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drawings/drawing6.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T:\Ativos Operacionais\01 - ARMAZENAGEM\02 - RELATÓRIOS\02 - DASHBOARD E CAPACIDADES\02 - CAPACIDADES\"/>
    </mc:Choice>
  </mc:AlternateContent>
  <xr:revisionPtr revIDLastSave="0" documentId="13_ncr:1_{D41CED31-A1B2-47F5-9FC9-CF497D9BFBD7}" xr6:coauthVersionLast="47" xr6:coauthVersionMax="47" xr10:uidLastSave="{00000000-0000-0000-0000-000000000000}"/>
  <bookViews>
    <workbookView xWindow="-24120" yWindow="-120" windowWidth="24240" windowHeight="13740" tabRatio="813" firstSheet="2" activeTab="9" xr2:uid="{00000000-000D-0000-FFFF-FFFF00000000}"/>
  </bookViews>
  <sheets>
    <sheet name="Resumo" sheetId="19" r:id="rId1"/>
    <sheet name="Capacidade ALE" sheetId="4" r:id="rId2"/>
    <sheet name="Recebimento Rodo - ALE" sheetId="2" r:id="rId3"/>
    <sheet name="Expedição Rodo - ALE" sheetId="7" r:id="rId4"/>
    <sheet name="Detalhamento Tancagem" sheetId="20" r:id="rId5"/>
    <sheet name="ATA Tancagem" sheetId="21" state="hidden" r:id="rId6"/>
    <sheet name="Movimentação" sheetId="9" r:id="rId7"/>
    <sheet name="BD Cap Venda ALE" sheetId="10" r:id="rId8"/>
    <sheet name="BD Expedição" sheetId="11" r:id="rId9"/>
    <sheet name="BD Descarga" sheetId="12"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s>
  <definedNames>
    <definedName name="\0" localSheetId="5">#REF!</definedName>
    <definedName name="\0" localSheetId="9">#REF!</definedName>
    <definedName name="\0" localSheetId="4">#REF!</definedName>
    <definedName name="\0" localSheetId="0">#REF!</definedName>
    <definedName name="\0">#REF!</definedName>
    <definedName name="\a" localSheetId="9">#REF!</definedName>
    <definedName name="\a" localSheetId="4">#REF!</definedName>
    <definedName name="\a">#REF!</definedName>
    <definedName name="\AT" localSheetId="9">#REF!</definedName>
    <definedName name="\AT" localSheetId="4">#REF!</definedName>
    <definedName name="\AT">#REF!</definedName>
    <definedName name="\b" localSheetId="9">#REF!</definedName>
    <definedName name="\b">#REF!</definedName>
    <definedName name="\c" localSheetId="9">#REF!</definedName>
    <definedName name="\c">#REF!</definedName>
    <definedName name="\d" localSheetId="9">#REF!</definedName>
    <definedName name="\d">#REF!</definedName>
    <definedName name="\DCS" localSheetId="9">#REF!</definedName>
    <definedName name="\DCS">#REF!</definedName>
    <definedName name="\e" localSheetId="9">#REF!</definedName>
    <definedName name="\e">#REF!</definedName>
    <definedName name="\f" localSheetId="9">#REF!</definedName>
    <definedName name="\f">#REF!</definedName>
    <definedName name="\g" localSheetId="9">#REF!</definedName>
    <definedName name="\g">#REF!</definedName>
    <definedName name="\h" localSheetId="9">#REF!</definedName>
    <definedName name="\h">#REF!</definedName>
    <definedName name="\i" localSheetId="9">#REF!</definedName>
    <definedName name="\i">#REF!</definedName>
    <definedName name="\j" localSheetId="9">#REF!</definedName>
    <definedName name="\j">#REF!</definedName>
    <definedName name="\k" localSheetId="9">#REF!</definedName>
    <definedName name="\k">#REF!</definedName>
    <definedName name="\kd" localSheetId="9">#REF!</definedName>
    <definedName name="\kd">#REF!</definedName>
    <definedName name="\m" localSheetId="9">#REF!</definedName>
    <definedName name="\m">#REF!</definedName>
    <definedName name="\N" localSheetId="9">#REF!</definedName>
    <definedName name="\N">#REF!</definedName>
    <definedName name="\p" localSheetId="9">#REF!</definedName>
    <definedName name="\p">#REF!</definedName>
    <definedName name="\r" localSheetId="9">#REF!</definedName>
    <definedName name="\r">#REF!</definedName>
    <definedName name="\s" localSheetId="9">#REF!</definedName>
    <definedName name="\s">#REF!</definedName>
    <definedName name="\sb" localSheetId="5" hidden="1">{"'COMBUSTÍVEIS'!$A$1:$K$88"}</definedName>
    <definedName name="\sb" localSheetId="4" hidden="1">{"'COMBUSTÍVEIS'!$A$1:$K$88"}</definedName>
    <definedName name="\sb" localSheetId="0" hidden="1">{"'COMBUSTÍVEIS'!$A$1:$K$88"}</definedName>
    <definedName name="\sb" hidden="1">{"'COMBUSTÍVEIS'!$A$1:$K$88"}</definedName>
    <definedName name="\t">#N/A</definedName>
    <definedName name="\u" localSheetId="5">#REF!</definedName>
    <definedName name="\u" localSheetId="9">#REF!</definedName>
    <definedName name="\u" localSheetId="4">#REF!</definedName>
    <definedName name="\u" localSheetId="0">#REF!</definedName>
    <definedName name="\u">#REF!</definedName>
    <definedName name="\v" localSheetId="9">#REF!</definedName>
    <definedName name="\v" localSheetId="4">#REF!</definedName>
    <definedName name="\v">#REF!</definedName>
    <definedName name="\x" localSheetId="9">#REF!</definedName>
    <definedName name="\x" localSheetId="4">#REF!</definedName>
    <definedName name="\x">#REF!</definedName>
    <definedName name="\z" localSheetId="9">#REF!</definedName>
    <definedName name="\z">#REF!</definedName>
    <definedName name="____________________________ww2" localSheetId="5" hidden="1">{#N/A,#N/A,FALSE,"Admin";#N/A,#N/A,FALSE,"Other"}</definedName>
    <definedName name="____________________________ww2" localSheetId="4" hidden="1">{#N/A,#N/A,FALSE,"Admin";#N/A,#N/A,FALSE,"Other"}</definedName>
    <definedName name="____________________________ww2" localSheetId="0" hidden="1">{#N/A,#N/A,FALSE,"Admin";#N/A,#N/A,FALSE,"Other"}</definedName>
    <definedName name="____________________________ww2" hidden="1">{#N/A,#N/A,FALSE,"Admin";#N/A,#N/A,FALSE,"Other"}</definedName>
    <definedName name="______________na2" localSheetId="5" hidden="1">{"'SIVA Pricing Model'!$A$1:$F$39"}</definedName>
    <definedName name="______________na2" localSheetId="4" hidden="1">{"'SIVA Pricing Model'!$A$1:$F$39"}</definedName>
    <definedName name="______________na2" localSheetId="0" hidden="1">{"'SIVA Pricing Model'!$A$1:$F$39"}</definedName>
    <definedName name="______________na2" hidden="1">{"'SIVA Pricing Model'!$A$1:$F$39"}</definedName>
    <definedName name="______________na3" localSheetId="5" hidden="1">{"'SIVA Pricing Model'!$A$1:$F$39"}</definedName>
    <definedName name="______________na3" localSheetId="4" hidden="1">{"'SIVA Pricing Model'!$A$1:$F$39"}</definedName>
    <definedName name="______________na3" localSheetId="0" hidden="1">{"'SIVA Pricing Model'!$A$1:$F$39"}</definedName>
    <definedName name="______________na3" hidden="1">{"'SIVA Pricing Model'!$A$1:$F$39"}</definedName>
    <definedName name="______________Tes6" localSheetId="5" hidden="1">{"'SIVA Pricing Model'!$A$1:$F$39"}</definedName>
    <definedName name="______________Tes6" localSheetId="4" hidden="1">{"'SIVA Pricing Model'!$A$1:$F$39"}</definedName>
    <definedName name="______________Tes6" localSheetId="0" hidden="1">{"'SIVA Pricing Model'!$A$1:$F$39"}</definedName>
    <definedName name="______________Tes6" hidden="1">{"'SIVA Pricing Model'!$A$1:$F$39"}</definedName>
    <definedName name="______________top02" localSheetId="5" hidden="1">{#N/A,#N/A,FALSE,"TOTAL"}</definedName>
    <definedName name="______________top02" localSheetId="4" hidden="1">{#N/A,#N/A,FALSE,"TOTAL"}</definedName>
    <definedName name="______________top02" localSheetId="0" hidden="1">{#N/A,#N/A,FALSE,"TOTAL"}</definedName>
    <definedName name="______________top02" hidden="1">{#N/A,#N/A,FALSE,"TOTAL"}</definedName>
    <definedName name="______________ww2" localSheetId="5" hidden="1">{#N/A,#N/A,FALSE,"Admin";#N/A,#N/A,FALSE,"Other"}</definedName>
    <definedName name="______________ww2" localSheetId="4" hidden="1">{#N/A,#N/A,FALSE,"Admin";#N/A,#N/A,FALSE,"Other"}</definedName>
    <definedName name="______________ww2" localSheetId="0" hidden="1">{#N/A,#N/A,FALSE,"Admin";#N/A,#N/A,FALSE,"Other"}</definedName>
    <definedName name="______________ww2" hidden="1">{#N/A,#N/A,FALSE,"Admin";#N/A,#N/A,FALSE,"Other"}</definedName>
    <definedName name="_____________top02" localSheetId="5" hidden="1">{#N/A,#N/A,FALSE,"TOTAL"}</definedName>
    <definedName name="_____________top02" localSheetId="4" hidden="1">{#N/A,#N/A,FALSE,"TOTAL"}</definedName>
    <definedName name="_____________top02" localSheetId="0" hidden="1">{#N/A,#N/A,FALSE,"TOTAL"}</definedName>
    <definedName name="_____________top02" hidden="1">{#N/A,#N/A,FALSE,"TOTAL"}</definedName>
    <definedName name="_____________ww2" localSheetId="5" hidden="1">{#N/A,#N/A,FALSE,"Admin";#N/A,#N/A,FALSE,"Other"}</definedName>
    <definedName name="_____________ww2" localSheetId="4" hidden="1">{#N/A,#N/A,FALSE,"Admin";#N/A,#N/A,FALSE,"Other"}</definedName>
    <definedName name="_____________ww2" localSheetId="0" hidden="1">{#N/A,#N/A,FALSE,"Admin";#N/A,#N/A,FALSE,"Other"}</definedName>
    <definedName name="_____________ww2" hidden="1">{#N/A,#N/A,FALSE,"Admin";#N/A,#N/A,FALSE,"Other"}</definedName>
    <definedName name="____________top02" localSheetId="5" hidden="1">{#N/A,#N/A,FALSE,"TOTAL"}</definedName>
    <definedName name="____________top02" localSheetId="4" hidden="1">{#N/A,#N/A,FALSE,"TOTAL"}</definedName>
    <definedName name="____________top02" localSheetId="0" hidden="1">{#N/A,#N/A,FALSE,"TOTAL"}</definedName>
    <definedName name="____________top02" hidden="1">{#N/A,#N/A,FALSE,"TOTAL"}</definedName>
    <definedName name="____________ww2" localSheetId="5" hidden="1">{#N/A,#N/A,FALSE,"Admin";#N/A,#N/A,FALSE,"Other"}</definedName>
    <definedName name="____________ww2" localSheetId="4" hidden="1">{#N/A,#N/A,FALSE,"Admin";#N/A,#N/A,FALSE,"Other"}</definedName>
    <definedName name="____________ww2" localSheetId="0" hidden="1">{#N/A,#N/A,FALSE,"Admin";#N/A,#N/A,FALSE,"Other"}</definedName>
    <definedName name="____________ww2" hidden="1">{#N/A,#N/A,FALSE,"Admin";#N/A,#N/A,FALSE,"Other"}</definedName>
    <definedName name="___________ww2" localSheetId="5" hidden="1">{#N/A,#N/A,FALSE,"Admin";#N/A,#N/A,FALSE,"Other"}</definedName>
    <definedName name="___________ww2" localSheetId="4" hidden="1">{#N/A,#N/A,FALSE,"Admin";#N/A,#N/A,FALSE,"Other"}</definedName>
    <definedName name="___________ww2" localSheetId="0" hidden="1">{#N/A,#N/A,FALSE,"Admin";#N/A,#N/A,FALSE,"Other"}</definedName>
    <definedName name="___________ww2" hidden="1">{#N/A,#N/A,FALSE,"Admin";#N/A,#N/A,FALSE,"Other"}</definedName>
    <definedName name="__________Ano95" localSheetId="5">#REF!</definedName>
    <definedName name="__________Ano95" localSheetId="9">#REF!</definedName>
    <definedName name="__________Ano95" localSheetId="4">#REF!</definedName>
    <definedName name="__________Ano95" localSheetId="0">#REF!</definedName>
    <definedName name="__________Ano95">#REF!</definedName>
    <definedName name="__________Ano96" localSheetId="9">#REF!</definedName>
    <definedName name="__________Ano96" localSheetId="4">#REF!</definedName>
    <definedName name="__________Ano96">#REF!</definedName>
    <definedName name="__________Ano97" localSheetId="9">#REF!</definedName>
    <definedName name="__________Ano97" localSheetId="4">#REF!</definedName>
    <definedName name="__________Ano97">#REF!</definedName>
    <definedName name="__________Cab95" localSheetId="9">#REF!</definedName>
    <definedName name="__________Cab95">#REF!</definedName>
    <definedName name="__________Cab96" localSheetId="9">#REF!</definedName>
    <definedName name="__________Cab96">#REF!</definedName>
    <definedName name="__________Cab97" localSheetId="9">#REF!</definedName>
    <definedName name="__________Cab97">#REF!</definedName>
    <definedName name="__________REC01" localSheetId="9">#REF!</definedName>
    <definedName name="__________REC01">#REF!</definedName>
    <definedName name="__________REC02" localSheetId="9">#REF!</definedName>
    <definedName name="__________REC02">#REF!</definedName>
    <definedName name="__________REC03" localSheetId="9">#REF!</definedName>
    <definedName name="__________REC03">#REF!</definedName>
    <definedName name="__________REC04" localSheetId="9">#REF!</definedName>
    <definedName name="__________REC04">#REF!</definedName>
    <definedName name="__________REC05" localSheetId="9">#REF!</definedName>
    <definedName name="__________REC05">#REF!</definedName>
    <definedName name="__________REC06" localSheetId="9">#REF!</definedName>
    <definedName name="__________REC06">#REF!</definedName>
    <definedName name="__________top02" localSheetId="5" hidden="1">{#N/A,#N/A,FALSE,"TOTAL"}</definedName>
    <definedName name="__________top02" localSheetId="4" hidden="1">{#N/A,#N/A,FALSE,"TOTAL"}</definedName>
    <definedName name="__________top02" localSheetId="0" hidden="1">{#N/A,#N/A,FALSE,"TOTAL"}</definedName>
    <definedName name="__________top02" hidden="1">{#N/A,#N/A,FALSE,"TOTAL"}</definedName>
    <definedName name="__________ww2" localSheetId="5" hidden="1">{#N/A,#N/A,FALSE,"Admin";#N/A,#N/A,FALSE,"Other"}</definedName>
    <definedName name="__________ww2" localSheetId="4" hidden="1">{#N/A,#N/A,FALSE,"Admin";#N/A,#N/A,FALSE,"Other"}</definedName>
    <definedName name="__________ww2" localSheetId="0" hidden="1">{#N/A,#N/A,FALSE,"Admin";#N/A,#N/A,FALSE,"Other"}</definedName>
    <definedName name="__________ww2" hidden="1">{#N/A,#N/A,FALSE,"Admin";#N/A,#N/A,FALSE,"Other"}</definedName>
    <definedName name="_________Ano95" localSheetId="5">#REF!</definedName>
    <definedName name="_________Ano95" localSheetId="9">#REF!</definedName>
    <definedName name="_________Ano95" localSheetId="4">#REF!</definedName>
    <definedName name="_________Ano95" localSheetId="0">#REF!</definedName>
    <definedName name="_________Ano95">#REF!</definedName>
    <definedName name="_________Ano96" localSheetId="9">#REF!</definedName>
    <definedName name="_________Ano96" localSheetId="4">#REF!</definedName>
    <definedName name="_________Ano96">#REF!</definedName>
    <definedName name="_________Ano97" localSheetId="9">#REF!</definedName>
    <definedName name="_________Ano97" localSheetId="4">#REF!</definedName>
    <definedName name="_________Ano97">#REF!</definedName>
    <definedName name="_________Cab95" localSheetId="9">#REF!</definedName>
    <definedName name="_________Cab95">#REF!</definedName>
    <definedName name="_________Cab96" localSheetId="9">#REF!</definedName>
    <definedName name="_________Cab96">#REF!</definedName>
    <definedName name="_________Cab97" localSheetId="9">#REF!</definedName>
    <definedName name="_________Cab97">#REF!</definedName>
    <definedName name="_________REC01" localSheetId="9">#REF!</definedName>
    <definedName name="_________REC01">#REF!</definedName>
    <definedName name="_________REC02" localSheetId="9">#REF!</definedName>
    <definedName name="_________REC02">#REF!</definedName>
    <definedName name="_________REC03" localSheetId="9">#REF!</definedName>
    <definedName name="_________REC03">#REF!</definedName>
    <definedName name="_________REC04" localSheetId="9">#REF!</definedName>
    <definedName name="_________REC04">#REF!</definedName>
    <definedName name="_________REC05" localSheetId="9">#REF!</definedName>
    <definedName name="_________REC05">#REF!</definedName>
    <definedName name="_________REC06" localSheetId="9">#REF!</definedName>
    <definedName name="_________REC06">#REF!</definedName>
    <definedName name="_________top02" localSheetId="5" hidden="1">{#N/A,#N/A,FALSE,"TOTAL"}</definedName>
    <definedName name="_________top02" localSheetId="4" hidden="1">{#N/A,#N/A,FALSE,"TOTAL"}</definedName>
    <definedName name="_________top02" localSheetId="0" hidden="1">{#N/A,#N/A,FALSE,"TOTAL"}</definedName>
    <definedName name="_________top02" hidden="1">{#N/A,#N/A,FALSE,"TOTAL"}</definedName>
    <definedName name="_________ww2" localSheetId="5" hidden="1">{#N/A,#N/A,FALSE,"Admin";#N/A,#N/A,FALSE,"Other"}</definedName>
    <definedName name="_________ww2" localSheetId="4" hidden="1">{#N/A,#N/A,FALSE,"Admin";#N/A,#N/A,FALSE,"Other"}</definedName>
    <definedName name="_________ww2" localSheetId="0" hidden="1">{#N/A,#N/A,FALSE,"Admin";#N/A,#N/A,FALSE,"Other"}</definedName>
    <definedName name="_________ww2" hidden="1">{#N/A,#N/A,FALSE,"Admin";#N/A,#N/A,FALSE,"Other"}</definedName>
    <definedName name="________Ano95" localSheetId="5">#REF!</definedName>
    <definedName name="________Ano95" localSheetId="9">#REF!</definedName>
    <definedName name="________Ano95" localSheetId="4">#REF!</definedName>
    <definedName name="________Ano95" localSheetId="0">#REF!</definedName>
    <definedName name="________Ano95">#REF!</definedName>
    <definedName name="________Ano96" localSheetId="9">#REF!</definedName>
    <definedName name="________Ano96" localSheetId="4">#REF!</definedName>
    <definedName name="________Ano96">#REF!</definedName>
    <definedName name="________Ano97" localSheetId="9">#REF!</definedName>
    <definedName name="________Ano97" localSheetId="4">#REF!</definedName>
    <definedName name="________Ano97">#REF!</definedName>
    <definedName name="________Cab95" localSheetId="9">#REF!</definedName>
    <definedName name="________Cab95">#REF!</definedName>
    <definedName name="________Cab96" localSheetId="9">#REF!</definedName>
    <definedName name="________Cab96">#REF!</definedName>
    <definedName name="________Cab97" localSheetId="9">#REF!</definedName>
    <definedName name="________Cab97">#REF!</definedName>
    <definedName name="________MES1" localSheetId="9">#REF!</definedName>
    <definedName name="________MES1">#REF!</definedName>
    <definedName name="________MES10" localSheetId="9">#REF!</definedName>
    <definedName name="________MES10">#REF!</definedName>
    <definedName name="________MES11" localSheetId="9">#REF!</definedName>
    <definedName name="________MES11">#REF!</definedName>
    <definedName name="________MES12" localSheetId="9">#REF!</definedName>
    <definedName name="________MES12">#REF!</definedName>
    <definedName name="________MES2" localSheetId="9">#REF!</definedName>
    <definedName name="________MES2">#REF!</definedName>
    <definedName name="________MES3" localSheetId="9">#REF!</definedName>
    <definedName name="________MES3">#REF!</definedName>
    <definedName name="________MES4" localSheetId="9">#REF!</definedName>
    <definedName name="________MES4">#REF!</definedName>
    <definedName name="________MES5" localSheetId="9">#REF!</definedName>
    <definedName name="________MES5">#REF!</definedName>
    <definedName name="________MES6" localSheetId="9">#REF!</definedName>
    <definedName name="________MES6">#REF!</definedName>
    <definedName name="________MES7" localSheetId="9">#REF!</definedName>
    <definedName name="________MES7">#REF!</definedName>
    <definedName name="________MES8" localSheetId="9">#REF!</definedName>
    <definedName name="________MES8">#REF!</definedName>
    <definedName name="________MES9" localSheetId="9">#REF!</definedName>
    <definedName name="________MES9">#REF!</definedName>
    <definedName name="________PER02" localSheetId="9">#REF!</definedName>
    <definedName name="________PER02">#REF!</definedName>
    <definedName name="________PER03" localSheetId="9">#REF!</definedName>
    <definedName name="________PER03">#REF!</definedName>
    <definedName name="________PER04" localSheetId="9">#REF!</definedName>
    <definedName name="________PER04">#REF!</definedName>
    <definedName name="________PER05" localSheetId="9">#REF!</definedName>
    <definedName name="________PER05">#REF!</definedName>
    <definedName name="________PER06" localSheetId="9">#REF!</definedName>
    <definedName name="________PER06">#REF!</definedName>
    <definedName name="________REC01" localSheetId="9">#REF!</definedName>
    <definedName name="________REC01">#REF!</definedName>
    <definedName name="________REC02" localSheetId="9">#REF!</definedName>
    <definedName name="________REC02">#REF!</definedName>
    <definedName name="________REC03" localSheetId="9">#REF!</definedName>
    <definedName name="________REC03">#REF!</definedName>
    <definedName name="________REC04" localSheetId="9">#REF!</definedName>
    <definedName name="________REC04">#REF!</definedName>
    <definedName name="________REC05" localSheetId="9">#REF!</definedName>
    <definedName name="________REC05">#REF!</definedName>
    <definedName name="________REC06" localSheetId="9">#REF!</definedName>
    <definedName name="________REC06">#REF!</definedName>
    <definedName name="________top02" localSheetId="5" hidden="1">{#N/A,#N/A,FALSE,"TOTAL"}</definedName>
    <definedName name="________top02" localSheetId="4" hidden="1">{#N/A,#N/A,FALSE,"TOTAL"}</definedName>
    <definedName name="________top02" localSheetId="0" hidden="1">{#N/A,#N/A,FALSE,"TOTAL"}</definedName>
    <definedName name="________top02" hidden="1">{#N/A,#N/A,FALSE,"TOTAL"}</definedName>
    <definedName name="________ww2" localSheetId="5" hidden="1">{#N/A,#N/A,FALSE,"Admin";#N/A,#N/A,FALSE,"Other"}</definedName>
    <definedName name="________ww2" localSheetId="4" hidden="1">{#N/A,#N/A,FALSE,"Admin";#N/A,#N/A,FALSE,"Other"}</definedName>
    <definedName name="________ww2" localSheetId="0" hidden="1">{#N/A,#N/A,FALSE,"Admin";#N/A,#N/A,FALSE,"Other"}</definedName>
    <definedName name="________ww2" hidden="1">{#N/A,#N/A,FALSE,"Admin";#N/A,#N/A,FALSE,"Other"}</definedName>
    <definedName name="_______Ano95" localSheetId="5">#REF!</definedName>
    <definedName name="_______Ano95" localSheetId="9">#REF!</definedName>
    <definedName name="_______Ano95" localSheetId="4">#REF!</definedName>
    <definedName name="_______Ano95" localSheetId="0">#REF!</definedName>
    <definedName name="_______Ano95">#REF!</definedName>
    <definedName name="_______Ano96" localSheetId="9">#REF!</definedName>
    <definedName name="_______Ano96" localSheetId="4">#REF!</definedName>
    <definedName name="_______Ano96">#REF!</definedName>
    <definedName name="_______Ano97" localSheetId="9">#REF!</definedName>
    <definedName name="_______Ano97" localSheetId="4">#REF!</definedName>
    <definedName name="_______Ano97">#REF!</definedName>
    <definedName name="_______Cab95" localSheetId="9">#REF!</definedName>
    <definedName name="_______Cab95">#REF!</definedName>
    <definedName name="_______Cab96" localSheetId="9">#REF!</definedName>
    <definedName name="_______Cab96">#REF!</definedName>
    <definedName name="_______Cab97" localSheetId="9">#REF!</definedName>
    <definedName name="_______Cab97">#REF!</definedName>
    <definedName name="_______MES1" localSheetId="9">#REF!</definedName>
    <definedName name="_______MES1">#REF!</definedName>
    <definedName name="_______MES10" localSheetId="9">#REF!</definedName>
    <definedName name="_______MES10">#REF!</definedName>
    <definedName name="_______MES11" localSheetId="9">#REF!</definedName>
    <definedName name="_______MES11">#REF!</definedName>
    <definedName name="_______MES12" localSheetId="9">#REF!</definedName>
    <definedName name="_______MES12">#REF!</definedName>
    <definedName name="_______MES2" localSheetId="9">#REF!</definedName>
    <definedName name="_______MES2">#REF!</definedName>
    <definedName name="_______MES3" localSheetId="9">#REF!</definedName>
    <definedName name="_______MES3">#REF!</definedName>
    <definedName name="_______MES4" localSheetId="9">#REF!</definedName>
    <definedName name="_______MES4">#REF!</definedName>
    <definedName name="_______MES5" localSheetId="9">#REF!</definedName>
    <definedName name="_______MES5">#REF!</definedName>
    <definedName name="_______MES6" localSheetId="9">#REF!</definedName>
    <definedName name="_______MES6">#REF!</definedName>
    <definedName name="_______MES7" localSheetId="9">#REF!</definedName>
    <definedName name="_______MES7">#REF!</definedName>
    <definedName name="_______MES8" localSheetId="9">#REF!</definedName>
    <definedName name="_______MES8">#REF!</definedName>
    <definedName name="_______MES9" localSheetId="9">#REF!</definedName>
    <definedName name="_______MES9">#REF!</definedName>
    <definedName name="_______PER02" localSheetId="9">#REF!</definedName>
    <definedName name="_______PER02">#REF!</definedName>
    <definedName name="_______PER03" localSheetId="9">#REF!</definedName>
    <definedName name="_______PER03">#REF!</definedName>
    <definedName name="_______PER04" localSheetId="9">#REF!</definedName>
    <definedName name="_______PER04">#REF!</definedName>
    <definedName name="_______PER05" localSheetId="9">#REF!</definedName>
    <definedName name="_______PER05">#REF!</definedName>
    <definedName name="_______PER06" localSheetId="9">#REF!</definedName>
    <definedName name="_______PER06">#REF!</definedName>
    <definedName name="_______REC01" localSheetId="9">#REF!</definedName>
    <definedName name="_______REC01">#REF!</definedName>
    <definedName name="_______REC02" localSheetId="9">#REF!</definedName>
    <definedName name="_______REC02">#REF!</definedName>
    <definedName name="_______REC03" localSheetId="9">#REF!</definedName>
    <definedName name="_______REC03">#REF!</definedName>
    <definedName name="_______REC04" localSheetId="9">#REF!</definedName>
    <definedName name="_______REC04">#REF!</definedName>
    <definedName name="_______REC05" localSheetId="9">#REF!</definedName>
    <definedName name="_______REC05">#REF!</definedName>
    <definedName name="_______REC06" localSheetId="9">#REF!</definedName>
    <definedName name="_______REC06">#REF!</definedName>
    <definedName name="_______Tes6" localSheetId="5" hidden="1">{"'SIVA Pricing Model'!$A$1:$F$39"}</definedName>
    <definedName name="_______Tes6" localSheetId="4" hidden="1">{"'SIVA Pricing Model'!$A$1:$F$39"}</definedName>
    <definedName name="_______Tes6" localSheetId="0" hidden="1">{"'SIVA Pricing Model'!$A$1:$F$39"}</definedName>
    <definedName name="_______Tes6" hidden="1">{"'SIVA Pricing Model'!$A$1:$F$39"}</definedName>
    <definedName name="_______top02" localSheetId="5" hidden="1">{#N/A,#N/A,FALSE,"TOTAL"}</definedName>
    <definedName name="_______top02" localSheetId="4" hidden="1">{#N/A,#N/A,FALSE,"TOTAL"}</definedName>
    <definedName name="_______top02" localSheetId="0" hidden="1">{#N/A,#N/A,FALSE,"TOTAL"}</definedName>
    <definedName name="_______top02" hidden="1">{#N/A,#N/A,FALSE,"TOTAL"}</definedName>
    <definedName name="_______ww2" localSheetId="5" hidden="1">{#N/A,#N/A,FALSE,"Admin";#N/A,#N/A,FALSE,"Other"}</definedName>
    <definedName name="_______ww2" localSheetId="4" hidden="1">{#N/A,#N/A,FALSE,"Admin";#N/A,#N/A,FALSE,"Other"}</definedName>
    <definedName name="_______ww2" localSheetId="0" hidden="1">{#N/A,#N/A,FALSE,"Admin";#N/A,#N/A,FALSE,"Other"}</definedName>
    <definedName name="_______ww2" hidden="1">{#N/A,#N/A,FALSE,"Admin";#N/A,#N/A,FALSE,"Other"}</definedName>
    <definedName name="_______xlfn_SUMIFS">NA()</definedName>
    <definedName name="______Ano95" localSheetId="5">#REF!</definedName>
    <definedName name="______Ano95" localSheetId="9">#REF!</definedName>
    <definedName name="______Ano95" localSheetId="4">#REF!</definedName>
    <definedName name="______Ano95" localSheetId="0">#REF!</definedName>
    <definedName name="______Ano95">#REF!</definedName>
    <definedName name="______Ano96" localSheetId="9">#REF!</definedName>
    <definedName name="______Ano96" localSheetId="4">#REF!</definedName>
    <definedName name="______Ano96">#REF!</definedName>
    <definedName name="______Ano97" localSheetId="9">#REF!</definedName>
    <definedName name="______Ano97" localSheetId="4">#REF!</definedName>
    <definedName name="______Ano97">#REF!</definedName>
    <definedName name="______Cab95" localSheetId="9">#REF!</definedName>
    <definedName name="______Cab95">#REF!</definedName>
    <definedName name="______Cab96" localSheetId="9">#REF!</definedName>
    <definedName name="______Cab96">#REF!</definedName>
    <definedName name="______Cab97" localSheetId="9">#REF!</definedName>
    <definedName name="______Cab97">#REF!</definedName>
    <definedName name="______MES1" localSheetId="9">#REF!</definedName>
    <definedName name="______MES1">#REF!</definedName>
    <definedName name="______MES10" localSheetId="9">#REF!</definedName>
    <definedName name="______MES10">#REF!</definedName>
    <definedName name="______MES11" localSheetId="9">#REF!</definedName>
    <definedName name="______MES11">#REF!</definedName>
    <definedName name="______MES12" localSheetId="9">#REF!</definedName>
    <definedName name="______MES12">#REF!</definedName>
    <definedName name="______MES2" localSheetId="9">#REF!</definedName>
    <definedName name="______MES2">#REF!</definedName>
    <definedName name="______MES3" localSheetId="9">#REF!</definedName>
    <definedName name="______MES3">#REF!</definedName>
    <definedName name="______MES4" localSheetId="9">#REF!</definedName>
    <definedName name="______MES4">#REF!</definedName>
    <definedName name="______MES5" localSheetId="9">#REF!</definedName>
    <definedName name="______MES5">#REF!</definedName>
    <definedName name="______MES6" localSheetId="9">#REF!</definedName>
    <definedName name="______MES6">#REF!</definedName>
    <definedName name="______MES7" localSheetId="9">#REF!</definedName>
    <definedName name="______MES7">#REF!</definedName>
    <definedName name="______MES8" localSheetId="9">#REF!</definedName>
    <definedName name="______MES8">#REF!</definedName>
    <definedName name="______MES9" localSheetId="9">#REF!</definedName>
    <definedName name="______MES9">#REF!</definedName>
    <definedName name="______na2" localSheetId="5" hidden="1">{"'SIVA Pricing Model'!$A$1:$F$39"}</definedName>
    <definedName name="______na2" localSheetId="4" hidden="1">{"'SIVA Pricing Model'!$A$1:$F$39"}</definedName>
    <definedName name="______na2" localSheetId="0" hidden="1">{"'SIVA Pricing Model'!$A$1:$F$39"}</definedName>
    <definedName name="______na2" hidden="1">{"'SIVA Pricing Model'!$A$1:$F$39"}</definedName>
    <definedName name="______na3" localSheetId="5" hidden="1">{"'SIVA Pricing Model'!$A$1:$F$39"}</definedName>
    <definedName name="______na3" localSheetId="4" hidden="1">{"'SIVA Pricing Model'!$A$1:$F$39"}</definedName>
    <definedName name="______na3" localSheetId="0" hidden="1">{"'SIVA Pricing Model'!$A$1:$F$39"}</definedName>
    <definedName name="______na3" hidden="1">{"'SIVA Pricing Model'!$A$1:$F$39"}</definedName>
    <definedName name="______PER02" localSheetId="9">#REF!</definedName>
    <definedName name="______PER02">#REF!</definedName>
    <definedName name="______PER03" localSheetId="9">#REF!</definedName>
    <definedName name="______PER03">#REF!</definedName>
    <definedName name="______PER04" localSheetId="9">#REF!</definedName>
    <definedName name="______PER04">#REF!</definedName>
    <definedName name="______PER05" localSheetId="9">#REF!</definedName>
    <definedName name="______PER05">#REF!</definedName>
    <definedName name="______PER06" localSheetId="9">#REF!</definedName>
    <definedName name="______PER06">#REF!</definedName>
    <definedName name="______REC01" localSheetId="9">#REF!</definedName>
    <definedName name="______REC01">#REF!</definedName>
    <definedName name="______REC02" localSheetId="9">#REF!</definedName>
    <definedName name="______REC02">#REF!</definedName>
    <definedName name="______REC03" localSheetId="9">#REF!</definedName>
    <definedName name="______REC03">#REF!</definedName>
    <definedName name="______REC04" localSheetId="9">#REF!</definedName>
    <definedName name="______REC04">#REF!</definedName>
    <definedName name="______REC05" localSheetId="9">#REF!</definedName>
    <definedName name="______REC05">#REF!</definedName>
    <definedName name="______REC06" localSheetId="9">#REF!</definedName>
    <definedName name="______REC06">#REF!</definedName>
    <definedName name="______Tes6" localSheetId="5" hidden="1">{"'SIVA Pricing Model'!$A$1:$F$39"}</definedName>
    <definedName name="______Tes6" localSheetId="4" hidden="1">{"'SIVA Pricing Model'!$A$1:$F$39"}</definedName>
    <definedName name="______Tes6" localSheetId="0" hidden="1">{"'SIVA Pricing Model'!$A$1:$F$39"}</definedName>
    <definedName name="______Tes6" hidden="1">{"'SIVA Pricing Model'!$A$1:$F$39"}</definedName>
    <definedName name="______top02" localSheetId="5" hidden="1">{#N/A,#N/A,FALSE,"TOTAL"}</definedName>
    <definedName name="______top02" localSheetId="4" hidden="1">{#N/A,#N/A,FALSE,"TOTAL"}</definedName>
    <definedName name="______top02" localSheetId="0" hidden="1">{#N/A,#N/A,FALSE,"TOTAL"}</definedName>
    <definedName name="______top02" hidden="1">{#N/A,#N/A,FALSE,"TOTAL"}</definedName>
    <definedName name="______ww2" localSheetId="5" hidden="1">{#N/A,#N/A,FALSE,"Admin";#N/A,#N/A,FALSE,"Other"}</definedName>
    <definedName name="______ww2" localSheetId="4" hidden="1">{#N/A,#N/A,FALSE,"Admin";#N/A,#N/A,FALSE,"Other"}</definedName>
    <definedName name="______ww2" localSheetId="0" hidden="1">{#N/A,#N/A,FALSE,"Admin";#N/A,#N/A,FALSE,"Other"}</definedName>
    <definedName name="______ww2" hidden="1">{#N/A,#N/A,FALSE,"Admin";#N/A,#N/A,FALSE,"Other"}</definedName>
    <definedName name="______xlfn_SUMIFS">NA()</definedName>
    <definedName name="_____Ano95" localSheetId="5">#REF!</definedName>
    <definedName name="_____Ano95" localSheetId="9">#REF!</definedName>
    <definedName name="_____Ano95" localSheetId="4">#REF!</definedName>
    <definedName name="_____Ano95" localSheetId="0">#REF!</definedName>
    <definedName name="_____Ano95">#REF!</definedName>
    <definedName name="_____Ano96" localSheetId="9">#REF!</definedName>
    <definedName name="_____Ano96" localSheetId="4">#REF!</definedName>
    <definedName name="_____Ano96">#REF!</definedName>
    <definedName name="_____Ano97" localSheetId="9">#REF!</definedName>
    <definedName name="_____Ano97" localSheetId="4">#REF!</definedName>
    <definedName name="_____Ano97">#REF!</definedName>
    <definedName name="_____Cab95" localSheetId="9">#REF!</definedName>
    <definedName name="_____Cab95">#REF!</definedName>
    <definedName name="_____Cab96" localSheetId="9">#REF!</definedName>
    <definedName name="_____Cab96">#REF!</definedName>
    <definedName name="_____Cab97" localSheetId="9">#REF!</definedName>
    <definedName name="_____Cab97">#REF!</definedName>
    <definedName name="_____MES1" localSheetId="9">#REF!</definedName>
    <definedName name="_____MES1">#REF!</definedName>
    <definedName name="_____MES10" localSheetId="9">#REF!</definedName>
    <definedName name="_____MES10">#REF!</definedName>
    <definedName name="_____MES11" localSheetId="9">#REF!</definedName>
    <definedName name="_____MES11">#REF!</definedName>
    <definedName name="_____MES12" localSheetId="9">#REF!</definedName>
    <definedName name="_____MES12">#REF!</definedName>
    <definedName name="_____MES2" localSheetId="9">#REF!</definedName>
    <definedName name="_____MES2">#REF!</definedName>
    <definedName name="_____MES3" localSheetId="9">#REF!</definedName>
    <definedName name="_____MES3">#REF!</definedName>
    <definedName name="_____MES4" localSheetId="9">#REF!</definedName>
    <definedName name="_____MES4">#REF!</definedName>
    <definedName name="_____MES5" localSheetId="9">#REF!</definedName>
    <definedName name="_____MES5">#REF!</definedName>
    <definedName name="_____MES6" localSheetId="9">#REF!</definedName>
    <definedName name="_____MES6">#REF!</definedName>
    <definedName name="_____MES7" localSheetId="9">#REF!</definedName>
    <definedName name="_____MES7">#REF!</definedName>
    <definedName name="_____MES8" localSheetId="9">#REF!</definedName>
    <definedName name="_____MES8">#REF!</definedName>
    <definedName name="_____MES9" localSheetId="9">#REF!</definedName>
    <definedName name="_____MES9">#REF!</definedName>
    <definedName name="_____na2" localSheetId="5" hidden="1">{"'SIVA Pricing Model'!$A$1:$F$39"}</definedName>
    <definedName name="_____na2" localSheetId="4" hidden="1">{"'SIVA Pricing Model'!$A$1:$F$39"}</definedName>
    <definedName name="_____na2" localSheetId="0" hidden="1">{"'SIVA Pricing Model'!$A$1:$F$39"}</definedName>
    <definedName name="_____na2" hidden="1">{"'SIVA Pricing Model'!$A$1:$F$39"}</definedName>
    <definedName name="_____na3" localSheetId="5" hidden="1">{"'SIVA Pricing Model'!$A$1:$F$39"}</definedName>
    <definedName name="_____na3" localSheetId="4" hidden="1">{"'SIVA Pricing Model'!$A$1:$F$39"}</definedName>
    <definedName name="_____na3" localSheetId="0" hidden="1">{"'SIVA Pricing Model'!$A$1:$F$39"}</definedName>
    <definedName name="_____na3" hidden="1">{"'SIVA Pricing Model'!$A$1:$F$39"}</definedName>
    <definedName name="_____PER02" localSheetId="9">#REF!</definedName>
    <definedName name="_____PER02">#REF!</definedName>
    <definedName name="_____PER03" localSheetId="9">#REF!</definedName>
    <definedName name="_____PER03">#REF!</definedName>
    <definedName name="_____PER04" localSheetId="9">#REF!</definedName>
    <definedName name="_____PER04">#REF!</definedName>
    <definedName name="_____PER05" localSheetId="9">#REF!</definedName>
    <definedName name="_____PER05">#REF!</definedName>
    <definedName name="_____PER06" localSheetId="9">#REF!</definedName>
    <definedName name="_____PER06">#REF!</definedName>
    <definedName name="_____REC01" localSheetId="9">#REF!</definedName>
    <definedName name="_____REC01">#REF!</definedName>
    <definedName name="_____REC02" localSheetId="9">#REF!</definedName>
    <definedName name="_____REC02">#REF!</definedName>
    <definedName name="_____REC03" localSheetId="9">#REF!</definedName>
    <definedName name="_____REC03">#REF!</definedName>
    <definedName name="_____REC04" localSheetId="9">#REF!</definedName>
    <definedName name="_____REC04">#REF!</definedName>
    <definedName name="_____REC05" localSheetId="9">#REF!</definedName>
    <definedName name="_____REC05">#REF!</definedName>
    <definedName name="_____REC06" localSheetId="9">#REF!</definedName>
    <definedName name="_____REC06">#REF!</definedName>
    <definedName name="_____Tes6" localSheetId="5" hidden="1">{"'SIVA Pricing Model'!$A$1:$F$39"}</definedName>
    <definedName name="_____Tes6" localSheetId="4" hidden="1">{"'SIVA Pricing Model'!$A$1:$F$39"}</definedName>
    <definedName name="_____Tes6" localSheetId="0" hidden="1">{"'SIVA Pricing Model'!$A$1:$F$39"}</definedName>
    <definedName name="_____Tes6" hidden="1">{"'SIVA Pricing Model'!$A$1:$F$39"}</definedName>
    <definedName name="_____top02" localSheetId="5" hidden="1">{#N/A,#N/A,FALSE,"TOTAL"}</definedName>
    <definedName name="_____top02" localSheetId="4" hidden="1">{#N/A,#N/A,FALSE,"TOTAL"}</definedName>
    <definedName name="_____top02" localSheetId="0" hidden="1">{#N/A,#N/A,FALSE,"TOTAL"}</definedName>
    <definedName name="_____top02" hidden="1">{#N/A,#N/A,FALSE,"TOTAL"}</definedName>
    <definedName name="_____ww2" localSheetId="5" hidden="1">{#N/A,#N/A,FALSE,"Admin";#N/A,#N/A,FALSE,"Other"}</definedName>
    <definedName name="_____ww2" localSheetId="4" hidden="1">{#N/A,#N/A,FALSE,"Admin";#N/A,#N/A,FALSE,"Other"}</definedName>
    <definedName name="_____ww2" localSheetId="0" hidden="1">{#N/A,#N/A,FALSE,"Admin";#N/A,#N/A,FALSE,"Other"}</definedName>
    <definedName name="_____ww2" hidden="1">{#N/A,#N/A,FALSE,"Admin";#N/A,#N/A,FALSE,"Other"}</definedName>
    <definedName name="_____xlfn_SUMIFS">NA()</definedName>
    <definedName name="____Ano95" localSheetId="5">#REF!</definedName>
    <definedName name="____Ano95" localSheetId="9">#REF!</definedName>
    <definedName name="____Ano95" localSheetId="4">#REF!</definedName>
    <definedName name="____Ano95" localSheetId="0">#REF!</definedName>
    <definedName name="____Ano95">#REF!</definedName>
    <definedName name="____Ano96" localSheetId="9">#REF!</definedName>
    <definedName name="____Ano96" localSheetId="4">#REF!</definedName>
    <definedName name="____Ano96">#REF!</definedName>
    <definedName name="____Ano97" localSheetId="9">#REF!</definedName>
    <definedName name="____Ano97" localSheetId="4">#REF!</definedName>
    <definedName name="____Ano97">#REF!</definedName>
    <definedName name="____Cab95" localSheetId="9">#REF!</definedName>
    <definedName name="____Cab95">#REF!</definedName>
    <definedName name="____Cab96" localSheetId="9">#REF!</definedName>
    <definedName name="____Cab96">#REF!</definedName>
    <definedName name="____Cab97" localSheetId="9">#REF!</definedName>
    <definedName name="____Cab97">#REF!</definedName>
    <definedName name="____DAT1" localSheetId="9">[1]Plan1!#REF!</definedName>
    <definedName name="____DAT1">[1]Plan1!#REF!</definedName>
    <definedName name="____DAT10" localSheetId="5">#REF!</definedName>
    <definedName name="____DAT10" localSheetId="9">#REF!</definedName>
    <definedName name="____DAT10" localSheetId="4">#REF!</definedName>
    <definedName name="____DAT10" localSheetId="0">#REF!</definedName>
    <definedName name="____DAT10">#REF!</definedName>
    <definedName name="____DAT11" localSheetId="5">'[2]Cond. CPFL-CPCH'!#REF!</definedName>
    <definedName name="____DAT11" localSheetId="9">'[2]Cond. CPFL-CPCH'!#REF!</definedName>
    <definedName name="____DAT11" localSheetId="4">'[2]Cond. CPFL-CPCH'!#REF!</definedName>
    <definedName name="____DAT11" localSheetId="0">'[2]Cond. CPFL-CPCH'!#REF!</definedName>
    <definedName name="____DAT11">'[2]Cond. CPFL-CPCH'!#REF!</definedName>
    <definedName name="____DAT2" localSheetId="5">#REF!</definedName>
    <definedName name="____DAT2" localSheetId="9">#REF!</definedName>
    <definedName name="____DAT2" localSheetId="4">#REF!</definedName>
    <definedName name="____DAT2" localSheetId="0">#REF!</definedName>
    <definedName name="____DAT2">#REF!</definedName>
    <definedName name="____DAT3" localSheetId="9">#REF!</definedName>
    <definedName name="____DAT3" localSheetId="4">#REF!</definedName>
    <definedName name="____DAT3">#REF!</definedName>
    <definedName name="____DAT4" localSheetId="9">#REF!</definedName>
    <definedName name="____DAT4" localSheetId="4">#REF!</definedName>
    <definedName name="____DAT4">#REF!</definedName>
    <definedName name="____DAT5" localSheetId="9">[1]Plan1!#REF!</definedName>
    <definedName name="____DAT5" localSheetId="4">[1]Plan1!#REF!</definedName>
    <definedName name="____DAT5">[1]Plan1!#REF!</definedName>
    <definedName name="____DAT6" localSheetId="5">#REF!</definedName>
    <definedName name="____DAT6" localSheetId="9">#REF!</definedName>
    <definedName name="____DAT6" localSheetId="4">#REF!</definedName>
    <definedName name="____DAT6" localSheetId="0">#REF!</definedName>
    <definedName name="____DAT6">#REF!</definedName>
    <definedName name="____DAT7" localSheetId="9">#REF!</definedName>
    <definedName name="____DAT7" localSheetId="4">#REF!</definedName>
    <definedName name="____DAT7">#REF!</definedName>
    <definedName name="____DAT8" localSheetId="9">#REF!</definedName>
    <definedName name="____DAT8" localSheetId="4">#REF!</definedName>
    <definedName name="____DAT8">#REF!</definedName>
    <definedName name="____DAT9" localSheetId="9">#REF!</definedName>
    <definedName name="____DAT9">#REF!</definedName>
    <definedName name="____fl1111" localSheetId="5" hidden="1">{"Fecha_Novembro",#N/A,FALSE,"FECHAMENTO-2002 ";"Defer_Novembro",#N/A,FALSE,"DIFERIDO";"Pis_Novembro",#N/A,FALSE,"PIS COFINS";"Iss_Novembro",#N/A,FALSE,"ISS"}</definedName>
    <definedName name="____fl1111" localSheetId="4" hidden="1">{"Fecha_Novembro",#N/A,FALSE,"FECHAMENTO-2002 ";"Defer_Novembro",#N/A,FALSE,"DIFERIDO";"Pis_Novembro",#N/A,FALSE,"PIS COFINS";"Iss_Novembro",#N/A,FALSE,"ISS"}</definedName>
    <definedName name="____fl1111" localSheetId="0" hidden="1">{"Fecha_Novembro",#N/A,FALSE,"FECHAMENTO-2002 ";"Defer_Novembro",#N/A,FALSE,"DIFERIDO";"Pis_Novembro",#N/A,FALSE,"PIS COFINS";"Iss_Novembro",#N/A,FALSE,"ISS"}</definedName>
    <definedName name="____fl1111" hidden="1">{"Fecha_Novembro",#N/A,FALSE,"FECHAMENTO-2002 ";"Defer_Novembro",#N/A,FALSE,"DIFERIDO";"Pis_Novembro",#N/A,FALSE,"PIS COFINS";"Iss_Novembro",#N/A,FALSE,"ISS"}</definedName>
    <definedName name="____MES1" localSheetId="5">#REF!</definedName>
    <definedName name="____MES1" localSheetId="9">#REF!</definedName>
    <definedName name="____MES1" localSheetId="4">#REF!</definedName>
    <definedName name="____MES1" localSheetId="0">#REF!</definedName>
    <definedName name="____MES1">#REF!</definedName>
    <definedName name="____MES10" localSheetId="9">#REF!</definedName>
    <definedName name="____MES10" localSheetId="4">#REF!</definedName>
    <definedName name="____MES10">#REF!</definedName>
    <definedName name="____MES11" localSheetId="9">#REF!</definedName>
    <definedName name="____MES11" localSheetId="4">#REF!</definedName>
    <definedName name="____MES11">#REF!</definedName>
    <definedName name="____MES12" localSheetId="9">#REF!</definedName>
    <definedName name="____MES12">#REF!</definedName>
    <definedName name="____MES2" localSheetId="9">#REF!</definedName>
    <definedName name="____MES2">#REF!</definedName>
    <definedName name="____MES3" localSheetId="9">#REF!</definedName>
    <definedName name="____MES3">#REF!</definedName>
    <definedName name="____MES4" localSheetId="9">#REF!</definedName>
    <definedName name="____MES4">#REF!</definedName>
    <definedName name="____MES5" localSheetId="9">#REF!</definedName>
    <definedName name="____MES5">#REF!</definedName>
    <definedName name="____MES6" localSheetId="9">#REF!</definedName>
    <definedName name="____MES6">#REF!</definedName>
    <definedName name="____MES7" localSheetId="9">#REF!</definedName>
    <definedName name="____MES7">#REF!</definedName>
    <definedName name="____MES8" localSheetId="9">#REF!</definedName>
    <definedName name="____MES8">#REF!</definedName>
    <definedName name="____MES9" localSheetId="9">#REF!</definedName>
    <definedName name="____MES9">#REF!</definedName>
    <definedName name="____na2" localSheetId="5" hidden="1">{"'SIVA Pricing Model'!$A$1:$F$39"}</definedName>
    <definedName name="____na2" localSheetId="4" hidden="1">{"'SIVA Pricing Model'!$A$1:$F$39"}</definedName>
    <definedName name="____na2" localSheetId="0" hidden="1">{"'SIVA Pricing Model'!$A$1:$F$39"}</definedName>
    <definedName name="____na2" hidden="1">{"'SIVA Pricing Model'!$A$1:$F$39"}</definedName>
    <definedName name="____na3" localSheetId="5" hidden="1">{"'SIVA Pricing Model'!$A$1:$F$39"}</definedName>
    <definedName name="____na3" localSheetId="4" hidden="1">{"'SIVA Pricing Model'!$A$1:$F$39"}</definedName>
    <definedName name="____na3" localSheetId="0" hidden="1">{"'SIVA Pricing Model'!$A$1:$F$39"}</definedName>
    <definedName name="____na3" hidden="1">{"'SIVA Pricing Model'!$A$1:$F$39"}</definedName>
    <definedName name="____PER02" localSheetId="9">#REF!</definedName>
    <definedName name="____PER02">#REF!</definedName>
    <definedName name="____PER03" localSheetId="9">#REF!</definedName>
    <definedName name="____PER03">#REF!</definedName>
    <definedName name="____PER04" localSheetId="9">#REF!</definedName>
    <definedName name="____PER04">#REF!</definedName>
    <definedName name="____PER05" localSheetId="9">#REF!</definedName>
    <definedName name="____PER05">#REF!</definedName>
    <definedName name="____PER06" localSheetId="9">#REF!</definedName>
    <definedName name="____PER06">#REF!</definedName>
    <definedName name="____REC01" localSheetId="9">#REF!</definedName>
    <definedName name="____REC01">#REF!</definedName>
    <definedName name="____REC02" localSheetId="9">#REF!</definedName>
    <definedName name="____REC02">#REF!</definedName>
    <definedName name="____REC03" localSheetId="9">#REF!</definedName>
    <definedName name="____REC03">#REF!</definedName>
    <definedName name="____REC04" localSheetId="9">#REF!</definedName>
    <definedName name="____REC04">#REF!</definedName>
    <definedName name="____REC05" localSheetId="9">#REF!</definedName>
    <definedName name="____REC05">#REF!</definedName>
    <definedName name="____REC06" localSheetId="9">#REF!</definedName>
    <definedName name="____REC06">#REF!</definedName>
    <definedName name="____RES96" localSheetId="9">#REF!</definedName>
    <definedName name="____RES96">#REF!</definedName>
    <definedName name="____sg10" localSheetId="9">[3]DADOS!#REF!</definedName>
    <definedName name="____sg10">[3]DADOS!#REF!</definedName>
    <definedName name="____SL0104" localSheetId="9">'[4]188 45 00 711-02'!#REF!</definedName>
    <definedName name="____SL0104">'[4]188 45 00 711-02'!#REF!</definedName>
    <definedName name="____SL0105" localSheetId="9">'[5]49415003-01'!#REF!</definedName>
    <definedName name="____SL0105">'[5]49415003-01'!#REF!</definedName>
    <definedName name="____SL0106" localSheetId="9">'[5]22410001-01 02'!#REF!</definedName>
    <definedName name="____SL0106">'[5]22410001-01 02'!#REF!</definedName>
    <definedName name="____SL0107" localSheetId="9">'[5]18845006-03'!#REF!</definedName>
    <definedName name="____SL0107">'[5]18845006-03'!#REF!</definedName>
    <definedName name="____SL0116" localSheetId="9">'[5]49415003-02'!#REF!</definedName>
    <definedName name="____SL0116">'[5]49415003-02'!#REF!</definedName>
    <definedName name="____SL0117" localSheetId="9">[5]LALURA!#REF!</definedName>
    <definedName name="____SL0117">[5]LALURA!#REF!</definedName>
    <definedName name="____SL0118" localSheetId="9">[5]LALUR!#REF!</definedName>
    <definedName name="____SL0118">[5]LALUR!#REF!</definedName>
    <definedName name="____SL0121" localSheetId="9">'[5]18845006-05'!#REF!</definedName>
    <definedName name="____SL0121">'[5]18845006-05'!#REF!</definedName>
    <definedName name="____SL0125" localSheetId="9">'[5]49420902-04'!#REF!</definedName>
    <definedName name="____SL0125">'[5]49420902-04'!#REF!</definedName>
    <definedName name="____Tes6" localSheetId="5" hidden="1">{"'SIVA Pricing Model'!$A$1:$F$39"}</definedName>
    <definedName name="____Tes6" localSheetId="4" hidden="1">{"'SIVA Pricing Model'!$A$1:$F$39"}</definedName>
    <definedName name="____Tes6" localSheetId="0" hidden="1">{"'SIVA Pricing Model'!$A$1:$F$39"}</definedName>
    <definedName name="____Tes6" hidden="1">{"'SIVA Pricing Model'!$A$1:$F$39"}</definedName>
    <definedName name="____top02" localSheetId="5" hidden="1">{#N/A,#N/A,FALSE,"TOTAL"}</definedName>
    <definedName name="____top02" localSheetId="4" hidden="1">{#N/A,#N/A,FALSE,"TOTAL"}</definedName>
    <definedName name="____top02" localSheetId="0" hidden="1">{#N/A,#N/A,FALSE,"TOTAL"}</definedName>
    <definedName name="____top02" hidden="1">{#N/A,#N/A,FALSE,"TOTAL"}</definedName>
    <definedName name="____ww2" localSheetId="5" hidden="1">{#N/A,#N/A,FALSE,"Admin";#N/A,#N/A,FALSE,"Other"}</definedName>
    <definedName name="____ww2" localSheetId="4" hidden="1">{#N/A,#N/A,FALSE,"Admin";#N/A,#N/A,FALSE,"Other"}</definedName>
    <definedName name="____ww2" localSheetId="0" hidden="1">{#N/A,#N/A,FALSE,"Admin";#N/A,#N/A,FALSE,"Other"}</definedName>
    <definedName name="____ww2" hidden="1">{#N/A,#N/A,FALSE,"Admin";#N/A,#N/A,FALSE,"Other"}</definedName>
    <definedName name="____xlfn_SUMIFS">NA()</definedName>
    <definedName name="___abr06">[6]abr08!$A$1:$I$65536</definedName>
    <definedName name="___ago06">[6]ago08!$A:$IV</definedName>
    <definedName name="___Ano95" localSheetId="5">#REF!</definedName>
    <definedName name="___Ano95" localSheetId="9">#REF!</definedName>
    <definedName name="___Ano95" localSheetId="4">#REF!</definedName>
    <definedName name="___Ano95" localSheetId="0">#REF!</definedName>
    <definedName name="___Ano95">#REF!</definedName>
    <definedName name="___Ano96" localSheetId="9">#REF!</definedName>
    <definedName name="___Ano96" localSheetId="4">#REF!</definedName>
    <definedName name="___Ano96">#REF!</definedName>
    <definedName name="___Ano97" localSheetId="9">#REF!</definedName>
    <definedName name="___Ano97" localSheetId="4">#REF!</definedName>
    <definedName name="___Ano97">#REF!</definedName>
    <definedName name="___CAB17" localSheetId="9">#REF!</definedName>
    <definedName name="___CAB17">#REF!</definedName>
    <definedName name="___CAB18" localSheetId="9">#REF!</definedName>
    <definedName name="___CAB18">#REF!</definedName>
    <definedName name="___CAB21" localSheetId="9">#REF!</definedName>
    <definedName name="___CAB21">#REF!</definedName>
    <definedName name="___CAB24" localSheetId="9">#REF!</definedName>
    <definedName name="___CAB24">#REF!</definedName>
    <definedName name="___CAB25" localSheetId="9">#REF!</definedName>
    <definedName name="___CAB25">#REF!</definedName>
    <definedName name="___CAB30" localSheetId="9">#REF!</definedName>
    <definedName name="___CAB30">#REF!</definedName>
    <definedName name="___CAB50" localSheetId="9">#REF!</definedName>
    <definedName name="___CAB50">#REF!</definedName>
    <definedName name="___CAB95" localSheetId="9">#REF!</definedName>
    <definedName name="___CAB95">#REF!</definedName>
    <definedName name="___Cab96" localSheetId="9">#REF!</definedName>
    <definedName name="___Cab96">#REF!</definedName>
    <definedName name="___Cab97" localSheetId="9">#REF!</definedName>
    <definedName name="___Cab97">#REF!</definedName>
    <definedName name="___CGL02" localSheetId="9">#REF!</definedName>
    <definedName name="___CGL02">#REF!</definedName>
    <definedName name="___CGL04" localSheetId="9">#REF!</definedName>
    <definedName name="___CGL04">#REF!</definedName>
    <definedName name="___CMC2" localSheetId="5">[7]Histórico!#REF!</definedName>
    <definedName name="___CMC2" localSheetId="9">[7]Histórico!#REF!</definedName>
    <definedName name="___CMC2" localSheetId="4">[7]Histórico!#REF!</definedName>
    <definedName name="___CMC2" localSheetId="0">[7]Histórico!#REF!</definedName>
    <definedName name="___CMC2">[7]Histórico!#REF!</definedName>
    <definedName name="___CTR030" localSheetId="5">#REF!</definedName>
    <definedName name="___CTR030" localSheetId="9">#REF!</definedName>
    <definedName name="___CTR030" localSheetId="4">#REF!</definedName>
    <definedName name="___CTR030" localSheetId="0">#REF!</definedName>
    <definedName name="___CTR030">#REF!</definedName>
    <definedName name="___CTR060" localSheetId="9">#REF!</definedName>
    <definedName name="___CTR060" localSheetId="4">#REF!</definedName>
    <definedName name="___CTR060">#REF!</definedName>
    <definedName name="___CTR080" localSheetId="9">#REF!</definedName>
    <definedName name="___CTR080" localSheetId="4">#REF!</definedName>
    <definedName name="___CTR080">#REF!</definedName>
    <definedName name="___CTR090" localSheetId="9">#REF!</definedName>
    <definedName name="___CTR090">#REF!</definedName>
    <definedName name="___CTR100" localSheetId="9">#REF!</definedName>
    <definedName name="___CTR100">#REF!</definedName>
    <definedName name="___CTR110" localSheetId="9">#REF!</definedName>
    <definedName name="___CTR110">#REF!</definedName>
    <definedName name="___CTR115" localSheetId="9">#REF!</definedName>
    <definedName name="___CTR115">#REF!</definedName>
    <definedName name="___CTR120" localSheetId="9">#REF!</definedName>
    <definedName name="___CTR120">#REF!</definedName>
    <definedName name="___CTR125" localSheetId="9">#REF!</definedName>
    <definedName name="___CTR125">#REF!</definedName>
    <definedName name="___CTR130" localSheetId="9">#REF!</definedName>
    <definedName name="___CTR130">#REF!</definedName>
    <definedName name="___CTR270" localSheetId="9">#REF!</definedName>
    <definedName name="___CTR270">#REF!</definedName>
    <definedName name="___DAT1" localSheetId="5">'[8]E4.1'!#REF!</definedName>
    <definedName name="___DAT1" localSheetId="9">'[8]E4.1'!#REF!</definedName>
    <definedName name="___DAT1" localSheetId="4">'[8]E4.1'!#REF!</definedName>
    <definedName name="___DAT1" localSheetId="0">'[8]E4.1'!#REF!</definedName>
    <definedName name="___DAT1">'[8]E4.1'!#REF!</definedName>
    <definedName name="___DAT10" localSheetId="5">#REF!</definedName>
    <definedName name="___DAT10" localSheetId="9">#REF!</definedName>
    <definedName name="___DAT10" localSheetId="4">#REF!</definedName>
    <definedName name="___DAT10" localSheetId="0">#REF!</definedName>
    <definedName name="___DAT10">#REF!</definedName>
    <definedName name="___DAT11" localSheetId="5">'[9]Cond. CPFL-CPCH'!#REF!</definedName>
    <definedName name="___DAT11" localSheetId="9">'[9]Cond. CPFL-CPCH'!#REF!</definedName>
    <definedName name="___DAT11" localSheetId="4">'[9]Cond. CPFL-CPCH'!#REF!</definedName>
    <definedName name="___DAT11" localSheetId="0">'[9]Cond. CPFL-CPCH'!#REF!</definedName>
    <definedName name="___DAT11">'[9]Cond. CPFL-CPCH'!#REF!</definedName>
    <definedName name="___DAT2" localSheetId="9">'[8]E4.1'!#REF!</definedName>
    <definedName name="___DAT2" localSheetId="4">'[8]E4.1'!#REF!</definedName>
    <definedName name="___DAT2">'[8]E4.1'!#REF!</definedName>
    <definedName name="___DAT3" localSheetId="9">'[8]E4.1'!#REF!</definedName>
    <definedName name="___DAT3" localSheetId="4">'[8]E4.1'!#REF!</definedName>
    <definedName name="___DAT3">'[8]E4.1'!#REF!</definedName>
    <definedName name="___DAT4" localSheetId="9">'[8]E4.1'!#REF!</definedName>
    <definedName name="___DAT4" localSheetId="4">'[8]E4.1'!#REF!</definedName>
    <definedName name="___DAT4">'[8]E4.1'!#REF!</definedName>
    <definedName name="___DAT5" localSheetId="9">'[8]E4.1'!#REF!</definedName>
    <definedName name="___DAT5" localSheetId="4">'[8]E4.1'!#REF!</definedName>
    <definedName name="___DAT5">'[8]E4.1'!#REF!</definedName>
    <definedName name="___DAT6" localSheetId="9">'[8]E4.1'!#REF!</definedName>
    <definedName name="___DAT6">'[8]E4.1'!#REF!</definedName>
    <definedName name="___DAT7" localSheetId="5">#REF!</definedName>
    <definedName name="___DAT7" localSheetId="9">#REF!</definedName>
    <definedName name="___DAT7" localSheetId="4">#REF!</definedName>
    <definedName name="___DAT7" localSheetId="0">#REF!</definedName>
    <definedName name="___DAT7">#REF!</definedName>
    <definedName name="___DAT8" localSheetId="9">#REF!</definedName>
    <definedName name="___DAT8" localSheetId="4">#REF!</definedName>
    <definedName name="___DAT8">#REF!</definedName>
    <definedName name="___DAT9" localSheetId="9">#REF!</definedName>
    <definedName name="___DAT9" localSheetId="4">#REF!</definedName>
    <definedName name="___DAT9">#REF!</definedName>
    <definedName name="___dez06">[6]dez08!$A$1:$I$65536</definedName>
    <definedName name="___DPT17" localSheetId="5">#REF!</definedName>
    <definedName name="___DPT17" localSheetId="9">#REF!</definedName>
    <definedName name="___DPT17" localSheetId="4">#REF!</definedName>
    <definedName name="___DPT17" localSheetId="0">#REF!</definedName>
    <definedName name="___DPT17">#REF!</definedName>
    <definedName name="___DPT18" localSheetId="9">#REF!</definedName>
    <definedName name="___DPT18" localSheetId="4">#REF!</definedName>
    <definedName name="___DPT18">#REF!</definedName>
    <definedName name="___DPT21" localSheetId="9">#REF!</definedName>
    <definedName name="___DPT21" localSheetId="4">#REF!</definedName>
    <definedName name="___DPT21">#REF!</definedName>
    <definedName name="___DPT24" localSheetId="9">#REF!</definedName>
    <definedName name="___DPT24">#REF!</definedName>
    <definedName name="___DPT25" localSheetId="9">#REF!</definedName>
    <definedName name="___DPT25">#REF!</definedName>
    <definedName name="___DPT30" localSheetId="9">#REF!</definedName>
    <definedName name="___DPT30">#REF!</definedName>
    <definedName name="___DPT50" localSheetId="9">#REF!</definedName>
    <definedName name="___DPT50">#REF!</definedName>
    <definedName name="___DPT95" localSheetId="9">#REF!</definedName>
    <definedName name="___DPT95">#REF!</definedName>
    <definedName name="___EDS30" localSheetId="9">#REF!</definedName>
    <definedName name="___EDS30">#REF!</definedName>
    <definedName name="___EGS25" localSheetId="9">#REF!</definedName>
    <definedName name="___EGS25">#REF!</definedName>
    <definedName name="___EGS35" localSheetId="9">#REF!</definedName>
    <definedName name="___EGS35">#REF!</definedName>
    <definedName name="___EGS50" localSheetId="9">#REF!</definedName>
    <definedName name="___EGS50">#REF!</definedName>
    <definedName name="___EJT15" localSheetId="9">#REF!</definedName>
    <definedName name="___EJT15">#REF!</definedName>
    <definedName name="___EJT25" localSheetId="9">#REF!</definedName>
    <definedName name="___EJT25">#REF!</definedName>
    <definedName name="___EOC18" localSheetId="9">#REF!</definedName>
    <definedName name="___EOC18">#REF!</definedName>
    <definedName name="___EOC25" localSheetId="9">#REF!</definedName>
    <definedName name="___EOC25">#REF!</definedName>
    <definedName name="___EOC40" localSheetId="9">#REF!</definedName>
    <definedName name="___EOC40">#REF!</definedName>
    <definedName name="___EOC50" localSheetId="9">#REF!</definedName>
    <definedName name="___EOC50">#REF!</definedName>
    <definedName name="___EVG50" localSheetId="9">#REF!</definedName>
    <definedName name="___EVG50">#REF!</definedName>
    <definedName name="___fev06">[6]fev08!$A$1:$H$1451</definedName>
    <definedName name="___fl1111" localSheetId="5" hidden="1">{"Fecha_Novembro",#N/A,FALSE,"FECHAMENTO-2002 ";"Defer_Novembro",#N/A,FALSE,"DIFERIDO";"Pis_Novembro",#N/A,FALSE,"PIS COFINS";"Iss_Novembro",#N/A,FALSE,"ISS"}</definedName>
    <definedName name="___fl1111" localSheetId="4" hidden="1">{"Fecha_Novembro",#N/A,FALSE,"FECHAMENTO-2002 ";"Defer_Novembro",#N/A,FALSE,"DIFERIDO";"Pis_Novembro",#N/A,FALSE,"PIS COFINS";"Iss_Novembro",#N/A,FALSE,"ISS"}</definedName>
    <definedName name="___fl1111" localSheetId="0" hidden="1">{"Fecha_Novembro",#N/A,FALSE,"FECHAMENTO-2002 ";"Defer_Novembro",#N/A,FALSE,"DIFERIDO";"Pis_Novembro",#N/A,FALSE,"PIS COFINS";"Iss_Novembro",#N/A,FALSE,"ISS"}</definedName>
    <definedName name="___fl1111" hidden="1">{"Fecha_Novembro",#N/A,FALSE,"FECHAMENTO-2002 ";"Defer_Novembro",#N/A,FALSE,"DIFERIDO";"Pis_Novembro",#N/A,FALSE,"PIS COFINS";"Iss_Novembro",#N/A,FALSE,"ISS"}</definedName>
    <definedName name="___IDS100" localSheetId="5">#REF!</definedName>
    <definedName name="___IDS100" localSheetId="9">#REF!</definedName>
    <definedName name="___IDS100" localSheetId="4">#REF!</definedName>
    <definedName name="___IDS100" localSheetId="0">#REF!</definedName>
    <definedName name="___IDS100">#REF!</definedName>
    <definedName name="___IDS25" localSheetId="9">#REF!</definedName>
    <definedName name="___IDS25" localSheetId="4">#REF!</definedName>
    <definedName name="___IDS25">#REF!</definedName>
    <definedName name="___IDS30" localSheetId="9">#REF!</definedName>
    <definedName name="___IDS30" localSheetId="4">#REF!</definedName>
    <definedName name="___IDS30">#REF!</definedName>
    <definedName name="___IDS50" localSheetId="9">#REF!</definedName>
    <definedName name="___IDS50">#REF!</definedName>
    <definedName name="___IDS70" localSheetId="9">#REF!</definedName>
    <definedName name="___IDS70">#REF!</definedName>
    <definedName name="___IDS90" localSheetId="9">#REF!</definedName>
    <definedName name="___IDS90">#REF!</definedName>
    <definedName name="___IGL04" localSheetId="9">#REF!</definedName>
    <definedName name="___IGL04">#REF!</definedName>
    <definedName name="___IGL20" localSheetId="9">#REF!</definedName>
    <definedName name="___IGL20">#REF!</definedName>
    <definedName name="___IGL40" localSheetId="9">#REF!</definedName>
    <definedName name="___IGL40">#REF!</definedName>
    <definedName name="___IGS30" localSheetId="9">#REF!</definedName>
    <definedName name="___IGS30">#REF!</definedName>
    <definedName name="___IGS50" localSheetId="9">#REF!</definedName>
    <definedName name="___IGS50">#REF!</definedName>
    <definedName name="___IJT30" localSheetId="9">#REF!</definedName>
    <definedName name="___IJT30">#REF!</definedName>
    <definedName name="___INF13" localSheetId="9">#REF!</definedName>
    <definedName name="___INF13">#REF!</definedName>
    <definedName name="___INF20" localSheetId="9">#REF!</definedName>
    <definedName name="___INF20">#REF!</definedName>
    <definedName name="___INF25" localSheetId="9">#REF!</definedName>
    <definedName name="___INF25">#REF!</definedName>
    <definedName name="___INF27" localSheetId="9">#REF!</definedName>
    <definedName name="___INF27">#REF!</definedName>
    <definedName name="___INF30" localSheetId="9">#REF!</definedName>
    <definedName name="___INF30">#REF!</definedName>
    <definedName name="___INF50" localSheetId="9">#REF!</definedName>
    <definedName name="___INF50">#REF!</definedName>
    <definedName name="___IOC30" localSheetId="9">#REF!</definedName>
    <definedName name="___IOC30">#REF!</definedName>
    <definedName name="___IOC50" localSheetId="9">#REF!</definedName>
    <definedName name="___IOC50">#REF!</definedName>
    <definedName name="___jan06">[10]jan07!$A$5:$I$5332</definedName>
    <definedName name="___jul06">[6]jul08!$A:$IV</definedName>
    <definedName name="___jun06">[6]jun08!$A$1:$I$1109</definedName>
    <definedName name="___mai06">[6]mai08!$A$1:$J$1341</definedName>
    <definedName name="___MAR06">[6]mar08!$A$1:$I$5946</definedName>
    <definedName name="___MES1" localSheetId="5">#REF!</definedName>
    <definedName name="___MES1" localSheetId="9">#REF!</definedName>
    <definedName name="___MES1" localSheetId="4">#REF!</definedName>
    <definedName name="___MES1" localSheetId="0">#REF!</definedName>
    <definedName name="___MES1">#REF!</definedName>
    <definedName name="___MES10" localSheetId="9">#REF!</definedName>
    <definedName name="___MES10" localSheetId="4">#REF!</definedName>
    <definedName name="___MES10">#REF!</definedName>
    <definedName name="___MES11" localSheetId="9">#REF!</definedName>
    <definedName name="___MES11" localSheetId="4">#REF!</definedName>
    <definedName name="___MES11">#REF!</definedName>
    <definedName name="___MES12" localSheetId="9">#REF!</definedName>
    <definedName name="___MES12">#REF!</definedName>
    <definedName name="___MES2" localSheetId="9">#REF!</definedName>
    <definedName name="___MES2">#REF!</definedName>
    <definedName name="___MES3" localSheetId="9">#REF!</definedName>
    <definedName name="___MES3">#REF!</definedName>
    <definedName name="___MES4" localSheetId="9">#REF!</definedName>
    <definedName name="___MES4">#REF!</definedName>
    <definedName name="___MES5" localSheetId="9">#REF!</definedName>
    <definedName name="___MES5">#REF!</definedName>
    <definedName name="___MES6" localSheetId="9">#REF!</definedName>
    <definedName name="___MES6">#REF!</definedName>
    <definedName name="___MES7" localSheetId="9">#REF!</definedName>
    <definedName name="___MES7">#REF!</definedName>
    <definedName name="___MES8" localSheetId="9">#REF!</definedName>
    <definedName name="___MES8">#REF!</definedName>
    <definedName name="___MES9" localSheetId="9">#REF!</definedName>
    <definedName name="___MES9">#REF!</definedName>
    <definedName name="___na2" localSheetId="5" hidden="1">{"'SIVA Pricing Model'!$A$1:$F$39"}</definedName>
    <definedName name="___na2" localSheetId="4" hidden="1">{"'SIVA Pricing Model'!$A$1:$F$39"}</definedName>
    <definedName name="___na2" localSheetId="0" hidden="1">{"'SIVA Pricing Model'!$A$1:$F$39"}</definedName>
    <definedName name="___na2" hidden="1">{"'SIVA Pricing Model'!$A$1:$F$39"}</definedName>
    <definedName name="___na3" localSheetId="5" hidden="1">{"'SIVA Pricing Model'!$A$1:$F$39"}</definedName>
    <definedName name="___na3" localSheetId="4" hidden="1">{"'SIVA Pricing Model'!$A$1:$F$39"}</definedName>
    <definedName name="___na3" localSheetId="0" hidden="1">{"'SIVA Pricing Model'!$A$1:$F$39"}</definedName>
    <definedName name="___na3" hidden="1">{"'SIVA Pricing Model'!$A$1:$F$39"}</definedName>
    <definedName name="___NNO2" localSheetId="9">[7]Histórico!#REF!</definedName>
    <definedName name="___NNO2">[7]Histórico!#REF!</definedName>
    <definedName name="___nov06">'[6]nov08 '!$A$1:$I$65536</definedName>
    <definedName name="___Nov98">[11]Taxas!$B$5</definedName>
    <definedName name="___OC1" localSheetId="5">#REF!</definedName>
    <definedName name="___OC1" localSheetId="9">#REF!</definedName>
    <definedName name="___OC1" localSheetId="4">#REF!</definedName>
    <definedName name="___OC1" localSheetId="0">#REF!</definedName>
    <definedName name="___OC1">#REF!</definedName>
    <definedName name="___out06">'[6]out08 '!$A$1:$I$65536</definedName>
    <definedName name="___PER02" localSheetId="5">#REF!</definedName>
    <definedName name="___PER02" localSheetId="9">#REF!</definedName>
    <definedName name="___PER02" localSheetId="4">#REF!</definedName>
    <definedName name="___PER02" localSheetId="0">#REF!</definedName>
    <definedName name="___PER02">#REF!</definedName>
    <definedName name="___PER03" localSheetId="9">#REF!</definedName>
    <definedName name="___PER03" localSheetId="4">#REF!</definedName>
    <definedName name="___PER03">#REF!</definedName>
    <definedName name="___PER04" localSheetId="9">#REF!</definedName>
    <definedName name="___PER04" localSheetId="4">#REF!</definedName>
    <definedName name="___PER04">#REF!</definedName>
    <definedName name="___PER05" localSheetId="9">#REF!</definedName>
    <definedName name="___PER05">#REF!</definedName>
    <definedName name="___PER06" localSheetId="9">#REF!</definedName>
    <definedName name="___PER06">#REF!</definedName>
    <definedName name="___R" localSheetId="9">#REF!</definedName>
    <definedName name="___R">#REF!</definedName>
    <definedName name="___REC01" localSheetId="9">#REF!</definedName>
    <definedName name="___REC01">#REF!</definedName>
    <definedName name="___REC02" localSheetId="9">#REF!</definedName>
    <definedName name="___REC02">#REF!</definedName>
    <definedName name="___REC03" localSheetId="9">#REF!</definedName>
    <definedName name="___REC03">#REF!</definedName>
    <definedName name="___REC04" localSheetId="9">#REF!</definedName>
    <definedName name="___REC04">#REF!</definedName>
    <definedName name="___REC05" localSheetId="9">#REF!</definedName>
    <definedName name="___REC05">#REF!</definedName>
    <definedName name="___REC06" localSheetId="9">#REF!</definedName>
    <definedName name="___REC06">#REF!</definedName>
    <definedName name="___RES96" localSheetId="9">#REF!</definedName>
    <definedName name="___RES96">#REF!</definedName>
    <definedName name="___set06">[6]set08!$A:$IV</definedName>
    <definedName name="___sg10" localSheetId="5">[3]DADOS!#REF!</definedName>
    <definedName name="___sg10" localSheetId="9">[3]DADOS!#REF!</definedName>
    <definedName name="___sg10" localSheetId="4">[3]DADOS!#REF!</definedName>
    <definedName name="___sg10" localSheetId="0">[3]DADOS!#REF!</definedName>
    <definedName name="___sg10">[3]DADOS!#REF!</definedName>
    <definedName name="___SL0104" localSheetId="9">'[4]188 45 00 711-02'!#REF!</definedName>
    <definedName name="___SL0104" localSheetId="4">'[4]188 45 00 711-02'!#REF!</definedName>
    <definedName name="___SL0104">'[4]188 45 00 711-02'!#REF!</definedName>
    <definedName name="___SL0105" localSheetId="9">'[5]49415003-01'!#REF!</definedName>
    <definedName name="___SL0105" localSheetId="4">'[5]49415003-01'!#REF!</definedName>
    <definedName name="___SL0105">'[5]49415003-01'!#REF!</definedName>
    <definedName name="___SL0106" localSheetId="9">'[5]22410001-01 02'!#REF!</definedName>
    <definedName name="___SL0106" localSheetId="4">'[5]22410001-01 02'!#REF!</definedName>
    <definedName name="___SL0106">'[5]22410001-01 02'!#REF!</definedName>
    <definedName name="___SL0107" localSheetId="9">'[5]18845006-03'!#REF!</definedName>
    <definedName name="___SL0107" localSheetId="4">'[5]18845006-03'!#REF!</definedName>
    <definedName name="___SL0107">'[5]18845006-03'!#REF!</definedName>
    <definedName name="___SL0116" localSheetId="9">'[5]49415003-02'!#REF!</definedName>
    <definedName name="___SL0116">'[5]49415003-02'!#REF!</definedName>
    <definedName name="___SL0117" localSheetId="9">[5]LALURA!#REF!</definedName>
    <definedName name="___SL0117">[5]LALURA!#REF!</definedName>
    <definedName name="___SL0118" localSheetId="9">[5]LALUR!#REF!</definedName>
    <definedName name="___SL0118">[5]LALUR!#REF!</definedName>
    <definedName name="___SL0121" localSheetId="9">'[5]18845006-05'!#REF!</definedName>
    <definedName name="___SL0121">'[5]18845006-05'!#REF!</definedName>
    <definedName name="___SL0125" localSheetId="9">'[5]49420902-04'!#REF!</definedName>
    <definedName name="___SL0125">'[5]49420902-04'!#REF!</definedName>
    <definedName name="___TCP130" localSheetId="5">#REF!</definedName>
    <definedName name="___TCP130" localSheetId="9">#REF!</definedName>
    <definedName name="___TCP130" localSheetId="4">#REF!</definedName>
    <definedName name="___TCP130" localSheetId="0">#REF!</definedName>
    <definedName name="___TCP130">#REF!</definedName>
    <definedName name="___TCP15" localSheetId="9">#REF!</definedName>
    <definedName name="___TCP15" localSheetId="4">#REF!</definedName>
    <definedName name="___TCP15">#REF!</definedName>
    <definedName name="___TCP18" localSheetId="9">#REF!</definedName>
    <definedName name="___TCP18" localSheetId="4">#REF!</definedName>
    <definedName name="___TCP18">#REF!</definedName>
    <definedName name="___TCP260" localSheetId="9">#REF!</definedName>
    <definedName name="___TCP260">#REF!</definedName>
    <definedName name="___TCP30" localSheetId="9">#REF!</definedName>
    <definedName name="___TCP30">#REF!</definedName>
    <definedName name="___TCP40" localSheetId="9">#REF!</definedName>
    <definedName name="___TCP40">#REF!</definedName>
    <definedName name="___TCP50" localSheetId="9">#REF!</definedName>
    <definedName name="___TCP50">#REF!</definedName>
    <definedName name="___TCP90" localSheetId="9">#REF!</definedName>
    <definedName name="___TCP90">#REF!</definedName>
    <definedName name="___Tes6" localSheetId="5" hidden="1">{"'SIVA Pricing Model'!$A$1:$F$39"}</definedName>
    <definedName name="___Tes6" localSheetId="4" hidden="1">{"'SIVA Pricing Model'!$A$1:$F$39"}</definedName>
    <definedName name="___Tes6" localSheetId="0" hidden="1">{"'SIVA Pricing Model'!$A$1:$F$39"}</definedName>
    <definedName name="___Tes6" hidden="1">{"'SIVA Pricing Model'!$A$1:$F$39"}</definedName>
    <definedName name="___TN02" localSheetId="9">#REF!</definedName>
    <definedName name="___TN02">#REF!</definedName>
    <definedName name="___TN03" localSheetId="9">#REF!</definedName>
    <definedName name="___TN03">#REF!</definedName>
    <definedName name="___TN04" localSheetId="9">#REF!</definedName>
    <definedName name="___TN04">#REF!</definedName>
    <definedName name="___TN05" localSheetId="9">#REF!</definedName>
    <definedName name="___TN05">#REF!</definedName>
    <definedName name="___TN06" localSheetId="9">#REF!</definedName>
    <definedName name="___TN06">#REF!</definedName>
    <definedName name="___TN07" localSheetId="9">#REF!</definedName>
    <definedName name="___TN07">#REF!</definedName>
    <definedName name="___top02" localSheetId="5" hidden="1">{#N/A,#N/A,FALSE,"TOTAL"}</definedName>
    <definedName name="___top02" localSheetId="4" hidden="1">{#N/A,#N/A,FALSE,"TOTAL"}</definedName>
    <definedName name="___top02" localSheetId="0" hidden="1">{#N/A,#N/A,FALSE,"TOTAL"}</definedName>
    <definedName name="___top02" hidden="1">{#N/A,#N/A,FALSE,"TOTAL"}</definedName>
    <definedName name="___UJ54" localSheetId="9">[7]Histórico!#REF!</definedName>
    <definedName name="___UJ54">[7]Histórico!#REF!</definedName>
    <definedName name="___UNO2" localSheetId="9">[7]Histórico!#REF!</definedName>
    <definedName name="___UNO2">[7]Histórico!#REF!</definedName>
    <definedName name="___ww2" localSheetId="5" hidden="1">{#N/A,#N/A,FALSE,"Admin";#N/A,#N/A,FALSE,"Other"}</definedName>
    <definedName name="___ww2" localSheetId="4" hidden="1">{#N/A,#N/A,FALSE,"Admin";#N/A,#N/A,FALSE,"Other"}</definedName>
    <definedName name="___ww2" localSheetId="0" hidden="1">{#N/A,#N/A,FALSE,"Admin";#N/A,#N/A,FALSE,"Other"}</definedName>
    <definedName name="___ww2" hidden="1">{#N/A,#N/A,FALSE,"Admin";#N/A,#N/A,FALSE,"Other"}</definedName>
    <definedName name="___xlfn_SUMIFS">NA()</definedName>
    <definedName name="__123Graph_A" hidden="1">[12]Assum!$B$12:$B$19</definedName>
    <definedName name="__123Graph_ACOMP" hidden="1">[13]Detail!$C$4:$C$15</definedName>
    <definedName name="__123Graph_AGraph1" hidden="1">'[14]Old Median Price'!$I$3:$I$30</definedName>
    <definedName name="__123Graph_AGraph10" hidden="1">'[14]Old Volume'!$D$2:$D$32</definedName>
    <definedName name="__123Graph_AGraph11" hidden="1">'[14]Old Volume'!$D$2:$D$32</definedName>
    <definedName name="__123Graph_AGraph3" hidden="1">'[14]Condo Price'!$J$27:$J$57</definedName>
    <definedName name="__123Graph_AGraph5" hidden="1">'[14]Condo Price'!$E$27:$E$58</definedName>
    <definedName name="__123Graph_AGraph6" hidden="1">'[14]Old Volume'!$D$2:$D$31</definedName>
    <definedName name="__123Graph_AGraph7" hidden="1">'[14]Old Median Price'!$I$2:$I$32</definedName>
    <definedName name="__123Graph_AGraph8" hidden="1">'[14]Old Volume'!$E$2:$E$32</definedName>
    <definedName name="__123Graph_AHISTORY" hidden="1">[13]Detail!$C$4:$C$63</definedName>
    <definedName name="__123Graph_B" hidden="1">[12]Assum!$C$12:$C$19</definedName>
    <definedName name="__123Graph_BCOMP" hidden="1">[13]Detail!$C$16:$C$27</definedName>
    <definedName name="__123Graph_BGraph8" hidden="1">'[14]Old Volume'!$F$2:$F$32</definedName>
    <definedName name="__123Graph_C" hidden="1">[12]Assum!$D$12:$D$19</definedName>
    <definedName name="__123Graph_CCOMP" hidden="1">[13]Detail!$C$28:$C$39</definedName>
    <definedName name="__123Graph_CGraph8" hidden="1">'[14]Old Volume'!$G$2:$G$32</definedName>
    <definedName name="__123Graph_D" hidden="1">[12]Assum!$E$12:$E$19</definedName>
    <definedName name="__123Graph_DCOMP" hidden="1">[13]Detail!$C$40:$C$51</definedName>
    <definedName name="__123Graph_DGraph8" hidden="1">'[14]Old Volume'!$D$2:$D$32</definedName>
    <definedName name="__123Graph_E" hidden="1">[12]Assum!$F$12:$F$19</definedName>
    <definedName name="__123Graph_ECOMP" hidden="1">[13]Detail!$C$52:$C$63</definedName>
    <definedName name="__123Graph_F" localSheetId="5" hidden="1">[15]BL02!#REF!</definedName>
    <definedName name="__123Graph_F" localSheetId="9" hidden="1">[15]BL02!#REF!</definedName>
    <definedName name="__123Graph_F" localSheetId="4" hidden="1">[15]BL02!#REF!</definedName>
    <definedName name="__123Graph_F" localSheetId="0" hidden="1">[15]BL02!#REF!</definedName>
    <definedName name="__123Graph_F" hidden="1">[15]BL02!#REF!</definedName>
    <definedName name="__123Graph_LBL_A" hidden="1">[13]Detail!$E$4:$E$75</definedName>
    <definedName name="__123Graph_LBL_ACOMP" hidden="1">[13]Detail!$A$4:$A$15</definedName>
    <definedName name="__123Graph_LBL_AHISTORY" hidden="1">[13]Detail!$E$4:$E$63</definedName>
    <definedName name="__123Graph_LBL_BCOMP" hidden="1">[13]Detail!$A$16:$A$27</definedName>
    <definedName name="__123Graph_LBL_CCOMP" hidden="1">[13]Detail!$A$28:$A$39</definedName>
    <definedName name="__123Graph_LBL_DCOMP" hidden="1">[13]Detail!$A$40:$A$51</definedName>
    <definedName name="__123Graph_LBL_ECOMP" hidden="1">[13]Detail!$A$52:$A$63</definedName>
    <definedName name="__123Graph_X" hidden="1">[13]Detail!$B$4:$B$75</definedName>
    <definedName name="__123Graph_XCOMP" hidden="1">[13]Detail!$B$4:$B$15</definedName>
    <definedName name="__123Graph_XGraph11" hidden="1">'[14]Old Volume'!$A$2:$A$32</definedName>
    <definedName name="__123Graph_XGraph3" hidden="1">'[14]Condo Price'!$A$27:$A$57</definedName>
    <definedName name="__123Graph_XGraph5" hidden="1">'[14]Condo Price'!$A$27:$A$58</definedName>
    <definedName name="__123Graph_XHISTORY" hidden="1">[13]Detail!$B$4:$B$63</definedName>
    <definedName name="__abr06">[6]abr08!$A$1:$I$65536</definedName>
    <definedName name="__ago06">[6]ago08!$A:$IV</definedName>
    <definedName name="__Ano95" localSheetId="5">#REF!</definedName>
    <definedName name="__Ano95" localSheetId="9">#REF!</definedName>
    <definedName name="__Ano95" localSheetId="4">#REF!</definedName>
    <definedName name="__Ano95" localSheetId="0">#REF!</definedName>
    <definedName name="__Ano95">#REF!</definedName>
    <definedName name="__Ano96" localSheetId="9">#REF!</definedName>
    <definedName name="__Ano96" localSheetId="4">#REF!</definedName>
    <definedName name="__Ano96">#REF!</definedName>
    <definedName name="__Ano97" localSheetId="9">#REF!</definedName>
    <definedName name="__Ano97" localSheetId="4">#REF!</definedName>
    <definedName name="__Ano97">#REF!</definedName>
    <definedName name="__CAB17" localSheetId="9">#REF!</definedName>
    <definedName name="__CAB17">#REF!</definedName>
    <definedName name="__CAB18" localSheetId="9">#REF!</definedName>
    <definedName name="__CAB18">#REF!</definedName>
    <definedName name="__CAB21" localSheetId="9">#REF!</definedName>
    <definedName name="__CAB21">#REF!</definedName>
    <definedName name="__CAB24" localSheetId="9">#REF!</definedName>
    <definedName name="__CAB24">#REF!</definedName>
    <definedName name="__CAB25" localSheetId="9">#REF!</definedName>
    <definedName name="__CAB25">#REF!</definedName>
    <definedName name="__CAB30" localSheetId="9">#REF!</definedName>
    <definedName name="__CAB30">#REF!</definedName>
    <definedName name="__CAB50" localSheetId="9">#REF!</definedName>
    <definedName name="__CAB50">#REF!</definedName>
    <definedName name="__CAB95" localSheetId="9">#REF!</definedName>
    <definedName name="__CAB95">#REF!</definedName>
    <definedName name="__Cab96" localSheetId="9">#REF!</definedName>
    <definedName name="__Cab96">#REF!</definedName>
    <definedName name="__Cab97" localSheetId="9">#REF!</definedName>
    <definedName name="__Cab97">#REF!</definedName>
    <definedName name="__CGL02" localSheetId="9">#REF!</definedName>
    <definedName name="__CGL02">#REF!</definedName>
    <definedName name="__CGL04" localSheetId="9">#REF!</definedName>
    <definedName name="__CGL04">#REF!</definedName>
    <definedName name="__CTR030" localSheetId="9">#REF!</definedName>
    <definedName name="__CTR030">#REF!</definedName>
    <definedName name="__CTR060" localSheetId="9">#REF!</definedName>
    <definedName name="__CTR060">#REF!</definedName>
    <definedName name="__CTR080" localSheetId="9">#REF!</definedName>
    <definedName name="__CTR080">#REF!</definedName>
    <definedName name="__CTR090" localSheetId="9">#REF!</definedName>
    <definedName name="__CTR090">#REF!</definedName>
    <definedName name="__CTR100" localSheetId="9">#REF!</definedName>
    <definedName name="__CTR100">#REF!</definedName>
    <definedName name="__CTR110" localSheetId="9">#REF!</definedName>
    <definedName name="__CTR110">#REF!</definedName>
    <definedName name="__CTR115" localSheetId="9">#REF!</definedName>
    <definedName name="__CTR115">#REF!</definedName>
    <definedName name="__CTR120" localSheetId="9">#REF!</definedName>
    <definedName name="__CTR120">#REF!</definedName>
    <definedName name="__CTR125" localSheetId="9">#REF!</definedName>
    <definedName name="__CTR125">#REF!</definedName>
    <definedName name="__CTR130" localSheetId="9">#REF!</definedName>
    <definedName name="__CTR130">#REF!</definedName>
    <definedName name="__CTR270" localSheetId="9">#REF!</definedName>
    <definedName name="__CTR270">#REF!</definedName>
    <definedName name="__DAT1" localSheetId="5">'[8]E4.1'!#REF!</definedName>
    <definedName name="__DAT1" localSheetId="9">'[8]E4.1'!#REF!</definedName>
    <definedName name="__DAT1" localSheetId="4">'[8]E4.1'!#REF!</definedName>
    <definedName name="__DAT1" localSheetId="0">'[8]E4.1'!#REF!</definedName>
    <definedName name="__DAT1">'[8]E4.1'!#REF!</definedName>
    <definedName name="__DAT10" localSheetId="5">#REF!</definedName>
    <definedName name="__DAT10" localSheetId="9">#REF!</definedName>
    <definedName name="__DAT10" localSheetId="4">#REF!</definedName>
    <definedName name="__DAT10" localSheetId="0">#REF!</definedName>
    <definedName name="__DAT10">#REF!</definedName>
    <definedName name="__DAT11" localSheetId="5">'[9]Cond. CPFL-CPCH'!#REF!</definedName>
    <definedName name="__DAT11" localSheetId="9">'[9]Cond. CPFL-CPCH'!#REF!</definedName>
    <definedName name="__DAT11" localSheetId="4">'[9]Cond. CPFL-CPCH'!#REF!</definedName>
    <definedName name="__DAT11" localSheetId="0">'[9]Cond. CPFL-CPCH'!#REF!</definedName>
    <definedName name="__DAT11">'[9]Cond. CPFL-CPCH'!#REF!</definedName>
    <definedName name="__DAT2" localSheetId="9">'[8]E4.1'!#REF!</definedName>
    <definedName name="__DAT2" localSheetId="4">'[8]E4.1'!#REF!</definedName>
    <definedName name="__DAT2">'[8]E4.1'!#REF!</definedName>
    <definedName name="__DAT3" localSheetId="9">'[8]E4.1'!#REF!</definedName>
    <definedName name="__DAT3" localSheetId="4">'[8]E4.1'!#REF!</definedName>
    <definedName name="__DAT3">'[8]E4.1'!#REF!</definedName>
    <definedName name="__DAT4" localSheetId="9">'[8]E4.1'!#REF!</definedName>
    <definedName name="__DAT4" localSheetId="4">'[8]E4.1'!#REF!</definedName>
    <definedName name="__DAT4">'[8]E4.1'!#REF!</definedName>
    <definedName name="__DAT5" localSheetId="9">'[8]E4.1'!#REF!</definedName>
    <definedName name="__DAT5" localSheetId="4">'[8]E4.1'!#REF!</definedName>
    <definedName name="__DAT5">'[8]E4.1'!#REF!</definedName>
    <definedName name="__DAT6" localSheetId="9">'[8]E4.1'!#REF!</definedName>
    <definedName name="__DAT6">'[8]E4.1'!#REF!</definedName>
    <definedName name="__DAT7" localSheetId="5">#REF!</definedName>
    <definedName name="__DAT7" localSheetId="9">#REF!</definedName>
    <definedName name="__DAT7" localSheetId="4">#REF!</definedName>
    <definedName name="__DAT7" localSheetId="0">#REF!</definedName>
    <definedName name="__DAT7">#REF!</definedName>
    <definedName name="__DAT8" localSheetId="9">#REF!</definedName>
    <definedName name="__DAT8" localSheetId="4">#REF!</definedName>
    <definedName name="__DAT8">#REF!</definedName>
    <definedName name="__DAT9" localSheetId="9">#REF!</definedName>
    <definedName name="__DAT9" localSheetId="4">#REF!</definedName>
    <definedName name="__DAT9">#REF!</definedName>
    <definedName name="__dez06">[6]dez08!$A$1:$I$65536</definedName>
    <definedName name="__DPT17" localSheetId="5">#REF!</definedName>
    <definedName name="__DPT17" localSheetId="9">#REF!</definedName>
    <definedName name="__DPT17" localSheetId="4">#REF!</definedName>
    <definedName name="__DPT17" localSheetId="0">#REF!</definedName>
    <definedName name="__DPT17">#REF!</definedName>
    <definedName name="__DPT18" localSheetId="9">#REF!</definedName>
    <definedName name="__DPT18" localSheetId="4">#REF!</definedName>
    <definedName name="__DPT18">#REF!</definedName>
    <definedName name="__DPT21" localSheetId="9">#REF!</definedName>
    <definedName name="__DPT21" localSheetId="4">#REF!</definedName>
    <definedName name="__DPT21">#REF!</definedName>
    <definedName name="__DPT24" localSheetId="9">#REF!</definedName>
    <definedName name="__DPT24">#REF!</definedName>
    <definedName name="__DPT25" localSheetId="9">#REF!</definedName>
    <definedName name="__DPT25">#REF!</definedName>
    <definedName name="__DPT30" localSheetId="9">#REF!</definedName>
    <definedName name="__DPT30">#REF!</definedName>
    <definedName name="__DPT50" localSheetId="9">#REF!</definedName>
    <definedName name="__DPT50">#REF!</definedName>
    <definedName name="__DPT95" localSheetId="9">#REF!</definedName>
    <definedName name="__DPT95">#REF!</definedName>
    <definedName name="__EDS30" localSheetId="9">#REF!</definedName>
    <definedName name="__EDS30">#REF!</definedName>
    <definedName name="__EGS25" localSheetId="9">#REF!</definedName>
    <definedName name="__EGS25">#REF!</definedName>
    <definedName name="__EGS35" localSheetId="9">#REF!</definedName>
    <definedName name="__EGS35">#REF!</definedName>
    <definedName name="__EGS50" localSheetId="9">#REF!</definedName>
    <definedName name="__EGS50">#REF!</definedName>
    <definedName name="__EJT15" localSheetId="9">#REF!</definedName>
    <definedName name="__EJT15">#REF!</definedName>
    <definedName name="__EJT25" localSheetId="9">#REF!</definedName>
    <definedName name="__EJT25">#REF!</definedName>
    <definedName name="__EOC18" localSheetId="9">#REF!</definedName>
    <definedName name="__EOC18">#REF!</definedName>
    <definedName name="__EOC25" localSheetId="9">#REF!</definedName>
    <definedName name="__EOC25">#REF!</definedName>
    <definedName name="__EOC40" localSheetId="9">#REF!</definedName>
    <definedName name="__EOC40">#REF!</definedName>
    <definedName name="__EOC50" localSheetId="9">#REF!</definedName>
    <definedName name="__EOC50">#REF!</definedName>
    <definedName name="__EVG50" localSheetId="9">#REF!</definedName>
    <definedName name="__EVG50">#REF!</definedName>
    <definedName name="__FDS_HYPERLINK_TOGGLE_STATE__" hidden="1">"ON"</definedName>
    <definedName name="__fev06">[6]fev08!$A$1:$H$1451</definedName>
    <definedName name="__fl1111" localSheetId="5" hidden="1">{"Fecha_Novembro",#N/A,FALSE,"FECHAMENTO-2002 ";"Defer_Novembro",#N/A,FALSE,"DIFERIDO";"Pis_Novembro",#N/A,FALSE,"PIS COFINS";"Iss_Novembro",#N/A,FALSE,"ISS"}</definedName>
    <definedName name="__fl1111" localSheetId="4" hidden="1">{"Fecha_Novembro",#N/A,FALSE,"FECHAMENTO-2002 ";"Defer_Novembro",#N/A,FALSE,"DIFERIDO";"Pis_Novembro",#N/A,FALSE,"PIS COFINS";"Iss_Novembro",#N/A,FALSE,"ISS"}</definedName>
    <definedName name="__fl1111" localSheetId="0" hidden="1">{"Fecha_Novembro",#N/A,FALSE,"FECHAMENTO-2002 ";"Defer_Novembro",#N/A,FALSE,"DIFERIDO";"Pis_Novembro",#N/A,FALSE,"PIS COFINS";"Iss_Novembro",#N/A,FALSE,"ISS"}</definedName>
    <definedName name="__fl1111" hidden="1">{"Fecha_Novembro",#N/A,FALSE,"FECHAMENTO-2002 ";"Defer_Novembro",#N/A,FALSE,"DIFERIDO";"Pis_Novembro",#N/A,FALSE,"PIS COFINS";"Iss_Novembro",#N/A,FALSE,"ISS"}</definedName>
    <definedName name="__IDS100" localSheetId="5">#REF!</definedName>
    <definedName name="__IDS100" localSheetId="9">#REF!</definedName>
    <definedName name="__IDS100" localSheetId="4">#REF!</definedName>
    <definedName name="__IDS100" localSheetId="0">#REF!</definedName>
    <definedName name="__IDS100">#REF!</definedName>
    <definedName name="__IDS25" localSheetId="9">#REF!</definedName>
    <definedName name="__IDS25" localSheetId="4">#REF!</definedName>
    <definedName name="__IDS25">#REF!</definedName>
    <definedName name="__IDS30" localSheetId="9">#REF!</definedName>
    <definedName name="__IDS30" localSheetId="4">#REF!</definedName>
    <definedName name="__IDS30">#REF!</definedName>
    <definedName name="__IDS50" localSheetId="9">#REF!</definedName>
    <definedName name="__IDS50">#REF!</definedName>
    <definedName name="__IDS70" localSheetId="9">#REF!</definedName>
    <definedName name="__IDS70">#REF!</definedName>
    <definedName name="__IDS90" localSheetId="9">#REF!</definedName>
    <definedName name="__IDS90">#REF!</definedName>
    <definedName name="__IGL04" localSheetId="9">#REF!</definedName>
    <definedName name="__IGL04">#REF!</definedName>
    <definedName name="__IGL20" localSheetId="9">#REF!</definedName>
    <definedName name="__IGL20">#REF!</definedName>
    <definedName name="__IGL40" localSheetId="9">#REF!</definedName>
    <definedName name="__IGL40">#REF!</definedName>
    <definedName name="__IGS30" localSheetId="9">#REF!</definedName>
    <definedName name="__IGS30">#REF!</definedName>
    <definedName name="__IGS50" localSheetId="9">#REF!</definedName>
    <definedName name="__IGS50">#REF!</definedName>
    <definedName name="__IJT30" localSheetId="9">#REF!</definedName>
    <definedName name="__IJT30">#REF!</definedName>
    <definedName name="__INF13" localSheetId="9">#REF!</definedName>
    <definedName name="__INF13">#REF!</definedName>
    <definedName name="__INF20" localSheetId="9">#REF!</definedName>
    <definedName name="__INF20">#REF!</definedName>
    <definedName name="__INF25" localSheetId="9">#REF!</definedName>
    <definedName name="__INF25">#REF!</definedName>
    <definedName name="__INF27" localSheetId="9">#REF!</definedName>
    <definedName name="__INF27">#REF!</definedName>
    <definedName name="__INF30" localSheetId="9">#REF!</definedName>
    <definedName name="__INF30">#REF!</definedName>
    <definedName name="__INF50" localSheetId="9">#REF!</definedName>
    <definedName name="__INF50">#REF!</definedName>
    <definedName name="__IntlFixup" hidden="1">TRUE</definedName>
    <definedName name="__IOC30" localSheetId="5">#REF!</definedName>
    <definedName name="__IOC30" localSheetId="9">#REF!</definedName>
    <definedName name="__IOC30" localSheetId="4">#REF!</definedName>
    <definedName name="__IOC30" localSheetId="0">#REF!</definedName>
    <definedName name="__IOC30">#REF!</definedName>
    <definedName name="__IOC50" localSheetId="9">#REF!</definedName>
    <definedName name="__IOC50" localSheetId="4">#REF!</definedName>
    <definedName name="__IOC50">#REF!</definedName>
    <definedName name="__jan06">[10]jan07!$A$5:$I$5332</definedName>
    <definedName name="__jul06">[6]jul08!$A:$IV</definedName>
    <definedName name="__jun06">[6]jun08!$A$1:$I$1109</definedName>
    <definedName name="__M844240">'[16]HIN-BR Detail'!$M$860</definedName>
    <definedName name="__mai06">[6]mai08!$A$1:$J$1341</definedName>
    <definedName name="__MAR06">[6]mar08!$A$1:$I$5946</definedName>
    <definedName name="__MES1" localSheetId="5">#REF!</definedName>
    <definedName name="__MES1" localSheetId="9">#REF!</definedName>
    <definedName name="__MES1" localSheetId="4">#REF!</definedName>
    <definedName name="__MES1" localSheetId="0">#REF!</definedName>
    <definedName name="__MES1">#REF!</definedName>
    <definedName name="__MES10" localSheetId="9">#REF!</definedName>
    <definedName name="__MES10" localSheetId="4">#REF!</definedName>
    <definedName name="__MES10">#REF!</definedName>
    <definedName name="__MES11" localSheetId="9">#REF!</definedName>
    <definedName name="__MES11" localSheetId="4">#REF!</definedName>
    <definedName name="__MES11">#REF!</definedName>
    <definedName name="__MES12" localSheetId="9">#REF!</definedName>
    <definedName name="__MES12">#REF!</definedName>
    <definedName name="__MES2" localSheetId="9">#REF!</definedName>
    <definedName name="__MES2">#REF!</definedName>
    <definedName name="__MES3" localSheetId="9">#REF!</definedName>
    <definedName name="__MES3">#REF!</definedName>
    <definedName name="__MES4" localSheetId="9">#REF!</definedName>
    <definedName name="__MES4">#REF!</definedName>
    <definedName name="__MES5" localSheetId="9">#REF!</definedName>
    <definedName name="__MES5">#REF!</definedName>
    <definedName name="__MES6" localSheetId="9">#REF!</definedName>
    <definedName name="__MES6">#REF!</definedName>
    <definedName name="__MES7" localSheetId="9">#REF!</definedName>
    <definedName name="__MES7">#REF!</definedName>
    <definedName name="__MES8" localSheetId="9">#REF!</definedName>
    <definedName name="__MES8">#REF!</definedName>
    <definedName name="__MES9" localSheetId="9">#REF!</definedName>
    <definedName name="__MES9">#REF!</definedName>
    <definedName name="__na2" localSheetId="5" hidden="1">{"'SIVA Pricing Model'!$A$1:$F$39"}</definedName>
    <definedName name="__na2" localSheetId="4" hidden="1">{"'SIVA Pricing Model'!$A$1:$F$39"}</definedName>
    <definedName name="__na2" localSheetId="0" hidden="1">{"'SIVA Pricing Model'!$A$1:$F$39"}</definedName>
    <definedName name="__na2" hidden="1">{"'SIVA Pricing Model'!$A$1:$F$39"}</definedName>
    <definedName name="__na3" localSheetId="5" hidden="1">{"'SIVA Pricing Model'!$A$1:$F$39"}</definedName>
    <definedName name="__na3" localSheetId="4" hidden="1">{"'SIVA Pricing Model'!$A$1:$F$39"}</definedName>
    <definedName name="__na3" localSheetId="0" hidden="1">{"'SIVA Pricing Model'!$A$1:$F$39"}</definedName>
    <definedName name="__na3" hidden="1">{"'SIVA Pricing Model'!$A$1:$F$39"}</definedName>
    <definedName name="__nov06">'[6]nov08 '!$A$1:$I$65536</definedName>
    <definedName name="__Nov98">[11]Taxas!$B$5</definedName>
    <definedName name="__OC1" localSheetId="5">#REF!</definedName>
    <definedName name="__OC1" localSheetId="9">#REF!</definedName>
    <definedName name="__OC1" localSheetId="4">#REF!</definedName>
    <definedName name="__OC1" localSheetId="0">#REF!</definedName>
    <definedName name="__OC1">#REF!</definedName>
    <definedName name="__out06">'[6]out08 '!$A$1:$I$65536</definedName>
    <definedName name="__PER02" localSheetId="5">#REF!</definedName>
    <definedName name="__PER02" localSheetId="9">#REF!</definedName>
    <definedName name="__PER02" localSheetId="4">#REF!</definedName>
    <definedName name="__PER02" localSheetId="0">#REF!</definedName>
    <definedName name="__PER02">#REF!</definedName>
    <definedName name="__PER03" localSheetId="9">#REF!</definedName>
    <definedName name="__PER03" localSheetId="4">#REF!</definedName>
    <definedName name="__PER03">#REF!</definedName>
    <definedName name="__PER04" localSheetId="9">#REF!</definedName>
    <definedName name="__PER04" localSheetId="4">#REF!</definedName>
    <definedName name="__PER04">#REF!</definedName>
    <definedName name="__PER05" localSheetId="9">#REF!</definedName>
    <definedName name="__PER05">#REF!</definedName>
    <definedName name="__PER06" localSheetId="9">#REF!</definedName>
    <definedName name="__PER06">#REF!</definedName>
    <definedName name="__r" localSheetId="9">#REF!</definedName>
    <definedName name="__r">#REF!</definedName>
    <definedName name="__REC01" localSheetId="9">#REF!</definedName>
    <definedName name="__REC01">#REF!</definedName>
    <definedName name="__REC02" localSheetId="9">#REF!</definedName>
    <definedName name="__REC02">#REF!</definedName>
    <definedName name="__REC03" localSheetId="9">#REF!</definedName>
    <definedName name="__REC03">#REF!</definedName>
    <definedName name="__REC04" localSheetId="9">#REF!</definedName>
    <definedName name="__REC04">#REF!</definedName>
    <definedName name="__REC05" localSheetId="9">#REF!</definedName>
    <definedName name="__REC05">#REF!</definedName>
    <definedName name="__REC06" localSheetId="9">#REF!</definedName>
    <definedName name="__REC06">#REF!</definedName>
    <definedName name="__RES96" localSheetId="9">#REF!</definedName>
    <definedName name="__RES96">#REF!</definedName>
    <definedName name="__SDM02" localSheetId="9">#REF!</definedName>
    <definedName name="__SDM02">#REF!</definedName>
    <definedName name="__SDM03" localSheetId="9">#REF!</definedName>
    <definedName name="__SDM03">#REF!</definedName>
    <definedName name="__SDM04" localSheetId="9">#REF!</definedName>
    <definedName name="__SDM04">#REF!</definedName>
    <definedName name="__SDM05" localSheetId="9">#REF!</definedName>
    <definedName name="__SDM05">#REF!</definedName>
    <definedName name="__SDM06" localSheetId="9">#REF!</definedName>
    <definedName name="__SDM06">#REF!</definedName>
    <definedName name="__SDM07" localSheetId="9">#REF!</definedName>
    <definedName name="__SDM07">#REF!</definedName>
    <definedName name="__SDM08" localSheetId="9">#REF!</definedName>
    <definedName name="__SDM08">#REF!</definedName>
    <definedName name="__SDM09" localSheetId="9">#REF!</definedName>
    <definedName name="__SDM09">#REF!</definedName>
    <definedName name="__SDM10" localSheetId="9">#REF!</definedName>
    <definedName name="__SDM10">#REF!</definedName>
    <definedName name="__SDM11" localSheetId="9">#REF!</definedName>
    <definedName name="__SDM11">#REF!</definedName>
    <definedName name="__SDM12" localSheetId="9">#REF!</definedName>
    <definedName name="__SDM12">#REF!</definedName>
    <definedName name="__set06">[6]set08!$A:$IV</definedName>
    <definedName name="__sg10" localSheetId="5">[17]DADOS!#REF!</definedName>
    <definedName name="__sg10" localSheetId="9">[17]DADOS!#REF!</definedName>
    <definedName name="__sg10" localSheetId="4">[17]DADOS!#REF!</definedName>
    <definedName name="__sg10" localSheetId="0">[17]DADOS!#REF!</definedName>
    <definedName name="__sg10">[17]DADOS!#REF!</definedName>
    <definedName name="__SL0104" localSheetId="9">'[4]188 45 00 711-02'!#REF!</definedName>
    <definedName name="__SL0104" localSheetId="4">'[4]188 45 00 711-02'!#REF!</definedName>
    <definedName name="__SL0104">'[4]188 45 00 711-02'!#REF!</definedName>
    <definedName name="__SL0105" localSheetId="9">'[5]49415003-01'!#REF!</definedName>
    <definedName name="__SL0105" localSheetId="4">'[5]49415003-01'!#REF!</definedName>
    <definedName name="__SL0105">'[5]49415003-01'!#REF!</definedName>
    <definedName name="__SL0106" localSheetId="9">'[5]22410001-01 02'!#REF!</definedName>
    <definedName name="__SL0106" localSheetId="4">'[5]22410001-01 02'!#REF!</definedName>
    <definedName name="__SL0106">'[5]22410001-01 02'!#REF!</definedName>
    <definedName name="__SL0107" localSheetId="9">'[5]18845006-03'!#REF!</definedName>
    <definedName name="__SL0107" localSheetId="4">'[5]18845006-03'!#REF!</definedName>
    <definedName name="__SL0107">'[5]18845006-03'!#REF!</definedName>
    <definedName name="__SL0116" localSheetId="9">'[5]49415003-02'!#REF!</definedName>
    <definedName name="__SL0116">'[5]49415003-02'!#REF!</definedName>
    <definedName name="__SL0117" localSheetId="9">[5]LALURA!#REF!</definedName>
    <definedName name="__SL0117">[5]LALURA!#REF!</definedName>
    <definedName name="__SL0118" localSheetId="9">[5]LALUR!#REF!</definedName>
    <definedName name="__SL0118">[5]LALUR!#REF!</definedName>
    <definedName name="__SL0121" localSheetId="9">'[5]18845006-05'!#REF!</definedName>
    <definedName name="__SL0121">'[5]18845006-05'!#REF!</definedName>
    <definedName name="__SL0125" localSheetId="9">'[5]49420902-04'!#REF!</definedName>
    <definedName name="__SL0125">'[5]49420902-04'!#REF!</definedName>
    <definedName name="__TCP130" localSheetId="5">#REF!</definedName>
    <definedName name="__TCP130" localSheetId="9">#REF!</definedName>
    <definedName name="__TCP130" localSheetId="4">#REF!</definedName>
    <definedName name="__TCP130" localSheetId="0">#REF!</definedName>
    <definedName name="__TCP130">#REF!</definedName>
    <definedName name="__TCP15" localSheetId="9">#REF!</definedName>
    <definedName name="__TCP15" localSheetId="4">#REF!</definedName>
    <definedName name="__TCP15">#REF!</definedName>
    <definedName name="__TCP18" localSheetId="9">#REF!</definedName>
    <definedName name="__TCP18" localSheetId="4">#REF!</definedName>
    <definedName name="__TCP18">#REF!</definedName>
    <definedName name="__TCP260" localSheetId="9">#REF!</definedName>
    <definedName name="__TCP260">#REF!</definedName>
    <definedName name="__TCP30" localSheetId="9">#REF!</definedName>
    <definedName name="__TCP30">#REF!</definedName>
    <definedName name="__TCP40" localSheetId="9">#REF!</definedName>
    <definedName name="__TCP40">#REF!</definedName>
    <definedName name="__TCP50" localSheetId="9">#REF!</definedName>
    <definedName name="__TCP50">#REF!</definedName>
    <definedName name="__TCP90" localSheetId="9">#REF!</definedName>
    <definedName name="__TCP90">#REF!</definedName>
    <definedName name="__Tes6" localSheetId="5" hidden="1">{"'SIVA Pricing Model'!$A$1:$F$39"}</definedName>
    <definedName name="__Tes6" localSheetId="4" hidden="1">{"'SIVA Pricing Model'!$A$1:$F$39"}</definedName>
    <definedName name="__Tes6" localSheetId="0" hidden="1">{"'SIVA Pricing Model'!$A$1:$F$39"}</definedName>
    <definedName name="__Tes6" hidden="1">{"'SIVA Pricing Model'!$A$1:$F$39"}</definedName>
    <definedName name="__TN02" localSheetId="9">#REF!</definedName>
    <definedName name="__TN02">#REF!</definedName>
    <definedName name="__TN03" localSheetId="9">#REF!</definedName>
    <definedName name="__TN03">#REF!</definedName>
    <definedName name="__TN04" localSheetId="9">#REF!</definedName>
    <definedName name="__TN04">#REF!</definedName>
    <definedName name="__TN05" localSheetId="9">#REF!</definedName>
    <definedName name="__TN05">#REF!</definedName>
    <definedName name="__TN06" localSheetId="9">#REF!</definedName>
    <definedName name="__TN06">#REF!</definedName>
    <definedName name="__TN07" localSheetId="9">#REF!</definedName>
    <definedName name="__TN07">#REF!</definedName>
    <definedName name="__top02" localSheetId="5" hidden="1">{#N/A,#N/A,FALSE,"TOTAL"}</definedName>
    <definedName name="__top02" localSheetId="4" hidden="1">{#N/A,#N/A,FALSE,"TOTAL"}</definedName>
    <definedName name="__top02" localSheetId="0" hidden="1">{#N/A,#N/A,FALSE,"TOTAL"}</definedName>
    <definedName name="__top02" hidden="1">{#N/A,#N/A,FALSE,"TOTAL"}</definedName>
    <definedName name="__ww2" localSheetId="5" hidden="1">{#N/A,#N/A,FALSE,"Admin";#N/A,#N/A,FALSE,"Other"}</definedName>
    <definedName name="__ww2" localSheetId="4" hidden="1">{#N/A,#N/A,FALSE,"Admin";#N/A,#N/A,FALSE,"Other"}</definedName>
    <definedName name="__ww2" localSheetId="0" hidden="1">{#N/A,#N/A,FALSE,"Admin";#N/A,#N/A,FALSE,"Other"}</definedName>
    <definedName name="__ww2" hidden="1">{#N/A,#N/A,FALSE,"Admin";#N/A,#N/A,FALSE,"Other"}</definedName>
    <definedName name="__xlfn_SUMIFS">NA()</definedName>
    <definedName name="_001___83" localSheetId="5">#REF!</definedName>
    <definedName name="_001___83" localSheetId="9">#REF!</definedName>
    <definedName name="_001___83" localSheetId="4">#REF!</definedName>
    <definedName name="_001___83" localSheetId="0">#REF!</definedName>
    <definedName name="_001___83">#REF!</definedName>
    <definedName name="_054__90" localSheetId="9">#REF!</definedName>
    <definedName name="_054__90" localSheetId="4">#REF!</definedName>
    <definedName name="_054__90">#REF!</definedName>
    <definedName name="_1" localSheetId="9">#REF!</definedName>
    <definedName name="_1" localSheetId="4">#REF!</definedName>
    <definedName name="_1">#REF!</definedName>
    <definedName name="_1_" localSheetId="9">[7]Histórico!#REF!</definedName>
    <definedName name="_1_" localSheetId="4">[7]Histórico!#REF!</definedName>
    <definedName name="_1_">[7]Histórico!#REF!</definedName>
    <definedName name="_1_?_0FLU" localSheetId="5">#REF!</definedName>
    <definedName name="_1_?_0FLU" localSheetId="9">#REF!</definedName>
    <definedName name="_1_?_0FLU" localSheetId="4">#REF!</definedName>
    <definedName name="_1_?_0FLU" localSheetId="0">#REF!</definedName>
    <definedName name="_1_?_0FLU">#REF!</definedName>
    <definedName name="_1_US">"Dolar Exchange"</definedName>
    <definedName name="_10" localSheetId="5">#REF!</definedName>
    <definedName name="_10" localSheetId="9">#REF!</definedName>
    <definedName name="_10" localSheetId="4">#REF!</definedName>
    <definedName name="_10" localSheetId="0">#REF!</definedName>
    <definedName name="_10">#REF!</definedName>
    <definedName name="_10_0Const_UPRO_" localSheetId="5">[7]Histórico!#REF!</definedName>
    <definedName name="_10_0Const_UPRO_" localSheetId="9">[7]Histórico!#REF!</definedName>
    <definedName name="_10_0Const_UPRO_" localSheetId="4">[7]Histórico!#REF!</definedName>
    <definedName name="_10_0Const_UPRO_" localSheetId="0">[7]Histórico!#REF!</definedName>
    <definedName name="_10_0Const_UPRO_">[7]Histórico!#REF!</definedName>
    <definedName name="_10A" localSheetId="5">#REF!</definedName>
    <definedName name="_10A" localSheetId="9">#REF!</definedName>
    <definedName name="_10A" localSheetId="4">#REF!</definedName>
    <definedName name="_10A" localSheetId="0">#REF!</definedName>
    <definedName name="_10A">#REF!</definedName>
    <definedName name="_10Excel_BuiltIn_Print_Area_1_1_1_1_1_1_1_1_1_1_1_1_1_1_1" localSheetId="9">#REF!</definedName>
    <definedName name="_10Excel_BuiltIn_Print_Area_1_1_1_1_1_1_1_1_1_1_1_1_1_1_1" localSheetId="4">#REF!</definedName>
    <definedName name="_10Excel_BuiltIn_Print_Area_1_1_1_1_1_1_1_1_1_1_1_1_1_1_1">#REF!</definedName>
    <definedName name="_11" localSheetId="9">#REF!</definedName>
    <definedName name="_11" localSheetId="4">#REF!</definedName>
    <definedName name="_11">#REF!</definedName>
    <definedName name="_11_0Const_UPRO_" localSheetId="5">[7]Histórico!#REF!</definedName>
    <definedName name="_11_0Const_UPRO_" localSheetId="9">[7]Histórico!#REF!</definedName>
    <definedName name="_11_0Const_UPRO_" localSheetId="4">[7]Histórico!#REF!</definedName>
    <definedName name="_11_0Const_UPRO_" localSheetId="0">[7]Histórico!#REF!</definedName>
    <definedName name="_11_0Const_UPRO_">[7]Histórico!#REF!</definedName>
    <definedName name="_11A" localSheetId="5">#REF!</definedName>
    <definedName name="_11A" localSheetId="9">#REF!</definedName>
    <definedName name="_11A" localSheetId="4">#REF!</definedName>
    <definedName name="_11A" localSheetId="0">#REF!</definedName>
    <definedName name="_11A">#REF!</definedName>
    <definedName name="_12" localSheetId="9">#REF!</definedName>
    <definedName name="_12" localSheetId="4">#REF!</definedName>
    <definedName name="_12">#REF!</definedName>
    <definedName name="_12A" localSheetId="9">#REF!</definedName>
    <definedName name="_12A" localSheetId="4">#REF!</definedName>
    <definedName name="_12A">#REF!</definedName>
    <definedName name="_12Const_UPRO_" localSheetId="5">[7]Histórico!#REF!</definedName>
    <definedName name="_12Const_UPRO_" localSheetId="9">[7]Histórico!#REF!</definedName>
    <definedName name="_12Const_UPRO_" localSheetId="4">[7]Histórico!#REF!</definedName>
    <definedName name="_12Const_UPRO_" localSheetId="0">[7]Histórico!#REF!</definedName>
    <definedName name="_12Const_UPRO_">[7]Histórico!#REF!</definedName>
    <definedName name="_16_0FATOR_MO" localSheetId="9">[7]Histórico!#REF!</definedName>
    <definedName name="_16_0FATOR_MO" localSheetId="4">[7]Histórico!#REF!</definedName>
    <definedName name="_16_0FATOR_MO">[7]Histórico!#REF!</definedName>
    <definedName name="_17_0FATOR_MO" localSheetId="9">[7]Histórico!#REF!</definedName>
    <definedName name="_17_0FATOR_MO" localSheetId="4">[7]Histórico!#REF!</definedName>
    <definedName name="_17_0FATOR_MO">[7]Histórico!#REF!</definedName>
    <definedName name="_18FATOR_MO" localSheetId="9">[7]Histórico!#REF!</definedName>
    <definedName name="_18FATOR_MO" localSheetId="4">[7]Histórico!#REF!</definedName>
    <definedName name="_18FATOR_MO">[7]Histórico!#REF!</definedName>
    <definedName name="_1999_ACT" localSheetId="5">#REF!</definedName>
    <definedName name="_1999_ACT" localSheetId="9">#REF!</definedName>
    <definedName name="_1999_ACT" localSheetId="4">#REF!</definedName>
    <definedName name="_1999_ACT" localSheetId="0">#REF!</definedName>
    <definedName name="_1999_ACT">#REF!</definedName>
    <definedName name="_1A" localSheetId="9">#REF!</definedName>
    <definedName name="_1A" localSheetId="4">#REF!</definedName>
    <definedName name="_1A">#REF!</definedName>
    <definedName name="_1Excel_BuiltIn_Print_Area_1_1" localSheetId="9">#REF!</definedName>
    <definedName name="_1Excel_BuiltIn_Print_Area_1_1" localSheetId="4">#REF!</definedName>
    <definedName name="_1Excel_BuiltIn_Print_Area_1_1">#REF!</definedName>
    <definedName name="_1Excel_BuiltIn_Print_Area_1_1_1" localSheetId="9">#REF!</definedName>
    <definedName name="_1Excel_BuiltIn_Print_Area_1_1_1">#REF!</definedName>
    <definedName name="_1Excel_BuiltIn_Print_Area_1_1_1_1_1_1_1_1_1_1_1" localSheetId="9">#REF!</definedName>
    <definedName name="_1Excel_BuiltIn_Print_Area_1_1_1_1_1_1_1_1_1_1_1">#REF!</definedName>
    <definedName name="_2" localSheetId="9">#REF!</definedName>
    <definedName name="_2">#REF!</definedName>
    <definedName name="_2_?__FLU" localSheetId="9">#REF!</definedName>
    <definedName name="_2_?__FLU">#REF!</definedName>
    <definedName name="_2__Módulo1__.CAIXAEMP" localSheetId="9">[18]!'[Módulo1 ].CAIXAEMP'</definedName>
    <definedName name="_2__Módulo1__.CAIXAEMP">[18]!'[Módulo1 ].CAIXAEMP'</definedName>
    <definedName name="_22_0CONST_W" localSheetId="5">[7]Histórico!#REF!</definedName>
    <definedName name="_22_0CONST_W" localSheetId="9">[7]Histórico!#REF!</definedName>
    <definedName name="_22_0CONST_W" localSheetId="4">[7]Histórico!#REF!</definedName>
    <definedName name="_22_0CONST_W" localSheetId="0">[7]Histórico!#REF!</definedName>
    <definedName name="_22_0CONST_W">[7]Histórico!#REF!</definedName>
    <definedName name="_23_0CONST_W" localSheetId="9">[7]Histórico!#REF!</definedName>
    <definedName name="_23_0CONST_W" localSheetId="4">[7]Histórico!#REF!</definedName>
    <definedName name="_23_0CONST_W">[7]Histórico!#REF!</definedName>
    <definedName name="_27_0E6" localSheetId="9">[7]Histórico!#REF!</definedName>
    <definedName name="_27_0E6" localSheetId="4">[7]Histórico!#REF!</definedName>
    <definedName name="_27_0E6">[7]Histórico!#REF!</definedName>
    <definedName name="_28_0E6" localSheetId="9">[7]Histórico!#REF!</definedName>
    <definedName name="_28_0E6" localSheetId="4">[7]Histórico!#REF!</definedName>
    <definedName name="_28_0E6">[7]Histórico!#REF!</definedName>
    <definedName name="_29CONST_W" localSheetId="9">[7]Histórico!#REF!</definedName>
    <definedName name="_29CONST_W" localSheetId="4">[7]Histórico!#REF!</definedName>
    <definedName name="_29CONST_W">[7]Histórico!#REF!</definedName>
    <definedName name="_2A" localSheetId="5">#REF!</definedName>
    <definedName name="_2A" localSheetId="9">#REF!</definedName>
    <definedName name="_2A" localSheetId="4">#REF!</definedName>
    <definedName name="_2A" localSheetId="0">#REF!</definedName>
    <definedName name="_2A">#REF!</definedName>
    <definedName name="_2Excel_BuiltIn_Print_Area_1_1_1" localSheetId="9">#REF!</definedName>
    <definedName name="_2Excel_BuiltIn_Print_Area_1_1_1" localSheetId="4">#REF!</definedName>
    <definedName name="_2Excel_BuiltIn_Print_Area_1_1_1">#REF!</definedName>
    <definedName name="_2Excel_BuiltIn_Print_Area_1_1_1_1" localSheetId="9">#REF!</definedName>
    <definedName name="_2Excel_BuiltIn_Print_Area_1_1_1_1" localSheetId="4">#REF!</definedName>
    <definedName name="_2Excel_BuiltIn_Print_Area_1_1_1_1">#REF!</definedName>
    <definedName name="_2Módulo1__.CAIXAEMP" localSheetId="9">[19]!'[Módulo1 ].CAIXAEMP'</definedName>
    <definedName name="_2Módulo1__.CAIXAEMP">[19]!'[Módulo1 ].CAIXAEMP'</definedName>
    <definedName name="_3" localSheetId="5">#REF!</definedName>
    <definedName name="_3" localSheetId="9">#REF!</definedName>
    <definedName name="_3" localSheetId="4">#REF!</definedName>
    <definedName name="_3" localSheetId="0">#REF!</definedName>
    <definedName name="_3">#REF!</definedName>
    <definedName name="_3__Módulo1__.CAIXAOP" localSheetId="9">[18]!'[Módulo1 ].CAIXAOP'</definedName>
    <definedName name="_3__Módulo1__.CAIXAOP">[18]!'[Módulo1 ].CAIXAOP'</definedName>
    <definedName name="_3_0__123Grap" localSheetId="5" hidden="1">[20]Mutuo!#REF!</definedName>
    <definedName name="_3_0__123Grap" localSheetId="9" hidden="1">[20]Mutuo!#REF!</definedName>
    <definedName name="_3_0__123Grap" localSheetId="4" hidden="1">[20]Mutuo!#REF!</definedName>
    <definedName name="_3_0__123Grap" localSheetId="0" hidden="1">[20]Mutuo!#REF!</definedName>
    <definedName name="_3_0__123Grap" hidden="1">[20]Mutuo!#REF!</definedName>
    <definedName name="_30E6" localSheetId="9">[7]Histórico!#REF!</definedName>
    <definedName name="_30E6" localSheetId="4">[7]Histórico!#REF!</definedName>
    <definedName name="_30E6">[7]Histórico!#REF!</definedName>
    <definedName name="_3A" localSheetId="5">#REF!</definedName>
    <definedName name="_3A" localSheetId="9">#REF!</definedName>
    <definedName name="_3A" localSheetId="4">#REF!</definedName>
    <definedName name="_3A" localSheetId="0">#REF!</definedName>
    <definedName name="_3A">#REF!</definedName>
    <definedName name="_3Excel_BuiltIn_Print_Area_1_1_1_1" localSheetId="9">#REF!</definedName>
    <definedName name="_3Excel_BuiltIn_Print_Area_1_1_1_1" localSheetId="4">#REF!</definedName>
    <definedName name="_3Excel_BuiltIn_Print_Area_1_1_1_1">#REF!</definedName>
    <definedName name="_3Excel_BuiltIn_Print_Area_1_1_1_1_1" localSheetId="9">#REF!</definedName>
    <definedName name="_3Excel_BuiltIn_Print_Area_1_1_1_1_1" localSheetId="4">#REF!</definedName>
    <definedName name="_3Excel_BuiltIn_Print_Area_1_1_1_1_1">#REF!</definedName>
    <definedName name="_3Módulo1__.CAIXAOP" localSheetId="9">[19]!'[Módulo1 ].CAIXAOP'</definedName>
    <definedName name="_3Módulo1__.CAIXAOP">[19]!'[Módulo1 ].CAIXAOP'</definedName>
    <definedName name="_4" localSheetId="5">#REF!</definedName>
    <definedName name="_4" localSheetId="9">#REF!</definedName>
    <definedName name="_4" localSheetId="4">#REF!</definedName>
    <definedName name="_4" localSheetId="0">#REF!</definedName>
    <definedName name="_4">#REF!</definedName>
    <definedName name="_4_?_0FLU" localSheetId="9">#REF!</definedName>
    <definedName name="_4_?_0FLU" localSheetId="4">#REF!</definedName>
    <definedName name="_4_?_0FLU">#REF!</definedName>
    <definedName name="_4__Módulo1__.CAIXAPR" localSheetId="9">[18]!'[Módulo1 ].CAIXAPR'</definedName>
    <definedName name="_4__Módulo1__.CAIXAPR">[18]!'[Módulo1 ].CAIXAPR'</definedName>
    <definedName name="_4A" localSheetId="5">#REF!</definedName>
    <definedName name="_4A" localSheetId="9">#REF!</definedName>
    <definedName name="_4A" localSheetId="4">#REF!</definedName>
    <definedName name="_4A" localSheetId="0">#REF!</definedName>
    <definedName name="_4A">#REF!</definedName>
    <definedName name="_4Excel_BuiltIn_Print_Area_1_1_1_1_1" localSheetId="9">#REF!</definedName>
    <definedName name="_4Excel_BuiltIn_Print_Area_1_1_1_1_1" localSheetId="4">#REF!</definedName>
    <definedName name="_4Excel_BuiltIn_Print_Area_1_1_1_1_1">#REF!</definedName>
    <definedName name="_4Excel_BuiltIn_Print_Area_1_1_1_1_1_1" localSheetId="9">#REF!</definedName>
    <definedName name="_4Excel_BuiltIn_Print_Area_1_1_1_1_1_1" localSheetId="4">#REF!</definedName>
    <definedName name="_4Excel_BuiltIn_Print_Area_1_1_1_1_1_1">#REF!</definedName>
    <definedName name="_4Módulo1__.CAIXAPR" localSheetId="9">[19]!'[Módulo1 ].CAIXAPR'</definedName>
    <definedName name="_4Módulo1__.CAIXAPR">[19]!'[Módulo1 ].CAIXAPR'</definedName>
    <definedName name="_5" localSheetId="5">#REF!</definedName>
    <definedName name="_5" localSheetId="9">#REF!</definedName>
    <definedName name="_5" localSheetId="4">#REF!</definedName>
    <definedName name="_5" localSheetId="0">#REF!</definedName>
    <definedName name="_5">#REF!</definedName>
    <definedName name="_5__Módulo1__.CUSTO" localSheetId="9">[18]!'[Módulo1 ].CUSTO'</definedName>
    <definedName name="_5__Módulo1__.CUSTO">[18]!'[Módulo1 ].CUSTO'</definedName>
    <definedName name="_5_0" localSheetId="5">[7]Histórico!#REF!</definedName>
    <definedName name="_5_0" localSheetId="9">[7]Histórico!#REF!</definedName>
    <definedName name="_5_0" localSheetId="4">[7]Histórico!#REF!</definedName>
    <definedName name="_5_0" localSheetId="0">[7]Histórico!#REF!</definedName>
    <definedName name="_5_0">[7]Histórico!#REF!</definedName>
    <definedName name="_5A" localSheetId="5">#REF!</definedName>
    <definedName name="_5A" localSheetId="9">#REF!</definedName>
    <definedName name="_5A" localSheetId="4">#REF!</definedName>
    <definedName name="_5A" localSheetId="0">#REF!</definedName>
    <definedName name="_5A">#REF!</definedName>
    <definedName name="_5Excel_BuiltIn_Print_Area_1_1_1_1_1_1" localSheetId="9">#REF!</definedName>
    <definedName name="_5Excel_BuiltIn_Print_Area_1_1_1_1_1_1" localSheetId="4">#REF!</definedName>
    <definedName name="_5Excel_BuiltIn_Print_Area_1_1_1_1_1_1">#REF!</definedName>
    <definedName name="_5Excel_BuiltIn_Print_Area_1_1_1_1_1_1_1_1_1_1_1" localSheetId="9">#REF!</definedName>
    <definedName name="_5Excel_BuiltIn_Print_Area_1_1_1_1_1_1_1_1_1_1_1" localSheetId="4">#REF!</definedName>
    <definedName name="_5Excel_BuiltIn_Print_Area_1_1_1_1_1_1_1_1_1_1_1">#REF!</definedName>
    <definedName name="_5Módulo1__.CUSTO" localSheetId="9">[19]!'[Módulo1 ].CUSTO'</definedName>
    <definedName name="_5Módulo1__.CUSTO">[19]!'[Módulo1 ].CUSTO'</definedName>
    <definedName name="_6" localSheetId="5">#REF!</definedName>
    <definedName name="_6" localSheetId="9">#REF!</definedName>
    <definedName name="_6" localSheetId="4">#REF!</definedName>
    <definedName name="_6" localSheetId="0">#REF!</definedName>
    <definedName name="_6">#REF!</definedName>
    <definedName name="_6__Módulo1__.DESPFIXA" localSheetId="9">[18]!'[Módulo1 ].DESPFIXA'</definedName>
    <definedName name="_6__Módulo1__.DESPFIXA">[18]!'[Módulo1 ].DESPFIXA'</definedName>
    <definedName name="_6_0" localSheetId="5">[7]Histórico!#REF!</definedName>
    <definedName name="_6_0" localSheetId="9">[7]Histórico!#REF!</definedName>
    <definedName name="_6_0" localSheetId="4">[7]Histórico!#REF!</definedName>
    <definedName name="_6_0" localSheetId="0">[7]Histórico!#REF!</definedName>
    <definedName name="_6_0">[7]Histórico!#REF!</definedName>
    <definedName name="_6A" localSheetId="5">#REF!</definedName>
    <definedName name="_6A" localSheetId="9">#REF!</definedName>
    <definedName name="_6A" localSheetId="4">#REF!</definedName>
    <definedName name="_6A" localSheetId="0">#REF!</definedName>
    <definedName name="_6A">#REF!</definedName>
    <definedName name="_6Excel_BuiltIn_Print_Area_1_1_1_1_1_1_1" localSheetId="9">#REF!</definedName>
    <definedName name="_6Excel_BuiltIn_Print_Area_1_1_1_1_1_1_1" localSheetId="4">#REF!</definedName>
    <definedName name="_6Excel_BuiltIn_Print_Area_1_1_1_1_1_1_1">#REF!</definedName>
    <definedName name="_6Excel_BuiltIn_Print_Area_1_1_1_1_1_1_1_1_1_1_1_1" localSheetId="9">#REF!</definedName>
    <definedName name="_6Excel_BuiltIn_Print_Area_1_1_1_1_1_1_1_1_1_1_1_1" localSheetId="4">#REF!</definedName>
    <definedName name="_6Excel_BuiltIn_Print_Area_1_1_1_1_1_1_1_1_1_1_1_1">#REF!</definedName>
    <definedName name="_6Módulo1__.DESPFIXA" localSheetId="9">[19]!'[Módulo1 ].DESPFIXA'</definedName>
    <definedName name="_6Módulo1__.DESPFIXA">[19]!'[Módulo1 ].DESPFIXA'</definedName>
    <definedName name="_7" localSheetId="5">#REF!</definedName>
    <definedName name="_7" localSheetId="9">#REF!</definedName>
    <definedName name="_7" localSheetId="4">#REF!</definedName>
    <definedName name="_7" localSheetId="0">#REF!</definedName>
    <definedName name="_7">#REF!</definedName>
    <definedName name="_7__Módulo1__.RECBRUTA" localSheetId="9">[18]!'[Módulo1 ].RECBRUTA'</definedName>
    <definedName name="_7__Módulo1__.RECBRUTA">[18]!'[Módulo1 ].RECBRUTA'</definedName>
    <definedName name="_7A" localSheetId="5">#REF!</definedName>
    <definedName name="_7A" localSheetId="9">#REF!</definedName>
    <definedName name="_7A" localSheetId="4">#REF!</definedName>
    <definedName name="_7A" localSheetId="0">#REF!</definedName>
    <definedName name="_7A">#REF!</definedName>
    <definedName name="_7Excel_BuiltIn_Print_Area_1_1_1_1_1_1_1_1_1_1_1" localSheetId="9">#REF!</definedName>
    <definedName name="_7Excel_BuiltIn_Print_Area_1_1_1_1_1_1_1_1_1_1_1" localSheetId="4">#REF!</definedName>
    <definedName name="_7Excel_BuiltIn_Print_Area_1_1_1_1_1_1_1_1_1_1_1">#REF!</definedName>
    <definedName name="_7Excel_BuiltIn_Print_Area_1_1_1_1_1_1_1_1_1_1_1_1_1" localSheetId="9">#REF!</definedName>
    <definedName name="_7Excel_BuiltIn_Print_Area_1_1_1_1_1_1_1_1_1_1_1_1_1" localSheetId="4">#REF!</definedName>
    <definedName name="_7Excel_BuiltIn_Print_Area_1_1_1_1_1_1_1_1_1_1_1_1_1">#REF!</definedName>
    <definedName name="_7Módulo1__.RECBRUTA" localSheetId="9">[19]!'[Módulo1 ].RECBRUTA'</definedName>
    <definedName name="_7Módulo1__.RECBRUTA">[19]!'[Módulo1 ].RECBRUTA'</definedName>
    <definedName name="_8" localSheetId="5">#REF!</definedName>
    <definedName name="_8" localSheetId="9">#REF!</definedName>
    <definedName name="_8" localSheetId="4">#REF!</definedName>
    <definedName name="_8" localSheetId="0">#REF!</definedName>
    <definedName name="_8">#REF!</definedName>
    <definedName name="_8_?__FLU" localSheetId="9">#REF!</definedName>
    <definedName name="_8_?__FLU" localSheetId="4">#REF!</definedName>
    <definedName name="_8_?__FLU">#REF!</definedName>
    <definedName name="_8__Módulo1__.RECEITA" localSheetId="9">[18]!'[Módulo1 ].RECEITA'</definedName>
    <definedName name="_8__Módulo1__.RECEITA">[18]!'[Módulo1 ].RECEITA'</definedName>
    <definedName name="_8200" localSheetId="5">#REF!</definedName>
    <definedName name="_8200" localSheetId="9">#REF!</definedName>
    <definedName name="_8200" localSheetId="4">#REF!</definedName>
    <definedName name="_8200" localSheetId="0">#REF!</definedName>
    <definedName name="_8200">#REF!</definedName>
    <definedName name="_8A" localSheetId="9">#REF!</definedName>
    <definedName name="_8A" localSheetId="4">#REF!</definedName>
    <definedName name="_8A">#REF!</definedName>
    <definedName name="_8Excel_BuiltIn_Print_Area_1_1_1_1_1_1_1_1_1_1_1_1" localSheetId="9">#REF!</definedName>
    <definedName name="_8Excel_BuiltIn_Print_Area_1_1_1_1_1_1_1_1_1_1_1_1" localSheetId="4">#REF!</definedName>
    <definedName name="_8Excel_BuiltIn_Print_Area_1_1_1_1_1_1_1_1_1_1_1_1">#REF!</definedName>
    <definedName name="_8Módulo1__.RECEITA" localSheetId="9">[19]!'[Módulo1 ].RECEITA'</definedName>
    <definedName name="_8Módulo1__.RECEITA">[19]!'[Módulo1 ].RECEITA'</definedName>
    <definedName name="_9" localSheetId="5">#REF!</definedName>
    <definedName name="_9" localSheetId="9">#REF!</definedName>
    <definedName name="_9" localSheetId="4">#REF!</definedName>
    <definedName name="_9" localSheetId="0">#REF!</definedName>
    <definedName name="_9">#REF!</definedName>
    <definedName name="_9A" localSheetId="9">#REF!</definedName>
    <definedName name="_9A" localSheetId="4">#REF!</definedName>
    <definedName name="_9A">#REF!</definedName>
    <definedName name="_9Excel_BuiltIn_Print_Area_1_1_1_1_1_1_1_1_1_1_1_1_1" localSheetId="9">#REF!</definedName>
    <definedName name="_9Excel_BuiltIn_Print_Area_1_1_1_1_1_1_1_1_1_1_1_1_1" localSheetId="4">#REF!</definedName>
    <definedName name="_9Excel_BuiltIn_Print_Area_1_1_1_1_1_1_1_1_1_1_1_1_1">#REF!</definedName>
    <definedName name="_abr06">[6]abr08!$A$1:$I$65536</definedName>
    <definedName name="_Actual_for_2004_Measure" hidden="1">[21]pcQueryData!$A$6</definedName>
    <definedName name="_ago06">[6]ago08!$A:$IV</definedName>
    <definedName name="_ANH1" localSheetId="5" hidden="1">{#N/A,#N/A,FALSE,"Aging Summary";#N/A,#N/A,FALSE,"Ratio Analysis";#N/A,#N/A,FALSE,"Test 120 Day Accts";#N/A,#N/A,FALSE,"Tickmarks"}</definedName>
    <definedName name="_ANH1" localSheetId="4" hidden="1">{#N/A,#N/A,FALSE,"Aging Summary";#N/A,#N/A,FALSE,"Ratio Analysis";#N/A,#N/A,FALSE,"Test 120 Day Accts";#N/A,#N/A,FALSE,"Tickmarks"}</definedName>
    <definedName name="_ANH1" localSheetId="0" hidden="1">{#N/A,#N/A,FALSE,"Aging Summary";#N/A,#N/A,FALSE,"Ratio Analysis";#N/A,#N/A,FALSE,"Test 120 Day Accts";#N/A,#N/A,FALSE,"Tickmarks"}</definedName>
    <definedName name="_ANH1" hidden="1">{#N/A,#N/A,FALSE,"Aging Summary";#N/A,#N/A,FALSE,"Ratio Analysis";#N/A,#N/A,FALSE,"Test 120 Day Accts";#N/A,#N/A,FALSE,"Tickmarks"}</definedName>
    <definedName name="_Ano95" localSheetId="5">#REF!</definedName>
    <definedName name="_Ano95" localSheetId="9">#REF!</definedName>
    <definedName name="_Ano95" localSheetId="4">#REF!</definedName>
    <definedName name="_Ano95" localSheetId="0">#REF!</definedName>
    <definedName name="_Ano95">#REF!</definedName>
    <definedName name="_Ano96" localSheetId="9">#REF!</definedName>
    <definedName name="_Ano96" localSheetId="4">#REF!</definedName>
    <definedName name="_Ano96">#REF!</definedName>
    <definedName name="_Ano97" localSheetId="9">#REF!</definedName>
    <definedName name="_Ano97" localSheetId="4">#REF!</definedName>
    <definedName name="_Ano97">#REF!</definedName>
    <definedName name="_Apr03" localSheetId="5" hidden="1">{"Statement of Income",#N/A,TRUE,"Mar99";"Balance Sheet",#N/A,TRUE,"Mar99"}</definedName>
    <definedName name="_Apr03" localSheetId="4" hidden="1">{"Statement of Income",#N/A,TRUE,"Mar99";"Balance Sheet",#N/A,TRUE,"Mar99"}</definedName>
    <definedName name="_Apr03" localSheetId="0" hidden="1">{"Statement of Income",#N/A,TRUE,"Mar99";"Balance Sheet",#N/A,TRUE,"Mar99"}</definedName>
    <definedName name="_Apr03" hidden="1">{"Statement of Income",#N/A,TRUE,"Mar99";"Balance Sheet",#N/A,TRUE,"Mar99"}</definedName>
    <definedName name="_Apr04" localSheetId="5" hidden="1">{"Statement of Income",#N/A,TRUE,"Mar99";"Balance Sheet",#N/A,TRUE,"Mar99"}</definedName>
    <definedName name="_Apr04" localSheetId="4" hidden="1">{"Statement of Income",#N/A,TRUE,"Mar99";"Balance Sheet",#N/A,TRUE,"Mar99"}</definedName>
    <definedName name="_Apr04" localSheetId="0" hidden="1">{"Statement of Income",#N/A,TRUE,"Mar99";"Balance Sheet",#N/A,TRUE,"Mar99"}</definedName>
    <definedName name="_Apr04" hidden="1">{"Statement of Income",#N/A,TRUE,"Mar99";"Balance Sheet",#N/A,TRUE,"Mar99"}</definedName>
    <definedName name="_aug04" localSheetId="5" hidden="1">{"Statement of Income",#N/A,TRUE,"Mar99";"Balance Sheet",#N/A,TRUE,"Mar99"}</definedName>
    <definedName name="_aug04" localSheetId="4" hidden="1">{"Statement of Income",#N/A,TRUE,"Mar99";"Balance Sheet",#N/A,TRUE,"Mar99"}</definedName>
    <definedName name="_aug04" localSheetId="0" hidden="1">{"Statement of Income",#N/A,TRUE,"Mar99";"Balance Sheet",#N/A,TRUE,"Mar99"}</definedName>
    <definedName name="_aug04" hidden="1">{"Statement of Income",#N/A,TRUE,"Mar99";"Balance Sheet",#N/A,TRUE,"Mar99"}</definedName>
    <definedName name="_bal0196">[22]Plan1!$A$1:$F$238</definedName>
    <definedName name="_bal0296">[22]Plan1!$A$1:$F$238</definedName>
    <definedName name="_Bal0497">[22]Plan1!$A$1:$F$517</definedName>
    <definedName name="_bal1196">[22]Plan1!$A$1:$F$596</definedName>
    <definedName name="_bdg2000">[22]Plan1!$A$1:$AH$101</definedName>
    <definedName name="_bdm.005E719C36A841F7A63FC64998C90DCE.edm" hidden="1" xml:space="preserve">                      '[23]3e Balance Sheet'!$A$1:$IV$65536</definedName>
    <definedName name="_bdm.026213BCBD2748769C123B56CC693EDF.edm" hidden="1" xml:space="preserve">                      '[23]3e Balance Sheet'!$A$1:$IV$65536</definedName>
    <definedName name="_bdm.08CCF258BD8145DBB4A2694EC425A82E.edm" hidden="1" xml:space="preserve">                      '[23]3e Balance Sheet'!$A$1:$IV$65536</definedName>
    <definedName name="_bdm.09032F43291D49838E773BA574FACF82.edm" hidden="1" xml:space="preserve">                      '[23]3e Balance Sheet'!$A$1:$IV$65536</definedName>
    <definedName name="_bdm.0E3245E6CCC1429AA1780D007C9DB7C2.edm" hidden="1" xml:space="preserve">                            '[23]3e Balance Sheet'!$A$1:$IV$65536</definedName>
    <definedName name="_bdm.11277D0DDDCE485198C82043BBF91A09.edm" hidden="1" xml:space="preserve">                      [24]Graphics!$A$1:$IV$65536</definedName>
    <definedName name="_bdm.128c843e4c4648238af35981fa105d3a.edm" localSheetId="5" hidden="1">#REF!</definedName>
    <definedName name="_bdm.128c843e4c4648238af35981fa105d3a.edm" localSheetId="9" hidden="1">#REF!</definedName>
    <definedName name="_bdm.128c843e4c4648238af35981fa105d3a.edm" localSheetId="4" hidden="1">#REF!</definedName>
    <definedName name="_bdm.128c843e4c4648238af35981fa105d3a.edm" localSheetId="0" hidden="1">#REF!</definedName>
    <definedName name="_bdm.128c843e4c4648238af35981fa105d3a.edm" hidden="1">#REF!</definedName>
    <definedName name="_bdm.13305A2F48CA44D7A7B886EB6E6A974C.edm" hidden="1" xml:space="preserve">                 '[24]FY12 Implementation ROW 127'!$A$1:$IV$65536</definedName>
    <definedName name="_bdm.1C0045343700448CA0D9AD365A1CDA0E.edm" hidden="1" xml:space="preserve">                     '[24]FY12 Implementation ROW 127'!$A$1:$IV$65536</definedName>
    <definedName name="_bdm.2137e809dd4144dfb48dbe64953697cd.edm" localSheetId="5" hidden="1">#REF!</definedName>
    <definedName name="_bdm.2137e809dd4144dfb48dbe64953697cd.edm" localSheetId="9" hidden="1">#REF!</definedName>
    <definedName name="_bdm.2137e809dd4144dfb48dbe64953697cd.edm" localSheetId="4" hidden="1">#REF!</definedName>
    <definedName name="_bdm.2137e809dd4144dfb48dbe64953697cd.edm" localSheetId="0" hidden="1">#REF!</definedName>
    <definedName name="_bdm.2137e809dd4144dfb48dbe64953697cd.edm" hidden="1">#REF!</definedName>
    <definedName name="_bdm.2373A142274543339CA00A8D071CB472.edm" hidden="1" xml:space="preserve">                      '[23]3e Balance Sheet'!$A$1:$IV$65536</definedName>
    <definedName name="_bdm.28B6B924E02F44299B48A7FF4831BC18.edm" hidden="1" xml:space="preserve">                                '[23]3e Balance Sheet'!$A$1:$IV$65536</definedName>
    <definedName name="_bdm.29d18511f22d4c54ba852af87f1a3f00.edm" localSheetId="5" hidden="1">#REF!</definedName>
    <definedName name="_bdm.29d18511f22d4c54ba852af87f1a3f00.edm" localSheetId="9" hidden="1">#REF!</definedName>
    <definedName name="_bdm.29d18511f22d4c54ba852af87f1a3f00.edm" localSheetId="4" hidden="1">#REF!</definedName>
    <definedName name="_bdm.29d18511f22d4c54ba852af87f1a3f00.edm" localSheetId="0" hidden="1">#REF!</definedName>
    <definedName name="_bdm.29d18511f22d4c54ba852af87f1a3f00.edm" hidden="1">#REF!</definedName>
    <definedName name="_bdm.2a460949fbe34698be954e77711947e8.edm" localSheetId="9" hidden="1">#REF!</definedName>
    <definedName name="_bdm.2a460949fbe34698be954e77711947e8.edm" localSheetId="4" hidden="1">#REF!</definedName>
    <definedName name="_bdm.2a460949fbe34698be954e77711947e8.edm" hidden="1">#REF!</definedName>
    <definedName name="_bdm.2bde77b82d3142a6aaaaeeb6107fe3a6.edm" localSheetId="9" hidden="1">#REF!</definedName>
    <definedName name="_bdm.2bde77b82d3142a6aaaaeeb6107fe3a6.edm" localSheetId="4" hidden="1">#REF!</definedName>
    <definedName name="_bdm.2bde77b82d3142a6aaaaeeb6107fe3a6.edm" hidden="1">#REF!</definedName>
    <definedName name="_bdm.2BFC8852CC0345A7B8A93328B707CCC4.edm" hidden="1" xml:space="preserve">                            '[23]3e Balance Sheet'!$A$1:$IV$65536</definedName>
    <definedName name="_bdm.2d12807a4e58414393c3327ce8c2e494.edm" localSheetId="5" hidden="1">#REF!</definedName>
    <definedName name="_bdm.2d12807a4e58414393c3327ce8c2e494.edm" localSheetId="9" hidden="1">#REF!</definedName>
    <definedName name="_bdm.2d12807a4e58414393c3327ce8c2e494.edm" localSheetId="4" hidden="1">#REF!</definedName>
    <definedName name="_bdm.2d12807a4e58414393c3327ce8c2e494.edm" localSheetId="0" hidden="1">#REF!</definedName>
    <definedName name="_bdm.2d12807a4e58414393c3327ce8c2e494.edm" hidden="1">#REF!</definedName>
    <definedName name="_bdm.315ba83a5baf4e7f98fac6691d224783.edm" localSheetId="9" hidden="1">#REF!</definedName>
    <definedName name="_bdm.315ba83a5baf4e7f98fac6691d224783.edm" localSheetId="4" hidden="1">#REF!</definedName>
    <definedName name="_bdm.315ba83a5baf4e7f98fac6691d224783.edm" hidden="1">#REF!</definedName>
    <definedName name="_bdm.3297968e621345f8a1a6b63a3303448a.edm" localSheetId="9" hidden="1">#REF!</definedName>
    <definedName name="_bdm.3297968e621345f8a1a6b63a3303448a.edm" localSheetId="4" hidden="1">#REF!</definedName>
    <definedName name="_bdm.3297968e621345f8a1a6b63a3303448a.edm" hidden="1">#REF!</definedName>
    <definedName name="_bdm.33b3eabd9c0b485bb7d2736c07cb3fd3.edm" localSheetId="9" hidden="1">#REF!</definedName>
    <definedName name="_bdm.33b3eabd9c0b485bb7d2736c07cb3fd3.edm" hidden="1">#REF!</definedName>
    <definedName name="_bdm.3588A4658471495981AEC0CAA27217E2.edm" hidden="1" xml:space="preserve">                            '[23]3e Balance Sheet'!$A$1:$IV$65536</definedName>
    <definedName name="_bdm.35BD1419381A4345AB2794338E4EF111.edm" hidden="1" xml:space="preserve">                      '[23]3e Balance Sheet'!$A$1:$IV$65536</definedName>
    <definedName name="_bdm.362DB7DF3FA645CCA93E3A4E98E60975.edm" hidden="1" xml:space="preserve">                            '[23]3e Balance Sheet'!$A$1:$IV$65536</definedName>
    <definedName name="_bdm.370f99dd3d88449e9d95f7c3f199faf1.edm" localSheetId="5" hidden="1">#REF!</definedName>
    <definedName name="_bdm.370f99dd3d88449e9d95f7c3f199faf1.edm" localSheetId="9" hidden="1">#REF!</definedName>
    <definedName name="_bdm.370f99dd3d88449e9d95f7c3f199faf1.edm" localSheetId="4" hidden="1">#REF!</definedName>
    <definedName name="_bdm.370f99dd3d88449e9d95f7c3f199faf1.edm" localSheetId="0" hidden="1">#REF!</definedName>
    <definedName name="_bdm.370f99dd3d88449e9d95f7c3f199faf1.edm" hidden="1">#REF!</definedName>
    <definedName name="_bdm.3a6cf408d3024c4485041e5c14bfc7dd.edm" localSheetId="9" hidden="1">#REF!</definedName>
    <definedName name="_bdm.3a6cf408d3024c4485041e5c14bfc7dd.edm" localSheetId="4" hidden="1">#REF!</definedName>
    <definedName name="_bdm.3a6cf408d3024c4485041e5c14bfc7dd.edm" hidden="1">#REF!</definedName>
    <definedName name="_bdm.3F41E797A30743F79369E4350CE101DD.edm" hidden="1" xml:space="preserve">                      '[23]3e Balance Sheet'!$A$1:$IV$65536</definedName>
    <definedName name="_bdm.43a75e1b95584d8ebf0d3598705ccdad.edm" localSheetId="5" hidden="1">#REF!</definedName>
    <definedName name="_bdm.43a75e1b95584d8ebf0d3598705ccdad.edm" localSheetId="9" hidden="1">#REF!</definedName>
    <definedName name="_bdm.43a75e1b95584d8ebf0d3598705ccdad.edm" localSheetId="4" hidden="1">#REF!</definedName>
    <definedName name="_bdm.43a75e1b95584d8ebf0d3598705ccdad.edm" localSheetId="0" hidden="1">#REF!</definedName>
    <definedName name="_bdm.43a75e1b95584d8ebf0d3598705ccdad.edm" hidden="1">#REF!</definedName>
    <definedName name="_bdm.4746CE6A2BAC46C3AD473722220C7F8E.edm" hidden="1" xml:space="preserve">                            '[23]3e Balance Sheet'!$A$1:$IV$65536</definedName>
    <definedName name="_bdm.4ADE5CE14BD341AE92A5F63BC8E2422B.edm" hidden="1" xml:space="preserve">                      '[23]3e Balance Sheet'!$A$1:$IV$65536</definedName>
    <definedName name="_bdm.4EA6978FE1D54E6897E3F2EA0BA6F5B5.edm" hidden="1" xml:space="preserve">             '[24]FY12 Implementation ROW 127'!$A$1:$IV$65536</definedName>
    <definedName name="_bdm.52F88A82841F45D881C272CAE10199DA.edm" hidden="1" xml:space="preserve">                            '[23]3e Balance Sheet'!$A$1:$IV$65536</definedName>
    <definedName name="_bdm.53C07AD141E24815B3DB20D4B7C12BDA.edm" hidden="1">'[25]Model Output'!$A$1:$IV$65536</definedName>
    <definedName name="_bdm.5A3863A75B8E49FBB2467D7752D421DF.edm" hidden="1" xml:space="preserve">                      [24]Graphics!$A$1:$IV$65536</definedName>
    <definedName name="_bdm.5BFD4431B4B8447E88C2341391DDA949.edm" hidden="1" xml:space="preserve">                      '[23]3e Balance Sheet'!$A$1:$IV$65536</definedName>
    <definedName name="_bdm.611ED6C597664C45B96F340BD79AC872.edm" hidden="1" xml:space="preserve"> '[24]FY12 Implementation ROW 127'!$A$1:$IV$65536</definedName>
    <definedName name="_bdm.61CFE098C9C04A7CA8BEB82901517C44.edm" hidden="1" xml:space="preserve">                      '[24]Supporting Schedules'!$A$1:$IV$65536</definedName>
    <definedName name="_bdm.643F0FFF90C6452BB7D694ECF84AACDD.edm" hidden="1" xml:space="preserve">          '[26]20'!$A$1:$IV$65536</definedName>
    <definedName name="_bdm.649242848952488ABED300ADCFF2109D.edm" hidden="1" xml:space="preserve">                      '[23]3e Balance Sheet'!$A$1:$IV$65536</definedName>
    <definedName name="_bdm.64E77D3D87544D328835F93D541E77F2.edm" hidden="1" xml:space="preserve">                            '[23]3e Balance Sheet'!$A$1:$IV$65536</definedName>
    <definedName name="_bdm.681E2B4B461C40E69210C55CE923EEEA.edm" hidden="1" xml:space="preserve">                      [24]Graphics!$A$1:$IV$65536</definedName>
    <definedName name="_bdm.6B94BC48C9784B4EAEE2DD40EBA34A7B.edm" hidden="1" xml:space="preserve">                            '[23]3e Balance Sheet'!$A$1:$IV$65536</definedName>
    <definedName name="_bdm.7391BED5A8C34FB9BE2CBB377803B101.edm" hidden="1" xml:space="preserve">                            '[23]3e Balance Sheet'!$A$1:$IV$65536</definedName>
    <definedName name="_bdm.766675B564EC4A318DB19F10AEAF0FC9.edm" hidden="1" xml:space="preserve">                      '[23]3e Balance Sheet'!$A$1:$IV$65536</definedName>
    <definedName name="_bdm.7747CB370D42450091446AA4D2C97CBE.edm" hidden="1" xml:space="preserve">                      '[23]3e Balance Sheet'!$A$1:$IV$65536</definedName>
    <definedName name="_bdm.78AB606BC0844CB68F35B080F540F14E.edm" hidden="1" xml:space="preserve">                           '[24]FY12 Implementation ROW 127'!$A$1:$IV$65536</definedName>
    <definedName name="_bdm.7d7f8abbc20f4189a05d050af4b2d76c.edm" localSheetId="5" hidden="1">#REF!</definedName>
    <definedName name="_bdm.7d7f8abbc20f4189a05d050af4b2d76c.edm" localSheetId="9" hidden="1">#REF!</definedName>
    <definedName name="_bdm.7d7f8abbc20f4189a05d050af4b2d76c.edm" localSheetId="4" hidden="1">#REF!</definedName>
    <definedName name="_bdm.7d7f8abbc20f4189a05d050af4b2d76c.edm" localSheetId="0" hidden="1">#REF!</definedName>
    <definedName name="_bdm.7d7f8abbc20f4189a05d050af4b2d76c.edm" hidden="1">#REF!</definedName>
    <definedName name="_bdm.7DF726EA3A7341E79D525D5848384452.edm" hidden="1" xml:space="preserve">                      '[23]3e Balance Sheet'!$A$1:$IV$65536</definedName>
    <definedName name="_bdm.80B1D926B7C8420D81DA1A11DF4C5467.edm" hidden="1" xml:space="preserve">                      '[23]3e Balance Sheet'!$A$1:$IV$65536</definedName>
    <definedName name="_bdm.80EABD3F99DF49088DCF93D9A1DB191E.edm" hidden="1" xml:space="preserve">                      '[23]3e Balance Sheet'!$A$1:$IV$65536</definedName>
    <definedName name="_bdm.82B909F1A0754EEDBA7AA42DE4BB1ECC.edm" hidden="1" xml:space="preserve">                      '[23]3e Balance Sheet'!$A$1:$IV$65536</definedName>
    <definedName name="_bdm.83F01170247E4D72928BF04F9722C96C.edm" hidden="1" xml:space="preserve">                      [24]Graphics!$A$1:$IV$65536</definedName>
    <definedName name="_bdm.84F9FBB87E184CDE82CE7BB25D56022F.edm" hidden="1" xml:space="preserve">                                '[23]3e Balance Sheet'!$A$1:$IV$65536</definedName>
    <definedName name="_bdm.885b81c9862d493da0a266015f1c9203.edm" localSheetId="5" hidden="1">#REF!</definedName>
    <definedName name="_bdm.885b81c9862d493da0a266015f1c9203.edm" localSheetId="9" hidden="1">#REF!</definedName>
    <definedName name="_bdm.885b81c9862d493da0a266015f1c9203.edm" localSheetId="4" hidden="1">#REF!</definedName>
    <definedName name="_bdm.885b81c9862d493da0a266015f1c9203.edm" localSheetId="0" hidden="1">#REF!</definedName>
    <definedName name="_bdm.885b81c9862d493da0a266015f1c9203.edm" hidden="1">#REF!</definedName>
    <definedName name="_bdm.8BD49E01D2F04423B3B5A8DE5690E9F3.edm" hidden="1" xml:space="preserve">                      '[23]3e Balance Sheet'!$A$1:$IV$65536</definedName>
    <definedName name="_bdm.8C39C75B36AA4500AD99DF3259D3FA3B.edm" hidden="1" xml:space="preserve">                                '[23]3e Balance Sheet'!$A$1:$IV$65536</definedName>
    <definedName name="_bdm.8D22F708DA004BF3BD08A9E9A330F175.edm" hidden="1" xml:space="preserve">                      [24]Graphics!$A$1:$IV$65536</definedName>
    <definedName name="_bdm.8D3E1A5502314F3299EDB8169A35B9B1.edm" hidden="1" xml:space="preserve">                                '[23]3e Balance Sheet'!$A$1:$IV$65536</definedName>
    <definedName name="_bdm.908fd55dbe37437ab96e05fe36e48ff1.edm" localSheetId="5" hidden="1">#REF!</definedName>
    <definedName name="_bdm.908fd55dbe37437ab96e05fe36e48ff1.edm" localSheetId="9" hidden="1">#REF!</definedName>
    <definedName name="_bdm.908fd55dbe37437ab96e05fe36e48ff1.edm" localSheetId="4" hidden="1">#REF!</definedName>
    <definedName name="_bdm.908fd55dbe37437ab96e05fe36e48ff1.edm" localSheetId="0" hidden="1">#REF!</definedName>
    <definedName name="_bdm.908fd55dbe37437ab96e05fe36e48ff1.edm" hidden="1">#REF!</definedName>
    <definedName name="_bdm.938E7B3223C74FE7AE567D577F11A79A.edm" hidden="1" xml:space="preserve">                      '[23]3e Balance Sheet'!$A$1:$IV$65536</definedName>
    <definedName name="_bdm.955e72c1501d42b289a2003fdd854c38.edm" localSheetId="5" hidden="1">#REF!</definedName>
    <definedName name="_bdm.955e72c1501d42b289a2003fdd854c38.edm" localSheetId="9" hidden="1">#REF!</definedName>
    <definedName name="_bdm.955e72c1501d42b289a2003fdd854c38.edm" localSheetId="4" hidden="1">#REF!</definedName>
    <definedName name="_bdm.955e72c1501d42b289a2003fdd854c38.edm" localSheetId="0" hidden="1">#REF!</definedName>
    <definedName name="_bdm.955e72c1501d42b289a2003fdd854c38.edm" hidden="1">#REF!</definedName>
    <definedName name="_bdm.9a948435f35d4d1d8ff823571ecbbb99.edm" localSheetId="9" hidden="1">#REF!</definedName>
    <definedName name="_bdm.9a948435f35d4d1d8ff823571ecbbb99.edm" localSheetId="4" hidden="1">#REF!</definedName>
    <definedName name="_bdm.9a948435f35d4d1d8ff823571ecbbb99.edm" hidden="1">#REF!</definedName>
    <definedName name="_bdm.9d987c9a80fc4630ba37cf13068ad129.edm" localSheetId="9" hidden="1">#REF!</definedName>
    <definedName name="_bdm.9d987c9a80fc4630ba37cf13068ad129.edm" localSheetId="4" hidden="1">#REF!</definedName>
    <definedName name="_bdm.9d987c9a80fc4630ba37cf13068ad129.edm" hidden="1">#REF!</definedName>
    <definedName name="_bdm.A429E72C60DD4A49880A806C0502FE2E.edm" hidden="1" xml:space="preserve">                            '[23]3e Balance Sheet'!$A$1:$IV$65536</definedName>
    <definedName name="_bdm.A6C10B3FD4EA429B80052F0D4A7659F4.edm" hidden="1" xml:space="preserve">                               '[24]FY12 Implementation ROW 127'!$A$1:$IV$65536</definedName>
    <definedName name="_bdm.A907FDA73BD64104A75A80A12A2CE510.edm" hidden="1" xml:space="preserve">                            '[23]3e Balance Sheet'!$A$1:$IV$65536</definedName>
    <definedName name="_bdm.AAD42546C1A441AFAF82AEA3A27FB8EC.edm" hidden="1">[27]MA!$A$1:$IV$65536</definedName>
    <definedName name="_bdm.AD71A6F9013B435A82B561185F12D042.edm" hidden="1" xml:space="preserve">                      '[23]3e Balance Sheet'!$A$1:$IV$65536</definedName>
    <definedName name="_bdm.addf766fec1c4f1aa55627f725302d6c.edm" localSheetId="5" hidden="1">#REF!</definedName>
    <definedName name="_bdm.addf766fec1c4f1aa55627f725302d6c.edm" localSheetId="9" hidden="1">#REF!</definedName>
    <definedName name="_bdm.addf766fec1c4f1aa55627f725302d6c.edm" localSheetId="4" hidden="1">#REF!</definedName>
    <definedName name="_bdm.addf766fec1c4f1aa55627f725302d6c.edm" localSheetId="0" hidden="1">#REF!</definedName>
    <definedName name="_bdm.addf766fec1c4f1aa55627f725302d6c.edm" hidden="1">#REF!</definedName>
    <definedName name="_bdm.B0E54DF2F5DA45FA9CEF40F064711082.edm" hidden="1" xml:space="preserve">                      '[23]3e Balance Sheet'!$A$1:$IV$65536</definedName>
    <definedName name="_bdm.b458ce130e764c3d8e78343b4ac16286.edm" localSheetId="5" hidden="1">#REF!</definedName>
    <definedName name="_bdm.b458ce130e764c3d8e78343b4ac16286.edm" localSheetId="9" hidden="1">#REF!</definedName>
    <definedName name="_bdm.b458ce130e764c3d8e78343b4ac16286.edm" localSheetId="4" hidden="1">#REF!</definedName>
    <definedName name="_bdm.b458ce130e764c3d8e78343b4ac16286.edm" localSheetId="0" hidden="1">#REF!</definedName>
    <definedName name="_bdm.b458ce130e764c3d8e78343b4ac16286.edm" hidden="1">#REF!</definedName>
    <definedName name="_bdm.b73f28bc1d5846649da253a2abf75297.edm" localSheetId="9" hidden="1">#REF!</definedName>
    <definedName name="_bdm.b73f28bc1d5846649da253a2abf75297.edm" localSheetId="4" hidden="1">#REF!</definedName>
    <definedName name="_bdm.b73f28bc1d5846649da253a2abf75297.edm" hidden="1">#REF!</definedName>
    <definedName name="_bdm.B7AE75F1A1764211A7B1463A9ACE809F.edm" hidden="1" xml:space="preserve">                      '[23]3e Balance Sheet'!$A$1:$IV$65536</definedName>
    <definedName name="_bdm.B84CE047E19944AFBD04CD96CA6A44E1.edm" hidden="1" xml:space="preserve">                      '[23]3e Balance Sheet'!$A$1:$IV$65536</definedName>
    <definedName name="_bdm.BA065BE2F4E04491B2B80C028C102C28.edm" hidden="1" xml:space="preserve">                      '[23]3e Balance Sheet'!$A$1:$IV$65536</definedName>
    <definedName name="_bdm.BAFE1F7FDB7E41698DA4B0CCB392E74D.edm" hidden="1" xml:space="preserve">                      [24]Graphics!$A$1:$IV$65536</definedName>
    <definedName name="_bdm.BEE5AC979FD1460D89E275CDA43C01A9.edm" hidden="1" xml:space="preserve">     '[24]FY12 Implementation ROW 127'!$A$1:$IV$65536</definedName>
    <definedName name="_bdm.C5240DBE5EFB4A18A81554AA4EDCDB56.edm" hidden="1" xml:space="preserve">                            '[23]3e Balance Sheet'!$A$1:$IV$65536</definedName>
    <definedName name="_bdm.D02F6EF125C248238B666C439D6A2A51.edm" hidden="1" xml:space="preserve">                      '[23]3e Balance Sheet'!$A$1:$IV$65536</definedName>
    <definedName name="_bdm.DE97A8336B184AC5A9FB37F107E84FCE.edm" hidden="1" xml:space="preserve">                                 '[24]FY12 Implementation ROW 127'!$A$1:$IV$65536</definedName>
    <definedName name="_bdm.E55CA877296742F2B5DDE108555FB089.edm" hidden="1" xml:space="preserve">                                '[23]3e Balance Sheet'!$A$1:$IV$65536</definedName>
    <definedName name="_bdm.E87DB17F54944418A1B0B38687C51785.edm" hidden="1" xml:space="preserve">                                '[23]3e Balance Sheet'!$A$1:$IV$65536</definedName>
    <definedName name="_bdm.EABD7622F59342AA92BA0C75777614E8.edm" hidden="1" xml:space="preserve">                            '[23]3e Balance Sheet'!$A$1:$IV$65536</definedName>
    <definedName name="_bdm.eca0b093c444491e88a0dfea2a93de04.edm" localSheetId="5" hidden="1">#REF!</definedName>
    <definedName name="_bdm.eca0b093c444491e88a0dfea2a93de04.edm" localSheetId="9" hidden="1">#REF!</definedName>
    <definedName name="_bdm.eca0b093c444491e88a0dfea2a93de04.edm" localSheetId="4" hidden="1">#REF!</definedName>
    <definedName name="_bdm.eca0b093c444491e88a0dfea2a93de04.edm" localSheetId="0" hidden="1">#REF!</definedName>
    <definedName name="_bdm.eca0b093c444491e88a0dfea2a93de04.edm" hidden="1">#REF!</definedName>
    <definedName name="_bdm.EDA3E7AB02AF4662834D8BE25FE3EEE0.edm" hidden="1" xml:space="preserve">                            '[23]3e Balance Sheet'!$A$1:$IV$65536</definedName>
    <definedName name="_bdm.f2b999e494ed43908c626bb31630cd16.edm" localSheetId="5" hidden="1">#REF!</definedName>
    <definedName name="_bdm.f2b999e494ed43908c626bb31630cd16.edm" localSheetId="9" hidden="1">#REF!</definedName>
    <definedName name="_bdm.f2b999e494ed43908c626bb31630cd16.edm" localSheetId="4" hidden="1">#REF!</definedName>
    <definedName name="_bdm.f2b999e494ed43908c626bb31630cd16.edm" localSheetId="0" hidden="1">#REF!</definedName>
    <definedName name="_bdm.f2b999e494ed43908c626bb31630cd16.edm" hidden="1">#REF!</definedName>
    <definedName name="_bdm.f301fbc99cb84ef385dd20e6e128748e.edm" localSheetId="9" hidden="1">#REF!</definedName>
    <definedName name="_bdm.f301fbc99cb84ef385dd20e6e128748e.edm" localSheetId="4" hidden="1">#REF!</definedName>
    <definedName name="_bdm.f301fbc99cb84ef385dd20e6e128748e.edm" hidden="1">#REF!</definedName>
    <definedName name="_bdm.f349bb86b4c944e08bd51ceae8121a18.edm" localSheetId="9" hidden="1">#REF!</definedName>
    <definedName name="_bdm.f349bb86b4c944e08bd51ceae8121a18.edm" localSheetId="4" hidden="1">#REF!</definedName>
    <definedName name="_bdm.f349bb86b4c944e08bd51ceae8121a18.edm" hidden="1">#REF!</definedName>
    <definedName name="_bdm.F586EBF5B1A64D03BC43B28415951AC7.edm" hidden="1" xml:space="preserve">                                   '[24]FY12 Implementation ROW 127'!$A$1:$IV$65536</definedName>
    <definedName name="_bdm.F856045F768543EC9E12CA688226A4AF.edm" hidden="1" xml:space="preserve">                         '[24]FY12 Implementation ROW 127'!$A$1:$IV$65536</definedName>
    <definedName name="_bdm.f9791f16b1b14d13ac3dc364b7f10aba.edm" localSheetId="5" hidden="1">#REF!</definedName>
    <definedName name="_bdm.f9791f16b1b14d13ac3dc364b7f10aba.edm" localSheetId="9" hidden="1">#REF!</definedName>
    <definedName name="_bdm.f9791f16b1b14d13ac3dc364b7f10aba.edm" localSheetId="4" hidden="1">#REF!</definedName>
    <definedName name="_bdm.f9791f16b1b14d13ac3dc364b7f10aba.edm" localSheetId="0" hidden="1">#REF!</definedName>
    <definedName name="_bdm.f9791f16b1b14d13ac3dc364b7f10aba.edm" hidden="1">#REF!</definedName>
    <definedName name="_bdm.FE887521B4A6453CBC5BCC1AF977913A.edm" hidden="1" xml:space="preserve">          '[26]20'!$A$1:$IV$65536</definedName>
    <definedName name="_Budget_for_Measure" hidden="1">[21]pcQueryData!$A$5</definedName>
    <definedName name="_CAB17" localSheetId="5">#REF!</definedName>
    <definedName name="_CAB17" localSheetId="9">#REF!</definedName>
    <definedName name="_CAB17" localSheetId="4">#REF!</definedName>
    <definedName name="_CAB17" localSheetId="0">#REF!</definedName>
    <definedName name="_CAB17">#REF!</definedName>
    <definedName name="_CAB18" localSheetId="9">#REF!</definedName>
    <definedName name="_CAB18" localSheetId="4">#REF!</definedName>
    <definedName name="_CAB18">#REF!</definedName>
    <definedName name="_CAB21" localSheetId="9">#REF!</definedName>
    <definedName name="_CAB21" localSheetId="4">#REF!</definedName>
    <definedName name="_CAB21">#REF!</definedName>
    <definedName name="_CAB24" localSheetId="9">#REF!</definedName>
    <definedName name="_CAB24">#REF!</definedName>
    <definedName name="_CAB25" localSheetId="9">#REF!</definedName>
    <definedName name="_CAB25">#REF!</definedName>
    <definedName name="_CAB30" localSheetId="9">#REF!</definedName>
    <definedName name="_CAB30">#REF!</definedName>
    <definedName name="_CAB50" localSheetId="9">#REF!</definedName>
    <definedName name="_CAB50">#REF!</definedName>
    <definedName name="_CAB95" localSheetId="9">#REF!</definedName>
    <definedName name="_CAB95">#REF!</definedName>
    <definedName name="_Cab96" localSheetId="9">#REF!</definedName>
    <definedName name="_Cab96">#REF!</definedName>
    <definedName name="_Cab97" localSheetId="9">#REF!</definedName>
    <definedName name="_Cab97">#REF!</definedName>
    <definedName name="_CGL02" localSheetId="9">#REF!</definedName>
    <definedName name="_CGL02">#REF!</definedName>
    <definedName name="_CGL04" localSheetId="9">#REF!</definedName>
    <definedName name="_CGL04">#REF!</definedName>
    <definedName name="_CIS1" localSheetId="9">#REF!</definedName>
    <definedName name="_CIS1">#REF!</definedName>
    <definedName name="_CIS10" localSheetId="9">#REF!</definedName>
    <definedName name="_CIS10">#REF!</definedName>
    <definedName name="_CIS11" localSheetId="9">#REF!</definedName>
    <definedName name="_CIS11">#REF!</definedName>
    <definedName name="_CIS12" localSheetId="9">#REF!</definedName>
    <definedName name="_CIS12">#REF!</definedName>
    <definedName name="_CIS2" localSheetId="9">#REF!</definedName>
    <definedName name="_CIS2">#REF!</definedName>
    <definedName name="_CIS3" localSheetId="9">#REF!</definedName>
    <definedName name="_CIS3">#REF!</definedName>
    <definedName name="_CIS4" localSheetId="9">#REF!</definedName>
    <definedName name="_CIS4">#REF!</definedName>
    <definedName name="_CIS5" localSheetId="9">#REF!</definedName>
    <definedName name="_CIS5">#REF!</definedName>
    <definedName name="_CIS6" localSheetId="9">#REF!</definedName>
    <definedName name="_CIS6">#REF!</definedName>
    <definedName name="_CIS7" localSheetId="9">#REF!</definedName>
    <definedName name="_CIS7">#REF!</definedName>
    <definedName name="_CIS8" localSheetId="9">#REF!</definedName>
    <definedName name="_CIS8">#REF!</definedName>
    <definedName name="_CIS9" localSheetId="9">#REF!</definedName>
    <definedName name="_CIS9">#REF!</definedName>
    <definedName name="_CMC2" localSheetId="9">[7]Histórico!#REF!</definedName>
    <definedName name="_CMC2">[7]Histórico!#REF!</definedName>
    <definedName name="_CS01" localSheetId="5" hidden="1">{#N/A,#N/A,FALSE,"Aging Summary";#N/A,#N/A,FALSE,"Ratio Analysis";#N/A,#N/A,FALSE,"Test 120 Day Accts";#N/A,#N/A,FALSE,"Tickmarks"}</definedName>
    <definedName name="_CS01" localSheetId="4" hidden="1">{#N/A,#N/A,FALSE,"Aging Summary";#N/A,#N/A,FALSE,"Ratio Analysis";#N/A,#N/A,FALSE,"Test 120 Day Accts";#N/A,#N/A,FALSE,"Tickmarks"}</definedName>
    <definedName name="_CS01" localSheetId="0" hidden="1">{#N/A,#N/A,FALSE,"Aging Summary";#N/A,#N/A,FALSE,"Ratio Analysis";#N/A,#N/A,FALSE,"Test 120 Day Accts";#N/A,#N/A,FALSE,"Tickmarks"}</definedName>
    <definedName name="_CS01" hidden="1">{#N/A,#N/A,FALSE,"Aging Summary";#N/A,#N/A,FALSE,"Ratio Analysis";#N/A,#N/A,FALSE,"Test 120 Day Accts";#N/A,#N/A,FALSE,"Tickmarks"}</definedName>
    <definedName name="_CSL01" localSheetId="5" hidden="1">{#N/A,#N/A,FALSE,"Aging Summary";#N/A,#N/A,FALSE,"Ratio Analysis";#N/A,#N/A,FALSE,"Test 120 Day Accts";#N/A,#N/A,FALSE,"Tickmarks"}</definedName>
    <definedName name="_CSL01" localSheetId="4" hidden="1">{#N/A,#N/A,FALSE,"Aging Summary";#N/A,#N/A,FALSE,"Ratio Analysis";#N/A,#N/A,FALSE,"Test 120 Day Accts";#N/A,#N/A,FALSE,"Tickmarks"}</definedName>
    <definedName name="_CSL01" localSheetId="0" hidden="1">{#N/A,#N/A,FALSE,"Aging Summary";#N/A,#N/A,FALSE,"Ratio Analysis";#N/A,#N/A,FALSE,"Test 120 Day Accts";#N/A,#N/A,FALSE,"Tickmarks"}</definedName>
    <definedName name="_CSL01" hidden="1">{#N/A,#N/A,FALSE,"Aging Summary";#N/A,#N/A,FALSE,"Ratio Analysis";#N/A,#N/A,FALSE,"Test 120 Day Accts";#N/A,#N/A,FALSE,"Tickmarks"}</definedName>
    <definedName name="_CTR030" localSheetId="5">#REF!</definedName>
    <definedName name="_CTR030" localSheetId="9">#REF!</definedName>
    <definedName name="_CTR030" localSheetId="4">#REF!</definedName>
    <definedName name="_CTR030" localSheetId="0">#REF!</definedName>
    <definedName name="_CTR030">#REF!</definedName>
    <definedName name="_CTR060" localSheetId="9">#REF!</definedName>
    <definedName name="_CTR060" localSheetId="4">#REF!</definedName>
    <definedName name="_CTR060">#REF!</definedName>
    <definedName name="_CTR080" localSheetId="9">#REF!</definedName>
    <definedName name="_CTR080" localSheetId="4">#REF!</definedName>
    <definedName name="_CTR080">#REF!</definedName>
    <definedName name="_CTR090" localSheetId="9">#REF!</definedName>
    <definedName name="_CTR090">#REF!</definedName>
    <definedName name="_CTR100" localSheetId="9">#REF!</definedName>
    <definedName name="_CTR100">#REF!</definedName>
    <definedName name="_CTR110" localSheetId="9">#REF!</definedName>
    <definedName name="_CTR110">#REF!</definedName>
    <definedName name="_CTR115" localSheetId="9">#REF!</definedName>
    <definedName name="_CTR115">#REF!</definedName>
    <definedName name="_CTR120" localSheetId="9">#REF!</definedName>
    <definedName name="_CTR120">#REF!</definedName>
    <definedName name="_CTR125" localSheetId="9">#REF!</definedName>
    <definedName name="_CTR125">#REF!</definedName>
    <definedName name="_CTR130" localSheetId="9">#REF!</definedName>
    <definedName name="_CTR130">#REF!</definedName>
    <definedName name="_CTR270" localSheetId="9">#REF!</definedName>
    <definedName name="_CTR270">#REF!</definedName>
    <definedName name="_DAT1" localSheetId="9">'[8]E4.1'!#REF!</definedName>
    <definedName name="_DAT1">'[8]E4.1'!#REF!</definedName>
    <definedName name="_DAT10" localSheetId="5">#REF!</definedName>
    <definedName name="_DAT10" localSheetId="9">#REF!</definedName>
    <definedName name="_DAT10" localSheetId="4">#REF!</definedName>
    <definedName name="_DAT10" localSheetId="0">#REF!</definedName>
    <definedName name="_DAT10">#REF!</definedName>
    <definedName name="_DAT11" localSheetId="9">#REF!</definedName>
    <definedName name="_DAT11" localSheetId="4">#REF!</definedName>
    <definedName name="_DAT11">#REF!</definedName>
    <definedName name="_DAT12" localSheetId="9">#REF!</definedName>
    <definedName name="_DAT12" localSheetId="4">#REF!</definedName>
    <definedName name="_DAT12">#REF!</definedName>
    <definedName name="_DAT13" localSheetId="9">#REF!</definedName>
    <definedName name="_DAT13">#REF!</definedName>
    <definedName name="_DAT14" localSheetId="9">#REF!</definedName>
    <definedName name="_DAT14">#REF!</definedName>
    <definedName name="_DAT15" localSheetId="9">#REF!</definedName>
    <definedName name="_DAT15">#REF!</definedName>
    <definedName name="_DAT16" localSheetId="9">#REF!</definedName>
    <definedName name="_DAT16">#REF!</definedName>
    <definedName name="_DAT17" localSheetId="9">#REF!</definedName>
    <definedName name="_DAT17">#REF!</definedName>
    <definedName name="_DAT18" localSheetId="9">#REF!</definedName>
    <definedName name="_DAT18">#REF!</definedName>
    <definedName name="_DAT19" localSheetId="9">#REF!</definedName>
    <definedName name="_DAT19">#REF!</definedName>
    <definedName name="_DAT2" localSheetId="9">'[8]E4.1'!#REF!</definedName>
    <definedName name="_DAT2">'[8]E4.1'!#REF!</definedName>
    <definedName name="_DAT20" localSheetId="5">#REF!</definedName>
    <definedName name="_DAT20" localSheetId="9">#REF!</definedName>
    <definedName name="_DAT20" localSheetId="4">#REF!</definedName>
    <definedName name="_DAT20" localSheetId="0">#REF!</definedName>
    <definedName name="_DAT20">#REF!</definedName>
    <definedName name="_DAT21" localSheetId="9">#REF!</definedName>
    <definedName name="_DAT21" localSheetId="4">#REF!</definedName>
    <definedName name="_DAT21">#REF!</definedName>
    <definedName name="_DAT22" localSheetId="9">#REF!</definedName>
    <definedName name="_DAT22" localSheetId="4">#REF!</definedName>
    <definedName name="_DAT22">#REF!</definedName>
    <definedName name="_DAT23" localSheetId="9">#REF!</definedName>
    <definedName name="_DAT23">#REF!</definedName>
    <definedName name="_DAT24" localSheetId="9">[28]LINHA001OAISCIS!#REF!</definedName>
    <definedName name="_DAT24">[28]LINHA001OAISCIS!#REF!</definedName>
    <definedName name="_DAT25" localSheetId="9">[28]LINHA001OAISCIS!#REF!</definedName>
    <definedName name="_DAT25">[28]LINHA001OAISCIS!#REF!</definedName>
    <definedName name="_DAT26" localSheetId="9">[28]LINHA001OAISCIS!#REF!</definedName>
    <definedName name="_DAT26">[28]LINHA001OAISCIS!#REF!</definedName>
    <definedName name="_DAT27" localSheetId="9">[28]LINHA001OAISCIS!#REF!</definedName>
    <definedName name="_DAT27">[28]LINHA001OAISCIS!#REF!</definedName>
    <definedName name="_DAT28" localSheetId="9">[28]LINHA001OAISCIS!#REF!</definedName>
    <definedName name="_DAT28">[28]LINHA001OAISCIS!#REF!</definedName>
    <definedName name="_DAT29" localSheetId="9">[28]LINHA001OAISCIS!#REF!</definedName>
    <definedName name="_DAT29">[28]LINHA001OAISCIS!#REF!</definedName>
    <definedName name="_DAT3" localSheetId="9">'[8]E4.1'!#REF!</definedName>
    <definedName name="_DAT3">'[8]E4.1'!#REF!</definedName>
    <definedName name="_DAT30" localSheetId="9">[28]LINHA001OAISCIS!#REF!</definedName>
    <definedName name="_DAT30">[28]LINHA001OAISCIS!#REF!</definedName>
    <definedName name="_DAT4" localSheetId="9">'[8]E4.1'!#REF!</definedName>
    <definedName name="_DAT4">'[8]E4.1'!#REF!</definedName>
    <definedName name="_DAT5" localSheetId="9">'[8]E4.1'!#REF!</definedName>
    <definedName name="_DAT5">'[8]E4.1'!#REF!</definedName>
    <definedName name="_DAT6" localSheetId="9">'[8]E4.1'!#REF!</definedName>
    <definedName name="_DAT6">'[8]E4.1'!#REF!</definedName>
    <definedName name="_DAT7" localSheetId="5">#REF!</definedName>
    <definedName name="_DAT7" localSheetId="9">#REF!</definedName>
    <definedName name="_DAT7" localSheetId="4">#REF!</definedName>
    <definedName name="_DAT7" localSheetId="0">#REF!</definedName>
    <definedName name="_DAT7">#REF!</definedName>
    <definedName name="_DAT8" localSheetId="9">#REF!</definedName>
    <definedName name="_DAT8" localSheetId="4">#REF!</definedName>
    <definedName name="_DAT8">#REF!</definedName>
    <definedName name="_DAT9" localSheetId="9">#REF!</definedName>
    <definedName name="_DAT9" localSheetId="4">#REF!</definedName>
    <definedName name="_DAT9">#REF!</definedName>
    <definedName name="_Dec01" localSheetId="5" hidden="1">{"Statement of Income",#N/A,TRUE,"Mar99";"Balance Sheet",#N/A,TRUE,"Mar99"}</definedName>
    <definedName name="_Dec01" localSheetId="4" hidden="1">{"Statement of Income",#N/A,TRUE,"Mar99";"Balance Sheet",#N/A,TRUE,"Mar99"}</definedName>
    <definedName name="_Dec01" localSheetId="0" hidden="1">{"Statement of Income",#N/A,TRUE,"Mar99";"Balance Sheet",#N/A,TRUE,"Mar99"}</definedName>
    <definedName name="_Dec01" hidden="1">{"Statement of Income",#N/A,TRUE,"Mar99";"Balance Sheet",#N/A,TRUE,"Mar99"}</definedName>
    <definedName name="_Dec02">[29]SalaryData!$AV$11</definedName>
    <definedName name="_Dec03">[29]SalaryData!$BH$11</definedName>
    <definedName name="_DEC05" localSheetId="5">#REF!</definedName>
    <definedName name="_DEC05" localSheetId="9">#REF!</definedName>
    <definedName name="_DEC05" localSheetId="4">#REF!</definedName>
    <definedName name="_DEC05" localSheetId="0">#REF!</definedName>
    <definedName name="_DEC05">#REF!</definedName>
    <definedName name="_dez06">[6]dez08!$A$1:$I$65536</definedName>
    <definedName name="_Dist_Bin" localSheetId="5" hidden="1">[30]Akomodasi!#REF!</definedName>
    <definedName name="_Dist_Bin" localSheetId="9" hidden="1">[30]Akomodasi!#REF!</definedName>
    <definedName name="_Dist_Bin" localSheetId="4" hidden="1">[30]Akomodasi!#REF!</definedName>
    <definedName name="_Dist_Bin" localSheetId="0" hidden="1">[30]Akomodasi!#REF!</definedName>
    <definedName name="_Dist_Bin" hidden="1">[30]Akomodasi!#REF!</definedName>
    <definedName name="_Dist_Values" localSheetId="9" hidden="1">[30]Akomodasi!#REF!</definedName>
    <definedName name="_Dist_Values" localSheetId="4" hidden="1">[30]Akomodasi!#REF!</definedName>
    <definedName name="_Dist_Values" hidden="1">[30]Akomodasi!#REF!</definedName>
    <definedName name="_DPT17" localSheetId="5">#REF!</definedName>
    <definedName name="_DPT17" localSheetId="9">#REF!</definedName>
    <definedName name="_DPT17" localSheetId="4">#REF!</definedName>
    <definedName name="_DPT17" localSheetId="0">#REF!</definedName>
    <definedName name="_DPT17">#REF!</definedName>
    <definedName name="_DPT18" localSheetId="9">#REF!</definedName>
    <definedName name="_DPT18" localSheetId="4">#REF!</definedName>
    <definedName name="_DPT18">#REF!</definedName>
    <definedName name="_DPT21" localSheetId="9">#REF!</definedName>
    <definedName name="_DPT21" localSheetId="4">#REF!</definedName>
    <definedName name="_DPT21">#REF!</definedName>
    <definedName name="_DPT24" localSheetId="9">#REF!</definedName>
    <definedName name="_DPT24">#REF!</definedName>
    <definedName name="_DPT25" localSheetId="9">#REF!</definedName>
    <definedName name="_DPT25">#REF!</definedName>
    <definedName name="_DPT30" localSheetId="9">#REF!</definedName>
    <definedName name="_DPT30">#REF!</definedName>
    <definedName name="_DPT50" localSheetId="9">#REF!</definedName>
    <definedName name="_DPT50">#REF!</definedName>
    <definedName name="_DPT95" localSheetId="9">#REF!</definedName>
    <definedName name="_DPT95">#REF!</definedName>
    <definedName name="_EDS30" localSheetId="9">#REF!</definedName>
    <definedName name="_EDS30">#REF!</definedName>
    <definedName name="_EGS25" localSheetId="9">#REF!</definedName>
    <definedName name="_EGS25">#REF!</definedName>
    <definedName name="_EGS35" localSheetId="9">#REF!</definedName>
    <definedName name="_EGS35">#REF!</definedName>
    <definedName name="_EGS50" localSheetId="9">#REF!</definedName>
    <definedName name="_EGS50">#REF!</definedName>
    <definedName name="_EJT15" localSheetId="9">#REF!</definedName>
    <definedName name="_EJT15">#REF!</definedName>
    <definedName name="_EJT25" localSheetId="9">#REF!</definedName>
    <definedName name="_EJT25">#REF!</definedName>
    <definedName name="_EOC18" localSheetId="9">#REF!</definedName>
    <definedName name="_EOC18">#REF!</definedName>
    <definedName name="_EOC25" localSheetId="9">#REF!</definedName>
    <definedName name="_EOC25">#REF!</definedName>
    <definedName name="_EOC40" localSheetId="9">#REF!</definedName>
    <definedName name="_EOC40">#REF!</definedName>
    <definedName name="_EOC50" localSheetId="9">#REF!</definedName>
    <definedName name="_EOC50">#REF!</definedName>
    <definedName name="_EST1" localSheetId="9">#REF!</definedName>
    <definedName name="_EST1">#REF!</definedName>
    <definedName name="_EST10" localSheetId="9">#REF!</definedName>
    <definedName name="_EST10">#REF!</definedName>
    <definedName name="_EST11" localSheetId="9">#REF!</definedName>
    <definedName name="_EST11">#REF!</definedName>
    <definedName name="_EST12" localSheetId="9">#REF!</definedName>
    <definedName name="_EST12">#REF!</definedName>
    <definedName name="_EST2" localSheetId="9">#REF!</definedName>
    <definedName name="_EST2">#REF!</definedName>
    <definedName name="_EST3" localSheetId="9">#REF!</definedName>
    <definedName name="_EST3">#REF!</definedName>
    <definedName name="_EST4" localSheetId="9">#REF!</definedName>
    <definedName name="_EST4">#REF!</definedName>
    <definedName name="_EST5" localSheetId="9">#REF!</definedName>
    <definedName name="_EST5">#REF!</definedName>
    <definedName name="_EST6" localSheetId="9">#REF!</definedName>
    <definedName name="_EST6">#REF!</definedName>
    <definedName name="_EST7" localSheetId="9">#REF!</definedName>
    <definedName name="_EST7">#REF!</definedName>
    <definedName name="_EST8" localSheetId="9">#REF!</definedName>
    <definedName name="_EST8">#REF!</definedName>
    <definedName name="_EST9" localSheetId="9">#REF!</definedName>
    <definedName name="_EST9">#REF!</definedName>
    <definedName name="_EVG50" localSheetId="9">#REF!</definedName>
    <definedName name="_EVG50">#REF!</definedName>
    <definedName name="_F1" localSheetId="9">#REF!</definedName>
    <definedName name="_F1">#REF!</definedName>
    <definedName name="_feb01" localSheetId="5" hidden="1">{"Statement of Income",#N/A,TRUE,"Mar99";"Balance Sheet",#N/A,TRUE,"Mar99"}</definedName>
    <definedName name="_feb01" localSheetId="4" hidden="1">{"Statement of Income",#N/A,TRUE,"Mar99";"Balance Sheet",#N/A,TRUE,"Mar99"}</definedName>
    <definedName name="_feb01" localSheetId="0" hidden="1">{"Statement of Income",#N/A,TRUE,"Mar99";"Balance Sheet",#N/A,TRUE,"Mar99"}</definedName>
    <definedName name="_feb01" hidden="1">{"Statement of Income",#N/A,TRUE,"Mar99";"Balance Sheet",#N/A,TRUE,"Mar99"}</definedName>
    <definedName name="_feb02" localSheetId="5" hidden="1">{"Statement of Income",#N/A,TRUE,"Mar99";"Balance Sheet",#N/A,TRUE,"Mar99"}</definedName>
    <definedName name="_feb02" localSheetId="4" hidden="1">{"Statement of Income",#N/A,TRUE,"Mar99";"Balance Sheet",#N/A,TRUE,"Mar99"}</definedName>
    <definedName name="_feb02" localSheetId="0" hidden="1">{"Statement of Income",#N/A,TRUE,"Mar99";"Balance Sheet",#N/A,TRUE,"Mar99"}</definedName>
    <definedName name="_feb02" hidden="1">{"Statement of Income",#N/A,TRUE,"Mar99";"Balance Sheet",#N/A,TRUE,"Mar99"}</definedName>
    <definedName name="_fev06">[6]fev08!$A$1:$H$1451</definedName>
    <definedName name="_Fill" localSheetId="5" hidden="1">#REF!</definedName>
    <definedName name="_Fill" localSheetId="9" hidden="1">#REF!</definedName>
    <definedName name="_Fill" localSheetId="4" hidden="1">#REF!</definedName>
    <definedName name="_Fill" localSheetId="0" hidden="1">#REF!</definedName>
    <definedName name="_Fill" hidden="1">#REF!</definedName>
    <definedName name="_xlnm._FilterDatabase" localSheetId="5" hidden="1">#REF!</definedName>
    <definedName name="_xlnm._FilterDatabase" localSheetId="7" hidden="1">'BD Cap Venda ALE'!$A$1:$N$307</definedName>
    <definedName name="_xlnm._FilterDatabase" localSheetId="9" hidden="1">'BD Descarga'!$A$2:$D$572</definedName>
    <definedName name="_xlnm._FilterDatabase" localSheetId="8" hidden="1">'BD Expedição'!$A$2:$E$46</definedName>
    <definedName name="_xlnm._FilterDatabase" localSheetId="1" hidden="1">'Capacidade ALE'!$A$4:$U$310</definedName>
    <definedName name="_xlnm._FilterDatabase" localSheetId="3" hidden="1">'Expedição Rodo - ALE'!$A$4:$J$47</definedName>
    <definedName name="_xlnm._FilterDatabase" localSheetId="6" hidden="1">Movimentação!$A$1:$H$283</definedName>
    <definedName name="_xlnm._FilterDatabase" localSheetId="2" hidden="1">'Recebimento Rodo - ALE'!$H$4:$K$574</definedName>
    <definedName name="_xlnm._FilterDatabase" localSheetId="0" hidden="1">#REF!</definedName>
    <definedName name="_xlnm._FilterDatabase" hidden="1">#REF!</definedName>
    <definedName name="_fl1111" localSheetId="5" hidden="1">{"Fecha_Novembro",#N/A,FALSE,"FECHAMENTO-2002 ";"Defer_Novembro",#N/A,FALSE,"DIFERIDO";"Pis_Novembro",#N/A,FALSE,"PIS COFINS";"Iss_Novembro",#N/A,FALSE,"ISS"}</definedName>
    <definedName name="_fl1111" localSheetId="4" hidden="1">{"Fecha_Novembro",#N/A,FALSE,"FECHAMENTO-2002 ";"Defer_Novembro",#N/A,FALSE,"DIFERIDO";"Pis_Novembro",#N/A,FALSE,"PIS COFINS";"Iss_Novembro",#N/A,FALSE,"ISS"}</definedName>
    <definedName name="_fl1111" localSheetId="0" hidden="1">{"Fecha_Novembro",#N/A,FALSE,"FECHAMENTO-2002 ";"Defer_Novembro",#N/A,FALSE,"DIFERIDO";"Pis_Novembro",#N/A,FALSE,"PIS COFINS";"Iss_Novembro",#N/A,FALSE,"ISS"}</definedName>
    <definedName name="_fl1111" hidden="1">{"Fecha_Novembro",#N/A,FALSE,"FECHAMENTO-2002 ";"Defer_Novembro",#N/A,FALSE,"DIFERIDO";"Pis_Novembro",#N/A,FALSE,"PIS COFINS";"Iss_Novembro",#N/A,FALSE,"ISS"}</definedName>
    <definedName name="_for_YTD_Year" hidden="1">[31]pcQueryData!$A$4</definedName>
    <definedName name="_fu1" localSheetId="9">'[32]Detailed Adjustments'!#REF!</definedName>
    <definedName name="_fu1">'[32]Detailed Adjustments'!#REF!</definedName>
    <definedName name="_GPS1" localSheetId="5">#REF!</definedName>
    <definedName name="_GPS1" localSheetId="9">#REF!</definedName>
    <definedName name="_GPS1" localSheetId="4">#REF!</definedName>
    <definedName name="_GPS1" localSheetId="0">#REF!</definedName>
    <definedName name="_GPS1">#REF!</definedName>
    <definedName name="_GPS10" localSheetId="9">#REF!</definedName>
    <definedName name="_GPS10" localSheetId="4">#REF!</definedName>
    <definedName name="_GPS10">#REF!</definedName>
    <definedName name="_GPS11" localSheetId="9">#REF!</definedName>
    <definedName name="_GPS11" localSheetId="4">#REF!</definedName>
    <definedName name="_GPS11">#REF!</definedName>
    <definedName name="_GPS12" localSheetId="9">#REF!</definedName>
    <definedName name="_GPS12">#REF!</definedName>
    <definedName name="_GPS2" localSheetId="9">#REF!</definedName>
    <definedName name="_GPS2">#REF!</definedName>
    <definedName name="_GPS3" localSheetId="9">#REF!</definedName>
    <definedName name="_GPS3">#REF!</definedName>
    <definedName name="_GPS4" localSheetId="9">#REF!</definedName>
    <definedName name="_GPS4">#REF!</definedName>
    <definedName name="_GPS5" localSheetId="9">#REF!</definedName>
    <definedName name="_GPS5">#REF!</definedName>
    <definedName name="_GPS6" localSheetId="9">#REF!</definedName>
    <definedName name="_GPS6">#REF!</definedName>
    <definedName name="_GPS7" localSheetId="9">#REF!</definedName>
    <definedName name="_GPS7">#REF!</definedName>
    <definedName name="_GPS8" localSheetId="9">#REF!</definedName>
    <definedName name="_GPS8">#REF!</definedName>
    <definedName name="_GPS9" localSheetId="9">#REF!</definedName>
    <definedName name="_GPS9">#REF!</definedName>
    <definedName name="_hsd1" localSheetId="9">'[33]Summary Information'!#REF!</definedName>
    <definedName name="_hsd1">'[33]Summary Information'!#REF!</definedName>
    <definedName name="_IDENTIFICAÇÃO_" localSheetId="5">#REF!</definedName>
    <definedName name="_IDENTIFICAÇÃO_" localSheetId="9">#REF!</definedName>
    <definedName name="_IDENTIFICAÇÃO_" localSheetId="4">#REF!</definedName>
    <definedName name="_IDENTIFICAÇÃO_" localSheetId="0">#REF!</definedName>
    <definedName name="_IDENTIFICAÇÃO_">#REF!</definedName>
    <definedName name="_IDS100" localSheetId="9">#REF!</definedName>
    <definedName name="_IDS100" localSheetId="4">#REF!</definedName>
    <definedName name="_IDS100">#REF!</definedName>
    <definedName name="_IDS25" localSheetId="9">#REF!</definedName>
    <definedName name="_IDS25" localSheetId="4">#REF!</definedName>
    <definedName name="_IDS25">#REF!</definedName>
    <definedName name="_IDS30" localSheetId="9">#REF!</definedName>
    <definedName name="_IDS30">#REF!</definedName>
    <definedName name="_IDS50" localSheetId="9">#REF!</definedName>
    <definedName name="_IDS50">#REF!</definedName>
    <definedName name="_IDS70" localSheetId="9">#REF!</definedName>
    <definedName name="_IDS70">#REF!</definedName>
    <definedName name="_IDS90" localSheetId="9">#REF!</definedName>
    <definedName name="_IDS90">#REF!</definedName>
    <definedName name="_IGL04" localSheetId="9">#REF!</definedName>
    <definedName name="_IGL04">#REF!</definedName>
    <definedName name="_IGL20" localSheetId="9">#REF!</definedName>
    <definedName name="_IGL20">#REF!</definedName>
    <definedName name="_IGL40" localSheetId="9">#REF!</definedName>
    <definedName name="_IGL40">#REF!</definedName>
    <definedName name="_IGS30" localSheetId="9">#REF!</definedName>
    <definedName name="_IGS30">#REF!</definedName>
    <definedName name="_IGS50" localSheetId="9">#REF!</definedName>
    <definedName name="_IGS50">#REF!</definedName>
    <definedName name="_IJT30" localSheetId="9">#REF!</definedName>
    <definedName name="_IJT30">#REF!</definedName>
    <definedName name="_IMP2" localSheetId="9">#REF!</definedName>
    <definedName name="_IMP2">#REF!</definedName>
    <definedName name="_INF13" localSheetId="9">#REF!</definedName>
    <definedName name="_INF13">#REF!</definedName>
    <definedName name="_INF20" localSheetId="9">#REF!</definedName>
    <definedName name="_INF20">#REF!</definedName>
    <definedName name="_INF25" localSheetId="9">#REF!</definedName>
    <definedName name="_INF25">#REF!</definedName>
    <definedName name="_INF27" localSheetId="9">#REF!</definedName>
    <definedName name="_INF27">#REF!</definedName>
    <definedName name="_INF30" localSheetId="9">#REF!</definedName>
    <definedName name="_INF30">#REF!</definedName>
    <definedName name="_INF50" localSheetId="9">#REF!</definedName>
    <definedName name="_INF50">#REF!</definedName>
    <definedName name="_IOC30" localSheetId="9">#REF!</definedName>
    <definedName name="_IOC30">#REF!</definedName>
    <definedName name="_IOC50" localSheetId="9">#REF!</definedName>
    <definedName name="_IOC50">#REF!</definedName>
    <definedName name="_IR98" localSheetId="5" hidden="1">{#N/A,#N/A,FALSE,"Aging Summary";#N/A,#N/A,FALSE,"Ratio Analysis";#N/A,#N/A,FALSE,"Test 120 Day Accts";#N/A,#N/A,FALSE,"Tickmarks"}</definedName>
    <definedName name="_IR98" localSheetId="4" hidden="1">{#N/A,#N/A,FALSE,"Aging Summary";#N/A,#N/A,FALSE,"Ratio Analysis";#N/A,#N/A,FALSE,"Test 120 Day Accts";#N/A,#N/A,FALSE,"Tickmarks"}</definedName>
    <definedName name="_IR98" localSheetId="0" hidden="1">{#N/A,#N/A,FALSE,"Aging Summary";#N/A,#N/A,FALSE,"Ratio Analysis";#N/A,#N/A,FALSE,"Test 120 Day Accts";#N/A,#N/A,FALSE,"Tickmarks"}</definedName>
    <definedName name="_IR98" hidden="1">{#N/A,#N/A,FALSE,"Aging Summary";#N/A,#N/A,FALSE,"Ratio Analysis";#N/A,#N/A,FALSE,"Test 120 Day Accts";#N/A,#N/A,FALSE,"Tickmarks"}</definedName>
    <definedName name="_JAN02">[29]SalaryData!$AK$11</definedName>
    <definedName name="_jan06">[10]jan07!$A$5:$I$5332</definedName>
    <definedName name="_JP2" localSheetId="5" hidden="1">{"'SIVA Pricing Model'!$A$1:$F$39"}</definedName>
    <definedName name="_JP2" localSheetId="4" hidden="1">{"'SIVA Pricing Model'!$A$1:$F$39"}</definedName>
    <definedName name="_JP2" localSheetId="0" hidden="1">{"'SIVA Pricing Model'!$A$1:$F$39"}</definedName>
    <definedName name="_JP2" hidden="1">{"'SIVA Pricing Model'!$A$1:$F$39"}</definedName>
    <definedName name="_jul06">[6]jul08!$A:$IV</definedName>
    <definedName name="_Jun02" localSheetId="5" hidden="1">{"Statement of Income",#N/A,TRUE,"Mar99";"Balance Sheet",#N/A,TRUE,"Mar99"}</definedName>
    <definedName name="_Jun02" localSheetId="4" hidden="1">{"Statement of Income",#N/A,TRUE,"Mar99";"Balance Sheet",#N/A,TRUE,"Mar99"}</definedName>
    <definedName name="_Jun02" localSheetId="0" hidden="1">{"Statement of Income",#N/A,TRUE,"Mar99";"Balance Sheet",#N/A,TRUE,"Mar99"}</definedName>
    <definedName name="_Jun02" hidden="1">{"Statement of Income",#N/A,TRUE,"Mar99";"Balance Sheet",#N/A,TRUE,"Mar99"}</definedName>
    <definedName name="_jun06">[6]jun08!$A$1:$I$1109</definedName>
    <definedName name="_Key1" localSheetId="5" hidden="1">#REF!</definedName>
    <definedName name="_Key1" localSheetId="9" hidden="1">#REF!</definedName>
    <definedName name="_Key1" localSheetId="4" hidden="1">#REF!</definedName>
    <definedName name="_Key1" localSheetId="0" hidden="1">#REF!</definedName>
    <definedName name="_Key1" hidden="1">#REF!</definedName>
    <definedName name="_Key2" localSheetId="9" hidden="1">#REF!</definedName>
    <definedName name="_Key2" localSheetId="4" hidden="1">#REF!</definedName>
    <definedName name="_Key2" hidden="1">#REF!</definedName>
    <definedName name="_l">[34]Links!$G$1:$G$65536</definedName>
    <definedName name="_LI8200" localSheetId="5">#REF!</definedName>
    <definedName name="_LI8200" localSheetId="9">#REF!</definedName>
    <definedName name="_LI8200" localSheetId="4">#REF!</definedName>
    <definedName name="_LI8200" localSheetId="0">#REF!</definedName>
    <definedName name="_LI8200">#REF!</definedName>
    <definedName name="_LIN7330" localSheetId="9">#REF!</definedName>
    <definedName name="_LIN7330" localSheetId="4">#REF!</definedName>
    <definedName name="_LIN7330">#REF!</definedName>
    <definedName name="_LSS1" localSheetId="9">#REF!</definedName>
    <definedName name="_LSS1" localSheetId="4">#REF!</definedName>
    <definedName name="_LSS1">#REF!</definedName>
    <definedName name="_LSS10" localSheetId="9">#REF!</definedName>
    <definedName name="_LSS10">#REF!</definedName>
    <definedName name="_LSS11" localSheetId="9">#REF!</definedName>
    <definedName name="_LSS11">#REF!</definedName>
    <definedName name="_LSS12" localSheetId="9">#REF!</definedName>
    <definedName name="_LSS12">#REF!</definedName>
    <definedName name="_LSS2" localSheetId="9">#REF!</definedName>
    <definedName name="_LSS2">#REF!</definedName>
    <definedName name="_LSS3" localSheetId="9">#REF!</definedName>
    <definedName name="_LSS3">#REF!</definedName>
    <definedName name="_LSS4" localSheetId="9">#REF!</definedName>
    <definedName name="_LSS4">#REF!</definedName>
    <definedName name="_LSS5" localSheetId="9">#REF!</definedName>
    <definedName name="_LSS5">#REF!</definedName>
    <definedName name="_LSS6" localSheetId="9">#REF!</definedName>
    <definedName name="_LSS6">#REF!</definedName>
    <definedName name="_LSS7" localSheetId="9">#REF!</definedName>
    <definedName name="_LSS7">#REF!</definedName>
    <definedName name="_LSS8" localSheetId="9">#REF!</definedName>
    <definedName name="_LSS8">#REF!</definedName>
    <definedName name="_LSS9" localSheetId="9">#REF!</definedName>
    <definedName name="_LSS9">#REF!</definedName>
    <definedName name="_M844240">'[16]HIN-BR Detail'!$M$860</definedName>
    <definedName name="_mai06">[6]mai08!$A$1:$J$1341</definedName>
    <definedName name="_Mar03" localSheetId="5" hidden="1">{"Statement of Income",#N/A,TRUE,"Mar99";"Balance Sheet",#N/A,TRUE,"Mar99"}</definedName>
    <definedName name="_Mar03" localSheetId="4" hidden="1">{"Statement of Income",#N/A,TRUE,"Mar99";"Balance Sheet",#N/A,TRUE,"Mar99"}</definedName>
    <definedName name="_Mar03" localSheetId="0" hidden="1">{"Statement of Income",#N/A,TRUE,"Mar99";"Balance Sheet",#N/A,TRUE,"Mar99"}</definedName>
    <definedName name="_Mar03" hidden="1">{"Statement of Income",#N/A,TRUE,"Mar99";"Balance Sheet",#N/A,TRUE,"Mar99"}</definedName>
    <definedName name="_Mar04" localSheetId="5" hidden="1">{"Statement of Income",#N/A,TRUE,"Mar99";"Balance Sheet",#N/A,TRUE,"Mar99"}</definedName>
    <definedName name="_Mar04" localSheetId="4" hidden="1">{"Statement of Income",#N/A,TRUE,"Mar99";"Balance Sheet",#N/A,TRUE,"Mar99"}</definedName>
    <definedName name="_Mar04" localSheetId="0" hidden="1">{"Statement of Income",#N/A,TRUE,"Mar99";"Balance Sheet",#N/A,TRUE,"Mar99"}</definedName>
    <definedName name="_Mar04" hidden="1">{"Statement of Income",#N/A,TRUE,"Mar99";"Balance Sheet",#N/A,TRUE,"Mar99"}</definedName>
    <definedName name="_MAR05" localSheetId="5">#REF!</definedName>
    <definedName name="_MAR05" localSheetId="9">#REF!</definedName>
    <definedName name="_MAR05" localSheetId="4">#REF!</definedName>
    <definedName name="_MAR05" localSheetId="0">#REF!</definedName>
    <definedName name="_MAR05">#REF!</definedName>
    <definedName name="_MAR06">[6]mar08!$A$1:$I$5946</definedName>
    <definedName name="_MEN1" localSheetId="5">#REF!</definedName>
    <definedName name="_MEN1" localSheetId="9">#REF!</definedName>
    <definedName name="_MEN1" localSheetId="4">#REF!</definedName>
    <definedName name="_MEN1" localSheetId="0">#REF!</definedName>
    <definedName name="_MEN1">#REF!</definedName>
    <definedName name="_MEN2" localSheetId="9">#REF!</definedName>
    <definedName name="_MEN2" localSheetId="4">#REF!</definedName>
    <definedName name="_MEN2">#REF!</definedName>
    <definedName name="_MEN3" localSheetId="9">#REF!</definedName>
    <definedName name="_MEN3" localSheetId="4">#REF!</definedName>
    <definedName name="_MEN3">#REF!</definedName>
    <definedName name="_MEN4" localSheetId="9">#REF!</definedName>
    <definedName name="_MEN4">#REF!</definedName>
    <definedName name="_MEN5" localSheetId="9">#REF!</definedName>
    <definedName name="_MEN5">#REF!</definedName>
    <definedName name="_MES1" localSheetId="9">#REF!</definedName>
    <definedName name="_MES1">#REF!</definedName>
    <definedName name="_MES10" localSheetId="9">#REF!</definedName>
    <definedName name="_MES10">#REF!</definedName>
    <definedName name="_MES11" localSheetId="9">#REF!</definedName>
    <definedName name="_MES11">#REF!</definedName>
    <definedName name="_MES12" localSheetId="9">#REF!</definedName>
    <definedName name="_MES12">#REF!</definedName>
    <definedName name="_MES2" localSheetId="9">#REF!</definedName>
    <definedName name="_MES2">#REF!</definedName>
    <definedName name="_MES3" localSheetId="9">#REF!</definedName>
    <definedName name="_MES3">#REF!</definedName>
    <definedName name="_MES4" localSheetId="9">#REF!</definedName>
    <definedName name="_MES4">#REF!</definedName>
    <definedName name="_MES5" localSheetId="9">#REF!</definedName>
    <definedName name="_MES5">#REF!</definedName>
    <definedName name="_MES6" localSheetId="9">#REF!</definedName>
    <definedName name="_MES6">#REF!</definedName>
    <definedName name="_MES7" localSheetId="9">#REF!</definedName>
    <definedName name="_MES7">#REF!</definedName>
    <definedName name="_MES8" localSheetId="9">#REF!</definedName>
    <definedName name="_MES8">#REF!</definedName>
    <definedName name="_MES9" localSheetId="9">#REF!</definedName>
    <definedName name="_MES9">#REF!</definedName>
    <definedName name="_na2" localSheetId="5" hidden="1">{"'SIVA Pricing Model'!$A$1:$F$39"}</definedName>
    <definedName name="_na2" localSheetId="4" hidden="1">{"'SIVA Pricing Model'!$A$1:$F$39"}</definedName>
    <definedName name="_na2" localSheetId="0" hidden="1">{"'SIVA Pricing Model'!$A$1:$F$39"}</definedName>
    <definedName name="_na2" hidden="1">{"'SIVA Pricing Model'!$A$1:$F$39"}</definedName>
    <definedName name="_na3" localSheetId="5" hidden="1">{"'SIVA Pricing Model'!$A$1:$F$39"}</definedName>
    <definedName name="_na3" localSheetId="4" hidden="1">{"'SIVA Pricing Model'!$A$1:$F$39"}</definedName>
    <definedName name="_na3" localSheetId="0" hidden="1">{"'SIVA Pricing Model'!$A$1:$F$39"}</definedName>
    <definedName name="_na3" hidden="1">{"'SIVA Pricing Model'!$A$1:$F$39"}</definedName>
    <definedName name="_NNO2" localSheetId="9">[7]Histórico!#REF!</definedName>
    <definedName name="_NNO2">[7]Histórico!#REF!</definedName>
    <definedName name="_nov06">'[6]nov08 '!$A$1:$I$65536</definedName>
    <definedName name="_Nov98">[35]Taxas!$B$5</definedName>
    <definedName name="_OC1" localSheetId="5">#REF!</definedName>
    <definedName name="_OC1" localSheetId="9">#REF!</definedName>
    <definedName name="_OC1" localSheetId="4">#REF!</definedName>
    <definedName name="_OC1" localSheetId="0">#REF!</definedName>
    <definedName name="_OC1">#REF!</definedName>
    <definedName name="_OCT01" localSheetId="5" hidden="1">{"Statement of Income",#N/A,TRUE,"Mar99";"Balance Sheet",#N/A,TRUE,"Mar99"}</definedName>
    <definedName name="_OCT01" localSheetId="4" hidden="1">{"Statement of Income",#N/A,TRUE,"Mar99";"Balance Sheet",#N/A,TRUE,"Mar99"}</definedName>
    <definedName name="_OCT01" localSheetId="0" hidden="1">{"Statement of Income",#N/A,TRUE,"Mar99";"Balance Sheet",#N/A,TRUE,"Mar99"}</definedName>
    <definedName name="_OCT01" hidden="1">{"Statement of Income",#N/A,TRUE,"Mar99";"Balance Sheet",#N/A,TRUE,"Mar99"}</definedName>
    <definedName name="_OCT03" localSheetId="5" hidden="1">{"Statement of Income",#N/A,TRUE,"Mar99";"Balance Sheet",#N/A,TRUE,"Mar99"}</definedName>
    <definedName name="_OCT03" localSheetId="4" hidden="1">{"Statement of Income",#N/A,TRUE,"Mar99";"Balance Sheet",#N/A,TRUE,"Mar99"}</definedName>
    <definedName name="_OCT03" localSheetId="0" hidden="1">{"Statement of Income",#N/A,TRUE,"Mar99";"Balance Sheet",#N/A,TRUE,"Mar99"}</definedName>
    <definedName name="_OCT03" hidden="1">{"Statement of Income",#N/A,TRUE,"Mar99";"Balance Sheet",#N/A,TRUE,"Mar99"}</definedName>
    <definedName name="_Order1" hidden="1">255</definedName>
    <definedName name="_Order2" hidden="1">255</definedName>
    <definedName name="_out06">'[6]out08 '!$A$1:$I$65536</definedName>
    <definedName name="_PAG2" localSheetId="5">'[36]RESUMO_CUSTOS ME'!#REF!</definedName>
    <definedName name="_PAG2" localSheetId="9">'[36]RESUMO_CUSTOS ME'!#REF!</definedName>
    <definedName name="_PAG2" localSheetId="4">'[36]RESUMO_CUSTOS ME'!#REF!</definedName>
    <definedName name="_PAG2" localSheetId="0">'[36]RESUMO_CUSTOS ME'!#REF!</definedName>
    <definedName name="_PAG2">'[36]RESUMO_CUSTOS ME'!#REF!</definedName>
    <definedName name="_PAG3" localSheetId="9">'[36]RESUMO_CUSTOS ME'!#REF!</definedName>
    <definedName name="_PAG3" localSheetId="4">'[36]RESUMO_CUSTOS ME'!#REF!</definedName>
    <definedName name="_PAG3">'[36]RESUMO_CUSTOS ME'!#REF!</definedName>
    <definedName name="_PAG4" localSheetId="9">'[36]RESUMO_CUSTOS ME'!#REF!</definedName>
    <definedName name="_PAG4" localSheetId="4">'[36]RESUMO_CUSTOS ME'!#REF!</definedName>
    <definedName name="_PAG4">'[36]RESUMO_CUSTOS ME'!#REF!</definedName>
    <definedName name="_Parse_In" localSheetId="5" hidden="1">#REF!</definedName>
    <definedName name="_Parse_In" localSheetId="9" hidden="1">#REF!</definedName>
    <definedName name="_Parse_In" localSheetId="4" hidden="1">#REF!</definedName>
    <definedName name="_Parse_In" localSheetId="0" hidden="1">#REF!</definedName>
    <definedName name="_Parse_In" hidden="1">#REF!</definedName>
    <definedName name="_Parse_Out" localSheetId="9" hidden="1">#REF!</definedName>
    <definedName name="_Parse_Out" localSheetId="4" hidden="1">#REF!</definedName>
    <definedName name="_Parse_Out" hidden="1">#REF!</definedName>
    <definedName name="_PER02" localSheetId="9">#REF!</definedName>
    <definedName name="_PER02" localSheetId="4">#REF!</definedName>
    <definedName name="_PER02">#REF!</definedName>
    <definedName name="_PER03" localSheetId="9">#REF!</definedName>
    <definedName name="_PER03">#REF!</definedName>
    <definedName name="_PER04" localSheetId="9">#REF!</definedName>
    <definedName name="_PER04">#REF!</definedName>
    <definedName name="_PER05" localSheetId="9">#REF!</definedName>
    <definedName name="_PER05">#REF!</definedName>
    <definedName name="_PER06" localSheetId="9">#REF!</definedName>
    <definedName name="_PER06">#REF!</definedName>
    <definedName name="_PL11" localSheetId="5" hidden="1">{#N/A,#N/A,FALSE,"Aging Summary";#N/A,#N/A,FALSE,"Ratio Analysis";#N/A,#N/A,FALSE,"Test 120 Day Accts";#N/A,#N/A,FALSE,"Tickmarks"}</definedName>
    <definedName name="_PL11" localSheetId="4" hidden="1">{#N/A,#N/A,FALSE,"Aging Summary";#N/A,#N/A,FALSE,"Ratio Analysis";#N/A,#N/A,FALSE,"Test 120 Day Accts";#N/A,#N/A,FALSE,"Tickmarks"}</definedName>
    <definedName name="_PL11" localSheetId="0" hidden="1">{#N/A,#N/A,FALSE,"Aging Summary";#N/A,#N/A,FALSE,"Ratio Analysis";#N/A,#N/A,FALSE,"Test 120 Day Accts";#N/A,#N/A,FALSE,"Tickmarks"}</definedName>
    <definedName name="_PL11" hidden="1">{#N/A,#N/A,FALSE,"Aging Summary";#N/A,#N/A,FALSE,"Ratio Analysis";#N/A,#N/A,FALSE,"Test 120 Day Accts";#N/A,#N/A,FALSE,"Tickmarks"}</definedName>
    <definedName name="_r" localSheetId="5">#REF!</definedName>
    <definedName name="_r" localSheetId="9">#REF!</definedName>
    <definedName name="_r" localSheetId="4">#REF!</definedName>
    <definedName name="_r" localSheetId="0">#REF!</definedName>
    <definedName name="_r">#REF!</definedName>
    <definedName name="_RE1" localSheetId="9">#REF!</definedName>
    <definedName name="_RE1" localSheetId="4">#REF!</definedName>
    <definedName name="_RE1">#REF!</definedName>
    <definedName name="_RE10" localSheetId="9">#REF!</definedName>
    <definedName name="_RE10" localSheetId="4">#REF!</definedName>
    <definedName name="_RE10">#REF!</definedName>
    <definedName name="_RE11" localSheetId="9">#REF!</definedName>
    <definedName name="_RE11">#REF!</definedName>
    <definedName name="_RE12" localSheetId="9">#REF!</definedName>
    <definedName name="_RE12">#REF!</definedName>
    <definedName name="_RE2" localSheetId="9">#REF!</definedName>
    <definedName name="_RE2">#REF!</definedName>
    <definedName name="_RE3" localSheetId="9">#REF!</definedName>
    <definedName name="_RE3">#REF!</definedName>
    <definedName name="_RE4" localSheetId="9">#REF!</definedName>
    <definedName name="_RE4">#REF!</definedName>
    <definedName name="_RE5" localSheetId="9">#REF!</definedName>
    <definedName name="_RE5">#REF!</definedName>
    <definedName name="_RE6" localSheetId="9">#REF!</definedName>
    <definedName name="_RE6">#REF!</definedName>
    <definedName name="_RE7" localSheetId="9">#REF!</definedName>
    <definedName name="_RE7">#REF!</definedName>
    <definedName name="_RE8" localSheetId="9">#REF!</definedName>
    <definedName name="_RE8">#REF!</definedName>
    <definedName name="_RE9" localSheetId="9">#REF!</definedName>
    <definedName name="_RE9">#REF!</definedName>
    <definedName name="_REC01" localSheetId="9">#REF!</definedName>
    <definedName name="_REC01">#REF!</definedName>
    <definedName name="_REC02" localSheetId="9">#REF!</definedName>
    <definedName name="_REC02">#REF!</definedName>
    <definedName name="_REC03" localSheetId="9">#REF!</definedName>
    <definedName name="_REC03">#REF!</definedName>
    <definedName name="_REC04" localSheetId="9">#REF!</definedName>
    <definedName name="_REC04">#REF!</definedName>
    <definedName name="_REC05" localSheetId="9">#REF!</definedName>
    <definedName name="_REC05">#REF!</definedName>
    <definedName name="_REC06" localSheetId="9">#REF!</definedName>
    <definedName name="_REC06">#REF!</definedName>
    <definedName name="_Regression_Int" hidden="1">1</definedName>
    <definedName name="_Regression_X" hidden="1">'[14]Old NSA Volume'!$A$272:$A$363</definedName>
    <definedName name="_Regression_Y" hidden="1">'[14]Old NSA Volume'!$B$272:$B$363</definedName>
    <definedName name="_RES96" localSheetId="5">#REF!</definedName>
    <definedName name="_RES96" localSheetId="9">#REF!</definedName>
    <definedName name="_RES96" localSheetId="4">#REF!</definedName>
    <definedName name="_RES96" localSheetId="0">#REF!</definedName>
    <definedName name="_RES96">#REF!</definedName>
    <definedName name="_Rf_Feb_Act_for_YTD" hidden="1">[21]pcQueryData!$A$4</definedName>
    <definedName name="_Rf_Oct_Act_for_2003_YTD" hidden="1">[21]pcQueryData!$A$3</definedName>
    <definedName name="_ROT1" localSheetId="5">#REF!</definedName>
    <definedName name="_ROT1" localSheetId="9">#REF!</definedName>
    <definedName name="_ROT1" localSheetId="4">#REF!</definedName>
    <definedName name="_ROT1" localSheetId="0">#REF!</definedName>
    <definedName name="_ROT1">#REF!</definedName>
    <definedName name="_ROT2" localSheetId="9">#REF!</definedName>
    <definedName name="_ROT2" localSheetId="4">#REF!</definedName>
    <definedName name="_ROT2">#REF!</definedName>
    <definedName name="_ROT3" localSheetId="9">#REF!</definedName>
    <definedName name="_ROT3" localSheetId="4">#REF!</definedName>
    <definedName name="_ROT3">#REF!</definedName>
    <definedName name="_ROT4" localSheetId="9">#REF!</definedName>
    <definedName name="_ROT4">#REF!</definedName>
    <definedName name="_ROT5" localSheetId="9">#REF!</definedName>
    <definedName name="_ROT5">#REF!</definedName>
    <definedName name="_ROT6" localSheetId="9">#REF!</definedName>
    <definedName name="_ROT6">#REF!</definedName>
    <definedName name="_SALVADIS" localSheetId="9">#REF!</definedName>
    <definedName name="_SALVADIS">#REF!</definedName>
    <definedName name="_SALVARED" localSheetId="9">#REF!</definedName>
    <definedName name="_SALVARED">#REF!</definedName>
    <definedName name="_SDM02" localSheetId="9">#REF!</definedName>
    <definedName name="_SDM02">#REF!</definedName>
    <definedName name="_SDM03" localSheetId="9">#REF!</definedName>
    <definedName name="_SDM03">#REF!</definedName>
    <definedName name="_SDM04" localSheetId="9">#REF!</definedName>
    <definedName name="_SDM04">#REF!</definedName>
    <definedName name="_SDM05" localSheetId="9">#REF!</definedName>
    <definedName name="_SDM05">#REF!</definedName>
    <definedName name="_SDM06" localSheetId="9">#REF!</definedName>
    <definedName name="_SDM06">#REF!</definedName>
    <definedName name="_SDM07" localSheetId="9">#REF!</definedName>
    <definedName name="_SDM07">#REF!</definedName>
    <definedName name="_SDM08" localSheetId="9">#REF!</definedName>
    <definedName name="_SDM08">#REF!</definedName>
    <definedName name="_SDM09" localSheetId="9">#REF!</definedName>
    <definedName name="_SDM09">#REF!</definedName>
    <definedName name="_SDM10" localSheetId="9">#REF!</definedName>
    <definedName name="_SDM10">#REF!</definedName>
    <definedName name="_SDM11" localSheetId="9">#REF!</definedName>
    <definedName name="_SDM11">#REF!</definedName>
    <definedName name="_SDM12" localSheetId="9">#REF!</definedName>
    <definedName name="_SDM12">#REF!</definedName>
    <definedName name="_sem1" localSheetId="9">[37]Sex!#REF!</definedName>
    <definedName name="_sem1">[37]Sex!#REF!</definedName>
    <definedName name="_SEP01" localSheetId="5" hidden="1">{"Statement of Income",#N/A,TRUE,"Mar99";"Balance Sheet",#N/A,TRUE,"Mar99"}</definedName>
    <definedName name="_SEP01" localSheetId="4" hidden="1">{"Statement of Income",#N/A,TRUE,"Mar99";"Balance Sheet",#N/A,TRUE,"Mar99"}</definedName>
    <definedName name="_SEP01" localSheetId="0" hidden="1">{"Statement of Income",#N/A,TRUE,"Mar99";"Balance Sheet",#N/A,TRUE,"Mar99"}</definedName>
    <definedName name="_SEP01" hidden="1">{"Statement of Income",#N/A,TRUE,"Mar99";"Balance Sheet",#N/A,TRUE,"Mar99"}</definedName>
    <definedName name="_Sep03" localSheetId="5" hidden="1">{"Statement of Income",#N/A,TRUE,"Mar99";"Balance Sheet",#N/A,TRUE,"Mar99"}</definedName>
    <definedName name="_Sep03" localSheetId="4" hidden="1">{"Statement of Income",#N/A,TRUE,"Mar99";"Balance Sheet",#N/A,TRUE,"Mar99"}</definedName>
    <definedName name="_Sep03" localSheetId="0" hidden="1">{"Statement of Income",#N/A,TRUE,"Mar99";"Balance Sheet",#N/A,TRUE,"Mar99"}</definedName>
    <definedName name="_Sep03" hidden="1">{"Statement of Income",#N/A,TRUE,"Mar99";"Balance Sheet",#N/A,TRUE,"Mar99"}</definedName>
    <definedName name="_set06">[6]set08!$A:$IV</definedName>
    <definedName name="_sg10" localSheetId="5">[3]DADOS!#REF!</definedName>
    <definedName name="_sg10" localSheetId="9">[3]DADOS!#REF!</definedName>
    <definedName name="_sg10" localSheetId="4">[3]DADOS!#REF!</definedName>
    <definedName name="_sg10" localSheetId="0">[3]DADOS!#REF!</definedName>
    <definedName name="_sg10">[3]DADOS!#REF!</definedName>
    <definedName name="_sga" localSheetId="5" hidden="1">#REF!</definedName>
    <definedName name="_sga" localSheetId="9" hidden="1">#REF!</definedName>
    <definedName name="_sga" localSheetId="4" hidden="1">#REF!</definedName>
    <definedName name="_sga" localSheetId="0" hidden="1">#REF!</definedName>
    <definedName name="_sga" hidden="1">#REF!</definedName>
    <definedName name="_SL0104" localSheetId="5">'[4]188 45 00 711-02'!#REF!</definedName>
    <definedName name="_SL0104" localSheetId="9">'[4]188 45 00 711-02'!#REF!</definedName>
    <definedName name="_SL0104" localSheetId="4">'[4]188 45 00 711-02'!#REF!</definedName>
    <definedName name="_SL0104" localSheetId="0">'[4]188 45 00 711-02'!#REF!</definedName>
    <definedName name="_SL0104">'[4]188 45 00 711-02'!#REF!</definedName>
    <definedName name="_SL0105" localSheetId="9">'[5]49415003-01'!#REF!</definedName>
    <definedName name="_SL0105" localSheetId="4">'[5]49415003-01'!#REF!</definedName>
    <definedName name="_SL0105">'[5]49415003-01'!#REF!</definedName>
    <definedName name="_SL0106" localSheetId="9">'[5]22410001-01 02'!#REF!</definedName>
    <definedName name="_SL0106" localSheetId="4">'[5]22410001-01 02'!#REF!</definedName>
    <definedName name="_SL0106">'[5]22410001-01 02'!#REF!</definedName>
    <definedName name="_SL0107" localSheetId="9">'[5]18845006-03'!#REF!</definedName>
    <definedName name="_SL0107" localSheetId="4">'[5]18845006-03'!#REF!</definedName>
    <definedName name="_SL0107">'[5]18845006-03'!#REF!</definedName>
    <definedName name="_SL0116" localSheetId="9">'[5]49415003-02'!#REF!</definedName>
    <definedName name="_SL0116" localSheetId="4">'[5]49415003-02'!#REF!</definedName>
    <definedName name="_SL0116">'[5]49415003-02'!#REF!</definedName>
    <definedName name="_SL0117" localSheetId="9">[5]LALURA!#REF!</definedName>
    <definedName name="_SL0117">[5]LALURA!#REF!</definedName>
    <definedName name="_SL0118" localSheetId="9">[5]LALUR!#REF!</definedName>
    <definedName name="_SL0118">[5]LALUR!#REF!</definedName>
    <definedName name="_SL0121" localSheetId="9">'[5]18845006-05'!#REF!</definedName>
    <definedName name="_SL0121">'[5]18845006-05'!#REF!</definedName>
    <definedName name="_SL0125" localSheetId="9">'[5]49420902-04'!#REF!</definedName>
    <definedName name="_SL0125">'[5]49420902-04'!#REF!</definedName>
    <definedName name="_Sort" localSheetId="5" hidden="1">#REF!</definedName>
    <definedName name="_Sort" localSheetId="9" hidden="1">#REF!</definedName>
    <definedName name="_Sort" localSheetId="4" hidden="1">#REF!</definedName>
    <definedName name="_Sort" localSheetId="0" hidden="1">#REF!</definedName>
    <definedName name="_Sort" hidden="1">#REF!</definedName>
    <definedName name="_Table1_In1" localSheetId="9" hidden="1">#REF!</definedName>
    <definedName name="_Table1_In1" localSheetId="4" hidden="1">#REF!</definedName>
    <definedName name="_Table1_In1" hidden="1">#REF!</definedName>
    <definedName name="_Table1_Out" localSheetId="9" hidden="1">#REF!</definedName>
    <definedName name="_Table1_Out" localSheetId="4" hidden="1">#REF!</definedName>
    <definedName name="_Table1_Out" hidden="1">#REF!</definedName>
    <definedName name="_Table2_Out" hidden="1">[38]DIL4!$B$36:$M$47</definedName>
    <definedName name="_TCP130" localSheetId="5">#REF!</definedName>
    <definedName name="_TCP130" localSheetId="9">#REF!</definedName>
    <definedName name="_TCP130" localSheetId="4">#REF!</definedName>
    <definedName name="_TCP130" localSheetId="0">#REF!</definedName>
    <definedName name="_TCP130">#REF!</definedName>
    <definedName name="_TCP15" localSheetId="9">#REF!</definedName>
    <definedName name="_TCP15" localSheetId="4">#REF!</definedName>
    <definedName name="_TCP15">#REF!</definedName>
    <definedName name="_TCP18" localSheetId="9">#REF!</definedName>
    <definedName name="_TCP18" localSheetId="4">#REF!</definedName>
    <definedName name="_TCP18">#REF!</definedName>
    <definedName name="_TCP260" localSheetId="9">#REF!</definedName>
    <definedName name="_TCP260">#REF!</definedName>
    <definedName name="_TCP30" localSheetId="9">#REF!</definedName>
    <definedName name="_TCP30">#REF!</definedName>
    <definedName name="_TCP40" localSheetId="9">#REF!</definedName>
    <definedName name="_TCP40">#REF!</definedName>
    <definedName name="_TCP50" localSheetId="9">#REF!</definedName>
    <definedName name="_TCP50">#REF!</definedName>
    <definedName name="_TCP90" localSheetId="9">#REF!</definedName>
    <definedName name="_TCP90">#REF!</definedName>
    <definedName name="_Tes6" localSheetId="5" hidden="1">{"'SIVA Pricing Model'!$A$1:$F$39"}</definedName>
    <definedName name="_Tes6" localSheetId="4" hidden="1">{"'SIVA Pricing Model'!$A$1:$F$39"}</definedName>
    <definedName name="_Tes6" localSheetId="0" hidden="1">{"'SIVA Pricing Model'!$A$1:$F$39"}</definedName>
    <definedName name="_Tes6" hidden="1">{"'SIVA Pricing Model'!$A$1:$F$39"}</definedName>
    <definedName name="_TMAutoChart1Names" localSheetId="5" hidden="1">{"Timeline","Chart 6","Timeline Chart 6"}</definedName>
    <definedName name="_TMAutoChart1Names" localSheetId="4" hidden="1">{"Timeline","Chart 6","Timeline Chart 6"}</definedName>
    <definedName name="_TMAutoChart1Names" localSheetId="0" hidden="1">{"Timeline","Chart 6","Timeline Chart 6"}</definedName>
    <definedName name="_TMAutoChart1Names" hidden="1">{"Timeline","Chart 6","Timeline Chart 6"}</definedName>
    <definedName name="_TMAutoChart1Refs" localSheetId="5" hidden="1">{"","","'Timeline'!$F$16","'Timeline'!$F$25","","","","","",""}</definedName>
    <definedName name="_TMAutoChart1Refs" localSheetId="4" hidden="1">{"","","'Timeline'!$F$16","'Timeline'!$F$25","","","","","",""}</definedName>
    <definedName name="_TMAutoChart1Refs" localSheetId="0" hidden="1">{"","","'Timeline'!$F$16","'Timeline'!$F$25","","","","","",""}</definedName>
    <definedName name="_TMAutoChart1Refs" hidden="1">{"","","'Timeline'!$F$16","'Timeline'!$F$25","","","","","",""}</definedName>
    <definedName name="_TMAutoChart2Names" localSheetId="5" hidden="1">{"Timeline","Chart 6","Timeline Chart 6"}</definedName>
    <definedName name="_TMAutoChart2Names" localSheetId="4" hidden="1">{"Timeline","Chart 6","Timeline Chart 6"}</definedName>
    <definedName name="_TMAutoChart2Names" localSheetId="0" hidden="1">{"Timeline","Chart 6","Timeline Chart 6"}</definedName>
    <definedName name="_TMAutoChart2Names" hidden="1">{"Timeline","Chart 6","Timeline Chart 6"}</definedName>
    <definedName name="_TMAutoChart2Refs" localSheetId="5" hidden="1">{"","","'Timeline'!$F$16","'Timeline'!$H$25","","","","","",""}</definedName>
    <definedName name="_TMAutoChart2Refs" localSheetId="4" hidden="1">{"","","'Timeline'!$F$16","'Timeline'!$H$25","","","","","",""}</definedName>
    <definedName name="_TMAutoChart2Refs" localSheetId="0" hidden="1">{"","","'Timeline'!$F$16","'Timeline'!$H$25","","","","","",""}</definedName>
    <definedName name="_TMAutoChart2Refs" hidden="1">{"","","'Timeline'!$F$16","'Timeline'!$H$25","","","","","",""}</definedName>
    <definedName name="_TMAutoChartCount" hidden="1">2</definedName>
    <definedName name="_TN02" localSheetId="5">#REF!</definedName>
    <definedName name="_TN02" localSheetId="9">#REF!</definedName>
    <definedName name="_TN02" localSheetId="4">#REF!</definedName>
    <definedName name="_TN02" localSheetId="0">#REF!</definedName>
    <definedName name="_TN02">#REF!</definedName>
    <definedName name="_TN03" localSheetId="9">#REF!</definedName>
    <definedName name="_TN03" localSheetId="4">#REF!</definedName>
    <definedName name="_TN03">#REF!</definedName>
    <definedName name="_TN04" localSheetId="9">#REF!</definedName>
    <definedName name="_TN04" localSheetId="4">#REF!</definedName>
    <definedName name="_TN04">#REF!</definedName>
    <definedName name="_TN05" localSheetId="9">#REF!</definedName>
    <definedName name="_TN05">#REF!</definedName>
    <definedName name="_TN06" localSheetId="9">#REF!</definedName>
    <definedName name="_TN06">#REF!</definedName>
    <definedName name="_TN07" localSheetId="9">#REF!</definedName>
    <definedName name="_TN07">#REF!</definedName>
    <definedName name="_top02" localSheetId="5" hidden="1">{#N/A,#N/A,FALSE,"TOTAL"}</definedName>
    <definedName name="_top02" localSheetId="4" hidden="1">{#N/A,#N/A,FALSE,"TOTAL"}</definedName>
    <definedName name="_top02" localSheetId="0" hidden="1">{#N/A,#N/A,FALSE,"TOTAL"}</definedName>
    <definedName name="_top02" hidden="1">{#N/A,#N/A,FALSE,"TOTAL"}</definedName>
    <definedName name="_TRC92" localSheetId="5">#REF!</definedName>
    <definedName name="_TRC92" localSheetId="9">#REF!</definedName>
    <definedName name="_TRC92" localSheetId="4">#REF!</definedName>
    <definedName name="_TRC92" localSheetId="0">#REF!</definedName>
    <definedName name="_TRC92">#REF!</definedName>
    <definedName name="_TRC93" localSheetId="9">#REF!</definedName>
    <definedName name="_TRC93" localSheetId="4">#REF!</definedName>
    <definedName name="_TRC93">#REF!</definedName>
    <definedName name="_TRC94" localSheetId="9">#REF!</definedName>
    <definedName name="_TRC94" localSheetId="4">#REF!</definedName>
    <definedName name="_TRC94">#REF!</definedName>
    <definedName name="_TRC95" localSheetId="9">#REF!</definedName>
    <definedName name="_TRC95">#REF!</definedName>
    <definedName name="_TRC96" localSheetId="9">#REF!</definedName>
    <definedName name="_TRC96">#REF!</definedName>
    <definedName name="_TSU91" localSheetId="9">#REF!</definedName>
    <definedName name="_TSU91">#REF!</definedName>
    <definedName name="_TSU92" localSheetId="9">#REF!</definedName>
    <definedName name="_TSU92">#REF!</definedName>
    <definedName name="_TSU93" localSheetId="9">#REF!</definedName>
    <definedName name="_TSU93">#REF!</definedName>
    <definedName name="_TSU94" localSheetId="9">#REF!</definedName>
    <definedName name="_TSU94">#REF!</definedName>
    <definedName name="_TSU95" localSheetId="9">#REF!</definedName>
    <definedName name="_TSU95">#REF!</definedName>
    <definedName name="_TSU96" localSheetId="9">#REF!</definedName>
    <definedName name="_TSU96">#REF!</definedName>
    <definedName name="_TTF92" localSheetId="9">#REF!</definedName>
    <definedName name="_TTF92">#REF!</definedName>
    <definedName name="_TTF93" localSheetId="9">#REF!</definedName>
    <definedName name="_TTF93">#REF!</definedName>
    <definedName name="_TTF94" localSheetId="9">#REF!</definedName>
    <definedName name="_TTF94">#REF!</definedName>
    <definedName name="_TTF95" localSheetId="9">#REF!</definedName>
    <definedName name="_TTF95">#REF!</definedName>
    <definedName name="_TTF96" localSheetId="9">#REF!</definedName>
    <definedName name="_TTF96">#REF!</definedName>
    <definedName name="_UJ54" localSheetId="9">[7]Histórico!#REF!</definedName>
    <definedName name="_UJ54">[7]Histórico!#REF!</definedName>
    <definedName name="_UNO2" localSheetId="9">[7]Histórico!#REF!</definedName>
    <definedName name="_UNO2">[7]Histórico!#REF!</definedName>
    <definedName name="_wrn2" localSheetId="5" hidden="1">{"formulas",#N/A,FALSE,"Key Indicators"}</definedName>
    <definedName name="_wrn2" localSheetId="4" hidden="1">{"formulas",#N/A,FALSE,"Key Indicators"}</definedName>
    <definedName name="_wrn2" localSheetId="0" hidden="1">{"formulas",#N/A,FALSE,"Key Indicators"}</definedName>
    <definedName name="_wrn2" hidden="1">{"formulas",#N/A,FALSE,"Key Indicators"}</definedName>
    <definedName name="_ww2" localSheetId="5" hidden="1">{#N/A,#N/A,FALSE,"Admin";#N/A,#N/A,FALSE,"Other"}</definedName>
    <definedName name="_ww2" localSheetId="4" hidden="1">{#N/A,#N/A,FALSE,"Admin";#N/A,#N/A,FALSE,"Other"}</definedName>
    <definedName name="_ww2" localSheetId="0" hidden="1">{#N/A,#N/A,FALSE,"Admin";#N/A,#N/A,FALSE,"Other"}</definedName>
    <definedName name="_ww2" hidden="1">{#N/A,#N/A,FALSE,"Admin";#N/A,#N/A,FALSE,"Other"}</definedName>
    <definedName name="A" localSheetId="5">#REF!</definedName>
    <definedName name="A" localSheetId="9">#REF!</definedName>
    <definedName name="A" localSheetId="4">#REF!</definedName>
    <definedName name="A" localSheetId="0">#REF!</definedName>
    <definedName name="A">#REF!</definedName>
    <definedName name="a\sdfasdgf" localSheetId="5" hidden="1">{"'COMBUSTÍVEIS'!$A$1:$K$88"}</definedName>
    <definedName name="a\sdfasdgf" localSheetId="4" hidden="1">{"'COMBUSTÍVEIS'!$A$1:$K$88"}</definedName>
    <definedName name="a\sdfasdgf" localSheetId="0" hidden="1">{"'COMBUSTÍVEIS'!$A$1:$K$88"}</definedName>
    <definedName name="a\sdfasdgf" hidden="1">{"'COMBUSTÍVEIS'!$A$1:$K$88"}</definedName>
    <definedName name="A_1" localSheetId="9">#REF!</definedName>
    <definedName name="A_1">#REF!</definedName>
    <definedName name="A_2" localSheetId="9">#REF!</definedName>
    <definedName name="A_2">#REF!</definedName>
    <definedName name="A156xIV16384" localSheetId="9">#REF!</definedName>
    <definedName name="A156xIV16384">#REF!</definedName>
    <definedName name="A180_" localSheetId="9">[7]Histórico!#REF!</definedName>
    <definedName name="A180_">[7]Histórico!#REF!</definedName>
    <definedName name="Á470" localSheetId="5">#REF!</definedName>
    <definedName name="Á470" localSheetId="9">#REF!</definedName>
    <definedName name="Á470" localSheetId="4">#REF!</definedName>
    <definedName name="Á470" localSheetId="0">#REF!</definedName>
    <definedName name="Á470">#REF!</definedName>
    <definedName name="aa" localSheetId="9">#REF!</definedName>
    <definedName name="aa" localSheetId="4">#REF!</definedName>
    <definedName name="aa">#REF!</definedName>
    <definedName name="AA_1" localSheetId="9">#REF!</definedName>
    <definedName name="AA_1" localSheetId="4">#REF!</definedName>
    <definedName name="AA_1">#REF!</definedName>
    <definedName name="aaa">1</definedName>
    <definedName name="AAA_1" localSheetId="5" hidden="1">{#N/A,#N/A,FALSE,"Aging Summary";#N/A,#N/A,FALSE,"Ratio Analysis";#N/A,#N/A,FALSE,"Test 120 Day Accts";#N/A,#N/A,FALSE,"Tickmarks"}</definedName>
    <definedName name="AAA_1" localSheetId="4" hidden="1">{#N/A,#N/A,FALSE,"Aging Summary";#N/A,#N/A,FALSE,"Ratio Analysis";#N/A,#N/A,FALSE,"Test 120 Day Accts";#N/A,#N/A,FALSE,"Tickmarks"}</definedName>
    <definedName name="AAA_1" localSheetId="0" hidden="1">{#N/A,#N/A,FALSE,"Aging Summary";#N/A,#N/A,FALSE,"Ratio Analysis";#N/A,#N/A,FALSE,"Test 120 Day Accts";#N/A,#N/A,FALSE,"Tickmarks"}</definedName>
    <definedName name="AAA_1" hidden="1">{#N/A,#N/A,FALSE,"Aging Summary";#N/A,#N/A,FALSE,"Ratio Analysis";#N/A,#N/A,FALSE,"Test 120 Day Accts";#N/A,#N/A,FALSE,"Tickmarks"}</definedName>
    <definedName name="AAA_DOCTOPS" hidden="1">"AAA_SET"</definedName>
    <definedName name="AAA_duser" hidden="1">"OFF"</definedName>
    <definedName name="AAAA" localSheetId="5" hidden="1">{#N/A,#N/A,FALSE,"Aging Summary";#N/A,#N/A,FALSE,"Ratio Analysis";#N/A,#N/A,FALSE,"Test 120 Day Accts";#N/A,#N/A,FALSE,"Tickmarks"}</definedName>
    <definedName name="AAAA" localSheetId="4" hidden="1">{#N/A,#N/A,FALSE,"Aging Summary";#N/A,#N/A,FALSE,"Ratio Analysis";#N/A,#N/A,FALSE,"Test 120 Day Accts";#N/A,#N/A,FALSE,"Tickmarks"}</definedName>
    <definedName name="AAAA" localSheetId="0" hidden="1">{#N/A,#N/A,FALSE,"Aging Summary";#N/A,#N/A,FALSE,"Ratio Analysis";#N/A,#N/A,FALSE,"Test 120 Day Accts";#N/A,#N/A,FALSE,"Tickmarks"}</definedName>
    <definedName name="AAAA" hidden="1">{#N/A,#N/A,FALSE,"Aging Summary";#N/A,#N/A,FALSE,"Ratio Analysis";#N/A,#N/A,FALSE,"Test 120 Day Accts";#N/A,#N/A,FALSE,"Tickmarks"}</definedName>
    <definedName name="aaaaa" localSheetId="5" hidden="1">{"'COMBUSTÍVEIS'!$A$1:$K$88"}</definedName>
    <definedName name="aaaaa" localSheetId="4" hidden="1">{"'COMBUSTÍVEIS'!$A$1:$K$88"}</definedName>
    <definedName name="aaaaa" localSheetId="0" hidden="1">{"'COMBUSTÍVEIS'!$A$1:$K$88"}</definedName>
    <definedName name="aaaaa" hidden="1">{"'COMBUSTÍVEIS'!$A$1:$K$88"}</definedName>
    <definedName name="AAAAAA" localSheetId="5" hidden="1">{#N/A,#N/A,FALSE,"Aging Summary";#N/A,#N/A,FALSE,"Ratio Analysis";#N/A,#N/A,FALSE,"Test 120 Day Accts";#N/A,#N/A,FALSE,"Tickmarks"}</definedName>
    <definedName name="AAAAAA" localSheetId="4" hidden="1">{#N/A,#N/A,FALSE,"Aging Summary";#N/A,#N/A,FALSE,"Ratio Analysis";#N/A,#N/A,FALSE,"Test 120 Day Accts";#N/A,#N/A,FALSE,"Tickmarks"}</definedName>
    <definedName name="AAAAAA" localSheetId="0" hidden="1">{#N/A,#N/A,FALSE,"Aging Summary";#N/A,#N/A,FALSE,"Ratio Analysis";#N/A,#N/A,FALSE,"Test 120 Day Accts";#N/A,#N/A,FALSE,"Tickmarks"}</definedName>
    <definedName name="AAAAAA" hidden="1">{#N/A,#N/A,FALSE,"Aging Summary";#N/A,#N/A,FALSE,"Ratio Analysis";#N/A,#N/A,FALSE,"Test 120 Day Accts";#N/A,#N/A,FALSE,"Tickmarks"}</definedName>
    <definedName name="aaaaaaaaaa" localSheetId="5" hidden="1">{#N/A,#N/A,FALSE,"Aging Summary";#N/A,#N/A,FALSE,"Ratio Analysis";#N/A,#N/A,FALSE,"Test 120 Day Accts";#N/A,#N/A,FALSE,"Tickmarks"}</definedName>
    <definedName name="aaaaaaaaaa" localSheetId="4" hidden="1">{#N/A,#N/A,FALSE,"Aging Summary";#N/A,#N/A,FALSE,"Ratio Analysis";#N/A,#N/A,FALSE,"Test 120 Day Accts";#N/A,#N/A,FALSE,"Tickmarks"}</definedName>
    <definedName name="aaaaaaaaaa" localSheetId="0" hidden="1">{#N/A,#N/A,FALSE,"Aging Summary";#N/A,#N/A,FALSE,"Ratio Analysis";#N/A,#N/A,FALSE,"Test 120 Day Accts";#N/A,#N/A,FALSE,"Tickmarks"}</definedName>
    <definedName name="aaaaaaaaaa" hidden="1">{#N/A,#N/A,FALSE,"Aging Summary";#N/A,#N/A,FALSE,"Ratio Analysis";#N/A,#N/A,FALSE,"Test 120 Day Accts";#N/A,#N/A,FALSE,"Tickmarks"}</definedName>
    <definedName name="AAAAAAAAAAAA" localSheetId="5" hidden="1">{"RA_1",#N/A,FALSE,"RF Att";"RA_2",#N/A,FALSE,"RF Att";"RA_2.1",#N/A,FALSE,"RF Att"}</definedName>
    <definedName name="AAAAAAAAAAAA" localSheetId="4" hidden="1">{"RA_1",#N/A,FALSE,"RF Att";"RA_2",#N/A,FALSE,"RF Att";"RA_2.1",#N/A,FALSE,"RF Att"}</definedName>
    <definedName name="AAAAAAAAAAAA" localSheetId="0" hidden="1">{"RA_1",#N/A,FALSE,"RF Att";"RA_2",#N/A,FALSE,"RF Att";"RA_2.1",#N/A,FALSE,"RF Att"}</definedName>
    <definedName name="AAAAAAAAAAAA" hidden="1">{"RA_1",#N/A,FALSE,"RF Att";"RA_2",#N/A,FALSE,"RF Att";"RA_2.1",#N/A,FALSE,"RF Att"}</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ADADA" localSheetId="5" hidden="1">{"RF_1",#N/A,FALSE,"RF Forms";"RF_2",#N/A,FALSE,"RF Forms";"RF_3",#N/A,FALSE,"RF Forms";"RF_4",#N/A,FALSE,"RF Forms";"RF_5",#N/A,FALSE,"RF Forms";"RF_6",#N/A,FALSE,"RF Forms";"RF_8",#N/A,FALSE,"RF Forms";"RF_9",#N/A,FALSE,"RF Forms";"RF_10",#N/A,FALSE,"RF Forms";"RF_11",#N/A,FALSE,"RF Forms";"RF_11.1",#N/A,FALSE,"RF Forms"}</definedName>
    <definedName name="AADADADA" localSheetId="4" hidden="1">{"RF_1",#N/A,FALSE,"RF Forms";"RF_2",#N/A,FALSE,"RF Forms";"RF_3",#N/A,FALSE,"RF Forms";"RF_4",#N/A,FALSE,"RF Forms";"RF_5",#N/A,FALSE,"RF Forms";"RF_6",#N/A,FALSE,"RF Forms";"RF_8",#N/A,FALSE,"RF Forms";"RF_9",#N/A,FALSE,"RF Forms";"RF_10",#N/A,FALSE,"RF Forms";"RF_11",#N/A,FALSE,"RF Forms";"RF_11.1",#N/A,FALSE,"RF Forms"}</definedName>
    <definedName name="AADADADA" localSheetId="0" hidden="1">{"RF_1",#N/A,FALSE,"RF Forms";"RF_2",#N/A,FALSE,"RF Forms";"RF_3",#N/A,FALSE,"RF Forms";"RF_4",#N/A,FALSE,"RF Forms";"RF_5",#N/A,FALSE,"RF Forms";"RF_6",#N/A,FALSE,"RF Forms";"RF_8",#N/A,FALSE,"RF Forms";"RF_9",#N/A,FALSE,"RF Forms";"RF_10",#N/A,FALSE,"RF Forms";"RF_11",#N/A,FALSE,"RF Forms";"RF_11.1",#N/A,FALSE,"RF Forms"}</definedName>
    <definedName name="AADADADA" hidden="1">{"RF_1",#N/A,FALSE,"RF Forms";"RF_2",#N/A,FALSE,"RF Forms";"RF_3",#N/A,FALSE,"RF Forms";"RF_4",#N/A,FALSE,"RF Forms";"RF_5",#N/A,FALSE,"RF Forms";"RF_6",#N/A,FALSE,"RF Forms";"RF_8",#N/A,FALSE,"RF Forms";"RF_9",#N/A,FALSE,"RF Forms";"RF_10",#N/A,FALSE,"RF Forms";"RF_11",#N/A,FALSE,"RF Forms";"RF_11.1",#N/A,FALSE,"RF Forms"}</definedName>
    <definedName name="AADAFDSA" localSheetId="5" hidden="1">{"MF_1",#N/A,FALSE,"Mgt Forms";"MF_2",#N/A,FALSE,"Mgt Forms";"MF_3",#N/A,FALSE,"Mgt Forms";"MF_4",#N/A,FALSE,"Mgt Forms";"MF_5",#N/A,FALSE,"Mgt Forms";"MF_6",#N/A,FALSE,"Mgt Forms";"MF_7",#N/A,FALSE,"Mgt Forms";"MF_8",#N/A,FALSE,"Mgt Forms";"MF_9",#N/A,FALSE,"Mgt Forms";"MF_10",#N/A,FALSE,"Mgt Forms";"MF_11",#N/A,FALSE,"Mgt Forms";"MF_111",#N/A,FALSE,"Mgt Forms"}</definedName>
    <definedName name="AADAFDSA" localSheetId="4" hidden="1">{"MF_1",#N/A,FALSE,"Mgt Forms";"MF_2",#N/A,FALSE,"Mgt Forms";"MF_3",#N/A,FALSE,"Mgt Forms";"MF_4",#N/A,FALSE,"Mgt Forms";"MF_5",#N/A,FALSE,"Mgt Forms";"MF_6",#N/A,FALSE,"Mgt Forms";"MF_7",#N/A,FALSE,"Mgt Forms";"MF_8",#N/A,FALSE,"Mgt Forms";"MF_9",#N/A,FALSE,"Mgt Forms";"MF_10",#N/A,FALSE,"Mgt Forms";"MF_11",#N/A,FALSE,"Mgt Forms";"MF_111",#N/A,FALSE,"Mgt Forms"}</definedName>
    <definedName name="AADAFDSA" localSheetId="0" hidden="1">{"MF_1",#N/A,FALSE,"Mgt Forms";"MF_2",#N/A,FALSE,"Mgt Forms";"MF_3",#N/A,FALSE,"Mgt Forms";"MF_4",#N/A,FALSE,"Mgt Forms";"MF_5",#N/A,FALSE,"Mgt Forms";"MF_6",#N/A,FALSE,"Mgt Forms";"MF_7",#N/A,FALSE,"Mgt Forms";"MF_8",#N/A,FALSE,"Mgt Forms";"MF_9",#N/A,FALSE,"Mgt Forms";"MF_10",#N/A,FALSE,"Mgt Forms";"MF_11",#N/A,FALSE,"Mgt Forms";"MF_111",#N/A,FALSE,"Mgt Forms"}</definedName>
    <definedName name="AADAFDSA" hidden="1">{"MF_1",#N/A,FALSE,"Mgt Forms";"MF_2",#N/A,FALSE,"Mgt Forms";"MF_3",#N/A,FALSE,"Mgt Forms";"MF_4",#N/A,FALSE,"Mgt Forms";"MF_5",#N/A,FALSE,"Mgt Forms";"MF_6",#N/A,FALSE,"Mgt Forms";"MF_7",#N/A,FALSE,"Mgt Forms";"MF_8",#N/A,FALSE,"Mgt Forms";"MF_9",#N/A,FALSE,"Mgt Forms";"MF_10",#N/A,FALSE,"Mgt Forms";"MF_11",#N/A,FALSE,"Mgt Forms";"MF_111",#N/A,FALSE,"Mgt Forms"}</definedName>
    <definedName name="aas" localSheetId="5" hidden="1">{"MA_1",#N/A,FALSE,"Mgt Att";"MA_2",#N/A,FALSE,"Mgt Att"}</definedName>
    <definedName name="aas" localSheetId="4" hidden="1">{"MA_1",#N/A,FALSE,"Mgt Att";"MA_2",#N/A,FALSE,"Mgt Att"}</definedName>
    <definedName name="aas" localSheetId="0" hidden="1">{"MA_1",#N/A,FALSE,"Mgt Att";"MA_2",#N/A,FALSE,"Mgt Att"}</definedName>
    <definedName name="aas" hidden="1">{"MA_1",#N/A,FALSE,"Mgt Att";"MA_2",#N/A,FALSE,"Mgt Att"}</definedName>
    <definedName name="ab" localSheetId="5">#REF!</definedName>
    <definedName name="ab" localSheetId="9">#REF!</definedName>
    <definedName name="ab" localSheetId="4">#REF!</definedName>
    <definedName name="ab" localSheetId="0">#REF!</definedName>
    <definedName name="ab">#REF!</definedName>
    <definedName name="abb" localSheetId="9">#REF!</definedName>
    <definedName name="abb" localSheetId="4">#REF!</definedName>
    <definedName name="abb">#REF!</definedName>
    <definedName name="ABC" localSheetId="9">[39]Estrategia!#REF!</definedName>
    <definedName name="ABC" localSheetId="4">[39]Estrategia!#REF!</definedName>
    <definedName name="ABC">[39]Estrategia!#REF!</definedName>
    <definedName name="Abert_mes" localSheetId="9">[40]!Abert_mes</definedName>
    <definedName name="Abert_mes" localSheetId="1">[40]!Abert_mes</definedName>
    <definedName name="Abert_mes" localSheetId="2">[40]!Abert_mes</definedName>
    <definedName name="Abert_mes">[40]!Abert_mes</definedName>
    <definedName name="ABR" localSheetId="5">[7]Histórico!#REF!</definedName>
    <definedName name="ABR" localSheetId="9">[7]Histórico!#REF!</definedName>
    <definedName name="ABR" localSheetId="4">[7]Histórico!#REF!</definedName>
    <definedName name="ABR" localSheetId="0">[7]Histórico!#REF!</definedName>
    <definedName name="ABR">[7]Histórico!#REF!</definedName>
    <definedName name="AbrFatDerby">'[41]Prod.Derby.Abr17'!$M$217</definedName>
    <definedName name="AbrFatRiomar">'[41]Prod.Riomar.Abr17'!$M$194</definedName>
    <definedName name="AbrFatTacaruna">'[41]Prod.Tacaruna.Abr17'!$M$154</definedName>
    <definedName name="ABRIL96" localSheetId="5">#REF!</definedName>
    <definedName name="ABRIL96" localSheetId="9">#REF!</definedName>
    <definedName name="ABRIL96" localSheetId="4">#REF!</definedName>
    <definedName name="ABRIL96" localSheetId="0">#REF!</definedName>
    <definedName name="ABRIL96">#REF!</definedName>
    <definedName name="AbrM">'[42]BalanceteMuma Abr16'!$B$4:$H$131</definedName>
    <definedName name="AbrVolDerby">'[41]Prod.Derby.Abr17'!$D$217</definedName>
    <definedName name="AbrVolRiomar">'[41]Prod.Riomar.Abr17'!$D$194</definedName>
    <definedName name="AbrVolTacaruna">'[41]Prod.Tacaruna.Abr17'!$D$154</definedName>
    <definedName name="ac">[43]fORMULAE!$BU$7</definedName>
    <definedName name="acc" localSheetId="5" hidden="1">{"Accretion",#N/A,FALSE,"Assum"}</definedName>
    <definedName name="acc" localSheetId="4" hidden="1">{"Accretion",#N/A,FALSE,"Assum"}</definedName>
    <definedName name="acc" localSheetId="0" hidden="1">{"Accretion",#N/A,FALSE,"Assum"}</definedName>
    <definedName name="acc" hidden="1">{"Accretion",#N/A,FALSE,"Assum"}</definedName>
    <definedName name="Account_Balance" localSheetId="5">#REF!</definedName>
    <definedName name="Account_Balance" localSheetId="9">#REF!</definedName>
    <definedName name="Account_Balance" localSheetId="4">#REF!</definedName>
    <definedName name="Account_Balance" localSheetId="0">#REF!</definedName>
    <definedName name="Account_Balance">#REF!</definedName>
    <definedName name="ACESSÓRIOS" localSheetId="9">#REF!</definedName>
    <definedName name="ACESSÓRIOS" localSheetId="4">#REF!</definedName>
    <definedName name="ACESSÓRIOS">#REF!</definedName>
    <definedName name="ACT" localSheetId="9">#REF!</definedName>
    <definedName name="ACT" localSheetId="4">#REF!</definedName>
    <definedName name="ACT">#REF!</definedName>
    <definedName name="actual" hidden="1">[21]pcQueryData!$A$6</definedName>
    <definedName name="ACUM" localSheetId="9">[44]Índices!#REF!</definedName>
    <definedName name="ACUM">[44]Índices!#REF!</definedName>
    <definedName name="ACUMULADO" localSheetId="5">#REF!</definedName>
    <definedName name="ACUMULADO" localSheetId="9">#REF!</definedName>
    <definedName name="ACUMULADO" localSheetId="4">#REF!</definedName>
    <definedName name="ACUMULADO" localSheetId="0">#REF!</definedName>
    <definedName name="ACUMULADO">#REF!</definedName>
    <definedName name="ad" localSheetId="5" hidden="1">{#N/A,#N/A,FALSE,"Aging Summary";#N/A,#N/A,FALSE,"Ratio Analysis";#N/A,#N/A,FALSE,"Test 120 Day Accts";#N/A,#N/A,FALSE,"Tickmarks"}</definedName>
    <definedName name="ad" localSheetId="4" hidden="1">{#N/A,#N/A,FALSE,"Aging Summary";#N/A,#N/A,FALSE,"Ratio Analysis";#N/A,#N/A,FALSE,"Test 120 Day Accts";#N/A,#N/A,FALSE,"Tickmarks"}</definedName>
    <definedName name="ad" localSheetId="0" hidden="1">{#N/A,#N/A,FALSE,"Aging Summary";#N/A,#N/A,FALSE,"Ratio Analysis";#N/A,#N/A,FALSE,"Test 120 Day Accts";#N/A,#N/A,FALSE,"Tickmarks"}</definedName>
    <definedName name="ad" hidden="1">{#N/A,#N/A,FALSE,"Aging Summary";#N/A,#N/A,FALSE,"Ratio Analysis";#N/A,#N/A,FALSE,"Test 120 Day Accts";#N/A,#N/A,FALSE,"Tickmarks"}</definedName>
    <definedName name="Ad_Excl" localSheetId="5">#REF!</definedName>
    <definedName name="Ad_Excl" localSheetId="9">#REF!</definedName>
    <definedName name="Ad_Excl" localSheetId="4">#REF!</definedName>
    <definedName name="Ad_Excl" localSheetId="0">#REF!</definedName>
    <definedName name="Ad_Excl">#REF!</definedName>
    <definedName name="ada" hidden="1">'[45]Ativo e Passivo'!$F$9</definedName>
    <definedName name="add" hidden="1">'[45]Ativo e Passivo'!$F$19</definedName>
    <definedName name="adeletar" localSheetId="5" hidden="1">{"TotalGeralDespesasPorArea",#N/A,FALSE,"VinculosAccessEfetivo"}</definedName>
    <definedName name="adeletar" localSheetId="4" hidden="1">{"TotalGeralDespesasPorArea",#N/A,FALSE,"VinculosAccessEfetivo"}</definedName>
    <definedName name="adeletar" localSheetId="0" hidden="1">{"TotalGeralDespesasPorArea",#N/A,FALSE,"VinculosAccessEfetivo"}</definedName>
    <definedName name="adeletar" hidden="1">{"TotalGeralDespesasPorArea",#N/A,FALSE,"VinculosAccessEfetivo"}</definedName>
    <definedName name="adeletar1" localSheetId="5" hidden="1">{"TotalGeralDespesasPorArea",#N/A,FALSE,"VinculosAccessEfetivo"}</definedName>
    <definedName name="adeletar1" localSheetId="4" hidden="1">{"TotalGeralDespesasPorArea",#N/A,FALSE,"VinculosAccessEfetivo"}</definedName>
    <definedName name="adeletar1" localSheetId="0" hidden="1">{"TotalGeralDespesasPorArea",#N/A,FALSE,"VinculosAccessEfetivo"}</definedName>
    <definedName name="adeletar1" hidden="1">{"TotalGeralDespesasPorArea",#N/A,FALSE,"VinculosAccessEfetivo"}</definedName>
    <definedName name="adeletar10" localSheetId="5" hidden="1">{"TotalGeralDespesasPorArea",#N/A,FALSE,"VinculosAccessEfetivo"}</definedName>
    <definedName name="adeletar10" localSheetId="4" hidden="1">{"TotalGeralDespesasPorArea",#N/A,FALSE,"VinculosAccessEfetivo"}</definedName>
    <definedName name="adeletar10" localSheetId="0" hidden="1">{"TotalGeralDespesasPorArea",#N/A,FALSE,"VinculosAccessEfetivo"}</definedName>
    <definedName name="adeletar10" hidden="1">{"TotalGeralDespesasPorArea",#N/A,FALSE,"VinculosAccessEfetivo"}</definedName>
    <definedName name="adeletar2" localSheetId="5" hidden="1">{"TotalGeralDespesasPorArea",#N/A,FALSE,"VinculosAccessEfetivo"}</definedName>
    <definedName name="adeletar2" localSheetId="4" hidden="1">{"TotalGeralDespesasPorArea",#N/A,FALSE,"VinculosAccessEfetivo"}</definedName>
    <definedName name="adeletar2" localSheetId="0" hidden="1">{"TotalGeralDespesasPorArea",#N/A,FALSE,"VinculosAccessEfetivo"}</definedName>
    <definedName name="adeletar2" hidden="1">{"TotalGeralDespesasPorArea",#N/A,FALSE,"VinculosAccessEfetivo"}</definedName>
    <definedName name="adeletar20" localSheetId="5" hidden="1">{"TotalGeralDespesasPorArea",#N/A,FALSE,"VinculosAccessEfetivo"}</definedName>
    <definedName name="adeletar20" localSheetId="4" hidden="1">{"TotalGeralDespesasPorArea",#N/A,FALSE,"VinculosAccessEfetivo"}</definedName>
    <definedName name="adeletar20" localSheetId="0" hidden="1">{"TotalGeralDespesasPorArea",#N/A,FALSE,"VinculosAccessEfetivo"}</definedName>
    <definedName name="adeletar20" hidden="1">{"TotalGeralDespesasPorArea",#N/A,FALSE,"VinculosAccessEfetivo"}</definedName>
    <definedName name="adeletar4" localSheetId="5" hidden="1">{"TotalGeralDespesasPorArea",#N/A,FALSE,"VinculosAccessEfetivo"}</definedName>
    <definedName name="adeletar4" localSheetId="4" hidden="1">{"TotalGeralDespesasPorArea",#N/A,FALSE,"VinculosAccessEfetivo"}</definedName>
    <definedName name="adeletar4" localSheetId="0" hidden="1">{"TotalGeralDespesasPorArea",#N/A,FALSE,"VinculosAccessEfetivo"}</definedName>
    <definedName name="adeletar4" hidden="1">{"TotalGeralDespesasPorArea",#N/A,FALSE,"VinculosAccessEfetivo"}</definedName>
    <definedName name="adeletar50" localSheetId="5" hidden="1">{"TotalGeralDespesasPorArea",#N/A,FALSE,"VinculosAccessEfetivo"}</definedName>
    <definedName name="adeletar50" localSheetId="4" hidden="1">{"TotalGeralDespesasPorArea",#N/A,FALSE,"VinculosAccessEfetivo"}</definedName>
    <definedName name="adeletar50" localSheetId="0" hidden="1">{"TotalGeralDespesasPorArea",#N/A,FALSE,"VinculosAccessEfetivo"}</definedName>
    <definedName name="adeletar50" hidden="1">{"TotalGeralDespesasPorArea",#N/A,FALSE,"VinculosAccessEfetivo"}</definedName>
    <definedName name="adeletar51" localSheetId="5" hidden="1">{"TotalGeralDespesasPorArea",#N/A,FALSE,"VinculosAccessEfetivo"}</definedName>
    <definedName name="adeletar51" localSheetId="4" hidden="1">{"TotalGeralDespesasPorArea",#N/A,FALSE,"VinculosAccessEfetivo"}</definedName>
    <definedName name="adeletar51" localSheetId="0" hidden="1">{"TotalGeralDespesasPorArea",#N/A,FALSE,"VinculosAccessEfetivo"}</definedName>
    <definedName name="adeletar51" hidden="1">{"TotalGeralDespesasPorArea",#N/A,FALSE,"VinculosAccessEfetivo"}</definedName>
    <definedName name="aderol" localSheetId="9">'[46]Fluxo de Caixa'!#REF!</definedName>
    <definedName name="aderol">'[46]Fluxo de Caixa'!#REF!</definedName>
    <definedName name="ADI" localSheetId="5">#REF!</definedName>
    <definedName name="ADI" localSheetId="9">#REF!</definedName>
    <definedName name="ADI" localSheetId="4">#REF!</definedName>
    <definedName name="ADI" localSheetId="0">#REF!</definedName>
    <definedName name="ADI">#REF!</definedName>
    <definedName name="ADIC9401">'[47]LEI''8541'!$B$40</definedName>
    <definedName name="ADIC9402">'[47]LEI''8541'!$C$40</definedName>
    <definedName name="ADIC9403">'[47]LEI''8541'!$D$40</definedName>
    <definedName name="AdicionalDoLucroReal" localSheetId="5">#REF!</definedName>
    <definedName name="AdicionalDoLucroReal" localSheetId="9">#REF!</definedName>
    <definedName name="AdicionalDoLucroReal" localSheetId="4">#REF!</definedName>
    <definedName name="AdicionalDoLucroReal" localSheetId="0">#REF!</definedName>
    <definedName name="AdicionalDoLucroReal">#REF!</definedName>
    <definedName name="AdicionalDoLucroReal_DTT" localSheetId="9">#REF!</definedName>
    <definedName name="AdicionalDoLucroReal_DTT" localSheetId="4">#REF!</definedName>
    <definedName name="AdicionalDoLucroReal_DTT">#REF!</definedName>
    <definedName name="AdicionalIR">[48]Dados!$D$41</definedName>
    <definedName name="ADICOES" localSheetId="5">#REF!</definedName>
    <definedName name="ADICOES" localSheetId="9">#REF!</definedName>
    <definedName name="ADICOES" localSheetId="4">#REF!</definedName>
    <definedName name="ADICOES" localSheetId="0">#REF!</definedName>
    <definedName name="ADICOES">#REF!</definedName>
    <definedName name="ADINTRA" localSheetId="9">#REF!</definedName>
    <definedName name="ADINTRA" localSheetId="4">#REF!</definedName>
    <definedName name="ADINTRA">#REF!</definedName>
    <definedName name="adjust" localSheetId="5" hidden="1">{#N/A,#N/A,FALSE,"Aging Summary";#N/A,#N/A,FALSE,"Ratio Analysis";#N/A,#N/A,FALSE,"Test 120 Day Accts";#N/A,#N/A,FALSE,"Tickmarks"}</definedName>
    <definedName name="adjust" localSheetId="4" hidden="1">{#N/A,#N/A,FALSE,"Aging Summary";#N/A,#N/A,FALSE,"Ratio Analysis";#N/A,#N/A,FALSE,"Test 120 Day Accts";#N/A,#N/A,FALSE,"Tickmarks"}</definedName>
    <definedName name="adjust" localSheetId="0" hidden="1">{#N/A,#N/A,FALSE,"Aging Summary";#N/A,#N/A,FALSE,"Ratio Analysis";#N/A,#N/A,FALSE,"Test 120 Day Accts";#N/A,#N/A,FALSE,"Tickmarks"}</definedName>
    <definedName name="adjust" hidden="1">{#N/A,#N/A,FALSE,"Aging Summary";#N/A,#N/A,FALSE,"Ratio Analysis";#N/A,#N/A,FALSE,"Test 120 Day Accts";#N/A,#N/A,FALSE,"Tickmarks"}</definedName>
    <definedName name="AdminSlideMTD" localSheetId="5" hidden="1">{#N/A,#N/A,TRUE,"Expenses";#N/A,#N/A,TRUE,"BalanceSheet";#N/A,#N/A,TRUE,"CashFlow";#N/A,#N/A,TRUE,"OtherCurrentAssets";#N/A,#N/A,TRUE,"OtherAssets";#N/A,#N/A,TRUE,"AccruedExpenses"}</definedName>
    <definedName name="AdminSlideMTD" localSheetId="4" hidden="1">{#N/A,#N/A,TRUE,"Expenses";#N/A,#N/A,TRUE,"BalanceSheet";#N/A,#N/A,TRUE,"CashFlow";#N/A,#N/A,TRUE,"OtherCurrentAssets";#N/A,#N/A,TRUE,"OtherAssets";#N/A,#N/A,TRUE,"AccruedExpenses"}</definedName>
    <definedName name="AdminSlideMTD" localSheetId="0" hidden="1">{#N/A,#N/A,TRUE,"Expenses";#N/A,#N/A,TRUE,"BalanceSheet";#N/A,#N/A,TRUE,"CashFlow";#N/A,#N/A,TRUE,"OtherCurrentAssets";#N/A,#N/A,TRUE,"OtherAssets";#N/A,#N/A,TRUE,"AccruedExpenses"}</definedName>
    <definedName name="AdminSlideMTD" hidden="1">{#N/A,#N/A,TRUE,"Expenses";#N/A,#N/A,TRUE,"BalanceSheet";#N/A,#N/A,TRUE,"CashFlow";#N/A,#N/A,TRUE,"OtherCurrentAssets";#N/A,#N/A,TRUE,"OtherAssets";#N/A,#N/A,TRUE,"AccruedExpenses"}</definedName>
    <definedName name="AdminSlideYTD" localSheetId="5" hidden="1">{#N/A,#N/A,TRUE,"Expenses";#N/A,#N/A,TRUE,"BalanceSheet";#N/A,#N/A,TRUE,"CashFlow";#N/A,#N/A,TRUE,"OtherCurrentAssets";#N/A,#N/A,TRUE,"OtherAssets";#N/A,#N/A,TRUE,"AccruedExpenses"}</definedName>
    <definedName name="AdminSlideYTD" localSheetId="4" hidden="1">{#N/A,#N/A,TRUE,"Expenses";#N/A,#N/A,TRUE,"BalanceSheet";#N/A,#N/A,TRUE,"CashFlow";#N/A,#N/A,TRUE,"OtherCurrentAssets";#N/A,#N/A,TRUE,"OtherAssets";#N/A,#N/A,TRUE,"AccruedExpenses"}</definedName>
    <definedName name="AdminSlideYTD" localSheetId="0" hidden="1">{#N/A,#N/A,TRUE,"Expenses";#N/A,#N/A,TRUE,"BalanceSheet";#N/A,#N/A,TRUE,"CashFlow";#N/A,#N/A,TRUE,"OtherCurrentAssets";#N/A,#N/A,TRUE,"OtherAssets";#N/A,#N/A,TRUE,"AccruedExpenses"}</definedName>
    <definedName name="AdminSlideYTD" hidden="1">{#N/A,#N/A,TRUE,"Expenses";#N/A,#N/A,TRUE,"BalanceSheet";#N/A,#N/A,TRUE,"CashFlow";#N/A,#N/A,TRUE,"OtherCurrentAssets";#N/A,#N/A,TRUE,"OtherAssets";#N/A,#N/A,TRUE,"AccruedExpenses"}</definedName>
    <definedName name="ADN" localSheetId="5">#REF!</definedName>
    <definedName name="ADN" localSheetId="9">#REF!</definedName>
    <definedName name="ADN" localSheetId="4">#REF!</definedName>
    <definedName name="ADN" localSheetId="0">#REF!</definedName>
    <definedName name="ADN">#REF!</definedName>
    <definedName name="ADNOT">'[49]COMPARATIVO JERFERSON'!$B$6</definedName>
    <definedName name="ADTOCLIENTES" localSheetId="5">#REF!</definedName>
    <definedName name="ADTOCLIENTES" localSheetId="9">#REF!</definedName>
    <definedName name="ADTOCLIENTES" localSheetId="4">#REF!</definedName>
    <definedName name="ADTOCLIENTES" localSheetId="0">#REF!</definedName>
    <definedName name="ADTOCLIENTES">#REF!</definedName>
    <definedName name="af">[43]fORMULAE!$O$7</definedName>
    <definedName name="afdgdf">#N/A</definedName>
    <definedName name="ag" localSheetId="5">#REF!</definedName>
    <definedName name="ag" localSheetId="9">#REF!</definedName>
    <definedName name="ag" localSheetId="4">#REF!</definedName>
    <definedName name="ag" localSheetId="0">#REF!</definedName>
    <definedName name="ag">#REF!</definedName>
    <definedName name="agcred">'[50]CALC-RESUMO'!$AS$3:$AV$34</definedName>
    <definedName name="AGO" localSheetId="5">[7]Histórico!#REF!</definedName>
    <definedName name="AGO" localSheetId="9">[7]Histórico!#REF!</definedName>
    <definedName name="AGO" localSheetId="4">[7]Histórico!#REF!</definedName>
    <definedName name="AGO" localSheetId="0">[7]Histórico!#REF!</definedName>
    <definedName name="AGO">[7]Histórico!#REF!</definedName>
    <definedName name="AgoM">'[42]BalanceteMuma Ago16'!$B$5:$H$121</definedName>
    <definedName name="Agrícola03" localSheetId="5">[51]Agrícola!#REF!</definedName>
    <definedName name="Agrícola03" localSheetId="9">[51]Agrícola!#REF!</definedName>
    <definedName name="Agrícola03" localSheetId="4">[51]Agrícola!#REF!</definedName>
    <definedName name="Agrícola03" localSheetId="0">[51]Agrícola!#REF!</definedName>
    <definedName name="Agrícola03">[51]Agrícola!#REF!</definedName>
    <definedName name="Agrícola04" localSheetId="9">[51]Agrícola!#REF!</definedName>
    <definedName name="Agrícola04" localSheetId="4">[51]Agrícola!#REF!</definedName>
    <definedName name="Agrícola04">[51]Agrícola!#REF!</definedName>
    <definedName name="Agrícola06" localSheetId="9">[51]Agrícola!#REF!</definedName>
    <definedName name="Agrícola06" localSheetId="4">[51]Agrícola!#REF!</definedName>
    <definedName name="Agrícola06">[51]Agrícola!#REF!</definedName>
    <definedName name="Agrícola07" localSheetId="9">[51]Agrícola!#REF!</definedName>
    <definedName name="Agrícola07" localSheetId="4">[51]Agrícola!#REF!</definedName>
    <definedName name="Agrícola07">[51]Agrícola!#REF!</definedName>
    <definedName name="Agrícola09" localSheetId="9">[51]Agrícola!#REF!</definedName>
    <definedName name="Agrícola09">[51]Agrícola!#REF!</definedName>
    <definedName name="Agrícola10" localSheetId="9">[51]Agrícola!#REF!</definedName>
    <definedName name="Agrícola10">[51]Agrícola!#REF!</definedName>
    <definedName name="Agu_1" localSheetId="5">#REF!</definedName>
    <definedName name="Agu_1" localSheetId="9">#REF!</definedName>
    <definedName name="Agu_1" localSheetId="4">#REF!</definedName>
    <definedName name="Agu_1" localSheetId="0">#REF!</definedName>
    <definedName name="Agu_1">#REF!</definedName>
    <definedName name="AGUA" localSheetId="9">#REF!</definedName>
    <definedName name="AGUA" localSheetId="4">#REF!</definedName>
    <definedName name="AGUA">#REF!</definedName>
    <definedName name="ah" localSheetId="9">#REF!</definedName>
    <definedName name="ah" localSheetId="4">#REF!</definedName>
    <definedName name="ah">#REF!</definedName>
    <definedName name="ai">[43]fORMULAE!$DK$7</definedName>
    <definedName name="aj" localSheetId="5">#REF!</definedName>
    <definedName name="aj" localSheetId="9">#REF!</definedName>
    <definedName name="aj" localSheetId="4">#REF!</definedName>
    <definedName name="aj" localSheetId="0">#REF!</definedName>
    <definedName name="aj">#REF!</definedName>
    <definedName name="AJUSTE" localSheetId="9">#REF!</definedName>
    <definedName name="AJUSTE" localSheetId="4">#REF!</definedName>
    <definedName name="AJUSTE">#REF!</definedName>
    <definedName name="ajuste_cred_trib_cont_ir" localSheetId="9">#REF!</definedName>
    <definedName name="ajuste_cred_trib_cont_ir" localSheetId="4">#REF!</definedName>
    <definedName name="ajuste_cred_trib_cont_ir">#REF!</definedName>
    <definedName name="ajuste_cred_trib_pdd_cs" localSheetId="9">#REF!</definedName>
    <definedName name="ajuste_cred_trib_pdd_cs">#REF!</definedName>
    <definedName name="ajuste_cred_trib_pdd_ir" localSheetId="9">#REF!</definedName>
    <definedName name="ajuste_cred_trib_pdd_ir">#REF!</definedName>
    <definedName name="ajuste_cred_trib_pf_ir" localSheetId="9">#REF!</definedName>
    <definedName name="ajuste_cred_trib_pf_ir">#REF!</definedName>
    <definedName name="ajuste_ct_iss_cs" localSheetId="9">#REF!</definedName>
    <definedName name="ajuste_ct_iss_cs">#REF!</definedName>
    <definedName name="ajuste_ct_sup_insuf_ir" localSheetId="9">#REF!</definedName>
    <definedName name="ajuste_ct_sup_insuf_ir">#REF!</definedName>
    <definedName name="ajuste_mes_cont_dedut" localSheetId="9">#REF!</definedName>
    <definedName name="ajuste_mes_cont_dedut">#REF!</definedName>
    <definedName name="ajuste_mes_cont_irpj" localSheetId="9">#REF!</definedName>
    <definedName name="ajuste_mes_cont_irpj">#REF!</definedName>
    <definedName name="ajuste_mes_ir" localSheetId="9">#REF!</definedName>
    <definedName name="ajuste_mes_ir">#REF!</definedName>
    <definedName name="ajuste98" localSheetId="9">#REF!</definedName>
    <definedName name="ajuste98">#REF!</definedName>
    <definedName name="Ajuste99" localSheetId="9">[52]Consolidate!#REF!</definedName>
    <definedName name="Ajuste99">[52]Consolidate!#REF!</definedName>
    <definedName name="AJUSTES" localSheetId="5">#REF!</definedName>
    <definedName name="AJUSTES" localSheetId="9">#REF!</definedName>
    <definedName name="AJUSTES" localSheetId="4">#REF!</definedName>
    <definedName name="AJUSTES" localSheetId="0">#REF!</definedName>
    <definedName name="AJUSTES">#REF!</definedName>
    <definedName name="ak">[43]fORMULAE!$AC$7</definedName>
    <definedName name="al">[43]fORMULAE!$A$7</definedName>
    <definedName name="alb" localSheetId="5" hidden="1">{#N/A,#N/A,FALSE,"Summary";#N/A,#N/A,FALSE,"Edit";#N/A,#N/A,FALSE,"MedProf";#N/A,#N/A,FALSE,"Proj Mgt";#N/A,#N/A,FALSE,"Creat Svc";#N/A,#N/A,FALSE,"Meet Svc";#N/A,#N/A,FALSE,"Non-OCC";#N/A,#N/A,FALSE,"Client Svc";#N/A,#N/A,FALSE,"Bus Dev";#N/A,#N/A,FALSE,"Indirect"}</definedName>
    <definedName name="alb" localSheetId="4" hidden="1">{#N/A,#N/A,FALSE,"Summary";#N/A,#N/A,FALSE,"Edit";#N/A,#N/A,FALSE,"MedProf";#N/A,#N/A,FALSE,"Proj Mgt";#N/A,#N/A,FALSE,"Creat Svc";#N/A,#N/A,FALSE,"Meet Svc";#N/A,#N/A,FALSE,"Non-OCC";#N/A,#N/A,FALSE,"Client Svc";#N/A,#N/A,FALSE,"Bus Dev";#N/A,#N/A,FALSE,"Indirect"}</definedName>
    <definedName name="alb" localSheetId="0" hidden="1">{#N/A,#N/A,FALSE,"Summary";#N/A,#N/A,FALSE,"Edit";#N/A,#N/A,FALSE,"MedProf";#N/A,#N/A,FALSE,"Proj Mgt";#N/A,#N/A,FALSE,"Creat Svc";#N/A,#N/A,FALSE,"Meet Svc";#N/A,#N/A,FALSE,"Non-OCC";#N/A,#N/A,FALSE,"Client Svc";#N/A,#N/A,FALSE,"Bus Dev";#N/A,#N/A,FALSE,"Indirect"}</definedName>
    <definedName name="alb" hidden="1">{#N/A,#N/A,FALSE,"Summary";#N/A,#N/A,FALSE,"Edit";#N/A,#N/A,FALSE,"MedProf";#N/A,#N/A,FALSE,"Proj Mgt";#N/A,#N/A,FALSE,"Creat Svc";#N/A,#N/A,FALSE,"Meet Svc";#N/A,#N/A,FALSE,"Non-OCC";#N/A,#N/A,FALSE,"Client Svc";#N/A,#N/A,FALSE,"Bus Dev";#N/A,#N/A,FALSE,"Indirect"}</definedName>
    <definedName name="Alba" localSheetId="5">#REF!</definedName>
    <definedName name="Alba" localSheetId="9">#REF!</definedName>
    <definedName name="Alba" localSheetId="4">#REF!</definedName>
    <definedName name="Alba" localSheetId="0">#REF!</definedName>
    <definedName name="Alba">#REF!</definedName>
    <definedName name="Alco2003_definitivo" localSheetId="9">#REF!</definedName>
    <definedName name="Alco2003_definitivo" localSheetId="4">#REF!</definedName>
    <definedName name="Alco2003_definitivo">#REF!</definedName>
    <definedName name="Alco2003_definitivo_2" localSheetId="9">#REF!</definedName>
    <definedName name="Alco2003_definitivo_2" localSheetId="4">#REF!</definedName>
    <definedName name="Alco2003_definitivo_2">#REF!</definedName>
    <definedName name="Alimentação_dia_BH">[53]DESPESAS!$H$360</definedName>
    <definedName name="Alimentação_dia_NTL">[53]DESPESAS!$H$358</definedName>
    <definedName name="Alimentação_dia_SP">[54]DESPESAS!$H$357</definedName>
    <definedName name="Allowances" localSheetId="5">[29]SalaryData!#REF!</definedName>
    <definedName name="Allowances" localSheetId="9">[29]SalaryData!#REF!</definedName>
    <definedName name="Allowances" localSheetId="4">[29]SalaryData!#REF!</definedName>
    <definedName name="Allowances" localSheetId="0">[29]SalaryData!#REF!</definedName>
    <definedName name="Allowances">[29]SalaryData!#REF!</definedName>
    <definedName name="Alternas" localSheetId="5">#REF!</definedName>
    <definedName name="Alternas" localSheetId="9">#REF!</definedName>
    <definedName name="Alternas" localSheetId="4">#REF!</definedName>
    <definedName name="Alternas" localSheetId="0">#REF!</definedName>
    <definedName name="Alternas">#REF!</definedName>
    <definedName name="Alternativas" localSheetId="9">#REF!</definedName>
    <definedName name="Alternativas" localSheetId="4">#REF!</definedName>
    <definedName name="Alternativas">#REF!</definedName>
    <definedName name="Ambito" localSheetId="9">'[55]Anexo 17 - Consultas'!#REF!</definedName>
    <definedName name="Ambito" localSheetId="4">'[55]Anexo 17 - Consultas'!#REF!</definedName>
    <definedName name="Ambito">'[55]Anexo 17 - Consultas'!#REF!</definedName>
    <definedName name="Amortização" localSheetId="5">#REF!</definedName>
    <definedName name="Amortização" localSheetId="9">#REF!</definedName>
    <definedName name="Amortização" localSheetId="4">#REF!</definedName>
    <definedName name="Amortização" localSheetId="0">#REF!</definedName>
    <definedName name="Amortização">#REF!</definedName>
    <definedName name="Amsa" localSheetId="9">#REF!</definedName>
    <definedName name="Amsa" localSheetId="4">#REF!</definedName>
    <definedName name="Amsa">#REF!</definedName>
    <definedName name="Analdolar" localSheetId="9">#REF!</definedName>
    <definedName name="Analdolar" localSheetId="4">#REF!</definedName>
    <definedName name="Analdolar">#REF!</definedName>
    <definedName name="analpl" localSheetId="9">[56]Paraná!#REF!</definedName>
    <definedName name="analpl" localSheetId="4">[56]Paraná!#REF!</definedName>
    <definedName name="analpl">[56]Paraná!#REF!</definedName>
    <definedName name="analreal" localSheetId="5">#REF!</definedName>
    <definedName name="analreal" localSheetId="9">#REF!</definedName>
    <definedName name="analreal" localSheetId="4">#REF!</definedName>
    <definedName name="analreal" localSheetId="0">#REF!</definedName>
    <definedName name="analreal">#REF!</definedName>
    <definedName name="Analtotal" localSheetId="5">[56]Paraná!#REF!</definedName>
    <definedName name="Analtotal" localSheetId="9">[56]Paraná!#REF!</definedName>
    <definedName name="Analtotal" localSheetId="4">[56]Paraná!#REF!</definedName>
    <definedName name="Analtotal" localSheetId="0">[56]Paraná!#REF!</definedName>
    <definedName name="Analtotal">[56]Paraná!#REF!</definedName>
    <definedName name="andreia" localSheetId="5">{"Fecha_Dezembro",#N/A,FALSE,"FECHAMENTO-2002 ";"Defer_Dezermbro",#N/A,FALSE,"DIFERIDO";"Pis_Dezembro",#N/A,FALSE,"PIS COFINS";"Iss_Dezembro",#N/A,FALSE,"ISS"}</definedName>
    <definedName name="andreia" localSheetId="4">{"Fecha_Dezembro",#N/A,FALSE,"FECHAMENTO-2002 ";"Defer_Dezermbro",#N/A,FALSE,"DIFERIDO";"Pis_Dezembro",#N/A,FALSE,"PIS COFINS";"Iss_Dezembro",#N/A,FALSE,"ISS"}</definedName>
    <definedName name="andreia" localSheetId="0">{"Fecha_Dezembro",#N/A,FALSE,"FECHAMENTO-2002 ";"Defer_Dezermbro",#N/A,FALSE,"DIFERIDO";"Pis_Dezembro",#N/A,FALSE,"PIS COFINS";"Iss_Dezembro",#N/A,FALSE,"ISS"}</definedName>
    <definedName name="andreia">{"Fecha_Dezembro",#N/A,FALSE,"FECHAMENTO-2002 ";"Defer_Dezermbro",#N/A,FALSE,"DIFERIDO";"Pis_Dezembro",#N/A,FALSE,"PIS COFINS";"Iss_Dezembro",#N/A,FALSE,"ISS"}</definedName>
    <definedName name="Andrew___Data">'[57]Original Andrew___Data'!$B$6:$N$507</definedName>
    <definedName name="ANEXO01" localSheetId="5">#REF!</definedName>
    <definedName name="ANEXO01" localSheetId="9">#REF!</definedName>
    <definedName name="ANEXO01" localSheetId="4">#REF!</definedName>
    <definedName name="ANEXO01" localSheetId="0">#REF!</definedName>
    <definedName name="ANEXO01">#REF!</definedName>
    <definedName name="ANEXO02" localSheetId="9">#REF!</definedName>
    <definedName name="ANEXO02" localSheetId="4">#REF!</definedName>
    <definedName name="ANEXO02">#REF!</definedName>
    <definedName name="ANEXO03" localSheetId="9">#REF!</definedName>
    <definedName name="ANEXO03" localSheetId="4">#REF!</definedName>
    <definedName name="ANEXO03">#REF!</definedName>
    <definedName name="ANEXO04" localSheetId="9">#REF!</definedName>
    <definedName name="ANEXO04">#REF!</definedName>
    <definedName name="ANFT" localSheetId="9">[7]Histórico!#REF!</definedName>
    <definedName name="ANFT">[7]Histórico!#REF!</definedName>
    <definedName name="ANG_ANSS_WTII" localSheetId="9">[7]Histórico!#REF!</definedName>
    <definedName name="ANG_ANSS_WTII">[7]Histórico!#REF!</definedName>
    <definedName name="ANG_DUBA_BTDT" localSheetId="9">[7]Histórico!#REF!</definedName>
    <definedName name="ANG_DUBA_BTDT">[7]Histórico!#REF!</definedName>
    <definedName name="ANG_MGSO_WDSL" localSheetId="9">[7]Histórico!#REF!</definedName>
    <definedName name="ANG_MGSO_WDSL">[7]Histórico!#REF!</definedName>
    <definedName name="ANG_MJET_MGSO" localSheetId="9">[7]Histórico!#REF!</definedName>
    <definedName name="ANG_MJET_MGSO">[7]Histórico!#REF!</definedName>
    <definedName name="ANG_MJET_WJET" localSheetId="9">[7]Histórico!#REF!</definedName>
    <definedName name="ANG_MJET_WJET">[7]Histórico!#REF!</definedName>
    <definedName name="ANG_MNFT_WNPH" localSheetId="9">[7]Histórico!#REF!</definedName>
    <definedName name="ANG_MNFT_WNPH">[7]Histórico!#REF!</definedName>
    <definedName name="ANG_MPRM_WUNL" localSheetId="9">[7]Histórico!#REF!</definedName>
    <definedName name="ANG_MPRM_WUNL">[7]Histórico!#REF!</definedName>
    <definedName name="ANG_N603_N610" localSheetId="9">[7]Histórico!#REF!</definedName>
    <definedName name="ANG_N603_N610">[7]Histórico!#REF!</definedName>
    <definedName name="ANG_N610_N630" localSheetId="9">[7]Histórico!#REF!</definedName>
    <definedName name="ANG_N610_N630">[7]Histórico!#REF!</definedName>
    <definedName name="ANG_NJET_NNO2" localSheetId="9">[7]Histórico!#REF!</definedName>
    <definedName name="ANG_NJET_NNO2">[7]Histórico!#REF!</definedName>
    <definedName name="ANG_NUNL_NNO2" localSheetId="9">[7]Histórico!#REF!</definedName>
    <definedName name="ANG_NUNL_NNO2">[7]Histórico!#REF!</definedName>
    <definedName name="ANG_OMAN_DUBA" localSheetId="9">[7]Histórico!#REF!</definedName>
    <definedName name="ANG_OMAN_DUBA">[7]Histórico!#REF!</definedName>
    <definedName name="ANG_RBUT_RPRO" localSheetId="9">[7]Histórico!#REF!</definedName>
    <definedName name="ANG_RBUT_RPRO">[7]Histórico!#REF!</definedName>
    <definedName name="ANG_RPRO_DUBA" localSheetId="9">[7]Histórico!#REF!</definedName>
    <definedName name="ANG_RPRO_DUBA">[7]Histórico!#REF!</definedName>
    <definedName name="ANG_U610_N610" localSheetId="9">[7]Histórico!#REF!</definedName>
    <definedName name="ANG_U610_N610">[7]Histórico!#REF!</definedName>
    <definedName name="ANG_U630_N630" localSheetId="9">[7]Histórico!#REF!</definedName>
    <definedName name="ANG_U630_N630">[7]Histórico!#REF!</definedName>
    <definedName name="ANG_UJ54_UNO2" localSheetId="9">[7]Histórico!#REF!</definedName>
    <definedName name="ANG_UJ54_UNO2">[7]Histórico!#REF!</definedName>
    <definedName name="ANG_UNFT_UUNL" localSheetId="9">[7]Histórico!#REF!</definedName>
    <definedName name="ANG_UNFT_UUNL">[7]Histórico!#REF!</definedName>
    <definedName name="ANG_UNO2_NNO2" localSheetId="9">[7]Histórico!#REF!</definedName>
    <definedName name="ANG_UNO2_NNO2">[7]Histórico!#REF!</definedName>
    <definedName name="ANG_UPRO_WTI" localSheetId="9">[7]Histórico!#REF!</definedName>
    <definedName name="ANG_UPRO_WTI">[7]Histórico!#REF!</definedName>
    <definedName name="ANG_W610_N610" localSheetId="9">[7]Histórico!#REF!</definedName>
    <definedName name="ANG_W610_N610">[7]Histórico!#REF!</definedName>
    <definedName name="ANG_W635_W610" localSheetId="9">[7]Histórico!#REF!</definedName>
    <definedName name="ANG_W635_W610">[7]Histórico!#REF!</definedName>
    <definedName name="ANG_WJET_WDSL" localSheetId="9">[7]Histórico!#REF!</definedName>
    <definedName name="ANG_WJET_WDSL">[7]Histórico!#REF!</definedName>
    <definedName name="ANG_WNPH_WUNL" localSheetId="9">[7]Histórico!#REF!</definedName>
    <definedName name="ANG_WNPH_WUNL">[7]Histórico!#REF!</definedName>
    <definedName name="ANG_WUNL_NUNL" localSheetId="9">[7]Histórico!#REF!</definedName>
    <definedName name="ANG_WUNL_NUNL">[7]Histórico!#REF!</definedName>
    <definedName name="ANH" localSheetId="5" hidden="1">{#N/A,#N/A,FALSE,"Aging Summary";#N/A,#N/A,FALSE,"Ratio Analysis";#N/A,#N/A,FALSE,"Test 120 Day Accts";#N/A,#N/A,FALSE,"Tickmarks"}</definedName>
    <definedName name="ANH" localSheetId="4" hidden="1">{#N/A,#N/A,FALSE,"Aging Summary";#N/A,#N/A,FALSE,"Ratio Analysis";#N/A,#N/A,FALSE,"Test 120 Day Accts";#N/A,#N/A,FALSE,"Tickmarks"}</definedName>
    <definedName name="ANH" localSheetId="0" hidden="1">{#N/A,#N/A,FALSE,"Aging Summary";#N/A,#N/A,FALSE,"Ratio Analysis";#N/A,#N/A,FALSE,"Test 120 Day Accts";#N/A,#N/A,FALSE,"Tickmarks"}</definedName>
    <definedName name="ANH" hidden="1">{#N/A,#N/A,FALSE,"Aging Summary";#N/A,#N/A,FALSE,"Ratio Analysis";#N/A,#N/A,FALSE,"Test 120 Day Accts";#N/A,#N/A,FALSE,"Tickmarks"}</definedName>
    <definedName name="Anh._.Snapshot" localSheetId="5" hidden="1">{#N/A,#N/A,FALSE,"Aging Summary";#N/A,#N/A,FALSE,"Ratio Analysis";#N/A,#N/A,FALSE,"Test 120 Day Accts";#N/A,#N/A,FALSE,"Tickmarks"}</definedName>
    <definedName name="Anh._.Snapshot" localSheetId="4" hidden="1">{#N/A,#N/A,FALSE,"Aging Summary";#N/A,#N/A,FALSE,"Ratio Analysis";#N/A,#N/A,FALSE,"Test 120 Day Accts";#N/A,#N/A,FALSE,"Tickmarks"}</definedName>
    <definedName name="Anh._.Snapshot" localSheetId="0" hidden="1">{#N/A,#N/A,FALSE,"Aging Summary";#N/A,#N/A,FALSE,"Ratio Analysis";#N/A,#N/A,FALSE,"Test 120 Day Accts";#N/A,#N/A,FALSE,"Tickmarks"}</definedName>
    <definedName name="Anh._.Snapshot" hidden="1">{#N/A,#N/A,FALSE,"Aging Summary";#N/A,#N/A,FALSE,"Ratio Analysis";#N/A,#N/A,FALSE,"Test 120 Day Accts";#N/A,#N/A,FALSE,"Tickmarks"}</definedName>
    <definedName name="ANO" localSheetId="5">#REF!</definedName>
    <definedName name="ANO" localSheetId="9">#REF!</definedName>
    <definedName name="ANO" localSheetId="4">#REF!</definedName>
    <definedName name="ANO" localSheetId="0">#REF!</definedName>
    <definedName name="ANO">#REF!</definedName>
    <definedName name="año">[58]listas!$G$1:$G$41</definedName>
    <definedName name="ANO_JUA" localSheetId="5">#REF!</definedName>
    <definedName name="ANO_JUA" localSheetId="9">#REF!</definedName>
    <definedName name="ANO_JUA" localSheetId="4">#REF!</definedName>
    <definedName name="ANO_JUA" localSheetId="0">#REF!</definedName>
    <definedName name="ANO_JUA">#REF!</definedName>
    <definedName name="AnoDataBase" localSheetId="5">[48]Dados!#REF!</definedName>
    <definedName name="AnoDataBase" localSheetId="9">[48]Dados!#REF!</definedName>
    <definedName name="AnoDataBase" localSheetId="4">[48]Dados!#REF!</definedName>
    <definedName name="AnoDataBase" localSheetId="0">[48]Dados!#REF!</definedName>
    <definedName name="AnoDataBase">[48]Dados!#REF!</definedName>
    <definedName name="anodepr" localSheetId="5">#REF!</definedName>
    <definedName name="anodepr" localSheetId="9">#REF!</definedName>
    <definedName name="anodepr" localSheetId="4">#REF!</definedName>
    <definedName name="anodepr" localSheetId="0">#REF!</definedName>
    <definedName name="anodepr">#REF!</definedName>
    <definedName name="Anomes" localSheetId="5">[7]Histórico!#REF!</definedName>
    <definedName name="Anomes" localSheetId="9">[7]Histórico!#REF!</definedName>
    <definedName name="Anomes" localSheetId="4">[7]Histórico!#REF!</definedName>
    <definedName name="Anomes" localSheetId="0">[7]Histórico!#REF!</definedName>
    <definedName name="Anomes">[7]Histórico!#REF!</definedName>
    <definedName name="Anorsa" localSheetId="5">#REF!</definedName>
    <definedName name="Anorsa" localSheetId="9">#REF!</definedName>
    <definedName name="Anorsa" localSheetId="4">#REF!</definedName>
    <definedName name="Anorsa" localSheetId="0">#REF!</definedName>
    <definedName name="Anorsa">#REF!</definedName>
    <definedName name="anscount" hidden="1">1</definedName>
    <definedName name="ANSS" localSheetId="5">[7]Histórico!#REF!</definedName>
    <definedName name="ANSS" localSheetId="9">[7]Histórico!#REF!</definedName>
    <definedName name="ANSS" localSheetId="4">[7]Histórico!#REF!</definedName>
    <definedName name="ANSS" localSheetId="0">[7]Histórico!#REF!</definedName>
    <definedName name="ANSS">[7]Histórico!#REF!</definedName>
    <definedName name="ANTECIPADAS" localSheetId="5">#REF!</definedName>
    <definedName name="ANTECIPADAS" localSheetId="9">#REF!</definedName>
    <definedName name="ANTECIPADAS" localSheetId="4">#REF!</definedName>
    <definedName name="ANTECIPADAS" localSheetId="0">#REF!</definedName>
    <definedName name="ANTECIPADAS">#REF!</definedName>
    <definedName name="ANUALIZADO">[48]Dados!$E$15</definedName>
    <definedName name="ao" localSheetId="5">#REF!</definedName>
    <definedName name="ao" localSheetId="9">#REF!</definedName>
    <definedName name="ao" localSheetId="4">#REF!</definedName>
    <definedName name="ao" localSheetId="0">#REF!</definedName>
    <definedName name="ao">#REF!</definedName>
    <definedName name="aof" localSheetId="5" hidden="1">{"'SIVA Pricing Model'!$A$1:$F$39"}</definedName>
    <definedName name="aof" localSheetId="4" hidden="1">{"'SIVA Pricing Model'!$A$1:$F$39"}</definedName>
    <definedName name="aof" localSheetId="0" hidden="1">{"'SIVA Pricing Model'!$A$1:$F$39"}</definedName>
    <definedName name="aof" hidden="1">{"'SIVA Pricing Model'!$A$1:$F$39"}</definedName>
    <definedName name="ap" localSheetId="5" hidden="1">{"Fecha_Novembro",#N/A,FALSE,"FECHAMENTO-2002 ";"Defer_Novembro",#N/A,FALSE,"DIFERIDO";"Pis_Novembro",#N/A,FALSE,"PIS COFINS";"Iss_Novembro",#N/A,FALSE,"ISS"}</definedName>
    <definedName name="ap" localSheetId="4" hidden="1">{"Fecha_Novembro",#N/A,FALSE,"FECHAMENTO-2002 ";"Defer_Novembro",#N/A,FALSE,"DIFERIDO";"Pis_Novembro",#N/A,FALSE,"PIS COFINS";"Iss_Novembro",#N/A,FALSE,"ISS"}</definedName>
    <definedName name="ap" localSheetId="0" hidden="1">{"Fecha_Novembro",#N/A,FALSE,"FECHAMENTO-2002 ";"Defer_Novembro",#N/A,FALSE,"DIFERIDO";"Pis_Novembro",#N/A,FALSE,"PIS COFINS";"Iss_Novembro",#N/A,FALSE,"ISS"}</definedName>
    <definedName name="ap" hidden="1">{"Fecha_Novembro",#N/A,FALSE,"FECHAMENTO-2002 ";"Defer_Novembro",#N/A,FALSE,"DIFERIDO";"Pis_Novembro",#N/A,FALSE,"PIS COFINS";"Iss_Novembro",#N/A,FALSE,"ISS"}</definedName>
    <definedName name="Aplic.">'[59]pl atual'!$A$1:$A$65536</definedName>
    <definedName name="APLICAÇ_ES" localSheetId="5">#REF!</definedName>
    <definedName name="APLICAÇ_ES" localSheetId="9">#REF!</definedName>
    <definedName name="APLICAÇ_ES" localSheetId="4">#REF!</definedName>
    <definedName name="APLICAÇ_ES" localSheetId="0">#REF!</definedName>
    <definedName name="APLICAÇ_ES">#REF!</definedName>
    <definedName name="APLICAÇÕES" localSheetId="9">#REF!</definedName>
    <definedName name="APLICAÇÕES" localSheetId="4">#REF!</definedName>
    <definedName name="APLICAÇÕES">#REF!</definedName>
    <definedName name="Aportes_Através_das_Aplicações_Financeiras" localSheetId="9">#REF!</definedName>
    <definedName name="Aportes_Através_das_Aplicações_Financeiras" localSheetId="4">#REF!</definedName>
    <definedName name="Aportes_Através_das_Aplicações_Financeiras">#REF!</definedName>
    <definedName name="APP">'[60]HQ Control'!$B$4</definedName>
    <definedName name="Apr00" localSheetId="5" hidden="1">{"Statement of Income",#N/A,TRUE,"Mar99";"Balance Sheet",#N/A,TRUE,"Mar99"}</definedName>
    <definedName name="Apr00" localSheetId="4" hidden="1">{"Statement of Income",#N/A,TRUE,"Mar99";"Balance Sheet",#N/A,TRUE,"Mar99"}</definedName>
    <definedName name="Apr00" localSheetId="0" hidden="1">{"Statement of Income",#N/A,TRUE,"Mar99";"Balance Sheet",#N/A,TRUE,"Mar99"}</definedName>
    <definedName name="Apr00" hidden="1">{"Statement of Income",#N/A,TRUE,"Mar99";"Balance Sheet",#N/A,TRUE,"Mar99"}</definedName>
    <definedName name="Apr00TB" localSheetId="5" hidden="1">{"Statement of Income",#N/A,TRUE,"Mar99";"Balance Sheet",#N/A,TRUE,"Mar99"}</definedName>
    <definedName name="Apr00TB" localSheetId="4" hidden="1">{"Statement of Income",#N/A,TRUE,"Mar99";"Balance Sheet",#N/A,TRUE,"Mar99"}</definedName>
    <definedName name="Apr00TB" localSheetId="0" hidden="1">{"Statement of Income",#N/A,TRUE,"Mar99";"Balance Sheet",#N/A,TRUE,"Mar99"}</definedName>
    <definedName name="Apr00TB" hidden="1">{"Statement of Income",#N/A,TRUE,"Mar99";"Balance Sheet",#N/A,TRUE,"Mar99"}</definedName>
    <definedName name="Apurac">'[61]FICHA 9'!$R$3:$R$4</definedName>
    <definedName name="Apuração" localSheetId="5">[62]PPC!#REF!</definedName>
    <definedName name="Apuração" localSheetId="9">[62]PPC!#REF!</definedName>
    <definedName name="Apuração" localSheetId="4">[62]PPC!#REF!</definedName>
    <definedName name="Apuração" localSheetId="0">[62]PPC!#REF!</definedName>
    <definedName name="Apuração">[62]PPC!#REF!</definedName>
    <definedName name="AR" localSheetId="5">#REF!</definedName>
    <definedName name="AR" localSheetId="9">#REF!</definedName>
    <definedName name="AR" localSheetId="4">#REF!</definedName>
    <definedName name="AR" localSheetId="0">#REF!</definedName>
    <definedName name="AR">#REF!</definedName>
    <definedName name="ARA_Threshold" localSheetId="9">#REF!</definedName>
    <definedName name="ARA_Threshold" localSheetId="4">#REF!</definedName>
    <definedName name="ARA_Threshold">#REF!</definedName>
    <definedName name="araujo" localSheetId="9" hidden="1">#REF!</definedName>
    <definedName name="araujo" localSheetId="4" hidden="1">#REF!</definedName>
    <definedName name="araujo" hidden="1">#REF!</definedName>
    <definedName name="area" localSheetId="9">#REF!</definedName>
    <definedName name="area">#REF!</definedName>
    <definedName name="_xlnm.Extract" localSheetId="9">#REF!</definedName>
    <definedName name="_xlnm.Extract">#REF!</definedName>
    <definedName name="_xlnm.Print_Area" localSheetId="9">#REF!</definedName>
    <definedName name="_xlnm.Print_Area">#REF!</definedName>
    <definedName name="Área_impressão_IM" localSheetId="9">#REF!</definedName>
    <definedName name="Área_impressão_IM">#REF!</definedName>
    <definedName name="area1">'[63]Versao 1b ($=R$2,13)'!$B$1:$Q$52,'[63]Versao 1b ($=R$2,13)'!$R$1:$AC$52</definedName>
    <definedName name="Arecolher" localSheetId="9">[62]PPC!#REF!</definedName>
    <definedName name="Arecolher" localSheetId="4">[62]PPC!#REF!</definedName>
    <definedName name="Arecolher">[62]PPC!#REF!</definedName>
    <definedName name="ARMAMENTO" localSheetId="5">#REF!</definedName>
    <definedName name="ARMAMENTO" localSheetId="9">#REF!</definedName>
    <definedName name="ARMAMENTO" localSheetId="4">#REF!</definedName>
    <definedName name="ARMAMENTO" localSheetId="0">#REF!</definedName>
    <definedName name="ARMAMENTO">#REF!</definedName>
    <definedName name="ARP_Threshold" localSheetId="9">#REF!</definedName>
    <definedName name="ARP_Threshold" localSheetId="4">#REF!</definedName>
    <definedName name="ARP_Threshold">#REF!</definedName>
    <definedName name="Arq_Nome">[64]Principal!$D$22</definedName>
    <definedName name="artur" localSheetId="5" hidden="1">[65]BP!#REF!</definedName>
    <definedName name="artur" localSheetId="9" hidden="1">[65]BP!#REF!</definedName>
    <definedName name="artur" localSheetId="4" hidden="1">[65]BP!#REF!</definedName>
    <definedName name="artur" localSheetId="0" hidden="1">[65]BP!#REF!</definedName>
    <definedName name="artur" hidden="1">[65]BP!#REF!</definedName>
    <definedName name="as" localSheetId="5" hidden="1">{#N/A,#N/A,FALSE,"Análise";#N/A,#N/A,FALSE,"Análise"}</definedName>
    <definedName name="as" localSheetId="4" hidden="1">{#N/A,#N/A,FALSE,"Análise";#N/A,#N/A,FALSE,"Análise"}</definedName>
    <definedName name="as" localSheetId="0" hidden="1">{#N/A,#N/A,FALSE,"Análise";#N/A,#N/A,FALSE,"Análise"}</definedName>
    <definedName name="as" hidden="1">{#N/A,#N/A,FALSE,"Análise";#N/A,#N/A,FALSE,"Análise"}</definedName>
    <definedName name="AS2DocOpenMode" hidden="1">"AS2DocumentEdit"</definedName>
    <definedName name="AS2HasNoAutoHeaderFooter" hidden="1">" "</definedName>
    <definedName name="AS2NamedRange" hidden="1">16</definedName>
    <definedName name="AS2ReportLS" hidden="1">1</definedName>
    <definedName name="AS2StaticLS" localSheetId="5" hidden="1">#REF!</definedName>
    <definedName name="AS2StaticLS" localSheetId="9" hidden="1">#REF!</definedName>
    <definedName name="AS2StaticLS" localSheetId="4" hidden="1">#REF!</definedName>
    <definedName name="AS2StaticLS" localSheetId="0" hidden="1">#REF!</definedName>
    <definedName name="AS2StaticLS" hidden="1">#REF!</definedName>
    <definedName name="AS2SyncStepLS" hidden="1">0</definedName>
    <definedName name="AS2TickmarkLS" localSheetId="9" hidden="1">#REF!</definedName>
    <definedName name="AS2TickmarkLS" localSheetId="4" hidden="1">#REF!</definedName>
    <definedName name="AS2TickmarkLS" hidden="1">#REF!</definedName>
    <definedName name="AS2VersionLS" hidden="1">300</definedName>
    <definedName name="asa" localSheetId="5" hidden="1">[66]BP!#REF!</definedName>
    <definedName name="asa" localSheetId="9" hidden="1">[66]BP!#REF!</definedName>
    <definedName name="asa" localSheetId="4" hidden="1">[66]BP!#REF!</definedName>
    <definedName name="asa" localSheetId="0" hidden="1">[66]BP!#REF!</definedName>
    <definedName name="asa" hidden="1">[66]BP!#REF!</definedName>
    <definedName name="asd" localSheetId="9" hidden="1">'[45]Ativo e Passivo'!#REF!</definedName>
    <definedName name="asd" localSheetId="4" hidden="1">'[45]Ativo e Passivo'!#REF!</definedName>
    <definedName name="asd" hidden="1">'[45]Ativo e Passivo'!#REF!</definedName>
    <definedName name="asda" localSheetId="5">#REF!</definedName>
    <definedName name="asda" localSheetId="9">#REF!</definedName>
    <definedName name="asda" localSheetId="4">#REF!</definedName>
    <definedName name="asda" localSheetId="0">#REF!</definedName>
    <definedName name="asda">#REF!</definedName>
    <definedName name="asdasd" localSheetId="5">[39]Estrategia!#REF!</definedName>
    <definedName name="asdasd" localSheetId="9">[39]Estrategia!#REF!</definedName>
    <definedName name="asdasd" localSheetId="4">[39]Estrategia!#REF!</definedName>
    <definedName name="asdasd" localSheetId="0">[39]Estrategia!#REF!</definedName>
    <definedName name="asdasd">[39]Estrategia!#REF!</definedName>
    <definedName name="asdasjdkah" localSheetId="5">#REF!</definedName>
    <definedName name="asdasjdkah" localSheetId="9">#REF!</definedName>
    <definedName name="asdasjdkah" localSheetId="4">#REF!</definedName>
    <definedName name="asdasjdkah" localSheetId="0">#REF!</definedName>
    <definedName name="asdasjdkah">#REF!</definedName>
    <definedName name="asdddd" localSheetId="9">#REF!</definedName>
    <definedName name="asdddd" localSheetId="4">#REF!</definedName>
    <definedName name="asdddd">#REF!</definedName>
    <definedName name="ASDF" localSheetId="5">[67]COTA_PETROBRAS!#REF!</definedName>
    <definedName name="ASDF" localSheetId="9">[67]COTA_PETROBRAS!#REF!</definedName>
    <definedName name="ASDF" localSheetId="4">[67]COTA_PETROBRAS!#REF!</definedName>
    <definedName name="ASDF" localSheetId="0">[67]COTA_PETROBRAS!#REF!</definedName>
    <definedName name="ASDF">[67]COTA_PETROBRAS!#REF!</definedName>
    <definedName name="ASDF1" localSheetId="9">[67]COTA_PETROBRAS!#REF!</definedName>
    <definedName name="ASDF1" localSheetId="4">[67]COTA_PETROBRAS!#REF!</definedName>
    <definedName name="ASDF1">[67]COTA_PETROBRAS!#REF!</definedName>
    <definedName name="asdr" localSheetId="5" hidden="1">{"'COMBUSTÍVEIS'!$A$1:$K$88"}</definedName>
    <definedName name="asdr" localSheetId="4" hidden="1">{"'COMBUSTÍVEIS'!$A$1:$K$88"}</definedName>
    <definedName name="asdr" localSheetId="0" hidden="1">{"'COMBUSTÍVEIS'!$A$1:$K$88"}</definedName>
    <definedName name="asdr" hidden="1">{"'COMBUSTÍVEIS'!$A$1:$K$88"}</definedName>
    <definedName name="asf" localSheetId="9">#REF!</definedName>
    <definedName name="asf">#REF!</definedName>
    <definedName name="asfag" localSheetId="5" hidden="1">{"'COMBUSTÍVEIS'!$A$1:$K$88"}</definedName>
    <definedName name="asfag" localSheetId="4" hidden="1">{"'COMBUSTÍVEIS'!$A$1:$K$88"}</definedName>
    <definedName name="asfag" localSheetId="0" hidden="1">{"'COMBUSTÍVEIS'!$A$1:$K$88"}</definedName>
    <definedName name="asfag" hidden="1">{"'COMBUSTÍVEIS'!$A$1:$K$88"}</definedName>
    <definedName name="ASS" localSheetId="5" hidden="1">{"'COMBUSTÍVEIS'!$A$1:$K$88"}</definedName>
    <definedName name="ASS" localSheetId="4" hidden="1">{"'COMBUSTÍVEIS'!$A$1:$K$88"}</definedName>
    <definedName name="ASS" localSheetId="0" hidden="1">{"'COMBUSTÍVEIS'!$A$1:$K$88"}</definedName>
    <definedName name="ASS" hidden="1">{"'COMBUSTÍVEIS'!$A$1:$K$88"}</definedName>
    <definedName name="assasdasd" localSheetId="9">#REF!</definedName>
    <definedName name="assasdasd">#REF!</definedName>
    <definedName name="assd" localSheetId="9">#REF!</definedName>
    <definedName name="assd">#REF!</definedName>
    <definedName name="at" localSheetId="9">#REF!</definedName>
    <definedName name="at">#REF!</definedName>
    <definedName name="atento">'[50]CALC-RESUMO'!$R$6:$T$37</definedName>
    <definedName name="ATIVO" localSheetId="5">#REF!</definedName>
    <definedName name="ATIVO" localSheetId="9">#REF!</definedName>
    <definedName name="ATIVO" localSheetId="4">#REF!</definedName>
    <definedName name="ATIVO" localSheetId="0">#REF!</definedName>
    <definedName name="ATIVO">#REF!</definedName>
    <definedName name="ATIVO_PASSIVO" localSheetId="9">#REF!</definedName>
    <definedName name="ATIVO_PASSIVO" localSheetId="4">#REF!</definedName>
    <definedName name="ATIVO_PASSIVO">#REF!</definedName>
    <definedName name="ATUAL" localSheetId="5" hidden="1">{#N/A,#N/A,FALSE,"TOTAL"}</definedName>
    <definedName name="ATUAL" localSheetId="4" hidden="1">{#N/A,#N/A,FALSE,"TOTAL"}</definedName>
    <definedName name="ATUAL" localSheetId="0" hidden="1">{#N/A,#N/A,FALSE,"TOTAL"}</definedName>
    <definedName name="ATUAL" hidden="1">{#N/A,#N/A,FALSE,"TOTAL"}</definedName>
    <definedName name="AtualDemCitrix" localSheetId="5">#REF!</definedName>
    <definedName name="AtualDemCitrix" localSheetId="9">#REF!</definedName>
    <definedName name="AtualDemCitrix" localSheetId="4">#REF!</definedName>
    <definedName name="AtualDemCitrix" localSheetId="0">#REF!</definedName>
    <definedName name="AtualDemCitrix">#REF!</definedName>
    <definedName name="AUMCAPITAL" localSheetId="9">#REF!</definedName>
    <definedName name="AUMCAPITAL" localSheetId="4">#REF!</definedName>
    <definedName name="AUMCAPITAL">#REF!</definedName>
    <definedName name="AVGASBEL" localSheetId="9">#REF!</definedName>
    <definedName name="AVGASBEL" localSheetId="4">#REF!</definedName>
    <definedName name="AVGASBEL">#REF!</definedName>
    <definedName name="AVGBELEM" localSheetId="9">#REF!</definedName>
    <definedName name="AVGBELEM">#REF!</definedName>
    <definedName name="avsue" localSheetId="9">#REF!</definedName>
    <definedName name="avsue">#REF!</definedName>
    <definedName name="aweroiu" localSheetId="5" hidden="1">{"'SIVA Pricing Model'!$A$1:$F$39"}</definedName>
    <definedName name="aweroiu" localSheetId="4" hidden="1">{"'SIVA Pricing Model'!$A$1:$F$39"}</definedName>
    <definedName name="aweroiu" localSheetId="0" hidden="1">{"'SIVA Pricing Model'!$A$1:$F$39"}</definedName>
    <definedName name="aweroiu" hidden="1">{"'SIVA Pricing Model'!$A$1:$F$39"}</definedName>
    <definedName name="b">[68]!b</definedName>
    <definedName name="B_1" localSheetId="5" hidden="1">{"'COMBUSTÍVEIS'!$A$1:$K$88"}</definedName>
    <definedName name="B_1" localSheetId="4" hidden="1">{"'COMBUSTÍVEIS'!$A$1:$K$88"}</definedName>
    <definedName name="B_1" localSheetId="0" hidden="1">{"'COMBUSTÍVEIS'!$A$1:$K$88"}</definedName>
    <definedName name="B_1" hidden="1">{"'COMBUSTÍVEIS'!$A$1:$K$88"}</definedName>
    <definedName name="B100_" localSheetId="9">#REF!</definedName>
    <definedName name="B100_" localSheetId="1">#REF!</definedName>
    <definedName name="B100_" localSheetId="2">#REF!</definedName>
    <definedName name="B100_">#REF!</definedName>
    <definedName name="B100_Composição_DieselBS10">[69]Base_CálculoComposiçãoCombustív!$D$5</definedName>
    <definedName name="B100_Composição_DieselBS500">[69]Base_CálculoComposiçãoCombustív!$D$4</definedName>
    <definedName name="bal" localSheetId="5">#REF!</definedName>
    <definedName name="bal" localSheetId="9">#REF!</definedName>
    <definedName name="bal" localSheetId="4">#REF!</definedName>
    <definedName name="bal" localSheetId="0">#REF!</definedName>
    <definedName name="bal">#REF!</definedName>
    <definedName name="Bal_dez_03" localSheetId="9">#REF!</definedName>
    <definedName name="Bal_dez_03" localSheetId="4">#REF!</definedName>
    <definedName name="Bal_dez_03">#REF!</definedName>
    <definedName name="Bal_nov_04" localSheetId="9">#REF!</definedName>
    <definedName name="Bal_nov_04" localSheetId="4">#REF!</definedName>
    <definedName name="Bal_nov_04">#REF!</definedName>
    <definedName name="Bal_nov_05" localSheetId="9">#REF!</definedName>
    <definedName name="Bal_nov_05">#REF!</definedName>
    <definedName name="Balan_JanaJul16">'[70]Balancete Jan a Jul16'!$B:$G</definedName>
    <definedName name="Balan_JanaJul17">'[70]Balancete Jan a Jul17'!$B:$G</definedName>
    <definedName name="Balan_Jul16">'[41]Balancete Diagmax Jul16'!$A:$G</definedName>
    <definedName name="BALANCE" localSheetId="5">#REF!</definedName>
    <definedName name="BALANCE" localSheetId="9">#REF!</definedName>
    <definedName name="BALANCE" localSheetId="4">#REF!</definedName>
    <definedName name="BALANCE" localSheetId="0">#REF!</definedName>
    <definedName name="BALANCE">#REF!</definedName>
    <definedName name="balancetemaio16">'[41]Balancete Diagmax Mai16'!$A:$F</definedName>
    <definedName name="BALANCO" localSheetId="5">#REF!</definedName>
    <definedName name="BALANCO" localSheetId="9">#REF!</definedName>
    <definedName name="BALANCO" localSheetId="4">#REF!</definedName>
    <definedName name="BALANCO" localSheetId="0">#REF!</definedName>
    <definedName name="BALANCO">#REF!</definedName>
    <definedName name="Balanço" localSheetId="9">#REF!</definedName>
    <definedName name="Balanço" localSheetId="4">#REF!</definedName>
    <definedName name="Balanço">#REF!</definedName>
    <definedName name="BALCMI" localSheetId="9">#REF!</definedName>
    <definedName name="BALCMI" localSheetId="4">#REF!</definedName>
    <definedName name="BALCMI">#REF!</definedName>
    <definedName name="baldat01">[22]Plan1!$A$1:$G$500</definedName>
    <definedName name="baldez" localSheetId="5">#REF!</definedName>
    <definedName name="baldez" localSheetId="9">#REF!</definedName>
    <definedName name="baldez" localSheetId="4">#REF!</definedName>
    <definedName name="baldez" localSheetId="0">#REF!</definedName>
    <definedName name="baldez">#REF!</definedName>
    <definedName name="BALPUBL" localSheetId="9">#REF!</definedName>
    <definedName name="BALPUBL" localSheetId="4">#REF!</definedName>
    <definedName name="BALPUBL">#REF!</definedName>
    <definedName name="BANCO" localSheetId="9">#REF!</definedName>
    <definedName name="BANCO" localSheetId="4">#REF!</definedName>
    <definedName name="BANCO">#REF!</definedName>
    <definedName name="BANCO_CCF_BRASIL__S.A." localSheetId="9">#REF!</definedName>
    <definedName name="BANCO_CCF_BRASIL__S.A.">#REF!</definedName>
    <definedName name="BANCO_CS" localSheetId="9">#REF!</definedName>
    <definedName name="BANCO_CS">#REF!</definedName>
    <definedName name="_xlnm.Database" localSheetId="9">#REF!</definedName>
    <definedName name="_xlnm.Database">#REF!</definedName>
    <definedName name="BANCO_IR" localSheetId="9">#REF!</definedName>
    <definedName name="BANCO_IR">#REF!</definedName>
    <definedName name="BANCOS" localSheetId="9">#REF!</definedName>
    <definedName name="BANCOS">#REF!</definedName>
    <definedName name="Bancos.jun06" localSheetId="5" hidden="1">{#N/A,#N/A,FALSE,"Aging Summary";#N/A,#N/A,FALSE,"Ratio Analysis";#N/A,#N/A,FALSE,"Test 120 Day Accts";#N/A,#N/A,FALSE,"Tickmarks"}</definedName>
    <definedName name="Bancos.jun06" localSheetId="4" hidden="1">{#N/A,#N/A,FALSE,"Aging Summary";#N/A,#N/A,FALSE,"Ratio Analysis";#N/A,#N/A,FALSE,"Test 120 Day Accts";#N/A,#N/A,FALSE,"Tickmarks"}</definedName>
    <definedName name="Bancos.jun06" localSheetId="0" hidden="1">{#N/A,#N/A,FALSE,"Aging Summary";#N/A,#N/A,FALSE,"Ratio Analysis";#N/A,#N/A,FALSE,"Test 120 Day Accts";#N/A,#N/A,FALSE,"Tickmarks"}</definedName>
    <definedName name="Bancos.jun06" hidden="1">{#N/A,#N/A,FALSE,"Aging Summary";#N/A,#N/A,FALSE,"Ratio Analysis";#N/A,#N/A,FALSE,"Test 120 Day Accts";#N/A,#N/A,FALSE,"Tickmarks"}</definedName>
    <definedName name="Bandas_ABC" localSheetId="5">#REF!</definedName>
    <definedName name="Bandas_ABC" localSheetId="9">#REF!</definedName>
    <definedName name="Bandas_ABC" localSheetId="4">#REF!</definedName>
    <definedName name="Bandas_ABC" localSheetId="0">#REF!</definedName>
    <definedName name="Bandas_ABC">#REF!</definedName>
    <definedName name="Barbosa" hidden="1">[71]Lead!A1</definedName>
    <definedName name="BASE">#N/A</definedName>
    <definedName name="Base_de_Dados">'[72]Rateio por ano'!$L$11:$Q$15</definedName>
    <definedName name="BaseCalculo" localSheetId="5">#REF!</definedName>
    <definedName name="BaseCalculo" localSheetId="9">#REF!</definedName>
    <definedName name="BaseCalculo" localSheetId="4">#REF!</definedName>
    <definedName name="BaseCalculo" localSheetId="0">#REF!</definedName>
    <definedName name="BaseCalculo">#REF!</definedName>
    <definedName name="BaseCong" localSheetId="9">#REF!</definedName>
    <definedName name="BaseCong" localSheetId="4">#REF!</definedName>
    <definedName name="BaseCong">#REF!</definedName>
    <definedName name="BasedeCalculo" localSheetId="9">#REF!</definedName>
    <definedName name="BasedeCalculo" localSheetId="4">#REF!</definedName>
    <definedName name="BasedeCalculo">#REF!</definedName>
    <definedName name="BaseDeCalculoDaIsencao" localSheetId="9">#REF!</definedName>
    <definedName name="BaseDeCalculoDaIsencao">#REF!</definedName>
    <definedName name="BaseDeCalculoDaIsencao_DTT" localSheetId="9">#REF!</definedName>
    <definedName name="BaseDeCalculoDaIsencao_DTT">#REF!</definedName>
    <definedName name="basee">#N/A</definedName>
    <definedName name="baseger" localSheetId="5">#REF!</definedName>
    <definedName name="baseger" localSheetId="9">#REF!</definedName>
    <definedName name="baseger" localSheetId="4">#REF!</definedName>
    <definedName name="baseger" localSheetId="0">#REF!</definedName>
    <definedName name="baseger">#REF!</definedName>
    <definedName name="BaseIR">[48]Dados!$D$39</definedName>
    <definedName name="Bases">[73]Parametros!$A$2:$A$18</definedName>
    <definedName name="BASEVD" localSheetId="5">#REF!</definedName>
    <definedName name="BASEVD" localSheetId="9">#REF!</definedName>
    <definedName name="BASEVD" localSheetId="4">#REF!</definedName>
    <definedName name="BASEVD" localSheetId="0">#REF!</definedName>
    <definedName name="BASEVD">#REF!</definedName>
    <definedName name="basic_level">'[74]Tabela de Parâmetros'!$A$6:$C$11</definedName>
    <definedName name="BasicSalaries" localSheetId="5">#REF!</definedName>
    <definedName name="BasicSalaries" localSheetId="9">#REF!</definedName>
    <definedName name="BasicSalaries" localSheetId="4">#REF!</definedName>
    <definedName name="BasicSalaries" localSheetId="0">#REF!</definedName>
    <definedName name="BasicSalaries">#REF!</definedName>
    <definedName name="bb" localSheetId="9">#REF!</definedName>
    <definedName name="bb" localSheetId="4">#REF!</definedName>
    <definedName name="bb">#REF!</definedName>
    <definedName name="bbb">36003</definedName>
    <definedName name="bbbb" localSheetId="5">#REF!</definedName>
    <definedName name="bbbb" localSheetId="9">#REF!</definedName>
    <definedName name="bbbb" localSheetId="4">#REF!</definedName>
    <definedName name="bbbb" localSheetId="0">#REF!</definedName>
    <definedName name="bbbb">#REF!</definedName>
    <definedName name="bbbbbbbbbbbbbbbbbbbbbbbbbbbbbbbb" localSheetId="5">'[75]CSSL - Real'!#REF!</definedName>
    <definedName name="bbbbbbbbbbbbbbbbbbbbbbbbbbbbbbbb" localSheetId="9">'[75]CSSL - Real'!#REF!</definedName>
    <definedName name="bbbbbbbbbbbbbbbbbbbbbbbbbbbbbbbb" localSheetId="4">'[75]CSSL - Real'!#REF!</definedName>
    <definedName name="bbbbbbbbbbbbbbbbbbbbbbbbbbbbbbbb" localSheetId="0">'[75]CSSL - Real'!#REF!</definedName>
    <definedName name="bbbbbbbbbbbbbbbbbbbbbbbbbbbbbbbb">'[75]CSSL - Real'!#REF!</definedName>
    <definedName name="BBet">[68]!BBet</definedName>
    <definedName name="BBras">[68]!BBras</definedName>
    <definedName name="BC_D_PI" localSheetId="5">#REF!</definedName>
    <definedName name="BC_D_PI" localSheetId="9">#REF!</definedName>
    <definedName name="BC_D_PI" localSheetId="4">#REF!</definedName>
    <definedName name="BC_D_PI" localSheetId="0">#REF!</definedName>
    <definedName name="BC_D_PI">#REF!</definedName>
    <definedName name="BC_T_PI" localSheetId="9">#REF!</definedName>
    <definedName name="BC_T_PI" localSheetId="4">#REF!</definedName>
    <definedName name="BC_T_PI">#REF!</definedName>
    <definedName name="BCAX">[68]!BCAX</definedName>
    <definedName name="BCHART" hidden="1">'[76]Cntmrs-Recruit'!$F$20:$Q$20</definedName>
    <definedName name="BCpos">[68]!BCpos</definedName>
    <definedName name="BETA" localSheetId="5">[77]BETA!#REF!</definedName>
    <definedName name="BETA" localSheetId="9">[77]BETA!#REF!</definedName>
    <definedName name="BETA" localSheetId="4">[77]BETA!#REF!</definedName>
    <definedName name="BETA" localSheetId="0">[77]BETA!#REF!</definedName>
    <definedName name="BETA">[77]BETA!#REF!</definedName>
    <definedName name="betsy" localSheetId="5">#REF!</definedName>
    <definedName name="betsy" localSheetId="9">#REF!</definedName>
    <definedName name="betsy" localSheetId="4">#REF!</definedName>
    <definedName name="betsy" localSheetId="0">#REF!</definedName>
    <definedName name="betsy">#REF!</definedName>
    <definedName name="bfgb" localSheetId="5">[46]Dados!#REF!</definedName>
    <definedName name="bfgb" localSheetId="9">[46]Dados!#REF!</definedName>
    <definedName name="bfgb" localSheetId="4">[46]Dados!#REF!</definedName>
    <definedName name="bfgb" localSheetId="0">[46]Dados!#REF!</definedName>
    <definedName name="bfgb">[46]Dados!#REF!</definedName>
    <definedName name="BFIN_MES">'[78]RESULTADO MÊS A MÊS'!$A$1:$AJ$1008</definedName>
    <definedName name="BG_Del" hidden="1">15</definedName>
    <definedName name="BG_Ins" hidden="1">4</definedName>
    <definedName name="BG_Mod" hidden="1">6</definedName>
    <definedName name="BGoia">[68]!BGoia</definedName>
    <definedName name="BGVal">[68]!BGVal</definedName>
    <definedName name="BHUVAN" localSheetId="5" hidden="1">{"'subnets'!$A$1:$F$20"}</definedName>
    <definedName name="BHUVAN" localSheetId="4" hidden="1">{"'subnets'!$A$1:$F$20"}</definedName>
    <definedName name="BHUVAN" localSheetId="0" hidden="1">{"'subnets'!$A$1:$F$20"}</definedName>
    <definedName name="BHUVAN" hidden="1">{"'subnets'!$A$1:$F$20"}</definedName>
    <definedName name="bl" localSheetId="9">#REF!</definedName>
    <definedName name="bl">#REF!</definedName>
    <definedName name="BL_D_PF" localSheetId="9">#REF!</definedName>
    <definedName name="BL_D_PF">#REF!</definedName>
    <definedName name="BL_D_PI" localSheetId="9">#REF!</definedName>
    <definedName name="BL_D_PI">#REF!</definedName>
    <definedName name="BL_D_PP" localSheetId="9">#REF!</definedName>
    <definedName name="BL_D_PP">#REF!</definedName>
    <definedName name="BL_T_PF" localSheetId="9">#REF!</definedName>
    <definedName name="BL_T_PF">#REF!</definedName>
    <definedName name="BL_T_PI" localSheetId="9">#REF!</definedName>
    <definedName name="BL_T_PI">#REF!</definedName>
    <definedName name="BL_T_PP" localSheetId="9">#REF!</definedName>
    <definedName name="BL_T_PP">#REF!</definedName>
    <definedName name="BlowEffic" localSheetId="9">#REF!</definedName>
    <definedName name="BlowEffic">#REF!</definedName>
    <definedName name="BLPH10" hidden="1">[79]market!$O$12</definedName>
    <definedName name="BLPH11" hidden="1">[79]market!$Y$12</definedName>
    <definedName name="BLPH12" hidden="1">[79]market!$T$12</definedName>
    <definedName name="BLPH13" hidden="1">[79]market!$AD$12</definedName>
    <definedName name="BLPH6" hidden="1">[79]market!$T$7</definedName>
    <definedName name="BLPH7" hidden="1">[79]market!$AC$7</definedName>
    <definedName name="BLPH8" hidden="1">[79]market!$E$12</definedName>
    <definedName name="BLPH9" hidden="1">[79]market!$J$12</definedName>
    <definedName name="BMCla">[68]!BMCla</definedName>
    <definedName name="BNA">[68]!BNA</definedName>
    <definedName name="BO" localSheetId="5" hidden="1">{#N/A,#N/A,FALSE,"TOTAL"}</definedName>
    <definedName name="BO" localSheetId="4" hidden="1">{#N/A,#N/A,FALSE,"TOTAL"}</definedName>
    <definedName name="BO" localSheetId="0" hidden="1">{#N/A,#N/A,FALSE,"TOTAL"}</definedName>
    <definedName name="BO" hidden="1">{#N/A,#N/A,FALSE,"TOTAL"}</definedName>
    <definedName name="bom">[80]BOM!$A$4:$AS$22</definedName>
    <definedName name="BORDA" localSheetId="5">#REF!</definedName>
    <definedName name="BORDA" localSheetId="9">#REF!</definedName>
    <definedName name="BORDA" localSheetId="4">#REF!</definedName>
    <definedName name="BORDA" localSheetId="0">#REF!</definedName>
    <definedName name="BORDA">#REF!</definedName>
    <definedName name="BORDA1" localSheetId="9">#REF!</definedName>
    <definedName name="BORDA1" localSheetId="4">#REF!</definedName>
    <definedName name="BORDA1">#REF!</definedName>
    <definedName name="BORDA4" localSheetId="9">#REF!</definedName>
    <definedName name="BORDA4" localSheetId="4">#REF!</definedName>
    <definedName name="BORDA4">#REF!</definedName>
    <definedName name="boston" localSheetId="5" hidden="1">{"TotalGeralDespesasPorArea",#N/A,FALSE,"VinculosAccessEfetivo"}</definedName>
    <definedName name="boston" localSheetId="4" hidden="1">{"TotalGeralDespesasPorArea",#N/A,FALSE,"VinculosAccessEfetivo"}</definedName>
    <definedName name="boston" localSheetId="0" hidden="1">{"TotalGeralDespesasPorArea",#N/A,FALSE,"VinculosAccessEfetivo"}</definedName>
    <definedName name="boston" hidden="1">{"TotalGeralDespesasPorArea",#N/A,FALSE,"VinculosAccessEfetivo"}</definedName>
    <definedName name="BOTH" localSheetId="5">#REF!</definedName>
    <definedName name="BOTH" localSheetId="9">#REF!</definedName>
    <definedName name="BOTH" localSheetId="4">#REF!</definedName>
    <definedName name="BOTH" localSheetId="0">#REF!</definedName>
    <definedName name="BOTH">#REF!</definedName>
    <definedName name="BP" localSheetId="5">[81]DMPL!#REF!</definedName>
    <definedName name="BP" localSheetId="9">[81]DMPL!#REF!</definedName>
    <definedName name="BP" localSheetId="4">[81]DMPL!#REF!</definedName>
    <definedName name="BP" localSheetId="0">[81]DMPL!#REF!</definedName>
    <definedName name="BP">[81]DMPL!#REF!</definedName>
    <definedName name="BP_CMI_Escudos" localSheetId="5">#REF!</definedName>
    <definedName name="BP_CMI_Escudos" localSheetId="9">#REF!</definedName>
    <definedName name="BP_CMI_Escudos" localSheetId="4">#REF!</definedName>
    <definedName name="BP_CMI_Escudos" localSheetId="0">#REF!</definedName>
    <definedName name="BP_CMI_Escudos">#REF!</definedName>
    <definedName name="br" localSheetId="9">#REF!</definedName>
    <definedName name="br" localSheetId="4">#REF!</definedName>
    <definedName name="br">#REF!</definedName>
    <definedName name="BR_D_PI" localSheetId="9">#REF!</definedName>
    <definedName name="BR_D_PI" localSheetId="4">#REF!</definedName>
    <definedName name="BR_D_PI">#REF!</definedName>
    <definedName name="BR_T_PI" localSheetId="9">#REF!</definedName>
    <definedName name="BR_T_PI">#REF!</definedName>
    <definedName name="BRAIN_CS" localSheetId="9">#REF!</definedName>
    <definedName name="BRAIN_CS">#REF!</definedName>
    <definedName name="BRAIN_IR" localSheetId="9">#REF!</definedName>
    <definedName name="BRAIN_IR">#REF!</definedName>
    <definedName name="brasil">[82]Final!$E$27</definedName>
    <definedName name="BS" localSheetId="5">#REF!</definedName>
    <definedName name="BS" localSheetId="9">#REF!</definedName>
    <definedName name="BS" localSheetId="4">#REF!</definedName>
    <definedName name="BS" localSheetId="0">#REF!</definedName>
    <definedName name="BS">#REF!</definedName>
    <definedName name="BSino">[68]!BSino</definedName>
    <definedName name="BT_D_PI" localSheetId="5">#REF!</definedName>
    <definedName name="BT_D_PI" localSheetId="9">#REF!</definedName>
    <definedName name="BT_D_PI" localSheetId="4">#REF!</definedName>
    <definedName name="BT_D_PI" localSheetId="0">#REF!</definedName>
    <definedName name="BT_D_PI">#REF!</definedName>
    <definedName name="BT_D_PP" localSheetId="9">#REF!</definedName>
    <definedName name="BT_D_PP" localSheetId="4">#REF!</definedName>
    <definedName name="BT_D_PP">#REF!</definedName>
    <definedName name="BT_T_PI" localSheetId="9">#REF!</definedName>
    <definedName name="BT_T_PI" localSheetId="4">#REF!</definedName>
    <definedName name="BT_T_PI">#REF!</definedName>
    <definedName name="BT_T_PP" localSheetId="9">#REF!</definedName>
    <definedName name="BT_T_PP">#REF!</definedName>
    <definedName name="BTDT" localSheetId="9">[7]Histórico!#REF!</definedName>
    <definedName name="BTDT">[7]Histórico!#REF!</definedName>
    <definedName name="BTDT_DUBA" localSheetId="9">[7]Histórico!#REF!</definedName>
    <definedName name="BTDT_DUBA">[7]Histórico!#REF!</definedName>
    <definedName name="BUD" localSheetId="5">#REF!</definedName>
    <definedName name="BUD" localSheetId="9">#REF!</definedName>
    <definedName name="BUD" localSheetId="4">#REF!</definedName>
    <definedName name="BUD" localSheetId="0">#REF!</definedName>
    <definedName name="BUD">#REF!</definedName>
    <definedName name="BuiltIn_Print_Area" localSheetId="9">#REF!</definedName>
    <definedName name="BuiltIn_Print_Area" localSheetId="4">#REF!</definedName>
    <definedName name="BuiltIn_Print_Area">#REF!</definedName>
    <definedName name="BuiltIn_Print_Area___0">[83]FORNECEDORES!$A$1:$C$31</definedName>
    <definedName name="BuiltIn_Print_Titles">[84]jan!$1:$7</definedName>
    <definedName name="BusinessGroupCodes">[60]Control!$P$11:$P$19</definedName>
    <definedName name="BusinessGroups">[60]Control!$O$11:$O$19</definedName>
    <definedName name="But_Close">#N/A</definedName>
    <definedName name="But_Print">#N/A</definedName>
    <definedName name="ButanNWE_Dtd">[85]Histórico!$A$556</definedName>
    <definedName name="BUTANO" localSheetId="5">#REF!</definedName>
    <definedName name="BUTANO" localSheetId="9">#REF!</definedName>
    <definedName name="BUTANO" localSheetId="4">#REF!</definedName>
    <definedName name="BUTANO" localSheetId="0">#REF!</definedName>
    <definedName name="BUTANO">#REF!</definedName>
    <definedName name="bv" localSheetId="9">#REF!</definedName>
    <definedName name="bv" localSheetId="4">#REF!</definedName>
    <definedName name="bv">#REF!</definedName>
    <definedName name="BVit">[68]!BVit</definedName>
    <definedName name="BVRed">[68]!BVRed</definedName>
    <definedName name="ç" localSheetId="5" hidden="1">{#N/A,#N/A,FALSE,"TOTAL"}</definedName>
    <definedName name="ç" localSheetId="4" hidden="1">{#N/A,#N/A,FALSE,"TOTAL"}</definedName>
    <definedName name="ç" localSheetId="0" hidden="1">{#N/A,#N/A,FALSE,"TOTAL"}</definedName>
    <definedName name="ç" hidden="1">{#N/A,#N/A,FALSE,"TOTAL"}</definedName>
    <definedName name="C." localSheetId="5">#REF!</definedName>
    <definedName name="C." localSheetId="9">#REF!</definedName>
    <definedName name="C." localSheetId="4">#REF!</definedName>
    <definedName name="C." localSheetId="0">#REF!</definedName>
    <definedName name="C.">#REF!</definedName>
    <definedName name="C.M." localSheetId="9">#REF!</definedName>
    <definedName name="C.M." localSheetId="4">#REF!</definedName>
    <definedName name="C.M.">#REF!</definedName>
    <definedName name="C.SOCIAL" localSheetId="9">#REF!</definedName>
    <definedName name="C.SOCIAL" localSheetId="4">#REF!</definedName>
    <definedName name="C.SOCIAL">#REF!</definedName>
    <definedName name="ca" localSheetId="9">#REF!</definedName>
    <definedName name="ca">#REF!</definedName>
    <definedName name="CÂ" localSheetId="9">#REF!</definedName>
    <definedName name="CÂ">#REF!</definedName>
    <definedName name="CAB" localSheetId="9">#REF!</definedName>
    <definedName name="CAB">#REF!</definedName>
    <definedName name="CAIUA">'[86]CÁLCULO GRÁFICO'!$A$8:$P$138</definedName>
    <definedName name="CAIXA" localSheetId="5">#REF!</definedName>
    <definedName name="CAIXA" localSheetId="9">#REF!</definedName>
    <definedName name="CAIXA" localSheetId="4">#REF!</definedName>
    <definedName name="CAIXA" localSheetId="0">#REF!</definedName>
    <definedName name="CAIXA">#REF!</definedName>
    <definedName name="Caixaemp" localSheetId="9">#REF!</definedName>
    <definedName name="Caixaemp" localSheetId="4">#REF!</definedName>
    <definedName name="Caixaemp">#REF!</definedName>
    <definedName name="Caixaop" localSheetId="9">#REF!</definedName>
    <definedName name="Caixaop" localSheetId="4">#REF!</definedName>
    <definedName name="Caixaop">#REF!</definedName>
    <definedName name="Caixapr" localSheetId="9">#REF!</definedName>
    <definedName name="Caixapr">#REF!</definedName>
    <definedName name="calc" localSheetId="9">#REF!</definedName>
    <definedName name="calc">#REF!</definedName>
    <definedName name="Cálculo_do_Capital_Operacional" localSheetId="9">#REF!</definedName>
    <definedName name="Cálculo_do_Capital_Operacional">#REF!</definedName>
    <definedName name="Cálculos_do_Congelado" localSheetId="9">#REF!</definedName>
    <definedName name="Cálculos_do_Congelado">#REF!</definedName>
    <definedName name="Cálculos_Intermediários" localSheetId="9">#REF!</definedName>
    <definedName name="Cálculos_Intermediários">#REF!</definedName>
    <definedName name="CALENDÁRIO" localSheetId="9">#REF!</definedName>
    <definedName name="CALENDÁRIO">#REF!</definedName>
    <definedName name="CALOR_ITA" localSheetId="9">#REF!</definedName>
    <definedName name="CALOR_ITA">#REF!</definedName>
    <definedName name="CAMPINAS">[87]Agua!$A$1313:$Q$1787</definedName>
    <definedName name="CAP" localSheetId="5">#REF!</definedName>
    <definedName name="CAP" localSheetId="9">#REF!</definedName>
    <definedName name="CAP" localSheetId="4">#REF!</definedName>
    <definedName name="CAP" localSheetId="0">#REF!</definedName>
    <definedName name="CAP">#REF!</definedName>
    <definedName name="Cap1a" localSheetId="9">#REF!</definedName>
    <definedName name="Cap1a" localSheetId="4">#REF!</definedName>
    <definedName name="Cap1a">#REF!</definedName>
    <definedName name="Cap1b" localSheetId="9">#REF!</definedName>
    <definedName name="Cap1b" localSheetId="4">#REF!</definedName>
    <definedName name="Cap1b">#REF!</definedName>
    <definedName name="Cap1c" localSheetId="9">#REF!</definedName>
    <definedName name="Cap1c">#REF!</definedName>
    <definedName name="Cap1d" localSheetId="9">#REF!</definedName>
    <definedName name="Cap1d">#REF!</definedName>
    <definedName name="Cap1e" localSheetId="9">#REF!</definedName>
    <definedName name="Cap1e">#REF!</definedName>
    <definedName name="Cap1f" localSheetId="9">#REF!</definedName>
    <definedName name="Cap1f">#REF!</definedName>
    <definedName name="Cap1g" localSheetId="9">#REF!</definedName>
    <definedName name="Cap1g">#REF!</definedName>
    <definedName name="Cap1h" localSheetId="9">#REF!</definedName>
    <definedName name="Cap1h">#REF!</definedName>
    <definedName name="Cap1i" localSheetId="9">#REF!</definedName>
    <definedName name="Cap1i">#REF!</definedName>
    <definedName name="Cap1j" localSheetId="9">#REF!</definedName>
    <definedName name="Cap1j">#REF!</definedName>
    <definedName name="Cap1k" localSheetId="9">#REF!</definedName>
    <definedName name="Cap1k">#REF!</definedName>
    <definedName name="Cap1l" localSheetId="9">#REF!</definedName>
    <definedName name="Cap1l">#REF!</definedName>
    <definedName name="capacifosp" localSheetId="9">#REF!</definedName>
    <definedName name="capacifosp">#REF!</definedName>
    <definedName name="CapAct" localSheetId="9">#REF!</definedName>
    <definedName name="CapAct">#REF!</definedName>
    <definedName name="CapBud" localSheetId="9">#REF!</definedName>
    <definedName name="CapBud">#REF!</definedName>
    <definedName name="CAPCOLIG" localSheetId="9">#REF!</definedName>
    <definedName name="CAPCOLIG">#REF!</definedName>
    <definedName name="CAPEX_ISP" localSheetId="9">'[88]Canbras TVA'!#REF!</definedName>
    <definedName name="CAPEX_ISP">'[88]Canbras TVA'!#REF!</definedName>
    <definedName name="capex2" localSheetId="5" hidden="1">#REF!</definedName>
    <definedName name="capex2" localSheetId="9" hidden="1">#REF!</definedName>
    <definedName name="capex2" localSheetId="4" hidden="1">#REF!</definedName>
    <definedName name="capex2" localSheetId="0" hidden="1">#REF!</definedName>
    <definedName name="capex2" hidden="1">#REF!</definedName>
    <definedName name="CapFct" localSheetId="9">#REF!</definedName>
    <definedName name="CapFct" localSheetId="4">#REF!</definedName>
    <definedName name="CapFct">#REF!</definedName>
    <definedName name="capformolba" localSheetId="9">#REF!</definedName>
    <definedName name="capformolba" localSheetId="4">#REF!</definedName>
    <definedName name="capformolba">#REF!</definedName>
    <definedName name="capformolsp" localSheetId="9">#REF!</definedName>
    <definedName name="capformolsp">#REF!</definedName>
    <definedName name="caphexa" localSheetId="9">#REF!</definedName>
    <definedName name="caphexa">#REF!</definedName>
    <definedName name="capital">[82]Final!$E$19</definedName>
    <definedName name="CAPM">[48]Dados!$F$27</definedName>
    <definedName name="cappentaba" localSheetId="5">#REF!</definedName>
    <definedName name="cappentaba" localSheetId="9">#REF!</definedName>
    <definedName name="cappentaba" localSheetId="4">#REF!</definedName>
    <definedName name="cappentaba" localSheetId="0">#REF!</definedName>
    <definedName name="cappentaba">#REF!</definedName>
    <definedName name="cappentasp" localSheetId="9">#REF!</definedName>
    <definedName name="cappentasp" localSheetId="4">#REF!</definedName>
    <definedName name="cappentasp">#REF!</definedName>
    <definedName name="cappoliolSP" localSheetId="9">#REF!</definedName>
    <definedName name="cappoliolSP" localSheetId="4">#REF!</definedName>
    <definedName name="cappoliolSP">#REF!</definedName>
    <definedName name="Car_Ownewship" localSheetId="9">#REF!</definedName>
    <definedName name="Car_Ownewship">#REF!</definedName>
    <definedName name="CarAllowance">[29]SalaryData!$GA$10</definedName>
    <definedName name="carol" localSheetId="5" hidden="1">'[89]Atual. cambial'!#REF!</definedName>
    <definedName name="carol" localSheetId="9" hidden="1">'[89]Atual. cambial'!#REF!</definedName>
    <definedName name="carol" localSheetId="4" hidden="1">'[89]Atual. cambial'!#REF!</definedName>
    <definedName name="carol" localSheetId="0" hidden="1">'[89]Atual. cambial'!#REF!</definedName>
    <definedName name="carol" hidden="1">'[89]Atual. cambial'!#REF!</definedName>
    <definedName name="cash1" localSheetId="9">'[48]Fluxo de Caixa'!#REF!</definedName>
    <definedName name="cash1" localSheetId="4">'[48]Fluxo de Caixa'!#REF!</definedName>
    <definedName name="cash1">'[48]Fluxo de Caixa'!#REF!</definedName>
    <definedName name="Categorys">'[60]HQ Control'!$B$10:$B$14</definedName>
    <definedName name="Causa" localSheetId="5">#REF!</definedName>
    <definedName name="Causa" localSheetId="9">#REF!</definedName>
    <definedName name="Causa" localSheetId="4">#REF!</definedName>
    <definedName name="Causa" localSheetId="0">#REF!</definedName>
    <definedName name="Causa">#REF!</definedName>
    <definedName name="CB" localSheetId="9">#REF!</definedName>
    <definedName name="CB" localSheetId="4">#REF!</definedName>
    <definedName name="CB">#REF!</definedName>
    <definedName name="cc" localSheetId="9">#REF!</definedName>
    <definedName name="cc" localSheetId="4">#REF!</definedName>
    <definedName name="cc">#REF!</definedName>
    <definedName name="çç" localSheetId="5" hidden="1">{#N/A,#N/A,FALSE,"TOTAL"}</definedName>
    <definedName name="çç" localSheetId="4" hidden="1">{#N/A,#N/A,FALSE,"TOTAL"}</definedName>
    <definedName name="çç" localSheetId="0" hidden="1">{#N/A,#N/A,FALSE,"TOTAL"}</definedName>
    <definedName name="çç" hidden="1">{#N/A,#N/A,FALSE,"TOTAL"}</definedName>
    <definedName name="ccc">[90]Lead!$F$11</definedName>
    <definedName name="ÇÇÇ" localSheetId="5" hidden="1">{#N/A,#N/A,FALSE,"TOTAL"}</definedName>
    <definedName name="ÇÇÇ" localSheetId="4" hidden="1">{#N/A,#N/A,FALSE,"TOTAL"}</definedName>
    <definedName name="ÇÇÇ" localSheetId="0" hidden="1">{#N/A,#N/A,FALSE,"TOTAL"}</definedName>
    <definedName name="ÇÇÇ" hidden="1">{#N/A,#N/A,FALSE,"TOTAL"}</definedName>
    <definedName name="cccc" localSheetId="5" hidden="1">{"'COMBUSTÍVEIS'!$A$1:$K$88"}</definedName>
    <definedName name="cccc" localSheetId="4" hidden="1">{"'COMBUSTÍVEIS'!$A$1:$K$88"}</definedName>
    <definedName name="cccc" localSheetId="0" hidden="1">{"'COMBUSTÍVEIS'!$A$1:$K$88"}</definedName>
    <definedName name="cccc" hidden="1">{"'COMBUSTÍVEIS'!$A$1:$K$88"}</definedName>
    <definedName name="cccccc" localSheetId="5" hidden="1">{"PARTE1",#N/A,FALSE,"Plan1"}</definedName>
    <definedName name="cccccc" localSheetId="4" hidden="1">{"PARTE1",#N/A,FALSE,"Plan1"}</definedName>
    <definedName name="cccccc" localSheetId="0" hidden="1">{"PARTE1",#N/A,FALSE,"Plan1"}</definedName>
    <definedName name="cccccc" hidden="1">{"PARTE1",#N/A,FALSE,"Plan1"}</definedName>
    <definedName name="CCI" localSheetId="5">#REF!</definedName>
    <definedName name="CCI" localSheetId="9">#REF!</definedName>
    <definedName name="CCI" localSheetId="4">#REF!</definedName>
    <definedName name="CCI" localSheetId="0">#REF!</definedName>
    <definedName name="CCI">#REF!</definedName>
    <definedName name="CCL" localSheetId="9">#REF!</definedName>
    <definedName name="CCL" localSheetId="4">#REF!</definedName>
    <definedName name="CCL">#REF!</definedName>
    <definedName name="CCL_" localSheetId="9">#REF!</definedName>
    <definedName name="CCL_" localSheetId="4">#REF!</definedName>
    <definedName name="CCL_">#REF!</definedName>
    <definedName name="CD">'[91]pl atual'!$A$1:$A$65536</definedName>
    <definedName name="CDI" localSheetId="5">#REF!</definedName>
    <definedName name="CDI" localSheetId="9">#REF!</definedName>
    <definedName name="CDI" localSheetId="4">#REF!</definedName>
    <definedName name="CDI" localSheetId="0">#REF!</definedName>
    <definedName name="CDI">#REF!</definedName>
    <definedName name="CEARA_MAR" localSheetId="9">#REF!</definedName>
    <definedName name="CEARA_MAR" localSheetId="4">#REF!</definedName>
    <definedName name="CEARA_MAR">#REF!</definedName>
    <definedName name="CELPA">'[86]CÁLCULO GRÁFICO'!$A$8:$P$128</definedName>
    <definedName name="celpe">'[50]CALC-RESUMO'!$J$6:$Q$37</definedName>
    <definedName name="celpe1">'[50]CALC-RESUMO'!$N$6:$O$37</definedName>
    <definedName name="celpe2">'[50]CALC-RESUMO'!$P$6:$Q$37</definedName>
    <definedName name="CELTINS">'[86]CÁLCULO GRÁFICO'!$A$8:$P$217</definedName>
    <definedName name="CEMAT">'[86]CÁLCULO GRÁFICO'!$A$8:$P$255</definedName>
    <definedName name="Centro_de_Custo" localSheetId="5">[92]COLABORADORES!#REF!</definedName>
    <definedName name="Centro_de_Custo" localSheetId="9">[92]COLABORADORES!#REF!</definedName>
    <definedName name="Centro_de_Custo" localSheetId="4">[92]COLABORADORES!#REF!</definedName>
    <definedName name="Centro_de_Custo" localSheetId="0">[92]COLABORADORES!#REF!</definedName>
    <definedName name="Centro_de_Custo">[92]COLABORADORES!#REF!</definedName>
    <definedName name="CERV" localSheetId="5">#REF!</definedName>
    <definedName name="CERV" localSheetId="9">#REF!</definedName>
    <definedName name="CERV" localSheetId="4">#REF!</definedName>
    <definedName name="CERV" localSheetId="0">#REF!</definedName>
    <definedName name="CERV">#REF!</definedName>
    <definedName name="CES" localSheetId="9">#REF!</definedName>
    <definedName name="CES" localSheetId="4">#REF!</definedName>
    <definedName name="CES">#REF!</definedName>
    <definedName name="cf" localSheetId="5" hidden="1">{#N/A,#N/A,FALSE,"TOTAL"}</definedName>
    <definedName name="cf" localSheetId="4" hidden="1">{#N/A,#N/A,FALSE,"TOTAL"}</definedName>
    <definedName name="cf" localSheetId="0" hidden="1">{#N/A,#N/A,FALSE,"TOTAL"}</definedName>
    <definedName name="cf" hidden="1">{#N/A,#N/A,FALSE,"TOTAL"}</definedName>
    <definedName name="cfba" localSheetId="5">#REF!</definedName>
    <definedName name="cfba" localSheetId="9">#REF!</definedName>
    <definedName name="cfba" localSheetId="4">#REF!</definedName>
    <definedName name="cfba" localSheetId="0">#REF!</definedName>
    <definedName name="cfba">#REF!</definedName>
    <definedName name="CFLO">'[86]CÁLCULO GRÁFICO'!$A$8:$P$123</definedName>
    <definedName name="cfn" localSheetId="5">#REF!</definedName>
    <definedName name="cfn" localSheetId="9">#REF!</definedName>
    <definedName name="cfn" localSheetId="4">#REF!</definedName>
    <definedName name="cfn" localSheetId="0">#REF!</definedName>
    <definedName name="cfn">#REF!</definedName>
    <definedName name="cfsp" localSheetId="9">#REF!</definedName>
    <definedName name="cfsp" localSheetId="4">#REF!</definedName>
    <definedName name="cfsp">#REF!</definedName>
    <definedName name="ch" localSheetId="5" hidden="1">{#N/A,#N/A,FALSE,"TOTAL"}</definedName>
    <definedName name="ch" localSheetId="4" hidden="1">{#N/A,#N/A,FALSE,"TOTAL"}</definedName>
    <definedName name="ch" localSheetId="0" hidden="1">{#N/A,#N/A,FALSE,"TOTAL"}</definedName>
    <definedName name="ch" hidden="1">{#N/A,#N/A,FALSE,"TOTAL"}</definedName>
    <definedName name="Change" hidden="1">#N/A</definedName>
    <definedName name="Change2" hidden="1">#N/A</definedName>
    <definedName name="Change3" hidden="1">#N/A</definedName>
    <definedName name="Change4" hidden="1">#N/A</definedName>
    <definedName name="ChangeRange" hidden="1">#N/A</definedName>
    <definedName name="ChangeRange2" hidden="1">#N/A</definedName>
    <definedName name="CHATO" localSheetId="5">#REF!</definedName>
    <definedName name="CHATO" localSheetId="9">#REF!</definedName>
    <definedName name="CHATO" localSheetId="4">#REF!</definedName>
    <definedName name="CHATO" localSheetId="0">#REF!</definedName>
    <definedName name="CHATO">#REF!</definedName>
    <definedName name="checkme" localSheetId="5">'[93]BALANCE SHEET'!#REF!</definedName>
    <definedName name="checkme" localSheetId="9">'[93]BALANCE SHEET'!#REF!</definedName>
    <definedName name="checkme" localSheetId="4">'[93]BALANCE SHEET'!#REF!</definedName>
    <definedName name="checkme" localSheetId="0">'[93]BALANCE SHEET'!#REF!</definedName>
    <definedName name="checkme">'[93]BALANCE SHEET'!#REF!</definedName>
    <definedName name="CheckMsg" localSheetId="5">#REF!</definedName>
    <definedName name="CheckMsg" localSheetId="9">#REF!</definedName>
    <definedName name="CheckMsg" localSheetId="4">#REF!</definedName>
    <definedName name="CheckMsg" localSheetId="0">#REF!</definedName>
    <definedName name="CheckMsg">#REF!</definedName>
    <definedName name="CI_1" localSheetId="9">#REF!</definedName>
    <definedName name="CI_1" localSheetId="4">#REF!</definedName>
    <definedName name="CI_1">#REF!</definedName>
    <definedName name="CI_10" localSheetId="9">#REF!</definedName>
    <definedName name="CI_10" localSheetId="4">#REF!</definedName>
    <definedName name="CI_10">#REF!</definedName>
    <definedName name="CI_11" localSheetId="9">#REF!</definedName>
    <definedName name="CI_11">#REF!</definedName>
    <definedName name="CI_12" localSheetId="9">#REF!</definedName>
    <definedName name="CI_12">#REF!</definedName>
    <definedName name="CI_2" localSheetId="9">#REF!</definedName>
    <definedName name="CI_2">#REF!</definedName>
    <definedName name="CI_3" localSheetId="9">#REF!</definedName>
    <definedName name="CI_3">#REF!</definedName>
    <definedName name="CI_4" localSheetId="9">#REF!</definedName>
    <definedName name="CI_4">#REF!</definedName>
    <definedName name="CI_5" localSheetId="9">#REF!</definedName>
    <definedName name="CI_5">#REF!</definedName>
    <definedName name="CI_6" localSheetId="9">#REF!</definedName>
    <definedName name="CI_6">#REF!</definedName>
    <definedName name="CI_7" localSheetId="9">#REF!</definedName>
    <definedName name="CI_7">#REF!</definedName>
    <definedName name="CI_8" localSheetId="9">#REF!</definedName>
    <definedName name="CI_8">#REF!</definedName>
    <definedName name="CI_9" localSheetId="9">#REF!</definedName>
    <definedName name="CI_9">#REF!</definedName>
    <definedName name="CI_A" localSheetId="9">#REF!</definedName>
    <definedName name="CI_A">#REF!</definedName>
    <definedName name="CIPHSJ" localSheetId="9" hidden="1">#REF!</definedName>
    <definedName name="CIPHSJ" hidden="1">#REF!</definedName>
    <definedName name="CIQWBGuid" hidden="1">"IMS Market Resource.xlsx"</definedName>
    <definedName name="clie">'[94]ACUMULADO ATÉ OUTUBRO'!$DA$3:$DD$32</definedName>
    <definedName name="cliente" localSheetId="5">#REF!</definedName>
    <definedName name="cliente" localSheetId="9">#REF!</definedName>
    <definedName name="cliente" localSheetId="4">#REF!</definedName>
    <definedName name="cliente" localSheetId="0">#REF!</definedName>
    <definedName name="cliente">#REF!</definedName>
    <definedName name="Cliente_1999" localSheetId="9">#REF!</definedName>
    <definedName name="Cliente_1999" localSheetId="4">#REF!</definedName>
    <definedName name="Cliente_1999">#REF!</definedName>
    <definedName name="cliente2" localSheetId="9">#REF!</definedName>
    <definedName name="cliente2" localSheetId="4">#REF!</definedName>
    <definedName name="cliente2">#REF!</definedName>
    <definedName name="Clientes_2000" localSheetId="9">#REF!</definedName>
    <definedName name="Clientes_2000">#REF!</definedName>
    <definedName name="Clientes1" localSheetId="9">#REF!</definedName>
    <definedName name="Clientes1">#REF!</definedName>
    <definedName name="clientes16">'[95]Gráfico 2016 Clientes'!$Z$3:$AA$20</definedName>
    <definedName name="clientes17">'[95]Gráfico 2016 Clientes'!$BM$5:$BN$28</definedName>
    <definedName name="CLUBE_CS" localSheetId="5">#REF!</definedName>
    <definedName name="CLUBE_CS" localSheetId="9">#REF!</definedName>
    <definedName name="CLUBE_CS" localSheetId="4">#REF!</definedName>
    <definedName name="CLUBE_CS" localSheetId="0">#REF!</definedName>
    <definedName name="CLUBE_CS">#REF!</definedName>
    <definedName name="CLUBE_IR" localSheetId="9">#REF!</definedName>
    <definedName name="CLUBE_IR" localSheetId="4">#REF!</definedName>
    <definedName name="CLUBE_IR">#REF!</definedName>
    <definedName name="CM10_" localSheetId="9">[7]Histórico!#REF!</definedName>
    <definedName name="CM10_" localSheetId="4">[7]Histórico!#REF!</definedName>
    <definedName name="CM10_">[7]Histórico!#REF!</definedName>
    <definedName name="CM35_" localSheetId="9">[7]Histórico!#REF!</definedName>
    <definedName name="CM35_" localSheetId="4">[7]Histórico!#REF!</definedName>
    <definedName name="CM35_">[7]Histórico!#REF!</definedName>
    <definedName name="CMC2_MGSO" localSheetId="9">[7]Histórico!#REF!</definedName>
    <definedName name="CMC2_MGSO" localSheetId="4">[7]Histórico!#REF!</definedName>
    <definedName name="CMC2_MGSO">[7]Histórico!#REF!</definedName>
    <definedName name="CNEE">'[86]CÁLCULO GRÁFICO'!$A$8:$P$134</definedName>
    <definedName name="CNF" localSheetId="5">#REF!</definedName>
    <definedName name="CNF" localSheetId="9">#REF!</definedName>
    <definedName name="CNF" localSheetId="4">#REF!</definedName>
    <definedName name="CNF" localSheetId="0">#REF!</definedName>
    <definedName name="CNF">#REF!</definedName>
    <definedName name="CNF_" localSheetId="9">#REF!</definedName>
    <definedName name="CNF_" localSheetId="4">#REF!</definedName>
    <definedName name="CNF_">#REF!</definedName>
    <definedName name="CO0NTINHA" localSheetId="9">#REF!</definedName>
    <definedName name="CO0NTINHA" localSheetId="4">#REF!</definedName>
    <definedName name="CO0NTINHA">#REF!</definedName>
    <definedName name="CO30T" localSheetId="9">#REF!</definedName>
    <definedName name="CO30T">#REF!</definedName>
    <definedName name="codABR" localSheetId="9">#REF!</definedName>
    <definedName name="codABR">#REF!</definedName>
    <definedName name="codAGO" localSheetId="9">#REF!</definedName>
    <definedName name="codAGO">#REF!</definedName>
    <definedName name="CodCitrix" localSheetId="9">#REF!</definedName>
    <definedName name="CodCitrix">#REF!</definedName>
    <definedName name="CodCitrixf" localSheetId="9">#REF!</definedName>
    <definedName name="CodCitrixf">#REF!</definedName>
    <definedName name="codDEZ" localSheetId="9">#REF!</definedName>
    <definedName name="codDEZ">#REF!</definedName>
    <definedName name="codFEV">[96]CBD0210002!$G$1:$G$731</definedName>
    <definedName name="CODIGO" localSheetId="5">#REF!</definedName>
    <definedName name="CODIGO" localSheetId="9">#REF!</definedName>
    <definedName name="CODIGO" localSheetId="4">#REF!</definedName>
    <definedName name="CODIGO" localSheetId="0">#REF!</definedName>
    <definedName name="CODIGO">#REF!</definedName>
    <definedName name="Código_SKU_FEMSA_Homologado" localSheetId="9">#REF!</definedName>
    <definedName name="Código_SKU_FEMSA_Homologado" localSheetId="4">#REF!</definedName>
    <definedName name="Código_SKU_FEMSA_Homologado">#REF!</definedName>
    <definedName name="CodInt" localSheetId="9">#REF!</definedName>
    <definedName name="CodInt" localSheetId="4">#REF!</definedName>
    <definedName name="CodInt">#REF!</definedName>
    <definedName name="CodIntf" localSheetId="9">#REF!</definedName>
    <definedName name="CodIntf">#REF!</definedName>
    <definedName name="codJAN" localSheetId="9">#REF!</definedName>
    <definedName name="codJAN">#REF!</definedName>
    <definedName name="codJUL" localSheetId="9">#REF!</definedName>
    <definedName name="codJUL">#REF!</definedName>
    <definedName name="codJUN" localSheetId="9">#REF!</definedName>
    <definedName name="codJUN">#REF!</definedName>
    <definedName name="codMAI" localSheetId="9">#REF!</definedName>
    <definedName name="codMAI">#REF!</definedName>
    <definedName name="codMAR">[96]CBD0210003!$G$1:$G$779</definedName>
    <definedName name="codmun">'[97]pl atual'!$A$1:$A$65536</definedName>
    <definedName name="codmuni">'[98]pl atual'!$A$1:$A$65536</definedName>
    <definedName name="codmunic">'[98]pl atual'!$A$1:$A$65536</definedName>
    <definedName name="codNOV" localSheetId="5">#REF!</definedName>
    <definedName name="codNOV" localSheetId="9">#REF!</definedName>
    <definedName name="codNOV" localSheetId="4">#REF!</definedName>
    <definedName name="codNOV" localSheetId="0">#REF!</definedName>
    <definedName name="codNOV">#REF!</definedName>
    <definedName name="codOUT" localSheetId="9">#REF!</definedName>
    <definedName name="codOUT" localSheetId="4">#REF!</definedName>
    <definedName name="codOUT">#REF!</definedName>
    <definedName name="codSET" localSheetId="9">#REF!</definedName>
    <definedName name="codSET" localSheetId="4">#REF!</definedName>
    <definedName name="codSET">#REF!</definedName>
    <definedName name="Coef_MPRM_WUNL" localSheetId="9">[7]Histórico!#REF!</definedName>
    <definedName name="Coef_MPRM_WUNL" localSheetId="4">[7]Histórico!#REF!</definedName>
    <definedName name="Coef_MPRM_WUNL">[7]Histórico!#REF!</definedName>
    <definedName name="Coef_UPRO_WTI" localSheetId="9">[7]Histórico!#REF!</definedName>
    <definedName name="Coef_UPRO_WTI" localSheetId="4">[7]Histórico!#REF!</definedName>
    <definedName name="Coef_UPRO_WTI">[7]Histórico!#REF!</definedName>
    <definedName name="COFINS" localSheetId="5" hidden="1">#REF!</definedName>
    <definedName name="COFINS" localSheetId="9" hidden="1">#REF!</definedName>
    <definedName name="COFINS" localSheetId="4" hidden="1">#REF!</definedName>
    <definedName name="COFINS" localSheetId="0" hidden="1">#REF!</definedName>
    <definedName name="COFINS" hidden="1">#REF!</definedName>
    <definedName name="COFINS_Crédito" localSheetId="5" hidden="1">{#N/A,#N/A,FALSE,"Aging Summary";#N/A,#N/A,FALSE,"Ratio Analysis";#N/A,#N/A,FALSE,"Test 120 Day Accts";#N/A,#N/A,FALSE,"Tickmarks"}</definedName>
    <definedName name="COFINS_Crédito" localSheetId="4" hidden="1">{#N/A,#N/A,FALSE,"Aging Summary";#N/A,#N/A,FALSE,"Ratio Analysis";#N/A,#N/A,FALSE,"Test 120 Day Accts";#N/A,#N/A,FALSE,"Tickmarks"}</definedName>
    <definedName name="COFINS_Crédito" localSheetId="0" hidden="1">{#N/A,#N/A,FALSE,"Aging Summary";#N/A,#N/A,FALSE,"Ratio Analysis";#N/A,#N/A,FALSE,"Test 120 Day Accts";#N/A,#N/A,FALSE,"Tickmarks"}</definedName>
    <definedName name="COFINS_Crédito" hidden="1">{#N/A,#N/A,FALSE,"Aging Summary";#N/A,#N/A,FALSE,"Ratio Analysis";#N/A,#N/A,FALSE,"Test 120 Day Accts";#N/A,#N/A,FALSE,"Tickmarks"}</definedName>
    <definedName name="cofins1" localSheetId="5" hidden="1">{"Fecha_Outubro",#N/A,FALSE,"FECHAMENTO-2002 ";"Defer_Outubro",#N/A,FALSE,"DIFERIDO";"Pis_Outubro",#N/A,FALSE,"PIS COFINS";"Iss_Outubro",#N/A,FALSE,"ISS"}</definedName>
    <definedName name="cofins1" localSheetId="4" hidden="1">{"Fecha_Outubro",#N/A,FALSE,"FECHAMENTO-2002 ";"Defer_Outubro",#N/A,FALSE,"DIFERIDO";"Pis_Outubro",#N/A,FALSE,"PIS COFINS";"Iss_Outubro",#N/A,FALSE,"ISS"}</definedName>
    <definedName name="cofins1" localSheetId="0" hidden="1">{"Fecha_Outubro",#N/A,FALSE,"FECHAMENTO-2002 ";"Defer_Outubro",#N/A,FALSE,"DIFERIDO";"Pis_Outubro",#N/A,FALSE,"PIS COFINS";"Iss_Outubro",#N/A,FALSE,"ISS"}</definedName>
    <definedName name="cofins1" hidden="1">{"Fecha_Outubro",#N/A,FALSE,"FECHAMENTO-2002 ";"Defer_Outubro",#N/A,FALSE,"DIFERIDO";"Pis_Outubro",#N/A,FALSE,"PIS COFINS";"Iss_Outubro",#N/A,FALSE,"ISS"}</definedName>
    <definedName name="COLIGATIVO" localSheetId="5">#REF!</definedName>
    <definedName name="COLIGATIVO" localSheetId="9">#REF!</definedName>
    <definedName name="COLIGATIVO" localSheetId="4">#REF!</definedName>
    <definedName name="COLIGATIVO" localSheetId="0">#REF!</definedName>
    <definedName name="COLIGATIVO">#REF!</definedName>
    <definedName name="COLIGPASSIVO" localSheetId="9">#REF!</definedName>
    <definedName name="COLIGPASSIVO" localSheetId="4">#REF!</definedName>
    <definedName name="COLIGPASSIVO">#REF!</definedName>
    <definedName name="comercial">'[50]CALC-RESUMO'!$AI$3:$AM$34</definedName>
    <definedName name="COMISS_MERCAD">'[99]CALC COMISSAO VENDAS - VARIAVEL'!$A$2:$O$158</definedName>
    <definedName name="COMISS_TRAD">'[99]CALC COMISSAO VENDAS - VARIAVEL'!$A$159:$O$315</definedName>
    <definedName name="COMMOD_CS" localSheetId="5">#REF!</definedName>
    <definedName name="COMMOD_CS" localSheetId="9">#REF!</definedName>
    <definedName name="COMMOD_CS" localSheetId="4">#REF!</definedName>
    <definedName name="COMMOD_CS" localSheetId="0">#REF!</definedName>
    <definedName name="COMMOD_CS">#REF!</definedName>
    <definedName name="COMMOD_IR" localSheetId="9">#REF!</definedName>
    <definedName name="COMMOD_IR" localSheetId="4">#REF!</definedName>
    <definedName name="COMMOD_IR">#REF!</definedName>
    <definedName name="comp" localSheetId="5" hidden="1">{#N/A,#N/A,FALSE,"Aging Summary";#N/A,#N/A,FALSE,"Ratio Analysis";#N/A,#N/A,FALSE,"Test 120 Day Accts";#N/A,#N/A,FALSE,"Tickmarks"}</definedName>
    <definedName name="comp" localSheetId="4" hidden="1">{#N/A,#N/A,FALSE,"Aging Summary";#N/A,#N/A,FALSE,"Ratio Analysis";#N/A,#N/A,FALSE,"Test 120 Day Accts";#N/A,#N/A,FALSE,"Tickmarks"}</definedName>
    <definedName name="comp" localSheetId="0" hidden="1">{#N/A,#N/A,FALSE,"Aging Summary";#N/A,#N/A,FALSE,"Ratio Analysis";#N/A,#N/A,FALSE,"Test 120 Day Accts";#N/A,#N/A,FALSE,"Tickmarks"}</definedName>
    <definedName name="comp" hidden="1">{#N/A,#N/A,FALSE,"Aging Summary";#N/A,#N/A,FALSE,"Ratio Analysis";#N/A,#N/A,FALSE,"Test 120 Day Accts";#N/A,#N/A,FALSE,"Tickmarks"}</definedName>
    <definedName name="Company_Name">'[100]SET UP'!$C$12</definedName>
    <definedName name="COMPRA" localSheetId="5">#REF!</definedName>
    <definedName name="COMPRA" localSheetId="9">#REF!</definedName>
    <definedName name="COMPRA" localSheetId="4">#REF!</definedName>
    <definedName name="COMPRA" localSheetId="0">#REF!</definedName>
    <definedName name="COMPRA">#REF!</definedName>
    <definedName name="compselic" localSheetId="9">#REF!</definedName>
    <definedName name="compselic" localSheetId="4">#REF!</definedName>
    <definedName name="compselic">#REF!</definedName>
    <definedName name="COMPULSORIO" localSheetId="9">#REF!</definedName>
    <definedName name="COMPULSORIO" localSheetId="4">#REF!</definedName>
    <definedName name="COMPULSORIO">#REF!</definedName>
    <definedName name="ConcLeas" localSheetId="9">#REF!</definedName>
    <definedName name="ConcLeas">#REF!</definedName>
    <definedName name="CONCPERM1" localSheetId="9">#REF!</definedName>
    <definedName name="CONCPERM1">#REF!</definedName>
    <definedName name="CONCPERM2" localSheetId="9">#REF!</definedName>
    <definedName name="CONCPERM2">#REF!</definedName>
    <definedName name="CONCPERM3" localSheetId="9">#REF!</definedName>
    <definedName name="CONCPERM3">#REF!</definedName>
    <definedName name="CONCPERM4" localSheetId="9">#REF!</definedName>
    <definedName name="CONCPERM4">#REF!</definedName>
    <definedName name="ConcPermLs_Cmi" localSheetId="9">#REF!</definedName>
    <definedName name="ConcPermLs_Cmi">#REF!</definedName>
    <definedName name="ConcRes1" localSheetId="9">#REF!</definedName>
    <definedName name="ConcRes1">#REF!</definedName>
    <definedName name="ConcRes2" localSheetId="9">#REF!</definedName>
    <definedName name="ConcRes2">#REF!</definedName>
    <definedName name="Cond">[73]Parametros!$D$2:$D$3</definedName>
    <definedName name="Conexão_Aeroporto">[53]DESPESAS!$H$366</definedName>
    <definedName name="CONFERÊNCIA" localSheetId="5">#REF!</definedName>
    <definedName name="CONFERÊNCIA" localSheetId="9">#REF!</definedName>
    <definedName name="CONFERÊNCIA" localSheetId="4">#REF!</definedName>
    <definedName name="CONFERÊNCIA" localSheetId="0">#REF!</definedName>
    <definedName name="CONFERÊNCIA">#REF!</definedName>
    <definedName name="CONFERÊNCIA_ATUAL" localSheetId="9">#REF!</definedName>
    <definedName name="CONFERÊNCIA_ATUAL" localSheetId="4">#REF!</definedName>
    <definedName name="CONFERÊNCIA_ATUAL">#REF!</definedName>
    <definedName name="Consolidações" localSheetId="9">#REF!</definedName>
    <definedName name="Consolidações" localSheetId="4">#REF!</definedName>
    <definedName name="Consolidações">#REF!</definedName>
    <definedName name="Consolidado" localSheetId="9">#REF!</definedName>
    <definedName name="Consolidado">#REF!</definedName>
    <definedName name="Const_MPRM_WUNL" localSheetId="9">[7]Histórico!#REF!</definedName>
    <definedName name="Const_MPRM_WUNL">[7]Histórico!#REF!</definedName>
    <definedName name="CONST_N603" localSheetId="9">[7]Histórico!#REF!</definedName>
    <definedName name="CONST_N603">[7]Histórico!#REF!</definedName>
    <definedName name="Const_UPRO_WTI" localSheetId="9">[7]Histórico!#REF!</definedName>
    <definedName name="Const_UPRO_WTI">[7]Histórico!#REF!</definedName>
    <definedName name="CONST_WPRO" localSheetId="9">[7]Histórico!#REF!</definedName>
    <definedName name="CONST_WPRO">[7]Histórico!#REF!</definedName>
    <definedName name="CONST_WUNL" localSheetId="9">[7]Histórico!#REF!</definedName>
    <definedName name="CONST_WUNL">[7]Histórico!#REF!</definedName>
    <definedName name="Consulta_de_ds_frota_1" localSheetId="5">#REF!</definedName>
    <definedName name="Consulta_de_ds_frota_1" localSheetId="9">#REF!</definedName>
    <definedName name="Consulta_de_ds_frota_1" localSheetId="4">#REF!</definedName>
    <definedName name="Consulta_de_ds_frota_1" localSheetId="0">#REF!</definedName>
    <definedName name="Consulta_de_ds_frota_1">#REF!</definedName>
    <definedName name="Consulta_de_ds_frota_1_1" localSheetId="9">#REF!</definedName>
    <definedName name="Consulta_de_ds_frota_1_1" localSheetId="4">#REF!</definedName>
    <definedName name="Consulta_de_ds_frota_1_1">#REF!</definedName>
    <definedName name="Consulta_de_ds_frota_1_4" localSheetId="9">#REF!</definedName>
    <definedName name="Consulta_de_ds_frota_1_4" localSheetId="4">#REF!</definedName>
    <definedName name="Consulta_de_ds_frota_1_4">#REF!</definedName>
    <definedName name="Consulta_de_ds_frota_1_6" localSheetId="9">#REF!</definedName>
    <definedName name="Consulta_de_ds_frota_1_6">#REF!</definedName>
    <definedName name="Consulta_de_ds_frota_1_8" localSheetId="9">#REF!</definedName>
    <definedName name="Consulta_de_ds_frota_1_8">#REF!</definedName>
    <definedName name="Consulta_de_ds_frota_2_1" localSheetId="9">#REF!</definedName>
    <definedName name="Consulta_de_ds_frota_2_1">#REF!</definedName>
    <definedName name="Consulta_de_ds_frota_2_6" localSheetId="9">#REF!</definedName>
    <definedName name="Consulta_de_ds_frota_2_6">#REF!</definedName>
    <definedName name="Consulta_de_ds_frota_3" localSheetId="9">#REF!</definedName>
    <definedName name="Consulta_de_ds_frota_3">#REF!</definedName>
    <definedName name="Consulta_de_ds_frota_4" localSheetId="9">#REF!</definedName>
    <definedName name="Consulta_de_ds_frota_4">#REF!</definedName>
    <definedName name="Consulta_de_ds_frota_5" localSheetId="9">#REF!</definedName>
    <definedName name="Consulta_de_ds_frota_5">#REF!</definedName>
    <definedName name="Consulta_de_ds_frota_6" localSheetId="9">#REF!</definedName>
    <definedName name="Consulta_de_ds_frota_6">#REF!</definedName>
    <definedName name="Consulta_de_ds_frota_7" localSheetId="9">#REF!</definedName>
    <definedName name="Consulta_de_ds_frota_7">#REF!</definedName>
    <definedName name="Consumo" localSheetId="9">#REF!</definedName>
    <definedName name="Consumo">#REF!</definedName>
    <definedName name="Consumo_1999" localSheetId="9">#REF!</definedName>
    <definedName name="Consumo_1999">#REF!</definedName>
    <definedName name="Consumo_2000" localSheetId="9">#REF!</definedName>
    <definedName name="Consumo_2000">#REF!</definedName>
    <definedName name="CONTA" localSheetId="9">#REF!</definedName>
    <definedName name="CONTA">#REF!</definedName>
    <definedName name="CONTA02" localSheetId="9">#REF!</definedName>
    <definedName name="CONTA02">#REF!</definedName>
    <definedName name="CONTA03" localSheetId="9">#REF!</definedName>
    <definedName name="CONTA03">#REF!</definedName>
    <definedName name="CONTA04" localSheetId="9">#REF!</definedName>
    <definedName name="CONTA04">#REF!</definedName>
    <definedName name="CONTA05" localSheetId="9">#REF!</definedName>
    <definedName name="CONTA05">#REF!</definedName>
    <definedName name="CONTA06" localSheetId="9">#REF!</definedName>
    <definedName name="CONTA06">#REF!</definedName>
    <definedName name="CONTA07" localSheetId="9">#REF!</definedName>
    <definedName name="CONTA07">#REF!</definedName>
    <definedName name="CONTA08" localSheetId="9">#REF!</definedName>
    <definedName name="CONTA08">#REF!</definedName>
    <definedName name="CONTA09" localSheetId="9">#REF!</definedName>
    <definedName name="CONTA09">#REF!</definedName>
    <definedName name="CONTA10" localSheetId="9">#REF!</definedName>
    <definedName name="CONTA10">#REF!</definedName>
    <definedName name="CONTA11" localSheetId="9">#REF!</definedName>
    <definedName name="CONTA11">#REF!</definedName>
    <definedName name="CONTA12" localSheetId="9">#REF!</definedName>
    <definedName name="CONTA12">#REF!</definedName>
    <definedName name="CONTAMARDISA" localSheetId="9">#REF!</definedName>
    <definedName name="CONTAMARDISA">#REF!</definedName>
    <definedName name="Contingência">[101]Base!$B$2:$B$181</definedName>
    <definedName name="CONTINHA" localSheetId="5">#REF!</definedName>
    <definedName name="CONTINHA" localSheetId="9">#REF!</definedName>
    <definedName name="CONTINHA" localSheetId="4">#REF!</definedName>
    <definedName name="CONTINHA" localSheetId="0">#REF!</definedName>
    <definedName name="CONTINHA">#REF!</definedName>
    <definedName name="contionha" localSheetId="9">#REF!</definedName>
    <definedName name="contionha" localSheetId="4">#REF!</definedName>
    <definedName name="contionha">#REF!</definedName>
    <definedName name="CONTNHA" localSheetId="9">#REF!</definedName>
    <definedName name="CONTNHA" localSheetId="4">#REF!</definedName>
    <definedName name="CONTNHA">#REF!</definedName>
    <definedName name="Contribuição">[102]Tabelas!$E$7:$E$16</definedName>
    <definedName name="control" localSheetId="5">#REF!</definedName>
    <definedName name="control" localSheetId="9">#REF!</definedName>
    <definedName name="control" localSheetId="4">#REF!</definedName>
    <definedName name="control" localSheetId="0">#REF!</definedName>
    <definedName name="control">#REF!</definedName>
    <definedName name="Conv" localSheetId="9">#REF!</definedName>
    <definedName name="Conv" localSheetId="4">#REF!</definedName>
    <definedName name="Conv">#REF!</definedName>
    <definedName name="CONVERSÃO_DE_OLEO_P_GÁS___N.PROJETOS" localSheetId="9">#REF!</definedName>
    <definedName name="CONVERSÃO_DE_OLEO_P_GÁS___N.PROJETOS" localSheetId="4">#REF!</definedName>
    <definedName name="CONVERSÃO_DE_OLEO_P_GÁS___N.PROJETOS">#REF!</definedName>
    <definedName name="CoopersAtivo" localSheetId="9">#REF!</definedName>
    <definedName name="CoopersAtivo">#REF!</definedName>
    <definedName name="CoopersDOAR1" localSheetId="9">#REF!</definedName>
    <definedName name="CoopersDOAR1">#REF!</definedName>
    <definedName name="CoopersDOAR2" localSheetId="9">#REF!</definedName>
    <definedName name="CoopersDOAR2">#REF!</definedName>
    <definedName name="CoopersDRE" localSheetId="9">#REF!</definedName>
    <definedName name="CoopersDRE">#REF!</definedName>
    <definedName name="CoopersDRE1" localSheetId="9">#REF!</definedName>
    <definedName name="CoopersDRE1">#REF!</definedName>
    <definedName name="CoopersDRE2" localSheetId="9">#REF!</definedName>
    <definedName name="CoopersDRE2">#REF!</definedName>
    <definedName name="CoopersMUT_PL_LS_1" localSheetId="9">#REF!</definedName>
    <definedName name="CoopersMUT_PL_LS_1">#REF!</definedName>
    <definedName name="CoopersMutPLCMI" localSheetId="9">#REF!</definedName>
    <definedName name="CoopersMutPLCMI">#REF!</definedName>
    <definedName name="CoopersPassivo" localSheetId="9">#REF!</definedName>
    <definedName name="CoopersPassivo">#REF!</definedName>
    <definedName name="Coord">[103]Parametros!$D$2:$D$7</definedName>
    <definedName name="copai" localSheetId="5">#REF!</definedName>
    <definedName name="copai" localSheetId="9">#REF!</definedName>
    <definedName name="copai" localSheetId="4">#REF!</definedName>
    <definedName name="copai" localSheetId="0">#REF!</definedName>
    <definedName name="copai">#REF!</definedName>
    <definedName name="CopaI_" localSheetId="9">#REF!</definedName>
    <definedName name="CopaI_" localSheetId="4">#REF!</definedName>
    <definedName name="CopaI_">#REF!</definedName>
    <definedName name="copaii" localSheetId="9">#REF!</definedName>
    <definedName name="copaii" localSheetId="4">#REF!</definedName>
    <definedName name="copaii">#REF!</definedName>
    <definedName name="CopaIII" localSheetId="9">#REF!</definedName>
    <definedName name="CopaIII">#REF!</definedName>
    <definedName name="COPIA_CODDESC" localSheetId="9">#REF!</definedName>
    <definedName name="COPIA_CODDESC">#REF!</definedName>
    <definedName name="CORRIDA" localSheetId="9">#REF!</definedName>
    <definedName name="CORRIDA">#REF!</definedName>
    <definedName name="CORSEG_CS" localSheetId="9">#REF!</definedName>
    <definedName name="CORSEG_CS">#REF!</definedName>
    <definedName name="CORSEG_IR" localSheetId="9">#REF!</definedName>
    <definedName name="CORSEG_IR">#REF!</definedName>
    <definedName name="cota" localSheetId="9">[67]COTA_PETROBRAS!#REF!</definedName>
    <definedName name="cota">[67]COTA_PETROBRAS!#REF!</definedName>
    <definedName name="Cota_1" localSheetId="5">#REF!</definedName>
    <definedName name="Cota_1" localSheetId="9">#REF!</definedName>
    <definedName name="Cota_1" localSheetId="4">#REF!</definedName>
    <definedName name="Cota_1" localSheetId="0">#REF!</definedName>
    <definedName name="Cota_1">#REF!</definedName>
    <definedName name="Cota_2" localSheetId="9">#REF!</definedName>
    <definedName name="Cota_2" localSheetId="4">#REF!</definedName>
    <definedName name="Cota_2">#REF!</definedName>
    <definedName name="cota_mes_8" localSheetId="9">[104]COTA_PETROBRAS!#REF!</definedName>
    <definedName name="cota_mes_8" localSheetId="4">[104]COTA_PETROBRAS!#REF!</definedName>
    <definedName name="cota_mes_8">[104]COTA_PETROBRAS!#REF!</definedName>
    <definedName name="cota_mes_9" localSheetId="9">[104]COTA_PETROBRAS!#REF!</definedName>
    <definedName name="cota_mes_9" localSheetId="4">[104]COTA_PETROBRAS!#REF!</definedName>
    <definedName name="cota_mes_9">[104]COTA_PETROBRAS!#REF!</definedName>
    <definedName name="cota_mes_refap" localSheetId="9">[104]COTA_PETROBRAS!#REF!</definedName>
    <definedName name="cota_mes_refap">[104]COTA_PETROBRAS!#REF!</definedName>
    <definedName name="cota_mes_refap_1" localSheetId="9">[104]COTA_PETROBRAS!#REF!</definedName>
    <definedName name="cota_mes_refap_1">[104]COTA_PETROBRAS!#REF!</definedName>
    <definedName name="cota_mes_refap_10" localSheetId="9">[104]COTA_PETROBRAS!#REF!</definedName>
    <definedName name="cota_mes_refap_10">[104]COTA_PETROBRAS!#REF!</definedName>
    <definedName name="cota_mes_refap_100" localSheetId="9">[104]COTA_PETROBRAS!#REF!</definedName>
    <definedName name="cota_mes_refap_100">[104]COTA_PETROBRAS!#REF!</definedName>
    <definedName name="cota_mes_refap_101" localSheetId="9">[104]COTA_PETROBRAS!#REF!</definedName>
    <definedName name="cota_mes_refap_101">[104]COTA_PETROBRAS!#REF!</definedName>
    <definedName name="cota_mes_refap_102" localSheetId="9">[104]COTA_PETROBRAS!#REF!</definedName>
    <definedName name="cota_mes_refap_102">[104]COTA_PETROBRAS!#REF!</definedName>
    <definedName name="cota_mes_refap_103" localSheetId="9">[104]COTA_PETROBRAS!#REF!</definedName>
    <definedName name="cota_mes_refap_103">[104]COTA_PETROBRAS!#REF!</definedName>
    <definedName name="cota_mes_refap_104" localSheetId="9">[104]COTA_PETROBRAS!#REF!</definedName>
    <definedName name="cota_mes_refap_104">[104]COTA_PETROBRAS!#REF!</definedName>
    <definedName name="cota_mes_refap_105" localSheetId="9">[104]COTA_PETROBRAS!#REF!</definedName>
    <definedName name="cota_mes_refap_105">[104]COTA_PETROBRAS!#REF!</definedName>
    <definedName name="cota_mes_refap_106" localSheetId="9">[104]COTA_PETROBRAS!#REF!</definedName>
    <definedName name="cota_mes_refap_106">[104]COTA_PETROBRAS!#REF!</definedName>
    <definedName name="cota_mes_refap_107" localSheetId="9">[104]COTA_PETROBRAS!#REF!</definedName>
    <definedName name="cota_mes_refap_107">[104]COTA_PETROBRAS!#REF!</definedName>
    <definedName name="cota_mes_refap_108" localSheetId="9">[104]COTA_PETROBRAS!#REF!</definedName>
    <definedName name="cota_mes_refap_108">[104]COTA_PETROBRAS!#REF!</definedName>
    <definedName name="cota_mes_refap_109" localSheetId="9">[104]COTA_PETROBRAS!#REF!</definedName>
    <definedName name="cota_mes_refap_109">[104]COTA_PETROBRAS!#REF!</definedName>
    <definedName name="cota_mes_refap_11" localSheetId="9">[104]COTA_PETROBRAS!#REF!</definedName>
    <definedName name="cota_mes_refap_11">[104]COTA_PETROBRAS!#REF!</definedName>
    <definedName name="cota_mes_refap_110" localSheetId="9">[104]COTA_PETROBRAS!#REF!</definedName>
    <definedName name="cota_mes_refap_110">[104]COTA_PETROBRAS!#REF!</definedName>
    <definedName name="cota_mes_refap_111" localSheetId="9">[104]COTA_PETROBRAS!#REF!</definedName>
    <definedName name="cota_mes_refap_111">[104]COTA_PETROBRAS!#REF!</definedName>
    <definedName name="cota_mes_refap_112" localSheetId="9">[104]COTA_PETROBRAS!#REF!</definedName>
    <definedName name="cota_mes_refap_112">[104]COTA_PETROBRAS!#REF!</definedName>
    <definedName name="cota_mes_refap_113" localSheetId="9">[104]COTA_PETROBRAS!#REF!</definedName>
    <definedName name="cota_mes_refap_113">[104]COTA_PETROBRAS!#REF!</definedName>
    <definedName name="cota_mes_refap_114" localSheetId="9">[104]COTA_PETROBRAS!#REF!</definedName>
    <definedName name="cota_mes_refap_114">[104]COTA_PETROBRAS!#REF!</definedName>
    <definedName name="cota_mes_refap_115" localSheetId="9">[104]COTA_PETROBRAS!#REF!</definedName>
    <definedName name="cota_mes_refap_115">[104]COTA_PETROBRAS!#REF!</definedName>
    <definedName name="cota_mes_refap_116" localSheetId="9">[104]COTA_PETROBRAS!#REF!</definedName>
    <definedName name="cota_mes_refap_116">[104]COTA_PETROBRAS!#REF!</definedName>
    <definedName name="cota_mes_refap_117" localSheetId="9">[104]COTA_PETROBRAS!#REF!</definedName>
    <definedName name="cota_mes_refap_117">[104]COTA_PETROBRAS!#REF!</definedName>
    <definedName name="cota_mes_refap_118" localSheetId="9">[104]COTA_PETROBRAS!#REF!</definedName>
    <definedName name="cota_mes_refap_118">[104]COTA_PETROBRAS!#REF!</definedName>
    <definedName name="cota_mes_refap_119" localSheetId="9">[104]COTA_PETROBRAS!#REF!</definedName>
    <definedName name="cota_mes_refap_119">[104]COTA_PETROBRAS!#REF!</definedName>
    <definedName name="cota_mes_refap_12" localSheetId="9">[104]COTA_PETROBRAS!#REF!</definedName>
    <definedName name="cota_mes_refap_12">[104]COTA_PETROBRAS!#REF!</definedName>
    <definedName name="cota_mes_refap_120" localSheetId="9">[104]COTA_PETROBRAS!#REF!</definedName>
    <definedName name="cota_mes_refap_120">[104]COTA_PETROBRAS!#REF!</definedName>
    <definedName name="cota_mes_refap_121" localSheetId="9">[104]COTA_PETROBRAS!#REF!</definedName>
    <definedName name="cota_mes_refap_121">[104]COTA_PETROBRAS!#REF!</definedName>
    <definedName name="cota_mes_refap_122" localSheetId="9">[104]COTA_PETROBRAS!#REF!</definedName>
    <definedName name="cota_mes_refap_122">[104]COTA_PETROBRAS!#REF!</definedName>
    <definedName name="cota_mes_refap_123" localSheetId="9">[104]COTA_PETROBRAS!#REF!</definedName>
    <definedName name="cota_mes_refap_123">[104]COTA_PETROBRAS!#REF!</definedName>
    <definedName name="cota_mes_refap_124" localSheetId="9">[104]COTA_PETROBRAS!#REF!</definedName>
    <definedName name="cota_mes_refap_124">[104]COTA_PETROBRAS!#REF!</definedName>
    <definedName name="cota_mes_refap_125" localSheetId="9">[104]COTA_PETROBRAS!#REF!</definedName>
    <definedName name="cota_mes_refap_125">[104]COTA_PETROBRAS!#REF!</definedName>
    <definedName name="cota_mes_refap_126" localSheetId="9">[104]COTA_PETROBRAS!#REF!</definedName>
    <definedName name="cota_mes_refap_126">[104]COTA_PETROBRAS!#REF!</definedName>
    <definedName name="cota_mes_refap_127" localSheetId="9">[104]COTA_PETROBRAS!#REF!</definedName>
    <definedName name="cota_mes_refap_127">[104]COTA_PETROBRAS!#REF!</definedName>
    <definedName name="cota_mes_refap_128" localSheetId="9">[104]COTA_PETROBRAS!#REF!</definedName>
    <definedName name="cota_mes_refap_128">[104]COTA_PETROBRAS!#REF!</definedName>
    <definedName name="cota_mes_refap_129" localSheetId="9">[104]COTA_PETROBRAS!#REF!</definedName>
    <definedName name="cota_mes_refap_129">[104]COTA_PETROBRAS!#REF!</definedName>
    <definedName name="cota_mes_refap_13" localSheetId="9">[104]COTA_PETROBRAS!#REF!</definedName>
    <definedName name="cota_mes_refap_13">[104]COTA_PETROBRAS!#REF!</definedName>
    <definedName name="cota_mes_refap_130" localSheetId="9">[104]COTA_PETROBRAS!#REF!</definedName>
    <definedName name="cota_mes_refap_130">[104]COTA_PETROBRAS!#REF!</definedName>
    <definedName name="cota_mes_refap_131" localSheetId="9">[104]COTA_PETROBRAS!#REF!</definedName>
    <definedName name="cota_mes_refap_131">[104]COTA_PETROBRAS!#REF!</definedName>
    <definedName name="cota_mes_refap_132" localSheetId="9">[104]COTA_PETROBRAS!#REF!</definedName>
    <definedName name="cota_mes_refap_132">[104]COTA_PETROBRAS!#REF!</definedName>
    <definedName name="cota_mes_refap_133" localSheetId="9">[104]COTA_PETROBRAS!#REF!</definedName>
    <definedName name="cota_mes_refap_133">[104]COTA_PETROBRAS!#REF!</definedName>
    <definedName name="cota_mes_refap_134" localSheetId="9">[104]COTA_PETROBRAS!#REF!</definedName>
    <definedName name="cota_mes_refap_134">[104]COTA_PETROBRAS!#REF!</definedName>
    <definedName name="cota_mes_refap_135" localSheetId="9">[104]COTA_PETROBRAS!#REF!</definedName>
    <definedName name="cota_mes_refap_135">[104]COTA_PETROBRAS!#REF!</definedName>
    <definedName name="cota_mes_refap_136" localSheetId="9">[104]COTA_PETROBRAS!#REF!</definedName>
    <definedName name="cota_mes_refap_136">[104]COTA_PETROBRAS!#REF!</definedName>
    <definedName name="cota_mes_refap_137" localSheetId="9">[104]COTA_PETROBRAS!#REF!</definedName>
    <definedName name="cota_mes_refap_137">[104]COTA_PETROBRAS!#REF!</definedName>
    <definedName name="cota_mes_refap_138" localSheetId="9">[104]COTA_PETROBRAS!#REF!</definedName>
    <definedName name="cota_mes_refap_138">[104]COTA_PETROBRAS!#REF!</definedName>
    <definedName name="cota_mes_refap_139" localSheetId="9">[104]COTA_PETROBRAS!#REF!</definedName>
    <definedName name="cota_mes_refap_139">[104]COTA_PETROBRAS!#REF!</definedName>
    <definedName name="cota_mes_refap_14" localSheetId="9">[104]COTA_PETROBRAS!#REF!</definedName>
    <definedName name="cota_mes_refap_14">[104]COTA_PETROBRAS!#REF!</definedName>
    <definedName name="cota_mes_refap_140" localSheetId="9">[104]COTA_PETROBRAS!#REF!</definedName>
    <definedName name="cota_mes_refap_140">[104]COTA_PETROBRAS!#REF!</definedName>
    <definedName name="cota_mes_refap_141" localSheetId="9">[104]COTA_PETROBRAS!#REF!</definedName>
    <definedName name="cota_mes_refap_141">[104]COTA_PETROBRAS!#REF!</definedName>
    <definedName name="cota_mes_refap_142" localSheetId="9">[104]COTA_PETROBRAS!#REF!</definedName>
    <definedName name="cota_mes_refap_142">[104]COTA_PETROBRAS!#REF!</definedName>
    <definedName name="cota_mes_refap_143" localSheetId="9">[104]COTA_PETROBRAS!#REF!</definedName>
    <definedName name="cota_mes_refap_143">[104]COTA_PETROBRAS!#REF!</definedName>
    <definedName name="cota_mes_refap_144" localSheetId="9">[104]COTA_PETROBRAS!#REF!</definedName>
    <definedName name="cota_mes_refap_144">[104]COTA_PETROBRAS!#REF!</definedName>
    <definedName name="cota_mes_refap_145" localSheetId="9">[104]COTA_PETROBRAS!#REF!</definedName>
    <definedName name="cota_mes_refap_145">[104]COTA_PETROBRAS!#REF!</definedName>
    <definedName name="cota_mes_refap_146" localSheetId="9">[104]COTA_PETROBRAS!#REF!</definedName>
    <definedName name="cota_mes_refap_146">[104]COTA_PETROBRAS!#REF!</definedName>
    <definedName name="cota_mes_refap_147" localSheetId="9">[104]COTA_PETROBRAS!#REF!</definedName>
    <definedName name="cota_mes_refap_147">[104]COTA_PETROBRAS!#REF!</definedName>
    <definedName name="cota_mes_refap_148" localSheetId="9">[104]COTA_PETROBRAS!#REF!</definedName>
    <definedName name="cota_mes_refap_148">[104]COTA_PETROBRAS!#REF!</definedName>
    <definedName name="cota_mes_refap_149" localSheetId="9">[104]COTA_PETROBRAS!#REF!</definedName>
    <definedName name="cota_mes_refap_149">[104]COTA_PETROBRAS!#REF!</definedName>
    <definedName name="cota_mes_refap_15" localSheetId="9">[104]COTA_PETROBRAS!#REF!</definedName>
    <definedName name="cota_mes_refap_15">[104]COTA_PETROBRAS!#REF!</definedName>
    <definedName name="cota_mes_refap_150" localSheetId="9">[104]COTA_PETROBRAS!#REF!</definedName>
    <definedName name="cota_mes_refap_150">[104]COTA_PETROBRAS!#REF!</definedName>
    <definedName name="cota_mes_refap_151" localSheetId="9">[104]COTA_PETROBRAS!#REF!</definedName>
    <definedName name="cota_mes_refap_151">[104]COTA_PETROBRAS!#REF!</definedName>
    <definedName name="cota_mes_refap_152" localSheetId="9">[104]COTA_PETROBRAS!#REF!</definedName>
    <definedName name="cota_mes_refap_152">[104]COTA_PETROBRAS!#REF!</definedName>
    <definedName name="cota_mes_refap_153" localSheetId="9">[104]COTA_PETROBRAS!#REF!</definedName>
    <definedName name="cota_mes_refap_153">[104]COTA_PETROBRAS!#REF!</definedName>
    <definedName name="cota_mes_refap_154" localSheetId="9">[104]COTA_PETROBRAS!#REF!</definedName>
    <definedName name="cota_mes_refap_154">[104]COTA_PETROBRAS!#REF!</definedName>
    <definedName name="cota_mes_refap_155" localSheetId="9">[104]COTA_PETROBRAS!#REF!</definedName>
    <definedName name="cota_mes_refap_155">[104]COTA_PETROBRAS!#REF!</definedName>
    <definedName name="cota_mes_refap_156" localSheetId="9">[104]COTA_PETROBRAS!#REF!</definedName>
    <definedName name="cota_mes_refap_156">[104]COTA_PETROBRAS!#REF!</definedName>
    <definedName name="cota_mes_refap_157" localSheetId="9">[104]COTA_PETROBRAS!#REF!</definedName>
    <definedName name="cota_mes_refap_157">[104]COTA_PETROBRAS!#REF!</definedName>
    <definedName name="cota_mes_refap_158" localSheetId="9">[104]COTA_PETROBRAS!#REF!</definedName>
    <definedName name="cota_mes_refap_158">[104]COTA_PETROBRAS!#REF!</definedName>
    <definedName name="cota_mes_refap_159" localSheetId="9">[104]COTA_PETROBRAS!#REF!</definedName>
    <definedName name="cota_mes_refap_159">[104]COTA_PETROBRAS!#REF!</definedName>
    <definedName name="cota_mes_refap_16" localSheetId="9">[104]COTA_PETROBRAS!#REF!</definedName>
    <definedName name="cota_mes_refap_16">[104]COTA_PETROBRAS!#REF!</definedName>
    <definedName name="cota_mes_refap_160" localSheetId="9">[104]COTA_PETROBRAS!#REF!</definedName>
    <definedName name="cota_mes_refap_160">[104]COTA_PETROBRAS!#REF!</definedName>
    <definedName name="cota_mes_refap_161" localSheetId="9">[104]COTA_PETROBRAS!#REF!</definedName>
    <definedName name="cota_mes_refap_161">[104]COTA_PETROBRAS!#REF!</definedName>
    <definedName name="cota_mes_refap_162" localSheetId="9">[104]COTA_PETROBRAS!#REF!</definedName>
    <definedName name="cota_mes_refap_162">[104]COTA_PETROBRAS!#REF!</definedName>
    <definedName name="cota_mes_refap_163" localSheetId="9">[104]COTA_PETROBRAS!#REF!</definedName>
    <definedName name="cota_mes_refap_163">[104]COTA_PETROBRAS!#REF!</definedName>
    <definedName name="cota_mes_refap_164" localSheetId="9">[104]COTA_PETROBRAS!#REF!</definedName>
    <definedName name="cota_mes_refap_164">[104]COTA_PETROBRAS!#REF!</definedName>
    <definedName name="cota_mes_refap_165" localSheetId="9">[104]COTA_PETROBRAS!#REF!</definedName>
    <definedName name="cota_mes_refap_165">[104]COTA_PETROBRAS!#REF!</definedName>
    <definedName name="cota_mes_refap_166" localSheetId="9">[104]COTA_PETROBRAS!#REF!</definedName>
    <definedName name="cota_mes_refap_166">[104]COTA_PETROBRAS!#REF!</definedName>
    <definedName name="cota_mes_refap_167" localSheetId="9">[104]COTA_PETROBRAS!#REF!</definedName>
    <definedName name="cota_mes_refap_167">[104]COTA_PETROBRAS!#REF!</definedName>
    <definedName name="cota_mes_refap_168" localSheetId="9">[104]COTA_PETROBRAS!#REF!</definedName>
    <definedName name="cota_mes_refap_168">[104]COTA_PETROBRAS!#REF!</definedName>
    <definedName name="cota_mes_refap_169" localSheetId="9">[104]COTA_PETROBRAS!#REF!</definedName>
    <definedName name="cota_mes_refap_169">[104]COTA_PETROBRAS!#REF!</definedName>
    <definedName name="cota_mes_refap_17" localSheetId="9">[104]COTA_PETROBRAS!#REF!</definedName>
    <definedName name="cota_mes_refap_17">[104]COTA_PETROBRAS!#REF!</definedName>
    <definedName name="cota_mes_refap_170" localSheetId="9">[104]COTA_PETROBRAS!#REF!</definedName>
    <definedName name="cota_mes_refap_170">[104]COTA_PETROBRAS!#REF!</definedName>
    <definedName name="cota_mes_refap_171" localSheetId="9">[104]COTA_PETROBRAS!#REF!</definedName>
    <definedName name="cota_mes_refap_171">[104]COTA_PETROBRAS!#REF!</definedName>
    <definedName name="cota_mes_refap_172" localSheetId="9">[104]COTA_PETROBRAS!#REF!</definedName>
    <definedName name="cota_mes_refap_172">[104]COTA_PETROBRAS!#REF!</definedName>
    <definedName name="cota_mes_refap_173" localSheetId="9">[104]COTA_PETROBRAS!#REF!</definedName>
    <definedName name="cota_mes_refap_173">[104]COTA_PETROBRAS!#REF!</definedName>
    <definedName name="cota_mes_refap_174" localSheetId="9">[104]COTA_PETROBRAS!#REF!</definedName>
    <definedName name="cota_mes_refap_174">[104]COTA_PETROBRAS!#REF!</definedName>
    <definedName name="cota_mes_refap_175" localSheetId="9">[104]COTA_PETROBRAS!#REF!</definedName>
    <definedName name="cota_mes_refap_175">[104]COTA_PETROBRAS!#REF!</definedName>
    <definedName name="cota_mes_refap_176" localSheetId="9">[104]COTA_PETROBRAS!#REF!</definedName>
    <definedName name="cota_mes_refap_176">[104]COTA_PETROBRAS!#REF!</definedName>
    <definedName name="cota_mes_refap_177" localSheetId="9">[104]COTA_PETROBRAS!#REF!</definedName>
    <definedName name="cota_mes_refap_177">[104]COTA_PETROBRAS!#REF!</definedName>
    <definedName name="cota_mes_refap_178" localSheetId="9">[104]COTA_PETROBRAS!#REF!</definedName>
    <definedName name="cota_mes_refap_178">[104]COTA_PETROBRAS!#REF!</definedName>
    <definedName name="cota_mes_refap_179" localSheetId="9">[104]COTA_PETROBRAS!#REF!</definedName>
    <definedName name="cota_mes_refap_179">[104]COTA_PETROBRAS!#REF!</definedName>
    <definedName name="cota_mes_refap_18" localSheetId="9">[104]COTA_PETROBRAS!#REF!</definedName>
    <definedName name="cota_mes_refap_18">[104]COTA_PETROBRAS!#REF!</definedName>
    <definedName name="cota_mes_refap_180" localSheetId="9">[104]COTA_PETROBRAS!#REF!</definedName>
    <definedName name="cota_mes_refap_180">[104]COTA_PETROBRAS!#REF!</definedName>
    <definedName name="cota_mes_refap_181" localSheetId="9">[104]COTA_PETROBRAS!#REF!</definedName>
    <definedName name="cota_mes_refap_181">[104]COTA_PETROBRAS!#REF!</definedName>
    <definedName name="cota_mes_refap_182" localSheetId="9">[104]COTA_PETROBRAS!#REF!</definedName>
    <definedName name="cota_mes_refap_182">[104]COTA_PETROBRAS!#REF!</definedName>
    <definedName name="cota_mes_refap_183" localSheetId="9">[104]COTA_PETROBRAS!#REF!</definedName>
    <definedName name="cota_mes_refap_183">[104]COTA_PETROBRAS!#REF!</definedName>
    <definedName name="cota_mes_refap_184" localSheetId="9">[104]COTA_PETROBRAS!#REF!</definedName>
    <definedName name="cota_mes_refap_184">[104]COTA_PETROBRAS!#REF!</definedName>
    <definedName name="cota_mes_refap_185" localSheetId="9">[104]COTA_PETROBRAS!#REF!</definedName>
    <definedName name="cota_mes_refap_185">[104]COTA_PETROBRAS!#REF!</definedName>
    <definedName name="cota_mes_refap_19" localSheetId="9">[104]COTA_PETROBRAS!#REF!</definedName>
    <definedName name="cota_mes_refap_19">[104]COTA_PETROBRAS!#REF!</definedName>
    <definedName name="cota_mes_refap_2" localSheetId="9">[104]COTA_PETROBRAS!#REF!</definedName>
    <definedName name="cota_mes_refap_2">[104]COTA_PETROBRAS!#REF!</definedName>
    <definedName name="cota_mes_refap_20" localSheetId="9">[104]COTA_PETROBRAS!#REF!</definedName>
    <definedName name="cota_mes_refap_20">[104]COTA_PETROBRAS!#REF!</definedName>
    <definedName name="cota_mes_refap_21" localSheetId="9">[104]COTA_PETROBRAS!#REF!</definedName>
    <definedName name="cota_mes_refap_21">[104]COTA_PETROBRAS!#REF!</definedName>
    <definedName name="cota_mes_refap_22" localSheetId="9">[104]COTA_PETROBRAS!#REF!</definedName>
    <definedName name="cota_mes_refap_22">[104]COTA_PETROBRAS!#REF!</definedName>
    <definedName name="cota_mes_refap_23" localSheetId="9">[104]COTA_PETROBRAS!#REF!</definedName>
    <definedName name="cota_mes_refap_23">[104]COTA_PETROBRAS!#REF!</definedName>
    <definedName name="cota_mes_refap_24" localSheetId="9">[104]COTA_PETROBRAS!#REF!</definedName>
    <definedName name="cota_mes_refap_24">[104]COTA_PETROBRAS!#REF!</definedName>
    <definedName name="cota_mes_refap_25" localSheetId="9">[104]COTA_PETROBRAS!#REF!</definedName>
    <definedName name="cota_mes_refap_25">[104]COTA_PETROBRAS!#REF!</definedName>
    <definedName name="cota_mes_refap_26" localSheetId="9">[104]COTA_PETROBRAS!#REF!</definedName>
    <definedName name="cota_mes_refap_26">[104]COTA_PETROBRAS!#REF!</definedName>
    <definedName name="cota_mes_refap_27" localSheetId="9">[104]COTA_PETROBRAS!#REF!</definedName>
    <definedName name="cota_mes_refap_27">[104]COTA_PETROBRAS!#REF!</definedName>
    <definedName name="cota_mes_refap_28" localSheetId="9">[104]COTA_PETROBRAS!#REF!</definedName>
    <definedName name="cota_mes_refap_28">[104]COTA_PETROBRAS!#REF!</definedName>
    <definedName name="cota_mes_refap_29" localSheetId="9">[104]COTA_PETROBRAS!#REF!</definedName>
    <definedName name="cota_mes_refap_29">[104]COTA_PETROBRAS!#REF!</definedName>
    <definedName name="cota_mes_refap_3" localSheetId="9">[104]COTA_PETROBRAS!#REF!</definedName>
    <definedName name="cota_mes_refap_3">[104]COTA_PETROBRAS!#REF!</definedName>
    <definedName name="cota_mes_refap_30" localSheetId="9">[104]COTA_PETROBRAS!#REF!</definedName>
    <definedName name="cota_mes_refap_30">[104]COTA_PETROBRAS!#REF!</definedName>
    <definedName name="cota_mes_refap_31" localSheetId="9">[104]COTA_PETROBRAS!#REF!</definedName>
    <definedName name="cota_mes_refap_31">[104]COTA_PETROBRAS!#REF!</definedName>
    <definedName name="cota_mes_refap_32" localSheetId="9">[104]COTA_PETROBRAS!#REF!</definedName>
    <definedName name="cota_mes_refap_32">[104]COTA_PETROBRAS!#REF!</definedName>
    <definedName name="cota_mes_refap_33" localSheetId="9">[104]COTA_PETROBRAS!#REF!</definedName>
    <definedName name="cota_mes_refap_33">[104]COTA_PETROBRAS!#REF!</definedName>
    <definedName name="cota_mes_refap_34" localSheetId="9">[104]COTA_PETROBRAS!#REF!</definedName>
    <definedName name="cota_mes_refap_34">[104]COTA_PETROBRAS!#REF!</definedName>
    <definedName name="cota_mes_refap_35" localSheetId="9">[104]COTA_PETROBRAS!#REF!</definedName>
    <definedName name="cota_mes_refap_35">[104]COTA_PETROBRAS!#REF!</definedName>
    <definedName name="cota_mes_refap_36" localSheetId="9">[104]COTA_PETROBRAS!#REF!</definedName>
    <definedName name="cota_mes_refap_36">[104]COTA_PETROBRAS!#REF!</definedName>
    <definedName name="cota_mes_refap_37" localSheetId="9">[104]COTA_PETROBRAS!#REF!</definedName>
    <definedName name="cota_mes_refap_37">[104]COTA_PETROBRAS!#REF!</definedName>
    <definedName name="cota_mes_refap_38" localSheetId="9">[104]COTA_PETROBRAS!#REF!</definedName>
    <definedName name="cota_mes_refap_38">[104]COTA_PETROBRAS!#REF!</definedName>
    <definedName name="cota_mes_refap_39" localSheetId="9">[104]COTA_PETROBRAS!#REF!</definedName>
    <definedName name="cota_mes_refap_39">[104]COTA_PETROBRAS!#REF!</definedName>
    <definedName name="cota_mes_refap_4" localSheetId="9">[104]COTA_PETROBRAS!#REF!</definedName>
    <definedName name="cota_mes_refap_4">[104]COTA_PETROBRAS!#REF!</definedName>
    <definedName name="cota_mes_refap_40" localSheetId="9">[104]COTA_PETROBRAS!#REF!</definedName>
    <definedName name="cota_mes_refap_40">[104]COTA_PETROBRAS!#REF!</definedName>
    <definedName name="cota_mes_refap_41" localSheetId="9">[104]COTA_PETROBRAS!#REF!</definedName>
    <definedName name="cota_mes_refap_41">[104]COTA_PETROBRAS!#REF!</definedName>
    <definedName name="cota_mes_refap_42" localSheetId="9">[104]COTA_PETROBRAS!#REF!</definedName>
    <definedName name="cota_mes_refap_42">[104]COTA_PETROBRAS!#REF!</definedName>
    <definedName name="cota_mes_refap_43" localSheetId="9">[104]COTA_PETROBRAS!#REF!</definedName>
    <definedName name="cota_mes_refap_43">[104]COTA_PETROBRAS!#REF!</definedName>
    <definedName name="cota_mes_refap_44" localSheetId="9">[104]COTA_PETROBRAS!#REF!</definedName>
    <definedName name="cota_mes_refap_44">[104]COTA_PETROBRAS!#REF!</definedName>
    <definedName name="cota_mes_refap_45" localSheetId="9">[104]COTA_PETROBRAS!#REF!</definedName>
    <definedName name="cota_mes_refap_45">[104]COTA_PETROBRAS!#REF!</definedName>
    <definedName name="cota_mes_refap_46" localSheetId="9">[104]COTA_PETROBRAS!#REF!</definedName>
    <definedName name="cota_mes_refap_46">[104]COTA_PETROBRAS!#REF!</definedName>
    <definedName name="cota_mes_refap_47" localSheetId="9">[104]COTA_PETROBRAS!#REF!</definedName>
    <definedName name="cota_mes_refap_47">[104]COTA_PETROBRAS!#REF!</definedName>
    <definedName name="cota_mes_refap_48" localSheetId="9">[104]COTA_PETROBRAS!#REF!</definedName>
    <definedName name="cota_mes_refap_48">[104]COTA_PETROBRAS!#REF!</definedName>
    <definedName name="cota_mes_refap_49" localSheetId="9">[104]COTA_PETROBRAS!#REF!</definedName>
    <definedName name="cota_mes_refap_49">[104]COTA_PETROBRAS!#REF!</definedName>
    <definedName name="cota_mes_refap_5" localSheetId="9">[104]COTA_PETROBRAS!#REF!</definedName>
    <definedName name="cota_mes_refap_5">[104]COTA_PETROBRAS!#REF!</definedName>
    <definedName name="cota_mes_refap_50" localSheetId="9">[104]COTA_PETROBRAS!#REF!</definedName>
    <definedName name="cota_mes_refap_50">[104]COTA_PETROBRAS!#REF!</definedName>
    <definedName name="cota_mes_refap_51" localSheetId="9">[104]COTA_PETROBRAS!#REF!</definedName>
    <definedName name="cota_mes_refap_51">[104]COTA_PETROBRAS!#REF!</definedName>
    <definedName name="cota_mes_refap_52" localSheetId="9">[104]COTA_PETROBRAS!#REF!</definedName>
    <definedName name="cota_mes_refap_52">[104]COTA_PETROBRAS!#REF!</definedName>
    <definedName name="cota_mes_refap_53" localSheetId="9">[104]COTA_PETROBRAS!#REF!</definedName>
    <definedName name="cota_mes_refap_53">[104]COTA_PETROBRAS!#REF!</definedName>
    <definedName name="cota_mes_refap_54" localSheetId="9">[104]COTA_PETROBRAS!#REF!</definedName>
    <definedName name="cota_mes_refap_54">[104]COTA_PETROBRAS!#REF!</definedName>
    <definedName name="cota_mes_refap_55" localSheetId="9">[104]COTA_PETROBRAS!#REF!</definedName>
    <definedName name="cota_mes_refap_55">[104]COTA_PETROBRAS!#REF!</definedName>
    <definedName name="cota_mes_refap_56" localSheetId="9">[104]COTA_PETROBRAS!#REF!</definedName>
    <definedName name="cota_mes_refap_56">[104]COTA_PETROBRAS!#REF!</definedName>
    <definedName name="cota_mes_refap_57" localSheetId="9">[104]COTA_PETROBRAS!#REF!</definedName>
    <definedName name="cota_mes_refap_57">[104]COTA_PETROBRAS!#REF!</definedName>
    <definedName name="cota_mes_refap_58" localSheetId="9">[104]COTA_PETROBRAS!#REF!</definedName>
    <definedName name="cota_mes_refap_58">[104]COTA_PETROBRAS!#REF!</definedName>
    <definedName name="cota_mes_refap_59" localSheetId="9">[104]COTA_PETROBRAS!#REF!</definedName>
    <definedName name="cota_mes_refap_59">[104]COTA_PETROBRAS!#REF!</definedName>
    <definedName name="cota_mes_refap_6" localSheetId="9">[104]COTA_PETROBRAS!#REF!</definedName>
    <definedName name="cota_mes_refap_6">[104]COTA_PETROBRAS!#REF!</definedName>
    <definedName name="cota_mes_refap_60" localSheetId="9">[104]COTA_PETROBRAS!#REF!</definedName>
    <definedName name="cota_mes_refap_60">[104]COTA_PETROBRAS!#REF!</definedName>
    <definedName name="cota_mes_refap_61" localSheetId="9">[104]COTA_PETROBRAS!#REF!</definedName>
    <definedName name="cota_mes_refap_61">[104]COTA_PETROBRAS!#REF!</definedName>
    <definedName name="cota_mes_refap_62" localSheetId="9">[104]COTA_PETROBRAS!#REF!</definedName>
    <definedName name="cota_mes_refap_62">[104]COTA_PETROBRAS!#REF!</definedName>
    <definedName name="cota_mes_refap_63" localSheetId="9">[104]COTA_PETROBRAS!#REF!</definedName>
    <definedName name="cota_mes_refap_63">[104]COTA_PETROBRAS!#REF!</definedName>
    <definedName name="cota_mes_refap_64" localSheetId="9">[104]COTA_PETROBRAS!#REF!</definedName>
    <definedName name="cota_mes_refap_64">[104]COTA_PETROBRAS!#REF!</definedName>
    <definedName name="cota_mes_refap_65" localSheetId="9">[104]COTA_PETROBRAS!#REF!</definedName>
    <definedName name="cota_mes_refap_65">[104]COTA_PETROBRAS!#REF!</definedName>
    <definedName name="cota_mes_refap_66" localSheetId="9">[104]COTA_PETROBRAS!#REF!</definedName>
    <definedName name="cota_mes_refap_66">[104]COTA_PETROBRAS!#REF!</definedName>
    <definedName name="cota_mes_refap_67" localSheetId="9">[104]COTA_PETROBRAS!#REF!</definedName>
    <definedName name="cota_mes_refap_67">[104]COTA_PETROBRAS!#REF!</definedName>
    <definedName name="cota_mes_refap_68" localSheetId="9">[104]COTA_PETROBRAS!#REF!</definedName>
    <definedName name="cota_mes_refap_68">[104]COTA_PETROBRAS!#REF!</definedName>
    <definedName name="cota_mes_refap_69" localSheetId="9">[104]COTA_PETROBRAS!#REF!</definedName>
    <definedName name="cota_mes_refap_69">[104]COTA_PETROBRAS!#REF!</definedName>
    <definedName name="cota_mes_refap_7" localSheetId="9">[104]COTA_PETROBRAS!#REF!</definedName>
    <definedName name="cota_mes_refap_7">[104]COTA_PETROBRAS!#REF!</definedName>
    <definedName name="cota_mes_refap_70" localSheetId="9">[104]COTA_PETROBRAS!#REF!</definedName>
    <definedName name="cota_mes_refap_70">[104]COTA_PETROBRAS!#REF!</definedName>
    <definedName name="cota_mes_refap_71" localSheetId="9">[104]COTA_PETROBRAS!#REF!</definedName>
    <definedName name="cota_mes_refap_71">[104]COTA_PETROBRAS!#REF!</definedName>
    <definedName name="cota_mes_refap_72" localSheetId="9">[104]COTA_PETROBRAS!#REF!</definedName>
    <definedName name="cota_mes_refap_72">[104]COTA_PETROBRAS!#REF!</definedName>
    <definedName name="cota_mes_refap_73" localSheetId="9">[104]COTA_PETROBRAS!#REF!</definedName>
    <definedName name="cota_mes_refap_73">[104]COTA_PETROBRAS!#REF!</definedName>
    <definedName name="cota_mes_refap_74" localSheetId="9">[104]COTA_PETROBRAS!#REF!</definedName>
    <definedName name="cota_mes_refap_74">[104]COTA_PETROBRAS!#REF!</definedName>
    <definedName name="cota_mes_refap_75" localSheetId="9">[104]COTA_PETROBRAS!#REF!</definedName>
    <definedName name="cota_mes_refap_75">[104]COTA_PETROBRAS!#REF!</definedName>
    <definedName name="cota_mes_refap_76" localSheetId="9">[104]COTA_PETROBRAS!#REF!</definedName>
    <definedName name="cota_mes_refap_76">[104]COTA_PETROBRAS!#REF!</definedName>
    <definedName name="cota_mes_refap_77" localSheetId="9">[104]COTA_PETROBRAS!#REF!</definedName>
    <definedName name="cota_mes_refap_77">[104]COTA_PETROBRAS!#REF!</definedName>
    <definedName name="cota_mes_refap_78" localSheetId="9">[104]COTA_PETROBRAS!#REF!</definedName>
    <definedName name="cota_mes_refap_78">[104]COTA_PETROBRAS!#REF!</definedName>
    <definedName name="cota_mes_refap_79" localSheetId="9">[104]COTA_PETROBRAS!#REF!</definedName>
    <definedName name="cota_mes_refap_79">[104]COTA_PETROBRAS!#REF!</definedName>
    <definedName name="cota_mes_refap_8" localSheetId="9">[104]COTA_PETROBRAS!#REF!</definedName>
    <definedName name="cota_mes_refap_8">[104]COTA_PETROBRAS!#REF!</definedName>
    <definedName name="cota_mes_refap_80" localSheetId="9">[104]COTA_PETROBRAS!#REF!</definedName>
    <definedName name="cota_mes_refap_80">[104]COTA_PETROBRAS!#REF!</definedName>
    <definedName name="cota_mes_refap_81" localSheetId="9">[104]COTA_PETROBRAS!#REF!</definedName>
    <definedName name="cota_mes_refap_81">[104]COTA_PETROBRAS!#REF!</definedName>
    <definedName name="cota_mes_refap_82" localSheetId="9">[104]COTA_PETROBRAS!#REF!</definedName>
    <definedName name="cota_mes_refap_82">[104]COTA_PETROBRAS!#REF!</definedName>
    <definedName name="cota_mes_refap_83" localSheetId="9">[104]COTA_PETROBRAS!#REF!</definedName>
    <definedName name="cota_mes_refap_83">[104]COTA_PETROBRAS!#REF!</definedName>
    <definedName name="cota_mes_refap_84" localSheetId="9">[104]COTA_PETROBRAS!#REF!</definedName>
    <definedName name="cota_mes_refap_84">[104]COTA_PETROBRAS!#REF!</definedName>
    <definedName name="cota_mes_refap_85" localSheetId="9">[104]COTA_PETROBRAS!#REF!</definedName>
    <definedName name="cota_mes_refap_85">[104]COTA_PETROBRAS!#REF!</definedName>
    <definedName name="cota_mes_refap_86" localSheetId="9">[104]COTA_PETROBRAS!#REF!</definedName>
    <definedName name="cota_mes_refap_86">[104]COTA_PETROBRAS!#REF!</definedName>
    <definedName name="cota_mes_refap_87" localSheetId="9">[104]COTA_PETROBRAS!#REF!</definedName>
    <definedName name="cota_mes_refap_87">[104]COTA_PETROBRAS!#REF!</definedName>
    <definedName name="cota_mes_refap_88" localSheetId="9">[104]COTA_PETROBRAS!#REF!</definedName>
    <definedName name="cota_mes_refap_88">[104]COTA_PETROBRAS!#REF!</definedName>
    <definedName name="cota_mes_refap_89" localSheetId="9">[104]COTA_PETROBRAS!#REF!</definedName>
    <definedName name="cota_mes_refap_89">[104]COTA_PETROBRAS!#REF!</definedName>
    <definedName name="cota_mes_refap_9" localSheetId="9">[104]COTA_PETROBRAS!#REF!</definedName>
    <definedName name="cota_mes_refap_9">[104]COTA_PETROBRAS!#REF!</definedName>
    <definedName name="cota_mes_refap_90" localSheetId="9">[104]COTA_PETROBRAS!#REF!</definedName>
    <definedName name="cota_mes_refap_90">[104]COTA_PETROBRAS!#REF!</definedName>
    <definedName name="cota_mes_refap_91" localSheetId="9">[104]COTA_PETROBRAS!#REF!</definedName>
    <definedName name="cota_mes_refap_91">[104]COTA_PETROBRAS!#REF!</definedName>
    <definedName name="cota_mes_refap_92" localSheetId="9">[104]COTA_PETROBRAS!#REF!</definedName>
    <definedName name="cota_mes_refap_92">[104]COTA_PETROBRAS!#REF!</definedName>
    <definedName name="cota_mes_refap_93" localSheetId="9">[104]COTA_PETROBRAS!#REF!</definedName>
    <definedName name="cota_mes_refap_93">[104]COTA_PETROBRAS!#REF!</definedName>
    <definedName name="cota_mes_refap_94" localSheetId="9">[104]COTA_PETROBRAS!#REF!</definedName>
    <definedName name="cota_mes_refap_94">[104]COTA_PETROBRAS!#REF!</definedName>
    <definedName name="cota_mes_refap_95" localSheetId="9">[104]COTA_PETROBRAS!#REF!</definedName>
    <definedName name="cota_mes_refap_95">[104]COTA_PETROBRAS!#REF!</definedName>
    <definedName name="cota_mes_refap_96" localSheetId="9">[104]COTA_PETROBRAS!#REF!</definedName>
    <definedName name="cota_mes_refap_96">[104]COTA_PETROBRAS!#REF!</definedName>
    <definedName name="cota_mes_refap_97" localSheetId="9">[104]COTA_PETROBRAS!#REF!</definedName>
    <definedName name="cota_mes_refap_97">[104]COTA_PETROBRAS!#REF!</definedName>
    <definedName name="cota_mes_refap_98" localSheetId="9">[104]COTA_PETROBRAS!#REF!</definedName>
    <definedName name="cota_mes_refap_98">[104]COTA_PETROBRAS!#REF!</definedName>
    <definedName name="cota_mes_refap_99" localSheetId="9">[104]COTA_PETROBRAS!#REF!</definedName>
    <definedName name="cota_mes_refap_99">[104]COTA_PETROBRAS!#REF!</definedName>
    <definedName name="cota_mes_repsol" localSheetId="9">[105]COTA_PETROBRAS!#REF!</definedName>
    <definedName name="cota_mes_repsol">[105]COTA_PETROBRAS!#REF!</definedName>
    <definedName name="cota_mes_repsol_1" localSheetId="9">[105]COTA_PETROBRAS!#REF!</definedName>
    <definedName name="cota_mes_repsol_1">[105]COTA_PETROBRAS!#REF!</definedName>
    <definedName name="cota_mes_repsol_10" localSheetId="9">[105]COTA_PETROBRAS!#REF!</definedName>
    <definedName name="cota_mes_repsol_10">[105]COTA_PETROBRAS!#REF!</definedName>
    <definedName name="cota_mes_repsol_100" localSheetId="9">[105]COTA_PETROBRAS!#REF!</definedName>
    <definedName name="cota_mes_repsol_100">[105]COTA_PETROBRAS!#REF!</definedName>
    <definedName name="cota_mes_repsol_101" localSheetId="9">[105]COTA_PETROBRAS!#REF!</definedName>
    <definedName name="cota_mes_repsol_101">[105]COTA_PETROBRAS!#REF!</definedName>
    <definedName name="cota_mes_repsol_102" localSheetId="9">[105]COTA_PETROBRAS!#REF!</definedName>
    <definedName name="cota_mes_repsol_102">[105]COTA_PETROBRAS!#REF!</definedName>
    <definedName name="cota_mes_repsol_103" localSheetId="9">[105]COTA_PETROBRAS!#REF!</definedName>
    <definedName name="cota_mes_repsol_103">[105]COTA_PETROBRAS!#REF!</definedName>
    <definedName name="cota_mes_repsol_104" localSheetId="9">[105]COTA_PETROBRAS!#REF!</definedName>
    <definedName name="cota_mes_repsol_104">[105]COTA_PETROBRAS!#REF!</definedName>
    <definedName name="cota_mes_repsol_105" localSheetId="9">[105]COTA_PETROBRAS!#REF!</definedName>
    <definedName name="cota_mes_repsol_105">[105]COTA_PETROBRAS!#REF!</definedName>
    <definedName name="cota_mes_repsol_106" localSheetId="9">[105]COTA_PETROBRAS!#REF!</definedName>
    <definedName name="cota_mes_repsol_106">[105]COTA_PETROBRAS!#REF!</definedName>
    <definedName name="cota_mes_repsol_107" localSheetId="9">[105]COTA_PETROBRAS!#REF!</definedName>
    <definedName name="cota_mes_repsol_107">[105]COTA_PETROBRAS!#REF!</definedName>
    <definedName name="cota_mes_repsol_108" localSheetId="9">[105]COTA_PETROBRAS!#REF!</definedName>
    <definedName name="cota_mes_repsol_108">[105]COTA_PETROBRAS!#REF!</definedName>
    <definedName name="cota_mes_repsol_109" localSheetId="9">[105]COTA_PETROBRAS!#REF!</definedName>
    <definedName name="cota_mes_repsol_109">[105]COTA_PETROBRAS!#REF!</definedName>
    <definedName name="cota_mes_repsol_11" localSheetId="9">[105]COTA_PETROBRAS!#REF!</definedName>
    <definedName name="cota_mes_repsol_11">[105]COTA_PETROBRAS!#REF!</definedName>
    <definedName name="cota_mes_repsol_110" localSheetId="9">[105]COTA_PETROBRAS!#REF!</definedName>
    <definedName name="cota_mes_repsol_110">[105]COTA_PETROBRAS!#REF!</definedName>
    <definedName name="cota_mes_repsol_111" localSheetId="9">[105]COTA_PETROBRAS!#REF!</definedName>
    <definedName name="cota_mes_repsol_111">[105]COTA_PETROBRAS!#REF!</definedName>
    <definedName name="cota_mes_repsol_112" localSheetId="9">[105]COTA_PETROBRAS!#REF!</definedName>
    <definedName name="cota_mes_repsol_112">[105]COTA_PETROBRAS!#REF!</definedName>
    <definedName name="cota_mes_repsol_113" localSheetId="9">[105]COTA_PETROBRAS!#REF!</definedName>
    <definedName name="cota_mes_repsol_113">[105]COTA_PETROBRAS!#REF!</definedName>
    <definedName name="cota_mes_repsol_114" localSheetId="9">[105]COTA_PETROBRAS!#REF!</definedName>
    <definedName name="cota_mes_repsol_114">[105]COTA_PETROBRAS!#REF!</definedName>
    <definedName name="cota_mes_repsol_115" localSheetId="9">[105]COTA_PETROBRAS!#REF!</definedName>
    <definedName name="cota_mes_repsol_115">[105]COTA_PETROBRAS!#REF!</definedName>
    <definedName name="cota_mes_repsol_116" localSheetId="9">[105]COTA_PETROBRAS!#REF!</definedName>
    <definedName name="cota_mes_repsol_116">[105]COTA_PETROBRAS!#REF!</definedName>
    <definedName name="cota_mes_repsol_117" localSheetId="9">[105]COTA_PETROBRAS!#REF!</definedName>
    <definedName name="cota_mes_repsol_117">[105]COTA_PETROBRAS!#REF!</definedName>
    <definedName name="cota_mes_repsol_118" localSheetId="9">[105]COTA_PETROBRAS!#REF!</definedName>
    <definedName name="cota_mes_repsol_118">[105]COTA_PETROBRAS!#REF!</definedName>
    <definedName name="cota_mes_repsol_119" localSheetId="9">[105]COTA_PETROBRAS!#REF!</definedName>
    <definedName name="cota_mes_repsol_119">[105]COTA_PETROBRAS!#REF!</definedName>
    <definedName name="cota_mes_repsol_12" localSheetId="9">[105]COTA_PETROBRAS!#REF!</definedName>
    <definedName name="cota_mes_repsol_12">[105]COTA_PETROBRAS!#REF!</definedName>
    <definedName name="cota_mes_repsol_120" localSheetId="9">[105]COTA_PETROBRAS!#REF!</definedName>
    <definedName name="cota_mes_repsol_120">[105]COTA_PETROBRAS!#REF!</definedName>
    <definedName name="cota_mes_repsol_121" localSheetId="9">[105]COTA_PETROBRAS!#REF!</definedName>
    <definedName name="cota_mes_repsol_121">[105]COTA_PETROBRAS!#REF!</definedName>
    <definedName name="cota_mes_repsol_122" localSheetId="9">[105]COTA_PETROBRAS!#REF!</definedName>
    <definedName name="cota_mes_repsol_122">[105]COTA_PETROBRAS!#REF!</definedName>
    <definedName name="cota_mes_repsol_123" localSheetId="9">[105]COTA_PETROBRAS!#REF!</definedName>
    <definedName name="cota_mes_repsol_123">[105]COTA_PETROBRAS!#REF!</definedName>
    <definedName name="cota_mes_repsol_124" localSheetId="9">[105]COTA_PETROBRAS!#REF!</definedName>
    <definedName name="cota_mes_repsol_124">[105]COTA_PETROBRAS!#REF!</definedName>
    <definedName name="cota_mes_repsol_125" localSheetId="9">[105]COTA_PETROBRAS!#REF!</definedName>
    <definedName name="cota_mes_repsol_125">[105]COTA_PETROBRAS!#REF!</definedName>
    <definedName name="cota_mes_repsol_126" localSheetId="9">[105]COTA_PETROBRAS!#REF!</definedName>
    <definedName name="cota_mes_repsol_126">[105]COTA_PETROBRAS!#REF!</definedName>
    <definedName name="cota_mes_repsol_127" localSheetId="9">[105]COTA_PETROBRAS!#REF!</definedName>
    <definedName name="cota_mes_repsol_127">[105]COTA_PETROBRAS!#REF!</definedName>
    <definedName name="cota_mes_repsol_128" localSheetId="9">[105]COTA_PETROBRAS!#REF!</definedName>
    <definedName name="cota_mes_repsol_128">[105]COTA_PETROBRAS!#REF!</definedName>
    <definedName name="cota_mes_repsol_129" localSheetId="9">[105]COTA_PETROBRAS!#REF!</definedName>
    <definedName name="cota_mes_repsol_129">[105]COTA_PETROBRAS!#REF!</definedName>
    <definedName name="cota_mes_repsol_13" localSheetId="9">[105]COTA_PETROBRAS!#REF!</definedName>
    <definedName name="cota_mes_repsol_13">[105]COTA_PETROBRAS!#REF!</definedName>
    <definedName name="cota_mes_repsol_130" localSheetId="9">[105]COTA_PETROBRAS!#REF!</definedName>
    <definedName name="cota_mes_repsol_130">[105]COTA_PETROBRAS!#REF!</definedName>
    <definedName name="cota_mes_repsol_131" localSheetId="9">[105]COTA_PETROBRAS!#REF!</definedName>
    <definedName name="cota_mes_repsol_131">[105]COTA_PETROBRAS!#REF!</definedName>
    <definedName name="cota_mes_repsol_132" localSheetId="9">[105]COTA_PETROBRAS!#REF!</definedName>
    <definedName name="cota_mes_repsol_132">[105]COTA_PETROBRAS!#REF!</definedName>
    <definedName name="cota_mes_repsol_133" localSheetId="9">[105]COTA_PETROBRAS!#REF!</definedName>
    <definedName name="cota_mes_repsol_133">[105]COTA_PETROBRAS!#REF!</definedName>
    <definedName name="cota_mes_repsol_134" localSheetId="9">[105]COTA_PETROBRAS!#REF!</definedName>
    <definedName name="cota_mes_repsol_134">[105]COTA_PETROBRAS!#REF!</definedName>
    <definedName name="cota_mes_repsol_135" localSheetId="9">[105]COTA_PETROBRAS!#REF!</definedName>
    <definedName name="cota_mes_repsol_135">[105]COTA_PETROBRAS!#REF!</definedName>
    <definedName name="cota_mes_repsol_136" localSheetId="9">[105]COTA_PETROBRAS!#REF!</definedName>
    <definedName name="cota_mes_repsol_136">[105]COTA_PETROBRAS!#REF!</definedName>
    <definedName name="cota_mes_repsol_137" localSheetId="9">[105]COTA_PETROBRAS!#REF!</definedName>
    <definedName name="cota_mes_repsol_137">[105]COTA_PETROBRAS!#REF!</definedName>
    <definedName name="cota_mes_repsol_138" localSheetId="9">[105]COTA_PETROBRAS!#REF!</definedName>
    <definedName name="cota_mes_repsol_138">[105]COTA_PETROBRAS!#REF!</definedName>
    <definedName name="cota_mes_repsol_139" localSheetId="9">[105]COTA_PETROBRAS!#REF!</definedName>
    <definedName name="cota_mes_repsol_139">[105]COTA_PETROBRAS!#REF!</definedName>
    <definedName name="cota_mes_repsol_14" localSheetId="9">[105]COTA_PETROBRAS!#REF!</definedName>
    <definedName name="cota_mes_repsol_14">[105]COTA_PETROBRAS!#REF!</definedName>
    <definedName name="cota_mes_repsol_140" localSheetId="9">[105]COTA_PETROBRAS!#REF!</definedName>
    <definedName name="cota_mes_repsol_140">[105]COTA_PETROBRAS!#REF!</definedName>
    <definedName name="cota_mes_repsol_141" localSheetId="9">[105]COTA_PETROBRAS!#REF!</definedName>
    <definedName name="cota_mes_repsol_141">[105]COTA_PETROBRAS!#REF!</definedName>
    <definedName name="cota_mes_repsol_142" localSheetId="9">[105]COTA_PETROBRAS!#REF!</definedName>
    <definedName name="cota_mes_repsol_142">[105]COTA_PETROBRAS!#REF!</definedName>
    <definedName name="cota_mes_repsol_143" localSheetId="9">[105]COTA_PETROBRAS!#REF!</definedName>
    <definedName name="cota_mes_repsol_143">[105]COTA_PETROBRAS!#REF!</definedName>
    <definedName name="cota_mes_repsol_144" localSheetId="9">[105]COTA_PETROBRAS!#REF!</definedName>
    <definedName name="cota_mes_repsol_144">[105]COTA_PETROBRAS!#REF!</definedName>
    <definedName name="cota_mes_repsol_145" localSheetId="9">[105]COTA_PETROBRAS!#REF!</definedName>
    <definedName name="cota_mes_repsol_145">[105]COTA_PETROBRAS!#REF!</definedName>
    <definedName name="cota_mes_repsol_146" localSheetId="9">[105]COTA_PETROBRAS!#REF!</definedName>
    <definedName name="cota_mes_repsol_146">[105]COTA_PETROBRAS!#REF!</definedName>
    <definedName name="cota_mes_repsol_147" localSheetId="9">[105]COTA_PETROBRAS!#REF!</definedName>
    <definedName name="cota_mes_repsol_147">[105]COTA_PETROBRAS!#REF!</definedName>
    <definedName name="cota_mes_repsol_148" localSheetId="9">[105]COTA_PETROBRAS!#REF!</definedName>
    <definedName name="cota_mes_repsol_148">[105]COTA_PETROBRAS!#REF!</definedName>
    <definedName name="cota_mes_repsol_149" localSheetId="9">[105]COTA_PETROBRAS!#REF!</definedName>
    <definedName name="cota_mes_repsol_149">[105]COTA_PETROBRAS!#REF!</definedName>
    <definedName name="cota_mes_repsol_15" localSheetId="9">[105]COTA_PETROBRAS!#REF!</definedName>
    <definedName name="cota_mes_repsol_15">[105]COTA_PETROBRAS!#REF!</definedName>
    <definedName name="cota_mes_repsol_150" localSheetId="9">[105]COTA_PETROBRAS!#REF!</definedName>
    <definedName name="cota_mes_repsol_150">[105]COTA_PETROBRAS!#REF!</definedName>
    <definedName name="cota_mes_repsol_151" localSheetId="9">[105]COTA_PETROBRAS!#REF!</definedName>
    <definedName name="cota_mes_repsol_151">[105]COTA_PETROBRAS!#REF!</definedName>
    <definedName name="cota_mes_repsol_152" localSheetId="9">[105]COTA_PETROBRAS!#REF!</definedName>
    <definedName name="cota_mes_repsol_152">[105]COTA_PETROBRAS!#REF!</definedName>
    <definedName name="cota_mes_repsol_153" localSheetId="9">[105]COTA_PETROBRAS!#REF!</definedName>
    <definedName name="cota_mes_repsol_153">[105]COTA_PETROBRAS!#REF!</definedName>
    <definedName name="cota_mes_repsol_154" localSheetId="9">[105]COTA_PETROBRAS!#REF!</definedName>
    <definedName name="cota_mes_repsol_154">[105]COTA_PETROBRAS!#REF!</definedName>
    <definedName name="cota_mes_repsol_155" localSheetId="9">[105]COTA_PETROBRAS!#REF!</definedName>
    <definedName name="cota_mes_repsol_155">[105]COTA_PETROBRAS!#REF!</definedName>
    <definedName name="cota_mes_repsol_156" localSheetId="9">[105]COTA_PETROBRAS!#REF!</definedName>
    <definedName name="cota_mes_repsol_156">[105]COTA_PETROBRAS!#REF!</definedName>
    <definedName name="cota_mes_repsol_157" localSheetId="9">[105]COTA_PETROBRAS!#REF!</definedName>
    <definedName name="cota_mes_repsol_157">[105]COTA_PETROBRAS!#REF!</definedName>
    <definedName name="cota_mes_repsol_158" localSheetId="9">[105]COTA_PETROBRAS!#REF!</definedName>
    <definedName name="cota_mes_repsol_158">[105]COTA_PETROBRAS!#REF!</definedName>
    <definedName name="cota_mes_repsol_159" localSheetId="9">[105]COTA_PETROBRAS!#REF!</definedName>
    <definedName name="cota_mes_repsol_159">[105]COTA_PETROBRAS!#REF!</definedName>
    <definedName name="cota_mes_repsol_16" localSheetId="9">[105]COTA_PETROBRAS!#REF!</definedName>
    <definedName name="cota_mes_repsol_16">[105]COTA_PETROBRAS!#REF!</definedName>
    <definedName name="cota_mes_repsol_160" localSheetId="9">[105]COTA_PETROBRAS!#REF!</definedName>
    <definedName name="cota_mes_repsol_160">[105]COTA_PETROBRAS!#REF!</definedName>
    <definedName name="cota_mes_repsol_161" localSheetId="9">[105]COTA_PETROBRAS!#REF!</definedName>
    <definedName name="cota_mes_repsol_161">[105]COTA_PETROBRAS!#REF!</definedName>
    <definedName name="cota_mes_repsol_162" localSheetId="9">[105]COTA_PETROBRAS!#REF!</definedName>
    <definedName name="cota_mes_repsol_162">[105]COTA_PETROBRAS!#REF!</definedName>
    <definedName name="cota_mes_repsol_163" localSheetId="9">[105]COTA_PETROBRAS!#REF!</definedName>
    <definedName name="cota_mes_repsol_163">[105]COTA_PETROBRAS!#REF!</definedName>
    <definedName name="cota_mes_repsol_164" localSheetId="9">[105]COTA_PETROBRAS!#REF!</definedName>
    <definedName name="cota_mes_repsol_164">[105]COTA_PETROBRAS!#REF!</definedName>
    <definedName name="cota_mes_repsol_165" localSheetId="9">[105]COTA_PETROBRAS!#REF!</definedName>
    <definedName name="cota_mes_repsol_165">[105]COTA_PETROBRAS!#REF!</definedName>
    <definedName name="cota_mes_repsol_166" localSheetId="9">[105]COTA_PETROBRAS!#REF!</definedName>
    <definedName name="cota_mes_repsol_166">[105]COTA_PETROBRAS!#REF!</definedName>
    <definedName name="cota_mes_repsol_167" localSheetId="9">[105]COTA_PETROBRAS!#REF!</definedName>
    <definedName name="cota_mes_repsol_167">[105]COTA_PETROBRAS!#REF!</definedName>
    <definedName name="cota_mes_repsol_168" localSheetId="9">[105]COTA_PETROBRAS!#REF!</definedName>
    <definedName name="cota_mes_repsol_168">[105]COTA_PETROBRAS!#REF!</definedName>
    <definedName name="cota_mes_repsol_169" localSheetId="9">[105]COTA_PETROBRAS!#REF!</definedName>
    <definedName name="cota_mes_repsol_169">[105]COTA_PETROBRAS!#REF!</definedName>
    <definedName name="cota_mes_repsol_17" localSheetId="9">[105]COTA_PETROBRAS!#REF!</definedName>
    <definedName name="cota_mes_repsol_17">[105]COTA_PETROBRAS!#REF!</definedName>
    <definedName name="cota_mes_repsol_170" localSheetId="9">[105]COTA_PETROBRAS!#REF!</definedName>
    <definedName name="cota_mes_repsol_170">[105]COTA_PETROBRAS!#REF!</definedName>
    <definedName name="cota_mes_repsol_171" localSheetId="9">[105]COTA_PETROBRAS!#REF!</definedName>
    <definedName name="cota_mes_repsol_171">[105]COTA_PETROBRAS!#REF!</definedName>
    <definedName name="cota_mes_repsol_172" localSheetId="9">[105]COTA_PETROBRAS!#REF!</definedName>
    <definedName name="cota_mes_repsol_172">[105]COTA_PETROBRAS!#REF!</definedName>
    <definedName name="cota_mes_repsol_173" localSheetId="9">[105]COTA_PETROBRAS!#REF!</definedName>
    <definedName name="cota_mes_repsol_173">[105]COTA_PETROBRAS!#REF!</definedName>
    <definedName name="cota_mes_repsol_174" localSheetId="9">[105]COTA_PETROBRAS!#REF!</definedName>
    <definedName name="cota_mes_repsol_174">[105]COTA_PETROBRAS!#REF!</definedName>
    <definedName name="cota_mes_repsol_175" localSheetId="9">[105]COTA_PETROBRAS!#REF!</definedName>
    <definedName name="cota_mes_repsol_175">[105]COTA_PETROBRAS!#REF!</definedName>
    <definedName name="cota_mes_repsol_176" localSheetId="9">[105]COTA_PETROBRAS!#REF!</definedName>
    <definedName name="cota_mes_repsol_176">[105]COTA_PETROBRAS!#REF!</definedName>
    <definedName name="cota_mes_repsol_177" localSheetId="9">[105]COTA_PETROBRAS!#REF!</definedName>
    <definedName name="cota_mes_repsol_177">[105]COTA_PETROBRAS!#REF!</definedName>
    <definedName name="cota_mes_repsol_178" localSheetId="9">[105]COTA_PETROBRAS!#REF!</definedName>
    <definedName name="cota_mes_repsol_178">[105]COTA_PETROBRAS!#REF!</definedName>
    <definedName name="cota_mes_repsol_179" localSheetId="9">[105]COTA_PETROBRAS!#REF!</definedName>
    <definedName name="cota_mes_repsol_179">[105]COTA_PETROBRAS!#REF!</definedName>
    <definedName name="cota_mes_repsol_18" localSheetId="9">[105]COTA_PETROBRAS!#REF!</definedName>
    <definedName name="cota_mes_repsol_18">[105]COTA_PETROBRAS!#REF!</definedName>
    <definedName name="cota_mes_repsol_180" localSheetId="9">[105]COTA_PETROBRAS!#REF!</definedName>
    <definedName name="cota_mes_repsol_180">[105]COTA_PETROBRAS!#REF!</definedName>
    <definedName name="cota_mes_repsol_181" localSheetId="9">[105]COTA_PETROBRAS!#REF!</definedName>
    <definedName name="cota_mes_repsol_181">[105]COTA_PETROBRAS!#REF!</definedName>
    <definedName name="cota_mes_repsol_182" localSheetId="9">[105]COTA_PETROBRAS!#REF!</definedName>
    <definedName name="cota_mes_repsol_182">[105]COTA_PETROBRAS!#REF!</definedName>
    <definedName name="cota_mes_repsol_183" localSheetId="9">[105]COTA_PETROBRAS!#REF!</definedName>
    <definedName name="cota_mes_repsol_183">[105]COTA_PETROBRAS!#REF!</definedName>
    <definedName name="cota_mes_repsol_184" localSheetId="9">[105]COTA_PETROBRAS!#REF!</definedName>
    <definedName name="cota_mes_repsol_184">[105]COTA_PETROBRAS!#REF!</definedName>
    <definedName name="cota_mes_repsol_185" localSheetId="9">[105]COTA_PETROBRAS!#REF!</definedName>
    <definedName name="cota_mes_repsol_185">[105]COTA_PETROBRAS!#REF!</definedName>
    <definedName name="cota_mes_repsol_186" localSheetId="9">[105]COTA_PETROBRAS!#REF!</definedName>
    <definedName name="cota_mes_repsol_186">[105]COTA_PETROBRAS!#REF!</definedName>
    <definedName name="cota_mes_repsol_187" localSheetId="9">[105]COTA_PETROBRAS!#REF!</definedName>
    <definedName name="cota_mes_repsol_187">[105]COTA_PETROBRAS!#REF!</definedName>
    <definedName name="cota_mes_repsol_188" localSheetId="9">[105]COTA_PETROBRAS!#REF!</definedName>
    <definedName name="cota_mes_repsol_188">[105]COTA_PETROBRAS!#REF!</definedName>
    <definedName name="cota_mes_repsol_19" localSheetId="9">[105]COTA_PETROBRAS!#REF!</definedName>
    <definedName name="cota_mes_repsol_19">[105]COTA_PETROBRAS!#REF!</definedName>
    <definedName name="cota_mes_repsol_2" localSheetId="9">[104]COTA_PETROBRAS!#REF!</definedName>
    <definedName name="cota_mes_repsol_2">[104]COTA_PETROBRAS!#REF!</definedName>
    <definedName name="cota_mes_repsol_20" localSheetId="9">[105]COTA_PETROBRAS!#REF!</definedName>
    <definedName name="cota_mes_repsol_20">[105]COTA_PETROBRAS!#REF!</definedName>
    <definedName name="cota_mes_repsol_21" localSheetId="9">[105]COTA_PETROBRAS!#REF!</definedName>
    <definedName name="cota_mes_repsol_21">[105]COTA_PETROBRAS!#REF!</definedName>
    <definedName name="cota_mes_repsol_22" localSheetId="9">[105]COTA_PETROBRAS!#REF!</definedName>
    <definedName name="cota_mes_repsol_22">[105]COTA_PETROBRAS!#REF!</definedName>
    <definedName name="cota_mes_repsol_23" localSheetId="9">[105]COTA_PETROBRAS!#REF!</definedName>
    <definedName name="cota_mes_repsol_23">[105]COTA_PETROBRAS!#REF!</definedName>
    <definedName name="cota_mes_repsol_24" localSheetId="9">[105]COTA_PETROBRAS!#REF!</definedName>
    <definedName name="cota_mes_repsol_24">[105]COTA_PETROBRAS!#REF!</definedName>
    <definedName name="cota_mes_repsol_25" localSheetId="9">[105]COTA_PETROBRAS!#REF!</definedName>
    <definedName name="cota_mes_repsol_25">[105]COTA_PETROBRAS!#REF!</definedName>
    <definedName name="cota_mes_repsol_26" localSheetId="9">[105]COTA_PETROBRAS!#REF!</definedName>
    <definedName name="cota_mes_repsol_26">[105]COTA_PETROBRAS!#REF!</definedName>
    <definedName name="cota_mes_repsol_27" localSheetId="9">[105]COTA_PETROBRAS!#REF!</definedName>
    <definedName name="cota_mes_repsol_27">[105]COTA_PETROBRAS!#REF!</definedName>
    <definedName name="cota_mes_repsol_28" localSheetId="9">[105]COTA_PETROBRAS!#REF!</definedName>
    <definedName name="cota_mes_repsol_28">[105]COTA_PETROBRAS!#REF!</definedName>
    <definedName name="cota_mes_repsol_29" localSheetId="9">[105]COTA_PETROBRAS!#REF!</definedName>
    <definedName name="cota_mes_repsol_29">[105]COTA_PETROBRAS!#REF!</definedName>
    <definedName name="cota_mes_repsol_3" localSheetId="9">[104]COTA_PETROBRAS!#REF!</definedName>
    <definedName name="cota_mes_repsol_3">[104]COTA_PETROBRAS!#REF!</definedName>
    <definedName name="cota_mes_repsol_30" localSheetId="9">[105]COTA_PETROBRAS!#REF!</definedName>
    <definedName name="cota_mes_repsol_30">[105]COTA_PETROBRAS!#REF!</definedName>
    <definedName name="cota_mes_repsol_31" localSheetId="9">[105]COTA_PETROBRAS!#REF!</definedName>
    <definedName name="cota_mes_repsol_31">[105]COTA_PETROBRAS!#REF!</definedName>
    <definedName name="cota_mes_repsol_32" localSheetId="9">[105]COTA_PETROBRAS!#REF!</definedName>
    <definedName name="cota_mes_repsol_32">[105]COTA_PETROBRAS!#REF!</definedName>
    <definedName name="cota_mes_repsol_33" localSheetId="9">[105]COTA_PETROBRAS!#REF!</definedName>
    <definedName name="cota_mes_repsol_33">[105]COTA_PETROBRAS!#REF!</definedName>
    <definedName name="cota_mes_repsol_34" localSheetId="9">[105]COTA_PETROBRAS!#REF!</definedName>
    <definedName name="cota_mes_repsol_34">[105]COTA_PETROBRAS!#REF!</definedName>
    <definedName name="cota_mes_repsol_35" localSheetId="9">[105]COTA_PETROBRAS!#REF!</definedName>
    <definedName name="cota_mes_repsol_35">[105]COTA_PETROBRAS!#REF!</definedName>
    <definedName name="cota_mes_repsol_36" localSheetId="9">[105]COTA_PETROBRAS!#REF!</definedName>
    <definedName name="cota_mes_repsol_36">[105]COTA_PETROBRAS!#REF!</definedName>
    <definedName name="cota_mes_repsol_37" localSheetId="9">[105]COTA_PETROBRAS!#REF!</definedName>
    <definedName name="cota_mes_repsol_37">[105]COTA_PETROBRAS!#REF!</definedName>
    <definedName name="cota_mes_repsol_38" localSheetId="9">[105]COTA_PETROBRAS!#REF!</definedName>
    <definedName name="cota_mes_repsol_38">[105]COTA_PETROBRAS!#REF!</definedName>
    <definedName name="cota_mes_repsol_39" localSheetId="9">[105]COTA_PETROBRAS!#REF!</definedName>
    <definedName name="cota_mes_repsol_39">[105]COTA_PETROBRAS!#REF!</definedName>
    <definedName name="cota_mes_repsol_4" localSheetId="9">[105]COTA_PETROBRAS!#REF!</definedName>
    <definedName name="cota_mes_repsol_4">[105]COTA_PETROBRAS!#REF!</definedName>
    <definedName name="cota_mes_repsol_40" localSheetId="9">[105]COTA_PETROBRAS!#REF!</definedName>
    <definedName name="cota_mes_repsol_40">[105]COTA_PETROBRAS!#REF!</definedName>
    <definedName name="cota_mes_repsol_41" localSheetId="9">[105]COTA_PETROBRAS!#REF!</definedName>
    <definedName name="cota_mes_repsol_41">[105]COTA_PETROBRAS!#REF!</definedName>
    <definedName name="cota_mes_repsol_42" localSheetId="9">[105]COTA_PETROBRAS!#REF!</definedName>
    <definedName name="cota_mes_repsol_42">[105]COTA_PETROBRAS!#REF!</definedName>
    <definedName name="cota_mes_repsol_43" localSheetId="9">[105]COTA_PETROBRAS!#REF!</definedName>
    <definedName name="cota_mes_repsol_43">[105]COTA_PETROBRAS!#REF!</definedName>
    <definedName name="cota_mes_repsol_44" localSheetId="9">[105]COTA_PETROBRAS!#REF!</definedName>
    <definedName name="cota_mes_repsol_44">[105]COTA_PETROBRAS!#REF!</definedName>
    <definedName name="cota_mes_repsol_45" localSheetId="9">[105]COTA_PETROBRAS!#REF!</definedName>
    <definedName name="cota_mes_repsol_45">[105]COTA_PETROBRAS!#REF!</definedName>
    <definedName name="cota_mes_repsol_46" localSheetId="9">[105]COTA_PETROBRAS!#REF!</definedName>
    <definedName name="cota_mes_repsol_46">[105]COTA_PETROBRAS!#REF!</definedName>
    <definedName name="cota_mes_repsol_47" localSheetId="9">[105]COTA_PETROBRAS!#REF!</definedName>
    <definedName name="cota_mes_repsol_47">[105]COTA_PETROBRAS!#REF!</definedName>
    <definedName name="cota_mes_repsol_48" localSheetId="9">[105]COTA_PETROBRAS!#REF!</definedName>
    <definedName name="cota_mes_repsol_48">[105]COTA_PETROBRAS!#REF!</definedName>
    <definedName name="cota_mes_repsol_49" localSheetId="9">[105]COTA_PETROBRAS!#REF!</definedName>
    <definedName name="cota_mes_repsol_49">[105]COTA_PETROBRAS!#REF!</definedName>
    <definedName name="cota_mes_repsol_5" localSheetId="9">[105]COTA_PETROBRAS!#REF!</definedName>
    <definedName name="cota_mes_repsol_5">[105]COTA_PETROBRAS!#REF!</definedName>
    <definedName name="cota_mes_repsol_50" localSheetId="9">[105]COTA_PETROBRAS!#REF!</definedName>
    <definedName name="cota_mes_repsol_50">[105]COTA_PETROBRAS!#REF!</definedName>
    <definedName name="cota_mes_repsol_51" localSheetId="9">[105]COTA_PETROBRAS!#REF!</definedName>
    <definedName name="cota_mes_repsol_51">[105]COTA_PETROBRAS!#REF!</definedName>
    <definedName name="cota_mes_repsol_52" localSheetId="9">[105]COTA_PETROBRAS!#REF!</definedName>
    <definedName name="cota_mes_repsol_52">[105]COTA_PETROBRAS!#REF!</definedName>
    <definedName name="cota_mes_repsol_53" localSheetId="9">[105]COTA_PETROBRAS!#REF!</definedName>
    <definedName name="cota_mes_repsol_53">[105]COTA_PETROBRAS!#REF!</definedName>
    <definedName name="cota_mes_repsol_54" localSheetId="9">[105]COTA_PETROBRAS!#REF!</definedName>
    <definedName name="cota_mes_repsol_54">[105]COTA_PETROBRAS!#REF!</definedName>
    <definedName name="cota_mes_repsol_55" localSheetId="9">[105]COTA_PETROBRAS!#REF!</definedName>
    <definedName name="cota_mes_repsol_55">[105]COTA_PETROBRAS!#REF!</definedName>
    <definedName name="cota_mes_repsol_56" localSheetId="9">[105]COTA_PETROBRAS!#REF!</definedName>
    <definedName name="cota_mes_repsol_56">[105]COTA_PETROBRAS!#REF!</definedName>
    <definedName name="cota_mes_repsol_57" localSheetId="9">[105]COTA_PETROBRAS!#REF!</definedName>
    <definedName name="cota_mes_repsol_57">[105]COTA_PETROBRAS!#REF!</definedName>
    <definedName name="cota_mes_repsol_58" localSheetId="9">[105]COTA_PETROBRAS!#REF!</definedName>
    <definedName name="cota_mes_repsol_58">[105]COTA_PETROBRAS!#REF!</definedName>
    <definedName name="cota_mes_repsol_59" localSheetId="9">[105]COTA_PETROBRAS!#REF!</definedName>
    <definedName name="cota_mes_repsol_59">[105]COTA_PETROBRAS!#REF!</definedName>
    <definedName name="cota_mes_repsol_6" localSheetId="9">[105]COTA_PETROBRAS!#REF!</definedName>
    <definedName name="cota_mes_repsol_6">[105]COTA_PETROBRAS!#REF!</definedName>
    <definedName name="cota_mes_repsol_60" localSheetId="9">[105]COTA_PETROBRAS!#REF!</definedName>
    <definedName name="cota_mes_repsol_60">[105]COTA_PETROBRAS!#REF!</definedName>
    <definedName name="cota_mes_repsol_61" localSheetId="9">[105]COTA_PETROBRAS!#REF!</definedName>
    <definedName name="cota_mes_repsol_61">[105]COTA_PETROBRAS!#REF!</definedName>
    <definedName name="cota_mes_repsol_62" localSheetId="9">[105]COTA_PETROBRAS!#REF!</definedName>
    <definedName name="cota_mes_repsol_62">[105]COTA_PETROBRAS!#REF!</definedName>
    <definedName name="cota_mes_repsol_63" localSheetId="9">[105]COTA_PETROBRAS!#REF!</definedName>
    <definedName name="cota_mes_repsol_63">[105]COTA_PETROBRAS!#REF!</definedName>
    <definedName name="cota_mes_repsol_64" localSheetId="9">[105]COTA_PETROBRAS!#REF!</definedName>
    <definedName name="cota_mes_repsol_64">[105]COTA_PETROBRAS!#REF!</definedName>
    <definedName name="cota_mes_repsol_65" localSheetId="9">[105]COTA_PETROBRAS!#REF!</definedName>
    <definedName name="cota_mes_repsol_65">[105]COTA_PETROBRAS!#REF!</definedName>
    <definedName name="cota_mes_repsol_66" localSheetId="9">[105]COTA_PETROBRAS!#REF!</definedName>
    <definedName name="cota_mes_repsol_66">[105]COTA_PETROBRAS!#REF!</definedName>
    <definedName name="cota_mes_repsol_67" localSheetId="9">[105]COTA_PETROBRAS!#REF!</definedName>
    <definedName name="cota_mes_repsol_67">[105]COTA_PETROBRAS!#REF!</definedName>
    <definedName name="cota_mes_repsol_68" localSheetId="9">[105]COTA_PETROBRAS!#REF!</definedName>
    <definedName name="cota_mes_repsol_68">[105]COTA_PETROBRAS!#REF!</definedName>
    <definedName name="cota_mes_repsol_69" localSheetId="9">[105]COTA_PETROBRAS!#REF!</definedName>
    <definedName name="cota_mes_repsol_69">[105]COTA_PETROBRAS!#REF!</definedName>
    <definedName name="cota_mes_repsol_7" localSheetId="9">[105]COTA_PETROBRAS!#REF!</definedName>
    <definedName name="cota_mes_repsol_7">[105]COTA_PETROBRAS!#REF!</definedName>
    <definedName name="cota_mes_repsol_70" localSheetId="9">[105]COTA_PETROBRAS!#REF!</definedName>
    <definedName name="cota_mes_repsol_70">[105]COTA_PETROBRAS!#REF!</definedName>
    <definedName name="cota_mes_repsol_71" localSheetId="9">[105]COTA_PETROBRAS!#REF!</definedName>
    <definedName name="cota_mes_repsol_71">[105]COTA_PETROBRAS!#REF!</definedName>
    <definedName name="cota_mes_repsol_72" localSheetId="9">[105]COTA_PETROBRAS!#REF!</definedName>
    <definedName name="cota_mes_repsol_72">[105]COTA_PETROBRAS!#REF!</definedName>
    <definedName name="cota_mes_repsol_73" localSheetId="9">[105]COTA_PETROBRAS!#REF!</definedName>
    <definedName name="cota_mes_repsol_73">[105]COTA_PETROBRAS!#REF!</definedName>
    <definedName name="cota_mes_repsol_74" localSheetId="9">[105]COTA_PETROBRAS!#REF!</definedName>
    <definedName name="cota_mes_repsol_74">[105]COTA_PETROBRAS!#REF!</definedName>
    <definedName name="cota_mes_repsol_75" localSheetId="9">[105]COTA_PETROBRAS!#REF!</definedName>
    <definedName name="cota_mes_repsol_75">[105]COTA_PETROBRAS!#REF!</definedName>
    <definedName name="cota_mes_repsol_76" localSheetId="9">[105]COTA_PETROBRAS!#REF!</definedName>
    <definedName name="cota_mes_repsol_76">[105]COTA_PETROBRAS!#REF!</definedName>
    <definedName name="cota_mes_repsol_77" localSheetId="9">[105]COTA_PETROBRAS!#REF!</definedName>
    <definedName name="cota_mes_repsol_77">[105]COTA_PETROBRAS!#REF!</definedName>
    <definedName name="cota_mes_repsol_78" localSheetId="9">[105]COTA_PETROBRAS!#REF!</definedName>
    <definedName name="cota_mes_repsol_78">[105]COTA_PETROBRAS!#REF!</definedName>
    <definedName name="cota_mes_repsol_79" localSheetId="9">[105]COTA_PETROBRAS!#REF!</definedName>
    <definedName name="cota_mes_repsol_79">[105]COTA_PETROBRAS!#REF!</definedName>
    <definedName name="cota_mes_repsol_8" localSheetId="9">[105]COTA_PETROBRAS!#REF!</definedName>
    <definedName name="cota_mes_repsol_8">[105]COTA_PETROBRAS!#REF!</definedName>
    <definedName name="cota_mes_repsol_80" localSheetId="9">[105]COTA_PETROBRAS!#REF!</definedName>
    <definedName name="cota_mes_repsol_80">[105]COTA_PETROBRAS!#REF!</definedName>
    <definedName name="cota_mes_repsol_81" localSheetId="9">[105]COTA_PETROBRAS!#REF!</definedName>
    <definedName name="cota_mes_repsol_81">[105]COTA_PETROBRAS!#REF!</definedName>
    <definedName name="cota_mes_repsol_82" localSheetId="9">[105]COTA_PETROBRAS!#REF!</definedName>
    <definedName name="cota_mes_repsol_82">[105]COTA_PETROBRAS!#REF!</definedName>
    <definedName name="cota_mes_repsol_83" localSheetId="9">[105]COTA_PETROBRAS!#REF!</definedName>
    <definedName name="cota_mes_repsol_83">[105]COTA_PETROBRAS!#REF!</definedName>
    <definedName name="cota_mes_repsol_84" localSheetId="9">[105]COTA_PETROBRAS!#REF!</definedName>
    <definedName name="cota_mes_repsol_84">[105]COTA_PETROBRAS!#REF!</definedName>
    <definedName name="cota_mes_repsol_85" localSheetId="9">[105]COTA_PETROBRAS!#REF!</definedName>
    <definedName name="cota_mes_repsol_85">[105]COTA_PETROBRAS!#REF!</definedName>
    <definedName name="cota_mes_repsol_86" localSheetId="9">[105]COTA_PETROBRAS!#REF!</definedName>
    <definedName name="cota_mes_repsol_86">[105]COTA_PETROBRAS!#REF!</definedName>
    <definedName name="cota_mes_repsol_87" localSheetId="9">[105]COTA_PETROBRAS!#REF!</definedName>
    <definedName name="cota_mes_repsol_87">[105]COTA_PETROBRAS!#REF!</definedName>
    <definedName name="cota_mes_repsol_88" localSheetId="9">[105]COTA_PETROBRAS!#REF!</definedName>
    <definedName name="cota_mes_repsol_88">[105]COTA_PETROBRAS!#REF!</definedName>
    <definedName name="cota_mes_repsol_89" localSheetId="9">[105]COTA_PETROBRAS!#REF!</definedName>
    <definedName name="cota_mes_repsol_89">[105]COTA_PETROBRAS!#REF!</definedName>
    <definedName name="cota_mes_repsol_9" localSheetId="9">[105]COTA_PETROBRAS!#REF!</definedName>
    <definedName name="cota_mes_repsol_9">[105]COTA_PETROBRAS!#REF!</definedName>
    <definedName name="cota_mes_repsol_90" localSheetId="9">[105]COTA_PETROBRAS!#REF!</definedName>
    <definedName name="cota_mes_repsol_90">[105]COTA_PETROBRAS!#REF!</definedName>
    <definedName name="cota_mes_repsol_91" localSheetId="9">[105]COTA_PETROBRAS!#REF!</definedName>
    <definedName name="cota_mes_repsol_91">[105]COTA_PETROBRAS!#REF!</definedName>
    <definedName name="cota_mes_repsol_92" localSheetId="9">[105]COTA_PETROBRAS!#REF!</definedName>
    <definedName name="cota_mes_repsol_92">[105]COTA_PETROBRAS!#REF!</definedName>
    <definedName name="cota_mes_repsol_93" localSheetId="9">[105]COTA_PETROBRAS!#REF!</definedName>
    <definedName name="cota_mes_repsol_93">[105]COTA_PETROBRAS!#REF!</definedName>
    <definedName name="cota_mes_repsol_94" localSheetId="9">[105]COTA_PETROBRAS!#REF!</definedName>
    <definedName name="cota_mes_repsol_94">[105]COTA_PETROBRAS!#REF!</definedName>
    <definedName name="cota_mes_repsol_95" localSheetId="9">[105]COTA_PETROBRAS!#REF!</definedName>
    <definedName name="cota_mes_repsol_95">[105]COTA_PETROBRAS!#REF!</definedName>
    <definedName name="cota_mes_repsol_96" localSheetId="9">[105]COTA_PETROBRAS!#REF!</definedName>
    <definedName name="cota_mes_repsol_96">[105]COTA_PETROBRAS!#REF!</definedName>
    <definedName name="cota_mes_repsol_97" localSheetId="9">[105]COTA_PETROBRAS!#REF!</definedName>
    <definedName name="cota_mes_repsol_97">[105]COTA_PETROBRAS!#REF!</definedName>
    <definedName name="cota_mes_repsol_98" localSheetId="9">[105]COTA_PETROBRAS!#REF!</definedName>
    <definedName name="cota_mes_repsol_98">[105]COTA_PETROBRAS!#REF!</definedName>
    <definedName name="cota_mes_repsol_99" localSheetId="9">[105]COTA_PETROBRAS!#REF!</definedName>
    <definedName name="cota_mes_repsol_99">[105]COTA_PETROBRAS!#REF!</definedName>
    <definedName name="COTAS" localSheetId="9">[92]COLABORADORES!#REF!</definedName>
    <definedName name="COTAS">[92]COLABORADORES!#REF!</definedName>
    <definedName name="Cotas_de_Utilidades" localSheetId="9">[92]COLABORADORES!#REF!</definedName>
    <definedName name="Cotas_de_Utilidades">[92]COLABORADORES!#REF!</definedName>
    <definedName name="CPE" localSheetId="5">#REF!</definedName>
    <definedName name="CPE" localSheetId="9">#REF!</definedName>
    <definedName name="CPE" localSheetId="4">#REF!</definedName>
    <definedName name="CPE" localSheetId="0">#REF!</definedName>
    <definedName name="CPE">#REF!</definedName>
    <definedName name="CPL_Produção" localSheetId="5">'[106]RESUMO (BPD)'!#REF!</definedName>
    <definedName name="CPL_Produção" localSheetId="9">'[106]RESUMO (BPD)'!#REF!</definedName>
    <definedName name="CPL_Produção" localSheetId="4">'[106]RESUMO (BPD)'!#REF!</definedName>
    <definedName name="CPL_Produção" localSheetId="0">'[106]RESUMO (BPD)'!#REF!</definedName>
    <definedName name="CPL_Produção">'[106]RESUMO (BPD)'!#REF!</definedName>
    <definedName name="CPMF">"Data_da_segunda_tranche"</definedName>
    <definedName name="CPTBL" localSheetId="5">#REF!</definedName>
    <definedName name="CPTBL" localSheetId="9">#REF!</definedName>
    <definedName name="CPTBL" localSheetId="4">#REF!</definedName>
    <definedName name="CPTBL" localSheetId="0">#REF!</definedName>
    <definedName name="CPTBL">#REF!</definedName>
    <definedName name="CPTFO" localSheetId="9">#REF!</definedName>
    <definedName name="CPTFO" localSheetId="4">#REF!</definedName>
    <definedName name="CPTFO">#REF!</definedName>
    <definedName name="CPTMN" localSheetId="9">#REF!</definedName>
    <definedName name="CPTMN" localSheetId="4">#REF!</definedName>
    <definedName name="CPTMN">#REF!</definedName>
    <definedName name="CPTPN" localSheetId="9">#REF!</definedName>
    <definedName name="CPTPN">#REF!</definedName>
    <definedName name="CPTRG" localSheetId="9">#REF!</definedName>
    <definedName name="CPTRG">#REF!</definedName>
    <definedName name="CPTRJ" localSheetId="9">#REF!</definedName>
    <definedName name="CPTRJ">#REF!</definedName>
    <definedName name="CPTSA" localSheetId="9">#REF!</definedName>
    <definedName name="CPTSA">#REF!</definedName>
    <definedName name="CPTSL" localSheetId="9">#REF!</definedName>
    <definedName name="CPTSL">#REF!</definedName>
    <definedName name="CPTSU" localSheetId="9">#REF!</definedName>
    <definedName name="CPTSU">#REF!</definedName>
    <definedName name="CPTTB" localSheetId="9">#REF!</definedName>
    <definedName name="CPTTB">#REF!</definedName>
    <definedName name="CPTTD" localSheetId="9">#REF!</definedName>
    <definedName name="CPTTD">#REF!</definedName>
    <definedName name="CPTTF" localSheetId="9">#REF!</definedName>
    <definedName name="CPTTF">#REF!</definedName>
    <definedName name="CPTTG" localSheetId="9">#REF!</definedName>
    <definedName name="CPTTG">#REF!</definedName>
    <definedName name="CPTTM" localSheetId="9">#REF!</definedName>
    <definedName name="CPTTM">#REF!</definedName>
    <definedName name="CPTVT" localSheetId="9">#REF!</definedName>
    <definedName name="CPTVT">#REF!</definedName>
    <definedName name="CPTWS" localSheetId="9">#REF!</definedName>
    <definedName name="CPTWS">#REF!</definedName>
    <definedName name="CR_" localSheetId="9">#REF!</definedName>
    <definedName name="CR_">#REF!</definedName>
    <definedName name="CRE_ProduçãoFonte" localSheetId="9">#REF!</definedName>
    <definedName name="CRE_ProduçãoFonte">#REF!</definedName>
    <definedName name="CRE_ProduçãoRefinaria" localSheetId="9">#REF!</definedName>
    <definedName name="CRE_ProduçãoRefinaria">#REF!</definedName>
    <definedName name="CRED_FISC" localSheetId="9">#REF!</definedName>
    <definedName name="CRED_FISC">#REF!</definedName>
    <definedName name="cred_impostos">[107]Painel!$C$2</definedName>
    <definedName name="CREDIMEX_CS" localSheetId="5">#REF!</definedName>
    <definedName name="CREDIMEX_CS" localSheetId="9">#REF!</definedName>
    <definedName name="CREDIMEX_CS" localSheetId="4">#REF!</definedName>
    <definedName name="CREDIMEX_CS" localSheetId="0">#REF!</definedName>
    <definedName name="CREDIMEX_CS">#REF!</definedName>
    <definedName name="CREDIMEX_IR" localSheetId="9">#REF!</definedName>
    <definedName name="CREDIMEX_IR" localSheetId="4">#REF!</definedName>
    <definedName name="CREDIMEX_IR">#REF!</definedName>
    <definedName name="CREDINV_CS" localSheetId="9">#REF!</definedName>
    <definedName name="CREDINV_CS" localSheetId="4">#REF!</definedName>
    <definedName name="CREDINV_CS">#REF!</definedName>
    <definedName name="CREDINV_IR" localSheetId="9">#REF!</definedName>
    <definedName name="CREDINV_IR">#REF!</definedName>
    <definedName name="Crédito_de_ICMS_do_Ativo_Imobilizado" localSheetId="9">#REF!</definedName>
    <definedName name="Crédito_de_ICMS_do_Ativo_Imobilizado">#REF!</definedName>
    <definedName name="cresc" localSheetId="9">#REF!</definedName>
    <definedName name="cresc">#REF!</definedName>
    <definedName name="cresc1" localSheetId="9">#REF!</definedName>
    <definedName name="cresc1">#REF!</definedName>
    <definedName name="cresc2" localSheetId="9">#REF!</definedName>
    <definedName name="cresc2">#REF!</definedName>
    <definedName name="cresc3" localSheetId="9">#REF!</definedName>
    <definedName name="cresc3">#REF!</definedName>
    <definedName name="cresc4" localSheetId="9">#REF!</definedName>
    <definedName name="cresc4">#REF!</definedName>
    <definedName name="creschexabr" localSheetId="9">#REF!</definedName>
    <definedName name="creschexabr">#REF!</definedName>
    <definedName name="creschexame" localSheetId="9">#REF!</definedName>
    <definedName name="creschexame">#REF!</definedName>
    <definedName name="CRITERIO">'[50]CALC-RESUMO'!$AA$46:$AA$67</definedName>
    <definedName name="CRITÉRIO_A" localSheetId="5">#REF!</definedName>
    <definedName name="CRITÉRIO_A" localSheetId="9">#REF!</definedName>
    <definedName name="CRITÉRIO_A" localSheetId="4">#REF!</definedName>
    <definedName name="CRITÉRIO_A" localSheetId="0">#REF!</definedName>
    <definedName name="CRITÉRIO_A">#REF!</definedName>
    <definedName name="CRITÉRIO_D" localSheetId="9">#REF!</definedName>
    <definedName name="CRITÉRIO_D" localSheetId="4">#REF!</definedName>
    <definedName name="CRITÉRIO_D">#REF!</definedName>
    <definedName name="CRITÉRIO_P" localSheetId="9">#REF!</definedName>
    <definedName name="CRITÉRIO_P" localSheetId="4">#REF!</definedName>
    <definedName name="CRITÉRIO_P">#REF!</definedName>
    <definedName name="CRITÉRIO_T" localSheetId="9">#REF!</definedName>
    <definedName name="CRITÉRIO_T">#REF!</definedName>
    <definedName name="CRITERIO0" localSheetId="9">'[50]CALC-RESUMO'!#REF!</definedName>
    <definedName name="CRITERIO0">'[50]CALC-RESUMO'!#REF!</definedName>
    <definedName name="_xlnm.Criteria" localSheetId="5">#REF!</definedName>
    <definedName name="_xlnm.Criteria" localSheetId="9">#REF!</definedName>
    <definedName name="_xlnm.Criteria" localSheetId="4">#REF!</definedName>
    <definedName name="_xlnm.Criteria" localSheetId="0">#REF!</definedName>
    <definedName name="_xlnm.Criteria">#REF!</definedName>
    <definedName name="Critica">[68]!Critica</definedName>
    <definedName name="CRUZEIROS" localSheetId="5">#REF!</definedName>
    <definedName name="CRUZEIROS" localSheetId="9">#REF!</definedName>
    <definedName name="CRUZEIROS" localSheetId="4">#REF!</definedName>
    <definedName name="CRUZEIROS" localSheetId="0">#REF!</definedName>
    <definedName name="CRUZEIROS">#REF!</definedName>
    <definedName name="CS_NEG">[48]Dados!$D$49</definedName>
    <definedName name="CS_PERC">[48]Dados!$D$45</definedName>
    <definedName name="CS_PERC2003">[48]Dados!$F$45</definedName>
    <definedName name="CS01.96" localSheetId="5">#REF!</definedName>
    <definedName name="CS01.96" localSheetId="9">#REF!</definedName>
    <definedName name="CS01.96" localSheetId="4">#REF!</definedName>
    <definedName name="CS01.96" localSheetId="0">#REF!</definedName>
    <definedName name="CS01.96">#REF!</definedName>
    <definedName name="CS02.96" localSheetId="9">#REF!</definedName>
    <definedName name="CS02.96" localSheetId="4">#REF!</definedName>
    <definedName name="CS02.96">#REF!</definedName>
    <definedName name="CS03.96" localSheetId="9">#REF!</definedName>
    <definedName name="CS03.96" localSheetId="4">#REF!</definedName>
    <definedName name="CS03.96">#REF!</definedName>
    <definedName name="CS04.96" localSheetId="9">#REF!</definedName>
    <definedName name="CS04.96">#REF!</definedName>
    <definedName name="CS05.96" localSheetId="9">#REF!</definedName>
    <definedName name="CS05.96">#REF!</definedName>
    <definedName name="CSD_J" localSheetId="9">#REF!</definedName>
    <definedName name="CSD_J">#REF!</definedName>
    <definedName name="CSD_M" localSheetId="9">#REF!</definedName>
    <definedName name="CSD_M">#REF!</definedName>
    <definedName name="CSD_S" localSheetId="9">#REF!</definedName>
    <definedName name="CSD_S">#REF!</definedName>
    <definedName name="CSL" localSheetId="5" hidden="1">{#N/A,#N/A,FALSE,"Aging Summary";#N/A,#N/A,FALSE,"Ratio Analysis";#N/A,#N/A,FALSE,"Test 120 Day Accts";#N/A,#N/A,FALSE,"Tickmarks"}</definedName>
    <definedName name="CSL" localSheetId="4" hidden="1">{#N/A,#N/A,FALSE,"Aging Summary";#N/A,#N/A,FALSE,"Ratio Analysis";#N/A,#N/A,FALSE,"Test 120 Day Accts";#N/A,#N/A,FALSE,"Tickmarks"}</definedName>
    <definedName name="CSL" localSheetId="0" hidden="1">{#N/A,#N/A,FALSE,"Aging Summary";#N/A,#N/A,FALSE,"Ratio Analysis";#N/A,#N/A,FALSE,"Test 120 Day Accts";#N/A,#N/A,FALSE,"Tickmarks"}</definedName>
    <definedName name="CSL" hidden="1">{#N/A,#N/A,FALSE,"Aging Summary";#N/A,#N/A,FALSE,"Ratio Analysis";#N/A,#N/A,FALSE,"Test 120 Day Accts";#N/A,#N/A,FALSE,"Tickmarks"}</definedName>
    <definedName name="CSLL" localSheetId="5">#REF!</definedName>
    <definedName name="CSLL" localSheetId="9">#REF!</definedName>
    <definedName name="CSLL" localSheetId="4">#REF!</definedName>
    <definedName name="CSLL" localSheetId="0">#REF!</definedName>
    <definedName name="CSLL">#REF!</definedName>
    <definedName name="CSLL2" localSheetId="9">#REF!</definedName>
    <definedName name="CSLL2" localSheetId="4">#REF!</definedName>
    <definedName name="CSLL2">#REF!</definedName>
    <definedName name="CT" localSheetId="9">#REF!</definedName>
    <definedName name="CT" localSheetId="4">#REF!</definedName>
    <definedName name="CT">#REF!</definedName>
    <definedName name="ctaABR" localSheetId="9">#REF!</definedName>
    <definedName name="ctaABR">#REF!</definedName>
    <definedName name="ctaAGO" localSheetId="9">#REF!</definedName>
    <definedName name="ctaAGO">#REF!</definedName>
    <definedName name="ctaDEZ" localSheetId="9">#REF!</definedName>
    <definedName name="ctaDEZ">#REF!</definedName>
    <definedName name="ctaFEV">[96]CBD0210002!$A$1:$A$731</definedName>
    <definedName name="ctaJAN" localSheetId="5">#REF!</definedName>
    <definedName name="ctaJAN" localSheetId="9">#REF!</definedName>
    <definedName name="ctaJAN" localSheetId="4">#REF!</definedName>
    <definedName name="ctaJAN" localSheetId="0">#REF!</definedName>
    <definedName name="ctaJAN">#REF!</definedName>
    <definedName name="ctaJUL" localSheetId="9">#REF!</definedName>
    <definedName name="ctaJUL" localSheetId="4">#REF!</definedName>
    <definedName name="ctaJUL">#REF!</definedName>
    <definedName name="ctaJUN" localSheetId="9">#REF!</definedName>
    <definedName name="ctaJUN" localSheetId="4">#REF!</definedName>
    <definedName name="ctaJUN">#REF!</definedName>
    <definedName name="ctaMAI" localSheetId="9">#REF!</definedName>
    <definedName name="ctaMAI">#REF!</definedName>
    <definedName name="ctaMAR">[96]CBD0210003!$A$1:$A$779</definedName>
    <definedName name="ctaNOV" localSheetId="5">#REF!</definedName>
    <definedName name="ctaNOV" localSheetId="9">#REF!</definedName>
    <definedName name="ctaNOV" localSheetId="4">#REF!</definedName>
    <definedName name="ctaNOV" localSheetId="0">#REF!</definedName>
    <definedName name="ctaNOV">#REF!</definedName>
    <definedName name="ctaOUT" localSheetId="9">#REF!</definedName>
    <definedName name="ctaOUT" localSheetId="4">#REF!</definedName>
    <definedName name="ctaOUT">#REF!</definedName>
    <definedName name="CTAS.RECEBER" localSheetId="9">#REF!</definedName>
    <definedName name="CTAS.RECEBER" localSheetId="4">#REF!</definedName>
    <definedName name="CTAS.RECEBER">#REF!</definedName>
    <definedName name="ctaSET" localSheetId="9">#REF!</definedName>
    <definedName name="ctaSET">#REF!</definedName>
    <definedName name="Currency">'[100]SET UP'!$C$16</definedName>
    <definedName name="Current_Year">'[100]SET UP'!$C$14</definedName>
    <definedName name="cust" localSheetId="5">#REF!</definedName>
    <definedName name="cust" localSheetId="9">#REF!</definedName>
    <definedName name="cust" localSheetId="4">#REF!</definedName>
    <definedName name="cust" localSheetId="0">#REF!</definedName>
    <definedName name="cust">#REF!</definedName>
    <definedName name="CUSTO" localSheetId="9">#REF!</definedName>
    <definedName name="CUSTO" localSheetId="4">#REF!</definedName>
    <definedName name="CUSTO">#REF!</definedName>
    <definedName name="Custo_Desk">[53]INVESTIMENTO!$H$122</definedName>
    <definedName name="Custo_Envio_Equipamentos">[53]DESPESAS!$H$340</definedName>
    <definedName name="Custo_Fitas_BKP">[53]DESPESAS!$H$378</definedName>
    <definedName name="Custo_Impressão_Color">[53]DESPESAS!$H$376</definedName>
    <definedName name="Custo_Impressão_P_B">[53]DESPESAS!$H$375</definedName>
    <definedName name="Custo_Médio_Cons_Cel">[53]DESPESAS!$H$344</definedName>
    <definedName name="Custo_Médio_Cons_Ger_Comercial">[53]DESPESAS!$H$343</definedName>
    <definedName name="Custo_Médio_Correios">[53]DESPESAS!$H$341</definedName>
    <definedName name="Custo_Modem_Claro">[53]DESPESAS!$H$342</definedName>
    <definedName name="Custo_Note">[53]INVESTIMENTO!$H$123</definedName>
    <definedName name="Custo_Pct_Blackberry">[53]DESPESAS!$H$345</definedName>
    <definedName name="custo97">[18]JANEIRO!$P$3:$AC$50</definedName>
    <definedName name="custo98">[108]JANEIRO!$P$3:$AC$106</definedName>
    <definedName name="CustOperTransp" localSheetId="5">#REF!</definedName>
    <definedName name="CustOperTransp" localSheetId="9">#REF!</definedName>
    <definedName name="CustOperTransp" localSheetId="4">#REF!</definedName>
    <definedName name="CustOperTransp" localSheetId="0">#REF!</definedName>
    <definedName name="CustOperTransp">#REF!</definedName>
    <definedName name="CW35_" localSheetId="5">[7]Histórico!#REF!</definedName>
    <definedName name="CW35_" localSheetId="9">[7]Histórico!#REF!</definedName>
    <definedName name="CW35_" localSheetId="4">[7]Histórico!#REF!</definedName>
    <definedName name="CW35_" localSheetId="0">[7]Histórico!#REF!</definedName>
    <definedName name="CW35_">[7]Histórico!#REF!</definedName>
    <definedName name="CW35_CM35" localSheetId="9">[7]Histórico!#REF!</definedName>
    <definedName name="CW35_CM35">[7]Histórico!#REF!</definedName>
    <definedName name="CWGF" localSheetId="9">[7]Histórico!#REF!</definedName>
    <definedName name="CWGF">[7]Histórico!#REF!</definedName>
    <definedName name="CWGF_MGSO" localSheetId="9">[7]Histórico!#REF!</definedName>
    <definedName name="CWGF_MGSO">[7]Histórico!#REF!</definedName>
    <definedName name="CY_all_Assets" localSheetId="5">#REF!</definedName>
    <definedName name="CY_all_Assets" localSheetId="9">#REF!</definedName>
    <definedName name="CY_all_Assets" localSheetId="4">#REF!</definedName>
    <definedName name="CY_all_Assets" localSheetId="0">#REF!</definedName>
    <definedName name="CY_all_Assets">#REF!</definedName>
    <definedName name="CY_all_Equity" localSheetId="9">#REF!</definedName>
    <definedName name="CY_all_Equity" localSheetId="4">#REF!</definedName>
    <definedName name="CY_all_Equity">#REF!</definedName>
    <definedName name="CY_all_Income" localSheetId="9">#REF!</definedName>
    <definedName name="CY_all_Income" localSheetId="4">#REF!</definedName>
    <definedName name="CY_all_Income">#REF!</definedName>
    <definedName name="CY_all_Liabs" localSheetId="9">#REF!</definedName>
    <definedName name="CY_all_Liabs">#REF!</definedName>
    <definedName name="CY_all_RetEarn_bf" localSheetId="9">#REF!</definedName>
    <definedName name="CY_all_RetEarn_bf">#REF!</definedName>
    <definedName name="CY_Commitments_in_favour_of_credit_institutions" localSheetId="9">#REF!</definedName>
    <definedName name="CY_Commitments_in_favour_of_credit_institutions">#REF!</definedName>
    <definedName name="CY_Commitments_in_favour_of_customers" localSheetId="9">#REF!</definedName>
    <definedName name="CY_Commitments_in_favour_of_customers">#REF!</definedName>
    <definedName name="CY_Commitments_in_respect_of_securities" localSheetId="9">#REF!</definedName>
    <definedName name="CY_Commitments_in_respect_of_securities">#REF!</definedName>
    <definedName name="CY_Commitments_received_from_credit_institutions" localSheetId="9">#REF!</definedName>
    <definedName name="CY_Commitments_received_from_credit_institutions">#REF!</definedName>
    <definedName name="CY_Financing_commitments" localSheetId="9">#REF!</definedName>
    <definedName name="CY_Financing_commitments">#REF!</definedName>
    <definedName name="CY_Guarantees" localSheetId="9">#REF!</definedName>
    <definedName name="CY_Guarantees">#REF!</definedName>
    <definedName name="CY_Guarantees_in_respect_of_securities" localSheetId="9">#REF!</definedName>
    <definedName name="CY_Guarantees_in_respect_of_securities">#REF!</definedName>
    <definedName name="CY_Guarantees_received_from_credit_institutions" localSheetId="9">#REF!</definedName>
    <definedName name="CY_Guarantees_received_from_credit_institutions">#REF!</definedName>
    <definedName name="CY_Guarantees_to_credit_institutions" localSheetId="9">#REF!</definedName>
    <definedName name="CY_Guarantees_to_credit_institutions">#REF!</definedName>
    <definedName name="CY_knw_Assets" localSheetId="9">#REF!</definedName>
    <definedName name="CY_knw_Assets">#REF!</definedName>
    <definedName name="CY_knw_Equity" localSheetId="9">#REF!</definedName>
    <definedName name="CY_knw_Equity">#REF!</definedName>
    <definedName name="CY_knw_Income" localSheetId="9">#REF!</definedName>
    <definedName name="CY_knw_Income">#REF!</definedName>
    <definedName name="CY_knw_Liabs" localSheetId="9">#REF!</definedName>
    <definedName name="CY_knw_Liabs">#REF!</definedName>
    <definedName name="CY_knw_RetEarn_bf" localSheetId="9">#REF!</definedName>
    <definedName name="CY_knw_RetEarn_bf">#REF!</definedName>
    <definedName name="CY_lik_Equity" localSheetId="9">#REF!</definedName>
    <definedName name="CY_lik_Equity">#REF!</definedName>
    <definedName name="CY_Other_commitments_given" localSheetId="9">#REF!</definedName>
    <definedName name="CY_Other_commitments_given">#REF!</definedName>
    <definedName name="CY_Other_commitments_received" localSheetId="9">#REF!</definedName>
    <definedName name="CY_Other_commitments_received">#REF!</definedName>
    <definedName name="CY_Securities_acquired_with_an_option_to_repurchase_or_take_back" localSheetId="9">#REF!</definedName>
    <definedName name="CY_Securities_acquired_with_an_option_to_repurchase_or_take_back">#REF!</definedName>
    <definedName name="CY_Securities_sold_with_an_option_to_repurchase_or_take_back" localSheetId="9">#REF!</definedName>
    <definedName name="CY_Securities_sold_with_an_option_to_repurchase_or_take_back">#REF!</definedName>
    <definedName name="CY_TOTAL_COMMITMENTS_RECEIVED" localSheetId="9">#REF!</definedName>
    <definedName name="CY_TOTAL_COMMITMENTS_RECEIVED">#REF!</definedName>
    <definedName name="CY_TOTAL_CONTINGENT_LIABILITIES" localSheetId="9">#REF!</definedName>
    <definedName name="CY_TOTAL_CONTINGENT_LIABILITIES">#REF!</definedName>
    <definedName name="CY_tx_all_Equity" localSheetId="9">#REF!</definedName>
    <definedName name="CY_tx_all_Equity">#REF!</definedName>
    <definedName name="CY_tx_all_Income" localSheetId="9">#REF!</definedName>
    <definedName name="CY_tx_all_Income">#REF!</definedName>
    <definedName name="CY_tx_all_RetEarn_bf" localSheetId="9">#REF!</definedName>
    <definedName name="CY_tx_all_RetEarn_bf">#REF!</definedName>
    <definedName name="CY_tx_knw_Equity" localSheetId="9">#REF!</definedName>
    <definedName name="CY_tx_knw_Equity">#REF!</definedName>
    <definedName name="CY_tx_knw_Income" localSheetId="9">#REF!</definedName>
    <definedName name="CY_tx_knw_Income">#REF!</definedName>
    <definedName name="CY_tx_knw_Liabs" localSheetId="9">#REF!</definedName>
    <definedName name="CY_tx_knw_Liabs">#REF!</definedName>
    <definedName name="CY_tx_knw_RetEarn_bf" localSheetId="9">#REF!</definedName>
    <definedName name="CY_tx_knw_RetEarn_bf">#REF!</definedName>
    <definedName name="d" localSheetId="9">#REF!</definedName>
    <definedName name="d">#REF!</definedName>
    <definedName name="D.R.E." localSheetId="9">#REF!</definedName>
    <definedName name="D.R.E.">#REF!</definedName>
    <definedName name="D_1000" localSheetId="9">#REF!</definedName>
    <definedName name="D_1000">#REF!</definedName>
    <definedName name="daa" hidden="1">'[45]Ativo e Passivo'!$F$38</definedName>
    <definedName name="dad" localSheetId="5" hidden="1">'[45]Ativo e Passivo'!#REF!</definedName>
    <definedName name="dad" localSheetId="9" hidden="1">'[45]Ativo e Passivo'!#REF!</definedName>
    <definedName name="dad" localSheetId="4" hidden="1">'[45]Ativo e Passivo'!#REF!</definedName>
    <definedName name="dad" localSheetId="0" hidden="1">'[45]Ativo e Passivo'!#REF!</definedName>
    <definedName name="dad" hidden="1">'[45]Ativo e Passivo'!#REF!</definedName>
    <definedName name="dada" localSheetId="5" hidden="1">{#N/A,#N/A,FALSE,"Aging Summary";#N/A,#N/A,FALSE,"Ratio Analysis";#N/A,#N/A,FALSE,"Test 120 Day Accts";#N/A,#N/A,FALSE,"Tickmarks"}</definedName>
    <definedName name="dada" localSheetId="4" hidden="1">{#N/A,#N/A,FALSE,"Aging Summary";#N/A,#N/A,FALSE,"Ratio Analysis";#N/A,#N/A,FALSE,"Test 120 Day Accts";#N/A,#N/A,FALSE,"Tickmarks"}</definedName>
    <definedName name="dada" localSheetId="0" hidden="1">{#N/A,#N/A,FALSE,"Aging Summary";#N/A,#N/A,FALSE,"Ratio Analysis";#N/A,#N/A,FALSE,"Test 120 Day Accts";#N/A,#N/A,FALSE,"Tickmarks"}</definedName>
    <definedName name="dada" hidden="1">{#N/A,#N/A,FALSE,"Aging Summary";#N/A,#N/A,FALSE,"Ratio Analysis";#N/A,#N/A,FALSE,"Test 120 Day Accts";#N/A,#N/A,FALSE,"Tickmarks"}</definedName>
    <definedName name="dado" localSheetId="5">#REF!</definedName>
    <definedName name="dado" localSheetId="9">#REF!</definedName>
    <definedName name="dado" localSheetId="4">#REF!</definedName>
    <definedName name="dado" localSheetId="0">#REF!</definedName>
    <definedName name="dado">#REF!</definedName>
    <definedName name="DADOS" localSheetId="9">#REF!</definedName>
    <definedName name="DADOS" localSheetId="4">#REF!</definedName>
    <definedName name="DADOS">#REF!</definedName>
    <definedName name="DADOS1" localSheetId="9">#REF!</definedName>
    <definedName name="DADOS1" localSheetId="4">#REF!</definedName>
    <definedName name="DADOS1">#REF!</definedName>
    <definedName name="DADOS2" localSheetId="9">#REF!</definedName>
    <definedName name="DADOS2">#REF!</definedName>
    <definedName name="DadosExternos_1" localSheetId="4" hidden="1">'Detalhamento Tancagem'!$A$3:$N$365</definedName>
    <definedName name="daefeag" localSheetId="9">#REF!</definedName>
    <definedName name="daefeag">#REF!</definedName>
    <definedName name="dajdajdlkjalkd" localSheetId="5" hidden="1">{#N/A,#N/A,FALSE,"Aging Summary";#N/A,#N/A,FALSE,"Ratio Analysis";#N/A,#N/A,FALSE,"Test 120 Day Accts";#N/A,#N/A,FALSE,"Tickmarks"}</definedName>
    <definedName name="dajdajdlkjalkd" localSheetId="4" hidden="1">{#N/A,#N/A,FALSE,"Aging Summary";#N/A,#N/A,FALSE,"Ratio Analysis";#N/A,#N/A,FALSE,"Test 120 Day Accts";#N/A,#N/A,FALSE,"Tickmarks"}</definedName>
    <definedName name="dajdajdlkjalkd" localSheetId="0" hidden="1">{#N/A,#N/A,FALSE,"Aging Summary";#N/A,#N/A,FALSE,"Ratio Analysis";#N/A,#N/A,FALSE,"Test 120 Day Accts";#N/A,#N/A,FALSE,"Tickmarks"}</definedName>
    <definedName name="dajdajdlkjalkd" hidden="1">{#N/A,#N/A,FALSE,"Aging Summary";#N/A,#N/A,FALSE,"Ratio Analysis";#N/A,#N/A,FALSE,"Test 120 Day Accts";#N/A,#N/A,FALSE,"Tickmarks"}</definedName>
    <definedName name="darfs" localSheetId="9">'[109]CSSL - Real'!#REF!</definedName>
    <definedName name="darfs">'[109]CSSL - Real'!#REF!</definedName>
    <definedName name="data">[110]CDI!$C$1,[110]CDI!$D$3,[110]CDI!$D$1:$D$65536</definedName>
    <definedName name="data.">'[111]TABELA URTJLP'!$A$7:$A$2219</definedName>
    <definedName name="DATA_AÇA" localSheetId="5">#REF!</definedName>
    <definedName name="DATA_AÇA" localSheetId="9">#REF!</definedName>
    <definedName name="DATA_AÇA" localSheetId="4">#REF!</definedName>
    <definedName name="DATA_AÇA" localSheetId="0">#REF!</definedName>
    <definedName name="DATA_AÇA">#REF!</definedName>
    <definedName name="DATA_ALT" localSheetId="9">#REF!</definedName>
    <definedName name="DATA_ALT" localSheetId="4">#REF!</definedName>
    <definedName name="DATA_ALT">#REF!</definedName>
    <definedName name="DATA_ARA" localSheetId="9">#REF!</definedName>
    <definedName name="DATA_ARA" localSheetId="4">#REF!</definedName>
    <definedName name="DATA_ARA">#REF!</definedName>
    <definedName name="Data_Atualização" localSheetId="9">[112]Histórico!#REF!</definedName>
    <definedName name="Data_Atualização" localSheetId="4">[112]Histórico!#REF!</definedName>
    <definedName name="Data_Atualização">[112]Histórico!#REF!</definedName>
    <definedName name="DATA_BAU" localSheetId="5">#REF!</definedName>
    <definedName name="DATA_BAU" localSheetId="9">#REF!</definedName>
    <definedName name="DATA_BAU" localSheetId="4">#REF!</definedName>
    <definedName name="DATA_BAU" localSheetId="0">#REF!</definedName>
    <definedName name="DATA_BAU">#REF!</definedName>
    <definedName name="DATA_BEL" localSheetId="9">#REF!</definedName>
    <definedName name="DATA_BEL" localSheetId="4">#REF!</definedName>
    <definedName name="DATA_BEL">#REF!</definedName>
    <definedName name="DATA_BET" localSheetId="9">#REF!</definedName>
    <definedName name="DATA_BET" localSheetId="4">#REF!</definedName>
    <definedName name="DATA_BET">#REF!</definedName>
    <definedName name="DATA_BH" localSheetId="9">[113]ESCRITÓRIO!#REF!</definedName>
    <definedName name="DATA_BH" localSheetId="1">[113]ESCRITÓRIO!#REF!</definedName>
    <definedName name="DATA_BH" localSheetId="4">[113]ESCRITÓRIO!#REF!</definedName>
    <definedName name="DATA_BH" localSheetId="2">[113]ESCRITÓRIO!#REF!</definedName>
    <definedName name="DATA_BH">[113]ESCRITÓRIO!#REF!</definedName>
    <definedName name="DATA_BIG" localSheetId="5">#REF!</definedName>
    <definedName name="DATA_BIG" localSheetId="9">#REF!</definedName>
    <definedName name="DATA_BIG" localSheetId="4">#REF!</definedName>
    <definedName name="DATA_BIG" localSheetId="0">#REF!</definedName>
    <definedName name="DATA_BIG">#REF!</definedName>
    <definedName name="DATA_BRA" localSheetId="9">#REF!</definedName>
    <definedName name="DATA_BRA" localSheetId="4">#REF!</definedName>
    <definedName name="DATA_BRA">#REF!</definedName>
    <definedName name="DATA_CAB" localSheetId="9">#REF!</definedName>
    <definedName name="DATA_CAB" localSheetId="4">#REF!</definedName>
    <definedName name="DATA_CAB">#REF!</definedName>
    <definedName name="DATA_CAE" localSheetId="9">#REF!</definedName>
    <definedName name="DATA_CAE">#REF!</definedName>
    <definedName name="DATA_CAMPO" localSheetId="9">#REF!</definedName>
    <definedName name="DATA_CAMPO">#REF!</definedName>
    <definedName name="DATA_CAN" localSheetId="9">#REF!</definedName>
    <definedName name="DATA_CAN">#REF!</definedName>
    <definedName name="DATA_CRA" localSheetId="9">#REF!</definedName>
    <definedName name="DATA_CRA">#REF!</definedName>
    <definedName name="DATA_DUC" localSheetId="9">#REF!</definedName>
    <definedName name="DATA_DUC">#REF!</definedName>
    <definedName name="DATA_ESTEIO" localSheetId="9">#REF!</definedName>
    <definedName name="DATA_ESTEIO">#REF!</definedName>
    <definedName name="DATA_FOR" localSheetId="9">#REF!</definedName>
    <definedName name="DATA_FOR">#REF!</definedName>
    <definedName name="DATA_GOI" localSheetId="9">#REF!</definedName>
    <definedName name="DATA_GOI">#REF!</definedName>
    <definedName name="DATA_GOV" localSheetId="9">#REF!</definedName>
    <definedName name="DATA_GOV">#REF!</definedName>
    <definedName name="DATA_GUA" localSheetId="9">#REF!</definedName>
    <definedName name="DATA_GUA">#REF!</definedName>
    <definedName name="DATA_GUARA" localSheetId="9">#REF!</definedName>
    <definedName name="DATA_GUARA">#REF!</definedName>
    <definedName name="DATA_GUARULHOS" localSheetId="9">#REF!</definedName>
    <definedName name="DATA_GUARULHOS">#REF!</definedName>
    <definedName name="DATA_IPO" localSheetId="9">#REF!</definedName>
    <definedName name="DATA_IPO">#REF!</definedName>
    <definedName name="DATA_ITA" localSheetId="9">#REF!</definedName>
    <definedName name="DATA_ITA">#REF!</definedName>
    <definedName name="DATA_ITAJAI" localSheetId="9">#REF!</definedName>
    <definedName name="DATA_ITAJAI">#REF!</definedName>
    <definedName name="DATA_JEQ" localSheetId="9">#REF!</definedName>
    <definedName name="DATA_JEQ">#REF!</definedName>
    <definedName name="DATA_LAR" localSheetId="9">#REF!</definedName>
    <definedName name="DATA_LAR">#REF!</definedName>
    <definedName name="DATA_LEM" localSheetId="9">#REF!</definedName>
    <definedName name="DATA_LEM">#REF!</definedName>
    <definedName name="DATA_LUB" localSheetId="9">'[113]LUBRIFICANTES - ASFALTO'!#REF!</definedName>
    <definedName name="DATA_LUB" localSheetId="1">'[113]LUBRIFICANTES - ASFALTO'!#REF!</definedName>
    <definedName name="DATA_LUB" localSheetId="2">'[113]LUBRIFICANTES - ASFALTO'!#REF!</definedName>
    <definedName name="DATA_LUB">'[113]LUBRIFICANTES - ASFALTO'!#REF!</definedName>
    <definedName name="DATA_MAC" localSheetId="5">#REF!</definedName>
    <definedName name="DATA_MAC" localSheetId="9">#REF!</definedName>
    <definedName name="DATA_MAC" localSheetId="4">#REF!</definedName>
    <definedName name="DATA_MAC" localSheetId="0">#REF!</definedName>
    <definedName name="DATA_MAC">#REF!</definedName>
    <definedName name="DATA_MAR" localSheetId="9">#REF!</definedName>
    <definedName name="DATA_MAR" localSheetId="4">#REF!</definedName>
    <definedName name="DATA_MAR">#REF!</definedName>
    <definedName name="DATA_MARINGA" localSheetId="9">#REF!</definedName>
    <definedName name="DATA_MARINGA" localSheetId="4">#REF!</definedName>
    <definedName name="DATA_MARINGA">#REF!</definedName>
    <definedName name="DATA_MARITIMO" localSheetId="9">#REF!</definedName>
    <definedName name="DATA_MARITIMO">#REF!</definedName>
    <definedName name="DATA_MOC" localSheetId="9">#REF!</definedName>
    <definedName name="DATA_MOC">#REF!</definedName>
    <definedName name="DATA_NAN" localSheetId="9">#REF!</definedName>
    <definedName name="DATA_NAN">#REF!</definedName>
    <definedName name="DATA_NATAL" localSheetId="9">[113]ESCRITÓRIO!#REF!</definedName>
    <definedName name="DATA_NATAL" localSheetId="1">[113]ESCRITÓRIO!#REF!</definedName>
    <definedName name="DATA_NATAL" localSheetId="2">[113]ESCRITÓRIO!#REF!</definedName>
    <definedName name="DATA_NATAL">[113]ESCRITÓRIO!#REF!</definedName>
    <definedName name="DATA_OUR" localSheetId="5">#REF!</definedName>
    <definedName name="DATA_OUR" localSheetId="9">#REF!</definedName>
    <definedName name="DATA_OUR" localSheetId="4">#REF!</definedName>
    <definedName name="DATA_OUR" localSheetId="0">#REF!</definedName>
    <definedName name="DATA_OUR">#REF!</definedName>
    <definedName name="DATA_PASSO" localSheetId="9">#REF!</definedName>
    <definedName name="DATA_PASSO" localSheetId="4">#REF!</definedName>
    <definedName name="DATA_PASSO">#REF!</definedName>
    <definedName name="DATA_PAU" localSheetId="9">#REF!</definedName>
    <definedName name="DATA_PAU" localSheetId="4">#REF!</definedName>
    <definedName name="DATA_PAU">#REF!</definedName>
    <definedName name="DATA_PONTA" localSheetId="9">'[113]LUBRIFICANTES - ASFALTO'!#REF!</definedName>
    <definedName name="DATA_PONTA" localSheetId="1">'[113]LUBRIFICANTES - ASFALTO'!#REF!</definedName>
    <definedName name="DATA_PONTA" localSheetId="4">'[113]LUBRIFICANTES - ASFALTO'!#REF!</definedName>
    <definedName name="DATA_PONTA" localSheetId="2">'[113]LUBRIFICANTES - ASFALTO'!#REF!</definedName>
    <definedName name="DATA_PONTA">'[113]LUBRIFICANTES - ASFALTO'!#REF!</definedName>
    <definedName name="DATA_POOL" localSheetId="9">'[113]Ativos e Pool'!#REF!</definedName>
    <definedName name="DATA_POOL" localSheetId="1">'[113]Ativos e Pool'!#REF!</definedName>
    <definedName name="DATA_POOL" localSheetId="4">'[113]Ativos e Pool'!#REF!</definedName>
    <definedName name="DATA_POOL" localSheetId="2">'[113]Ativos e Pool'!#REF!</definedName>
    <definedName name="DATA_POOL">'[113]Ativos e Pool'!#REF!</definedName>
    <definedName name="DATA_PRE" localSheetId="5">#REF!</definedName>
    <definedName name="DATA_PRE" localSheetId="9">#REF!</definedName>
    <definedName name="DATA_PRE" localSheetId="4">#REF!</definedName>
    <definedName name="DATA_PRE" localSheetId="0">#REF!</definedName>
    <definedName name="DATA_PRE">#REF!</definedName>
    <definedName name="DATA_RIB" localSheetId="9">#REF!</definedName>
    <definedName name="DATA_RIB" localSheetId="4">#REF!</definedName>
    <definedName name="DATA_RIB">#REF!</definedName>
    <definedName name="DATA_SAO" localSheetId="9">#REF!</definedName>
    <definedName name="DATA_SAO" localSheetId="4">#REF!</definedName>
    <definedName name="DATA_SAO">#REF!</definedName>
    <definedName name="DATA_SJC" localSheetId="9">#REF!</definedName>
    <definedName name="DATA_SJC">#REF!</definedName>
    <definedName name="DATA_SJRP" localSheetId="9">#REF!</definedName>
    <definedName name="DATA_SJRP">#REF!</definedName>
    <definedName name="DATA_TER" localSheetId="9">#REF!</definedName>
    <definedName name="DATA_TER">#REF!</definedName>
    <definedName name="DATA_UBE" localSheetId="9">#REF!</definedName>
    <definedName name="DATA_UBE">#REF!</definedName>
    <definedName name="DATA_UBER" localSheetId="9">#REF!</definedName>
    <definedName name="DATA_UBER">#REF!</definedName>
    <definedName name="DATA_VAR" localSheetId="9">#REF!</definedName>
    <definedName name="DATA_VAR">#REF!</definedName>
    <definedName name="DATA_VIT" localSheetId="9">#REF!</definedName>
    <definedName name="DATA_VIT">#REF!</definedName>
    <definedName name="DATA1" localSheetId="9">[44]Índices!#REF!</definedName>
    <definedName name="DATA1">[44]Índices!#REF!</definedName>
    <definedName name="DATA2" localSheetId="9">'[114]Cta 5074010000 - Ganho e Perda'!#REF!</definedName>
    <definedName name="DATA2">'[114]Cta 5074010000 - Ganho e Perda'!#REF!</definedName>
    <definedName name="DATAÇÃO" localSheetId="5">#REF!</definedName>
    <definedName name="DATAÇÃO" localSheetId="9">#REF!</definedName>
    <definedName name="DATAÇÃO" localSheetId="4">#REF!</definedName>
    <definedName name="DATAÇÃO" localSheetId="0">#REF!</definedName>
    <definedName name="DATAÇÃO">#REF!</definedName>
    <definedName name="Datado_Dubai">[85]Histórico!$A$130</definedName>
    <definedName name="DataEVDiesel" localSheetId="5">#REF!</definedName>
    <definedName name="DataEVDiesel" localSheetId="9">#REF!</definedName>
    <definedName name="DataEVDiesel" localSheetId="4">#REF!</definedName>
    <definedName name="DataEVDiesel" localSheetId="0">#REF!</definedName>
    <definedName name="DataEVDiesel">#REF!</definedName>
    <definedName name="DATAS">'[115]TABELA URTJLP (2)'!$A$368:$A$743</definedName>
    <definedName name="db\" localSheetId="5" hidden="1">{"'COMBUSTÍVEIS'!$A$1:$K$88"}</definedName>
    <definedName name="db\" localSheetId="4" hidden="1">{"'COMBUSTÍVEIS'!$A$1:$K$88"}</definedName>
    <definedName name="db\" localSheetId="0" hidden="1">{"'COMBUSTÍVEIS'!$A$1:$K$88"}</definedName>
    <definedName name="db\" hidden="1">{"'COMBUSTÍVEIS'!$A$1:$K$88"}</definedName>
    <definedName name="DBELEM" localSheetId="9">#REF!</definedName>
    <definedName name="DBELEM">#REF!</definedName>
    <definedName name="DBN_ESTUDOS_E_PROJETOS" localSheetId="9">#REF!</definedName>
    <definedName name="DBN_ESTUDOS_E_PROJETOS">#REF!</definedName>
    <definedName name="DBN_MAQ._EQUIP._NACIONAIS" localSheetId="9">#REF!</definedName>
    <definedName name="DBN_MAQ._EQUIP._NACIONAIS">#REF!</definedName>
    <definedName name="DBN_MAQ._EQUIPAMENTOS_IMPORTADOS" localSheetId="9">#REF!</definedName>
    <definedName name="DBN_MAQ._EQUIPAMENTOS_IMPORTADOS">#REF!</definedName>
    <definedName name="DBN_OBRAS_CIVIS_INSTALAÇÕES" localSheetId="9">#REF!</definedName>
    <definedName name="DBN_OBRAS_CIVIS_INSTALAÇÕES">#REF!</definedName>
    <definedName name="dbsue" localSheetId="9">#REF!</definedName>
    <definedName name="dbsue">#REF!</definedName>
    <definedName name="DCAE" localSheetId="9">#REF!</definedName>
    <definedName name="DCAE">#REF!</definedName>
    <definedName name="DCS" localSheetId="9">#REF!</definedName>
    <definedName name="DCS">#REF!</definedName>
    <definedName name="dd" localSheetId="9">#REF!</definedName>
    <definedName name="dd">#REF!</definedName>
    <definedName name="dda" localSheetId="5" hidden="1">{"RF_1",#N/A,FALSE,"RF Forms";"RF_2",#N/A,FALSE,"RF Forms";"RF_3",#N/A,FALSE,"RF Forms";"RF_4",#N/A,FALSE,"RF Forms";"RF_5",#N/A,FALSE,"RF Forms";"RF_6",#N/A,FALSE,"RF Forms";"RF_8",#N/A,FALSE,"RF Forms";"RF_9",#N/A,FALSE,"RF Forms";"RF_10",#N/A,FALSE,"RF Forms";"RF_11",#N/A,FALSE,"RF Forms";"RF_11.1",#N/A,FALSE,"RF Forms"}</definedName>
    <definedName name="dda" localSheetId="4" hidden="1">{"RF_1",#N/A,FALSE,"RF Forms";"RF_2",#N/A,FALSE,"RF Forms";"RF_3",#N/A,FALSE,"RF Forms";"RF_4",#N/A,FALSE,"RF Forms";"RF_5",#N/A,FALSE,"RF Forms";"RF_6",#N/A,FALSE,"RF Forms";"RF_8",#N/A,FALSE,"RF Forms";"RF_9",#N/A,FALSE,"RF Forms";"RF_10",#N/A,FALSE,"RF Forms";"RF_11",#N/A,FALSE,"RF Forms";"RF_11.1",#N/A,FALSE,"RF Forms"}</definedName>
    <definedName name="dda" localSheetId="0" hidden="1">{"RF_1",#N/A,FALSE,"RF Forms";"RF_2",#N/A,FALSE,"RF Forms";"RF_3",#N/A,FALSE,"RF Forms";"RF_4",#N/A,FALSE,"RF Forms";"RF_5",#N/A,FALSE,"RF Forms";"RF_6",#N/A,FALSE,"RF Forms";"RF_8",#N/A,FALSE,"RF Forms";"RF_9",#N/A,FALSE,"RF Forms";"RF_10",#N/A,FALSE,"RF Forms";"RF_11",#N/A,FALSE,"RF Forms";"RF_11.1",#N/A,FALSE,"RF Forms"}</definedName>
    <definedName name="dda" hidden="1">{"RF_1",#N/A,FALSE,"RF Forms";"RF_2",#N/A,FALSE,"RF Forms";"RF_3",#N/A,FALSE,"RF Forms";"RF_4",#N/A,FALSE,"RF Forms";"RF_5",#N/A,FALSE,"RF Forms";"RF_6",#N/A,FALSE,"RF Forms";"RF_8",#N/A,FALSE,"RF Forms";"RF_9",#N/A,FALSE,"RF Forms";"RF_10",#N/A,FALSE,"RF Forms";"RF_11",#N/A,FALSE,"RF Forms";"RF_11.1",#N/A,FALSE,"RF Forms"}</definedName>
    <definedName name="ddd" localSheetId="5">#REF!</definedName>
    <definedName name="ddd" localSheetId="9">#REF!</definedName>
    <definedName name="ddd" localSheetId="4">#REF!</definedName>
    <definedName name="ddd" localSheetId="0">#REF!</definedName>
    <definedName name="ddd">#REF!</definedName>
    <definedName name="dddd" localSheetId="5" hidden="1">{"Ratios",#N/A,FALSE,"Ratios"}</definedName>
    <definedName name="dddd" localSheetId="4" hidden="1">{"Ratios",#N/A,FALSE,"Ratios"}</definedName>
    <definedName name="dddd" localSheetId="0" hidden="1">{"Ratios",#N/A,FALSE,"Ratios"}</definedName>
    <definedName name="dddd" hidden="1">{"Ratios",#N/A,FALSE,"Ratios"}</definedName>
    <definedName name="ddddd" localSheetId="5" hidden="1">{#N/A,#N/A,FALSE,"Análise";#N/A,#N/A,FALSE,"Análise"}</definedName>
    <definedName name="ddddd" localSheetId="4" hidden="1">{#N/A,#N/A,FALSE,"Análise";#N/A,#N/A,FALSE,"Análise"}</definedName>
    <definedName name="ddddd" localSheetId="0" hidden="1">{#N/A,#N/A,FALSE,"Análise";#N/A,#N/A,FALSE,"Análise"}</definedName>
    <definedName name="ddddd" hidden="1">{#N/A,#N/A,FALSE,"Análise";#N/A,#N/A,FALSE,"Análise"}</definedName>
    <definedName name="ddddddd" localSheetId="5" hidden="1">{"Income Statement",#N/A,FALSE,"Income Statement";"Balance Sheet",#N/A,FALSE,"Balance Sheet";"Cash Flow",#N/A,FALSE,"Cash Flow";"Ratios",#N/A,FALSE,"Ratios"}</definedName>
    <definedName name="ddddddd" localSheetId="4" hidden="1">{"Income Statement",#N/A,FALSE,"Income Statement";"Balance Sheet",#N/A,FALSE,"Balance Sheet";"Cash Flow",#N/A,FALSE,"Cash Flow";"Ratios",#N/A,FALSE,"Ratios"}</definedName>
    <definedName name="ddddddd" localSheetId="0" hidden="1">{"Income Statement",#N/A,FALSE,"Income Statement";"Balance Sheet",#N/A,FALSE,"Balance Sheet";"Cash Flow",#N/A,FALSE,"Cash Flow";"Ratios",#N/A,FALSE,"Ratios"}</definedName>
    <definedName name="ddddddd" hidden="1">{"Income Statement",#N/A,FALSE,"Income Statement";"Balance Sheet",#N/A,FALSE,"Balance Sheet";"Cash Flow",#N/A,FALSE,"Cash Flow";"Ratios",#N/A,FALSE,"Ratios"}</definedName>
    <definedName name="dddddddddddd" localSheetId="5" hidden="1">{0,#N/A,FALSE,0;0,#N/A,FALSE,0;0,#N/A,FALSE,0;0,#N/A,FALSE,0}</definedName>
    <definedName name="dddddddddddd" localSheetId="4" hidden="1">{0,#N/A,FALSE,0;0,#N/A,FALSE,0;0,#N/A,FALSE,0;0,#N/A,FALSE,0}</definedName>
    <definedName name="dddddddddddd" localSheetId="0" hidden="1">{0,#N/A,FALSE,0;0,#N/A,FALSE,0;0,#N/A,FALSE,0;0,#N/A,FALSE,0}</definedName>
    <definedName name="dddddddddddd" hidden="1">{0,#N/A,FALSE,0;0,#N/A,FALSE,0;0,#N/A,FALSE,0;0,#N/A,FALSE,0}</definedName>
    <definedName name="ddedd" localSheetId="5">#REF!</definedName>
    <definedName name="ddedd" localSheetId="9">#REF!</definedName>
    <definedName name="ddedd" localSheetId="4">#REF!</definedName>
    <definedName name="ddedd" localSheetId="0">#REF!</definedName>
    <definedName name="ddedd">#REF!</definedName>
    <definedName name="dds" localSheetId="5" hidden="1">[66]BP!#REF!</definedName>
    <definedName name="dds" localSheetId="9" hidden="1">[66]BP!#REF!</definedName>
    <definedName name="dds" localSheetId="4" hidden="1">[66]BP!#REF!</definedName>
    <definedName name="dds" localSheetId="0" hidden="1">[66]BP!#REF!</definedName>
    <definedName name="dds" hidden="1">[66]BP!#REF!</definedName>
    <definedName name="de" localSheetId="5" hidden="1">{#N/A,#N/A,FALSE,"TOTAL"}</definedName>
    <definedName name="de" localSheetId="4" hidden="1">{#N/A,#N/A,FALSE,"TOTAL"}</definedName>
    <definedName name="de" localSheetId="0" hidden="1">{#N/A,#N/A,FALSE,"TOTAL"}</definedName>
    <definedName name="de" hidden="1">{#N/A,#N/A,FALSE,"TOTAL"}</definedName>
    <definedName name="DEBENLP" localSheetId="5">#REF!</definedName>
    <definedName name="DEBENLP" localSheetId="9">#REF!</definedName>
    <definedName name="DEBENLP" localSheetId="4">#REF!</definedName>
    <definedName name="DEBENLP" localSheetId="0">#REF!</definedName>
    <definedName name="DEBENLP">#REF!</definedName>
    <definedName name="December" localSheetId="9">#REF!</definedName>
    <definedName name="December" localSheetId="4">#REF!</definedName>
    <definedName name="December">#REF!</definedName>
    <definedName name="Decemberf" localSheetId="9">#REF!</definedName>
    <definedName name="Decemberf" localSheetId="4">#REF!</definedName>
    <definedName name="Decemberf">#REF!</definedName>
    <definedName name="deee" localSheetId="5" hidden="1">{"Fecha_Setembro",#N/A,FALSE,"FECHAMENTO-2002 ";"Defer_Setembro",#N/A,FALSE,"DIFERIDO";"Pis_Setembro",#N/A,FALSE,"PIS COFINS";"Iss_Setembro",#N/A,FALSE,"ISS"}</definedName>
    <definedName name="deee" localSheetId="4" hidden="1">{"Fecha_Setembro",#N/A,FALSE,"FECHAMENTO-2002 ";"Defer_Setembro",#N/A,FALSE,"DIFERIDO";"Pis_Setembro",#N/A,FALSE,"PIS COFINS";"Iss_Setembro",#N/A,FALSE,"ISS"}</definedName>
    <definedName name="deee" localSheetId="0" hidden="1">{"Fecha_Setembro",#N/A,FALSE,"FECHAMENTO-2002 ";"Defer_Setembro",#N/A,FALSE,"DIFERIDO";"Pis_Setembro",#N/A,FALSE,"PIS COFINS";"Iss_Setembro",#N/A,FALSE,"ISS"}</definedName>
    <definedName name="deee" hidden="1">{"Fecha_Setembro",#N/A,FALSE,"FECHAMENTO-2002 ";"Defer_Setembro",#N/A,FALSE,"DIFERIDO";"Pis_Setembro",#N/A,FALSE,"PIS COFINS";"Iss_Setembro",#N/A,FALSE,"ISS"}</definedName>
    <definedName name="Deferred" localSheetId="5">#REF!</definedName>
    <definedName name="Deferred" localSheetId="9">#REF!</definedName>
    <definedName name="Deferred" localSheetId="4">#REF!</definedName>
    <definedName name="Deferred" localSheetId="0">#REF!</definedName>
    <definedName name="Deferred">#REF!</definedName>
    <definedName name="DEFINE_I_II_ESTUDOS_E_PROJETOS" localSheetId="9">#REF!</definedName>
    <definedName name="DEFINE_I_II_ESTUDOS_E_PROJETOS" localSheetId="4">#REF!</definedName>
    <definedName name="DEFINE_I_II_ESTUDOS_E_PROJETOS">#REF!</definedName>
    <definedName name="DEFINE_III___MAQ._EQUIPAMENTOS_NACIONAIS" localSheetId="9">#REF!</definedName>
    <definedName name="DEFINE_III___MAQ._EQUIPAMENTOS_NACIONAIS" localSheetId="4">#REF!</definedName>
    <definedName name="DEFINE_III___MAQ._EQUIPAMENTOS_NACIONAIS">#REF!</definedName>
    <definedName name="Demanda1" localSheetId="9">#REF!</definedName>
    <definedName name="Demanda1">#REF!</definedName>
    <definedName name="DemFonteExterna" localSheetId="9">#REF!</definedName>
    <definedName name="DemFonteExterna">#REF!</definedName>
    <definedName name="DemSonae1" localSheetId="9">#REF!</definedName>
    <definedName name="DemSonae1">#REF!</definedName>
    <definedName name="DemSonae2" localSheetId="9">#REF!</definedName>
    <definedName name="DemSonae2">#REF!</definedName>
    <definedName name="DemSonae3" localSheetId="9">#REF!</definedName>
    <definedName name="DemSonae3">#REF!</definedName>
    <definedName name="DemSonae4" localSheetId="9">#REF!</definedName>
    <definedName name="DemSonae4">#REF!</definedName>
    <definedName name="DemSonae5" localSheetId="9">#REF!</definedName>
    <definedName name="DemSonae5">#REF!</definedName>
    <definedName name="DemSonae6" localSheetId="9">#REF!</definedName>
    <definedName name="DemSonae6">#REF!</definedName>
    <definedName name="densidadeGLP" localSheetId="9">#REF!</definedName>
    <definedName name="densidadeGLP">#REF!</definedName>
    <definedName name="Dep">[116]Mapa!$A$1</definedName>
    <definedName name="DEPR8200" localSheetId="5">#REF!</definedName>
    <definedName name="DEPR8200" localSheetId="9">#REF!</definedName>
    <definedName name="DEPR8200" localSheetId="4">#REF!</definedName>
    <definedName name="DEPR8200" localSheetId="0">#REF!</definedName>
    <definedName name="DEPR8200">#REF!</definedName>
    <definedName name="Depreciação" localSheetId="9">#REF!</definedName>
    <definedName name="Depreciação" localSheetId="4">#REF!</definedName>
    <definedName name="Depreciação">#REF!</definedName>
    <definedName name="Desc_Bonus" localSheetId="9">#REF!</definedName>
    <definedName name="Desc_Bonus" localSheetId="4">#REF!</definedName>
    <definedName name="Desc_Bonus">#REF!</definedName>
    <definedName name="Descargas_RJ">[68]!Descargas_RJ</definedName>
    <definedName name="DESLOC_PARIDADE">'[99]#REF'!$I$5:$J$9</definedName>
    <definedName name="DESPESA" localSheetId="5">#REF!</definedName>
    <definedName name="DESPESA" localSheetId="9">#REF!</definedName>
    <definedName name="DESPESA" localSheetId="4">#REF!</definedName>
    <definedName name="DESPESA" localSheetId="0">#REF!</definedName>
    <definedName name="DESPESA">#REF!</definedName>
    <definedName name="Despfixa" localSheetId="9">#REF!</definedName>
    <definedName name="Despfixa" localSheetId="4">#REF!</definedName>
    <definedName name="Despfixa">#REF!</definedName>
    <definedName name="devolrecup24x24">[117]gráficos.devolrecup!$BE$1:$BM$24</definedName>
    <definedName name="devolrecupmch">[117]gráficos.devolrecup!$AF$1:$AN$31</definedName>
    <definedName name="devolrecupmhiper">[117]gráficos.devolrecup!$D$1:$L$34</definedName>
    <definedName name="devolrecupworten">[117]gráficos.devolrecup!$AS$1:$BA$31</definedName>
    <definedName name="devolvrecupmodalfa">[117]gráficos.devolrecup!$S$1:$AA$31</definedName>
    <definedName name="DEZ" localSheetId="5">[7]Histórico!#REF!</definedName>
    <definedName name="DEZ" localSheetId="9">[7]Histórico!#REF!</definedName>
    <definedName name="DEZ" localSheetId="4">[7]Histórico!#REF!</definedName>
    <definedName name="DEZ" localSheetId="0">[7]Histórico!#REF!</definedName>
    <definedName name="DEZ">[7]Histórico!#REF!</definedName>
    <definedName name="Dezembro" localSheetId="5">#REF!</definedName>
    <definedName name="Dezembro" localSheetId="9">#REF!</definedName>
    <definedName name="Dezembro" localSheetId="4">#REF!</definedName>
    <definedName name="Dezembro" localSheetId="0">#REF!</definedName>
    <definedName name="Dezembro">#REF!</definedName>
    <definedName name="dezM">'[42]BalanceteMuma Dez16'!$B$5:$H$138</definedName>
    <definedName name="dfd" localSheetId="5" hidden="1">{"BS",#N/A,FALSE,"USA"}</definedName>
    <definedName name="dfd" localSheetId="4" hidden="1">{"BS",#N/A,FALSE,"USA"}</definedName>
    <definedName name="dfd" localSheetId="0" hidden="1">{"BS",#N/A,FALSE,"USA"}</definedName>
    <definedName name="dfd" hidden="1">{"BS",#N/A,FALSE,"USA"}</definedName>
    <definedName name="dfdas" localSheetId="5" hidden="1">{"FCB_ALL",#N/A,FALSE,"FCB";"GREY_ALL",#N/A,FALSE,"GREY"}</definedName>
    <definedName name="dfdas" localSheetId="4" hidden="1">{"FCB_ALL",#N/A,FALSE,"FCB";"GREY_ALL",#N/A,FALSE,"GREY"}</definedName>
    <definedName name="dfdas" localSheetId="0" hidden="1">{"FCB_ALL",#N/A,FALSE,"FCB";"GREY_ALL",#N/A,FALSE,"GREY"}</definedName>
    <definedName name="dfdas" hidden="1">{"FCB_ALL",#N/A,FALSE,"FCB";"GREY_ALL",#N/A,FALSE,"GREY"}</definedName>
    <definedName name="dfdfd" localSheetId="5" hidden="1">{"FCB_ALL",#N/A,FALSE,"FCB";"GREY_ALL",#N/A,FALSE,"GREY"}</definedName>
    <definedName name="dfdfd" localSheetId="4" hidden="1">{"FCB_ALL",#N/A,FALSE,"FCB";"GREY_ALL",#N/A,FALSE,"GREY"}</definedName>
    <definedName name="dfdfd" localSheetId="0" hidden="1">{"FCB_ALL",#N/A,FALSE,"FCB";"GREY_ALL",#N/A,FALSE,"GREY"}</definedName>
    <definedName name="dfdfd" hidden="1">{"FCB_ALL",#N/A,FALSE,"FCB";"GREY_ALL",#N/A,FALSE,"GREY"}</definedName>
    <definedName name="dfdfdfd" localSheetId="5" hidden="1">{"FCB_ALL",#N/A,FALSE,"FCB"}</definedName>
    <definedName name="dfdfdfd" localSheetId="4" hidden="1">{"FCB_ALL",#N/A,FALSE,"FCB"}</definedName>
    <definedName name="dfdfdfd" localSheetId="0" hidden="1">{"FCB_ALL",#N/A,FALSE,"FCB"}</definedName>
    <definedName name="dfdfdfd" hidden="1">{"FCB_ALL",#N/A,FALSE,"FCB"}</definedName>
    <definedName name="dfhdh" localSheetId="5">#REF!</definedName>
    <definedName name="dfhdh" localSheetId="9">#REF!</definedName>
    <definedName name="dfhdh" localSheetId="4">#REF!</definedName>
    <definedName name="dfhdh" localSheetId="0">#REF!</definedName>
    <definedName name="dfhdh">#REF!</definedName>
    <definedName name="DFOE" localSheetId="9">#REF!</definedName>
    <definedName name="DFOE" localSheetId="4">#REF!</definedName>
    <definedName name="DFOE">#REF!</definedName>
    <definedName name="dfs" localSheetId="9">#REF!</definedName>
    <definedName name="dfs" localSheetId="4">#REF!</definedName>
    <definedName name="dfs">#REF!</definedName>
    <definedName name="dfsa" hidden="1">[118]pcQueryData!$A$6</definedName>
    <definedName name="dfsafdsa" hidden="1">[118]pcQueryData!$A$6</definedName>
    <definedName name="DIA" localSheetId="9">[48]Dados!#REF!</definedName>
    <definedName name="DIA">[48]Dados!#REF!</definedName>
    <definedName name="Diária_BH">[53]DESPESAS!$H$353</definedName>
    <definedName name="Diária_Capitais">[53]DESPESAS!$H$357</definedName>
    <definedName name="Diária_Interior">[53]DESPESAS!$H$356</definedName>
    <definedName name="Diária_NTL">[53]DESPESAS!$H$355</definedName>
    <definedName name="Diária_SP">[53]DESPESAS!$H$354</definedName>
    <definedName name="dias">'[119]DEBS x CCB'!$C$6</definedName>
    <definedName name="DiasDataBase" localSheetId="5">[48]Dados!#REF!</definedName>
    <definedName name="DiasDataBase" localSheetId="9">[48]Dados!#REF!</definedName>
    <definedName name="DiasDataBase" localSheetId="4">[48]Dados!#REF!</definedName>
    <definedName name="DiasDataBase" localSheetId="0">[48]Dados!#REF!</definedName>
    <definedName name="DiasDataBase">[48]Dados!#REF!</definedName>
    <definedName name="DIEBELEM" localSheetId="5">#REF!</definedName>
    <definedName name="DIEBELEM" localSheetId="9">#REF!</definedName>
    <definedName name="DIEBELEM" localSheetId="4">#REF!</definedName>
    <definedName name="DIEBELEM" localSheetId="0">#REF!</definedName>
    <definedName name="DIEBELEM">#REF!</definedName>
    <definedName name="DIESEL" localSheetId="9">#REF!</definedName>
    <definedName name="DIESEL" localSheetId="4">#REF!</definedName>
    <definedName name="DIESEL">#REF!</definedName>
    <definedName name="Diesel_A_S10" localSheetId="9">#REF!</definedName>
    <definedName name="Diesel_A_S10" localSheetId="1">#REF!</definedName>
    <definedName name="Diesel_A_S10" localSheetId="4">#REF!</definedName>
    <definedName name="Diesel_A_S10" localSheetId="2">#REF!</definedName>
    <definedName name="Diesel_A_S10">#REF!</definedName>
    <definedName name="Diesel_A_S500" localSheetId="9">#REF!</definedName>
    <definedName name="Diesel_A_S500" localSheetId="1">#REF!</definedName>
    <definedName name="Diesel_A_S500" localSheetId="2">#REF!</definedName>
    <definedName name="Diesel_A_S500">#REF!</definedName>
    <definedName name="Diesel_B_S10" localSheetId="9">#REF!</definedName>
    <definedName name="Diesel_B_S10" localSheetId="1">#REF!</definedName>
    <definedName name="Diesel_B_S10" localSheetId="2">#REF!</definedName>
    <definedName name="Diesel_B_S10">#REF!</definedName>
    <definedName name="Diesel_B_S500" localSheetId="9">#REF!</definedName>
    <definedName name="Diesel_B_S500" localSheetId="1">#REF!</definedName>
    <definedName name="Diesel_B_S500" localSheetId="2">#REF!</definedName>
    <definedName name="Diesel_B_S500">#REF!</definedName>
    <definedName name="Diesel_Marítimo" localSheetId="9">#REF!</definedName>
    <definedName name="Diesel_Marítimo" localSheetId="1">#REF!</definedName>
    <definedName name="Diesel_Marítimo" localSheetId="2">#REF!</definedName>
    <definedName name="Diesel_Marítimo">#REF!</definedName>
    <definedName name="DieselAS10_Composição_DieselBS10">'[69]Capacidade de Movimentação'!$F$5</definedName>
    <definedName name="DieselAS500_Composição_DieselBS500">'[69]Capacidade de Movimentação'!$E$4</definedName>
    <definedName name="DIF" localSheetId="5">#REF!</definedName>
    <definedName name="DIF" localSheetId="9">#REF!</definedName>
    <definedName name="DIF" localSheetId="4">#REF!</definedName>
    <definedName name="DIF" localSheetId="0">#REF!</definedName>
    <definedName name="DIF">#REF!</definedName>
    <definedName name="DIF_AC" localSheetId="9">#REF!</definedName>
    <definedName name="DIF_AC" localSheetId="4">#REF!</definedName>
    <definedName name="DIF_AC">#REF!</definedName>
    <definedName name="dif_brent" localSheetId="9">#REF!</definedName>
    <definedName name="dif_brent" localSheetId="4">#REF!</definedName>
    <definedName name="dif_brent">#REF!</definedName>
    <definedName name="DIF_M" localSheetId="9">#REF!</definedName>
    <definedName name="DIF_M">#REF!</definedName>
    <definedName name="DIFAC" localSheetId="9">#REF!</definedName>
    <definedName name="DIFAC">#REF!</definedName>
    <definedName name="DIFERIDO" localSheetId="9">#REF!</definedName>
    <definedName name="DIFERIDO">#REF!</definedName>
    <definedName name="Difference" localSheetId="9">#REF!</definedName>
    <definedName name="Difference">#REF!</definedName>
    <definedName name="DIFM" localSheetId="9">#REF!</definedName>
    <definedName name="DIFM">#REF!</definedName>
    <definedName name="DIFR" localSheetId="9">#REF!</definedName>
    <definedName name="DIFR">#REF!</definedName>
    <definedName name="DIFR1" localSheetId="9">#REF!</definedName>
    <definedName name="DIFR1">#REF!</definedName>
    <definedName name="DILHE" localSheetId="9">#REF!</definedName>
    <definedName name="DILHE">#REF!</definedName>
    <definedName name="DINAM" localSheetId="9">'[120]211010101'!#REF!</definedName>
    <definedName name="DINAM">'[120]211010101'!#REF!</definedName>
    <definedName name="dino" localSheetId="9" hidden="1">'[121]Movimentação US$'!#REF!</definedName>
    <definedName name="dino" hidden="1">'[121]Movimentação US$'!#REF!</definedName>
    <definedName name="dir">[103]Parametros!$E$2:$E$3</definedName>
    <definedName name="Disaggregations" localSheetId="5">#REF!</definedName>
    <definedName name="Disaggregations" localSheetId="9">#REF!</definedName>
    <definedName name="Disaggregations" localSheetId="4">#REF!</definedName>
    <definedName name="Disaggregations" localSheetId="0">#REF!</definedName>
    <definedName name="Disaggregations">#REF!</definedName>
    <definedName name="DISTRIBDIV">[48]Dados!$E$33</definedName>
    <definedName name="DITAE" localSheetId="5">#REF!</definedName>
    <definedName name="DITAE" localSheetId="9">#REF!</definedName>
    <definedName name="DITAE" localSheetId="4">#REF!</definedName>
    <definedName name="DITAE" localSheetId="0">#REF!</definedName>
    <definedName name="DITAE">#REF!</definedName>
    <definedName name="Divergência" localSheetId="9">'[122]Informações comerciais'!#REF!</definedName>
    <definedName name="Divergência" localSheetId="1">'[122]Informações comerciais'!#REF!</definedName>
    <definedName name="Divergência" localSheetId="4">'[122]Informações comerciais'!#REF!</definedName>
    <definedName name="Divergência" localSheetId="2">'[122]Informações comerciais'!#REF!</definedName>
    <definedName name="Divergência">'[122]Informações comerciais'!#REF!</definedName>
    <definedName name="DJASJDKAJ" localSheetId="5" hidden="1">{#N/A,#N/A,FALSE,"Aging Summary";#N/A,#N/A,FALSE,"Ratio Analysis";#N/A,#N/A,FALSE,"Test 120 Day Accts";#N/A,#N/A,FALSE,"Tickmarks"}</definedName>
    <definedName name="DJASJDKAJ" localSheetId="4" hidden="1">{#N/A,#N/A,FALSE,"Aging Summary";#N/A,#N/A,FALSE,"Ratio Analysis";#N/A,#N/A,FALSE,"Test 120 Day Accts";#N/A,#N/A,FALSE,"Tickmarks"}</definedName>
    <definedName name="DJASJDKAJ" localSheetId="0" hidden="1">{#N/A,#N/A,FALSE,"Aging Summary";#N/A,#N/A,FALSE,"Ratio Analysis";#N/A,#N/A,FALSE,"Test 120 Day Accts";#N/A,#N/A,FALSE,"Tickmarks"}</definedName>
    <definedName name="DJASJDKAJ" hidden="1">{#N/A,#N/A,FALSE,"Aging Summary";#N/A,#N/A,FALSE,"Ratio Analysis";#N/A,#N/A,FALSE,"Test 120 Day Accts";#N/A,#N/A,FALSE,"Tickmarks"}</definedName>
    <definedName name="DMACE" localSheetId="5">#REF!</definedName>
    <definedName name="DMACE" localSheetId="9">#REF!</definedName>
    <definedName name="DMACE" localSheetId="4">#REF!</definedName>
    <definedName name="DMACE" localSheetId="0">#REF!</definedName>
    <definedName name="DMACE">#REF!</definedName>
    <definedName name="DMPL" localSheetId="9">#REF!</definedName>
    <definedName name="DMPL" localSheetId="4">#REF!</definedName>
    <definedName name="DMPL">#REF!</definedName>
    <definedName name="DNAE" localSheetId="9">#REF!</definedName>
    <definedName name="DNAE" localSheetId="4">#REF!</definedName>
    <definedName name="DNAE">#REF!</definedName>
    <definedName name="DoaDed">'[96]Doações dedut'!$D$47</definedName>
    <definedName name="DOAR" localSheetId="5">[81]DMPL!#REF!</definedName>
    <definedName name="DOAR" localSheetId="9">[81]DMPL!#REF!</definedName>
    <definedName name="DOAR" localSheetId="4">[81]DMPL!#REF!</definedName>
    <definedName name="DOAR" localSheetId="0">[81]DMPL!#REF!</definedName>
    <definedName name="DOAR">[81]DMPL!#REF!</definedName>
    <definedName name="DOAR_1_JUN" localSheetId="5">#REF!</definedName>
    <definedName name="DOAR_1_JUN" localSheetId="9">#REF!</definedName>
    <definedName name="DOAR_1_JUN" localSheetId="4">#REF!</definedName>
    <definedName name="DOAR_1_JUN" localSheetId="0">#REF!</definedName>
    <definedName name="DOAR_1_JUN">#REF!</definedName>
    <definedName name="DOAR_2_JUN" localSheetId="9">#REF!</definedName>
    <definedName name="DOAR_2_JUN" localSheetId="4">#REF!</definedName>
    <definedName name="DOAR_2_JUN">#REF!</definedName>
    <definedName name="DOAR_3_JUN" localSheetId="9">#REF!</definedName>
    <definedName name="DOAR_3_JUN" localSheetId="4">#REF!</definedName>
    <definedName name="DOAR_3_JUN">#REF!</definedName>
    <definedName name="Doar_Final">[123]DOAR_Publicação!$A$11:$G$59</definedName>
    <definedName name="DOAR_MovimELP" localSheetId="5">#REF!</definedName>
    <definedName name="DOAR_MovimELP" localSheetId="9">#REF!</definedName>
    <definedName name="DOAR_MovimELP" localSheetId="4">#REF!</definedName>
    <definedName name="DOAR_MovimELP" localSheetId="0">#REF!</definedName>
    <definedName name="DOAR_MovimELP">#REF!</definedName>
    <definedName name="DOAR_MovimRLP" localSheetId="9">#REF!</definedName>
    <definedName name="DOAR_MovimRLP" localSheetId="4">#REF!</definedName>
    <definedName name="DOAR_MovimRLP">#REF!</definedName>
    <definedName name="DOARE" localSheetId="9" hidden="1">#REF!</definedName>
    <definedName name="DOARE" localSheetId="4" hidden="1">#REF!</definedName>
    <definedName name="DOARE" hidden="1">#REF!</definedName>
    <definedName name="docall">"Services "</definedName>
    <definedName name="Dois" localSheetId="5">#REF!</definedName>
    <definedName name="Dois" localSheetId="9">#REF!</definedName>
    <definedName name="Dois" localSheetId="4">#REF!</definedName>
    <definedName name="Dois" localSheetId="0">#REF!</definedName>
    <definedName name="Dois">#REF!</definedName>
    <definedName name="Dol_Anal_PL" localSheetId="5">[22]Plan1!#REF!</definedName>
    <definedName name="Dol_Anal_PL" localSheetId="9">[22]Plan1!#REF!</definedName>
    <definedName name="Dol_Anal_PL" localSheetId="4">[22]Plan1!#REF!</definedName>
    <definedName name="Dol_Anal_PL" localSheetId="0">[22]Plan1!#REF!</definedName>
    <definedName name="Dol_Anal_PL">[22]Plan1!#REF!</definedName>
    <definedName name="Dol_Anal_plen" localSheetId="9">[22]Plan1!#REF!</definedName>
    <definedName name="Dol_Anal_plen" localSheetId="4">[22]Plan1!#REF!</definedName>
    <definedName name="Dol_Anal_plen">[22]Plan1!#REF!</definedName>
    <definedName name="DolarFinal" localSheetId="5">#REF!</definedName>
    <definedName name="DolarFinal" localSheetId="9">#REF!</definedName>
    <definedName name="DolarFinal" localSheetId="4">#REF!</definedName>
    <definedName name="DolarFinal" localSheetId="0">#REF!</definedName>
    <definedName name="DolarFinal">#REF!</definedName>
    <definedName name="Dolars98" localSheetId="9">#REF!</definedName>
    <definedName name="Dolars98" localSheetId="4">#REF!</definedName>
    <definedName name="Dolars98">#REF!</definedName>
    <definedName name="Dolars99" localSheetId="5">[52]Consolidate!#REF!</definedName>
    <definedName name="Dolars99" localSheetId="9">[52]Consolidate!#REF!</definedName>
    <definedName name="Dolars99" localSheetId="4">[52]Consolidate!#REF!</definedName>
    <definedName name="Dolars99" localSheetId="0">[52]Consolidate!#REF!</definedName>
    <definedName name="Dolars99">[52]Consolidate!#REF!</definedName>
    <definedName name="Dollar_Threshold" localSheetId="9">'[124]Papel Mestre'!#REF!</definedName>
    <definedName name="Dollar_Threshold" localSheetId="4">'[124]Papel Mestre'!#REF!</definedName>
    <definedName name="Dollar_Threshold">'[124]Papel Mestre'!#REF!</definedName>
    <definedName name="dp" localSheetId="5">#REF!</definedName>
    <definedName name="dp" localSheetId="9">#REF!</definedName>
    <definedName name="dp" localSheetId="4">#REF!</definedName>
    <definedName name="dp" localSheetId="0">#REF!</definedName>
    <definedName name="dp">#REF!</definedName>
    <definedName name="dpar130" localSheetId="9">#REF!</definedName>
    <definedName name="dpar130" localSheetId="4">#REF!</definedName>
    <definedName name="dpar130">#REF!</definedName>
    <definedName name="dpar18" localSheetId="9">#REF!</definedName>
    <definedName name="dpar18" localSheetId="4">#REF!</definedName>
    <definedName name="dpar18">#REF!</definedName>
    <definedName name="DPAR30" localSheetId="9">#REF!</definedName>
    <definedName name="DPAR30">#REF!</definedName>
    <definedName name="dpar4" localSheetId="9">#REF!</definedName>
    <definedName name="dpar4">#REF!</definedName>
    <definedName name="dpar50" localSheetId="9">#REF!</definedName>
    <definedName name="dpar50">#REF!</definedName>
    <definedName name="dpar8" localSheetId="9">#REF!</definedName>
    <definedName name="dpar8">#REF!</definedName>
    <definedName name="dpar90" localSheetId="9">#REF!</definedName>
    <definedName name="dpar90">#REF!</definedName>
    <definedName name="DPBJ90" localSheetId="9">#REF!</definedName>
    <definedName name="DPBJ90">#REF!</definedName>
    <definedName name="DPBL" localSheetId="9">#REF!</definedName>
    <definedName name="DPBL">#REF!</definedName>
    <definedName name="DPBL18" localSheetId="9">#REF!</definedName>
    <definedName name="DPBL18">#REF!</definedName>
    <definedName name="DPBL30" localSheetId="9">#REF!</definedName>
    <definedName name="DPBL30">#REF!</definedName>
    <definedName name="DPBR130" localSheetId="9">#REF!</definedName>
    <definedName name="DPBR130">#REF!</definedName>
    <definedName name="DPBRVL" localSheetId="9">#REF!</definedName>
    <definedName name="DPBRVL">#REF!</definedName>
    <definedName name="DPCA" localSheetId="9">#REF!</definedName>
    <definedName name="DPCA">#REF!</definedName>
    <definedName name="DPCD18" localSheetId="9">#REF!</definedName>
    <definedName name="DPCD18">#REF!</definedName>
    <definedName name="DPCD30" localSheetId="9">#REF!</definedName>
    <definedName name="DPCD30">#REF!</definedName>
    <definedName name="DPCN18" localSheetId="9">#REF!</definedName>
    <definedName name="DPCN18">#REF!</definedName>
    <definedName name="DPCN30" localSheetId="9">#REF!</definedName>
    <definedName name="DPCN30">#REF!</definedName>
    <definedName name="DPCN50" localSheetId="9">#REF!</definedName>
    <definedName name="DPCN50">#REF!</definedName>
    <definedName name="DPCN90" localSheetId="9">#REF!</definedName>
    <definedName name="DPCN90">#REF!</definedName>
    <definedName name="DPCO30" localSheetId="9">#REF!</definedName>
    <definedName name="DPCO30">#REF!</definedName>
    <definedName name="DPCR18" localSheetId="9">#REF!</definedName>
    <definedName name="DPCR18">#REF!</definedName>
    <definedName name="DPCR30" localSheetId="9">#REF!</definedName>
    <definedName name="DPCR30">#REF!</definedName>
    <definedName name="DPCV90" localSheetId="9">#REF!</definedName>
    <definedName name="DPCV90">#REF!</definedName>
    <definedName name="DPFO" localSheetId="9">#REF!</definedName>
    <definedName name="DPFO">#REF!</definedName>
    <definedName name="DPFO18" localSheetId="9">#REF!</definedName>
    <definedName name="DPFO18">#REF!</definedName>
    <definedName name="DPFO30" localSheetId="9">#REF!</definedName>
    <definedName name="DPFO30">#REF!</definedName>
    <definedName name="DPFO50" localSheetId="9">#REF!</definedName>
    <definedName name="DPFO50">#REF!</definedName>
    <definedName name="DPHS130" localSheetId="9">#REF!</definedName>
    <definedName name="DPHS130">#REF!</definedName>
    <definedName name="DPHS18" localSheetId="9">#REF!</definedName>
    <definedName name="DPHS18">#REF!</definedName>
    <definedName name="DPHS30" localSheetId="9">#REF!</definedName>
    <definedName name="DPHS30">#REF!</definedName>
    <definedName name="DPHS5" localSheetId="9">#REF!</definedName>
    <definedName name="DPHS5">#REF!</definedName>
    <definedName name="DPHS50" localSheetId="9">#REF!</definedName>
    <definedName name="DPHS50">#REF!</definedName>
    <definedName name="DPHS8" localSheetId="9">#REF!</definedName>
    <definedName name="DPHS8">#REF!</definedName>
    <definedName name="DPHS90" localSheetId="9">#REF!</definedName>
    <definedName name="DPHS90">#REF!</definedName>
    <definedName name="DPKHVL" localSheetId="9">#REF!</definedName>
    <definedName name="DPKHVL">#REF!</definedName>
    <definedName name="DPLP18" localSheetId="9">#REF!</definedName>
    <definedName name="DPLP18">#REF!</definedName>
    <definedName name="DPLP30" localSheetId="9">#REF!</definedName>
    <definedName name="DPLP30">#REF!</definedName>
    <definedName name="DPLP4" localSheetId="9">#REF!</definedName>
    <definedName name="DPLP4">#REF!</definedName>
    <definedName name="DPLP50" localSheetId="9">#REF!</definedName>
    <definedName name="DPLP50">#REF!</definedName>
    <definedName name="DPLP90" localSheetId="9">#REF!</definedName>
    <definedName name="DPLP90">#REF!</definedName>
    <definedName name="DPMC18" localSheetId="9">#REF!</definedName>
    <definedName name="DPMC18">#REF!</definedName>
    <definedName name="DPMC30" localSheetId="9">#REF!</definedName>
    <definedName name="DPMC30">#REF!</definedName>
    <definedName name="DPML130" localSheetId="9">#REF!</definedName>
    <definedName name="DPML130">#REF!</definedName>
    <definedName name="DPML18" localSheetId="9">#REF!</definedName>
    <definedName name="DPML18">#REF!</definedName>
    <definedName name="DPML30" localSheetId="9">#REF!</definedName>
    <definedName name="DPML30">#REF!</definedName>
    <definedName name="DPML4" localSheetId="9">#REF!</definedName>
    <definedName name="DPML4">#REF!</definedName>
    <definedName name="DPML50" localSheetId="9">#REF!</definedName>
    <definedName name="DPML50">#REF!</definedName>
    <definedName name="DPML8" localSheetId="9">#REF!</definedName>
    <definedName name="DPML8">#REF!</definedName>
    <definedName name="DPML90" localSheetId="9">#REF!</definedName>
    <definedName name="DPML90">#REF!</definedName>
    <definedName name="DPMN" localSheetId="9">#REF!</definedName>
    <definedName name="DPMN">#REF!</definedName>
    <definedName name="DPMN18" localSheetId="9">#REF!</definedName>
    <definedName name="DPMN18">#REF!</definedName>
    <definedName name="DPMN30" localSheetId="9">#REF!</definedName>
    <definedName name="DPMN30">#REF!</definedName>
    <definedName name="DPMN50" localSheetId="9">#REF!</definedName>
    <definedName name="DPMN50">#REF!</definedName>
    <definedName name="DPNT" localSheetId="9">#REF!</definedName>
    <definedName name="DPNT">#REF!</definedName>
    <definedName name="DPNT18" localSheetId="9">#REF!</definedName>
    <definedName name="DPNT18">#REF!</definedName>
    <definedName name="DPNT30" localSheetId="9">#REF!</definedName>
    <definedName name="DPNT30">#REF!</definedName>
    <definedName name="DPPC130" localSheetId="9">#REF!</definedName>
    <definedName name="DPPC130">#REF!</definedName>
    <definedName name="DPPC30" localSheetId="9">#REF!</definedName>
    <definedName name="DPPC30">#REF!</definedName>
    <definedName name="DPPL30" localSheetId="9">#REF!</definedName>
    <definedName name="DPPL30">#REF!</definedName>
    <definedName name="DPPM30" localSheetId="9">#REF!</definedName>
    <definedName name="DPPM30">#REF!</definedName>
    <definedName name="DPPN" localSheetId="9">#REF!</definedName>
    <definedName name="DPPN">#REF!</definedName>
    <definedName name="DPPN18" localSheetId="9">#REF!</definedName>
    <definedName name="DPPN18">#REF!</definedName>
    <definedName name="DPPN30" localSheetId="9">#REF!</definedName>
    <definedName name="DPPN30">#REF!</definedName>
    <definedName name="DPPN50" localSheetId="9">#REF!</definedName>
    <definedName name="DPPN50">#REF!</definedName>
    <definedName name="DPPR130" localSheetId="9">#REF!</definedName>
    <definedName name="DPPR130">#REF!</definedName>
    <definedName name="dppr30" localSheetId="9">#REF!</definedName>
    <definedName name="dppr30">#REF!</definedName>
    <definedName name="DPPR90" localSheetId="9">#REF!</definedName>
    <definedName name="DPPR90">#REF!</definedName>
    <definedName name="DPPU" localSheetId="9">#REF!</definedName>
    <definedName name="DPPU">#REF!</definedName>
    <definedName name="DPPU130" localSheetId="9">#REF!</definedName>
    <definedName name="DPPU130">#REF!</definedName>
    <definedName name="DPPU90" localSheetId="9">#REF!</definedName>
    <definedName name="DPPU90">#REF!</definedName>
    <definedName name="DPRG" localSheetId="9">#REF!</definedName>
    <definedName name="DPRG">#REF!</definedName>
    <definedName name="DPRG18" localSheetId="9">#REF!</definedName>
    <definedName name="DPRG18">#REF!</definedName>
    <definedName name="DPRG30" localSheetId="9">#REF!</definedName>
    <definedName name="DPRG30">#REF!</definedName>
    <definedName name="DPRG50" localSheetId="9">#REF!</definedName>
    <definedName name="DPRG50">#REF!</definedName>
    <definedName name="DPRJ" localSheetId="9">#REF!</definedName>
    <definedName name="DPRJ">#REF!</definedName>
    <definedName name="DPRJ130" localSheetId="9">#REF!</definedName>
    <definedName name="DPRJ130">#REF!</definedName>
    <definedName name="DPRJ18" localSheetId="9">#REF!</definedName>
    <definedName name="DPRJ18">#REF!</definedName>
    <definedName name="DPRJ30" localSheetId="9">#REF!</definedName>
    <definedName name="DPRJ30">#REF!</definedName>
    <definedName name="DPRJ50" localSheetId="9">#REF!</definedName>
    <definedName name="DPRJ50">#REF!</definedName>
    <definedName name="DPRJ90" localSheetId="9">#REF!</definedName>
    <definedName name="DPRJ90">#REF!</definedName>
    <definedName name="DPRSVL" localSheetId="9">#REF!</definedName>
    <definedName name="DPRSVL">#REF!</definedName>
    <definedName name="DPRZ130" localSheetId="9">#REF!</definedName>
    <definedName name="DPRZ130">#REF!</definedName>
    <definedName name="DPRZ50" localSheetId="9">#REF!</definedName>
    <definedName name="DPRZ50">#REF!</definedName>
    <definedName name="DPRZ90" localSheetId="9">#REF!</definedName>
    <definedName name="DPRZ90">#REF!</definedName>
    <definedName name="DPSA" localSheetId="9">#REF!</definedName>
    <definedName name="DPSA">#REF!</definedName>
    <definedName name="DPSA130" localSheetId="9">#REF!</definedName>
    <definedName name="DPSA130">#REF!</definedName>
    <definedName name="DPSA18" localSheetId="9">#REF!</definedName>
    <definedName name="DPSA18">#REF!</definedName>
    <definedName name="DPSA30" localSheetId="9">#REF!</definedName>
    <definedName name="DPSA30">#REF!</definedName>
    <definedName name="DPSA50" localSheetId="9">#REF!</definedName>
    <definedName name="DPSA50">#REF!</definedName>
    <definedName name="DPSJ130" localSheetId="9">#REF!</definedName>
    <definedName name="DPSJ130">#REF!</definedName>
    <definedName name="DPSJ18" localSheetId="9">#REF!</definedName>
    <definedName name="DPSJ18">#REF!</definedName>
    <definedName name="DPSJ30" localSheetId="9">#REF!</definedName>
    <definedName name="DPSJ30">#REF!</definedName>
    <definedName name="DPSJ4" localSheetId="9">#REF!</definedName>
    <definedName name="DPSJ4">#REF!</definedName>
    <definedName name="DPSJ50" localSheetId="9">#REF!</definedName>
    <definedName name="DPSJ50">#REF!</definedName>
    <definedName name="DPSJ8" localSheetId="9">#REF!</definedName>
    <definedName name="DPSJ8">#REF!</definedName>
    <definedName name="DPSJ90" localSheetId="9">#REF!</definedName>
    <definedName name="DPSJ90">#REF!</definedName>
    <definedName name="DPSL" localSheetId="9">#REF!</definedName>
    <definedName name="DPSL">#REF!</definedName>
    <definedName name="DPSL18" localSheetId="9">#REF!</definedName>
    <definedName name="DPSL18">#REF!</definedName>
    <definedName name="DPSL30" localSheetId="9">#REF!</definedName>
    <definedName name="DPSL30">#REF!</definedName>
    <definedName name="DPSL50" localSheetId="9">#REF!</definedName>
    <definedName name="DPSL50">#REF!</definedName>
    <definedName name="DPSL90" localSheetId="9">#REF!</definedName>
    <definedName name="DPSL90">#REF!</definedName>
    <definedName name="DPSN130" localSheetId="9">#REF!</definedName>
    <definedName name="DPSN130">#REF!</definedName>
    <definedName name="DPSN18" localSheetId="9">#REF!</definedName>
    <definedName name="DPSN18">#REF!</definedName>
    <definedName name="DPSN30" localSheetId="9">#REF!</definedName>
    <definedName name="DPSN30">#REF!</definedName>
    <definedName name="DPSN50" localSheetId="9">#REF!</definedName>
    <definedName name="DPSN50">#REF!</definedName>
    <definedName name="DPSN90" localSheetId="9">#REF!</definedName>
    <definedName name="DPSN90">#REF!</definedName>
    <definedName name="DPSP130" localSheetId="9">#REF!</definedName>
    <definedName name="DPSP130">#REF!</definedName>
    <definedName name="DPSP18" localSheetId="9">#REF!</definedName>
    <definedName name="DPSP18">#REF!</definedName>
    <definedName name="DPSP30" localSheetId="9">#REF!</definedName>
    <definedName name="DPSP30">#REF!</definedName>
    <definedName name="DPSP50" localSheetId="9">#REF!</definedName>
    <definedName name="DPSP50">#REF!</definedName>
    <definedName name="DPSP90" localSheetId="9">#REF!</definedName>
    <definedName name="DPSP90">#REF!</definedName>
    <definedName name="DPSU" localSheetId="9">#REF!</definedName>
    <definedName name="DPSU">#REF!</definedName>
    <definedName name="DPSU18" localSheetId="9">#REF!</definedName>
    <definedName name="DPSU18">#REF!</definedName>
    <definedName name="DPSU30" localSheetId="9">#REF!</definedName>
    <definedName name="DPSU30">#REF!</definedName>
    <definedName name="DPSU50" localSheetId="9">#REF!</definedName>
    <definedName name="DPSU50">#REF!</definedName>
    <definedName name="DPSU90" localSheetId="9">#REF!</definedName>
    <definedName name="DPSU90">#REF!</definedName>
    <definedName name="DPTB130" localSheetId="9">#REF!</definedName>
    <definedName name="DPTB130">#REF!</definedName>
    <definedName name="DPTB18" localSheetId="9">#REF!</definedName>
    <definedName name="DPTB18">#REF!</definedName>
    <definedName name="DPTB30" localSheetId="9">#REF!</definedName>
    <definedName name="DPTB30">#REF!</definedName>
    <definedName name="DPTB50" localSheetId="9">#REF!</definedName>
    <definedName name="DPTB50">#REF!</definedName>
    <definedName name="DPTB90" localSheetId="9">#REF!</definedName>
    <definedName name="DPTB90">#REF!</definedName>
    <definedName name="DPTBL" localSheetId="9">#REF!</definedName>
    <definedName name="DPTBL">#REF!</definedName>
    <definedName name="DPTBO" localSheetId="9">#REF!</definedName>
    <definedName name="DPTBO">#REF!</definedName>
    <definedName name="DPTBVL" localSheetId="9">#REF!</definedName>
    <definedName name="DPTBVL">#REF!</definedName>
    <definedName name="DPTCA" localSheetId="9">#REF!</definedName>
    <definedName name="DPTCA">#REF!</definedName>
    <definedName name="DPTFO" localSheetId="9">#REF!</definedName>
    <definedName name="DPTFO">#REF!</definedName>
    <definedName name="DPTG130" localSheetId="9">#REF!</definedName>
    <definedName name="DPTG130">#REF!</definedName>
    <definedName name="DPTG18" localSheetId="9">#REF!</definedName>
    <definedName name="DPTG18">#REF!</definedName>
    <definedName name="DPTG30" localSheetId="9">#REF!</definedName>
    <definedName name="DPTG30">#REF!</definedName>
    <definedName name="DPTG50" localSheetId="9">#REF!</definedName>
    <definedName name="DPTG50">#REF!</definedName>
    <definedName name="DPTG90" localSheetId="9">#REF!</definedName>
    <definedName name="DPTG90">#REF!</definedName>
    <definedName name="DPTGM" localSheetId="9">#REF!</definedName>
    <definedName name="DPTGM">#REF!</definedName>
    <definedName name="DPTGP" localSheetId="9">#REF!</definedName>
    <definedName name="DPTGP">#REF!</definedName>
    <definedName name="DPTLP" localSheetId="9">#REF!</definedName>
    <definedName name="DPTLP">#REF!</definedName>
    <definedName name="DPTM" localSheetId="9">#REF!</definedName>
    <definedName name="DPTM">#REF!</definedName>
    <definedName name="DPTM18" localSheetId="9">#REF!</definedName>
    <definedName name="DPTM18">#REF!</definedName>
    <definedName name="DPTM30" localSheetId="9">#REF!</definedName>
    <definedName name="DPTM30">#REF!</definedName>
    <definedName name="DPTM50" localSheetId="9">#REF!</definedName>
    <definedName name="DPTM50">#REF!</definedName>
    <definedName name="DPTM90" localSheetId="9">#REF!</definedName>
    <definedName name="DPTM90">#REF!</definedName>
    <definedName name="DPTMN" localSheetId="9">#REF!</definedName>
    <definedName name="DPTMN">#REF!</definedName>
    <definedName name="DPTO130" localSheetId="9">#REF!</definedName>
    <definedName name="DPTO130">#REF!</definedName>
    <definedName name="DPTO18" localSheetId="9">#REF!</definedName>
    <definedName name="DPTO18">#REF!</definedName>
    <definedName name="DPTO30" localSheetId="9">#REF!</definedName>
    <definedName name="DPTO30">#REF!</definedName>
    <definedName name="DPTO50" localSheetId="9">#REF!</definedName>
    <definedName name="DPTO50">#REF!</definedName>
    <definedName name="DPTO90" localSheetId="9">#REF!</definedName>
    <definedName name="DPTO90">#REF!</definedName>
    <definedName name="DPTPN" localSheetId="9">#REF!</definedName>
    <definedName name="DPTPN">#REF!</definedName>
    <definedName name="DPTRG" localSheetId="9">#REF!</definedName>
    <definedName name="DPTRG">#REF!</definedName>
    <definedName name="DPTRJ" localSheetId="9">#REF!</definedName>
    <definedName name="DPTRJ">#REF!</definedName>
    <definedName name="DPTSA" localSheetId="9">#REF!</definedName>
    <definedName name="DPTSA">#REF!</definedName>
    <definedName name="DPTSL" localSheetId="9">#REF!</definedName>
    <definedName name="DPTSL">#REF!</definedName>
    <definedName name="DPTSU" localSheetId="9">#REF!</definedName>
    <definedName name="DPTSU">#REF!</definedName>
    <definedName name="DPTTB" localSheetId="9">#REF!</definedName>
    <definedName name="DPTTB">#REF!</definedName>
    <definedName name="DPTTC" localSheetId="9">#REF!</definedName>
    <definedName name="DPTTC">#REF!</definedName>
    <definedName name="DPTTD" localSheetId="9">#REF!</definedName>
    <definedName name="DPTTD">#REF!</definedName>
    <definedName name="DPTTF" localSheetId="9">#REF!</definedName>
    <definedName name="DPTTF">#REF!</definedName>
    <definedName name="DPTTG" localSheetId="9">#REF!</definedName>
    <definedName name="DPTTG">#REF!</definedName>
    <definedName name="DPTTM" localSheetId="9">#REF!</definedName>
    <definedName name="DPTTM">#REF!</definedName>
    <definedName name="DPTVT" localSheetId="9">#REF!</definedName>
    <definedName name="DPTVT">#REF!</definedName>
    <definedName name="DPTWS" localSheetId="9">#REF!</definedName>
    <definedName name="DPTWS">#REF!</definedName>
    <definedName name="DPTXA" localSheetId="9">#REF!</definedName>
    <definedName name="DPTXA">#REF!</definedName>
    <definedName name="DPVI" localSheetId="9">#REF!</definedName>
    <definedName name="DPVI">#REF!</definedName>
    <definedName name="DPVN18" localSheetId="9">#REF!</definedName>
    <definedName name="DPVN18">#REF!</definedName>
    <definedName name="DPVN30" localSheetId="9">#REF!</definedName>
    <definedName name="DPVN30">#REF!</definedName>
    <definedName name="DPVN50" localSheetId="9">#REF!</definedName>
    <definedName name="DPVN50">#REF!</definedName>
    <definedName name="DPVN90" localSheetId="9">#REF!</definedName>
    <definedName name="DPVN90">#REF!</definedName>
    <definedName name="DPVT130" localSheetId="9">#REF!</definedName>
    <definedName name="DPVT130">#REF!</definedName>
    <definedName name="DPVT18" localSheetId="9">#REF!</definedName>
    <definedName name="DPVT18">#REF!</definedName>
    <definedName name="DPVT30" localSheetId="9">#REF!</definedName>
    <definedName name="DPVT30">#REF!</definedName>
    <definedName name="DPVT50" localSheetId="9">#REF!</definedName>
    <definedName name="DPVT50">#REF!</definedName>
    <definedName name="DPVT90" localSheetId="9">#REF!</definedName>
    <definedName name="DPVT90">#REF!</definedName>
    <definedName name="DPWBL" localSheetId="9">#REF!</definedName>
    <definedName name="DPWBL">#REF!</definedName>
    <definedName name="DPWBO" localSheetId="9">#REF!</definedName>
    <definedName name="DPWBO">#REF!</definedName>
    <definedName name="DPWCA" localSheetId="9">#REF!</definedName>
    <definedName name="DPWCA">#REF!</definedName>
    <definedName name="DPWFO" localSheetId="9">#REF!</definedName>
    <definedName name="DPWFO">#REF!</definedName>
    <definedName name="DPWGM" localSheetId="9">#REF!</definedName>
    <definedName name="DPWGM">#REF!</definedName>
    <definedName name="DPWGP" localSheetId="9">#REF!</definedName>
    <definedName name="DPWGP">#REF!</definedName>
    <definedName name="DPWLP" localSheetId="9">#REF!</definedName>
    <definedName name="DPWLP">#REF!</definedName>
    <definedName name="DPWMN" localSheetId="9">#REF!</definedName>
    <definedName name="DPWMN">#REF!</definedName>
    <definedName name="DPWNT" localSheetId="9">#REF!</definedName>
    <definedName name="DPWNT">#REF!</definedName>
    <definedName name="DPWPN" localSheetId="9">#REF!</definedName>
    <definedName name="DPWPN">#REF!</definedName>
    <definedName name="DPWRG" localSheetId="9">#REF!</definedName>
    <definedName name="DPWRG">#REF!</definedName>
    <definedName name="DPWRJ" localSheetId="9">#REF!</definedName>
    <definedName name="DPWRJ">#REF!</definedName>
    <definedName name="DPWSA" localSheetId="9">#REF!</definedName>
    <definedName name="DPWSA">#REF!</definedName>
    <definedName name="DPWSL" localSheetId="9">#REF!</definedName>
    <definedName name="DPWSL">#REF!</definedName>
    <definedName name="DPWSU" localSheetId="9">#REF!</definedName>
    <definedName name="DPWSU">#REF!</definedName>
    <definedName name="DPWTB" localSheetId="9">#REF!</definedName>
    <definedName name="DPWTB">#REF!</definedName>
    <definedName name="DPWTC" localSheetId="9">#REF!</definedName>
    <definedName name="DPWTC">#REF!</definedName>
    <definedName name="DPWTD" localSheetId="9">#REF!</definedName>
    <definedName name="DPWTD">#REF!</definedName>
    <definedName name="DPWTF" localSheetId="9">#REF!</definedName>
    <definedName name="DPWTF">#REF!</definedName>
    <definedName name="DPWTG" localSheetId="9">#REF!</definedName>
    <definedName name="DPWTG">#REF!</definedName>
    <definedName name="DPWTM" localSheetId="9">#REF!</definedName>
    <definedName name="DPWTM">#REF!</definedName>
    <definedName name="DPWVT" localSheetId="9">#REF!</definedName>
    <definedName name="DPWVT">#REF!</definedName>
    <definedName name="DPWXA" localSheetId="9">#REF!</definedName>
    <definedName name="DPWXA">#REF!</definedName>
    <definedName name="DR" localSheetId="5">[81]DMPL!#REF!</definedName>
    <definedName name="DR" localSheetId="9">[81]DMPL!#REF!</definedName>
    <definedName name="DR" localSheetId="4">[81]DMPL!#REF!</definedName>
    <definedName name="DR" localSheetId="0">[81]DMPL!#REF!</definedName>
    <definedName name="DR">[81]DMPL!#REF!</definedName>
    <definedName name="DRA" localSheetId="5" hidden="1">#REF!</definedName>
    <definedName name="DRA" localSheetId="9" hidden="1">#REF!</definedName>
    <definedName name="DRA" localSheetId="4" hidden="1">#REF!</definedName>
    <definedName name="DRA" localSheetId="0" hidden="1">#REF!</definedName>
    <definedName name="DRA" hidden="1">#REF!</definedName>
    <definedName name="DRE" localSheetId="9">#REF!</definedName>
    <definedName name="DRE" localSheetId="4">#REF!</definedName>
    <definedName name="DRE">#REF!</definedName>
    <definedName name="DRE_CI" localSheetId="9">#REF!</definedName>
    <definedName name="DRE_CI" localSheetId="4">#REF!</definedName>
    <definedName name="DRE_CI">#REF!</definedName>
    <definedName name="dre_cmi" localSheetId="9">#REF!</definedName>
    <definedName name="dre_cmi">#REF!</definedName>
    <definedName name="DRE_CMI_Escudos" localSheetId="9">#REF!</definedName>
    <definedName name="DRE_CMI_Escudos">#REF!</definedName>
    <definedName name="DRE_com_G_P_1_semestre" localSheetId="9">#REF!</definedName>
    <definedName name="DRE_com_G_P_1_semestre">#REF!</definedName>
    <definedName name="DRE_com_G_P_2_semestre" localSheetId="9">#REF!</definedName>
    <definedName name="DRE_com_G_P_2_semestre">#REF!</definedName>
    <definedName name="DRE_com_GP" localSheetId="9">#REF!</definedName>
    <definedName name="DRE_com_GP">#REF!</definedName>
    <definedName name="DRE_CR_" localSheetId="9">#REF!</definedName>
    <definedName name="DRE_CR_">#REF!</definedName>
    <definedName name="DRE_e_Geração_de_Caixa" localSheetId="9">#REF!</definedName>
    <definedName name="DRE_e_Geração_de_Caixa">#REF!</definedName>
    <definedName name="DRE_e_Geração_de_Caixa_Consolidado" localSheetId="9">#REF!</definedName>
    <definedName name="DRE_e_Geração_de_Caixa_Consolidado">#REF!</definedName>
    <definedName name="DRE_Goiás" localSheetId="9">#REF!</definedName>
    <definedName name="DRE_Goiás">#REF!</definedName>
    <definedName name="DRE_PREP." localSheetId="9">#REF!</definedName>
    <definedName name="DRE_PREP.">#REF!</definedName>
    <definedName name="DRE_RJ" localSheetId="9">#REF!</definedName>
    <definedName name="DRE_RJ">#REF!</definedName>
    <definedName name="DRE_SIG_com_G_e_P_1semestre" localSheetId="9">#REF!</definedName>
    <definedName name="DRE_SIG_com_G_e_P_1semestre">#REF!</definedName>
    <definedName name="DRE_SIG_com_G_e_P_2semestre" localSheetId="9">#REF!</definedName>
    <definedName name="DRE_SIG_com_G_e_P_2semestre">#REF!</definedName>
    <definedName name="DRE_SP" localSheetId="9">#REF!</definedName>
    <definedName name="DRE_SP">#REF!</definedName>
    <definedName name="DRE_UFIR" localSheetId="9">#REF!</definedName>
    <definedName name="DRE_UFIR">#REF!</definedName>
    <definedName name="DRECI" localSheetId="9">#REF!</definedName>
    <definedName name="DRECI">#REF!</definedName>
    <definedName name="DreCMIJosapar" localSheetId="9">#REF!</definedName>
    <definedName name="DreCMIJosapar">#REF!</definedName>
    <definedName name="DREIRRF" localSheetId="5" hidden="1">{#N/A,#N/A,FALSE,"TOTAL"}</definedName>
    <definedName name="DREIRRF" localSheetId="4" hidden="1">{#N/A,#N/A,FALSE,"TOTAL"}</definedName>
    <definedName name="DREIRRF" localSheetId="0" hidden="1">{#N/A,#N/A,FALSE,"TOTAL"}</definedName>
    <definedName name="DREIRRF" hidden="1">{#N/A,#N/A,FALSE,"TOTAL"}</definedName>
    <definedName name="DREReaisparaSonae" localSheetId="5">#REF!</definedName>
    <definedName name="DREReaisparaSonae" localSheetId="9">#REF!</definedName>
    <definedName name="DREReaisparaSonae" localSheetId="4">#REF!</definedName>
    <definedName name="DREReaisparaSonae" localSheetId="0">#REF!</definedName>
    <definedName name="DREReaisparaSonae">#REF!</definedName>
    <definedName name="ds">#N/A</definedName>
    <definedName name="dsa" localSheetId="5" hidden="1">'[45]Ativo e Passivo'!#REF!</definedName>
    <definedName name="dsa" localSheetId="9" hidden="1">'[45]Ativo e Passivo'!#REF!</definedName>
    <definedName name="dsa" localSheetId="4" hidden="1">'[45]Ativo e Passivo'!#REF!</definedName>
    <definedName name="dsa" localSheetId="0" hidden="1">'[45]Ativo e Passivo'!#REF!</definedName>
    <definedName name="dsa" hidden="1">'[45]Ativo e Passivo'!#REF!</definedName>
    <definedName name="dsds" localSheetId="5">[125]TANCAGEM!#REF!</definedName>
    <definedName name="dsds" localSheetId="9">[125]TANCAGEM!#REF!</definedName>
    <definedName name="dsds" localSheetId="4">[125]TANCAGEM!#REF!</definedName>
    <definedName name="dsds" localSheetId="0">[125]TANCAGEM!#REF!</definedName>
    <definedName name="dsds">[125]TANCAGEM!#REF!</definedName>
    <definedName name="dsle" localSheetId="5">#REF!</definedName>
    <definedName name="dsle" localSheetId="9">#REF!</definedName>
    <definedName name="dsle" localSheetId="4">#REF!</definedName>
    <definedName name="dsle" localSheetId="0">#REF!</definedName>
    <definedName name="dsle">#REF!</definedName>
    <definedName name="DSR" localSheetId="9">#REF!</definedName>
    <definedName name="DSR" localSheetId="4">#REF!</definedName>
    <definedName name="DSR">#REF!</definedName>
    <definedName name="dssss" localSheetId="9">#REF!</definedName>
    <definedName name="dssss" localSheetId="4">#REF!</definedName>
    <definedName name="dssss">#REF!</definedName>
    <definedName name="dsue" localSheetId="9">#REF!</definedName>
    <definedName name="dsue">#REF!</definedName>
    <definedName name="DTSUL_REALIZA" localSheetId="9">#REF!</definedName>
    <definedName name="DTSUL_REALIZA">#REF!</definedName>
    <definedName name="DTUB" localSheetId="9">#REF!</definedName>
    <definedName name="DTUB">#REF!</definedName>
    <definedName name="DUBA" localSheetId="9">#REF!</definedName>
    <definedName name="DUBA">#REF!</definedName>
    <definedName name="DUPLS.ARECEBER" localSheetId="9">#REF!</definedName>
    <definedName name="DUPLS.ARECEBER">#REF!</definedName>
    <definedName name="DVIT" localSheetId="9">#REF!</definedName>
    <definedName name="DVIT">#REF!</definedName>
    <definedName name="e" localSheetId="9">#REF!</definedName>
    <definedName name="e">#REF!</definedName>
    <definedName name="E610_" localSheetId="9">[7]Histórico!#REF!</definedName>
    <definedName name="E610_">[7]Histórico!#REF!</definedName>
    <definedName name="ea" localSheetId="5" hidden="1">{"RF_1",#N/A,FALSE,"RF Forms";"RF_2",#N/A,FALSE,"RF Forms";"RF_3",#N/A,FALSE,"RF Forms";"RF_4",#N/A,FALSE,"RF Forms";"RF_5",#N/A,FALSE,"RF Forms";"RF_6",#N/A,FALSE,"RF Forms";"RF_8",#N/A,FALSE,"RF Forms";"RF_9",#N/A,FALSE,"RF Forms";"RF_10",#N/A,FALSE,"RF Forms";"RF_11",#N/A,FALSE,"RF Forms";"RF_11.1",#N/A,FALSE,"RF Forms"}</definedName>
    <definedName name="ea" localSheetId="4" hidden="1">{"RF_1",#N/A,FALSE,"RF Forms";"RF_2",#N/A,FALSE,"RF Forms";"RF_3",#N/A,FALSE,"RF Forms";"RF_4",#N/A,FALSE,"RF Forms";"RF_5",#N/A,FALSE,"RF Forms";"RF_6",#N/A,FALSE,"RF Forms";"RF_8",#N/A,FALSE,"RF Forms";"RF_9",#N/A,FALSE,"RF Forms";"RF_10",#N/A,FALSE,"RF Forms";"RF_11",#N/A,FALSE,"RF Forms";"RF_11.1",#N/A,FALSE,"RF Forms"}</definedName>
    <definedName name="ea" localSheetId="0" hidden="1">{"RF_1",#N/A,FALSE,"RF Forms";"RF_2",#N/A,FALSE,"RF Forms";"RF_3",#N/A,FALSE,"RF Forms";"RF_4",#N/A,FALSE,"RF Forms";"RF_5",#N/A,FALSE,"RF Forms";"RF_6",#N/A,FALSE,"RF Forms";"RF_8",#N/A,FALSE,"RF Forms";"RF_9",#N/A,FALSE,"RF Forms";"RF_10",#N/A,FALSE,"RF Forms";"RF_11",#N/A,FALSE,"RF Forms";"RF_11.1",#N/A,FALSE,"RF Forms"}</definedName>
    <definedName name="ea" hidden="1">{"RF_1",#N/A,FALSE,"RF Forms";"RF_2",#N/A,FALSE,"RF Forms";"RF_3",#N/A,FALSE,"RF Forms";"RF_4",#N/A,FALSE,"RF Forms";"RF_5",#N/A,FALSE,"RF Forms";"RF_6",#N/A,FALSE,"RF Forms";"RF_8",#N/A,FALSE,"RF Forms";"RF_9",#N/A,FALSE,"RF Forms";"RF_10",#N/A,FALSE,"RF Forms";"RF_11",#N/A,FALSE,"RF Forms";"RF_11.1",#N/A,FALSE,"RF Forms"}</definedName>
    <definedName name="ED" localSheetId="5">#REF!</definedName>
    <definedName name="ED" localSheetId="9">#REF!</definedName>
    <definedName name="ED" localSheetId="4">#REF!</definedName>
    <definedName name="ED" localSheetId="0">#REF!</definedName>
    <definedName name="ED">#REF!</definedName>
    <definedName name="EDESSS" localSheetId="5" hidden="1">{"RA_1",#N/A,FALSE,"RF Att";"RA_2",#N/A,FALSE,"RF Att";"RA_2.1",#N/A,FALSE,"RF Att"}</definedName>
    <definedName name="EDESSS" localSheetId="4" hidden="1">{"RA_1",#N/A,FALSE,"RF Att";"RA_2",#N/A,FALSE,"RF Att";"RA_2.1",#N/A,FALSE,"RF Att"}</definedName>
    <definedName name="EDESSS" localSheetId="0" hidden="1">{"RA_1",#N/A,FALSE,"RF Att";"RA_2",#N/A,FALSE,"RF Att";"RA_2.1",#N/A,FALSE,"RF Att"}</definedName>
    <definedName name="EDESSS" hidden="1">{"RA_1",#N/A,FALSE,"RF Att";"RA_2",#N/A,FALSE,"RF Att";"RA_2.1",#N/A,FALSE,"RF Att"}</definedName>
    <definedName name="EDSCU" localSheetId="5">#REF!</definedName>
    <definedName name="EDSCU" localSheetId="9">#REF!</definedName>
    <definedName name="EDSCU" localSheetId="4">#REF!</definedName>
    <definedName name="EDSCU" localSheetId="0">#REF!</definedName>
    <definedName name="EDSCU">#REF!</definedName>
    <definedName name="EDSIN" localSheetId="9">#REF!</definedName>
    <definedName name="EDSIN" localSheetId="4">#REF!</definedName>
    <definedName name="EDSIN">#REF!</definedName>
    <definedName name="EDSMQ" localSheetId="9">#REF!</definedName>
    <definedName name="EDSMQ" localSheetId="4">#REF!</definedName>
    <definedName name="EDSMQ">#REF!</definedName>
    <definedName name="EDSPE" localSheetId="9">#REF!</definedName>
    <definedName name="EDSPE">#REF!</definedName>
    <definedName name="EDSUE" localSheetId="9">#REF!</definedName>
    <definedName name="EDSUE">#REF!</definedName>
    <definedName name="EDSUR" localSheetId="9">#REF!</definedName>
    <definedName name="EDSUR">#REF!</definedName>
    <definedName name="ee" localSheetId="9">#REF!</definedName>
    <definedName name="ee">#REF!</definedName>
    <definedName name="EEB" localSheetId="9">#REF!</definedName>
    <definedName name="EEB">#REF!</definedName>
    <definedName name="eee" localSheetId="9">#REF!</definedName>
    <definedName name="eee">#REF!</definedName>
    <definedName name="EEEEE">'[126]Resumo Fatur.'!$AE$17:$AR$18</definedName>
    <definedName name="EEVP">'[86]CÁLCULO GRÁFICO'!$A$8:$P$134</definedName>
    <definedName name="ef">#N/A</definedName>
    <definedName name="efaf" localSheetId="5" hidden="1">{"'SIVA Pricing Model'!$A$1:$F$39"}</definedName>
    <definedName name="efaf" localSheetId="4" hidden="1">{"'SIVA Pricing Model'!$A$1:$F$39"}</definedName>
    <definedName name="efaf" localSheetId="0" hidden="1">{"'SIVA Pricing Model'!$A$1:$F$39"}</definedName>
    <definedName name="efaf" hidden="1">{"'SIVA Pricing Model'!$A$1:$F$39"}</definedName>
    <definedName name="efaf2" localSheetId="5" hidden="1">{"'SIVA Pricing Model'!$A$1:$F$39"}</definedName>
    <definedName name="efaf2" localSheetId="4" hidden="1">{"'SIVA Pricing Model'!$A$1:$F$39"}</definedName>
    <definedName name="efaf2" localSheetId="0" hidden="1">{"'SIVA Pricing Model'!$A$1:$F$39"}</definedName>
    <definedName name="efaf2" hidden="1">{"'SIVA Pricing Model'!$A$1:$F$39"}</definedName>
    <definedName name="EFEITOFINANCEIRO">[48]Dados!$E$19</definedName>
    <definedName name="Efficiency" localSheetId="5">#REF!</definedName>
    <definedName name="Efficiency" localSheetId="9">#REF!</definedName>
    <definedName name="Efficiency" localSheetId="4">#REF!</definedName>
    <definedName name="Efficiency" localSheetId="0">#REF!</definedName>
    <definedName name="Efficiency">#REF!</definedName>
    <definedName name="EGSARG" localSheetId="9">#REF!</definedName>
    <definedName name="EGSARG" localSheetId="4">#REF!</definedName>
    <definedName name="EGSARG">#REF!</definedName>
    <definedName name="EGSFE" localSheetId="9">#REF!</definedName>
    <definedName name="EGSFE" localSheetId="4">#REF!</definedName>
    <definedName name="EGSFE">#REF!</definedName>
    <definedName name="EGSUE" localSheetId="9">#REF!</definedName>
    <definedName name="EGSUE">#REF!</definedName>
    <definedName name="EGSUK" localSheetId="9">#REF!</definedName>
    <definedName name="EGSUK">#REF!</definedName>
    <definedName name="EGSWF" localSheetId="9">#REF!</definedName>
    <definedName name="EGSWF">#REF!</definedName>
    <definedName name="EixoX" localSheetId="5">OFFSET(Compara Mercado [127]Jun!$B$13,0,0,1,Compara Mercado [127]Jun!$K$17)</definedName>
    <definedName name="EixoX" localSheetId="9">OFFSET(Compara Mercado [127]Jun!$B$13,0,0,1,Compara Mercado [127]Jun!$K$17)</definedName>
    <definedName name="EixoX" localSheetId="4">OFFSET(Compara Mercado [127]Jun!$B$13,0,0,1,Compara Mercado [127]Jun!$K$17)</definedName>
    <definedName name="EixoX" localSheetId="0">OFFSET(Compara Mercado [127]Jun!$B$13,0,0,1,Compara Mercado [127]Jun!$K$17)</definedName>
    <definedName name="EixoX">OFFSET(Compara Mercado [127]Jun!$B$13,0,0,1,Compara Mercado [127]Jun!$K$17)</definedName>
    <definedName name="EJTUE" localSheetId="5">#REF!</definedName>
    <definedName name="EJTUE" localSheetId="9">#REF!</definedName>
    <definedName name="EJTUE" localSheetId="4">#REF!</definedName>
    <definedName name="EJTUE" localSheetId="0">#REF!</definedName>
    <definedName name="EJTUE">#REF!</definedName>
    <definedName name="EJTUK" localSheetId="9">#REF!</definedName>
    <definedName name="EJTUK" localSheetId="4">#REF!</definedName>
    <definedName name="EJTUK">#REF!</definedName>
    <definedName name="EJTWF" localSheetId="9">#REF!</definedName>
    <definedName name="EJTWF" localSheetId="4">#REF!</definedName>
    <definedName name="EJTWF">#REF!</definedName>
    <definedName name="el" localSheetId="5" hidden="1">{"MA_1",#N/A,FALSE,"Mgt Att";"MA_2",#N/A,FALSE,"Mgt Att"}</definedName>
    <definedName name="el" localSheetId="4" hidden="1">{"MA_1",#N/A,FALSE,"Mgt Att";"MA_2",#N/A,FALSE,"Mgt Att"}</definedName>
    <definedName name="el" localSheetId="0" hidden="1">{"MA_1",#N/A,FALSE,"Mgt Att";"MA_2",#N/A,FALSE,"Mgt Att"}</definedName>
    <definedName name="el" hidden="1">{"MA_1",#N/A,FALSE,"Mgt Att";"MA_2",#N/A,FALSE,"Mgt Att"}</definedName>
    <definedName name="ela" localSheetId="5" hidden="1">{#N/A,#N/A,FALSE,"Aging Summary";#N/A,#N/A,FALSE,"Ratio Analysis";#N/A,#N/A,FALSE,"Test 120 Day Accts";#N/A,#N/A,FALSE,"Tickmarks"}</definedName>
    <definedName name="ela" localSheetId="4" hidden="1">{#N/A,#N/A,FALSE,"Aging Summary";#N/A,#N/A,FALSE,"Ratio Analysis";#N/A,#N/A,FALSE,"Test 120 Day Accts";#N/A,#N/A,FALSE,"Tickmarks"}</definedName>
    <definedName name="ela" localSheetId="0" hidden="1">{#N/A,#N/A,FALSE,"Aging Summary";#N/A,#N/A,FALSE,"Ratio Analysis";#N/A,#N/A,FALSE,"Test 120 Day Accts";#N/A,#N/A,FALSE,"Tickmarks"}</definedName>
    <definedName name="ela" hidden="1">{#N/A,#N/A,FALSE,"Aging Summary";#N/A,#N/A,FALSE,"Ratio Analysis";#N/A,#N/A,FALSE,"Test 120 Day Accts";#N/A,#N/A,FALSE,"Tickmarks"}</definedName>
    <definedName name="emergencial">'[50]CALC-RESUMO'!$AN$3:$AR$34</definedName>
    <definedName name="EMp" localSheetId="5" hidden="1">#REF!</definedName>
    <definedName name="EMp" localSheetId="9" hidden="1">#REF!</definedName>
    <definedName name="EMp" localSheetId="4" hidden="1">#REF!</definedName>
    <definedName name="EMp" localSheetId="0" hidden="1">#REF!</definedName>
    <definedName name="EMp" hidden="1">#REF!</definedName>
    <definedName name="Emp.Financ.">#N/A</definedName>
    <definedName name="EMPR">[96]TABELAS!$E$32:$G$39</definedName>
    <definedName name="Empresa">[101]Base!$A$2:$A$181</definedName>
    <definedName name="EN590_Dtd">[85]Histórico!$A$442</definedName>
    <definedName name="ENITY" localSheetId="5">#REF!</definedName>
    <definedName name="ENITY" localSheetId="9">#REF!</definedName>
    <definedName name="ENITY" localSheetId="4">#REF!</definedName>
    <definedName name="ENITY" localSheetId="0">#REF!</definedName>
    <definedName name="ENITY">#REF!</definedName>
    <definedName name="Entradas">[128]Configuracoes!$A$1:$A$250</definedName>
    <definedName name="EOCAR" localSheetId="5">#REF!</definedName>
    <definedName name="EOCAR" localSheetId="9">#REF!</definedName>
    <definedName name="EOCAR" localSheetId="4">#REF!</definedName>
    <definedName name="EOCAR" localSheetId="0">#REF!</definedName>
    <definedName name="EOCAR">#REF!</definedName>
    <definedName name="EOCUE" localSheetId="9">#REF!</definedName>
    <definedName name="EOCUE" localSheetId="4">#REF!</definedName>
    <definedName name="EOCUE">#REF!</definedName>
    <definedName name="EOCUR" localSheetId="9">#REF!</definedName>
    <definedName name="EOCUR" localSheetId="4">#REF!</definedName>
    <definedName name="EOCUR">#REF!</definedName>
    <definedName name="EOCWM" localSheetId="9">#REF!</definedName>
    <definedName name="EOCWM">#REF!</definedName>
    <definedName name="EQ" localSheetId="9">#REF!</definedName>
    <definedName name="EQ">#REF!</definedName>
    <definedName name="EQ_1" localSheetId="9">#REF!</definedName>
    <definedName name="EQ_1">#REF!</definedName>
    <definedName name="EQ_2" localSheetId="9">#REF!</definedName>
    <definedName name="EQ_2">#REF!</definedName>
    <definedName name="EQM" localSheetId="9">#REF!</definedName>
    <definedName name="EQM">#REF!</definedName>
    <definedName name="Equipo1">[58]listas!$E$1:$E$38</definedName>
    <definedName name="er" localSheetId="5" hidden="1">{#N/A,#N/A,FALSE,"Dutos";#N/A,#N/A,FALSE,"Terminais"}</definedName>
    <definedName name="er" localSheetId="4" hidden="1">{#N/A,#N/A,FALSE,"Dutos";#N/A,#N/A,FALSE,"Terminais"}</definedName>
    <definedName name="er" localSheetId="0" hidden="1">{#N/A,#N/A,FALSE,"Dutos";#N/A,#N/A,FALSE,"Terminais"}</definedName>
    <definedName name="er" hidden="1">{#N/A,#N/A,FALSE,"Dutos";#N/A,#N/A,FALSE,"Terminais"}</definedName>
    <definedName name="ERQER">[68]!ERQER</definedName>
    <definedName name="ert">#N/A</definedName>
    <definedName name="ES" localSheetId="5" hidden="1">{#N/A,#N/A,FALSE,"TOTAL"}</definedName>
    <definedName name="ES" localSheetId="4" hidden="1">{#N/A,#N/A,FALSE,"TOTAL"}</definedName>
    <definedName name="ES" localSheetId="0" hidden="1">{#N/A,#N/A,FALSE,"TOTAL"}</definedName>
    <definedName name="ES" hidden="1">{#N/A,#N/A,FALSE,"TOTAL"}</definedName>
    <definedName name="ESCOLHE" localSheetId="5">#REF!</definedName>
    <definedName name="ESCOLHE" localSheetId="9">#REF!</definedName>
    <definedName name="ESCOLHE" localSheetId="4">#REF!</definedName>
    <definedName name="ESCOLHE" localSheetId="0">#REF!</definedName>
    <definedName name="ESCOLHE">#REF!</definedName>
    <definedName name="EST" localSheetId="9">#REF!</definedName>
    <definedName name="EST" localSheetId="4">#REF!</definedName>
    <definedName name="EST">#REF!</definedName>
    <definedName name="Estab.Fat.">[129]Table!$A$2:$A$13</definedName>
    <definedName name="estado">[130]REL!$R$2:$R$3</definedName>
    <definedName name="estimado99" localSheetId="5">#REF!</definedName>
    <definedName name="estimado99" localSheetId="9">#REF!</definedName>
    <definedName name="estimado99" localSheetId="4">#REF!</definedName>
    <definedName name="estimado99" localSheetId="0">#REF!</definedName>
    <definedName name="estimado99">#REF!</definedName>
    <definedName name="Estoque" localSheetId="9">#REF!</definedName>
    <definedName name="Estoque" localSheetId="4">#REF!</definedName>
    <definedName name="Estoque">#REF!</definedName>
    <definedName name="ESTOQUES" localSheetId="9">#REF!</definedName>
    <definedName name="ESTOQUES" localSheetId="4">#REF!</definedName>
    <definedName name="ESTOQUES">#REF!</definedName>
    <definedName name="ET" localSheetId="5" hidden="1">{#N/A,#N/A,FALSE,"TOTAL"}</definedName>
    <definedName name="ET" localSheetId="4" hidden="1">{#N/A,#N/A,FALSE,"TOTAL"}</definedName>
    <definedName name="ET" localSheetId="0" hidden="1">{#N/A,#N/A,FALSE,"TOTAL"}</definedName>
    <definedName name="ET" hidden="1">{#N/A,#N/A,FALSE,"TOTAL"}</definedName>
    <definedName name="Etanol_Anidro" localSheetId="9">#REF!</definedName>
    <definedName name="Etanol_Anidro" localSheetId="1">#REF!</definedName>
    <definedName name="Etanol_Anidro" localSheetId="4">#REF!</definedName>
    <definedName name="Etanol_Anidro" localSheetId="2">#REF!</definedName>
    <definedName name="Etanol_Anidro">#REF!</definedName>
    <definedName name="Etanol_Anidro_Gasolina_Premium" localSheetId="9">#REF!</definedName>
    <definedName name="Etanol_Anidro_Gasolina_Premium" localSheetId="1">#REF!</definedName>
    <definedName name="Etanol_Anidro_Gasolina_Premium" localSheetId="4">#REF!</definedName>
    <definedName name="Etanol_Anidro_Gasolina_Premium" localSheetId="2">#REF!</definedName>
    <definedName name="Etanol_Anidro_Gasolina_Premium">#REF!</definedName>
    <definedName name="Etanol_Hidratado" localSheetId="9">#REF!</definedName>
    <definedName name="Etanol_Hidratado" localSheetId="1">#REF!</definedName>
    <definedName name="Etanol_Hidratado" localSheetId="4">#REF!</definedName>
    <definedName name="Etanol_Hidratado" localSheetId="2">#REF!</definedName>
    <definedName name="Etanol_Hidratado">#REF!</definedName>
    <definedName name="EtanolAnidro_Composição_Gasolina_C">'[69]Capacidade de Movimentação'!$C$2</definedName>
    <definedName name="ev.Calculation" hidden="1">-4135</definedName>
    <definedName name="ev.Initialized" hidden="1">FALSE</definedName>
    <definedName name="EV__CVPARAMS__" hidden="1">"Trend!$B$17:$C$38;"</definedName>
    <definedName name="EV__EXPOPTIONS__" hidden="1">1</definedName>
    <definedName name="EV__LASTREFTIME__" hidden="1">40283.4967361111</definedName>
    <definedName name="EV__MAXEXPCOLS__" hidden="1">100</definedName>
    <definedName name="EV__MAXEXPROWS__" hidden="1">1000</definedName>
    <definedName name="EV__MEMORYCVW__" hidden="1">0</definedName>
    <definedName name="EV__WBEVMODE__" hidden="1">0</definedName>
    <definedName name="EV__WBREFOPTIONS__" hidden="1">134217735</definedName>
    <definedName name="EV__WBVERSION__" hidden="1">0</definedName>
    <definedName name="EVA" localSheetId="9">#REF!</definedName>
    <definedName name="EVA" localSheetId="4">#REF!</definedName>
    <definedName name="EVA">#REF!</definedName>
    <definedName name="EVGUG" localSheetId="9">#REF!</definedName>
    <definedName name="EVGUG" localSheetId="4">#REF!</definedName>
    <definedName name="EVGUG">#REF!</definedName>
    <definedName name="ewe" localSheetId="5" hidden="1">[66]BP!#REF!</definedName>
    <definedName name="ewe" localSheetId="9" hidden="1">[66]BP!#REF!</definedName>
    <definedName name="ewe" localSheetId="4" hidden="1">[66]BP!#REF!</definedName>
    <definedName name="ewe" localSheetId="0" hidden="1">[66]BP!#REF!</definedName>
    <definedName name="ewe" hidden="1">[66]BP!#REF!</definedName>
    <definedName name="ExAj" localSheetId="5">#REF!</definedName>
    <definedName name="ExAj" localSheetId="9">#REF!</definedName>
    <definedName name="ExAj" localSheetId="4">#REF!</definedName>
    <definedName name="ExAj" localSheetId="0">#REF!</definedName>
    <definedName name="ExAj">#REF!</definedName>
    <definedName name="EXC" localSheetId="9">#REF!</definedName>
    <definedName name="EXC" localSheetId="4">#REF!</definedName>
    <definedName name="EXC">#REF!</definedName>
    <definedName name="Excel_BuiltIn__FilterDatabase_1" localSheetId="9">#REF!</definedName>
    <definedName name="Excel_BuiltIn__FilterDatabase_1" localSheetId="4">#REF!</definedName>
    <definedName name="Excel_BuiltIn__FilterDatabase_1">#REF!</definedName>
    <definedName name="Excel_BuiltIn__FilterDatabase_1_1" localSheetId="9">#REF!</definedName>
    <definedName name="Excel_BuiltIn__FilterDatabase_1_1">#REF!</definedName>
    <definedName name="Excel_BuiltIn__FilterDatabase_1_2" localSheetId="9">#REF!</definedName>
    <definedName name="Excel_BuiltIn__FilterDatabase_1_2">#REF!</definedName>
    <definedName name="Excel_BuiltIn__FilterDatabase_14" localSheetId="5">'[131]7611'!#REF!</definedName>
    <definedName name="Excel_BuiltIn__FilterDatabase_14" localSheetId="9">'[131]7611'!#REF!</definedName>
    <definedName name="Excel_BuiltIn__FilterDatabase_14" localSheetId="4">'[131]7611'!#REF!</definedName>
    <definedName name="Excel_BuiltIn__FilterDatabase_14" localSheetId="0">'[131]7611'!#REF!</definedName>
    <definedName name="Excel_BuiltIn__FilterDatabase_14">'[131]7611'!#REF!</definedName>
    <definedName name="Excel_BuiltIn__FilterDatabase_4" localSheetId="9">'[131]7832_wls BA'!#REF!</definedName>
    <definedName name="Excel_BuiltIn__FilterDatabase_4" localSheetId="4">'[131]7832_wls BA'!#REF!</definedName>
    <definedName name="Excel_BuiltIn__FilterDatabase_4">'[131]7832_wls BA'!#REF!</definedName>
    <definedName name="Excel_BuiltIn__FilterDatabase_5" localSheetId="9">'[131]7822_net BA'!#REF!</definedName>
    <definedName name="Excel_BuiltIn__FilterDatabase_5" localSheetId="4">'[131]7822_net BA'!#REF!</definedName>
    <definedName name="Excel_BuiltIn__FilterDatabase_5">'[131]7822_net BA'!#REF!</definedName>
    <definedName name="Excel_BuiltIn__FilterDatabase_6" localSheetId="9">'[131]7733_om vivo RJ'!#REF!</definedName>
    <definedName name="Excel_BuiltIn__FilterDatabase_6" localSheetId="4">'[131]7733_om vivo RJ'!#REF!</definedName>
    <definedName name="Excel_BuiltIn__FilterDatabase_6">'[131]7733_om vivo RJ'!#REF!</definedName>
    <definedName name="Excel_BuiltIn__FilterDatabase_7" localSheetId="9">'[131]7732_wls RJ'!#REF!</definedName>
    <definedName name="Excel_BuiltIn__FilterDatabase_7" localSheetId="4">'[131]7732_wls RJ'!#REF!</definedName>
    <definedName name="Excel_BuiltIn__FilterDatabase_7">'[131]7732_wls RJ'!#REF!</definedName>
    <definedName name="Excel_BuiltIn__FilterDatabase_8" localSheetId="9">'[131]7723 OM RJ'!#REF!</definedName>
    <definedName name="Excel_BuiltIn__FilterDatabase_8">'[131]7723 OM RJ'!#REF!</definedName>
    <definedName name="Excel_BuiltIn__FilterDatabase_9" localSheetId="9">'[131]7722_net RJ'!#REF!</definedName>
    <definedName name="Excel_BuiltIn__FilterDatabase_9">'[131]7722_net RJ'!#REF!</definedName>
    <definedName name="Excel_BuiltIn_Print_Area_1" localSheetId="5">#REF!</definedName>
    <definedName name="Excel_BuiltIn_Print_Area_1" localSheetId="9">#REF!</definedName>
    <definedName name="Excel_BuiltIn_Print_Area_1" localSheetId="4">#REF!</definedName>
    <definedName name="Excel_BuiltIn_Print_Area_1" localSheetId="0">#REF!</definedName>
    <definedName name="Excel_BuiltIn_Print_Area_1">#REF!</definedName>
    <definedName name="Excel_BuiltIn_Print_Area_1_1" localSheetId="9">#REF!</definedName>
    <definedName name="Excel_BuiltIn_Print_Area_1_1" localSheetId="4">#REF!</definedName>
    <definedName name="Excel_BuiltIn_Print_Area_1_1">#REF!</definedName>
    <definedName name="Excel_BuiltIn_Print_Area_1_1_1" localSheetId="9">#REF!</definedName>
    <definedName name="Excel_BuiltIn_Print_Area_1_1_1" localSheetId="4">#REF!</definedName>
    <definedName name="Excel_BuiltIn_Print_Area_1_1_1">#REF!</definedName>
    <definedName name="Excel_BuiltIn_Print_Area_1_1_1_1" localSheetId="9">#REF!</definedName>
    <definedName name="Excel_BuiltIn_Print_Area_1_1_1_1">#REF!</definedName>
    <definedName name="Excel_BuiltIn_Print_Area_1_1_1_1_1" localSheetId="9">#REF!</definedName>
    <definedName name="Excel_BuiltIn_Print_Area_1_1_1_1_1">#REF!</definedName>
    <definedName name="Excel_BuiltIn_Print_Area_1_1_1_1_1_1" localSheetId="9">#REF!</definedName>
    <definedName name="Excel_BuiltIn_Print_Area_1_1_1_1_1_1">#REF!</definedName>
    <definedName name="Excel_BuiltIn_Print_Area_1_1_1_1_1_1_1" localSheetId="9">#REF!</definedName>
    <definedName name="Excel_BuiltIn_Print_Area_1_1_1_1_1_1_1">#REF!</definedName>
    <definedName name="Excel_BuiltIn_Print_Area_1_1_1_1_1_1_1_1" localSheetId="9">#REF!</definedName>
    <definedName name="Excel_BuiltIn_Print_Area_1_1_1_1_1_1_1_1">#REF!</definedName>
    <definedName name="Excel_BuiltIn_Print_Area_1_1_1_1_1_1_1_1_1" localSheetId="9">#REF!</definedName>
    <definedName name="Excel_BuiltIn_Print_Area_1_1_1_1_1_1_1_1_1">#REF!</definedName>
    <definedName name="Excel_BuiltIn_Print_Area_1_1_1_1_1_1_1_1_1_1" localSheetId="9">#REF!</definedName>
    <definedName name="Excel_BuiltIn_Print_Area_1_1_1_1_1_1_1_1_1_1">#REF!</definedName>
    <definedName name="Excel_BuiltIn_Print_Area_1_1_1_1_1_1_1_1_1_1_1" localSheetId="9">#REF!</definedName>
    <definedName name="Excel_BuiltIn_Print_Area_1_1_1_1_1_1_1_1_1_1_1">#REF!</definedName>
    <definedName name="Excel_BuiltIn_Print_Area_1_1_1_1_1_1_1_1_1_1_1_1" localSheetId="9">#REF!</definedName>
    <definedName name="Excel_BuiltIn_Print_Area_1_1_1_1_1_1_1_1_1_1_1_1">#REF!</definedName>
    <definedName name="Excel_BuiltIn_Print_Area_1_1_1_1_1_1_1_1_1_1_1_1_1" localSheetId="9">#REF!</definedName>
    <definedName name="Excel_BuiltIn_Print_Area_1_1_1_1_1_1_1_1_1_1_1_1_1">#REF!</definedName>
    <definedName name="Excel_BuiltIn_Print_Area_1_1_1_1_1_1_1_1_1_1_1_1_1_1" localSheetId="9">#REF!</definedName>
    <definedName name="Excel_BuiltIn_Print_Area_1_1_1_1_1_1_1_1_1_1_1_1_1_1">#REF!</definedName>
    <definedName name="Excel_BuiltIn_Print_Area_1_1_1_1_1_1_1_1_1_1_1_1_1_1_1" localSheetId="9">#REF!</definedName>
    <definedName name="Excel_BuiltIn_Print_Area_1_1_1_1_1_1_1_1_1_1_1_1_1_1_1">#REF!</definedName>
    <definedName name="Excel_BuiltIn_Print_Area_2_1" localSheetId="9">#REF!</definedName>
    <definedName name="Excel_BuiltIn_Print_Area_2_1">#REF!</definedName>
    <definedName name="Excel_BuiltIn_Print_Area_3" localSheetId="9">#REF!</definedName>
    <definedName name="Excel_BuiltIn_Print_Area_3">#REF!</definedName>
    <definedName name="Excel_BuiltIn_Print_Area_3_1" localSheetId="9">#REF!</definedName>
    <definedName name="Excel_BuiltIn_Print_Area_3_1">#REF!</definedName>
    <definedName name="Excel_BuiltIn_Print_Area_4" localSheetId="9">#REF!</definedName>
    <definedName name="Excel_BuiltIn_Print_Area_4">#REF!</definedName>
    <definedName name="Excel_BuiltIn_Print_Area_6" localSheetId="9">#REF!</definedName>
    <definedName name="Excel_BuiltIn_Print_Area_6">#REF!</definedName>
    <definedName name="Excel_BuiltIn_Print_Area_8" localSheetId="9">#REF!</definedName>
    <definedName name="Excel_BuiltIn_Print_Area_8">#REF!</definedName>
    <definedName name="Excel_BuiltIn_Print_Titles_9" localSheetId="9">#REF!</definedName>
    <definedName name="Excel_BuiltIn_Print_Titles_9">#REF!</definedName>
    <definedName name="excesso1" localSheetId="9">#REF!</definedName>
    <definedName name="excesso1">#REF!</definedName>
    <definedName name="excesso10" localSheetId="9">#REF!</definedName>
    <definedName name="excesso10">#REF!</definedName>
    <definedName name="excesso11" localSheetId="9">#REF!</definedName>
    <definedName name="excesso11">#REF!</definedName>
    <definedName name="excesso12" localSheetId="9">#REF!</definedName>
    <definedName name="excesso12">#REF!</definedName>
    <definedName name="excesso2" localSheetId="9">#REF!</definedName>
    <definedName name="excesso2">#REF!</definedName>
    <definedName name="excesso3" localSheetId="9">#REF!</definedName>
    <definedName name="excesso3">#REF!</definedName>
    <definedName name="excesso4" localSheetId="9">#REF!</definedName>
    <definedName name="excesso4">#REF!</definedName>
    <definedName name="excesso5" localSheetId="9">#REF!</definedName>
    <definedName name="excesso5">#REF!</definedName>
    <definedName name="excesso6" localSheetId="9">#REF!</definedName>
    <definedName name="excesso6">#REF!</definedName>
    <definedName name="excesso7" localSheetId="9">#REF!</definedName>
    <definedName name="excesso7">#REF!</definedName>
    <definedName name="excesso8" localSheetId="9">#REF!</definedName>
    <definedName name="excesso8">#REF!</definedName>
    <definedName name="excesso9" localSheetId="9">#REF!</definedName>
    <definedName name="excesso9">#REF!</definedName>
    <definedName name="EXCHANGE" localSheetId="5" hidden="1">{"'subnets'!$A$1:$F$20"}</definedName>
    <definedName name="EXCHANGE" localSheetId="4" hidden="1">{"'subnets'!$A$1:$F$20"}</definedName>
    <definedName name="EXCHANGE" localSheetId="0" hidden="1">{"'subnets'!$A$1:$F$20"}</definedName>
    <definedName name="EXCHANGE" hidden="1">{"'subnets'!$A$1:$F$20"}</definedName>
    <definedName name="EXCL9401">'[47]LEI''8541'!$B$85</definedName>
    <definedName name="EXCL9402">'[47]LEI''8541'!$C$85</definedName>
    <definedName name="EXCL9403">'[47]LEI''8541'!$D$85</definedName>
    <definedName name="Expected_balance" localSheetId="5">#REF!</definedName>
    <definedName name="Expected_balance" localSheetId="9">#REF!</definedName>
    <definedName name="Expected_balance" localSheetId="4">#REF!</definedName>
    <definedName name="Expected_balance" localSheetId="0">#REF!</definedName>
    <definedName name="Expected_balance">#REF!</definedName>
    <definedName name="f" localSheetId="9">#REF!</definedName>
    <definedName name="f" localSheetId="4">#REF!</definedName>
    <definedName name="f">#REF!</definedName>
    <definedName name="F_1" localSheetId="9">#REF!</definedName>
    <definedName name="F_1" localSheetId="4">#REF!</definedName>
    <definedName name="F_1">#REF!</definedName>
    <definedName name="F_2" localSheetId="9">#REF!</definedName>
    <definedName name="F_2">#REF!</definedName>
    <definedName name="F_3" localSheetId="9">#REF!</definedName>
    <definedName name="F_3">#REF!</definedName>
    <definedName name="FACTURAS_CABAZ" localSheetId="9">'[132]pagamentos nacionais'!#REF!</definedName>
    <definedName name="FACTURAS_CABAZ">'[132]pagamentos nacionais'!#REF!</definedName>
    <definedName name="FACTURAS_CONTIVENDA" localSheetId="9">'[132]pagamentos nacionais'!#REF!</definedName>
    <definedName name="FACTURAS_CONTIVENDA">'[132]pagamentos nacionais'!#REF!</definedName>
    <definedName name="FACTURAS_M.HIPER" localSheetId="9">'[132]pagamentos nacionais'!#REF!</definedName>
    <definedName name="FACTURAS_M.HIPER">'[132]pagamentos nacionais'!#REF!</definedName>
    <definedName name="FACTURAS_MCH">'[132]pagamentos nacionais'!$B$73:$O$86</definedName>
    <definedName name="FACTURAS_MODIS" localSheetId="5">'[132]pagamentos nacionais'!#REF!</definedName>
    <definedName name="FACTURAS_MODIS" localSheetId="9">'[132]pagamentos nacionais'!#REF!</definedName>
    <definedName name="FACTURAS_MODIS" localSheetId="4">'[132]pagamentos nacionais'!#REF!</definedName>
    <definedName name="FACTURAS_MODIS" localSheetId="0">'[132]pagamentos nacionais'!#REF!</definedName>
    <definedName name="FACTURAS_MODIS">'[132]pagamentos nacionais'!#REF!</definedName>
    <definedName name="fafdsfga" localSheetId="5" hidden="1">{#N/A,#N/A,FALSE,"Aging Summary";#N/A,#N/A,FALSE,"Ratio Analysis";#N/A,#N/A,FALSE,"Test 120 Day Accts";#N/A,#N/A,FALSE,"Tickmarks"}</definedName>
    <definedName name="fafdsfga" localSheetId="4" hidden="1">{#N/A,#N/A,FALSE,"Aging Summary";#N/A,#N/A,FALSE,"Ratio Analysis";#N/A,#N/A,FALSE,"Test 120 Day Accts";#N/A,#N/A,FALSE,"Tickmarks"}</definedName>
    <definedName name="fafdsfga" localSheetId="0" hidden="1">{#N/A,#N/A,FALSE,"Aging Summary";#N/A,#N/A,FALSE,"Ratio Analysis";#N/A,#N/A,FALSE,"Test 120 Day Accts";#N/A,#N/A,FALSE,"Tickmarks"}</definedName>
    <definedName name="fafdsfga" hidden="1">{#N/A,#N/A,FALSE,"Aging Summary";#N/A,#N/A,FALSE,"Ratio Analysis";#N/A,#N/A,FALSE,"Test 120 Day Accts";#N/A,#N/A,FALSE,"Tickmarks"}</definedName>
    <definedName name="faixa" localSheetId="5">#REF!</definedName>
    <definedName name="faixa" localSheetId="9">#REF!</definedName>
    <definedName name="faixa" localSheetId="4">#REF!</definedName>
    <definedName name="faixa" localSheetId="0">#REF!</definedName>
    <definedName name="faixa">#REF!</definedName>
    <definedName name="faldodd" localSheetId="9">#REF!</definedName>
    <definedName name="faldodd" localSheetId="4">#REF!</definedName>
    <definedName name="faldodd">#REF!</definedName>
    <definedName name="FarrellWitchita" localSheetId="5" hidden="1">{"FCB_ALL",#N/A,FALSE,"FCB"}</definedName>
    <definedName name="FarrellWitchita" localSheetId="4" hidden="1">{"FCB_ALL",#N/A,FALSE,"FCB"}</definedName>
    <definedName name="FarrellWitchita" localSheetId="0" hidden="1">{"FCB_ALL",#N/A,FALSE,"FCB"}</definedName>
    <definedName name="FarrellWitchita" hidden="1">{"FCB_ALL",#N/A,FALSE,"FCB"}</definedName>
    <definedName name="fasfaasdg" localSheetId="5" hidden="1">{#N/A,#N/A,FALSE,"Aging Summary";#N/A,#N/A,FALSE,"Ratio Analysis";#N/A,#N/A,FALSE,"Test 120 Day Accts";#N/A,#N/A,FALSE,"Tickmarks"}</definedName>
    <definedName name="fasfaasdg" localSheetId="4" hidden="1">{#N/A,#N/A,FALSE,"Aging Summary";#N/A,#N/A,FALSE,"Ratio Analysis";#N/A,#N/A,FALSE,"Test 120 Day Accts";#N/A,#N/A,FALSE,"Tickmarks"}</definedName>
    <definedName name="fasfaasdg" localSheetId="0" hidden="1">{#N/A,#N/A,FALSE,"Aging Summary";#N/A,#N/A,FALSE,"Ratio Analysis";#N/A,#N/A,FALSE,"Test 120 Day Accts";#N/A,#N/A,FALSE,"Tickmarks"}</definedName>
    <definedName name="fasfaasdg" hidden="1">{#N/A,#N/A,FALSE,"Aging Summary";#N/A,#N/A,FALSE,"Ratio Analysis";#N/A,#N/A,FALSE,"Test 120 Day Accts";#N/A,#N/A,FALSE,"Tickmarks"}</definedName>
    <definedName name="fat" localSheetId="9" hidden="1">[65]DRE!#REF!</definedName>
    <definedName name="fat" hidden="1">[65]DRE!#REF!</definedName>
    <definedName name="fatabrsoma">'[95]FAT Genomika 2017 YTD'!$C$247:$C$323</definedName>
    <definedName name="fatFevsoma">'[95]FAT Genomika 2017 YTD'!$C$81:$C$138</definedName>
    <definedName name="fati" localSheetId="5" hidden="1">[133]XREF!#REF!</definedName>
    <definedName name="fati" localSheetId="9" hidden="1">[133]XREF!#REF!</definedName>
    <definedName name="fati" localSheetId="4" hidden="1">[133]XREF!#REF!</definedName>
    <definedName name="fati" localSheetId="0" hidden="1">[133]XREF!#REF!</definedName>
    <definedName name="fati" hidden="1">[133]XREF!#REF!</definedName>
    <definedName name="fatima" localSheetId="5">#REF!</definedName>
    <definedName name="fatima" localSheetId="9">#REF!</definedName>
    <definedName name="fatima" localSheetId="4">#REF!</definedName>
    <definedName name="fatima" localSheetId="0">#REF!</definedName>
    <definedName name="fatima">#REF!</definedName>
    <definedName name="fatimaa" localSheetId="9" hidden="1">#REF!</definedName>
    <definedName name="fatimaa" localSheetId="4" hidden="1">#REF!</definedName>
    <definedName name="fatimaa" hidden="1">#REF!</definedName>
    <definedName name="fatJansoma">'[95]FAT Genomika 2017 YTD'!$C$7:$C$74</definedName>
    <definedName name="fatmarsoma">'[95]FAT Genomika 2017 YTD'!$C$144:$C$241</definedName>
    <definedName name="FATOR_MOPAG" localSheetId="5">[7]Histórico!#REF!</definedName>
    <definedName name="FATOR_MOPAG" localSheetId="9">[7]Histórico!#REF!</definedName>
    <definedName name="FATOR_MOPAG" localSheetId="4">[7]Histórico!#REF!</definedName>
    <definedName name="FATOR_MOPAG" localSheetId="0">[7]Histórico!#REF!</definedName>
    <definedName name="FATOR_MOPAG">[7]Histórico!#REF!</definedName>
    <definedName name="Faturamento" localSheetId="5">#REF!</definedName>
    <definedName name="Faturamento" localSheetId="9">#REF!</definedName>
    <definedName name="Faturamento" localSheetId="4">#REF!</definedName>
    <definedName name="Faturamento" localSheetId="0">#REF!</definedName>
    <definedName name="Faturamento">#REF!</definedName>
    <definedName name="FATURAMENTO_ANUALIZADO_P_C.A_RECEBER" localSheetId="5">[134]Base!#REF!</definedName>
    <definedName name="FATURAMENTO_ANUALIZADO_P_C.A_RECEBER" localSheetId="9">[134]Base!#REF!</definedName>
    <definedName name="FATURAMENTO_ANUALIZADO_P_C.A_RECEBER" localSheetId="4">[134]Base!#REF!</definedName>
    <definedName name="FATURAMENTO_ANUALIZADO_P_C.A_RECEBER" localSheetId="0">[134]Base!#REF!</definedName>
    <definedName name="FATURAMENTO_ANUALIZADO_P_C.A_RECEBER">[134]Base!#REF!</definedName>
    <definedName name="fau" localSheetId="9" hidden="1">[135]BP!#REF!</definedName>
    <definedName name="fau" localSheetId="4" hidden="1">[135]BP!#REF!</definedName>
    <definedName name="fau" hidden="1">[135]BP!#REF!</definedName>
    <definedName name="FB_D_PI" localSheetId="5">#REF!</definedName>
    <definedName name="FB_D_PI" localSheetId="9">#REF!</definedName>
    <definedName name="FB_D_PI" localSheetId="4">#REF!</definedName>
    <definedName name="FB_D_PI" localSheetId="0">#REF!</definedName>
    <definedName name="FB_D_PI">#REF!</definedName>
    <definedName name="FB_D_PP" localSheetId="9">#REF!</definedName>
    <definedName name="FB_D_PP" localSheetId="4">#REF!</definedName>
    <definedName name="FB_D_PP">#REF!</definedName>
    <definedName name="FB_T_PI" localSheetId="9">#REF!</definedName>
    <definedName name="FB_T_PI" localSheetId="4">#REF!</definedName>
    <definedName name="FB_T_PI">#REF!</definedName>
    <definedName name="FB_T_PP" localSheetId="9">#REF!</definedName>
    <definedName name="FB_T_PP">#REF!</definedName>
    <definedName name="fc" localSheetId="9">#REF!</definedName>
    <definedName name="fc">#REF!</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eb02tb" localSheetId="5" hidden="1">{"Statement of Income",#N/A,TRUE,"Mar99";"Balance Sheet",#N/A,TRUE,"Mar99"}</definedName>
    <definedName name="feb02tb" localSheetId="4" hidden="1">{"Statement of Income",#N/A,TRUE,"Mar99";"Balance Sheet",#N/A,TRUE,"Mar99"}</definedName>
    <definedName name="feb02tb" localSheetId="0" hidden="1">{"Statement of Income",#N/A,TRUE,"Mar99";"Balance Sheet",#N/A,TRUE,"Mar99"}</definedName>
    <definedName name="feb02tb" hidden="1">{"Statement of Income",#N/A,TRUE,"Mar99";"Balance Sheet",#N/A,TRUE,"Mar99"}</definedName>
    <definedName name="febr" localSheetId="5" hidden="1">{#N/A,#N/A,FALSE,"Aging Summary";#N/A,#N/A,FALSE,"Ratio Analysis";#N/A,#N/A,FALSE,"Test 120 Day Accts";#N/A,#N/A,FALSE,"Tickmarks"}</definedName>
    <definedName name="febr" localSheetId="4" hidden="1">{#N/A,#N/A,FALSE,"Aging Summary";#N/A,#N/A,FALSE,"Ratio Analysis";#N/A,#N/A,FALSE,"Test 120 Day Accts";#N/A,#N/A,FALSE,"Tickmarks"}</definedName>
    <definedName name="febr" localSheetId="0" hidden="1">{#N/A,#N/A,FALSE,"Aging Summary";#N/A,#N/A,FALSE,"Ratio Analysis";#N/A,#N/A,FALSE,"Test 120 Day Accts";#N/A,#N/A,FALSE,"Tickmarks"}</definedName>
    <definedName name="febr" hidden="1">{#N/A,#N/A,FALSE,"Aging Summary";#N/A,#N/A,FALSE,"Ratio Analysis";#N/A,#N/A,FALSE,"Test 120 Day Accts";#N/A,#N/A,FALSE,"Tickmarks"}</definedName>
    <definedName name="february" localSheetId="5" hidden="1">{#N/A,#N/A,FALSE,"Aging Summary";#N/A,#N/A,FALSE,"Ratio Analysis";#N/A,#N/A,FALSE,"Test 120 Day Accts";#N/A,#N/A,FALSE,"Tickmarks"}</definedName>
    <definedName name="february" localSheetId="4" hidden="1">{#N/A,#N/A,FALSE,"Aging Summary";#N/A,#N/A,FALSE,"Ratio Analysis";#N/A,#N/A,FALSE,"Test 120 Day Accts";#N/A,#N/A,FALSE,"Tickmarks"}</definedName>
    <definedName name="february" localSheetId="0" hidden="1">{#N/A,#N/A,FALSE,"Aging Summary";#N/A,#N/A,FALSE,"Ratio Analysis";#N/A,#N/A,FALSE,"Test 120 Day Accts";#N/A,#N/A,FALSE,"Tickmarks"}</definedName>
    <definedName name="february" hidden="1">{#N/A,#N/A,FALSE,"Aging Summary";#N/A,#N/A,FALSE,"Ratio Analysis";#N/A,#N/A,FALSE,"Test 120 Day Accts";#N/A,#N/A,FALSE,"Tickmarks"}</definedName>
    <definedName name="Fechar_Mês">[68]!Fechar_Mês</definedName>
    <definedName name="fed" localSheetId="5">#REF!</definedName>
    <definedName name="fed" localSheetId="9">#REF!</definedName>
    <definedName name="fed" localSheetId="4">#REF!</definedName>
    <definedName name="fed" localSheetId="0">#REF!</definedName>
    <definedName name="fed">#REF!</definedName>
    <definedName name="fefe" localSheetId="9">#REF!</definedName>
    <definedName name="fefe" localSheetId="4">#REF!</definedName>
    <definedName name="fefe">#REF!</definedName>
    <definedName name="fefwseql" localSheetId="5" hidden="1">{"MA_1",#N/A,FALSE,"Mgt Att";"MA_2",#N/A,FALSE,"Mgt Att"}</definedName>
    <definedName name="fefwseql" localSheetId="4" hidden="1">{"MA_1",#N/A,FALSE,"Mgt Att";"MA_2",#N/A,FALSE,"Mgt Att"}</definedName>
    <definedName name="fefwseql" localSheetId="0" hidden="1">{"MA_1",#N/A,FALSE,"Mgt Att";"MA_2",#N/A,FALSE,"Mgt Att"}</definedName>
    <definedName name="fefwseql" hidden="1">{"MA_1",#N/A,FALSE,"Mgt Att";"MA_2",#N/A,FALSE,"Mgt Att"}</definedName>
    <definedName name="feriados">[136]CÁLCULO!$AB$2:$AB$1468</definedName>
    <definedName name="FériasDir" localSheetId="5">#REF!</definedName>
    <definedName name="FériasDir" localSheetId="9">#REF!</definedName>
    <definedName name="FériasDir" localSheetId="4">#REF!</definedName>
    <definedName name="FériasDir" localSheetId="0">#REF!</definedName>
    <definedName name="FériasDir">#REF!</definedName>
    <definedName name="FEV" localSheetId="5">[7]Histórico!#REF!</definedName>
    <definedName name="FEV" localSheetId="9">[7]Histórico!#REF!</definedName>
    <definedName name="FEV" localSheetId="4">[7]Histórico!#REF!</definedName>
    <definedName name="FEV" localSheetId="0">[7]Histórico!#REF!</definedName>
    <definedName name="FEV">[7]Histórico!#REF!</definedName>
    <definedName name="FEVEREIRO96" localSheetId="5">#REF!</definedName>
    <definedName name="FEVEREIRO96" localSheetId="9">#REF!</definedName>
    <definedName name="FEVEREIRO96" localSheetId="4">#REF!</definedName>
    <definedName name="FEVEREIRO96" localSheetId="0">#REF!</definedName>
    <definedName name="FEVEREIRO96">#REF!</definedName>
    <definedName name="FevFatDerby">'[41]Prod.Derby.fev17'!$M$208</definedName>
    <definedName name="FevFatRiomar">'[41]Prod.Riomar.fev17'!$M$211</definedName>
    <definedName name="FevFatTacaruna">'[41]Prod.Tacaruna.fev17'!$M$138</definedName>
    <definedName name="FevM">'[42]BalanceteMuma Fev16'!$B$4:$H$129</definedName>
    <definedName name="FevVolDerby">'[41]Prod.Derby.fev17'!$D$208</definedName>
    <definedName name="FevVolRiomar">'[41]Prod.Riomar.fev17'!$D$211</definedName>
    <definedName name="FevVolTacaruna">'[41]Prod.Tacaruna.fev17'!$D$138</definedName>
    <definedName name="ff" localSheetId="5">#REF!</definedName>
    <definedName name="ff" localSheetId="9">#REF!</definedName>
    <definedName name="ff" localSheetId="4">#REF!</definedName>
    <definedName name="ff" localSheetId="0">#REF!</definedName>
    <definedName name="ff">#REF!</definedName>
    <definedName name="fff" localSheetId="9">#REF!</definedName>
    <definedName name="fff" localSheetId="4">#REF!</definedName>
    <definedName name="fff">#REF!</definedName>
    <definedName name="ffffd" localSheetId="5" hidden="1">{#N/A,#N/A,FALSE,"TOTAL"}</definedName>
    <definedName name="ffffd" localSheetId="4" hidden="1">{#N/A,#N/A,FALSE,"TOTAL"}</definedName>
    <definedName name="ffffd" localSheetId="0" hidden="1">{#N/A,#N/A,FALSE,"TOTAL"}</definedName>
    <definedName name="ffffd" hidden="1">{#N/A,#N/A,FALSE,"TOTAL"}</definedName>
    <definedName name="fh" localSheetId="5">#REF!</definedName>
    <definedName name="fh" localSheetId="9">#REF!</definedName>
    <definedName name="fh" localSheetId="4">#REF!</definedName>
    <definedName name="fh" localSheetId="0">#REF!</definedName>
    <definedName name="fh">#REF!</definedName>
    <definedName name="FHYrs">[60]Control!$C$11:$C$16</definedName>
    <definedName name="FILIAIS">[137]FILIAL!$A$4:$A$43</definedName>
    <definedName name="filial">'[138]Dados '!$I$3:$I$34</definedName>
    <definedName name="financial" localSheetId="5" hidden="1">{#N/A,#N/A,FALSE,"1996 Monthly Detail";#N/A,#N/A,FALSE,"1996 CashFlow";#N/A,#N/A,FALSE,"PNL By Dept";#N/A,#N/A,FALSE,"1997 Quarterly Detail";#N/A,#N/A,FALSE,"1998 Quarterly Detail";#N/A,#N/A,FALSE,"1997 Cash Flow";#N/A,#N/A,FALSE,"1998 Cash Flow"}</definedName>
    <definedName name="financial" localSheetId="4" hidden="1">{#N/A,#N/A,FALSE,"1996 Monthly Detail";#N/A,#N/A,FALSE,"1996 CashFlow";#N/A,#N/A,FALSE,"PNL By Dept";#N/A,#N/A,FALSE,"1997 Quarterly Detail";#N/A,#N/A,FALSE,"1998 Quarterly Detail";#N/A,#N/A,FALSE,"1997 Cash Flow";#N/A,#N/A,FALSE,"1998 Cash Flow"}</definedName>
    <definedName name="financial" localSheetId="0" hidden="1">{#N/A,#N/A,FALSE,"1996 Monthly Detail";#N/A,#N/A,FALSE,"1996 CashFlow";#N/A,#N/A,FALSE,"PNL By Dept";#N/A,#N/A,FALSE,"1997 Quarterly Detail";#N/A,#N/A,FALSE,"1998 Quarterly Detail";#N/A,#N/A,FALSE,"1997 Cash Flow";#N/A,#N/A,FALSE,"1998 Cash Flow"}</definedName>
    <definedName name="financial" hidden="1">{#N/A,#N/A,FALSE,"1996 Monthly Detail";#N/A,#N/A,FALSE,"1996 CashFlow";#N/A,#N/A,FALSE,"PNL By Dept";#N/A,#N/A,FALSE,"1997 Quarterly Detail";#N/A,#N/A,FALSE,"1998 Quarterly Detail";#N/A,#N/A,FALSE,"1997 Cash Flow";#N/A,#N/A,FALSE,"1998 Cash Flow"}</definedName>
    <definedName name="Financiamentos" localSheetId="5">#REF!</definedName>
    <definedName name="Financiamentos" localSheetId="9">#REF!</definedName>
    <definedName name="Financiamentos" localSheetId="4">#REF!</definedName>
    <definedName name="Financiamentos" localSheetId="0">#REF!</definedName>
    <definedName name="Financiamentos">#REF!</definedName>
    <definedName name="Financiamentos_e_Congelados" localSheetId="9">#REF!</definedName>
    <definedName name="Financiamentos_e_Congelados" localSheetId="4">#REF!</definedName>
    <definedName name="Financiamentos_e_Congelados">#REF!</definedName>
    <definedName name="FINANCP" localSheetId="9">#REF!</definedName>
    <definedName name="FINANCP" localSheetId="4">#REF!</definedName>
    <definedName name="FINANCP">#REF!</definedName>
    <definedName name="FINANLP" localSheetId="9">#REF!</definedName>
    <definedName name="FINANLP">#REF!</definedName>
    <definedName name="fip" localSheetId="9">#REF!</definedName>
    <definedName name="fip">#REF!</definedName>
    <definedName name="FISCFACC_MES">'[139]RESULTADO MÊS A MÊS'!$A$1:$AC$5417</definedName>
    <definedName name="físico" localSheetId="5">#REF!</definedName>
    <definedName name="físico" localSheetId="9">#REF!</definedName>
    <definedName name="físico" localSheetId="4">#REF!</definedName>
    <definedName name="físico" localSheetId="0">#REF!</definedName>
    <definedName name="físico">#REF!</definedName>
    <definedName name="Fitas_BH">[53]DESPESAS!$H$381</definedName>
    <definedName name="Fitas_Natal">[53]DESPESAS!$H$379</definedName>
    <definedName name="Fitas_Site_BKP">[53]DESPESAS!$H$380</definedName>
    <definedName name="FLASH" localSheetId="5">#REF!</definedName>
    <definedName name="FLASH" localSheetId="9">#REF!</definedName>
    <definedName name="FLASH" localSheetId="4">#REF!</definedName>
    <definedName name="FLASH" localSheetId="0">#REF!</definedName>
    <definedName name="FLASH">#REF!</definedName>
    <definedName name="FLUXO" localSheetId="9">#REF!</definedName>
    <definedName name="FLUXO" localSheetId="4">#REF!</definedName>
    <definedName name="FLUXO">#REF!</definedName>
    <definedName name="FLUXOC" localSheetId="9">[140]Plan1!#REF!</definedName>
    <definedName name="FLUXOC" localSheetId="4">[140]Plan1!#REF!</definedName>
    <definedName name="FLUXOC">[140]Plan1!#REF!</definedName>
    <definedName name="FN_D_PI" localSheetId="5">#REF!</definedName>
    <definedName name="FN_D_PI" localSheetId="9">#REF!</definedName>
    <definedName name="FN_D_PI" localSheetId="4">#REF!</definedName>
    <definedName name="FN_D_PI" localSheetId="0">#REF!</definedName>
    <definedName name="FN_D_PI">#REF!</definedName>
    <definedName name="FN_T_PI" localSheetId="9">#REF!</definedName>
    <definedName name="FN_T_PI" localSheetId="4">#REF!</definedName>
    <definedName name="FN_T_PI">#REF!</definedName>
    <definedName name="FO1.0FNWE_FO1.0CMed">[85]Histórico!$O$301</definedName>
    <definedName name="FO1CMed_3.5CMed">[85]Histórico!$J$110</definedName>
    <definedName name="FO1NWE_Dtd">[85]Histórico!$A$511</definedName>
    <definedName name="FO3.5CARA_1.0FNWE">[85]Histórico!$A$533</definedName>
    <definedName name="FO3.5HFMed_1.0CMed">[85]Histórico!$A$396</definedName>
    <definedName name="FOLHA" localSheetId="5">#REF!</definedName>
    <definedName name="FOLHA" localSheetId="9">#REF!</definedName>
    <definedName name="FOLHA" localSheetId="4">#REF!</definedName>
    <definedName name="FOLHA" localSheetId="0">#REF!</definedName>
    <definedName name="FOLHA">#REF!</definedName>
    <definedName name="Form_17" localSheetId="9">#REF!</definedName>
    <definedName name="Form_17" localSheetId="4">#REF!</definedName>
    <definedName name="Form_17">#REF!</definedName>
    <definedName name="Form_18" localSheetId="9">#REF!</definedName>
    <definedName name="Form_18" localSheetId="4">#REF!</definedName>
    <definedName name="Form_18">#REF!</definedName>
    <definedName name="Format" localSheetId="9">#REF!</definedName>
    <definedName name="Format">#REF!</definedName>
    <definedName name="Formato">[141]Informe!$L$7:$AA$21</definedName>
    <definedName name="formolfafen" localSheetId="5">#REF!</definedName>
    <definedName name="formolfafen" localSheetId="9">#REF!</definedName>
    <definedName name="formolfafen" localSheetId="4">#REF!</definedName>
    <definedName name="formolfafen" localSheetId="0">#REF!</definedName>
    <definedName name="formolfafen">#REF!</definedName>
    <definedName name="formolfafen02" localSheetId="9">#REF!</definedName>
    <definedName name="formolfafen02" localSheetId="4">#REF!</definedName>
    <definedName name="formolfafen02">#REF!</definedName>
    <definedName name="formolfafen03" localSheetId="9">#REF!</definedName>
    <definedName name="formolfafen03" localSheetId="4">#REF!</definedName>
    <definedName name="formolfafen03">#REF!</definedName>
    <definedName name="FormolMonsanto" localSheetId="9">#REF!</definedName>
    <definedName name="FormolMonsanto">#REF!</definedName>
    <definedName name="formolmonsanto03" localSheetId="9">#REF!</definedName>
    <definedName name="formolmonsanto03">#REF!</definedName>
    <definedName name="formu" localSheetId="9" hidden="1">#REF!</definedName>
    <definedName name="formu" hidden="1">#REF!</definedName>
    <definedName name="FORTALEZA" localSheetId="9">#REF!</definedName>
    <definedName name="FORTALEZA">#REF!</definedName>
    <definedName name="FP_Claros" localSheetId="9">#REF!</definedName>
    <definedName name="FP_Claros">#REF!</definedName>
    <definedName name="FREQ">'[60]HQ Control'!$B$27</definedName>
    <definedName name="Frete" localSheetId="9">[142]MES!#REF!</definedName>
    <definedName name="Frete" localSheetId="1">[142]MES!#REF!</definedName>
    <definedName name="Frete" localSheetId="4">[142]MES!#REF!</definedName>
    <definedName name="Frete" localSheetId="2">[142]MES!#REF!</definedName>
    <definedName name="Frete">[142]MES!#REF!</definedName>
    <definedName name="FSoPacific" localSheetId="5" hidden="1">{"BS",#N/A,FALSE,"USA"}</definedName>
    <definedName name="FSoPacific" localSheetId="4" hidden="1">{"BS",#N/A,FALSE,"USA"}</definedName>
    <definedName name="FSoPacific" localSheetId="0" hidden="1">{"BS",#N/A,FALSE,"USA"}</definedName>
    <definedName name="FSoPacific" hidden="1">{"BS",#N/A,FALSE,"USA"}</definedName>
    <definedName name="ftebasic">[43]fORMULAE!$AS$7</definedName>
    <definedName name="FU" localSheetId="5">'[143]Detailed Adjustments'!#REF!</definedName>
    <definedName name="FU" localSheetId="9">'[143]Detailed Adjustments'!#REF!</definedName>
    <definedName name="FU" localSheetId="4">'[143]Detailed Adjustments'!#REF!</definedName>
    <definedName name="FU" localSheetId="0">'[143]Detailed Adjustments'!#REF!</definedName>
    <definedName name="FU">'[143]Detailed Adjustments'!#REF!</definedName>
    <definedName name="g" localSheetId="5">#REF!</definedName>
    <definedName name="g" localSheetId="9">#REF!</definedName>
    <definedName name="g" localSheetId="4">#REF!</definedName>
    <definedName name="g" localSheetId="0">#REF!</definedName>
    <definedName name="g">#REF!</definedName>
    <definedName name="G_P" localSheetId="9">#REF!</definedName>
    <definedName name="G_P" localSheetId="4">#REF!</definedName>
    <definedName name="G_P">#REF!</definedName>
    <definedName name="G_P_1_SEMESTRE" localSheetId="9">#REF!</definedName>
    <definedName name="G_P_1_SEMESTRE" localSheetId="4">#REF!</definedName>
    <definedName name="G_P_1_SEMESTRE">#REF!</definedName>
    <definedName name="G_P_2_SEMESTRE" localSheetId="9">#REF!</definedName>
    <definedName name="G_P_2_SEMESTRE">#REF!</definedName>
    <definedName name="GAP" localSheetId="9">#REF!</definedName>
    <definedName name="GAP">#REF!</definedName>
    <definedName name="GASGOAS" localSheetId="9">[44]Índices!#REF!</definedName>
    <definedName name="GASGOAS">[44]Índices!#REF!</definedName>
    <definedName name="Gasolina_A" localSheetId="9">#REF!</definedName>
    <definedName name="Gasolina_A" localSheetId="1">#REF!</definedName>
    <definedName name="Gasolina_A" localSheetId="4">#REF!</definedName>
    <definedName name="Gasolina_A" localSheetId="2">#REF!</definedName>
    <definedName name="Gasolina_A">#REF!</definedName>
    <definedName name="Gasolina_A_Composição_Gasolina_C">'[69]Capacidade de Movimentação'!$B$2</definedName>
    <definedName name="Gasolina_A_Composição_Gasolina_Premium">[144]Base_CálculoComposiçãoCombustív!$B$7</definedName>
    <definedName name="Gasolina_Premium" localSheetId="9">#REF!</definedName>
    <definedName name="Gasolina_Premium" localSheetId="1">#REF!</definedName>
    <definedName name="Gasolina_Premium" localSheetId="4">#REF!</definedName>
    <definedName name="Gasolina_Premium" localSheetId="2">#REF!</definedName>
    <definedName name="Gasolina_Premium">#REF!</definedName>
    <definedName name="GAYL" localSheetId="9">#REF!</definedName>
    <definedName name="GAYL" localSheetId="4">#REF!</definedName>
    <definedName name="GAYL">#REF!</definedName>
    <definedName name="GAYL_REC" localSheetId="9">#REF!</definedName>
    <definedName name="GAYL_REC" localSheetId="4">#REF!</definedName>
    <definedName name="GAYL_REC">#REF!</definedName>
    <definedName name="GBELEM" localSheetId="9">#REF!</definedName>
    <definedName name="GBELEM">#REF!</definedName>
    <definedName name="gbianchini" localSheetId="9">#REF!</definedName>
    <definedName name="gbianchini">#REF!</definedName>
    <definedName name="GCAE" localSheetId="9">#REF!</definedName>
    <definedName name="GCAE">#REF!</definedName>
    <definedName name="GDF" localSheetId="9" hidden="1">#REF!</definedName>
    <definedName name="GDF" hidden="1">#REF!</definedName>
    <definedName name="ger" hidden="1">#N/A</definedName>
    <definedName name="GFOE" localSheetId="5">#REF!</definedName>
    <definedName name="GFOE" localSheetId="9">#REF!</definedName>
    <definedName name="GFOE" localSheetId="4">#REF!</definedName>
    <definedName name="GFOE" localSheetId="0">#REF!</definedName>
    <definedName name="GFOE">#REF!</definedName>
    <definedName name="gfs\g" localSheetId="5" hidden="1">{"'COMBUSTÍVEIS'!$A$1:$K$88"}</definedName>
    <definedName name="gfs\g" localSheetId="4" hidden="1">{"'COMBUSTÍVEIS'!$A$1:$K$88"}</definedName>
    <definedName name="gfs\g" localSheetId="0" hidden="1">{"'COMBUSTÍVEIS'!$A$1:$K$88"}</definedName>
    <definedName name="gfs\g" hidden="1">{"'COMBUSTÍVEIS'!$A$1:$K$88"}</definedName>
    <definedName name="gg" localSheetId="9">#REF!</definedName>
    <definedName name="gg">#REF!</definedName>
    <definedName name="ggg" hidden="1">"c1023"</definedName>
    <definedName name="GGHHH\" hidden="1">3</definedName>
    <definedName name="ggj" localSheetId="5" hidden="1">{"'COMBUSTÍVEIS'!$A$1:$K$88"}</definedName>
    <definedName name="ggj" localSheetId="4" hidden="1">{"'COMBUSTÍVEIS'!$A$1:$K$88"}</definedName>
    <definedName name="ggj" localSheetId="0" hidden="1">{"'COMBUSTÍVEIS'!$A$1:$K$88"}</definedName>
    <definedName name="ggj" hidden="1">{"'COMBUSTÍVEIS'!$A$1:$K$88"}</definedName>
    <definedName name="ggj_1" localSheetId="5" hidden="1">{"'COMBUSTÍVEIS'!$A$1:$K$88"}</definedName>
    <definedName name="ggj_1" localSheetId="4" hidden="1">{"'COMBUSTÍVEIS'!$A$1:$K$88"}</definedName>
    <definedName name="ggj_1" localSheetId="0" hidden="1">{"'COMBUSTÍVEIS'!$A$1:$K$88"}</definedName>
    <definedName name="ggj_1" hidden="1">{"'COMBUSTÍVEIS'!$A$1:$K$88"}</definedName>
    <definedName name="GILHE" localSheetId="9">#REF!</definedName>
    <definedName name="GILHE">#REF!</definedName>
    <definedName name="GITAE" localSheetId="9">#REF!</definedName>
    <definedName name="GITAE">#REF!</definedName>
    <definedName name="GJ" localSheetId="5" hidden="1">{#N/A,#N/A,FALSE,"TOTAL"}</definedName>
    <definedName name="GJ" localSheetId="4" hidden="1">{#N/A,#N/A,FALSE,"TOTAL"}</definedName>
    <definedName name="GJ" localSheetId="0" hidden="1">{#N/A,#N/A,FALSE,"TOTAL"}</definedName>
    <definedName name="GJ" hidden="1">{#N/A,#N/A,FALSE,"TOTAL"}</definedName>
    <definedName name="GLP" localSheetId="5">#REF!</definedName>
    <definedName name="GLP" localSheetId="9">#REF!</definedName>
    <definedName name="GLP" localSheetId="4">#REF!</definedName>
    <definedName name="GLP" localSheetId="0">#REF!</definedName>
    <definedName name="GLP">#REF!</definedName>
    <definedName name="glp_rev" localSheetId="5" hidden="1">{#N/A,#N/A,FALSE,"Dutos";#N/A,#N/A,FALSE,"Terminais"}</definedName>
    <definedName name="glp_rev" localSheetId="4" hidden="1">{#N/A,#N/A,FALSE,"Dutos";#N/A,#N/A,FALSE,"Terminais"}</definedName>
    <definedName name="glp_rev" localSheetId="0" hidden="1">{#N/A,#N/A,FALSE,"Dutos";#N/A,#N/A,FALSE,"Terminais"}</definedName>
    <definedName name="glp_rev" hidden="1">{#N/A,#N/A,FALSE,"Dutos";#N/A,#N/A,FALSE,"Terminais"}</definedName>
    <definedName name="GLPCD" localSheetId="5">#REF!</definedName>
    <definedName name="GLPCD" localSheetId="9">#REF!</definedName>
    <definedName name="GLPCD" localSheetId="4">#REF!</definedName>
    <definedName name="GLPCD" localSheetId="0">#REF!</definedName>
    <definedName name="GLPCD">#REF!</definedName>
    <definedName name="GLQTPTB" localSheetId="9">#REF!</definedName>
    <definedName name="GLQTPTB" localSheetId="4">#REF!</definedName>
    <definedName name="GLQTPTB">#REF!</definedName>
    <definedName name="GLQTPTBP" localSheetId="9">#REF!</definedName>
    <definedName name="GLQTPTBP" localSheetId="4">#REF!</definedName>
    <definedName name="GLQTPTBP">#REF!</definedName>
    <definedName name="GLTRIAL" localSheetId="9">#REF!</definedName>
    <definedName name="GLTRIAL">#REF!</definedName>
    <definedName name="GLTRIALB" localSheetId="9">#REF!</definedName>
    <definedName name="GLTRIALB">#REF!</definedName>
    <definedName name="GLTRIqtp" localSheetId="9">#REF!</definedName>
    <definedName name="GLTRIqtp">#REF!</definedName>
    <definedName name="GMACE" localSheetId="9">#REF!</definedName>
    <definedName name="GMACE">#REF!</definedName>
    <definedName name="GNAE" localSheetId="9">#REF!</definedName>
    <definedName name="GNAE">#REF!</definedName>
    <definedName name="GNETATRIM" localSheetId="9">'[145]GRAFICO COMPARATIVA PARQUE'!#REF!</definedName>
    <definedName name="GNETATRIM">'[145]GRAFICO COMPARATIVA PARQUE'!#REF!</definedName>
    <definedName name="go" localSheetId="5" hidden="1">{"TOTAL",#N/A,FALSE,"A";"FISCAL94",#N/A,FALSE,"A";"FISCAL95",#N/A,FALSE,"A";"FISCAL96",#N/A,FALSE,"A";"misc page",#N/A,FALSE,"A"}</definedName>
    <definedName name="go" localSheetId="4" hidden="1">{"TOTAL",#N/A,FALSE,"A";"FISCAL94",#N/A,FALSE,"A";"FISCAL95",#N/A,FALSE,"A";"FISCAL96",#N/A,FALSE,"A";"misc page",#N/A,FALSE,"A"}</definedName>
    <definedName name="go" localSheetId="0" hidden="1">{"TOTAL",#N/A,FALSE,"A";"FISCAL94",#N/A,FALSE,"A";"FISCAL95",#N/A,FALSE,"A";"FISCAL96",#N/A,FALSE,"A";"misc page",#N/A,FALSE,"A"}</definedName>
    <definedName name="go" hidden="1">{"TOTAL",#N/A,FALSE,"A";"FISCAL94",#N/A,FALSE,"A";"FISCAL95",#N/A,FALSE,"A";"FISCAL96",#N/A,FALSE,"A";"misc page",#N/A,FALSE,"A"}</definedName>
    <definedName name="GO.2MFMed_IPE">[85]Histórico!$A$419</definedName>
    <definedName name="GO0.2_NWE_x_dtd">[85]Histórico!$A$256</definedName>
    <definedName name="GP" localSheetId="5">#REF!</definedName>
    <definedName name="GP" localSheetId="9">#REF!</definedName>
    <definedName name="GP" localSheetId="4">#REF!</definedName>
    <definedName name="GP" localSheetId="0">#REF!</definedName>
    <definedName name="GP">#REF!</definedName>
    <definedName name="GP_1" localSheetId="9">#REF!</definedName>
    <definedName name="GP_1" localSheetId="4">#REF!</definedName>
    <definedName name="GP_1">#REF!</definedName>
    <definedName name="GP_10" localSheetId="9">#REF!</definedName>
    <definedName name="GP_10" localSheetId="4">#REF!</definedName>
    <definedName name="GP_10">#REF!</definedName>
    <definedName name="GP_11" localSheetId="9">#REF!</definedName>
    <definedName name="GP_11">#REF!</definedName>
    <definedName name="GP_12" localSheetId="9">#REF!</definedName>
    <definedName name="GP_12">#REF!</definedName>
    <definedName name="GP_2" localSheetId="9">#REF!</definedName>
    <definedName name="GP_2">#REF!</definedName>
    <definedName name="GP_3" localSheetId="9">#REF!</definedName>
    <definedName name="GP_3">#REF!</definedName>
    <definedName name="GP_4" localSheetId="9">#REF!</definedName>
    <definedName name="GP_4">#REF!</definedName>
    <definedName name="GP_5" localSheetId="9">#REF!</definedName>
    <definedName name="GP_5">#REF!</definedName>
    <definedName name="GP_6" localSheetId="9">#REF!</definedName>
    <definedName name="GP_6">#REF!</definedName>
    <definedName name="GP_7" localSheetId="9">#REF!</definedName>
    <definedName name="GP_7">#REF!</definedName>
    <definedName name="GP_8" localSheetId="9">#REF!</definedName>
    <definedName name="GP_8">#REF!</definedName>
    <definedName name="GP_9" localSheetId="9">#REF!</definedName>
    <definedName name="GP_9">#REF!</definedName>
    <definedName name="GP_A" localSheetId="9">#REF!</definedName>
    <definedName name="GP_A">#REF!</definedName>
    <definedName name="GP_M" localSheetId="9">#REF!</definedName>
    <definedName name="GP_M">#REF!</definedName>
    <definedName name="GRAT" localSheetId="9">#REF!</definedName>
    <definedName name="GRAT">#REF!</definedName>
    <definedName name="Gratificações" localSheetId="9">#REF!</definedName>
    <definedName name="Gratificações">#REF!</definedName>
    <definedName name="_xlnm.Recorder" localSheetId="9">#REF!</definedName>
    <definedName name="_xlnm.Recorder">#REF!</definedName>
    <definedName name="GRUPO" localSheetId="9">#REF!</definedName>
    <definedName name="GRUPO">#REF!</definedName>
    <definedName name="GRUPO_1" localSheetId="9">#REF!</definedName>
    <definedName name="GRUPO_1">#REF!</definedName>
    <definedName name="GRUPO_2" localSheetId="9">#REF!</definedName>
    <definedName name="GRUPO_2">#REF!</definedName>
    <definedName name="GRUPO_3" localSheetId="9">#REF!</definedName>
    <definedName name="GRUPO_3">#REF!</definedName>
    <definedName name="GRUPO_4" localSheetId="9">#REF!</definedName>
    <definedName name="GRUPO_4">#REF!</definedName>
    <definedName name="GRUPO_5" localSheetId="9">#REF!</definedName>
    <definedName name="GRUPO_5">#REF!</definedName>
    <definedName name="GRUPO_6" localSheetId="9">#REF!</definedName>
    <definedName name="GRUPO_6">#REF!</definedName>
    <definedName name="GRUPO_7" localSheetId="9">#REF!</definedName>
    <definedName name="GRUPO_7">#REF!</definedName>
    <definedName name="GRUPO_8" localSheetId="9">#REF!</definedName>
    <definedName name="GRUPO_8">#REF!</definedName>
    <definedName name="GRUPO_SONAE" localSheetId="9">#REF!</definedName>
    <definedName name="GRUPO_SONAE">#REF!</definedName>
    <definedName name="GS" localSheetId="9" hidden="1">#REF!</definedName>
    <definedName name="GS" hidden="1">#REF!</definedName>
    <definedName name="gsdg" localSheetId="5" hidden="1">{#N/A,#N/A,FALSE,"Aging Summary";#N/A,#N/A,FALSE,"Ratio Analysis";#N/A,#N/A,FALSE,"Test 120 Day Accts";#N/A,#N/A,FALSE,"Tickmarks"}</definedName>
    <definedName name="gsdg" localSheetId="4" hidden="1">{#N/A,#N/A,FALSE,"Aging Summary";#N/A,#N/A,FALSE,"Ratio Analysis";#N/A,#N/A,FALSE,"Test 120 Day Accts";#N/A,#N/A,FALSE,"Tickmarks"}</definedName>
    <definedName name="gsdg" localSheetId="0" hidden="1">{#N/A,#N/A,FALSE,"Aging Summary";#N/A,#N/A,FALSE,"Ratio Analysis";#N/A,#N/A,FALSE,"Test 120 Day Accts";#N/A,#N/A,FALSE,"Tickmarks"}</definedName>
    <definedName name="gsdg" hidden="1">{#N/A,#N/A,FALSE,"Aging Summary";#N/A,#N/A,FALSE,"Ratio Analysis";#N/A,#N/A,FALSE,"Test 120 Day Accts";#N/A,#N/A,FALSE,"Tickmarks"}</definedName>
    <definedName name="gsdgfs" localSheetId="5" hidden="1">{#N/A,#N/A,FALSE,"Aging Summary";#N/A,#N/A,FALSE,"Ratio Analysis";#N/A,#N/A,FALSE,"Test 120 Day Accts";#N/A,#N/A,FALSE,"Tickmarks"}</definedName>
    <definedName name="gsdgfs" localSheetId="4" hidden="1">{#N/A,#N/A,FALSE,"Aging Summary";#N/A,#N/A,FALSE,"Ratio Analysis";#N/A,#N/A,FALSE,"Test 120 Day Accts";#N/A,#N/A,FALSE,"Tickmarks"}</definedName>
    <definedName name="gsdgfs" localSheetId="0" hidden="1">{#N/A,#N/A,FALSE,"Aging Summary";#N/A,#N/A,FALSE,"Ratio Analysis";#N/A,#N/A,FALSE,"Test 120 Day Accts";#N/A,#N/A,FALSE,"Tickmarks"}</definedName>
    <definedName name="gsdgfs" hidden="1">{#N/A,#N/A,FALSE,"Aging Summary";#N/A,#N/A,FALSE,"Ratio Analysis";#N/A,#N/A,FALSE,"Test 120 Day Accts";#N/A,#N/A,FALSE,"Tickmarks"}</definedName>
    <definedName name="gsdgsdg" localSheetId="5" hidden="1">{#N/A,#N/A,FALSE,"Aging Summary";#N/A,#N/A,FALSE,"Ratio Analysis";#N/A,#N/A,FALSE,"Test 120 Day Accts";#N/A,#N/A,FALSE,"Tickmarks"}</definedName>
    <definedName name="gsdgsdg" localSheetId="4" hidden="1">{#N/A,#N/A,FALSE,"Aging Summary";#N/A,#N/A,FALSE,"Ratio Analysis";#N/A,#N/A,FALSE,"Test 120 Day Accts";#N/A,#N/A,FALSE,"Tickmarks"}</definedName>
    <definedName name="gsdgsdg" localSheetId="0" hidden="1">{#N/A,#N/A,FALSE,"Aging Summary";#N/A,#N/A,FALSE,"Ratio Analysis";#N/A,#N/A,FALSE,"Test 120 Day Accts";#N/A,#N/A,FALSE,"Tickmarks"}</definedName>
    <definedName name="gsdgsdg" hidden="1">{#N/A,#N/A,FALSE,"Aging Summary";#N/A,#N/A,FALSE,"Ratio Analysis";#N/A,#N/A,FALSE,"Test 120 Day Accts";#N/A,#N/A,FALSE,"Tickmarks"}</definedName>
    <definedName name="gsfasf" localSheetId="9">[39]Estrategia!#REF!</definedName>
    <definedName name="gsfasf">[39]Estrategia!#REF!</definedName>
    <definedName name="gsg" localSheetId="5" hidden="1">{"'COMBUSTÍVEIS'!$A$1:$K$88"}</definedName>
    <definedName name="gsg" localSheetId="4" hidden="1">{"'COMBUSTÍVEIS'!$A$1:$K$88"}</definedName>
    <definedName name="gsg" localSheetId="0" hidden="1">{"'COMBUSTÍVEIS'!$A$1:$K$88"}</definedName>
    <definedName name="gsg" hidden="1">{"'COMBUSTÍVEIS'!$A$1:$K$88"}</definedName>
    <definedName name="gsle" localSheetId="9">#REF!</definedName>
    <definedName name="gsle">#REF!</definedName>
    <definedName name="gsue" localSheetId="9">#REF!</definedName>
    <definedName name="gsue">#REF!</definedName>
    <definedName name="GTFINAL">'[146]SKU Todo FINAL'!$B$642:$B$871</definedName>
    <definedName name="GTUB" localSheetId="5">#REF!</definedName>
    <definedName name="GTUB" localSheetId="9">#REF!</definedName>
    <definedName name="GTUB" localSheetId="4">#REF!</definedName>
    <definedName name="GTUB" localSheetId="0">#REF!</definedName>
    <definedName name="GTUB">#REF!</definedName>
    <definedName name="Guaraniana" localSheetId="9" hidden="1">#REF!</definedName>
    <definedName name="Guaraniana" localSheetId="4" hidden="1">#REF!</definedName>
    <definedName name="Guaraniana" hidden="1">#REF!</definedName>
    <definedName name="GVIT" localSheetId="9">#REF!</definedName>
    <definedName name="GVIT" localSheetId="4">#REF!</definedName>
    <definedName name="GVIT">#REF!</definedName>
    <definedName name="h" localSheetId="9">#REF!</definedName>
    <definedName name="h">#REF!</definedName>
    <definedName name="hA">[147]XA!$C$3</definedName>
    <definedName name="HADDLKDAfsn" localSheetId="5" hidden="1">{"MA_1",#N/A,FALSE,"Mgt Att";"MA_2",#N/A,FALSE,"Mgt Att"}</definedName>
    <definedName name="HADDLKDAfsn" localSheetId="4" hidden="1">{"MA_1",#N/A,FALSE,"Mgt Att";"MA_2",#N/A,FALSE,"Mgt Att"}</definedName>
    <definedName name="HADDLKDAfsn" localSheetId="0" hidden="1">{"MA_1",#N/A,FALSE,"Mgt Att";"MA_2",#N/A,FALSE,"Mgt Att"}</definedName>
    <definedName name="HADDLKDAfsn" hidden="1">{"MA_1",#N/A,FALSE,"Mgt Att";"MA_2",#N/A,FALSE,"Mgt Att"}</definedName>
    <definedName name="harvest" localSheetId="5" hidden="1">{#N/A,#N/A,FALSE,"Aging Summary";#N/A,#N/A,FALSE,"Ratio Analysis";#N/A,#N/A,FALSE,"Test 120 Day Accts";#N/A,#N/A,FALSE,"Tickmarks"}</definedName>
    <definedName name="harvest" localSheetId="4" hidden="1">{#N/A,#N/A,FALSE,"Aging Summary";#N/A,#N/A,FALSE,"Ratio Analysis";#N/A,#N/A,FALSE,"Test 120 Day Accts";#N/A,#N/A,FALSE,"Tickmarks"}</definedName>
    <definedName name="harvest" localSheetId="0" hidden="1">{#N/A,#N/A,FALSE,"Aging Summary";#N/A,#N/A,FALSE,"Ratio Analysis";#N/A,#N/A,FALSE,"Test 120 Day Accts";#N/A,#N/A,FALSE,"Tickmarks"}</definedName>
    <definedName name="harvest" hidden="1">{#N/A,#N/A,FALSE,"Aging Summary";#N/A,#N/A,FALSE,"Ratio Analysis";#N/A,#N/A,FALSE,"Test 120 Day Accts";#N/A,#N/A,FALSE,"Tickmarks"}</definedName>
    <definedName name="hasogian" localSheetId="5" hidden="1">{#N/A,#N/A,FALSE,"Aging Summary";#N/A,#N/A,FALSE,"Ratio Analysis";#N/A,#N/A,FALSE,"Test 120 Day Accts";#N/A,#N/A,FALSE,"Tickmarks"}</definedName>
    <definedName name="hasogian" localSheetId="4" hidden="1">{#N/A,#N/A,FALSE,"Aging Summary";#N/A,#N/A,FALSE,"Ratio Analysis";#N/A,#N/A,FALSE,"Test 120 Day Accts";#N/A,#N/A,FALSE,"Tickmarks"}</definedName>
    <definedName name="hasogian" localSheetId="0" hidden="1">{#N/A,#N/A,FALSE,"Aging Summary";#N/A,#N/A,FALSE,"Ratio Analysis";#N/A,#N/A,FALSE,"Test 120 Day Accts";#N/A,#N/A,FALSE,"Tickmarks"}</definedName>
    <definedName name="hasogian" hidden="1">{#N/A,#N/A,FALSE,"Aging Summary";#N/A,#N/A,FALSE,"Ratio Analysis";#N/A,#N/A,FALSE,"Test 120 Day Accts";#N/A,#N/A,FALSE,"Tickmarks"}</definedName>
    <definedName name="hC">[147]XA!$C$18</definedName>
    <definedName name="hC_B">[147]XA!$C$22</definedName>
    <definedName name="hdahkjsakF" localSheetId="5" hidden="1">{#N/A,#N/A,FALSE,"Aging Summary";#N/A,#N/A,FALSE,"Ratio Analysis";#N/A,#N/A,FALSE,"Test 120 Day Accts";#N/A,#N/A,FALSE,"Tickmarks"}</definedName>
    <definedName name="hdahkjsakF" localSheetId="4" hidden="1">{#N/A,#N/A,FALSE,"Aging Summary";#N/A,#N/A,FALSE,"Ratio Analysis";#N/A,#N/A,FALSE,"Test 120 Day Accts";#N/A,#N/A,FALSE,"Tickmarks"}</definedName>
    <definedName name="hdahkjsakF" localSheetId="0" hidden="1">{#N/A,#N/A,FALSE,"Aging Summary";#N/A,#N/A,FALSE,"Ratio Analysis";#N/A,#N/A,FALSE,"Test 120 Day Accts";#N/A,#N/A,FALSE,"Tickmarks"}</definedName>
    <definedName name="hdahkjsakF" hidden="1">{#N/A,#N/A,FALSE,"Aging Summary";#N/A,#N/A,FALSE,"Ratio Analysis";#N/A,#N/A,FALSE,"Test 120 Day Accts";#N/A,#N/A,FALSE,"Tickmarks"}</definedName>
    <definedName name="hE">[147]XA!$C$5</definedName>
    <definedName name="Header" localSheetId="5">#REF!</definedName>
    <definedName name="Header" localSheetId="9">#REF!</definedName>
    <definedName name="Header" localSheetId="4">#REF!</definedName>
    <definedName name="Header" localSheetId="0">#REF!</definedName>
    <definedName name="Header">#REF!</definedName>
    <definedName name="hED">[147]XA!$C$6</definedName>
    <definedName name="hEDB_OFFSET" localSheetId="5">[147]XA!#REF!</definedName>
    <definedName name="hEDB_OFFSET" localSheetId="9">[147]XA!#REF!</definedName>
    <definedName name="hEDB_OFFSET" localSheetId="4">[147]XA!#REF!</definedName>
    <definedName name="hEDB_OFFSET" localSheetId="0">[147]XA!#REF!</definedName>
    <definedName name="hEDB_OFFSET">[147]XA!#REF!</definedName>
    <definedName name="hEDB_PKG" localSheetId="9">[147]XA!#REF!</definedName>
    <definedName name="hEDB_PKG" localSheetId="4">[147]XA!#REF!</definedName>
    <definedName name="hEDB_PKG">[147]XA!#REF!</definedName>
    <definedName name="hEDB_PMILLS" localSheetId="9">[147]XA!#REF!</definedName>
    <definedName name="hEDB_PMILLS" localSheetId="4">[147]XA!#REF!</definedName>
    <definedName name="hEDB_PMILLS">[147]XA!#REF!</definedName>
    <definedName name="HEX" localSheetId="5">#REF!</definedName>
    <definedName name="HEX" localSheetId="9">#REF!</definedName>
    <definedName name="HEX" localSheetId="4">#REF!</definedName>
    <definedName name="HEX" localSheetId="0">#REF!</definedName>
    <definedName name="HEX">#REF!</definedName>
    <definedName name="HFFHS" localSheetId="5" hidden="1">{"RA_1",#N/A,FALSE,"RF Att";"RA_2",#N/A,FALSE,"RF Att";"RA_2.1",#N/A,FALSE,"RF Att"}</definedName>
    <definedName name="HFFHS" localSheetId="4" hidden="1">{"RA_1",#N/A,FALSE,"RF Att";"RA_2",#N/A,FALSE,"RF Att";"RA_2.1",#N/A,FALSE,"RF Att"}</definedName>
    <definedName name="HFFHS" localSheetId="0" hidden="1">{"RA_1",#N/A,FALSE,"RF Att";"RA_2",#N/A,FALSE,"RF Att";"RA_2.1",#N/A,FALSE,"RF Att"}</definedName>
    <definedName name="HFFHS" hidden="1">{"RA_1",#N/A,FALSE,"RF Att";"RA_2",#N/A,FALSE,"RF Att";"RA_2.1",#N/A,FALSE,"RF Att"}</definedName>
    <definedName name="hfhf" localSheetId="9">[148]Lead!#REF!</definedName>
    <definedName name="hfhf">[148]Lead!#REF!</definedName>
    <definedName name="hfhof" localSheetId="9">[148]Lead!#REF!</definedName>
    <definedName name="hfhof">[148]Lead!#REF!</definedName>
    <definedName name="hFY">[147]XA!$C$11</definedName>
    <definedName name="hh" localSheetId="9">[149]ESTIMAR!#REF!</definedName>
    <definedName name="hh" localSheetId="1">[149]ESTIMAR!#REF!</definedName>
    <definedName name="hh" localSheetId="4">[149]ESTIMAR!#REF!</definedName>
    <definedName name="hh" localSheetId="2">[149]ESTIMAR!#REF!</definedName>
    <definedName name="hh">[149]ESTIMAR!#REF!</definedName>
    <definedName name="HHJJ" localSheetId="5" hidden="1">#REF!</definedName>
    <definedName name="HHJJ" localSheetId="9" hidden="1">#REF!</definedName>
    <definedName name="HHJJ" localSheetId="4" hidden="1">#REF!</definedName>
    <definedName name="HHJJ" localSheetId="0" hidden="1">#REF!</definedName>
    <definedName name="HHJJ" hidden="1">#REF!</definedName>
    <definedName name="HIDE" localSheetId="9">#REF!</definedName>
    <definedName name="HIDE" localSheetId="4">#REF!</definedName>
    <definedName name="HIDE">#REF!</definedName>
    <definedName name="HideShowBusUnits">[60]Control!$X$11:$X$16</definedName>
    <definedName name="HideShowPeriods">[60]Control!$E$11:$E$16</definedName>
    <definedName name="HINTRA">'[49]COMPARATIVO JERFERSON'!$B$8</definedName>
    <definedName name="Hipótese">[101]Base!$D$1:$G$1</definedName>
    <definedName name="Hipoteses">[35]Taxas!$I$1:$AT$6</definedName>
    <definedName name="hjdk" localSheetId="5">#REF!</definedName>
    <definedName name="hjdk" localSheetId="9">#REF!</definedName>
    <definedName name="hjdk" localSheetId="4">#REF!</definedName>
    <definedName name="hjdk" localSheetId="0">#REF!</definedName>
    <definedName name="hjdk">#REF!</definedName>
    <definedName name="hktj" localSheetId="9">#REF!</definedName>
    <definedName name="hktj" localSheetId="4">#REF!</definedName>
    <definedName name="hktj">#REF!</definedName>
    <definedName name="HM35_" localSheetId="9">[7]Histórico!#REF!</definedName>
    <definedName name="HM35_" localSheetId="4">[7]Histórico!#REF!</definedName>
    <definedName name="HM35_">[7]Histórico!#REF!</definedName>
    <definedName name="HM35_CM35" localSheetId="9">[7]Histórico!#REF!</definedName>
    <definedName name="HM35_CM35" localSheetId="4">[7]Histórico!#REF!</definedName>
    <definedName name="HM35_CM35">[7]Histórico!#REF!</definedName>
    <definedName name="HN" localSheetId="5">#REF!</definedName>
    <definedName name="HN" localSheetId="9">#REF!</definedName>
    <definedName name="HN" localSheetId="4">#REF!</definedName>
    <definedName name="HN" localSheetId="0">#REF!</definedName>
    <definedName name="HN">#REF!</definedName>
    <definedName name="HNL" localSheetId="9">#REF!</definedName>
    <definedName name="HNL" localSheetId="4">#REF!</definedName>
    <definedName name="HNL">#REF!</definedName>
    <definedName name="HO.NYMEX_No2.USG">[85]Histórico!$AO$130</definedName>
    <definedName name="HOECHST______20" localSheetId="5">#REF!</definedName>
    <definedName name="HOECHST______20" localSheetId="9">#REF!</definedName>
    <definedName name="HOECHST______20" localSheetId="4">#REF!</definedName>
    <definedName name="HOECHST______20" localSheetId="0">#REF!</definedName>
    <definedName name="HOECHST______20">#REF!</definedName>
    <definedName name="HolidaySchedule">'[150]Data Tables'!$I$3:$I$73</definedName>
    <definedName name="Home">[68]!Home</definedName>
    <definedName name="HONORARIO" localSheetId="5">#REF!</definedName>
    <definedName name="HONORARIO" localSheetId="9">#REF!</definedName>
    <definedName name="HONORARIO" localSheetId="4">#REF!</definedName>
    <definedName name="HONORARIO" localSheetId="0">#REF!</definedName>
    <definedName name="HONORARIO">#REF!</definedName>
    <definedName name="hP_CMONTH">[147]XA!$G$6</definedName>
    <definedName name="hP_CYEAR">[147]XA!$M$6</definedName>
    <definedName name="hP_MNO">[147]XA!$F$6</definedName>
    <definedName name="HPBGAccountLCs">'[60]HP BG Mapping'!$F$11:$F$81</definedName>
    <definedName name="HPBGGroups">'[60]HP BG Mapping'!$A$11:$A$81</definedName>
    <definedName name="HPBGGroupsLC">'[60]HP BG Mapping'!$C$11:$C$81</definedName>
    <definedName name="HRN" localSheetId="5">'[49]COMPARATIVO JERFERSON'!#REF!</definedName>
    <definedName name="HRN" localSheetId="9">'[49]COMPARATIVO JERFERSON'!#REF!</definedName>
    <definedName name="HRN" localSheetId="4">'[49]COMPARATIVO JERFERSON'!#REF!</definedName>
    <definedName name="HRN" localSheetId="0">'[49]COMPARATIVO JERFERSON'!#REF!</definedName>
    <definedName name="HRN">'[49]COMPARATIVO JERFERSON'!#REF!</definedName>
    <definedName name="hSCALE">[147]XA!$C$13</definedName>
    <definedName name="hsd" localSheetId="5">'[151]Summary Information'!#REF!</definedName>
    <definedName name="hsd" localSheetId="9">'[151]Summary Information'!#REF!</definedName>
    <definedName name="hsd" localSheetId="4">'[151]Summary Information'!#REF!</definedName>
    <definedName name="hsd" localSheetId="0">'[151]Summary Information'!#REF!</definedName>
    <definedName name="hsd">'[151]Summary Information'!#REF!</definedName>
    <definedName name="htm" localSheetId="5" hidden="1">{"'SIVA Pricing Model'!$A$1:$F$39"}</definedName>
    <definedName name="htm" localSheetId="4" hidden="1">{"'SIVA Pricing Model'!$A$1:$F$39"}</definedName>
    <definedName name="htm" localSheetId="0" hidden="1">{"'SIVA Pricing Model'!$A$1:$F$39"}</definedName>
    <definedName name="htm" hidden="1">{"'SIVA Pricing Model'!$A$1:$F$39"}</definedName>
    <definedName name="HTML_CodePage" hidden="1">1252</definedName>
    <definedName name="HTML_Control" localSheetId="5" hidden="1">{"'COMBUSTÍVEIS'!$A$1:$K$88"}</definedName>
    <definedName name="HTML_Control" localSheetId="4" hidden="1">{"'COMBUSTÍVEIS'!$A$1:$K$88"}</definedName>
    <definedName name="HTML_Control" localSheetId="0" hidden="1">{"'COMBUSTÍVEIS'!$A$1:$K$88"}</definedName>
    <definedName name="HTML_Control" hidden="1">{"'COMBUSTÍVEIS'!$A$1:$K$88"}</definedName>
    <definedName name="HTML_Control_1" localSheetId="5" hidden="1">{"'COMBUSTÍVEIS'!$A$1:$K$88"}</definedName>
    <definedName name="HTML_Control_1" localSheetId="4" hidden="1">{"'COMBUSTÍVEIS'!$A$1:$K$88"}</definedName>
    <definedName name="HTML_Control_1" localSheetId="0" hidden="1">{"'COMBUSTÍVEIS'!$A$1:$K$88"}</definedName>
    <definedName name="HTML_Control_1" hidden="1">{"'COMBUSTÍVEIS'!$A$1:$K$88"}</definedName>
    <definedName name="HTML_Control2" localSheetId="5" hidden="1">{"'SIVA Pricing Model'!$A$1:$F$39"}</definedName>
    <definedName name="HTML_Control2" localSheetId="4" hidden="1">{"'SIVA Pricing Model'!$A$1:$F$39"}</definedName>
    <definedName name="HTML_Control2" localSheetId="0" hidden="1">{"'SIVA Pricing Model'!$A$1:$F$39"}</definedName>
    <definedName name="HTML_Control2" hidden="1">{"'SIVA Pricing Model'!$A$1:$F$39"}</definedName>
    <definedName name="HTML_Control3" localSheetId="5" hidden="1">{"'SIVA Pricing Model'!$A$1:$F$39"}</definedName>
    <definedName name="HTML_Control3" localSheetId="4" hidden="1">{"'SIVA Pricing Model'!$A$1:$F$39"}</definedName>
    <definedName name="HTML_Control3" localSheetId="0" hidden="1">{"'SIVA Pricing Model'!$A$1:$F$39"}</definedName>
    <definedName name="HTML_Control3" hidden="1">{"'SIVA Pricing Model'!$A$1:$F$39"}</definedName>
    <definedName name="HTML_Control5" localSheetId="5" hidden="1">{"'SIVA Pricing Model'!$A$1:$F$39"}</definedName>
    <definedName name="HTML_Control5" localSheetId="4" hidden="1">{"'SIVA Pricing Model'!$A$1:$F$39"}</definedName>
    <definedName name="HTML_Control5" localSheetId="0" hidden="1">{"'SIVA Pricing Model'!$A$1:$F$39"}</definedName>
    <definedName name="HTML_Control5" hidden="1">{"'SIVA Pricing Model'!$A$1:$F$39"}</definedName>
    <definedName name="HTML_Description" hidden="1">""</definedName>
    <definedName name="HTML_Email" hidden="1">"edmundo.nesi@satdist.com.br"</definedName>
    <definedName name="HTML_Header" hidden="1">"COMBUSTÍVEIS"</definedName>
    <definedName name="HTML_LastUpdate" hidden="1">"01/03/00"</definedName>
    <definedName name="HTML_LineAfter" hidden="1">FALSE</definedName>
    <definedName name="HTML_LineBefore" hidden="1">FALSE</definedName>
    <definedName name="HTML_Name" hidden="1">"Edmundo Nesi"</definedName>
    <definedName name="HTML_OBDlg2" hidden="1">TRUE</definedName>
    <definedName name="HTML_OBDlg4" hidden="1">TRUE</definedName>
    <definedName name="HTML_OS" hidden="1">0</definedName>
    <definedName name="HTML_PathFile" hidden="1">"G:\Edmundo\HTML\COMBUSTIVEIS.htm"</definedName>
    <definedName name="HTML_PathFileMac" hidden="1">"Macintosh HD:HomePageStuff:pc:datasets:implprem.html"</definedName>
    <definedName name="HTML_Title" hidden="1">"Combustíveis 01a29.02"</definedName>
    <definedName name="HTML1_1" hidden="1">"[SUMFIN.XLS]IncStmt!$A$1:$AB$116"</definedName>
    <definedName name="HTML1_10" hidden="1">""</definedName>
    <definedName name="HTML1_11" hidden="1">1</definedName>
    <definedName name="HTML1_12" hidden="1">"C:\My Documents\MyHTML.htm"</definedName>
    <definedName name="HTML1_2" hidden="1">1</definedName>
    <definedName name="HTML1_3" hidden="1">"SUMFIN"</definedName>
    <definedName name="HTML1_4" hidden="1">"IncStmt"</definedName>
    <definedName name="HTML1_5" hidden="1">""</definedName>
    <definedName name="HTML1_6" hidden="1">1</definedName>
    <definedName name="HTML1_7" hidden="1">1</definedName>
    <definedName name="HTML1_8" hidden="1">"3/4/97"</definedName>
    <definedName name="HTML1_9" hidden="1">"Brad Olsen"</definedName>
    <definedName name="HTML2_1" hidden="1">"[Activities.xls]Tabelle1!$A$1:$D$30"</definedName>
    <definedName name="HTML2_11" hidden="1">1</definedName>
    <definedName name="HTML2_12" hidden="1">"E:\public\departments\e710\cost_reduction\PP_Table.htm"</definedName>
    <definedName name="HTML2_2" hidden="1">-4146</definedName>
    <definedName name="HTML2_3" hidden="1">"E:\public\departments\e710\cost_reduction\activities.htm"</definedName>
    <definedName name="HTMLCount" hidden="1">1</definedName>
    <definedName name="i" localSheetId="5">#REF!</definedName>
    <definedName name="i" localSheetId="9">#REF!</definedName>
    <definedName name="i" localSheetId="4">#REF!</definedName>
    <definedName name="i" localSheetId="0">#REF!</definedName>
    <definedName name="i">#REF!</definedName>
    <definedName name="IDSAG" localSheetId="9">#REF!</definedName>
    <definedName name="IDSAG" localSheetId="4">#REF!</definedName>
    <definedName name="IDSAG">#REF!</definedName>
    <definedName name="IDSAR" localSheetId="9">#REF!</definedName>
    <definedName name="IDSAR" localSheetId="4">#REF!</definedName>
    <definedName name="IDSAR">#REF!</definedName>
    <definedName name="IDSCB" localSheetId="9">#REF!</definedName>
    <definedName name="IDSCB">#REF!</definedName>
    <definedName name="IDSCN" localSheetId="9">#REF!</definedName>
    <definedName name="IDSCN">#REF!</definedName>
    <definedName name="IDSCO" localSheetId="9">#REF!</definedName>
    <definedName name="IDSCO">#REF!</definedName>
    <definedName name="IDSUG" localSheetId="9">#REF!</definedName>
    <definedName name="IDSUG">#REF!</definedName>
    <definedName name="IDSUK" localSheetId="9">#REF!</definedName>
    <definedName name="IDSUK">#REF!</definedName>
    <definedName name="IDSVZ" localSheetId="9">#REF!</definedName>
    <definedName name="IDSVZ">#REF!</definedName>
    <definedName name="IDSWF" localSheetId="9">#REF!</definedName>
    <definedName name="IDSWF">#REF!</definedName>
    <definedName name="IDSWM" localSheetId="9">#REF!</definedName>
    <definedName name="IDSWM">#REF!</definedName>
    <definedName name="IGPM">[35]Taxas!$A$1:$B$65536</definedName>
    <definedName name="IGSCB" localSheetId="5">#REF!</definedName>
    <definedName name="IGSCB" localSheetId="9">#REF!</definedName>
    <definedName name="IGSCB" localSheetId="4">#REF!</definedName>
    <definedName name="IGSCB" localSheetId="0">#REF!</definedName>
    <definedName name="IGSCB">#REF!</definedName>
    <definedName name="IGSSE" localSheetId="9">#REF!</definedName>
    <definedName name="IGSSE" localSheetId="4">#REF!</definedName>
    <definedName name="IGSSE">#REF!</definedName>
    <definedName name="IGSUG" localSheetId="9">#REF!</definedName>
    <definedName name="IGSUG" localSheetId="4">#REF!</definedName>
    <definedName name="IGSUG">#REF!</definedName>
    <definedName name="IGSWM" localSheetId="9">#REF!</definedName>
    <definedName name="IGSWM">#REF!</definedName>
    <definedName name="ii" localSheetId="9">[149]ESTIMAR!#REF!</definedName>
    <definedName name="ii" localSheetId="1">[149]ESTIMAR!#REF!</definedName>
    <definedName name="ii" localSheetId="2">[149]ESTIMAR!#REF!</definedName>
    <definedName name="ii">[149]ESTIMAR!#REF!</definedName>
    <definedName name="II.3" localSheetId="5" hidden="1">{#N/A,#N/A,FALSE,"Aging Summary";#N/A,#N/A,FALSE,"Ratio Analysis";#N/A,#N/A,FALSE,"Test 120 Day Accts";#N/A,#N/A,FALSE,"Tickmarks"}</definedName>
    <definedName name="II.3" localSheetId="4" hidden="1">{#N/A,#N/A,FALSE,"Aging Summary";#N/A,#N/A,FALSE,"Ratio Analysis";#N/A,#N/A,FALSE,"Test 120 Day Accts";#N/A,#N/A,FALSE,"Tickmarks"}</definedName>
    <definedName name="II.3" localSheetId="0" hidden="1">{#N/A,#N/A,FALSE,"Aging Summary";#N/A,#N/A,FALSE,"Ratio Analysis";#N/A,#N/A,FALSE,"Test 120 Day Accts";#N/A,#N/A,FALSE,"Tickmarks"}</definedName>
    <definedName name="II.3" hidden="1">{#N/A,#N/A,FALSE,"Aging Summary";#N/A,#N/A,FALSE,"Ratio Analysis";#N/A,#N/A,FALSE,"Test 120 Day Accts";#N/A,#N/A,FALSE,"Tickmarks"}</definedName>
    <definedName name="IJTUG" localSheetId="5">#REF!</definedName>
    <definedName name="IJTUG" localSheetId="9">#REF!</definedName>
    <definedName name="IJTUG" localSheetId="4">#REF!</definedName>
    <definedName name="IJTUG" localSheetId="0">#REF!</definedName>
    <definedName name="IJTUG">#REF!</definedName>
    <definedName name="IJTUK" localSheetId="9">#REF!</definedName>
    <definedName name="IJTUK" localSheetId="4">#REF!</definedName>
    <definedName name="IJTUK">#REF!</definedName>
    <definedName name="IJTVZ" localSheetId="9">#REF!</definedName>
    <definedName name="IJTVZ" localSheetId="4">#REF!</definedName>
    <definedName name="IJTVZ">#REF!</definedName>
    <definedName name="IJTWM" localSheetId="9">#REF!</definedName>
    <definedName name="IJTWM">#REF!</definedName>
    <definedName name="IM_3" localSheetId="9">#REF!</definedName>
    <definedName name="IM_3">#REF!</definedName>
    <definedName name="IM3_DADOS" localSheetId="9">#REF!</definedName>
    <definedName name="IM3_DADOS">#REF!</definedName>
    <definedName name="IM3_INICIO" localSheetId="9">#REF!</definedName>
    <definedName name="IM3_INICIO">#REF!</definedName>
    <definedName name="IM3_TESTE" localSheetId="9">#REF!</definedName>
    <definedName name="IM3_TESTE">#REF!</definedName>
    <definedName name="IMOB" localSheetId="9">#REF!</definedName>
    <definedName name="IMOB">#REF!</definedName>
    <definedName name="IMOBILIA_CS" localSheetId="9">#REF!</definedName>
    <definedName name="IMOBILIA_CS">#REF!</definedName>
    <definedName name="IMOBILIA_IR" localSheetId="9">#REF!</definedName>
    <definedName name="IMOBILIA_IR">#REF!</definedName>
    <definedName name="IMOBILIZA01" localSheetId="9">#REF!</definedName>
    <definedName name="IMOBILIZA01">#REF!</definedName>
    <definedName name="IMOBILIZA02" localSheetId="9">#REF!</definedName>
    <definedName name="IMOBILIZA02">#REF!</definedName>
    <definedName name="IMOBILIZADO" localSheetId="9">#REF!</definedName>
    <definedName name="IMOBILIZADO">#REF!</definedName>
    <definedName name="IMP" localSheetId="9">#REF!</definedName>
    <definedName name="IMP">#REF!</definedName>
    <definedName name="IMP_1" localSheetId="9">#REF!</definedName>
    <definedName name="IMP_1">#REF!</definedName>
    <definedName name="IMP_10" localSheetId="9">#REF!</definedName>
    <definedName name="IMP_10">#REF!</definedName>
    <definedName name="IMP_11" localSheetId="9">#REF!</definedName>
    <definedName name="IMP_11">#REF!</definedName>
    <definedName name="IMP_12" localSheetId="9">#REF!</definedName>
    <definedName name="IMP_12">#REF!</definedName>
    <definedName name="IMP_2" localSheetId="9">#REF!</definedName>
    <definedName name="IMP_2">#REF!</definedName>
    <definedName name="IMP_3" localSheetId="9">#REF!</definedName>
    <definedName name="IMP_3">#REF!</definedName>
    <definedName name="IMP_4" localSheetId="9">#REF!</definedName>
    <definedName name="IMP_4">#REF!</definedName>
    <definedName name="IMP_5" localSheetId="9">#REF!</definedName>
    <definedName name="IMP_5">#REF!</definedName>
    <definedName name="IMP_6" localSheetId="9">#REF!</definedName>
    <definedName name="IMP_6">#REF!</definedName>
    <definedName name="IMP_7" localSheetId="9">#REF!</definedName>
    <definedName name="IMP_7">#REF!</definedName>
    <definedName name="IMP_8" localSheetId="9">#REF!</definedName>
    <definedName name="IMP_8">#REF!</definedName>
    <definedName name="IMP_9" localSheetId="9">#REF!</definedName>
    <definedName name="IMP_9">#REF!</definedName>
    <definedName name="IMP_A" localSheetId="9">#REF!</definedName>
    <definedName name="IMP_A">#REF!</definedName>
    <definedName name="IMP_B" localSheetId="9">#REF!</definedName>
    <definedName name="IMP_B">#REF!</definedName>
    <definedName name="IMP_C" localSheetId="9">#REF!</definedName>
    <definedName name="IMP_C">#REF!</definedName>
    <definedName name="IMP_D" localSheetId="9">#REF!</definedName>
    <definedName name="IMP_D">#REF!</definedName>
    <definedName name="IMP_E" localSheetId="9">#REF!</definedName>
    <definedName name="IMP_E">#REF!</definedName>
    <definedName name="IMP_F" localSheetId="9">#REF!</definedName>
    <definedName name="IMP_F">#REF!</definedName>
    <definedName name="IMP_G" localSheetId="9">#REF!</definedName>
    <definedName name="IMP_G">#REF!</definedName>
    <definedName name="IMP_H" localSheetId="9">#REF!</definedName>
    <definedName name="IMP_H">#REF!</definedName>
    <definedName name="IMP_I" localSheetId="9">#REF!</definedName>
    <definedName name="IMP_I">#REF!</definedName>
    <definedName name="IMP_J" localSheetId="9">#REF!</definedName>
    <definedName name="IMP_J">#REF!</definedName>
    <definedName name="IMP_L" localSheetId="9">#REF!</definedName>
    <definedName name="IMP_L">#REF!</definedName>
    <definedName name="IMPATUAL" localSheetId="9">#REF!</definedName>
    <definedName name="IMPATUAL">#REF!</definedName>
    <definedName name="IMPCAIXAEMP" localSheetId="9">[18]!IMPCAIXAEMP</definedName>
    <definedName name="IMPCAIXAEMP">[18]!IMPCAIXAEMP</definedName>
    <definedName name="IMPCAIXAOP" localSheetId="9">[18]!IMPCAIXAOP</definedName>
    <definedName name="IMPCAIXAOP">[18]!IMPCAIXAOP</definedName>
    <definedName name="IMPCAIXAPR" localSheetId="9">[18]!IMPCAIXAPR</definedName>
    <definedName name="IMPCAIXAPR">[18]!IMPCAIXAPR</definedName>
    <definedName name="IMPCUSTO" localSheetId="9">[18]!IMPCUSTO</definedName>
    <definedName name="IMPCUSTO">[18]!IMPCUSTO</definedName>
    <definedName name="IMPDESPFIXA" localSheetId="9">[18]!IMPDESPFIXA</definedName>
    <definedName name="IMPDESPFIXA">[18]!IMPDESPFIXA</definedName>
    <definedName name="IMPORTA" localSheetId="5">#REF!</definedName>
    <definedName name="IMPORTA" localSheetId="9">#REF!</definedName>
    <definedName name="IMPORTA" localSheetId="4">#REF!</definedName>
    <definedName name="IMPORTA" localSheetId="0">#REF!</definedName>
    <definedName name="IMPORTA">#REF!</definedName>
    <definedName name="impostos">'[152]3. Tax Rate'!$B$3:$C$100</definedName>
    <definedName name="Impostos_Sobre_EBIT" localSheetId="5">#REF!</definedName>
    <definedName name="Impostos_Sobre_EBIT" localSheetId="9">#REF!</definedName>
    <definedName name="Impostos_Sobre_EBIT" localSheetId="4">#REF!</definedName>
    <definedName name="Impostos_Sobre_EBIT" localSheetId="0">#REF!</definedName>
    <definedName name="Impostos_Sobre_EBIT">#REF!</definedName>
    <definedName name="IMPRECBRUTA" localSheetId="9">[18]!IMPRECBRUTA</definedName>
    <definedName name="IMPRECBRUTA">[18]!IMPRECBRUTA</definedName>
    <definedName name="IMPRECEITA" localSheetId="9">[18]!IMPRECEITA</definedName>
    <definedName name="IMPRECEITA">[18]!IMPRECEITA</definedName>
    <definedName name="Impressora_Color">[53]DESPESAS!$H$373</definedName>
    <definedName name="Impressora_Mult">[53]DESPESAS!$H$371</definedName>
    <definedName name="Impressora_Simples">[53]DESPESAS!$H$372</definedName>
    <definedName name="Imprime">[68]!Imprime</definedName>
    <definedName name="Imprime_BBet">[68]!Imprime_BBet</definedName>
    <definedName name="Imprime_BBras">[68]!Imprime_BBras</definedName>
    <definedName name="Imprime_BCAX">[68]!Imprime_BCAX</definedName>
    <definedName name="Imprime_BGoia">[68]!Imprime_BGoia</definedName>
    <definedName name="Imprime_BGVal">[68]!Imprime_BGVal</definedName>
    <definedName name="Imprime_BMCla">[68]!Imprime_BMCla</definedName>
    <definedName name="Imprime_BSino">[68]!Imprime_BSino</definedName>
    <definedName name="Imprime_BVit">[68]!Imprime_BVit</definedName>
    <definedName name="Imprime_BVRed">[68]!Imprime_BVRed</definedName>
    <definedName name="Imprime_PABH">[68]!Imprime_PABH</definedName>
    <definedName name="Imprime_Tudo1">[68]!Imprime_Tudo1</definedName>
    <definedName name="Imprimir_PlanRF" localSheetId="9">[153]!Imprimir_PlanRF</definedName>
    <definedName name="Imprimir_PlanRF" localSheetId="1">[153]!Imprimir_PlanRF</definedName>
    <definedName name="Imprimir_PlanRF" localSheetId="2">[153]!Imprimir_PlanRF</definedName>
    <definedName name="Imprimir_PlanRF">[153]!Imprimir_PlanRF</definedName>
    <definedName name="IMPTODOSAC" localSheetId="9">[18]!IMPTODOSAC</definedName>
    <definedName name="IMPTODOSAC">[18]!IMPTODOSAC</definedName>
    <definedName name="IN_GLP" localSheetId="5">[7]Histórico!#REF!</definedName>
    <definedName name="IN_GLP" localSheetId="9">[7]Histórico!#REF!</definedName>
    <definedName name="IN_GLP" localSheetId="4">[7]Histórico!#REF!</definedName>
    <definedName name="IN_GLP" localSheetId="0">[7]Histórico!#REF!</definedName>
    <definedName name="IN_GLP">[7]Histórico!#REF!</definedName>
    <definedName name="IN_OC" localSheetId="9">[7]Histórico!#REF!</definedName>
    <definedName name="IN_OC" localSheetId="4">[7]Histórico!#REF!</definedName>
    <definedName name="IN_OC">[7]Histórico!#REF!</definedName>
    <definedName name="INCENTIVOS" localSheetId="5">#REF!</definedName>
    <definedName name="INCENTIVOS" localSheetId="9">#REF!</definedName>
    <definedName name="INCENTIVOS" localSheetId="4">#REF!</definedName>
    <definedName name="INCENTIVOS" localSheetId="0">#REF!</definedName>
    <definedName name="INCENTIVOS">#REF!</definedName>
    <definedName name="index" localSheetId="5">'[48]Fluxo de Caixa'!#REF!</definedName>
    <definedName name="index" localSheetId="9">'[48]Fluxo de Caixa'!#REF!</definedName>
    <definedName name="index" localSheetId="4">'[48]Fluxo de Caixa'!#REF!</definedName>
    <definedName name="index" localSheetId="0">'[48]Fluxo de Caixa'!#REF!</definedName>
    <definedName name="index">'[48]Fluxo de Caixa'!#REF!</definedName>
    <definedName name="INDICADORES01">'[154]pl atual'!$A$1:$A$65536</definedName>
    <definedName name="índice" localSheetId="5">#REF!</definedName>
    <definedName name="índice" localSheetId="9">#REF!</definedName>
    <definedName name="índice" localSheetId="4">#REF!</definedName>
    <definedName name="índice" localSheetId="0">#REF!</definedName>
    <definedName name="índice">#REF!</definedName>
    <definedName name="Índice_acumulado" localSheetId="9">#REF!</definedName>
    <definedName name="Índice_acumulado" localSheetId="4">#REF!</definedName>
    <definedName name="Índice_acumulado">#REF!</definedName>
    <definedName name="INDICES" localSheetId="9">#REF!</definedName>
    <definedName name="INDICES" localSheetId="4">#REF!</definedName>
    <definedName name="INDICES">#REF!</definedName>
    <definedName name="INF.GER." localSheetId="9">#REF!</definedName>
    <definedName name="INF.GER.">#REF!</definedName>
    <definedName name="INF.GER1" localSheetId="9">#REF!</definedName>
    <definedName name="INF.GER1">#REF!</definedName>
    <definedName name="INFAG" localSheetId="9">#REF!</definedName>
    <definedName name="INFAG">#REF!</definedName>
    <definedName name="INFAR" localSheetId="9">#REF!</definedName>
    <definedName name="INFAR">#REF!</definedName>
    <definedName name="InfBancos_Ativo" localSheetId="9">#REF!</definedName>
    <definedName name="InfBancos_Ativo">#REF!</definedName>
    <definedName name="InfBancos_DRE" localSheetId="9">#REF!</definedName>
    <definedName name="InfBancos_DRE">#REF!</definedName>
    <definedName name="InfBancos_Passivo" localSheetId="9">#REF!</definedName>
    <definedName name="InfBancos_Passivo">#REF!</definedName>
    <definedName name="INFCB" localSheetId="9">#REF!</definedName>
    <definedName name="INFCB">#REF!</definedName>
    <definedName name="INFEM" localSheetId="9">#REF!</definedName>
    <definedName name="INFEM">#REF!</definedName>
    <definedName name="INFIN" localSheetId="9">#REF!</definedName>
    <definedName name="INFIN">#REF!</definedName>
    <definedName name="inflação">'[82]T-Bonds'!$O$148</definedName>
    <definedName name="inflation">[82]Final!$H$30</definedName>
    <definedName name="INFRS" localSheetId="5">#REF!</definedName>
    <definedName name="INFRS" localSheetId="9">#REF!</definedName>
    <definedName name="INFRS" localSheetId="4">#REF!</definedName>
    <definedName name="INFRS" localSheetId="0">#REF!</definedName>
    <definedName name="INFRS">#REF!</definedName>
    <definedName name="INFSZ" localSheetId="9">#REF!</definedName>
    <definedName name="INFSZ" localSheetId="4">#REF!</definedName>
    <definedName name="INFSZ">#REF!</definedName>
    <definedName name="INFVZ" localSheetId="9">#REF!</definedName>
    <definedName name="INFVZ" localSheetId="4">#REF!</definedName>
    <definedName name="INFVZ">#REF!</definedName>
    <definedName name="INFWM" localSheetId="9">#REF!</definedName>
    <definedName name="INFWM">#REF!</definedName>
    <definedName name="Inicial95" localSheetId="9">#REF!</definedName>
    <definedName name="Inicial95">#REF!</definedName>
    <definedName name="Inicial96" localSheetId="9">#REF!</definedName>
    <definedName name="Inicial96">#REF!</definedName>
    <definedName name="Inicial97" localSheetId="9">#REF!</definedName>
    <definedName name="Inicial97">#REF!</definedName>
    <definedName name="INICIO" localSheetId="9">#REF!</definedName>
    <definedName name="INICIO">#REF!</definedName>
    <definedName name="Início" localSheetId="9">'[122]Informações comerciais'!#REF!</definedName>
    <definedName name="Início" localSheetId="1">'[122]Informações comerciais'!#REF!</definedName>
    <definedName name="Início" localSheetId="2">'[122]Informações comerciais'!#REF!</definedName>
    <definedName name="Início">'[122]Informações comerciais'!#REF!</definedName>
    <definedName name="initialdate">[22]Plan1!$D$8</definedName>
    <definedName name="InjEffic" localSheetId="5">#REF!</definedName>
    <definedName name="InjEffic" localSheetId="9">#REF!</definedName>
    <definedName name="InjEffic" localSheetId="4">#REF!</definedName>
    <definedName name="InjEffic" localSheetId="0">#REF!</definedName>
    <definedName name="InjEffic">#REF!</definedName>
    <definedName name="INPUT" localSheetId="5">'[155]Financimentos CP'!#REF!</definedName>
    <definedName name="INPUT" localSheetId="9">'[155]Financimentos CP'!#REF!</definedName>
    <definedName name="INPUT" localSheetId="4">'[155]Financimentos CP'!#REF!</definedName>
    <definedName name="INPUT" localSheetId="0">'[155]Financimentos CP'!#REF!</definedName>
    <definedName name="INPUT">'[155]Financimentos CP'!#REF!</definedName>
    <definedName name="INSS2017">[156]IR!$S$27:$S$30</definedName>
    <definedName name="INT" localSheetId="5">#REF!</definedName>
    <definedName name="INT" localSheetId="9">#REF!</definedName>
    <definedName name="INT" localSheetId="4">#REF!</definedName>
    <definedName name="INT" localSheetId="0">#REF!</definedName>
    <definedName name="INT">#REF!</definedName>
    <definedName name="IntAj" localSheetId="9">#REF!</definedName>
    <definedName name="IntAj" localSheetId="4">#REF!</definedName>
    <definedName name="IntAj">#REF!</definedName>
    <definedName name="IntercompanyListing" localSheetId="9">'[157]Bal Sheet'!#REF!</definedName>
    <definedName name="IntercompanyListing" localSheetId="4">'[157]Bal Sheet'!#REF!</definedName>
    <definedName name="IntercompanyListing">'[157]Bal Sheet'!#REF!</definedName>
    <definedName name="interm_level">'[74]Tabela de Parâmetros'!$D$6:$F$11</definedName>
    <definedName name="INTRA">'[49]COMPARATIVO JERFERSON'!$B$8</definedName>
    <definedName name="Inventory" localSheetId="5">#REF!</definedName>
    <definedName name="Inventory" localSheetId="9">#REF!</definedName>
    <definedName name="Inventory" localSheetId="4">#REF!</definedName>
    <definedName name="Inventory" localSheetId="0">#REF!</definedName>
    <definedName name="Inventory">#REF!</definedName>
    <definedName name="inversión_eb_rc" localSheetId="9">#REF!</definedName>
    <definedName name="inversión_eb_rc" localSheetId="4">#REF!</definedName>
    <definedName name="inversión_eb_rc">#REF!</definedName>
    <definedName name="INVESCOLIG" localSheetId="9">#REF!</definedName>
    <definedName name="INVESCOLIG" localSheetId="4">#REF!</definedName>
    <definedName name="INVESCOLIG">#REF!</definedName>
    <definedName name="Invest" localSheetId="9">#REF!</definedName>
    <definedName name="Invest">#REF!</definedName>
    <definedName name="INVEST2" localSheetId="9">#REF!</definedName>
    <definedName name="INVEST2">#REF!</definedName>
    <definedName name="investimento" localSheetId="9">#REF!</definedName>
    <definedName name="investimento">#REF!</definedName>
    <definedName name="Investimentos" localSheetId="9">#REF!</definedName>
    <definedName name="Investimentos">#REF!</definedName>
    <definedName name="INVESTIMENTS">[158]Plan4!$B$90:$B$115</definedName>
    <definedName name="INVESTIOUTROS" localSheetId="5">#REF!</definedName>
    <definedName name="INVESTIOUTROS" localSheetId="9">#REF!</definedName>
    <definedName name="INVESTIOUTROS" localSheetId="4">#REF!</definedName>
    <definedName name="INVESTIOUTROS" localSheetId="0">#REF!</definedName>
    <definedName name="INVESTIOUTROS">#REF!</definedName>
    <definedName name="IOCUK" localSheetId="9">#REF!</definedName>
    <definedName name="IOCUK" localSheetId="4">#REF!</definedName>
    <definedName name="IOCUK">#REF!</definedName>
    <definedName name="IOCVZ" localSheetId="9">#REF!</definedName>
    <definedName name="IOCVZ" localSheetId="4">#REF!</definedName>
    <definedName name="IOCVZ">#REF!</definedName>
    <definedName name="IPCA">[53]DESPESAS!$H$337</definedName>
    <definedName name="IPE.GO_Dtd">[85]Histórico!$O$320</definedName>
    <definedName name="IPEAG" localSheetId="5">#REF!</definedName>
    <definedName name="IPEAG" localSheetId="9">#REF!</definedName>
    <definedName name="IPEAG" localSheetId="4">#REF!</definedName>
    <definedName name="IPEAG" localSheetId="0">#REF!</definedName>
    <definedName name="IPEAG">#REF!</definedName>
    <definedName name="IPEAR" localSheetId="9">#REF!</definedName>
    <definedName name="IPEAR" localSheetId="4">#REF!</definedName>
    <definedName name="IPEAR">#REF!</definedName>
    <definedName name="IPECB" localSheetId="9">#REF!</definedName>
    <definedName name="IPECB" localSheetId="4">#REF!</definedName>
    <definedName name="IPECB">#REF!</definedName>
    <definedName name="IPECH" localSheetId="9">#REF!</definedName>
    <definedName name="IPECH">#REF!</definedName>
    <definedName name="IPEEM" localSheetId="9">#REF!</definedName>
    <definedName name="IPEEM">#REF!</definedName>
    <definedName name="IPEEQ" localSheetId="9">#REF!</definedName>
    <definedName name="IPEEQ">#REF!</definedName>
    <definedName name="IPEFS" localSheetId="9">#REF!</definedName>
    <definedName name="IPEFS">#REF!</definedName>
    <definedName name="IPEKH" localSheetId="9">#REF!</definedName>
    <definedName name="IPEKH">#REF!</definedName>
    <definedName name="IPELB" localSheetId="9">#REF!</definedName>
    <definedName name="IPELB">#REF!</definedName>
    <definedName name="IPEMX" localSheetId="9">#REF!</definedName>
    <definedName name="IPEMX">#REF!</definedName>
    <definedName name="IPERS" localSheetId="9">#REF!</definedName>
    <definedName name="IPERS">#REF!</definedName>
    <definedName name="IPEUK" localSheetId="9">#REF!</definedName>
    <definedName name="IPEUK">#REF!</definedName>
    <definedName name="IPEWF" localSheetId="9">#REF!</definedName>
    <definedName name="IPEWF">#REF!</definedName>
    <definedName name="IPEWM" localSheetId="9">#REF!</definedName>
    <definedName name="IPEWM">#REF!</definedName>
    <definedName name="IPGA" localSheetId="9">[7]Histórico!#REF!</definedName>
    <definedName name="IPGA">[7]Histórico!#REF!</definedName>
    <definedName name="IPGO" localSheetId="9">[7]Histórico!#REF!</definedName>
    <definedName name="IPGO">[7]Histórico!#REF!</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CCEPTANCES_OTHER_FOREIGN_BANKS_LL_REC_FFIEC" hidden="1">"c15293"</definedName>
    <definedName name="IQ_ACCEPTANCES_OTHER_US_BANKS_LL_REC_FFIEC" hidden="1">"c15292"</definedName>
    <definedName name="IQ_ACCOUNT_CHANGE" hidden="1">"c1449"</definedName>
    <definedName name="IQ_ACCOUNTING_FFIEC" hidden="1">"c13054"</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"c2108"</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DIVIDEND" hidden="1">"c229"</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DIRECT_FAX" hidden="1">"c15176"</definedName>
    <definedName name="IQ_BOARD_MEMBER_DIRECT_PHONE" hidden="1">"c15175"</definedName>
    <definedName name="IQ_BOARD_MEMBER_EMAIL" hidden="1">"c15177"</definedName>
    <definedName name="IQ_BOARD_MEMBER_ID" hidden="1">"c13756"</definedName>
    <definedName name="IQ_BOARD_MEMBER_MAIN_FAX" hidden="1">"c15174"</definedName>
    <definedName name="IQ_BOARD_MEMBER_MAIN_PHONE" hidden="1">"c15173"</definedName>
    <definedName name="IQ_BOARD_MEMBER_OFFICE_ADDRESS" hidden="1">"c15172"</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NDRATING_FITCH" hidden="1">"IQ_BONDRATING_FITCH"</definedName>
    <definedName name="IQ_BONDRATING_FITCH_DATE" hidden="1">"c241"</definedName>
    <definedName name="IQ_BONDRATING_SP" hidden="1">"IQ_BONDRATING_SP"</definedName>
    <definedName name="IQ_BONDRATING_SP_DATE" hidden="1">"c242"</definedName>
    <definedName name="IQ_BOOK_VALUE" hidden="1">"IQ_BOOK_VALUE"</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COMBINATIONS_FFIEC" hidden="1">"c12967"</definedName>
    <definedName name="IQ_BUSINESS_DESCRIPTION" hidden="1">"c322"</definedName>
    <definedName name="IQ_BV_ACT_OR_EST_CIQ" hidden="1">"c5068"</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HARE_ACT_OR_EST" hidden="1">"c3587"</definedName>
    <definedName name="IQ_BV_SHARE_EST" hidden="1">"c3541"</definedName>
    <definedName name="IQ_BV_SHARE_HIGH_EST" hidden="1">"c3542"</definedName>
    <definedName name="IQ_BV_SHARE_LOW_EST" hidden="1">"c3543"</definedName>
    <definedName name="IQ_BV_SHARE_MEDIAN_EST" hidden="1">"c3544"</definedName>
    <definedName name="IQ_BV_SHARE_NUM_EST" hidden="1">"c3539"</definedName>
    <definedName name="IQ_BV_SHARE_STDDEV_EST" hidden="1">"c3540"</definedName>
    <definedName name="IQ_BV_STDDEV_EST_REUT" hidden="1">"c5408"</definedName>
    <definedName name="IQ_BV_STDDEV_EST_THOM" hidden="1">"c5152"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Y" hidden="1">"c102"</definedName>
    <definedName name="IQ_CAL_Y_EST" hidden="1">"c6797"</definedName>
    <definedName name="IQ_CAL_Y_EST_CIQ" hidden="1">"c6809"</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BNK" hidden="1">"c110"</definedName>
    <definedName name="IQ_CAPEX_BR" hidden="1">"c111"</definedName>
    <definedName name="IQ_CAPEX_EST" hidden="1">"c3523"</definedName>
    <definedName name="IQ_CAPEX_FIN" hidden="1">"c112"</definedName>
    <definedName name="IQ_CAPEX_HIGH_EST" hidden="1">"c3524"</definedName>
    <definedName name="IQ_CAPEX_INS" hidden="1">"c113"</definedName>
    <definedName name="IQ_CAPEX_LOW_EST" hidden="1">"c3525"</definedName>
    <definedName name="IQ_CAPEX_MEDIAN_EST" hidden="1">"c3526"</definedName>
    <definedName name="IQ_CAPEX_NUM_EST" hidden="1">"c3521"</definedName>
    <definedName name="IQ_CAPEX_STDDEV_EST" hidden="1">"c3522"</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RUCTURED_PRODUCTS_AVAIL_SALE_FFIEC" hidden="1">"c15263"</definedName>
    <definedName name="IQ_CASH_STRUCTURED_PRODUCTS_FFIEC" hidden="1">"c15260"</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ES" hidden="1">"c1356"</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IC" hidden="1">"c13834"</definedName>
    <definedName name="IQ_DIFF_LASTCLOSE_TARGET_PRICE" hidden="1">"c1854"</definedName>
    <definedName name="IQ_DIFF_LASTCLOSE_TARGET_PRICE_CIQ" hidden="1">"c4767"</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V_AMOUNT" hidden="1">"c3041"</definedName>
    <definedName name="IQ_DIV_PAYMENT_DATE" hidden="1">"c2106"</definedName>
    <definedName name="IQ_DIV_PAYMENT_TYPE" hidden="1">"c12752"</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_FFIEC" hidden="1">"c13032"</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GROWTH_1" hidden="1">"IQ_EBIT_GROWTH_1"</definedName>
    <definedName name="IQ_EBIT_GROWTH_2" hidden="1">"IQ_EBIT_GROWTH_2"</definedName>
    <definedName name="IQ_EBIT_GW_ACT_OR_EST" hidden="1">"c4306"</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_STDDEV_EST" hidden="1">"c1686"</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GROWTH_1" hidden="1">"IQ_EBITDA_GROWTH_1"</definedName>
    <definedName name="IQ_EBITDA_GROWTH_2" hidden="1">"IQ_EBITDA_GROWTH_2"</definedName>
    <definedName name="IQ_EBITDA_HIGH_EST" hidden="1">"c370"</definedName>
    <definedName name="IQ_EBITDA_HIGH_EST_CIQ" hidden="1">"c3624"</definedName>
    <definedName name="IQ_EBITDA_HIGH_EST_REUT" hidden="1">"c3642"</definedName>
    <definedName name="IQ_EBITDA_INT" hidden="1">"c373"</definedName>
    <definedName name="IQ_EBITDA_LOW_EST" hidden="1">"c371"</definedName>
    <definedName name="IQ_EBITDA_LOW_EST_CIQ" hidden="1">"c3625"</definedName>
    <definedName name="IQ_EBITDA_LOW_EST_REUT" hidden="1">"c3643"</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O_EST" hidden="1">"c267"</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P" hidden="1">"c8880"</definedName>
    <definedName name="IQ_EPS_AP_ABS" hidden="1">"c8899"</definedName>
    <definedName name="IQ_EPS_EST" hidden="1">"c399"</definedName>
    <definedName name="IQ_EPS_EST_1" hidden="1">"IQ_EPS_EST_1"</definedName>
    <definedName name="IQ_EPS_EST_BOTTOM_UP_CIQ" hidden="1">"c12026"</definedName>
    <definedName name="IQ_EPS_EST_CIQ" hidden="1">"c4994"</definedName>
    <definedName name="IQ_EPS_EST_REUT" hidden="1">"c5453"</definedName>
    <definedName name="IQ_EPS_GW_ACT_OR_EST" hidden="1">"c2223"</definedName>
    <definedName name="IQ_EPS_GW_ACT_OR_EST_CIQ" hidden="1">"c5066"</definedName>
    <definedName name="IQ_EPS_GW_EST" hidden="1">"c1737"</definedName>
    <definedName name="IQ_EPS_GW_EST_BOTTOM_UP_CIQ" hidden="1">"c12028"</definedName>
    <definedName name="IQ_EPS_GW_EST_CIQ" hidden="1">"c4723"</definedName>
    <definedName name="IQ_EPS_GW_EST_REUT" hidden="1">"c5389"</definedName>
    <definedName name="IQ_EPS_GW_HIGH_EST" hidden="1">"c1739"</definedName>
    <definedName name="IQ_EPS_GW_HIGH_EST_CIQ" hidden="1">"c4725"</definedName>
    <definedName name="IQ_EPS_GW_HIGH_EST_REUT" hidden="1">"c5391"</definedName>
    <definedName name="IQ_EPS_GW_LOW_EST" hidden="1">"c1740"</definedName>
    <definedName name="IQ_EPS_GW_LOW_EST_CIQ" hidden="1">"c4726"</definedName>
    <definedName name="IQ_EPS_GW_LOW_EST_REUT" hidden="1">"c5392"</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_EST" hidden="1">"c271"</definedName>
    <definedName name="IQ_EPS_NORM" hidden="1">"c1902"</definedName>
    <definedName name="IQ_EPS_NORM_EST" hidden="1">"c2226"</definedName>
    <definedName name="IQ_EPS_NORM_EST_BOTTOM_UP_CIQ" hidden="1">"c12027"</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REPORT_ACT_OR_EST" hidden="1">"c2224"</definedName>
    <definedName name="IQ_EPS_REPORT_ACT_OR_EST_CIQ" hidden="1">"c5067"</definedName>
    <definedName name="IQ_EPS_REPORTED_EST" hidden="1">"c1744"</definedName>
    <definedName name="IQ_EPS_REPORTED_EST_BOTTOM_UP_CIQ" hidden="1">"c12029"</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BV_REUT" hidden="1">"c5409"</definedName>
    <definedName name="IQ_EST_ACT_BV_SHARE" hidden="1">"c3549"</definedName>
    <definedName name="IQ_EST_ACT_BV_THOM" hidden="1">"c5153"</definedName>
    <definedName name="IQ_EST_ACT_CAPEX" hidden="1">"c3546"</definedName>
    <definedName name="IQ_EST_ACT_CFPS" hidden="1">"c1673"</definedName>
    <definedName name="IQ_EST_ACT_DPS" hidden="1">"c1680"</definedName>
    <definedName name="IQ_EST_ACT_EBIT" hidden="1">"c1687"</definedName>
    <definedName name="IQ_EST_ACT_EBITDA" hidden="1">"c1664"</definedName>
    <definedName name="IQ_EST_ACT_EBITDA_CIQ" hidden="1">"c3667"</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FFO" hidden="1">"c1666"</definedName>
    <definedName name="IQ_EST_ACT_FFO_REUT" hidden="1">"c3843"</definedName>
    <definedName name="IQ_EST_ACT_FFO_THOM" hidden="1">"c4005"</definedName>
    <definedName name="IQ_EST_ACT_NAV" hidden="1">"c1757"</definedName>
    <definedName name="IQ_EST_ACT_NET_DEBT" hidden="1">"c3545"</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TURN_ASSETS" hidden="1">"c3547"</definedName>
    <definedName name="IQ_EST_ACT_RETURN_EQUITY" hidden="1">"c3548"</definedName>
    <definedName name="IQ_EST_ACT_REV" hidden="1">"c2113"</definedName>
    <definedName name="IQ_EST_ACT_REV_CIQ" hidden="1">"c3666"</definedName>
    <definedName name="IQ_EST_BV_DIFF_CIQ" hidden="1">"c4765"</definedName>
    <definedName name="IQ_EST_BV_DIFF_REUT" hidden="1">"c5433"</definedName>
    <definedName name="IQ_EST_BV_DIFF_THOM" hidden="1">"c5204"</definedName>
    <definedName name="IQ_EST_BV_SURPRISE_PERCENT_CIQ" hidden="1">"c4766"</definedName>
    <definedName name="IQ_EST_BV_SURPRISE_PERCENT_REUT" hidden="1">"c5434"</definedName>
    <definedName name="IQ_EST_BV_SURPRISE_PERCENT_THOM" hidden="1">"c5205"</definedName>
    <definedName name="IQ_EST_CAPEX_GROWTH_1YR" hidden="1">"c3588"</definedName>
    <definedName name="IQ_EST_CAPEX_GROWTH_2YR" hidden="1">"c3589"</definedName>
    <definedName name="IQ_EST_CAPEX_GROWTH_Q_1YR" hidden="1">"c3590"</definedName>
    <definedName name="IQ_EST_CAPEX_SEQ_GROWTH_Q" hidden="1">"c3591"</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DIFF_CIQ" hidden="1">"c3719"</definedName>
    <definedName name="IQ_EST_EBITDA_GROWTH_1YR" hidden="1">"c1766"</definedName>
    <definedName name="IQ_EST_EBITDA_GROWTH_1YR_CIQ" hidden="1">"c3695"</definedName>
    <definedName name="IQ_EST_EBITDA_GROWTH_2YR" hidden="1">"c1767"</definedName>
    <definedName name="IQ_EST_EBITDA_GROWTH_2YR_CIQ" hidden="1">"c3696"</definedName>
    <definedName name="IQ_EST_EBITDA_GROWTH_Q_1YR" hidden="1">"c1768"</definedName>
    <definedName name="IQ_EST_EBITDA_GROWTH_Q_1YR_CIQ" hidden="1">"c3697"</definedName>
    <definedName name="IQ_EST_EBITDA_SEQ_GROWTH_Q" hidden="1">"c1769"</definedName>
    <definedName name="IQ_EST_EBITDA_SEQ_GROWTH_Q_CIQ" hidden="1">"c3698"</definedName>
    <definedName name="IQ_EST_EBITDA_SURPRISE_PERCENT" hidden="1">"c1868"</definedName>
    <definedName name="IQ_EST_EBITDA_SURPRISE_PERCENT_CIQ" hidden="1">"c3720"</definedName>
    <definedName name="IQ_EST_EPS_DIFF" hidden="1">"c1864"</definedName>
    <definedName name="IQ_EST_EPS_DIFF_CIQ" hidden="1">"c4999"</definedName>
    <definedName name="IQ_EST_EPS_GROWTH_1YR" hidden="1">"c1636"</definedName>
    <definedName name="IQ_EST_EPS_GROWTH_1YR_CIQ" hidden="1">"c3628"</definedName>
    <definedName name="IQ_EST_EPS_GROWTH_1YR_REUT" hidden="1">"c3646"</definedName>
    <definedName name="IQ_EST_EPS_GROWTH_2YR" hidden="1">"c1637"</definedName>
    <definedName name="IQ_EST_EPS_GROWTH_2YR_CIQ" hidden="1">"c3689"</definedName>
    <definedName name="IQ_EST_EPS_GROWTH_5YR" hidden="1">"c1655"</definedName>
    <definedName name="IQ_EST_EPS_GROWTH_5YR_BOTTOM_UP_CIQ" hidden="1">"c12024"</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REUT" hidden="1">"c3633"</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EPS_SEQ_GROWTH_Q" hidden="1">"c1764"</definedName>
    <definedName name="IQ_EST_EPS_SEQ_GROWTH_Q_CIQ" hidden="1">"c3690"</definedName>
    <definedName name="IQ_EST_EPS_SURPRISE" hidden="1">"c1635"</definedName>
    <definedName name="IQ_EST_EPS_SURPRISE_PERCENT" hidden="1">"c1635"</definedName>
    <definedName name="IQ_EST_EPS_SURPRISE_PERCENT_CIQ" hidden="1">"c5000"</definedName>
    <definedName name="IQ_EST_FAIR_VALUE_MORT_SERVICING_ASSETS_FFIEC" hidden="1">"c12956"</definedName>
    <definedName name="IQ_EST_FFO_DIFF" hidden="1">"c1869"</definedName>
    <definedName name="IQ_EST_FFO_DIFF_REUT" hidden="1">"c3890"</definedName>
    <definedName name="IQ_EST_FFO_DIFF_THOM" hidden="1">"c5186"</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NAV_DIFF" hidden="1">"c1895"</definedName>
    <definedName name="IQ_EST_NAV_SURPRISE_PERCENT" hidden="1">"c1896"</definedName>
    <definedName name="IQ_EST_NEXT_EARNINGS_DATE" hidden="1">"c13591"</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CIQ" hidden="1">"c3701"</definedName>
    <definedName name="IQ_EST_NUM_HIGHEST_REC" hidden="1">"c5648"</definedName>
    <definedName name="IQ_EST_NUM_HIGHEST_REC_CIQ" hidden="1">"c3700"</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CIQ" hidden="1">"c3703"</definedName>
    <definedName name="IQ_EST_NUM_LOWEST_REC" hidden="1">"c5652"</definedName>
    <definedName name="IQ_EST_NUM_LOWEST_REC_CIQ" hidden="1">"c3704"</definedName>
    <definedName name="IQ_EST_NUM_NEUTRAL_REC" hidden="1">"c5650"</definedName>
    <definedName name="IQ_EST_NUM_NEUTRAL_REC_CIQ" hidden="1">"c3702"</definedName>
    <definedName name="IQ_EST_NUM_NO_OPINION" hidden="1">"c1758"</definedName>
    <definedName name="IQ_EST_NUM_NO_OPINION_CIQ" hidden="1">"c3699"</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DIFF_CIQ" hidden="1">"c3717"</definedName>
    <definedName name="IQ_EST_REV_GROWTH_1YR" hidden="1">"c1638"</definedName>
    <definedName name="IQ_EST_REV_GROWTH_1YR_CIQ" hidden="1">"c3691"</definedName>
    <definedName name="IQ_EST_REV_GROWTH_2YR" hidden="1">"c1639"</definedName>
    <definedName name="IQ_EST_REV_GROWTH_2YR_CIQ" hidden="1">"c3692"</definedName>
    <definedName name="IQ_EST_REV_GROWTH_Q_1YR" hidden="1">"c1640"</definedName>
    <definedName name="IQ_EST_REV_GROWTH_Q_1YR_CIQ" hidden="1">"c3693"</definedName>
    <definedName name="IQ_EST_REV_SEQ_GROWTH_Q" hidden="1">"c1765"</definedName>
    <definedName name="IQ_EST_REV_SEQ_GROWTH_Q_CIQ" hidden="1">"c3694"</definedName>
    <definedName name="IQ_EST_REV_SURPRISE_PERCENT" hidden="1">"c1866"</definedName>
    <definedName name="IQ_EST_REV_SURPRISE_PERCENT_CIQ" hidden="1">"c3718"</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VENT_DATE" hidden="1">"c13819"</definedName>
    <definedName name="IQ_EVENT_ID" hidden="1">"c13818"</definedName>
    <definedName name="IQ_EVENT_TIME" hidden="1">"c13820"</definedName>
    <definedName name="IQ_EVENT_TYPE" hidden="1">"c13821"</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"019802400"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FDIC" hidden="1">"c6427"</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SOLD" hidden="1">"c2256"</definedName>
    <definedName name="IQ_FEES_COMMISSIONS_BROKERAGE_FFIEC" hidden="1">"c13005"</definedName>
    <definedName name="IQ_FEES_OTHER_INCOME" hidden="1">"c15257"</definedName>
    <definedName name="IQ_FFO" hidden="1">"c1574"</definedName>
    <definedName name="IQ_FFO_ACT_OR_EST" hidden="1">"c2216"</definedName>
    <definedName name="IQ_FFO_ADJ_ACT_OR_EST" hidden="1">"c4435"</definedName>
    <definedName name="IQ_FFO_ADJ_ACT_OR_EST_CIQ" hidden="1">"c4960"</definedName>
    <definedName name="IQ_FFO_EST" hidden="1">"c418"</definedName>
    <definedName name="IQ_FFO_EST_DET_EST" hidden="1">"c12059"</definedName>
    <definedName name="IQ_FFO_EST_DET_EST_CURRENCY" hidden="1">"c12466"</definedName>
    <definedName name="IQ_FFO_EST_DET_EST_CURRENCY_REUT" hidden="1">"c12536"</definedName>
    <definedName name="IQ_FFO_EST_DET_EST_DATE" hidden="1">"c12212"</definedName>
    <definedName name="IQ_FFO_EST_DET_EST_DATE_REUT" hidden="1">"c12295"</definedName>
    <definedName name="IQ_FFO_EST_DET_EST_INCL" hidden="1">"c12349"</definedName>
    <definedName name="IQ_FFO_EST_DET_EST_INCL_REUT" hidden="1">"c12419"</definedName>
    <definedName name="IQ_FFO_EST_DET_EST_ORIGIN_REUT" hidden="1">"c12724"</definedName>
    <definedName name="IQ_FFO_EST_DET_EST_REUT" hidden="1">"c12153"</definedName>
    <definedName name="IQ_FFO_EST_REUT" hidden="1">"c3837"</definedName>
    <definedName name="IQ_FFO_EST_THOM" hidden="1">"c3999"</definedName>
    <definedName name="IQ_FFO_HIGH_EST" hidden="1">"c419"</definedName>
    <definedName name="IQ_FFO_HIGH_EST_REUT" hidden="1">"c3839"</definedName>
    <definedName name="IQ_FFO_HIGH_EST_THOM" hidden="1">"c4001"</definedName>
    <definedName name="IQ_FFO_LOW_EST" hidden="1">"c420"</definedName>
    <definedName name="IQ_FFO_LOW_EST_REUT" hidden="1">"c3840"</definedName>
    <definedName name="IQ_FFO_LOW_EST_THOM" hidden="1">"c4002"</definedName>
    <definedName name="IQ_FFO_MEDIAN_EST" hidden="1">"c1665"</definedName>
    <definedName name="IQ_FFO_MEDIAN_EST_REUT" hidden="1">"c3838"</definedName>
    <definedName name="IQ_FFO_MEDIAN_EST_THOM" hidden="1">"c4000"</definedName>
    <definedName name="IQ_FFO_NO_EST" hidden="1">"c276"</definedName>
    <definedName name="IQ_FFO_NUM_EST" hidden="1">"c421"</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TDDEV_EST" hidden="1">"c422"</definedName>
    <definedName name="IQ_FFO_STDDEV_EST_REUT" hidden="1">"c3842"</definedName>
    <definedName name="IQ_FFO_STDDEV_EST_THOM" hidden="1">"c4004"</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Y" hidden="1">"c441"</definedName>
    <definedName name="IQ_FISCAL_Y_EST" hidden="1">"c6795"</definedName>
    <definedName name="IQ_FISCAL_Y_EST_CIQ" hidden="1">"c6807"</definedName>
    <definedName name="IQ_FISCAL_Y_EST_REUT" hidden="1">"c6799"</definedName>
    <definedName name="IQ_FIVE_PERCENT_AMOUNT" hidden="1">"c240"</definedName>
    <definedName name="IQ_FIVE_PERCENT_OWNER" hidden="1">"c442"</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UNDATION_OVER_TOTAL" hidden="1">"c13769"</definedName>
    <definedName name="IQ_FQ" hidden="1">500</definedName>
    <definedName name="IQ_FREE_OPERATING_CASH_FLOW_DEBT_CSD" hidden="1">"c27718"</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FEE_INC_NON_INT_INC_FFIEC" hidden="1">"c13493"</definedName>
    <definedName name="IQ_FUND_NAV" hidden="1">"c15225"</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CIQ" hidden="1">"c4659"</definedName>
    <definedName name="IQ_HIGH_TARGET_PRICE_REUT" hidden="1">"c5317"</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TYPE" hidden="1">"c15223"</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"c1407"</definedName>
    <definedName name="IQ_INTEL_EPS_EST" hidden="1">"c24729"</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NAMES_REVISION_DATE_" hidden="1">"05/15/2013 18:56:32"</definedName>
    <definedName name="IQ_NAMES_REVISION_DATE__1" hidden="1">41379.6758680556</definedName>
    <definedName name="IQ_NAMES_REVISION_DATE__1_1" hidden="1">41449.4017592593</definedName>
    <definedName name="IQ_NAMES_REVISION_DATE__2" hidden="1">41449.4017592593</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EBITDA" hidden="1">"c750"</definedName>
    <definedName name="IQ_NET_DEBT_EBITDA_CAPEX" hidden="1">"c2949"</definedName>
    <definedName name="IQ_NET_DEBT_EST" hidden="1">"c3517"</definedName>
    <definedName name="IQ_NET_DEBT_HIGH_EST" hidden="1">"c3518"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MEDIAN_EST" hidden="1">"c3520"</definedName>
    <definedName name="IQ_NET_DEBT_NUM_EST" hidden="1">"c3515"</definedName>
    <definedName name="IQ_NET_DEBT_STDDEV_EST" hidden="1">"c3516"</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NONINTEREST_INC_EXP_INTERNATIONAL_OPS_FFIEC" hidden="1">"c15387"</definedName>
    <definedName name="IQ_NET_OPERATING_INCOME_ASSETS_FDIC" hidden="1">"c6729"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FFIEC" hidden="1">"c13034"</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TDDEV_EST" hidden="1">"c1721"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 hidden="1">"c6240"</definedName>
    <definedName name="IQ_OPER_INC_REIT" hidden="1">"c853"</definedName>
    <definedName name="IQ_OPER_INC_STDDEV_EST" hidden="1">"c1693"</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FLOAT" hidden="1">"c227"</definedName>
    <definedName name="IQ_PERCENT_INSURED_FDIC" hidden="1">"c6374"</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OPERATING_INC_AVG_ASSETS_FFIEC" hidden="1">"c13365"</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_CIQ" hidden="1">"c12023"</definedName>
    <definedName name="IQ_PRICE_TARGET_CIQ" hidden="1">"c3613"</definedName>
    <definedName name="IQ_PRICE_TARGET_REUT" hidden="1">"c3631"</definedName>
    <definedName name="IQ_PRICEDATE" hidden="1">"c1069"</definedName>
    <definedName name="IQ_PRICEDATETIME" hidden="1">"IQ_PRICEDATETIME"</definedName>
    <definedName name="IQ_PRICING_DATE" hidden="1">"c1613"</definedName>
    <definedName name="IQ_PRIMARY_EPS_TYPE_THOM" hidden="1">"c5297"</definedName>
    <definedName name="IQ_PRIMARY_INDUSTRY" hidden="1">"c1070"</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ID" hidden="1">"c13755"</definedName>
    <definedName name="IQ_PROFESSIONAL_MAIN_FAX" hidden="1">"c15164"</definedName>
    <definedName name="IQ_PROFESSIONAL_MAIN_PHONE" hidden="1">"c15163"</definedName>
    <definedName name="IQ_PROFESSIONAL_OFFICE_ADDRESS" hidden="1">"c15162"</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BANK" hidden="1">"c1114"</definedName>
    <definedName name="IQ_RETURN_ASSETS_BROK" hidden="1">"c1115"</definedName>
    <definedName name="IQ_RETURN_ASSETS_EST" hidden="1">"c3529"</definedName>
    <definedName name="IQ_RETURN_ASSETS_FDIC" hidden="1">"c6730"</definedName>
    <definedName name="IQ_RETURN_ASSETS_FS" hidden="1">"c1116"</definedName>
    <definedName name="IQ_RETURN_ASSETS_HIGH_EST" hidden="1">"c3530"</definedName>
    <definedName name="IQ_RETURN_ASSETS_LOW_EST" hidden="1">"c3531"</definedName>
    <definedName name="IQ_RETURN_ASSETS_MEDIAN_EST" hidden="1">"c3532"</definedName>
    <definedName name="IQ_RETURN_ASSETS_NUM_EST" hidden="1">"c3527"</definedName>
    <definedName name="IQ_RETURN_ASSETS_STDDEV_EST" hidden="1">"c3528"</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BANK" hidden="1">"c1119"</definedName>
    <definedName name="IQ_RETURN_EQUITY_BROK" hidden="1">"c1120"</definedName>
    <definedName name="IQ_RETURN_EQUITY_EST" hidden="1">"c3535"</definedName>
    <definedName name="IQ_RETURN_EQUITY_FDIC" hidden="1">"c6732"</definedName>
    <definedName name="IQ_RETURN_EQUITY_FS" hidden="1">"c1121"</definedName>
    <definedName name="IQ_RETURN_EQUITY_HIGH_EST" hidden="1">"c3536"</definedName>
    <definedName name="IQ_RETURN_EQUITY_LOW_EST" hidden="1">"c3537"</definedName>
    <definedName name="IQ_RETURN_EQUITY_MEDIAN_EST" hidden="1">"c3538"</definedName>
    <definedName name="IQ_RETURN_EQUITY_NUM_EST" hidden="1">"c3533"</definedName>
    <definedName name="IQ_RETURN_EQUITY_STDDEV_EST" hidden="1">"c3534"</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BEFORE_LL_FFIEC" hidden="1">"c13018"</definedName>
    <definedName name="IQ_REVENUE_EST" hidden="1">"c1126"</definedName>
    <definedName name="IQ_REVENUE_EST_1" hidden="1">"IQ_REVENUE_EST_1"</definedName>
    <definedName name="IQ_REVENUE_EST_BOTTOM_UP_CIQ" hidden="1">"c12025"</definedName>
    <definedName name="IQ_REVENUE_EST_CIQ" hidden="1">"c3616"</definedName>
    <definedName name="IQ_REVENUE_EST_REUT" hidden="1">"c3634"</definedName>
    <definedName name="IQ_REVENUE_GROWTH_1" hidden="1">"IQ_REVENUE_GROWTH_1"</definedName>
    <definedName name="IQ_REVENUE_GROWTH_2" hidden="1">"IQ_REVENUE_GROWTH_2"</definedName>
    <definedName name="IQ_REVENUE_HIGH_EST" hidden="1">"c1127"</definedName>
    <definedName name="IQ_REVENUE_HIGH_EST_CIQ" hidden="1">"c3618"</definedName>
    <definedName name="IQ_REVENUE_HIGH_EST_REUT" hidden="1">"c3636"</definedName>
    <definedName name="IQ_REVENUE_LOW_EST" hidden="1">"c1128"</definedName>
    <definedName name="IQ_REVENUE_LOW_EST_CIQ" hidden="1">"c3619"</definedName>
    <definedName name="IQ_REVENUE_LOW_EST_REUT" hidden="1">"c3637"</definedName>
    <definedName name="IQ_REVENUE_MEDIAN_EST" hidden="1">"c1662"</definedName>
    <definedName name="IQ_REVENUE_MEDIAN_EST_CIQ" hidden="1">"c3617"</definedName>
    <definedName name="IQ_REVENUE_MEDIAN_EST_REUT" hidden="1">"c3635"</definedName>
    <definedName name="IQ_REVENUE_NO_EST" hidden="1">"c263"</definedName>
    <definedName name="IQ_REVENUE_NUM_EST" hidden="1">"c1129"</definedName>
    <definedName name="IQ_REVENUE_NUM_EST_CIQ" hidden="1">"c3620"</definedName>
    <definedName name="IQ_REVENUE_NUM_EST_REUT" hidden="1">"c3638"</definedName>
    <definedName name="IQ_REVISION_DATE_" hidden="1">39637.5735185185</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EVOLVING_SECURED_1_–4_NON_ACCRUAL_FFIEC" hidden="1">"c13314"</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POSITIONS_FFIEC" hidden="1">"c12859"</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FIC_ALLOWANCE" hidden="1">"c15247"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XPLORE_DRILL" hidden="1">"c13851"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PPLIES_FFIEC" hidden="1">"c13050"</definedName>
    <definedName name="IQ_SURPLUS_FDIC" hidden="1">"c6351"</definedName>
    <definedName name="IQ_SURPLUS_FFIEC" hidden="1">"c12877"</definedName>
    <definedName name="IQ_SVA" hidden="1">"c1214"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1</definedName>
    <definedName name="IQRAA28" hidden="1">"$AA$29:$AA$48"</definedName>
    <definedName name="IQRAB28" hidden="1">"$AB$29:$AB$48"</definedName>
    <definedName name="IQRAC28" hidden="1">"$AC$29:$AC$48"</definedName>
    <definedName name="IQRAD28" hidden="1">"$AD$29:$AD$48"</definedName>
    <definedName name="IQRAE28" hidden="1">"$AE$29:$AE$48"</definedName>
    <definedName name="IQRAF28" hidden="1">"$AF$29:$AF$48"</definedName>
    <definedName name="IQRAG28" hidden="1">"$AG$29:$AG$48"</definedName>
    <definedName name="IQRAH28" hidden="1">"$AH$29:$AH$48"</definedName>
    <definedName name="IQRAI28" hidden="1">"$AI$29:$AI$48"</definedName>
    <definedName name="IQRAJ28" hidden="1">"$AJ$29:$AJ$48"</definedName>
    <definedName name="IQRAK28" hidden="1">"$AK$29:$AK$48"</definedName>
    <definedName name="IQRAL28" hidden="1">"$AL$29:$AL$48"</definedName>
    <definedName name="IQRAU28" hidden="1">"$AU$29:$AU$48"</definedName>
    <definedName name="IQRAV27" hidden="1">"$AV$28:$AV$89"</definedName>
    <definedName name="IQRAV28" hidden="1">"$AV$29:$AV$90"</definedName>
    <definedName name="IQRAZ28" hidden="1">"$AZ$29:$AZ$90"</definedName>
    <definedName name="IQRBA28" hidden="1">"$BA$29:$BA$90"</definedName>
    <definedName name="IQRBB28" hidden="1">"$BB$29:$BB$90"</definedName>
    <definedName name="IQRBC28" hidden="1">"$BC$29:$BC$90"</definedName>
    <definedName name="IQRBD28" hidden="1">"$BD$29:$BD$90"</definedName>
    <definedName name="IQRU28" hidden="1">"$U$29:$U$48"</definedName>
    <definedName name="IQRV28" hidden="1">"$V$29:$V$48"</definedName>
    <definedName name="IQRW28" hidden="1">"$W$29:$W$48"</definedName>
    <definedName name="IQRX10" hidden="1">"$X$11:$X$114"</definedName>
    <definedName name="IQRX28" hidden="1">"$X$29:$X$48"</definedName>
    <definedName name="IQRY28" hidden="1">"$Y$29:$Y$48"</definedName>
    <definedName name="IQRZ28" hidden="1">"$Z$29:$Z$48"</definedName>
    <definedName name="IR" localSheetId="5" hidden="1">{#N/A,#N/A,FALSE,"Aging Summary";#N/A,#N/A,FALSE,"Ratio Analysis";#N/A,#N/A,FALSE,"Test 120 Day Accts";#N/A,#N/A,FALSE,"Tickmarks"}</definedName>
    <definedName name="IR" localSheetId="4" hidden="1">{#N/A,#N/A,FALSE,"Aging Summary";#N/A,#N/A,FALSE,"Ratio Analysis";#N/A,#N/A,FALSE,"Test 120 Day Accts";#N/A,#N/A,FALSE,"Tickmarks"}</definedName>
    <definedName name="IR" localSheetId="0" hidden="1">{#N/A,#N/A,FALSE,"Aging Summary";#N/A,#N/A,FALSE,"Ratio Analysis";#N/A,#N/A,FALSE,"Test 120 Day Accts";#N/A,#N/A,FALSE,"Tickmarks"}</definedName>
    <definedName name="IR" hidden="1">{#N/A,#N/A,FALSE,"Aging Summary";#N/A,#N/A,FALSE,"Ratio Analysis";#N/A,#N/A,FALSE,"Test 120 Day Accts";#N/A,#N/A,FALSE,"Tickmarks"}</definedName>
    <definedName name="IR_1" localSheetId="5">#REF!</definedName>
    <definedName name="IR_1" localSheetId="9">#REF!</definedName>
    <definedName name="IR_1" localSheetId="4">#REF!</definedName>
    <definedName name="IR_1" localSheetId="0">#REF!</definedName>
    <definedName name="IR_1">#REF!</definedName>
    <definedName name="IR_10" localSheetId="9">#REF!</definedName>
    <definedName name="IR_10" localSheetId="4">#REF!</definedName>
    <definedName name="IR_10">#REF!</definedName>
    <definedName name="IR_11" localSheetId="9">#REF!</definedName>
    <definedName name="IR_11" localSheetId="4">#REF!</definedName>
    <definedName name="IR_11">#REF!</definedName>
    <definedName name="IR_12" localSheetId="9">#REF!</definedName>
    <definedName name="IR_12">#REF!</definedName>
    <definedName name="IR_2" localSheetId="9">#REF!</definedName>
    <definedName name="IR_2">#REF!</definedName>
    <definedName name="IR_3" localSheetId="9">#REF!</definedName>
    <definedName name="IR_3">#REF!</definedName>
    <definedName name="IR_4" localSheetId="9">#REF!</definedName>
    <definedName name="IR_4">#REF!</definedName>
    <definedName name="IR_5" localSheetId="9">#REF!</definedName>
    <definedName name="IR_5">#REF!</definedName>
    <definedName name="IR_6" localSheetId="9">#REF!</definedName>
    <definedName name="IR_6">#REF!</definedName>
    <definedName name="IR_7" localSheetId="9">#REF!</definedName>
    <definedName name="IR_7">#REF!</definedName>
    <definedName name="IR_8" localSheetId="9">#REF!</definedName>
    <definedName name="IR_8">#REF!</definedName>
    <definedName name="IR_9" localSheetId="9">#REF!</definedName>
    <definedName name="IR_9">#REF!</definedName>
    <definedName name="IR_ANO" localSheetId="9">#REF!</definedName>
    <definedName name="IR_ANO">#REF!</definedName>
    <definedName name="IR_ESTIMADO" localSheetId="9">#REF!</definedName>
    <definedName name="IR_ESTIMADO">#REF!</definedName>
    <definedName name="ir_perpetuo">[48]IRCS!$O$160</definedName>
    <definedName name="IR_UFIR" localSheetId="5">#REF!</definedName>
    <definedName name="IR_UFIR" localSheetId="9">#REF!</definedName>
    <definedName name="IR_UFIR" localSheetId="4">#REF!</definedName>
    <definedName name="IR_UFIR" localSheetId="0">#REF!</definedName>
    <definedName name="IR_UFIR">#REF!</definedName>
    <definedName name="IR00" localSheetId="5" hidden="1">{#N/A,#N/A,FALSE,"Aging Summary";#N/A,#N/A,FALSE,"Ratio Analysis";#N/A,#N/A,FALSE,"Test 120 Day Accts";#N/A,#N/A,FALSE,"Tickmarks"}</definedName>
    <definedName name="IR00" localSheetId="4" hidden="1">{#N/A,#N/A,FALSE,"Aging Summary";#N/A,#N/A,FALSE,"Ratio Analysis";#N/A,#N/A,FALSE,"Test 120 Day Accts";#N/A,#N/A,FALSE,"Tickmarks"}</definedName>
    <definedName name="IR00" localSheetId="0" hidden="1">{#N/A,#N/A,FALSE,"Aging Summary";#N/A,#N/A,FALSE,"Ratio Analysis";#N/A,#N/A,FALSE,"Test 120 Day Accts";#N/A,#N/A,FALSE,"Tickmarks"}</definedName>
    <definedName name="IR00" hidden="1">{#N/A,#N/A,FALSE,"Aging Summary";#N/A,#N/A,FALSE,"Ratio Analysis";#N/A,#N/A,FALSE,"Test 120 Day Accts";#N/A,#N/A,FALSE,"Tickmarks"}</definedName>
    <definedName name="IRCSDiferido" localSheetId="5">#REF!</definedName>
    <definedName name="IRCSDiferido" localSheetId="9">#REF!</definedName>
    <definedName name="IRCSDiferido" localSheetId="4">#REF!</definedName>
    <definedName name="IRCSDiferido" localSheetId="0">#REF!</definedName>
    <definedName name="IRCSDiferido">#REF!</definedName>
    <definedName name="IRD_J" localSheetId="9">#REF!</definedName>
    <definedName name="IRD_J" localSheetId="4">#REF!</definedName>
    <definedName name="IRD_J">#REF!</definedName>
    <definedName name="IRD_M" localSheetId="9">#REF!</definedName>
    <definedName name="IRD_M" localSheetId="4">#REF!</definedName>
    <definedName name="IRD_M">#REF!</definedName>
    <definedName name="IRD_S" localSheetId="9">#REF!</definedName>
    <definedName name="IRD_S">#REF!</definedName>
    <definedName name="IRDIF" localSheetId="9">#REF!</definedName>
    <definedName name="IRDIF">#REF!</definedName>
    <definedName name="IRDIF_J" localSheetId="9">#REF!</definedName>
    <definedName name="IRDIF_J">#REF!</definedName>
    <definedName name="IRDIF_M" localSheetId="9">#REF!</definedName>
    <definedName name="IRDIF_M">#REF!</definedName>
    <definedName name="IRDIF_S" localSheetId="9">#REF!</definedName>
    <definedName name="IRDIF_S">#REF!</definedName>
    <definedName name="IRPJ" localSheetId="9">#REF!</definedName>
    <definedName name="IRPJ">#REF!</definedName>
    <definedName name="IRPJ2" localSheetId="9">#REF!</definedName>
    <definedName name="IRPJ2">#REF!</definedName>
    <definedName name="irRF" localSheetId="9" hidden="1">#REF!</definedName>
    <definedName name="irRF" hidden="1">#REF!</definedName>
    <definedName name="ishs" localSheetId="9">#REF!</definedName>
    <definedName name="ishs">#REF!</definedName>
    <definedName name="isis" localSheetId="9">#REF!</definedName>
    <definedName name="isis">#REF!</definedName>
    <definedName name="ISP_Profit_and_Loss" localSheetId="9">'[88]Canbras TVA'!#REF!</definedName>
    <definedName name="ISP_Profit_and_Loss">'[88]Canbras TVA'!#REF!</definedName>
    <definedName name="ISS" localSheetId="5">#REF!</definedName>
    <definedName name="ISS" localSheetId="9">#REF!</definedName>
    <definedName name="ISS" localSheetId="4">#REF!</definedName>
    <definedName name="ISS" localSheetId="0">#REF!</definedName>
    <definedName name="ISS">#REF!</definedName>
    <definedName name="ISS___alíquota_de_Curitiba" localSheetId="9">#REF!</definedName>
    <definedName name="ISS___alíquota_de_Curitiba" localSheetId="4">#REF!</definedName>
    <definedName name="ISS___alíquota_de_Curitiba">#REF!</definedName>
    <definedName name="item2" localSheetId="9">#REF!</definedName>
    <definedName name="item2" localSheetId="4">#REF!</definedName>
    <definedName name="item2">#REF!</definedName>
    <definedName name="itformolsp">[159]Premissas!$B$41</definedName>
    <definedName name="ithexa" localSheetId="5">#REF!</definedName>
    <definedName name="ithexa" localSheetId="9">#REF!</definedName>
    <definedName name="ithexa" localSheetId="4">#REF!</definedName>
    <definedName name="ithexa" localSheetId="0">#REF!</definedName>
    <definedName name="ithexa">#REF!</definedName>
    <definedName name="itpenta" localSheetId="9">#REF!</definedName>
    <definedName name="itpenta" localSheetId="4">#REF!</definedName>
    <definedName name="itpenta">#REF!</definedName>
    <definedName name="itpentaba" localSheetId="9">#REF!</definedName>
    <definedName name="itpentaba" localSheetId="4">#REF!</definedName>
    <definedName name="itpentaba">#REF!</definedName>
    <definedName name="itpentasp" localSheetId="9">#REF!</definedName>
    <definedName name="itpentasp">#REF!</definedName>
    <definedName name="ITR" localSheetId="9">#REF!</definedName>
    <definedName name="ITR">#REF!</definedName>
    <definedName name="ITR_J" localSheetId="9">#REF!</definedName>
    <definedName name="ITR_J">#REF!</definedName>
    <definedName name="ITR_M" localSheetId="9">#REF!</definedName>
    <definedName name="ITR_M">#REF!</definedName>
    <definedName name="ITR_S" localSheetId="9">#REF!</definedName>
    <definedName name="ITR_S">#REF!</definedName>
    <definedName name="ITRJ" localSheetId="9">#REF!</definedName>
    <definedName name="ITRJ">#REF!</definedName>
    <definedName name="ITRM" localSheetId="9">#REF!</definedName>
    <definedName name="ITRM">#REF!</definedName>
    <definedName name="ITRS" localSheetId="9">#REF!</definedName>
    <definedName name="ITRS">#REF!</definedName>
    <definedName name="itvapor" localSheetId="9">#REF!</definedName>
    <definedName name="itvapor">#REF!</definedName>
    <definedName name="IU" localSheetId="5" hidden="1">{#N/A,#N/A,FALSE,"TOTAL"}</definedName>
    <definedName name="IU" localSheetId="4" hidden="1">{#N/A,#N/A,FALSE,"TOTAL"}</definedName>
    <definedName name="IU" localSheetId="0" hidden="1">{#N/A,#N/A,FALSE,"TOTAL"}</definedName>
    <definedName name="IU" hidden="1">{#N/A,#N/A,FALSE,"TOTAL"}</definedName>
    <definedName name="iui" hidden="1">[160]XREF!$A$3:$IV$3</definedName>
    <definedName name="j" localSheetId="5">#REF!</definedName>
    <definedName name="j" localSheetId="9">#REF!</definedName>
    <definedName name="j" localSheetId="4">#REF!</definedName>
    <definedName name="j" localSheetId="0">#REF!</definedName>
    <definedName name="j">#REF!</definedName>
    <definedName name="jajifai" localSheetId="5" hidden="1">{#N/A,#N/A,FALSE,"Aging Summary";#N/A,#N/A,FALSE,"Ratio Analysis";#N/A,#N/A,FALSE,"Test 120 Day Accts";#N/A,#N/A,FALSE,"Tickmarks"}</definedName>
    <definedName name="jajifai" localSheetId="4" hidden="1">{#N/A,#N/A,FALSE,"Aging Summary";#N/A,#N/A,FALSE,"Ratio Analysis";#N/A,#N/A,FALSE,"Test 120 Day Accts";#N/A,#N/A,FALSE,"Tickmarks"}</definedName>
    <definedName name="jajifai" localSheetId="0" hidden="1">{#N/A,#N/A,FALSE,"Aging Summary";#N/A,#N/A,FALSE,"Ratio Analysis";#N/A,#N/A,FALSE,"Test 120 Day Accts";#N/A,#N/A,FALSE,"Tickmarks"}</definedName>
    <definedName name="jajifai" hidden="1">{#N/A,#N/A,FALSE,"Aging Summary";#N/A,#N/A,FALSE,"Ratio Analysis";#N/A,#N/A,FALSE,"Test 120 Day Accts";#N/A,#N/A,FALSE,"Tickmarks"}</definedName>
    <definedName name="JAN" localSheetId="9">[7]Histórico!#REF!</definedName>
    <definedName name="JAN">[7]Histórico!#REF!</definedName>
    <definedName name="Jan_1" localSheetId="5" hidden="1">{#N/A,#N/A,FALSE,"Aging Summary";#N/A,#N/A,FALSE,"Ratio Analysis";#N/A,#N/A,FALSE,"Test 120 Day Accts";#N/A,#N/A,FALSE,"Tickmarks"}</definedName>
    <definedName name="Jan_1" localSheetId="4" hidden="1">{#N/A,#N/A,FALSE,"Aging Summary";#N/A,#N/A,FALSE,"Ratio Analysis";#N/A,#N/A,FALSE,"Test 120 Day Accts";#N/A,#N/A,FALSE,"Tickmarks"}</definedName>
    <definedName name="Jan_1" localSheetId="0" hidden="1">{#N/A,#N/A,FALSE,"Aging Summary";#N/A,#N/A,FALSE,"Ratio Analysis";#N/A,#N/A,FALSE,"Test 120 Day Accts";#N/A,#N/A,FALSE,"Tickmarks"}</definedName>
    <definedName name="Jan_1" hidden="1">{#N/A,#N/A,FALSE,"Aging Summary";#N/A,#N/A,FALSE,"Ratio Analysis";#N/A,#N/A,FALSE,"Test 120 Day Accts";#N/A,#N/A,FALSE,"Tickmarks"}</definedName>
    <definedName name="Jan_99" localSheetId="5">#REF!</definedName>
    <definedName name="Jan_99" localSheetId="9">#REF!</definedName>
    <definedName name="Jan_99" localSheetId="4">#REF!</definedName>
    <definedName name="Jan_99" localSheetId="0">#REF!</definedName>
    <definedName name="Jan_99">#REF!</definedName>
    <definedName name="JANEIRO96" localSheetId="9">#REF!</definedName>
    <definedName name="JANEIRO96" localSheetId="4">#REF!</definedName>
    <definedName name="JANEIRO96">#REF!</definedName>
    <definedName name="JanFatDerby">'[41]Prod.Derby.jan17'!$M$219</definedName>
    <definedName name="JanFatRiomar">'[41]Prod.Riomar.jan17'!$M$193</definedName>
    <definedName name="JanFatTacaruna">'[41]Prod.Tacaruna.jan17'!$M$153</definedName>
    <definedName name="janM">'[42]BalanceteMuma Jan16'!$B:$H</definedName>
    <definedName name="JanVolDerby">'[41]Prod.Derby.jan17'!$D$219</definedName>
    <definedName name="JanVolRiomar">'[41]Prod.Riomar.jan17'!$D$193</definedName>
    <definedName name="JanVolTacaruna">'[41]Prod.Tacaruna.jan17'!$D$153</definedName>
    <definedName name="jd" localSheetId="5" hidden="1">{#N/A,#N/A,FALSE,"TOTAL"}</definedName>
    <definedName name="jd" localSheetId="4" hidden="1">{#N/A,#N/A,FALSE,"TOTAL"}</definedName>
    <definedName name="jd" localSheetId="0" hidden="1">{#N/A,#N/A,FALSE,"TOTAL"}</definedName>
    <definedName name="jd" hidden="1">{#N/A,#N/A,FALSE,"TOTAL"}</definedName>
    <definedName name="Jesus" localSheetId="5">#REF!</definedName>
    <definedName name="Jesus" localSheetId="9">#REF!</definedName>
    <definedName name="Jesus" localSheetId="4">#REF!</definedName>
    <definedName name="Jesus" localSheetId="0">#REF!</definedName>
    <definedName name="Jesus">#REF!</definedName>
    <definedName name="Jet_No2.NYH">[85]Histórico!$AB$190</definedName>
    <definedName name="Jet54_No2.USG">[85]Histórico!$AB$152</definedName>
    <definedName name="JetHFMed_GO_IPE">[85]Histórico!$A$488</definedName>
    <definedName name="JetMFMed_Dtd">[85]Histórico!$A$350</definedName>
    <definedName name="JetNWE_Dtd">[85]Histórico!$A$465</definedName>
    <definedName name="jflskjfjsljfowjf" localSheetId="5" hidden="1">{#N/A,#N/A,FALSE,"Aging Summary";#N/A,#N/A,FALSE,"Ratio Analysis";#N/A,#N/A,FALSE,"Test 120 Day Accts";#N/A,#N/A,FALSE,"Tickmarks"}</definedName>
    <definedName name="jflskjfjsljfowjf" localSheetId="4" hidden="1">{#N/A,#N/A,FALSE,"Aging Summary";#N/A,#N/A,FALSE,"Ratio Analysis";#N/A,#N/A,FALSE,"Test 120 Day Accts";#N/A,#N/A,FALSE,"Tickmarks"}</definedName>
    <definedName name="jflskjfjsljfowjf" localSheetId="0" hidden="1">{#N/A,#N/A,FALSE,"Aging Summary";#N/A,#N/A,FALSE,"Ratio Analysis";#N/A,#N/A,FALSE,"Test 120 Day Accts";#N/A,#N/A,FALSE,"Tickmarks"}</definedName>
    <definedName name="jflskjfjsljfowjf" hidden="1">{#N/A,#N/A,FALSE,"Aging Summary";#N/A,#N/A,FALSE,"Ratio Analysis";#N/A,#N/A,FALSE,"Test 120 Day Accts";#N/A,#N/A,FALSE,"Tickmarks"}</definedName>
    <definedName name="jfsfjhsjh" localSheetId="5" hidden="1">{#N/A,#N/A,FALSE,"Aging Summary";#N/A,#N/A,FALSE,"Ratio Analysis";#N/A,#N/A,FALSE,"Test 120 Day Accts";#N/A,#N/A,FALSE,"Tickmarks"}</definedName>
    <definedName name="jfsfjhsjh" localSheetId="4" hidden="1">{#N/A,#N/A,FALSE,"Aging Summary";#N/A,#N/A,FALSE,"Ratio Analysis";#N/A,#N/A,FALSE,"Test 120 Day Accts";#N/A,#N/A,FALSE,"Tickmarks"}</definedName>
    <definedName name="jfsfjhsjh" localSheetId="0" hidden="1">{#N/A,#N/A,FALSE,"Aging Summary";#N/A,#N/A,FALSE,"Ratio Analysis";#N/A,#N/A,FALSE,"Test 120 Day Accts";#N/A,#N/A,FALSE,"Tickmarks"}</definedName>
    <definedName name="jfsfjhsjh" hidden="1">{#N/A,#N/A,FALSE,"Aging Summary";#N/A,#N/A,FALSE,"Ratio Analysis";#N/A,#N/A,FALSE,"Test 120 Day Accts";#N/A,#N/A,FALSE,"Tickmarks"}</definedName>
    <definedName name="JG" localSheetId="5" hidden="1">{#N/A,#N/A,FALSE,"TOTAL"}</definedName>
    <definedName name="JG" localSheetId="4" hidden="1">{#N/A,#N/A,FALSE,"TOTAL"}</definedName>
    <definedName name="JG" localSheetId="0" hidden="1">{#N/A,#N/A,FALSE,"TOTAL"}</definedName>
    <definedName name="JG" hidden="1">{#N/A,#N/A,FALSE,"TOTAL"}</definedName>
    <definedName name="jhukujk" localSheetId="5" hidden="1">{#N/A,#N/A,FALSE,"TOTAL"}</definedName>
    <definedName name="jhukujk" localSheetId="4" hidden="1">{#N/A,#N/A,FALSE,"TOTAL"}</definedName>
    <definedName name="jhukujk" localSheetId="0" hidden="1">{#N/A,#N/A,FALSE,"TOTAL"}</definedName>
    <definedName name="jhukujk" hidden="1">{#N/A,#N/A,FALSE,"TOTAL"}</definedName>
    <definedName name="jj" localSheetId="9">[149]ESTIMAR!#REF!</definedName>
    <definedName name="jj" localSheetId="1">[149]ESTIMAR!#REF!</definedName>
    <definedName name="jj" localSheetId="2">[149]ESTIMAR!#REF!</definedName>
    <definedName name="jj">[149]ESTIMAR!#REF!</definedName>
    <definedName name="jo" localSheetId="5">#REF!</definedName>
    <definedName name="jo" localSheetId="9">#REF!</definedName>
    <definedName name="jo" localSheetId="4">#REF!</definedName>
    <definedName name="jo" localSheetId="0">#REF!</definedName>
    <definedName name="jo">#REF!</definedName>
    <definedName name="joao" localSheetId="9">#REF!</definedName>
    <definedName name="joao" localSheetId="4">#REF!</definedName>
    <definedName name="joao">#REF!</definedName>
    <definedName name="JP" localSheetId="5" hidden="1">{"'SIVA Pricing Model'!$A$1:$F$39"}</definedName>
    <definedName name="JP" localSheetId="4" hidden="1">{"'SIVA Pricing Model'!$A$1:$F$39"}</definedName>
    <definedName name="JP" localSheetId="0" hidden="1">{"'SIVA Pricing Model'!$A$1:$F$39"}</definedName>
    <definedName name="JP" hidden="1">{"'SIVA Pricing Model'!$A$1:$F$39"}</definedName>
    <definedName name="JUDICIAIS" localSheetId="9">#REF!</definedName>
    <definedName name="JUDICIAIS">#REF!</definedName>
    <definedName name="JUL" localSheetId="9">[7]Histórico!#REF!</definedName>
    <definedName name="JUL">[7]Histórico!#REF!</definedName>
    <definedName name="JulFatDerby">'[41]Prod.Derby.Jul17'!$M$213</definedName>
    <definedName name="JulFatRecife">'[41]Prod.Recife.Jul17'!$M$137</definedName>
    <definedName name="JulFatRiomar">'[41]Prod.Riomar.Jul17'!$M$189</definedName>
    <definedName name="JulFatTacaruna">'[41]Prod.Tacaruna.Jul17'!$M$145</definedName>
    <definedName name="Julho17_balan">'[41]Balancete Diagmax Jul17'!$A:$G</definedName>
    <definedName name="JulM">'[42]BalanceteMuma Jul16'!$B$4:$H$141</definedName>
    <definedName name="JulVolDerby">'[41]Prod.Derby.Jul17'!$D$213</definedName>
    <definedName name="JulVolRecife">'[41]Prod.Recife.Jul17'!$D$137</definedName>
    <definedName name="JulVolRiomar">'[41]Prod.Riomar.Jul17'!$D$189</definedName>
    <definedName name="JulVolTacaruna">'[41]Prod.Tacaruna.Jul17'!$D$145</definedName>
    <definedName name="July" localSheetId="5" hidden="1">{"'SIVA Pricing Model'!$A$1:$F$39"}</definedName>
    <definedName name="July" localSheetId="4" hidden="1">{"'SIVA Pricing Model'!$A$1:$F$39"}</definedName>
    <definedName name="July" localSheetId="0" hidden="1">{"'SIVA Pricing Model'!$A$1:$F$39"}</definedName>
    <definedName name="July" hidden="1">{"'SIVA Pricing Model'!$A$1:$F$39"}</definedName>
    <definedName name="JUN" localSheetId="9">[7]Histórico!#REF!</definedName>
    <definedName name="JUN">[7]Histórico!#REF!</definedName>
    <definedName name="JunFatDerby">'[41]Prod.Derby.Jun17'!$M$219</definedName>
    <definedName name="JunFatRiomar">'[41]Prod.Riomar.Jun17'!$M$183</definedName>
    <definedName name="JunFatTacaruna">'[41]Prod.Tacaruna.Jun17'!$M$148</definedName>
    <definedName name="JUNHO" localSheetId="5">#REF!</definedName>
    <definedName name="JUNHO" localSheetId="9">#REF!</definedName>
    <definedName name="JUNHO" localSheetId="4">#REF!</definedName>
    <definedName name="JUNHO" localSheetId="0">#REF!</definedName>
    <definedName name="JUNHO">#REF!</definedName>
    <definedName name="Junho16_balan">'[41]Balancete Diagmax Jun16'!$A:$G</definedName>
    <definedName name="Junho17_balan">'[41]Balancete Diagmax Jun17'!$A:$G</definedName>
    <definedName name="junk2" localSheetId="5" hidden="1">{"BS",#N/A,FALSE,"USA"}</definedName>
    <definedName name="junk2" localSheetId="4" hidden="1">{"BS",#N/A,FALSE,"USA"}</definedName>
    <definedName name="junk2" localSheetId="0" hidden="1">{"BS",#N/A,FALSE,"USA"}</definedName>
    <definedName name="junk2" hidden="1">{"BS",#N/A,FALSE,"USA"}</definedName>
    <definedName name="junk3" localSheetId="5" hidden="1">{"BS",#N/A,FALSE,"USA"}</definedName>
    <definedName name="junk3" localSheetId="4" hidden="1">{"BS",#N/A,FALSE,"USA"}</definedName>
    <definedName name="junk3" localSheetId="0" hidden="1">{"BS",#N/A,FALSE,"USA"}</definedName>
    <definedName name="junk3" hidden="1">{"BS",#N/A,FALSE,"USA"}</definedName>
    <definedName name="junkme" localSheetId="5" hidden="1">{#N/A,#N/A,TRUE,"Status Report";#N/A,#N/A,TRUE,"Current Forecast";#N/A,#N/A,TRUE,"Last Forecast";#N/A,#N/A,TRUE,"BP";#N/A,#N/A,TRUE,"LY"}</definedName>
    <definedName name="junkme" localSheetId="4" hidden="1">{#N/A,#N/A,TRUE,"Status Report";#N/A,#N/A,TRUE,"Current Forecast";#N/A,#N/A,TRUE,"Last Forecast";#N/A,#N/A,TRUE,"BP";#N/A,#N/A,TRUE,"LY"}</definedName>
    <definedName name="junkme" localSheetId="0" hidden="1">{#N/A,#N/A,TRUE,"Status Report";#N/A,#N/A,TRUE,"Current Forecast";#N/A,#N/A,TRUE,"Last Forecast";#N/A,#N/A,TRUE,"BP";#N/A,#N/A,TRUE,"LY"}</definedName>
    <definedName name="junkme" hidden="1">{#N/A,#N/A,TRUE,"Status Report";#N/A,#N/A,TRUE,"Current Forecast";#N/A,#N/A,TRUE,"Last Forecast";#N/A,#N/A,TRUE,"BP";#N/A,#N/A,TRUE,"LY"}</definedName>
    <definedName name="JunM">'[42]BalanceteMuma Jun16'!$B$4:$H$139</definedName>
    <definedName name="JunVolDerby">'[41]Prod.Derby.Jun17'!$D$219</definedName>
    <definedName name="JunVolRiomar">'[41]Prod.Riomar.Jun17'!$D$183</definedName>
    <definedName name="JunVolTacaruna">'[41]Prod.Tacaruna.Jun17'!$D$148</definedName>
    <definedName name="k" localSheetId="5" hidden="1">{"'COMBUSTÍVEIS'!$A$1:$K$88"}</definedName>
    <definedName name="k" localSheetId="4" hidden="1">{"'COMBUSTÍVEIS'!$A$1:$K$88"}</definedName>
    <definedName name="k" localSheetId="0" hidden="1">{"'COMBUSTÍVEIS'!$A$1:$K$88"}</definedName>
    <definedName name="k" hidden="1">{"'COMBUSTÍVEIS'!$A$1:$K$88"}</definedName>
    <definedName name="K2_WBEVMODE" hidden="1">0</definedName>
    <definedName name="ka" localSheetId="5" hidden="1">{"TOTAL",#N/A,FALSE,"A";"FISCAL94",#N/A,FALSE,"A";"FISCAL95",#N/A,FALSE,"A";"FISCAL96",#N/A,FALSE,"A";"misc page",#N/A,FALSE,"A"}</definedName>
    <definedName name="ka" localSheetId="4" hidden="1">{"TOTAL",#N/A,FALSE,"A";"FISCAL94",#N/A,FALSE,"A";"FISCAL95",#N/A,FALSE,"A";"FISCAL96",#N/A,FALSE,"A";"misc page",#N/A,FALSE,"A"}</definedName>
    <definedName name="ka" localSheetId="0" hidden="1">{"TOTAL",#N/A,FALSE,"A";"FISCAL94",#N/A,FALSE,"A";"FISCAL95",#N/A,FALSE,"A";"FISCAL96",#N/A,FALSE,"A";"misc page",#N/A,FALSE,"A"}</definedName>
    <definedName name="ka" hidden="1">{"TOTAL",#N/A,FALSE,"A";"FISCAL94",#N/A,FALSE,"A";"FISCAL95",#N/A,FALSE,"A";"FISCAL96",#N/A,FALSE,"A";"misc page",#N/A,FALSE,"A"}</definedName>
    <definedName name="karina" localSheetId="9">INDEX([161]Mapas!$B$1:$B$42,MATCH(#REF!,[161]Mapas!$A$1:$A$42,0))</definedName>
    <definedName name="karina" localSheetId="1">INDEX([162]Mapas!$B$1:$B$42,MATCH('[162]Cenário atual da Capacidade'!XFC8,[162]Mapas!$A$1:$A$42,0))</definedName>
    <definedName name="karina" localSheetId="4">INDEX([163]Mapas!$B$1:$B$42,MATCH('[163]Cenário atual da Capacidade'!XFC8,[163]Mapas!$A$1:$A$42,0))</definedName>
    <definedName name="karina">INDEX([161]Mapas!$B$1:$B$42,MATCH(#REF!,[161]Mapas!$A$1:$A$42,0))</definedName>
    <definedName name="kas" localSheetId="5" hidden="1">{"TOTAL",#N/A,FALSE,"A";"FISCAL94",#N/A,FALSE,"A";"FISCAL95",#N/A,FALSE,"A";"FISCAL96",#N/A,FALSE,"A";"misc page",#N/A,FALSE,"A"}</definedName>
    <definedName name="kas" localSheetId="4" hidden="1">{"TOTAL",#N/A,FALSE,"A";"FISCAL94",#N/A,FALSE,"A";"FISCAL95",#N/A,FALSE,"A";"FISCAL96",#N/A,FALSE,"A";"misc page",#N/A,FALSE,"A"}</definedName>
    <definedName name="kas" localSheetId="0" hidden="1">{"TOTAL",#N/A,FALSE,"A";"FISCAL94",#N/A,FALSE,"A";"FISCAL95",#N/A,FALSE,"A";"FISCAL96",#N/A,FALSE,"A";"misc page",#N/A,FALSE,"A"}</definedName>
    <definedName name="kas" hidden="1">{"TOTAL",#N/A,FALSE,"A";"FISCAL94",#N/A,FALSE,"A";"FISCAL95",#N/A,FALSE,"A";"FISCAL96",#N/A,FALSE,"A";"misc page",#N/A,FALSE,"A"}</definedName>
    <definedName name="kc" localSheetId="5">#REF!</definedName>
    <definedName name="kc" localSheetId="9">#REF!</definedName>
    <definedName name="kc" localSheetId="4">#REF!</definedName>
    <definedName name="kc" localSheetId="0">#REF!</definedName>
    <definedName name="kc">#REF!</definedName>
    <definedName name="kdkg´sk´lsf" localSheetId="9">#REF!</definedName>
    <definedName name="kdkg´sk´lsf" localSheetId="4">#REF!</definedName>
    <definedName name="kdkg´sk´lsf">#REF!</definedName>
    <definedName name="kjfkjsalkhdk" localSheetId="5" hidden="1">{#N/A,#N/A,FALSE,"Aging Summary";#N/A,#N/A,FALSE,"Ratio Analysis";#N/A,#N/A,FALSE,"Test 120 Day Accts";#N/A,#N/A,FALSE,"Tickmarks"}</definedName>
    <definedName name="kjfkjsalkhdk" localSheetId="4" hidden="1">{#N/A,#N/A,FALSE,"Aging Summary";#N/A,#N/A,FALSE,"Ratio Analysis";#N/A,#N/A,FALSE,"Test 120 Day Accts";#N/A,#N/A,FALSE,"Tickmarks"}</definedName>
    <definedName name="kjfkjsalkhdk" localSheetId="0" hidden="1">{#N/A,#N/A,FALSE,"Aging Summary";#N/A,#N/A,FALSE,"Ratio Analysis";#N/A,#N/A,FALSE,"Test 120 Day Accts";#N/A,#N/A,FALSE,"Tickmarks"}</definedName>
    <definedName name="kjfkjsalkhdk" hidden="1">{#N/A,#N/A,FALSE,"Aging Summary";#N/A,#N/A,FALSE,"Ratio Analysis";#N/A,#N/A,FALSE,"Test 120 Day Accts";#N/A,#N/A,FALSE,"Tickmarks"}</definedName>
    <definedName name="KJHFDKJHAIU">[34]UFIR!$A$14:$C$2255</definedName>
    <definedName name="KK" localSheetId="5" hidden="1">{#N/A,#N/A,FALSE,"TOTAL"}</definedName>
    <definedName name="KK" localSheetId="4" hidden="1">{#N/A,#N/A,FALSE,"TOTAL"}</definedName>
    <definedName name="KK" localSheetId="0" hidden="1">{#N/A,#N/A,FALSE,"TOTAL"}</definedName>
    <definedName name="KK" hidden="1">{#N/A,#N/A,FALSE,"TOTAL"}</definedName>
    <definedName name="KKK" localSheetId="5" hidden="1">{#N/A,#N/A,FALSE,"TOTAL"}</definedName>
    <definedName name="KKK" localSheetId="4" hidden="1">{#N/A,#N/A,FALSE,"TOTAL"}</definedName>
    <definedName name="KKK" localSheetId="0" hidden="1">{#N/A,#N/A,FALSE,"TOTAL"}</definedName>
    <definedName name="KKK" hidden="1">{#N/A,#N/A,FALSE,"TOTAL"}</definedName>
    <definedName name="kkkkk" localSheetId="5" hidden="1">{"TotalGeralDespesasPorArea",#N/A,FALSE,"VinculosAccessEfetivo"}</definedName>
    <definedName name="kkkkk" localSheetId="4" hidden="1">{"TotalGeralDespesasPorArea",#N/A,FALSE,"VinculosAccessEfetivo"}</definedName>
    <definedName name="kkkkk" localSheetId="0" hidden="1">{"TotalGeralDespesasPorArea",#N/A,FALSE,"VinculosAccessEfetivo"}</definedName>
    <definedName name="kkkkk" hidden="1">{"TotalGeralDespesasPorArea",#N/A,FALSE,"VinculosAccessEfetivo"}</definedName>
    <definedName name="KL" localSheetId="5" hidden="1">{#N/A,#N/A,FALSE,"TOTAL"}</definedName>
    <definedName name="KL" localSheetId="4" hidden="1">{#N/A,#N/A,FALSE,"TOTAL"}</definedName>
    <definedName name="KL" localSheetId="0" hidden="1">{#N/A,#N/A,FALSE,"TOTAL"}</definedName>
    <definedName name="KL" hidden="1">{#N/A,#N/A,FALSE,"TOTAL"}</definedName>
    <definedName name="klj" localSheetId="5" hidden="1">{"'COMBUSTÍVEIS'!$A$1:$K$88"}</definedName>
    <definedName name="klj" localSheetId="4" hidden="1">{"'COMBUSTÍVEIS'!$A$1:$K$88"}</definedName>
    <definedName name="klj" localSheetId="0" hidden="1">{"'COMBUSTÍVEIS'!$A$1:$K$88"}</definedName>
    <definedName name="klj" hidden="1">{"'COMBUSTÍVEIS'!$A$1:$K$88"}</definedName>
    <definedName name="klj_1" localSheetId="5" hidden="1">{"'COMBUSTÍVEIS'!$A$1:$K$88"}</definedName>
    <definedName name="klj_1" localSheetId="4" hidden="1">{"'COMBUSTÍVEIS'!$A$1:$K$88"}</definedName>
    <definedName name="klj_1" localSheetId="0" hidden="1">{"'COMBUSTÍVEIS'!$A$1:$K$88"}</definedName>
    <definedName name="klj_1" hidden="1">{"'COMBUSTÍVEIS'!$A$1:$K$88"}</definedName>
    <definedName name="KO">'[146]SKU Todo FINAL'!$B$3:$B$291</definedName>
    <definedName name="kshksh" localSheetId="5">#REF!</definedName>
    <definedName name="kshksh" localSheetId="9">#REF!</definedName>
    <definedName name="kshksh" localSheetId="4">#REF!</definedName>
    <definedName name="kshksh" localSheetId="0">#REF!</definedName>
    <definedName name="kshksh">#REF!</definedName>
    <definedName name="kskhs" localSheetId="9">#REF!</definedName>
    <definedName name="kskhs" localSheetId="4">#REF!</definedName>
    <definedName name="kskhs">#REF!</definedName>
    <definedName name="L." localSheetId="9">#REF!</definedName>
    <definedName name="L." localSheetId="4">#REF!</definedName>
    <definedName name="L.">#REF!</definedName>
    <definedName name="L._REAL_CONTRIB" localSheetId="9">#REF!</definedName>
    <definedName name="L._REAL_CONTRIB">#REF!</definedName>
    <definedName name="L.EXPL." localSheetId="9">#REF!</definedName>
    <definedName name="L.EXPL.">#REF!</definedName>
    <definedName name="L.INFL." localSheetId="9">#REF!</definedName>
    <definedName name="L.INFL.">#REF!</definedName>
    <definedName name="L.REAL" localSheetId="9">#REF!</definedName>
    <definedName name="L.REAL">#REF!</definedName>
    <definedName name="L_Adjust">[164]Links!$H$1:$H$65536</definedName>
    <definedName name="L_AJE_Tot">[164]Links!$G$1:$G$65536</definedName>
    <definedName name="L_CY_Beg">[164]Links!$F$1:$F$65536</definedName>
    <definedName name="L_CY_End">[164]Links!$J$1:$J$65536</definedName>
    <definedName name="L_PY_E">[165]Links!$K$1:$K$65536</definedName>
    <definedName name="L_PY_End">[164]Links!$K$1:$K$65536</definedName>
    <definedName name="L_RJE_Tot">[164]Links!$I$1:$I$65536</definedName>
    <definedName name="la" localSheetId="5">#REF!</definedName>
    <definedName name="la" localSheetId="9">#REF!</definedName>
    <definedName name="la" localSheetId="4">#REF!</definedName>
    <definedName name="la" localSheetId="0">#REF!</definedName>
    <definedName name="la">#REF!</definedName>
    <definedName name="labels" localSheetId="9">#REF!</definedName>
    <definedName name="labels" localSheetId="4">#REF!</definedName>
    <definedName name="labels">#REF!</definedName>
    <definedName name="LAEBO" localSheetId="9">#REF!</definedName>
    <definedName name="LAEBO" localSheetId="4">#REF!</definedName>
    <definedName name="LAEBO">#REF!</definedName>
    <definedName name="LANC" localSheetId="9">#REF!</definedName>
    <definedName name="LANC">#REF!</definedName>
    <definedName name="LANC1" localSheetId="9">#REF!</definedName>
    <definedName name="LANC1">#REF!</definedName>
    <definedName name="lang">'[152]1. Dados'!$C$1</definedName>
    <definedName name="LB" localSheetId="5">#REF!</definedName>
    <definedName name="LB" localSheetId="9">#REF!</definedName>
    <definedName name="LB" localSheetId="4">#REF!</definedName>
    <definedName name="LB" localSheetId="0">#REF!</definedName>
    <definedName name="LB">#REF!</definedName>
    <definedName name="LC_M" localSheetId="9">#REF!</definedName>
    <definedName name="LC_M" localSheetId="4">#REF!</definedName>
    <definedName name="LC_M">#REF!</definedName>
    <definedName name="lçll" localSheetId="5" hidden="1">{#N/A,#N/A,FALSE,"TOTAL"}</definedName>
    <definedName name="lçll" localSheetId="4" hidden="1">{#N/A,#N/A,FALSE,"TOTAL"}</definedName>
    <definedName name="lçll" localSheetId="0" hidden="1">{#N/A,#N/A,FALSE,"TOTAL"}</definedName>
    <definedName name="lçll" hidden="1">{#N/A,#N/A,FALSE,"TOTAL"}</definedName>
    <definedName name="lcm" localSheetId="5">#REF!</definedName>
    <definedName name="lcm" localSheetId="9">#REF!</definedName>
    <definedName name="lcm" localSheetId="4">#REF!</definedName>
    <definedName name="lcm" localSheetId="0">#REF!</definedName>
    <definedName name="lcm">#REF!</definedName>
    <definedName name="ldfsaiow" localSheetId="5" hidden="1">{#N/A,#N/A,FALSE,"Aging Summary";#N/A,#N/A,FALSE,"Ratio Analysis";#N/A,#N/A,FALSE,"Test 120 Day Accts";#N/A,#N/A,FALSE,"Tickmarks"}</definedName>
    <definedName name="ldfsaiow" localSheetId="4" hidden="1">{#N/A,#N/A,FALSE,"Aging Summary";#N/A,#N/A,FALSE,"Ratio Analysis";#N/A,#N/A,FALSE,"Test 120 Day Accts";#N/A,#N/A,FALSE,"Tickmarks"}</definedName>
    <definedName name="ldfsaiow" localSheetId="0" hidden="1">{#N/A,#N/A,FALSE,"Aging Summary";#N/A,#N/A,FALSE,"Ratio Analysis";#N/A,#N/A,FALSE,"Test 120 Day Accts";#N/A,#N/A,FALSE,"Tickmarks"}</definedName>
    <definedName name="ldfsaiow" hidden="1">{#N/A,#N/A,FALSE,"Aging Summary";#N/A,#N/A,FALSE,"Ratio Analysis";#N/A,#N/A,FALSE,"Test 120 Day Accts";#N/A,#N/A,FALSE,"Tickmarks"}</definedName>
    <definedName name="LE_M" localSheetId="5">#REF!</definedName>
    <definedName name="LE_M" localSheetId="9">#REF!</definedName>
    <definedName name="LE_M" localSheetId="4">#REF!</definedName>
    <definedName name="LE_M" localSheetId="0">#REF!</definedName>
    <definedName name="LE_M">#REF!</definedName>
    <definedName name="leandro" localSheetId="9">#REF!</definedName>
    <definedName name="leandro" localSheetId="4">#REF!</definedName>
    <definedName name="leandro">#REF!</definedName>
    <definedName name="Leas_BP" localSheetId="9">#REF!</definedName>
    <definedName name="Leas_BP" localSheetId="4">#REF!</definedName>
    <definedName name="Leas_BP">#REF!</definedName>
    <definedName name="Leas_GP" localSheetId="9">#REF!</definedName>
    <definedName name="Leas_GP">#REF!</definedName>
    <definedName name="LEASING" localSheetId="9">'[166]MELHORIAS E OPÇÕES'!#REF!</definedName>
    <definedName name="LEASING">'[166]MELHORIAS E OPÇÕES'!#REF!</definedName>
    <definedName name="leonardo" localSheetId="5">#REF!</definedName>
    <definedName name="leonardo" localSheetId="9">#REF!</definedName>
    <definedName name="leonardo" localSheetId="4">#REF!</definedName>
    <definedName name="leonardo" localSheetId="0">#REF!</definedName>
    <definedName name="leonardo">#REF!</definedName>
    <definedName name="leonardo_1" localSheetId="9">#REF!</definedName>
    <definedName name="leonardo_1" localSheetId="4">#REF!</definedName>
    <definedName name="leonardo_1">#REF!</definedName>
    <definedName name="leonardo_2" localSheetId="9">#REF!</definedName>
    <definedName name="leonardo_2" localSheetId="4">#REF!</definedName>
    <definedName name="leonardo_2">#REF!</definedName>
    <definedName name="Level1.xls" localSheetId="9">#REF!</definedName>
    <definedName name="Level1.xls">#REF!</definedName>
    <definedName name="lg" localSheetId="9">#REF!</definedName>
    <definedName name="lg">#REF!</definedName>
    <definedName name="LI_A" localSheetId="9">#REF!</definedName>
    <definedName name="LI_A">#REF!</definedName>
    <definedName name="LI_M" localSheetId="9">#REF!</definedName>
    <definedName name="LI_M">#REF!</definedName>
    <definedName name="LI_R" localSheetId="9">#REF!</definedName>
    <definedName name="LI_R">#REF!</definedName>
    <definedName name="limcount" hidden="1">1</definedName>
    <definedName name="Limpa_aberturas">[68]!Limpa_aberturas</definedName>
    <definedName name="LIN_ANSS_WTII" localSheetId="5">[7]Histórico!#REF!</definedName>
    <definedName name="LIN_ANSS_WTII" localSheetId="9">[7]Histórico!#REF!</definedName>
    <definedName name="LIN_ANSS_WTII" localSheetId="4">[7]Histórico!#REF!</definedName>
    <definedName name="LIN_ANSS_WTII" localSheetId="0">[7]Histórico!#REF!</definedName>
    <definedName name="LIN_ANSS_WTII">[7]Histórico!#REF!</definedName>
    <definedName name="LIN_DUBA_BTDT" localSheetId="9">[7]Histórico!#REF!</definedName>
    <definedName name="LIN_DUBA_BTDT" localSheetId="4">[7]Histórico!#REF!</definedName>
    <definedName name="LIN_DUBA_BTDT">[7]Histórico!#REF!</definedName>
    <definedName name="LIN_MGSO_WDSL" localSheetId="9">[7]Histórico!#REF!</definedName>
    <definedName name="LIN_MGSO_WDSL" localSheetId="4">[7]Histórico!#REF!</definedName>
    <definedName name="LIN_MGSO_WDSL">[7]Histórico!#REF!</definedName>
    <definedName name="LIN_MJET_MGSO" localSheetId="9">[7]Histórico!#REF!</definedName>
    <definedName name="LIN_MJET_MGSO" localSheetId="4">[7]Histórico!#REF!</definedName>
    <definedName name="LIN_MJET_MGSO">[7]Histórico!#REF!</definedName>
    <definedName name="LIN_MJET_WJET" localSheetId="9">[7]Histórico!#REF!</definedName>
    <definedName name="LIN_MJET_WJET" localSheetId="4">[7]Histórico!#REF!</definedName>
    <definedName name="LIN_MJET_WJET">[7]Histórico!#REF!</definedName>
    <definedName name="LIN_MNFT_WNPH" localSheetId="9">[7]Histórico!#REF!</definedName>
    <definedName name="LIN_MNFT_WNPH">[7]Histórico!#REF!</definedName>
    <definedName name="LIN_MPRM_WUNL" localSheetId="9">[7]Histórico!#REF!</definedName>
    <definedName name="LIN_MPRM_WUNL">[7]Histórico!#REF!</definedName>
    <definedName name="LIN_N603_N610" localSheetId="9">[7]Histórico!#REF!</definedName>
    <definedName name="LIN_N603_N610">[7]Histórico!#REF!</definedName>
    <definedName name="LIN_N610_N630" localSheetId="9">[7]Histórico!#REF!</definedName>
    <definedName name="LIN_N610_N630">[7]Histórico!#REF!</definedName>
    <definedName name="LIN_NJET_NNO2" localSheetId="9">[7]Histórico!#REF!</definedName>
    <definedName name="LIN_NJET_NNO2">[7]Histórico!#REF!</definedName>
    <definedName name="LIN_NUNL_NNO2" localSheetId="9">[7]Histórico!#REF!</definedName>
    <definedName name="LIN_NUNL_NNO2">[7]Histórico!#REF!</definedName>
    <definedName name="LIN_OMAN_DUBA" localSheetId="9">[7]Histórico!#REF!</definedName>
    <definedName name="LIN_OMAN_DUBA">[7]Histórico!#REF!</definedName>
    <definedName name="LIN_RBUT_RPRO" localSheetId="9">[7]Histórico!#REF!</definedName>
    <definedName name="LIN_RBUT_RPRO">[7]Histórico!#REF!</definedName>
    <definedName name="LIN_RPRO_DUBA" localSheetId="9">[7]Histórico!#REF!</definedName>
    <definedName name="LIN_RPRO_DUBA">[7]Histórico!#REF!</definedName>
    <definedName name="LIN_U610_N610" localSheetId="9">[7]Histórico!#REF!</definedName>
    <definedName name="LIN_U610_N610">[7]Histórico!#REF!</definedName>
    <definedName name="LIN_U630_N630" localSheetId="9">[7]Histórico!#REF!</definedName>
    <definedName name="LIN_U630_N630">[7]Histórico!#REF!</definedName>
    <definedName name="LIN_UJ54_UNO2" localSheetId="9">[7]Histórico!#REF!</definedName>
    <definedName name="LIN_UJ54_UNO2">[7]Histórico!#REF!</definedName>
    <definedName name="LIN_UNFT_UUNL" localSheetId="9">[7]Histórico!#REF!</definedName>
    <definedName name="LIN_UNFT_UUNL">[7]Histórico!#REF!</definedName>
    <definedName name="LIN_UNO2_NNO2" localSheetId="9">[7]Histórico!#REF!</definedName>
    <definedName name="LIN_UNO2_NNO2">[7]Histórico!#REF!</definedName>
    <definedName name="LIN_UPRO_WTI" localSheetId="9">[7]Histórico!#REF!</definedName>
    <definedName name="LIN_UPRO_WTI">[7]Histórico!#REF!</definedName>
    <definedName name="LIN_W610_N610" localSheetId="9">[7]Histórico!#REF!</definedName>
    <definedName name="LIN_W610_N610">[7]Histórico!#REF!</definedName>
    <definedName name="LIN_W635_W610" localSheetId="9">[7]Histórico!#REF!</definedName>
    <definedName name="LIN_W635_W610">[7]Histórico!#REF!</definedName>
    <definedName name="LIN_WJET_WDSL" localSheetId="9">[7]Histórico!#REF!</definedName>
    <definedName name="LIN_WJET_WDSL">[7]Histórico!#REF!</definedName>
    <definedName name="LIN_WNPH_WUNL" localSheetId="9">[7]Histórico!#REF!</definedName>
    <definedName name="LIN_WNPH_WUNL">[7]Histórico!#REF!</definedName>
    <definedName name="LIN_WUNL_NUNL" localSheetId="9">[7]Histórico!#REF!</definedName>
    <definedName name="LIN_WUNL_NUNL">[7]Histórico!#REF!</definedName>
    <definedName name="LIN7330_2" localSheetId="5">#REF!</definedName>
    <definedName name="LIN7330_2" localSheetId="9">#REF!</definedName>
    <definedName name="LIN7330_2" localSheetId="4">#REF!</definedName>
    <definedName name="LIN7330_2" localSheetId="0">#REF!</definedName>
    <definedName name="LIN7330_2">#REF!</definedName>
    <definedName name="linha">[167]Parâmetros!$F$1:$G$123</definedName>
    <definedName name="lista_oleos" localSheetId="5">#REF!</definedName>
    <definedName name="lista_oleos" localSheetId="9">#REF!</definedName>
    <definedName name="lista_oleos" localSheetId="4">#REF!</definedName>
    <definedName name="lista_oleos" localSheetId="0">#REF!</definedName>
    <definedName name="lista_oleos">#REF!</definedName>
    <definedName name="Lista0">'[50]CALC-RESUMO'!$A$6:$W$37</definedName>
    <definedName name="lista1">'[50]CALC-RESUMO'!$AA$3:$AV$34</definedName>
    <definedName name="ListOffset" hidden="1">1</definedName>
    <definedName name="lixo" localSheetId="5" hidden="1">{#N/A,#N/A,FALSE,"Dutos";#N/A,#N/A,FALSE,"Terminais"}</definedName>
    <definedName name="lixo" localSheetId="4" hidden="1">{#N/A,#N/A,FALSE,"Dutos";#N/A,#N/A,FALSE,"Terminais"}</definedName>
    <definedName name="lixo" localSheetId="0" hidden="1">{#N/A,#N/A,FALSE,"Dutos";#N/A,#N/A,FALSE,"Terminais"}</definedName>
    <definedName name="lixo" hidden="1">{#N/A,#N/A,FALSE,"Dutos";#N/A,#N/A,FALSE,"Terminais"}</definedName>
    <definedName name="ljs" localSheetId="5">#REF!</definedName>
    <definedName name="ljs" localSheetId="9">#REF!</definedName>
    <definedName name="ljs" localSheetId="4">#REF!</definedName>
    <definedName name="ljs" localSheetId="0">#REF!</definedName>
    <definedName name="ljs">#REF!</definedName>
    <definedName name="LK" localSheetId="5" hidden="1">{#N/A,#N/A,FALSE,"TOTAL"}</definedName>
    <definedName name="LK" localSheetId="4" hidden="1">{#N/A,#N/A,FALSE,"TOTAL"}</definedName>
    <definedName name="LK" localSheetId="0" hidden="1">{#N/A,#N/A,FALSE,"TOTAL"}</definedName>
    <definedName name="LK" hidden="1">{#N/A,#N/A,FALSE,"TOTAL"}</definedName>
    <definedName name="ll" localSheetId="5">#REF!</definedName>
    <definedName name="ll" localSheetId="9">#REF!</definedName>
    <definedName name="ll" localSheetId="4">#REF!</definedName>
    <definedName name="ll" localSheetId="0">#REF!</definedName>
    <definedName name="ll">#REF!</definedName>
    <definedName name="lll" localSheetId="5" hidden="1">{"Fecha_Novembro",#N/A,FALSE,"FECHAMENTO-2002 ";"Defer_Novembro",#N/A,FALSE,"DIFERIDO";"Pis_Novembro",#N/A,FALSE,"PIS COFINS";"Iss_Novembro",#N/A,FALSE,"ISS"}</definedName>
    <definedName name="lll" localSheetId="4" hidden="1">{"Fecha_Novembro",#N/A,FALSE,"FECHAMENTO-2002 ";"Defer_Novembro",#N/A,FALSE,"DIFERIDO";"Pis_Novembro",#N/A,FALSE,"PIS COFINS";"Iss_Novembro",#N/A,FALSE,"ISS"}</definedName>
    <definedName name="lll" localSheetId="0" hidden="1">{"Fecha_Novembro",#N/A,FALSE,"FECHAMENTO-2002 ";"Defer_Novembro",#N/A,FALSE,"DIFERIDO";"Pis_Novembro",#N/A,FALSE,"PIS COFINS";"Iss_Novembro",#N/A,FALSE,"ISS"}</definedName>
    <definedName name="lll" hidden="1">{"Fecha_Novembro",#N/A,FALSE,"FECHAMENTO-2002 ";"Defer_Novembro",#N/A,FALSE,"DIFERIDO";"Pis_Novembro",#N/A,FALSE,"PIS COFINS";"Iss_Novembro",#N/A,FALSE,"ISS"}</definedName>
    <definedName name="llllll">#N/A</definedName>
    <definedName name="lllllllll" localSheetId="5" hidden="1">#REF!</definedName>
    <definedName name="lllllllll" localSheetId="9" hidden="1">#REF!</definedName>
    <definedName name="lllllllll" localSheetId="4" hidden="1">#REF!</definedName>
    <definedName name="lllllllll" localSheetId="0" hidden="1">#REF!</definedName>
    <definedName name="lllllllll" hidden="1">#REF!</definedName>
    <definedName name="LLSS" localSheetId="5">[7]Histórico!#REF!</definedName>
    <definedName name="LLSS" localSheetId="9">[7]Histórico!#REF!</definedName>
    <definedName name="LLSS" localSheetId="4">[7]Histórico!#REF!</definedName>
    <definedName name="LLSS" localSheetId="0">[7]Histórico!#REF!</definedName>
    <definedName name="LLSS">[7]Histórico!#REF!</definedName>
    <definedName name="lm" localSheetId="5">#REF!</definedName>
    <definedName name="lm" localSheetId="9">#REF!</definedName>
    <definedName name="lm" localSheetId="4">#REF!</definedName>
    <definedName name="lm" localSheetId="0">#REF!</definedName>
    <definedName name="lm">#REF!</definedName>
    <definedName name="LNPL" localSheetId="5">'[93]BALANCE SHEET'!#REF!</definedName>
    <definedName name="LNPL" localSheetId="9">'[93]BALANCE SHEET'!#REF!</definedName>
    <definedName name="LNPL" localSheetId="4">'[93]BALANCE SHEET'!#REF!</definedName>
    <definedName name="LNPL" localSheetId="0">'[93]BALANCE SHEET'!#REF!</definedName>
    <definedName name="LNPL">'[93]BALANCE SHEET'!#REF!</definedName>
    <definedName name="LO_D_PI" localSheetId="5">#REF!</definedName>
    <definedName name="LO_D_PI" localSheetId="9">#REF!</definedName>
    <definedName name="LO_D_PI" localSheetId="4">#REF!</definedName>
    <definedName name="LO_D_PI" localSheetId="0">#REF!</definedName>
    <definedName name="LO_D_PI">#REF!</definedName>
    <definedName name="LO_T_PI" localSheetId="9">#REF!</definedName>
    <definedName name="LO_T_PI" localSheetId="4">#REF!</definedName>
    <definedName name="LO_T_PI">#REF!</definedName>
    <definedName name="Loc" localSheetId="5">[0]!LOCAL_DATE_SEPARATOR</definedName>
    <definedName name="Loc" localSheetId="9">[0]!LOCAL_DATE_SEPARATOR</definedName>
    <definedName name="Loc" localSheetId="4">[0]!LOCAL_DATE_SEPARATOR</definedName>
    <definedName name="Loc" localSheetId="0">[0]!LOCAL_DATE_SEPARATOR</definedName>
    <definedName name="Loc">[0]!LOCAL_DATE_SEPARATOR</definedName>
    <definedName name="LOCAL_MYSQL_DATE_FORMAT" hidden="1">#N/A</definedName>
    <definedName name="LOCAL_SECOND_FORMAT" hidden="1">" "</definedName>
    <definedName name="Location_Annual" localSheetId="5">#REF!</definedName>
    <definedName name="Location_Annual" localSheetId="9">#REF!</definedName>
    <definedName name="Location_Annual" localSheetId="4">#REF!</definedName>
    <definedName name="Location_Annual" localSheetId="0">#REF!</definedName>
    <definedName name="Location_Annual">#REF!</definedName>
    <definedName name="lohyus" localSheetId="9">#REF!</definedName>
    <definedName name="lohyus" localSheetId="4">#REF!</definedName>
    <definedName name="lohyus">#REF!</definedName>
    <definedName name="LOOKUP" localSheetId="9">#REF!</definedName>
    <definedName name="LOOKUP" localSheetId="4">#REF!</definedName>
    <definedName name="LOOKUP">#REF!</definedName>
    <definedName name="loycsh" localSheetId="9">#REF!</definedName>
    <definedName name="loycsh">#REF!</definedName>
    <definedName name="LR_M" localSheetId="9">#REF!</definedName>
    <definedName name="LR_M">#REF!</definedName>
    <definedName name="LRANO" localSheetId="9">#REF!</definedName>
    <definedName name="LRANO">#REF!</definedName>
    <definedName name="LS_1" localSheetId="9">#REF!</definedName>
    <definedName name="LS_1">#REF!</definedName>
    <definedName name="LS_10" localSheetId="9">#REF!</definedName>
    <definedName name="LS_10">#REF!</definedName>
    <definedName name="LS_11" localSheetId="9">#REF!</definedName>
    <definedName name="LS_11">#REF!</definedName>
    <definedName name="LS_12" localSheetId="9">#REF!</definedName>
    <definedName name="LS_12">#REF!</definedName>
    <definedName name="LS_2" localSheetId="9">#REF!</definedName>
    <definedName name="LS_2">#REF!</definedName>
    <definedName name="LS_3" localSheetId="9">#REF!</definedName>
    <definedName name="LS_3">#REF!</definedName>
    <definedName name="LS_4" localSheetId="9">#REF!</definedName>
    <definedName name="LS_4">#REF!</definedName>
    <definedName name="LS_5" localSheetId="9">#REF!</definedName>
    <definedName name="LS_5">#REF!</definedName>
    <definedName name="LS_6" localSheetId="9">#REF!</definedName>
    <definedName name="LS_6">#REF!</definedName>
    <definedName name="LS_7" localSheetId="9">#REF!</definedName>
    <definedName name="LS_7">#REF!</definedName>
    <definedName name="LS_8" localSheetId="9">#REF!</definedName>
    <definedName name="LS_8">#REF!</definedName>
    <definedName name="LS_9" localSheetId="9">#REF!</definedName>
    <definedName name="LS_9">#REF!</definedName>
    <definedName name="LS_A" localSheetId="9">#REF!</definedName>
    <definedName name="LS_A">#REF!</definedName>
    <definedName name="LS_IRDA" localSheetId="9">#REF!</definedName>
    <definedName name="LS_IRDA">#REF!</definedName>
    <definedName name="LS_IRDM" localSheetId="9">#REF!</definedName>
    <definedName name="LS_IRDM">#REF!</definedName>
    <definedName name="LS_M" localSheetId="9">#REF!</definedName>
    <definedName name="LS_M">#REF!</definedName>
    <definedName name="lsj" localSheetId="9">#REF!</definedName>
    <definedName name="lsj">#REF!</definedName>
    <definedName name="lsk" localSheetId="9">#REF!</definedName>
    <definedName name="lsk">#REF!</definedName>
    <definedName name="lslsks" localSheetId="9">#REF!</definedName>
    <definedName name="lslsks">#REF!</definedName>
    <definedName name="LTCelpe" localSheetId="9">#REF!</definedName>
    <definedName name="LTCelpe">#REF!</definedName>
    <definedName name="Luciano" localSheetId="9">#REF!</definedName>
    <definedName name="Luciano">#REF!</definedName>
    <definedName name="LucroDaExploração" localSheetId="9">#REF!</definedName>
    <definedName name="LucroDaExploração">#REF!</definedName>
    <definedName name="LucroDaExploração_DTT" localSheetId="9">#REF!</definedName>
    <definedName name="LucroDaExploração_DTT">#REF!</definedName>
    <definedName name="LucroReal" localSheetId="9">#REF!</definedName>
    <definedName name="LucroReal">#REF!</definedName>
    <definedName name="LucroReal_DTT" localSheetId="9">#REF!</definedName>
    <definedName name="LucroReal_DTT">#REF!</definedName>
    <definedName name="Luiz" localSheetId="9">#REF!</definedName>
    <definedName name="Luiz">#REF!</definedName>
    <definedName name="LY" localSheetId="9">#REF!</definedName>
    <definedName name="LY">#REF!</definedName>
    <definedName name="M">[68]!M</definedName>
    <definedName name="M_1" localSheetId="5">#REF!</definedName>
    <definedName name="M_1" localSheetId="9">#REF!</definedName>
    <definedName name="M_1" localSheetId="4">#REF!</definedName>
    <definedName name="M_1" localSheetId="0">#REF!</definedName>
    <definedName name="M_1">#REF!</definedName>
    <definedName name="M_10" localSheetId="9">#REF!</definedName>
    <definedName name="M_10" localSheetId="4">#REF!</definedName>
    <definedName name="M_10">#REF!</definedName>
    <definedName name="M_11" localSheetId="9">#REF!</definedName>
    <definedName name="M_11" localSheetId="4">#REF!</definedName>
    <definedName name="M_11">#REF!</definedName>
    <definedName name="M_12" localSheetId="9">#REF!</definedName>
    <definedName name="M_12">#REF!</definedName>
    <definedName name="M_2" localSheetId="9">#REF!</definedName>
    <definedName name="M_2">#REF!</definedName>
    <definedName name="M_3" localSheetId="9">#REF!</definedName>
    <definedName name="M_3">#REF!</definedName>
    <definedName name="M_4" localSheetId="9">#REF!</definedName>
    <definedName name="M_4">#REF!</definedName>
    <definedName name="M_5" localSheetId="9">#REF!</definedName>
    <definedName name="M_5">#REF!</definedName>
    <definedName name="M_6" localSheetId="9">#REF!</definedName>
    <definedName name="M_6">#REF!</definedName>
    <definedName name="M_7" localSheetId="9">#REF!</definedName>
    <definedName name="M_7">#REF!</definedName>
    <definedName name="M_8" localSheetId="9">#REF!</definedName>
    <definedName name="M_8">#REF!</definedName>
    <definedName name="M_9" localSheetId="9">#REF!</definedName>
    <definedName name="M_9">#REF!</definedName>
    <definedName name="M_A" localSheetId="5" hidden="1">{#N/A,#N/A,FALSE,"Rev Grwth";#N/A,#N/A,FALSE,"Op Inc Grwth";#N/A,#N/A,FALSE,"Net Grwth";#N/A,#N/A,FALSE,"EPS Growth"}</definedName>
    <definedName name="M_A" localSheetId="4" hidden="1">{#N/A,#N/A,FALSE,"Rev Grwth";#N/A,#N/A,FALSE,"Op Inc Grwth";#N/A,#N/A,FALSE,"Net Grwth";#N/A,#N/A,FALSE,"EPS Growth"}</definedName>
    <definedName name="M_A" localSheetId="0" hidden="1">{#N/A,#N/A,FALSE,"Rev Grwth";#N/A,#N/A,FALSE,"Op Inc Grwth";#N/A,#N/A,FALSE,"Net Grwth";#N/A,#N/A,FALSE,"EPS Growth"}</definedName>
    <definedName name="M_A" hidden="1">{#N/A,#N/A,FALSE,"Rev Grwth";#N/A,#N/A,FALSE,"Op Inc Grwth";#N/A,#N/A,FALSE,"Net Grwth";#N/A,#N/A,FALSE,"EPS Growth"}</definedName>
    <definedName name="M_PlaceofPath" hidden="1">"G:\blabla"</definedName>
    <definedName name="M610_" localSheetId="5">[7]Histórico!#REF!</definedName>
    <definedName name="M610_" localSheetId="9">[7]Histórico!#REF!</definedName>
    <definedName name="M610_" localSheetId="4">[7]Histórico!#REF!</definedName>
    <definedName name="M610_" localSheetId="0">[7]Histórico!#REF!</definedName>
    <definedName name="M610_">[7]Histórico!#REF!</definedName>
    <definedName name="M610_CM35" localSheetId="9">[7]Histórico!#REF!</definedName>
    <definedName name="M610_CM35" localSheetId="4">[7]Histórico!#REF!</definedName>
    <definedName name="M610_CM35">[7]Histórico!#REF!</definedName>
    <definedName name="MACEIÓ" localSheetId="5">#REF!</definedName>
    <definedName name="MACEIÓ" localSheetId="9">#REF!</definedName>
    <definedName name="MACEIÓ" localSheetId="4">#REF!</definedName>
    <definedName name="MACEIÓ" localSheetId="0">#REF!</definedName>
    <definedName name="MACEIÓ">#REF!</definedName>
    <definedName name="Macro1" localSheetId="9">[168]!Macro1</definedName>
    <definedName name="Macro1" localSheetId="1">[168]!Macro1</definedName>
    <definedName name="Macro1" localSheetId="2">[168]!Macro1</definedName>
    <definedName name="Macro1">[168]!Macro1</definedName>
    <definedName name="Macro2" localSheetId="9">[169]!Macro2</definedName>
    <definedName name="Macro2" localSheetId="1">[169]!Macro2</definedName>
    <definedName name="Macro2" localSheetId="2">[169]!Macro2</definedName>
    <definedName name="Macro2">[169]!Macro2</definedName>
    <definedName name="Macro3" localSheetId="9">[168]!Macro3</definedName>
    <definedName name="Macro3" localSheetId="1">[168]!Macro3</definedName>
    <definedName name="Macro3" localSheetId="2">[168]!Macro3</definedName>
    <definedName name="Macro3">[168]!Macro3</definedName>
    <definedName name="Macro4" localSheetId="9">[168]!Macro4</definedName>
    <definedName name="Macro4" localSheetId="1">[168]!Macro4</definedName>
    <definedName name="Macro4" localSheetId="2">[168]!Macro4</definedName>
    <definedName name="Macro4">[168]!Macro4</definedName>
    <definedName name="Macro5" localSheetId="9">[168]!Macro5</definedName>
    <definedName name="Macro5" localSheetId="1">[168]!Macro5</definedName>
    <definedName name="Macro5" localSheetId="2">[168]!Macro5</definedName>
    <definedName name="Macro5">[168]!Macro5</definedName>
    <definedName name="Macro9" localSheetId="9">[168]!Macro9</definedName>
    <definedName name="Macro9" localSheetId="1">[168]!Macro9</definedName>
    <definedName name="Macro9" localSheetId="2">[168]!Macro9</definedName>
    <definedName name="Macro9">[168]!Macro9</definedName>
    <definedName name="MACROS" localSheetId="5">#REF!</definedName>
    <definedName name="MACROS" localSheetId="9">#REF!</definedName>
    <definedName name="MACROS" localSheetId="4">#REF!</definedName>
    <definedName name="MACROS" localSheetId="0">#REF!</definedName>
    <definedName name="MACROS">#REF!</definedName>
    <definedName name="magnus" localSheetId="9">#REF!</definedName>
    <definedName name="magnus" localSheetId="4">#REF!</definedName>
    <definedName name="magnus">#REF!</definedName>
    <definedName name="magnus1" localSheetId="9">#REF!</definedName>
    <definedName name="magnus1" localSheetId="4">#REF!</definedName>
    <definedName name="magnus1">#REF!</definedName>
    <definedName name="magnus2" localSheetId="9">#REF!</definedName>
    <definedName name="magnus2">#REF!</definedName>
    <definedName name="magnus3" localSheetId="9">#REF!</definedName>
    <definedName name="magnus3">#REF!</definedName>
    <definedName name="magnus4" localSheetId="9">#REF!</definedName>
    <definedName name="magnus4">#REF!</definedName>
    <definedName name="magnus5" localSheetId="9">#REF!</definedName>
    <definedName name="magnus5">#REF!</definedName>
    <definedName name="MAI" localSheetId="9">[7]Histórico!#REF!</definedName>
    <definedName name="MAI">[7]Histórico!#REF!</definedName>
    <definedName name="MAIA">[68]!MAIA</definedName>
    <definedName name="MaiFatRiomar">'[41]Prod.Riomar.Mai17'!$M$200</definedName>
    <definedName name="MaiFatTacaruna">'[41]Prod.Tacaruna.Mai17'!$M$162</definedName>
    <definedName name="MaiM">'[42]BalanceteMuma Mai16'!$B$4:$H$138</definedName>
    <definedName name="MAIO96" localSheetId="5">#REF!</definedName>
    <definedName name="MAIO96" localSheetId="9">#REF!</definedName>
    <definedName name="MAIO96" localSheetId="4">#REF!</definedName>
    <definedName name="MAIO96" localSheetId="0">#REF!</definedName>
    <definedName name="MAIO96">#REF!</definedName>
    <definedName name="MaiVolRiomar">'[41]Prod.Riomar.Mai17'!$D$200</definedName>
    <definedName name="MaiVolTacaruna">'[41]Prod.Tacaruna.Mai17'!$D$162</definedName>
    <definedName name="MANAUS" localSheetId="5">#REF!</definedName>
    <definedName name="MANAUS" localSheetId="9">#REF!</definedName>
    <definedName name="MANAUS" localSheetId="4">#REF!</definedName>
    <definedName name="MANAUS" localSheetId="0">#REF!</definedName>
    <definedName name="MANAUS">#REF!</definedName>
    <definedName name="MAND">[170]Andam.!$F$1:$F$65536</definedName>
    <definedName name="Manganês" localSheetId="5">#REF!</definedName>
    <definedName name="Manganês" localSheetId="9">#REF!</definedName>
    <definedName name="Manganês" localSheetId="4">#REF!</definedName>
    <definedName name="Manganês" localSheetId="0">#REF!</definedName>
    <definedName name="Manganês">#REF!</definedName>
    <definedName name="manoel" localSheetId="9">#REF!</definedName>
    <definedName name="manoel" localSheetId="4">#REF!</definedName>
    <definedName name="manoel">#REF!</definedName>
    <definedName name="mapa" localSheetId="9">INDEX([161]Mapas!$C$1:$C$42,MATCH(#REF!,[161]Mapas!$A$1:$A$42,0))</definedName>
    <definedName name="mapa" localSheetId="1">INDEX([162]Mapas!$C$1:$C$42,MATCH('[162]Cenário atual da Capacidade'!$B$38,[162]Mapas!$A$1:$A$42,0))</definedName>
    <definedName name="mapa" localSheetId="4">INDEX([163]Mapas!$C$1:$C$42,MATCH('[163]Cenário atual da Capacidade'!$B$38,[163]Mapas!$A$1:$A$42,0))</definedName>
    <definedName name="mapa">INDEX([161]Mapas!$C$1:$C$42,MATCH(#REF!,[161]Mapas!$A$1:$A$42,0))</definedName>
    <definedName name="Mapa7">[171]Mapa_7!$A$4:$E$42</definedName>
    <definedName name="MAR" localSheetId="5">[7]Histórico!#REF!</definedName>
    <definedName name="MAR" localSheetId="9">[7]Histórico!#REF!</definedName>
    <definedName name="MAR" localSheetId="4">[7]Histórico!#REF!</definedName>
    <definedName name="MAR" localSheetId="0">[7]Histórico!#REF!</definedName>
    <definedName name="MAR">[7]Histórico!#REF!</definedName>
    <definedName name="Mar00" localSheetId="5" hidden="1">{"Statement of Income",#N/A,TRUE,"Mar99";"Balance Sheet",#N/A,TRUE,"Mar99"}</definedName>
    <definedName name="Mar00" localSheetId="4" hidden="1">{"Statement of Income",#N/A,TRUE,"Mar99";"Balance Sheet",#N/A,TRUE,"Mar99"}</definedName>
    <definedName name="Mar00" localSheetId="0" hidden="1">{"Statement of Income",#N/A,TRUE,"Mar99";"Balance Sheet",#N/A,TRUE,"Mar99"}</definedName>
    <definedName name="Mar00" hidden="1">{"Statement of Income",#N/A,TRUE,"Mar99";"Balance Sheet",#N/A,TRUE,"Mar99"}</definedName>
    <definedName name="Mar00TB" localSheetId="5" hidden="1">{"Statement of Income",#N/A,TRUE,"Mar99";"Balance Sheet",#N/A,TRUE,"Mar99"}</definedName>
    <definedName name="Mar00TB" localSheetId="4" hidden="1">{"Statement of Income",#N/A,TRUE,"Mar99";"Balance Sheet",#N/A,TRUE,"Mar99"}</definedName>
    <definedName name="Mar00TB" localSheetId="0" hidden="1">{"Statement of Income",#N/A,TRUE,"Mar99";"Balance Sheet",#N/A,TRUE,"Mar99"}</definedName>
    <definedName name="Mar00TB" hidden="1">{"Statement of Income",#N/A,TRUE,"Mar99";"Balance Sheet",#N/A,TRUE,"Mar99"}</definedName>
    <definedName name="mar00tb1" localSheetId="5" hidden="1">{"Statement of Income",#N/A,TRUE,"Mar99";"Balance Sheet",#N/A,TRUE,"Mar99"}</definedName>
    <definedName name="mar00tb1" localSheetId="4" hidden="1">{"Statement of Income",#N/A,TRUE,"Mar99";"Balance Sheet",#N/A,TRUE,"Mar99"}</definedName>
    <definedName name="mar00tb1" localSheetId="0" hidden="1">{"Statement of Income",#N/A,TRUE,"Mar99";"Balance Sheet",#N/A,TRUE,"Mar99"}</definedName>
    <definedName name="mar00tb1" hidden="1">{"Statement of Income",#N/A,TRUE,"Mar99";"Balance Sheet",#N/A,TRUE,"Mar99"}</definedName>
    <definedName name="marc" hidden="1">[172]Resumo!$C$29</definedName>
    <definedName name="marcelo" localSheetId="5">#REF!</definedName>
    <definedName name="marcelo" localSheetId="9">#REF!</definedName>
    <definedName name="marcelo" localSheetId="4">#REF!</definedName>
    <definedName name="marcelo" localSheetId="0">#REF!</definedName>
    <definedName name="marcelo">#REF!</definedName>
    <definedName name="march" localSheetId="5" hidden="1">{#N/A,#N/A,FALSE,"Aging Summary";#N/A,#N/A,FALSE,"Ratio Analysis";#N/A,#N/A,FALSE,"Test 120 Day Accts";#N/A,#N/A,FALSE,"Tickmarks"}</definedName>
    <definedName name="march" localSheetId="4" hidden="1">{#N/A,#N/A,FALSE,"Aging Summary";#N/A,#N/A,FALSE,"Ratio Analysis";#N/A,#N/A,FALSE,"Test 120 Day Accts";#N/A,#N/A,FALSE,"Tickmarks"}</definedName>
    <definedName name="march" localSheetId="0" hidden="1">{#N/A,#N/A,FALSE,"Aging Summary";#N/A,#N/A,FALSE,"Ratio Analysis";#N/A,#N/A,FALSE,"Test 120 Day Accts";#N/A,#N/A,FALSE,"Tickmarks"}</definedName>
    <definedName name="march" hidden="1">{#N/A,#N/A,FALSE,"Aging Summary";#N/A,#N/A,FALSE,"Ratio Analysis";#N/A,#N/A,FALSE,"Test 120 Day Accts";#N/A,#N/A,FALSE,"Tickmarks"}</definedName>
    <definedName name="MARCO96" localSheetId="5">#REF!</definedName>
    <definedName name="MARCO96" localSheetId="9">#REF!</definedName>
    <definedName name="MARCO96" localSheetId="4">#REF!</definedName>
    <definedName name="MARCO96" localSheetId="0">#REF!</definedName>
    <definedName name="MARCO96">#REF!</definedName>
    <definedName name="marcos" localSheetId="5" hidden="1">{#N/A,#N/A,FALSE,"TOTAL"}</definedName>
    <definedName name="marcos" localSheetId="4" hidden="1">{#N/A,#N/A,FALSE,"TOTAL"}</definedName>
    <definedName name="marcos" localSheetId="0" hidden="1">{#N/A,#N/A,FALSE,"TOTAL"}</definedName>
    <definedName name="marcos" hidden="1">{#N/A,#N/A,FALSE,"TOTAL"}</definedName>
    <definedName name="MarFatRiomar">'[41]Prod.Riomar.Mar17'!$M$194</definedName>
    <definedName name="MarFatTacaruna">'[41]Prod.Tacaruna.mar17'!$M$168</definedName>
    <definedName name="MARGEM" localSheetId="5">#REF!</definedName>
    <definedName name="MARGEM" localSheetId="9">#REF!</definedName>
    <definedName name="MARGEM" localSheetId="4">#REF!</definedName>
    <definedName name="MARGEM" localSheetId="0">#REF!</definedName>
    <definedName name="MARGEM">#REF!</definedName>
    <definedName name="MarM">'[42]BalanceteMuma Mar16'!$B$4:$H$131</definedName>
    <definedName name="marrr">[173]Lead!$F$1:$F$65536</definedName>
    <definedName name="MarVolRiomar">'[41]Prod.Riomar.Mar17'!$D$194</definedName>
    <definedName name="MarVolTacaruna">'[41]Prod.Tacaruna.mar17'!$D$168</definedName>
    <definedName name="MasterCheck" localSheetId="5">#REF!</definedName>
    <definedName name="MasterCheck" localSheetId="9">#REF!</definedName>
    <definedName name="MasterCheck" localSheetId="4">#REF!</definedName>
    <definedName name="MasterCheck" localSheetId="0">#REF!</definedName>
    <definedName name="MasterCheck">#REF!</definedName>
    <definedName name="MaTRIZ">[22]Plan1!$A$1:$G$412</definedName>
    <definedName name="mature" localSheetId="5" hidden="1">{#N/A,#N/A,FALSE,"Aging Summary";#N/A,#N/A,FALSE,"Ratio Analysis";#N/A,#N/A,FALSE,"Test 120 Day Accts";#N/A,#N/A,FALSE,"Tickmarks"}</definedName>
    <definedName name="mature" localSheetId="4" hidden="1">{#N/A,#N/A,FALSE,"Aging Summary";#N/A,#N/A,FALSE,"Ratio Analysis";#N/A,#N/A,FALSE,"Test 120 Day Accts";#N/A,#N/A,FALSE,"Tickmarks"}</definedName>
    <definedName name="mature" localSheetId="0" hidden="1">{#N/A,#N/A,FALSE,"Aging Summary";#N/A,#N/A,FALSE,"Ratio Analysis";#N/A,#N/A,FALSE,"Test 120 Day Accts";#N/A,#N/A,FALSE,"Tickmarks"}</definedName>
    <definedName name="mature" hidden="1">{#N/A,#N/A,FALSE,"Aging Summary";#N/A,#N/A,FALSE,"Ratio Analysis";#N/A,#N/A,FALSE,"Test 120 Day Accts";#N/A,#N/A,FALSE,"Tickmarks"}</definedName>
    <definedName name="MBUT" localSheetId="9">[7]Histórico!#REF!</definedName>
    <definedName name="MBUT">[7]Histórico!#REF!</definedName>
    <definedName name="MCLAROS" localSheetId="5">#REF!</definedName>
    <definedName name="MCLAROS" localSheetId="9">#REF!</definedName>
    <definedName name="MCLAROS" localSheetId="4">#REF!</definedName>
    <definedName name="MCLAROS" localSheetId="0">#REF!</definedName>
    <definedName name="MCLAROS">#REF!</definedName>
    <definedName name="MCON">'[170]Concl.'!$F$1:$F$65536</definedName>
    <definedName name="med" localSheetId="5">[174]Despesas!#REF!</definedName>
    <definedName name="med" localSheetId="9">[174]Despesas!#REF!</definedName>
    <definedName name="med" localSheetId="4">[174]Despesas!#REF!</definedName>
    <definedName name="med" localSheetId="0">[174]Despesas!#REF!</definedName>
    <definedName name="med">[174]Despesas!#REF!</definedName>
    <definedName name="Média_IPE_GO" localSheetId="9">[7]Histórico!#REF!</definedName>
    <definedName name="Média_IPE_GO" localSheetId="4">[7]Histórico!#REF!</definedName>
    <definedName name="Média_IPE_GO">[7]Histórico!#REF!</definedName>
    <definedName name="MEMO" localSheetId="5" hidden="1">#REF!</definedName>
    <definedName name="MEMO" localSheetId="9" hidden="1">#REF!</definedName>
    <definedName name="MEMO" localSheetId="4" hidden="1">#REF!</definedName>
    <definedName name="MEMO" localSheetId="0" hidden="1">#REF!</definedName>
    <definedName name="MEMO" hidden="1">#REF!</definedName>
    <definedName name="MEMORIA" localSheetId="5" hidden="1">{#N/A,#N/A,FALSE,"Aging Summary";#N/A,#N/A,FALSE,"Ratio Analysis";#N/A,#N/A,FALSE,"Test 120 Day Accts";#N/A,#N/A,FALSE,"Tickmarks"}</definedName>
    <definedName name="MEMORIA" localSheetId="4" hidden="1">{#N/A,#N/A,FALSE,"Aging Summary";#N/A,#N/A,FALSE,"Ratio Analysis";#N/A,#N/A,FALSE,"Test 120 Day Accts";#N/A,#N/A,FALSE,"Tickmarks"}</definedName>
    <definedName name="MEMORIA" localSheetId="0" hidden="1">{#N/A,#N/A,FALSE,"Aging Summary";#N/A,#N/A,FALSE,"Ratio Analysis";#N/A,#N/A,FALSE,"Test 120 Day Accts";#N/A,#N/A,FALSE,"Tickmarks"}</definedName>
    <definedName name="MEMORIA" hidden="1">{#N/A,#N/A,FALSE,"Aging Summary";#N/A,#N/A,FALSE,"Ratio Analysis";#N/A,#N/A,FALSE,"Test 120 Day Accts";#N/A,#N/A,FALSE,"Tickmarks"}</definedName>
    <definedName name="MEN" localSheetId="5">#REF!</definedName>
    <definedName name="MEN" localSheetId="9">#REF!</definedName>
    <definedName name="MEN" localSheetId="4">#REF!</definedName>
    <definedName name="MEN" localSheetId="0">#REF!</definedName>
    <definedName name="MEN">#REF!</definedName>
    <definedName name="MEN1A" localSheetId="9">#REF!</definedName>
    <definedName name="MEN1A" localSheetId="4">#REF!</definedName>
    <definedName name="MEN1A">#REF!</definedName>
    <definedName name="MEN1B" localSheetId="9">#REF!</definedName>
    <definedName name="MEN1B" localSheetId="4">#REF!</definedName>
    <definedName name="MEN1B">#REF!</definedName>
    <definedName name="MEN2A" localSheetId="9">#REF!</definedName>
    <definedName name="MEN2A">#REF!</definedName>
    <definedName name="MEN2B" localSheetId="9">#REF!</definedName>
    <definedName name="MEN2B">#REF!</definedName>
    <definedName name="MEN5A" localSheetId="9">#REF!</definedName>
    <definedName name="MEN5A">#REF!</definedName>
    <definedName name="MEN5B" localSheetId="9">#REF!</definedName>
    <definedName name="MEN5B">#REF!</definedName>
    <definedName name="MENSAL" localSheetId="9">#REF!</definedName>
    <definedName name="MENSAL">#REF!</definedName>
    <definedName name="MENU" localSheetId="9">#REF!</definedName>
    <definedName name="MENU">#REF!</definedName>
    <definedName name="MENU1" localSheetId="9">#REF!</definedName>
    <definedName name="MENU1">#REF!</definedName>
    <definedName name="MENU1A" localSheetId="9">#REF!</definedName>
    <definedName name="MENU1A">#REF!</definedName>
    <definedName name="MENU1B" localSheetId="9">#REF!</definedName>
    <definedName name="MENU1B">#REF!</definedName>
    <definedName name="MENU2" localSheetId="9">#REF!</definedName>
    <definedName name="MENU2">#REF!</definedName>
    <definedName name="MENU2A" localSheetId="9">#REF!</definedName>
    <definedName name="MENU2A">#REF!</definedName>
    <definedName name="MENU2B" localSheetId="9">#REF!</definedName>
    <definedName name="MENU2B">#REF!</definedName>
    <definedName name="MENU3" localSheetId="9">#REF!</definedName>
    <definedName name="MENU3">#REF!</definedName>
    <definedName name="MENU4" localSheetId="9">#REF!</definedName>
    <definedName name="MENU4">#REF!</definedName>
    <definedName name="MENU5" localSheetId="9">#REF!</definedName>
    <definedName name="MENU5">#REF!</definedName>
    <definedName name="MENU5A" localSheetId="9">#REF!</definedName>
    <definedName name="MENU5A">#REF!</definedName>
    <definedName name="MENU5B" localSheetId="9">#REF!</definedName>
    <definedName name="MENU5B">#REF!</definedName>
    <definedName name="MES" localSheetId="9">#REF!</definedName>
    <definedName name="MES">#REF!</definedName>
    <definedName name="MÊS">[175]TAB_DATA!$G$4</definedName>
    <definedName name="MES_INICIAL" localSheetId="5">#REF!</definedName>
    <definedName name="MES_INICIAL" localSheetId="9">#REF!</definedName>
    <definedName name="MES_INICIAL" localSheetId="4">#REF!</definedName>
    <definedName name="MES_INICIAL" localSheetId="0">#REF!</definedName>
    <definedName name="MES_INICIAL">#REF!</definedName>
    <definedName name="MesCalc" localSheetId="9">#REF!</definedName>
    <definedName name="MesCalc" localSheetId="4">#REF!</definedName>
    <definedName name="MesCalc">#REF!</definedName>
    <definedName name="Meses" localSheetId="9">[73]Parametros!#REF!</definedName>
    <definedName name="Meses" localSheetId="4">[73]Parametros!#REF!</definedName>
    <definedName name="Meses">[73]Parametros!#REF!</definedName>
    <definedName name="meses_1" localSheetId="5">#REF!</definedName>
    <definedName name="meses_1" localSheetId="9">#REF!</definedName>
    <definedName name="meses_1" localSheetId="4">#REF!</definedName>
    <definedName name="meses_1" localSheetId="0">#REF!</definedName>
    <definedName name="meses_1">#REF!</definedName>
    <definedName name="MESES_A_PROJETAR">[48]Dados!$D$17</definedName>
    <definedName name="MesesDataBase" localSheetId="5">[48]Dados!#REF!</definedName>
    <definedName name="MesesDataBase" localSheetId="9">[48]Dados!#REF!</definedName>
    <definedName name="MesesDataBase" localSheetId="4">[48]Dados!#REF!</definedName>
    <definedName name="MesesDataBase" localSheetId="0">[48]Dados!#REF!</definedName>
    <definedName name="MesesDataBase">[48]Dados!#REF!</definedName>
    <definedName name="MesNegociado" localSheetId="5">#REF!</definedName>
    <definedName name="MesNegociado" localSheetId="9">#REF!</definedName>
    <definedName name="MesNegociado" localSheetId="4">#REF!</definedName>
    <definedName name="MesNegociado" localSheetId="0">#REF!</definedName>
    <definedName name="MesNegociado">#REF!</definedName>
    <definedName name="METANOR" localSheetId="9">#REF!</definedName>
    <definedName name="METANOR" localSheetId="4">#REF!</definedName>
    <definedName name="METANOR">#REF!</definedName>
    <definedName name="MEXC">[170]Excluído!$F$1:$F$65536</definedName>
    <definedName name="mg" localSheetId="5">#REF!</definedName>
    <definedName name="mg" localSheetId="9">#REF!</definedName>
    <definedName name="mg" localSheetId="4">#REF!</definedName>
    <definedName name="mg" localSheetId="0">#REF!</definedName>
    <definedName name="mg">#REF!</definedName>
    <definedName name="MGSO" localSheetId="5">[7]Histórico!#REF!</definedName>
    <definedName name="MGSO" localSheetId="9">[7]Histórico!#REF!</definedName>
    <definedName name="MGSO" localSheetId="4">[7]Histórico!#REF!</definedName>
    <definedName name="MGSO" localSheetId="0">[7]Histórico!#REF!</definedName>
    <definedName name="MGSO">[7]Histórico!#REF!</definedName>
    <definedName name="MHexa" localSheetId="5">#REF!</definedName>
    <definedName name="MHexa" localSheetId="9">#REF!</definedName>
    <definedName name="MHexa" localSheetId="4">#REF!</definedName>
    <definedName name="MHexa" localSheetId="0">#REF!</definedName>
    <definedName name="MHexa">#REF!</definedName>
    <definedName name="MJET" localSheetId="5">[7]Histórico!#REF!</definedName>
    <definedName name="MJET" localSheetId="9">[7]Histórico!#REF!</definedName>
    <definedName name="MJET" localSheetId="4">[7]Histórico!#REF!</definedName>
    <definedName name="MJET" localSheetId="0">[7]Histórico!#REF!</definedName>
    <definedName name="MJET">[7]Histórico!#REF!</definedName>
    <definedName name="MJET_MGSO" localSheetId="9">[7]Histórico!#REF!</definedName>
    <definedName name="MJET_MGSO" localSheetId="4">[7]Histórico!#REF!</definedName>
    <definedName name="MJET_MGSO">[7]Histórico!#REF!</definedName>
    <definedName name="MktShare">'[176]Forum-jan02'!$A$1:$Q$19</definedName>
    <definedName name="mm" localSheetId="9">[149]ESTIMAR!#REF!</definedName>
    <definedName name="mm" localSheetId="1">[149]ESTIMAR!#REF!</definedName>
    <definedName name="mm" localSheetId="4">[149]ESTIMAR!#REF!</definedName>
    <definedName name="mm" localSheetId="2">[149]ESTIMAR!#REF!</definedName>
    <definedName name="mm">[149]ESTIMAR!#REF!</definedName>
    <definedName name="MM_1" localSheetId="5">#REF!</definedName>
    <definedName name="MM_1" localSheetId="9">#REF!</definedName>
    <definedName name="MM_1" localSheetId="4">#REF!</definedName>
    <definedName name="MM_1" localSheetId="0">#REF!</definedName>
    <definedName name="MM_1">#REF!</definedName>
    <definedName name="MMM">[68]!MMM</definedName>
    <definedName name="mmreeee" localSheetId="5" hidden="1">#REF!</definedName>
    <definedName name="mmreeee" localSheetId="9" hidden="1">#REF!</definedName>
    <definedName name="mmreeee" localSheetId="4" hidden="1">#REF!</definedName>
    <definedName name="mmreeee" localSheetId="0" hidden="1">#REF!</definedName>
    <definedName name="mmreeee" hidden="1">#REF!</definedName>
    <definedName name="MNFT" localSheetId="5">[7]Histórico!#REF!</definedName>
    <definedName name="MNFT" localSheetId="9">[7]Histórico!#REF!</definedName>
    <definedName name="MNFT" localSheetId="4">[7]Histórico!#REF!</definedName>
    <definedName name="MNFT" localSheetId="0">[7]Histórico!#REF!</definedName>
    <definedName name="MNFT">[7]Histórico!#REF!</definedName>
    <definedName name="MNFT_WNPH" localSheetId="9">[7]Histórico!#REF!</definedName>
    <definedName name="MNFT_WNPH" localSheetId="4">[7]Histórico!#REF!</definedName>
    <definedName name="MNFT_WNPH">[7]Histórico!#REF!</definedName>
    <definedName name="MO" localSheetId="5">#REF!</definedName>
    <definedName name="MO" localSheetId="9">#REF!</definedName>
    <definedName name="MO" localSheetId="4">#REF!</definedName>
    <definedName name="MO" localSheetId="0">#REF!</definedName>
    <definedName name="MO">#REF!</definedName>
    <definedName name="modal">[130]REL!$Q$2:$Q$3</definedName>
    <definedName name="Modalidade">[73]Parametros!$B$2:$B$5</definedName>
    <definedName name="model" localSheetId="5" hidden="1">{#N/A,#N/A,FALSE,"Rev Grwth";#N/A,#N/A,FALSE,"Op Inc Grwth";#N/A,#N/A,FALSE,"Net Grwth";#N/A,#N/A,FALSE,"EPS Growth"}</definedName>
    <definedName name="model" localSheetId="4" hidden="1">{#N/A,#N/A,FALSE,"Rev Grwth";#N/A,#N/A,FALSE,"Op Inc Grwth";#N/A,#N/A,FALSE,"Net Grwth";#N/A,#N/A,FALSE,"EPS Growth"}</definedName>
    <definedName name="model" localSheetId="0" hidden="1">{#N/A,#N/A,FALSE,"Rev Grwth";#N/A,#N/A,FALSE,"Op Inc Grwth";#N/A,#N/A,FALSE,"Net Grwth";#N/A,#N/A,FALSE,"EPS Growth"}</definedName>
    <definedName name="model" hidden="1">{#N/A,#N/A,FALSE,"Rev Grwth";#N/A,#N/A,FALSE,"Op Inc Grwth";#N/A,#N/A,FALSE,"Net Grwth";#N/A,#N/A,FALSE,"EPS Growth"}</definedName>
    <definedName name="model2" localSheetId="5" hidden="1">{#N/A,#N/A,FALSE,"Rev Grwth";#N/A,#N/A,FALSE,"Op Inc Grwth";#N/A,#N/A,FALSE,"Net Grwth";#N/A,#N/A,FALSE,"EPS Growth"}</definedName>
    <definedName name="model2" localSheetId="4" hidden="1">{#N/A,#N/A,FALSE,"Rev Grwth";#N/A,#N/A,FALSE,"Op Inc Grwth";#N/A,#N/A,FALSE,"Net Grwth";#N/A,#N/A,FALSE,"EPS Growth"}</definedName>
    <definedName name="model2" localSheetId="0" hidden="1">{#N/A,#N/A,FALSE,"Rev Grwth";#N/A,#N/A,FALSE,"Op Inc Grwth";#N/A,#N/A,FALSE,"Net Grwth";#N/A,#N/A,FALSE,"EPS Growth"}</definedName>
    <definedName name="model2" hidden="1">{#N/A,#N/A,FALSE,"Rev Grwth";#N/A,#N/A,FALSE,"Op Inc Grwth";#N/A,#N/A,FALSE,"Net Grwth";#N/A,#N/A,FALSE,"EPS Growth"}</definedName>
    <definedName name="ModelName" localSheetId="5">#REF!</definedName>
    <definedName name="ModelName" localSheetId="9">#REF!</definedName>
    <definedName name="ModelName" localSheetId="4">#REF!</definedName>
    <definedName name="ModelName" localSheetId="0">#REF!</definedName>
    <definedName name="ModelName">#REF!</definedName>
    <definedName name="moeda">'[152]1. Dados'!$C$5</definedName>
    <definedName name="MOEDAANO" localSheetId="5">#REF!</definedName>
    <definedName name="MOEDAANO" localSheetId="9">#REF!</definedName>
    <definedName name="MOEDAANO" localSheetId="4">#REF!</definedName>
    <definedName name="MOEDAANO" localSheetId="0">#REF!</definedName>
    <definedName name="MOEDAANO">#REF!</definedName>
    <definedName name="MOEDAMES" localSheetId="9">#REF!</definedName>
    <definedName name="MOEDAMES" localSheetId="4">#REF!</definedName>
    <definedName name="MOEDAMES">#REF!</definedName>
    <definedName name="MOEDANOB" localSheetId="9">#REF!</definedName>
    <definedName name="MOEDANOB" localSheetId="4">#REF!</definedName>
    <definedName name="MOEDANOB">#REF!</definedName>
    <definedName name="MOEDMESB" localSheetId="9">#REF!</definedName>
    <definedName name="MOEDMESB">#REF!</definedName>
    <definedName name="Monetary_Precision" localSheetId="9">#REF!</definedName>
    <definedName name="Monetary_Precision">#REF!</definedName>
    <definedName name="MONTACI" localSheetId="9">#REF!</definedName>
    <definedName name="MONTACI">#REF!</definedName>
    <definedName name="month1" localSheetId="9">[7]Histórico!#REF!</definedName>
    <definedName name="month1">[7]Histórico!#REF!</definedName>
    <definedName name="month10" localSheetId="9">[7]Histórico!#REF!</definedName>
    <definedName name="month10">[7]Histórico!#REF!</definedName>
    <definedName name="month11" localSheetId="9">[7]Histórico!#REF!</definedName>
    <definedName name="month11">[7]Histórico!#REF!</definedName>
    <definedName name="month12" localSheetId="9">[7]Histórico!#REF!</definedName>
    <definedName name="month12">[7]Histórico!#REF!</definedName>
    <definedName name="month13" localSheetId="9">[7]Histórico!#REF!</definedName>
    <definedName name="month13">[7]Histórico!#REF!</definedName>
    <definedName name="month14" localSheetId="9">[7]Histórico!#REF!</definedName>
    <definedName name="month14">[7]Histórico!#REF!</definedName>
    <definedName name="month15" localSheetId="9">[7]Histórico!#REF!</definedName>
    <definedName name="month15">[7]Histórico!#REF!</definedName>
    <definedName name="month16" localSheetId="9">[7]Histórico!#REF!</definedName>
    <definedName name="month16">[7]Histórico!#REF!</definedName>
    <definedName name="month17" localSheetId="9">[7]Histórico!#REF!</definedName>
    <definedName name="month17">[7]Histórico!#REF!</definedName>
    <definedName name="month18" localSheetId="9">[7]Histórico!#REF!</definedName>
    <definedName name="month18">[7]Histórico!#REF!</definedName>
    <definedName name="month2" localSheetId="9">[7]Histórico!#REF!</definedName>
    <definedName name="month2">[7]Histórico!#REF!</definedName>
    <definedName name="month3" localSheetId="9">[7]Histórico!#REF!</definedName>
    <definedName name="month3">[7]Histórico!#REF!</definedName>
    <definedName name="month4" localSheetId="9">[7]Histórico!#REF!</definedName>
    <definedName name="month4">[7]Histórico!#REF!</definedName>
    <definedName name="month5" localSheetId="9">[7]Histórico!#REF!</definedName>
    <definedName name="month5">[7]Histórico!#REF!</definedName>
    <definedName name="month6" localSheetId="9">[7]Histórico!#REF!</definedName>
    <definedName name="month6">[7]Histórico!#REF!</definedName>
    <definedName name="month7" localSheetId="9">[7]Histórico!#REF!</definedName>
    <definedName name="month7">[7]Histórico!#REF!</definedName>
    <definedName name="month8" localSheetId="9">[7]Histórico!#REF!</definedName>
    <definedName name="month8">[7]Histórico!#REF!</definedName>
    <definedName name="month9" localSheetId="9">[7]Histórico!#REF!</definedName>
    <definedName name="month9">[7]Histórico!#REF!</definedName>
    <definedName name="MOPS180_DU">[85]Histórico!$A$579</definedName>
    <definedName name="MOPS380_180">[85]Histórico!$AB$228</definedName>
    <definedName name="Motiv_Bonus" localSheetId="5">#REF!</definedName>
    <definedName name="Motiv_Bonus" localSheetId="9">#REF!</definedName>
    <definedName name="Motiv_Bonus" localSheetId="4">#REF!</definedName>
    <definedName name="Motiv_Bonus" localSheetId="0">#REF!</definedName>
    <definedName name="Motiv_Bonus">#REF!</definedName>
    <definedName name="MP">'[177]Tabela de parâmetro'!$B$3</definedName>
    <definedName name="MPEN">[170]Penden.!$F$1:$F$65536</definedName>
    <definedName name="MPenta" localSheetId="5">#REF!</definedName>
    <definedName name="MPenta" localSheetId="9">#REF!</definedName>
    <definedName name="MPenta" localSheetId="4">#REF!</definedName>
    <definedName name="MPenta" localSheetId="0">#REF!</definedName>
    <definedName name="MPenta">#REF!</definedName>
    <definedName name="MPRG">[170]Progr.!$F$1:$F$65536</definedName>
    <definedName name="MPRM" localSheetId="5">[7]Histórico!#REF!</definedName>
    <definedName name="MPRM" localSheetId="9">[7]Histórico!#REF!</definedName>
    <definedName name="MPRM" localSheetId="4">[7]Histórico!#REF!</definedName>
    <definedName name="MPRM" localSheetId="0">[7]Histórico!#REF!</definedName>
    <definedName name="MPRM">[7]Histórico!#REF!</definedName>
    <definedName name="MPRO" localSheetId="9">[7]Histórico!#REF!</definedName>
    <definedName name="MPRO" localSheetId="4">[7]Histórico!#REF!</definedName>
    <definedName name="MPRO">[7]Histórico!#REF!</definedName>
    <definedName name="MPRO_MBUT" localSheetId="9">[7]Histórico!#REF!</definedName>
    <definedName name="MPRO_MBUT" localSheetId="4">[7]Histórico!#REF!</definedName>
    <definedName name="MPRO_MBUT">[7]Histórico!#REF!</definedName>
    <definedName name="MPRO_WPRO" localSheetId="9">[7]Histórico!#REF!</definedName>
    <definedName name="MPRO_WPRO" localSheetId="4">[7]Histórico!#REF!</definedName>
    <definedName name="MPRO_WPRO">[7]Histórico!#REF!</definedName>
    <definedName name="MR" localSheetId="5">#REF!</definedName>
    <definedName name="MR" localSheetId="9">#REF!</definedName>
    <definedName name="MR" localSheetId="4">#REF!</definedName>
    <definedName name="MR" localSheetId="0">#REF!</definedName>
    <definedName name="MR">#REF!</definedName>
    <definedName name="mrirrr" localSheetId="9">#REF!</definedName>
    <definedName name="mrirrr" localSheetId="4">#REF!</definedName>
    <definedName name="mrirrr">#REF!</definedName>
    <definedName name="MS" localSheetId="9">#REF!</definedName>
    <definedName name="MS" localSheetId="4">#REF!</definedName>
    <definedName name="MS">#REF!</definedName>
    <definedName name="MSEL">[170]Selec.!$F$1:$F$65536</definedName>
    <definedName name="MSG" localSheetId="5">#REF!</definedName>
    <definedName name="MSG" localSheetId="9">#REF!</definedName>
    <definedName name="MSG" localSheetId="4">#REF!</definedName>
    <definedName name="MSG" localSheetId="0">#REF!</definedName>
    <definedName name="MSG">#REF!</definedName>
    <definedName name="mshexa" localSheetId="9">#REF!</definedName>
    <definedName name="mshexa" localSheetId="4">#REF!</definedName>
    <definedName name="mshexa">#REF!</definedName>
    <definedName name="msmono" localSheetId="9">#REF!</definedName>
    <definedName name="msmono" localSheetId="4">#REF!</definedName>
    <definedName name="msmono">#REF!</definedName>
    <definedName name="mspenta" localSheetId="9">#REF!</definedName>
    <definedName name="mspenta">#REF!</definedName>
    <definedName name="MTD" localSheetId="9">#REF!</definedName>
    <definedName name="MTD">#REF!</definedName>
    <definedName name="MTH">'[60]HQ Control'!$B$32</definedName>
    <definedName name="MtoMes" localSheetId="5">#REF!</definedName>
    <definedName name="MtoMes" localSheetId="9">#REF!</definedName>
    <definedName name="MtoMes" localSheetId="4">#REF!</definedName>
    <definedName name="MtoMes" localSheetId="0">#REF!</definedName>
    <definedName name="MtoMes">#REF!</definedName>
    <definedName name="MU_D_PI" localSheetId="9">#REF!</definedName>
    <definedName name="MU_D_PI" localSheetId="4">#REF!</definedName>
    <definedName name="MU_D_PI">#REF!</definedName>
    <definedName name="MU_D_PP" localSheetId="9">#REF!</definedName>
    <definedName name="MU_D_PP" localSheetId="4">#REF!</definedName>
    <definedName name="MU_D_PP">#REF!</definedName>
    <definedName name="MU_T_PI" localSheetId="9">#REF!</definedName>
    <definedName name="MU_T_PI">#REF!</definedName>
    <definedName name="MU_T_PP" localSheetId="9">#REF!</definedName>
    <definedName name="MU_T_PP">#REF!</definedName>
    <definedName name="Multas" localSheetId="9">#REF!</definedName>
    <definedName name="Multas">#REF!</definedName>
    <definedName name="MutPLConstante" localSheetId="9">#REF!</definedName>
    <definedName name="MutPLConstante">#REF!</definedName>
    <definedName name="MutPLSociet" localSheetId="9">#REF!</definedName>
    <definedName name="MutPLSociet">#REF!</definedName>
    <definedName name="MVABR" localSheetId="9">#REF!</definedName>
    <definedName name="MVABR">#REF!</definedName>
    <definedName name="MVFEV" localSheetId="9">#REF!</definedName>
    <definedName name="MVFEV">#REF!</definedName>
    <definedName name="MVJAN" localSheetId="9">#REF!</definedName>
    <definedName name="MVJAN">#REF!</definedName>
    <definedName name="MVMAI" localSheetId="9">#REF!</definedName>
    <definedName name="MVMAI">#REF!</definedName>
    <definedName name="MVMAR" localSheetId="9">#REF!</definedName>
    <definedName name="MVMAR">#REF!</definedName>
    <definedName name="mwh_fat">'[97]pl atual'!$F$1:$F$65536</definedName>
    <definedName name="n" localSheetId="5">#REF!</definedName>
    <definedName name="n" localSheetId="9">#REF!</definedName>
    <definedName name="n" localSheetId="4">#REF!</definedName>
    <definedName name="n" localSheetId="0">#REF!</definedName>
    <definedName name="n">#REF!</definedName>
    <definedName name="N603_" localSheetId="5">[7]Histórico!#REF!</definedName>
    <definedName name="N603_" localSheetId="9">[7]Histórico!#REF!</definedName>
    <definedName name="N603_" localSheetId="4">[7]Histórico!#REF!</definedName>
    <definedName name="N603_" localSheetId="0">[7]Histórico!#REF!</definedName>
    <definedName name="N603_">[7]Histórico!#REF!</definedName>
    <definedName name="N603_N622" localSheetId="5">[7]Histórico!#REF!</definedName>
    <definedName name="N603_N622" localSheetId="9">[7]Histórico!#REF!</definedName>
    <definedName name="N603_N622" localSheetId="4">[7]Histórico!#REF!</definedName>
    <definedName name="N603_N622" localSheetId="0">[7]Histórico!#REF!</definedName>
    <definedName name="N603_N622">[7]Histórico!#REF!</definedName>
    <definedName name="N603_N630" localSheetId="9">[7]Histórico!#REF!</definedName>
    <definedName name="N603_N630">[7]Histórico!#REF!</definedName>
    <definedName name="N607_" localSheetId="9">[7]Histórico!#REF!</definedName>
    <definedName name="N607_">[7]Histórico!#REF!</definedName>
    <definedName name="N610_" localSheetId="9">[7]Histórico!#REF!</definedName>
    <definedName name="N610_">[7]Histórico!#REF!</definedName>
    <definedName name="N610_U610" localSheetId="9">[7]Histórico!#REF!</definedName>
    <definedName name="N610_U610">[7]Histórico!#REF!</definedName>
    <definedName name="N610_U630" localSheetId="9">[7]Histórico!#REF!</definedName>
    <definedName name="N610_U630">[7]Histórico!#REF!</definedName>
    <definedName name="N610_W610" localSheetId="9">[7]Histórico!#REF!</definedName>
    <definedName name="N610_W610">[7]Histórico!#REF!</definedName>
    <definedName name="N622_" localSheetId="9">[7]Histórico!#REF!</definedName>
    <definedName name="N622_">[7]Histórico!#REF!</definedName>
    <definedName name="N630_" localSheetId="9">[7]Histórico!#REF!</definedName>
    <definedName name="N630_">[7]Histórico!#REF!</definedName>
    <definedName name="NA" localSheetId="5" hidden="1">{"'SIVA Pricing Model'!$A$1:$F$39"}</definedName>
    <definedName name="NA" localSheetId="4" hidden="1">{"'SIVA Pricing Model'!$A$1:$F$39"}</definedName>
    <definedName name="NA" localSheetId="0" hidden="1">{"'SIVA Pricing Model'!$A$1:$F$39"}</definedName>
    <definedName name="NA" hidden="1">{"'SIVA Pricing Model'!$A$1:$F$39"}</definedName>
    <definedName name="NAFTA" localSheetId="9">#REF!</definedName>
    <definedName name="NAFTA">#REF!</definedName>
    <definedName name="name">[68]!name</definedName>
    <definedName name="NAO" localSheetId="5">#REF!</definedName>
    <definedName name="NAO" localSheetId="9">#REF!</definedName>
    <definedName name="NAO" localSheetId="4">#REF!</definedName>
    <definedName name="NAO" localSheetId="0">#REF!</definedName>
    <definedName name="NAO">#REF!</definedName>
    <definedName name="naphthaNWE_dtd">[85]Histórico!$A$192</definedName>
    <definedName name="NBBC" localSheetId="5">#REF!</definedName>
    <definedName name="NBBC" localSheetId="9">#REF!</definedName>
    <definedName name="NBBC" localSheetId="4">#REF!</definedName>
    <definedName name="NBBC" localSheetId="0">#REF!</definedName>
    <definedName name="NBBC">#REF!</definedName>
    <definedName name="nc" localSheetId="9">#REF!</definedName>
    <definedName name="nc" localSheetId="4">#REF!</definedName>
    <definedName name="nc">#REF!</definedName>
    <definedName name="NCCL" localSheetId="9">#REF!</definedName>
    <definedName name="NCCL" localSheetId="4">#REF!</definedName>
    <definedName name="NCCL">#REF!</definedName>
    <definedName name="Nestea_1" localSheetId="9">#REF!</definedName>
    <definedName name="Nestea_1">#REF!</definedName>
    <definedName name="NET_CHANGE" localSheetId="9">#REF!</definedName>
    <definedName name="NET_CHANGE">#REF!</definedName>
    <definedName name="NetCap1a" localSheetId="9">#REF!</definedName>
    <definedName name="NetCap1a">#REF!</definedName>
    <definedName name="NetCap1b" localSheetId="9">#REF!</definedName>
    <definedName name="NetCap1b">#REF!</definedName>
    <definedName name="NetCap1c" localSheetId="9">#REF!</definedName>
    <definedName name="NetCap1c">#REF!</definedName>
    <definedName name="NetCap2a" localSheetId="9">#REF!</definedName>
    <definedName name="NetCap2a">#REF!</definedName>
    <definedName name="NetCap2b" localSheetId="9">#REF!</definedName>
    <definedName name="NetCap2b">#REF!</definedName>
    <definedName name="NetCap2c" localSheetId="9">#REF!</definedName>
    <definedName name="NetCap2c">#REF!</definedName>
    <definedName name="NetCap3a" localSheetId="9">#REF!</definedName>
    <definedName name="NetCap3a">#REF!</definedName>
    <definedName name="NetCap3b" localSheetId="9">#REF!</definedName>
    <definedName name="NetCap3b">#REF!</definedName>
    <definedName name="NetCap3c" localSheetId="9">#REF!</definedName>
    <definedName name="NetCap3c">#REF!</definedName>
    <definedName name="new" localSheetId="9">#REF!</definedName>
    <definedName name="new">#REF!</definedName>
    <definedName name="new_print_area" localSheetId="9">#REF!</definedName>
    <definedName name="new_print_area">#REF!</definedName>
    <definedName name="newprint_area_mi" localSheetId="9">#REF!</definedName>
    <definedName name="newprint_area_mi">#REF!</definedName>
    <definedName name="NF" localSheetId="9">#REF!</definedName>
    <definedName name="NF">#REF!</definedName>
    <definedName name="NFCOMPRA" localSheetId="9">#REF!</definedName>
    <definedName name="NFCOMPRA">#REF!</definedName>
    <definedName name="NFT_MFMed_DTD">[85]Histórico!$A$326</definedName>
    <definedName name="NI" localSheetId="5">#REF!</definedName>
    <definedName name="NI" localSheetId="9">#REF!</definedName>
    <definedName name="NI" localSheetId="4">#REF!</definedName>
    <definedName name="NI" localSheetId="0">#REF!</definedName>
    <definedName name="NI">#REF!</definedName>
    <definedName name="Niveis">'[178]Níveis de prioridade'!$A$1:$A$5</definedName>
    <definedName name="NJET" localSheetId="5">[7]Histórico!#REF!</definedName>
    <definedName name="NJET" localSheetId="9">[7]Histórico!#REF!</definedName>
    <definedName name="NJET" localSheetId="4">[7]Histórico!#REF!</definedName>
    <definedName name="NJET" localSheetId="0">[7]Histórico!#REF!</definedName>
    <definedName name="NJET">[7]Histórico!#REF!</definedName>
    <definedName name="NJET_NNO2" localSheetId="9">[7]Histórico!#REF!</definedName>
    <definedName name="NJET_NNO2" localSheetId="4">[7]Histórico!#REF!</definedName>
    <definedName name="NJET_NNO2">[7]Histórico!#REF!</definedName>
    <definedName name="nn" localSheetId="5">#REF!</definedName>
    <definedName name="nn" localSheetId="9">#REF!</definedName>
    <definedName name="nn" localSheetId="4">#REF!</definedName>
    <definedName name="nn" localSheetId="0">#REF!</definedName>
    <definedName name="nn">#REF!</definedName>
    <definedName name="nnn" localSheetId="9">#REF!</definedName>
    <definedName name="nnn" localSheetId="4">#REF!</definedName>
    <definedName name="nnn">#REF!</definedName>
    <definedName name="nnnnnnnn" localSheetId="5" hidden="1">{#N/A,#N/A,FALSE,"Aging Summary";#N/A,#N/A,FALSE,"Ratio Analysis";#N/A,#N/A,FALSE,"Test 120 Day Accts";#N/A,#N/A,FALSE,"Tickmarks"}</definedName>
    <definedName name="nnnnnnnn" localSheetId="4" hidden="1">{#N/A,#N/A,FALSE,"Aging Summary";#N/A,#N/A,FALSE,"Ratio Analysis";#N/A,#N/A,FALSE,"Test 120 Day Accts";#N/A,#N/A,FALSE,"Tickmarks"}</definedName>
    <definedName name="nnnnnnnn" localSheetId="0" hidden="1">{#N/A,#N/A,FALSE,"Aging Summary";#N/A,#N/A,FALSE,"Ratio Analysis";#N/A,#N/A,FALSE,"Test 120 Day Accts";#N/A,#N/A,FALSE,"Tickmarks"}</definedName>
    <definedName name="nnnnnnnn" hidden="1">{#N/A,#N/A,FALSE,"Aging Summary";#N/A,#N/A,FALSE,"Ratio Analysis";#N/A,#N/A,FALSE,"Test 120 Day Accts";#N/A,#N/A,FALSE,"Tickmarks"}</definedName>
    <definedName name="NNO2_UNO2" localSheetId="9">[7]Histórico!#REF!</definedName>
    <definedName name="NNO2_UNO2">[7]Histórico!#REF!</definedName>
    <definedName name="NNTB" localSheetId="5">#REF!</definedName>
    <definedName name="NNTB" localSheetId="9">#REF!</definedName>
    <definedName name="NNTB" localSheetId="4">#REF!</definedName>
    <definedName name="NNTB" localSheetId="0">#REF!</definedName>
    <definedName name="NNTB">#REF!</definedName>
    <definedName name="No.6_1_NWE_x_dtd">[85]Histórico!$A$279</definedName>
    <definedName name="No2.NYH_USG">[85]Histórico!$AB$130</definedName>
    <definedName name="No2.NYH_WTI">[85]Histórico!$AB$209</definedName>
    <definedName name="No6.03_No6.1.0">[85]Histórico!$O$148</definedName>
    <definedName name="No6.03_No6.1.0_NY">[85]Histórico!$O$148</definedName>
    <definedName name="No6.1.0_No62.2_NY">[85]Histórico!$O$224</definedName>
    <definedName name="No6.7_No61.0_NY">[85]Histórico!$O$167</definedName>
    <definedName name="No6_1MFMed_Dtd">[85]Histórico!$A$373</definedName>
    <definedName name="No61.0_No63.0NY">[85]Histórico!$O$186</definedName>
    <definedName name="No63.0NY_3.0USG">[85]Histórico!$AB$171</definedName>
    <definedName name="nome" localSheetId="5">#REF!</definedName>
    <definedName name="nome" localSheetId="9">#REF!</definedName>
    <definedName name="nome" localSheetId="4">#REF!</definedName>
    <definedName name="nome" localSheetId="0">#REF!</definedName>
    <definedName name="nome">#REF!</definedName>
    <definedName name="nome2" localSheetId="9">#REF!</definedName>
    <definedName name="nome2" localSheetId="4">#REF!</definedName>
    <definedName name="nome2">#REF!</definedName>
    <definedName name="nomeforn" localSheetId="9">#REF!</definedName>
    <definedName name="nomeforn" localSheetId="4">#REF!</definedName>
    <definedName name="nomeforn">#REF!</definedName>
    <definedName name="NOPLAT" localSheetId="9">#REF!</definedName>
    <definedName name="NOPLAT">#REF!</definedName>
    <definedName name="NOTAS_CRÉDITO_CABAZ" localSheetId="9">'[132]pagamentos nacionais'!#REF!</definedName>
    <definedName name="NOTAS_CRÉDITO_CABAZ">'[132]pagamentos nacionais'!#REF!</definedName>
    <definedName name="NOTAS_CRÉDITO_CONTIVENDA" localSheetId="9">'[132]pagamentos nacionais'!#REF!</definedName>
    <definedName name="NOTAS_CRÉDITO_CONTIVENDA">'[132]pagamentos nacionais'!#REF!</definedName>
    <definedName name="NOTAS_CRÉDITO_M.HIPER" localSheetId="9">'[132]pagamentos nacionais'!#REF!</definedName>
    <definedName name="NOTAS_CRÉDITO_M.HIPER">'[132]pagamentos nacionais'!#REF!</definedName>
    <definedName name="NOTAS_CRÉDITO_MCH">'[132]pagamentos nacionais'!$B$91:$O$98</definedName>
    <definedName name="NOTAS_CRÉDITO_MODIS" localSheetId="5">'[132]pagamentos nacionais'!#REF!</definedName>
    <definedName name="NOTAS_CRÉDITO_MODIS" localSheetId="9">'[132]pagamentos nacionais'!#REF!</definedName>
    <definedName name="NOTAS_CRÉDITO_MODIS" localSheetId="4">'[132]pagamentos nacionais'!#REF!</definedName>
    <definedName name="NOTAS_CRÉDITO_MODIS" localSheetId="0">'[132]pagamentos nacionais'!#REF!</definedName>
    <definedName name="NOTAS_CRÉDITO_MODIS">'[132]pagamentos nacionais'!#REF!</definedName>
    <definedName name="NOV" localSheetId="9">[7]Histórico!#REF!</definedName>
    <definedName name="NOV" localSheetId="4">[7]Histórico!#REF!</definedName>
    <definedName name="NOV">[7]Histórico!#REF!</definedName>
    <definedName name="Nov00" localSheetId="5" hidden="1">{"Statement of Income",#N/A,TRUE,"Mar99";"Balance Sheet",#N/A,TRUE,"Mar99"}</definedName>
    <definedName name="Nov00" localSheetId="4" hidden="1">{"Statement of Income",#N/A,TRUE,"Mar99";"Balance Sheet",#N/A,TRUE,"Mar99"}</definedName>
    <definedName name="Nov00" localSheetId="0" hidden="1">{"Statement of Income",#N/A,TRUE,"Mar99";"Balance Sheet",#N/A,TRUE,"Mar99"}</definedName>
    <definedName name="Nov00" hidden="1">{"Statement of Income",#N/A,TRUE,"Mar99";"Balance Sheet",#N/A,TRUE,"Mar99"}</definedName>
    <definedName name="Nov00TB" localSheetId="5" hidden="1">{"Statement of Income",#N/A,TRUE,"Mar99";"Balance Sheet",#N/A,TRUE,"Mar99"}</definedName>
    <definedName name="Nov00TB" localSheetId="4" hidden="1">{"Statement of Income",#N/A,TRUE,"Mar99";"Balance Sheet",#N/A,TRUE,"Mar99"}</definedName>
    <definedName name="Nov00TB" localSheetId="0" hidden="1">{"Statement of Income",#N/A,TRUE,"Mar99";"Balance Sheet",#N/A,TRUE,"Mar99"}</definedName>
    <definedName name="Nov00TB" hidden="1">{"Statement of Income",#N/A,TRUE,"Mar99";"Balance Sheet",#N/A,TRUE,"Mar99"}</definedName>
    <definedName name="nova" localSheetId="5" hidden="1">{"'COMBUSTÍVEIS'!$A$1:$K$88"}</definedName>
    <definedName name="nova" localSheetId="4" hidden="1">{"'COMBUSTÍVEIS'!$A$1:$K$88"}</definedName>
    <definedName name="nova" localSheetId="0" hidden="1">{"'COMBUSTÍVEIS'!$A$1:$K$88"}</definedName>
    <definedName name="nova" hidden="1">{"'COMBUSTÍVEIS'!$A$1:$K$88"}</definedName>
    <definedName name="NOVA_INSTRUMENTAÇÃO" localSheetId="9">#REF!</definedName>
    <definedName name="NOVA_INSTRUMENTAÇÃO">#REF!</definedName>
    <definedName name="NOVA_INSTRUMENTAÇÃO_EQUIPAMENTO_NAC." localSheetId="9">#REF!</definedName>
    <definedName name="NOVA_INSTRUMENTAÇÃO_EQUIPAMENTO_NAC.">#REF!</definedName>
    <definedName name="November" localSheetId="9">#REF!</definedName>
    <definedName name="November">#REF!</definedName>
    <definedName name="Novemberf" localSheetId="9">#REF!</definedName>
    <definedName name="Novemberf">#REF!</definedName>
    <definedName name="NovM">'[42]BalanceteMuma Nov16'!$B$5:$H$132</definedName>
    <definedName name="novonome" localSheetId="5">#REF!</definedName>
    <definedName name="novonome" localSheetId="9">#REF!</definedName>
    <definedName name="novonome" localSheetId="4">#REF!</definedName>
    <definedName name="novonome" localSheetId="0">#REF!</definedName>
    <definedName name="novonome">#REF!</definedName>
    <definedName name="NOVOSP" localSheetId="9">#REF!</definedName>
    <definedName name="NOVOSP" localSheetId="4">#REF!</definedName>
    <definedName name="NOVOSP">#REF!</definedName>
    <definedName name="NUM_MES" localSheetId="9">[7]Histórico!#REF!</definedName>
    <definedName name="NUM_MES" localSheetId="4">[7]Histórico!#REF!</definedName>
    <definedName name="NUM_MES">[7]Histórico!#REF!</definedName>
    <definedName name="numclimesunid" localSheetId="5">#REF!</definedName>
    <definedName name="numclimesunid" localSheetId="9">#REF!</definedName>
    <definedName name="numclimesunid" localSheetId="4">#REF!</definedName>
    <definedName name="numclimesunid" localSheetId="0">#REF!</definedName>
    <definedName name="numclimesunid">#REF!</definedName>
    <definedName name="NUMEROS" localSheetId="9">#REF!</definedName>
    <definedName name="NUMEROS" localSheetId="4">#REF!</definedName>
    <definedName name="NUMEROS">#REF!</definedName>
    <definedName name="NUNL" localSheetId="9">[7]Histórico!#REF!</definedName>
    <definedName name="NUNL" localSheetId="4">[7]Histórico!#REF!</definedName>
    <definedName name="NUNL">[7]Histórico!#REF!</definedName>
    <definedName name="NUNL_UUNL" localSheetId="9">[7]Histórico!#REF!</definedName>
    <definedName name="NUNL_UUNL" localSheetId="4">[7]Histórico!#REF!</definedName>
    <definedName name="NUNL_UUNL">[7]Histórico!#REF!</definedName>
    <definedName name="NUTRELLA_ALIMENTOS_S.A." localSheetId="5">#REF!</definedName>
    <definedName name="NUTRELLA_ALIMENTOS_S.A." localSheetId="9">#REF!</definedName>
    <definedName name="NUTRELLA_ALIMENTOS_S.A." localSheetId="4">#REF!</definedName>
    <definedName name="NUTRELLA_ALIMENTOS_S.A." localSheetId="0">#REF!</definedName>
    <definedName name="NUTRELLA_ALIMENTOS_S.A.">#REF!</definedName>
    <definedName name="o" localSheetId="9">#REF!</definedName>
    <definedName name="o" localSheetId="4">#REF!</definedName>
    <definedName name="o">#REF!</definedName>
    <definedName name="Obdin" localSheetId="5" hidden="1">{"'SIVA Pricing Model'!$A$1:$F$39"}</definedName>
    <definedName name="Obdin" localSheetId="4" hidden="1">{"'SIVA Pricing Model'!$A$1:$F$39"}</definedName>
    <definedName name="Obdin" localSheetId="0" hidden="1">{"'SIVA Pricing Model'!$A$1:$F$39"}</definedName>
    <definedName name="Obdin" hidden="1">{"'SIVA Pricing Model'!$A$1:$F$39"}</definedName>
    <definedName name="Obdin1" localSheetId="5" hidden="1">{"'SIVA Pricing Model'!$A$1:$F$39"}</definedName>
    <definedName name="Obdin1" localSheetId="4" hidden="1">{"'SIVA Pricing Model'!$A$1:$F$39"}</definedName>
    <definedName name="Obdin1" localSheetId="0" hidden="1">{"'SIVA Pricing Model'!$A$1:$F$39"}</definedName>
    <definedName name="Obdin1" hidden="1">{"'SIVA Pricing Model'!$A$1:$F$39"}</definedName>
    <definedName name="Obj.Corp.">'[179]pl atual'!$A$1:$A$65536</definedName>
    <definedName name="OBS" localSheetId="5">#REF!</definedName>
    <definedName name="OBS" localSheetId="9">#REF!</definedName>
    <definedName name="OBS" localSheetId="4">#REF!</definedName>
    <definedName name="OBS" localSheetId="0">#REF!</definedName>
    <definedName name="OBS">#REF!</definedName>
    <definedName name="OC1TUB" localSheetId="9">#REF!</definedName>
    <definedName name="OC1TUB" localSheetId="4">#REF!</definedName>
    <definedName name="OC1TUB">#REF!</definedName>
    <definedName name="OC2TUB" localSheetId="9">#REF!</definedName>
    <definedName name="OC2TUB" localSheetId="4">#REF!</definedName>
    <definedName name="OC2TUB">#REF!</definedName>
    <definedName name="OC3.5" localSheetId="9">#REF!</definedName>
    <definedName name="OC3.5">#REF!</definedName>
    <definedName name="OCBARCA" localSheetId="9">#REF!</definedName>
    <definedName name="OCBARCA">#REF!</definedName>
    <definedName name="OCBEL" localSheetId="9">#REF!</definedName>
    <definedName name="OCBEL">#REF!</definedName>
    <definedName name="OCBELEM" localSheetId="9">#REF!</definedName>
    <definedName name="OCBELEM">#REF!</definedName>
    <definedName name="OCFOE" localSheetId="9">#REF!</definedName>
    <definedName name="OCFOE">#REF!</definedName>
    <definedName name="ocsle" localSheetId="9">#REF!</definedName>
    <definedName name="ocsle">#REF!</definedName>
    <definedName name="ocsue" localSheetId="9">#REF!</definedName>
    <definedName name="ocsue">#REF!</definedName>
    <definedName name="Oct00" localSheetId="5" hidden="1">{"Statement of Income",#N/A,TRUE,"Mar99";"Balance Sheet",#N/A,TRUE,"Mar99"}</definedName>
    <definedName name="Oct00" localSheetId="4" hidden="1">{"Statement of Income",#N/A,TRUE,"Mar99";"Balance Sheet",#N/A,TRUE,"Mar99"}</definedName>
    <definedName name="Oct00" localSheetId="0" hidden="1">{"Statement of Income",#N/A,TRUE,"Mar99";"Balance Sheet",#N/A,TRUE,"Mar99"}</definedName>
    <definedName name="Oct00" hidden="1">{"Statement of Income",#N/A,TRUE,"Mar99";"Balance Sheet",#N/A,TRUE,"Mar99"}</definedName>
    <definedName name="Oct00TB" localSheetId="5" hidden="1">{"Statement of Income",#N/A,TRUE,"Mar99";"Balance Sheet",#N/A,TRUE,"Mar99"}</definedName>
    <definedName name="Oct00TB" localSheetId="4" hidden="1">{"Statement of Income",#N/A,TRUE,"Mar99";"Balance Sheet",#N/A,TRUE,"Mar99"}</definedName>
    <definedName name="Oct00TB" localSheetId="0" hidden="1">{"Statement of Income",#N/A,TRUE,"Mar99";"Balance Sheet",#N/A,TRUE,"Mar99"}</definedName>
    <definedName name="Oct00TB" hidden="1">{"Statement of Income",#N/A,TRUE,"Mar99";"Balance Sheet",#N/A,TRUE,"Mar99"}</definedName>
    <definedName name="Octob00" localSheetId="5" hidden="1">{"Statement of Income",#N/A,TRUE,"Mar99";"Balance Sheet",#N/A,TRUE,"Mar99"}</definedName>
    <definedName name="Octob00" localSheetId="4" hidden="1">{"Statement of Income",#N/A,TRUE,"Mar99";"Balance Sheet",#N/A,TRUE,"Mar99"}</definedName>
    <definedName name="Octob00" localSheetId="0" hidden="1">{"Statement of Income",#N/A,TRUE,"Mar99";"Balance Sheet",#N/A,TRUE,"Mar99"}</definedName>
    <definedName name="Octob00" hidden="1">{"Statement of Income",#N/A,TRUE,"Mar99";"Balance Sheet",#N/A,TRUE,"Mar99"}</definedName>
    <definedName name="Octob00TB" localSheetId="5" hidden="1">{"Statement of Income",#N/A,TRUE,"Mar99";"Balance Sheet",#N/A,TRUE,"Mar99"}</definedName>
    <definedName name="Octob00TB" localSheetId="4" hidden="1">{"Statement of Income",#N/A,TRUE,"Mar99";"Balance Sheet",#N/A,TRUE,"Mar99"}</definedName>
    <definedName name="Octob00TB" localSheetId="0" hidden="1">{"Statement of Income",#N/A,TRUE,"Mar99";"Balance Sheet",#N/A,TRUE,"Mar99"}</definedName>
    <definedName name="Octob00TB" hidden="1">{"Statement of Income",#N/A,TRUE,"Mar99";"Balance Sheet",#N/A,TRUE,"Mar99"}</definedName>
    <definedName name="October" localSheetId="5">#REF!</definedName>
    <definedName name="October" localSheetId="9">#REF!</definedName>
    <definedName name="October" localSheetId="4">#REF!</definedName>
    <definedName name="October" localSheetId="0">#REF!</definedName>
    <definedName name="October">#REF!</definedName>
    <definedName name="Octoberf" localSheetId="9">#REF!</definedName>
    <definedName name="Octoberf" localSheetId="4">#REF!</definedName>
    <definedName name="Octoberf">#REF!</definedName>
    <definedName name="odd" localSheetId="5" hidden="1">{#N/A,#N/A,FALSE,"TOTAL"}</definedName>
    <definedName name="odd" localSheetId="4" hidden="1">{#N/A,#N/A,FALSE,"TOTAL"}</definedName>
    <definedName name="odd" localSheetId="0" hidden="1">{#N/A,#N/A,FALSE,"TOTAL"}</definedName>
    <definedName name="odd" hidden="1">{#N/A,#N/A,FALSE,"TOTAL"}</definedName>
    <definedName name="oi" localSheetId="5">#REF!</definedName>
    <definedName name="oi" localSheetId="9">#REF!</definedName>
    <definedName name="oi" localSheetId="4">#REF!</definedName>
    <definedName name="oi" localSheetId="0">#REF!</definedName>
    <definedName name="oi">#REF!</definedName>
    <definedName name="ok" localSheetId="5" hidden="1">{#N/A,#N/A,FALSE,"Aging Summary";#N/A,#N/A,FALSE,"Ratio Analysis";#N/A,#N/A,FALSE,"Test 120 Day Accts";#N/A,#N/A,FALSE,"Tickmarks"}</definedName>
    <definedName name="ok" localSheetId="4" hidden="1">{#N/A,#N/A,FALSE,"Aging Summary";#N/A,#N/A,FALSE,"Ratio Analysis";#N/A,#N/A,FALSE,"Test 120 Day Accts";#N/A,#N/A,FALSE,"Tickmarks"}</definedName>
    <definedName name="ok" localSheetId="0" hidden="1">{#N/A,#N/A,FALSE,"Aging Summary";#N/A,#N/A,FALSE,"Ratio Analysis";#N/A,#N/A,FALSE,"Test 120 Day Accts";#N/A,#N/A,FALSE,"Tickmarks"}</definedName>
    <definedName name="ok" hidden="1">{#N/A,#N/A,FALSE,"Aging Summary";#N/A,#N/A,FALSE,"Ratio Analysis";#N/A,#N/A,FALSE,"Test 120 Day Accts";#N/A,#N/A,FALSE,"Tickmarks"}</definedName>
    <definedName name="okay" localSheetId="5" hidden="1">{#N/A,#N/A,FALSE,"Admin";#N/A,#N/A,FALSE,"Other"}</definedName>
    <definedName name="okay" localSheetId="4" hidden="1">{#N/A,#N/A,FALSE,"Admin";#N/A,#N/A,FALSE,"Other"}</definedName>
    <definedName name="okay" localSheetId="0" hidden="1">{#N/A,#N/A,FALSE,"Admin";#N/A,#N/A,FALSE,"Other"}</definedName>
    <definedName name="okay" hidden="1">{#N/A,#N/A,FALSE,"Admin";#N/A,#N/A,FALSE,"Other"}</definedName>
    <definedName name="OLA">[29]SalaryData!$EE$10</definedName>
    <definedName name="óleo1" localSheetId="5">#REF!</definedName>
    <definedName name="óleo1" localSheetId="9">#REF!</definedName>
    <definedName name="óleo1" localSheetId="4">#REF!</definedName>
    <definedName name="óleo1" localSheetId="0">#REF!</definedName>
    <definedName name="óleo1">#REF!</definedName>
    <definedName name="óleo2" localSheetId="9">#REF!</definedName>
    <definedName name="óleo2" localSheetId="4">#REF!</definedName>
    <definedName name="óleo2">#REF!</definedName>
    <definedName name="OMAN" localSheetId="9">[7]Histórico!#REF!</definedName>
    <definedName name="OMAN" localSheetId="4">[7]Histórico!#REF!</definedName>
    <definedName name="OMAN">[7]Histórico!#REF!</definedName>
    <definedName name="OMAN_DUBA" localSheetId="9">[7]Histórico!#REF!</definedName>
    <definedName name="OMAN_DUBA" localSheetId="4">[7]Histórico!#REF!</definedName>
    <definedName name="OMAN_DUBA">[7]Histórico!#REF!</definedName>
    <definedName name="on" localSheetId="5" hidden="1">{"TOTAL",#N/A,FALSE,"A";"FISCAL94",#N/A,FALSE,"A";"FISCAL95",#N/A,FALSE,"A";"FISCAL96",#N/A,FALSE,"A";"misc page",#N/A,FALSE,"A"}</definedName>
    <definedName name="on" localSheetId="4" hidden="1">{"TOTAL",#N/A,FALSE,"A";"FISCAL94",#N/A,FALSE,"A";"FISCAL95",#N/A,FALSE,"A";"FISCAL96",#N/A,FALSE,"A";"misc page",#N/A,FALSE,"A"}</definedName>
    <definedName name="on" localSheetId="0" hidden="1">{"TOTAL",#N/A,FALSE,"A";"FISCAL94",#N/A,FALSE,"A";"FISCAL95",#N/A,FALSE,"A";"FISCAL96",#N/A,FALSE,"A";"misc page",#N/A,FALSE,"A"}</definedName>
    <definedName name="on" hidden="1">{"TOTAL",#N/A,FALSE,"A";"FISCAL94",#N/A,FALSE,"A";"FISCAL95",#N/A,FALSE,"A";"FISCAL96",#N/A,FALSE,"A";"misc page",#N/A,FALSE,"A"}</definedName>
    <definedName name="oo" localSheetId="5">#REF!</definedName>
    <definedName name="oo" localSheetId="9">#REF!</definedName>
    <definedName name="oo" localSheetId="4">#REF!</definedName>
    <definedName name="oo" localSheetId="0">#REF!</definedName>
    <definedName name="oo">#REF!</definedName>
    <definedName name="ooo" localSheetId="5" hidden="1">[66]BP!#REF!</definedName>
    <definedName name="ooo" localSheetId="9" hidden="1">[66]BP!#REF!</definedName>
    <definedName name="ooo" localSheetId="4" hidden="1">[66]BP!#REF!</definedName>
    <definedName name="ooo" localSheetId="0" hidden="1">[66]BP!#REF!</definedName>
    <definedName name="ooo" hidden="1">[66]BP!#REF!</definedName>
    <definedName name="OP" localSheetId="5" hidden="1">{#N/A,#N/A,FALSE,"TOTAL"}</definedName>
    <definedName name="OP" localSheetId="4" hidden="1">{#N/A,#N/A,FALSE,"TOTAL"}</definedName>
    <definedName name="OP" localSheetId="0" hidden="1">{#N/A,#N/A,FALSE,"TOTAL"}</definedName>
    <definedName name="OP" hidden="1">{#N/A,#N/A,FALSE,"TOTAL"}</definedName>
    <definedName name="OPCAO" localSheetId="5">#REF!</definedName>
    <definedName name="OPCAO" localSheetId="9">#REF!</definedName>
    <definedName name="OPCAO" localSheetId="4">#REF!</definedName>
    <definedName name="OPCAO" localSheetId="0">#REF!</definedName>
    <definedName name="OPCAO">#REF!</definedName>
    <definedName name="OPÇAO" localSheetId="9">#REF!</definedName>
    <definedName name="OPÇAO" localSheetId="4">#REF!</definedName>
    <definedName name="OPÇAO">#REF!</definedName>
    <definedName name="OPCAO1" localSheetId="9">#REF!</definedName>
    <definedName name="OPCAO1" localSheetId="4">#REF!</definedName>
    <definedName name="OPCAO1">#REF!</definedName>
    <definedName name="OPÇAO1" localSheetId="9">#REF!</definedName>
    <definedName name="OPÇAO1">#REF!</definedName>
    <definedName name="OPCAO2" localSheetId="9">#REF!</definedName>
    <definedName name="OPCAO2">#REF!</definedName>
    <definedName name="Operación">[58]listas!$I$1:$I$5</definedName>
    <definedName name="Operativo">[58]listas!$K$1:$K$3</definedName>
    <definedName name="OPTICAL_EQUIPMENTS">[22]Plan1!$A$2:$F$248</definedName>
    <definedName name="or" localSheetId="5">#REF!</definedName>
    <definedName name="or" localSheetId="9">#REF!</definedName>
    <definedName name="or" localSheetId="4">#REF!</definedName>
    <definedName name="or" localSheetId="0">#REF!</definedName>
    <definedName name="or">#REF!</definedName>
    <definedName name="Orçamento_Previsto_em_Nov98" localSheetId="9">#REF!</definedName>
    <definedName name="Orçamento_Previsto_em_Nov98" localSheetId="4">#REF!</definedName>
    <definedName name="Orçamento_Previsto_em_Nov98">#REF!</definedName>
    <definedName name="Orçamento_Previsto_em_valor_desejado" localSheetId="9">#REF!</definedName>
    <definedName name="Orçamento_Previsto_em_valor_desejado" localSheetId="4">#REF!</definedName>
    <definedName name="Orçamento_Previsto_em_valor_desejado">#REF!</definedName>
    <definedName name="Orçamento_Previsto_x_Realizado" localSheetId="9">#REF!</definedName>
    <definedName name="Orçamento_Previsto_x_Realizado">#REF!</definedName>
    <definedName name="Orçamento_Realizado_em_Moeda_Constante" localSheetId="9">#REF!</definedName>
    <definedName name="Orçamento_Realizado_em_Moeda_Constante">#REF!</definedName>
    <definedName name="Orçamento_Realizado_em_Moeda_Desejada" localSheetId="9">#REF!</definedName>
    <definedName name="Orçamento_Realizado_em_Moeda_Desejada">#REF!</definedName>
    <definedName name="ORIG1" localSheetId="9">#REF!</definedName>
    <definedName name="ORIG1">#REF!</definedName>
    <definedName name="ORIG2" localSheetId="9">#REF!</definedName>
    <definedName name="ORIG2">#REF!</definedName>
    <definedName name="ORIGANO" localSheetId="9">#REF!</definedName>
    <definedName name="ORIGANO">#REF!</definedName>
    <definedName name="ORIGANOB" localSheetId="9">#REF!</definedName>
    <definedName name="ORIGANOB">#REF!</definedName>
    <definedName name="ORIGEM" localSheetId="9">#REF!</definedName>
    <definedName name="ORIGEM">#REF!</definedName>
    <definedName name="Origem_da_informação" localSheetId="9">'[122]Informações comerciais'!#REF!</definedName>
    <definedName name="Origem_da_informação" localSheetId="1">'[122]Informações comerciais'!#REF!</definedName>
    <definedName name="Origem_da_informação" localSheetId="2">'[122]Informações comerciais'!#REF!</definedName>
    <definedName name="Origem_da_informação">'[122]Informações comerciais'!#REF!</definedName>
    <definedName name="ORIGINAL" localSheetId="5">#REF!</definedName>
    <definedName name="ORIGINAL" localSheetId="9">#REF!</definedName>
    <definedName name="ORIGINAL" localSheetId="4">#REF!</definedName>
    <definedName name="ORIGINAL" localSheetId="0">#REF!</definedName>
    <definedName name="ORIGINAL">#REF!</definedName>
    <definedName name="ORIGMES" localSheetId="9">#REF!</definedName>
    <definedName name="ORIGMES" localSheetId="4">#REF!</definedName>
    <definedName name="ORIGMES">#REF!</definedName>
    <definedName name="ORIGMESB" localSheetId="9">#REF!</definedName>
    <definedName name="ORIGMESB" localSheetId="4">#REF!</definedName>
    <definedName name="ORIGMESB">#REF!</definedName>
    <definedName name="OT" localSheetId="9">#REF!</definedName>
    <definedName name="OT">#REF!</definedName>
    <definedName name="oucs" localSheetId="9">#REF!</definedName>
    <definedName name="oucs">#REF!</definedName>
    <definedName name="OUCTASLP" localSheetId="9">#REF!</definedName>
    <definedName name="OUCTASLP">#REF!</definedName>
    <definedName name="OUT" localSheetId="9">[7]Histórico!#REF!</definedName>
    <definedName name="OUT">[7]Histórico!#REF!</definedName>
    <definedName name="OUT_INFORM" localSheetId="5">#REF!</definedName>
    <definedName name="OUT_INFORM" localSheetId="9">#REF!</definedName>
    <definedName name="OUT_INFORM" localSheetId="4">#REF!</definedName>
    <definedName name="OUT_INFORM" localSheetId="0">#REF!</definedName>
    <definedName name="OUT_INFORM">#REF!</definedName>
    <definedName name="OutM">'[42]BalanceteMuma Out16'!$B$5:$H$128</definedName>
    <definedName name="OUTRASRECEBER" localSheetId="5">#REF!</definedName>
    <definedName name="OUTRASRECEBER" localSheetId="9">#REF!</definedName>
    <definedName name="OUTRASRECEBER" localSheetId="4">#REF!</definedName>
    <definedName name="OUTRASRECEBER" localSheetId="0">#REF!</definedName>
    <definedName name="OUTRASRECEBER">#REF!</definedName>
    <definedName name="OUTRASRECEITAS2" localSheetId="5">[180]relação!#REF!</definedName>
    <definedName name="OUTRASRECEITAS2" localSheetId="9">[180]relação!#REF!</definedName>
    <definedName name="OUTRASRECEITAS2" localSheetId="4">[180]relação!#REF!</definedName>
    <definedName name="OUTRASRECEITAS2" localSheetId="0">[180]relação!#REF!</definedName>
    <definedName name="OUTRASRECEITAS2">[180]relação!#REF!</definedName>
    <definedName name="OUTRO" localSheetId="5" hidden="1">{#N/A,#N/A,FALSE,"TOTAL"}</definedName>
    <definedName name="OUTRO" localSheetId="4" hidden="1">{#N/A,#N/A,FALSE,"TOTAL"}</definedName>
    <definedName name="OUTRO" localSheetId="0" hidden="1">{#N/A,#N/A,FALSE,"TOTAL"}</definedName>
    <definedName name="OUTRO" hidden="1">{#N/A,#N/A,FALSE,"TOTAL"}</definedName>
    <definedName name="OUTROS2" localSheetId="5">#REF!</definedName>
    <definedName name="OUTROS2" localSheetId="9">#REF!</definedName>
    <definedName name="OUTROS2" localSheetId="4">#REF!</definedName>
    <definedName name="OUTROS2" localSheetId="0">#REF!</definedName>
    <definedName name="OUTROS2">#REF!</definedName>
    <definedName name="OUTROS3" localSheetId="9">#REF!</definedName>
    <definedName name="OUTROS3" localSheetId="4">#REF!</definedName>
    <definedName name="OUTROS3">#REF!</definedName>
    <definedName name="OUTROS4" localSheetId="9">#REF!</definedName>
    <definedName name="OUTROS4" localSheetId="4">#REF!</definedName>
    <definedName name="OUTROS4">#REF!</definedName>
    <definedName name="OUTROSCRED" localSheetId="9">#REF!</definedName>
    <definedName name="OUTROSCRED">#REF!</definedName>
    <definedName name="OUTROSIMOBIL" localSheetId="9">#REF!</definedName>
    <definedName name="OUTROSIMOBIL">#REF!</definedName>
    <definedName name="OUTROSLP" localSheetId="9">#REF!</definedName>
    <definedName name="OUTROSLP">#REF!</definedName>
    <definedName name="Outu" localSheetId="9">#REF!</definedName>
    <definedName name="Outu">#REF!</definedName>
    <definedName name="Outubro" localSheetId="9">#REF!</definedName>
    <definedName name="Outubro">#REF!</definedName>
    <definedName name="Owner">[181]Hoja1!$N$2:$N$10</definedName>
    <definedName name="p" localSheetId="5">#REF!</definedName>
    <definedName name="p" localSheetId="9">#REF!</definedName>
    <definedName name="p" localSheetId="4">#REF!</definedName>
    <definedName name="p" localSheetId="0">#REF!</definedName>
    <definedName name="p">#REF!</definedName>
    <definedName name="P.A.T." localSheetId="9">#REF!</definedName>
    <definedName name="P.A.T." localSheetId="4">#REF!</definedName>
    <definedName name="P.A.T.">#REF!</definedName>
    <definedName name="P_CÁLCULO" localSheetId="9">#REF!</definedName>
    <definedName name="P_CÁLCULO" localSheetId="4">#REF!</definedName>
    <definedName name="P_CÁLCULO">#REF!</definedName>
    <definedName name="P_MERCADO" localSheetId="9">'[99]#REF'!#REF!</definedName>
    <definedName name="P_MERCADO" localSheetId="4">'[99]#REF'!#REF!</definedName>
    <definedName name="P_MERCADO">'[99]#REF'!#REF!</definedName>
    <definedName name="P_MERCVD">'[99]#REF'!$A$4:$T$1796</definedName>
    <definedName name="PA">'[146]SKU Todo FINAL'!$B$872:$B$1144</definedName>
    <definedName name="paa" localSheetId="5" hidden="1">{#N/A,#N/A,FALSE,"Aging Summary";#N/A,#N/A,FALSE,"Ratio Analysis";#N/A,#N/A,FALSE,"Test 120 Day Accts";#N/A,#N/A,FALSE,"Tickmarks"}</definedName>
    <definedName name="paa" localSheetId="4" hidden="1">{#N/A,#N/A,FALSE,"Aging Summary";#N/A,#N/A,FALSE,"Ratio Analysis";#N/A,#N/A,FALSE,"Test 120 Day Accts";#N/A,#N/A,FALSE,"Tickmarks"}</definedName>
    <definedName name="paa" localSheetId="0" hidden="1">{#N/A,#N/A,FALSE,"Aging Summary";#N/A,#N/A,FALSE,"Ratio Analysis";#N/A,#N/A,FALSE,"Test 120 Day Accts";#N/A,#N/A,FALSE,"Tickmarks"}</definedName>
    <definedName name="paa" hidden="1">{#N/A,#N/A,FALSE,"Aging Summary";#N/A,#N/A,FALSE,"Ratio Analysis";#N/A,#N/A,FALSE,"Test 120 Day Accts";#N/A,#N/A,FALSE,"Tickmarks"}</definedName>
    <definedName name="PABLO" localSheetId="5">#REF!</definedName>
    <definedName name="PABLO" localSheetId="9">#REF!</definedName>
    <definedName name="PABLO" localSheetId="4">#REF!</definedName>
    <definedName name="PABLO" localSheetId="0">#REF!</definedName>
    <definedName name="PABLO">#REF!</definedName>
    <definedName name="Pack_Title">'[100]SET UP'!$B$3</definedName>
    <definedName name="PAGE1" localSheetId="5">#REF!</definedName>
    <definedName name="PAGE1" localSheetId="9">#REF!</definedName>
    <definedName name="PAGE1" localSheetId="4">#REF!</definedName>
    <definedName name="PAGE1" localSheetId="0">#REF!</definedName>
    <definedName name="PAGE1">#REF!</definedName>
    <definedName name="País">[182]Hoja1!$B$2:$B$7</definedName>
    <definedName name="PARADA_REV" localSheetId="5">#REF!</definedName>
    <definedName name="PARADA_REV" localSheetId="9">#REF!</definedName>
    <definedName name="PARADA_REV" localSheetId="4">#REF!</definedName>
    <definedName name="PARADA_REV" localSheetId="0">#REF!</definedName>
    <definedName name="PARADA_REV">#REF!</definedName>
    <definedName name="PARID_PREC">'[99]#REF'!$I$12:$J$15</definedName>
    <definedName name="PARIDADES" localSheetId="5">#REF!</definedName>
    <definedName name="PARIDADES" localSheetId="9">#REF!</definedName>
    <definedName name="PARIDADES" localSheetId="4">#REF!</definedName>
    <definedName name="PARIDADES" localSheetId="0">#REF!</definedName>
    <definedName name="PARIDADES">#REF!</definedName>
    <definedName name="PARISUL_CS" localSheetId="9">#REF!</definedName>
    <definedName name="PARISUL_CS" localSheetId="4">#REF!</definedName>
    <definedName name="PARISUL_CS">#REF!</definedName>
    <definedName name="PARISUL_IR" localSheetId="9">#REF!</definedName>
    <definedName name="PARISUL_IR" localSheetId="4">#REF!</definedName>
    <definedName name="PARISUL_IR">#REF!</definedName>
    <definedName name="Parte1a." localSheetId="5" hidden="1">{"PARTE1",#N/A,FALSE,"Plan1"}</definedName>
    <definedName name="Parte1a." localSheetId="4" hidden="1">{"PARTE1",#N/A,FALSE,"Plan1"}</definedName>
    <definedName name="Parte1a." localSheetId="0" hidden="1">{"PARTE1",#N/A,FALSE,"Plan1"}</definedName>
    <definedName name="Parte1a." hidden="1">{"PARTE1",#N/A,FALSE,"Plan1"}</definedName>
    <definedName name="Parte2" localSheetId="5" hidden="1">{"PARTE1",#N/A,FALSE,"Plan1"}</definedName>
    <definedName name="Parte2" localSheetId="4" hidden="1">{"PARTE1",#N/A,FALSE,"Plan1"}</definedName>
    <definedName name="Parte2" localSheetId="0" hidden="1">{"PARTE1",#N/A,FALSE,"Plan1"}</definedName>
    <definedName name="Parte2" hidden="1">{"PARTE1",#N/A,FALSE,"Plan1"}</definedName>
    <definedName name="Passagens_BH_SP_BH">[53]DESPESAS!$H$348</definedName>
    <definedName name="Passagens_Capitais">[53]DESPESAS!$H$351</definedName>
    <definedName name="Passagens_Interior">[53]DESPESAS!$H$352</definedName>
    <definedName name="Passagens_NTL_BH_NTL">[53]DESPESAS!$H$346</definedName>
    <definedName name="Passagens_NTL_SP_NTL">[53]DESPESAS!$H$347</definedName>
    <definedName name="PASSIVO" localSheetId="5">#REF!</definedName>
    <definedName name="PASSIVO" localSheetId="9">#REF!</definedName>
    <definedName name="PASSIVO" localSheetId="4">#REF!</definedName>
    <definedName name="PASSIVO" localSheetId="0">#REF!</definedName>
    <definedName name="PASSIVO">#REF!</definedName>
    <definedName name="past" localSheetId="5" hidden="1">[183]BP!#REF!</definedName>
    <definedName name="past" localSheetId="9" hidden="1">[183]BP!#REF!</definedName>
    <definedName name="past" localSheetId="4" hidden="1">[183]BP!#REF!</definedName>
    <definedName name="past" localSheetId="0" hidden="1">[183]BP!#REF!</definedName>
    <definedName name="past" hidden="1">[183]BP!#REF!</definedName>
    <definedName name="pastes" localSheetId="9" hidden="1">[183]BP!#REF!</definedName>
    <definedName name="pastes" hidden="1">[183]BP!#REF!</definedName>
    <definedName name="PatVtr" localSheetId="5">#REF!</definedName>
    <definedName name="PatVtr" localSheetId="9">#REF!</definedName>
    <definedName name="PatVtr" localSheetId="4">#REF!</definedName>
    <definedName name="PatVtr" localSheetId="0">#REF!</definedName>
    <definedName name="PatVtr">#REF!</definedName>
    <definedName name="PAWS_Basis">1</definedName>
    <definedName name="PAWS_EndDate">37158</definedName>
    <definedName name="PAWS_GraphMode">TRUE</definedName>
    <definedName name="PAWS_LastDate" localSheetId="5">#REF!</definedName>
    <definedName name="PAWS_LastDate" localSheetId="9">#REF!</definedName>
    <definedName name="PAWS_LastDate" localSheetId="4">#REF!</definedName>
    <definedName name="PAWS_LastDate" localSheetId="0">#REF!</definedName>
    <definedName name="PAWS_LastDate">#REF!</definedName>
    <definedName name="PAWS_LastNDays">10</definedName>
    <definedName name="PAWS_PasteRows">FALSE</definedName>
    <definedName name="PAWS_Periodicity">1</definedName>
    <definedName name="PAWS_PeriodSpec">1</definedName>
    <definedName name="PAWS_StartDate">37130</definedName>
    <definedName name="PAWS_UseDates">FALSE</definedName>
    <definedName name="PAWS_UseLastSelection">FALSE</definedName>
    <definedName name="PAWS_UseUnits">FALSE</definedName>
    <definedName name="PAWS_ZeroMode">TRUE</definedName>
    <definedName name="pawsnovonome">36526</definedName>
    <definedName name="pawsperiodnovonome">5</definedName>
    <definedName name="pawsstartnovonome">34700</definedName>
    <definedName name="pawsusedatesnovonome">TRUE</definedName>
    <definedName name="Pecos" localSheetId="5"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 localSheetId="4"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 localSheetId="0"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localSheetId="5"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localSheetId="4"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localSheetId="0"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D.PRIOD" localSheetId="5">#REF!</definedName>
    <definedName name="PED.PRIOD" localSheetId="9">#REF!</definedName>
    <definedName name="PED.PRIOD" localSheetId="4">#REF!</definedName>
    <definedName name="PED.PRIOD" localSheetId="0">#REF!</definedName>
    <definedName name="PED.PRIOD">#REF!</definedName>
    <definedName name="pedro" localSheetId="9">#REF!</definedName>
    <definedName name="pedro" localSheetId="4">#REF!</definedName>
    <definedName name="pedro">#REF!</definedName>
    <definedName name="Pensão" localSheetId="9">#REF!</definedName>
    <definedName name="Pensão" localSheetId="4">#REF!</definedName>
    <definedName name="Pensão">#REF!</definedName>
    <definedName name="Pensions" localSheetId="9">#REF!</definedName>
    <definedName name="Pensions">#REF!</definedName>
    <definedName name="pepe" localSheetId="9">#REF!</definedName>
    <definedName name="pepe">#REF!</definedName>
    <definedName name="pepe2" localSheetId="9">#REF!</definedName>
    <definedName name="pepe2">#REF!</definedName>
    <definedName name="pepe3" localSheetId="9">#REF!</definedName>
    <definedName name="pepe3">#REF!</definedName>
    <definedName name="pepe4" localSheetId="9">#REF!</definedName>
    <definedName name="pepe4">#REF!</definedName>
    <definedName name="pepe5" localSheetId="9">#REF!</definedName>
    <definedName name="pepe5">#REF!</definedName>
    <definedName name="pepe6" localSheetId="9">#REF!</definedName>
    <definedName name="pepe6">#REF!</definedName>
    <definedName name="perb" localSheetId="9">[184]Exp!#REF!</definedName>
    <definedName name="perb">[184]Exp!#REF!</definedName>
    <definedName name="percent_inc">[185]Assistance!$D$3</definedName>
    <definedName name="Percent_Threshold" localSheetId="5">#REF!</definedName>
    <definedName name="Percent_Threshold" localSheetId="9">#REF!</definedName>
    <definedName name="Percent_Threshold" localSheetId="4">#REF!</definedName>
    <definedName name="Percent_Threshold" localSheetId="0">#REF!</definedName>
    <definedName name="Percent_Threshold">#REF!</definedName>
    <definedName name="PercentualDaAtividadeIsenta" localSheetId="9">#REF!</definedName>
    <definedName name="PercentualDaAtividadeIsenta" localSheetId="4">#REF!</definedName>
    <definedName name="PercentualDaAtividadeIsenta">#REF!</definedName>
    <definedName name="PercentualDaAtividadeIsenta_DTT" localSheetId="9">#REF!</definedName>
    <definedName name="PercentualDaAtividadeIsenta_DTT" localSheetId="4">#REF!</definedName>
    <definedName name="PercentualDaAtividadeIsenta_DTT">#REF!</definedName>
    <definedName name="percimplantger" localSheetId="9">#REF!</definedName>
    <definedName name="percimplantger">#REF!</definedName>
    <definedName name="percimplantunid" localSheetId="9">#REF!</definedName>
    <definedName name="percimplantunid">#REF!</definedName>
    <definedName name="percrecger" localSheetId="9">#REF!</definedName>
    <definedName name="percrecger">#REF!</definedName>
    <definedName name="percrecunid" localSheetId="9">#REF!</definedName>
    <definedName name="percrecunid">#REF!</definedName>
    <definedName name="Perdcomp_Pis_Cofins_Importação" localSheetId="5" hidden="1">{#N/A,#N/A,FALSE,"Aging Summary";#N/A,#N/A,FALSE,"Ratio Analysis";#N/A,#N/A,FALSE,"Test 120 Day Accts";#N/A,#N/A,FALSE,"Tickmarks"}</definedName>
    <definedName name="Perdcomp_Pis_Cofins_Importação" localSheetId="4" hidden="1">{#N/A,#N/A,FALSE,"Aging Summary";#N/A,#N/A,FALSE,"Ratio Analysis";#N/A,#N/A,FALSE,"Test 120 Day Accts";#N/A,#N/A,FALSE,"Tickmarks"}</definedName>
    <definedName name="Perdcomp_Pis_Cofins_Importação" localSheetId="0" hidden="1">{#N/A,#N/A,FALSE,"Aging Summary";#N/A,#N/A,FALSE,"Ratio Analysis";#N/A,#N/A,FALSE,"Test 120 Day Accts";#N/A,#N/A,FALSE,"Tickmarks"}</definedName>
    <definedName name="Perdcomp_Pis_Cofins_Importação" hidden="1">{#N/A,#N/A,FALSE,"Aging Summary";#N/A,#N/A,FALSE,"Ratio Analysis";#N/A,#N/A,FALSE,"Test 120 Day Accts";#N/A,#N/A,FALSE,"Tickmarks"}</definedName>
    <definedName name="perdecomp2" localSheetId="5" hidden="1">{#N/A,#N/A,FALSE,"Aging Summary";#N/A,#N/A,FALSE,"Ratio Analysis";#N/A,#N/A,FALSE,"Test 120 Day Accts";#N/A,#N/A,FALSE,"Tickmarks"}</definedName>
    <definedName name="perdecomp2" localSheetId="4" hidden="1">{#N/A,#N/A,FALSE,"Aging Summary";#N/A,#N/A,FALSE,"Ratio Analysis";#N/A,#N/A,FALSE,"Test 120 Day Accts";#N/A,#N/A,FALSE,"Tickmarks"}</definedName>
    <definedName name="perdecomp2" localSheetId="0" hidden="1">{#N/A,#N/A,FALSE,"Aging Summary";#N/A,#N/A,FALSE,"Ratio Analysis";#N/A,#N/A,FALSE,"Test 120 Day Accts";#N/A,#N/A,FALSE,"Tickmarks"}</definedName>
    <definedName name="perdecomp2" hidden="1">{#N/A,#N/A,FALSE,"Aging Summary";#N/A,#N/A,FALSE,"Ratio Analysis";#N/A,#N/A,FALSE,"Test 120 Day Accts";#N/A,#N/A,FALSE,"Tickmarks"}</definedName>
    <definedName name="perdecomp3" localSheetId="5" hidden="1">{#N/A,#N/A,FALSE,"Aging Summary";#N/A,#N/A,FALSE,"Ratio Analysis";#N/A,#N/A,FALSE,"Test 120 Day Accts";#N/A,#N/A,FALSE,"Tickmarks"}</definedName>
    <definedName name="perdecomp3" localSheetId="4" hidden="1">{#N/A,#N/A,FALSE,"Aging Summary";#N/A,#N/A,FALSE,"Ratio Analysis";#N/A,#N/A,FALSE,"Test 120 Day Accts";#N/A,#N/A,FALSE,"Tickmarks"}</definedName>
    <definedName name="perdecomp3" localSheetId="0" hidden="1">{#N/A,#N/A,FALSE,"Aging Summary";#N/A,#N/A,FALSE,"Ratio Analysis";#N/A,#N/A,FALSE,"Test 120 Day Accts";#N/A,#N/A,FALSE,"Tickmarks"}</definedName>
    <definedName name="perdecomp3" hidden="1">{#N/A,#N/A,FALSE,"Aging Summary";#N/A,#N/A,FALSE,"Ratio Analysis";#N/A,#N/A,FALSE,"Test 120 Day Accts";#N/A,#N/A,FALSE,"Tickmarks"}</definedName>
    <definedName name="peri" localSheetId="5">#REF!</definedName>
    <definedName name="peri" localSheetId="9">#REF!</definedName>
    <definedName name="peri" localSheetId="4">#REF!</definedName>
    <definedName name="peri" localSheetId="0">#REF!</definedName>
    <definedName name="peri">#REF!</definedName>
    <definedName name="Period">'[100]SET UP'!$B$4</definedName>
    <definedName name="periodoaberturaunid" localSheetId="5">#REF!</definedName>
    <definedName name="periodoaberturaunid" localSheetId="9">#REF!</definedName>
    <definedName name="periodoaberturaunid" localSheetId="4">#REF!</definedName>
    <definedName name="periodoaberturaunid" localSheetId="0">#REF!</definedName>
    <definedName name="periodoaberturaunid">#REF!</definedName>
    <definedName name="PeriodoTaxa">[48]Dados!$E$29</definedName>
    <definedName name="Petros" localSheetId="5">#REF!</definedName>
    <definedName name="Petros" localSheetId="9">#REF!</definedName>
    <definedName name="Petros" localSheetId="4">#REF!</definedName>
    <definedName name="Petros" localSheetId="0">#REF!</definedName>
    <definedName name="Petros">#REF!</definedName>
    <definedName name="PI" localSheetId="5">[92]COLABORADORES!#REF!</definedName>
    <definedName name="PI" localSheetId="9">[92]COLABORADORES!#REF!</definedName>
    <definedName name="PI" localSheetId="4">[92]COLABORADORES!#REF!</definedName>
    <definedName name="PI" localSheetId="0">[92]COLABORADORES!#REF!</definedName>
    <definedName name="PI">[92]COLABORADORES!#REF!</definedName>
    <definedName name="PI_PF" localSheetId="5">#REF!</definedName>
    <definedName name="PI_PF" localSheetId="9">#REF!</definedName>
    <definedName name="PI_PF" localSheetId="4">#REF!</definedName>
    <definedName name="PI_PF" localSheetId="0">#REF!</definedName>
    <definedName name="PI_PF">#REF!</definedName>
    <definedName name="PI_PP" localSheetId="9">#REF!</definedName>
    <definedName name="PI_PP" localSheetId="4">#REF!</definedName>
    <definedName name="PI_PP">#REF!</definedName>
    <definedName name="pIS" localSheetId="9" hidden="1">#REF!</definedName>
    <definedName name="pIS" localSheetId="4" hidden="1">#REF!</definedName>
    <definedName name="pIS" hidden="1">#REF!</definedName>
    <definedName name="PIS_COFINS_2006" localSheetId="9">#REF!</definedName>
    <definedName name="PIS_COFINS_2006">#REF!</definedName>
    <definedName name="PIS_INSS" localSheetId="9">#REF!</definedName>
    <definedName name="PIS_INSS">#REF!</definedName>
    <definedName name="piscofins" localSheetId="5" hidden="1">{#N/A,#N/A,FALSE,"TOTAL"}</definedName>
    <definedName name="piscofins" localSheetId="4" hidden="1">{#N/A,#N/A,FALSE,"TOTAL"}</definedName>
    <definedName name="piscofins" localSheetId="0" hidden="1">{#N/A,#N/A,FALSE,"TOTAL"}</definedName>
    <definedName name="piscofins" hidden="1">{#N/A,#N/A,FALSE,"TOTAL"}</definedName>
    <definedName name="PISO" localSheetId="5">#REF!</definedName>
    <definedName name="PISO" localSheetId="9">#REF!</definedName>
    <definedName name="PISO" localSheetId="4">#REF!</definedName>
    <definedName name="PISO" localSheetId="0">#REF!</definedName>
    <definedName name="PISO">#REF!</definedName>
    <definedName name="pkg.gom" localSheetId="5" hidden="1">{"2000PPE",#N/A,FALSE,"PPE 2000";"2000DD",#N/A,FALSE,"DrydocksOther"}</definedName>
    <definedName name="pkg.gom" localSheetId="4" hidden="1">{"2000PPE",#N/A,FALSE,"PPE 2000";"2000DD",#N/A,FALSE,"DrydocksOther"}</definedName>
    <definedName name="pkg.gom" localSheetId="0" hidden="1">{"2000PPE",#N/A,FALSE,"PPE 2000";"2000DD",#N/A,FALSE,"DrydocksOther"}</definedName>
    <definedName name="pkg.gom" hidden="1">{"2000PPE",#N/A,FALSE,"PPE 2000";"2000DD",#N/A,FALSE,"DrydocksOther"}</definedName>
    <definedName name="PL_Dollar_Threshold">'[186]Income Statement'!$E$2</definedName>
    <definedName name="Planilha" localSheetId="5">#REF!</definedName>
    <definedName name="Planilha" localSheetId="9">#REF!</definedName>
    <definedName name="Planilha" localSheetId="4">#REF!</definedName>
    <definedName name="Planilha" localSheetId="0">#REF!</definedName>
    <definedName name="Planilha">#REF!</definedName>
    <definedName name="Planilha2003">'[187]Intertemporais PIS e COFINS'!$A$1:$CA$26</definedName>
    <definedName name="PLANO" localSheetId="5">#REF!</definedName>
    <definedName name="PLANO" localSheetId="9">#REF!</definedName>
    <definedName name="PLANO" localSheetId="4">#REF!</definedName>
    <definedName name="PLANO" localSheetId="0">#REF!</definedName>
    <definedName name="PLANO">#REF!</definedName>
    <definedName name="Planta">[58]listas!$A$1:$A$34</definedName>
    <definedName name="PLAssump" localSheetId="5" hidden="1">{"'SIVA Pricing Model'!$A$1:$F$39"}</definedName>
    <definedName name="PLAssump" localSheetId="4" hidden="1">{"'SIVA Pricing Model'!$A$1:$F$39"}</definedName>
    <definedName name="PLAssump" localSheetId="0" hidden="1">{"'SIVA Pricing Model'!$A$1:$F$39"}</definedName>
    <definedName name="PLAssump" hidden="1">{"'SIVA Pricing Model'!$A$1:$F$39"}</definedName>
    <definedName name="PLAssump2" localSheetId="5" hidden="1">{"'SIVA Pricing Model'!$A$1:$F$39"}</definedName>
    <definedName name="PLAssump2" localSheetId="4" hidden="1">{"'SIVA Pricing Model'!$A$1:$F$39"}</definedName>
    <definedName name="PLAssump2" localSheetId="0" hidden="1">{"'SIVA Pricing Model'!$A$1:$F$39"}</definedName>
    <definedName name="PLAssump2" hidden="1">{"'SIVA Pricing Model'!$A$1:$F$39"}</definedName>
    <definedName name="PLAssump3" localSheetId="5" hidden="1">{"'SIVA Pricing Model'!$A$1:$F$39"}</definedName>
    <definedName name="PLAssump3" localSheetId="4" hidden="1">{"'SIVA Pricing Model'!$A$1:$F$39"}</definedName>
    <definedName name="PLAssump3" localSheetId="0" hidden="1">{"'SIVA Pricing Model'!$A$1:$F$39"}</definedName>
    <definedName name="PLAssump3" hidden="1">{"'SIVA Pricing Model'!$A$1:$F$39"}</definedName>
    <definedName name="plassumpw" localSheetId="5" hidden="1">{"'SIVA Pricing Model'!$A$1:$F$39"}</definedName>
    <definedName name="plassumpw" localSheetId="4" hidden="1">{"'SIVA Pricing Model'!$A$1:$F$39"}</definedName>
    <definedName name="plassumpw" localSheetId="0" hidden="1">{"'SIVA Pricing Model'!$A$1:$F$39"}</definedName>
    <definedName name="plassumpw" hidden="1">{"'SIVA Pricing Model'!$A$1:$F$39"}</definedName>
    <definedName name="PM_INFORMADO">'[99]Preço Deposito'!$A$4:$Q$753</definedName>
    <definedName name="PM_VD">'[99]#REF'!$A$4:$AL$73</definedName>
    <definedName name="PO" localSheetId="5" hidden="1">{#N/A,#N/A,FALSE,"TOTAL"}</definedName>
    <definedName name="PO" localSheetId="4" hidden="1">{#N/A,#N/A,FALSE,"TOTAL"}</definedName>
    <definedName name="PO" localSheetId="0" hidden="1">{#N/A,#N/A,FALSE,"TOTAL"}</definedName>
    <definedName name="PO" hidden="1">{#N/A,#N/A,FALSE,"TOTAL"}</definedName>
    <definedName name="ponderada_abaixo" localSheetId="5">#REF!</definedName>
    <definedName name="ponderada_abaixo" localSheetId="9">#REF!</definedName>
    <definedName name="ponderada_abaixo" localSheetId="4">#REF!</definedName>
    <definedName name="ponderada_abaixo" localSheetId="0">#REF!</definedName>
    <definedName name="ponderada_abaixo">#REF!</definedName>
    <definedName name="ponderada_acima" localSheetId="9">#REF!</definedName>
    <definedName name="ponderada_acima" localSheetId="4">#REF!</definedName>
    <definedName name="ponderada_acima">#REF!</definedName>
    <definedName name="ponderada_simples" localSheetId="9">#REF!</definedName>
    <definedName name="ponderada_simples" localSheetId="4">#REF!</definedName>
    <definedName name="ponderada_simples">#REF!</definedName>
    <definedName name="portador" localSheetId="9">#REF!</definedName>
    <definedName name="portador">#REF!</definedName>
    <definedName name="pos" localSheetId="9">#REF!</definedName>
    <definedName name="pos">#REF!</definedName>
    <definedName name="pp" localSheetId="9">[149]ESTIMAR!#REF!</definedName>
    <definedName name="pp" localSheetId="1">[149]ESTIMAR!#REF!</definedName>
    <definedName name="pp" localSheetId="2">[149]ESTIMAR!#REF!</definedName>
    <definedName name="pp">[149]ESTIMAR!#REF!</definedName>
    <definedName name="PP_PF" localSheetId="5">#REF!</definedName>
    <definedName name="PP_PF" localSheetId="9">#REF!</definedName>
    <definedName name="PP_PF" localSheetId="4">#REF!</definedName>
    <definedName name="PP_PF" localSheetId="0">#REF!</definedName>
    <definedName name="PP_PF">#REF!</definedName>
    <definedName name="PPP">[68]!PPP</definedName>
    <definedName name="PPPP">[68]!PPPP</definedName>
    <definedName name="prazo">'[119]DEBS x CCB'!$C$5</definedName>
    <definedName name="prazototal" localSheetId="5">#REF!</definedName>
    <definedName name="prazototal" localSheetId="9">#REF!</definedName>
    <definedName name="prazototal" localSheetId="4">#REF!</definedName>
    <definedName name="prazototal" localSheetId="0">#REF!</definedName>
    <definedName name="prazototal">#REF!</definedName>
    <definedName name="prazovenda" localSheetId="9">#REF!</definedName>
    <definedName name="prazovenda" localSheetId="4">#REF!</definedName>
    <definedName name="prazovenda">#REF!</definedName>
    <definedName name="PREÇO" localSheetId="9">#REF!</definedName>
    <definedName name="PREÇO" localSheetId="4">#REF!</definedName>
    <definedName name="PREÇO">#REF!</definedName>
    <definedName name="Preço_do_PPA" localSheetId="9">[187]DRE!#REF!</definedName>
    <definedName name="Preço_do_PPA" localSheetId="4">[187]DRE!#REF!</definedName>
    <definedName name="Preço_do_PPA">[187]DRE!#REF!</definedName>
    <definedName name="Preço_no_MAE" localSheetId="9">[187]DRE!#REF!</definedName>
    <definedName name="Preço_no_MAE" localSheetId="4">[187]DRE!#REF!</definedName>
    <definedName name="Preço_no_MAE">[187]DRE!#REF!</definedName>
    <definedName name="Preços" localSheetId="5" hidden="1">{#N/A,#N/A,FALSE,"Dutos";#N/A,#N/A,FALSE,"Terminais"}</definedName>
    <definedName name="Preços" localSheetId="4" hidden="1">{#N/A,#N/A,FALSE,"Dutos";#N/A,#N/A,FALSE,"Terminais"}</definedName>
    <definedName name="Preços" localSheetId="0" hidden="1">{#N/A,#N/A,FALSE,"Dutos";#N/A,#N/A,FALSE,"Terminais"}</definedName>
    <definedName name="Preços" hidden="1">{#N/A,#N/A,FALSE,"Dutos";#N/A,#N/A,FALSE,"Terminais"}</definedName>
    <definedName name="PREJ.FISC." localSheetId="5">#REF!</definedName>
    <definedName name="PREJ.FISC." localSheetId="9">#REF!</definedName>
    <definedName name="PREJ.FISC." localSheetId="4">#REF!</definedName>
    <definedName name="PREJ.FISC." localSheetId="0">#REF!</definedName>
    <definedName name="PREJ.FISC.">#REF!</definedName>
    <definedName name="PREJ92" localSheetId="9">#REF!</definedName>
    <definedName name="PREJ92" localSheetId="4">#REF!</definedName>
    <definedName name="PREJ92">#REF!</definedName>
    <definedName name="PREJ93" localSheetId="9">#REF!</definedName>
    <definedName name="PREJ93" localSheetId="4">#REF!</definedName>
    <definedName name="PREJ93">#REF!</definedName>
    <definedName name="PREJFISC_ACUM">[48]Dados!$D$47</definedName>
    <definedName name="Prem_MFMED_dtd">[85]Histórico!$A$302</definedName>
    <definedName name="PREM015" localSheetId="5">#REF!</definedName>
    <definedName name="PREM015" localSheetId="9">#REF!</definedName>
    <definedName name="PREM015" localSheetId="4">#REF!</definedName>
    <definedName name="PREM015" localSheetId="0">#REF!</definedName>
    <definedName name="PREM015">#REF!</definedName>
    <definedName name="PREM04" localSheetId="9">#REF!</definedName>
    <definedName name="PREM04" localSheetId="4">#REF!</definedName>
    <definedName name="PREM04">#REF!</definedName>
    <definedName name="Premissas" localSheetId="9">#REF!</definedName>
    <definedName name="Premissas" localSheetId="4">#REF!</definedName>
    <definedName name="Premissas">#REF!</definedName>
    <definedName name="PrepararDados" localSheetId="9">[188]!PrepararDados</definedName>
    <definedName name="PrepararDados" localSheetId="1">[188]!PrepararDados</definedName>
    <definedName name="PrepararDados" localSheetId="2">[188]!PrepararDados</definedName>
    <definedName name="PrepararDados">[188]!PrepararDados</definedName>
    <definedName name="PRES" localSheetId="5" hidden="1">{"'COMBUSTÍVEIS'!$A$1:$K$88"}</definedName>
    <definedName name="PRES" localSheetId="4" hidden="1">{"'COMBUSTÍVEIS'!$A$1:$K$88"}</definedName>
    <definedName name="PRES" localSheetId="0" hidden="1">{"'COMBUSTÍVEIS'!$A$1:$K$88"}</definedName>
    <definedName name="PRES" hidden="1">{"'COMBUSTÍVEIS'!$A$1:$K$88"}</definedName>
    <definedName name="PRES_1" localSheetId="5" hidden="1">{"'COMBUSTÍVEIS'!$A$1:$K$88"}</definedName>
    <definedName name="PRES_1" localSheetId="4" hidden="1">{"'COMBUSTÍVEIS'!$A$1:$K$88"}</definedName>
    <definedName name="PRES_1" localSheetId="0" hidden="1">{"'COMBUSTÍVEIS'!$A$1:$K$88"}</definedName>
    <definedName name="PRES_1" hidden="1">{"'COMBUSTÍVEIS'!$A$1:$K$88"}</definedName>
    <definedName name="Previsão_Clientes_1999" localSheetId="9">#REF!</definedName>
    <definedName name="Previsão_Clientes_1999">#REF!</definedName>
    <definedName name="Previsão_Clientes_2000" localSheetId="9">#REF!</definedName>
    <definedName name="Previsão_Clientes_2000">#REF!</definedName>
    <definedName name="Previsão_Consumo_2000" localSheetId="9">#REF!</definedName>
    <definedName name="Previsão_Consumo_2000">#REF!</definedName>
    <definedName name="PRINT" localSheetId="9">#REF!</definedName>
    <definedName name="PRINT">#REF!</definedName>
    <definedName name="PRINT_AR01" localSheetId="9">#REF!</definedName>
    <definedName name="PRINT_AR01">#REF!</definedName>
    <definedName name="PRINT_AR03" localSheetId="9">#REF!</definedName>
    <definedName name="PRINT_AR03">#REF!</definedName>
    <definedName name="PRINT_AR04" localSheetId="9">#REF!</definedName>
    <definedName name="PRINT_AR04">#REF!</definedName>
    <definedName name="PRINT_AR05" localSheetId="9">#REF!</definedName>
    <definedName name="PRINT_AR05">#REF!</definedName>
    <definedName name="PRINT_AR06" localSheetId="9">#REF!</definedName>
    <definedName name="PRINT_AR06">#REF!</definedName>
    <definedName name="PRINT_AR07" localSheetId="9">#REF!</definedName>
    <definedName name="PRINT_AR07">#REF!</definedName>
    <definedName name="PRINT_AR08" localSheetId="9">#REF!</definedName>
    <definedName name="PRINT_AR08">#REF!</definedName>
    <definedName name="PRINT_AR09" localSheetId="9">#REF!</definedName>
    <definedName name="PRINT_AR09">#REF!</definedName>
    <definedName name="PRINT_AR10" localSheetId="9">#REF!</definedName>
    <definedName name="PRINT_AR10">#REF!</definedName>
    <definedName name="PRINT_AR11" localSheetId="9">#REF!</definedName>
    <definedName name="PRINT_AR11">#REF!</definedName>
    <definedName name="PRINT_AR14" localSheetId="9">#REF!</definedName>
    <definedName name="PRINT_AR14">#REF!</definedName>
    <definedName name="PRINT_AREA" localSheetId="9">#REF!</definedName>
    <definedName name="PRINT_AREA">#REF!</definedName>
    <definedName name="Print_Area_MI">'[64]#REF'!$A$1:$U$38</definedName>
    <definedName name="Print_F07" localSheetId="5">#REF!</definedName>
    <definedName name="Print_F07" localSheetId="9">#REF!</definedName>
    <definedName name="Print_F07" localSheetId="4">#REF!</definedName>
    <definedName name="Print_F07" localSheetId="0">#REF!</definedName>
    <definedName name="Print_F07">#REF!</definedName>
    <definedName name="PRINT_TITL01" localSheetId="9">#REF!</definedName>
    <definedName name="PRINT_TITL01" localSheetId="4">#REF!</definedName>
    <definedName name="PRINT_TITL01">#REF!</definedName>
    <definedName name="Prioridade" localSheetId="9">#REF!</definedName>
    <definedName name="Prioridade" localSheetId="4">#REF!</definedName>
    <definedName name="Prioridade">#REF!</definedName>
    <definedName name="Prod.xDía" localSheetId="9">#REF!</definedName>
    <definedName name="Prod.xDía">#REF!</definedName>
    <definedName name="Prod.xTam." localSheetId="9">#REF!</definedName>
    <definedName name="Prod.xTam.">#REF!</definedName>
    <definedName name="PRODINJ">'[189]2b Pal Prod'!$A$37:$F$90</definedName>
    <definedName name="Produto">[190]FILIAIS!$L$1:$L$2</definedName>
    <definedName name="produtos" localSheetId="5">[7]Histórico!#REF!</definedName>
    <definedName name="produtos" localSheetId="9">[7]Histórico!#REF!</definedName>
    <definedName name="produtos" localSheetId="4">[7]Histórico!#REF!</definedName>
    <definedName name="produtos" localSheetId="0">[7]Histórico!#REF!</definedName>
    <definedName name="produtos">[7]Histórico!#REF!</definedName>
    <definedName name="ProdxSab" localSheetId="5">#REF!</definedName>
    <definedName name="ProdxSab" localSheetId="9">#REF!</definedName>
    <definedName name="ProdxSab" localSheetId="4">#REF!</definedName>
    <definedName name="ProdxSab" localSheetId="0">#REF!</definedName>
    <definedName name="ProdxSab">#REF!</definedName>
    <definedName name="PROFIT" localSheetId="9">#REF!</definedName>
    <definedName name="PROFIT" localSheetId="4">#REF!</definedName>
    <definedName name="PROFIT">#REF!</definedName>
    <definedName name="Profit_and_Loss" localSheetId="9">'[88]Canbras TVA'!#REF!</definedName>
    <definedName name="Profit_and_Loss" localSheetId="4">'[88]Canbras TVA'!#REF!</definedName>
    <definedName name="Profit_and_Loss">'[88]Canbras TVA'!#REF!</definedName>
    <definedName name="prog">[68]!prog</definedName>
    <definedName name="prog011104">[68]!prog011104</definedName>
    <definedName name="proll" localSheetId="5">#REF!</definedName>
    <definedName name="proll" localSheetId="9">#REF!</definedName>
    <definedName name="proll" localSheetId="4">#REF!</definedName>
    <definedName name="proll" localSheetId="0">#REF!</definedName>
    <definedName name="proll">#REF!</definedName>
    <definedName name="PROPANO" localSheetId="9">#REF!</definedName>
    <definedName name="PROPANO" localSheetId="4">#REF!</definedName>
    <definedName name="PROPANO">#REF!</definedName>
    <definedName name="PropanoMB_ButMB">[85]Histórico!$O$260</definedName>
    <definedName name="PropCP_PropMB">[85]Histórico!$AO$111</definedName>
    <definedName name="PropNWE_dtd">[85]Histórico!$A$212</definedName>
    <definedName name="PROPRIAS" localSheetId="5">#REF!</definedName>
    <definedName name="PROPRIAS" localSheetId="9">#REF!</definedName>
    <definedName name="PROPRIAS" localSheetId="4">#REF!</definedName>
    <definedName name="PROPRIAS" localSheetId="0">#REF!</definedName>
    <definedName name="PROPRIAS">#REF!</definedName>
    <definedName name="provrecupmch">[117]gráficos.provrecup!$AI$1:$AP$28</definedName>
    <definedName name="provrecupmexpress">[117]gráficos.provrecup!$AW$1:$BD$28</definedName>
    <definedName name="provrecupmodalfa">[117]gráficos.provrecup!$N$1:$T$28</definedName>
    <definedName name="provrecupmodhiper">[117]gráficos.provrecup!$D$1:$J$28</definedName>
    <definedName name="provrecupworten">[117]gráficos.provrecup!$X$1:$AE$28</definedName>
    <definedName name="PRT_AGUA_RT" localSheetId="5">#REF!</definedName>
    <definedName name="PRT_AGUA_RT" localSheetId="9">#REF!</definedName>
    <definedName name="PRT_AGUA_RT" localSheetId="4">#REF!</definedName>
    <definedName name="PRT_AGUA_RT" localSheetId="0">#REF!</definedName>
    <definedName name="PRT_AGUA_RT">#REF!</definedName>
    <definedName name="PRT_AGUA_SMS" localSheetId="9">#REF!</definedName>
    <definedName name="PRT_AGUA_SMS" localSheetId="4">#REF!</definedName>
    <definedName name="PRT_AGUA_SMS">#REF!</definedName>
    <definedName name="PRT_CERV_DESC" localSheetId="9">#REF!</definedName>
    <definedName name="PRT_CERV_DESC" localSheetId="4">#REF!</definedName>
    <definedName name="PRT_CERV_DESC">#REF!</definedName>
    <definedName name="PRT_CERV_RET" localSheetId="9">#REF!</definedName>
    <definedName name="PRT_CERV_RET">#REF!</definedName>
    <definedName name="PRUEBA1" localSheetId="9">#REF!</definedName>
    <definedName name="PRUEBA1">#REF!</definedName>
    <definedName name="PS" localSheetId="9">#REF!</definedName>
    <definedName name="PS">#REF!</definedName>
    <definedName name="PSUM_BUD" localSheetId="9">#REF!</definedName>
    <definedName name="PSUM_BUD">#REF!</definedName>
    <definedName name="PTS" localSheetId="9">#REF!</definedName>
    <definedName name="PTS">#REF!</definedName>
    <definedName name="PY_all_Income" localSheetId="9">#REF!</definedName>
    <definedName name="PY_all_Income">#REF!</definedName>
    <definedName name="PY_all_RetEarn" localSheetId="9">#REF!</definedName>
    <definedName name="PY_all_RetEarn">#REF!</definedName>
    <definedName name="PY_Commitments_in_favour_of_credit_institutions" localSheetId="9">#REF!</definedName>
    <definedName name="PY_Commitments_in_favour_of_credit_institutions">#REF!</definedName>
    <definedName name="PY_Commitments_in_favour_of_customers" localSheetId="9">#REF!</definedName>
    <definedName name="PY_Commitments_in_favour_of_customers">#REF!</definedName>
    <definedName name="PY_Commitments_in_respect_of_securities" localSheetId="9">#REF!</definedName>
    <definedName name="PY_Commitments_in_respect_of_securities">#REF!</definedName>
    <definedName name="PY_Commitments_received_from_credit_institutions" localSheetId="9">#REF!</definedName>
    <definedName name="PY_Commitments_received_from_credit_institutions">#REF!</definedName>
    <definedName name="PY_Financing_commitments" localSheetId="9">#REF!</definedName>
    <definedName name="PY_Financing_commitments">#REF!</definedName>
    <definedName name="PY_Guarantees" localSheetId="9">#REF!</definedName>
    <definedName name="PY_Guarantees">#REF!</definedName>
    <definedName name="PY_Guarantees_in_respect_of_securities" localSheetId="9">#REF!</definedName>
    <definedName name="PY_Guarantees_in_respect_of_securities">#REF!</definedName>
    <definedName name="PY_Guarantees_received_from_credit_institutions" localSheetId="9">#REF!</definedName>
    <definedName name="PY_Guarantees_received_from_credit_institutions">#REF!</definedName>
    <definedName name="PY_Guarantees_to_credit_institutions" localSheetId="9">#REF!</definedName>
    <definedName name="PY_Guarantees_to_credit_institutions">#REF!</definedName>
    <definedName name="PY_knw_Income" localSheetId="9">#REF!</definedName>
    <definedName name="PY_knw_Income">#REF!</definedName>
    <definedName name="PY_knw_RetEarn" localSheetId="9">#REF!</definedName>
    <definedName name="PY_knw_RetEarn">#REF!</definedName>
    <definedName name="PY_Other_commitments_given" localSheetId="9">#REF!</definedName>
    <definedName name="PY_Other_commitments_given">#REF!</definedName>
    <definedName name="PY_Other_commitments_received" localSheetId="9">#REF!</definedName>
    <definedName name="PY_Other_commitments_received">#REF!</definedName>
    <definedName name="PY_Securities_acquired_with_an_option_to_repurchase_or_take_back" localSheetId="9">#REF!</definedName>
    <definedName name="PY_Securities_acquired_with_an_option_to_repurchase_or_take_back">#REF!</definedName>
    <definedName name="PY_Securities_sold_with_an_option_to_repurchase_or_take_back" localSheetId="9">#REF!</definedName>
    <definedName name="PY_Securities_sold_with_an_option_to_repurchase_or_take_back">#REF!</definedName>
    <definedName name="PY_TOTAL_COMMITMENTS_RECEIVED" localSheetId="9">#REF!</definedName>
    <definedName name="PY_TOTAL_COMMITMENTS_RECEIVED">#REF!</definedName>
    <definedName name="PY_TOTAL_CONTINGENT_LIABILITIES" localSheetId="9">#REF!</definedName>
    <definedName name="PY_TOTAL_CONTINGENT_LIABILITIES">#REF!</definedName>
    <definedName name="PY_tx_all_Income" localSheetId="9">#REF!</definedName>
    <definedName name="PY_tx_all_Income">#REF!</definedName>
    <definedName name="PY_tx_all_RetEarn" localSheetId="9">#REF!</definedName>
    <definedName name="PY_tx_all_RetEarn">#REF!</definedName>
    <definedName name="PY_tx_knw_Income" localSheetId="9">#REF!</definedName>
    <definedName name="PY_tx_knw_Income">#REF!</definedName>
    <definedName name="PY_tx_knw_RetEarn" localSheetId="9">#REF!</definedName>
    <definedName name="PY_tx_knw_RetEarn">#REF!</definedName>
    <definedName name="PY2_Commitments_in_favour_of_credit_institutions" localSheetId="9">#REF!</definedName>
    <definedName name="PY2_Commitments_in_favour_of_credit_institutions">#REF!</definedName>
    <definedName name="PY2_Commitments_in_favour_of_customers" localSheetId="9">#REF!</definedName>
    <definedName name="PY2_Commitments_in_favour_of_customers">#REF!</definedName>
    <definedName name="PY2_Commitments_in_respect_of_securities" localSheetId="9">#REF!</definedName>
    <definedName name="PY2_Commitments_in_respect_of_securities">#REF!</definedName>
    <definedName name="PY2_Commitments_received_from_credit_institutions" localSheetId="9">#REF!</definedName>
    <definedName name="PY2_Commitments_received_from_credit_institutions">#REF!</definedName>
    <definedName name="PY2_Financing_commitments" localSheetId="9">#REF!</definedName>
    <definedName name="PY2_Financing_commitments">#REF!</definedName>
    <definedName name="PY2_Guarantees" localSheetId="9">#REF!</definedName>
    <definedName name="PY2_Guarantees">#REF!</definedName>
    <definedName name="PY2_Guarantees_in_respect_of_securities" localSheetId="9">#REF!</definedName>
    <definedName name="PY2_Guarantees_in_respect_of_securities">#REF!</definedName>
    <definedName name="PY2_Guarantees_received_from_credit_institutions" localSheetId="9">#REF!</definedName>
    <definedName name="PY2_Guarantees_received_from_credit_institutions">#REF!</definedName>
    <definedName name="PY2_Guarantees_to_credit_institutions" localSheetId="9">#REF!</definedName>
    <definedName name="PY2_Guarantees_to_credit_institutions">#REF!</definedName>
    <definedName name="PY2_Other_commitments_given" localSheetId="9">#REF!</definedName>
    <definedName name="PY2_Other_commitments_given">#REF!</definedName>
    <definedName name="PY2_Other_commitments_received" localSheetId="9">#REF!</definedName>
    <definedName name="PY2_Other_commitments_received">#REF!</definedName>
    <definedName name="PY2_Securities_acquired_with_an_option_to_repurchase_or_take_back" localSheetId="9">#REF!</definedName>
    <definedName name="PY2_Securities_acquired_with_an_option_to_repurchase_or_take_back">#REF!</definedName>
    <definedName name="PY2_Securities_sold_with_an_option_to_repurchase_or_take_back" localSheetId="9">#REF!</definedName>
    <definedName name="PY2_Securities_sold_with_an_option_to_repurchase_or_take_back">#REF!</definedName>
    <definedName name="PY2_TOTAL_COMMITMENTS_RECEIVED" localSheetId="9">#REF!</definedName>
    <definedName name="PY2_TOTAL_COMMITMENTS_RECEIVED">#REF!</definedName>
    <definedName name="PY2_TOTAL_CONTINGENT_LIABILITIES" localSheetId="9">#REF!</definedName>
    <definedName name="PY2_TOTAL_CONTINGENT_LIABILITIES">#REF!</definedName>
    <definedName name="Q">[68]!Q</definedName>
    <definedName name="QABE" localSheetId="5">#REF!</definedName>
    <definedName name="QABE" localSheetId="9">#REF!</definedName>
    <definedName name="QABE" localSheetId="4">#REF!</definedName>
    <definedName name="QABE" localSheetId="0">#REF!</definedName>
    <definedName name="QABE">#REF!</definedName>
    <definedName name="QAFOE" localSheetId="9">#REF!</definedName>
    <definedName name="QAFOE" localSheetId="4">#REF!</definedName>
    <definedName name="QAFOE">#REF!</definedName>
    <definedName name="QANAE" localSheetId="9">#REF!</definedName>
    <definedName name="QANAE" localSheetId="4">#REF!</definedName>
    <definedName name="QANAE">#REF!</definedName>
    <definedName name="qasle" localSheetId="9">#REF!</definedName>
    <definedName name="qasle">#REF!</definedName>
    <definedName name="qasue" localSheetId="9">#REF!</definedName>
    <definedName name="qasue">#REF!</definedName>
    <definedName name="QAV" localSheetId="9">#REF!</definedName>
    <definedName name="QAV">#REF!</definedName>
    <definedName name="QAVBELEM" localSheetId="9">#REF!</definedName>
    <definedName name="QAVBELEM">#REF!</definedName>
    <definedName name="QBELEM" localSheetId="9">#REF!</definedName>
    <definedName name="QBELEM">#REF!</definedName>
    <definedName name="QIFOE" localSheetId="9">#REF!</definedName>
    <definedName name="QIFOE">#REF!</definedName>
    <definedName name="QILHE" localSheetId="9">#REF!</definedName>
    <definedName name="QILHE">#REF!</definedName>
    <definedName name="qisle" localSheetId="9">#REF!</definedName>
    <definedName name="qisle">#REF!</definedName>
    <definedName name="qisue" localSheetId="9">#REF!</definedName>
    <definedName name="qisue">#REF!</definedName>
    <definedName name="qq" localSheetId="9">#REF!</definedName>
    <definedName name="qq">#REF!</definedName>
    <definedName name="qqe" localSheetId="9" hidden="1">[191]DRE!#REF!</definedName>
    <definedName name="qqe" hidden="1">[191]DRE!#REF!</definedName>
    <definedName name="qqq" localSheetId="5">#REF!</definedName>
    <definedName name="qqq" localSheetId="9">#REF!</definedName>
    <definedName name="qqq" localSheetId="4">#REF!</definedName>
    <definedName name="qqq" localSheetId="0">#REF!</definedName>
    <definedName name="qqq">#REF!</definedName>
    <definedName name="qqw" localSheetId="5" hidden="1">[66]BP!#REF!</definedName>
    <definedName name="qqw" localSheetId="9" hidden="1">[66]BP!#REF!</definedName>
    <definedName name="qqw" localSheetId="4" hidden="1">[66]BP!#REF!</definedName>
    <definedName name="qqw" localSheetId="0" hidden="1">[66]BP!#REF!</definedName>
    <definedName name="qqw" hidden="1">[66]BP!#REF!</definedName>
    <definedName name="QR">'[146]SKU Todo FINAL'!$B$1145:$B$1352</definedName>
    <definedName name="QRYCOUNT" hidden="1">0</definedName>
    <definedName name="QRYNAME1" hidden="1">"Qlimberg"</definedName>
    <definedName name="QRYNAME2" hidden="1">"Qlimbergdivision"</definedName>
    <definedName name="QRYNAME20" hidden="1">"BQ w-o Quante &amp; Gore"</definedName>
    <definedName name="QRYNAME21" hidden="1">"Div P&amp;L by Qtr-without Q &amp; Gore"</definedName>
    <definedName name="QRYNAME22" hidden="1">"bqSlsOIWW"</definedName>
    <definedName name="QRYNAME23" hidden="1">"bqSlsOIWW MPP"</definedName>
    <definedName name="QRYNAME24" hidden="1">"bqSlsOIWW MSD"</definedName>
    <definedName name="QRYNAME25" hidden="1">"bqEP OP Plan"</definedName>
    <definedName name="QRYNAME26" hidden="1">"bqIndirectOpPlan"</definedName>
    <definedName name="QRYNAME27" hidden="1">"bqIndirectOpPlanHK"</definedName>
    <definedName name="QRYNAME28" hidden="1">"bqP&amp;LUSFcstHK"</definedName>
    <definedName name="QRYNAME29" hidden="1">"bqP&amp;LOUSFcstHK"</definedName>
    <definedName name="QRYNAME3" hidden="1">"BQ EP Dtl for OI Var OUS"</definedName>
    <definedName name="QRYNAME30" hidden="1">"bqEPOPPlanHK"</definedName>
    <definedName name="QRYNAME4" hidden="1">"BQ WWAcctspayable"</definedName>
    <definedName name="QRYNAME5" hidden="1">"BQ OI Var BU99998"</definedName>
    <definedName name="QRYNAME6" hidden="1">"BQ Hdct"</definedName>
    <definedName name="QRYNEXT" hidden="1">1</definedName>
    <definedName name="QRYSOURCE1" hidden="1">"EXCELRANGE-EXPAND-BQ"</definedName>
    <definedName name="QRYSOURCE16" hidden="1">"IW P&amp;L Data"</definedName>
    <definedName name="QRYSOURCE2" hidden="1">"EXCELRANGE-EXPAND-BQ"</definedName>
    <definedName name="QRYSOURCE20" hidden="1">"EXCELRANGE-EXPAND"</definedName>
    <definedName name="QRYSOURCE22" hidden="1">"EXCELRANGE-EXPAND-BQ"</definedName>
    <definedName name="QRYSOURCE23" hidden="1">"EXCELRANGE-EXPAND-BQ"</definedName>
    <definedName name="QRYSOURCE24" hidden="1">"EXCELRANGE-EXPAND-BQ"</definedName>
    <definedName name="QRYSOURCE25" hidden="1">"EXCELRANGE-EXPAND-BQ"</definedName>
    <definedName name="QRYSOURCE26" hidden="1">"EXCELRANGE-EXPAND-BQ"</definedName>
    <definedName name="QRYSOURCE27" hidden="1">"EXCELRANGE-EXPAND-BQ"</definedName>
    <definedName name="QRYSOURCE28" hidden="1">"EXCELRANGE-EXPAND-BQ"</definedName>
    <definedName name="QRYSOURCE29" hidden="1">"EXCELRANGE-EXPAND-BQ"</definedName>
    <definedName name="QRYSOURCE3" hidden="1">"EXCELRANGE-EXPAND-BQ"</definedName>
    <definedName name="QRYSOURCE30" hidden="1">"EXCELRANGE-EXPAND-BQ"</definedName>
    <definedName name="QRYSOURCE4" hidden="1">"EXCELRANGE-EXPAND-BQ"</definedName>
    <definedName name="QRYSOURCE5" hidden="1">"EXCELRANGE-EXPAND-BQ"</definedName>
    <definedName name="QRYSOURCE6" hidden="1">"EXCELRANGE-EXPAND-BQ"</definedName>
    <definedName name="QRYWKS1" hidden="1">0</definedName>
    <definedName name="qtde" localSheetId="9">#REF!</definedName>
    <definedName name="qtde" localSheetId="4">#REF!</definedName>
    <definedName name="qtde">#REF!</definedName>
    <definedName name="qtdger" localSheetId="9">#REF!</definedName>
    <definedName name="qtdger" localSheetId="4">#REF!</definedName>
    <definedName name="qtdger">#REF!</definedName>
    <definedName name="qtdunidneg" localSheetId="9">#REF!</definedName>
    <definedName name="qtdunidneg">#REF!</definedName>
    <definedName name="QTUB" localSheetId="9">#REF!</definedName>
    <definedName name="QTUB">#REF!</definedName>
    <definedName name="qualquer" localSheetId="5" hidden="1">{#N/A,#N/A,FALSE,"TOTAL"}</definedName>
    <definedName name="qualquer" localSheetId="4" hidden="1">{#N/A,#N/A,FALSE,"TOTAL"}</definedName>
    <definedName name="qualquer" localSheetId="0" hidden="1">{#N/A,#N/A,FALSE,"TOTAL"}</definedName>
    <definedName name="qualquer" hidden="1">{#N/A,#N/A,FALSE,"TOTAL"}</definedName>
    <definedName name="Quem_vai" localSheetId="5">#REF!</definedName>
    <definedName name="Quem_vai" localSheetId="9">#REF!</definedName>
    <definedName name="Quem_vai" localSheetId="4">#REF!</definedName>
    <definedName name="Quem_vai" localSheetId="0">#REF!</definedName>
    <definedName name="Quem_vai">#REF!</definedName>
    <definedName name="Questionamento_PIS_COFINS_Rec_Financeira" localSheetId="9">#REF!</definedName>
    <definedName name="Questionamento_PIS_COFINS_Rec_Financeira" localSheetId="4">#REF!</definedName>
    <definedName name="Questionamento_PIS_COFINS_Rec_Financeira">#REF!</definedName>
    <definedName name="QVIT" localSheetId="9">#REF!</definedName>
    <definedName name="QVIT" localSheetId="4">#REF!</definedName>
    <definedName name="QVIT">#REF!</definedName>
    <definedName name="qwq" localSheetId="9" hidden="1">[66]BP!#REF!</definedName>
    <definedName name="qwq" localSheetId="4" hidden="1">[66]BP!#REF!</definedName>
    <definedName name="qwq" hidden="1">[66]BP!#REF!</definedName>
    <definedName name="R_" localSheetId="5">#REF!</definedName>
    <definedName name="R_" localSheetId="9">#REF!</definedName>
    <definedName name="R_" localSheetId="4">#REF!</definedName>
    <definedName name="R_" localSheetId="0">#REF!</definedName>
    <definedName name="R_">#REF!</definedName>
    <definedName name="R_ESP." localSheetId="9">#REF!</definedName>
    <definedName name="R_ESP." localSheetId="4">#REF!</definedName>
    <definedName name="R_ESP.">#REF!</definedName>
    <definedName name="R_Factor" localSheetId="9">#REF!</definedName>
    <definedName name="R_Factor" localSheetId="4">#REF!</definedName>
    <definedName name="R_Factor">#REF!</definedName>
    <definedName name="R_O_T_A">[87]Agua!$V$1314:$X$1439</definedName>
    <definedName name="RAND">[170]Andam.!$D$1:$D$65536</definedName>
    <definedName name="RANGE1_ATT1" localSheetId="5">#REF!</definedName>
    <definedName name="RANGE1_ATT1" localSheetId="9">#REF!</definedName>
    <definedName name="RANGE1_ATT1" localSheetId="4">#REF!</definedName>
    <definedName name="RANGE1_ATT1" localSheetId="0">#REF!</definedName>
    <definedName name="RANGE1_ATT1">#REF!</definedName>
    <definedName name="RANGE1_CAPEX" localSheetId="9">#REF!</definedName>
    <definedName name="RANGE1_CAPEX" localSheetId="4">#REF!</definedName>
    <definedName name="RANGE1_CAPEX">#REF!</definedName>
    <definedName name="RANGE1_F01" localSheetId="9">#REF!</definedName>
    <definedName name="RANGE1_F01" localSheetId="4">#REF!</definedName>
    <definedName name="RANGE1_F01">#REF!</definedName>
    <definedName name="RANGE1_F05" localSheetId="9">#REF!</definedName>
    <definedName name="RANGE1_F05">#REF!</definedName>
    <definedName name="RANGE1_F06" localSheetId="9">#REF!</definedName>
    <definedName name="RANGE1_F06">#REF!</definedName>
    <definedName name="RANGE1_F07" localSheetId="9">#REF!</definedName>
    <definedName name="RANGE1_F07">#REF!</definedName>
    <definedName name="RANGE1_F08" localSheetId="9">#REF!</definedName>
    <definedName name="RANGE1_F08">#REF!</definedName>
    <definedName name="RANGE1_F1" localSheetId="9">#REF!</definedName>
    <definedName name="RANGE1_F1">#REF!</definedName>
    <definedName name="RANGE1_F5" localSheetId="9">#REF!</definedName>
    <definedName name="RANGE1_F5">#REF!</definedName>
    <definedName name="RANGE1_F7" localSheetId="9">#REF!</definedName>
    <definedName name="RANGE1_F7">#REF!</definedName>
    <definedName name="RANGE1_INDEX" localSheetId="9">#REF!</definedName>
    <definedName name="RANGE1_INDEX">#REF!</definedName>
    <definedName name="RANGE1_INSTRUCTIONS" localSheetId="9">#REF!</definedName>
    <definedName name="RANGE1_INSTRUCTIONS">#REF!</definedName>
    <definedName name="RANGE1_INTERCOY" localSheetId="9">#REF!</definedName>
    <definedName name="RANGE1_INTERCOY">#REF!</definedName>
    <definedName name="RANGE1_TAX" localSheetId="9">#REF!</definedName>
    <definedName name="RANGE1_TAX">#REF!</definedName>
    <definedName name="RANGE1_VAL" localSheetId="9">#REF!</definedName>
    <definedName name="RANGE1_VAL">#REF!</definedName>
    <definedName name="RANGE1_WCAP" localSheetId="9">#REF!</definedName>
    <definedName name="RANGE1_WCAP">#REF!</definedName>
    <definedName name="RANGE2_ATT1" localSheetId="9">#REF!</definedName>
    <definedName name="RANGE2_ATT1">#REF!</definedName>
    <definedName name="RANGE2_CAPEX" localSheetId="9">#REF!</definedName>
    <definedName name="RANGE2_CAPEX">#REF!</definedName>
    <definedName name="RANGE2_F01" localSheetId="9">#REF!</definedName>
    <definedName name="RANGE2_F01">#REF!</definedName>
    <definedName name="RANGE2_F06" localSheetId="9">#REF!</definedName>
    <definedName name="RANGE2_F06">#REF!</definedName>
    <definedName name="RANGE2_F07" localSheetId="9">#REF!</definedName>
    <definedName name="RANGE2_F07">#REF!</definedName>
    <definedName name="RANGE2_f08" localSheetId="9">#REF!</definedName>
    <definedName name="RANGE2_f08">#REF!</definedName>
    <definedName name="RANGE2_F1" localSheetId="9">#REF!</definedName>
    <definedName name="RANGE2_F1">#REF!</definedName>
    <definedName name="RANGE2_F5" localSheetId="9">#REF!</definedName>
    <definedName name="RANGE2_F5">#REF!</definedName>
    <definedName name="RANGE2_F7" localSheetId="9">#REF!</definedName>
    <definedName name="RANGE2_F7">#REF!</definedName>
    <definedName name="RANGE2_INTERCOY" localSheetId="9">#REF!</definedName>
    <definedName name="RANGE2_INTERCOY">#REF!</definedName>
    <definedName name="RANGE2_VAL" localSheetId="9">#REF!</definedName>
    <definedName name="RANGE2_VAL">#REF!</definedName>
    <definedName name="RANGE2_WCAP" localSheetId="9">#REF!</definedName>
    <definedName name="RANGE2_WCAP">#REF!</definedName>
    <definedName name="RangeChange" hidden="1">#N/A</definedName>
    <definedName name="rango" localSheetId="5">#REF!</definedName>
    <definedName name="rango" localSheetId="9">#REF!</definedName>
    <definedName name="rango" localSheetId="4">#REF!</definedName>
    <definedName name="rango" localSheetId="0">#REF!</definedName>
    <definedName name="rango">#REF!</definedName>
    <definedName name="RATEIO" localSheetId="9">#REF!</definedName>
    <definedName name="RATEIO" localSheetId="4">#REF!</definedName>
    <definedName name="RATEIO">#REF!</definedName>
    <definedName name="RatProvisoes" localSheetId="9">#REF!</definedName>
    <definedName name="RatProvisoes" localSheetId="4">#REF!</definedName>
    <definedName name="RatProvisoes">#REF!</definedName>
    <definedName name="RawData" localSheetId="9">#REF!</definedName>
    <definedName name="RawData">#REF!</definedName>
    <definedName name="RawHeader" localSheetId="9">#REF!</definedName>
    <definedName name="RawHeader">#REF!</definedName>
    <definedName name="RBUT" localSheetId="9">[7]Histórico!#REF!</definedName>
    <definedName name="RBUT">[7]Histórico!#REF!</definedName>
    <definedName name="RBUT_RPRO" localSheetId="9">[7]Histórico!#REF!</definedName>
    <definedName name="RBUT_RPRO">[7]Histórico!#REF!</definedName>
    <definedName name="RCON">'[170]Concl.'!$D$1:$D$65536</definedName>
    <definedName name="REAIS" localSheetId="5">#REF!</definedName>
    <definedName name="REAIS" localSheetId="9">#REF!</definedName>
    <definedName name="REAIS" localSheetId="4">#REF!</definedName>
    <definedName name="REAIS" localSheetId="0">#REF!</definedName>
    <definedName name="REAIS">#REF!</definedName>
    <definedName name="Reais98" localSheetId="9">#REF!</definedName>
    <definedName name="Reais98" localSheetId="4">#REF!</definedName>
    <definedName name="Reais98">#REF!</definedName>
    <definedName name="Reais99" localSheetId="9">[52]Consolidate!#REF!</definedName>
    <definedName name="Reais99" localSheetId="4">[52]Consolidate!#REF!</definedName>
    <definedName name="Reais99">[52]Consolidate!#REF!</definedName>
    <definedName name="REAL" localSheetId="5">#REF!</definedName>
    <definedName name="REAL" localSheetId="9">#REF!</definedName>
    <definedName name="REAL" localSheetId="4">#REF!</definedName>
    <definedName name="REAL" localSheetId="0">#REF!</definedName>
    <definedName name="REAL">#REF!</definedName>
    <definedName name="Rec" localSheetId="5" hidden="1">{#N/A,#N/A,FALSE,"Aging Summary";#N/A,#N/A,FALSE,"Ratio Analysis";#N/A,#N/A,FALSE,"Test 120 Day Accts";#N/A,#N/A,FALSE,"Tickmarks"}</definedName>
    <definedName name="Rec" localSheetId="4" hidden="1">{#N/A,#N/A,FALSE,"Aging Summary";#N/A,#N/A,FALSE,"Ratio Analysis";#N/A,#N/A,FALSE,"Test 120 Day Accts";#N/A,#N/A,FALSE,"Tickmarks"}</definedName>
    <definedName name="Rec" localSheetId="0" hidden="1">{#N/A,#N/A,FALSE,"Aging Summary";#N/A,#N/A,FALSE,"Ratio Analysis";#N/A,#N/A,FALSE,"Test 120 Day Accts";#N/A,#N/A,FALSE,"Tickmarks"}</definedName>
    <definedName name="Rec" hidden="1">{#N/A,#N/A,FALSE,"Aging Summary";#N/A,#N/A,FALSE,"Ratio Analysis";#N/A,#N/A,FALSE,"Test 120 Day Accts";#N/A,#N/A,FALSE,"Tickmarks"}</definedName>
    <definedName name="Recbruta" localSheetId="5">#REF!</definedName>
    <definedName name="Recbruta" localSheetId="9">#REF!</definedName>
    <definedName name="Recbruta" localSheetId="4">#REF!</definedName>
    <definedName name="Recbruta" localSheetId="0">#REF!</definedName>
    <definedName name="Recbruta">#REF!</definedName>
    <definedName name="RECEITA" localSheetId="5">[192]DRE!#REF!</definedName>
    <definedName name="RECEITA" localSheetId="9">[192]DRE!#REF!</definedName>
    <definedName name="RECEITA" localSheetId="4">[192]DRE!#REF!</definedName>
    <definedName name="RECEITA" localSheetId="0">[192]DRE!#REF!</definedName>
    <definedName name="RECEITA">[192]DRE!#REF!</definedName>
    <definedName name="receita2" localSheetId="5">#REF!</definedName>
    <definedName name="receita2" localSheetId="9">#REF!</definedName>
    <definedName name="receita2" localSheetId="4">#REF!</definedName>
    <definedName name="receita2" localSheetId="0">#REF!</definedName>
    <definedName name="receita2">#REF!</definedName>
    <definedName name="Receitas_de_Juros_e_Multas_Atrasos" localSheetId="9">#REF!</definedName>
    <definedName name="Receitas_de_Juros_e_Multas_Atrasos" localSheetId="4">#REF!</definedName>
    <definedName name="Receitas_de_Juros_e_Multas_Atrasos">#REF!</definedName>
    <definedName name="RECICLAGEM" localSheetId="9">#REF!</definedName>
    <definedName name="RECICLAGEM" localSheetId="4">#REF!</definedName>
    <definedName name="RECICLAGEM">#REF!</definedName>
    <definedName name="ReclassifContasSonae" localSheetId="9">#REF!</definedName>
    <definedName name="ReclassifContasSonae">#REF!</definedName>
    <definedName name="Recolhim.CSL" localSheetId="5" hidden="1">{#N/A,#N/A,FALSE,"Aging Summary";#N/A,#N/A,FALSE,"Ratio Analysis";#N/A,#N/A,FALSE,"Test 120 Day Accts";#N/A,#N/A,FALSE,"Tickmarks"}</definedName>
    <definedName name="Recolhim.CSL" localSheetId="4" hidden="1">{#N/A,#N/A,FALSE,"Aging Summary";#N/A,#N/A,FALSE,"Ratio Analysis";#N/A,#N/A,FALSE,"Test 120 Day Accts";#N/A,#N/A,FALSE,"Tickmarks"}</definedName>
    <definedName name="Recolhim.CSL" localSheetId="0" hidden="1">{#N/A,#N/A,FALSE,"Aging Summary";#N/A,#N/A,FALSE,"Ratio Analysis";#N/A,#N/A,FALSE,"Test 120 Day Accts";#N/A,#N/A,FALSE,"Tickmarks"}</definedName>
    <definedName name="Recolhim.CSL" hidden="1">{#N/A,#N/A,FALSE,"Aging Summary";#N/A,#N/A,FALSE,"Ratio Analysis";#N/A,#N/A,FALSE,"Test 120 Day Accts";#N/A,#N/A,FALSE,"Tickmarks"}</definedName>
    <definedName name="RECUPERAR" localSheetId="5">#REF!</definedName>
    <definedName name="RECUPERAR" localSheetId="9">#REF!</definedName>
    <definedName name="RECUPERAR" localSheetId="4">#REF!</definedName>
    <definedName name="RECUPERAR" localSheetId="0">#REF!</definedName>
    <definedName name="RECUPERAR">#REF!</definedName>
    <definedName name="redcfba" localSheetId="9">#REF!</definedName>
    <definedName name="redcfba" localSheetId="4">#REF!</definedName>
    <definedName name="redcfba">#REF!</definedName>
    <definedName name="redcfsp" localSheetId="9">#REF!</definedName>
    <definedName name="redcfsp" localSheetId="4">#REF!</definedName>
    <definedName name="redcfsp">#REF!</definedName>
    <definedName name="REF" localSheetId="9">#REF!</definedName>
    <definedName name="REF">#REF!</definedName>
    <definedName name="Ref_1" localSheetId="9">#REF!</definedName>
    <definedName name="Ref_1">#REF!</definedName>
    <definedName name="Ref_10" localSheetId="9">[193]Adições!#REF!</definedName>
    <definedName name="Ref_10">[193]Adições!#REF!</definedName>
    <definedName name="Ref_11" localSheetId="5">#REF!</definedName>
    <definedName name="Ref_11" localSheetId="9">#REF!</definedName>
    <definedName name="Ref_11" localSheetId="4">#REF!</definedName>
    <definedName name="Ref_11" localSheetId="0">#REF!</definedName>
    <definedName name="Ref_11">#REF!</definedName>
    <definedName name="Ref_12" localSheetId="9">#REF!</definedName>
    <definedName name="Ref_12" localSheetId="4">#REF!</definedName>
    <definedName name="Ref_12">#REF!</definedName>
    <definedName name="Ref_13" localSheetId="9">#REF!</definedName>
    <definedName name="Ref_13" localSheetId="4">#REF!</definedName>
    <definedName name="Ref_13">#REF!</definedName>
    <definedName name="Ref_14" localSheetId="9">#REF!</definedName>
    <definedName name="Ref_14">#REF!</definedName>
    <definedName name="Ref_15" localSheetId="9">#REF!</definedName>
    <definedName name="Ref_15">#REF!</definedName>
    <definedName name="Ref_2" localSheetId="9">#REF!</definedName>
    <definedName name="Ref_2">#REF!</definedName>
    <definedName name="Ref_3" localSheetId="9">#REF!</definedName>
    <definedName name="Ref_3">#REF!</definedName>
    <definedName name="Ref_4" localSheetId="9">'[193]Saldo Inicial'!#REF!</definedName>
    <definedName name="Ref_4">'[193]Saldo Inicial'!#REF!</definedName>
    <definedName name="Ref_5" localSheetId="5">#REF!</definedName>
    <definedName name="Ref_5" localSheetId="9">#REF!</definedName>
    <definedName name="Ref_5" localSheetId="4">#REF!</definedName>
    <definedName name="Ref_5" localSheetId="0">#REF!</definedName>
    <definedName name="Ref_5">#REF!</definedName>
    <definedName name="Ref_6" localSheetId="9">#REF!</definedName>
    <definedName name="Ref_6" localSheetId="4">#REF!</definedName>
    <definedName name="Ref_6">#REF!</definedName>
    <definedName name="Ref_7" localSheetId="9">#REF!</definedName>
    <definedName name="Ref_7" localSheetId="4">#REF!</definedName>
    <definedName name="Ref_7">#REF!</definedName>
    <definedName name="Ref_8" localSheetId="9">#REF!</definedName>
    <definedName name="Ref_8">#REF!</definedName>
    <definedName name="Ref_9" localSheetId="9">#REF!</definedName>
    <definedName name="Ref_9">#REF!</definedName>
    <definedName name="REFAP_REALIZA" localSheetId="9">#REF!</definedName>
    <definedName name="REFAP_REALIZA">#REF!</definedName>
    <definedName name="refis" localSheetId="5" hidden="1">{#N/A,#N/A,FALSE,"Aging Summary";#N/A,#N/A,FALSE,"Ratio Analysis";#N/A,#N/A,FALSE,"Test 120 Day Accts";#N/A,#N/A,FALSE,"Tickmarks"}</definedName>
    <definedName name="refis" localSheetId="4" hidden="1">{#N/A,#N/A,FALSE,"Aging Summary";#N/A,#N/A,FALSE,"Ratio Analysis";#N/A,#N/A,FALSE,"Test 120 Day Accts";#N/A,#N/A,FALSE,"Tickmarks"}</definedName>
    <definedName name="refis" localSheetId="0" hidden="1">{#N/A,#N/A,FALSE,"Aging Summary";#N/A,#N/A,FALSE,"Ratio Analysis";#N/A,#N/A,FALSE,"Test 120 Day Accts";#N/A,#N/A,FALSE,"Tickmarks"}</definedName>
    <definedName name="refis" hidden="1">{#N/A,#N/A,FALSE,"Aging Summary";#N/A,#N/A,FALSE,"Ratio Analysis";#N/A,#N/A,FALSE,"Test 120 Day Accts";#N/A,#N/A,FALSE,"Tickmarks"}</definedName>
    <definedName name="REFRI" localSheetId="5" hidden="1">{#N/A,#N/A,FALSE,"TOTAL"}</definedName>
    <definedName name="REFRI" localSheetId="4" hidden="1">{#N/A,#N/A,FALSE,"TOTAL"}</definedName>
    <definedName name="REFRI" localSheetId="0" hidden="1">{#N/A,#N/A,FALSE,"TOTAL"}</definedName>
    <definedName name="REFRI" hidden="1">{#N/A,#N/A,FALSE,"TOTAL"}</definedName>
    <definedName name="REFRIG" localSheetId="5" hidden="1">{#N/A,#N/A,FALSE,"TOTAL"}</definedName>
    <definedName name="REFRIG" localSheetId="4" hidden="1">{#N/A,#N/A,FALSE,"TOTAL"}</definedName>
    <definedName name="REFRIG" localSheetId="0" hidden="1">{#N/A,#N/A,FALSE,"TOTAL"}</definedName>
    <definedName name="REFRIG" hidden="1">{#N/A,#N/A,FALSE,"TOTAL"}</definedName>
    <definedName name="Región">[58]listas!$C$1:$C$9</definedName>
    <definedName name="REGULAR" localSheetId="5">#REF!</definedName>
    <definedName name="REGULAR" localSheetId="9">#REF!</definedName>
    <definedName name="REGULAR" localSheetId="4">#REF!</definedName>
    <definedName name="REGULAR" localSheetId="0">#REF!</definedName>
    <definedName name="REGULAR">#REF!</definedName>
    <definedName name="regulatorios">#N/A</definedName>
    <definedName name="Rel_MNFT_WNPH" localSheetId="5">[7]Histórico!#REF!</definedName>
    <definedName name="Rel_MNFT_WNPH" localSheetId="9">[7]Histórico!#REF!</definedName>
    <definedName name="Rel_MNFT_WNPH" localSheetId="4">[7]Histórico!#REF!</definedName>
    <definedName name="Rel_MNFT_WNPH" localSheetId="0">[7]Histórico!#REF!</definedName>
    <definedName name="Rel_MNFT_WNPH">[7]Histórico!#REF!</definedName>
    <definedName name="Rel_S180_MPAG" localSheetId="5">[7]Histórico!#REF!</definedName>
    <definedName name="Rel_S180_MPAG" localSheetId="9">[7]Histórico!#REF!</definedName>
    <definedName name="Rel_S180_MPAG" localSheetId="4">[7]Histórico!#REF!</definedName>
    <definedName name="Rel_S180_MPAG" localSheetId="0">[7]Histórico!#REF!</definedName>
    <definedName name="Rel_S180_MPAG">[7]Histórico!#REF!</definedName>
    <definedName name="Rel_S380_S180" localSheetId="9">[7]Histórico!#REF!</definedName>
    <definedName name="Rel_S380_S180">[7]Histórico!#REF!</definedName>
    <definedName name="Rel_UNFT_UUNL" localSheetId="9">[7]Histórico!#REF!</definedName>
    <definedName name="Rel_UNFT_UUNL">[7]Histórico!#REF!</definedName>
    <definedName name="Rel_WDSL_NNO2" localSheetId="9">[7]Histórico!#REF!</definedName>
    <definedName name="Rel_WDSL_NNO2">[7]Histórico!#REF!</definedName>
    <definedName name="Rel_WNPH_WUNL" localSheetId="9">[7]Histórico!#REF!</definedName>
    <definedName name="Rel_WNPH_WUNL">[7]Histórico!#REF!</definedName>
    <definedName name="REM.DIR." localSheetId="5">#REF!</definedName>
    <definedName name="REM.DIR." localSheetId="9">#REF!</definedName>
    <definedName name="REM.DIR." localSheetId="4">#REF!</definedName>
    <definedName name="REM.DIR." localSheetId="0">#REF!</definedName>
    <definedName name="REM.DIR.">#REF!</definedName>
    <definedName name="rembaseunid" localSheetId="9">#REF!</definedName>
    <definedName name="rembaseunid" localSheetId="4">#REF!</definedName>
    <definedName name="rembaseunid">#REF!</definedName>
    <definedName name="Rend" localSheetId="9">#REF!</definedName>
    <definedName name="Rend" localSheetId="4">#REF!</definedName>
    <definedName name="Rend">#REF!</definedName>
    <definedName name="Renegociações" localSheetId="9">#REF!</definedName>
    <definedName name="Renegociações">#REF!</definedName>
    <definedName name="Renovações_de_Contratos_de_Franqueados" localSheetId="9">#REF!</definedName>
    <definedName name="Renovações_de_Contratos_de_Franqueados">#REF!</definedName>
    <definedName name="RENTABILIDADE" localSheetId="9">#REF!</definedName>
    <definedName name="RENTABILIDADE">#REF!</definedName>
    <definedName name="REPAR_REALIZA" localSheetId="9">#REF!</definedName>
    <definedName name="REPAR_REALIZA">#REF!</definedName>
    <definedName name="ReportGroup" hidden="1">6</definedName>
    <definedName name="rer" localSheetId="9" hidden="1">[66]BP!#REF!</definedName>
    <definedName name="rer" hidden="1">[66]BP!#REF!</definedName>
    <definedName name="res" localSheetId="9" hidden="1">[135]BP!#REF!</definedName>
    <definedName name="res" hidden="1">[135]BP!#REF!</definedName>
    <definedName name="RESCI" localSheetId="5">#REF!</definedName>
    <definedName name="RESCI" localSheetId="9">#REF!</definedName>
    <definedName name="RESCI" localSheetId="4">#REF!</definedName>
    <definedName name="RESCI" localSheetId="0">#REF!</definedName>
    <definedName name="RESCI">#REF!</definedName>
    <definedName name="Residual_difference" localSheetId="9">#REF!</definedName>
    <definedName name="Residual_difference" localSheetId="4">#REF!</definedName>
    <definedName name="Residual_difference">#REF!</definedName>
    <definedName name="ResinInventory" localSheetId="9">#REF!</definedName>
    <definedName name="ResinInventory" localSheetId="4">#REF!</definedName>
    <definedName name="ResinInventory">#REF!</definedName>
    <definedName name="resJAN" localSheetId="9">#REF!</definedName>
    <definedName name="resJAN">#REF!</definedName>
    <definedName name="ResLiqABR" localSheetId="9">#REF!</definedName>
    <definedName name="ResLiqABR">#REF!</definedName>
    <definedName name="ResLiqAGO" localSheetId="9">#REF!</definedName>
    <definedName name="ResLiqAGO">#REF!</definedName>
    <definedName name="ResLiqDEZ" localSheetId="9">#REF!</definedName>
    <definedName name="ResLiqDEZ">#REF!</definedName>
    <definedName name="ResLiqJAN" localSheetId="9">#REF!</definedName>
    <definedName name="ResLiqJAN">#REF!</definedName>
    <definedName name="ResLiqJUL" localSheetId="9">#REF!</definedName>
    <definedName name="ResLiqJUL">#REF!</definedName>
    <definedName name="ResLiqJUN" localSheetId="9">#REF!</definedName>
    <definedName name="ResLiqJUN">#REF!</definedName>
    <definedName name="ResLiqMAI" localSheetId="9">#REF!</definedName>
    <definedName name="ResLiqMAI">#REF!</definedName>
    <definedName name="ResLiqNOV" localSheetId="9">#REF!</definedName>
    <definedName name="ResLiqNOV">#REF!</definedName>
    <definedName name="ResLiqOUT" localSheetId="9">#REF!</definedName>
    <definedName name="ResLiqOUT">#REF!</definedName>
    <definedName name="ResLiqSET" localSheetId="9">#REF!</definedName>
    <definedName name="ResLiqSET">#REF!</definedName>
    <definedName name="ResOpABR" localSheetId="9">#REF!</definedName>
    <definedName name="ResOpABR">#REF!</definedName>
    <definedName name="ResOpAGO" localSheetId="9">#REF!</definedName>
    <definedName name="ResOpAGO">#REF!</definedName>
    <definedName name="ResOpDEZ" localSheetId="9">#REF!</definedName>
    <definedName name="ResOpDEZ">#REF!</definedName>
    <definedName name="ResOpFEV">[96]CBD0210002!$H$1:$H$731</definedName>
    <definedName name="ResOpJAN" localSheetId="5">#REF!</definedName>
    <definedName name="ResOpJAN" localSheetId="9">#REF!</definedName>
    <definedName name="ResOpJAN" localSheetId="4">#REF!</definedName>
    <definedName name="ResOpJAN" localSheetId="0">#REF!</definedName>
    <definedName name="ResOpJAN">#REF!</definedName>
    <definedName name="ResOpJUL" localSheetId="9">#REF!</definedName>
    <definedName name="ResOpJUL" localSheetId="4">#REF!</definedName>
    <definedName name="ResOpJUL">#REF!</definedName>
    <definedName name="ResOpJUN" localSheetId="9">#REF!</definedName>
    <definedName name="ResOpJUN" localSheetId="4">#REF!</definedName>
    <definedName name="ResOpJUN">#REF!</definedName>
    <definedName name="ResOpMAI" localSheetId="9">#REF!</definedName>
    <definedName name="ResOpMAI">#REF!</definedName>
    <definedName name="ResOpMAR">[96]CBD0210003!$H$1:$H$779</definedName>
    <definedName name="ResOpNOV" localSheetId="5">#REF!</definedName>
    <definedName name="ResOpNOV" localSheetId="9">#REF!</definedName>
    <definedName name="ResOpNOV" localSheetId="4">#REF!</definedName>
    <definedName name="ResOpNOV" localSheetId="0">#REF!</definedName>
    <definedName name="ResOpNOV">#REF!</definedName>
    <definedName name="ResOpOUT" localSheetId="9">#REF!</definedName>
    <definedName name="ResOpOUT" localSheetId="4">#REF!</definedName>
    <definedName name="ResOpOUT">#REF!</definedName>
    <definedName name="ResOpSET" localSheetId="9">#REF!</definedName>
    <definedName name="ResOpSET" localSheetId="4">#REF!</definedName>
    <definedName name="ResOpSET">#REF!</definedName>
    <definedName name="RESSSI" localSheetId="5" hidden="1">{#N/A,#N/A,FALSE,"Aging Summary";#N/A,#N/A,FALSE,"Ratio Analysis";#N/A,#N/A,FALSE,"Test 120 Day Accts";#N/A,#N/A,FALSE,"Tickmarks"}</definedName>
    <definedName name="RESSSI" localSheetId="4" hidden="1">{#N/A,#N/A,FALSE,"Aging Summary";#N/A,#N/A,FALSE,"Ratio Analysis";#N/A,#N/A,FALSE,"Test 120 Day Accts";#N/A,#N/A,FALSE,"Tickmarks"}</definedName>
    <definedName name="RESSSI" localSheetId="0" hidden="1">{#N/A,#N/A,FALSE,"Aging Summary";#N/A,#N/A,FALSE,"Ratio Analysis";#N/A,#N/A,FALSE,"Test 120 Day Accts";#N/A,#N/A,FALSE,"Tickmarks"}</definedName>
    <definedName name="RESSSI" hidden="1">{#N/A,#N/A,FALSE,"Aging Summary";#N/A,#N/A,FALSE,"Ratio Analysis";#N/A,#N/A,FALSE,"Test 120 Day Accts";#N/A,#N/A,FALSE,"Tickmarks"}</definedName>
    <definedName name="RestatedActuals" localSheetId="5" hidden="1">{#N/A,#N/A,FALSE,"Aging Summary";#N/A,#N/A,FALSE,"Ratio Analysis";#N/A,#N/A,FALSE,"Test 120 Day Accts";#N/A,#N/A,FALSE,"Tickmarks"}</definedName>
    <definedName name="RestatedActuals" localSheetId="4" hidden="1">{#N/A,#N/A,FALSE,"Aging Summary";#N/A,#N/A,FALSE,"Ratio Analysis";#N/A,#N/A,FALSE,"Test 120 Day Accts";#N/A,#N/A,FALSE,"Tickmarks"}</definedName>
    <definedName name="RestatedActuals" localSheetId="0" hidden="1">{#N/A,#N/A,FALSE,"Aging Summary";#N/A,#N/A,FALSE,"Ratio Analysis";#N/A,#N/A,FALSE,"Test 120 Day Accts";#N/A,#N/A,FALSE,"Tickmarks"}</definedName>
    <definedName name="RestatedActuals" hidden="1">{#N/A,#N/A,FALSE,"Aging Summary";#N/A,#N/A,FALSE,"Ratio Analysis";#N/A,#N/A,FALSE,"Test 120 Day Accts";#N/A,#N/A,FALSE,"Tickmarks"}</definedName>
    <definedName name="RESU" localSheetId="5">#REF!</definedName>
    <definedName name="RESU" localSheetId="9">#REF!</definedName>
    <definedName name="RESU" localSheetId="4">#REF!</definedName>
    <definedName name="RESU" localSheetId="0">#REF!</definedName>
    <definedName name="RESU">#REF!</definedName>
    <definedName name="RESULTADO" localSheetId="9">#REF!</definedName>
    <definedName name="RESULTADO" localSheetId="4">#REF!</definedName>
    <definedName name="RESULTADO">#REF!</definedName>
    <definedName name="RESULTADO1" localSheetId="9">#REF!</definedName>
    <definedName name="RESULTADO1" localSheetId="4">#REF!</definedName>
    <definedName name="RESULTADO1">#REF!</definedName>
    <definedName name="RESULTADO5" localSheetId="9">#REF!</definedName>
    <definedName name="RESULTADO5">#REF!</definedName>
    <definedName name="RESULTMEDIA" localSheetId="9">#REF!</definedName>
    <definedName name="RESULTMEDIA">#REF!</definedName>
    <definedName name="Results" localSheetId="9">#REF!</definedName>
    <definedName name="Results">#REF!</definedName>
    <definedName name="RESUMO" localSheetId="9">#REF!</definedName>
    <definedName name="RESUMO">#REF!</definedName>
    <definedName name="Resumo_1">'[194]PDD02 - ADTOS RESUMO'!$A$4</definedName>
    <definedName name="resumo_101">'[194]PDD03 - ADTOS RESUMO'!$A$4</definedName>
    <definedName name="resumo_102">'[194]PDD03 - ADTOS RESUMO'!$A$18</definedName>
    <definedName name="resumo_105">'[194]PDD03 - ADTOS RESUMO'!$A$28</definedName>
    <definedName name="resumo_115">'[194]PDD03 - ADTOS RESUMO'!$A$41</definedName>
    <definedName name="Resumo_2">'[194]PDD02 - ADTOS RESUMO'!$A$22</definedName>
    <definedName name="Resumo_3">'[194]PDD02 - ADTOS RESUMO'!$A$31</definedName>
    <definedName name="Resumo_4">'[194]PDD02 - ADTOS RESUMO'!$A$42</definedName>
    <definedName name="resumo_500">'[194]PDD04 - ADTOS RESUMO'!$A$4</definedName>
    <definedName name="resumo_501">'[194]PDD04 - ADTOS RESUMO'!$A$18</definedName>
    <definedName name="resumo_503">'[194]PDD04 - ADTOS RESUMO'!$A$28</definedName>
    <definedName name="resumo_504">'[194]PDD04 - ADTOS RESUMO'!$A$39</definedName>
    <definedName name="resumo_505">'[194]PDD04 - ADTOS RESUMO'!$A$39</definedName>
    <definedName name="Resumo_6">'[194]PDD02 - ADTOS RESUMO'!$A$54</definedName>
    <definedName name="RESUNO" localSheetId="5" hidden="1">{#N/A,#N/A,FALSE,"Aging Summary";#N/A,#N/A,FALSE,"Ratio Analysis";#N/A,#N/A,FALSE,"Test 120 Day Accts";#N/A,#N/A,FALSE,"Tickmarks"}</definedName>
    <definedName name="RESUNO" localSheetId="4" hidden="1">{#N/A,#N/A,FALSE,"Aging Summary";#N/A,#N/A,FALSE,"Ratio Analysis";#N/A,#N/A,FALSE,"Test 120 Day Accts";#N/A,#N/A,FALSE,"Tickmarks"}</definedName>
    <definedName name="RESUNO" localSheetId="0" hidden="1">{#N/A,#N/A,FALSE,"Aging Summary";#N/A,#N/A,FALSE,"Ratio Analysis";#N/A,#N/A,FALSE,"Test 120 Day Accts";#N/A,#N/A,FALSE,"Tickmarks"}</definedName>
    <definedName name="RESUNO" hidden="1">{#N/A,#N/A,FALSE,"Aging Summary";#N/A,#N/A,FALSE,"Ratio Analysis";#N/A,#N/A,FALSE,"Test 120 Day Accts";#N/A,#N/A,FALSE,"Tickmarks"}</definedName>
    <definedName name="ret">#N/A</definedName>
    <definedName name="Retorno" localSheetId="5">#REF!</definedName>
    <definedName name="Retorno" localSheetId="9">#REF!</definedName>
    <definedName name="Retorno" localSheetId="4">#REF!</definedName>
    <definedName name="Retorno" localSheetId="0">#REF!</definedName>
    <definedName name="Retorno">#REF!</definedName>
    <definedName name="REVISÃO" localSheetId="5">[174]Despesas!#REF!</definedName>
    <definedName name="REVISÃO" localSheetId="9">[174]Despesas!#REF!</definedName>
    <definedName name="REVISÃO" localSheetId="4">[174]Despesas!#REF!</definedName>
    <definedName name="REVISÃO" localSheetId="0">[174]Despesas!#REF!</definedName>
    <definedName name="REVISÃO">[174]Despesas!#REF!</definedName>
    <definedName name="REVISÃO_CARGO" localSheetId="9">[92]COLABORADORES!#REF!</definedName>
    <definedName name="REVISÃO_CARGO">[92]COLABORADORES!#REF!</definedName>
    <definedName name="REXC">[170]Excluído!$D$1:$D$65536</definedName>
    <definedName name="RF" localSheetId="5">#REF!</definedName>
    <definedName name="RF" localSheetId="9">#REF!</definedName>
    <definedName name="RF" localSheetId="4">#REF!</definedName>
    <definedName name="RF" localSheetId="0">#REF!</definedName>
    <definedName name="RF">#REF!</definedName>
    <definedName name="rick" localSheetId="9">#REF!</definedName>
    <definedName name="rick" localSheetId="4">#REF!</definedName>
    <definedName name="rick">#REF!</definedName>
    <definedName name="RM" localSheetId="9">#REF!</definedName>
    <definedName name="RM" localSheetId="4">#REF!</definedName>
    <definedName name="RM">#REF!</definedName>
    <definedName name="rmcAccount">22832</definedName>
    <definedName name="rmcName">"HETTTT"</definedName>
    <definedName name="RMCOptions">"*000000000000000"</definedName>
    <definedName name="ROT" localSheetId="5">#REF!</definedName>
    <definedName name="ROT" localSheetId="9">#REF!</definedName>
    <definedName name="ROT" localSheetId="4">#REF!</definedName>
    <definedName name="ROT" localSheetId="0">#REF!</definedName>
    <definedName name="ROT">#REF!</definedName>
    <definedName name="RP" localSheetId="9">#REF!</definedName>
    <definedName name="RP" localSheetId="4">#REF!</definedName>
    <definedName name="RP">#REF!</definedName>
    <definedName name="RPEN">[170]Penden.!$D$1:$D$65536</definedName>
    <definedName name="RPRG">[170]Progr.!$D$1:$D$65536</definedName>
    <definedName name="RPRO" localSheetId="5">[7]Histórico!#REF!</definedName>
    <definedName name="RPRO" localSheetId="9">[7]Histórico!#REF!</definedName>
    <definedName name="RPRO" localSheetId="4">[7]Histórico!#REF!</definedName>
    <definedName name="RPRO" localSheetId="0">[7]Histórico!#REF!</definedName>
    <definedName name="RPRO">[7]Histórico!#REF!</definedName>
    <definedName name="RPTCOUNT" hidden="1">1</definedName>
    <definedName name="RPTID" hidden="1">0</definedName>
    <definedName name="RPTNEXT" hidden="1">2</definedName>
    <definedName name="RPTQRY1" hidden="1">1</definedName>
    <definedName name="RPTQRY10" hidden="1">"sRptNo"</definedName>
    <definedName name="RPTQRY11" hidden="1">5</definedName>
    <definedName name="RPTQRY12" hidden="1">6</definedName>
    <definedName name="RPTQRY13" hidden="1">16</definedName>
    <definedName name="RPTQRY14" hidden="1">22</definedName>
    <definedName name="RPTQRY15" hidden="1">18</definedName>
    <definedName name="RPTQRY16" hidden="1">18</definedName>
    <definedName name="RPTQRY17" hidden="1">19</definedName>
    <definedName name="RPTQRY18" hidden="1">17</definedName>
    <definedName name="RPTQRY19" hidden="1">17</definedName>
    <definedName name="RPTQRY2" hidden="1">2</definedName>
    <definedName name="RPTQRY20" hidden="1">17</definedName>
    <definedName name="RPTQRY21" hidden="1">17</definedName>
    <definedName name="RPTQRY22" hidden="1">17</definedName>
    <definedName name="RPTQRY23" hidden="1">17</definedName>
    <definedName name="RPTQRY24" hidden="1">17</definedName>
    <definedName name="RPTQRY25" hidden="1">17</definedName>
    <definedName name="RPTQRY26" hidden="1">17</definedName>
    <definedName name="RPTQRY27" hidden="1">" "</definedName>
    <definedName name="RPTQRY28" hidden="1">17</definedName>
    <definedName name="RPTQRY29" hidden="1">17</definedName>
    <definedName name="RPTQRY3" hidden="1">2</definedName>
    <definedName name="RPTQRY30" hidden="1">17</definedName>
    <definedName name="RPTQRY31" hidden="1">17</definedName>
    <definedName name="RPTQRY32" hidden="1">17</definedName>
    <definedName name="RPTQRY33" hidden="1">20</definedName>
    <definedName name="RPTQRY34" hidden="1">17</definedName>
    <definedName name="RPTQRY35" hidden="1">20</definedName>
    <definedName name="RPTQRY36" hidden="1">20</definedName>
    <definedName name="RPTQRY37" hidden="1">22</definedName>
    <definedName name="RPTQRY38" hidden="1">22</definedName>
    <definedName name="RPTQRY39" hidden="1">22</definedName>
    <definedName name="RPTQRY4" hidden="1">2</definedName>
    <definedName name="RPTQRY40" hidden="1">22</definedName>
    <definedName name="RPTQRY41" hidden="1">22</definedName>
    <definedName name="RPTQRY42" hidden="1">23</definedName>
    <definedName name="RPTQRY43" hidden="1">23</definedName>
    <definedName name="RPTQRY44" hidden="1">23</definedName>
    <definedName name="RPTQRY45" hidden="1">22</definedName>
    <definedName name="RPTQRY46" hidden="1">24</definedName>
    <definedName name="RPTQRY47" hidden="1">22</definedName>
    <definedName name="RPTQRY48" hidden="1">22</definedName>
    <definedName name="RPTQRY49" hidden="1">22</definedName>
    <definedName name="RPTQRY5" hidden="1">3</definedName>
    <definedName name="RPTQRY50" hidden="1">20</definedName>
    <definedName name="RPTQRY51" hidden="1">20</definedName>
    <definedName name="RPTQRY52" hidden="1">20</definedName>
    <definedName name="RPTQRY53" hidden="1">20</definedName>
    <definedName name="RPTQRY54" hidden="1">20</definedName>
    <definedName name="RPTQRY55" hidden="1">20</definedName>
    <definedName name="RPTQRY56" hidden="1">21</definedName>
    <definedName name="RPTQRY57" hidden="1">20</definedName>
    <definedName name="RPTQRY58" hidden="1">20</definedName>
    <definedName name="RPTQRY59" hidden="1">21</definedName>
    <definedName name="RPTQRY6" hidden="1">3</definedName>
    <definedName name="RPTQRY60" hidden="1">20</definedName>
    <definedName name="RPTQRY61" hidden="1">20</definedName>
    <definedName name="RPTQRY62" hidden="1">21</definedName>
    <definedName name="RPTQRY63" hidden="1">20</definedName>
    <definedName name="RPTQRY64" hidden="1">24</definedName>
    <definedName name="RPTQRY65" hidden="1">23</definedName>
    <definedName name="RPTQRY66" hidden="1">25</definedName>
    <definedName name="RPTQRY67" hidden="1">25</definedName>
    <definedName name="RPTQRY68" hidden="1">25</definedName>
    <definedName name="RPTQRY69" hidden="1">26</definedName>
    <definedName name="RPTQRY7" hidden="1">2</definedName>
    <definedName name="RPTQRY70" hidden="1">25</definedName>
    <definedName name="RPTQRY71" hidden="1">24</definedName>
    <definedName name="RPTQRY72" hidden="1">29</definedName>
    <definedName name="RPTQRY8" hidden="1">1</definedName>
    <definedName name="RPTQRY9" hidden="1">4</definedName>
    <definedName name="rr" localSheetId="5">#REF!</definedName>
    <definedName name="rr" localSheetId="9">#REF!</definedName>
    <definedName name="rr" localSheetId="4">#REF!</definedName>
    <definedName name="rr" localSheetId="0">#REF!</definedName>
    <definedName name="rr">#REF!</definedName>
    <definedName name="RR_1" localSheetId="9">#REF!</definedName>
    <definedName name="RR_1" localSheetId="4">#REF!</definedName>
    <definedName name="RR_1">#REF!</definedName>
    <definedName name="RR_10" localSheetId="9">#REF!</definedName>
    <definedName name="RR_10" localSheetId="4">#REF!</definedName>
    <definedName name="RR_10">#REF!</definedName>
    <definedName name="RR_11" localSheetId="9">#REF!</definedName>
    <definedName name="RR_11">#REF!</definedName>
    <definedName name="RR_12" localSheetId="9">#REF!</definedName>
    <definedName name="RR_12">#REF!</definedName>
    <definedName name="RR_2" localSheetId="9">#REF!</definedName>
    <definedName name="RR_2">#REF!</definedName>
    <definedName name="RR_3" localSheetId="9">#REF!</definedName>
    <definedName name="RR_3">#REF!</definedName>
    <definedName name="RR_4" localSheetId="9">#REF!</definedName>
    <definedName name="RR_4">#REF!</definedName>
    <definedName name="RR_5" localSheetId="9">#REF!</definedName>
    <definedName name="RR_5">#REF!</definedName>
    <definedName name="RR_6" localSheetId="9">#REF!</definedName>
    <definedName name="RR_6">#REF!</definedName>
    <definedName name="RR_7" localSheetId="9">#REF!</definedName>
    <definedName name="RR_7">#REF!</definedName>
    <definedName name="RR_8" localSheetId="9">#REF!</definedName>
    <definedName name="RR_8">#REF!</definedName>
    <definedName name="RR_9" localSheetId="9">#REF!</definedName>
    <definedName name="RR_9">#REF!</definedName>
    <definedName name="RRP" localSheetId="9">#REF!</definedName>
    <definedName name="RRP">#REF!</definedName>
    <definedName name="rrr" localSheetId="5">[195]ESCRITÓRIO!#REF!</definedName>
    <definedName name="rrr" localSheetId="9">[195]ESCRITÓRIO!#REF!</definedName>
    <definedName name="rrr" localSheetId="4">[195]ESCRITÓRIO!#REF!</definedName>
    <definedName name="rrr" localSheetId="0">[195]ESCRITÓRIO!#REF!</definedName>
    <definedName name="rrr">[195]ESCRITÓRIO!#REF!</definedName>
    <definedName name="rrrr" localSheetId="5">#REF!</definedName>
    <definedName name="rrrr" localSheetId="9">#REF!</definedName>
    <definedName name="rrrr" localSheetId="4">#REF!</definedName>
    <definedName name="rrrr" localSheetId="0">#REF!</definedName>
    <definedName name="rrrr">#REF!</definedName>
    <definedName name="rrrrr" localSheetId="5" hidden="1">{"MA_1",#N/A,FALSE,"Mgt Att";"MA_2",#N/A,FALSE,"Mgt Att"}</definedName>
    <definedName name="rrrrr" localSheetId="4" hidden="1">{"MA_1",#N/A,FALSE,"Mgt Att";"MA_2",#N/A,FALSE,"Mgt Att"}</definedName>
    <definedName name="rrrrr" localSheetId="0" hidden="1">{"MA_1",#N/A,FALSE,"Mgt Att";"MA_2",#N/A,FALSE,"Mgt Att"}</definedName>
    <definedName name="rrrrr" hidden="1">{"MA_1",#N/A,FALSE,"Mgt Att";"MA_2",#N/A,FALSE,"Mgt Att"}</definedName>
    <definedName name="rs" localSheetId="5">#REF!</definedName>
    <definedName name="rs" localSheetId="9">#REF!</definedName>
    <definedName name="rs" localSheetId="4">#REF!</definedName>
    <definedName name="rs" localSheetId="0">#REF!</definedName>
    <definedName name="rs">#REF!</definedName>
    <definedName name="RSEL">[170]Selec.!$D$1:$D$65536</definedName>
    <definedName name="RT" localSheetId="5">#REF!</definedName>
    <definedName name="RT" localSheetId="9">#REF!</definedName>
    <definedName name="RT" localSheetId="4">#REF!</definedName>
    <definedName name="RT" localSheetId="0">#REF!</definedName>
    <definedName name="RT">#REF!</definedName>
    <definedName name="rwere" localSheetId="9">#REF!</definedName>
    <definedName name="rwere" localSheetId="4">#REF!</definedName>
    <definedName name="rwere">#REF!</definedName>
    <definedName name="rww" localSheetId="9" hidden="1">[66]BP!#REF!</definedName>
    <definedName name="rww" localSheetId="4" hidden="1">[66]BP!#REF!</definedName>
    <definedName name="rww" hidden="1">[66]BP!#REF!</definedName>
    <definedName name="rz" localSheetId="5">#REF!</definedName>
    <definedName name="rz" localSheetId="9">#REF!</definedName>
    <definedName name="rz" localSheetId="4">#REF!</definedName>
    <definedName name="rz" localSheetId="0">#REF!</definedName>
    <definedName name="rz">#REF!</definedName>
    <definedName name="s" localSheetId="9">#REF!</definedName>
    <definedName name="s" localSheetId="4">#REF!</definedName>
    <definedName name="s">#REF!</definedName>
    <definedName name="S_AcctDes" localSheetId="9">#REF!</definedName>
    <definedName name="S_AcctDes" localSheetId="4">#REF!</definedName>
    <definedName name="S_AcctDes">#REF!</definedName>
    <definedName name="S_Adjust" localSheetId="9">#REF!</definedName>
    <definedName name="S_Adjust">#REF!</definedName>
    <definedName name="S_Adjust_Data" localSheetId="9">#REF!</definedName>
    <definedName name="S_Adjust_Data">#REF!</definedName>
    <definedName name="S_Adjust_GT" localSheetId="9">#REF!</definedName>
    <definedName name="S_Adjust_GT">#REF!</definedName>
    <definedName name="S_AJE_Tot" localSheetId="9">#REF!</definedName>
    <definedName name="S_AJE_Tot">#REF!</definedName>
    <definedName name="S_AJE_Tot_Data" localSheetId="9">#REF!</definedName>
    <definedName name="S_AJE_Tot_Data">#REF!</definedName>
    <definedName name="S_AJE_Tot_GT" localSheetId="9">#REF!</definedName>
    <definedName name="S_AJE_Tot_GT">#REF!</definedName>
    <definedName name="S_CompNum" localSheetId="9">#REF!</definedName>
    <definedName name="S_CompNum">#REF!</definedName>
    <definedName name="S_CY_Beg" localSheetId="9">#REF!</definedName>
    <definedName name="S_CY_Beg">#REF!</definedName>
    <definedName name="S_CY_Beg_Data" localSheetId="9">#REF!</definedName>
    <definedName name="S_CY_Beg_Data">#REF!</definedName>
    <definedName name="S_CY_Beg_GT">[196]Lead!$F$14</definedName>
    <definedName name="S_CY_End" localSheetId="5">#REF!</definedName>
    <definedName name="S_CY_End" localSheetId="9">#REF!</definedName>
    <definedName name="S_CY_End" localSheetId="4">#REF!</definedName>
    <definedName name="S_CY_End" localSheetId="0">#REF!</definedName>
    <definedName name="S_CY_End">#REF!</definedName>
    <definedName name="S_CY_End_Data" localSheetId="9">#REF!</definedName>
    <definedName name="S_CY_End_Data" localSheetId="4">#REF!</definedName>
    <definedName name="S_CY_End_Data">#REF!</definedName>
    <definedName name="S_CY_End_GT" localSheetId="9">#REF!</definedName>
    <definedName name="S_CY_End_GT" localSheetId="4">#REF!</definedName>
    <definedName name="S_CY_End_GT">#REF!</definedName>
    <definedName name="S_Diff_Amt" localSheetId="9">#REF!</definedName>
    <definedName name="S_Diff_Amt">#REF!</definedName>
    <definedName name="S_Diff_Pct" localSheetId="9">#REF!</definedName>
    <definedName name="S_Diff_Pct">#REF!</definedName>
    <definedName name="S_GrpNum" localSheetId="9">#REF!</definedName>
    <definedName name="S_GrpNum">#REF!</definedName>
    <definedName name="S_Headings" localSheetId="9">#REF!</definedName>
    <definedName name="S_Headings">#REF!</definedName>
    <definedName name="S_KeyValue" localSheetId="9">#REF!</definedName>
    <definedName name="S_KeyValue">#REF!</definedName>
    <definedName name="S_PY_End" localSheetId="9">#REF!</definedName>
    <definedName name="S_PY_End">#REF!</definedName>
    <definedName name="S_PY_End_Data" localSheetId="9">#REF!</definedName>
    <definedName name="S_PY_End_Data">#REF!</definedName>
    <definedName name="S_PY_End_GT" localSheetId="9">#REF!</definedName>
    <definedName name="S_PY_End_GT">#REF!</definedName>
    <definedName name="S_RJE_Tot" localSheetId="9">#REF!</definedName>
    <definedName name="S_RJE_Tot">#REF!</definedName>
    <definedName name="S_RJE_Tot_Data" localSheetId="9">#REF!</definedName>
    <definedName name="S_RJE_Tot_Data">#REF!</definedName>
    <definedName name="S_RJE_Tot_GT" localSheetId="9">#REF!</definedName>
    <definedName name="S_RJE_Tot_GT">#REF!</definedName>
    <definedName name="S_RowNum" localSheetId="9">#REF!</definedName>
    <definedName name="S_RowNum">#REF!</definedName>
    <definedName name="S180_" localSheetId="9">[7]Histórico!#REF!</definedName>
    <definedName name="S180_">[7]Histórico!#REF!</definedName>
    <definedName name="S180_MPAG" localSheetId="9">[7]Histórico!#REF!</definedName>
    <definedName name="S180_MPAG">[7]Histórico!#REF!</definedName>
    <definedName name="S380_" localSheetId="9">[7]Histórico!#REF!</definedName>
    <definedName name="S380_">[7]Histórico!#REF!</definedName>
    <definedName name="S380_S180" localSheetId="9">[7]Histórico!#REF!</definedName>
    <definedName name="S380_S180">[7]Histórico!#REF!</definedName>
    <definedName name="sad" localSheetId="9" hidden="1">'[45]Ativo e Passivo'!#REF!</definedName>
    <definedName name="sad" hidden="1">'[45]Ativo e Passivo'!#REF!</definedName>
    <definedName name="sadads" localSheetId="5">#REF!</definedName>
    <definedName name="sadads" localSheetId="9">#REF!</definedName>
    <definedName name="sadads" localSheetId="4">#REF!</definedName>
    <definedName name="sadads" localSheetId="0">#REF!</definedName>
    <definedName name="sadads">#REF!</definedName>
    <definedName name="SADAS" localSheetId="5">[39]Estrategia!#REF!</definedName>
    <definedName name="SADAS" localSheetId="9">[39]Estrategia!#REF!</definedName>
    <definedName name="SADAS" localSheetId="4">[39]Estrategia!#REF!</definedName>
    <definedName name="SADAS" localSheetId="0">[39]Estrategia!#REF!</definedName>
    <definedName name="SADAS">[39]Estrategia!#REF!</definedName>
    <definedName name="Salário_base">[102]Tabelas!$D$7:$D$16</definedName>
    <definedName name="Salário_enq" localSheetId="5">#REF!</definedName>
    <definedName name="Salário_enq" localSheetId="9">#REF!</definedName>
    <definedName name="Salário_enq" localSheetId="4">#REF!</definedName>
    <definedName name="Salário_enq" localSheetId="0">#REF!</definedName>
    <definedName name="Salário_enq">#REF!</definedName>
    <definedName name="SalBal" localSheetId="5">'[197]Balancete Gerencial'!#REF!</definedName>
    <definedName name="SalBal" localSheetId="9">'[197]Balancete Gerencial'!#REF!</definedName>
    <definedName name="SalBal" localSheetId="4">'[197]Balancete Gerencial'!#REF!</definedName>
    <definedName name="SalBal" localSheetId="0">'[197]Balancete Gerencial'!#REF!</definedName>
    <definedName name="SalBal">'[197]Balancete Gerencial'!#REF!</definedName>
    <definedName name="SalDemCitrix" localSheetId="5">#REF!</definedName>
    <definedName name="SalDemCitrix" localSheetId="9">#REF!</definedName>
    <definedName name="SalDemCitrix" localSheetId="4">#REF!</definedName>
    <definedName name="SalDemCitrix" localSheetId="0">#REF!</definedName>
    <definedName name="SalDemCitrix">#REF!</definedName>
    <definedName name="SALDO" localSheetId="9">#REF!</definedName>
    <definedName name="SALDO" localSheetId="4">#REF!</definedName>
    <definedName name="SALDO">#REF!</definedName>
    <definedName name="SaldoActual" localSheetId="9">#REF!</definedName>
    <definedName name="SaldoActual" localSheetId="4">#REF!</definedName>
    <definedName name="SaldoActual">#REF!</definedName>
    <definedName name="SALDOATUAL" localSheetId="9">#REF!</definedName>
    <definedName name="SALDOATUAL">#REF!</definedName>
    <definedName name="SALDOMES" localSheetId="9">#REF!</definedName>
    <definedName name="SALDOMES">#REF!</definedName>
    <definedName name="SalIncCitrix" localSheetId="9">#REF!</definedName>
    <definedName name="SalIncCitrix">#REF!</definedName>
    <definedName name="Sals_OT_Allows" localSheetId="9">#REF!</definedName>
    <definedName name="Sals_OT_Allows">#REF!</definedName>
    <definedName name="SANTOS">[87]Agua!$A$1313:$Q$1730</definedName>
    <definedName name="SAPBEXdnldView" hidden="1">"4CBUHPQCHELI2RZNGD46JIKN8"</definedName>
    <definedName name="SAPBEXrevision" hidden="1">1</definedName>
    <definedName name="SAPBEXrevision_1" hidden="1">6</definedName>
    <definedName name="SAPBEXsysID" hidden="1">"WPP"</definedName>
    <definedName name="SAPBEXsysID_1" hidden="1">"BWP"</definedName>
    <definedName name="SAPBEXwbID" hidden="1">"3UB4DTK33D8X8I0NZVOIHNAXW"</definedName>
    <definedName name="SAPBEXwbID_1" hidden="1">"2OOONFM3E7WSF4BVWNJLGCHUP"</definedName>
    <definedName name="SAPFuncF4Help" hidden="1">#N/A</definedName>
    <definedName name="SazBrent_ANS" localSheetId="5">[7]Histórico!#REF!</definedName>
    <definedName name="SazBrent_ANS" localSheetId="9">[7]Histórico!#REF!</definedName>
    <definedName name="SazBrent_ANS" localSheetId="4">[7]Histórico!#REF!</definedName>
    <definedName name="SazBrent_ANS" localSheetId="0">[7]Histórico!#REF!</definedName>
    <definedName name="SazBrent_ANS">[7]Histórico!#REF!</definedName>
    <definedName name="SazBrent_Dubai" localSheetId="9">[7]Histórico!#REF!</definedName>
    <definedName name="SazBrent_Dubai" localSheetId="4">[7]Histórico!#REF!</definedName>
    <definedName name="SazBrent_Dubai">[7]Histórico!#REF!</definedName>
    <definedName name="SazMGSO_WDSL" localSheetId="9">[7]Histórico!#REF!</definedName>
    <definedName name="SazMGSO_WDSL" localSheetId="4">[7]Histórico!#REF!</definedName>
    <definedName name="SazMGSO_WDSL">[7]Histórico!#REF!</definedName>
    <definedName name="SazMPRM_WUNL" localSheetId="9">[7]Histórico!#REF!</definedName>
    <definedName name="SazMPRM_WUNL" localSheetId="4">[7]Histórico!#REF!</definedName>
    <definedName name="SazMPRM_WUNL">[7]Histórico!#REF!</definedName>
    <definedName name="SazOman_Dubai" localSheetId="9">[7]Histórico!#REF!</definedName>
    <definedName name="SazOman_Dubai" localSheetId="4">[7]Histórico!#REF!</definedName>
    <definedName name="SazOman_Dubai">[7]Histórico!#REF!</definedName>
    <definedName name="sazon_ANS" localSheetId="9">[7]Histórico!#REF!</definedName>
    <definedName name="sazon_ANS">[7]Histórico!#REF!</definedName>
    <definedName name="SazWNPH_MNFT" localSheetId="9">[7]Histórico!#REF!</definedName>
    <definedName name="SazWNPH_MNFT">[7]Histórico!#REF!</definedName>
    <definedName name="SazWTI_ANS" localSheetId="9">[7]Histórico!#REF!</definedName>
    <definedName name="SazWTI_ANS">[7]Histórico!#REF!</definedName>
    <definedName name="SCALE">'[60]HQ Control'!$B$50</definedName>
    <definedName name="SCRAP" localSheetId="5" hidden="1">{"'subnets'!$A$1:$F$20"}</definedName>
    <definedName name="SCRAP" localSheetId="4" hidden="1">{"'subnets'!$A$1:$F$20"}</definedName>
    <definedName name="SCRAP" localSheetId="0" hidden="1">{"'subnets'!$A$1:$F$20"}</definedName>
    <definedName name="SCRAP" hidden="1">{"'subnets'!$A$1:$F$20"}</definedName>
    <definedName name="scs">#N/A</definedName>
    <definedName name="sda" localSheetId="5" hidden="1">#REF!</definedName>
    <definedName name="sda" localSheetId="9" hidden="1">#REF!</definedName>
    <definedName name="sda" localSheetId="4" hidden="1">#REF!</definedName>
    <definedName name="sda" localSheetId="0" hidden="1">#REF!</definedName>
    <definedName name="sda" hidden="1">#REF!</definedName>
    <definedName name="sdABR" localSheetId="9">#REF!</definedName>
    <definedName name="sdABR" localSheetId="4">#REF!</definedName>
    <definedName name="sdABR">#REF!</definedName>
    <definedName name="sdAGO" localSheetId="9">#REF!</definedName>
    <definedName name="sdAGO" localSheetId="4">#REF!</definedName>
    <definedName name="sdAGO">#REF!</definedName>
    <definedName name="SDAT02" localSheetId="9">#REF!</definedName>
    <definedName name="SDAT02">#REF!</definedName>
    <definedName name="SDAT03" localSheetId="9">#REF!</definedName>
    <definedName name="SDAT03">#REF!</definedName>
    <definedName name="SDAT04" localSheetId="9">#REF!</definedName>
    <definedName name="SDAT04">#REF!</definedName>
    <definedName name="SDAT05" localSheetId="9">#REF!</definedName>
    <definedName name="SDAT05">#REF!</definedName>
    <definedName name="SDAT06" localSheetId="9">#REF!</definedName>
    <definedName name="SDAT06">#REF!</definedName>
    <definedName name="SDAT07" localSheetId="9">#REF!</definedName>
    <definedName name="SDAT07">#REF!</definedName>
    <definedName name="SDAT08" localSheetId="9">#REF!</definedName>
    <definedName name="SDAT08">#REF!</definedName>
    <definedName name="SDAT09" localSheetId="9">#REF!</definedName>
    <definedName name="SDAT09">#REF!</definedName>
    <definedName name="SDAT10" localSheetId="9">#REF!</definedName>
    <definedName name="SDAT10">#REF!</definedName>
    <definedName name="SDAT11" localSheetId="9">#REF!</definedName>
    <definedName name="SDAT11">#REF!</definedName>
    <definedName name="SDAT12" localSheetId="9">#REF!</definedName>
    <definedName name="SDAT12">#REF!</definedName>
    <definedName name="SDATUAL0107" localSheetId="9">#REF!</definedName>
    <definedName name="SDATUAL0107">#REF!</definedName>
    <definedName name="sdDEZ" localSheetId="9">#REF!</definedName>
    <definedName name="sdDEZ">#REF!</definedName>
    <definedName name="SDF" localSheetId="9">#REF!</definedName>
    <definedName name="SDF">#REF!</definedName>
    <definedName name="sdfasf">[198]Exp!$C$8:$C$104</definedName>
    <definedName name="sdFEV">[96]CBD0210002!$F$1:$F$731</definedName>
    <definedName name="sdJAN" localSheetId="5">#REF!</definedName>
    <definedName name="sdJAN" localSheetId="9">#REF!</definedName>
    <definedName name="sdJAN" localSheetId="4">#REF!</definedName>
    <definedName name="sdJAN" localSheetId="0">#REF!</definedName>
    <definedName name="sdJAN">#REF!</definedName>
    <definedName name="sdJUL" localSheetId="9">#REF!</definedName>
    <definedName name="sdJUL" localSheetId="4">#REF!</definedName>
    <definedName name="sdJUL">#REF!</definedName>
    <definedName name="sdJUN" localSheetId="9">#REF!</definedName>
    <definedName name="sdJUN" localSheetId="4">#REF!</definedName>
    <definedName name="sdJUN">#REF!</definedName>
    <definedName name="sdMAI" localSheetId="9">#REF!</definedName>
    <definedName name="sdMAI">#REF!</definedName>
    <definedName name="sdMAR">[96]CBD0210003!$F$1:$F$779</definedName>
    <definedName name="SDMES0107" localSheetId="5">#REF!</definedName>
    <definedName name="SDMES0107" localSheetId="9">#REF!</definedName>
    <definedName name="SDMES0107" localSheetId="4">#REF!</definedName>
    <definedName name="SDMES0107" localSheetId="0">#REF!</definedName>
    <definedName name="SDMES0107">#REF!</definedName>
    <definedName name="sdNOV" localSheetId="9">#REF!</definedName>
    <definedName name="sdNOV" localSheetId="4">#REF!</definedName>
    <definedName name="sdNOV">#REF!</definedName>
    <definedName name="sdOUT" localSheetId="9">#REF!</definedName>
    <definedName name="sdOUT" localSheetId="4">#REF!</definedName>
    <definedName name="sdOUT">#REF!</definedName>
    <definedName name="sds" localSheetId="9" hidden="1">[66]BP!#REF!</definedName>
    <definedName name="sds" localSheetId="4" hidden="1">[66]BP!#REF!</definedName>
    <definedName name="sds" hidden="1">[66]BP!#REF!</definedName>
    <definedName name="sdSET" localSheetId="5">#REF!</definedName>
    <definedName name="sdSET" localSheetId="9">#REF!</definedName>
    <definedName name="sdSET" localSheetId="4">#REF!</definedName>
    <definedName name="sdSET" localSheetId="0">#REF!</definedName>
    <definedName name="sdSET">#REF!</definedName>
    <definedName name="sdw" localSheetId="5" hidden="1">{#N/A,#N/A,FALSE,"Admin";#N/A,#N/A,FALSE,"Other"}</definedName>
    <definedName name="sdw" localSheetId="4" hidden="1">{#N/A,#N/A,FALSE,"Admin";#N/A,#N/A,FALSE,"Other"}</definedName>
    <definedName name="sdw" localSheetId="0" hidden="1">{#N/A,#N/A,FALSE,"Admin";#N/A,#N/A,FALSE,"Other"}</definedName>
    <definedName name="sdw" hidden="1">{#N/A,#N/A,FALSE,"Admin";#N/A,#N/A,FALSE,"Other"}</definedName>
    <definedName name="se" localSheetId="5">{#N/A,#N/A,FALSE,"Aging Summary";#N/A,#N/A,FALSE,"Ratio Analysis";#N/A,#N/A,FALSE,"Test 120 Day Accts";#N/A,#N/A,FALSE,"Tickmarks"}</definedName>
    <definedName name="se" localSheetId="4">{#N/A,#N/A,FALSE,"Aging Summary";#N/A,#N/A,FALSE,"Ratio Analysis";#N/A,#N/A,FALSE,"Test 120 Day Accts";#N/A,#N/A,FALSE,"Tickmarks"}</definedName>
    <definedName name="se" localSheetId="0">{#N/A,#N/A,FALSE,"Aging Summary";#N/A,#N/A,FALSE,"Ratio Analysis";#N/A,#N/A,FALSE,"Test 120 Day Accts";#N/A,#N/A,FALSE,"Tickmarks"}</definedName>
    <definedName name="se">{#N/A,#N/A,FALSE,"Aging Summary";#N/A,#N/A,FALSE,"Ratio Analysis";#N/A,#N/A,FALSE,"Test 120 Day Accts";#N/A,#N/A,FALSE,"Tickmarks"}</definedName>
    <definedName name="secondaries" localSheetId="5" hidden="1">{#N/A,#N/A,FALSE,"Summary";#N/A,#N/A,FALSE,"Pending";#N/A,#N/A,FALSE,"Oct'97";#N/A,#N/A,FALSE,"Sept'97";#N/A,#N/A,FALSE,"Aug'97";#N/A,#N/A,FALSE,"Jul'97";#N/A,#N/A,FALSE,"Jun'97";#N/A,#N/A,FALSE,"May'97";#N/A,#N/A,FALSE,"Apr'97";#N/A,#N/A,FALSE,"Mar'97";#N/A,#N/A,FALSE,"Feb'97";#N/A,#N/A,FALSE,"Jan'97"}</definedName>
    <definedName name="secondaries" localSheetId="4" hidden="1">{#N/A,#N/A,FALSE,"Summary";#N/A,#N/A,FALSE,"Pending";#N/A,#N/A,FALSE,"Oct'97";#N/A,#N/A,FALSE,"Sept'97";#N/A,#N/A,FALSE,"Aug'97";#N/A,#N/A,FALSE,"Jul'97";#N/A,#N/A,FALSE,"Jun'97";#N/A,#N/A,FALSE,"May'97";#N/A,#N/A,FALSE,"Apr'97";#N/A,#N/A,FALSE,"Mar'97";#N/A,#N/A,FALSE,"Feb'97";#N/A,#N/A,FALSE,"Jan'97"}</definedName>
    <definedName name="secondaries" localSheetId="0" hidden="1">{#N/A,#N/A,FALSE,"Summary";#N/A,#N/A,FALSE,"Pending";#N/A,#N/A,FALSE,"Oct'97";#N/A,#N/A,FALSE,"Sept'97";#N/A,#N/A,FALSE,"Aug'97";#N/A,#N/A,FALSE,"Jul'97";#N/A,#N/A,FALSE,"Jun'97";#N/A,#N/A,FALSE,"May'97";#N/A,#N/A,FALSE,"Apr'97";#N/A,#N/A,FALSE,"Mar'97";#N/A,#N/A,FALSE,"Feb'97";#N/A,#N/A,FALSE,"Jan'97"}</definedName>
    <definedName name="secondaries" hidden="1">{#N/A,#N/A,FALSE,"Summary";#N/A,#N/A,FALSE,"Pending";#N/A,#N/A,FALSE,"Oct'97";#N/A,#N/A,FALSE,"Sept'97";#N/A,#N/A,FALSE,"Aug'97";#N/A,#N/A,FALSE,"Jul'97";#N/A,#N/A,FALSE,"Jun'97";#N/A,#N/A,FALSE,"May'97";#N/A,#N/A,FALSE,"Apr'97";#N/A,#N/A,FALSE,"Mar'97";#N/A,#N/A,FALSE,"Feb'97";#N/A,#N/A,FALSE,"Jan'97"}</definedName>
    <definedName name="SEG" localSheetId="5">#REF!</definedName>
    <definedName name="SEG" localSheetId="9">#REF!</definedName>
    <definedName name="SEG" localSheetId="4">#REF!</definedName>
    <definedName name="SEG" localSheetId="0">#REF!</definedName>
    <definedName name="SEG">#REF!</definedName>
    <definedName name="SEGM" localSheetId="9">#REF!</definedName>
    <definedName name="SEGM" localSheetId="4">#REF!</definedName>
    <definedName name="SEGM">#REF!</definedName>
    <definedName name="SEGMANTO" localSheetId="9">#REF!</definedName>
    <definedName name="SEGMANTO" localSheetId="4">#REF!</definedName>
    <definedName name="SEGMANTO">#REF!</definedName>
    <definedName name="SEGMENTAÇÃO" localSheetId="9">#REF!</definedName>
    <definedName name="SEGMENTAÇÃO">#REF!</definedName>
    <definedName name="SEGMENTO" localSheetId="9">#REF!</definedName>
    <definedName name="SEGMENTO">#REF!</definedName>
    <definedName name="SEGMENTOS" localSheetId="9">#REF!</definedName>
    <definedName name="SEGMENTOS">#REF!</definedName>
    <definedName name="SEGUROS_CS" localSheetId="9">#REF!</definedName>
    <definedName name="SEGUROS_CS">#REF!</definedName>
    <definedName name="SEGUROS_IR" localSheetId="9">#REF!</definedName>
    <definedName name="SEGUROS_IR">#REF!</definedName>
    <definedName name="SELIC" localSheetId="9">#REF!</definedName>
    <definedName name="SELIC">#REF!</definedName>
    <definedName name="selic1" localSheetId="9">#REF!</definedName>
    <definedName name="selic1">#REF!</definedName>
    <definedName name="SELIC2" localSheetId="9">#REF!</definedName>
    <definedName name="SELIC2">#REF!</definedName>
    <definedName name="Sem" localSheetId="9">#REF!</definedName>
    <definedName name="Sem">#REF!</definedName>
    <definedName name="sencount" hidden="1">1</definedName>
    <definedName name="SERVIÇOS" localSheetId="5">#REF!</definedName>
    <definedName name="SERVIÇOS" localSheetId="9">#REF!</definedName>
    <definedName name="SERVIÇOS" localSheetId="4">#REF!</definedName>
    <definedName name="SERVIÇOS" localSheetId="0">#REF!</definedName>
    <definedName name="SERVIÇOS">#REF!</definedName>
    <definedName name="SET" localSheetId="5">[7]Histórico!#REF!</definedName>
    <definedName name="SET" localSheetId="9">[7]Histórico!#REF!</definedName>
    <definedName name="SET" localSheetId="4">[7]Histórico!#REF!</definedName>
    <definedName name="SET" localSheetId="0">[7]Histórico!#REF!</definedName>
    <definedName name="SET">[7]Histórico!#REF!</definedName>
    <definedName name="Sete" localSheetId="5">#REF!</definedName>
    <definedName name="Sete" localSheetId="9">#REF!</definedName>
    <definedName name="Sete" localSheetId="4">#REF!</definedName>
    <definedName name="Sete" localSheetId="0">#REF!</definedName>
    <definedName name="Sete">#REF!</definedName>
    <definedName name="SetM">'[42]BalanceteMuma Set16'!$B$5:$H$127</definedName>
    <definedName name="SetTopCost">[22]Plan1!$F$17</definedName>
    <definedName name="sfafsgfs5" localSheetId="5" hidden="1">{"'COMBUSTÍVEIS'!$A$1:$K$88"}</definedName>
    <definedName name="sfafsgfs5" localSheetId="4" hidden="1">{"'COMBUSTÍVEIS'!$A$1:$K$88"}</definedName>
    <definedName name="sfafsgfs5" localSheetId="0" hidden="1">{"'COMBUSTÍVEIS'!$A$1:$K$88"}</definedName>
    <definedName name="sfafsgfs5" hidden="1">{"'COMBUSTÍVEIS'!$A$1:$K$88"}</definedName>
    <definedName name="sghfduhfihjie" localSheetId="9">#REF!</definedName>
    <definedName name="sghfduhfihjie">#REF!</definedName>
    <definedName name="SHARED_FORMULA_0">#N/A</definedName>
    <definedName name="SHARED_FORMULA_1">#N/A</definedName>
    <definedName name="SHARED_FORMULA_2">#N/A</definedName>
    <definedName name="sheet" localSheetId="5" hidden="1">{#N/A,#N/A,FALSE,"Análise";#N/A,#N/A,FALSE,"Análise"}</definedName>
    <definedName name="sheet" localSheetId="4" hidden="1">{#N/A,#N/A,FALSE,"Análise";#N/A,#N/A,FALSE,"Análise"}</definedName>
    <definedName name="sheet" localSheetId="0" hidden="1">{#N/A,#N/A,FALSE,"Análise";#N/A,#N/A,FALSE,"Análise"}</definedName>
    <definedName name="sheet" hidden="1">{#N/A,#N/A,FALSE,"Análise";#N/A,#N/A,FALSE,"Análise"}</definedName>
    <definedName name="ShowKPIRows">[60]Control!$AF$12</definedName>
    <definedName name="ShowSystemRows">[60]Control!$AF$11</definedName>
    <definedName name="SHYrs">[60]Control!$B$11:$B$16</definedName>
    <definedName name="simple" localSheetId="5">[77]BETA!#REF!</definedName>
    <definedName name="simple" localSheetId="9">[77]BETA!#REF!</definedName>
    <definedName name="simple" localSheetId="4">[77]BETA!#REF!</definedName>
    <definedName name="simple" localSheetId="0">[77]BETA!#REF!</definedName>
    <definedName name="simple">[77]BETA!#REF!</definedName>
    <definedName name="SIP" localSheetId="5">#REF!</definedName>
    <definedName name="SIP" localSheetId="9">#REF!</definedName>
    <definedName name="SIP" localSheetId="4">#REF!</definedName>
    <definedName name="SIP" localSheetId="0">#REF!</definedName>
    <definedName name="SIP">#REF!</definedName>
    <definedName name="SIPE" localSheetId="9">#REF!</definedName>
    <definedName name="SIPE" localSheetId="4">#REF!</definedName>
    <definedName name="SIPE">#REF!</definedName>
    <definedName name="Sist_abast_ZM48_List" localSheetId="9">#REF!</definedName>
    <definedName name="Sist_abast_ZM48_List" localSheetId="4">#REF!</definedName>
    <definedName name="Sist_abast_ZM48_List">#REF!</definedName>
    <definedName name="Situação" localSheetId="9">'[199]Base Negociação'!#REF!</definedName>
    <definedName name="Situação" localSheetId="1">'[199]Base Negociação'!#REF!</definedName>
    <definedName name="Situação" localSheetId="4">'[199]Base Negociação'!#REF!</definedName>
    <definedName name="Situação" localSheetId="2">'[199]Base Negociação'!#REF!</definedName>
    <definedName name="Situação">'[199]Base Negociação'!#REF!</definedName>
    <definedName name="size">[82]Controle!$C$8</definedName>
    <definedName name="sksjk" localSheetId="5">#REF!</definedName>
    <definedName name="sksjk" localSheetId="9">#REF!</definedName>
    <definedName name="sksjk" localSheetId="4">#REF!</definedName>
    <definedName name="sksjk" localSheetId="0">#REF!</definedName>
    <definedName name="sksjk">#REF!</definedName>
    <definedName name="SKUTODO" localSheetId="9">#REF!</definedName>
    <definedName name="SKUTODO" localSheetId="4">#REF!</definedName>
    <definedName name="SKUTODO">#REF!</definedName>
    <definedName name="sm" localSheetId="9">#REF!</definedName>
    <definedName name="sm" localSheetId="4">#REF!</definedName>
    <definedName name="sm">#REF!</definedName>
    <definedName name="SMT" localSheetId="9">#REF!</definedName>
    <definedName name="SMT">#REF!</definedName>
    <definedName name="snap" localSheetId="5" hidden="1">{#N/A,#N/A,FALSE,"Aging Summary";#N/A,#N/A,FALSE,"Ratio Analysis";#N/A,#N/A,FALSE,"Test 120 Day Accts";#N/A,#N/A,FALSE,"Tickmarks"}</definedName>
    <definedName name="snap" localSheetId="4" hidden="1">{#N/A,#N/A,FALSE,"Aging Summary";#N/A,#N/A,FALSE,"Ratio Analysis";#N/A,#N/A,FALSE,"Test 120 Day Accts";#N/A,#N/A,FALSE,"Tickmarks"}</definedName>
    <definedName name="snap" localSheetId="0" hidden="1">{#N/A,#N/A,FALSE,"Aging Summary";#N/A,#N/A,FALSE,"Ratio Analysis";#N/A,#N/A,FALSE,"Test 120 Day Accts";#N/A,#N/A,FALSE,"Tickmarks"}</definedName>
    <definedName name="snap" hidden="1">{#N/A,#N/A,FALSE,"Aging Summary";#N/A,#N/A,FALSE,"Ratio Analysis";#N/A,#N/A,FALSE,"Test 120 Day Accts";#N/A,#N/A,FALSE,"Tickmarks"}</definedName>
    <definedName name="Snapshot" localSheetId="5" hidden="1">{#N/A,#N/A,FALSE,"Aging Summary";#N/A,#N/A,FALSE,"Ratio Analysis";#N/A,#N/A,FALSE,"Test 120 Day Accts";#N/A,#N/A,FALSE,"Tickmarks"}</definedName>
    <definedName name="Snapshot" localSheetId="4" hidden="1">{#N/A,#N/A,FALSE,"Aging Summary";#N/A,#N/A,FALSE,"Ratio Analysis";#N/A,#N/A,FALSE,"Test 120 Day Accts";#N/A,#N/A,FALSE,"Tickmarks"}</definedName>
    <definedName name="Snapshot" localSheetId="0" hidden="1">{#N/A,#N/A,FALSE,"Aging Summary";#N/A,#N/A,FALSE,"Ratio Analysis";#N/A,#N/A,FALSE,"Test 120 Day Accts";#N/A,#N/A,FALSE,"Tickmarks"}</definedName>
    <definedName name="Snapshot" hidden="1">{#N/A,#N/A,FALSE,"Aging Summary";#N/A,#N/A,FALSE,"Ratio Analysis";#N/A,#N/A,FALSE,"Test 120 Day Accts";#N/A,#N/A,FALSE,"Tickmarks"}</definedName>
    <definedName name="snapshot._.febr" localSheetId="5" hidden="1">{#N/A,#N/A,FALSE,"Aging Summary";#N/A,#N/A,FALSE,"Ratio Analysis";#N/A,#N/A,FALSE,"Test 120 Day Accts";#N/A,#N/A,FALSE,"Tickmarks"}</definedName>
    <definedName name="snapshot._.febr" localSheetId="4" hidden="1">{#N/A,#N/A,FALSE,"Aging Summary";#N/A,#N/A,FALSE,"Ratio Analysis";#N/A,#N/A,FALSE,"Test 120 Day Accts";#N/A,#N/A,FALSE,"Tickmarks"}</definedName>
    <definedName name="snapshot._.febr" localSheetId="0" hidden="1">{#N/A,#N/A,FALSE,"Aging Summary";#N/A,#N/A,FALSE,"Ratio Analysis";#N/A,#N/A,FALSE,"Test 120 Day Accts";#N/A,#N/A,FALSE,"Tickmarks"}</definedName>
    <definedName name="snapshot._.febr" hidden="1">{#N/A,#N/A,FALSE,"Aging Summary";#N/A,#N/A,FALSE,"Ratio Analysis";#N/A,#N/A,FALSE,"Test 120 Day Accts";#N/A,#N/A,FALSE,"Tickmarks"}</definedName>
    <definedName name="snapshot._.febr2" localSheetId="5" hidden="1">{#N/A,#N/A,FALSE,"Aging Summary";#N/A,#N/A,FALSE,"Ratio Analysis";#N/A,#N/A,FALSE,"Test 120 Day Accts";#N/A,#N/A,FALSE,"Tickmarks"}</definedName>
    <definedName name="snapshot._.febr2" localSheetId="4" hidden="1">{#N/A,#N/A,FALSE,"Aging Summary";#N/A,#N/A,FALSE,"Ratio Analysis";#N/A,#N/A,FALSE,"Test 120 Day Accts";#N/A,#N/A,FALSE,"Tickmarks"}</definedName>
    <definedName name="snapshot._.febr2" localSheetId="0" hidden="1">{#N/A,#N/A,FALSE,"Aging Summary";#N/A,#N/A,FALSE,"Ratio Analysis";#N/A,#N/A,FALSE,"Test 120 Day Accts";#N/A,#N/A,FALSE,"Tickmarks"}</definedName>
    <definedName name="snapshot._.febr2" hidden="1">{#N/A,#N/A,FALSE,"Aging Summary";#N/A,#N/A,FALSE,"Ratio Analysis";#N/A,#N/A,FALSE,"Test 120 Day Accts";#N/A,#N/A,FALSE,"Tickmarks"}</definedName>
    <definedName name="snapshot._.jan" localSheetId="5" hidden="1">{#N/A,#N/A,FALSE,"Aging Summary";#N/A,#N/A,FALSE,"Ratio Analysis";#N/A,#N/A,FALSE,"Test 120 Day Accts";#N/A,#N/A,FALSE,"Tickmarks"}</definedName>
    <definedName name="snapshot._.jan" localSheetId="4" hidden="1">{#N/A,#N/A,FALSE,"Aging Summary";#N/A,#N/A,FALSE,"Ratio Analysis";#N/A,#N/A,FALSE,"Test 120 Day Accts";#N/A,#N/A,FALSE,"Tickmarks"}</definedName>
    <definedName name="snapshot._.jan" localSheetId="0" hidden="1">{#N/A,#N/A,FALSE,"Aging Summary";#N/A,#N/A,FALSE,"Ratio Analysis";#N/A,#N/A,FALSE,"Test 120 Day Accts";#N/A,#N/A,FALSE,"Tickmarks"}</definedName>
    <definedName name="snapshot._.jan" hidden="1">{#N/A,#N/A,FALSE,"Aging Summary";#N/A,#N/A,FALSE,"Ratio Analysis";#N/A,#N/A,FALSE,"Test 120 Day Accts";#N/A,#N/A,FALSE,"Tickmarks"}</definedName>
    <definedName name="sogsafra" localSheetId="9" hidden="1">[200]CONTABIL!#REF!</definedName>
    <definedName name="sogsafra" hidden="1">[200]CONTABIL!#REF!</definedName>
    <definedName name="solange">#N/A</definedName>
    <definedName name="solver_adj" hidden="1">[201]Premissas!$Z$166,[201]Premissas!$Z$161</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5" hidden="1">#REF!</definedName>
    <definedName name="solver_opt" localSheetId="9" hidden="1">#REF!</definedName>
    <definedName name="solver_opt" localSheetId="4" hidden="1">#REF!</definedName>
    <definedName name="solver_opt" localSheetId="0" hidden="1">#REF!</definedName>
    <definedName name="solver_opt" hidden="1">#REF!</definedName>
    <definedName name="solver_pre" hidden="1">0.000001</definedName>
    <definedName name="solver_rel1" hidden="1">2</definedName>
    <definedName name="solver_rel2" hidden="1">3</definedName>
    <definedName name="solver_rhs1" hidden="1">0.15</definedName>
    <definedName name="solver_rhs2" hidden="1">0</definedName>
    <definedName name="solver_scl" hidden="1">2</definedName>
    <definedName name="solver_sho" hidden="1">2</definedName>
    <definedName name="solver_tim" hidden="1">100</definedName>
    <definedName name="solver_tmp" hidden="1">0.15</definedName>
    <definedName name="solver_tol" hidden="1">0.05</definedName>
    <definedName name="solver_typ" hidden="1">3</definedName>
    <definedName name="solver_val" hidden="1">19.66</definedName>
    <definedName name="SP" localSheetId="5">#REF!</definedName>
    <definedName name="SP" localSheetId="9">#REF!</definedName>
    <definedName name="SP" localSheetId="4">#REF!</definedName>
    <definedName name="SP" localSheetId="0">#REF!</definedName>
    <definedName name="SP">#REF!</definedName>
    <definedName name="SP_REALIZA" localSheetId="9">#REF!</definedName>
    <definedName name="SP_REALIZA" localSheetId="4">#REF!</definedName>
    <definedName name="SP_REALIZA">#REF!</definedName>
    <definedName name="SPAS">[87]Agua!$A$1313:$Q$1641</definedName>
    <definedName name="SPAULO">[87]Agua!$A$1313:$Q$1731</definedName>
    <definedName name="SPRESC" localSheetId="5">#REF!</definedName>
    <definedName name="SPRESC" localSheetId="9">#REF!</definedName>
    <definedName name="SPRESC" localSheetId="4">#REF!</definedName>
    <definedName name="SPRESC" localSheetId="0">#REF!</definedName>
    <definedName name="SPRESC">#REF!</definedName>
    <definedName name="SPRM" localSheetId="5">[7]Histórico!#REF!</definedName>
    <definedName name="SPRM" localSheetId="9">[7]Histórico!#REF!</definedName>
    <definedName name="SPRM" localSheetId="4">[7]Histórico!#REF!</definedName>
    <definedName name="SPRM" localSheetId="0">[7]Histórico!#REF!</definedName>
    <definedName name="SPRM">[7]Histórico!#REF!</definedName>
    <definedName name="ss" localSheetId="5">#REF!</definedName>
    <definedName name="ss" localSheetId="9">#REF!</definedName>
    <definedName name="ss" localSheetId="4">#REF!</definedName>
    <definedName name="ss" localSheetId="0">#REF!</definedName>
    <definedName name="ss">#REF!</definedName>
    <definedName name="ssd" localSheetId="5" hidden="1">[191]DRE!#REF!</definedName>
    <definedName name="ssd" localSheetId="9" hidden="1">[191]DRE!#REF!</definedName>
    <definedName name="ssd" localSheetId="4" hidden="1">[191]DRE!#REF!</definedName>
    <definedName name="ssd" localSheetId="0" hidden="1">[191]DRE!#REF!</definedName>
    <definedName name="ssd" hidden="1">[191]DRE!#REF!</definedName>
    <definedName name="sss" localSheetId="5" hidden="1">{"'COMBUSTÍVEIS'!$A$1:$K$88"}</definedName>
    <definedName name="sss" localSheetId="4" hidden="1">{"'COMBUSTÍVEIS'!$A$1:$K$88"}</definedName>
    <definedName name="sss" localSheetId="0" hidden="1">{"'COMBUSTÍVEIS'!$A$1:$K$88"}</definedName>
    <definedName name="sss" hidden="1">{"'COMBUSTÍVEIS'!$A$1:$K$88"}</definedName>
    <definedName name="SSSS" localSheetId="5" hidden="1">{#N/A,#N/A,FALSE,"Aging Summary";#N/A,#N/A,FALSE,"Ratio Analysis";#N/A,#N/A,FALSE,"Test 120 Day Accts";#N/A,#N/A,FALSE,"Tickmarks"}</definedName>
    <definedName name="SSSS" localSheetId="4" hidden="1">{#N/A,#N/A,FALSE,"Aging Summary";#N/A,#N/A,FALSE,"Ratio Analysis";#N/A,#N/A,FALSE,"Test 120 Day Accts";#N/A,#N/A,FALSE,"Tickmarks"}</definedName>
    <definedName name="SSSS" localSheetId="0" hidden="1">{#N/A,#N/A,FALSE,"Aging Summary";#N/A,#N/A,FALSE,"Ratio Analysis";#N/A,#N/A,FALSE,"Test 120 Day Accts";#N/A,#N/A,FALSE,"Tickmarks"}</definedName>
    <definedName name="SSSS" hidden="1">{#N/A,#N/A,FALSE,"Aging Summary";#N/A,#N/A,FALSE,"Ratio Analysis";#N/A,#N/A,FALSE,"Test 120 Day Accts";#N/A,#N/A,FALSE,"Tickmarks"}</definedName>
    <definedName name="sssss" localSheetId="5" hidden="1">{#N/A,#N/A,FALSE,"Aging Summary";#N/A,#N/A,FALSE,"Ratio Analysis";#N/A,#N/A,FALSE,"Test 120 Day Accts";#N/A,#N/A,FALSE,"Tickmarks"}</definedName>
    <definedName name="sssss" localSheetId="4" hidden="1">{#N/A,#N/A,FALSE,"Aging Summary";#N/A,#N/A,FALSE,"Ratio Analysis";#N/A,#N/A,FALSE,"Test 120 Day Accts";#N/A,#N/A,FALSE,"Tickmarks"}</definedName>
    <definedName name="sssss" localSheetId="0" hidden="1">{#N/A,#N/A,FALSE,"Aging Summary";#N/A,#N/A,FALSE,"Ratio Analysis";#N/A,#N/A,FALSE,"Test 120 Day Accts";#N/A,#N/A,FALSE,"Tickmarks"}</definedName>
    <definedName name="sssss" hidden="1">{#N/A,#N/A,FALSE,"Aging Summary";#N/A,#N/A,FALSE,"Ratio Analysis";#N/A,#N/A,FALSE,"Test 120 Day Accts";#N/A,#N/A,FALSE,"Tickmarks"}</definedName>
    <definedName name="ssssss" localSheetId="5" hidden="1">{#N/A,#N/A,FALSE,"Aging Summary";#N/A,#N/A,FALSE,"Ratio Analysis";#N/A,#N/A,FALSE,"Test 120 Day Accts";#N/A,#N/A,FALSE,"Tickmarks"}</definedName>
    <definedName name="ssssss" localSheetId="4" hidden="1">{#N/A,#N/A,FALSE,"Aging Summary";#N/A,#N/A,FALSE,"Ratio Analysis";#N/A,#N/A,FALSE,"Test 120 Day Accts";#N/A,#N/A,FALSE,"Tickmarks"}</definedName>
    <definedName name="ssssss" localSheetId="0" hidden="1">{#N/A,#N/A,FALSE,"Aging Summary";#N/A,#N/A,FALSE,"Ratio Analysis";#N/A,#N/A,FALSE,"Test 120 Day Accts";#N/A,#N/A,FALSE,"Tickmarks"}</definedName>
    <definedName name="ssssss" hidden="1">{#N/A,#N/A,FALSE,"Aging Summary";#N/A,#N/A,FALSE,"Ratio Analysis";#N/A,#N/A,FALSE,"Test 120 Day Accts";#N/A,#N/A,FALSE,"Tickmarks"}</definedName>
    <definedName name="sssssss" localSheetId="5" hidden="1">{"Fecha_Dezembro",#N/A,FALSE,"FECHAMENTO-2002 ";"Defer_Dezermbro",#N/A,FALSE,"DIFERIDO";"Pis_Dezembro",#N/A,FALSE,"PIS COFINS";"Iss_Dezembro",#N/A,FALSE,"ISS"}</definedName>
    <definedName name="sssssss" localSheetId="4" hidden="1">{"Fecha_Dezembro",#N/A,FALSE,"FECHAMENTO-2002 ";"Defer_Dezermbro",#N/A,FALSE,"DIFERIDO";"Pis_Dezembro",#N/A,FALSE,"PIS COFINS";"Iss_Dezembro",#N/A,FALSE,"ISS"}</definedName>
    <definedName name="sssssss" localSheetId="0" hidden="1">{"Fecha_Dezembro",#N/A,FALSE,"FECHAMENTO-2002 ";"Defer_Dezermbro",#N/A,FALSE,"DIFERIDO";"Pis_Dezembro",#N/A,FALSE,"PIS COFINS";"Iss_Dezembro",#N/A,FALSE,"ISS"}</definedName>
    <definedName name="sssssss" hidden="1">{"Fecha_Dezembro",#N/A,FALSE,"FECHAMENTO-2002 ";"Defer_Dezermbro",#N/A,FALSE,"DIFERIDO";"Pis_Dezembro",#N/A,FALSE,"PIS COFINS";"Iss_Dezembro",#N/A,FALSE,"ISS"}</definedName>
    <definedName name="Status" localSheetId="9">'[122]Informações comerciais'!#REF!</definedName>
    <definedName name="Status" localSheetId="1">'[122]Informações comerciais'!#REF!</definedName>
    <definedName name="Status" localSheetId="2">'[122]Informações comerciais'!#REF!</definedName>
    <definedName name="Status">'[122]Informações comerciais'!#REF!</definedName>
    <definedName name="STATUS_AÇA" localSheetId="5">#REF!</definedName>
    <definedName name="STATUS_AÇA" localSheetId="9">#REF!</definedName>
    <definedName name="STATUS_AÇA" localSheetId="4">#REF!</definedName>
    <definedName name="STATUS_AÇA" localSheetId="0">#REF!</definedName>
    <definedName name="STATUS_AÇA">#REF!</definedName>
    <definedName name="STATUS_ALT" localSheetId="9">#REF!</definedName>
    <definedName name="STATUS_ALT" localSheetId="4">#REF!</definedName>
    <definedName name="STATUS_ALT">#REF!</definedName>
    <definedName name="STATUS_ARA" localSheetId="9">#REF!</definedName>
    <definedName name="STATUS_ARA" localSheetId="4">#REF!</definedName>
    <definedName name="STATUS_ARA">#REF!</definedName>
    <definedName name="STATUS_BAU" localSheetId="9">#REF!</definedName>
    <definedName name="STATUS_BAU">#REF!</definedName>
    <definedName name="STATUS_BEL" localSheetId="9">#REF!</definedName>
    <definedName name="STATUS_BEL">#REF!</definedName>
    <definedName name="STATUS_BET" localSheetId="9">#REF!</definedName>
    <definedName name="STATUS_BET">#REF!</definedName>
    <definedName name="STATUS_BH" localSheetId="9">[113]ESCRITÓRIO!#REF!</definedName>
    <definedName name="STATUS_BH" localSheetId="1">[113]ESCRITÓRIO!#REF!</definedName>
    <definedName name="STATUS_BH" localSheetId="2">[113]ESCRITÓRIO!#REF!</definedName>
    <definedName name="STATUS_BH">[113]ESCRITÓRIO!#REF!</definedName>
    <definedName name="STATUS_BIG" localSheetId="5">#REF!</definedName>
    <definedName name="STATUS_BIG" localSheetId="9">#REF!</definedName>
    <definedName name="STATUS_BIG" localSheetId="4">#REF!</definedName>
    <definedName name="STATUS_BIG" localSheetId="0">#REF!</definedName>
    <definedName name="STATUS_BIG">#REF!</definedName>
    <definedName name="STATUS_BRA" localSheetId="9">#REF!</definedName>
    <definedName name="STATUS_BRA" localSheetId="4">#REF!</definedName>
    <definedName name="STATUS_BRA">#REF!</definedName>
    <definedName name="STATUS_CAB" localSheetId="9">#REF!</definedName>
    <definedName name="STATUS_CAB" localSheetId="4">#REF!</definedName>
    <definedName name="STATUS_CAB">#REF!</definedName>
    <definedName name="STATUS_CAE" localSheetId="9">#REF!</definedName>
    <definedName name="STATUS_CAE">#REF!</definedName>
    <definedName name="STATUS_CAMPO" localSheetId="9">#REF!</definedName>
    <definedName name="STATUS_CAMPO">#REF!</definedName>
    <definedName name="STATUS_CAN" localSheetId="9">#REF!</definedName>
    <definedName name="STATUS_CAN">#REF!</definedName>
    <definedName name="STATUS_CRA" localSheetId="9">#REF!</definedName>
    <definedName name="STATUS_CRA">#REF!</definedName>
    <definedName name="STATUS_DUC" localSheetId="9">#REF!</definedName>
    <definedName name="STATUS_DUC">#REF!</definedName>
    <definedName name="STATUS_ESTEIO" localSheetId="9">#REF!</definedName>
    <definedName name="STATUS_ESTEIO">#REF!</definedName>
    <definedName name="STATUS_FOR" localSheetId="9">#REF!</definedName>
    <definedName name="STATUS_FOR">#REF!</definedName>
    <definedName name="STATUS_GOI" localSheetId="9">#REF!</definedName>
    <definedName name="STATUS_GOI">#REF!</definedName>
    <definedName name="STATUS_GOV" localSheetId="9">#REF!</definedName>
    <definedName name="STATUS_GOV">#REF!</definedName>
    <definedName name="STATUS_GUA" localSheetId="9">#REF!</definedName>
    <definedName name="STATUS_GUA">#REF!</definedName>
    <definedName name="STATUS_GUARA" localSheetId="9">#REF!</definedName>
    <definedName name="STATUS_GUARA">#REF!</definedName>
    <definedName name="STATUS_GUARULHOS" localSheetId="9">#REF!</definedName>
    <definedName name="STATUS_GUARULHOS">#REF!</definedName>
    <definedName name="STATUS_IPO" localSheetId="9">#REF!</definedName>
    <definedName name="STATUS_IPO">#REF!</definedName>
    <definedName name="STATUS_ITA" localSheetId="9">#REF!</definedName>
    <definedName name="STATUS_ITA">#REF!</definedName>
    <definedName name="STATUS_ITAJAI" localSheetId="9">#REF!</definedName>
    <definedName name="STATUS_ITAJAI">#REF!</definedName>
    <definedName name="STATUS_JEQ" localSheetId="9">#REF!</definedName>
    <definedName name="STATUS_JEQ">#REF!</definedName>
    <definedName name="STATUS_JUA" localSheetId="9">#REF!</definedName>
    <definedName name="STATUS_JUA">#REF!</definedName>
    <definedName name="STATUS_LAR" localSheetId="9">#REF!</definedName>
    <definedName name="STATUS_LAR">#REF!</definedName>
    <definedName name="STATUS_LEM" localSheetId="9">#REF!</definedName>
    <definedName name="STATUS_LEM">#REF!</definedName>
    <definedName name="STATUS_LUB" localSheetId="9">'[113]LUBRIFICANTES - ASFALTO'!#REF!</definedName>
    <definedName name="STATUS_LUB" localSheetId="1">'[113]LUBRIFICANTES - ASFALTO'!#REF!</definedName>
    <definedName name="STATUS_LUB" localSheetId="2">'[113]LUBRIFICANTES - ASFALTO'!#REF!</definedName>
    <definedName name="STATUS_LUB">'[113]LUBRIFICANTES - ASFALTO'!#REF!</definedName>
    <definedName name="STATUS_MAC" localSheetId="5">#REF!</definedName>
    <definedName name="STATUS_MAC" localSheetId="9">#REF!</definedName>
    <definedName name="STATUS_MAC" localSheetId="4">#REF!</definedName>
    <definedName name="STATUS_MAC" localSheetId="0">#REF!</definedName>
    <definedName name="STATUS_MAC">#REF!</definedName>
    <definedName name="STATUS_MAR" localSheetId="9">#REF!</definedName>
    <definedName name="STATUS_MAR" localSheetId="4">#REF!</definedName>
    <definedName name="STATUS_MAR">#REF!</definedName>
    <definedName name="STATUS_MARINGA" localSheetId="9">#REF!</definedName>
    <definedName name="STATUS_MARINGA" localSheetId="4">#REF!</definedName>
    <definedName name="STATUS_MARINGA">#REF!</definedName>
    <definedName name="STATUS_MARITIMO" localSheetId="9">#REF!</definedName>
    <definedName name="STATUS_MARITIMO">#REF!</definedName>
    <definedName name="STATUS_MOC" localSheetId="9">#REF!</definedName>
    <definedName name="STATUS_MOC">#REF!</definedName>
    <definedName name="STATUS_NAN" localSheetId="9">#REF!</definedName>
    <definedName name="STATUS_NAN">#REF!</definedName>
    <definedName name="STATUS_NATAL" localSheetId="9">[113]ESCRITÓRIO!#REF!</definedName>
    <definedName name="STATUS_NATAL" localSheetId="1">[113]ESCRITÓRIO!#REF!</definedName>
    <definedName name="STATUS_NATAL" localSheetId="2">[113]ESCRITÓRIO!#REF!</definedName>
    <definedName name="STATUS_NATAL">[113]ESCRITÓRIO!#REF!</definedName>
    <definedName name="STATUS_OUR" localSheetId="5">#REF!</definedName>
    <definedName name="STATUS_OUR" localSheetId="9">#REF!</definedName>
    <definedName name="STATUS_OUR" localSheetId="4">#REF!</definedName>
    <definedName name="STATUS_OUR" localSheetId="0">#REF!</definedName>
    <definedName name="STATUS_OUR">#REF!</definedName>
    <definedName name="STATUS_PASSO" localSheetId="9">#REF!</definedName>
    <definedName name="STATUS_PASSO" localSheetId="4">#REF!</definedName>
    <definedName name="STATUS_PASSO">#REF!</definedName>
    <definedName name="STATUS_PAU" localSheetId="9">#REF!</definedName>
    <definedName name="STATUS_PAU" localSheetId="4">#REF!</definedName>
    <definedName name="STATUS_PAU">#REF!</definedName>
    <definedName name="STATUS_PONTA" localSheetId="9">'[113]LUBRIFICANTES - ASFALTO'!#REF!</definedName>
    <definedName name="STATUS_PONTA" localSheetId="1">'[113]LUBRIFICANTES - ASFALTO'!#REF!</definedName>
    <definedName name="STATUS_PONTA" localSheetId="4">'[113]LUBRIFICANTES - ASFALTO'!#REF!</definedName>
    <definedName name="STATUS_PONTA" localSheetId="2">'[113]LUBRIFICANTES - ASFALTO'!#REF!</definedName>
    <definedName name="STATUS_PONTA">'[113]LUBRIFICANTES - ASFALTO'!#REF!</definedName>
    <definedName name="STATUS_POOL" localSheetId="9">'[113]Ativos e Pool'!#REF!</definedName>
    <definedName name="STATUS_POOL" localSheetId="1">'[113]Ativos e Pool'!#REF!</definedName>
    <definedName name="STATUS_POOL" localSheetId="4">'[113]Ativos e Pool'!#REF!</definedName>
    <definedName name="STATUS_POOL" localSheetId="2">'[113]Ativos e Pool'!#REF!</definedName>
    <definedName name="STATUS_POOL">'[113]Ativos e Pool'!#REF!</definedName>
    <definedName name="STATUS_PRE" localSheetId="5">#REF!</definedName>
    <definedName name="STATUS_PRE" localSheetId="9">#REF!</definedName>
    <definedName name="STATUS_PRE" localSheetId="4">#REF!</definedName>
    <definedName name="STATUS_PRE" localSheetId="0">#REF!</definedName>
    <definedName name="STATUS_PRE">#REF!</definedName>
    <definedName name="STATUS_RIB" localSheetId="9">#REF!</definedName>
    <definedName name="STATUS_RIB" localSheetId="4">#REF!</definedName>
    <definedName name="STATUS_RIB">#REF!</definedName>
    <definedName name="STATUS_SAO" localSheetId="9">#REF!</definedName>
    <definedName name="STATUS_SAO" localSheetId="4">#REF!</definedName>
    <definedName name="STATUS_SAO">#REF!</definedName>
    <definedName name="STATUS_SJC" localSheetId="9">#REF!</definedName>
    <definedName name="STATUS_SJC">#REF!</definedName>
    <definedName name="STATUS_SJRP" localSheetId="9">#REF!</definedName>
    <definedName name="STATUS_SJRP">#REF!</definedName>
    <definedName name="STATUS_TER" localSheetId="9">#REF!</definedName>
    <definedName name="STATUS_TER">#REF!</definedName>
    <definedName name="STATUS_UBE" localSheetId="9">#REF!</definedName>
    <definedName name="STATUS_UBE">#REF!</definedName>
    <definedName name="STATUS_UBER" localSheetId="9">#REF!</definedName>
    <definedName name="STATUS_UBER">#REF!</definedName>
    <definedName name="STATUS_VAR" localSheetId="9">#REF!</definedName>
    <definedName name="STATUS_VAR">#REF!</definedName>
    <definedName name="STATUS_VIT" localSheetId="9">#REF!</definedName>
    <definedName name="STATUS_VIT">#REF!</definedName>
    <definedName name="status2" localSheetId="9">[142]FILIAIS!#REF!</definedName>
    <definedName name="status2" localSheetId="1">[142]FILIAIS!#REF!</definedName>
    <definedName name="status2" localSheetId="2">[142]FILIAIS!#REF!</definedName>
    <definedName name="status2">[142]FILIAIS!#REF!</definedName>
    <definedName name="Status3" localSheetId="9">[142]FILIAIS!#REF!</definedName>
    <definedName name="Status3" localSheetId="1">[142]FILIAIS!#REF!</definedName>
    <definedName name="Status3" localSheetId="2">[142]FILIAIS!#REF!</definedName>
    <definedName name="Status3">[142]FILIAIS!#REF!</definedName>
    <definedName name="StratOptionTypes">[60]Control!$Z$11:$Z$13</definedName>
    <definedName name="STTTT" localSheetId="5" hidden="1">{#N/A,#N/A,FALSE,"Aging Summary";#N/A,#N/A,FALSE,"Ratio Analysis";#N/A,#N/A,FALSE,"Test 120 Day Accts";#N/A,#N/A,FALSE,"Tickmarks"}</definedName>
    <definedName name="STTTT" localSheetId="4" hidden="1">{#N/A,#N/A,FALSE,"Aging Summary";#N/A,#N/A,FALSE,"Ratio Analysis";#N/A,#N/A,FALSE,"Test 120 Day Accts";#N/A,#N/A,FALSE,"Tickmarks"}</definedName>
    <definedName name="STTTT" localSheetId="0" hidden="1">{#N/A,#N/A,FALSE,"Aging Summary";#N/A,#N/A,FALSE,"Ratio Analysis";#N/A,#N/A,FALSE,"Test 120 Day Accts";#N/A,#N/A,FALSE,"Tickmarks"}</definedName>
    <definedName name="STTTT" hidden="1">{#N/A,#N/A,FALSE,"Aging Summary";#N/A,#N/A,FALSE,"Ratio Analysis";#N/A,#N/A,FALSE,"Test 120 Day Accts";#N/A,#N/A,FALSE,"Tickmarks"}</definedName>
    <definedName name="stuff" localSheetId="5" hidden="1">{"TOTAL",#N/A,FALSE,"A";"FISCAL94",#N/A,FALSE,"A";"FISCAL95",#N/A,FALSE,"A";"FISCAL96",#N/A,FALSE,"A";"misc page",#N/A,FALSE,"A"}</definedName>
    <definedName name="stuff" localSheetId="4" hidden="1">{"TOTAL",#N/A,FALSE,"A";"FISCAL94",#N/A,FALSE,"A";"FISCAL95",#N/A,FALSE,"A";"FISCAL96",#N/A,FALSE,"A";"misc page",#N/A,FALSE,"A"}</definedName>
    <definedName name="stuff" localSheetId="0" hidden="1">{"TOTAL",#N/A,FALSE,"A";"FISCAL94",#N/A,FALSE,"A";"FISCAL95",#N/A,FALSE,"A";"FISCAL96",#N/A,FALSE,"A";"misc page",#N/A,FALSE,"A"}</definedName>
    <definedName name="stuff" hidden="1">{"TOTAL",#N/A,FALSE,"A";"FISCAL94",#N/A,FALSE,"A";"FISCAL95",#N/A,FALSE,"A";"FISCAL96",#N/A,FALSE,"A";"misc page",#N/A,FALSE,"A"}</definedName>
    <definedName name="stuffs" localSheetId="5" hidden="1">{"TOTAL",#N/A,FALSE,"A";"FISCAL94",#N/A,FALSE,"A";"FISCAL95",#N/A,FALSE,"A";"FISCAL96",#N/A,FALSE,"A";"misc page",#N/A,FALSE,"A"}</definedName>
    <definedName name="stuffs" localSheetId="4" hidden="1">{"TOTAL",#N/A,FALSE,"A";"FISCAL94",#N/A,FALSE,"A";"FISCAL95",#N/A,FALSE,"A";"FISCAL96",#N/A,FALSE,"A";"misc page",#N/A,FALSE,"A"}</definedName>
    <definedName name="stuffs" localSheetId="0" hidden="1">{"TOTAL",#N/A,FALSE,"A";"FISCAL94",#N/A,FALSE,"A";"FISCAL95",#N/A,FALSE,"A";"FISCAL96",#N/A,FALSE,"A";"misc page",#N/A,FALSE,"A"}</definedName>
    <definedName name="stuffs" hidden="1">{"TOTAL",#N/A,FALSE,"A";"FISCAL94",#N/A,FALSE,"A";"FISCAL95",#N/A,FALSE,"A";"FISCAL96",#N/A,FALSE,"A";"misc page",#N/A,FALSE,"A"}</definedName>
    <definedName name="SU_D_PI" localSheetId="5">#REF!</definedName>
    <definedName name="SU_D_PI" localSheetId="9">#REF!</definedName>
    <definedName name="SU_D_PI" localSheetId="4">#REF!</definedName>
    <definedName name="SU_D_PI" localSheetId="0">#REF!</definedName>
    <definedName name="SU_D_PI">#REF!</definedName>
    <definedName name="SU_T_PI" localSheetId="9">#REF!</definedName>
    <definedName name="SU_T_PI" localSheetId="4">#REF!</definedName>
    <definedName name="SU_T_PI">#REF!</definedName>
    <definedName name="Sub_quimica" localSheetId="9">#REF!</definedName>
    <definedName name="Sub_quimica" localSheetId="4">#REF!</definedName>
    <definedName name="Sub_quimica">#REF!</definedName>
    <definedName name="Subquimica" localSheetId="9">#REF!</definedName>
    <definedName name="Subquimica">#REF!</definedName>
    <definedName name="SV" localSheetId="9">#REF!</definedName>
    <definedName name="SV">#REF!</definedName>
    <definedName name="t" localSheetId="9">#REF!</definedName>
    <definedName name="t">#REF!</definedName>
    <definedName name="t_bond">'[82]T-Bonds'!$E$6</definedName>
    <definedName name="T_GTM_1111">[202]Lead2!$K$11</definedName>
    <definedName name="T_GTM_1311">[202]Lead2!$M$11</definedName>
    <definedName name="T_GTM_811">[202]Lead2!$H$11</definedName>
    <definedName name="T_MOD_1110">[202]Lead2!$K$10</definedName>
    <definedName name="T_MOD_114">[202]Lead2!$K$4</definedName>
    <definedName name="T_MOD_115">[202]Lead2!$K$5</definedName>
    <definedName name="T_MOD_117">[202]Lead2!$K$7</definedName>
    <definedName name="T_MOD_1310">[202]Lead2!$M$10</definedName>
    <definedName name="T_MOD_134">[202]Lead2!$M$4</definedName>
    <definedName name="T_MOD_135">[202]Lead2!$M$5</definedName>
    <definedName name="T_MOD_137">[202]Lead2!$M$7</definedName>
    <definedName name="T_MOD_810">[202]Lead2!$H$10</definedName>
    <definedName name="T_MOD_84">[202]Lead2!$H$4</definedName>
    <definedName name="T_MOD_85">[202]Lead2!$H$5</definedName>
    <definedName name="T_MOD_87">[202]Lead2!$H$7</definedName>
    <definedName name="ta" localSheetId="5">#REF!</definedName>
    <definedName name="ta" localSheetId="9">#REF!</definedName>
    <definedName name="ta" localSheetId="4">#REF!</definedName>
    <definedName name="ta" localSheetId="0">#REF!</definedName>
    <definedName name="ta">#REF!</definedName>
    <definedName name="taavsu" localSheetId="9">#REF!</definedName>
    <definedName name="taavsu" localSheetId="4">#REF!</definedName>
    <definedName name="taavsu">#REF!</definedName>
    <definedName name="TAB" localSheetId="9">'[202]AA-10(Op.63)'!#REF!</definedName>
    <definedName name="TAB" localSheetId="4">'[202]AA-10(Op.63)'!#REF!</definedName>
    <definedName name="TAB">'[202]AA-10(Op.63)'!#REF!</definedName>
    <definedName name="Tabela" localSheetId="5">#REF!</definedName>
    <definedName name="Tabela" localSheetId="9">#REF!</definedName>
    <definedName name="Tabela" localSheetId="4">#REF!</definedName>
    <definedName name="Tabela" localSheetId="0">#REF!</definedName>
    <definedName name="Tabela">#REF!</definedName>
    <definedName name="TABELA_0749" localSheetId="5">[7]Histórico!#REF!</definedName>
    <definedName name="TABELA_0749" localSheetId="9">[7]Histórico!#REF!</definedName>
    <definedName name="TABELA_0749" localSheetId="4">[7]Histórico!#REF!</definedName>
    <definedName name="TABELA_0749" localSheetId="0">[7]Histórico!#REF!</definedName>
    <definedName name="TABELA_0749">[7]Histórico!#REF!</definedName>
    <definedName name="Tabela_de_TR" localSheetId="5">#REF!</definedName>
    <definedName name="Tabela_de_TR" localSheetId="9">#REF!</definedName>
    <definedName name="Tabela_de_TR" localSheetId="4">#REF!</definedName>
    <definedName name="Tabela_de_TR" localSheetId="0">#REF!</definedName>
    <definedName name="Tabela_de_TR">#REF!</definedName>
    <definedName name="TABELA1" localSheetId="9">#REF!</definedName>
    <definedName name="TABELA1" localSheetId="4">#REF!</definedName>
    <definedName name="TABELA1">#REF!</definedName>
    <definedName name="TABLE" localSheetId="9">#REF!</definedName>
    <definedName name="TABLE" localSheetId="4">#REF!</definedName>
    <definedName name="TABLE">#REF!</definedName>
    <definedName name="TABLES">[203]TOC!$T$13</definedName>
    <definedName name="TABUFIR" localSheetId="5">#REF!</definedName>
    <definedName name="TABUFIR" localSheetId="9">#REF!</definedName>
    <definedName name="TABUFIR" localSheetId="4">#REF!</definedName>
    <definedName name="TABUFIR" localSheetId="0">#REF!</definedName>
    <definedName name="TABUFIR">#REF!</definedName>
    <definedName name="tadbsu" localSheetId="9">#REF!</definedName>
    <definedName name="tadbsu" localSheetId="4">#REF!</definedName>
    <definedName name="tadbsu">#REF!</definedName>
    <definedName name="TADCA" localSheetId="9">#REF!</definedName>
    <definedName name="TADCA" localSheetId="4">#REF!</definedName>
    <definedName name="TADCA">#REF!</definedName>
    <definedName name="TADILH" localSheetId="9">[149]TANCAGEM!#REF!</definedName>
    <definedName name="TADILH" localSheetId="1">[149]TANCAGEM!#REF!</definedName>
    <definedName name="TADILH" localSheetId="4">[149]TANCAGEM!#REF!</definedName>
    <definedName name="TADILH" localSheetId="2">[149]TANCAGEM!#REF!</definedName>
    <definedName name="TADILH">[149]TANCAGEM!#REF!</definedName>
    <definedName name="TADIMA" localSheetId="5">#REF!</definedName>
    <definedName name="TADIMA" localSheetId="9">#REF!</definedName>
    <definedName name="TADIMA" localSheetId="4">#REF!</definedName>
    <definedName name="TADIMA" localSheetId="0">#REF!</definedName>
    <definedName name="TADIMA">#REF!</definedName>
    <definedName name="TADITA" localSheetId="9">#REF!</definedName>
    <definedName name="TADITA" localSheetId="4">#REF!</definedName>
    <definedName name="TADITA">#REF!</definedName>
    <definedName name="TADNA" localSheetId="9">#REF!</definedName>
    <definedName name="TADNA" localSheetId="4">#REF!</definedName>
    <definedName name="TADNA">#REF!</definedName>
    <definedName name="tadsu" localSheetId="9">#REF!</definedName>
    <definedName name="tadsu">#REF!</definedName>
    <definedName name="TADTUB" localSheetId="9">#REF!</definedName>
    <definedName name="TADTUB">#REF!</definedName>
    <definedName name="TADVIT" localSheetId="9">#REF!</definedName>
    <definedName name="TADVIT">#REF!</definedName>
    <definedName name="TAGCA" localSheetId="9">#REF!</definedName>
    <definedName name="TAGCA">#REF!</definedName>
    <definedName name="TAGILH" localSheetId="9">[149]TANCAGEM!#REF!</definedName>
    <definedName name="TAGILH" localSheetId="1">[149]TANCAGEM!#REF!</definedName>
    <definedName name="TAGILH" localSheetId="2">[149]TANCAGEM!#REF!</definedName>
    <definedName name="TAGILH">[149]TANCAGEM!#REF!</definedName>
    <definedName name="TAGITA" localSheetId="9">[149]TANCAGEM!#REF!</definedName>
    <definedName name="TAGITA" localSheetId="1">[149]TANCAGEM!#REF!</definedName>
    <definedName name="TAGITA" localSheetId="2">[149]TANCAGEM!#REF!</definedName>
    <definedName name="TAGITA">[149]TANCAGEM!#REF!</definedName>
    <definedName name="TAGMA" localSheetId="5">#REF!</definedName>
    <definedName name="TAGMA" localSheetId="9">#REF!</definedName>
    <definedName name="TAGMA" localSheetId="4">#REF!</definedName>
    <definedName name="TAGMA" localSheetId="0">#REF!</definedName>
    <definedName name="TAGMA">#REF!</definedName>
    <definedName name="TAGNA" localSheetId="9">#REF!</definedName>
    <definedName name="TAGNA" localSheetId="4">#REF!</definedName>
    <definedName name="TAGNA">#REF!</definedName>
    <definedName name="tagsu" localSheetId="9">#REF!</definedName>
    <definedName name="tagsu" localSheetId="4">#REF!</definedName>
    <definedName name="tagsu">#REF!</definedName>
    <definedName name="TAGTUB" localSheetId="9">#REF!</definedName>
    <definedName name="TAGTUB">#REF!</definedName>
    <definedName name="TAGVIT" localSheetId="9">#REF!</definedName>
    <definedName name="TAGVIT">#REF!</definedName>
    <definedName name="tanbelem" localSheetId="9">#REF!</definedName>
    <definedName name="tanbelem">#REF!</definedName>
    <definedName name="TANCOSL" localSheetId="9">#REF!</definedName>
    <definedName name="TANCOSL">#REF!</definedName>
    <definedName name="TANDBELEM" localSheetId="9">#REF!</definedName>
    <definedName name="TANDBELEM">#REF!</definedName>
    <definedName name="tanel" localSheetId="9">#REF!</definedName>
    <definedName name="tanel">#REF!</definedName>
    <definedName name="TANSLD" localSheetId="9">#REF!</definedName>
    <definedName name="TANSLD">#REF!</definedName>
    <definedName name="TANSLQ" localSheetId="9">#REF!</definedName>
    <definedName name="TANSLQ">#REF!</definedName>
    <definedName name="TANSLQA" localSheetId="9">#REF!</definedName>
    <definedName name="TANSLQA">#REF!</definedName>
    <definedName name="TANSLUI" localSheetId="9">#REF!</definedName>
    <definedName name="TANSLUI">#REF!</definedName>
    <definedName name="TAOC1TUB" localSheetId="9">#REF!</definedName>
    <definedName name="TAOC1TUB">#REF!</definedName>
    <definedName name="TAOC2TUB" localSheetId="9">#REF!</definedName>
    <definedName name="TAOC2TUB">#REF!</definedName>
    <definedName name="taocsu" localSheetId="9">#REF!</definedName>
    <definedName name="taocsu">#REF!</definedName>
    <definedName name="taqasu" localSheetId="9">#REF!</definedName>
    <definedName name="taqasu">#REF!</definedName>
    <definedName name="TAQILH" localSheetId="9">[149]TANCAGEM!#REF!</definedName>
    <definedName name="TAQILH" localSheetId="1">[149]TANCAGEM!#REF!</definedName>
    <definedName name="TAQILH" localSheetId="2">[149]TANCAGEM!#REF!</definedName>
    <definedName name="TAQILH">[149]TANCAGEM!#REF!</definedName>
    <definedName name="taqisu" localSheetId="5">#REF!</definedName>
    <definedName name="taqisu" localSheetId="9">#REF!</definedName>
    <definedName name="taqisu" localSheetId="4">#REF!</definedName>
    <definedName name="taqisu" localSheetId="0">#REF!</definedName>
    <definedName name="taqisu">#REF!</definedName>
    <definedName name="TAQNA" localSheetId="9">#REF!</definedName>
    <definedName name="TAQNA" localSheetId="4">#REF!</definedName>
    <definedName name="TAQNA">#REF!</definedName>
    <definedName name="TAQTUB" localSheetId="9">#REF!</definedName>
    <definedName name="TAQTUB" localSheetId="4">#REF!</definedName>
    <definedName name="TAQTUB">#REF!</definedName>
    <definedName name="TAQVIT" localSheetId="9">#REF!</definedName>
    <definedName name="TAQVIT">#REF!</definedName>
    <definedName name="TAR" localSheetId="9">[187]DRE!#REF!</definedName>
    <definedName name="TAR">[187]DRE!#REF!</definedName>
    <definedName name="TATAT" localSheetId="5" hidden="1">{#N/A,#N/A,FALSE,"Aging Summary";#N/A,#N/A,FALSE,"Ratio Analysis";#N/A,#N/A,FALSE,"Test 120 Day Accts";#N/A,#N/A,FALSE,"Tickmarks"}</definedName>
    <definedName name="TATAT" localSheetId="4" hidden="1">{#N/A,#N/A,FALSE,"Aging Summary";#N/A,#N/A,FALSE,"Ratio Analysis";#N/A,#N/A,FALSE,"Test 120 Day Accts";#N/A,#N/A,FALSE,"Tickmarks"}</definedName>
    <definedName name="TATAT" localSheetId="0" hidden="1">{#N/A,#N/A,FALSE,"Aging Summary";#N/A,#N/A,FALSE,"Ratio Analysis";#N/A,#N/A,FALSE,"Test 120 Day Accts";#N/A,#N/A,FALSE,"Tickmarks"}</definedName>
    <definedName name="TATAT" hidden="1">{#N/A,#N/A,FALSE,"Aging Summary";#N/A,#N/A,FALSE,"Ratio Analysis";#N/A,#N/A,FALSE,"Test 120 Day Accts";#N/A,#N/A,FALSE,"Tickmarks"}</definedName>
    <definedName name="tax">[82]Final!$E$23</definedName>
    <definedName name="Tax_Effect_Liabs" localSheetId="5">#REF!</definedName>
    <definedName name="Tax_Effect_Liabs" localSheetId="9">#REF!</definedName>
    <definedName name="Tax_Effect_Liabs" localSheetId="4">#REF!</definedName>
    <definedName name="Tax_Effect_Liabs" localSheetId="0">#REF!</definedName>
    <definedName name="Tax_Effect_Liabs">#REF!</definedName>
    <definedName name="Tax_Rate" localSheetId="9">#REF!</definedName>
    <definedName name="Tax_Rate" localSheetId="4">#REF!</definedName>
    <definedName name="Tax_Rate">#REF!</definedName>
    <definedName name="taxa" localSheetId="9">#REF!</definedName>
    <definedName name="taxa" localSheetId="4">#REF!</definedName>
    <definedName name="taxa">#REF!</definedName>
    <definedName name="Taxa_normal__R__m3">'[122]Informações comerciais'!$P$27:$P$2614</definedName>
    <definedName name="Taxa_US">[204]Welcome!$B$10</definedName>
    <definedName name="taxaaplicaçao" localSheetId="5">#REF!</definedName>
    <definedName name="taxaaplicaçao" localSheetId="9">#REF!</definedName>
    <definedName name="taxaaplicaçao" localSheetId="4">#REF!</definedName>
    <definedName name="taxaaplicaçao" localSheetId="0">#REF!</definedName>
    <definedName name="taxaaplicaçao">#REF!</definedName>
    <definedName name="taxadesconto" localSheetId="9">#REF!</definedName>
    <definedName name="taxadesconto" localSheetId="4">#REF!</definedName>
    <definedName name="taxadesconto">#REF!</definedName>
    <definedName name="Taxas">[35]Taxas!$A$1:$G$65536</definedName>
    <definedName name="Taxi_Aeroporto_BH">[53]DESPESAS!$H$367</definedName>
    <definedName name="Taxi_Aeroporto_NTL">[53]DESPESAS!$H$368</definedName>
    <definedName name="Taxi_dia_BH">[53]DESPESAS!$H$364</definedName>
    <definedName name="Taxi_dia_Natal">[53]DESPESAS!$H$363</definedName>
    <definedName name="Taxi_dia_SP">[53]DESPESAS!$H$365</definedName>
    <definedName name="Taxi_interior">[53]DESPESAS!$H$370</definedName>
    <definedName name="Taxi_outras_Capitais">[53]DESPESAS!$H$369</definedName>
    <definedName name="TBARC" localSheetId="5">#REF!</definedName>
    <definedName name="TBARC" localSheetId="9">#REF!</definedName>
    <definedName name="TBARC" localSheetId="4">#REF!</definedName>
    <definedName name="TBARC" localSheetId="0">#REF!</definedName>
    <definedName name="TBARC">#REF!</definedName>
    <definedName name="TC_RateioPLANINV" localSheetId="9">#REF!</definedName>
    <definedName name="TC_RateioPLANINV" localSheetId="4">#REF!</definedName>
    <definedName name="TC_RateioPLANINV">#REF!</definedName>
    <definedName name="TCBBL" localSheetId="9">#REF!</definedName>
    <definedName name="TCBBL" localSheetId="4">#REF!</definedName>
    <definedName name="TCBBL">#REF!</definedName>
    <definedName name="TCBBO" localSheetId="9">#REF!</definedName>
    <definedName name="TCBBO">#REF!</definedName>
    <definedName name="TCBCA" localSheetId="9">#REF!</definedName>
    <definedName name="TCBCA">#REF!</definedName>
    <definedName name="TCBCD" localSheetId="9">#REF!</definedName>
    <definedName name="TCBCD">#REF!</definedName>
    <definedName name="TCBCL" localSheetId="9">#REF!</definedName>
    <definedName name="TCBCL">#REF!</definedName>
    <definedName name="TCBCLA" localSheetId="9">#REF!</definedName>
    <definedName name="TCBCLA">#REF!</definedName>
    <definedName name="TCBES" localSheetId="9">#REF!</definedName>
    <definedName name="TCBES">#REF!</definedName>
    <definedName name="TCBESC" localSheetId="9">#REF!</definedName>
    <definedName name="TCBESC">#REF!</definedName>
    <definedName name="TCBFO" localSheetId="9">#REF!</definedName>
    <definedName name="TCBFO">#REF!</definedName>
    <definedName name="TCBGA" localSheetId="9">#REF!</definedName>
    <definedName name="TCBGA">#REF!</definedName>
    <definedName name="TCBGL" localSheetId="9">#REF!</definedName>
    <definedName name="TCBGL">#REF!</definedName>
    <definedName name="TCBGLP" localSheetId="9">#REF!</definedName>
    <definedName name="TCBGLP">#REF!</definedName>
    <definedName name="TCBGM" localSheetId="9">#REF!</definedName>
    <definedName name="TCBGM">#REF!</definedName>
    <definedName name="TCBGP" localSheetId="9">#REF!</definedName>
    <definedName name="TCBGP">#REF!</definedName>
    <definedName name="TCBIL" localSheetId="9">#REF!</definedName>
    <definedName name="TCBIL">#REF!</definedName>
    <definedName name="TCBIT" localSheetId="9">#REF!</definedName>
    <definedName name="TCBIT">#REF!</definedName>
    <definedName name="TCBLP" localSheetId="9">#REF!</definedName>
    <definedName name="TCBLP">#REF!</definedName>
    <definedName name="TCBMC" localSheetId="9">#REF!</definedName>
    <definedName name="TCBMC">#REF!</definedName>
    <definedName name="TCBMN" localSheetId="9">#REF!</definedName>
    <definedName name="TCBMN">#REF!</definedName>
    <definedName name="TCBNAF" localSheetId="9">#REF!</definedName>
    <definedName name="TCBNAF">#REF!</definedName>
    <definedName name="TCBNF" localSheetId="9">#REF!</definedName>
    <definedName name="TCBNF">#REF!</definedName>
    <definedName name="TCBNT" localSheetId="9">#REF!</definedName>
    <definedName name="TCBNT">#REF!</definedName>
    <definedName name="TCBPE" localSheetId="9">#REF!</definedName>
    <definedName name="TCBPE">#REF!</definedName>
    <definedName name="TCBPET" localSheetId="9">#REF!</definedName>
    <definedName name="TCBPET">#REF!</definedName>
    <definedName name="TCBPN" localSheetId="9">#REF!</definedName>
    <definedName name="TCBPN">#REF!</definedName>
    <definedName name="TCBRG" localSheetId="9">#REF!</definedName>
    <definedName name="TCBRG">#REF!</definedName>
    <definedName name="TCBRJ" localSheetId="9">#REF!</definedName>
    <definedName name="TCBRJ">#REF!</definedName>
    <definedName name="TCBSA" localSheetId="9">#REF!</definedName>
    <definedName name="TCBSA">#REF!</definedName>
    <definedName name="TCBSL" localSheetId="9">#REF!</definedName>
    <definedName name="TCBSL">#REF!</definedName>
    <definedName name="TCBSU" localSheetId="9">#REF!</definedName>
    <definedName name="TCBSU">#REF!</definedName>
    <definedName name="TCBTB" localSheetId="9">#REF!</definedName>
    <definedName name="TCBTB">#REF!</definedName>
    <definedName name="TCBTC" localSheetId="9">#REF!</definedName>
    <definedName name="TCBTC">#REF!</definedName>
    <definedName name="TCBTD" localSheetId="9">#REF!</definedName>
    <definedName name="TCBTD">#REF!</definedName>
    <definedName name="TCBTF" localSheetId="9">#REF!</definedName>
    <definedName name="TCBTF">#REF!</definedName>
    <definedName name="TCBTG" localSheetId="9">#REF!</definedName>
    <definedName name="TCBTG">#REF!</definedName>
    <definedName name="TCBTM" localSheetId="9">#REF!</definedName>
    <definedName name="TCBTM">#REF!</definedName>
    <definedName name="TCBVI" localSheetId="9">#REF!</definedName>
    <definedName name="TCBVI">#REF!</definedName>
    <definedName name="TCBVT" localSheetId="9">#REF!</definedName>
    <definedName name="TCBVT">#REF!</definedName>
    <definedName name="TCBXA" localSheetId="9">#REF!</definedName>
    <definedName name="TCBXA">#REF!</definedName>
    <definedName name="TDFORT" localSheetId="9">#REF!</definedName>
    <definedName name="TDFORT">#REF!</definedName>
    <definedName name="TE" localSheetId="5" hidden="1">{#N/A,#N/A,FALSE,"TOTAL"}</definedName>
    <definedName name="TE" localSheetId="4" hidden="1">{#N/A,#N/A,FALSE,"TOTAL"}</definedName>
    <definedName name="TE" localSheetId="0" hidden="1">{#N/A,#N/A,FALSE,"TOTAL"}</definedName>
    <definedName name="TE" hidden="1">{#N/A,#N/A,FALSE,"TOTAL"}</definedName>
    <definedName name="TECLA" localSheetId="5">#REF!</definedName>
    <definedName name="TECLA" localSheetId="9">#REF!</definedName>
    <definedName name="TECLA" localSheetId="4">#REF!</definedName>
    <definedName name="TECLA" localSheetId="0">#REF!</definedName>
    <definedName name="TECLA">#REF!</definedName>
    <definedName name="TELA" localSheetId="9">#REF!</definedName>
    <definedName name="TELA" localSheetId="4">#REF!</definedName>
    <definedName name="TELA">#REF!</definedName>
    <definedName name="TELA1" localSheetId="9">#REF!</definedName>
    <definedName name="TELA1" localSheetId="4">#REF!</definedName>
    <definedName name="TELA1">#REF!</definedName>
    <definedName name="TELA1.1" localSheetId="9">#REF!</definedName>
    <definedName name="TELA1.1">#REF!</definedName>
    <definedName name="TELA1.2" localSheetId="9">#REF!</definedName>
    <definedName name="TELA1.2">#REF!</definedName>
    <definedName name="TELA2" localSheetId="9">#REF!</definedName>
    <definedName name="TELA2">#REF!</definedName>
    <definedName name="TELA2.1" localSheetId="9">#REF!</definedName>
    <definedName name="TELA2.1">#REF!</definedName>
    <definedName name="TELA2.2" localSheetId="9">#REF!</definedName>
    <definedName name="TELA2.2">#REF!</definedName>
    <definedName name="TELA3" localSheetId="9">#REF!</definedName>
    <definedName name="TELA3">#REF!</definedName>
    <definedName name="TELA3A" localSheetId="9">#REF!</definedName>
    <definedName name="TELA3A">#REF!</definedName>
    <definedName name="TELA3B" localSheetId="9">#REF!</definedName>
    <definedName name="TELA3B">#REF!</definedName>
    <definedName name="TELA4" localSheetId="9">#REF!</definedName>
    <definedName name="TELA4">#REF!</definedName>
    <definedName name="temp" hidden="1">"64S8U6ZS8WP0H6SJJ6NTHACQF"</definedName>
    <definedName name="test" localSheetId="5" hidden="1">{#N/A,#N/A,FALSE,"Aging Summary";#N/A,#N/A,FALSE,"Ratio Analysis";#N/A,#N/A,FALSE,"Test 120 Day Accts";#N/A,#N/A,FALSE,"Tickmarks"}</definedName>
    <definedName name="test" localSheetId="4" hidden="1">{#N/A,#N/A,FALSE,"Aging Summary";#N/A,#N/A,FALSE,"Ratio Analysis";#N/A,#N/A,FALSE,"Test 120 Day Accts";#N/A,#N/A,FALSE,"Tickmarks"}</definedName>
    <definedName name="test" localSheetId="0" hidden="1">{#N/A,#N/A,FALSE,"Aging Summary";#N/A,#N/A,FALSE,"Ratio Analysis";#N/A,#N/A,FALSE,"Test 120 Day Accts";#N/A,#N/A,FALSE,"Tickmarks"}</definedName>
    <definedName name="test" hidden="1">{#N/A,#N/A,FALSE,"Aging Summary";#N/A,#N/A,FALSE,"Ratio Analysis";#N/A,#N/A,FALSE,"Test 120 Day Accts";#N/A,#N/A,FALSE,"Tickmarks"}</definedName>
    <definedName name="TEST0" localSheetId="5">#REF!</definedName>
    <definedName name="TEST0" localSheetId="9">#REF!</definedName>
    <definedName name="TEST0" localSheetId="4">#REF!</definedName>
    <definedName name="TEST0" localSheetId="0">#REF!</definedName>
    <definedName name="TEST0">#REF!</definedName>
    <definedName name="TEST1" localSheetId="9">#REF!</definedName>
    <definedName name="TEST1" localSheetId="4">#REF!</definedName>
    <definedName name="TEST1">#REF!</definedName>
    <definedName name="TEST10" localSheetId="9">#REF!</definedName>
    <definedName name="TEST10" localSheetId="4">#REF!</definedName>
    <definedName name="TEST10">#REF!</definedName>
    <definedName name="TEST11" localSheetId="9">#REF!</definedName>
    <definedName name="TEST11">#REF!</definedName>
    <definedName name="TEST12" localSheetId="9">#REF!</definedName>
    <definedName name="TEST12">#REF!</definedName>
    <definedName name="TEST13" localSheetId="9">#REF!</definedName>
    <definedName name="TEST13">#REF!</definedName>
    <definedName name="TEST14" localSheetId="9">#REF!</definedName>
    <definedName name="TEST14">#REF!</definedName>
    <definedName name="TEST15" localSheetId="9">#REF!</definedName>
    <definedName name="TEST15">#REF!</definedName>
    <definedName name="TEST16" localSheetId="9">#REF!</definedName>
    <definedName name="TEST16">#REF!</definedName>
    <definedName name="TEST17" localSheetId="9">#REF!</definedName>
    <definedName name="TEST17">#REF!</definedName>
    <definedName name="TEST18" localSheetId="9">#REF!</definedName>
    <definedName name="TEST18">#REF!</definedName>
    <definedName name="TEST19" localSheetId="9">#REF!</definedName>
    <definedName name="TEST19">#REF!</definedName>
    <definedName name="TEST2" localSheetId="9">#REF!</definedName>
    <definedName name="TEST2">#REF!</definedName>
    <definedName name="TEST20" localSheetId="9">#REF!</definedName>
    <definedName name="TEST20">#REF!</definedName>
    <definedName name="TEST21" localSheetId="9">#REF!</definedName>
    <definedName name="TEST21">#REF!</definedName>
    <definedName name="TEST22" localSheetId="9">#REF!</definedName>
    <definedName name="TEST22">#REF!</definedName>
    <definedName name="test222" localSheetId="5" hidden="1">{"'SIVA Pricing Model'!$A$1:$F$39"}</definedName>
    <definedName name="test222" localSheetId="4" hidden="1">{"'SIVA Pricing Model'!$A$1:$F$39"}</definedName>
    <definedName name="test222" localSheetId="0" hidden="1">{"'SIVA Pricing Model'!$A$1:$F$39"}</definedName>
    <definedName name="test222" hidden="1">{"'SIVA Pricing Model'!$A$1:$F$39"}</definedName>
    <definedName name="TEST23" localSheetId="9">#REF!</definedName>
    <definedName name="TEST23">#REF!</definedName>
    <definedName name="TEST24" localSheetId="9">#REF!</definedName>
    <definedName name="TEST24">#REF!</definedName>
    <definedName name="TEST25" localSheetId="9">#REF!</definedName>
    <definedName name="TEST25">#REF!</definedName>
    <definedName name="TEST26" localSheetId="9">#REF!</definedName>
    <definedName name="TEST26">#REF!</definedName>
    <definedName name="TEST27" localSheetId="9">#REF!</definedName>
    <definedName name="TEST27">#REF!</definedName>
    <definedName name="TEST28" localSheetId="9">#REF!</definedName>
    <definedName name="TEST28">#REF!</definedName>
    <definedName name="TEST3" localSheetId="9">#REF!</definedName>
    <definedName name="TEST3">#REF!</definedName>
    <definedName name="TEST4" localSheetId="9">#REF!</definedName>
    <definedName name="TEST4">#REF!</definedName>
    <definedName name="test4w" localSheetId="5" hidden="1">{"'SIVA Pricing Model'!$A$1:$F$39"}</definedName>
    <definedName name="test4w" localSheetId="4" hidden="1">{"'SIVA Pricing Model'!$A$1:$F$39"}</definedName>
    <definedName name="test4w" localSheetId="0" hidden="1">{"'SIVA Pricing Model'!$A$1:$F$39"}</definedName>
    <definedName name="test4w" hidden="1">{"'SIVA Pricing Model'!$A$1:$F$39"}</definedName>
    <definedName name="TEST5" localSheetId="9">#REF!</definedName>
    <definedName name="TEST5">#REF!</definedName>
    <definedName name="TEST6" localSheetId="9">#REF!</definedName>
    <definedName name="TEST6">#REF!</definedName>
    <definedName name="TEST7" localSheetId="9">#REF!</definedName>
    <definedName name="TEST7">#REF!</definedName>
    <definedName name="TEST8" localSheetId="9">#REF!</definedName>
    <definedName name="TEST8">#REF!</definedName>
    <definedName name="TEST9" localSheetId="9">#REF!</definedName>
    <definedName name="TEST9">#REF!</definedName>
    <definedName name="Teste" localSheetId="9">#REF!</definedName>
    <definedName name="Teste">#REF!</definedName>
    <definedName name="teste_1" localSheetId="5" hidden="1">{#N/A,#N/A,FALSE,"Aging Summary";#N/A,#N/A,FALSE,"Ratio Analysis";#N/A,#N/A,FALSE,"Test 120 Day Accts";#N/A,#N/A,FALSE,"Tickmarks"}</definedName>
    <definedName name="teste_1" localSheetId="4" hidden="1">{#N/A,#N/A,FALSE,"Aging Summary";#N/A,#N/A,FALSE,"Ratio Analysis";#N/A,#N/A,FALSE,"Test 120 Day Accts";#N/A,#N/A,FALSE,"Tickmarks"}</definedName>
    <definedName name="teste_1" localSheetId="0" hidden="1">{#N/A,#N/A,FALSE,"Aging Summary";#N/A,#N/A,FALSE,"Ratio Analysis";#N/A,#N/A,FALSE,"Test 120 Day Accts";#N/A,#N/A,FALSE,"Tickmarks"}</definedName>
    <definedName name="teste_1" hidden="1">{#N/A,#N/A,FALSE,"Aging Summary";#N/A,#N/A,FALSE,"Ratio Analysis";#N/A,#N/A,FALSE,"Test 120 Day Accts";#N/A,#N/A,FALSE,"Tickmarks"}</definedName>
    <definedName name="teste2" localSheetId="9">[104]COTA_PETROBRAS!#REF!</definedName>
    <definedName name="teste2">[104]COTA_PETROBRAS!#REF!</definedName>
    <definedName name="teste3" localSheetId="5" hidden="1">{"Fecha_Outubro",#N/A,FALSE,"FECHAMENTO-2002 ";"Defer_Outubro",#N/A,FALSE,"DIFERIDO";"Pis_Outubro",#N/A,FALSE,"PIS COFINS";"Iss_Outubro",#N/A,FALSE,"ISS"}</definedName>
    <definedName name="teste3" localSheetId="4" hidden="1">{"Fecha_Outubro",#N/A,FALSE,"FECHAMENTO-2002 ";"Defer_Outubro",#N/A,FALSE,"DIFERIDO";"Pis_Outubro",#N/A,FALSE,"PIS COFINS";"Iss_Outubro",#N/A,FALSE,"ISS"}</definedName>
    <definedName name="teste3" localSheetId="0" hidden="1">{"Fecha_Outubro",#N/A,FALSE,"FECHAMENTO-2002 ";"Defer_Outubro",#N/A,FALSE,"DIFERIDO";"Pis_Outubro",#N/A,FALSE,"PIS COFINS";"Iss_Outubro",#N/A,FALSE,"ISS"}</definedName>
    <definedName name="teste3" hidden="1">{"Fecha_Outubro",#N/A,FALSE,"FECHAMENTO-2002 ";"Defer_Outubro",#N/A,FALSE,"DIFERIDO";"Pis_Outubro",#N/A,FALSE,"PIS COFINS";"Iss_Outubro",#N/A,FALSE,"ISS"}</definedName>
    <definedName name="teste4" localSheetId="5" hidden="1">{#N/A,#N/A,FALSE,"HONORÁRIOS"}</definedName>
    <definedName name="teste4" localSheetId="4" hidden="1">{#N/A,#N/A,FALSE,"HONORÁRIOS"}</definedName>
    <definedName name="teste4" localSheetId="0" hidden="1">{#N/A,#N/A,FALSE,"HONORÁRIOS"}</definedName>
    <definedName name="teste4" hidden="1">{#N/A,#N/A,FALSE,"HONORÁRIOS"}</definedName>
    <definedName name="teste5" localSheetId="5" hidden="1">{"Fecha_Setembro",#N/A,FALSE,"FECHAMENTO-2002 ";"Defer_Setembro",#N/A,FALSE,"DIFERIDO";"Pis_Setembro",#N/A,FALSE,"PIS COFINS";"Iss_Setembro",#N/A,FALSE,"ISS"}</definedName>
    <definedName name="teste5" localSheetId="4" hidden="1">{"Fecha_Setembro",#N/A,FALSE,"FECHAMENTO-2002 ";"Defer_Setembro",#N/A,FALSE,"DIFERIDO";"Pis_Setembro",#N/A,FALSE,"PIS COFINS";"Iss_Setembro",#N/A,FALSE,"ISS"}</definedName>
    <definedName name="teste5" localSheetId="0" hidden="1">{"Fecha_Setembro",#N/A,FALSE,"FECHAMENTO-2002 ";"Defer_Setembro",#N/A,FALSE,"DIFERIDO";"Pis_Setembro",#N/A,FALSE,"PIS COFINS";"Iss_Setembro",#N/A,FALSE,"ISS"}</definedName>
    <definedName name="teste5" hidden="1">{"Fecha_Setembro",#N/A,FALSE,"FECHAMENTO-2002 ";"Defer_Setembro",#N/A,FALSE,"DIFERIDO";"Pis_Setembro",#N/A,FALSE,"PIS COFINS";"Iss_Setembro",#N/A,FALSE,"ISS"}</definedName>
    <definedName name="TESTHKEY" localSheetId="9">'[8]E4.1'!#REF!</definedName>
    <definedName name="TESTHKEY">'[8]E4.1'!#REF!</definedName>
    <definedName name="TESTKEYS" localSheetId="5">#REF!</definedName>
    <definedName name="TESTKEYS" localSheetId="9">#REF!</definedName>
    <definedName name="TESTKEYS" localSheetId="4">#REF!</definedName>
    <definedName name="TESTKEYS" localSheetId="0">#REF!</definedName>
    <definedName name="TESTKEYS">#REF!</definedName>
    <definedName name="tests" localSheetId="5" hidden="1">{"'SIVA Pricing Model'!$A$1:$F$39"}</definedName>
    <definedName name="tests" localSheetId="4" hidden="1">{"'SIVA Pricing Model'!$A$1:$F$39"}</definedName>
    <definedName name="tests" localSheetId="0" hidden="1">{"'SIVA Pricing Model'!$A$1:$F$39"}</definedName>
    <definedName name="tests" hidden="1">{"'SIVA Pricing Model'!$A$1:$F$39"}</definedName>
    <definedName name="TEsts6" localSheetId="5" hidden="1">{"'SIVA Pricing Model'!$A$1:$F$39"}</definedName>
    <definedName name="TEsts6" localSheetId="4" hidden="1">{"'SIVA Pricing Model'!$A$1:$F$39"}</definedName>
    <definedName name="TEsts6" localSheetId="0" hidden="1">{"'SIVA Pricing Model'!$A$1:$F$39"}</definedName>
    <definedName name="TEsts6" hidden="1">{"'SIVA Pricing Model'!$A$1:$F$39"}</definedName>
    <definedName name="testset" localSheetId="5" hidden="1">{#N/A,#N/A,FALSE,"Dutos";#N/A,#N/A,FALSE,"Terminais"}</definedName>
    <definedName name="testset" localSheetId="4" hidden="1">{#N/A,#N/A,FALSE,"Dutos";#N/A,#N/A,FALSE,"Terminais"}</definedName>
    <definedName name="testset" localSheetId="0" hidden="1">{#N/A,#N/A,FALSE,"Dutos";#N/A,#N/A,FALSE,"Terminais"}</definedName>
    <definedName name="testset" hidden="1">{#N/A,#N/A,FALSE,"Dutos";#N/A,#N/A,FALSE,"Terminais"}</definedName>
    <definedName name="testss" localSheetId="5" hidden="1">{"'SIVA Pricing Model'!$A$1:$F$39"}</definedName>
    <definedName name="testss" localSheetId="4" hidden="1">{"'SIVA Pricing Model'!$A$1:$F$39"}</definedName>
    <definedName name="testss" localSheetId="0" hidden="1">{"'SIVA Pricing Model'!$A$1:$F$39"}</definedName>
    <definedName name="testss" hidden="1">{"'SIVA Pricing Model'!$A$1:$F$39"}</definedName>
    <definedName name="testsss" localSheetId="5" hidden="1">{"'SIVA Pricing Model'!$A$1:$F$39"}</definedName>
    <definedName name="testsss" localSheetId="4" hidden="1">{"'SIVA Pricing Model'!$A$1:$F$39"}</definedName>
    <definedName name="testsss" localSheetId="0" hidden="1">{"'SIVA Pricing Model'!$A$1:$F$39"}</definedName>
    <definedName name="testsss" hidden="1">{"'SIVA Pricing Model'!$A$1:$F$39"}</definedName>
    <definedName name="testsw" localSheetId="5" hidden="1">{"'SIVA Pricing Model'!$A$1:$F$39"}</definedName>
    <definedName name="testsw" localSheetId="4" hidden="1">{"'SIVA Pricing Model'!$A$1:$F$39"}</definedName>
    <definedName name="testsw" localSheetId="0" hidden="1">{"'SIVA Pricing Model'!$A$1:$F$39"}</definedName>
    <definedName name="testsw" hidden="1">{"'SIVA Pricing Model'!$A$1:$F$39"}</definedName>
    <definedName name="TESTVKEY" localSheetId="9">'[8]E4.1'!#REF!</definedName>
    <definedName name="TESTVKEY">'[8]E4.1'!#REF!</definedName>
    <definedName name="testw" localSheetId="5" hidden="1">{"'SIVA Pricing Model'!$A$1:$F$39"}</definedName>
    <definedName name="testw" localSheetId="4" hidden="1">{"'SIVA Pricing Model'!$A$1:$F$39"}</definedName>
    <definedName name="testw" localSheetId="0" hidden="1">{"'SIVA Pricing Model'!$A$1:$F$39"}</definedName>
    <definedName name="testw" hidden="1">{"'SIVA Pricing Model'!$A$1:$F$39"}</definedName>
    <definedName name="testww" localSheetId="5" hidden="1">{"'SIVA Pricing Model'!$A$1:$F$39"}</definedName>
    <definedName name="testww" localSheetId="4" hidden="1">{"'SIVA Pricing Model'!$A$1:$F$39"}</definedName>
    <definedName name="testww" localSheetId="0" hidden="1">{"'SIVA Pricing Model'!$A$1:$F$39"}</definedName>
    <definedName name="testww" hidden="1">{"'SIVA Pricing Model'!$A$1:$F$39"}</definedName>
    <definedName name="testwww" localSheetId="5" hidden="1">{"'SIVA Pricing Model'!$A$1:$F$39"}</definedName>
    <definedName name="testwww" localSheetId="4" hidden="1">{"'SIVA Pricing Model'!$A$1:$F$39"}</definedName>
    <definedName name="testwww" localSheetId="0" hidden="1">{"'SIVA Pricing Model'!$A$1:$F$39"}</definedName>
    <definedName name="testwww" hidden="1">{"'SIVA Pricing Model'!$A$1:$F$39"}</definedName>
    <definedName name="TextRefCopy1" localSheetId="9">'[205]DRE - NC'!#REF!</definedName>
    <definedName name="TextRefCopy1">'[205]DRE - NC'!#REF!</definedName>
    <definedName name="TextRefCopy10" localSheetId="5">#REF!</definedName>
    <definedName name="TextRefCopy10" localSheetId="9">#REF!</definedName>
    <definedName name="TextRefCopy10" localSheetId="4">#REF!</definedName>
    <definedName name="TextRefCopy10" localSheetId="0">#REF!</definedName>
    <definedName name="TextRefCopy10">#REF!</definedName>
    <definedName name="TextRefCopy11" localSheetId="5">[206]Lead!#REF!</definedName>
    <definedName name="TextRefCopy11" localSheetId="9">[206]Lead!#REF!</definedName>
    <definedName name="TextRefCopy11" localSheetId="4">[206]Lead!#REF!</definedName>
    <definedName name="TextRefCopy11" localSheetId="0">[206]Lead!#REF!</definedName>
    <definedName name="TextRefCopy11">[206]Lead!#REF!</definedName>
    <definedName name="TextRefCopy12" localSheetId="5">#REF!</definedName>
    <definedName name="TextRefCopy12" localSheetId="9">#REF!</definedName>
    <definedName name="TextRefCopy12" localSheetId="4">#REF!</definedName>
    <definedName name="TextRefCopy12" localSheetId="0">#REF!</definedName>
    <definedName name="TextRefCopy12">#REF!</definedName>
    <definedName name="TextRefCopy13" localSheetId="9">#REF!</definedName>
    <definedName name="TextRefCopy13" localSheetId="4">#REF!</definedName>
    <definedName name="TextRefCopy13">#REF!</definedName>
    <definedName name="TextRefCopy14" localSheetId="9">[206]Depreciação!#REF!</definedName>
    <definedName name="TextRefCopy14" localSheetId="4">[206]Depreciação!#REF!</definedName>
    <definedName name="TextRefCopy14">[206]Depreciação!#REF!</definedName>
    <definedName name="TextRefCopy15" localSheetId="5">#REF!</definedName>
    <definedName name="TextRefCopy15" localSheetId="9">#REF!</definedName>
    <definedName name="TextRefCopy15" localSheetId="4">#REF!</definedName>
    <definedName name="TextRefCopy15" localSheetId="0">#REF!</definedName>
    <definedName name="TextRefCopy15">#REF!</definedName>
    <definedName name="TextRefCopy16" localSheetId="9">#REF!</definedName>
    <definedName name="TextRefCopy16" localSheetId="4">#REF!</definedName>
    <definedName name="TextRefCopy16">#REF!</definedName>
    <definedName name="TextRefCopy17" localSheetId="9">#REF!</definedName>
    <definedName name="TextRefCopy17" localSheetId="4">#REF!</definedName>
    <definedName name="TextRefCopy17">#REF!</definedName>
    <definedName name="TextRefCopy18" localSheetId="9">#REF!</definedName>
    <definedName name="TextRefCopy18">#REF!</definedName>
    <definedName name="TextRefCopy19" localSheetId="9">#REF!</definedName>
    <definedName name="TextRefCopy19">#REF!</definedName>
    <definedName name="TextRefCopy2" localSheetId="9">#REF!</definedName>
    <definedName name="TextRefCopy2">#REF!</definedName>
    <definedName name="TextRefCopy20" localSheetId="9">#REF!</definedName>
    <definedName name="TextRefCopy20">#REF!</definedName>
    <definedName name="TextRefCopy21" localSheetId="9">#REF!</definedName>
    <definedName name="TextRefCopy21">#REF!</definedName>
    <definedName name="TextRefCopy22" localSheetId="9">#REF!</definedName>
    <definedName name="TextRefCopy22">#REF!</definedName>
    <definedName name="TextRefCopy23" localSheetId="9">#REF!</definedName>
    <definedName name="TextRefCopy23">#REF!</definedName>
    <definedName name="TextRefCopy24" localSheetId="9">#REF!</definedName>
    <definedName name="TextRefCopy24">#REF!</definedName>
    <definedName name="TextRefCopy25" localSheetId="9">#REF!</definedName>
    <definedName name="TextRefCopy25">#REF!</definedName>
    <definedName name="TextRefCopy26" localSheetId="9">#REF!</definedName>
    <definedName name="TextRefCopy26">#REF!</definedName>
    <definedName name="TextRefCopy27" localSheetId="9">#REF!</definedName>
    <definedName name="TextRefCopy27">#REF!</definedName>
    <definedName name="TextRefCopy28" localSheetId="9">#REF!</definedName>
    <definedName name="TextRefCopy28">#REF!</definedName>
    <definedName name="TextRefCopy29" localSheetId="9">#REF!</definedName>
    <definedName name="TextRefCopy29">#REF!</definedName>
    <definedName name="TextRefCopy3" localSheetId="9">'[205]Balanço - NC'!#REF!</definedName>
    <definedName name="TextRefCopy3">'[205]Balanço - NC'!#REF!</definedName>
    <definedName name="TextRefCopy30" localSheetId="5">#REF!</definedName>
    <definedName name="TextRefCopy30" localSheetId="9">#REF!</definedName>
    <definedName name="TextRefCopy30" localSheetId="4">#REF!</definedName>
    <definedName name="TextRefCopy30" localSheetId="0">#REF!</definedName>
    <definedName name="TextRefCopy30">#REF!</definedName>
    <definedName name="TextRefCopy31" localSheetId="9">#REF!</definedName>
    <definedName name="TextRefCopy31" localSheetId="4">#REF!</definedName>
    <definedName name="TextRefCopy31">#REF!</definedName>
    <definedName name="TextRefCopy32" localSheetId="9">#REF!</definedName>
    <definedName name="TextRefCopy32" localSheetId="4">#REF!</definedName>
    <definedName name="TextRefCopy32">#REF!</definedName>
    <definedName name="TextRefCopy33" localSheetId="9">#REF!</definedName>
    <definedName name="TextRefCopy33">#REF!</definedName>
    <definedName name="TextRefCopy34" localSheetId="9">#REF!</definedName>
    <definedName name="TextRefCopy34">#REF!</definedName>
    <definedName name="TextRefCopy35" localSheetId="9">#REF!</definedName>
    <definedName name="TextRefCopy35">#REF!</definedName>
    <definedName name="TextRefCopy36" localSheetId="9">#REF!</definedName>
    <definedName name="TextRefCopy36">#REF!</definedName>
    <definedName name="TextRefCopy37" localSheetId="9">#REF!</definedName>
    <definedName name="TextRefCopy37">#REF!</definedName>
    <definedName name="TextRefCopy38" localSheetId="9">#REF!</definedName>
    <definedName name="TextRefCopy38">#REF!</definedName>
    <definedName name="TextRefCopy39" localSheetId="9">#REF!</definedName>
    <definedName name="TextRefCopy39">#REF!</definedName>
    <definedName name="TextRefCopy4" localSheetId="9">#REF!</definedName>
    <definedName name="TextRefCopy4">#REF!</definedName>
    <definedName name="TextRefCopy40" localSheetId="9">#REF!</definedName>
    <definedName name="TextRefCopy40">#REF!</definedName>
    <definedName name="TextRefCopy41" localSheetId="9">#REF!</definedName>
    <definedName name="TextRefCopy41">#REF!</definedName>
    <definedName name="TextRefCopy42" localSheetId="9">#REF!</definedName>
    <definedName name="TextRefCopy42">#REF!</definedName>
    <definedName name="TextRefCopy43" localSheetId="9">#REF!</definedName>
    <definedName name="TextRefCopy43">#REF!</definedName>
    <definedName name="TextRefCopy44" localSheetId="9">#REF!</definedName>
    <definedName name="TextRefCopy44">#REF!</definedName>
    <definedName name="TextRefCopy45" localSheetId="9">#REF!</definedName>
    <definedName name="TextRefCopy45">#REF!</definedName>
    <definedName name="TextRefCopy46" localSheetId="9">#REF!</definedName>
    <definedName name="TextRefCopy46">#REF!</definedName>
    <definedName name="TextRefCopy47" localSheetId="9">#REF!</definedName>
    <definedName name="TextRefCopy47">#REF!</definedName>
    <definedName name="TextRefCopy48" localSheetId="9">#REF!</definedName>
    <definedName name="TextRefCopy48">#REF!</definedName>
    <definedName name="TextRefCopy49" localSheetId="9">#REF!</definedName>
    <definedName name="TextRefCopy49">#REF!</definedName>
    <definedName name="TextRefCopy5" localSheetId="9">#REF!</definedName>
    <definedName name="TextRefCopy5">#REF!</definedName>
    <definedName name="TextRefCopy50" localSheetId="9">#REF!</definedName>
    <definedName name="TextRefCopy50">#REF!</definedName>
    <definedName name="TextRefCopy51" localSheetId="9">#REF!</definedName>
    <definedName name="TextRefCopy51">#REF!</definedName>
    <definedName name="TextRefCopy52" localSheetId="9">#REF!</definedName>
    <definedName name="TextRefCopy52">#REF!</definedName>
    <definedName name="TextRefCopy53" localSheetId="9">#REF!</definedName>
    <definedName name="TextRefCopy53">#REF!</definedName>
    <definedName name="TextRefCopy54" localSheetId="9">#REF!</definedName>
    <definedName name="TextRefCopy54">#REF!</definedName>
    <definedName name="TextRefCopy55" localSheetId="9">#REF!</definedName>
    <definedName name="TextRefCopy55">#REF!</definedName>
    <definedName name="TextRefCopy56" localSheetId="9">#REF!</definedName>
    <definedName name="TextRefCopy56">#REF!</definedName>
    <definedName name="TextRefCopy57" localSheetId="9">#REF!</definedName>
    <definedName name="TextRefCopy57">#REF!</definedName>
    <definedName name="TextRefCopy58" localSheetId="9">#REF!</definedName>
    <definedName name="TextRefCopy58">#REF!</definedName>
    <definedName name="TextRefCopy59" localSheetId="9">#REF!</definedName>
    <definedName name="TextRefCopy59">#REF!</definedName>
    <definedName name="TextRefCopy6" localSheetId="9">#REF!</definedName>
    <definedName name="TextRefCopy6">#REF!</definedName>
    <definedName name="TextRefCopy60" localSheetId="9">#REF!</definedName>
    <definedName name="TextRefCopy60">#REF!</definedName>
    <definedName name="TextRefCopy62" localSheetId="9">#REF!</definedName>
    <definedName name="TextRefCopy62">#REF!</definedName>
    <definedName name="TextRefCopy63" localSheetId="9">#REF!</definedName>
    <definedName name="TextRefCopy63">#REF!</definedName>
    <definedName name="TextRefCopy64" localSheetId="9">#REF!</definedName>
    <definedName name="TextRefCopy64">#REF!</definedName>
    <definedName name="TextRefCopy65" localSheetId="9">#REF!</definedName>
    <definedName name="TextRefCopy65">#REF!</definedName>
    <definedName name="TextRefCopy66" localSheetId="9">#REF!</definedName>
    <definedName name="TextRefCopy66">#REF!</definedName>
    <definedName name="TextRefCopy7" localSheetId="9">#REF!</definedName>
    <definedName name="TextRefCopy7">#REF!</definedName>
    <definedName name="TextRefCopy78" localSheetId="9">'[207]Inventário PA'!#REF!</definedName>
    <definedName name="TextRefCopy78">'[207]Inventário PA'!#REF!</definedName>
    <definedName name="TextRefCopy8" localSheetId="9">'[208]Receitas e Impostos'!#REF!</definedName>
    <definedName name="TextRefCopy8">'[208]Receitas e Impostos'!#REF!</definedName>
    <definedName name="TextRefCopy82" localSheetId="5">#REF!</definedName>
    <definedName name="TextRefCopy82" localSheetId="9">#REF!</definedName>
    <definedName name="TextRefCopy82" localSheetId="4">#REF!</definedName>
    <definedName name="TextRefCopy82" localSheetId="0">#REF!</definedName>
    <definedName name="TextRefCopy82">#REF!</definedName>
    <definedName name="TextRefCopy9" localSheetId="9">#REF!</definedName>
    <definedName name="TextRefCopy9" localSheetId="4">#REF!</definedName>
    <definedName name="TextRefCopy9">#REF!</definedName>
    <definedName name="TextRefCopyRangeCount" hidden="1">5</definedName>
    <definedName name="TFXJA" localSheetId="5">#REF!</definedName>
    <definedName name="TFXJA" localSheetId="9">#REF!</definedName>
    <definedName name="TFXJA" localSheetId="4">#REF!</definedName>
    <definedName name="TFXJA" localSheetId="0">#REF!</definedName>
    <definedName name="TFXJA">#REF!</definedName>
    <definedName name="TFXKI" localSheetId="9">#REF!</definedName>
    <definedName name="TFXKI" localSheetId="4">#REF!</definedName>
    <definedName name="TFXKI">#REF!</definedName>
    <definedName name="TFXNG" localSheetId="9">#REF!</definedName>
    <definedName name="TFXNG" localSheetId="4">#REF!</definedName>
    <definedName name="TFXNG">#REF!</definedName>
    <definedName name="TFXPE" localSheetId="9">#REF!</definedName>
    <definedName name="TFXPE">#REF!</definedName>
    <definedName name="TFXPET" localSheetId="9">#REF!</definedName>
    <definedName name="TFXPET">#REF!</definedName>
    <definedName name="TFXTO" localSheetId="9">#REF!</definedName>
    <definedName name="TFXTO">#REF!</definedName>
    <definedName name="TGFORT" localSheetId="9">#REF!</definedName>
    <definedName name="TGFORT">#REF!</definedName>
    <definedName name="Threshold" localSheetId="9">#REF!</definedName>
    <definedName name="Threshold">#REF!</definedName>
    <definedName name="TimelineEnd" localSheetId="9">#REF!</definedName>
    <definedName name="TimelineEnd">#REF!</definedName>
    <definedName name="TIMFO" localSheetId="9">#REF!</definedName>
    <definedName name="TIMFO">#REF!</definedName>
    <definedName name="TIMMN" localSheetId="9">#REF!</definedName>
    <definedName name="TIMMN">#REF!</definedName>
    <definedName name="TIMPE" localSheetId="9">#REF!</definedName>
    <definedName name="TIMPE">#REF!</definedName>
    <definedName name="TIMPET" localSheetId="9">#REF!</definedName>
    <definedName name="TIMPET">#REF!</definedName>
    <definedName name="TIMTB" localSheetId="9">#REF!</definedName>
    <definedName name="TIMTB">#REF!</definedName>
    <definedName name="TIMTD" localSheetId="9">#REF!</definedName>
    <definedName name="TIMTD">#REF!</definedName>
    <definedName name="TIMTM" localSheetId="9">#REF!</definedName>
    <definedName name="TIMTM">#REF!</definedName>
    <definedName name="tipo">[167]Parâmetros!$D$1:$E$4</definedName>
    <definedName name="Tipo_de_operação" localSheetId="9">'[122]Informações comerciais'!#REF!</definedName>
    <definedName name="Tipo_de_operação" localSheetId="1">'[122]Informações comerciais'!#REF!</definedName>
    <definedName name="Tipo_de_operação" localSheetId="4">'[122]Informações comerciais'!#REF!</definedName>
    <definedName name="Tipo_de_operação" localSheetId="2">'[122]Informações comerciais'!#REF!</definedName>
    <definedName name="Tipo_de_operação">'[122]Informações comerciais'!#REF!</definedName>
    <definedName name="Tipos">[130]RES!$R$1:$R$3</definedName>
    <definedName name="title" localSheetId="5">'[151]Summary Information'!#REF!</definedName>
    <definedName name="title" localSheetId="9">'[151]Summary Information'!#REF!</definedName>
    <definedName name="title" localSheetId="4">'[151]Summary Information'!#REF!</definedName>
    <definedName name="title" localSheetId="0">'[151]Summary Information'!#REF!</definedName>
    <definedName name="title">'[151]Summary Information'!#REF!</definedName>
    <definedName name="TITULO" localSheetId="5">#REF!</definedName>
    <definedName name="TITULO" localSheetId="9">#REF!</definedName>
    <definedName name="TITULO" localSheetId="4">#REF!</definedName>
    <definedName name="TITULO" localSheetId="0">#REF!</definedName>
    <definedName name="TITULO">#REF!</definedName>
    <definedName name="Titulo_de_impressao" localSheetId="9">#REF!</definedName>
    <definedName name="Titulo_de_impressao" localSheetId="4">#REF!</definedName>
    <definedName name="Titulo_de_impressao">#REF!</definedName>
    <definedName name="titulo_de_impressão" localSheetId="9">#REF!</definedName>
    <definedName name="titulo_de_impressão" localSheetId="4">#REF!</definedName>
    <definedName name="titulo_de_impressão">#REF!</definedName>
    <definedName name="titulos" localSheetId="9">#REF!</definedName>
    <definedName name="titulos">#REF!</definedName>
    <definedName name="_xlnm.Print_Titles">#N/A</definedName>
    <definedName name="Titulos_de_impressão" localSheetId="5">#REF!</definedName>
    <definedName name="Titulos_de_impressão" localSheetId="9">#REF!</definedName>
    <definedName name="Titulos_de_impressão" localSheetId="4">#REF!</definedName>
    <definedName name="Titulos_de_impressão" localSheetId="0">#REF!</definedName>
    <definedName name="Titulos_de_impressão">#REF!</definedName>
    <definedName name="Títulos_de_impressão" localSheetId="9">#REF!</definedName>
    <definedName name="Títulos_de_impressão" localSheetId="4">#REF!</definedName>
    <definedName name="Títulos_de_impressão">#REF!</definedName>
    <definedName name="Títulos_impressão_IM">[207]C1398T96!$A$1:$IV$8,[207]C1398T96!$A$1:$B$65536</definedName>
    <definedName name="tjlp">'[111]TABELA URTJLP'!$B$7:$B$107</definedName>
    <definedName name="TOCFORT" localSheetId="5">#REF!</definedName>
    <definedName name="TOCFORT" localSheetId="9">#REF!</definedName>
    <definedName name="TOCFORT" localSheetId="4">#REF!</definedName>
    <definedName name="TOCFORT" localSheetId="0">#REF!</definedName>
    <definedName name="TOCFORT">#REF!</definedName>
    <definedName name="top" localSheetId="5" hidden="1">{#N/A,#N/A,FALSE,"TOTAL"}</definedName>
    <definedName name="top" localSheetId="4" hidden="1">{#N/A,#N/A,FALSE,"TOTAL"}</definedName>
    <definedName name="top" localSheetId="0" hidden="1">{#N/A,#N/A,FALSE,"TOTAL"}</definedName>
    <definedName name="top" hidden="1">{#N/A,#N/A,FALSE,"TOTAL"}</definedName>
    <definedName name="Total_033000">[53]DESPESAS!$H$4</definedName>
    <definedName name="Total_033001">[53]DESPESAS!$H$211</definedName>
    <definedName name="Total_033002">[53]DESPESAS!$H$249</definedName>
    <definedName name="Total_033003">[53]DESPESAS!$H$261</definedName>
    <definedName name="Total_033004" localSheetId="5">[53]DESPESAS!#REF!</definedName>
    <definedName name="Total_033004" localSheetId="9">[53]DESPESAS!#REF!</definedName>
    <definedName name="Total_033004" localSheetId="4">[53]DESPESAS!#REF!</definedName>
    <definedName name="Total_033004" localSheetId="0">[53]DESPESAS!#REF!</definedName>
    <definedName name="Total_033004">[53]DESPESAS!#REF!</definedName>
    <definedName name="Total_042002">[53]DESPESAS!$H$275</definedName>
    <definedName name="Total_043004">[53]DESPESAS!$H$297</definedName>
    <definedName name="TOTAL_DA_RECEITA" localSheetId="5">[187]DRE!#REF!</definedName>
    <definedName name="TOTAL_DA_RECEITA" localSheetId="9">[187]DRE!#REF!</definedName>
    <definedName name="TOTAL_DA_RECEITA" localSheetId="4">[187]DRE!#REF!</definedName>
    <definedName name="TOTAL_DA_RECEITA" localSheetId="0">[187]DRE!#REF!</definedName>
    <definedName name="TOTAL_DA_RECEITA">[187]DRE!#REF!</definedName>
    <definedName name="Total_Despesas_2013">[54]DESPESAS!$H$3</definedName>
    <definedName name="TOTANCAG" localSheetId="5">#REF!</definedName>
    <definedName name="TOTANCAG" localSheetId="9">#REF!</definedName>
    <definedName name="TOTANCAG" localSheetId="4">#REF!</definedName>
    <definedName name="TOTANCAG" localSheetId="0">#REF!</definedName>
    <definedName name="TOTANCAG">#REF!</definedName>
    <definedName name="TOTSP">[87]Agua!$A$1313:$P$1784</definedName>
    <definedName name="TPBLC" localSheetId="5">#REF!</definedName>
    <definedName name="TPBLC" localSheetId="9">#REF!</definedName>
    <definedName name="TPBLC" localSheetId="4">#REF!</definedName>
    <definedName name="TPBLC" localSheetId="0">#REF!</definedName>
    <definedName name="TPBLC">#REF!</definedName>
    <definedName name="TPBLE" localSheetId="9">#REF!</definedName>
    <definedName name="TPBLE" localSheetId="4">#REF!</definedName>
    <definedName name="TPBLE">#REF!</definedName>
    <definedName name="TPBLG" localSheetId="9">#REF!</definedName>
    <definedName name="TPBLG" localSheetId="4">#REF!</definedName>
    <definedName name="TPBLG">#REF!</definedName>
    <definedName name="TPBLN" localSheetId="9">#REF!</definedName>
    <definedName name="TPBLN">#REF!</definedName>
    <definedName name="TPBLP" localSheetId="9">#REF!</definedName>
    <definedName name="TPBLP">#REF!</definedName>
    <definedName name="TPCAE" localSheetId="9">#REF!</definedName>
    <definedName name="TPCAE">#REF!</definedName>
    <definedName name="TPCAG" localSheetId="9">#REF!</definedName>
    <definedName name="TPCAG">#REF!</definedName>
    <definedName name="TPCAP" localSheetId="9">#REF!</definedName>
    <definedName name="TPCAP">#REF!</definedName>
    <definedName name="TPCDC" localSheetId="9">#REF!</definedName>
    <definedName name="TPCDC">#REF!</definedName>
    <definedName name="TPCDE" localSheetId="9">#REF!</definedName>
    <definedName name="TPCDE">#REF!</definedName>
    <definedName name="TPCDG" localSheetId="9">#REF!</definedName>
    <definedName name="TPCDG">#REF!</definedName>
    <definedName name="TPCDP" localSheetId="9">#REF!</definedName>
    <definedName name="TPCDP">#REF!</definedName>
    <definedName name="TPCMN" localSheetId="9">#REF!</definedName>
    <definedName name="TPCMN">#REF!</definedName>
    <definedName name="TPCNC" localSheetId="9">#REF!</definedName>
    <definedName name="TPCNC">#REF!</definedName>
    <definedName name="TPCOG" localSheetId="9">#REF!</definedName>
    <definedName name="TPCOG">#REF!</definedName>
    <definedName name="TPCOP" localSheetId="9">#REF!</definedName>
    <definedName name="TPCOP">#REF!</definedName>
    <definedName name="TPFOC" localSheetId="9">#REF!</definedName>
    <definedName name="TPFOC">#REF!</definedName>
    <definedName name="TPFOE" localSheetId="9">#REF!</definedName>
    <definedName name="TPFOE">#REF!</definedName>
    <definedName name="TPFOG" localSheetId="9">#REF!</definedName>
    <definedName name="TPFOG">#REF!</definedName>
    <definedName name="TPFOP" localSheetId="9">#REF!</definedName>
    <definedName name="TPFOP">#REF!</definedName>
    <definedName name="TPGMN" localSheetId="9">#REF!</definedName>
    <definedName name="TPGMN">#REF!</definedName>
    <definedName name="TPILC" localSheetId="9">#REF!</definedName>
    <definedName name="TPILC">#REF!</definedName>
    <definedName name="TPILE" localSheetId="9">#REF!</definedName>
    <definedName name="TPILE">#REF!</definedName>
    <definedName name="TPILG" localSheetId="9">#REF!</definedName>
    <definedName name="TPILG">#REF!</definedName>
    <definedName name="TPILP" localSheetId="9">#REF!</definedName>
    <definedName name="TPILP">#REF!</definedName>
    <definedName name="TPITC" localSheetId="9">#REF!</definedName>
    <definedName name="TPITC">#REF!</definedName>
    <definedName name="TPITE" localSheetId="9">#REF!</definedName>
    <definedName name="TPITE">#REF!</definedName>
    <definedName name="TPITG" localSheetId="9">#REF!</definedName>
    <definedName name="TPITG">#REF!</definedName>
    <definedName name="TPITP" localSheetId="9">#REF!</definedName>
    <definedName name="TPITP">#REF!</definedName>
    <definedName name="TPMCC" localSheetId="9">#REF!</definedName>
    <definedName name="TPMCC">#REF!</definedName>
    <definedName name="TPMCE" localSheetId="9">#REF!</definedName>
    <definedName name="TPMCE">#REF!</definedName>
    <definedName name="TPMCG" localSheetId="9">#REF!</definedName>
    <definedName name="TPMCG">#REF!</definedName>
    <definedName name="TPMCP" localSheetId="9">#REF!</definedName>
    <definedName name="TPMCP">#REF!</definedName>
    <definedName name="TPMNC" localSheetId="9">#REF!</definedName>
    <definedName name="TPMNC">#REF!</definedName>
    <definedName name="tpmne" localSheetId="9">#REF!</definedName>
    <definedName name="tpmne">#REF!</definedName>
    <definedName name="TPMNG" localSheetId="9">#REF!</definedName>
    <definedName name="TPMNG">#REF!</definedName>
    <definedName name="TPMNP" localSheetId="9">#REF!</definedName>
    <definedName name="TPMNP">#REF!</definedName>
    <definedName name="TPNTC" localSheetId="9">#REF!</definedName>
    <definedName name="TPNTC">#REF!</definedName>
    <definedName name="TPNTE" localSheetId="9">#REF!</definedName>
    <definedName name="TPNTE">#REF!</definedName>
    <definedName name="TPNTG" localSheetId="9">#REF!</definedName>
    <definedName name="TPNTG">#REF!</definedName>
    <definedName name="TPNTP" localSheetId="9">#REF!</definedName>
    <definedName name="TPNTP">#REF!</definedName>
    <definedName name="TPPAE" localSheetId="9">#REF!</definedName>
    <definedName name="TPPAE">#REF!</definedName>
    <definedName name="TPPAG" localSheetId="9">#REF!</definedName>
    <definedName name="TPPAG">#REF!</definedName>
    <definedName name="TPPAP" localSheetId="9">#REF!</definedName>
    <definedName name="TPPAP">#REF!</definedName>
    <definedName name="TPPNC" localSheetId="9">#REF!</definedName>
    <definedName name="TPPNC">#REF!</definedName>
    <definedName name="tppne" localSheetId="9">#REF!</definedName>
    <definedName name="tppne">#REF!</definedName>
    <definedName name="TPPNG" localSheetId="9">#REF!</definedName>
    <definedName name="TPPNG">#REF!</definedName>
    <definedName name="TPRGC" localSheetId="9">#REF!</definedName>
    <definedName name="TPRGC">#REF!</definedName>
    <definedName name="TPRGE" localSheetId="9">#REF!</definedName>
    <definedName name="TPRGE">#REF!</definedName>
    <definedName name="TPRGG" localSheetId="9">#REF!</definedName>
    <definedName name="TPRGG">#REF!</definedName>
    <definedName name="TPRGP" localSheetId="9">#REF!</definedName>
    <definedName name="TPRGP">#REF!</definedName>
    <definedName name="TPRJC" localSheetId="9">#REF!</definedName>
    <definedName name="TPRJC">#REF!</definedName>
    <definedName name="TPRJE" localSheetId="9">#REF!</definedName>
    <definedName name="TPRJE">#REF!</definedName>
    <definedName name="TPRJG" localSheetId="9">#REF!</definedName>
    <definedName name="TPRJG">#REF!</definedName>
    <definedName name="TPRJP" localSheetId="9">#REF!</definedName>
    <definedName name="TPRJP">#REF!</definedName>
    <definedName name="TPSAC" localSheetId="9">#REF!</definedName>
    <definedName name="TPSAC">#REF!</definedName>
    <definedName name="TPSAE" localSheetId="9">#REF!</definedName>
    <definedName name="TPSAE">#REF!</definedName>
    <definedName name="TPSAG" localSheetId="9">#REF!</definedName>
    <definedName name="TPSAG">#REF!</definedName>
    <definedName name="TPSAP" localSheetId="9">#REF!</definedName>
    <definedName name="TPSAP">#REF!</definedName>
    <definedName name="TPSLC" localSheetId="9">#REF!</definedName>
    <definedName name="TPSLC">#REF!</definedName>
    <definedName name="TPSLE" localSheetId="9">#REF!</definedName>
    <definedName name="TPSLE">#REF!</definedName>
    <definedName name="TPSLG" localSheetId="9">#REF!</definedName>
    <definedName name="TPSLG">#REF!</definedName>
    <definedName name="TPSLP" localSheetId="9">#REF!</definedName>
    <definedName name="TPSLP">#REF!</definedName>
    <definedName name="TPSUC" localSheetId="9">#REF!</definedName>
    <definedName name="TPSUC">#REF!</definedName>
    <definedName name="TPSUE" localSheetId="9">#REF!</definedName>
    <definedName name="TPSUE">#REF!</definedName>
    <definedName name="TPSUG" localSheetId="9">#REF!</definedName>
    <definedName name="TPSUG">#REF!</definedName>
    <definedName name="TPSUP" localSheetId="9">#REF!</definedName>
    <definedName name="TPSUP">#REF!</definedName>
    <definedName name="TPTBC" localSheetId="9">#REF!</definedName>
    <definedName name="TPTBC">#REF!</definedName>
    <definedName name="TPTBE" localSheetId="9">#REF!</definedName>
    <definedName name="TPTBE">#REF!</definedName>
    <definedName name="TPTBG" localSheetId="9">#REF!</definedName>
    <definedName name="TPTBG">#REF!</definedName>
    <definedName name="TPTBO" localSheetId="9">#REF!</definedName>
    <definedName name="TPTBO">#REF!</definedName>
    <definedName name="TPTBP" localSheetId="9">#REF!</definedName>
    <definedName name="TPTBP">#REF!</definedName>
    <definedName name="TPTCA" localSheetId="9">#REF!</definedName>
    <definedName name="TPTCA">#REF!</definedName>
    <definedName name="TPTCL" localSheetId="9">#REF!</definedName>
    <definedName name="TPTCL">#REF!</definedName>
    <definedName name="TPTES" localSheetId="9">#REF!</definedName>
    <definedName name="TPTES">#REF!</definedName>
    <definedName name="TPTFO" localSheetId="9">#REF!</definedName>
    <definedName name="TPTFO">#REF!</definedName>
    <definedName name="TPTGC" localSheetId="9">#REF!</definedName>
    <definedName name="TPTGC">#REF!</definedName>
    <definedName name="TPTGE" localSheetId="9">#REF!</definedName>
    <definedName name="TPTGE">#REF!</definedName>
    <definedName name="TPTGG" localSheetId="9">#REF!</definedName>
    <definedName name="TPTGG">#REF!</definedName>
    <definedName name="TPTGL" localSheetId="9">#REF!</definedName>
    <definedName name="TPTGL">#REF!</definedName>
    <definedName name="TPTGM" localSheetId="9">#REF!</definedName>
    <definedName name="TPTGM">#REF!</definedName>
    <definedName name="TPTGP" localSheetId="9">#REF!</definedName>
    <definedName name="TPTGP">#REF!</definedName>
    <definedName name="TPTLP" localSheetId="9">#REF!</definedName>
    <definedName name="TPTLP">#REF!</definedName>
    <definedName name="TPTMC" localSheetId="9">#REF!</definedName>
    <definedName name="TPTMC">#REF!</definedName>
    <definedName name="TPTME" localSheetId="9">#REF!</definedName>
    <definedName name="TPTME">#REF!</definedName>
    <definedName name="TPTMG" localSheetId="9">#REF!</definedName>
    <definedName name="TPTMG">#REF!</definedName>
    <definedName name="TPTMN" localSheetId="9">#REF!</definedName>
    <definedName name="TPTMN">#REF!</definedName>
    <definedName name="TPTMP" localSheetId="9">#REF!</definedName>
    <definedName name="TPTMP">#REF!</definedName>
    <definedName name="TPTNF" localSheetId="9">#REF!</definedName>
    <definedName name="TPTNF">#REF!</definedName>
    <definedName name="TPTOC" localSheetId="9">#REF!</definedName>
    <definedName name="TPTOC">#REF!</definedName>
    <definedName name="TPTOE" localSheetId="9">#REF!</definedName>
    <definedName name="TPTOE">#REF!</definedName>
    <definedName name="TPTOG" localSheetId="9">#REF!</definedName>
    <definedName name="TPTOG">#REF!</definedName>
    <definedName name="TPTOP" localSheetId="9">#REF!</definedName>
    <definedName name="TPTOP">#REF!</definedName>
    <definedName name="TPTPN" localSheetId="9">#REF!</definedName>
    <definedName name="TPTPN">#REF!</definedName>
    <definedName name="TPTRG" localSheetId="9">#REF!</definedName>
    <definedName name="TPTRG">#REF!</definedName>
    <definedName name="TPTRJ" localSheetId="9">#REF!</definedName>
    <definedName name="TPTRJ">#REF!</definedName>
    <definedName name="TPTSA" localSheetId="9">#REF!</definedName>
    <definedName name="TPTSA">#REF!</definedName>
    <definedName name="TPTSL" localSheetId="9">#REF!</definedName>
    <definedName name="TPTSL">#REF!</definedName>
    <definedName name="TPTSU" localSheetId="9">#REF!</definedName>
    <definedName name="TPTSU">#REF!</definedName>
    <definedName name="TPTTB" localSheetId="9">#REF!</definedName>
    <definedName name="TPTTB">#REF!</definedName>
    <definedName name="TPTTC" localSheetId="9">#REF!</definedName>
    <definedName name="TPTTC">#REF!</definedName>
    <definedName name="TPTTD" localSheetId="9">#REF!</definedName>
    <definedName name="TPTTD">#REF!</definedName>
    <definedName name="TPTTF" localSheetId="9">#REF!</definedName>
    <definedName name="TPTTF">#REF!</definedName>
    <definedName name="TPTTG" localSheetId="9">#REF!</definedName>
    <definedName name="TPTTG">#REF!</definedName>
    <definedName name="TPTTM" localSheetId="9">#REF!</definedName>
    <definedName name="TPTTM">#REF!</definedName>
    <definedName name="TPTVT" localSheetId="9">#REF!</definedName>
    <definedName name="TPTVT">#REF!</definedName>
    <definedName name="TPTXA" localSheetId="9">#REF!</definedName>
    <definedName name="TPTXA">#REF!</definedName>
    <definedName name="TPVTC" localSheetId="9">#REF!</definedName>
    <definedName name="TPVTC">#REF!</definedName>
    <definedName name="TPVTE" localSheetId="9">#REF!</definedName>
    <definedName name="TPVTE">#REF!</definedName>
    <definedName name="TPVTG" localSheetId="9">#REF!</definedName>
    <definedName name="TPVTG">#REF!</definedName>
    <definedName name="TPVTP" localSheetId="9">#REF!</definedName>
    <definedName name="TPVTP">#REF!</definedName>
    <definedName name="TQAFORT" localSheetId="9">#REF!</definedName>
    <definedName name="TQAFORT">#REF!</definedName>
    <definedName name="TQARACAJ" localSheetId="9">#REF!</definedName>
    <definedName name="TQARACAJ">#REF!</definedName>
    <definedName name="TQBELEM" localSheetId="9">#REF!</definedName>
    <definedName name="TQBELEM">#REF!</definedName>
    <definedName name="TQCABEDEL" localSheetId="9">#REF!</definedName>
    <definedName name="TQCABEDEL">#REF!</definedName>
    <definedName name="TQFORTAL" localSheetId="9">#REF!</definedName>
    <definedName name="TQFORTAL">#REF!</definedName>
    <definedName name="TQGUAMAR" localSheetId="9">#REF!</definedName>
    <definedName name="TQGUAMAR">#REF!</definedName>
    <definedName name="TQIFORT" localSheetId="9">#REF!</definedName>
    <definedName name="TQIFORT">#REF!</definedName>
    <definedName name="TQILHEUS" localSheetId="9">#REF!</definedName>
    <definedName name="TQILHEUS">#REF!</definedName>
    <definedName name="TQNORTE" localSheetId="9">#REF!</definedName>
    <definedName name="TQNORTE">#REF!</definedName>
    <definedName name="TQREDUC" localSheetId="9">#REF!</definedName>
    <definedName name="TQREDUC">#REF!</definedName>
    <definedName name="TQREFAP" localSheetId="9">#REF!</definedName>
    <definedName name="TQREFAP">#REF!</definedName>
    <definedName name="TQREGAP" localSheetId="9">#REF!</definedName>
    <definedName name="TQREGAP">#REF!</definedName>
    <definedName name="TQRELAN" localSheetId="9">#REF!</definedName>
    <definedName name="TQRELAN">#REF!</definedName>
    <definedName name="TQREMAN" localSheetId="9">#REF!</definedName>
    <definedName name="TQREMAN">#REF!</definedName>
    <definedName name="TQREPAR" localSheetId="9">#REF!</definedName>
    <definedName name="TQREPAR">#REF!</definedName>
    <definedName name="TQREPLAN" localSheetId="9">#REF!</definedName>
    <definedName name="TQREPLAN">#REF!</definedName>
    <definedName name="TQREVAP" localSheetId="9">#REF!</definedName>
    <definedName name="TQREVAP">#REF!</definedName>
    <definedName name="TQRPBC" localSheetId="9">#REF!</definedName>
    <definedName name="TQRPBC">#REF!</definedName>
    <definedName name="TQSLUIS" localSheetId="9">#REF!</definedName>
    <definedName name="TQSLUIS">#REF!</definedName>
    <definedName name="TQSUAPE" localSheetId="9">#REF!</definedName>
    <definedName name="TQSUAPE">#REF!</definedName>
    <definedName name="TQSUL" localSheetId="9">#REF!</definedName>
    <definedName name="TQSUL">#REF!</definedName>
    <definedName name="TQUTINGAS" localSheetId="9">#REF!</definedName>
    <definedName name="TQUTINGAS">#REF!</definedName>
    <definedName name="TR" localSheetId="9">#REF!</definedName>
    <definedName name="TR">#REF!</definedName>
    <definedName name="TRAD__SchwLT_Pet600" localSheetId="9">#REF!</definedName>
    <definedName name="TRAD__SchwLT_Pet600">#REF!</definedName>
    <definedName name="TRAD_Bags" localSheetId="9">#REF!</definedName>
    <definedName name="TRAD_Bags">#REF!</definedName>
    <definedName name="TRAD_Lata" localSheetId="9">#REF!</definedName>
    <definedName name="TRAD_Lata">#REF!</definedName>
    <definedName name="TRAD_LS_Pet1_Pet15" localSheetId="9">#REF!</definedName>
    <definedName name="TRAD_LS_Pet1_Pet15">#REF!</definedName>
    <definedName name="TRAD_Pet2" localSheetId="9">#REF!</definedName>
    <definedName name="TRAD_Pet2">#REF!</definedName>
    <definedName name="TRAD_Retorn_1" localSheetId="9">#REF!</definedName>
    <definedName name="TRAD_Retorn_1">#REF!</definedName>
    <definedName name="TRAD_Retorn_2" localSheetId="9">#REF!</definedName>
    <definedName name="TRAD_Retorn_2">#REF!</definedName>
    <definedName name="TRAD_Sb_Pet225" localSheetId="9">#REF!</definedName>
    <definedName name="TRAD_Sb_Pet225">#REF!</definedName>
    <definedName name="Transfer" localSheetId="9">#REF!</definedName>
    <definedName name="Transfer">#REF!</definedName>
    <definedName name="TransferPricing" localSheetId="9">#REF!</definedName>
    <definedName name="TransferPricing">#REF!</definedName>
    <definedName name="transp36" localSheetId="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 localSheetId="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ORTE" localSheetId="9">[92]COLABORADORES!#REF!</definedName>
    <definedName name="TRANSPORTE">[92]COLABORADORES!#REF!</definedName>
    <definedName name="Trend._.Analysis" localSheetId="5" hidden="1">{#N/A,#N/A,FALSE,"Aging Summary";#N/A,#N/A,FALSE,"Ratio Analysis";#N/A,#N/A,FALSE,"Test 120 Day Accts";#N/A,#N/A,FALSE,"Tickmarks"}</definedName>
    <definedName name="Trend._.Analysis" localSheetId="4" hidden="1">{#N/A,#N/A,FALSE,"Aging Summary";#N/A,#N/A,FALSE,"Ratio Analysis";#N/A,#N/A,FALSE,"Test 120 Day Accts";#N/A,#N/A,FALSE,"Tickmarks"}</definedName>
    <definedName name="Trend._.Analysis" localSheetId="0" hidden="1">{#N/A,#N/A,FALSE,"Aging Summary";#N/A,#N/A,FALSE,"Ratio Analysis";#N/A,#N/A,FALSE,"Test 120 Day Accts";#N/A,#N/A,FALSE,"Tickmarks"}</definedName>
    <definedName name="Trend._.Analysis" hidden="1">{#N/A,#N/A,FALSE,"Aging Summary";#N/A,#N/A,FALSE,"Ratio Analysis";#N/A,#N/A,FALSE,"Test 120 Day Accts";#N/A,#N/A,FALSE,"Tickmarks"}</definedName>
    <definedName name="trialbalance" localSheetId="5">#REF!</definedName>
    <definedName name="trialbalance" localSheetId="9">#REF!</definedName>
    <definedName name="trialbalance" localSheetId="4">#REF!</definedName>
    <definedName name="trialbalance" localSheetId="0">#REF!</definedName>
    <definedName name="trialbalance">#REF!</definedName>
    <definedName name="Tributos_Questionados" localSheetId="9">#REF!</definedName>
    <definedName name="Tributos_Questionados" localSheetId="4">#REF!</definedName>
    <definedName name="Tributos_Questionados">#REF!</definedName>
    <definedName name="TRIMESTRE" localSheetId="9">#REF!</definedName>
    <definedName name="TRIMESTRE" localSheetId="4">#REF!</definedName>
    <definedName name="TRIMESTRE">#REF!</definedName>
    <definedName name="ts" localSheetId="9">#REF!</definedName>
    <definedName name="ts">#REF!</definedName>
    <definedName name="tsl" localSheetId="5" hidden="1">{#N/A,#N/A,FALSE,"Aging Summary";#N/A,#N/A,FALSE,"Ratio Analysis";#N/A,#N/A,FALSE,"Test 120 Day Accts";#N/A,#N/A,FALSE,"Tickmarks"}</definedName>
    <definedName name="tsl" localSheetId="4" hidden="1">{#N/A,#N/A,FALSE,"Aging Summary";#N/A,#N/A,FALSE,"Ratio Analysis";#N/A,#N/A,FALSE,"Test 120 Day Accts";#N/A,#N/A,FALSE,"Tickmarks"}</definedName>
    <definedName name="tsl" localSheetId="0" hidden="1">{#N/A,#N/A,FALSE,"Aging Summary";#N/A,#N/A,FALSE,"Ratio Analysis";#N/A,#N/A,FALSE,"Test 120 Day Accts";#N/A,#N/A,FALSE,"Tickmarks"}</definedName>
    <definedName name="tsl" hidden="1">{#N/A,#N/A,FALSE,"Aging Summary";#N/A,#N/A,FALSE,"Ratio Analysis";#N/A,#N/A,FALSE,"Test 120 Day Accts";#N/A,#N/A,FALSE,"Tickmarks"}</definedName>
    <definedName name="tsltsl" localSheetId="5" hidden="1">{#N/A,#N/A,FALSE,"Aging Summary";#N/A,#N/A,FALSE,"Ratio Analysis";#N/A,#N/A,FALSE,"Test 120 Day Accts";#N/A,#N/A,FALSE,"Tickmarks"}</definedName>
    <definedName name="tsltsl" localSheetId="4" hidden="1">{#N/A,#N/A,FALSE,"Aging Summary";#N/A,#N/A,FALSE,"Ratio Analysis";#N/A,#N/A,FALSE,"Test 120 Day Accts";#N/A,#N/A,FALSE,"Tickmarks"}</definedName>
    <definedName name="tsltsl" localSheetId="0" hidden="1">{#N/A,#N/A,FALSE,"Aging Summary";#N/A,#N/A,FALSE,"Ratio Analysis";#N/A,#N/A,FALSE,"Test 120 Day Accts";#N/A,#N/A,FALSE,"Tickmarks"}</definedName>
    <definedName name="tsltsl" hidden="1">{#N/A,#N/A,FALSE,"Aging Summary";#N/A,#N/A,FALSE,"Ratio Analysis";#N/A,#N/A,FALSE,"Test 120 Day Accts";#N/A,#N/A,FALSE,"Tickmarks"}</definedName>
    <definedName name="tt" localSheetId="9">[149]ESTIMAR!#REF!</definedName>
    <definedName name="tt" localSheetId="1">[149]ESTIMAR!#REF!</definedName>
    <definedName name="tt" localSheetId="2">[149]ESTIMAR!#REF!</definedName>
    <definedName name="tt">[149]ESTIMAR!#REF!</definedName>
    <definedName name="TT_ResumoPrevisaoRefOrdena">'[176]Forum-jan02'!$A$1:$Q$19</definedName>
    <definedName name="TTF93A" localSheetId="5">#REF!</definedName>
    <definedName name="TTF93A" localSheetId="9">#REF!</definedName>
    <definedName name="TTF93A" localSheetId="4">#REF!</definedName>
    <definedName name="TTF93A" localSheetId="0">#REF!</definedName>
    <definedName name="TTF93A">#REF!</definedName>
    <definedName name="TTF94A" localSheetId="9">#REF!</definedName>
    <definedName name="TTF94A" localSheetId="4">#REF!</definedName>
    <definedName name="TTF94A">#REF!</definedName>
    <definedName name="TTF95A" localSheetId="9">#REF!</definedName>
    <definedName name="TTF95A" localSheetId="4">#REF!</definedName>
    <definedName name="TTF95A">#REF!</definedName>
    <definedName name="TTF96A" localSheetId="9">#REF!</definedName>
    <definedName name="TTF96A">#REF!</definedName>
    <definedName name="ttt" localSheetId="9">#REF!</definedName>
    <definedName name="ttt">#REF!</definedName>
    <definedName name="tttt" localSheetId="5"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ttt" localSheetId="4"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ttt" localSheetId="0"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ttt"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TTTTTTTTTT" localSheetId="5" hidden="1">{#N/A,#N/A,FALSE,"Aging Summary";#N/A,#N/A,FALSE,"Ratio Analysis";#N/A,#N/A,FALSE,"Test 120 Day Accts";#N/A,#N/A,FALSE,"Tickmarks"}</definedName>
    <definedName name="TTTTTTTTTTT" localSheetId="4" hidden="1">{#N/A,#N/A,FALSE,"Aging Summary";#N/A,#N/A,FALSE,"Ratio Analysis";#N/A,#N/A,FALSE,"Test 120 Day Accts";#N/A,#N/A,FALSE,"Tickmarks"}</definedName>
    <definedName name="TTTTTTTTTTT" localSheetId="0" hidden="1">{#N/A,#N/A,FALSE,"Aging Summary";#N/A,#N/A,FALSE,"Ratio Analysis";#N/A,#N/A,FALSE,"Test 120 Day Accts";#N/A,#N/A,FALSE,"Tickmarks"}</definedName>
    <definedName name="TTTTTTTTTTT" hidden="1">{#N/A,#N/A,FALSE,"Aging Summary";#N/A,#N/A,FALSE,"Ratio Analysis";#N/A,#N/A,FALSE,"Test 120 Day Accts";#N/A,#N/A,FALSE,"Tickmarks"}</definedName>
    <definedName name="TTTTTTTTTTTTTTTT" localSheetId="5" hidden="1">{#N/A,#N/A,FALSE,"Aging Summary";#N/A,#N/A,FALSE,"Ratio Analysis";#N/A,#N/A,FALSE,"Test 120 Day Accts";#N/A,#N/A,FALSE,"Tickmarks"}</definedName>
    <definedName name="TTTTTTTTTTTTTTTT" localSheetId="4" hidden="1">{#N/A,#N/A,FALSE,"Aging Summary";#N/A,#N/A,FALSE,"Ratio Analysis";#N/A,#N/A,FALSE,"Test 120 Day Accts";#N/A,#N/A,FALSE,"Tickmarks"}</definedName>
    <definedName name="TTTTTTTTTTTTTTTT" localSheetId="0" hidden="1">{#N/A,#N/A,FALSE,"Aging Summary";#N/A,#N/A,FALSE,"Ratio Analysis";#N/A,#N/A,FALSE,"Test 120 Day Accts";#N/A,#N/A,FALSE,"Tickmarks"}</definedName>
    <definedName name="TTTTTTTTTTTTTTTT" hidden="1">{#N/A,#N/A,FALSE,"Aging Summary";#N/A,#N/A,FALSE,"Ratio Analysis";#N/A,#N/A,FALSE,"Test 120 Day Accts";#N/A,#N/A,FALSE,"Tickmarks"}</definedName>
    <definedName name="ttttttttttttttttttttttttttttttttttttttttttttttttttttttttt" localSheetId="5">#REF!</definedName>
    <definedName name="ttttttttttttttttttttttttttttttttttttttttttttttttttttttttt" localSheetId="9">#REF!</definedName>
    <definedName name="ttttttttttttttttttttttttttttttttttttttttttttttttttttttttt" localSheetId="4">#REF!</definedName>
    <definedName name="ttttttttttttttttttttttttttttttttttttttttttttttttttttttttt" localSheetId="0">#REF!</definedName>
    <definedName name="ttttttttttttttttttttttttttttttttttttttttttttttttttttttttt">#REF!</definedName>
    <definedName name="TUDO" localSheetId="9">#REF!</definedName>
    <definedName name="TUDO" localSheetId="4">#REF!</definedName>
    <definedName name="TUDO">#REF!</definedName>
    <definedName name="TXPARA" localSheetId="9">[44]Índices!#REF!</definedName>
    <definedName name="TXPARA" localSheetId="4">[44]Índices!#REF!</definedName>
    <definedName name="TXPARA">[44]Índices!#REF!</definedName>
    <definedName name="txvenmonsanto" localSheetId="5">#REF!</definedName>
    <definedName name="txvenmonsanto" localSheetId="9">#REF!</definedName>
    <definedName name="txvenmonsanto" localSheetId="4">#REF!</definedName>
    <definedName name="txvenmonsanto" localSheetId="0">#REF!</definedName>
    <definedName name="txvenmonsanto">#REF!</definedName>
    <definedName name="u" localSheetId="9">#REF!</definedName>
    <definedName name="u" localSheetId="4">#REF!</definedName>
    <definedName name="u">#REF!</definedName>
    <definedName name="U610_" localSheetId="9">[7]Histórico!#REF!</definedName>
    <definedName name="U610_" localSheetId="4">[7]Histórico!#REF!</definedName>
    <definedName name="U610_">[7]Histórico!#REF!</definedName>
    <definedName name="U630_" localSheetId="9">[7]Histórico!#REF!</definedName>
    <definedName name="U630_" localSheetId="4">[7]Histórico!#REF!</definedName>
    <definedName name="U630_">[7]Histórico!#REF!</definedName>
    <definedName name="UBUT" localSheetId="9">[7]Histórico!#REF!</definedName>
    <definedName name="UBUT" localSheetId="4">[7]Histórico!#REF!</definedName>
    <definedName name="UBUT">[7]Histórico!#REF!</definedName>
    <definedName name="UBUT_UPRO" localSheetId="9">[7]Histórico!#REF!</definedName>
    <definedName name="UBUT_UPRO" localSheetId="4">[7]Histórico!#REF!</definedName>
    <definedName name="UBUT_UPRO">[7]Histórico!#REF!</definedName>
    <definedName name="uc_fat">'[97]pl atual'!$D$1:$D$65536</definedName>
    <definedName name="UFIR" localSheetId="5">#REF!</definedName>
    <definedName name="UFIR" localSheetId="9">#REF!</definedName>
    <definedName name="UFIR" localSheetId="4">#REF!</definedName>
    <definedName name="UFIR" localSheetId="0">#REF!</definedName>
    <definedName name="UFIR">#REF!</definedName>
    <definedName name="UFIR0101" localSheetId="9">#REF!</definedName>
    <definedName name="UFIR0101" localSheetId="4">#REF!</definedName>
    <definedName name="UFIR0101">#REF!</definedName>
    <definedName name="UFIR0102" localSheetId="9">#REF!</definedName>
    <definedName name="UFIR0102" localSheetId="4">#REF!</definedName>
    <definedName name="UFIR0102">#REF!</definedName>
    <definedName name="UFIR0103" localSheetId="9">#REF!</definedName>
    <definedName name="UFIR0103">#REF!</definedName>
    <definedName name="UFIR0104" localSheetId="9">#REF!</definedName>
    <definedName name="UFIR0104">#REF!</definedName>
    <definedName name="UFIR0105" localSheetId="9">#REF!</definedName>
    <definedName name="UFIR0105">#REF!</definedName>
    <definedName name="UFIR0106" localSheetId="9">#REF!</definedName>
    <definedName name="UFIR0106">#REF!</definedName>
    <definedName name="UFIR0107" localSheetId="9">#REF!</definedName>
    <definedName name="UFIR0107">#REF!</definedName>
    <definedName name="UFIR0108" localSheetId="9">#REF!</definedName>
    <definedName name="UFIR0108">#REF!</definedName>
    <definedName name="UFIR0109" localSheetId="9">#REF!</definedName>
    <definedName name="UFIR0109">#REF!</definedName>
    <definedName name="UFIR0110" localSheetId="9">#REF!</definedName>
    <definedName name="UFIR0110">#REF!</definedName>
    <definedName name="UFIR0111" localSheetId="9">#REF!</definedName>
    <definedName name="UFIR0111">#REF!</definedName>
    <definedName name="UFIR0112" localSheetId="9">#REF!</definedName>
    <definedName name="UFIR0112">#REF!</definedName>
    <definedName name="UFIR012" localSheetId="9">#REF!</definedName>
    <definedName name="UFIR012">#REF!</definedName>
    <definedName name="UFIR1" localSheetId="9">#REF!</definedName>
    <definedName name="UFIR1">#REF!</definedName>
    <definedName name="UFIR10" localSheetId="9">#REF!</definedName>
    <definedName name="UFIR10">#REF!</definedName>
    <definedName name="UFIR11" localSheetId="9">#REF!</definedName>
    <definedName name="UFIR11">#REF!</definedName>
    <definedName name="UFIR12" localSheetId="9">#REF!</definedName>
    <definedName name="UFIR12">#REF!</definedName>
    <definedName name="UFIR2" localSheetId="9">#REF!</definedName>
    <definedName name="UFIR2">#REF!</definedName>
    <definedName name="UFIR3" localSheetId="9">#REF!</definedName>
    <definedName name="UFIR3">#REF!</definedName>
    <definedName name="UFIR4" localSheetId="9">#REF!</definedName>
    <definedName name="UFIR4">#REF!</definedName>
    <definedName name="UFIR5" localSheetId="9">#REF!</definedName>
    <definedName name="UFIR5">#REF!</definedName>
    <definedName name="UFIR6" localSheetId="9">#REF!</definedName>
    <definedName name="UFIR6">#REF!</definedName>
    <definedName name="UFIR7" localSheetId="9">#REF!</definedName>
    <definedName name="UFIR7">#REF!</definedName>
    <definedName name="UFIR8" localSheetId="9">#REF!</definedName>
    <definedName name="UFIR8">#REF!</definedName>
    <definedName name="UFIR9" localSheetId="9">#REF!</definedName>
    <definedName name="UFIR9">#REF!</definedName>
    <definedName name="UI" localSheetId="5" hidden="1">{#N/A,#N/A,FALSE,"TOTAL"}</definedName>
    <definedName name="UI" localSheetId="4" hidden="1">{#N/A,#N/A,FALSE,"TOTAL"}</definedName>
    <definedName name="UI" localSheetId="0" hidden="1">{#N/A,#N/A,FALSE,"TOTAL"}</definedName>
    <definedName name="UI" hidden="1">{#N/A,#N/A,FALSE,"TOTAL"}</definedName>
    <definedName name="UJ51_UNO2" localSheetId="9">[7]Histórico!#REF!</definedName>
    <definedName name="UJ51_UNO2">[7]Histórico!#REF!</definedName>
    <definedName name="um">[68]!um</definedName>
    <definedName name="UN_D_PI" localSheetId="5">#REF!</definedName>
    <definedName name="UN_D_PI" localSheetId="9">#REF!</definedName>
    <definedName name="UN_D_PI" localSheetId="4">#REF!</definedName>
    <definedName name="UN_D_PI" localSheetId="0">#REF!</definedName>
    <definedName name="UN_D_PI">#REF!</definedName>
    <definedName name="UN_D_PP" localSheetId="9">#REF!</definedName>
    <definedName name="UN_D_PP" localSheetId="4">#REF!</definedName>
    <definedName name="UN_D_PP">#REF!</definedName>
    <definedName name="UN_T_PI" localSheetId="9">#REF!</definedName>
    <definedName name="UN_T_PI" localSheetId="4">#REF!</definedName>
    <definedName name="UN_T_PI">#REF!</definedName>
    <definedName name="UN_T_PP" localSheetId="9">#REF!</definedName>
    <definedName name="UN_T_PP">#REF!</definedName>
    <definedName name="UNFT" localSheetId="9">[7]Histórico!#REF!</definedName>
    <definedName name="UNFT">[7]Histórico!#REF!</definedName>
    <definedName name="UNFT_UUNL" localSheetId="9">[7]Histórico!#REF!</definedName>
    <definedName name="UNFT_UUNL">[7]Histórico!#REF!</definedName>
    <definedName name="UNIFORME" localSheetId="5">#REF!</definedName>
    <definedName name="UNIFORME" localSheetId="9">#REF!</definedName>
    <definedName name="UNIFORME" localSheetId="4">#REF!</definedName>
    <definedName name="UNIFORME" localSheetId="0">#REF!</definedName>
    <definedName name="UNIFORME">#REF!</definedName>
    <definedName name="Unl_Nft.USG">[85]Histórico!$AB$111</definedName>
    <definedName name="UnlNYH_UnlUSG">[85]Histórico!$O$205</definedName>
    <definedName name="UnlNYH_WTI">[85]Histórico!$O$278</definedName>
    <definedName name="UnlSING_Dtd">[85]Histórico!$A$602</definedName>
    <definedName name="Untitled" localSheetId="5">#REF!</definedName>
    <definedName name="Untitled" localSheetId="9">#REF!</definedName>
    <definedName name="Untitled" localSheetId="4">#REF!</definedName>
    <definedName name="Untitled" localSheetId="0">#REF!</definedName>
    <definedName name="Untitled">#REF!</definedName>
    <definedName name="UOP___TECNOLOGIA" localSheetId="9">#REF!</definedName>
    <definedName name="UOP___TECNOLOGIA" localSheetId="4">#REF!</definedName>
    <definedName name="UOP___TECNOLOGIA">#REF!</definedName>
    <definedName name="UPRO" localSheetId="9">[7]Histórico!#REF!</definedName>
    <definedName name="UPRO" localSheetId="4">[7]Histórico!#REF!</definedName>
    <definedName name="UPRO">[7]Histórico!#REF!</definedName>
    <definedName name="ur">'[115]TABELA URTJLP (2)'!$B$7:$B$743</definedName>
    <definedName name="urt">'[115]TABELA URTJLP (2)'!$B$6:$B$743</definedName>
    <definedName name="URTJLP">'[115]TABELA URTJLP (2)'!$B$368:$B$743</definedName>
    <definedName name="USMetanol03" localSheetId="5">#REF!</definedName>
    <definedName name="USMetanol03" localSheetId="9">#REF!</definedName>
    <definedName name="USMetanol03" localSheetId="4">#REF!</definedName>
    <definedName name="USMetanol03" localSheetId="0">#REF!</definedName>
    <definedName name="USMetanol03">#REF!</definedName>
    <definedName name="usmetanolba02" localSheetId="9">#REF!</definedName>
    <definedName name="usmetanolba02" localSheetId="4">#REF!</definedName>
    <definedName name="usmetanolba02">#REF!</definedName>
    <definedName name="USMetanolba03" localSheetId="9">#REF!</definedName>
    <definedName name="USMetanolba03" localSheetId="4">#REF!</definedName>
    <definedName name="USMetanolba03">#REF!</definedName>
    <definedName name="usmetanolsp02" localSheetId="9">#REF!</definedName>
    <definedName name="usmetanolsp02">#REF!</definedName>
    <definedName name="usmetanolsp03" localSheetId="9">#REF!</definedName>
    <definedName name="usmetanolsp03">#REF!</definedName>
    <definedName name="USPenta" localSheetId="9">#REF!</definedName>
    <definedName name="USPenta">#REF!</definedName>
    <definedName name="USPenta02" localSheetId="9">#REF!</definedName>
    <definedName name="USPenta02">#REF!</definedName>
    <definedName name="USPenta03" localSheetId="9">#REF!</definedName>
    <definedName name="USPenta03">#REF!</definedName>
    <definedName name="Utilizadas" localSheetId="9">#REF!</definedName>
    <definedName name="Utilizadas">#REF!</definedName>
    <definedName name="Utilizadas_5" localSheetId="9">#REF!</definedName>
    <definedName name="Utilizadas_5">#REF!</definedName>
    <definedName name="Utilizadas_6" localSheetId="9">#REF!</definedName>
    <definedName name="Utilizadas_6">#REF!</definedName>
    <definedName name="Utilizadas3">[209]Utilizadas!$A$1:$B$40000</definedName>
    <definedName name="uu" localSheetId="5">[149]ESTIMAR!#REF!</definedName>
    <definedName name="uu" localSheetId="9">[149]ESTIMAR!#REF!</definedName>
    <definedName name="uu" localSheetId="1">[149]ESTIMAR!#REF!</definedName>
    <definedName name="uu" localSheetId="4">[149]ESTIMAR!#REF!</definedName>
    <definedName name="uu" localSheetId="2">[149]ESTIMAR!#REF!</definedName>
    <definedName name="uu" localSheetId="0">[149]ESTIMAR!#REF!</definedName>
    <definedName name="uu">[149]ESTIMAR!#REF!</definedName>
    <definedName name="UUNL" localSheetId="9">[7]Histórico!#REF!</definedName>
    <definedName name="UUNL" localSheetId="4">[7]Histórico!#REF!</definedName>
    <definedName name="UUNL">[7]Histórico!#REF!</definedName>
    <definedName name="uuu" localSheetId="9" hidden="1">[66]BP!#REF!</definedName>
    <definedName name="uuu" localSheetId="4" hidden="1">[66]BP!#REF!</definedName>
    <definedName name="uuu" hidden="1">[66]BP!#REF!</definedName>
    <definedName name="V">[68]!V</definedName>
    <definedName name="va" localSheetId="5">#REF!</definedName>
    <definedName name="va" localSheetId="9">#REF!</definedName>
    <definedName name="va" localSheetId="4">#REF!</definedName>
    <definedName name="va" localSheetId="0">#REF!</definedName>
    <definedName name="va">#REF!</definedName>
    <definedName name="VAL_CAPEX" localSheetId="9">#REF!</definedName>
    <definedName name="VAL_CAPEX" localSheetId="4">#REF!</definedName>
    <definedName name="VAL_CAPEX">#REF!</definedName>
    <definedName name="VAL_F1" localSheetId="9">#REF!</definedName>
    <definedName name="VAL_F1" localSheetId="4">#REF!</definedName>
    <definedName name="VAL_F1">#REF!</definedName>
    <definedName name="VAL_F10_1" localSheetId="9">#REF!</definedName>
    <definedName name="VAL_F10_1">#REF!</definedName>
    <definedName name="VAL_F5" localSheetId="9">#REF!</definedName>
    <definedName name="VAL_F5">#REF!</definedName>
    <definedName name="VAL_F7" localSheetId="9">#REF!</definedName>
    <definedName name="VAL_F7">#REF!</definedName>
    <definedName name="VAL_INTERCOY" localSheetId="9">#REF!</definedName>
    <definedName name="VAL_INTERCOY">#REF!</definedName>
    <definedName name="VAL_WCAP" localSheetId="9">#REF!</definedName>
    <definedName name="VAL_WCAP">#REF!</definedName>
    <definedName name="vale" localSheetId="9">#REF!</definedName>
    <definedName name="vale">#REF!</definedName>
    <definedName name="valor">'[119]DEBS x CCB'!$C$4</definedName>
    <definedName name="VALOR_AÇA">'[113]G. BRASÍLIA'!$G$90:$G$90</definedName>
    <definedName name="VALOR_ALT" localSheetId="5">#REF!</definedName>
    <definedName name="VALOR_ALT" localSheetId="9">#REF!</definedName>
    <definedName name="VALOR_ALT" localSheetId="4">#REF!</definedName>
    <definedName name="VALOR_ALT" localSheetId="0">#REF!</definedName>
    <definedName name="VALOR_ALT">#REF!</definedName>
    <definedName name="VALOR_ARA" localSheetId="9">#REF!</definedName>
    <definedName name="VALOR_ARA" localSheetId="4">#REF!</definedName>
    <definedName name="VALOR_ARA">#REF!</definedName>
    <definedName name="VALOR_BAU" localSheetId="9">#REF!</definedName>
    <definedName name="VALOR_BAU" localSheetId="4">#REF!</definedName>
    <definedName name="VALOR_BAU">#REF!</definedName>
    <definedName name="VALOR_BEL" localSheetId="9">#REF!</definedName>
    <definedName name="VALOR_BEL">#REF!</definedName>
    <definedName name="VALOR_BET" localSheetId="9">#REF!</definedName>
    <definedName name="VALOR_BET">#REF!</definedName>
    <definedName name="VALOR_BH" localSheetId="9">[113]ESCRITÓRIO!#REF!</definedName>
    <definedName name="VALOR_BH" localSheetId="1">[113]ESCRITÓRIO!#REF!</definedName>
    <definedName name="VALOR_BH" localSheetId="2">[113]ESCRITÓRIO!#REF!</definedName>
    <definedName name="VALOR_BH">[113]ESCRITÓRIO!#REF!</definedName>
    <definedName name="VALOR_BIG" localSheetId="5">#REF!</definedName>
    <definedName name="VALOR_BIG" localSheetId="9">#REF!</definedName>
    <definedName name="VALOR_BIG" localSheetId="4">#REF!</definedName>
    <definedName name="VALOR_BIG" localSheetId="0">#REF!</definedName>
    <definedName name="VALOR_BIG">#REF!</definedName>
    <definedName name="VALOR_BRA" localSheetId="9">#REF!</definedName>
    <definedName name="VALOR_BRA" localSheetId="4">#REF!</definedName>
    <definedName name="VALOR_BRA">#REF!</definedName>
    <definedName name="VALOR_CAB" localSheetId="9">#REF!</definedName>
    <definedName name="VALOR_CAB" localSheetId="4">#REF!</definedName>
    <definedName name="VALOR_CAB">#REF!</definedName>
    <definedName name="VALOR_CAE" localSheetId="9">#REF!</definedName>
    <definedName name="VALOR_CAE">#REF!</definedName>
    <definedName name="VALOR_CAMPO" localSheetId="9">#REF!</definedName>
    <definedName name="VALOR_CAMPO">#REF!</definedName>
    <definedName name="VALOR_CAN" localSheetId="9">#REF!</definedName>
    <definedName name="VALOR_CAN">#REF!</definedName>
    <definedName name="VALOR_CRA" localSheetId="9">#REF!</definedName>
    <definedName name="VALOR_CRA">#REF!</definedName>
    <definedName name="VALOR_DUC" localSheetId="9">#REF!</definedName>
    <definedName name="VALOR_DUC">#REF!</definedName>
    <definedName name="VALOR_ESTEIO" localSheetId="9">#REF!</definedName>
    <definedName name="VALOR_ESTEIO">#REF!</definedName>
    <definedName name="VALOR_FOR" localSheetId="9">#REF!</definedName>
    <definedName name="VALOR_FOR">#REF!</definedName>
    <definedName name="VALOR_GOI" localSheetId="9">#REF!</definedName>
    <definedName name="VALOR_GOI">#REF!</definedName>
    <definedName name="VALOR_GOV" localSheetId="9">#REF!</definedName>
    <definedName name="VALOR_GOV">#REF!</definedName>
    <definedName name="VALOR_GUA" localSheetId="9">#REF!</definedName>
    <definedName name="VALOR_GUA">#REF!</definedName>
    <definedName name="VALOR_GUAR" localSheetId="9">#REF!</definedName>
    <definedName name="VALOR_GUAR">#REF!</definedName>
    <definedName name="VALOR_GUARA" localSheetId="9">#REF!</definedName>
    <definedName name="VALOR_GUARA">#REF!</definedName>
    <definedName name="VALOR_GUARULHOS" localSheetId="9">#REF!</definedName>
    <definedName name="VALOR_GUARULHOS">#REF!</definedName>
    <definedName name="VALOR_IPO" localSheetId="9">#REF!</definedName>
    <definedName name="VALOR_IPO">#REF!</definedName>
    <definedName name="VALOR_ITA" localSheetId="9">#REF!</definedName>
    <definedName name="VALOR_ITA">#REF!</definedName>
    <definedName name="VALOR_ITAJAI" localSheetId="9">#REF!</definedName>
    <definedName name="VALOR_ITAJAI">#REF!</definedName>
    <definedName name="VALOR_JEQ" localSheetId="9">#REF!</definedName>
    <definedName name="VALOR_JEQ">#REF!</definedName>
    <definedName name="VALOR_JUA" localSheetId="9">#REF!</definedName>
    <definedName name="VALOR_JUA">#REF!</definedName>
    <definedName name="VALOR_LAR" localSheetId="9">#REF!</definedName>
    <definedName name="VALOR_LAR">#REF!</definedName>
    <definedName name="VALOR_LEM" localSheetId="9">#REF!</definedName>
    <definedName name="VALOR_LEM">#REF!</definedName>
    <definedName name="VALOR_LUB" localSheetId="9">'[113]LUBRIFICANTES - ASFALTO'!#REF!</definedName>
    <definedName name="VALOR_LUB" localSheetId="1">'[113]LUBRIFICANTES - ASFALTO'!#REF!</definedName>
    <definedName name="VALOR_LUB" localSheetId="2">'[113]LUBRIFICANTES - ASFALTO'!#REF!</definedName>
    <definedName name="VALOR_LUB">'[113]LUBRIFICANTES - ASFALTO'!#REF!</definedName>
    <definedName name="VALOR_MAC" localSheetId="5">#REF!</definedName>
    <definedName name="VALOR_MAC" localSheetId="9">#REF!</definedName>
    <definedName name="VALOR_MAC" localSheetId="4">#REF!</definedName>
    <definedName name="VALOR_MAC" localSheetId="0">#REF!</definedName>
    <definedName name="VALOR_MAC">#REF!</definedName>
    <definedName name="VALOR_MAR" localSheetId="9">#REF!</definedName>
    <definedName name="VALOR_MAR" localSheetId="4">#REF!</definedName>
    <definedName name="VALOR_MAR">#REF!</definedName>
    <definedName name="VALOR_MARINGA" localSheetId="9">#REF!</definedName>
    <definedName name="VALOR_MARINGA" localSheetId="4">#REF!</definedName>
    <definedName name="VALOR_MARINGA">#REF!</definedName>
    <definedName name="VALOR_MARITIMO" localSheetId="9">#REF!</definedName>
    <definedName name="VALOR_MARITIMO">#REF!</definedName>
    <definedName name="VALOR_MOC" localSheetId="9">#REF!</definedName>
    <definedName name="VALOR_MOC">#REF!</definedName>
    <definedName name="VALOR_NAN" localSheetId="9">#REF!</definedName>
    <definedName name="VALOR_NAN">#REF!</definedName>
    <definedName name="VALOR_NATAL" localSheetId="9">[113]ESCRITÓRIO!#REF!</definedName>
    <definedName name="VALOR_NATAL" localSheetId="1">[113]ESCRITÓRIO!#REF!</definedName>
    <definedName name="VALOR_NATAL" localSheetId="2">[113]ESCRITÓRIO!#REF!</definedName>
    <definedName name="VALOR_NATAL">[113]ESCRITÓRIO!#REF!</definedName>
    <definedName name="VALOR_OUR" localSheetId="5">#REF!</definedName>
    <definedName name="VALOR_OUR" localSheetId="9">#REF!</definedName>
    <definedName name="VALOR_OUR" localSheetId="4">#REF!</definedName>
    <definedName name="VALOR_OUR" localSheetId="0">#REF!</definedName>
    <definedName name="VALOR_OUR">#REF!</definedName>
    <definedName name="VALOR_PASSO" localSheetId="9">#REF!</definedName>
    <definedName name="VALOR_PASSO" localSheetId="4">#REF!</definedName>
    <definedName name="VALOR_PASSO">#REF!</definedName>
    <definedName name="VALOR_PAU" localSheetId="9">#REF!</definedName>
    <definedName name="VALOR_PAU" localSheetId="4">#REF!</definedName>
    <definedName name="VALOR_PAU">#REF!</definedName>
    <definedName name="VALOR_PONTA" localSheetId="9">'[113]LUBRIFICANTES - ASFALTO'!#REF!</definedName>
    <definedName name="VALOR_PONTA" localSheetId="1">'[113]LUBRIFICANTES - ASFALTO'!#REF!</definedName>
    <definedName name="VALOR_PONTA" localSheetId="4">'[113]LUBRIFICANTES - ASFALTO'!#REF!</definedName>
    <definedName name="VALOR_PONTA" localSheetId="2">'[113]LUBRIFICANTES - ASFALTO'!#REF!</definedName>
    <definedName name="VALOR_PONTA">'[113]LUBRIFICANTES - ASFALTO'!#REF!</definedName>
    <definedName name="VALOR_POOL" localSheetId="9">'[113]Ativos e Pool'!#REF!</definedName>
    <definedName name="VALOR_POOL" localSheetId="1">'[113]Ativos e Pool'!#REF!</definedName>
    <definedName name="VALOR_POOL" localSheetId="4">'[113]Ativos e Pool'!#REF!</definedName>
    <definedName name="VALOR_POOL" localSheetId="2">'[113]Ativos e Pool'!#REF!</definedName>
    <definedName name="VALOR_POOL">'[113]Ativos e Pool'!#REF!</definedName>
    <definedName name="VALOR_PRE" localSheetId="5">#REF!</definedName>
    <definedName name="VALOR_PRE" localSheetId="9">#REF!</definedName>
    <definedName name="VALOR_PRE" localSheetId="4">#REF!</definedName>
    <definedName name="VALOR_PRE" localSheetId="0">#REF!</definedName>
    <definedName name="VALOR_PRE">#REF!</definedName>
    <definedName name="VALOR_RIB" localSheetId="9">#REF!</definedName>
    <definedName name="VALOR_RIB" localSheetId="4">#REF!</definedName>
    <definedName name="VALOR_RIB">#REF!</definedName>
    <definedName name="VALOR_SAO" localSheetId="9">#REF!</definedName>
    <definedName name="VALOR_SAO" localSheetId="4">#REF!</definedName>
    <definedName name="VALOR_SAO">#REF!</definedName>
    <definedName name="VALOR_SJC" localSheetId="9">#REF!</definedName>
    <definedName name="VALOR_SJC">#REF!</definedName>
    <definedName name="VALOR_SJRP" localSheetId="9">#REF!</definedName>
    <definedName name="VALOR_SJRP">#REF!</definedName>
    <definedName name="VALOR_TER" localSheetId="9">#REF!</definedName>
    <definedName name="VALOR_TER">#REF!</definedName>
    <definedName name="VALOR_UBE" localSheetId="9">#REF!</definedName>
    <definedName name="VALOR_UBE">#REF!</definedName>
    <definedName name="VALOR_UBER" localSheetId="9">#REF!</definedName>
    <definedName name="VALOR_UBER">#REF!</definedName>
    <definedName name="VALOR_VAR" localSheetId="9">#REF!</definedName>
    <definedName name="VALOR_VAR">#REF!</definedName>
    <definedName name="VALOR_VIT" localSheetId="9">#REF!</definedName>
    <definedName name="VALOR_VIT">#REF!</definedName>
    <definedName name="Valores">[101]Base!$D$2:$G$181</definedName>
    <definedName name="valorimplantacao" localSheetId="5">#REF!</definedName>
    <definedName name="valorimplantacao" localSheetId="9">#REF!</definedName>
    <definedName name="valorimplantacao" localSheetId="4">#REF!</definedName>
    <definedName name="valorimplantacao" localSheetId="0">#REF!</definedName>
    <definedName name="valorimplantacao">#REF!</definedName>
    <definedName name="valormediomesveic" localSheetId="9">#REF!</definedName>
    <definedName name="valormediomesveic" localSheetId="4">#REF!</definedName>
    <definedName name="valormediomesveic">#REF!</definedName>
    <definedName name="values" localSheetId="5">#REF!,#REF!,#REF!</definedName>
    <definedName name="values" localSheetId="9">#REF!,#REF!,#REF!</definedName>
    <definedName name="values" localSheetId="4">#REF!,#REF!,#REF!</definedName>
    <definedName name="values" localSheetId="0">#REF!,#REF!,#REF!</definedName>
    <definedName name="values">#REF!,#REF!,#REF!</definedName>
    <definedName name="VB_CHECK" localSheetId="5">#REF!</definedName>
    <definedName name="VB_CHECK" localSheetId="9">#REF!</definedName>
    <definedName name="VB_CHECK" localSheetId="4">#REF!</definedName>
    <definedName name="VB_CHECK" localSheetId="0">#REF!</definedName>
    <definedName name="VB_CHECK">#REF!</definedName>
    <definedName name="VB_CHECKRANGE" localSheetId="9">#REF!</definedName>
    <definedName name="VB_CHECKRANGE" localSheetId="4">#REF!</definedName>
    <definedName name="VB_CHECKRANGE">#REF!</definedName>
    <definedName name="VB_INDEX" localSheetId="9">#REF!</definedName>
    <definedName name="VB_INDEX" localSheetId="4">#REF!</definedName>
    <definedName name="VB_INDEX">#REF!</definedName>
    <definedName name="VB_PAPERSIZE" localSheetId="9">#REF!</definedName>
    <definedName name="VB_PAPERSIZE">#REF!</definedName>
    <definedName name="VB_SHEETNAME" localSheetId="9">#REF!</definedName>
    <definedName name="VB_SHEETNAME">#REF!</definedName>
    <definedName name="VEFINAL">'[146]SKU Todo FINAL'!$B$292:$B$496</definedName>
    <definedName name="Vend1" localSheetId="5">#REF!</definedName>
    <definedName name="Vend1" localSheetId="9">#REF!</definedName>
    <definedName name="Vend1" localSheetId="4">#REF!</definedName>
    <definedName name="Vend1" localSheetId="0">#REF!</definedName>
    <definedName name="Vend1">#REF!</definedName>
    <definedName name="Vendas" localSheetId="9">#REF!</definedName>
    <definedName name="Vendas" localSheetId="4">#REF!</definedName>
    <definedName name="Vendas">#REF!</definedName>
    <definedName name="VER_RESUMO_1">'[194]PDD02 - Adtos'!$A$85</definedName>
    <definedName name="VER_RESUMO_101">'[194]PDD03 - Adtos'!$A$33</definedName>
    <definedName name="VER_RESUMO_102">'[194]PDD03 - Adtos'!$A$61</definedName>
    <definedName name="VER_RESUMO_103">'[194]PDD03 - Adtos'!$A$67</definedName>
    <definedName name="VER_RESUMO_105">'[194]PDD03 - Adtos'!$A$69</definedName>
    <definedName name="VER_RESUMO_2">'[194]PDD02 - Adtos'!$A$95</definedName>
    <definedName name="VER_RESUMO_3">'[194]PDD02 - Adtos'!$A$119</definedName>
    <definedName name="VER_RESUMO_4">'[194]PDD02 - Adtos'!$A$131</definedName>
    <definedName name="VER_RESUMO_5">'[194]PDD02 - Adtos'!$A$133</definedName>
    <definedName name="VER_RESUMO_900">'[194]PDD04 - Adtos'!$A$29</definedName>
    <definedName name="VER_RESUMO_901">'[194]PDD04 - Adtos'!$A$37</definedName>
    <definedName name="VER_RESUMO_902">'[194]PDD04 - Adtos'!$A$59</definedName>
    <definedName name="VER_RESUMO_904">'[194]PDD04 - Adtos'!$A$61</definedName>
    <definedName name="vf" localSheetId="5">#REF!</definedName>
    <definedName name="vf" localSheetId="9">#REF!</definedName>
    <definedName name="vf" localSheetId="4">#REF!</definedName>
    <definedName name="vf" localSheetId="0">#REF!</definedName>
    <definedName name="vf">#REF!</definedName>
    <definedName name="vformolsp02" localSheetId="9">#REF!</definedName>
    <definedName name="vformolsp02" localSheetId="4">#REF!</definedName>
    <definedName name="vformolsp02">#REF!</definedName>
    <definedName name="vformolsp03" localSheetId="9">#REF!</definedName>
    <definedName name="vformolsp03" localSheetId="4">#REF!</definedName>
    <definedName name="vformolsp03">#REF!</definedName>
    <definedName name="vg" localSheetId="5" hidden="1">{#N/A,#N/A,FALSE,"TOTAL"}</definedName>
    <definedName name="vg" localSheetId="4" hidden="1">{#N/A,#N/A,FALSE,"TOTAL"}</definedName>
    <definedName name="vg" localSheetId="0" hidden="1">{#N/A,#N/A,FALSE,"TOTAL"}</definedName>
    <definedName name="vg" hidden="1">{#N/A,#N/A,FALSE,"TOTAL"}</definedName>
    <definedName name="vgdf" localSheetId="5" hidden="1">{#N/A,#N/A,FALSE,"Dutos";#N/A,#N/A,FALSE,"Terminais"}</definedName>
    <definedName name="vgdf" localSheetId="4" hidden="1">{#N/A,#N/A,FALSE,"Dutos";#N/A,#N/A,FALSE,"Terminais"}</definedName>
    <definedName name="vgdf" localSheetId="0" hidden="1">{#N/A,#N/A,FALSE,"Dutos";#N/A,#N/A,FALSE,"Terminais"}</definedName>
    <definedName name="vgdf" hidden="1">{#N/A,#N/A,FALSE,"Dutos";#N/A,#N/A,FALSE,"Terminais"}</definedName>
    <definedName name="Viabiliz" localSheetId="5">#REF!</definedName>
    <definedName name="Viabiliz" localSheetId="9">#REF!</definedName>
    <definedName name="Viabiliz" localSheetId="4">#REF!</definedName>
    <definedName name="Viabiliz" localSheetId="0">#REF!</definedName>
    <definedName name="Viabiliz">#REF!</definedName>
    <definedName name="Vinc" localSheetId="5" hidden="1">{"Fecha_Novembro",#N/A,FALSE,"FECHAMENTO-2002 ";"Defer_Novembro",#N/A,FALSE,"DIFERIDO";"Pis_Novembro",#N/A,FALSE,"PIS COFINS";"Iss_Novembro",#N/A,FALSE,"ISS"}</definedName>
    <definedName name="Vinc" localSheetId="4" hidden="1">{"Fecha_Novembro",#N/A,FALSE,"FECHAMENTO-2002 ";"Defer_Novembro",#N/A,FALSE,"DIFERIDO";"Pis_Novembro",#N/A,FALSE,"PIS COFINS";"Iss_Novembro",#N/A,FALSE,"ISS"}</definedName>
    <definedName name="Vinc" localSheetId="0" hidden="1">{"Fecha_Novembro",#N/A,FALSE,"FECHAMENTO-2002 ";"Defer_Novembro",#N/A,FALSE,"DIFERIDO";"Pis_Novembro",#N/A,FALSE,"PIS COFINS";"Iss_Novembro",#N/A,FALSE,"ISS"}</definedName>
    <definedName name="Vinc" hidden="1">{"Fecha_Novembro",#N/A,FALSE,"FECHAMENTO-2002 ";"Defer_Novembro",#N/A,FALSE,"DIFERIDO";"Pis_Novembro",#N/A,FALSE,"PIS COFINS";"Iss_Novembro",#N/A,FALSE,"ISS"}</definedName>
    <definedName name="vinicius" localSheetId="9">[39]Estrategia!#REF!</definedName>
    <definedName name="vinicius">[39]Estrategia!#REF!</definedName>
    <definedName name="Visualizar_Menu" localSheetId="9">[40]!Visualizar_Menu</definedName>
    <definedName name="Visualizar_Menu" localSheetId="1">[40]!Visualizar_Menu</definedName>
    <definedName name="Visualizar_Menu" localSheetId="2">[40]!Visualizar_Menu</definedName>
    <definedName name="Visualizar_Menu">[40]!Visualizar_Menu</definedName>
    <definedName name="vlABR" localSheetId="5">#REF!</definedName>
    <definedName name="vlABR" localSheetId="9">#REF!</definedName>
    <definedName name="vlABR" localSheetId="4">#REF!</definedName>
    <definedName name="vlABR" localSheetId="0">#REF!</definedName>
    <definedName name="vlABR">#REF!</definedName>
    <definedName name="vlAGO" localSheetId="9">#REF!</definedName>
    <definedName name="vlAGO" localSheetId="4">#REF!</definedName>
    <definedName name="vlAGO">#REF!</definedName>
    <definedName name="vlDEZ" localSheetId="9">#REF!</definedName>
    <definedName name="vlDEZ" localSheetId="4">#REF!</definedName>
    <definedName name="vlDEZ">#REF!</definedName>
    <definedName name="vlFEV">[96]CBD0210002!$E$1:$E$731</definedName>
    <definedName name="vlJAN" localSheetId="5">#REF!</definedName>
    <definedName name="vlJAN" localSheetId="9">#REF!</definedName>
    <definedName name="vlJAN" localSheetId="4">#REF!</definedName>
    <definedName name="vlJAN" localSheetId="0">#REF!</definedName>
    <definedName name="vlJAN">#REF!</definedName>
    <definedName name="vlJUL" localSheetId="9">#REF!</definedName>
    <definedName name="vlJUL" localSheetId="4">#REF!</definedName>
    <definedName name="vlJUL">#REF!</definedName>
    <definedName name="vlJUN" localSheetId="9">#REF!</definedName>
    <definedName name="vlJUN" localSheetId="4">#REF!</definedName>
    <definedName name="vlJUN">#REF!</definedName>
    <definedName name="vlMAI" localSheetId="9">#REF!</definedName>
    <definedName name="vlMAI">#REF!</definedName>
    <definedName name="vlMAR">[96]CBD0210003!$E$1:$E$779</definedName>
    <definedName name="vlNOV" localSheetId="5">#REF!</definedName>
    <definedName name="vlNOV" localSheetId="9">#REF!</definedName>
    <definedName name="vlNOV" localSheetId="4">#REF!</definedName>
    <definedName name="vlNOV" localSheetId="0">#REF!</definedName>
    <definedName name="vlNOV">#REF!</definedName>
    <definedName name="vlOUT" localSheetId="9">#REF!</definedName>
    <definedName name="vlOUT" localSheetId="4">#REF!</definedName>
    <definedName name="vlOUT">#REF!</definedName>
    <definedName name="vlSET" localSheetId="9">#REF!</definedName>
    <definedName name="vlSET" localSheetId="4">#REF!</definedName>
    <definedName name="vlSET">#REF!</definedName>
    <definedName name="VOLT_MENU" localSheetId="9">#REF!</definedName>
    <definedName name="VOLT_MENU">#REF!</definedName>
    <definedName name="Volume">[210]Volume!$H$4:$T$73</definedName>
    <definedName name="VP" localSheetId="5">#REF!</definedName>
    <definedName name="VP" localSheetId="9">#REF!</definedName>
    <definedName name="VP" localSheetId="4">#REF!</definedName>
    <definedName name="VP" localSheetId="0">#REF!</definedName>
    <definedName name="VP">#REF!</definedName>
    <definedName name="vpl" localSheetId="9">#REF!</definedName>
    <definedName name="vpl" localSheetId="4">#REF!</definedName>
    <definedName name="vpl">#REF!</definedName>
    <definedName name="VR" localSheetId="9">#REF!</definedName>
    <definedName name="VR" localSheetId="4">#REF!</definedName>
    <definedName name="VR">#REF!</definedName>
    <definedName name="VR.COMPRA" localSheetId="9">#REF!</definedName>
    <definedName name="VR.COMPRA">#REF!</definedName>
    <definedName name="vs" localSheetId="9">#REF!</definedName>
    <definedName name="vs">#REF!</definedName>
    <definedName name="VT" localSheetId="9">#REF!</definedName>
    <definedName name="VT">#REF!</definedName>
    <definedName name="VTOL">[211]XA!$C$19</definedName>
    <definedName name="vv" localSheetId="5">[212]Ativo!#REF!</definedName>
    <definedName name="vv" localSheetId="9">[212]Ativo!#REF!</definedName>
    <definedName name="vv" localSheetId="4">[212]Ativo!#REF!</definedName>
    <definedName name="vv" localSheetId="0">[212]Ativo!#REF!</definedName>
    <definedName name="vv">[212]Ativo!#REF!</definedName>
    <definedName name="vvv" localSheetId="5" hidden="1">{"'COMBUSTÍVEIS'!$A$1:$K$88"}</definedName>
    <definedName name="vvv" localSheetId="4" hidden="1">{"'COMBUSTÍVEIS'!$A$1:$K$88"}</definedName>
    <definedName name="vvv" localSheetId="0" hidden="1">{"'COMBUSTÍVEIS'!$A$1:$K$88"}</definedName>
    <definedName name="vvv" hidden="1">{"'COMBUSTÍVEIS'!$A$1:$K$88"}</definedName>
    <definedName name="w">'[213]pl atual'!$A$1:$A$65536</definedName>
    <definedName name="W610_" localSheetId="5">[7]Histórico!#REF!</definedName>
    <definedName name="W610_" localSheetId="9">[7]Histórico!#REF!</definedName>
    <definedName name="W610_" localSheetId="4">[7]Histórico!#REF!</definedName>
    <definedName name="W610_" localSheetId="0">[7]Histórico!#REF!</definedName>
    <definedName name="W610_">[7]Histórico!#REF!</definedName>
    <definedName name="W610_M610" localSheetId="9">[7]Histórico!#REF!</definedName>
    <definedName name="W610_M610" localSheetId="4">[7]Histórico!#REF!</definedName>
    <definedName name="W610_M610">[7]Histórico!#REF!</definedName>
    <definedName name="W610_W635" localSheetId="9">[7]Histórico!#REF!</definedName>
    <definedName name="W610_W635" localSheetId="4">[7]Histórico!#REF!</definedName>
    <definedName name="W610_W635">[7]Histórico!#REF!</definedName>
    <definedName name="W635_" localSheetId="9">[7]Histórico!#REF!</definedName>
    <definedName name="W635_" localSheetId="4">[7]Histórico!#REF!</definedName>
    <definedName name="W635_">[7]Histórico!#REF!</definedName>
    <definedName name="WACC">[48]Dados!$D$27</definedName>
    <definedName name="waccc">[48]Dados!$D$17</definedName>
    <definedName name="WBUT" localSheetId="5">[7]Histórico!#REF!</definedName>
    <definedName name="WBUT" localSheetId="9">[7]Histórico!#REF!</definedName>
    <definedName name="WBUT" localSheetId="4">[7]Histórico!#REF!</definedName>
    <definedName name="WBUT" localSheetId="0">[7]Histórico!#REF!</definedName>
    <definedName name="WBUT">[7]Histórico!#REF!</definedName>
    <definedName name="WC" localSheetId="5" hidden="1">{#N/A,#N/A,FALSE,"Aging Summary";#N/A,#N/A,FALSE,"Ratio Analysis";#N/A,#N/A,FALSE,"Test 120 Day Accts";#N/A,#N/A,FALSE,"Tickmarks"}</definedName>
    <definedName name="WC" localSheetId="4" hidden="1">{#N/A,#N/A,FALSE,"Aging Summary";#N/A,#N/A,FALSE,"Ratio Analysis";#N/A,#N/A,FALSE,"Test 120 Day Accts";#N/A,#N/A,FALSE,"Tickmarks"}</definedName>
    <definedName name="WC" localSheetId="0" hidden="1">{#N/A,#N/A,FALSE,"Aging Summary";#N/A,#N/A,FALSE,"Ratio Analysis";#N/A,#N/A,FALSE,"Test 120 Day Accts";#N/A,#N/A,FALSE,"Tickmarks"}</definedName>
    <definedName name="WC" hidden="1">{#N/A,#N/A,FALSE,"Aging Summary";#N/A,#N/A,FALSE,"Ratio Analysis";#N/A,#N/A,FALSE,"Test 120 Day Accts";#N/A,#N/A,FALSE,"Tickmarks"}</definedName>
    <definedName name="WDSL" localSheetId="9">[7]Histórico!#REF!</definedName>
    <definedName name="WDSL">[7]Histórico!#REF!</definedName>
    <definedName name="WDSL_MGSO" localSheetId="9">[7]Histórico!#REF!</definedName>
    <definedName name="WDSL_MGSO">[7]Histórico!#REF!</definedName>
    <definedName name="WDSL_NNO2" localSheetId="9">[7]Histórico!#REF!</definedName>
    <definedName name="WDSL_NNO2">[7]Histórico!#REF!</definedName>
    <definedName name="WGEN" localSheetId="9">[7]Histórico!#REF!</definedName>
    <definedName name="WGEN">[7]Histórico!#REF!</definedName>
    <definedName name="WJET" localSheetId="9">[7]Histórico!#REF!</definedName>
    <definedName name="WJET">[7]Histórico!#REF!</definedName>
    <definedName name="WJET_WDSL" localSheetId="9">[7]Histórico!#REF!</definedName>
    <definedName name="WJET_WDSL">[7]Histórico!#REF!</definedName>
    <definedName name="WkgCap" localSheetId="5">#REF!</definedName>
    <definedName name="WkgCap" localSheetId="9">#REF!</definedName>
    <definedName name="WkgCap" localSheetId="4">#REF!</definedName>
    <definedName name="WkgCap" localSheetId="0">#REF!</definedName>
    <definedName name="WkgCap">#REF!</definedName>
    <definedName name="WNPH" localSheetId="5">[7]Histórico!#REF!</definedName>
    <definedName name="WNPH" localSheetId="9">[7]Histórico!#REF!</definedName>
    <definedName name="WNPH" localSheetId="4">[7]Histórico!#REF!</definedName>
    <definedName name="WNPH" localSheetId="0">[7]Histórico!#REF!</definedName>
    <definedName name="WNPH">[7]Histórico!#REF!</definedName>
    <definedName name="WNPH_WUNL" localSheetId="5">[7]Histórico!#REF!</definedName>
    <definedName name="WNPH_WUNL" localSheetId="9">[7]Histórico!#REF!</definedName>
    <definedName name="WNPH_WUNL" localSheetId="4">[7]Histórico!#REF!</definedName>
    <definedName name="WNPH_WUNL" localSheetId="0">[7]Histórico!#REF!</definedName>
    <definedName name="WNPH_WUNL">[7]Histórico!#REF!</definedName>
    <definedName name="WPRO" localSheetId="9">[7]Histórico!#REF!</definedName>
    <definedName name="WPRO">[7]Histórico!#REF!</definedName>
    <definedName name="WPRO_WBUT" localSheetId="9">[7]Histórico!#REF!</definedName>
    <definedName name="WPRO_WBUT">[7]Histórico!#REF!</definedName>
    <definedName name="wrn" localSheetId="5" hidden="1">{"FCB_ALL",#N/A,FALSE,"FCB"}</definedName>
    <definedName name="wrn" localSheetId="4" hidden="1">{"FCB_ALL",#N/A,FALSE,"FCB"}</definedName>
    <definedName name="wrn" localSheetId="0" hidden="1">{"FCB_ALL",#N/A,FALSE,"FCB"}</definedName>
    <definedName name="wrn" hidden="1">{"FCB_ALL",#N/A,FALSE,"FCB"}</definedName>
    <definedName name="wrn.1998._.IPO._.Update." localSheetId="5" hidden="1">{#N/A,#N/A,FALSE,"Summary";#N/A,#N/A,FALSE,"Pending";#N/A,#N/A,FALSE,"Aug'98";#N/A,#N/A,FALSE,"July'98";#N/A,#N/A,FALSE,"June'98";#N/A,#N/A,FALSE,"May'98";#N/A,#N/A,FALSE,"Apr'98";#N/A,#N/A,FALSE,"Mar'98";#N/A,#N/A,FALSE,"Feb'98";#N/A,#N/A,FALSE,"Jan'98"}</definedName>
    <definedName name="wrn.1998._.IPO._.Update." localSheetId="4" hidden="1">{#N/A,#N/A,FALSE,"Summary";#N/A,#N/A,FALSE,"Pending";#N/A,#N/A,FALSE,"Aug'98";#N/A,#N/A,FALSE,"July'98";#N/A,#N/A,FALSE,"June'98";#N/A,#N/A,FALSE,"May'98";#N/A,#N/A,FALSE,"Apr'98";#N/A,#N/A,FALSE,"Mar'98";#N/A,#N/A,FALSE,"Feb'98";#N/A,#N/A,FALSE,"Jan'98"}</definedName>
    <definedName name="wrn.1998._.IPO._.Update." localSheetId="0" hidden="1">{#N/A,#N/A,FALSE,"Summary";#N/A,#N/A,FALSE,"Pending";#N/A,#N/A,FALSE,"Aug'98";#N/A,#N/A,FALSE,"July'98";#N/A,#N/A,FALSE,"June'98";#N/A,#N/A,FALSE,"May'98";#N/A,#N/A,FALSE,"Apr'98";#N/A,#N/A,FALSE,"Mar'98";#N/A,#N/A,FALSE,"Feb'98";#N/A,#N/A,FALSE,"Jan'98"}</definedName>
    <definedName name="wrn.1998._.IPO._.Update." hidden="1">{#N/A,#N/A,FALSE,"Summary";#N/A,#N/A,FALSE,"Pending";#N/A,#N/A,FALSE,"Aug'98";#N/A,#N/A,FALSE,"July'98";#N/A,#N/A,FALSE,"June'98";#N/A,#N/A,FALSE,"May'98";#N/A,#N/A,FALSE,"Apr'98";#N/A,#N/A,FALSE,"Mar'98";#N/A,#N/A,FALSE,"Feb'98";#N/A,#N/A,FALSE,"Jan'98"}</definedName>
    <definedName name="wrn.2000._.Package._.GOM." localSheetId="5" hidden="1">{"2000PPE",#N/A,FALSE,"PPE 2000";"2000DD",#N/A,FALSE,"DrydocksOther"}</definedName>
    <definedName name="wrn.2000._.Package._.GOM." localSheetId="4" hidden="1">{"2000PPE",#N/A,FALSE,"PPE 2000";"2000DD",#N/A,FALSE,"DrydocksOther"}</definedName>
    <definedName name="wrn.2000._.Package._.GOM." localSheetId="0" hidden="1">{"2000PPE",#N/A,FALSE,"PPE 2000";"2000DD",#N/A,FALSE,"DrydocksOther"}</definedName>
    <definedName name="wrn.2000._.Package._.GOM." hidden="1">{"2000PPE",#N/A,FALSE,"PPE 2000";"2000DD",#N/A,FALSE,"DrydocksOther"}</definedName>
    <definedName name="wrn.Accretion." localSheetId="5" hidden="1">{"Accretion",#N/A,FALSE,"Assum"}</definedName>
    <definedName name="wrn.Accretion." localSheetId="4" hidden="1">{"Accretion",#N/A,FALSE,"Assum"}</definedName>
    <definedName name="wrn.Accretion." localSheetId="0" hidden="1">{"Accretion",#N/A,FALSE,"Assum"}</definedName>
    <definedName name="wrn.Accretion." hidden="1">{"Accretion",#N/A,FALSE,"Assum"}</definedName>
    <definedName name="wrn.Aging._.and._.Trend._.Analysis." localSheetId="5" hidden="1">{#N/A,#N/A,FALSE,"Aging Summary";#N/A,#N/A,FALSE,"Ratio Analysis";#N/A,#N/A,FALSE,"Test 120 Day Accts";#N/A,#N/A,FALSE,"Tickmarks"}</definedName>
    <definedName name="wrn.Aging._.and._.Trend._.Analysis." localSheetId="4"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1" localSheetId="5" hidden="1">{#N/A,#N/A,FALSE,"Aging Summary";#N/A,#N/A,FALSE,"Ratio Analysis";#N/A,#N/A,FALSE,"Test 120 Day Accts";#N/A,#N/A,FALSE,"Tickmarks"}</definedName>
    <definedName name="wrn.Aging1" localSheetId="4" hidden="1">{#N/A,#N/A,FALSE,"Aging Summary";#N/A,#N/A,FALSE,"Ratio Analysis";#N/A,#N/A,FALSE,"Test 120 Day Accts";#N/A,#N/A,FALSE,"Tickmarks"}</definedName>
    <definedName name="wrn.Aging1" localSheetId="0" hidden="1">{#N/A,#N/A,FALSE,"Aging Summary";#N/A,#N/A,FALSE,"Ratio Analysis";#N/A,#N/A,FALSE,"Test 120 Day Accts";#N/A,#N/A,FALSE,"Tickmarks"}</definedName>
    <definedName name="wrn.Aging1" hidden="1">{#N/A,#N/A,FALSE,"Aging Summary";#N/A,#N/A,FALSE,"Ratio Analysis";#N/A,#N/A,FALSE,"Test 120 Day Accts";#N/A,#N/A,FALSE,"Tickmarks"}</definedName>
    <definedName name="wrn.All." localSheetId="5"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All." localSheetId="4"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All." localSheetId="0"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All."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all._.print." localSheetId="5" hidden="1">{#N/A,#N/A,FALSE,"Summary";#N/A,#N/A,FALSE,"Edit";#N/A,#N/A,FALSE,"MedProf";#N/A,#N/A,FALSE,"Proj Mgt";#N/A,#N/A,FALSE,"Creat Svc";#N/A,#N/A,FALSE,"Meet Svc";#N/A,#N/A,FALSE,"Non-OCC";#N/A,#N/A,FALSE,"Client Svc";#N/A,#N/A,FALSE,"Bus Dev";#N/A,#N/A,FALSE,"Indirect"}</definedName>
    <definedName name="wrn.all._.print." localSheetId="4" hidden="1">{#N/A,#N/A,FALSE,"Summary";#N/A,#N/A,FALSE,"Edit";#N/A,#N/A,FALSE,"MedProf";#N/A,#N/A,FALSE,"Proj Mgt";#N/A,#N/A,FALSE,"Creat Svc";#N/A,#N/A,FALSE,"Meet Svc";#N/A,#N/A,FALSE,"Non-OCC";#N/A,#N/A,FALSE,"Client Svc";#N/A,#N/A,FALSE,"Bus Dev";#N/A,#N/A,FALSE,"Indirect"}</definedName>
    <definedName name="wrn.all._.print." localSheetId="0" hidden="1">{#N/A,#N/A,FALSE,"Summary";#N/A,#N/A,FALSE,"Edit";#N/A,#N/A,FALSE,"MedProf";#N/A,#N/A,FALSE,"Proj Mgt";#N/A,#N/A,FALSE,"Creat Svc";#N/A,#N/A,FALSE,"Meet Svc";#N/A,#N/A,FALSE,"Non-OCC";#N/A,#N/A,FALSE,"Client Svc";#N/A,#N/A,FALSE,"Bus Dev";#N/A,#N/A,FALSE,"Indirect"}</definedName>
    <definedName name="wrn.all._.print." hidden="1">{#N/A,#N/A,FALSE,"Summary";#N/A,#N/A,FALSE,"Edit";#N/A,#N/A,FALSE,"MedProf";#N/A,#N/A,FALSE,"Proj Mgt";#N/A,#N/A,FALSE,"Creat Svc";#N/A,#N/A,FALSE,"Meet Svc";#N/A,#N/A,FALSE,"Non-OCC";#N/A,#N/A,FALSE,"Client Svc";#N/A,#N/A,FALSE,"Bus Dev";#N/A,#N/A,FALSE,"Indirect"}</definedName>
    <definedName name="wrn.All._.Sheets." localSheetId="5" hidden="1">{#N/A,#N/A,FALSE,"TOTAL mtd";#N/A,#N/A,FALSE,"BSE mtd";#N/A,#N/A,FALSE,"BSS mtd";#N/A,#N/A,FALSE,"TDE mtd";#N/A,#N/A,FALSE,"TDS mtd";#N/A,#N/A,FALSE,"FA mtd";#N/A,#N/A,FALSE,"TIS mtd";#N/A,#N/A,FALSE,"SEC mtd";#N/A,#N/A,FALSE,"SND mtd";#N/A,#N/A,FALSE,"NC mtd";#N/A,#N/A,FALSE,"MT&amp;C BS mtd";#N/A,#N/A,FALSE,"OT BS mtd";#N/A,#N/A,FALSE,"EM mtd";#N/A,#N/A,FALSE,"WI mtd";#N/A,#N/A,FALSE,"MT&amp;C TD mtd";#N/A,#N/A,FALSE,"OT TD mtd";#N/A,#N/A,FALSE,"Sales mtd";#N/A,#N/A,FALSE,"Orders mtd"}</definedName>
    <definedName name="wrn.All._.Sheets." localSheetId="4" hidden="1">{#N/A,#N/A,FALSE,"TOTAL mtd";#N/A,#N/A,FALSE,"BSE mtd";#N/A,#N/A,FALSE,"BSS mtd";#N/A,#N/A,FALSE,"TDE mtd";#N/A,#N/A,FALSE,"TDS mtd";#N/A,#N/A,FALSE,"FA mtd";#N/A,#N/A,FALSE,"TIS mtd";#N/A,#N/A,FALSE,"SEC mtd";#N/A,#N/A,FALSE,"SND mtd";#N/A,#N/A,FALSE,"NC mtd";#N/A,#N/A,FALSE,"MT&amp;C BS mtd";#N/A,#N/A,FALSE,"OT BS mtd";#N/A,#N/A,FALSE,"EM mtd";#N/A,#N/A,FALSE,"WI mtd";#N/A,#N/A,FALSE,"MT&amp;C TD mtd";#N/A,#N/A,FALSE,"OT TD mtd";#N/A,#N/A,FALSE,"Sales mtd";#N/A,#N/A,FALSE,"Orders mtd"}</definedName>
    <definedName name="wrn.All._.Sheets." localSheetId="0" hidden="1">{#N/A,#N/A,FALSE,"TOTAL mtd";#N/A,#N/A,FALSE,"BSE mtd";#N/A,#N/A,FALSE,"BSS mtd";#N/A,#N/A,FALSE,"TDE mtd";#N/A,#N/A,FALSE,"TDS mtd";#N/A,#N/A,FALSE,"FA mtd";#N/A,#N/A,FALSE,"TIS mtd";#N/A,#N/A,FALSE,"SEC mtd";#N/A,#N/A,FALSE,"SND mtd";#N/A,#N/A,FALSE,"NC mtd";#N/A,#N/A,FALSE,"MT&amp;C BS mtd";#N/A,#N/A,FALSE,"OT BS mtd";#N/A,#N/A,FALSE,"EM mtd";#N/A,#N/A,FALSE,"WI mtd";#N/A,#N/A,FALSE,"MT&amp;C TD mtd";#N/A,#N/A,FALSE,"OT TD mtd";#N/A,#N/A,FALSE,"Sales mtd";#N/A,#N/A,FALSE,"Orders mtd"}</definedName>
    <definedName name="wrn.All._.Sheets." hidden="1">{#N/A,#N/A,FALSE,"TOTAL mtd";#N/A,#N/A,FALSE,"BSE mtd";#N/A,#N/A,FALSE,"BSS mtd";#N/A,#N/A,FALSE,"TDE mtd";#N/A,#N/A,FALSE,"TDS mtd";#N/A,#N/A,FALSE,"FA mtd";#N/A,#N/A,FALSE,"TIS mtd";#N/A,#N/A,FALSE,"SEC mtd";#N/A,#N/A,FALSE,"SND mtd";#N/A,#N/A,FALSE,"NC mtd";#N/A,#N/A,FALSE,"MT&amp;C BS mtd";#N/A,#N/A,FALSE,"OT BS mtd";#N/A,#N/A,FALSE,"EM mtd";#N/A,#N/A,FALSE,"WI mtd";#N/A,#N/A,FALSE,"MT&amp;C TD mtd";#N/A,#N/A,FALSE,"OT TD mtd";#N/A,#N/A,FALSE,"Sales mtd";#N/A,#N/A,FALSE,"Orders mtd"}</definedName>
    <definedName name="wrn.All._.Statements." localSheetId="5" hidden="1">{"Income Statement",#N/A,FALSE,"Income Statement";"Balance Sheet",#N/A,FALSE,"Balance Sheet";"Cash Flow",#N/A,FALSE,"Cash Flow";"Ratios",#N/A,FALSE,"Ratios"}</definedName>
    <definedName name="wrn.All._.Statements." localSheetId="4" hidden="1">{"Income Statement",#N/A,FALSE,"Income Statement";"Balance Sheet",#N/A,FALSE,"Balance Sheet";"Cash Flow",#N/A,FALSE,"Cash Flow";"Ratios",#N/A,FALSE,"Ratios"}</definedName>
    <definedName name="wrn.All._.Statements." localSheetId="0" hidden="1">{"Income Statement",#N/A,FALSE,"Income Statement";"Balance Sheet",#N/A,FALSE,"Balance Sheet";"Cash Flow",#N/A,FALSE,"Cash Flow";"Ratios",#N/A,FALSE,"Ratios"}</definedName>
    <definedName name="wrn.All._.Statements." hidden="1">{"Income Statement",#N/A,FALSE,"Income Statement";"Balance Sheet",#N/A,FALSE,"Balance Sheet";"Cash Flow",#N/A,FALSE,"Cash Flow";"Ratios",#N/A,FALSE,"Ratios"}</definedName>
    <definedName name="wrn.analise." localSheetId="5" hidden="1">{#N/A,#N/A,FALSE,"Descontos";#N/A,#N/A,FALSE,"Descontos"}</definedName>
    <definedName name="wrn.analise." localSheetId="4" hidden="1">{#N/A,#N/A,FALSE,"Descontos";#N/A,#N/A,FALSE,"Descontos"}</definedName>
    <definedName name="wrn.analise." localSheetId="0" hidden="1">{#N/A,#N/A,FALSE,"Descontos";#N/A,#N/A,FALSE,"Descontos"}</definedName>
    <definedName name="wrn.analise." hidden="1">{#N/A,#N/A,FALSE,"Descontos";#N/A,#N/A,FALSE,"Descontos"}</definedName>
    <definedName name="wrn.April._.Financials." localSheetId="5" hidden="1">{"Statement of Income",#N/A,TRUE,"Mar99";"Balance Sheet",#N/A,TRUE,"Mar99"}</definedName>
    <definedName name="wrn.April._.Financials." localSheetId="4" hidden="1">{"Statement of Income",#N/A,TRUE,"Mar99";"Balance Sheet",#N/A,TRUE,"Mar99"}</definedName>
    <definedName name="wrn.April._.Financials." localSheetId="0" hidden="1">{"Statement of Income",#N/A,TRUE,"Mar99";"Balance Sheet",#N/A,TRUE,"Mar99"}</definedName>
    <definedName name="wrn.April._.Financials." hidden="1">{"Statement of Income",#N/A,TRUE,"Mar99";"Balance Sheet",#N/A,TRUE,"Mar99"}</definedName>
    <definedName name="wrn.Assumptions." localSheetId="5" hidden="1">{"Assumptions",#N/A,FALSE,"Assum"}</definedName>
    <definedName name="wrn.Assumptions." localSheetId="4" hidden="1">{"Assumptions",#N/A,FALSE,"Assum"}</definedName>
    <definedName name="wrn.Assumptions." localSheetId="0" hidden="1">{"Assumptions",#N/A,FALSE,"Assum"}</definedName>
    <definedName name="wrn.Assumptions." hidden="1">{"Assumptions",#N/A,FALSE,"Assum"}</definedName>
    <definedName name="wrn.B._.P._.TDS." localSheetId="5"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wrn.B._.P._.TDS." localSheetId="4"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wrn.B._.P._.TDS." localSheetId="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wrn.B._.P._.TDS."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wrn.Backup." localSheetId="5" hidden="1">{#N/A,#N/A,FALSE,"Balance";#N/A,#N/A,FALSE,"TDFX";#N/A,#N/A,FALSE,"TDDDF";#N/A,#N/A,FALSE,"ADI";#N/A,#N/A,FALSE,"CUBE";#N/A,#N/A,FALSE,"DIMD";#N/A,#N/A,FALSE,"ZRAN";#N/A,#N/A,FALSE,"GNMC"}</definedName>
    <definedName name="wrn.Backup." localSheetId="4" hidden="1">{#N/A,#N/A,FALSE,"Balance";#N/A,#N/A,FALSE,"TDFX";#N/A,#N/A,FALSE,"TDDDF";#N/A,#N/A,FALSE,"ADI";#N/A,#N/A,FALSE,"CUBE";#N/A,#N/A,FALSE,"DIMD";#N/A,#N/A,FALSE,"ZRAN";#N/A,#N/A,FALSE,"GNMC"}</definedName>
    <definedName name="wrn.Backup." localSheetId="0" hidden="1">{#N/A,#N/A,FALSE,"Balance";#N/A,#N/A,FALSE,"TDFX";#N/A,#N/A,FALSE,"TDDDF";#N/A,#N/A,FALSE,"ADI";#N/A,#N/A,FALSE,"CUBE";#N/A,#N/A,FALSE,"DIMD";#N/A,#N/A,FALSE,"ZRAN";#N/A,#N/A,FALSE,"GNMC"}</definedName>
    <definedName name="wrn.Backup." hidden="1">{#N/A,#N/A,FALSE,"Balance";#N/A,#N/A,FALSE,"TDFX";#N/A,#N/A,FALSE,"TDDDF";#N/A,#N/A,FALSE,"ADI";#N/A,#N/A,FALSE,"CUBE";#N/A,#N/A,FALSE,"DIMD";#N/A,#N/A,FALSE,"ZRAN";#N/A,#N/A,FALSE,"GNMC"}</definedName>
    <definedName name="wrn.Balance._.Sheet." localSheetId="5" hidden="1">{"Balance Sheet",#N/A,FALSE,"Balance Sheet"}</definedName>
    <definedName name="wrn.Balance._.Sheet." localSheetId="4" hidden="1">{"Balance Sheet",#N/A,FALSE,"Balance Sheet"}</definedName>
    <definedName name="wrn.Balance._.Sheet." localSheetId="0" hidden="1">{"Balance Sheet",#N/A,FALSE,"Balance Sheet"}</definedName>
    <definedName name="wrn.Balance._.Sheet." hidden="1">{"Balance Sheet",#N/A,FALSE,"Balance Sheet"}</definedName>
    <definedName name="wrn.Cadastro._.Etiq." localSheetId="5" hidden="1">{#N/A,#N/A,FALSE,"Cadastro (3)"}</definedName>
    <definedName name="wrn.Cadastro._.Etiq." localSheetId="4" hidden="1">{#N/A,#N/A,FALSE,"Cadastro (3)"}</definedName>
    <definedName name="wrn.Cadastro._.Etiq." localSheetId="0" hidden="1">{#N/A,#N/A,FALSE,"Cadastro (3)"}</definedName>
    <definedName name="wrn.Cadastro._.Etiq." hidden="1">{#N/A,#N/A,FALSE,"Cadastro (3)"}</definedName>
    <definedName name="wrn.Cash._.Flow." localSheetId="5" hidden="1">{"Cash Flow",#N/A,FALSE,"Cash Flow"}</definedName>
    <definedName name="wrn.Cash._.Flow." localSheetId="4" hidden="1">{"Cash Flow",#N/A,FALSE,"Cash Flow"}</definedName>
    <definedName name="wrn.Cash._.Flow." localSheetId="0" hidden="1">{"Cash Flow",#N/A,FALSE,"Cash Flow"}</definedName>
    <definedName name="wrn.Cash._.Flow." hidden="1">{"Cash Flow",#N/A,FALSE,"Cash Flow"}</definedName>
    <definedName name="wrn.chart._.1998" localSheetId="5" hidden="1">{#N/A,#N/A,FALSE,"Summary";#N/A,#N/A,FALSE,"Pending";#N/A,#N/A,FALSE,"Jan'98";#N/A,#N/A,FALSE,"Feb'98";#N/A,#N/A,FALSE,"Mar'98";#N/A,#N/A,FALSE,"Apr'98";#N/A,#N/A,FALSE,"May'98";#N/A,#N/A,FALSE,"June'98";#N/A,#N/A,FALSE,"July'98"}</definedName>
    <definedName name="wrn.chart._.1998" localSheetId="4" hidden="1">{#N/A,#N/A,FALSE,"Summary";#N/A,#N/A,FALSE,"Pending";#N/A,#N/A,FALSE,"Jan'98";#N/A,#N/A,FALSE,"Feb'98";#N/A,#N/A,FALSE,"Mar'98";#N/A,#N/A,FALSE,"Apr'98";#N/A,#N/A,FALSE,"May'98";#N/A,#N/A,FALSE,"June'98";#N/A,#N/A,FALSE,"July'98"}</definedName>
    <definedName name="wrn.chart._.1998" localSheetId="0" hidden="1">{#N/A,#N/A,FALSE,"Summary";#N/A,#N/A,FALSE,"Pending";#N/A,#N/A,FALSE,"Jan'98";#N/A,#N/A,FALSE,"Feb'98";#N/A,#N/A,FALSE,"Mar'98";#N/A,#N/A,FALSE,"Apr'98";#N/A,#N/A,FALSE,"May'98";#N/A,#N/A,FALSE,"June'98";#N/A,#N/A,FALSE,"July'98"}</definedName>
    <definedName name="wrn.chart._.1998" hidden="1">{#N/A,#N/A,FALSE,"Summary";#N/A,#N/A,FALSE,"Pending";#N/A,#N/A,FALSE,"Jan'98";#N/A,#N/A,FALSE,"Feb'98";#N/A,#N/A,FALSE,"Mar'98";#N/A,#N/A,FALSE,"Apr'98";#N/A,#N/A,FALSE,"May'98";#N/A,#N/A,FALSE,"June'98";#N/A,#N/A,FALSE,"July'98"}</definedName>
    <definedName name="wrn.Comp._.and._.Prices." localSheetId="5" hidden="1">{#N/A,#N/A,FALSE,"comp";#N/A,#N/A,FALSE,"Alpha";#N/A,#N/A,FALSE,"Hi";#N/A,#N/A,FALSE,"Lo";#N/A,#N/A,FALSE,"Mkt. Cap";#N/A,#N/A,FALSE,"Categ."}</definedName>
    <definedName name="wrn.Comp._.and._.Prices." localSheetId="4" hidden="1">{#N/A,#N/A,FALSE,"comp";#N/A,#N/A,FALSE,"Alpha";#N/A,#N/A,FALSE,"Hi";#N/A,#N/A,FALSE,"Lo";#N/A,#N/A,FALSE,"Mkt. Cap";#N/A,#N/A,FALSE,"Categ."}</definedName>
    <definedName name="wrn.Comp._.and._.Prices." localSheetId="0" hidden="1">{#N/A,#N/A,FALSE,"comp";#N/A,#N/A,FALSE,"Alpha";#N/A,#N/A,FALSE,"Hi";#N/A,#N/A,FALSE,"Lo";#N/A,#N/A,FALSE,"Mkt. Cap";#N/A,#N/A,FALSE,"Categ."}</definedName>
    <definedName name="wrn.Comp._.and._.Prices." hidden="1">{#N/A,#N/A,FALSE,"comp";#N/A,#N/A,FALSE,"Alpha";#N/A,#N/A,FALSE,"Hi";#N/A,#N/A,FALSE,"Lo";#N/A,#N/A,FALSE,"Mkt. Cap";#N/A,#N/A,FALSE,"Categ."}</definedName>
    <definedName name="wrn.Conciliação." localSheetId="5" hidden="1">{"printConciliação",#N/A,FALSE,"Database"}</definedName>
    <definedName name="wrn.Conciliação." localSheetId="4" hidden="1">{"printConciliação",#N/A,FALSE,"Database"}</definedName>
    <definedName name="wrn.Conciliação." localSheetId="0" hidden="1">{"printConciliação",#N/A,FALSE,"Database"}</definedName>
    <definedName name="wrn.Conciliação." hidden="1">{"printConciliação",#N/A,FALSE,"Database"}</definedName>
    <definedName name="wrn.Consol." localSheetId="5"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 localSheetId="4"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 localSheetId="0"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idated." localSheetId="5"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olidated." localSheetId="4"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olidated." localSheetId="0"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olidated."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Daily." localSheetId="5" hidden="1">{#N/A,#N/A,FALSE,"Input";#N/A,#N/A,FALSE,"BBC";#N/A,#N/A,FALSE,"Sch A";#N/A,#N/A,FALSE,"Sch B";#N/A,#N/A,FALSE,"Ineligible"}</definedName>
    <definedName name="wrn.Daily." localSheetId="4" hidden="1">{#N/A,#N/A,FALSE,"Input";#N/A,#N/A,FALSE,"BBC";#N/A,#N/A,FALSE,"Sch A";#N/A,#N/A,FALSE,"Sch B";#N/A,#N/A,FALSE,"Ineligible"}</definedName>
    <definedName name="wrn.Daily." localSheetId="0" hidden="1">{#N/A,#N/A,FALSE,"Input";#N/A,#N/A,FALSE,"BBC";#N/A,#N/A,FALSE,"Sch A";#N/A,#N/A,FALSE,"Sch B";#N/A,#N/A,FALSE,"Ineligible"}</definedName>
    <definedName name="wrn.Daily." hidden="1">{#N/A,#N/A,FALSE,"Input";#N/A,#N/A,FALSE,"BBC";#N/A,#N/A,FALSE,"Sch A";#N/A,#N/A,FALSE,"Sch B";#N/A,#N/A,FALSE,"Ineligible"}</definedName>
    <definedName name="wrn.dcf." localSheetId="5" hidden="1">{"mgmt forecast",#N/A,FALSE,"Mgmt Forecast";"dcf table",#N/A,FALSE,"Mgmt Forecast";"sensitivity",#N/A,FALSE,"Mgmt Forecast";"table inputs",#N/A,FALSE,"Mgmt Forecast";"calculations",#N/A,FALSE,"Mgmt Forecast"}</definedName>
    <definedName name="wrn.dcf." localSheetId="4" hidden="1">{"mgmt forecast",#N/A,FALSE,"Mgmt Forecast";"dcf table",#N/A,FALSE,"Mgmt Forecast";"sensitivity",#N/A,FALSE,"Mgmt Forecast";"table inputs",#N/A,FALSE,"Mgmt Forecast";"calculations",#N/A,FALSE,"Mgmt Forecast"}</definedName>
    <definedName name="wrn.dcf." localSheetId="0"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espesasPorArea." localSheetId="5" hidden="1">{"TotalGeralDespesasPorArea",#N/A,FALSE,"VinculosAccessEfetivo"}</definedName>
    <definedName name="wrn.DespesasPorArea." localSheetId="4" hidden="1">{"TotalGeralDespesasPorArea",#N/A,FALSE,"VinculosAccessEfetivo"}</definedName>
    <definedName name="wrn.DespesasPorArea." localSheetId="0" hidden="1">{"TotalGeralDespesasPorArea",#N/A,FALSE,"VinculosAccessEfetivo"}</definedName>
    <definedName name="wrn.DespesasPorArea." hidden="1">{"TotalGeralDespesasPorArea",#N/A,FALSE,"VinculosAccessEfetivo"}</definedName>
    <definedName name="wrn.Dezembro." localSheetId="5" hidden="1">{"Fecha_Dezembro",#N/A,FALSE,"FECHAMENTO-2002 ";"Defer_Dezermbro",#N/A,FALSE,"DIFERIDO";"Pis_Dezembro",#N/A,FALSE,"PIS COFINS";"Iss_Dezembro",#N/A,FALSE,"ISS"}</definedName>
    <definedName name="wrn.Dezembro." localSheetId="4" hidden="1">{"Fecha_Dezembro",#N/A,FALSE,"FECHAMENTO-2002 ";"Defer_Dezermbro",#N/A,FALSE,"DIFERIDO";"Pis_Dezembro",#N/A,FALSE,"PIS COFINS";"Iss_Dezembro",#N/A,FALSE,"ISS"}</definedName>
    <definedName name="wrn.Dezembro." localSheetId="0" hidden="1">{"Fecha_Dezembro",#N/A,FALSE,"FECHAMENTO-2002 ";"Defer_Dezermbro",#N/A,FALSE,"DIFERIDO";"Pis_Dezembro",#N/A,FALSE,"PIS COFINS";"Iss_Dezembro",#N/A,FALSE,"ISS"}</definedName>
    <definedName name="wrn.Dezembro." hidden="1">{"Fecha_Dezembro",#N/A,FALSE,"FECHAMENTO-2002 ";"Defer_Dezermbro",#N/A,FALSE,"DIFERIDO";"Pis_Dezembro",#N/A,FALSE,"PIS COFINS";"Iss_Dezembro",#N/A,FALSE,"ISS"}</definedName>
    <definedName name="wrn.Dilution." localSheetId="5" hidden="1">{#N/A,#N/A,FALSE,"FY 1997 (NR)";#N/A,#N/A,FALSE,"FY 1998 (NR)";#N/A,#N/A,FALSE,"Balance";#N/A,#N/A,FALSE,"Matrix (NR)"}</definedName>
    <definedName name="wrn.Dilution." localSheetId="4" hidden="1">{#N/A,#N/A,FALSE,"FY 1997 (NR)";#N/A,#N/A,FALSE,"FY 1998 (NR)";#N/A,#N/A,FALSE,"Balance";#N/A,#N/A,FALSE,"Matrix (NR)"}</definedName>
    <definedName name="wrn.Dilution." localSheetId="0" hidden="1">{#N/A,#N/A,FALSE,"FY 1997 (NR)";#N/A,#N/A,FALSE,"FY 1998 (NR)";#N/A,#N/A,FALSE,"Balance";#N/A,#N/A,FALSE,"Matrix (NR)"}</definedName>
    <definedName name="wrn.Dilution." hidden="1">{#N/A,#N/A,FALSE,"FY 1997 (NR)";#N/A,#N/A,FALSE,"FY 1998 (NR)";#N/A,#N/A,FALSE,"Balance";#N/A,#N/A,FALSE,"Matrix (NR)"}</definedName>
    <definedName name="wrn.EXPENSES._.98._.US." localSheetId="5" hidden="1">{"Expenses 98 MKT",#N/A,TRUE,"MKT";"Expenses 98 BUSS",#N/A,TRUE,"BusOper";"Expenses 98 TECH",#N/A,TRUE,"Tech";"Expenses 98 LOCAL",#N/A,TRUE,"LocalProg";"Expenses 98 GA",#N/A,TRUE,"G&amp;A";"Expenses 98 CONSOL",#N/A,TRUE,"Consolidate"}</definedName>
    <definedName name="wrn.EXPENSES._.98._.US." localSheetId="4" hidden="1">{"Expenses 98 MKT",#N/A,TRUE,"MKT";"Expenses 98 BUSS",#N/A,TRUE,"BusOper";"Expenses 98 TECH",#N/A,TRUE,"Tech";"Expenses 98 LOCAL",#N/A,TRUE,"LocalProg";"Expenses 98 GA",#N/A,TRUE,"G&amp;A";"Expenses 98 CONSOL",#N/A,TRUE,"Consolidate"}</definedName>
    <definedName name="wrn.EXPENSES._.98._.US." localSheetId="0" hidden="1">{"Expenses 98 MKT",#N/A,TRUE,"MKT";"Expenses 98 BUSS",#N/A,TRUE,"BusOper";"Expenses 98 TECH",#N/A,TRUE,"Tech";"Expenses 98 LOCAL",#N/A,TRUE,"LocalProg";"Expenses 98 GA",#N/A,TRUE,"G&amp;A";"Expenses 98 CONSOL",#N/A,TRUE,"Consolidate"}</definedName>
    <definedName name="wrn.EXPENSES._.98._.US." hidden="1">{"Expenses 98 MKT",#N/A,TRUE,"MKT";"Expenses 98 BUSS",#N/A,TRUE,"BusOper";"Expenses 98 TECH",#N/A,TRUE,"Tech";"Expenses 98 LOCAL",#N/A,TRUE,"LocalProg";"Expenses 98 GA",#N/A,TRUE,"G&amp;A";"Expenses 98 CONSOL",#N/A,TRUE,"Consolidate"}</definedName>
    <definedName name="wrn.EXPENSES._.99._.REAL." localSheetId="5" hidden="1">{"Reais 99 MKT",#N/A,TRUE,"MKT";"Reais 99 BUSS",#N/A,TRUE,"BusOper";"Reais 99 TECH",#N/A,TRUE,"Tech";"Reais 99 LOCAL",#N/A,TRUE,"LocalProg";"Reais 99 GA",#N/A,TRUE,"G&amp;A";"Reais 99 CONSOL",#N/A,TRUE,"Consolidate"}</definedName>
    <definedName name="wrn.EXPENSES._.99._.REAL." localSheetId="4" hidden="1">{"Reais 99 MKT",#N/A,TRUE,"MKT";"Reais 99 BUSS",#N/A,TRUE,"BusOper";"Reais 99 TECH",#N/A,TRUE,"Tech";"Reais 99 LOCAL",#N/A,TRUE,"LocalProg";"Reais 99 GA",#N/A,TRUE,"G&amp;A";"Reais 99 CONSOL",#N/A,TRUE,"Consolidate"}</definedName>
    <definedName name="wrn.EXPENSES._.99._.REAL." localSheetId="0" hidden="1">{"Reais 99 MKT",#N/A,TRUE,"MKT";"Reais 99 BUSS",#N/A,TRUE,"BusOper";"Reais 99 TECH",#N/A,TRUE,"Tech";"Reais 99 LOCAL",#N/A,TRUE,"LocalProg";"Reais 99 GA",#N/A,TRUE,"G&amp;A";"Reais 99 CONSOL",#N/A,TRUE,"Consolidate"}</definedName>
    <definedName name="wrn.EXPENSES._.99._.REAL." hidden="1">{"Reais 99 MKT",#N/A,TRUE,"MKT";"Reais 99 BUSS",#N/A,TRUE,"BusOper";"Reais 99 TECH",#N/A,TRUE,"Tech";"Reais 99 LOCAL",#N/A,TRUE,"LocalProg";"Reais 99 GA",#N/A,TRUE,"G&amp;A";"Reais 99 CONSOL",#N/A,TRUE,"Consolidate"}</definedName>
    <definedName name="wrn.fcb" localSheetId="5" hidden="1">{"FCB_ALL",#N/A,FALSE,"FCB"}</definedName>
    <definedName name="wrn.fcb" localSheetId="4" hidden="1">{"FCB_ALL",#N/A,FALSE,"FCB"}</definedName>
    <definedName name="wrn.fcb" localSheetId="0" hidden="1">{"FCB_ALL",#N/A,FALSE,"FCB"}</definedName>
    <definedName name="wrn.fcb" hidden="1">{"FCB_ALL",#N/A,FALSE,"FCB"}</definedName>
    <definedName name="wrn.FCB." localSheetId="5" hidden="1">{"FCB_ALL",#N/A,FALSE,"FCB"}</definedName>
    <definedName name="wrn.FCB." localSheetId="4" hidden="1">{"FCB_ALL",#N/A,FALSE,"FCB"}</definedName>
    <definedName name="wrn.FCB." localSheetId="0" hidden="1">{"FCB_ALL",#N/A,FALSE,"FCB"}</definedName>
    <definedName name="wrn.FCB." hidden="1">{"FCB_ALL",#N/A,FALSE,"FCB"}</definedName>
    <definedName name="wrn.fcb2" localSheetId="5" hidden="1">{"FCB_ALL",#N/A,FALSE,"FCB"}</definedName>
    <definedName name="wrn.fcb2" localSheetId="4" hidden="1">{"FCB_ALL",#N/A,FALSE,"FCB"}</definedName>
    <definedName name="wrn.fcb2" localSheetId="0" hidden="1">{"FCB_ALL",#N/A,FALSE,"FCB"}</definedName>
    <definedName name="wrn.fcb2" hidden="1">{"FCB_ALL",#N/A,FALSE,"FCB"}</definedName>
    <definedName name="wrn.FINANCIAL._.MONTH." localSheetId="5" hidden="1">{"Expense Analysis MKT",#N/A,TRUE,"MKT";"Expense Analysis BUSS",#N/A,TRUE,"BusOper";"Expense Analysis TECH",#N/A,TRUE,"Tech";"Expense Analysis LOCAL",#N/A,TRUE,"LocalProg";"Expense Analysis GA",#N/A,TRUE,"G&amp;A";"Expense Analysis CONSOL",#N/A,TRUE,"Consolidate"}</definedName>
    <definedName name="wrn.FINANCIAL._.MONTH." localSheetId="4" hidden="1">{"Expense Analysis MKT",#N/A,TRUE,"MKT";"Expense Analysis BUSS",#N/A,TRUE,"BusOper";"Expense Analysis TECH",#N/A,TRUE,"Tech";"Expense Analysis LOCAL",#N/A,TRUE,"LocalProg";"Expense Analysis GA",#N/A,TRUE,"G&amp;A";"Expense Analysis CONSOL",#N/A,TRUE,"Consolidate"}</definedName>
    <definedName name="wrn.FINANCIAL._.MONTH." localSheetId="0" hidden="1">{"Expense Analysis MKT",#N/A,TRUE,"MKT";"Expense Analysis BUSS",#N/A,TRUE,"BusOper";"Expense Analysis TECH",#N/A,TRUE,"Tech";"Expense Analysis LOCAL",#N/A,TRUE,"LocalProg";"Expense Analysis GA",#N/A,TRUE,"G&amp;A";"Expense Analysis CONSOL",#N/A,TRUE,"Consolidate"}</definedName>
    <definedName name="wrn.FINANCIAL._.MONTH." hidden="1">{"Expense Analysis MKT",#N/A,TRUE,"MKT";"Expense Analysis BUSS",#N/A,TRUE,"BusOper";"Expense Analysis TECH",#N/A,TRUE,"Tech";"Expense Analysis LOCAL",#N/A,TRUE,"LocalProg";"Expense Analysis GA",#N/A,TRUE,"G&amp;A";"Expense Analysis CONSOL",#N/A,TRUE,"Consolidate"}</definedName>
    <definedName name="wrn.FINANCIAL._.MONTHS." localSheetId="5" hidden="1">{"Expenses Amalysis Months MKT",#N/A,TRUE,"MKT";"Expenses Analysis Months BUSS",#N/A,TRUE,"BusOper";"Expenses Analysis Months TECH",#N/A,TRUE,"Tech";"Expenses Analysis Months LOCAL",#N/A,TRUE,"LocalProg";"Expenses Analysis Months GA",#N/A,TRUE,"G&amp;A";"Expenses Analysis Months CONSOL",#N/A,TRUE,"Consolidate"}</definedName>
    <definedName name="wrn.FINANCIAL._.MONTHS." localSheetId="4" hidden="1">{"Expenses Amalysis Months MKT",#N/A,TRUE,"MKT";"Expenses Analysis Months BUSS",#N/A,TRUE,"BusOper";"Expenses Analysis Months TECH",#N/A,TRUE,"Tech";"Expenses Analysis Months LOCAL",#N/A,TRUE,"LocalProg";"Expenses Analysis Months GA",#N/A,TRUE,"G&amp;A";"Expenses Analysis Months CONSOL",#N/A,TRUE,"Consolidate"}</definedName>
    <definedName name="wrn.FINANCIAL._.MONTHS." localSheetId="0" hidden="1">{"Expenses Amalysis Months MKT",#N/A,TRUE,"MKT";"Expenses Analysis Months BUSS",#N/A,TRUE,"BusOper";"Expenses Analysis Months TECH",#N/A,TRUE,"Tech";"Expenses Analysis Months LOCAL",#N/A,TRUE,"LocalProg";"Expenses Analysis Months GA",#N/A,TRUE,"G&amp;A";"Expenses Analysis Months CONSOL",#N/A,TRUE,"Consolidate"}</definedName>
    <definedName name="wrn.FINANCIAL._.MONTHS." hidden="1">{"Expenses Amalysis Months MKT",#N/A,TRUE,"MKT";"Expenses Analysis Months BUSS",#N/A,TRUE,"BusOper";"Expenses Analysis Months TECH",#N/A,TRUE,"Tech";"Expenses Analysis Months LOCAL",#N/A,TRUE,"LocalProg";"Expenses Analysis Months GA",#N/A,TRUE,"G&amp;A";"Expenses Analysis Months CONSOL",#N/A,TRUE,"Consolidate"}</definedName>
    <definedName name="wrn.FINANCIAL._.US._.MONTH." localSheetId="5" hidden="1">{"Expenses us MKT",#N/A,TRUE,"MKT";"Expenses us BUSS",#N/A,TRUE,"BusOper";"Expenses us TECH",#N/A,TRUE,"Tech";"Expenses us LOCAL",#N/A,TRUE,"LocalProg";"Expenses us GA",#N/A,TRUE,"G&amp;A";"Expenses us CONSOL",#N/A,TRUE,"Consolidate"}</definedName>
    <definedName name="wrn.FINANCIAL._.US._.MONTH." localSheetId="4" hidden="1">{"Expenses us MKT",#N/A,TRUE,"MKT";"Expenses us BUSS",#N/A,TRUE,"BusOper";"Expenses us TECH",#N/A,TRUE,"Tech";"Expenses us LOCAL",#N/A,TRUE,"LocalProg";"Expenses us GA",#N/A,TRUE,"G&amp;A";"Expenses us CONSOL",#N/A,TRUE,"Consolidate"}</definedName>
    <definedName name="wrn.FINANCIAL._.US._.MONTH." localSheetId="0" hidden="1">{"Expenses us MKT",#N/A,TRUE,"MKT";"Expenses us BUSS",#N/A,TRUE,"BusOper";"Expenses us TECH",#N/A,TRUE,"Tech";"Expenses us LOCAL",#N/A,TRUE,"LocalProg";"Expenses us GA",#N/A,TRUE,"G&amp;A";"Expenses us CONSOL",#N/A,TRUE,"Consolidate"}</definedName>
    <definedName name="wrn.FINANCIAL._.US._.MONTH." hidden="1">{"Expenses us MKT",#N/A,TRUE,"MKT";"Expenses us BUSS",#N/A,TRUE,"BusOper";"Expenses us TECH",#N/A,TRUE,"Tech";"Expenses us LOCAL",#N/A,TRUE,"LocalProg";"Expenses us GA",#N/A,TRUE,"G&amp;A";"Expenses us CONSOL",#N/A,TRUE,"Consolidate"}</definedName>
    <definedName name="wrn.FINANCIAL._.US._.MONTHS." localSheetId="5" hidden="1">{"Expenses Months us MKT",#N/A,TRUE,"MKT";"Expenses Months us BUSS",#N/A,TRUE,"BusOper";"Expenses Months us TECH",#N/A,TRUE,"Tech";"Expenses Months us LOCAL",#N/A,TRUE,"LocalProg";"Expenses Months us GA",#N/A,TRUE,"G&amp;A";"Expenses Months us CONSOL",#N/A,TRUE,"Consolidate"}</definedName>
    <definedName name="wrn.FINANCIAL._.US._.MONTHS." localSheetId="4" hidden="1">{"Expenses Months us MKT",#N/A,TRUE,"MKT";"Expenses Months us BUSS",#N/A,TRUE,"BusOper";"Expenses Months us TECH",#N/A,TRUE,"Tech";"Expenses Months us LOCAL",#N/A,TRUE,"LocalProg";"Expenses Months us GA",#N/A,TRUE,"G&amp;A";"Expenses Months us CONSOL",#N/A,TRUE,"Consolidate"}</definedName>
    <definedName name="wrn.FINANCIAL._.US._.MONTHS." localSheetId="0" hidden="1">{"Expenses Months us MKT",#N/A,TRUE,"MKT";"Expenses Months us BUSS",#N/A,TRUE,"BusOper";"Expenses Months us TECH",#N/A,TRUE,"Tech";"Expenses Months us LOCAL",#N/A,TRUE,"LocalProg";"Expenses Months us GA",#N/A,TRUE,"G&amp;A";"Expenses Months us CONSOL",#N/A,TRUE,"Consolidate"}</definedName>
    <definedName name="wrn.FINANCIAL._.US._.MONTHS." hidden="1">{"Expenses Months us MKT",#N/A,TRUE,"MKT";"Expenses Months us BUSS",#N/A,TRUE,"BusOper";"Expenses Months us TECH",#N/A,TRUE,"Tech";"Expenses Months us LOCAL",#N/A,TRUE,"LocalProg";"Expenses Months us GA",#N/A,TRUE,"G&amp;A";"Expenses Months us CONSOL",#N/A,TRUE,"Consolidate"}</definedName>
    <definedName name="wrn.Financials." localSheetId="5" hidden="1">{#N/A,#N/A,FALSE,"1996 Monthly Detail";#N/A,#N/A,FALSE,"1996 CashFlow";#N/A,#N/A,FALSE,"PNL By Dept";#N/A,#N/A,FALSE,"1997 Quarterly Detail";#N/A,#N/A,FALSE,"1998 Quarterly Detail";#N/A,#N/A,FALSE,"1997 Cash Flow";#N/A,#N/A,FALSE,"1998 Cash Flow"}</definedName>
    <definedName name="wrn.Financials." localSheetId="4" hidden="1">{#N/A,#N/A,FALSE,"1996 Monthly Detail";#N/A,#N/A,FALSE,"1996 CashFlow";#N/A,#N/A,FALSE,"PNL By Dept";#N/A,#N/A,FALSE,"1997 Quarterly Detail";#N/A,#N/A,FALSE,"1998 Quarterly Detail";#N/A,#N/A,FALSE,"1997 Cash Flow";#N/A,#N/A,FALSE,"1998 Cash Flow"}</definedName>
    <definedName name="wrn.Financials." localSheetId="0" hidden="1">{#N/A,#N/A,FALSE,"1996 Monthly Detail";#N/A,#N/A,FALSE,"1996 CashFlow";#N/A,#N/A,FALSE,"PNL By Dept";#N/A,#N/A,FALSE,"1997 Quarterly Detail";#N/A,#N/A,FALSE,"1998 Quarterly Detail";#N/A,#N/A,FALSE,"1997 Cash Flow";#N/A,#N/A,FALSE,"1998 Cash Flow"}</definedName>
    <definedName name="wrn.Financials." hidden="1">{#N/A,#N/A,FALSE,"1996 Monthly Detail";#N/A,#N/A,FALSE,"1996 CashFlow";#N/A,#N/A,FALSE,"PNL By Dept";#N/A,#N/A,FALSE,"1997 Quarterly Detail";#N/A,#N/A,FALSE,"1998 Quarterly Detail";#N/A,#N/A,FALSE,"1997 Cash Flow";#N/A,#N/A,FALSE,"1998 Cash Flow"}</definedName>
    <definedName name="wrn.Followon._.1998" localSheetId="5" hidden="1">{#N/A,#N/A,FALSE,"Summary";#N/A,#N/A,FALSE,"Pending";#N/A,#N/A,FALSE,"Jan'98";#N/A,#N/A,FALSE,"Feb'98";#N/A,#N/A,FALSE,"Mar'98";#N/A,#N/A,FALSE,"Apr'98";#N/A,#N/A,FALSE,"May'98";#N/A,#N/A,FALSE,"June'98";#N/A,#N/A,FALSE,"July'98"}</definedName>
    <definedName name="wrn.Followon._.1998" localSheetId="4" hidden="1">{#N/A,#N/A,FALSE,"Summary";#N/A,#N/A,FALSE,"Pending";#N/A,#N/A,FALSE,"Jan'98";#N/A,#N/A,FALSE,"Feb'98";#N/A,#N/A,FALSE,"Mar'98";#N/A,#N/A,FALSE,"Apr'98";#N/A,#N/A,FALSE,"May'98";#N/A,#N/A,FALSE,"June'98";#N/A,#N/A,FALSE,"July'98"}</definedName>
    <definedName name="wrn.Followon._.1998" localSheetId="0" hidden="1">{#N/A,#N/A,FALSE,"Summary";#N/A,#N/A,FALSE,"Pending";#N/A,#N/A,FALSE,"Jan'98";#N/A,#N/A,FALSE,"Feb'98";#N/A,#N/A,FALSE,"Mar'98";#N/A,#N/A,FALSE,"Apr'98";#N/A,#N/A,FALSE,"May'98";#N/A,#N/A,FALSE,"June'98";#N/A,#N/A,FALSE,"July'98"}</definedName>
    <definedName name="wrn.Followon._.1998" hidden="1">{#N/A,#N/A,FALSE,"Summary";#N/A,#N/A,FALSE,"Pending";#N/A,#N/A,FALSE,"Jan'98";#N/A,#N/A,FALSE,"Feb'98";#N/A,#N/A,FALSE,"Mar'98";#N/A,#N/A,FALSE,"Apr'98";#N/A,#N/A,FALSE,"May'98";#N/A,#N/A,FALSE,"June'98";#N/A,#N/A,FALSE,"July'98"}</definedName>
    <definedName name="wrn.formulas." localSheetId="5" hidden="1">{"formulas",#N/A,FALSE,"Key Indicators"}</definedName>
    <definedName name="wrn.formulas." localSheetId="4" hidden="1">{"formulas",#N/A,FALSE,"Key Indicators"}</definedName>
    <definedName name="wrn.formulas." localSheetId="0" hidden="1">{"formulas",#N/A,FALSE,"Key Indicators"}</definedName>
    <definedName name="wrn.formulas." hidden="1">{"formulas",#N/A,FALSE,"Key Indicators"}</definedName>
    <definedName name="wrn.Full._.Package." localSheetId="5"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 localSheetId="4"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 localSheetId="0"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Growth." localSheetId="5" hidden="1">{#N/A,#N/A,FALSE,"Rev Grwth";#N/A,#N/A,FALSE,"Op Inc Grwth";#N/A,#N/A,FALSE,"Net Grwth";#N/A,#N/A,FALSE,"EPS Growth"}</definedName>
    <definedName name="wrn.Growth." localSheetId="4" hidden="1">{#N/A,#N/A,FALSE,"Rev Grwth";#N/A,#N/A,FALSE,"Op Inc Grwth";#N/A,#N/A,FALSE,"Net Grwth";#N/A,#N/A,FALSE,"EPS Growth"}</definedName>
    <definedName name="wrn.Growth." localSheetId="0" hidden="1">{#N/A,#N/A,FALSE,"Rev Grwth";#N/A,#N/A,FALSE,"Op Inc Grwth";#N/A,#N/A,FALSE,"Net Grwth";#N/A,#N/A,FALSE,"EPS Growth"}</definedName>
    <definedName name="wrn.Growth." hidden="1">{#N/A,#N/A,FALSE,"Rev Grwth";#N/A,#N/A,FALSE,"Op Inc Grwth";#N/A,#N/A,FALSE,"Net Grwth";#N/A,#N/A,FALSE,"EPS Growth"}</definedName>
    <definedName name="wrn.Income._.Statement." localSheetId="5" hidden="1">{"Income Statement",#N/A,FALSE,"Income Statement"}</definedName>
    <definedName name="wrn.Income._.Statement." localSheetId="4" hidden="1">{"Income Statement",#N/A,FALSE,"Income Statement"}</definedName>
    <definedName name="wrn.Income._.Statement." localSheetId="0" hidden="1">{"Income Statement",#N/A,FALSE,"Income Statement"}</definedName>
    <definedName name="wrn.Income._.Statement." hidden="1">{"Income Statement",#N/A,FALSE,"Income Statement"}</definedName>
    <definedName name="wrn.INDICADORES." localSheetId="5" hidden="1">{"PARTE1",#N/A,FALSE,"Plan1"}</definedName>
    <definedName name="wrn.INDICADORES." localSheetId="4" hidden="1">{"PARTE1",#N/A,FALSE,"Plan1"}</definedName>
    <definedName name="wrn.INDICADORES." localSheetId="0" hidden="1">{"PARTE1",#N/A,FALSE,"Plan1"}</definedName>
    <definedName name="wrn.INDICADORES." hidden="1">{"PARTE1",#N/A,FALSE,"Plan1"}</definedName>
    <definedName name="wrn.IPO." localSheetId="5" hidden="1">{#N/A,#N/A,FALSE,"Summary";#N/A,#N/A,FALSE,"Jan'97";#N/A,#N/A,FALSE,"Feb'97";#N/A,#N/A,FALSE,"Mar'97";#N/A,#N/A,FALSE,"Apr'97";#N/A,#N/A,FALSE,"May'97";#N/A,#N/A,FALSE,"Jun'97";#N/A,#N/A,FALSE,"Jul'97";#N/A,#N/A,FALSE,"Aug'97";#N/A,#N/A,FALSE,"Sept'97";#N/A,#N/A,FALSE,"Oct'97";#N/A,#N/A,FALSE,"Nov'97";#N/A,#N/A,FALSE,"Dec'97";#N/A,#N/A,FALSE,"Pending"}</definedName>
    <definedName name="wrn.IPO." localSheetId="4" hidden="1">{#N/A,#N/A,FALSE,"Summary";#N/A,#N/A,FALSE,"Jan'97";#N/A,#N/A,FALSE,"Feb'97";#N/A,#N/A,FALSE,"Mar'97";#N/A,#N/A,FALSE,"Apr'97";#N/A,#N/A,FALSE,"May'97";#N/A,#N/A,FALSE,"Jun'97";#N/A,#N/A,FALSE,"Jul'97";#N/A,#N/A,FALSE,"Aug'97";#N/A,#N/A,FALSE,"Sept'97";#N/A,#N/A,FALSE,"Oct'97";#N/A,#N/A,FALSE,"Nov'97";#N/A,#N/A,FALSE,"Dec'97";#N/A,#N/A,FALSE,"Pending"}</definedName>
    <definedName name="wrn.IPO." localSheetId="0" hidden="1">{#N/A,#N/A,FALSE,"Summary";#N/A,#N/A,FALSE,"Jan'97";#N/A,#N/A,FALSE,"Feb'97";#N/A,#N/A,FALSE,"Mar'97";#N/A,#N/A,FALSE,"Apr'97";#N/A,#N/A,FALSE,"May'97";#N/A,#N/A,FALSE,"Jun'97";#N/A,#N/A,FALSE,"Jul'97";#N/A,#N/A,FALSE,"Aug'97";#N/A,#N/A,FALSE,"Sept'97";#N/A,#N/A,FALSE,"Oct'97";#N/A,#N/A,FALSE,"Nov'97";#N/A,#N/A,FALSE,"Dec'97";#N/A,#N/A,FALSE,"Pending"}</definedName>
    <definedName name="wrn.IPO." hidden="1">{#N/A,#N/A,FALSE,"Summary";#N/A,#N/A,FALSE,"Jan'97";#N/A,#N/A,FALSE,"Feb'97";#N/A,#N/A,FALSE,"Mar'97";#N/A,#N/A,FALSE,"Apr'97";#N/A,#N/A,FALSE,"May'97";#N/A,#N/A,FALSE,"Jun'97";#N/A,#N/A,FALSE,"Jul'97";#N/A,#N/A,FALSE,"Aug'97";#N/A,#N/A,FALSE,"Sept'97";#N/A,#N/A,FALSE,"Oct'97";#N/A,#N/A,FALSE,"Nov'97";#N/A,#N/A,FALSE,"Dec'97";#N/A,#N/A,FALSE,"Pending"}</definedName>
    <definedName name="wrn.IPO._.1998." localSheetId="5" hidden="1">{#N/A,#N/A,FALSE,"Summary";#N/A,#N/A,FALSE,"Pending";#N/A,#N/A,FALSE,"Jan'98";#N/A,#N/A,FALSE,"Feb'98";#N/A,#N/A,FALSE,"Mar'98";#N/A,#N/A,FALSE,"Apr'98";#N/A,#N/A,FALSE,"May'98";#N/A,#N/A,FALSE,"June'98";#N/A,#N/A,FALSE,"July'98"}</definedName>
    <definedName name="wrn.IPO._.1998." localSheetId="4" hidden="1">{#N/A,#N/A,FALSE,"Summary";#N/A,#N/A,FALSE,"Pending";#N/A,#N/A,FALSE,"Jan'98";#N/A,#N/A,FALSE,"Feb'98";#N/A,#N/A,FALSE,"Mar'98";#N/A,#N/A,FALSE,"Apr'98";#N/A,#N/A,FALSE,"May'98";#N/A,#N/A,FALSE,"June'98";#N/A,#N/A,FALSE,"July'98"}</definedName>
    <definedName name="wrn.IPO._.1998." localSheetId="0" hidden="1">{#N/A,#N/A,FALSE,"Summary";#N/A,#N/A,FALSE,"Pending";#N/A,#N/A,FALSE,"Jan'98";#N/A,#N/A,FALSE,"Feb'98";#N/A,#N/A,FALSE,"Mar'98";#N/A,#N/A,FALSE,"Apr'98";#N/A,#N/A,FALSE,"May'98";#N/A,#N/A,FALSE,"June'98";#N/A,#N/A,FALSE,"July'98"}</definedName>
    <definedName name="wrn.IPO._.1998." hidden="1">{#N/A,#N/A,FALSE,"Summary";#N/A,#N/A,FALSE,"Pending";#N/A,#N/A,FALSE,"Jan'98";#N/A,#N/A,FALSE,"Feb'98";#N/A,#N/A,FALSE,"Mar'98";#N/A,#N/A,FALSE,"Apr'98";#N/A,#N/A,FALSE,"May'98";#N/A,#N/A,FALSE,"June'98";#N/A,#N/A,FALSE,"July'98"}</definedName>
    <definedName name="wrn.IPO._.Analysis." localSheetId="5" hidden="1">{#N/A,#N/A,FALSE,"Summary";#N/A,#N/A,FALSE,"Pending";#N/A,#N/A,FALSE,"Oct'97";#N/A,#N/A,FALSE,"Sept'97";#N/A,#N/A,FALSE,"Aug'97";#N/A,#N/A,FALSE,"Jul'97";#N/A,#N/A,FALSE,"Jun'97";#N/A,#N/A,FALSE,"May'97";#N/A,#N/A,FALSE,"Apr'97";#N/A,#N/A,FALSE,"Mar'97";#N/A,#N/A,FALSE,"Feb'97";#N/A,#N/A,FALSE,"Jan'97"}</definedName>
    <definedName name="wrn.IPO._.Analysis." localSheetId="4" hidden="1">{#N/A,#N/A,FALSE,"Summary";#N/A,#N/A,FALSE,"Pending";#N/A,#N/A,FALSE,"Oct'97";#N/A,#N/A,FALSE,"Sept'97";#N/A,#N/A,FALSE,"Aug'97";#N/A,#N/A,FALSE,"Jul'97";#N/A,#N/A,FALSE,"Jun'97";#N/A,#N/A,FALSE,"May'97";#N/A,#N/A,FALSE,"Apr'97";#N/A,#N/A,FALSE,"Mar'97";#N/A,#N/A,FALSE,"Feb'97";#N/A,#N/A,FALSE,"Jan'97"}</definedName>
    <definedName name="wrn.IPO._.Analysis." localSheetId="0" hidden="1">{#N/A,#N/A,FALSE,"Summary";#N/A,#N/A,FALSE,"Pending";#N/A,#N/A,FALSE,"Oct'97";#N/A,#N/A,FALSE,"Sept'97";#N/A,#N/A,FALSE,"Aug'97";#N/A,#N/A,FALSE,"Jul'97";#N/A,#N/A,FALSE,"Jun'97";#N/A,#N/A,FALSE,"May'97";#N/A,#N/A,FALSE,"Apr'97";#N/A,#N/A,FALSE,"Mar'97";#N/A,#N/A,FALSE,"Feb'97";#N/A,#N/A,FALSE,"Jan'97"}</definedName>
    <definedName name="wrn.IPO._.Analysis." hidden="1">{#N/A,#N/A,FALSE,"Summary";#N/A,#N/A,FALSE,"Pending";#N/A,#N/A,FALSE,"Oct'97";#N/A,#N/A,FALSE,"Sept'97";#N/A,#N/A,FALSE,"Aug'97";#N/A,#N/A,FALSE,"Jul'97";#N/A,#N/A,FALSE,"Jun'97";#N/A,#N/A,FALSE,"May'97";#N/A,#N/A,FALSE,"Apr'97";#N/A,#N/A,FALSE,"Mar'97";#N/A,#N/A,FALSE,"Feb'97";#N/A,#N/A,FALSE,"Jan'97"}</definedName>
    <definedName name="wrn.JANI._.REBATES." localSheetId="5" hidden="1">{"TOTAL",#N/A,FALSE,"A";"FISCAL94",#N/A,FALSE,"A";"FISCAL95",#N/A,FALSE,"A";"FISCAL96",#N/A,FALSE,"A";"misc page",#N/A,FALSE,"A"}</definedName>
    <definedName name="wrn.JANI._.REBATES." localSheetId="4" hidden="1">{"TOTAL",#N/A,FALSE,"A";"FISCAL94",#N/A,FALSE,"A";"FISCAL95",#N/A,FALSE,"A";"FISCAL96",#N/A,FALSE,"A";"misc page",#N/A,FALSE,"A"}</definedName>
    <definedName name="wrn.JANI._.REBATES." localSheetId="0" hidden="1">{"TOTAL",#N/A,FALSE,"A";"FISCAL94",#N/A,FALSE,"A";"FISCAL95",#N/A,FALSE,"A";"FISCAL96",#N/A,FALSE,"A";"misc page",#N/A,FALSE,"A"}</definedName>
    <definedName name="wrn.JANI._.REBATES." hidden="1">{"TOTAL",#N/A,FALSE,"A";"FISCAL94",#N/A,FALSE,"A";"FISCAL95",#N/A,FALSE,"A";"FISCAL96",#N/A,FALSE,"A";"misc page",#N/A,FALSE,"A"}</definedName>
    <definedName name="wrn.Just._.Sorts." localSheetId="5" hidden="1">{#N/A,#N/A,FALSE,"Hi";#N/A,#N/A,FALSE,"Lo";#N/A,#N/A,FALSE,"Mkt. Cap";#N/A,#N/A,FALSE,"Alpha"}</definedName>
    <definedName name="wrn.Just._.Sorts." localSheetId="4" hidden="1">{#N/A,#N/A,FALSE,"Hi";#N/A,#N/A,FALSE,"Lo";#N/A,#N/A,FALSE,"Mkt. Cap";#N/A,#N/A,FALSE,"Alpha"}</definedName>
    <definedName name="wrn.Just._.Sorts." localSheetId="0" hidden="1">{#N/A,#N/A,FALSE,"Hi";#N/A,#N/A,FALSE,"Lo";#N/A,#N/A,FALSE,"Mkt. Cap";#N/A,#N/A,FALSE,"Alpha"}</definedName>
    <definedName name="wrn.Just._.Sorts." hidden="1">{#N/A,#N/A,FALSE,"Hi";#N/A,#N/A,FALSE,"Lo";#N/A,#N/A,FALSE,"Mkt. Cap";#N/A,#N/A,FALSE,"Alpha"}</definedName>
    <definedName name="wrn.Management._.Attachments." localSheetId="5" hidden="1">{"MA_1",#N/A,FALSE,"Mgt Att";"MA_2",#N/A,FALSE,"Mgt Att"}</definedName>
    <definedName name="wrn.Management._.Attachments." localSheetId="4" hidden="1">{"MA_1",#N/A,FALSE,"Mgt Att";"MA_2",#N/A,FALSE,"Mgt Att"}</definedName>
    <definedName name="wrn.Management._.Attachments." localSheetId="0" hidden="1">{"MA_1",#N/A,FALSE,"Mgt Att";"MA_2",#N/A,FALSE,"Mgt Att"}</definedName>
    <definedName name="wrn.Management._.Attachments." hidden="1">{"MA_1",#N/A,FALSE,"Mgt Att";"MA_2",#N/A,FALSE,"Mgt Att"}</definedName>
    <definedName name="wrn.Management._.Reports." localSheetId="5" hidden="1">{"MF_1",#N/A,FALSE,"Mgt Forms";"MF_2",#N/A,FALSE,"Mgt Forms";"MF_3",#N/A,FALSE,"Mgt Forms";"MF_4",#N/A,FALSE,"Mgt Forms";"MF_5",#N/A,FALSE,"Mgt Forms";"MF_6",#N/A,FALSE,"Mgt Forms";"MF_7",#N/A,FALSE,"Mgt Forms";"MF_8",#N/A,FALSE,"Mgt Forms";"MF_9",#N/A,FALSE,"Mgt Forms";"MF_10",#N/A,FALSE,"Mgt Forms";"MF_11",#N/A,FALSE,"Mgt Forms";"MF_111",#N/A,FALSE,"Mgt Forms"}</definedName>
    <definedName name="wrn.Management._.Reports." localSheetId="4" hidden="1">{"MF_1",#N/A,FALSE,"Mgt Forms";"MF_2",#N/A,FALSE,"Mgt Forms";"MF_3",#N/A,FALSE,"Mgt Forms";"MF_4",#N/A,FALSE,"Mgt Forms";"MF_5",#N/A,FALSE,"Mgt Forms";"MF_6",#N/A,FALSE,"Mgt Forms";"MF_7",#N/A,FALSE,"Mgt Forms";"MF_8",#N/A,FALSE,"Mgt Forms";"MF_9",#N/A,FALSE,"Mgt Forms";"MF_10",#N/A,FALSE,"Mgt Forms";"MF_11",#N/A,FALSE,"Mgt Forms";"MF_111",#N/A,FALSE,"Mgt Forms"}</definedName>
    <definedName name="wrn.Management._.Reports." localSheetId="0" hidden="1">{"MF_1",#N/A,FALSE,"Mgt Forms";"MF_2",#N/A,FALSE,"Mgt Forms";"MF_3",#N/A,FALSE,"Mgt Forms";"MF_4",#N/A,FALSE,"Mgt Forms";"MF_5",#N/A,FALSE,"Mgt Forms";"MF_6",#N/A,FALSE,"Mgt Forms";"MF_7",#N/A,FALSE,"Mgt Forms";"MF_8",#N/A,FALSE,"Mgt Forms";"MF_9",#N/A,FALSE,"Mgt Forms";"MF_10",#N/A,FALSE,"Mgt Forms";"MF_11",#N/A,FALSE,"Mgt Forms";"MF_111",#N/A,FALSE,"Mgt Forms"}</definedName>
    <definedName name="wrn.Management._.Reports." hidden="1">{"MF_1",#N/A,FALSE,"Mgt Forms";"MF_2",#N/A,FALSE,"Mgt Forms";"MF_3",#N/A,FALSE,"Mgt Forms";"MF_4",#N/A,FALSE,"Mgt Forms";"MF_5",#N/A,FALSE,"Mgt Forms";"MF_6",#N/A,FALSE,"Mgt Forms";"MF_7",#N/A,FALSE,"Mgt Forms";"MF_8",#N/A,FALSE,"Mgt Forms";"MF_9",#N/A,FALSE,"Mgt Forms";"MF_10",#N/A,FALSE,"Mgt Forms";"MF_11",#N/A,FALSE,"Mgt Forms";"MF_111",#N/A,FALSE,"Mgt Forms"}</definedName>
    <definedName name="wrn.March._.Financials." localSheetId="5" hidden="1">{"Statement of Income",#N/A,TRUE,"Mar99";"Balance Sheet",#N/A,TRUE,"Mar99"}</definedName>
    <definedName name="wrn.March._.Financials." localSheetId="4" hidden="1">{"Statement of Income",#N/A,TRUE,"Mar99";"Balance Sheet",#N/A,TRUE,"Mar99"}</definedName>
    <definedName name="wrn.March._.Financials." localSheetId="0" hidden="1">{"Statement of Income",#N/A,TRUE,"Mar99";"Balance Sheet",#N/A,TRUE,"Mar99"}</definedName>
    <definedName name="wrn.March._.Financials." hidden="1">{"Statement of Income",#N/A,TRUE,"Mar99";"Balance Sheet",#N/A,TRUE,"Mar99"}</definedName>
    <definedName name="wrn.Margins." localSheetId="5" hidden="1">{#N/A,#N/A,FALSE,"Margins - GrossR&amp;D";#N/A,#N/A,FALSE,"Margins - sg&amp;a";#N/A,#N/A,FALSE,"Margins - Oper-net"}</definedName>
    <definedName name="wrn.Margins." localSheetId="4" hidden="1">{#N/A,#N/A,FALSE,"Margins - GrossR&amp;D";#N/A,#N/A,FALSE,"Margins - sg&amp;a";#N/A,#N/A,FALSE,"Margins - Oper-net"}</definedName>
    <definedName name="wrn.Margins." localSheetId="0" hidden="1">{#N/A,#N/A,FALSE,"Margins - GrossR&amp;D";#N/A,#N/A,FALSE,"Margins - sg&amp;a";#N/A,#N/A,FALSE,"Margins - Oper-net"}</definedName>
    <definedName name="wrn.Margins." hidden="1">{#N/A,#N/A,FALSE,"Margins - GrossR&amp;D";#N/A,#N/A,FALSE,"Margins - sg&amp;a";#N/A,#N/A,FALSE,"Margins - Oper-net"}</definedName>
    <definedName name="wrn.Merger." localSheetId="5" hidden="1">{#N/A,#N/A,FALSE,"Overview";#N/A,#N/A,FALSE,"Summary";#N/A,#N/A,FALSE,"Unph Hist";#N/A,#N/A,FALSE,"Combination";#N/A,#N/A,FALSE,"IOC Proj Base";#N/A,#N/A,FALSE,"Bal";#N/A,#N/A,FALSE,"IOC Bal";#N/A,#N/A,FALSE,"IOC CF";#N/A,#N/A,FALSE,"UNPH Proj"}</definedName>
    <definedName name="wrn.Merger." localSheetId="4" hidden="1">{#N/A,#N/A,FALSE,"Overview";#N/A,#N/A,FALSE,"Summary";#N/A,#N/A,FALSE,"Unph Hist";#N/A,#N/A,FALSE,"Combination";#N/A,#N/A,FALSE,"IOC Proj Base";#N/A,#N/A,FALSE,"Bal";#N/A,#N/A,FALSE,"IOC Bal";#N/A,#N/A,FALSE,"IOC CF";#N/A,#N/A,FALSE,"UNPH Proj"}</definedName>
    <definedName name="wrn.Merger." localSheetId="0" hidden="1">{#N/A,#N/A,FALSE,"Overview";#N/A,#N/A,FALSE,"Summary";#N/A,#N/A,FALSE,"Unph Hist";#N/A,#N/A,FALSE,"Combination";#N/A,#N/A,FALSE,"IOC Proj Base";#N/A,#N/A,FALSE,"Bal";#N/A,#N/A,FALSE,"IOC Bal";#N/A,#N/A,FALSE,"IOC CF";#N/A,#N/A,FALSE,"UNPH Proj"}</definedName>
    <definedName name="wrn.Merger." hidden="1">{#N/A,#N/A,FALSE,"Overview";#N/A,#N/A,FALSE,"Summary";#N/A,#N/A,FALSE,"Unph Hist";#N/A,#N/A,FALSE,"Combination";#N/A,#N/A,FALSE,"IOC Proj Base";#N/A,#N/A,FALSE,"Bal";#N/A,#N/A,FALSE,"IOC Bal";#N/A,#N/A,FALSE,"IOC CF";#N/A,#N/A,FALSE,"UNPH Proj"}</definedName>
    <definedName name="wrn.MTMMOEORC." localSheetId="5" hidden="1">{#N/A,#N/A,FALSE,"MTMUSD"}</definedName>
    <definedName name="wrn.MTMMOEORC." localSheetId="4" hidden="1">{#N/A,#N/A,FALSE,"MTMUSD"}</definedName>
    <definedName name="wrn.MTMMOEORC." localSheetId="0" hidden="1">{#N/A,#N/A,FALSE,"MTMUSD"}</definedName>
    <definedName name="wrn.MTMMOEORC." hidden="1">{#N/A,#N/A,FALSE,"MTMUSD"}</definedName>
    <definedName name="wrn.Novembro." localSheetId="5" hidden="1">{"Fecha_Novembro",#N/A,FALSE,"FECHAMENTO-2002 ";"Defer_Novembro",#N/A,FALSE,"DIFERIDO";"Pis_Novembro",#N/A,FALSE,"PIS COFINS";"Iss_Novembro",#N/A,FALSE,"ISS"}</definedName>
    <definedName name="wrn.Novembro." localSheetId="4" hidden="1">{"Fecha_Novembro",#N/A,FALSE,"FECHAMENTO-2002 ";"Defer_Novembro",#N/A,FALSE,"DIFERIDO";"Pis_Novembro",#N/A,FALSE,"PIS COFINS";"Iss_Novembro",#N/A,FALSE,"ISS"}</definedName>
    <definedName name="wrn.Novembro." localSheetId="0" hidden="1">{"Fecha_Novembro",#N/A,FALSE,"FECHAMENTO-2002 ";"Defer_Novembro",#N/A,FALSE,"DIFERIDO";"Pis_Novembro",#N/A,FALSE,"PIS COFINS";"Iss_Novembro",#N/A,FALSE,"ISS"}</definedName>
    <definedName name="wrn.Novembro." hidden="1">{"Fecha_Novembro",#N/A,FALSE,"FECHAMENTO-2002 ";"Defer_Novembro",#N/A,FALSE,"DIFERIDO";"Pis_Novembro",#N/A,FALSE,"PIS COFINS";"Iss_Novembro",#N/A,FALSE,"ISS"}</definedName>
    <definedName name="wrn.Outubro." localSheetId="5" hidden="1">{"Fecha_Outubro",#N/A,FALSE,"FECHAMENTO-2002 ";"Defer_Outubro",#N/A,FALSE,"DIFERIDO";"Pis_Outubro",#N/A,FALSE,"PIS COFINS";"Iss_Outubro",#N/A,FALSE,"ISS"}</definedName>
    <definedName name="wrn.Outubro." localSheetId="4" hidden="1">{"Fecha_Outubro",#N/A,FALSE,"FECHAMENTO-2002 ";"Defer_Outubro",#N/A,FALSE,"DIFERIDO";"Pis_Outubro",#N/A,FALSE,"PIS COFINS";"Iss_Outubro",#N/A,FALSE,"ISS"}</definedName>
    <definedName name="wrn.Outubro." localSheetId="0" hidden="1">{"Fecha_Outubro",#N/A,FALSE,"FECHAMENTO-2002 ";"Defer_Outubro",#N/A,FALSE,"DIFERIDO";"Pis_Outubro",#N/A,FALSE,"PIS COFINS";"Iss_Outubro",#N/A,FALSE,"ISS"}</definedName>
    <definedName name="wrn.Outubro." hidden="1">{"Fecha_Outubro",#N/A,FALSE,"FECHAMENTO-2002 ";"Defer_Outubro",#N/A,FALSE,"DIFERIDO";"Pis_Outubro",#N/A,FALSE,"PIS COFINS";"Iss_Outubro",#N/A,FALSE,"ISS"}</definedName>
    <definedName name="wrn.Planilha._.preços._.1." localSheetId="5" hidden="1">{#N/A,#N/A,FALSE,"Dutos";#N/A,#N/A,FALSE,"Terminais"}</definedName>
    <definedName name="wrn.Planilha._.preços._.1." localSheetId="4" hidden="1">{#N/A,#N/A,FALSE,"Dutos";#N/A,#N/A,FALSE,"Terminais"}</definedName>
    <definedName name="wrn.Planilha._.preços._.1." localSheetId="0" hidden="1">{#N/A,#N/A,FALSE,"Dutos";#N/A,#N/A,FALSE,"Terminais"}</definedName>
    <definedName name="wrn.Planilha._.preços._.1." hidden="1">{#N/A,#N/A,FALSE,"Dutos";#N/A,#N/A,FALSE,"Terminais"}</definedName>
    <definedName name="wrn.print." localSheetId="5" hidden="1">{#N/A,#N/A,FALSE,"Admin";#N/A,#N/A,FALSE,"Other"}</definedName>
    <definedName name="wrn.print." localSheetId="4" hidden="1">{#N/A,#N/A,FALSE,"Admin";#N/A,#N/A,FALSE,"Other"}</definedName>
    <definedName name="wrn.print." localSheetId="0" hidden="1">{#N/A,#N/A,FALSE,"Admin";#N/A,#N/A,FALSE,"Other"}</definedName>
    <definedName name="wrn.print." hidden="1">{#N/A,#N/A,FALSE,"Admin";#N/A,#N/A,FALSE,"Other"}</definedName>
    <definedName name="wrn.print._.graphs." localSheetId="5" hidden="1">{"cap_structure",#N/A,FALSE,"Graph-Mkt Cap";"price",#N/A,FALSE,"Graph-Price";"ebit",#N/A,FALSE,"Graph-EBITDA";"ebitda",#N/A,FALSE,"Graph-EBITDA"}</definedName>
    <definedName name="wrn.print._.graphs." localSheetId="4" hidden="1">{"cap_structure",#N/A,FALSE,"Graph-Mkt Cap";"price",#N/A,FALSE,"Graph-Price";"ebit",#N/A,FALSE,"Graph-EBITDA";"ebitda",#N/A,FALSE,"Graph-EBITDA"}</definedName>
    <definedName name="wrn.print._.graphs." localSheetId="0"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5" hidden="1">{"inputs raw data",#N/A,TRUE,"INPUT"}</definedName>
    <definedName name="wrn.print._.raw._.data._.entry." localSheetId="4" hidden="1">{"inputs raw data",#N/A,TRUE,"INPUT"}</definedName>
    <definedName name="wrn.print._.raw._.data._.entry." localSheetId="0" hidden="1">{"inputs raw data",#N/A,TRUE,"INPUT"}</definedName>
    <definedName name="wrn.print._.raw._.data._.entry." hidden="1">{"inputs raw data",#N/A,TRUE,"INPUT"}</definedName>
    <definedName name="wrn.print._.summary._.sheets." localSheetId="5" hidden="1">{"summary1",#N/A,TRUE,"Comps";"summary2",#N/A,TRUE,"Comps";"summary3",#N/A,TRUE,"Comps"}</definedName>
    <definedName name="wrn.print._.summary._.sheets." localSheetId="4" hidden="1">{"summary1",#N/A,TRUE,"Comps";"summary2",#N/A,TRUE,"Comps";"summary3",#N/A,TRUE,"Comps"}</definedName>
    <definedName name="wrn.print._.summary._.sheets." localSheetId="0" hidden="1">{"summary1",#N/A,TRUE,"Comps";"summary2",#N/A,TRUE,"Comps";"summary3",#N/A,TRUE,"Comps"}</definedName>
    <definedName name="wrn.print._.summary._.sheets." hidden="1">{"summary1",#N/A,TRUE,"Comps";"summary2",#N/A,TRUE,"Comps";"summary3",#N/A,TRUE,"Comps"}</definedName>
    <definedName name="wrn.Print_Buyer." localSheetId="5" hidden="1">{#N/A,"DR",FALSE,"increm pf";#N/A,"MAMSI",FALSE,"increm pf";#N/A,"MAXI",FALSE,"increm pf";#N/A,"PCAM",FALSE,"increm pf";#N/A,"PHSV",FALSE,"increm pf";#N/A,"SIE",FALSE,"increm pf"}</definedName>
    <definedName name="wrn.Print_Buyer." localSheetId="4" hidden="1">{#N/A,"DR",FALSE,"increm pf";#N/A,"MAMSI",FALSE,"increm pf";#N/A,"MAXI",FALSE,"increm pf";#N/A,"PCAM",FALSE,"increm pf";#N/A,"PHSV",FALSE,"increm pf";#N/A,"SIE",FALSE,"increm pf"}</definedName>
    <definedName name="wrn.Print_Buyer." localSheetId="0"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Ratios." localSheetId="5" hidden="1">{"Ratios",#N/A,FALSE,"Ratios"}</definedName>
    <definedName name="wrn.Ratios." localSheetId="4" hidden="1">{"Ratios",#N/A,FALSE,"Ratios"}</definedName>
    <definedName name="wrn.Ratios." localSheetId="0" hidden="1">{"Ratios",#N/A,FALSE,"Ratios"}</definedName>
    <definedName name="wrn.Ratios." hidden="1">{"Ratios",#N/A,FALSE,"Ratios"}</definedName>
    <definedName name="wrn.RELPAC." localSheetId="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ELPAC." localSheetId="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ELPAC."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ELPAC."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epassefinal" localSheetId="5" hidden="1">{#N/A,#N/A,FALSE,"DR";#N/A,#N/A,FALSE,"DR (2)";#N/A,#N/A,FALSE,"Rateio";#N/A,#N/A,FALSE,"IRRF";#N/A,#N/A,FALSE,"Check Sum";#N/A,#N/A,FALSE,"LPD correções"}</definedName>
    <definedName name="wrn.repassefinal" localSheetId="4" hidden="1">{#N/A,#N/A,FALSE,"DR";#N/A,#N/A,FALSE,"DR (2)";#N/A,#N/A,FALSE,"Rateio";#N/A,#N/A,FALSE,"IRRF";#N/A,#N/A,FALSE,"Check Sum";#N/A,#N/A,FALSE,"LPD correções"}</definedName>
    <definedName name="wrn.repassefinal" localSheetId="0" hidden="1">{#N/A,#N/A,FALSE,"DR";#N/A,#N/A,FALSE,"DR (2)";#N/A,#N/A,FALSE,"Rateio";#N/A,#N/A,FALSE,"IRRF";#N/A,#N/A,FALSE,"Check Sum";#N/A,#N/A,FALSE,"LPD correções"}</definedName>
    <definedName name="wrn.repassefinal" hidden="1">{#N/A,#N/A,FALSE,"DR";#N/A,#N/A,FALSE,"DR (2)";#N/A,#N/A,FALSE,"Rateio";#N/A,#N/A,FALSE,"IRRF";#N/A,#N/A,FALSE,"Check Sum";#N/A,#N/A,FALSE,"LPD correções"}</definedName>
    <definedName name="wrn.RepasseFinal." localSheetId="5" hidden="1">{#N/A,#N/A,FALSE,"DR";#N/A,#N/A,FALSE,"DR (2)";#N/A,#N/A,FALSE,"Rateio";#N/A,#N/A,FALSE,"IRRF";#N/A,#N/A,FALSE,"Check Sum";#N/A,#N/A,FALSE,"LPD correções"}</definedName>
    <definedName name="wrn.RepasseFinal." localSheetId="4" hidden="1">{#N/A,#N/A,FALSE,"DR";#N/A,#N/A,FALSE,"DR (2)";#N/A,#N/A,FALSE,"Rateio";#N/A,#N/A,FALSE,"IRRF";#N/A,#N/A,FALSE,"Check Sum";#N/A,#N/A,FALSE,"LPD correções"}</definedName>
    <definedName name="wrn.RepasseFinal." localSheetId="0" hidden="1">{#N/A,#N/A,FALSE,"DR";#N/A,#N/A,FALSE,"DR (2)";#N/A,#N/A,FALSE,"Rateio";#N/A,#N/A,FALSE,"IRRF";#N/A,#N/A,FALSE,"Check Sum";#N/A,#N/A,FALSE,"LPD correções"}</definedName>
    <definedName name="wrn.RepasseFinal." hidden="1">{#N/A,#N/A,FALSE,"DR";#N/A,#N/A,FALSE,"DR (2)";#N/A,#N/A,FALSE,"Rateio";#N/A,#N/A,FALSE,"IRRF";#N/A,#N/A,FALSE,"Check Sum";#N/A,#N/A,FALSE,"LPD correções"}</definedName>
    <definedName name="wrn.Report." localSheetId="5" hidden="1">{#N/A,#N/A,TRUE,"Status Report";#N/A,#N/A,TRUE,"Current Forecast";#N/A,#N/A,TRUE,"Last Forecast";#N/A,#N/A,TRUE,"BP";#N/A,#N/A,TRUE,"LY"}</definedName>
    <definedName name="wrn.Report." localSheetId="4" hidden="1">{#N/A,#N/A,TRUE,"Status Report";#N/A,#N/A,TRUE,"Current Forecast";#N/A,#N/A,TRUE,"Last Forecast";#N/A,#N/A,TRUE,"BP";#N/A,#N/A,TRUE,"LY"}</definedName>
    <definedName name="wrn.Report." localSheetId="0" hidden="1">{#N/A,#N/A,TRUE,"Status Report";#N/A,#N/A,TRUE,"Current Forecast";#N/A,#N/A,TRUE,"Last Forecast";#N/A,#N/A,TRUE,"BP";#N/A,#N/A,TRUE,"LY"}</definedName>
    <definedName name="wrn.Report." hidden="1">{#N/A,#N/A,TRUE,"Status Report";#N/A,#N/A,TRUE,"Current Forecast";#N/A,#N/A,TRUE,"Last Forecast";#N/A,#N/A,TRUE,"BP";#N/A,#N/A,TRUE,"LY"}</definedName>
    <definedName name="wrn.Report1." localSheetId="5" hidden="1">{#N/A,#N/A,FALSE,"IS";#N/A,#N/A,FALSE,"BS";#N/A,#N/A,FALSE,"CF";#N/A,#N/A,FALSE,"CE";#N/A,#N/A,FALSE,"Depr";#N/A,#N/A,FALSE,"APAL"}</definedName>
    <definedName name="wrn.Report1." localSheetId="4" hidden="1">{#N/A,#N/A,FALSE,"IS";#N/A,#N/A,FALSE,"BS";#N/A,#N/A,FALSE,"CF";#N/A,#N/A,FALSE,"CE";#N/A,#N/A,FALSE,"Depr";#N/A,#N/A,FALSE,"APAL"}</definedName>
    <definedName name="wrn.Report1." localSheetId="0" hidden="1">{#N/A,#N/A,FALSE,"IS";#N/A,#N/A,FALSE,"BS";#N/A,#N/A,FALSE,"CF";#N/A,#N/A,FALSE,"CE";#N/A,#N/A,FALSE,"Depr";#N/A,#N/A,FALSE,"APAL"}</definedName>
    <definedName name="wrn.Report1." hidden="1">{#N/A,#N/A,FALSE,"IS";#N/A,#N/A,FALSE,"BS";#N/A,#N/A,FALSE,"CF";#N/A,#N/A,FALSE,"CE";#N/A,#N/A,FALSE,"Depr";#N/A,#N/A,FALSE,"APAL"}</definedName>
    <definedName name="wrn.RESUMO." localSheetId="5" hidden="1">{#N/A,#N/A,FALSE,"HONORÁRIOS"}</definedName>
    <definedName name="wrn.RESUMO." localSheetId="4" hidden="1">{#N/A,#N/A,FALSE,"HONORÁRIOS"}</definedName>
    <definedName name="wrn.RESUMO." localSheetId="0" hidden="1">{#N/A,#N/A,FALSE,"HONORÁRIOS"}</definedName>
    <definedName name="wrn.RESUMO." hidden="1">{#N/A,#N/A,FALSE,"HONORÁRIOS"}</definedName>
    <definedName name="wrn.Revised._.Forecast._.1._.Attachments." localSheetId="5" hidden="1">{"RA_1",#N/A,FALSE,"RF Att";"RA_2",#N/A,FALSE,"RF Att";"RA_2.1",#N/A,FALSE,"RF Att"}</definedName>
    <definedName name="wrn.Revised._.Forecast._.1._.Attachments." localSheetId="4" hidden="1">{"RA_1",#N/A,FALSE,"RF Att";"RA_2",#N/A,FALSE,"RF Att";"RA_2.1",#N/A,FALSE,"RF Att"}</definedName>
    <definedName name="wrn.Revised._.Forecast._.1._.Attachments." localSheetId="0" hidden="1">{"RA_1",#N/A,FALSE,"RF Att";"RA_2",#N/A,FALSE,"RF Att";"RA_2.1",#N/A,FALSE,"RF Att"}</definedName>
    <definedName name="wrn.Revised._.Forecast._.1._.Attachments." hidden="1">{"RA_1",#N/A,FALSE,"RF Att";"RA_2",#N/A,FALSE,"RF Att";"RA_2.1",#N/A,FALSE,"RF Att"}</definedName>
    <definedName name="wrn.Revised._.Forecast._.1._.Forms." localSheetId="5" hidden="1">{"RF_1",#N/A,FALSE,"RF Forms";"RF_2",#N/A,FALSE,"RF Forms";"RF_3",#N/A,FALSE,"RF Forms";"RF_4",#N/A,FALSE,"RF Forms";"RF_5",#N/A,FALSE,"RF Forms";"RF_6",#N/A,FALSE,"RF Forms";"RF_8",#N/A,FALSE,"RF Forms";"RF_9",#N/A,FALSE,"RF Forms";"RF_10",#N/A,FALSE,"RF Forms";"RF_11",#N/A,FALSE,"RF Forms";"RF_11.1",#N/A,FALSE,"RF Forms"}</definedName>
    <definedName name="wrn.Revised._.Forecast._.1._.Forms." localSheetId="4" hidden="1">{"RF_1",#N/A,FALSE,"RF Forms";"RF_2",#N/A,FALSE,"RF Forms";"RF_3",#N/A,FALSE,"RF Forms";"RF_4",#N/A,FALSE,"RF Forms";"RF_5",#N/A,FALSE,"RF Forms";"RF_6",#N/A,FALSE,"RF Forms";"RF_8",#N/A,FALSE,"RF Forms";"RF_9",#N/A,FALSE,"RF Forms";"RF_10",#N/A,FALSE,"RF Forms";"RF_11",#N/A,FALSE,"RF Forms";"RF_11.1",#N/A,FALSE,"RF Forms"}</definedName>
    <definedName name="wrn.Revised._.Forecast._.1._.Forms." localSheetId="0" hidden="1">{"RF_1",#N/A,FALSE,"RF Forms";"RF_2",#N/A,FALSE,"RF Forms";"RF_3",#N/A,FALSE,"RF Forms";"RF_4",#N/A,FALSE,"RF Forms";"RF_5",#N/A,FALSE,"RF Forms";"RF_6",#N/A,FALSE,"RF Forms";"RF_8",#N/A,FALSE,"RF Forms";"RF_9",#N/A,FALSE,"RF Forms";"RF_10",#N/A,FALSE,"RF Forms";"RF_11",#N/A,FALSE,"RF Forms";"RF_11.1",#N/A,FALSE,"RF Forms"}</definedName>
    <definedName name="wrn.Revised._.Forecast._.1._.Forms." hidden="1">{"RF_1",#N/A,FALSE,"RF Forms";"RF_2",#N/A,FALSE,"RF Forms";"RF_3",#N/A,FALSE,"RF Forms";"RF_4",#N/A,FALSE,"RF Forms";"RF_5",#N/A,FALSE,"RF Forms";"RF_6",#N/A,FALSE,"RF Forms";"RF_8",#N/A,FALSE,"RF Forms";"RF_9",#N/A,FALSE,"RF Forms";"RF_10",#N/A,FALSE,"RF Forms";"RF_11",#N/A,FALSE,"RF Forms";"RF_11.1",#N/A,FALSE,"RF Forms"}</definedName>
    <definedName name="wrn.SemiCap." localSheetId="5" hidden="1">{#N/A,#N/A,FALSE,"from high";#N/A,#N/A,FALSE,"from low";#N/A,#N/A,FALSE,"Market Cap";#N/A,#N/A,FALSE,"Alpha"}</definedName>
    <definedName name="wrn.SemiCap." localSheetId="4" hidden="1">{#N/A,#N/A,FALSE,"from high";#N/A,#N/A,FALSE,"from low";#N/A,#N/A,FALSE,"Market Cap";#N/A,#N/A,FALSE,"Alpha"}</definedName>
    <definedName name="wrn.SemiCap." localSheetId="0" hidden="1">{#N/A,#N/A,FALSE,"from high";#N/A,#N/A,FALSE,"from low";#N/A,#N/A,FALSE,"Market Cap";#N/A,#N/A,FALSE,"Alpha"}</definedName>
    <definedName name="wrn.SemiCap." hidden="1">{#N/A,#N/A,FALSE,"from high";#N/A,#N/A,FALSE,"from low";#N/A,#N/A,FALSE,"Market Cap";#N/A,#N/A,FALSE,"Alpha"}</definedName>
    <definedName name="wrn.Set." localSheetId="5" hidden="1">{#N/A,#N/A,FALSE,"High";#N/A,#N/A,FALSE,"Low";#N/A,#N/A,FALSE,"MarketCap";#N/A,#N/A,FALSE,"Alpha"}</definedName>
    <definedName name="wrn.Set." localSheetId="4" hidden="1">{#N/A,#N/A,FALSE,"High";#N/A,#N/A,FALSE,"Low";#N/A,#N/A,FALSE,"MarketCap";#N/A,#N/A,FALSE,"Alpha"}</definedName>
    <definedName name="wrn.Set." localSheetId="0" hidden="1">{#N/A,#N/A,FALSE,"High";#N/A,#N/A,FALSE,"Low";#N/A,#N/A,FALSE,"MarketCap";#N/A,#N/A,FALSE,"Alpha"}</definedName>
    <definedName name="wrn.Set." hidden="1">{#N/A,#N/A,FALSE,"High";#N/A,#N/A,FALSE,"Low";#N/A,#N/A,FALSE,"MarketCap";#N/A,#N/A,FALSE,"Alpha"}</definedName>
    <definedName name="wrn.Setembro." localSheetId="5" hidden="1">{"Fecha_Setembro",#N/A,FALSE,"FECHAMENTO-2002 ";"Defer_Setembro",#N/A,FALSE,"DIFERIDO";"Pis_Setembro",#N/A,FALSE,"PIS COFINS";"Iss_Setembro",#N/A,FALSE,"ISS"}</definedName>
    <definedName name="wrn.Setembro." localSheetId="4" hidden="1">{"Fecha_Setembro",#N/A,FALSE,"FECHAMENTO-2002 ";"Defer_Setembro",#N/A,FALSE,"DIFERIDO";"Pis_Setembro",#N/A,FALSE,"PIS COFINS";"Iss_Setembro",#N/A,FALSE,"ISS"}</definedName>
    <definedName name="wrn.Setembro." localSheetId="0" hidden="1">{"Fecha_Setembro",#N/A,FALSE,"FECHAMENTO-2002 ";"Defer_Setembro",#N/A,FALSE,"DIFERIDO";"Pis_Setembro",#N/A,FALSE,"PIS COFINS";"Iss_Setembro",#N/A,FALSE,"ISS"}</definedName>
    <definedName name="wrn.Setembro." hidden="1">{"Fecha_Setembro",#N/A,FALSE,"FECHAMENTO-2002 ";"Defer_Setembro",#N/A,FALSE,"DIFERIDO";"Pis_Setembro",#N/A,FALSE,"PIS COFINS";"Iss_Setembro",#N/A,FALSE,"ISS"}</definedName>
    <definedName name="wrn.Staffing." localSheetId="5"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 localSheetId="4"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 localSheetId="0"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ND_ALONE_BOTH." localSheetId="5" hidden="1">{"FCB_ALL",#N/A,FALSE,"FCB";"GREY_ALL",#N/A,FALSE,"GREY"}</definedName>
    <definedName name="wrn.STAND_ALONE_BOTH." localSheetId="4" hidden="1">{"FCB_ALL",#N/A,FALSE,"FCB";"GREY_ALL",#N/A,FALSE,"GREY"}</definedName>
    <definedName name="wrn.STAND_ALONE_BOTH." localSheetId="0" hidden="1">{"FCB_ALL",#N/A,FALSE,"FCB";"GREY_ALL",#N/A,FALSE,"GREY"}</definedName>
    <definedName name="wrn.STAND_ALONE_BOTH." hidden="1">{"FCB_ALL",#N/A,FALSE,"FCB";"GREY_ALL",#N/A,FALSE,"GREY"}</definedName>
    <definedName name="wrn.Structure." localSheetId="5" hidden="1">{#N/A,#N/A,FALSE,"Structure";#N/A,#N/A,FALSE,"Proj-Cal";#N/A,#N/A,FALSE,"Market"}</definedName>
    <definedName name="wrn.Structure." localSheetId="4" hidden="1">{#N/A,#N/A,FALSE,"Structure";#N/A,#N/A,FALSE,"Proj-Cal";#N/A,#N/A,FALSE,"Market"}</definedName>
    <definedName name="wrn.Structure." localSheetId="0" hidden="1">{#N/A,#N/A,FALSE,"Structure";#N/A,#N/A,FALSE,"Proj-Cal";#N/A,#N/A,FALSE,"Market"}</definedName>
    <definedName name="wrn.Structure." hidden="1">{#N/A,#N/A,FALSE,"Structure";#N/A,#N/A,FALSE,"Proj-Cal";#N/A,#N/A,FALSE,"Market"}</definedName>
    <definedName name="wrn.SUMMARY." localSheetId="5" hidden="1">{"BS",#N/A,FALSE,"USA"}</definedName>
    <definedName name="wrn.SUMMARY." localSheetId="4" hidden="1">{"BS",#N/A,FALSE,"USA"}</definedName>
    <definedName name="wrn.SUMMARY." localSheetId="0" hidden="1">{"BS",#N/A,FALSE,"USA"}</definedName>
    <definedName name="wrn.SUMMARY." hidden="1">{"BS",#N/A,FALSE,"USA"}</definedName>
    <definedName name="wrn.TEST." localSheetId="5" hidden="1">{#N/A,#N/A,FALSE,"96SALAR2"}</definedName>
    <definedName name="wrn.TEST." localSheetId="4" hidden="1">{#N/A,#N/A,FALSE,"96SALAR2"}</definedName>
    <definedName name="wrn.TEST." localSheetId="0" hidden="1">{#N/A,#N/A,FALSE,"96SALAR2"}</definedName>
    <definedName name="wrn.TEST." hidden="1">{#N/A,#N/A,FALSE,"96SALAR2"}</definedName>
    <definedName name="wrn.TESTE." localSheetId="5" hidden="1">{#N/A,#N/A,FALSE,"MTMUSD"}</definedName>
    <definedName name="wrn.TESTE." localSheetId="4" hidden="1">{#N/A,#N/A,FALSE,"MTMUSD"}</definedName>
    <definedName name="wrn.TESTE." localSheetId="0" hidden="1">{#N/A,#N/A,FALSE,"MTMUSD"}</definedName>
    <definedName name="wrn.TESTE." hidden="1">{#N/A,#N/A,FALSE,"MTMUSD"}</definedName>
    <definedName name="wrn.Trend._.Reports." localSheetId="5" hidden="1">{#N/A,#N/A,FALSE,"IncStmt_Trend_SmallFormat";#N/A,#N/A,FALSE,"Retail";#N/A,#N/A,FALSE,"AdminExcRest"}</definedName>
    <definedName name="wrn.Trend._.Reports." localSheetId="4" hidden="1">{#N/A,#N/A,FALSE,"IncStmt_Trend_SmallFormat";#N/A,#N/A,FALSE,"Retail";#N/A,#N/A,FALSE,"AdminExcRest"}</definedName>
    <definedName name="wrn.Trend._.Reports." localSheetId="0" hidden="1">{#N/A,#N/A,FALSE,"IncStmt_Trend_SmallFormat";#N/A,#N/A,FALSE,"Retail";#N/A,#N/A,FALSE,"AdminExcRest"}</definedName>
    <definedName name="wrn.Trend._.Reports." hidden="1">{#N/A,#N/A,FALSE,"IncStmt_Trend_SmallFormat";#N/A,#N/A,FALSE,"Retail";#N/A,#N/A,FALSE,"AdminExcRest"}</definedName>
    <definedName name="wrn.viabilidade." localSheetId="5" hidden="1">{#N/A,#N/A,FALSE,"Análise";#N/A,#N/A,FALSE,"Análise"}</definedName>
    <definedName name="wrn.viabilidade." localSheetId="4" hidden="1">{#N/A,#N/A,FALSE,"Análise";#N/A,#N/A,FALSE,"Análise"}</definedName>
    <definedName name="wrn.viabilidade." localSheetId="0" hidden="1">{#N/A,#N/A,FALSE,"Análise";#N/A,#N/A,FALSE,"Análise"}</definedName>
    <definedName name="wrn.viabilidade." hidden="1">{#N/A,#N/A,FALSE,"Análise";#N/A,#N/A,FALSE,"Análise"}</definedName>
    <definedName name="wrn.WORK._.PAPER." localSheetId="5" hidden="1">{#N/A,#N/A,TRUE,"Consolidate";"Work Paper MKT",#N/A,TRUE,"MKT";"Work Paper BUSS",#N/A,TRUE,"BusOper";"Work Paper TECH",#N/A,TRUE,"Tech";"Work Paper LOCAL",#N/A,TRUE,"LocalProg";"Work Paper GA",#N/A,TRUE,"G&amp;A";"Work Paper CONSOL",#N/A,TRUE,"Consolidate"}</definedName>
    <definedName name="wrn.WORK._.PAPER." localSheetId="4" hidden="1">{#N/A,#N/A,TRUE,"Consolidate";"Work Paper MKT",#N/A,TRUE,"MKT";"Work Paper BUSS",#N/A,TRUE,"BusOper";"Work Paper TECH",#N/A,TRUE,"Tech";"Work Paper LOCAL",#N/A,TRUE,"LocalProg";"Work Paper GA",#N/A,TRUE,"G&amp;A";"Work Paper CONSOL",#N/A,TRUE,"Consolidate"}</definedName>
    <definedName name="wrn.WORK._.PAPER." localSheetId="0" hidden="1">{#N/A,#N/A,TRUE,"Consolidate";"Work Paper MKT",#N/A,TRUE,"MKT";"Work Paper BUSS",#N/A,TRUE,"BusOper";"Work Paper TECH",#N/A,TRUE,"Tech";"Work Paper LOCAL",#N/A,TRUE,"LocalProg";"Work Paper GA",#N/A,TRUE,"G&amp;A";"Work Paper CONSOL",#N/A,TRUE,"Consolidate"}</definedName>
    <definedName name="wrn.WORK._.PAPER." hidden="1">{#N/A,#N/A,TRUE,"Consolidate";"Work Paper MKT",#N/A,TRUE,"MKT";"Work Paper BUSS",#N/A,TRUE,"BusOper";"Work Paper TECH",#N/A,TRUE,"Tech";"Work Paper LOCAL",#N/A,TRUE,"LocalProg";"Work Paper GA",#N/A,TRUE,"G&amp;A";"Work Paper CONSOL",#N/A,TRUE,"Consolidate"}</definedName>
    <definedName name="wrn.WORK._.PAPER._.99." localSheetId="5" hidden="1">{"Work Paper99 MKT",#N/A,TRUE,"MKT";"Work Paper99 BUSS",#N/A,TRUE,"BusOper";"Work Paper99 TECH",#N/A,TRUE,"Tech";"Work Paper99 LOCAL",#N/A,TRUE,"LocalProg";"Work Paper99 GA",#N/A,TRUE,"G&amp;A";"Work Paper99 CONSOL",#N/A,TRUE,"Consolidate"}</definedName>
    <definedName name="wrn.WORK._.PAPER._.99." localSheetId="4" hidden="1">{"Work Paper99 MKT",#N/A,TRUE,"MKT";"Work Paper99 BUSS",#N/A,TRUE,"BusOper";"Work Paper99 TECH",#N/A,TRUE,"Tech";"Work Paper99 LOCAL",#N/A,TRUE,"LocalProg";"Work Paper99 GA",#N/A,TRUE,"G&amp;A";"Work Paper99 CONSOL",#N/A,TRUE,"Consolidate"}</definedName>
    <definedName name="wrn.WORK._.PAPER._.99." localSheetId="0" hidden="1">{"Work Paper99 MKT",#N/A,TRUE,"MKT";"Work Paper99 BUSS",#N/A,TRUE,"BusOper";"Work Paper99 TECH",#N/A,TRUE,"Tech";"Work Paper99 LOCAL",#N/A,TRUE,"LocalProg";"Work Paper99 GA",#N/A,TRUE,"G&amp;A";"Work Paper99 CONSOL",#N/A,TRUE,"Consolidate"}</definedName>
    <definedName name="wrn.WORK._.PAPER._.99." hidden="1">{"Work Paper99 MKT",#N/A,TRUE,"MKT";"Work Paper99 BUSS",#N/A,TRUE,"BusOper";"Work Paper99 TECH",#N/A,TRUE,"Tech";"Work Paper99 LOCAL",#N/A,TRUE,"LocalProg";"Work Paper99 GA",#N/A,TRUE,"G&amp;A";"Work Paper99 CONSOL",#N/A,TRUE,"Consolidate"}</definedName>
    <definedName name="wrn.מאזן_בוחן_כללי." localSheetId="5" hidden="1">{#N/A,#N/A,FALSE,"מאזן בוחן";"כל_מאזן_בוחן",#N/A,FALSE,"מאזן בוחן"}</definedName>
    <definedName name="wrn.מאזן_בוחן_כללי." localSheetId="4" hidden="1">{#N/A,#N/A,FALSE,"מאזן בוחן";"כל_מאזן_בוחן",#N/A,FALSE,"מאזן בוחן"}</definedName>
    <definedName name="wrn.מאזן_בוחן_כללי." localSheetId="0" hidden="1">{#N/A,#N/A,FALSE,"מאזן בוחן";"כל_מאזן_בוחן",#N/A,FALSE,"מאזן בוחן"}</definedName>
    <definedName name="wrn.מאזן_בוחן_כללי." hidden="1">{#N/A,#N/A,FALSE,"מאזן בוחן";"כל_מאזן_בוחן",#N/A,FALSE,"מאזן בוחן"}</definedName>
    <definedName name="wrn.סעיפי_מאזן_בוחן." localSheetId="5"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 localSheetId="4"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 localSheetId="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2.All." localSheetId="5"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All." localSheetId="4"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All." localSheetId="0"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All."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novonome" localSheetId="5" hidden="1">{#N/A,#N/A,FALSE,"Dutos";#N/A,#N/A,FALSE,"Terminais"}</definedName>
    <definedName name="wrnnovonome" localSheetId="4" hidden="1">{#N/A,#N/A,FALSE,"Dutos";#N/A,#N/A,FALSE,"Terminais"}</definedName>
    <definedName name="wrnnovonome" localSheetId="0" hidden="1">{#N/A,#N/A,FALSE,"Dutos";#N/A,#N/A,FALSE,"Terminais"}</definedName>
    <definedName name="wrnnovonome" hidden="1">{#N/A,#N/A,FALSE,"Dutos";#N/A,#N/A,FALSE,"Terminais"}</definedName>
    <definedName name="ws">#N/A</definedName>
    <definedName name="WTI_Dtd">[85]Histórico!$A$111</definedName>
    <definedName name="WTI_No6.1.0">[85]Histórico!$O$130</definedName>
    <definedName name="WTI_PropMB">[85]Histórico!$O$242</definedName>
    <definedName name="WTI_WTS">[85]Histórico!$A$152</definedName>
    <definedName name="WTII" localSheetId="9">[7]Histórico!#REF!</definedName>
    <definedName name="WTII">[7]Histórico!#REF!</definedName>
    <definedName name="WTII_ANSS" localSheetId="9">[7]Histórico!#REF!</definedName>
    <definedName name="WTII_ANSS">[7]Histórico!#REF!</definedName>
    <definedName name="WTSS" localSheetId="9">[7]Histórico!#REF!</definedName>
    <definedName name="WTSS">[7]Histórico!#REF!</definedName>
    <definedName name="WUNL" localSheetId="9">[7]Histórico!#REF!</definedName>
    <definedName name="WUNL">[7]Histórico!#REF!</definedName>
    <definedName name="wvu.inputs._.raw._.data."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localSheetId="5" hidden="1">{#N/A,#N/A,FALSE,"TOTAL"}</definedName>
    <definedName name="ww" localSheetId="4" hidden="1">{#N/A,#N/A,FALSE,"TOTAL"}</definedName>
    <definedName name="ww" localSheetId="0" hidden="1">{#N/A,#N/A,FALSE,"TOTAL"}</definedName>
    <definedName name="ww" hidden="1">{#N/A,#N/A,FALSE,"TOTAL"}</definedName>
    <definedName name="wwq" localSheetId="9" hidden="1">[191]DRE!#REF!</definedName>
    <definedName name="wwq" hidden="1">[191]DRE!#REF!</definedName>
    <definedName name="www" localSheetId="5" hidden="1">{"'COMBUSTÍVEIS'!$A$1:$K$88"}</definedName>
    <definedName name="www" localSheetId="4" hidden="1">{"'COMBUSTÍVEIS'!$A$1:$K$88"}</definedName>
    <definedName name="www" localSheetId="0" hidden="1">{"'COMBUSTÍVEIS'!$A$1:$K$88"}</definedName>
    <definedName name="www" hidden="1">{"'COMBUSTÍVEIS'!$A$1:$K$88"}</definedName>
    <definedName name="wwwww" localSheetId="5" hidden="1">{#N/A,#N/A,FALSE,"Aging Summary";#N/A,#N/A,FALSE,"Ratio Analysis";#N/A,#N/A,FALSE,"Test 120 Day Accts";#N/A,#N/A,FALSE,"Tickmarks"}</definedName>
    <definedName name="wwwww" localSheetId="4" hidden="1">{#N/A,#N/A,FALSE,"Aging Summary";#N/A,#N/A,FALSE,"Ratio Analysis";#N/A,#N/A,FALSE,"Test 120 Day Accts";#N/A,#N/A,FALSE,"Tickmarks"}</definedName>
    <definedName name="wwwww" localSheetId="0" hidden="1">{#N/A,#N/A,FALSE,"Aging Summary";#N/A,#N/A,FALSE,"Ratio Analysis";#N/A,#N/A,FALSE,"Test 120 Day Accts";#N/A,#N/A,FALSE,"Tickmarks"}</definedName>
    <definedName name="wwwww" hidden="1">{#N/A,#N/A,FALSE,"Aging Summary";#N/A,#N/A,FALSE,"Ratio Analysis";#N/A,#N/A,FALSE,"Test 120 Day Accts";#N/A,#N/A,FALSE,"Tickmarks"}</definedName>
    <definedName name="x" localSheetId="5">#REF!</definedName>
    <definedName name="x" localSheetId="9">#REF!</definedName>
    <definedName name="x" localSheetId="4">#REF!</definedName>
    <definedName name="x" localSheetId="0">#REF!</definedName>
    <definedName name="x">#REF!</definedName>
    <definedName name="X.11">[214]Iniciar!$AC$20:$AC$22</definedName>
    <definedName name="XE">[68]!XE</definedName>
    <definedName name="XLDW_UID" hidden="1">"us318357"</definedName>
    <definedName name="XLDW_VER" hidden="1">"Office 2000 2.0 with Query Builder"</definedName>
    <definedName name="xpaste" localSheetId="5" hidden="1">[183]BP!#REF!</definedName>
    <definedName name="xpaste" localSheetId="9" hidden="1">[183]BP!#REF!</definedName>
    <definedName name="xpaste" localSheetId="4" hidden="1">[183]BP!#REF!</definedName>
    <definedName name="xpaste" localSheetId="0" hidden="1">[183]BP!#REF!</definedName>
    <definedName name="xpaste" hidden="1">[183]BP!#REF!</definedName>
    <definedName name="xpaste1" hidden="1">[215]Aging!$I$9</definedName>
    <definedName name="xpaste4" localSheetId="5" hidden="1">#REF!</definedName>
    <definedName name="xpaste4" localSheetId="9" hidden="1">#REF!</definedName>
    <definedName name="xpaste4" localSheetId="4" hidden="1">#REF!</definedName>
    <definedName name="xpaste4" localSheetId="0" hidden="1">#REF!</definedName>
    <definedName name="xpaste4" hidden="1">#REF!</definedName>
    <definedName name="XRATES">[60]Assumptions!$A$7:$A$11</definedName>
    <definedName name="XRATES_SPOT">[60]Assumptions!$A$13:$A$17</definedName>
    <definedName name="XratesAll">[60]Assumptions!$A$7:$I$11</definedName>
    <definedName name="XratesSpot">[60]Assumptions!$A$13:$I$17</definedName>
    <definedName name="xref" hidden="1">[215]Aging!$Q$1:$Q$65536</definedName>
    <definedName name="XREF_COLUMN_1" localSheetId="5" hidden="1">'[216]Mutação PL'!#REF!</definedName>
    <definedName name="XREF_COLUMN_1" localSheetId="9" hidden="1">'[216]Mutação PL'!#REF!</definedName>
    <definedName name="XREF_COLUMN_1" localSheetId="4" hidden="1">'[216]Mutação PL'!#REF!</definedName>
    <definedName name="XREF_COLUMN_1" localSheetId="0" hidden="1">'[216]Mutação PL'!#REF!</definedName>
    <definedName name="XREF_COLUMN_1" hidden="1">'[216]Mutação PL'!#REF!</definedName>
    <definedName name="XREF_COLUMN_10" localSheetId="5" hidden="1">#REF!</definedName>
    <definedName name="XREF_COLUMN_10" localSheetId="9" hidden="1">#REF!</definedName>
    <definedName name="XREF_COLUMN_10" localSheetId="4" hidden="1">#REF!</definedName>
    <definedName name="XREF_COLUMN_10" localSheetId="0" hidden="1">#REF!</definedName>
    <definedName name="XREF_COLUMN_10" hidden="1">#REF!</definedName>
    <definedName name="XREF_COLUMN_11" localSheetId="9" hidden="1">#REF!</definedName>
    <definedName name="XREF_COLUMN_11" localSheetId="4" hidden="1">#REF!</definedName>
    <definedName name="XREF_COLUMN_11" hidden="1">#REF!</definedName>
    <definedName name="XREF_COLUMN_12" localSheetId="9" hidden="1">#REF!</definedName>
    <definedName name="XREF_COLUMN_12" localSheetId="4" hidden="1">#REF!</definedName>
    <definedName name="XREF_COLUMN_12" hidden="1">#REF!</definedName>
    <definedName name="XREF_COLUMN_13" localSheetId="9" hidden="1">#REF!</definedName>
    <definedName name="XREF_COLUMN_13" hidden="1">#REF!</definedName>
    <definedName name="XREF_COLUMN_14" localSheetId="9" hidden="1">#REF!</definedName>
    <definedName name="XREF_COLUMN_14" hidden="1">#REF!</definedName>
    <definedName name="XREF_COLUMN_15" localSheetId="9" hidden="1">#REF!</definedName>
    <definedName name="XREF_COLUMN_15" hidden="1">#REF!</definedName>
    <definedName name="XREF_COLUMN_16" localSheetId="9" hidden="1">#REF!</definedName>
    <definedName name="XREF_COLUMN_16" hidden="1">#REF!</definedName>
    <definedName name="XREF_COLUMN_17" localSheetId="9" hidden="1">#REF!</definedName>
    <definedName name="XREF_COLUMN_17" hidden="1">#REF!</definedName>
    <definedName name="XREF_COLUMN_18" localSheetId="9" hidden="1">[65]BP!#REF!</definedName>
    <definedName name="XREF_COLUMN_18" hidden="1">[65]BP!#REF!</definedName>
    <definedName name="XREF_COLUMN_19" localSheetId="9" hidden="1">[65]DRE!#REF!</definedName>
    <definedName name="XREF_COLUMN_19" hidden="1">[65]DRE!#REF!</definedName>
    <definedName name="XREF_COLUMN_2" localSheetId="9" hidden="1">'[216]Mutação PL'!#REF!</definedName>
    <definedName name="XREF_COLUMN_2" hidden="1">'[216]Mutação PL'!#REF!</definedName>
    <definedName name="XREF_COLUMN_20" localSheetId="5" hidden="1">#REF!</definedName>
    <definedName name="XREF_COLUMN_20" localSheetId="9" hidden="1">#REF!</definedName>
    <definedName name="XREF_COLUMN_20" localSheetId="4" hidden="1">#REF!</definedName>
    <definedName name="XREF_COLUMN_20" localSheetId="0" hidden="1">#REF!</definedName>
    <definedName name="XREF_COLUMN_20" hidden="1">#REF!</definedName>
    <definedName name="XREF_COLUMN_21" localSheetId="5" hidden="1">[65]BP!#REF!</definedName>
    <definedName name="XREF_COLUMN_21" localSheetId="9" hidden="1">[65]BP!#REF!</definedName>
    <definedName name="XREF_COLUMN_21" localSheetId="4" hidden="1">[65]BP!#REF!</definedName>
    <definedName name="XREF_COLUMN_21" localSheetId="0" hidden="1">[65]BP!#REF!</definedName>
    <definedName name="XREF_COLUMN_21" hidden="1">[65]BP!#REF!</definedName>
    <definedName name="XREF_COLUMN_22" localSheetId="5" hidden="1">#REF!</definedName>
    <definedName name="XREF_COLUMN_22" localSheetId="9" hidden="1">#REF!</definedName>
    <definedName name="XREF_COLUMN_22" localSheetId="4" hidden="1">#REF!</definedName>
    <definedName name="XREF_COLUMN_22" localSheetId="0" hidden="1">#REF!</definedName>
    <definedName name="XREF_COLUMN_22" hidden="1">#REF!</definedName>
    <definedName name="XREF_COLUMN_23" localSheetId="5" hidden="1">[65]BP!#REF!</definedName>
    <definedName name="XREF_COLUMN_23" localSheetId="9" hidden="1">[65]BP!#REF!</definedName>
    <definedName name="XREF_COLUMN_23" localSheetId="4" hidden="1">[65]BP!#REF!</definedName>
    <definedName name="XREF_COLUMN_23" localSheetId="0" hidden="1">[65]BP!#REF!</definedName>
    <definedName name="XREF_COLUMN_23" hidden="1">[65]BP!#REF!</definedName>
    <definedName name="XREF_COLUMN_24" localSheetId="5" hidden="1">#REF!</definedName>
    <definedName name="XREF_COLUMN_24" localSheetId="9" hidden="1">#REF!</definedName>
    <definedName name="XREF_COLUMN_24" localSheetId="4" hidden="1">#REF!</definedName>
    <definedName name="XREF_COLUMN_24" localSheetId="0" hidden="1">#REF!</definedName>
    <definedName name="XREF_COLUMN_24" hidden="1">#REF!</definedName>
    <definedName name="XREF_COLUMN_25" localSheetId="5" hidden="1">[65]DRE!#REF!</definedName>
    <definedName name="XREF_COLUMN_25" localSheetId="9" hidden="1">[65]DRE!#REF!</definedName>
    <definedName name="XREF_COLUMN_25" localSheetId="4" hidden="1">[65]DRE!#REF!</definedName>
    <definedName name="XREF_COLUMN_25" localSheetId="0" hidden="1">[65]DRE!#REF!</definedName>
    <definedName name="XREF_COLUMN_25" hidden="1">[65]DRE!#REF!</definedName>
    <definedName name="XREF_COLUMN_26" localSheetId="9" hidden="1">[65]BP!#REF!</definedName>
    <definedName name="XREF_COLUMN_26" localSheetId="4" hidden="1">[65]BP!#REF!</definedName>
    <definedName name="XREF_COLUMN_26" hidden="1">[65]BP!#REF!</definedName>
    <definedName name="XREF_COLUMN_27" localSheetId="9" hidden="1">[65]BP!#REF!</definedName>
    <definedName name="XREF_COLUMN_27" localSheetId="4" hidden="1">[65]BP!#REF!</definedName>
    <definedName name="XREF_COLUMN_27" hidden="1">[65]BP!#REF!</definedName>
    <definedName name="XREF_COLUMN_28" localSheetId="9" hidden="1">'[217]Provisão de Juros'!#REF!</definedName>
    <definedName name="XREF_COLUMN_28" hidden="1">'[217]Provisão de Juros'!#REF!</definedName>
    <definedName name="XREF_COLUMN_29" localSheetId="5" hidden="1">#REF!</definedName>
    <definedName name="XREF_COLUMN_29" localSheetId="9" hidden="1">#REF!</definedName>
    <definedName name="XREF_COLUMN_29" localSheetId="4" hidden="1">#REF!</definedName>
    <definedName name="XREF_COLUMN_29" localSheetId="0" hidden="1">#REF!</definedName>
    <definedName name="XREF_COLUMN_29" hidden="1">#REF!</definedName>
    <definedName name="XREF_COLUMN_3" localSheetId="9" hidden="1">#REF!</definedName>
    <definedName name="XREF_COLUMN_3" localSheetId="4" hidden="1">#REF!</definedName>
    <definedName name="XREF_COLUMN_3" hidden="1">#REF!</definedName>
    <definedName name="XREF_COLUMN_30" localSheetId="9" hidden="1">#REF!</definedName>
    <definedName name="XREF_COLUMN_30" localSheetId="4" hidden="1">#REF!</definedName>
    <definedName name="XREF_COLUMN_30" hidden="1">#REF!</definedName>
    <definedName name="XREF_COLUMN_31" localSheetId="9" hidden="1">#REF!</definedName>
    <definedName name="XREF_COLUMN_31" hidden="1">#REF!</definedName>
    <definedName name="XREF_COLUMN_32" localSheetId="9" hidden="1">#REF!</definedName>
    <definedName name="XREF_COLUMN_32" hidden="1">#REF!</definedName>
    <definedName name="XREF_COLUMN_33" localSheetId="9" hidden="1">#REF!</definedName>
    <definedName name="XREF_COLUMN_33" hidden="1">#REF!</definedName>
    <definedName name="XREF_COLUMN_34" localSheetId="9" hidden="1">#REF!</definedName>
    <definedName name="XREF_COLUMN_34" hidden="1">#REF!</definedName>
    <definedName name="XREF_COLUMN_35" localSheetId="9" hidden="1">#REF!</definedName>
    <definedName name="XREF_COLUMN_35" hidden="1">#REF!</definedName>
    <definedName name="XREF_COLUMN_36" localSheetId="9" hidden="1">#REF!</definedName>
    <definedName name="XREF_COLUMN_36" hidden="1">#REF!</definedName>
    <definedName name="XREF_COLUMN_38" localSheetId="9" hidden="1">#REF!</definedName>
    <definedName name="XREF_COLUMN_38" hidden="1">#REF!</definedName>
    <definedName name="XREF_COLUMN_39" localSheetId="9" hidden="1">#REF!</definedName>
    <definedName name="XREF_COLUMN_39" hidden="1">#REF!</definedName>
    <definedName name="XREF_COLUMN_4" localSheetId="9" hidden="1">#REF!</definedName>
    <definedName name="XREF_COLUMN_4" hidden="1">#REF!</definedName>
    <definedName name="XREF_COLUMN_40" localSheetId="9" hidden="1">#REF!</definedName>
    <definedName name="XREF_COLUMN_40" hidden="1">#REF!</definedName>
    <definedName name="XREF_COLUMN_42" localSheetId="9" hidden="1">#REF!</definedName>
    <definedName name="XREF_COLUMN_42" hidden="1">#REF!</definedName>
    <definedName name="XREF_COLUMN_43" localSheetId="9" hidden="1">#REF!</definedName>
    <definedName name="XREF_COLUMN_43" hidden="1">#REF!</definedName>
    <definedName name="XREF_COLUMN_44" localSheetId="9" hidden="1">#REF!</definedName>
    <definedName name="XREF_COLUMN_44" hidden="1">#REF!</definedName>
    <definedName name="XREF_COLUMN_45" localSheetId="9" hidden="1">#REF!</definedName>
    <definedName name="XREF_COLUMN_45" hidden="1">#REF!</definedName>
    <definedName name="XREF_COLUMN_46" localSheetId="9" hidden="1">[217]Mapa!#REF!</definedName>
    <definedName name="XREF_COLUMN_46" hidden="1">[217]Mapa!#REF!</definedName>
    <definedName name="XREF_COLUMN_47" localSheetId="5" hidden="1">#REF!</definedName>
    <definedName name="XREF_COLUMN_47" localSheetId="9" hidden="1">#REF!</definedName>
    <definedName name="XREF_COLUMN_47" localSheetId="4" hidden="1">#REF!</definedName>
    <definedName name="XREF_COLUMN_47" localSheetId="0" hidden="1">#REF!</definedName>
    <definedName name="XREF_COLUMN_47" hidden="1">#REF!</definedName>
    <definedName name="XREF_COLUMN_48" localSheetId="9" hidden="1">#REF!</definedName>
    <definedName name="XREF_COLUMN_48" localSheetId="4" hidden="1">#REF!</definedName>
    <definedName name="XREF_COLUMN_48" hidden="1">#REF!</definedName>
    <definedName name="XREF_COLUMN_49" localSheetId="9" hidden="1">#REF!</definedName>
    <definedName name="XREF_COLUMN_49" localSheetId="4" hidden="1">#REF!</definedName>
    <definedName name="XREF_COLUMN_49" hidden="1">#REF!</definedName>
    <definedName name="XREF_COLUMN_5" localSheetId="9" hidden="1">'[205]Balanço - NC'!#REF!</definedName>
    <definedName name="XREF_COLUMN_5" localSheetId="4" hidden="1">'[205]Balanço - NC'!#REF!</definedName>
    <definedName name="XREF_COLUMN_5" hidden="1">'[205]Balanço - NC'!#REF!</definedName>
    <definedName name="XREF_COLUMN_50" localSheetId="5" hidden="1">#REF!</definedName>
    <definedName name="XREF_COLUMN_50" localSheetId="9" hidden="1">#REF!</definedName>
    <definedName name="XREF_COLUMN_50" localSheetId="4" hidden="1">#REF!</definedName>
    <definedName name="XREF_COLUMN_50" localSheetId="0" hidden="1">#REF!</definedName>
    <definedName name="XREF_COLUMN_50" hidden="1">#REF!</definedName>
    <definedName name="XREF_COLUMN_51" localSheetId="9" hidden="1">#REF!</definedName>
    <definedName name="XREF_COLUMN_51" localSheetId="4" hidden="1">#REF!</definedName>
    <definedName name="XREF_COLUMN_51" hidden="1">#REF!</definedName>
    <definedName name="XREF_COLUMN_52" localSheetId="9" hidden="1">#REF!</definedName>
    <definedName name="XREF_COLUMN_52" localSheetId="4" hidden="1">#REF!</definedName>
    <definedName name="XREF_COLUMN_52" hidden="1">#REF!</definedName>
    <definedName name="XREF_COLUMN_53" localSheetId="9" hidden="1">#REF!</definedName>
    <definedName name="XREF_COLUMN_53" hidden="1">#REF!</definedName>
    <definedName name="XREF_COLUMN_6" localSheetId="9" hidden="1">'[205]Balanço - NC'!#REF!</definedName>
    <definedName name="XREF_COLUMN_6" hidden="1">'[205]Balanço - NC'!#REF!</definedName>
    <definedName name="XREF_COLUMN_7" localSheetId="5" hidden="1">#REF!</definedName>
    <definedName name="XREF_COLUMN_7" localSheetId="9" hidden="1">#REF!</definedName>
    <definedName name="XREF_COLUMN_7" localSheetId="4" hidden="1">#REF!</definedName>
    <definedName name="XREF_COLUMN_7" localSheetId="0" hidden="1">#REF!</definedName>
    <definedName name="XREF_COLUMN_7" hidden="1">#REF!</definedName>
    <definedName name="XREF_COLUMN_8" localSheetId="9" hidden="1">#REF!</definedName>
    <definedName name="XREF_COLUMN_8" localSheetId="4" hidden="1">#REF!</definedName>
    <definedName name="XREF_COLUMN_8" hidden="1">#REF!</definedName>
    <definedName name="XREF_COLUMN_9" localSheetId="9" hidden="1">#REF!</definedName>
    <definedName name="XREF_COLUMN_9" localSheetId="4" hidden="1">#REF!</definedName>
    <definedName name="XREF_COLUMN_9" hidden="1">#REF!</definedName>
    <definedName name="xref1" localSheetId="9" hidden="1">[215]Aging!#REF!</definedName>
    <definedName name="xref1" localSheetId="4" hidden="1">[215]Aging!#REF!</definedName>
    <definedName name="xref1" hidden="1">[215]Aging!#REF!</definedName>
    <definedName name="xref2" hidden="1">[215]XREF!$A$8</definedName>
    <definedName name="xref3" hidden="1">7</definedName>
    <definedName name="xref4" localSheetId="5" hidden="1">#REF!</definedName>
    <definedName name="xref4" localSheetId="9" hidden="1">#REF!</definedName>
    <definedName name="xref4" localSheetId="4" hidden="1">#REF!</definedName>
    <definedName name="xref4" localSheetId="0" hidden="1">#REF!</definedName>
    <definedName name="xref4" hidden="1">#REF!</definedName>
    <definedName name="xref5" hidden="1">[215]Aging!$P$77</definedName>
    <definedName name="xref6" localSheetId="5" hidden="1">#REF!</definedName>
    <definedName name="xref6" localSheetId="9" hidden="1">#REF!</definedName>
    <definedName name="xref6" localSheetId="4" hidden="1">#REF!</definedName>
    <definedName name="xref6" localSheetId="0" hidden="1">#REF!</definedName>
    <definedName name="xref6" hidden="1">#REF!</definedName>
    <definedName name="xref7" hidden="1">69</definedName>
    <definedName name="xref8" hidden="1">'[215]PDD-Movimentação'!$C$35</definedName>
    <definedName name="xref9" localSheetId="5" hidden="1">#REF!</definedName>
    <definedName name="xref9" localSheetId="9" hidden="1">#REF!</definedName>
    <definedName name="xref9" localSheetId="4" hidden="1">#REF!</definedName>
    <definedName name="xref9" localSheetId="0" hidden="1">#REF!</definedName>
    <definedName name="xref9" hidden="1">#REF!</definedName>
    <definedName name="XRefActiveRow" localSheetId="9" hidden="1">#REF!</definedName>
    <definedName name="XRefActiveRow" localSheetId="4" hidden="1">#REF!</definedName>
    <definedName name="XRefActiveRow" hidden="1">#REF!</definedName>
    <definedName name="XRefColumnsCount" hidden="1">1</definedName>
    <definedName name="XRefCopy1" localSheetId="5" hidden="1">#REF!</definedName>
    <definedName name="XRefCopy1" localSheetId="9" hidden="1">#REF!</definedName>
    <definedName name="XRefCopy1" localSheetId="4" hidden="1">#REF!</definedName>
    <definedName name="XRefCopy1" localSheetId="0" hidden="1">#REF!</definedName>
    <definedName name="XRefCopy1" hidden="1">#REF!</definedName>
    <definedName name="XRefCopy10" localSheetId="9" hidden="1">#REF!</definedName>
    <definedName name="XRefCopy10" localSheetId="4" hidden="1">#REF!</definedName>
    <definedName name="XRefCopy10" hidden="1">#REF!</definedName>
    <definedName name="XRefCopy100Row" localSheetId="9" hidden="1">[218]XREF!#REF!</definedName>
    <definedName name="XRefCopy100Row" localSheetId="4" hidden="1">[218]XREF!#REF!</definedName>
    <definedName name="XRefCopy100Row" hidden="1">[218]XREF!#REF!</definedName>
    <definedName name="XRefCopy101" localSheetId="5" hidden="1">#REF!</definedName>
    <definedName name="XRefCopy101" localSheetId="9" hidden="1">#REF!</definedName>
    <definedName name="XRefCopy101" localSheetId="4" hidden="1">#REF!</definedName>
    <definedName name="XRefCopy101" localSheetId="0" hidden="1">#REF!</definedName>
    <definedName name="XRefCopy101" hidden="1">#REF!</definedName>
    <definedName name="XRefCopy101Row" localSheetId="5" hidden="1">[218]XREF!#REF!</definedName>
    <definedName name="XRefCopy101Row" localSheetId="9" hidden="1">[218]XREF!#REF!</definedName>
    <definedName name="XRefCopy101Row" localSheetId="4" hidden="1">[218]XREF!#REF!</definedName>
    <definedName name="XRefCopy101Row" localSheetId="0" hidden="1">[218]XREF!#REF!</definedName>
    <definedName name="XRefCopy101Row" hidden="1">[218]XREF!#REF!</definedName>
    <definedName name="XRefCopy102" localSheetId="5" hidden="1">#REF!</definedName>
    <definedName name="XRefCopy102" localSheetId="9" hidden="1">#REF!</definedName>
    <definedName name="XRefCopy102" localSheetId="4" hidden="1">#REF!</definedName>
    <definedName name="XRefCopy102" localSheetId="0" hidden="1">#REF!</definedName>
    <definedName name="XRefCopy102" hidden="1">#REF!</definedName>
    <definedName name="XRefCopy102Row" localSheetId="5" hidden="1">[218]XREF!#REF!</definedName>
    <definedName name="XRefCopy102Row" localSheetId="9" hidden="1">[218]XREF!#REF!</definedName>
    <definedName name="XRefCopy102Row" localSheetId="4" hidden="1">[218]XREF!#REF!</definedName>
    <definedName name="XRefCopy102Row" localSheetId="0" hidden="1">[218]XREF!#REF!</definedName>
    <definedName name="XRefCopy102Row" hidden="1">[218]XREF!#REF!</definedName>
    <definedName name="XRefCopy103" localSheetId="5" hidden="1">#REF!</definedName>
    <definedName name="XRefCopy103" localSheetId="9" hidden="1">#REF!</definedName>
    <definedName name="XRefCopy103" localSheetId="4" hidden="1">#REF!</definedName>
    <definedName name="XRefCopy103" localSheetId="0" hidden="1">#REF!</definedName>
    <definedName name="XRefCopy103" hidden="1">#REF!</definedName>
    <definedName name="XRefCopy10Row" localSheetId="9" hidden="1">#REF!</definedName>
    <definedName name="XRefCopy10Row" localSheetId="4" hidden="1">#REF!</definedName>
    <definedName name="XRefCopy10Row" hidden="1">#REF!</definedName>
    <definedName name="XRefCopy11" localSheetId="9" hidden="1">#REF!</definedName>
    <definedName name="XRefCopy11" localSheetId="4" hidden="1">#REF!</definedName>
    <definedName name="XRefCopy11" hidden="1">#REF!</definedName>
    <definedName name="XRefCopy11Row" localSheetId="9" hidden="1">#REF!</definedName>
    <definedName name="XRefCopy11Row" hidden="1">#REF!</definedName>
    <definedName name="XRefCopy12" localSheetId="9" hidden="1">[219]DRE!#REF!</definedName>
    <definedName name="XRefCopy12" hidden="1">[219]DRE!#REF!</definedName>
    <definedName name="XRefCopy127" localSheetId="5" hidden="1">#REF!</definedName>
    <definedName name="XRefCopy127" localSheetId="9" hidden="1">#REF!</definedName>
    <definedName name="XRefCopy127" localSheetId="4" hidden="1">#REF!</definedName>
    <definedName name="XRefCopy127" localSheetId="0" hidden="1">#REF!</definedName>
    <definedName name="XRefCopy127" hidden="1">#REF!</definedName>
    <definedName name="XRefCopy129" localSheetId="9" hidden="1">#REF!</definedName>
    <definedName name="XRefCopy129" localSheetId="4" hidden="1">#REF!</definedName>
    <definedName name="XRefCopy129" hidden="1">#REF!</definedName>
    <definedName name="XRefCopy12Row" localSheetId="9" hidden="1">#REF!</definedName>
    <definedName name="XRefCopy12Row" localSheetId="4" hidden="1">#REF!</definedName>
    <definedName name="XRefCopy12Row" hidden="1">#REF!</definedName>
    <definedName name="XRefCopy13" localSheetId="9" hidden="1">#REF!</definedName>
    <definedName name="XRefCopy13" hidden="1">#REF!</definedName>
    <definedName name="XRefCopy13Row" localSheetId="9" hidden="1">#REF!</definedName>
    <definedName name="XRefCopy13Row" hidden="1">#REF!</definedName>
    <definedName name="XRefCopy14" localSheetId="9" hidden="1">[65]DRE!#REF!</definedName>
    <definedName name="XRefCopy14" hidden="1">[65]DRE!#REF!</definedName>
    <definedName name="XRefCopy14Row" localSheetId="9" hidden="1">[220]XREF!#REF!</definedName>
    <definedName name="XRefCopy14Row" hidden="1">[220]XREF!#REF!</definedName>
    <definedName name="XRefCopy15" localSheetId="5" hidden="1">#REF!</definedName>
    <definedName name="XRefCopy15" localSheetId="9" hidden="1">#REF!</definedName>
    <definedName name="XRefCopy15" localSheetId="4" hidden="1">#REF!</definedName>
    <definedName name="XRefCopy15" localSheetId="0" hidden="1">#REF!</definedName>
    <definedName name="XRefCopy15" hidden="1">#REF!</definedName>
    <definedName name="XRefCopy15Row" localSheetId="9" hidden="1">#REF!</definedName>
    <definedName name="XRefCopy15Row" localSheetId="4" hidden="1">#REF!</definedName>
    <definedName name="XRefCopy15Row" hidden="1">#REF!</definedName>
    <definedName name="XRefCopy16" localSheetId="9" hidden="1">#REF!</definedName>
    <definedName name="XRefCopy16" localSheetId="4" hidden="1">#REF!</definedName>
    <definedName name="XRefCopy16" hidden="1">#REF!</definedName>
    <definedName name="XRefCopy16Row" localSheetId="9" hidden="1">#REF!</definedName>
    <definedName name="XRefCopy16Row" hidden="1">#REF!</definedName>
    <definedName name="XRefCopy17" localSheetId="9" hidden="1">#REF!</definedName>
    <definedName name="XRefCopy17" hidden="1">#REF!</definedName>
    <definedName name="XRefCopy17Row" localSheetId="9" hidden="1">#REF!</definedName>
    <definedName name="XRefCopy17Row" hidden="1">#REF!</definedName>
    <definedName name="XRefCopy18" localSheetId="9" hidden="1">[219]BP!#REF!</definedName>
    <definedName name="XRefCopy18" hidden="1">[219]BP!#REF!</definedName>
    <definedName name="XRefCopy18Row" localSheetId="5" hidden="1">#REF!</definedName>
    <definedName name="XRefCopy18Row" localSheetId="9" hidden="1">#REF!</definedName>
    <definedName name="XRefCopy18Row" localSheetId="4" hidden="1">#REF!</definedName>
    <definedName name="XRefCopy18Row" localSheetId="0" hidden="1">#REF!</definedName>
    <definedName name="XRefCopy18Row" hidden="1">#REF!</definedName>
    <definedName name="XRefCopy19" localSheetId="9" hidden="1">#REF!</definedName>
    <definedName name="XRefCopy19" localSheetId="4" hidden="1">#REF!</definedName>
    <definedName name="XRefCopy19" hidden="1">#REF!</definedName>
    <definedName name="XRefCopy19Row" localSheetId="9" hidden="1">#REF!</definedName>
    <definedName name="XRefCopy19Row" localSheetId="4" hidden="1">#REF!</definedName>
    <definedName name="XRefCopy19Row" hidden="1">#REF!</definedName>
    <definedName name="XRefCopy1Row" localSheetId="9" hidden="1">#REF!</definedName>
    <definedName name="XRefCopy1Row" hidden="1">#REF!</definedName>
    <definedName name="XRefCopy2" localSheetId="9" hidden="1">#REF!</definedName>
    <definedName name="XRefCopy2" hidden="1">#REF!</definedName>
    <definedName name="XRefCopy20" localSheetId="9" hidden="1">#REF!</definedName>
    <definedName name="XRefCopy20" hidden="1">#REF!</definedName>
    <definedName name="XRefCopy20Row" localSheetId="9" hidden="1">#REF!</definedName>
    <definedName name="XRefCopy20Row" hidden="1">#REF!</definedName>
    <definedName name="XRefCopy21" localSheetId="9" hidden="1">#REF!</definedName>
    <definedName name="XRefCopy21" hidden="1">#REF!</definedName>
    <definedName name="XRefCopy21Row" localSheetId="9" hidden="1">[221]XREF!#REF!</definedName>
    <definedName name="XRefCopy21Row" hidden="1">[221]XREF!#REF!</definedName>
    <definedName name="XRefCopy22" localSheetId="5" hidden="1">#REF!</definedName>
    <definedName name="XRefCopy22" localSheetId="9" hidden="1">#REF!</definedName>
    <definedName name="XRefCopy22" localSheetId="4" hidden="1">#REF!</definedName>
    <definedName name="XRefCopy22" localSheetId="0" hidden="1">#REF!</definedName>
    <definedName name="XRefCopy22" hidden="1">#REF!</definedName>
    <definedName name="XRefCopy22Row" localSheetId="9" hidden="1">#REF!</definedName>
    <definedName name="XRefCopy22Row" localSheetId="4" hidden="1">#REF!</definedName>
    <definedName name="XRefCopy22Row" hidden="1">#REF!</definedName>
    <definedName name="XRefCopy23" localSheetId="9" hidden="1">#REF!</definedName>
    <definedName name="XRefCopy23" localSheetId="4" hidden="1">#REF!</definedName>
    <definedName name="XRefCopy23" hidden="1">#REF!</definedName>
    <definedName name="XRefCopy23Row" localSheetId="9" hidden="1">#REF!</definedName>
    <definedName name="XRefCopy23Row" hidden="1">#REF!</definedName>
    <definedName name="XRefCopy24" localSheetId="9" hidden="1">'[222]Férias e 13º salário'!#REF!</definedName>
    <definedName name="XRefCopy24" hidden="1">'[222]Férias e 13º salário'!#REF!</definedName>
    <definedName name="XRefCopy24Row" localSheetId="5" hidden="1">#REF!</definedName>
    <definedName name="XRefCopy24Row" localSheetId="9" hidden="1">#REF!</definedName>
    <definedName name="XRefCopy24Row" localSheetId="4" hidden="1">#REF!</definedName>
    <definedName name="XRefCopy24Row" localSheetId="0" hidden="1">#REF!</definedName>
    <definedName name="XRefCopy24Row" hidden="1">#REF!</definedName>
    <definedName name="XRefCopy25" localSheetId="5" hidden="1">'[222]Férias e 13º salário'!#REF!</definedName>
    <definedName name="XRefCopy25" localSheetId="9" hidden="1">'[222]Férias e 13º salário'!#REF!</definedName>
    <definedName name="XRefCopy25" localSheetId="4" hidden="1">'[222]Férias e 13º salário'!#REF!</definedName>
    <definedName name="XRefCopy25" localSheetId="0" hidden="1">'[222]Férias e 13º salário'!#REF!</definedName>
    <definedName name="XRefCopy25" hidden="1">'[222]Férias e 13º salário'!#REF!</definedName>
    <definedName name="XRefCopy25Row" localSheetId="5" hidden="1">#REF!</definedName>
    <definedName name="XRefCopy25Row" localSheetId="9" hidden="1">#REF!</definedName>
    <definedName name="XRefCopy25Row" localSheetId="4" hidden="1">#REF!</definedName>
    <definedName name="XRefCopy25Row" localSheetId="0" hidden="1">#REF!</definedName>
    <definedName name="XRefCopy25Row" hidden="1">#REF!</definedName>
    <definedName name="XRefCopy26" localSheetId="5" hidden="1">'[222]Férias e 13º salário'!#REF!</definedName>
    <definedName name="XRefCopy26" localSheetId="9" hidden="1">'[222]Férias e 13º salário'!#REF!</definedName>
    <definedName name="XRefCopy26" localSheetId="4" hidden="1">'[222]Férias e 13º salário'!#REF!</definedName>
    <definedName name="XRefCopy26" localSheetId="0" hidden="1">'[222]Férias e 13º salário'!#REF!</definedName>
    <definedName name="XRefCopy26" hidden="1">'[222]Férias e 13º salário'!#REF!</definedName>
    <definedName name="XRefCopy26Row" localSheetId="5" hidden="1">#REF!</definedName>
    <definedName name="XRefCopy26Row" localSheetId="9" hidden="1">#REF!</definedName>
    <definedName name="XRefCopy26Row" localSheetId="4" hidden="1">#REF!</definedName>
    <definedName name="XRefCopy26Row" localSheetId="0" hidden="1">#REF!</definedName>
    <definedName name="XRefCopy26Row" hidden="1">#REF!</definedName>
    <definedName name="XRefCopy27">[223]aging!$C$14</definedName>
    <definedName name="XRefCopy27Row">[223]XREF!$A$2:$IV$2</definedName>
    <definedName name="XRefCopy28">[223]aging!$E$14</definedName>
    <definedName name="XRefCopy28Row">[223]XREF!$A$3:$IV$3</definedName>
    <definedName name="XRefCopy29">[223]aging!$G$16</definedName>
    <definedName name="XRefCopy29Row" localSheetId="5" hidden="1">#REF!</definedName>
    <definedName name="XRefCopy29Row" localSheetId="9" hidden="1">#REF!</definedName>
    <definedName name="XRefCopy29Row" localSheetId="4" hidden="1">#REF!</definedName>
    <definedName name="XRefCopy29Row" localSheetId="0" hidden="1">#REF!</definedName>
    <definedName name="XRefCopy29Row" hidden="1">#REF!</definedName>
    <definedName name="XRefCopy2Row" localSheetId="9" hidden="1">#REF!</definedName>
    <definedName name="XRefCopy2Row" localSheetId="4" hidden="1">#REF!</definedName>
    <definedName name="XRefCopy2Row" hidden="1">#REF!</definedName>
    <definedName name="XRefCopy3" localSheetId="9" hidden="1">'[205]Balanço - NC'!#REF!</definedName>
    <definedName name="XRefCopy3" localSheetId="4" hidden="1">'[205]Balanço - NC'!#REF!</definedName>
    <definedName name="XRefCopy3" hidden="1">'[205]Balanço - NC'!#REF!</definedName>
    <definedName name="XRefCopy30">[223]aging!$I$16</definedName>
    <definedName name="XRefCopy30Row">[223]XREF!$A$5:$IV$5</definedName>
    <definedName name="XRefCopy31" localSheetId="5" hidden="1">#REF!</definedName>
    <definedName name="XRefCopy31" localSheetId="9" hidden="1">#REF!</definedName>
    <definedName name="XRefCopy31" localSheetId="4" hidden="1">#REF!</definedName>
    <definedName name="XRefCopy31" localSheetId="0" hidden="1">#REF!</definedName>
    <definedName name="XRefCopy31" hidden="1">#REF!</definedName>
    <definedName name="XRefCopy31Row" localSheetId="5" hidden="1">[224]XREF!#REF!</definedName>
    <definedName name="XRefCopy31Row" localSheetId="9" hidden="1">[224]XREF!#REF!</definedName>
    <definedName name="XRefCopy31Row" localSheetId="4" hidden="1">[224]XREF!#REF!</definedName>
    <definedName name="XRefCopy31Row" localSheetId="0" hidden="1">[224]XREF!#REF!</definedName>
    <definedName name="XRefCopy31Row" hidden="1">[224]XREF!#REF!</definedName>
    <definedName name="XRefCopy32" localSheetId="5" hidden="1">#REF!</definedName>
    <definedName name="XRefCopy32" localSheetId="9" hidden="1">#REF!</definedName>
    <definedName name="XRefCopy32" localSheetId="4" hidden="1">#REF!</definedName>
    <definedName name="XRefCopy32" localSheetId="0" hidden="1">#REF!</definedName>
    <definedName name="XRefCopy32" hidden="1">#REF!</definedName>
    <definedName name="XRefCopy32Row" localSheetId="9" hidden="1">#REF!</definedName>
    <definedName name="XRefCopy32Row" localSheetId="4" hidden="1">#REF!</definedName>
    <definedName name="XRefCopy32Row" hidden="1">#REF!</definedName>
    <definedName name="XRefCopy33" localSheetId="9" hidden="1">#REF!</definedName>
    <definedName name="XRefCopy33" localSheetId="4" hidden="1">#REF!</definedName>
    <definedName name="XRefCopy33" hidden="1">#REF!</definedName>
    <definedName name="XRefCopy33Row" localSheetId="9" hidden="1">#REF!</definedName>
    <definedName name="XRefCopy33Row" hidden="1">#REF!</definedName>
    <definedName name="XRefCopy34" localSheetId="9" hidden="1">#REF!</definedName>
    <definedName name="XRefCopy34" hidden="1">#REF!</definedName>
    <definedName name="XRefCopy34Row" localSheetId="9" hidden="1">#REF!</definedName>
    <definedName name="XRefCopy34Row" hidden="1">#REF!</definedName>
    <definedName name="XRefCopy35" localSheetId="9" hidden="1">#REF!</definedName>
    <definedName name="XRefCopy35" hidden="1">#REF!</definedName>
    <definedName name="XRefCopy35Row" localSheetId="9" hidden="1">#REF!</definedName>
    <definedName name="XRefCopy35Row" hidden="1">#REF!</definedName>
    <definedName name="XRefCopy36" localSheetId="9" hidden="1">#REF!</definedName>
    <definedName name="XRefCopy36" hidden="1">#REF!</definedName>
    <definedName name="XRefCopy36Row" localSheetId="9" hidden="1">#REF!</definedName>
    <definedName name="XRefCopy36Row" hidden="1">#REF!</definedName>
    <definedName name="XRefCopy37" localSheetId="9" hidden="1">#REF!</definedName>
    <definedName name="XRefCopy37" hidden="1">#REF!</definedName>
    <definedName name="XRefCopy37Row" localSheetId="9" hidden="1">#REF!</definedName>
    <definedName name="XRefCopy37Row" hidden="1">#REF!</definedName>
    <definedName name="XRefCopy38" localSheetId="9" hidden="1">[65]BP!#REF!</definedName>
    <definedName name="XRefCopy38" hidden="1">[65]BP!#REF!</definedName>
    <definedName name="XRefCopy38Row" localSheetId="5" hidden="1">#REF!</definedName>
    <definedName name="XRefCopy38Row" localSheetId="9" hidden="1">#REF!</definedName>
    <definedName name="XRefCopy38Row" localSheetId="4" hidden="1">#REF!</definedName>
    <definedName name="XRefCopy38Row" localSheetId="0" hidden="1">#REF!</definedName>
    <definedName name="XRefCopy38Row" hidden="1">#REF!</definedName>
    <definedName name="XRefCopy39" localSheetId="5" hidden="1">[65]BP!#REF!</definedName>
    <definedName name="XRefCopy39" localSheetId="9" hidden="1">[65]BP!#REF!</definedName>
    <definedName name="XRefCopy39" localSheetId="4" hidden="1">[65]BP!#REF!</definedName>
    <definedName name="XRefCopy39" localSheetId="0" hidden="1">[65]BP!#REF!</definedName>
    <definedName name="XRefCopy39" hidden="1">[65]BP!#REF!</definedName>
    <definedName name="XRefCopy39Row" localSheetId="5" hidden="1">#REF!</definedName>
    <definedName name="XRefCopy39Row" localSheetId="9" hidden="1">#REF!</definedName>
    <definedName name="XRefCopy39Row" localSheetId="4" hidden="1">#REF!</definedName>
    <definedName name="XRefCopy39Row" localSheetId="0" hidden="1">#REF!</definedName>
    <definedName name="XRefCopy39Row" hidden="1">#REF!</definedName>
    <definedName name="XRefCopy3Row" localSheetId="9" hidden="1">#REF!</definedName>
    <definedName name="XRefCopy3Row" localSheetId="4" hidden="1">#REF!</definedName>
    <definedName name="XRefCopy3Row" hidden="1">#REF!</definedName>
    <definedName name="XRefCopy4" localSheetId="9" hidden="1">'[205]Balanço - NC'!#REF!</definedName>
    <definedName name="XRefCopy4" localSheetId="4" hidden="1">'[205]Balanço - NC'!#REF!</definedName>
    <definedName name="XRefCopy4" hidden="1">'[205]Balanço - NC'!#REF!</definedName>
    <definedName name="XRefCopy40" localSheetId="5" hidden="1">#REF!</definedName>
    <definedName name="XRefCopy40" localSheetId="9" hidden="1">#REF!</definedName>
    <definedName name="XRefCopy40" localSheetId="4" hidden="1">#REF!</definedName>
    <definedName name="XRefCopy40" localSheetId="0" hidden="1">#REF!</definedName>
    <definedName name="XRefCopy40" hidden="1">#REF!</definedName>
    <definedName name="XRefCopy40Row" localSheetId="9" hidden="1">#REF!</definedName>
    <definedName name="XRefCopy40Row" localSheetId="4" hidden="1">#REF!</definedName>
    <definedName name="XRefCopy40Row" hidden="1">#REF!</definedName>
    <definedName name="XRefCopy41" localSheetId="9" hidden="1">#REF!</definedName>
    <definedName name="XRefCopy41" localSheetId="4" hidden="1">#REF!</definedName>
    <definedName name="XRefCopy41" hidden="1">#REF!</definedName>
    <definedName name="XRefCopy41Row" localSheetId="9" hidden="1">#REF!</definedName>
    <definedName name="XRefCopy41Row" hidden="1">#REF!</definedName>
    <definedName name="XRefCopy42" localSheetId="9" hidden="1">#REF!</definedName>
    <definedName name="XRefCopy42" hidden="1">#REF!</definedName>
    <definedName name="XRefCopy42Row" localSheetId="9" hidden="1">#REF!</definedName>
    <definedName name="XRefCopy42Row" hidden="1">#REF!</definedName>
    <definedName name="XRefCopy43" localSheetId="9" hidden="1">[65]DRE!#REF!</definedName>
    <definedName name="XRefCopy43" hidden="1">[65]DRE!#REF!</definedName>
    <definedName name="XRefCopy43Row" localSheetId="5" hidden="1">#REF!</definedName>
    <definedName name="XRefCopy43Row" localSheetId="9" hidden="1">#REF!</definedName>
    <definedName name="XRefCopy43Row" localSheetId="4" hidden="1">#REF!</definedName>
    <definedName name="XRefCopy43Row" localSheetId="0" hidden="1">#REF!</definedName>
    <definedName name="XRefCopy43Row" hidden="1">#REF!</definedName>
    <definedName name="XRefCopy44" localSheetId="5" hidden="1">[65]DRE!#REF!</definedName>
    <definedName name="XRefCopy44" localSheetId="9" hidden="1">[65]DRE!#REF!</definedName>
    <definedName name="XRefCopy44" localSheetId="4" hidden="1">[65]DRE!#REF!</definedName>
    <definedName name="XRefCopy44" localSheetId="0" hidden="1">[65]DRE!#REF!</definedName>
    <definedName name="XRefCopy44" hidden="1">[65]DRE!#REF!</definedName>
    <definedName name="XRefCopy44Row" localSheetId="5" hidden="1">#REF!</definedName>
    <definedName name="XRefCopy44Row" localSheetId="9" hidden="1">#REF!</definedName>
    <definedName name="XRefCopy44Row" localSheetId="4" hidden="1">#REF!</definedName>
    <definedName name="XRefCopy44Row" localSheetId="0" hidden="1">#REF!</definedName>
    <definedName name="XRefCopy44Row" hidden="1">#REF!</definedName>
    <definedName name="XRefCopy45" localSheetId="5" hidden="1">[225]Lead!#REF!</definedName>
    <definedName name="XRefCopy45" localSheetId="9" hidden="1">[225]Lead!#REF!</definedName>
    <definedName name="XRefCopy45" localSheetId="4" hidden="1">[225]Lead!#REF!</definedName>
    <definedName name="XRefCopy45" localSheetId="0" hidden="1">[225]Lead!#REF!</definedName>
    <definedName name="XRefCopy45" hidden="1">[225]Lead!#REF!</definedName>
    <definedName name="XRefCopy45Row" localSheetId="5" hidden="1">#REF!</definedName>
    <definedName name="XRefCopy45Row" localSheetId="9" hidden="1">#REF!</definedName>
    <definedName name="XRefCopy45Row" localSheetId="4" hidden="1">#REF!</definedName>
    <definedName name="XRefCopy45Row" localSheetId="0" hidden="1">#REF!</definedName>
    <definedName name="XRefCopy45Row" hidden="1">#REF!</definedName>
    <definedName name="XRefCopy46" localSheetId="9" hidden="1">#REF!</definedName>
    <definedName name="XRefCopy46" localSheetId="4" hidden="1">#REF!</definedName>
    <definedName name="XRefCopy46" hidden="1">#REF!</definedName>
    <definedName name="XRefCopy46Row" localSheetId="9" hidden="1">#REF!</definedName>
    <definedName name="XRefCopy46Row" localSheetId="4" hidden="1">#REF!</definedName>
    <definedName name="XRefCopy46Row" hidden="1">#REF!</definedName>
    <definedName name="XRefCopy47" localSheetId="9" hidden="1">#REF!</definedName>
    <definedName name="XRefCopy47" hidden="1">#REF!</definedName>
    <definedName name="XRefCopy47Row" localSheetId="9" hidden="1">#REF!</definedName>
    <definedName name="XRefCopy47Row" hidden="1">#REF!</definedName>
    <definedName name="XRefCopy48" localSheetId="9" hidden="1">[65]DRE!#REF!</definedName>
    <definedName name="XRefCopy48" hidden="1">[65]DRE!#REF!</definedName>
    <definedName name="XRefCopy48Row" localSheetId="5" hidden="1">#REF!</definedName>
    <definedName name="XRefCopy48Row" localSheetId="9" hidden="1">#REF!</definedName>
    <definedName name="XRefCopy48Row" localSheetId="4" hidden="1">#REF!</definedName>
    <definedName name="XRefCopy48Row" localSheetId="0" hidden="1">#REF!</definedName>
    <definedName name="XRefCopy48Row" hidden="1">#REF!</definedName>
    <definedName name="XRefCopy49" localSheetId="5" hidden="1">[225]Lead!#REF!</definedName>
    <definedName name="XRefCopy49" localSheetId="9" hidden="1">[225]Lead!#REF!</definedName>
    <definedName name="XRefCopy49" localSheetId="4" hidden="1">[225]Lead!#REF!</definedName>
    <definedName name="XRefCopy49" localSheetId="0" hidden="1">[225]Lead!#REF!</definedName>
    <definedName name="XRefCopy49" hidden="1">[225]Lead!#REF!</definedName>
    <definedName name="XRefCopy49Row" localSheetId="5" hidden="1">#REF!</definedName>
    <definedName name="XRefCopy49Row" localSheetId="9" hidden="1">#REF!</definedName>
    <definedName name="XRefCopy49Row" localSheetId="4" hidden="1">#REF!</definedName>
    <definedName name="XRefCopy49Row" localSheetId="0" hidden="1">#REF!</definedName>
    <definedName name="XRefCopy49Row" hidden="1">#REF!</definedName>
    <definedName name="XRefCopy4Row" localSheetId="9" hidden="1">#REF!</definedName>
    <definedName name="XRefCopy4Row" localSheetId="4" hidden="1">#REF!</definedName>
    <definedName name="XRefCopy4Row" hidden="1">#REF!</definedName>
    <definedName name="XRefCopy5" localSheetId="9" hidden="1">'[205]Balanço - NC'!#REF!</definedName>
    <definedName name="XRefCopy5" localSheetId="4" hidden="1">'[205]Balanço - NC'!#REF!</definedName>
    <definedName name="XRefCopy5" hidden="1">'[205]Balanço - NC'!#REF!</definedName>
    <definedName name="XRefCopy50" localSheetId="9" hidden="1">[65]DRE!#REF!</definedName>
    <definedName name="XRefCopy50" localSheetId="4" hidden="1">[65]DRE!#REF!</definedName>
    <definedName name="XRefCopy50" hidden="1">[65]DRE!#REF!</definedName>
    <definedName name="XRefCopy50Row" localSheetId="5" hidden="1">#REF!</definedName>
    <definedName name="XRefCopy50Row" localSheetId="9" hidden="1">#REF!</definedName>
    <definedName name="XRefCopy50Row" localSheetId="4" hidden="1">#REF!</definedName>
    <definedName name="XRefCopy50Row" localSheetId="0" hidden="1">#REF!</definedName>
    <definedName name="XRefCopy50Row" hidden="1">#REF!</definedName>
    <definedName name="XRefCopy51" localSheetId="5" hidden="1">[65]BP!#REF!</definedName>
    <definedName name="XRefCopy51" localSheetId="9" hidden="1">[65]BP!#REF!</definedName>
    <definedName name="XRefCopy51" localSheetId="4" hidden="1">[65]BP!#REF!</definedName>
    <definedName name="XRefCopy51" localSheetId="0" hidden="1">[65]BP!#REF!</definedName>
    <definedName name="XRefCopy51" hidden="1">[65]BP!#REF!</definedName>
    <definedName name="XRefCopy51Row" localSheetId="5" hidden="1">#REF!</definedName>
    <definedName name="XRefCopy51Row" localSheetId="9" hidden="1">#REF!</definedName>
    <definedName name="XRefCopy51Row" localSheetId="4" hidden="1">#REF!</definedName>
    <definedName name="XRefCopy51Row" localSheetId="0" hidden="1">#REF!</definedName>
    <definedName name="XRefCopy51Row" hidden="1">#REF!</definedName>
    <definedName name="XRefCopy52" localSheetId="9" hidden="1">#REF!</definedName>
    <definedName name="XRefCopy52" localSheetId="4" hidden="1">#REF!</definedName>
    <definedName name="XRefCopy52" hidden="1">#REF!</definedName>
    <definedName name="XRefCopy52Row" localSheetId="9" hidden="1">#REF!</definedName>
    <definedName name="XRefCopy52Row" localSheetId="4" hidden="1">#REF!</definedName>
    <definedName name="XRefCopy52Row" hidden="1">#REF!</definedName>
    <definedName name="XRefCopy53" localSheetId="9" hidden="1">#REF!</definedName>
    <definedName name="XRefCopy53" hidden="1">#REF!</definedName>
    <definedName name="XRefCopy53Row" localSheetId="9" hidden="1">#REF!</definedName>
    <definedName name="XRefCopy53Row" hidden="1">#REF!</definedName>
    <definedName name="XRefCopy54" localSheetId="9" hidden="1">#REF!</definedName>
    <definedName name="XRefCopy54" hidden="1">#REF!</definedName>
    <definedName name="XRefCopy54Row" localSheetId="9" hidden="1">#REF!</definedName>
    <definedName name="XRefCopy54Row" hidden="1">#REF!</definedName>
    <definedName name="XRefCopy55" localSheetId="9" hidden="1">[226]Lead!#REF!</definedName>
    <definedName name="XRefCopy55" hidden="1">[226]Lead!#REF!</definedName>
    <definedName name="XRefCopy55Row" localSheetId="5" hidden="1">#REF!</definedName>
    <definedName name="XRefCopy55Row" localSheetId="9" hidden="1">#REF!</definedName>
    <definedName name="XRefCopy55Row" localSheetId="4" hidden="1">#REF!</definedName>
    <definedName name="XRefCopy55Row" localSheetId="0" hidden="1">#REF!</definedName>
    <definedName name="XRefCopy55Row" hidden="1">#REF!</definedName>
    <definedName name="XRefCopy56" localSheetId="9" hidden="1">#REF!</definedName>
    <definedName name="XRefCopy56" localSheetId="4" hidden="1">#REF!</definedName>
    <definedName name="XRefCopy56" hidden="1">#REF!</definedName>
    <definedName name="XRefCopy56Row" localSheetId="9" hidden="1">#REF!</definedName>
    <definedName name="XRefCopy56Row" localSheetId="4" hidden="1">#REF!</definedName>
    <definedName name="XRefCopy56Row" hidden="1">#REF!</definedName>
    <definedName name="XRefCopy57" localSheetId="9" hidden="1">#REF!</definedName>
    <definedName name="XRefCopy57" hidden="1">#REF!</definedName>
    <definedName name="XRefCopy57Row" localSheetId="9" hidden="1">#REF!</definedName>
    <definedName name="XRefCopy57Row" hidden="1">#REF!</definedName>
    <definedName name="XRefCopy58" localSheetId="9" hidden="1">[225]Lead!#REF!</definedName>
    <definedName name="XRefCopy58" hidden="1">[225]Lead!#REF!</definedName>
    <definedName name="XRefCopy58Row" localSheetId="9" hidden="1">[227]XREF!#REF!</definedName>
    <definedName name="XRefCopy58Row" hidden="1">[227]XREF!#REF!</definedName>
    <definedName name="XRefCopy59" localSheetId="5" hidden="1">#REF!</definedName>
    <definedName name="XRefCopy59" localSheetId="9" hidden="1">#REF!</definedName>
    <definedName name="XRefCopy59" localSheetId="4" hidden="1">#REF!</definedName>
    <definedName name="XRefCopy59" localSheetId="0" hidden="1">#REF!</definedName>
    <definedName name="XRefCopy59" hidden="1">#REF!</definedName>
    <definedName name="XRefCopy59Row" localSheetId="9" hidden="1">#REF!</definedName>
    <definedName name="XRefCopy59Row" localSheetId="4" hidden="1">#REF!</definedName>
    <definedName name="XRefCopy59Row" hidden="1">#REF!</definedName>
    <definedName name="XRefCopy5Row" localSheetId="9" hidden="1">#REF!</definedName>
    <definedName name="XRefCopy5Row" localSheetId="4" hidden="1">#REF!</definedName>
    <definedName name="XRefCopy5Row" hidden="1">#REF!</definedName>
    <definedName name="XRefCopy6" localSheetId="9" hidden="1">'[205]Balanço - NC'!#REF!</definedName>
    <definedName name="XRefCopy6" localSheetId="4" hidden="1">'[205]Balanço - NC'!#REF!</definedName>
    <definedName name="XRefCopy6" hidden="1">'[205]Balanço - NC'!#REF!</definedName>
    <definedName name="XRefCopy60" localSheetId="5" hidden="1">#REF!</definedName>
    <definedName name="XRefCopy60" localSheetId="9" hidden="1">#REF!</definedName>
    <definedName name="XRefCopy60" localSheetId="4" hidden="1">#REF!</definedName>
    <definedName name="XRefCopy60" localSheetId="0" hidden="1">#REF!</definedName>
    <definedName name="XRefCopy60" hidden="1">#REF!</definedName>
    <definedName name="XRefCopy60Row" localSheetId="9" hidden="1">#REF!</definedName>
    <definedName name="XRefCopy60Row" localSheetId="4" hidden="1">#REF!</definedName>
    <definedName name="XRefCopy60Row" hidden="1">#REF!</definedName>
    <definedName name="XRefCopy61" localSheetId="9" hidden="1">#REF!</definedName>
    <definedName name="XRefCopy61" localSheetId="4" hidden="1">#REF!</definedName>
    <definedName name="XRefCopy61" hidden="1">#REF!</definedName>
    <definedName name="XRefCopy61Row" localSheetId="9" hidden="1">#REF!</definedName>
    <definedName name="XRefCopy61Row" hidden="1">#REF!</definedName>
    <definedName name="XRefCopy62" localSheetId="9" hidden="1">#REF!</definedName>
    <definedName name="XRefCopy62" hidden="1">#REF!</definedName>
    <definedName name="XRefCopy62Row" localSheetId="9" hidden="1">#REF!</definedName>
    <definedName name="XRefCopy62Row" hidden="1">#REF!</definedName>
    <definedName name="XRefCopy63" localSheetId="9" hidden="1">[225]Lead!#REF!</definedName>
    <definedName name="XRefCopy63" hidden="1">[225]Lead!#REF!</definedName>
    <definedName name="XRefCopy63Row" localSheetId="5" hidden="1">#REF!</definedName>
    <definedName name="XRefCopy63Row" localSheetId="9" hidden="1">#REF!</definedName>
    <definedName name="XRefCopy63Row" localSheetId="4" hidden="1">#REF!</definedName>
    <definedName name="XRefCopy63Row" localSheetId="0" hidden="1">#REF!</definedName>
    <definedName name="XRefCopy63Row" hidden="1">#REF!</definedName>
    <definedName name="XRefCopy64" localSheetId="9" hidden="1">#REF!</definedName>
    <definedName name="XRefCopy64" localSheetId="4" hidden="1">#REF!</definedName>
    <definedName name="XRefCopy64" hidden="1">#REF!</definedName>
    <definedName name="XRefCopy64Row" localSheetId="9" hidden="1">#REF!</definedName>
    <definedName name="XRefCopy64Row" localSheetId="4" hidden="1">#REF!</definedName>
    <definedName name="XRefCopy64Row" hidden="1">#REF!</definedName>
    <definedName name="XRefCopy65" localSheetId="9" hidden="1">#REF!</definedName>
    <definedName name="XRefCopy65" hidden="1">#REF!</definedName>
    <definedName name="XRefCopy65Row" localSheetId="9" hidden="1">#REF!</definedName>
    <definedName name="XRefCopy65Row" hidden="1">#REF!</definedName>
    <definedName name="XRefCopy66" localSheetId="9" hidden="1">#REF!</definedName>
    <definedName name="XRefCopy66" hidden="1">#REF!</definedName>
    <definedName name="XRefCopy66Row" localSheetId="9" hidden="1">#REF!</definedName>
    <definedName name="XRefCopy66Row" hidden="1">#REF!</definedName>
    <definedName name="XRefCopy67" localSheetId="9" hidden="1">#REF!</definedName>
    <definedName name="XRefCopy67" hidden="1">#REF!</definedName>
    <definedName name="XRefCopy67Row" localSheetId="9" hidden="1">#REF!</definedName>
    <definedName name="XRefCopy67Row" hidden="1">#REF!</definedName>
    <definedName name="XRefCopy68" localSheetId="9" hidden="1">#REF!</definedName>
    <definedName name="XRefCopy68" hidden="1">#REF!</definedName>
    <definedName name="XRefCopy68Row" localSheetId="9" hidden="1">#REF!</definedName>
    <definedName name="XRefCopy68Row" hidden="1">#REF!</definedName>
    <definedName name="XRefCopy69" localSheetId="9" hidden="1">[225]circularização!#REF!</definedName>
    <definedName name="XRefCopy69" hidden="1">[225]circularização!#REF!</definedName>
    <definedName name="XRefCopy69Row" localSheetId="5" hidden="1">#REF!</definedName>
    <definedName name="XRefCopy69Row" localSheetId="9" hidden="1">#REF!</definedName>
    <definedName name="XRefCopy69Row" localSheetId="4" hidden="1">#REF!</definedName>
    <definedName name="XRefCopy69Row" localSheetId="0" hidden="1">#REF!</definedName>
    <definedName name="XRefCopy69Row" hidden="1">#REF!</definedName>
    <definedName name="XRefCopy6Row" localSheetId="5" hidden="1">[133]XREF!#REF!</definedName>
    <definedName name="XRefCopy6Row" localSheetId="9" hidden="1">[133]XREF!#REF!</definedName>
    <definedName name="XRefCopy6Row" localSheetId="4" hidden="1">[133]XREF!#REF!</definedName>
    <definedName name="XRefCopy6Row" localSheetId="0" hidden="1">[133]XREF!#REF!</definedName>
    <definedName name="XRefCopy6Row" hidden="1">[133]XREF!#REF!</definedName>
    <definedName name="XRefCopy7" localSheetId="5" hidden="1">'[205]Balanço - NC'!#REF!</definedName>
    <definedName name="XRefCopy7" localSheetId="9" hidden="1">'[205]Balanço - NC'!#REF!</definedName>
    <definedName name="XRefCopy7" localSheetId="4" hidden="1">'[205]Balanço - NC'!#REF!</definedName>
    <definedName name="XRefCopy7" localSheetId="0" hidden="1">'[205]Balanço - NC'!#REF!</definedName>
    <definedName name="XRefCopy7" hidden="1">'[205]Balanço - NC'!#REF!</definedName>
    <definedName name="XRefCopy70" localSheetId="9" hidden="1">[225]Lead!#REF!</definedName>
    <definedName name="XRefCopy70" hidden="1">[225]Lead!#REF!</definedName>
    <definedName name="XRefCopy70Row" localSheetId="5" hidden="1">#REF!</definedName>
    <definedName name="XRefCopy70Row" localSheetId="9" hidden="1">#REF!</definedName>
    <definedName name="XRefCopy70Row" localSheetId="4" hidden="1">#REF!</definedName>
    <definedName name="XRefCopy70Row" localSheetId="0" hidden="1">#REF!</definedName>
    <definedName name="XRefCopy70Row" hidden="1">#REF!</definedName>
    <definedName name="XRefCopy71" localSheetId="9" hidden="1">#REF!</definedName>
    <definedName name="XRefCopy71" localSheetId="4" hidden="1">#REF!</definedName>
    <definedName name="XRefCopy71" hidden="1">#REF!</definedName>
    <definedName name="XRefCopy71Row" localSheetId="9" hidden="1">#REF!</definedName>
    <definedName name="XRefCopy71Row" localSheetId="4" hidden="1">#REF!</definedName>
    <definedName name="XRefCopy71Row" hidden="1">#REF!</definedName>
    <definedName name="XRefCopy72" localSheetId="9" hidden="1">#REF!</definedName>
    <definedName name="XRefCopy72" hidden="1">#REF!</definedName>
    <definedName name="XRefCopy72Row" localSheetId="9" hidden="1">#REF!</definedName>
    <definedName name="XRefCopy72Row" hidden="1">#REF!</definedName>
    <definedName name="XRefCopy73" localSheetId="9" hidden="1">#REF!</definedName>
    <definedName name="XRefCopy73" hidden="1">#REF!</definedName>
    <definedName name="XRefCopy73Row" localSheetId="9" hidden="1">#REF!</definedName>
    <definedName name="XRefCopy73Row" hidden="1">#REF!</definedName>
    <definedName name="XRefCopy74" localSheetId="9" hidden="1">#REF!</definedName>
    <definedName name="XRefCopy74" hidden="1">#REF!</definedName>
    <definedName name="XRefCopy74Row" localSheetId="9" hidden="1">#REF!</definedName>
    <definedName name="XRefCopy74Row" hidden="1">#REF!</definedName>
    <definedName name="XRefCopy75" localSheetId="9" hidden="1">#REF!</definedName>
    <definedName name="XRefCopy75" hidden="1">#REF!</definedName>
    <definedName name="XRefCopy75Row" localSheetId="9" hidden="1">#REF!</definedName>
    <definedName name="XRefCopy75Row" hidden="1">#REF!</definedName>
    <definedName name="XRefCopy76" localSheetId="9" hidden="1">#REF!</definedName>
    <definedName name="XRefCopy76" hidden="1">#REF!</definedName>
    <definedName name="XRefCopy76Row" localSheetId="9" hidden="1">#REF!</definedName>
    <definedName name="XRefCopy76Row" hidden="1">#REF!</definedName>
    <definedName name="XRefCopy77" localSheetId="9" hidden="1">#REF!</definedName>
    <definedName name="XRefCopy77" hidden="1">#REF!</definedName>
    <definedName name="XRefCopy77Row" localSheetId="9" hidden="1">#REF!</definedName>
    <definedName name="XRefCopy77Row" hidden="1">#REF!</definedName>
    <definedName name="XRefCopy78" localSheetId="9" hidden="1">#REF!</definedName>
    <definedName name="XRefCopy78" hidden="1">#REF!</definedName>
    <definedName name="XRefCopy78Row" localSheetId="9" hidden="1">#REF!</definedName>
    <definedName name="XRefCopy78Row" hidden="1">#REF!</definedName>
    <definedName name="XRefCopy79" localSheetId="9" hidden="1">#REF!</definedName>
    <definedName name="XRefCopy79" hidden="1">#REF!</definedName>
    <definedName name="XRefCopy79Row" localSheetId="9" hidden="1">#REF!</definedName>
    <definedName name="XRefCopy79Row" hidden="1">#REF!</definedName>
    <definedName name="XRefCopy7Row" localSheetId="9" hidden="1">#REF!</definedName>
    <definedName name="XRefCopy7Row" hidden="1">#REF!</definedName>
    <definedName name="XRefCopy8" localSheetId="9" hidden="1">#REF!</definedName>
    <definedName name="XRefCopy8" hidden="1">#REF!</definedName>
    <definedName name="XRefCopy80" localSheetId="9" hidden="1">#REF!</definedName>
    <definedName name="XRefCopy80" hidden="1">#REF!</definedName>
    <definedName name="XRefCopy80Row" localSheetId="9" hidden="1">#REF!</definedName>
    <definedName name="XRefCopy80Row" hidden="1">#REF!</definedName>
    <definedName name="XRefCopy81" localSheetId="9" hidden="1">'[228]Mapa de Resultado'!#REF!</definedName>
    <definedName name="XRefCopy81" hidden="1">'[228]Mapa de Resultado'!#REF!</definedName>
    <definedName name="XRefCopy81Row" localSheetId="5" hidden="1">#REF!</definedName>
    <definedName name="XRefCopy81Row" localSheetId="9" hidden="1">#REF!</definedName>
    <definedName name="XRefCopy81Row" localSheetId="4" hidden="1">#REF!</definedName>
    <definedName name="XRefCopy81Row" localSheetId="0" hidden="1">#REF!</definedName>
    <definedName name="XRefCopy81Row" hidden="1">#REF!</definedName>
    <definedName name="XRefCopy82" localSheetId="9" hidden="1">#REF!</definedName>
    <definedName name="XRefCopy82" localSheetId="4" hidden="1">#REF!</definedName>
    <definedName name="XRefCopy82" hidden="1">#REF!</definedName>
    <definedName name="XRefCopy82Row" localSheetId="9" hidden="1">#REF!</definedName>
    <definedName name="XRefCopy82Row" localSheetId="4" hidden="1">#REF!</definedName>
    <definedName name="XRefCopy82Row" hidden="1">#REF!</definedName>
    <definedName name="XRefCopy83" localSheetId="9" hidden="1">#REF!</definedName>
    <definedName name="XRefCopy83" hidden="1">#REF!</definedName>
    <definedName name="XRefCopy83Row" localSheetId="9" hidden="1">#REF!</definedName>
    <definedName name="XRefCopy83Row" hidden="1">#REF!</definedName>
    <definedName name="XRefCopy84Row" localSheetId="9" hidden="1">#REF!</definedName>
    <definedName name="XRefCopy84Row" hidden="1">#REF!</definedName>
    <definedName name="XRefCopy85" localSheetId="9" hidden="1">#REF!</definedName>
    <definedName name="XRefCopy85" hidden="1">#REF!</definedName>
    <definedName name="XRefCopy85Row" localSheetId="9" hidden="1">#REF!</definedName>
    <definedName name="XRefCopy85Row" hidden="1">#REF!</definedName>
    <definedName name="XRefCopy86" localSheetId="9" hidden="1">#REF!</definedName>
    <definedName name="XRefCopy86" hidden="1">#REF!</definedName>
    <definedName name="XRefCopy86Row" localSheetId="9" hidden="1">[218]XREF!#REF!</definedName>
    <definedName name="XRefCopy86Row" hidden="1">[218]XREF!#REF!</definedName>
    <definedName name="XRefCopy87" localSheetId="5" hidden="1">#REF!</definedName>
    <definedName name="XRefCopy87" localSheetId="9" hidden="1">#REF!</definedName>
    <definedName name="XRefCopy87" localSheetId="4" hidden="1">#REF!</definedName>
    <definedName name="XRefCopy87" localSheetId="0" hidden="1">#REF!</definedName>
    <definedName name="XRefCopy87" hidden="1">#REF!</definedName>
    <definedName name="XRefCopy87Row" localSheetId="9" hidden="1">#REF!</definedName>
    <definedName name="XRefCopy87Row" localSheetId="4" hidden="1">#REF!</definedName>
    <definedName name="XRefCopy87Row" hidden="1">#REF!</definedName>
    <definedName name="XRefCopy88" localSheetId="9" hidden="1">#REF!</definedName>
    <definedName name="XRefCopy88" localSheetId="4" hidden="1">#REF!</definedName>
    <definedName name="XRefCopy88" hidden="1">#REF!</definedName>
    <definedName name="XRefCopy88Row" localSheetId="9" hidden="1">#REF!</definedName>
    <definedName name="XRefCopy88Row" hidden="1">#REF!</definedName>
    <definedName name="XRefCopy89" localSheetId="9" hidden="1">[217]Adições!#REF!</definedName>
    <definedName name="XRefCopy89" hidden="1">[217]Adições!#REF!</definedName>
    <definedName name="XRefCopy89Row" localSheetId="5" hidden="1">#REF!</definedName>
    <definedName name="XRefCopy89Row" localSheetId="9" hidden="1">#REF!</definedName>
    <definedName name="XRefCopy89Row" localSheetId="4" hidden="1">#REF!</definedName>
    <definedName name="XRefCopy89Row" localSheetId="0" hidden="1">#REF!</definedName>
    <definedName name="XRefCopy89Row" hidden="1">#REF!</definedName>
    <definedName name="XRefCopy8Row" localSheetId="9" hidden="1">#REF!</definedName>
    <definedName name="XRefCopy8Row" localSheetId="4" hidden="1">#REF!</definedName>
    <definedName name="XRefCopy8Row" hidden="1">#REF!</definedName>
    <definedName name="XRefCopy9" localSheetId="9" hidden="1">#REF!</definedName>
    <definedName name="XRefCopy9" localSheetId="4" hidden="1">#REF!</definedName>
    <definedName name="XRefCopy9" hidden="1">#REF!</definedName>
    <definedName name="XRefCopy90" localSheetId="9" hidden="1">#REF!</definedName>
    <definedName name="XRefCopy90" hidden="1">#REF!</definedName>
    <definedName name="XRefCopy90Row" localSheetId="9" hidden="1">#REF!</definedName>
    <definedName name="XRefCopy90Row" hidden="1">#REF!</definedName>
    <definedName name="XRefCopy91" localSheetId="9" hidden="1">#REF!</definedName>
    <definedName name="XRefCopy91" hidden="1">#REF!</definedName>
    <definedName name="XRefCopy91Row" localSheetId="9" hidden="1">#REF!</definedName>
    <definedName name="XRefCopy91Row" hidden="1">#REF!</definedName>
    <definedName name="XRefCopy92" localSheetId="9" hidden="1">[217]Mapa!#REF!</definedName>
    <definedName name="XRefCopy92" hidden="1">[217]Mapa!#REF!</definedName>
    <definedName name="XRefCopy92Row" localSheetId="5" hidden="1">#REF!</definedName>
    <definedName name="XRefCopy92Row" localSheetId="9" hidden="1">#REF!</definedName>
    <definedName name="XRefCopy92Row" localSheetId="4" hidden="1">#REF!</definedName>
    <definedName name="XRefCopy92Row" localSheetId="0" hidden="1">#REF!</definedName>
    <definedName name="XRefCopy92Row" hidden="1">#REF!</definedName>
    <definedName name="XRefCopy93" localSheetId="9" hidden="1">#REF!</definedName>
    <definedName name="XRefCopy93" localSheetId="4" hidden="1">#REF!</definedName>
    <definedName name="XRefCopy93" hidden="1">#REF!</definedName>
    <definedName name="XRefCopy93Row" localSheetId="9" hidden="1">#REF!</definedName>
    <definedName name="XRefCopy93Row" localSheetId="4" hidden="1">#REF!</definedName>
    <definedName name="XRefCopy93Row" hidden="1">#REF!</definedName>
    <definedName name="XRefCopy94" localSheetId="9" hidden="1">#REF!</definedName>
    <definedName name="XRefCopy94" hidden="1">#REF!</definedName>
    <definedName name="XRefCopy94Row" localSheetId="9" hidden="1">#REF!</definedName>
    <definedName name="XRefCopy94Row" hidden="1">#REF!</definedName>
    <definedName name="XRefCopy95" localSheetId="9" hidden="1">#REF!</definedName>
    <definedName name="XRefCopy95" hidden="1">#REF!</definedName>
    <definedName name="XRefCopy95Row" localSheetId="9" hidden="1">#REF!</definedName>
    <definedName name="XRefCopy95Row" hidden="1">#REF!</definedName>
    <definedName name="XRefCopy96" localSheetId="9" hidden="1">[217]Mapa!#REF!</definedName>
    <definedName name="XRefCopy96" hidden="1">[217]Mapa!#REF!</definedName>
    <definedName name="XRefCopy96Row" localSheetId="5" hidden="1">#REF!</definedName>
    <definedName name="XRefCopy96Row" localSheetId="9" hidden="1">#REF!</definedName>
    <definedName name="XRefCopy96Row" localSheetId="4" hidden="1">#REF!</definedName>
    <definedName name="XRefCopy96Row" localSheetId="0" hidden="1">#REF!</definedName>
    <definedName name="XRefCopy96Row" hidden="1">#REF!</definedName>
    <definedName name="XRefCopy97" localSheetId="9" hidden="1">#REF!</definedName>
    <definedName name="XRefCopy97" localSheetId="4" hidden="1">#REF!</definedName>
    <definedName name="XRefCopy97" hidden="1">#REF!</definedName>
    <definedName name="XRefCopy97Row" localSheetId="9" hidden="1">#REF!</definedName>
    <definedName name="XRefCopy97Row" localSheetId="4" hidden="1">#REF!</definedName>
    <definedName name="XRefCopy97Row" hidden="1">#REF!</definedName>
    <definedName name="XRefCopy99" localSheetId="9">'[229]Mapa 31.08.02'!#REF!</definedName>
    <definedName name="XRefCopy99" localSheetId="4">'[229]Mapa 31.08.02'!#REF!</definedName>
    <definedName name="XRefCopy99">'[229]Mapa 31.08.02'!#REF!</definedName>
    <definedName name="XRefCopy99Row" localSheetId="5">#REF!</definedName>
    <definedName name="XRefCopy99Row" localSheetId="9">#REF!</definedName>
    <definedName name="XRefCopy99Row" localSheetId="4">#REF!</definedName>
    <definedName name="XRefCopy99Row" localSheetId="0">#REF!</definedName>
    <definedName name="XRefCopy99Row">#REF!</definedName>
    <definedName name="XRefCopy9Row" localSheetId="9" hidden="1">#REF!</definedName>
    <definedName name="XRefCopy9Row" localSheetId="4" hidden="1">#REF!</definedName>
    <definedName name="XRefCopy9Row" hidden="1">#REF!</definedName>
    <definedName name="XRefCopyRangeCount" hidden="1">7</definedName>
    <definedName name="XRefPaste1" localSheetId="9" hidden="1">'[205]Balanço - NC'!#REF!</definedName>
    <definedName name="XRefPaste1" localSheetId="4" hidden="1">'[205]Balanço - NC'!#REF!</definedName>
    <definedName name="XRefPaste1" hidden="1">'[205]Balanço - NC'!#REF!</definedName>
    <definedName name="XRefPaste10" localSheetId="5" hidden="1">#REF!</definedName>
    <definedName name="XRefPaste10" localSheetId="9" hidden="1">#REF!</definedName>
    <definedName name="XRefPaste10" localSheetId="4" hidden="1">#REF!</definedName>
    <definedName name="XRefPaste10" localSheetId="0" hidden="1">#REF!</definedName>
    <definedName name="XRefPaste10" hidden="1">#REF!</definedName>
    <definedName name="XRefPaste100Row" localSheetId="9" hidden="1">#REF!</definedName>
    <definedName name="XRefPaste100Row" localSheetId="4" hidden="1">#REF!</definedName>
    <definedName name="XRefPaste100Row" hidden="1">#REF!</definedName>
    <definedName name="XRefPaste101" localSheetId="9" hidden="1">#REF!</definedName>
    <definedName name="XRefPaste101" localSheetId="4" hidden="1">#REF!</definedName>
    <definedName name="XRefPaste101" hidden="1">#REF!</definedName>
    <definedName name="XRefPaste101Row" localSheetId="9" hidden="1">#REF!</definedName>
    <definedName name="XRefPaste101Row" hidden="1">#REF!</definedName>
    <definedName name="XRefPaste102" localSheetId="9" hidden="1">[65]DRE!#REF!</definedName>
    <definedName name="XRefPaste102" hidden="1">[65]DRE!#REF!</definedName>
    <definedName name="XRefPaste102Row" localSheetId="5" hidden="1">#REF!</definedName>
    <definedName name="XRefPaste102Row" localSheetId="9" hidden="1">#REF!</definedName>
    <definedName name="XRefPaste102Row" localSheetId="4" hidden="1">#REF!</definedName>
    <definedName name="XRefPaste102Row" localSheetId="0" hidden="1">#REF!</definedName>
    <definedName name="XRefPaste102Row" hidden="1">#REF!</definedName>
    <definedName name="XRefPaste103" localSheetId="9" hidden="1">#REF!</definedName>
    <definedName name="XRefPaste103" localSheetId="4" hidden="1">#REF!</definedName>
    <definedName name="XRefPaste103" hidden="1">#REF!</definedName>
    <definedName name="XRefPaste103Row" localSheetId="9" hidden="1">#REF!</definedName>
    <definedName name="XRefPaste103Row" localSheetId="4" hidden="1">#REF!</definedName>
    <definedName name="XRefPaste103Row" hidden="1">#REF!</definedName>
    <definedName name="XRefPaste104" localSheetId="9" hidden="1">[65]BP!#REF!</definedName>
    <definedName name="XRefPaste104" localSheetId="4" hidden="1">[65]BP!#REF!</definedName>
    <definedName name="XRefPaste104" hidden="1">[65]BP!#REF!</definedName>
    <definedName name="XRefPaste104Row" localSheetId="5" hidden="1">#REF!</definedName>
    <definedName name="XRefPaste104Row" localSheetId="9" hidden="1">#REF!</definedName>
    <definedName name="XRefPaste104Row" localSheetId="4" hidden="1">#REF!</definedName>
    <definedName name="XRefPaste104Row" localSheetId="0" hidden="1">#REF!</definedName>
    <definedName name="XRefPaste104Row" hidden="1">#REF!</definedName>
    <definedName name="XRefPaste105Row" localSheetId="9" hidden="1">#REF!</definedName>
    <definedName name="XRefPaste105Row" localSheetId="4" hidden="1">#REF!</definedName>
    <definedName name="XRefPaste105Row" hidden="1">#REF!</definedName>
    <definedName name="XRefPaste106" localSheetId="9" hidden="1">#REF!</definedName>
    <definedName name="XRefPaste106" localSheetId="4" hidden="1">#REF!</definedName>
    <definedName name="XRefPaste106" hidden="1">#REF!</definedName>
    <definedName name="XRefPaste106Row" localSheetId="9" hidden="1">#REF!</definedName>
    <definedName name="XRefPaste106Row" hidden="1">#REF!</definedName>
    <definedName name="XRefPaste107Row" localSheetId="9" hidden="1">#REF!</definedName>
    <definedName name="XRefPaste107Row" hidden="1">#REF!</definedName>
    <definedName name="XRefPaste108Row" localSheetId="9" hidden="1">#REF!</definedName>
    <definedName name="XRefPaste108Row" hidden="1">#REF!</definedName>
    <definedName name="XRefPaste109" localSheetId="9" hidden="1">[65]BP!#REF!</definedName>
    <definedName name="XRefPaste109" hidden="1">[65]BP!#REF!</definedName>
    <definedName name="XRefPaste109Row" localSheetId="5" hidden="1">#REF!</definedName>
    <definedName name="XRefPaste109Row" localSheetId="9" hidden="1">#REF!</definedName>
    <definedName name="XRefPaste109Row" localSheetId="4" hidden="1">#REF!</definedName>
    <definedName name="XRefPaste109Row" localSheetId="0" hidden="1">#REF!</definedName>
    <definedName name="XRefPaste109Row" hidden="1">#REF!</definedName>
    <definedName name="XRefPaste10Row" localSheetId="9" hidden="1">#REF!</definedName>
    <definedName name="XRefPaste10Row" localSheetId="4" hidden="1">#REF!</definedName>
    <definedName name="XRefPaste10Row" hidden="1">#REF!</definedName>
    <definedName name="XRefPaste11" localSheetId="9" hidden="1">#REF!</definedName>
    <definedName name="XRefPaste11" localSheetId="4" hidden="1">#REF!</definedName>
    <definedName name="XRefPaste11" hidden="1">#REF!</definedName>
    <definedName name="XRefPaste111" localSheetId="9" hidden="1">[65]BP!#REF!</definedName>
    <definedName name="XRefPaste111" localSheetId="4" hidden="1">[65]BP!#REF!</definedName>
    <definedName name="XRefPaste111" hidden="1">[65]BP!#REF!</definedName>
    <definedName name="XRefPaste111Row" localSheetId="5" hidden="1">#REF!</definedName>
    <definedName name="XRefPaste111Row" localSheetId="9" hidden="1">#REF!</definedName>
    <definedName name="XRefPaste111Row" localSheetId="4" hidden="1">#REF!</definedName>
    <definedName name="XRefPaste111Row" localSheetId="0" hidden="1">#REF!</definedName>
    <definedName name="XRefPaste111Row" hidden="1">#REF!</definedName>
    <definedName name="XRefPaste112" localSheetId="5" hidden="1">[65]BP!#REF!</definedName>
    <definedName name="XRefPaste112" localSheetId="9" hidden="1">[65]BP!#REF!</definedName>
    <definedName name="XRefPaste112" localSheetId="4" hidden="1">[65]BP!#REF!</definedName>
    <definedName name="XRefPaste112" localSheetId="0" hidden="1">[65]BP!#REF!</definedName>
    <definedName name="XRefPaste112" hidden="1">[65]BP!#REF!</definedName>
    <definedName name="XRefPaste112Row" localSheetId="5" hidden="1">#REF!</definedName>
    <definedName name="XRefPaste112Row" localSheetId="9" hidden="1">#REF!</definedName>
    <definedName name="XRefPaste112Row" localSheetId="4" hidden="1">#REF!</definedName>
    <definedName name="XRefPaste112Row" localSheetId="0" hidden="1">#REF!</definedName>
    <definedName name="XRefPaste112Row" hidden="1">#REF!</definedName>
    <definedName name="XRefPaste114Row" localSheetId="9" hidden="1">#REF!</definedName>
    <definedName name="XRefPaste114Row" localSheetId="4" hidden="1">#REF!</definedName>
    <definedName name="XRefPaste114Row" hidden="1">#REF!</definedName>
    <definedName name="XRefPaste115Row" localSheetId="9" hidden="1">#REF!</definedName>
    <definedName name="XRefPaste115Row" localSheetId="4" hidden="1">#REF!</definedName>
    <definedName name="XRefPaste115Row" hidden="1">#REF!</definedName>
    <definedName name="XRefPaste116Row" localSheetId="9" hidden="1">#REF!</definedName>
    <definedName name="XRefPaste116Row" hidden="1">#REF!</definedName>
    <definedName name="XRefPaste117" localSheetId="9" hidden="1">[65]DRE!#REF!</definedName>
    <definedName name="XRefPaste117" hidden="1">[65]DRE!#REF!</definedName>
    <definedName name="XRefPaste117Row" localSheetId="5" hidden="1">#REF!</definedName>
    <definedName name="XRefPaste117Row" localSheetId="9" hidden="1">#REF!</definedName>
    <definedName name="XRefPaste117Row" localSheetId="4" hidden="1">#REF!</definedName>
    <definedName name="XRefPaste117Row" localSheetId="0" hidden="1">#REF!</definedName>
    <definedName name="XRefPaste117Row" hidden="1">#REF!</definedName>
    <definedName name="XRefPaste118" localSheetId="5" hidden="1">[65]DRE!#REF!</definedName>
    <definedName name="XRefPaste118" localSheetId="9" hidden="1">[65]DRE!#REF!</definedName>
    <definedName name="XRefPaste118" localSheetId="4" hidden="1">[65]DRE!#REF!</definedName>
    <definedName name="XRefPaste118" localSheetId="0" hidden="1">[65]DRE!#REF!</definedName>
    <definedName name="XRefPaste118" hidden="1">[65]DRE!#REF!</definedName>
    <definedName name="XRefPaste118Row" localSheetId="5" hidden="1">#REF!</definedName>
    <definedName name="XRefPaste118Row" localSheetId="9" hidden="1">#REF!</definedName>
    <definedName name="XRefPaste118Row" localSheetId="4" hidden="1">#REF!</definedName>
    <definedName name="XRefPaste118Row" localSheetId="0" hidden="1">#REF!</definedName>
    <definedName name="XRefPaste118Row" hidden="1">#REF!</definedName>
    <definedName name="XRefPaste119" localSheetId="5" hidden="1">'[228]Mapa de Resultado'!#REF!</definedName>
    <definedName name="XRefPaste119" localSheetId="9" hidden="1">'[228]Mapa de Resultado'!#REF!</definedName>
    <definedName name="XRefPaste119" localSheetId="4" hidden="1">'[228]Mapa de Resultado'!#REF!</definedName>
    <definedName name="XRefPaste119" localSheetId="0" hidden="1">'[228]Mapa de Resultado'!#REF!</definedName>
    <definedName name="XRefPaste119" hidden="1">'[228]Mapa de Resultado'!#REF!</definedName>
    <definedName name="XRefPaste119Row" localSheetId="5" hidden="1">#REF!</definedName>
    <definedName name="XRefPaste119Row" localSheetId="9" hidden="1">#REF!</definedName>
    <definedName name="XRefPaste119Row" localSheetId="4" hidden="1">#REF!</definedName>
    <definedName name="XRefPaste119Row" localSheetId="0" hidden="1">#REF!</definedName>
    <definedName name="XRefPaste119Row" hidden="1">#REF!</definedName>
    <definedName name="XRefPaste11Row" localSheetId="9" hidden="1">#REF!</definedName>
    <definedName name="XRefPaste11Row" localSheetId="4" hidden="1">#REF!</definedName>
    <definedName name="XRefPaste11Row" hidden="1">#REF!</definedName>
    <definedName name="XRefPaste12" localSheetId="9" hidden="1">#REF!</definedName>
    <definedName name="XRefPaste12" localSheetId="4" hidden="1">#REF!</definedName>
    <definedName name="XRefPaste12" hidden="1">#REF!</definedName>
    <definedName name="XRefPaste120" localSheetId="9" hidden="1">#REF!</definedName>
    <definedName name="XRefPaste120" hidden="1">#REF!</definedName>
    <definedName name="XRefPaste120Row" localSheetId="9" hidden="1">#REF!</definedName>
    <definedName name="XRefPaste120Row" hidden="1">#REF!</definedName>
    <definedName name="XRefPaste121" localSheetId="9" hidden="1">[65]DRE!#REF!</definedName>
    <definedName name="XRefPaste121" hidden="1">[65]DRE!#REF!</definedName>
    <definedName name="XRefPaste121Row" localSheetId="5" hidden="1">#REF!</definedName>
    <definedName name="XRefPaste121Row" localSheetId="9" hidden="1">#REF!</definedName>
    <definedName name="XRefPaste121Row" localSheetId="4" hidden="1">#REF!</definedName>
    <definedName name="XRefPaste121Row" localSheetId="0" hidden="1">#REF!</definedName>
    <definedName name="XRefPaste121Row" hidden="1">#REF!</definedName>
    <definedName name="XRefPaste122" localSheetId="5" hidden="1">[65]BP!#REF!</definedName>
    <definedName name="XRefPaste122" localSheetId="9" hidden="1">[65]BP!#REF!</definedName>
    <definedName name="XRefPaste122" localSheetId="4" hidden="1">[65]BP!#REF!</definedName>
    <definedName name="XRefPaste122" localSheetId="0" hidden="1">[65]BP!#REF!</definedName>
    <definedName name="XRefPaste122" hidden="1">[65]BP!#REF!</definedName>
    <definedName name="XRefPaste122Row" localSheetId="5" hidden="1">#REF!</definedName>
    <definedName name="XRefPaste122Row" localSheetId="9" hidden="1">#REF!</definedName>
    <definedName name="XRefPaste122Row" localSheetId="4" hidden="1">#REF!</definedName>
    <definedName name="XRefPaste122Row" localSheetId="0" hidden="1">#REF!</definedName>
    <definedName name="XRefPaste122Row" hidden="1">#REF!</definedName>
    <definedName name="XRefPaste123" localSheetId="5" hidden="1">[65]BP!#REF!</definedName>
    <definedName name="XRefPaste123" localSheetId="9" hidden="1">[65]BP!#REF!</definedName>
    <definedName name="XRefPaste123" localSheetId="4" hidden="1">[65]BP!#REF!</definedName>
    <definedName name="XRefPaste123" localSheetId="0" hidden="1">[65]BP!#REF!</definedName>
    <definedName name="XRefPaste123" hidden="1">[65]BP!#REF!</definedName>
    <definedName name="XRefPaste123Row" localSheetId="5" hidden="1">#REF!</definedName>
    <definedName name="XRefPaste123Row" localSheetId="9" hidden="1">#REF!</definedName>
    <definedName name="XRefPaste123Row" localSheetId="4" hidden="1">#REF!</definedName>
    <definedName name="XRefPaste123Row" localSheetId="0" hidden="1">#REF!</definedName>
    <definedName name="XRefPaste123Row" hidden="1">#REF!</definedName>
    <definedName name="XRefPaste124" localSheetId="5" hidden="1">[65]BP!#REF!</definedName>
    <definedName name="XRefPaste124" localSheetId="9" hidden="1">[65]BP!#REF!</definedName>
    <definedName name="XRefPaste124" localSheetId="4" hidden="1">[65]BP!#REF!</definedName>
    <definedName name="XRefPaste124" localSheetId="0" hidden="1">[65]BP!#REF!</definedName>
    <definedName name="XRefPaste124" hidden="1">[65]BP!#REF!</definedName>
    <definedName name="XRefPaste124Row" localSheetId="5" hidden="1">#REF!</definedName>
    <definedName name="XRefPaste124Row" localSheetId="9" hidden="1">#REF!</definedName>
    <definedName name="XRefPaste124Row" localSheetId="4" hidden="1">#REF!</definedName>
    <definedName name="XRefPaste124Row" localSheetId="0" hidden="1">#REF!</definedName>
    <definedName name="XRefPaste124Row" hidden="1">#REF!</definedName>
    <definedName name="XRefPaste125" localSheetId="5" hidden="1">[65]BP!#REF!</definedName>
    <definedName name="XRefPaste125" localSheetId="9" hidden="1">[65]BP!#REF!</definedName>
    <definedName name="XRefPaste125" localSheetId="4" hidden="1">[65]BP!#REF!</definedName>
    <definedName name="XRefPaste125" localSheetId="0" hidden="1">[65]BP!#REF!</definedName>
    <definedName name="XRefPaste125" hidden="1">[65]BP!#REF!</definedName>
    <definedName name="XRefPaste125Row" localSheetId="5" hidden="1">#REF!</definedName>
    <definedName name="XRefPaste125Row" localSheetId="9" hidden="1">#REF!</definedName>
    <definedName name="XRefPaste125Row" localSheetId="4" hidden="1">#REF!</definedName>
    <definedName name="XRefPaste125Row" localSheetId="0" hidden="1">#REF!</definedName>
    <definedName name="XRefPaste125Row" hidden="1">#REF!</definedName>
    <definedName name="XRefPaste126Row" localSheetId="9" hidden="1">#REF!</definedName>
    <definedName name="XRefPaste126Row" localSheetId="4" hidden="1">#REF!</definedName>
    <definedName name="XRefPaste126Row" hidden="1">#REF!</definedName>
    <definedName name="XRefPaste127Row" localSheetId="9" hidden="1">#REF!</definedName>
    <definedName name="XRefPaste127Row" localSheetId="4" hidden="1">#REF!</definedName>
    <definedName name="XRefPaste127Row" hidden="1">#REF!</definedName>
    <definedName name="XRefPaste128" localSheetId="9" hidden="1">[65]BP!#REF!</definedName>
    <definedName name="XRefPaste128" localSheetId="4" hidden="1">[65]BP!#REF!</definedName>
    <definedName name="XRefPaste128" hidden="1">[65]BP!#REF!</definedName>
    <definedName name="XRefPaste128Row" localSheetId="5" hidden="1">#REF!</definedName>
    <definedName name="XRefPaste128Row" localSheetId="9" hidden="1">#REF!</definedName>
    <definedName name="XRefPaste128Row" localSheetId="4" hidden="1">#REF!</definedName>
    <definedName name="XRefPaste128Row" localSheetId="0" hidden="1">#REF!</definedName>
    <definedName name="XRefPaste128Row" hidden="1">#REF!</definedName>
    <definedName name="XRefPaste129" localSheetId="5" hidden="1">[65]DRE!#REF!</definedName>
    <definedName name="XRefPaste129" localSheetId="9" hidden="1">[65]DRE!#REF!</definedName>
    <definedName name="XRefPaste129" localSheetId="4" hidden="1">[65]DRE!#REF!</definedName>
    <definedName name="XRefPaste129" localSheetId="0" hidden="1">[65]DRE!#REF!</definedName>
    <definedName name="XRefPaste129" hidden="1">[65]DRE!#REF!</definedName>
    <definedName name="XRefPaste129Row" localSheetId="5" hidden="1">#REF!</definedName>
    <definedName name="XRefPaste129Row" localSheetId="9" hidden="1">#REF!</definedName>
    <definedName name="XRefPaste129Row" localSheetId="4" hidden="1">#REF!</definedName>
    <definedName name="XRefPaste129Row" localSheetId="0" hidden="1">#REF!</definedName>
    <definedName name="XRefPaste129Row" hidden="1">#REF!</definedName>
    <definedName name="XRefPaste12Row" localSheetId="9" hidden="1">#REF!</definedName>
    <definedName name="XRefPaste12Row" localSheetId="4" hidden="1">#REF!</definedName>
    <definedName name="XRefPaste12Row" hidden="1">#REF!</definedName>
    <definedName name="XRefPaste13" localSheetId="9" hidden="1">#REF!</definedName>
    <definedName name="XRefPaste13" localSheetId="4" hidden="1">#REF!</definedName>
    <definedName name="XRefPaste13" hidden="1">#REF!</definedName>
    <definedName name="XRefPaste130Row" localSheetId="9" hidden="1">#REF!</definedName>
    <definedName name="XRefPaste130Row" hidden="1">#REF!</definedName>
    <definedName name="XRefPaste131Row" localSheetId="9" hidden="1">#REF!</definedName>
    <definedName name="XRefPaste131Row" hidden="1">#REF!</definedName>
    <definedName name="XRefPaste132Row" localSheetId="9" hidden="1">#REF!</definedName>
    <definedName name="XRefPaste132Row" hidden="1">#REF!</definedName>
    <definedName name="XRefPaste133Row" localSheetId="9" hidden="1">#REF!</definedName>
    <definedName name="XRefPaste133Row" hidden="1">#REF!</definedName>
    <definedName name="XRefPaste134Row" localSheetId="9" hidden="1">#REF!</definedName>
    <definedName name="XRefPaste134Row" hidden="1">#REF!</definedName>
    <definedName name="XRefPaste135" localSheetId="9" hidden="1">[65]BP!#REF!</definedName>
    <definedName name="XRefPaste135" hidden="1">[65]BP!#REF!</definedName>
    <definedName name="XRefPaste135Row" localSheetId="5" hidden="1">#REF!</definedName>
    <definedName name="XRefPaste135Row" localSheetId="9" hidden="1">#REF!</definedName>
    <definedName name="XRefPaste135Row" localSheetId="4" hidden="1">#REF!</definedName>
    <definedName name="XRefPaste135Row" localSheetId="0" hidden="1">#REF!</definedName>
    <definedName name="XRefPaste135Row" hidden="1">#REF!</definedName>
    <definedName name="XRefPaste136Row" localSheetId="9" hidden="1">#REF!</definedName>
    <definedName name="XRefPaste136Row" localSheetId="4" hidden="1">#REF!</definedName>
    <definedName name="XRefPaste136Row" hidden="1">#REF!</definedName>
    <definedName name="XRefPaste137Row" localSheetId="9" hidden="1">#REF!</definedName>
    <definedName name="XRefPaste137Row" localSheetId="4" hidden="1">#REF!</definedName>
    <definedName name="XRefPaste137Row" hidden="1">#REF!</definedName>
    <definedName name="XRefPaste138Row" localSheetId="9" hidden="1">#REF!</definedName>
    <definedName name="XRefPaste138Row" hidden="1">#REF!</definedName>
    <definedName name="XRefPaste139" localSheetId="9" hidden="1">'[228]Mapa de Resultado'!#REF!</definedName>
    <definedName name="XRefPaste139" hidden="1">'[228]Mapa de Resultado'!#REF!</definedName>
    <definedName name="XRefPaste139Row" localSheetId="5" hidden="1">#REF!</definedName>
    <definedName name="XRefPaste139Row" localSheetId="9" hidden="1">#REF!</definedName>
    <definedName name="XRefPaste139Row" localSheetId="4" hidden="1">#REF!</definedName>
    <definedName name="XRefPaste139Row" localSheetId="0" hidden="1">#REF!</definedName>
    <definedName name="XRefPaste139Row" hidden="1">#REF!</definedName>
    <definedName name="XRefPaste13Row" localSheetId="9" hidden="1">#REF!</definedName>
    <definedName name="XRefPaste13Row" localSheetId="4" hidden="1">#REF!</definedName>
    <definedName name="XRefPaste13Row" hidden="1">#REF!</definedName>
    <definedName name="XRefPaste14" localSheetId="9" hidden="1">#REF!</definedName>
    <definedName name="XRefPaste14" localSheetId="4" hidden="1">#REF!</definedName>
    <definedName name="XRefPaste14" hidden="1">#REF!</definedName>
    <definedName name="XRefPaste140Row" localSheetId="9" hidden="1">#REF!</definedName>
    <definedName name="XRefPaste140Row" hidden="1">#REF!</definedName>
    <definedName name="XRefPaste141Row" localSheetId="9" hidden="1">#REF!</definedName>
    <definedName name="XRefPaste141Row" hidden="1">#REF!</definedName>
    <definedName name="XRefPaste142" localSheetId="9" hidden="1">#REF!</definedName>
    <definedName name="XRefPaste142" hidden="1">#REF!</definedName>
    <definedName name="XRefPaste142Row" localSheetId="9" hidden="1">#REF!</definedName>
    <definedName name="XRefPaste142Row" hidden="1">#REF!</definedName>
    <definedName name="XRefPaste143" localSheetId="9" hidden="1">#REF!</definedName>
    <definedName name="XRefPaste143" hidden="1">#REF!</definedName>
    <definedName name="XRefPaste143Row" localSheetId="9" hidden="1">#REF!</definedName>
    <definedName name="XRefPaste143Row" hidden="1">#REF!</definedName>
    <definedName name="XRefPaste144Row" localSheetId="9" hidden="1">#REF!</definedName>
    <definedName name="XRefPaste144Row" hidden="1">#REF!</definedName>
    <definedName name="XRefPaste145Row" localSheetId="9" hidden="1">#REF!</definedName>
    <definedName name="XRefPaste145Row" hidden="1">#REF!</definedName>
    <definedName name="XRefPaste146Row" localSheetId="9" hidden="1">#REF!</definedName>
    <definedName name="XRefPaste146Row" hidden="1">#REF!</definedName>
    <definedName name="XRefPaste147Row" localSheetId="9" hidden="1">#REF!</definedName>
    <definedName name="XRefPaste147Row" hidden="1">#REF!</definedName>
    <definedName name="XRefPaste148Row" localSheetId="9" hidden="1">#REF!</definedName>
    <definedName name="XRefPaste148Row" hidden="1">#REF!</definedName>
    <definedName name="XRefPaste149Row" localSheetId="9" hidden="1">#REF!</definedName>
    <definedName name="XRefPaste149Row" hidden="1">#REF!</definedName>
    <definedName name="XRefPaste14Row" localSheetId="9" hidden="1">#REF!</definedName>
    <definedName name="XRefPaste14Row" hidden="1">#REF!</definedName>
    <definedName name="XRefPaste15" localSheetId="9" hidden="1">[219]BP!#REF!</definedName>
    <definedName name="XRefPaste15" hidden="1">[219]BP!#REF!</definedName>
    <definedName name="XRefPaste150Row" localSheetId="5" hidden="1">#REF!</definedName>
    <definedName name="XRefPaste150Row" localSheetId="9" hidden="1">#REF!</definedName>
    <definedName name="XRefPaste150Row" localSheetId="4" hidden="1">#REF!</definedName>
    <definedName name="XRefPaste150Row" localSheetId="0" hidden="1">#REF!</definedName>
    <definedName name="XRefPaste150Row" hidden="1">#REF!</definedName>
    <definedName name="XRefPaste151Row" localSheetId="9" hidden="1">#REF!</definedName>
    <definedName name="XRefPaste151Row" localSheetId="4" hidden="1">#REF!</definedName>
    <definedName name="XRefPaste151Row" hidden="1">#REF!</definedName>
    <definedName name="XRefPaste152" localSheetId="9" hidden="1">[65]BP!#REF!</definedName>
    <definedName name="XRefPaste152" localSheetId="4" hidden="1">[65]BP!#REF!</definedName>
    <definedName name="XRefPaste152" hidden="1">[65]BP!#REF!</definedName>
    <definedName name="XRefPaste152Row" localSheetId="5" hidden="1">#REF!</definedName>
    <definedName name="XRefPaste152Row" localSheetId="9" hidden="1">#REF!</definedName>
    <definedName name="XRefPaste152Row" localSheetId="4" hidden="1">#REF!</definedName>
    <definedName name="XRefPaste152Row" localSheetId="0" hidden="1">#REF!</definedName>
    <definedName name="XRefPaste152Row" hidden="1">#REF!</definedName>
    <definedName name="XRefPaste153" localSheetId="5" hidden="1">[65]BP!#REF!</definedName>
    <definedName name="XRefPaste153" localSheetId="9" hidden="1">[65]BP!#REF!</definedName>
    <definedName name="XRefPaste153" localSheetId="4" hidden="1">[65]BP!#REF!</definedName>
    <definedName name="XRefPaste153" localSheetId="0" hidden="1">[65]BP!#REF!</definedName>
    <definedName name="XRefPaste153" hidden="1">[65]BP!#REF!</definedName>
    <definedName name="XRefPaste153Row" localSheetId="5" hidden="1">#REF!</definedName>
    <definedName name="XRefPaste153Row" localSheetId="9" hidden="1">#REF!</definedName>
    <definedName name="XRefPaste153Row" localSheetId="4" hidden="1">#REF!</definedName>
    <definedName name="XRefPaste153Row" localSheetId="0" hidden="1">#REF!</definedName>
    <definedName name="XRefPaste153Row" hidden="1">#REF!</definedName>
    <definedName name="XRefPaste154" localSheetId="5" hidden="1">[65]BP!#REF!</definedName>
    <definedName name="XRefPaste154" localSheetId="9" hidden="1">[65]BP!#REF!</definedName>
    <definedName name="XRefPaste154" localSheetId="4" hidden="1">[65]BP!#REF!</definedName>
    <definedName name="XRefPaste154" localSheetId="0" hidden="1">[65]BP!#REF!</definedName>
    <definedName name="XRefPaste154" hidden="1">[65]BP!#REF!</definedName>
    <definedName name="XRefPaste154Row" localSheetId="5" hidden="1">#REF!</definedName>
    <definedName name="XRefPaste154Row" localSheetId="9" hidden="1">#REF!</definedName>
    <definedName name="XRefPaste154Row" localSheetId="4" hidden="1">#REF!</definedName>
    <definedName name="XRefPaste154Row" localSheetId="0" hidden="1">#REF!</definedName>
    <definedName name="XRefPaste154Row" hidden="1">#REF!</definedName>
    <definedName name="XRefPaste155Row" localSheetId="9" hidden="1">#REF!</definedName>
    <definedName name="XRefPaste155Row" localSheetId="4" hidden="1">#REF!</definedName>
    <definedName name="XRefPaste155Row" hidden="1">#REF!</definedName>
    <definedName name="XRefPaste156" localSheetId="9" hidden="1">[65]BP!#REF!</definedName>
    <definedName name="XRefPaste156" localSheetId="4" hidden="1">[65]BP!#REF!</definedName>
    <definedName name="XRefPaste156" hidden="1">[65]BP!#REF!</definedName>
    <definedName name="XRefPaste156Row" localSheetId="5" hidden="1">#REF!</definedName>
    <definedName name="XRefPaste156Row" localSheetId="9" hidden="1">#REF!</definedName>
    <definedName name="XRefPaste156Row" localSheetId="4" hidden="1">#REF!</definedName>
    <definedName name="XRefPaste156Row" localSheetId="0" hidden="1">#REF!</definedName>
    <definedName name="XRefPaste156Row" hidden="1">#REF!</definedName>
    <definedName name="XRefPaste157" localSheetId="5" hidden="1">[65]BP!#REF!</definedName>
    <definedName name="XRefPaste157" localSheetId="9" hidden="1">[65]BP!#REF!</definedName>
    <definedName name="XRefPaste157" localSheetId="4" hidden="1">[65]BP!#REF!</definedName>
    <definedName name="XRefPaste157" localSheetId="0" hidden="1">[65]BP!#REF!</definedName>
    <definedName name="XRefPaste157" hidden="1">[65]BP!#REF!</definedName>
    <definedName name="XRefPaste157Row" localSheetId="5" hidden="1">#REF!</definedName>
    <definedName name="XRefPaste157Row" localSheetId="9" hidden="1">#REF!</definedName>
    <definedName name="XRefPaste157Row" localSheetId="4" hidden="1">#REF!</definedName>
    <definedName name="XRefPaste157Row" localSheetId="0" hidden="1">#REF!</definedName>
    <definedName name="XRefPaste157Row" hidden="1">#REF!</definedName>
    <definedName name="XRefPaste158" localSheetId="5" hidden="1">[65]BP!#REF!</definedName>
    <definedName name="XRefPaste158" localSheetId="9" hidden="1">[65]BP!#REF!</definedName>
    <definedName name="XRefPaste158" localSheetId="4" hidden="1">[65]BP!#REF!</definedName>
    <definedName name="XRefPaste158" localSheetId="0" hidden="1">[65]BP!#REF!</definedName>
    <definedName name="XRefPaste158" hidden="1">[65]BP!#REF!</definedName>
    <definedName name="XRefPaste158Row" localSheetId="5" hidden="1">#REF!</definedName>
    <definedName name="XRefPaste158Row" localSheetId="9" hidden="1">#REF!</definedName>
    <definedName name="XRefPaste158Row" localSheetId="4" hidden="1">#REF!</definedName>
    <definedName name="XRefPaste158Row" localSheetId="0" hidden="1">#REF!</definedName>
    <definedName name="XRefPaste158Row" hidden="1">#REF!</definedName>
    <definedName name="XRefPaste159Row" localSheetId="9" hidden="1">#REF!</definedName>
    <definedName name="XRefPaste159Row" localSheetId="4" hidden="1">#REF!</definedName>
    <definedName name="XRefPaste159Row" hidden="1">#REF!</definedName>
    <definedName name="XRefPaste15Row" localSheetId="9" hidden="1">#REF!</definedName>
    <definedName name="XRefPaste15Row" localSheetId="4" hidden="1">#REF!</definedName>
    <definedName name="XRefPaste15Row" hidden="1">#REF!</definedName>
    <definedName name="XRefPaste16" localSheetId="9" hidden="1">#REF!</definedName>
    <definedName name="XRefPaste16" hidden="1">#REF!</definedName>
    <definedName name="XRefPaste161Row" localSheetId="9" hidden="1">#REF!</definedName>
    <definedName name="XRefPaste161Row" hidden="1">#REF!</definedName>
    <definedName name="XRefPaste163Row" localSheetId="9" hidden="1">#REF!</definedName>
    <definedName name="XRefPaste163Row" hidden="1">#REF!</definedName>
    <definedName name="XRefPaste164" localSheetId="9" hidden="1">[65]BP!#REF!</definedName>
    <definedName name="XRefPaste164" hidden="1">[65]BP!#REF!</definedName>
    <definedName name="XRefPaste164Row" localSheetId="5" hidden="1">#REF!</definedName>
    <definedName name="XRefPaste164Row" localSheetId="9" hidden="1">#REF!</definedName>
    <definedName name="XRefPaste164Row" localSheetId="4" hidden="1">#REF!</definedName>
    <definedName name="XRefPaste164Row" localSheetId="0" hidden="1">#REF!</definedName>
    <definedName name="XRefPaste164Row" hidden="1">#REF!</definedName>
    <definedName name="XRefPaste165" localSheetId="5" hidden="1">[65]BP!#REF!</definedName>
    <definedName name="XRefPaste165" localSheetId="9" hidden="1">[65]BP!#REF!</definedName>
    <definedName name="XRefPaste165" localSheetId="4" hidden="1">[65]BP!#REF!</definedName>
    <definedName name="XRefPaste165" localSheetId="0" hidden="1">[65]BP!#REF!</definedName>
    <definedName name="XRefPaste165" hidden="1">[65]BP!#REF!</definedName>
    <definedName name="XRefPaste165Row" localSheetId="5" hidden="1">#REF!</definedName>
    <definedName name="XRefPaste165Row" localSheetId="9" hidden="1">#REF!</definedName>
    <definedName name="XRefPaste165Row" localSheetId="4" hidden="1">#REF!</definedName>
    <definedName name="XRefPaste165Row" localSheetId="0" hidden="1">#REF!</definedName>
    <definedName name="XRefPaste165Row" hidden="1">#REF!</definedName>
    <definedName name="XRefPaste166" localSheetId="5" hidden="1">[65]BP!#REF!</definedName>
    <definedName name="XRefPaste166" localSheetId="9" hidden="1">[65]BP!#REF!</definedName>
    <definedName name="XRefPaste166" localSheetId="4" hidden="1">[65]BP!#REF!</definedName>
    <definedName name="XRefPaste166" localSheetId="0" hidden="1">[65]BP!#REF!</definedName>
    <definedName name="XRefPaste166" hidden="1">[65]BP!#REF!</definedName>
    <definedName name="XRefPaste166Row" localSheetId="5" hidden="1">#REF!</definedName>
    <definedName name="XRefPaste166Row" localSheetId="9" hidden="1">#REF!</definedName>
    <definedName name="XRefPaste166Row" localSheetId="4" hidden="1">#REF!</definedName>
    <definedName name="XRefPaste166Row" localSheetId="0" hidden="1">#REF!</definedName>
    <definedName name="XRefPaste166Row" hidden="1">#REF!</definedName>
    <definedName name="XRefPaste167Row" localSheetId="9" hidden="1">#REF!</definedName>
    <definedName name="XRefPaste167Row" localSheetId="4" hidden="1">#REF!</definedName>
    <definedName name="XRefPaste167Row" hidden="1">#REF!</definedName>
    <definedName name="XRefPaste168Row" localSheetId="9" hidden="1">#REF!</definedName>
    <definedName name="XRefPaste168Row" localSheetId="4" hidden="1">#REF!</definedName>
    <definedName name="XRefPaste168Row" hidden="1">#REF!</definedName>
    <definedName name="XRefPaste16Row" localSheetId="9" hidden="1">#REF!</definedName>
    <definedName name="XRefPaste16Row" hidden="1">#REF!</definedName>
    <definedName name="XRefPaste17" localSheetId="9" hidden="1">[219]BP!#REF!</definedName>
    <definedName name="XRefPaste17" hidden="1">[219]BP!#REF!</definedName>
    <definedName name="XRefPaste170Row" localSheetId="5" hidden="1">#REF!</definedName>
    <definedName name="XRefPaste170Row" localSheetId="9" hidden="1">#REF!</definedName>
    <definedName name="XRefPaste170Row" localSheetId="4" hidden="1">#REF!</definedName>
    <definedName name="XRefPaste170Row" localSheetId="0" hidden="1">#REF!</definedName>
    <definedName name="XRefPaste170Row" hidden="1">#REF!</definedName>
    <definedName name="XRefPaste172" localSheetId="5" hidden="1">[65]BP!#REF!</definedName>
    <definedName name="XRefPaste172" localSheetId="9" hidden="1">[65]BP!#REF!</definedName>
    <definedName name="XRefPaste172" localSheetId="4" hidden="1">[65]BP!#REF!</definedName>
    <definedName name="XRefPaste172" localSheetId="0" hidden="1">[65]BP!#REF!</definedName>
    <definedName name="XRefPaste172" hidden="1">[65]BP!#REF!</definedName>
    <definedName name="XRefPaste172Row" localSheetId="5" hidden="1">#REF!</definedName>
    <definedName name="XRefPaste172Row" localSheetId="9" hidden="1">#REF!</definedName>
    <definedName name="XRefPaste172Row" localSheetId="4" hidden="1">#REF!</definedName>
    <definedName name="XRefPaste172Row" localSheetId="0" hidden="1">#REF!</definedName>
    <definedName name="XRefPaste172Row" hidden="1">#REF!</definedName>
    <definedName name="XRefPaste173Row" localSheetId="9" hidden="1">#REF!</definedName>
    <definedName name="XRefPaste173Row" localSheetId="4" hidden="1">#REF!</definedName>
    <definedName name="XRefPaste173Row" hidden="1">#REF!</definedName>
    <definedName name="XRefPaste174Row" localSheetId="9" hidden="1">#REF!</definedName>
    <definedName name="XRefPaste174Row" localSheetId="4" hidden="1">#REF!</definedName>
    <definedName name="XRefPaste174Row" hidden="1">#REF!</definedName>
    <definedName name="XRefPaste175Row" localSheetId="9" hidden="1">#REF!</definedName>
    <definedName name="XRefPaste175Row" hidden="1">#REF!</definedName>
    <definedName name="XRefPaste176Row" localSheetId="9" hidden="1">#REF!</definedName>
    <definedName name="XRefPaste176Row" hidden="1">#REF!</definedName>
    <definedName name="XRefPaste177Row" localSheetId="9" hidden="1">#REF!</definedName>
    <definedName name="XRefPaste177Row" hidden="1">#REF!</definedName>
    <definedName name="XRefPaste178" localSheetId="9" hidden="1">[65]BP!#REF!</definedName>
    <definedName name="XRefPaste178" hidden="1">[65]BP!#REF!</definedName>
    <definedName name="XRefPaste178Row" localSheetId="5" hidden="1">#REF!</definedName>
    <definedName name="XRefPaste178Row" localSheetId="9" hidden="1">#REF!</definedName>
    <definedName name="XRefPaste178Row" localSheetId="4" hidden="1">#REF!</definedName>
    <definedName name="XRefPaste178Row" localSheetId="0" hidden="1">#REF!</definedName>
    <definedName name="XRefPaste178Row" hidden="1">#REF!</definedName>
    <definedName name="XRefPaste179Row" localSheetId="9" hidden="1">#REF!</definedName>
    <definedName name="XRefPaste179Row" localSheetId="4" hidden="1">#REF!</definedName>
    <definedName name="XRefPaste179Row" hidden="1">#REF!</definedName>
    <definedName name="XRefPaste17Row" localSheetId="9" hidden="1">#REF!</definedName>
    <definedName name="XRefPaste17Row" localSheetId="4" hidden="1">#REF!</definedName>
    <definedName name="XRefPaste17Row" hidden="1">#REF!</definedName>
    <definedName name="XRefPaste18" localSheetId="9" hidden="1">#REF!</definedName>
    <definedName name="XRefPaste18" hidden="1">#REF!</definedName>
    <definedName name="XRefPaste181Row" localSheetId="9" hidden="1">#REF!</definedName>
    <definedName name="XRefPaste181Row" hidden="1">#REF!</definedName>
    <definedName name="XRefPaste182" localSheetId="9" hidden="1">[65]BP!#REF!</definedName>
    <definedName name="XRefPaste182" hidden="1">[65]BP!#REF!</definedName>
    <definedName name="XRefPaste182Row" localSheetId="5" hidden="1">#REF!</definedName>
    <definedName name="XRefPaste182Row" localSheetId="9" hidden="1">#REF!</definedName>
    <definedName name="XRefPaste182Row" localSheetId="4" hidden="1">#REF!</definedName>
    <definedName name="XRefPaste182Row" localSheetId="0" hidden="1">#REF!</definedName>
    <definedName name="XRefPaste182Row" hidden="1">#REF!</definedName>
    <definedName name="XRefPaste183Row" localSheetId="9" hidden="1">#REF!</definedName>
    <definedName name="XRefPaste183Row" localSheetId="4" hidden="1">#REF!</definedName>
    <definedName name="XRefPaste183Row" hidden="1">#REF!</definedName>
    <definedName name="XRefPaste184Row" localSheetId="9" hidden="1">#REF!</definedName>
    <definedName name="XRefPaste184Row" localSheetId="4" hidden="1">#REF!</definedName>
    <definedName name="XRefPaste184Row" hidden="1">#REF!</definedName>
    <definedName name="XRefPaste185Row" localSheetId="9" hidden="1">#REF!</definedName>
    <definedName name="XRefPaste185Row" hidden="1">#REF!</definedName>
    <definedName name="XRefPaste186Row" localSheetId="9" hidden="1">#REF!</definedName>
    <definedName name="XRefPaste186Row" hidden="1">#REF!</definedName>
    <definedName name="XRefPaste187Row" localSheetId="9" hidden="1">#REF!</definedName>
    <definedName name="XRefPaste187Row" hidden="1">#REF!</definedName>
    <definedName name="XRefPaste188Row" localSheetId="9" hidden="1">#REF!</definedName>
    <definedName name="XRefPaste188Row" hidden="1">#REF!</definedName>
    <definedName name="XRefPaste189Row" localSheetId="9" hidden="1">#REF!</definedName>
    <definedName name="XRefPaste189Row" hidden="1">#REF!</definedName>
    <definedName name="XRefPaste18Row" localSheetId="9" hidden="1">#REF!</definedName>
    <definedName name="XRefPaste18Row" hidden="1">#REF!</definedName>
    <definedName name="XRefPaste19" localSheetId="9" hidden="1">[219]BP!#REF!</definedName>
    <definedName name="XRefPaste19" hidden="1">[219]BP!#REF!</definedName>
    <definedName name="XRefPaste190Row" localSheetId="5" hidden="1">#REF!</definedName>
    <definedName name="XRefPaste190Row" localSheetId="9" hidden="1">#REF!</definedName>
    <definedName name="XRefPaste190Row" localSheetId="4" hidden="1">#REF!</definedName>
    <definedName name="XRefPaste190Row" localSheetId="0" hidden="1">#REF!</definedName>
    <definedName name="XRefPaste190Row" hidden="1">#REF!</definedName>
    <definedName name="XRefPaste191Row" localSheetId="9" hidden="1">#REF!</definedName>
    <definedName name="XRefPaste191Row" localSheetId="4" hidden="1">#REF!</definedName>
    <definedName name="XRefPaste191Row" hidden="1">#REF!</definedName>
    <definedName name="XRefPaste192Row" localSheetId="9" hidden="1">#REF!</definedName>
    <definedName name="XRefPaste192Row" localSheetId="4" hidden="1">#REF!</definedName>
    <definedName name="XRefPaste192Row" hidden="1">#REF!</definedName>
    <definedName name="XRefPaste193Row" localSheetId="9" hidden="1">#REF!</definedName>
    <definedName name="XRefPaste193Row" hidden="1">#REF!</definedName>
    <definedName name="XRefPaste194Row" localSheetId="9" hidden="1">#REF!</definedName>
    <definedName name="XRefPaste194Row" hidden="1">#REF!</definedName>
    <definedName name="XRefPaste195Row" localSheetId="9" hidden="1">#REF!</definedName>
    <definedName name="XRefPaste195Row" hidden="1">#REF!</definedName>
    <definedName name="XRefPaste196Row" localSheetId="9" hidden="1">#REF!</definedName>
    <definedName name="XRefPaste196Row" hidden="1">#REF!</definedName>
    <definedName name="XRefPaste197Row" localSheetId="9" hidden="1">#REF!</definedName>
    <definedName name="XRefPaste197Row" hidden="1">#REF!</definedName>
    <definedName name="XRefPaste199Row" localSheetId="9" hidden="1">#REF!</definedName>
    <definedName name="XRefPaste199Row" hidden="1">#REF!</definedName>
    <definedName name="XRefPaste19Row" localSheetId="9" hidden="1">#REF!</definedName>
    <definedName name="XRefPaste19Row" hidden="1">#REF!</definedName>
    <definedName name="XRefPaste1Row" localSheetId="9" hidden="1">#REF!</definedName>
    <definedName name="XRefPaste1Row" hidden="1">#REF!</definedName>
    <definedName name="XRefPaste2" localSheetId="9" hidden="1">'[205]Balanço - NC'!#REF!</definedName>
    <definedName name="XRefPaste2" hidden="1">'[205]Balanço - NC'!#REF!</definedName>
    <definedName name="XRefPaste20" localSheetId="5" hidden="1">#REF!</definedName>
    <definedName name="XRefPaste20" localSheetId="9" hidden="1">#REF!</definedName>
    <definedName name="XRefPaste20" localSheetId="4" hidden="1">#REF!</definedName>
    <definedName name="XRefPaste20" localSheetId="0" hidden="1">#REF!</definedName>
    <definedName name="XRefPaste20" hidden="1">#REF!</definedName>
    <definedName name="XRefPaste200Row" localSheetId="9" hidden="1">#REF!</definedName>
    <definedName name="XRefPaste200Row" localSheetId="4" hidden="1">#REF!</definedName>
    <definedName name="XRefPaste200Row" hidden="1">#REF!</definedName>
    <definedName name="XRefPaste201" localSheetId="9" hidden="1">[65]BP!#REF!</definedName>
    <definedName name="XRefPaste201" localSheetId="4" hidden="1">[65]BP!#REF!</definedName>
    <definedName name="XRefPaste201" hidden="1">[65]BP!#REF!</definedName>
    <definedName name="XRefPaste201Row" localSheetId="5" hidden="1">#REF!</definedName>
    <definedName name="XRefPaste201Row" localSheetId="9" hidden="1">#REF!</definedName>
    <definedName name="XRefPaste201Row" localSheetId="4" hidden="1">#REF!</definedName>
    <definedName name="XRefPaste201Row" localSheetId="0" hidden="1">#REF!</definedName>
    <definedName name="XRefPaste201Row" hidden="1">#REF!</definedName>
    <definedName name="XRefPaste202Row" localSheetId="9" hidden="1">#REF!</definedName>
    <definedName name="XRefPaste202Row" localSheetId="4" hidden="1">#REF!</definedName>
    <definedName name="XRefPaste202Row" hidden="1">#REF!</definedName>
    <definedName name="XRefPaste203Row" localSheetId="9" hidden="1">#REF!</definedName>
    <definedName name="XRefPaste203Row" localSheetId="4" hidden="1">#REF!</definedName>
    <definedName name="XRefPaste203Row" hidden="1">#REF!</definedName>
    <definedName name="XRefPaste204Row" localSheetId="9" hidden="1">#REF!</definedName>
    <definedName name="XRefPaste204Row" hidden="1">#REF!</definedName>
    <definedName name="XRefPaste205Row" localSheetId="9" hidden="1">#REF!</definedName>
    <definedName name="XRefPaste205Row" hidden="1">#REF!</definedName>
    <definedName name="XRefPaste206Row" localSheetId="9" hidden="1">#REF!</definedName>
    <definedName name="XRefPaste206Row" hidden="1">#REF!</definedName>
    <definedName name="XRefPaste207Row" localSheetId="9" hidden="1">#REF!</definedName>
    <definedName name="XRefPaste207Row" hidden="1">#REF!</definedName>
    <definedName name="XRefPaste208Row" localSheetId="9" hidden="1">#REF!</definedName>
    <definedName name="XRefPaste208Row" hidden="1">#REF!</definedName>
    <definedName name="XRefPaste209Row" localSheetId="9" hidden="1">#REF!</definedName>
    <definedName name="XRefPaste209Row" hidden="1">#REF!</definedName>
    <definedName name="XRefPaste20Row" localSheetId="9" hidden="1">#REF!</definedName>
    <definedName name="XRefPaste20Row" hidden="1">#REF!</definedName>
    <definedName name="XRefPaste21" localSheetId="9" hidden="1">#REF!</definedName>
    <definedName name="XRefPaste21" hidden="1">#REF!</definedName>
    <definedName name="XRefPaste210Row" localSheetId="9" hidden="1">#REF!</definedName>
    <definedName name="XRefPaste210Row" hidden="1">#REF!</definedName>
    <definedName name="XRefPaste211Row" localSheetId="9" hidden="1">#REF!</definedName>
    <definedName name="XRefPaste211Row" hidden="1">#REF!</definedName>
    <definedName name="XRefPaste212" localSheetId="9" hidden="1">[65]BP!#REF!</definedName>
    <definedName name="XRefPaste212" hidden="1">[65]BP!#REF!</definedName>
    <definedName name="XRefPaste212Row" localSheetId="5" hidden="1">#REF!</definedName>
    <definedName name="XRefPaste212Row" localSheetId="9" hidden="1">#REF!</definedName>
    <definedName name="XRefPaste212Row" localSheetId="4" hidden="1">#REF!</definedName>
    <definedName name="XRefPaste212Row" localSheetId="0" hidden="1">#REF!</definedName>
    <definedName name="XRefPaste212Row" hidden="1">#REF!</definedName>
    <definedName name="XRefPaste213Row" localSheetId="9" hidden="1">#REF!</definedName>
    <definedName name="XRefPaste213Row" localSheetId="4" hidden="1">#REF!</definedName>
    <definedName name="XRefPaste213Row" hidden="1">#REF!</definedName>
    <definedName name="XRefPaste214Row" localSheetId="9" hidden="1">#REF!</definedName>
    <definedName name="XRefPaste214Row" localSheetId="4" hidden="1">#REF!</definedName>
    <definedName name="XRefPaste214Row" hidden="1">#REF!</definedName>
    <definedName name="XRefPaste215Row" localSheetId="9" hidden="1">#REF!</definedName>
    <definedName name="XRefPaste215Row" hidden="1">#REF!</definedName>
    <definedName name="XRefPaste216Row" localSheetId="9" hidden="1">#REF!</definedName>
    <definedName name="XRefPaste216Row" hidden="1">#REF!</definedName>
    <definedName name="XRefPaste217Row" localSheetId="9" hidden="1">#REF!</definedName>
    <definedName name="XRefPaste217Row" hidden="1">#REF!</definedName>
    <definedName name="XRefPaste218" localSheetId="9" hidden="1">[65]BP!#REF!</definedName>
    <definedName name="XRefPaste218" hidden="1">[65]BP!#REF!</definedName>
    <definedName name="XRefPaste218Row" localSheetId="5" hidden="1">#REF!</definedName>
    <definedName name="XRefPaste218Row" localSheetId="9" hidden="1">#REF!</definedName>
    <definedName name="XRefPaste218Row" localSheetId="4" hidden="1">#REF!</definedName>
    <definedName name="XRefPaste218Row" localSheetId="0" hidden="1">#REF!</definedName>
    <definedName name="XRefPaste218Row" hidden="1">#REF!</definedName>
    <definedName name="XRefPaste219Row" localSheetId="9" hidden="1">#REF!</definedName>
    <definedName name="XRefPaste219Row" localSheetId="4" hidden="1">#REF!</definedName>
    <definedName name="XRefPaste219Row" hidden="1">#REF!</definedName>
    <definedName name="XRefPaste21Row" localSheetId="9" hidden="1">#REF!</definedName>
    <definedName name="XRefPaste21Row" localSheetId="4" hidden="1">#REF!</definedName>
    <definedName name="XRefPaste21Row" hidden="1">#REF!</definedName>
    <definedName name="XRefPaste22" localSheetId="9" hidden="1">[219]BP!#REF!</definedName>
    <definedName name="XRefPaste22" localSheetId="4" hidden="1">[219]BP!#REF!</definedName>
    <definedName name="XRefPaste22" hidden="1">[219]BP!#REF!</definedName>
    <definedName name="XRefPaste22Row" localSheetId="5" hidden="1">#REF!</definedName>
    <definedName name="XRefPaste22Row" localSheetId="9" hidden="1">#REF!</definedName>
    <definedName name="XRefPaste22Row" localSheetId="4" hidden="1">#REF!</definedName>
    <definedName name="XRefPaste22Row" localSheetId="0" hidden="1">#REF!</definedName>
    <definedName name="XRefPaste22Row" hidden="1">#REF!</definedName>
    <definedName name="XRefPaste23" localSheetId="5" hidden="1">[219]BP!#REF!</definedName>
    <definedName name="XRefPaste23" localSheetId="9" hidden="1">[219]BP!#REF!</definedName>
    <definedName name="XRefPaste23" localSheetId="4" hidden="1">[219]BP!#REF!</definedName>
    <definedName name="XRefPaste23" localSheetId="0" hidden="1">[219]BP!#REF!</definedName>
    <definedName name="XRefPaste23" hidden="1">[219]BP!#REF!</definedName>
    <definedName name="XRefPaste23Row" localSheetId="5" hidden="1">#REF!</definedName>
    <definedName name="XRefPaste23Row" localSheetId="9" hidden="1">#REF!</definedName>
    <definedName name="XRefPaste23Row" localSheetId="4" hidden="1">#REF!</definedName>
    <definedName name="XRefPaste23Row" localSheetId="0" hidden="1">#REF!</definedName>
    <definedName name="XRefPaste23Row" hidden="1">#REF!</definedName>
    <definedName name="XRefPaste24" localSheetId="5" hidden="1">[219]BP!#REF!</definedName>
    <definedName name="XRefPaste24" localSheetId="9" hidden="1">[219]BP!#REF!</definedName>
    <definedName name="XRefPaste24" localSheetId="4" hidden="1">[219]BP!#REF!</definedName>
    <definedName name="XRefPaste24" localSheetId="0" hidden="1">[219]BP!#REF!</definedName>
    <definedName name="XRefPaste24" hidden="1">[219]BP!#REF!</definedName>
    <definedName name="XRefPaste24Row" localSheetId="5" hidden="1">#REF!</definedName>
    <definedName name="XRefPaste24Row" localSheetId="9" hidden="1">#REF!</definedName>
    <definedName name="XRefPaste24Row" localSheetId="4" hidden="1">#REF!</definedName>
    <definedName name="XRefPaste24Row" localSheetId="0" hidden="1">#REF!</definedName>
    <definedName name="XRefPaste24Row" hidden="1">#REF!</definedName>
    <definedName name="XRefPaste25" localSheetId="5" hidden="1">[219]BP!#REF!</definedName>
    <definedName name="XRefPaste25" localSheetId="9" hidden="1">[219]BP!#REF!</definedName>
    <definedName name="XRefPaste25" localSheetId="4" hidden="1">[219]BP!#REF!</definedName>
    <definedName name="XRefPaste25" localSheetId="0" hidden="1">[219]BP!#REF!</definedName>
    <definedName name="XRefPaste25" hidden="1">[219]BP!#REF!</definedName>
    <definedName name="XRefPaste25Row" localSheetId="5" hidden="1">#REF!</definedName>
    <definedName name="XRefPaste25Row" localSheetId="9" hidden="1">#REF!</definedName>
    <definedName name="XRefPaste25Row" localSheetId="4" hidden="1">#REF!</definedName>
    <definedName name="XRefPaste25Row" localSheetId="0" hidden="1">#REF!</definedName>
    <definedName name="XRefPaste25Row" hidden="1">#REF!</definedName>
    <definedName name="XRefPaste26" localSheetId="9" hidden="1">#REF!</definedName>
    <definedName name="XRefPaste26" localSheetId="4" hidden="1">#REF!</definedName>
    <definedName name="XRefPaste26" hidden="1">#REF!</definedName>
    <definedName name="XRefPaste26Row" localSheetId="9" hidden="1">#REF!</definedName>
    <definedName name="XRefPaste26Row" localSheetId="4" hidden="1">#REF!</definedName>
    <definedName name="XRefPaste26Row" hidden="1">#REF!</definedName>
    <definedName name="XRefPaste27" localSheetId="9" hidden="1">#REF!</definedName>
    <definedName name="XRefPaste27" hidden="1">#REF!</definedName>
    <definedName name="XRefPaste27Row" localSheetId="9" hidden="1">#REF!</definedName>
    <definedName name="XRefPaste27Row" hidden="1">#REF!</definedName>
    <definedName name="XRefPaste28" localSheetId="9" hidden="1">[230]BP!#REF!</definedName>
    <definedName name="XRefPaste28" hidden="1">[230]BP!#REF!</definedName>
    <definedName name="XRefPaste28Row" localSheetId="5" hidden="1">#REF!</definedName>
    <definedName name="XRefPaste28Row" localSheetId="9" hidden="1">#REF!</definedName>
    <definedName name="XRefPaste28Row" localSheetId="4" hidden="1">#REF!</definedName>
    <definedName name="XRefPaste28Row" localSheetId="0" hidden="1">#REF!</definedName>
    <definedName name="XRefPaste28Row" hidden="1">#REF!</definedName>
    <definedName name="XRefPaste29" localSheetId="5" hidden="1">[230]BP!#REF!</definedName>
    <definedName name="XRefPaste29" localSheetId="9" hidden="1">[230]BP!#REF!</definedName>
    <definedName name="XRefPaste29" localSheetId="4" hidden="1">[230]BP!#REF!</definedName>
    <definedName name="XRefPaste29" localSheetId="0" hidden="1">[230]BP!#REF!</definedName>
    <definedName name="XRefPaste29" hidden="1">[230]BP!#REF!</definedName>
    <definedName name="XRefPaste29Row" localSheetId="5" hidden="1">#REF!</definedName>
    <definedName name="XRefPaste29Row" localSheetId="9" hidden="1">#REF!</definedName>
    <definedName name="XRefPaste29Row" localSheetId="4" hidden="1">#REF!</definedName>
    <definedName name="XRefPaste29Row" localSheetId="0" hidden="1">#REF!</definedName>
    <definedName name="XRefPaste29Row" hidden="1">#REF!</definedName>
    <definedName name="XRefPaste2Row" localSheetId="9" hidden="1">#REF!</definedName>
    <definedName name="XRefPaste2Row" localSheetId="4" hidden="1">#REF!</definedName>
    <definedName name="XRefPaste2Row" hidden="1">#REF!</definedName>
    <definedName name="XRefPaste3" localSheetId="9" hidden="1">'[205]Balanço - NC'!#REF!</definedName>
    <definedName name="XRefPaste3" localSheetId="4" hidden="1">'[205]Balanço - NC'!#REF!</definedName>
    <definedName name="XRefPaste3" hidden="1">'[205]Balanço - NC'!#REF!</definedName>
    <definedName name="XRefPaste30" localSheetId="5" hidden="1">#REF!</definedName>
    <definedName name="XRefPaste30" localSheetId="9" hidden="1">#REF!</definedName>
    <definedName name="XRefPaste30" localSheetId="4" hidden="1">#REF!</definedName>
    <definedName name="XRefPaste30" localSheetId="0" hidden="1">#REF!</definedName>
    <definedName name="XRefPaste30" hidden="1">#REF!</definedName>
    <definedName name="XRefPaste30Row" localSheetId="9" hidden="1">#REF!</definedName>
    <definedName name="XRefPaste30Row" localSheetId="4" hidden="1">#REF!</definedName>
    <definedName name="XRefPaste30Row" hidden="1">#REF!</definedName>
    <definedName name="XRefPaste31" localSheetId="9" hidden="1">#REF!</definedName>
    <definedName name="XRefPaste31" localSheetId="4" hidden="1">#REF!</definedName>
    <definedName name="XRefPaste31" hidden="1">#REF!</definedName>
    <definedName name="XRefPaste31Row" localSheetId="9" hidden="1">#REF!</definedName>
    <definedName name="XRefPaste31Row" hidden="1">#REF!</definedName>
    <definedName name="XRefPaste32" localSheetId="9" hidden="1">#REF!</definedName>
    <definedName name="XRefPaste32" hidden="1">#REF!</definedName>
    <definedName name="XRefPaste32Row" localSheetId="9" hidden="1">#REF!</definedName>
    <definedName name="XRefPaste32Row" hidden="1">#REF!</definedName>
    <definedName name="XRefPaste33" localSheetId="9" hidden="1">#REF!</definedName>
    <definedName name="XRefPaste33" hidden="1">#REF!</definedName>
    <definedName name="XRefPaste33Row" localSheetId="9" hidden="1">#REF!</definedName>
    <definedName name="XRefPaste33Row" hidden="1">#REF!</definedName>
    <definedName name="XRefPaste34" localSheetId="9" hidden="1">#REF!</definedName>
    <definedName name="XRefPaste34" hidden="1">#REF!</definedName>
    <definedName name="XRefPaste34Row" localSheetId="9" hidden="1">#REF!</definedName>
    <definedName name="XRefPaste34Row" hidden="1">#REF!</definedName>
    <definedName name="XRefPaste35" localSheetId="9" hidden="1">#REF!</definedName>
    <definedName name="XRefPaste35" hidden="1">#REF!</definedName>
    <definedName name="XRefPaste35Row" localSheetId="9" hidden="1">#REF!</definedName>
    <definedName name="XRefPaste35Row" hidden="1">#REF!</definedName>
    <definedName name="XRefPaste36" localSheetId="9" hidden="1">#REF!</definedName>
    <definedName name="XRefPaste36" hidden="1">#REF!</definedName>
    <definedName name="XRefPaste36Row" localSheetId="9" hidden="1">#REF!</definedName>
    <definedName name="XRefPaste36Row" hidden="1">#REF!</definedName>
    <definedName name="XRefPaste37" localSheetId="9" hidden="1">[230]BP!#REF!</definedName>
    <definedName name="XRefPaste37" hidden="1">[230]BP!#REF!</definedName>
    <definedName name="XRefPaste37Row" localSheetId="5" hidden="1">#REF!</definedName>
    <definedName name="XRefPaste37Row" localSheetId="9" hidden="1">#REF!</definedName>
    <definedName name="XRefPaste37Row" localSheetId="4" hidden="1">#REF!</definedName>
    <definedName name="XRefPaste37Row" localSheetId="0" hidden="1">#REF!</definedName>
    <definedName name="XRefPaste37Row" hidden="1">#REF!</definedName>
    <definedName name="XRefPaste38" localSheetId="5" hidden="1">[230]DRE!#REF!</definedName>
    <definedName name="XRefPaste38" localSheetId="9" hidden="1">[230]DRE!#REF!</definedName>
    <definedName name="XRefPaste38" localSheetId="4" hidden="1">[230]DRE!#REF!</definedName>
    <definedName name="XRefPaste38" localSheetId="0" hidden="1">[230]DRE!#REF!</definedName>
    <definedName name="XRefPaste38" hidden="1">[230]DRE!#REF!</definedName>
    <definedName name="XRefPaste38Row" localSheetId="5" hidden="1">#REF!</definedName>
    <definedName name="XRefPaste38Row" localSheetId="9" hidden="1">#REF!</definedName>
    <definedName name="XRefPaste38Row" localSheetId="4" hidden="1">#REF!</definedName>
    <definedName name="XRefPaste38Row" localSheetId="0" hidden="1">#REF!</definedName>
    <definedName name="XRefPaste38Row" hidden="1">#REF!</definedName>
    <definedName name="XRefPaste39" localSheetId="5" hidden="1">[225]Lead!#REF!</definedName>
    <definedName name="XRefPaste39" localSheetId="9" hidden="1">[225]Lead!#REF!</definedName>
    <definedName name="XRefPaste39" localSheetId="4" hidden="1">[225]Lead!#REF!</definedName>
    <definedName name="XRefPaste39" localSheetId="0" hidden="1">[225]Lead!#REF!</definedName>
    <definedName name="XRefPaste39" hidden="1">[225]Lead!#REF!</definedName>
    <definedName name="XRefPaste39Row" localSheetId="5" hidden="1">#REF!</definedName>
    <definedName name="XRefPaste39Row" localSheetId="9" hidden="1">#REF!</definedName>
    <definedName name="XRefPaste39Row" localSheetId="4" hidden="1">#REF!</definedName>
    <definedName name="XRefPaste39Row" localSheetId="0" hidden="1">#REF!</definedName>
    <definedName name="XRefPaste39Row" hidden="1">#REF!</definedName>
    <definedName name="XRefPaste3Row" localSheetId="9" hidden="1">#REF!</definedName>
    <definedName name="XRefPaste3Row" localSheetId="4" hidden="1">#REF!</definedName>
    <definedName name="XRefPaste3Row" hidden="1">#REF!</definedName>
    <definedName name="XRefPaste4" localSheetId="9" hidden="1">#REF!</definedName>
    <definedName name="XRefPaste4" localSheetId="4" hidden="1">#REF!</definedName>
    <definedName name="XRefPaste4" hidden="1">#REF!</definedName>
    <definedName name="XRefPaste40" localSheetId="9" hidden="1">[225]Lead!#REF!</definedName>
    <definedName name="XRefPaste40" localSheetId="4" hidden="1">[225]Lead!#REF!</definedName>
    <definedName name="XRefPaste40" hidden="1">[225]Lead!#REF!</definedName>
    <definedName name="XRefPaste40Row" localSheetId="5" hidden="1">#REF!</definedName>
    <definedName name="XRefPaste40Row" localSheetId="9" hidden="1">#REF!</definedName>
    <definedName name="XRefPaste40Row" localSheetId="4" hidden="1">#REF!</definedName>
    <definedName name="XRefPaste40Row" localSheetId="0" hidden="1">#REF!</definedName>
    <definedName name="XRefPaste40Row" hidden="1">#REF!</definedName>
    <definedName name="XRefPaste41" localSheetId="5" hidden="1">[230]DRE!#REF!</definedName>
    <definedName name="XRefPaste41" localSheetId="9" hidden="1">[230]DRE!#REF!</definedName>
    <definedName name="XRefPaste41" localSheetId="4" hidden="1">[230]DRE!#REF!</definedName>
    <definedName name="XRefPaste41" localSheetId="0" hidden="1">[230]DRE!#REF!</definedName>
    <definedName name="XRefPaste41" hidden="1">[230]DRE!#REF!</definedName>
    <definedName name="XRefPaste41Row" localSheetId="5" hidden="1">#REF!</definedName>
    <definedName name="XRefPaste41Row" localSheetId="9" hidden="1">#REF!</definedName>
    <definedName name="XRefPaste41Row" localSheetId="4" hidden="1">#REF!</definedName>
    <definedName name="XRefPaste41Row" localSheetId="0" hidden="1">#REF!</definedName>
    <definedName name="XRefPaste41Row" hidden="1">#REF!</definedName>
    <definedName name="XRefPaste42" localSheetId="9" hidden="1">#REF!</definedName>
    <definedName name="XRefPaste42" localSheetId="4" hidden="1">#REF!</definedName>
    <definedName name="XRefPaste42" hidden="1">#REF!</definedName>
    <definedName name="XRefPaste42Row" localSheetId="9" hidden="1">#REF!</definedName>
    <definedName name="XRefPaste42Row" localSheetId="4" hidden="1">#REF!</definedName>
    <definedName name="XRefPaste42Row" hidden="1">#REF!</definedName>
    <definedName name="XRefPaste43" localSheetId="9" hidden="1">[225]Lead!#REF!</definedName>
    <definedName name="XRefPaste43" localSheetId="4" hidden="1">[225]Lead!#REF!</definedName>
    <definedName name="XRefPaste43" hidden="1">[225]Lead!#REF!</definedName>
    <definedName name="XRefPaste43Row" localSheetId="5" hidden="1">#REF!</definedName>
    <definedName name="XRefPaste43Row" localSheetId="9" hidden="1">#REF!</definedName>
    <definedName name="XRefPaste43Row" localSheetId="4" hidden="1">#REF!</definedName>
    <definedName name="XRefPaste43Row" localSheetId="0" hidden="1">#REF!</definedName>
    <definedName name="XRefPaste43Row" hidden="1">#REF!</definedName>
    <definedName name="XRefPaste44" localSheetId="5" hidden="1">[225]Lead!#REF!</definedName>
    <definedName name="XRefPaste44" localSheetId="9" hidden="1">[225]Lead!#REF!</definedName>
    <definedName name="XRefPaste44" localSheetId="4" hidden="1">[225]Lead!#REF!</definedName>
    <definedName name="XRefPaste44" localSheetId="0" hidden="1">[225]Lead!#REF!</definedName>
    <definedName name="XRefPaste44" hidden="1">[225]Lead!#REF!</definedName>
    <definedName name="XRefPaste44Row" localSheetId="5" hidden="1">#REF!</definedName>
    <definedName name="XRefPaste44Row" localSheetId="9" hidden="1">#REF!</definedName>
    <definedName name="XRefPaste44Row" localSheetId="4" hidden="1">#REF!</definedName>
    <definedName name="XRefPaste44Row" localSheetId="0" hidden="1">#REF!</definedName>
    <definedName name="XRefPaste44Row" hidden="1">#REF!</definedName>
    <definedName name="XRefPaste45" localSheetId="9" hidden="1">#REF!</definedName>
    <definedName name="XRefPaste45" localSheetId="4" hidden="1">#REF!</definedName>
    <definedName name="XRefPaste45" hidden="1">#REF!</definedName>
    <definedName name="XRefPaste45Row" localSheetId="9" hidden="1">#REF!</definedName>
    <definedName name="XRefPaste45Row" localSheetId="4" hidden="1">#REF!</definedName>
    <definedName name="XRefPaste45Row" hidden="1">#REF!</definedName>
    <definedName name="XRefPaste46" localSheetId="9" hidden="1">#REF!</definedName>
    <definedName name="XRefPaste46" hidden="1">#REF!</definedName>
    <definedName name="XRefPaste46Row" localSheetId="9" hidden="1">#REF!</definedName>
    <definedName name="XRefPaste46Row" hidden="1">#REF!</definedName>
    <definedName name="XRefPaste47" localSheetId="9" hidden="1">'[231]1.Lalur'!#REF!</definedName>
    <definedName name="XRefPaste47" hidden="1">'[231]1.Lalur'!#REF!</definedName>
    <definedName name="XRefPaste47Row" localSheetId="5" hidden="1">#REF!</definedName>
    <definedName name="XRefPaste47Row" localSheetId="9" hidden="1">#REF!</definedName>
    <definedName name="XRefPaste47Row" localSheetId="4" hidden="1">#REF!</definedName>
    <definedName name="XRefPaste47Row" localSheetId="0" hidden="1">#REF!</definedName>
    <definedName name="XRefPaste47Row" hidden="1">#REF!</definedName>
    <definedName name="XRefPaste48" localSheetId="9" hidden="1">#REF!</definedName>
    <definedName name="XRefPaste48" localSheetId="4" hidden="1">#REF!</definedName>
    <definedName name="XRefPaste48" hidden="1">#REF!</definedName>
    <definedName name="XRefPaste48Row" localSheetId="9" hidden="1">#REF!</definedName>
    <definedName name="XRefPaste48Row" localSheetId="4" hidden="1">#REF!</definedName>
    <definedName name="XRefPaste48Row" hidden="1">#REF!</definedName>
    <definedName name="XRefPaste49" localSheetId="9" hidden="1">#REF!</definedName>
    <definedName name="XRefPaste49" hidden="1">#REF!</definedName>
    <definedName name="XRefPaste49Row" localSheetId="9" hidden="1">#REF!</definedName>
    <definedName name="XRefPaste49Row" hidden="1">#REF!</definedName>
    <definedName name="XRefPaste4Row" localSheetId="9" hidden="1">#REF!</definedName>
    <definedName name="XRefPaste4Row" hidden="1">#REF!</definedName>
    <definedName name="XRefPaste5" localSheetId="9" hidden="1">#REF!</definedName>
    <definedName name="XRefPaste5" hidden="1">#REF!</definedName>
    <definedName name="XRefPaste50" localSheetId="9" hidden="1">#REF!</definedName>
    <definedName name="XRefPaste50" hidden="1">#REF!</definedName>
    <definedName name="XRefPaste50Row" localSheetId="9" hidden="1">#REF!</definedName>
    <definedName name="XRefPaste50Row" hidden="1">#REF!</definedName>
    <definedName name="XRefPaste51" localSheetId="9" hidden="1">#REF!</definedName>
    <definedName name="XRefPaste51" hidden="1">#REF!</definedName>
    <definedName name="XRefPaste51Row" localSheetId="9" hidden="1">#REF!</definedName>
    <definedName name="XRefPaste51Row" hidden="1">#REF!</definedName>
    <definedName name="XRefPaste52" localSheetId="9" hidden="1">[230]DRE!#REF!</definedName>
    <definedName name="XRefPaste52" hidden="1">[230]DRE!#REF!</definedName>
    <definedName name="XRefPaste52Row" localSheetId="5" hidden="1">#REF!</definedName>
    <definedName name="XRefPaste52Row" localSheetId="9" hidden="1">#REF!</definedName>
    <definedName name="XRefPaste52Row" localSheetId="4" hidden="1">#REF!</definedName>
    <definedName name="XRefPaste52Row" localSheetId="0" hidden="1">#REF!</definedName>
    <definedName name="XRefPaste52Row" hidden="1">#REF!</definedName>
    <definedName name="XRefPaste53" localSheetId="5" hidden="1">[230]DRE!#REF!</definedName>
    <definedName name="XRefPaste53" localSheetId="9" hidden="1">[230]DRE!#REF!</definedName>
    <definedName name="XRefPaste53" localSheetId="4" hidden="1">[230]DRE!#REF!</definedName>
    <definedName name="XRefPaste53" localSheetId="0" hidden="1">[230]DRE!#REF!</definedName>
    <definedName name="XRefPaste53" hidden="1">[230]DRE!#REF!</definedName>
    <definedName name="XRefPaste53Row" localSheetId="5" hidden="1">#REF!</definedName>
    <definedName name="XRefPaste53Row" localSheetId="9" hidden="1">#REF!</definedName>
    <definedName name="XRefPaste53Row" localSheetId="4" hidden="1">#REF!</definedName>
    <definedName name="XRefPaste53Row" localSheetId="0" hidden="1">#REF!</definedName>
    <definedName name="XRefPaste53Row" hidden="1">#REF!</definedName>
    <definedName name="XRefPaste54" localSheetId="5" hidden="1">[230]DRE!#REF!</definedName>
    <definedName name="XRefPaste54" localSheetId="9" hidden="1">[230]DRE!#REF!</definedName>
    <definedName name="XRefPaste54" localSheetId="4" hidden="1">[230]DRE!#REF!</definedName>
    <definedName name="XRefPaste54" localSheetId="0" hidden="1">[230]DRE!#REF!</definedName>
    <definedName name="XRefPaste54" hidden="1">[230]DRE!#REF!</definedName>
    <definedName name="XRefPaste54Row" localSheetId="5" hidden="1">#REF!</definedName>
    <definedName name="XRefPaste54Row" localSheetId="9" hidden="1">#REF!</definedName>
    <definedName name="XRefPaste54Row" localSheetId="4" hidden="1">#REF!</definedName>
    <definedName name="XRefPaste54Row" localSheetId="0" hidden="1">#REF!</definedName>
    <definedName name="XRefPaste54Row" hidden="1">#REF!</definedName>
    <definedName name="XRefPaste55" localSheetId="9" hidden="1">#REF!</definedName>
    <definedName name="XRefPaste55" localSheetId="4" hidden="1">#REF!</definedName>
    <definedName name="XRefPaste55" hidden="1">#REF!</definedName>
    <definedName name="XRefPaste55Row" localSheetId="9" hidden="1">#REF!</definedName>
    <definedName name="XRefPaste55Row" localSheetId="4" hidden="1">#REF!</definedName>
    <definedName name="XRefPaste55Row" hidden="1">#REF!</definedName>
    <definedName name="XRefPaste56" localSheetId="9" hidden="1">#REF!</definedName>
    <definedName name="XRefPaste56" hidden="1">#REF!</definedName>
    <definedName name="XRefPaste56Row" localSheetId="9" hidden="1">#REF!</definedName>
    <definedName name="XRefPaste56Row" hidden="1">#REF!</definedName>
    <definedName name="XRefPaste57" localSheetId="9" hidden="1">#REF!</definedName>
    <definedName name="XRefPaste57" hidden="1">#REF!</definedName>
    <definedName name="XRefPaste57Row" localSheetId="9" hidden="1">#REF!</definedName>
    <definedName name="XRefPaste57Row" hidden="1">#REF!</definedName>
    <definedName name="XRefPaste58" localSheetId="9" hidden="1">[219]BP!#REF!</definedName>
    <definedName name="XRefPaste58" hidden="1">[219]BP!#REF!</definedName>
    <definedName name="XRefPaste58Row" localSheetId="5" hidden="1">#REF!</definedName>
    <definedName name="XRefPaste58Row" localSheetId="9" hidden="1">#REF!</definedName>
    <definedName name="XRefPaste58Row" localSheetId="4" hidden="1">#REF!</definedName>
    <definedName name="XRefPaste58Row" localSheetId="0" hidden="1">#REF!</definedName>
    <definedName name="XRefPaste58Row" hidden="1">#REF!</definedName>
    <definedName name="XRefPaste59" localSheetId="9" hidden="1">#REF!</definedName>
    <definedName name="XRefPaste59" localSheetId="4" hidden="1">#REF!</definedName>
    <definedName name="XRefPaste59" hidden="1">#REF!</definedName>
    <definedName name="XRefPaste59Row" localSheetId="9" hidden="1">#REF!</definedName>
    <definedName name="XRefPaste59Row" localSheetId="4" hidden="1">#REF!</definedName>
    <definedName name="XRefPaste59Row" hidden="1">#REF!</definedName>
    <definedName name="XRefPaste5Row" localSheetId="9" hidden="1">#REF!</definedName>
    <definedName name="XRefPaste5Row" hidden="1">#REF!</definedName>
    <definedName name="XRefPaste6" localSheetId="9" hidden="1">#REF!</definedName>
    <definedName name="XRefPaste6" hidden="1">#REF!</definedName>
    <definedName name="XRefPaste60" localSheetId="9" hidden="1">#REF!</definedName>
    <definedName name="XRefPaste60" hidden="1">#REF!</definedName>
    <definedName name="XRefPaste60Row" localSheetId="9" hidden="1">#REF!</definedName>
    <definedName name="XRefPaste60Row" hidden="1">#REF!</definedName>
    <definedName name="XRefPaste61" localSheetId="9" hidden="1">#REF!</definedName>
    <definedName name="XRefPaste61" hidden="1">#REF!</definedName>
    <definedName name="XRefPaste61Row" localSheetId="9" hidden="1">#REF!</definedName>
    <definedName name="XRefPaste61Row" hidden="1">#REF!</definedName>
    <definedName name="XRefPaste62" localSheetId="9" hidden="1">#REF!</definedName>
    <definedName name="XRefPaste62" hidden="1">#REF!</definedName>
    <definedName name="XRefPaste62Row" localSheetId="9" hidden="1">#REF!</definedName>
    <definedName name="XRefPaste62Row" hidden="1">#REF!</definedName>
    <definedName name="XRefPaste63" localSheetId="9" hidden="1">#REF!</definedName>
    <definedName name="XRefPaste63" hidden="1">#REF!</definedName>
    <definedName name="XRefPaste63Row" localSheetId="9" hidden="1">#REF!</definedName>
    <definedName name="XRefPaste63Row" hidden="1">#REF!</definedName>
    <definedName name="XRefPaste64" localSheetId="9" hidden="1">#REF!</definedName>
    <definedName name="XRefPaste64" hidden="1">#REF!</definedName>
    <definedName name="XRefPaste64Row" localSheetId="9" hidden="1">#REF!</definedName>
    <definedName name="XRefPaste64Row" hidden="1">#REF!</definedName>
    <definedName name="XRefPaste65" localSheetId="9" hidden="1">#REF!</definedName>
    <definedName name="XRefPaste65" hidden="1">#REF!</definedName>
    <definedName name="XRefPaste65Row" localSheetId="9" hidden="1">#REF!</definedName>
    <definedName name="XRefPaste65Row" hidden="1">#REF!</definedName>
    <definedName name="XRefPaste66" localSheetId="9" hidden="1">#REF!</definedName>
    <definedName name="XRefPaste66" hidden="1">#REF!</definedName>
    <definedName name="XRefPaste66Row" localSheetId="9" hidden="1">#REF!</definedName>
    <definedName name="XRefPaste66Row" hidden="1">#REF!</definedName>
    <definedName name="XRefPaste67" localSheetId="9" hidden="1">#REF!</definedName>
    <definedName name="XRefPaste67" hidden="1">#REF!</definedName>
    <definedName name="XRefPaste67Row" localSheetId="9" hidden="1">#REF!</definedName>
    <definedName name="XRefPaste67Row" hidden="1">#REF!</definedName>
    <definedName name="XRefPaste68" localSheetId="9" hidden="1">#REF!</definedName>
    <definedName name="XRefPaste68" hidden="1">#REF!</definedName>
    <definedName name="XRefPaste68Row" localSheetId="9" hidden="1">#REF!</definedName>
    <definedName name="XRefPaste68Row" hidden="1">#REF!</definedName>
    <definedName name="XRefPaste69" localSheetId="9" hidden="1">#REF!</definedName>
    <definedName name="XRefPaste69" hidden="1">#REF!</definedName>
    <definedName name="XRefPaste69Row" localSheetId="9" hidden="1">#REF!</definedName>
    <definedName name="XRefPaste69Row" hidden="1">#REF!</definedName>
    <definedName name="XRefPaste6Row" localSheetId="9" hidden="1">#REF!</definedName>
    <definedName name="XRefPaste6Row" hidden="1">#REF!</definedName>
    <definedName name="XRefPaste7" localSheetId="9" hidden="1">#REF!</definedName>
    <definedName name="XRefPaste7" hidden="1">#REF!</definedName>
    <definedName name="XRefPaste70" localSheetId="9" hidden="1">#REF!</definedName>
    <definedName name="XRefPaste70" hidden="1">#REF!</definedName>
    <definedName name="XRefPaste70Row" localSheetId="9" hidden="1">#REF!</definedName>
    <definedName name="XRefPaste70Row" hidden="1">#REF!</definedName>
    <definedName name="XRefPaste71" localSheetId="9" hidden="1">#REF!</definedName>
    <definedName name="XRefPaste71" hidden="1">#REF!</definedName>
    <definedName name="XRefPaste71Row" localSheetId="9" hidden="1">#REF!</definedName>
    <definedName name="XRefPaste71Row" hidden="1">#REF!</definedName>
    <definedName name="XRefPaste72" localSheetId="9" hidden="1">#REF!</definedName>
    <definedName name="XRefPaste72" hidden="1">#REF!</definedName>
    <definedName name="XRefPaste72Row" localSheetId="9" hidden="1">#REF!</definedName>
    <definedName name="XRefPaste72Row" hidden="1">#REF!</definedName>
    <definedName name="XRefPaste73" localSheetId="9" hidden="1">[65]BP!#REF!</definedName>
    <definedName name="XRefPaste73" hidden="1">[65]BP!#REF!</definedName>
    <definedName name="XRefPaste73Row" localSheetId="5" hidden="1">#REF!</definedName>
    <definedName name="XRefPaste73Row" localSheetId="9" hidden="1">#REF!</definedName>
    <definedName name="XRefPaste73Row" localSheetId="4" hidden="1">#REF!</definedName>
    <definedName name="XRefPaste73Row" localSheetId="0" hidden="1">#REF!</definedName>
    <definedName name="XRefPaste73Row" hidden="1">#REF!</definedName>
    <definedName name="XRefPaste74" localSheetId="5" hidden="1">[65]BP!#REF!</definedName>
    <definedName name="XRefPaste74" localSheetId="9" hidden="1">[65]BP!#REF!</definedName>
    <definedName name="XRefPaste74" localSheetId="4" hidden="1">[65]BP!#REF!</definedName>
    <definedName name="XRefPaste74" localSheetId="0" hidden="1">[65]BP!#REF!</definedName>
    <definedName name="XRefPaste74" hidden="1">[65]BP!#REF!</definedName>
    <definedName name="XRefPaste74Row" localSheetId="5" hidden="1">#REF!</definedName>
    <definedName name="XRefPaste74Row" localSheetId="9" hidden="1">#REF!</definedName>
    <definedName name="XRefPaste74Row" localSheetId="4" hidden="1">#REF!</definedName>
    <definedName name="XRefPaste74Row" localSheetId="0" hidden="1">#REF!</definedName>
    <definedName name="XRefPaste74Row" hidden="1">#REF!</definedName>
    <definedName name="XRefPaste75" localSheetId="5" hidden="1">[65]BP!#REF!</definedName>
    <definedName name="XRefPaste75" localSheetId="9" hidden="1">[65]BP!#REF!</definedName>
    <definedName name="XRefPaste75" localSheetId="4" hidden="1">[65]BP!#REF!</definedName>
    <definedName name="XRefPaste75" localSheetId="0" hidden="1">[65]BP!#REF!</definedName>
    <definedName name="XRefPaste75" hidden="1">[65]BP!#REF!</definedName>
    <definedName name="XRefPaste75Row" localSheetId="5" hidden="1">#REF!</definedName>
    <definedName name="XRefPaste75Row" localSheetId="9" hidden="1">#REF!</definedName>
    <definedName name="XRefPaste75Row" localSheetId="4" hidden="1">#REF!</definedName>
    <definedName name="XRefPaste75Row" localSheetId="0" hidden="1">#REF!</definedName>
    <definedName name="XRefPaste75Row" hidden="1">#REF!</definedName>
    <definedName name="XRefPaste76" localSheetId="5" hidden="1">[65]BP!#REF!</definedName>
    <definedName name="XRefPaste76" localSheetId="9" hidden="1">[65]BP!#REF!</definedName>
    <definedName name="XRefPaste76" localSheetId="4" hidden="1">[65]BP!#REF!</definedName>
    <definedName name="XRefPaste76" localSheetId="0" hidden="1">[65]BP!#REF!</definedName>
    <definedName name="XRefPaste76" hidden="1">[65]BP!#REF!</definedName>
    <definedName name="XRefPaste76Row" localSheetId="5" hidden="1">#REF!</definedName>
    <definedName name="XRefPaste76Row" localSheetId="9" hidden="1">#REF!</definedName>
    <definedName name="XRefPaste76Row" localSheetId="4" hidden="1">#REF!</definedName>
    <definedName name="XRefPaste76Row" localSheetId="0" hidden="1">#REF!</definedName>
    <definedName name="XRefPaste76Row" hidden="1">#REF!</definedName>
    <definedName name="XRefPaste77" localSheetId="9" hidden="1">#REF!</definedName>
    <definedName name="XRefPaste77" localSheetId="4" hidden="1">#REF!</definedName>
    <definedName name="XRefPaste77" hidden="1">#REF!</definedName>
    <definedName name="XRefPaste77Row" localSheetId="9" hidden="1">#REF!</definedName>
    <definedName name="XRefPaste77Row" localSheetId="4" hidden="1">#REF!</definedName>
    <definedName name="XRefPaste77Row" hidden="1">#REF!</definedName>
    <definedName name="XRefPaste78" localSheetId="9" hidden="1">[65]DRE!#REF!</definedName>
    <definedName name="XRefPaste78" localSheetId="4" hidden="1">[65]DRE!#REF!</definedName>
    <definedName name="XRefPaste78" hidden="1">[65]DRE!#REF!</definedName>
    <definedName name="XRefPaste78Row" localSheetId="5" hidden="1">#REF!</definedName>
    <definedName name="XRefPaste78Row" localSheetId="9" hidden="1">#REF!</definedName>
    <definedName name="XRefPaste78Row" localSheetId="4" hidden="1">#REF!</definedName>
    <definedName name="XRefPaste78Row" localSheetId="0" hidden="1">#REF!</definedName>
    <definedName name="XRefPaste78Row" hidden="1">#REF!</definedName>
    <definedName name="XRefPaste79" localSheetId="5" hidden="1">[65]DRE!#REF!</definedName>
    <definedName name="XRefPaste79" localSheetId="9" hidden="1">[65]DRE!#REF!</definedName>
    <definedName name="XRefPaste79" localSheetId="4" hidden="1">[65]DRE!#REF!</definedName>
    <definedName name="XRefPaste79" localSheetId="0" hidden="1">[65]DRE!#REF!</definedName>
    <definedName name="XRefPaste79" hidden="1">[65]DRE!#REF!</definedName>
    <definedName name="XRefPaste79Row" localSheetId="5" hidden="1">#REF!</definedName>
    <definedName name="XRefPaste79Row" localSheetId="9" hidden="1">#REF!</definedName>
    <definedName name="XRefPaste79Row" localSheetId="4" hidden="1">#REF!</definedName>
    <definedName name="XRefPaste79Row" localSheetId="0" hidden="1">#REF!</definedName>
    <definedName name="XRefPaste79Row" hidden="1">#REF!</definedName>
    <definedName name="XRefPaste7Row" localSheetId="9" hidden="1">#REF!</definedName>
    <definedName name="XRefPaste7Row" localSheetId="4" hidden="1">#REF!</definedName>
    <definedName name="XRefPaste7Row" hidden="1">#REF!</definedName>
    <definedName name="XRefPaste8" localSheetId="9" hidden="1">#REF!</definedName>
    <definedName name="XRefPaste8" localSheetId="4" hidden="1">#REF!</definedName>
    <definedName name="XRefPaste8" hidden="1">#REF!</definedName>
    <definedName name="XRefPaste80" localSheetId="9" hidden="1">[65]DRE!#REF!</definedName>
    <definedName name="XRefPaste80" localSheetId="4" hidden="1">[65]DRE!#REF!</definedName>
    <definedName name="XRefPaste80" hidden="1">[65]DRE!#REF!</definedName>
    <definedName name="XRefPaste80Row" localSheetId="5" hidden="1">#REF!</definedName>
    <definedName name="XRefPaste80Row" localSheetId="9" hidden="1">#REF!</definedName>
    <definedName name="XRefPaste80Row" localSheetId="4" hidden="1">#REF!</definedName>
    <definedName name="XRefPaste80Row" localSheetId="0" hidden="1">#REF!</definedName>
    <definedName name="XRefPaste80Row" hidden="1">#REF!</definedName>
    <definedName name="XRefPaste81" localSheetId="5" hidden="1">[65]DRE!#REF!</definedName>
    <definedName name="XRefPaste81" localSheetId="9" hidden="1">[65]DRE!#REF!</definedName>
    <definedName name="XRefPaste81" localSheetId="4" hidden="1">[65]DRE!#REF!</definedName>
    <definedName name="XRefPaste81" localSheetId="0" hidden="1">[65]DRE!#REF!</definedName>
    <definedName name="XRefPaste81" hidden="1">[65]DRE!#REF!</definedName>
    <definedName name="XRefPaste81Row" localSheetId="5" hidden="1">#REF!</definedName>
    <definedName name="XRefPaste81Row" localSheetId="9" hidden="1">#REF!</definedName>
    <definedName name="XRefPaste81Row" localSheetId="4" hidden="1">#REF!</definedName>
    <definedName name="XRefPaste81Row" localSheetId="0" hidden="1">#REF!</definedName>
    <definedName name="XRefPaste81Row" hidden="1">#REF!</definedName>
    <definedName name="XRefPaste82" localSheetId="9" hidden="1">#REF!</definedName>
    <definedName name="XRefPaste82" localSheetId="4" hidden="1">#REF!</definedName>
    <definedName name="XRefPaste82" hidden="1">#REF!</definedName>
    <definedName name="XRefPaste82Row" localSheetId="9" hidden="1">#REF!</definedName>
    <definedName name="XRefPaste82Row" localSheetId="4" hidden="1">#REF!</definedName>
    <definedName name="XRefPaste82Row" hidden="1">#REF!</definedName>
    <definedName name="XRefPaste83" localSheetId="9" hidden="1">[65]DRE!#REF!</definedName>
    <definedName name="XRefPaste83" localSheetId="4" hidden="1">[65]DRE!#REF!</definedName>
    <definedName name="XRefPaste83" hidden="1">[65]DRE!#REF!</definedName>
    <definedName name="XRefPaste83Row" localSheetId="5" hidden="1">#REF!</definedName>
    <definedName name="XRefPaste83Row" localSheetId="9" hidden="1">#REF!</definedName>
    <definedName name="XRefPaste83Row" localSheetId="4" hidden="1">#REF!</definedName>
    <definedName name="XRefPaste83Row" localSheetId="0" hidden="1">#REF!</definedName>
    <definedName name="XRefPaste83Row" hidden="1">#REF!</definedName>
    <definedName name="XRefPaste84" localSheetId="5" hidden="1">[65]DRE!#REF!</definedName>
    <definedName name="XRefPaste84" localSheetId="9" hidden="1">[65]DRE!#REF!</definedName>
    <definedName name="XRefPaste84" localSheetId="4" hidden="1">[65]DRE!#REF!</definedName>
    <definedName name="XRefPaste84" localSheetId="0" hidden="1">[65]DRE!#REF!</definedName>
    <definedName name="XRefPaste84" hidden="1">[65]DRE!#REF!</definedName>
    <definedName name="XRefPaste84Row" localSheetId="5" hidden="1">#REF!</definedName>
    <definedName name="XRefPaste84Row" localSheetId="9" hidden="1">#REF!</definedName>
    <definedName name="XRefPaste84Row" localSheetId="4" hidden="1">#REF!</definedName>
    <definedName name="XRefPaste84Row" localSheetId="0" hidden="1">#REF!</definedName>
    <definedName name="XRefPaste84Row" hidden="1">#REF!</definedName>
    <definedName name="XRefPaste85" localSheetId="5" hidden="1">[65]DRE!#REF!</definedName>
    <definedName name="XRefPaste85" localSheetId="9" hidden="1">[65]DRE!#REF!</definedName>
    <definedName name="XRefPaste85" localSheetId="4" hidden="1">[65]DRE!#REF!</definedName>
    <definedName name="XRefPaste85" localSheetId="0" hidden="1">[65]DRE!#REF!</definedName>
    <definedName name="XRefPaste85" hidden="1">[65]DRE!#REF!</definedName>
    <definedName name="XRefPaste85Row" localSheetId="5" hidden="1">#REF!</definedName>
    <definedName name="XRefPaste85Row" localSheetId="9" hidden="1">#REF!</definedName>
    <definedName name="XRefPaste85Row" localSheetId="4" hidden="1">#REF!</definedName>
    <definedName name="XRefPaste85Row" localSheetId="0" hidden="1">#REF!</definedName>
    <definedName name="XRefPaste85Row" hidden="1">#REF!</definedName>
    <definedName name="XRefPaste86" localSheetId="5" hidden="1">[65]DRE!#REF!</definedName>
    <definedName name="XRefPaste86" localSheetId="9" hidden="1">[65]DRE!#REF!</definedName>
    <definedName name="XRefPaste86" localSheetId="4" hidden="1">[65]DRE!#REF!</definedName>
    <definedName name="XRefPaste86" localSheetId="0" hidden="1">[65]DRE!#REF!</definedName>
    <definedName name="XRefPaste86" hidden="1">[65]DRE!#REF!</definedName>
    <definedName name="XRefPaste86Row" localSheetId="5" hidden="1">#REF!</definedName>
    <definedName name="XRefPaste86Row" localSheetId="9" hidden="1">#REF!</definedName>
    <definedName name="XRefPaste86Row" localSheetId="4" hidden="1">#REF!</definedName>
    <definedName name="XRefPaste86Row" localSheetId="0" hidden="1">#REF!</definedName>
    <definedName name="XRefPaste86Row" hidden="1">#REF!</definedName>
    <definedName name="XRefPaste87" localSheetId="9" hidden="1">#REF!</definedName>
    <definedName name="XRefPaste87" localSheetId="4" hidden="1">#REF!</definedName>
    <definedName name="XRefPaste87" hidden="1">#REF!</definedName>
    <definedName name="XRefPaste87Row" localSheetId="9" hidden="1">#REF!</definedName>
    <definedName name="XRefPaste87Row" localSheetId="4" hidden="1">#REF!</definedName>
    <definedName name="XRefPaste87Row" hidden="1">#REF!</definedName>
    <definedName name="XRefPaste88" localSheetId="9" hidden="1">#REF!</definedName>
    <definedName name="XRefPaste88" hidden="1">#REF!</definedName>
    <definedName name="XRefPaste88Row" localSheetId="9" hidden="1">#REF!</definedName>
    <definedName name="XRefPaste88Row" hidden="1">#REF!</definedName>
    <definedName name="XRefPaste89" localSheetId="9" hidden="1">#REF!</definedName>
    <definedName name="XRefPaste89" hidden="1">#REF!</definedName>
    <definedName name="XRefPaste89Row" localSheetId="9" hidden="1">#REF!</definedName>
    <definedName name="XRefPaste89Row" hidden="1">#REF!</definedName>
    <definedName name="XRefPaste8Row" localSheetId="9" hidden="1">#REF!</definedName>
    <definedName name="XRefPaste8Row" hidden="1">#REF!</definedName>
    <definedName name="XRefPaste9" localSheetId="9" hidden="1">#REF!</definedName>
    <definedName name="XRefPaste9" hidden="1">#REF!</definedName>
    <definedName name="XRefPaste90" localSheetId="9" hidden="1">#REF!</definedName>
    <definedName name="XRefPaste90" hidden="1">#REF!</definedName>
    <definedName name="XRefPaste90Row" localSheetId="9" hidden="1">#REF!</definedName>
    <definedName name="XRefPaste90Row" hidden="1">#REF!</definedName>
    <definedName name="XRefPaste91" localSheetId="9" hidden="1">#REF!</definedName>
    <definedName name="XRefPaste91" hidden="1">#REF!</definedName>
    <definedName name="XRefPaste91Row" localSheetId="9" hidden="1">[232]XREF!#REF!</definedName>
    <definedName name="XRefPaste91Row" hidden="1">[232]XREF!#REF!</definedName>
    <definedName name="XRefPaste92" localSheetId="5" hidden="1">#REF!</definedName>
    <definedName name="XRefPaste92" localSheetId="9" hidden="1">#REF!</definedName>
    <definedName name="XRefPaste92" localSheetId="4" hidden="1">#REF!</definedName>
    <definedName name="XRefPaste92" localSheetId="0" hidden="1">#REF!</definedName>
    <definedName name="XRefPaste92" hidden="1">#REF!</definedName>
    <definedName name="XRefPaste92Row" localSheetId="9" hidden="1">#REF!</definedName>
    <definedName name="XRefPaste92Row" localSheetId="4" hidden="1">#REF!</definedName>
    <definedName name="XRefPaste92Row" hidden="1">#REF!</definedName>
    <definedName name="XRefPaste93" localSheetId="9" hidden="1">#REF!</definedName>
    <definedName name="XRefPaste93" localSheetId="4" hidden="1">#REF!</definedName>
    <definedName name="XRefPaste93" hidden="1">#REF!</definedName>
    <definedName name="XRefPaste93Row" localSheetId="9" hidden="1">#REF!</definedName>
    <definedName name="XRefPaste93Row" hidden="1">#REF!</definedName>
    <definedName name="XRefPaste94Row" localSheetId="9" hidden="1">#REF!</definedName>
    <definedName name="XRefPaste94Row" hidden="1">#REF!</definedName>
    <definedName name="XRefPaste95" localSheetId="9" hidden="1">[65]BP!#REF!</definedName>
    <definedName name="XRefPaste95" hidden="1">[65]BP!#REF!</definedName>
    <definedName name="XRefPaste95Row" localSheetId="5" hidden="1">#REF!</definedName>
    <definedName name="XRefPaste95Row" localSheetId="9" hidden="1">#REF!</definedName>
    <definedName name="XRefPaste95Row" localSheetId="4" hidden="1">#REF!</definedName>
    <definedName name="XRefPaste95Row" localSheetId="0" hidden="1">#REF!</definedName>
    <definedName name="XRefPaste95Row" hidden="1">#REF!</definedName>
    <definedName name="XRefPaste96Row" localSheetId="9" hidden="1">#REF!</definedName>
    <definedName name="XRefPaste96Row" localSheetId="4" hidden="1">#REF!</definedName>
    <definedName name="XRefPaste96Row" hidden="1">#REF!</definedName>
    <definedName name="XRefPaste97" localSheetId="9" hidden="1">[65]BP!#REF!</definedName>
    <definedName name="XRefPaste97" localSheetId="4" hidden="1">[65]BP!#REF!</definedName>
    <definedName name="XRefPaste97" hidden="1">[65]BP!#REF!</definedName>
    <definedName name="XRefPaste97Row" localSheetId="5" hidden="1">#REF!</definedName>
    <definedName name="XRefPaste97Row" localSheetId="9" hidden="1">#REF!</definedName>
    <definedName name="XRefPaste97Row" localSheetId="4" hidden="1">#REF!</definedName>
    <definedName name="XRefPaste97Row" localSheetId="0" hidden="1">#REF!</definedName>
    <definedName name="XRefPaste97Row" hidden="1">#REF!</definedName>
    <definedName name="XRefPaste98Row" localSheetId="9" hidden="1">#REF!</definedName>
    <definedName name="XRefPaste98Row" localSheetId="4" hidden="1">#REF!</definedName>
    <definedName name="XRefPaste98Row" hidden="1">#REF!</definedName>
    <definedName name="XRefPaste99Row" localSheetId="9" hidden="1">#REF!</definedName>
    <definedName name="XRefPaste99Row" localSheetId="4" hidden="1">#REF!</definedName>
    <definedName name="XRefPaste99Row" hidden="1">#REF!</definedName>
    <definedName name="XRefPaste9Row" localSheetId="9" hidden="1">#REF!</definedName>
    <definedName name="XRefPaste9Row" hidden="1">#REF!</definedName>
    <definedName name="XRefPasteRangeCount" hidden="1">24</definedName>
    <definedName name="xx">#N/A</definedName>
    <definedName name="xxx" localSheetId="5" hidden="1">{"'COMBUSTÍVEIS'!$A$1:$K$88"}</definedName>
    <definedName name="xxx" localSheetId="4" hidden="1">{"'COMBUSTÍVEIS'!$A$1:$K$88"}</definedName>
    <definedName name="xxx" localSheetId="0" hidden="1">{"'COMBUSTÍVEIS'!$A$1:$K$88"}</definedName>
    <definedName name="xxx" hidden="1">{"'COMBUSTÍVEIS'!$A$1:$K$88"}</definedName>
    <definedName name="xxxx" localSheetId="9">#REF!</definedName>
    <definedName name="xxxx">#REF!</definedName>
    <definedName name="XXXXX" localSheetId="5" hidden="1">{"'COMBUSTÍVEIS'!$A$1:$K$88"}</definedName>
    <definedName name="XXXXX" localSheetId="4" hidden="1">{"'COMBUSTÍVEIS'!$A$1:$K$88"}</definedName>
    <definedName name="XXXXX" localSheetId="0" hidden="1">{"'COMBUSTÍVEIS'!$A$1:$K$88"}</definedName>
    <definedName name="XXXXX" hidden="1">{"'COMBUSTÍVEIS'!$A$1:$K$88"}</definedName>
    <definedName name="xxxxxooooo" localSheetId="9" hidden="1">#REF!</definedName>
    <definedName name="xxxxxooooo" hidden="1">#REF!</definedName>
    <definedName name="xyz" localSheetId="5" hidden="1">{"'COMBUSTÍVEIS'!$A$1:$K$88"}</definedName>
    <definedName name="xyz" localSheetId="4" hidden="1">{"'COMBUSTÍVEIS'!$A$1:$K$88"}</definedName>
    <definedName name="xyz" localSheetId="0" hidden="1">{"'COMBUSTÍVEIS'!$A$1:$K$88"}</definedName>
    <definedName name="xyz" hidden="1">{"'COMBUSTÍVEIS'!$A$1:$K$88"}</definedName>
    <definedName name="y">'[233]Resumo Fatur.'!$P$54:$AC$60</definedName>
    <definedName name="yes" localSheetId="5" hidden="1">{#N/A,#N/A,FALSE,"Admin";#N/A,#N/A,FALSE,"Other"}</definedName>
    <definedName name="yes" localSheetId="4" hidden="1">{#N/A,#N/A,FALSE,"Admin";#N/A,#N/A,FALSE,"Other"}</definedName>
    <definedName name="yes" localSheetId="0" hidden="1">{#N/A,#N/A,FALSE,"Admin";#N/A,#N/A,FALSE,"Other"}</definedName>
    <definedName name="yes" hidden="1">{#N/A,#N/A,FALSE,"Admin";#N/A,#N/A,FALSE,"Other"}</definedName>
    <definedName name="yeyre" localSheetId="5">#REF!</definedName>
    <definedName name="yeyre" localSheetId="9">#REF!</definedName>
    <definedName name="yeyre" localSheetId="4">#REF!</definedName>
    <definedName name="yeyre" localSheetId="0">#REF!</definedName>
    <definedName name="yeyre">#REF!</definedName>
    <definedName name="YI">'[146]SKU Todo FINAL'!$B$497:$B$641</definedName>
    <definedName name="yy" localSheetId="5" hidden="1">{"Fecha_Novembro",#N/A,FALSE,"FECHAMENTO-2002 ";"Defer_Novembro",#N/A,FALSE,"DIFERIDO";"Pis_Novembro",#N/A,FALSE,"PIS COFINS";"Iss_Novembro",#N/A,FALSE,"ISS"}</definedName>
    <definedName name="yy" localSheetId="4" hidden="1">{"Fecha_Novembro",#N/A,FALSE,"FECHAMENTO-2002 ";"Defer_Novembro",#N/A,FALSE,"DIFERIDO";"Pis_Novembro",#N/A,FALSE,"PIS COFINS";"Iss_Novembro",#N/A,FALSE,"ISS"}</definedName>
    <definedName name="yy" localSheetId="0" hidden="1">{"Fecha_Novembro",#N/A,FALSE,"FECHAMENTO-2002 ";"Defer_Novembro",#N/A,FALSE,"DIFERIDO";"Pis_Novembro",#N/A,FALSE,"PIS COFINS";"Iss_Novembro",#N/A,FALSE,"ISS"}</definedName>
    <definedName name="yy" hidden="1">{"Fecha_Novembro",#N/A,FALSE,"FECHAMENTO-2002 ";"Defer_Novembro",#N/A,FALSE,"DIFERIDO";"Pis_Novembro",#N/A,FALSE,"PIS COFINS";"Iss_Novembro",#N/A,FALSE,"ISS"}</definedName>
    <definedName name="yyy" localSheetId="5" hidden="1">{"'COMBUSTÍVEIS'!$A$1:$K$88"}</definedName>
    <definedName name="yyy" localSheetId="4" hidden="1">{"'COMBUSTÍVEIS'!$A$1:$K$88"}</definedName>
    <definedName name="yyy" localSheetId="0" hidden="1">{"'COMBUSTÍVEIS'!$A$1:$K$88"}</definedName>
    <definedName name="yyy" hidden="1">{"'COMBUSTÍVEIS'!$A$1:$K$88"}</definedName>
    <definedName name="yyyyy" localSheetId="5" hidden="1">{"Fecha_Outubro",#N/A,FALSE,"FECHAMENTO-2002 ";"Defer_Outubro",#N/A,FALSE,"DIFERIDO";"Pis_Outubro",#N/A,FALSE,"PIS COFINS";"Iss_Outubro",#N/A,FALSE,"ISS"}</definedName>
    <definedName name="yyyyy" localSheetId="4" hidden="1">{"Fecha_Outubro",#N/A,FALSE,"FECHAMENTO-2002 ";"Defer_Outubro",#N/A,FALSE,"DIFERIDO";"Pis_Outubro",#N/A,FALSE,"PIS COFINS";"Iss_Outubro",#N/A,FALSE,"ISS"}</definedName>
    <definedName name="yyyyy" localSheetId="0" hidden="1">{"Fecha_Outubro",#N/A,FALSE,"FECHAMENTO-2002 ";"Defer_Outubro",#N/A,FALSE,"DIFERIDO";"Pis_Outubro",#N/A,FALSE,"PIS COFINS";"Iss_Outubro",#N/A,FALSE,"ISS"}</definedName>
    <definedName name="yyyyy" hidden="1">{"Fecha_Outubro",#N/A,FALSE,"FECHAMENTO-2002 ";"Defer_Outubro",#N/A,FALSE,"DIFERIDO";"Pis_Outubro",#N/A,FALSE,"PIS COFINS";"Iss_Outubro",#N/A,FALSE,"ISS"}</definedName>
    <definedName name="yyyyyy" localSheetId="5" hidden="1">{"Fecha_Setembro",#N/A,FALSE,"FECHAMENTO-2002 ";"Defer_Setembro",#N/A,FALSE,"DIFERIDO";"Pis_Setembro",#N/A,FALSE,"PIS COFINS";"Iss_Setembro",#N/A,FALSE,"ISS"}</definedName>
    <definedName name="yyyyyy" localSheetId="4" hidden="1">{"Fecha_Setembro",#N/A,FALSE,"FECHAMENTO-2002 ";"Defer_Setembro",#N/A,FALSE,"DIFERIDO";"Pis_Setembro",#N/A,FALSE,"PIS COFINS";"Iss_Setembro",#N/A,FALSE,"ISS"}</definedName>
    <definedName name="yyyyyy" localSheetId="0" hidden="1">{"Fecha_Setembro",#N/A,FALSE,"FECHAMENTO-2002 ";"Defer_Setembro",#N/A,FALSE,"DIFERIDO";"Pis_Setembro",#N/A,FALSE,"PIS COFINS";"Iss_Setembro",#N/A,FALSE,"ISS"}</definedName>
    <definedName name="yyyyyy" hidden="1">{"Fecha_Setembro",#N/A,FALSE,"FECHAMENTO-2002 ";"Defer_Setembro",#N/A,FALSE,"DIFERIDO";"Pis_Setembro",#N/A,FALSE,"PIS COFINS";"Iss_Setembro",#N/A,FALSE,"ISS"}</definedName>
    <definedName name="yyyyyyy" localSheetId="5" hidden="1">{#N/A,#N/A,FALSE,"HONORÁRIOS"}</definedName>
    <definedName name="yyyyyyy" localSheetId="4" hidden="1">{#N/A,#N/A,FALSE,"HONORÁRIOS"}</definedName>
    <definedName name="yyyyyyy" localSheetId="0" hidden="1">{#N/A,#N/A,FALSE,"HONORÁRIOS"}</definedName>
    <definedName name="yyyyyyy" hidden="1">{#N/A,#N/A,FALSE,"HONORÁRIOS"}</definedName>
    <definedName name="yyyyyyyy" localSheetId="5" hidden="1">{"Fecha_Dezembro",#N/A,FALSE,"FECHAMENTO-2002 ";"Defer_Dezermbro",#N/A,FALSE,"DIFERIDO";"Pis_Dezembro",#N/A,FALSE,"PIS COFINS";"Iss_Dezembro",#N/A,FALSE,"ISS"}</definedName>
    <definedName name="yyyyyyyy" localSheetId="4" hidden="1">{"Fecha_Dezembro",#N/A,FALSE,"FECHAMENTO-2002 ";"Defer_Dezermbro",#N/A,FALSE,"DIFERIDO";"Pis_Dezembro",#N/A,FALSE,"PIS COFINS";"Iss_Dezembro",#N/A,FALSE,"ISS"}</definedName>
    <definedName name="yyyyyyyy" localSheetId="0" hidden="1">{"Fecha_Dezembro",#N/A,FALSE,"FECHAMENTO-2002 ";"Defer_Dezermbro",#N/A,FALSE,"DIFERIDO";"Pis_Dezembro",#N/A,FALSE,"PIS COFINS";"Iss_Dezembro",#N/A,FALSE,"ISS"}</definedName>
    <definedName name="yyyyyyyy" hidden="1">{"Fecha_Dezembro",#N/A,FALSE,"FECHAMENTO-2002 ";"Defer_Dezermbro",#N/A,FALSE,"DIFERIDO";"Pis_Dezembro",#N/A,FALSE,"PIS COFINS";"Iss_Dezembro",#N/A,FALSE,"ISS"}</definedName>
    <definedName name="yyyyyyyyyyyyyyyy" localSheetId="5" hidden="1">{"Fecha_Dezembro",#N/A,FALSE,"FECHAMENTO-2002 ";"Defer_Dezermbro",#N/A,FALSE,"DIFERIDO";"Pis_Dezembro",#N/A,FALSE,"PIS COFINS";"Iss_Dezembro",#N/A,FALSE,"ISS"}</definedName>
    <definedName name="yyyyyyyyyyyyyyyy" localSheetId="4" hidden="1">{"Fecha_Dezembro",#N/A,FALSE,"FECHAMENTO-2002 ";"Defer_Dezermbro",#N/A,FALSE,"DIFERIDO";"Pis_Dezembro",#N/A,FALSE,"PIS COFINS";"Iss_Dezembro",#N/A,FALSE,"ISS"}</definedName>
    <definedName name="yyyyyyyyyyyyyyyy" localSheetId="0" hidden="1">{"Fecha_Dezembro",#N/A,FALSE,"FECHAMENTO-2002 ";"Defer_Dezermbro",#N/A,FALSE,"DIFERIDO";"Pis_Dezembro",#N/A,FALSE,"PIS COFINS";"Iss_Dezembro",#N/A,FALSE,"ISS"}</definedName>
    <definedName name="yyyyyyyyyyyyyyyy" hidden="1">{"Fecha_Dezembro",#N/A,FALSE,"FECHAMENTO-2002 ";"Defer_Dezermbro",#N/A,FALSE,"DIFERIDO";"Pis_Dezembro",#N/A,FALSE,"PIS COFINS";"Iss_Dezembro",#N/A,FALSE,"ISS"}</definedName>
    <definedName name="yyyyyyyyyyyyyyyyyyy" localSheetId="5" hidden="1">{"Fecha_Dezembro",#N/A,FALSE,"FECHAMENTO-2002 ";"Defer_Dezermbro",#N/A,FALSE,"DIFERIDO";"Pis_Dezembro",#N/A,FALSE,"PIS COFINS";"Iss_Dezembro",#N/A,FALSE,"ISS"}</definedName>
    <definedName name="yyyyyyyyyyyyyyyyyyy" localSheetId="4" hidden="1">{"Fecha_Dezembro",#N/A,FALSE,"FECHAMENTO-2002 ";"Defer_Dezermbro",#N/A,FALSE,"DIFERIDO";"Pis_Dezembro",#N/A,FALSE,"PIS COFINS";"Iss_Dezembro",#N/A,FALSE,"ISS"}</definedName>
    <definedName name="yyyyyyyyyyyyyyyyyyy" localSheetId="0" hidden="1">{"Fecha_Dezembro",#N/A,FALSE,"FECHAMENTO-2002 ";"Defer_Dezermbro",#N/A,FALSE,"DIFERIDO";"Pis_Dezembro",#N/A,FALSE,"PIS COFINS";"Iss_Dezembro",#N/A,FALSE,"ISS"}</definedName>
    <definedName name="yyyyyyyyyyyyyyyyyyy" hidden="1">{"Fecha_Dezembro",#N/A,FALSE,"FECHAMENTO-2002 ";"Defer_Dezermbro",#N/A,FALSE,"DIFERIDO";"Pis_Dezembro",#N/A,FALSE,"PIS COFINS";"Iss_Dezembro",#N/A,FALSE,"ISS"}</definedName>
    <definedName name="z" localSheetId="5">#REF!</definedName>
    <definedName name="z" localSheetId="9">#REF!</definedName>
    <definedName name="z" localSheetId="4">#REF!</definedName>
    <definedName name="z" localSheetId="0">#REF!</definedName>
    <definedName name="z">#REF!</definedName>
    <definedName name="Z_1" localSheetId="9">#REF!</definedName>
    <definedName name="Z_1" localSheetId="4">#REF!</definedName>
    <definedName name="Z_1">#REF!</definedName>
    <definedName name="Z_3" localSheetId="9">#REF!</definedName>
    <definedName name="Z_3" localSheetId="4">#REF!</definedName>
    <definedName name="Z_3">#REF!</definedName>
    <definedName name="Z757Z120" localSheetId="9">#REF!</definedName>
    <definedName name="Z757Z120">#REF!</definedName>
    <definedName name="ze" localSheetId="5" hidden="1">{#N/A,#N/A,FALSE,"TOTAL"}</definedName>
    <definedName name="ze" localSheetId="4" hidden="1">{#N/A,#N/A,FALSE,"TOTAL"}</definedName>
    <definedName name="ze" localSheetId="0" hidden="1">{#N/A,#N/A,FALSE,"TOTAL"}</definedName>
    <definedName name="ze" hidden="1">{#N/A,#N/A,FALSE,"TOTAL"}</definedName>
    <definedName name="Zera_RJ">[68]!Zera_RJ</definedName>
    <definedName name="ZERO" localSheetId="5">#REF!</definedName>
    <definedName name="ZERO" localSheetId="9">#REF!</definedName>
    <definedName name="ZERO" localSheetId="4">#REF!</definedName>
    <definedName name="ZERO" localSheetId="0">#REF!</definedName>
    <definedName name="ZERO">#REF!</definedName>
    <definedName name="ZERO_OUT" localSheetId="9">#REF!</definedName>
    <definedName name="ZERO_OUT" localSheetId="4">#REF!</definedName>
    <definedName name="ZERO_OUT">#REF!</definedName>
    <definedName name="ZEROCK" localSheetId="9">#REF!</definedName>
    <definedName name="ZEROCK" localSheetId="4">#REF!</definedName>
    <definedName name="ZEROCK">#REF!</definedName>
    <definedName name="ZONA_DE_COPIA">#N/A</definedName>
    <definedName name="ZR" localSheetId="5">#REF!</definedName>
    <definedName name="ZR" localSheetId="9">#REF!</definedName>
    <definedName name="ZR" localSheetId="4">#REF!</definedName>
    <definedName name="ZR" localSheetId="0">#REF!</definedName>
    <definedName name="ZR">#REF!</definedName>
    <definedName name="zz" localSheetId="5" hidden="1">{"'COMBUSTÍVEIS'!$A$1:$K$88"}</definedName>
    <definedName name="zz" localSheetId="4" hidden="1">{"'COMBUSTÍVEIS'!$A$1:$K$88"}</definedName>
    <definedName name="zz" localSheetId="0" hidden="1">{"'COMBUSTÍVEIS'!$A$1:$K$88"}</definedName>
    <definedName name="zz" hidden="1">{"'COMBUSTÍVEIS'!$A$1:$K$88"}</definedName>
    <definedName name="ZZZ" localSheetId="5" hidden="1">{"'COMBUSTÍVEIS'!$A$1:$K$88"}</definedName>
    <definedName name="ZZZ" localSheetId="4" hidden="1">{"'COMBUSTÍVEIS'!$A$1:$K$88"}</definedName>
    <definedName name="ZZZ" localSheetId="0" hidden="1">{"'COMBUSTÍVEIS'!$A$1:$K$88"}</definedName>
    <definedName name="ZZZ" hidden="1">{"'COMBUSTÍVEIS'!$A$1:$K$88"}</definedName>
    <definedName name="ZZZ_1" localSheetId="5" hidden="1">{"'COMBUSTÍVEIS'!$A$1:$K$88"}</definedName>
    <definedName name="ZZZ_1" localSheetId="4" hidden="1">{"'COMBUSTÍVEIS'!$A$1:$K$88"}</definedName>
    <definedName name="ZZZ_1" localSheetId="0" hidden="1">{"'COMBUSTÍVEIS'!$A$1:$K$88"}</definedName>
    <definedName name="ZZZ_1" hidden="1">{"'COMBUSTÍVEIS'!$A$1:$K$88"}</definedName>
    <definedName name="ZZZ_Control" localSheetId="5" hidden="1">{"'COMBUSTÍVEIS'!$A$1:$K$88"}</definedName>
    <definedName name="ZZZ_Control" localSheetId="4" hidden="1">{"'COMBUSTÍVEIS'!$A$1:$K$88"}</definedName>
    <definedName name="ZZZ_Control" localSheetId="0" hidden="1">{"'COMBUSTÍVEIS'!$A$1:$K$88"}</definedName>
    <definedName name="ZZZ_Control" hidden="1">{"'COMBUSTÍVEIS'!$A$1:$K$88"}</definedName>
    <definedName name="ZZZ_Control_1" localSheetId="5" hidden="1">{"'COMBUSTÍVEIS'!$A$1:$K$88"}</definedName>
    <definedName name="ZZZ_Control_1" localSheetId="4" hidden="1">{"'COMBUSTÍVEIS'!$A$1:$K$88"}</definedName>
    <definedName name="ZZZ_Control_1" localSheetId="0" hidden="1">{"'COMBUSTÍVEIS'!$A$1:$K$88"}</definedName>
    <definedName name="ZZZ_Control_1" hidden="1">{"'COMBUSTÍVEIS'!$A$1:$K$88"}</definedName>
    <definedName name="zzzz" localSheetId="5" hidden="1">{"'COMBUSTÍVEIS'!$A$1:$K$88"}</definedName>
    <definedName name="zzzz" localSheetId="4" hidden="1">{"'COMBUSTÍVEIS'!$A$1:$K$88"}</definedName>
    <definedName name="zzzz" localSheetId="0" hidden="1">{"'COMBUSTÍVEIS'!$A$1:$K$88"}</definedName>
    <definedName name="zzzz" hidden="1">{"'COMBUSTÍVEIS'!$A$1:$K$88"}</definedName>
    <definedName name="zzzzz" localSheetId="5" hidden="1">{#N/A,#N/A,FALSE,"TOTAL"}</definedName>
    <definedName name="zzzzz" localSheetId="4" hidden="1">{#N/A,#N/A,FALSE,"TOTAL"}</definedName>
    <definedName name="zzzzz" localSheetId="0" hidden="1">{#N/A,#N/A,FALSE,"TOTAL"}</definedName>
    <definedName name="zzzzz" hidden="1">{#N/A,#N/A,FALSE,"TOTAL"}</definedName>
    <definedName name="zzzzzzzzzzzzzzzzzzzzzz" localSheetId="9" hidden="1">'[45]Ativo e Passivo'!#REF!</definedName>
    <definedName name="zzzzzzzzzzzzzzzzzzzzzz" hidden="1">'[45]Ativo e Passivo'!#REF!</definedName>
    <definedName name="zzzzzzzzzzzzzzzzzzzzzzzz" localSheetId="5">#REF!</definedName>
    <definedName name="zzzzzzzzzzzzzzzzzzzzzzzz" localSheetId="9">#REF!</definedName>
    <definedName name="zzzzzzzzzzzzzzzzzzzzzzzz" localSheetId="4">#REF!</definedName>
    <definedName name="zzzzzzzzzzzzzzzzzzzzzzzz" localSheetId="0">#REF!</definedName>
    <definedName name="zzzzzzzzzzzzzzzzzzzzzzzz">#REF!</definedName>
    <definedName name="אאא" localSheetId="5" hidden="1">{#N/A,#N/A,FALSE,"מאזן בוחן";"כל_מאזן_בוחן",#N/A,FALSE,"מאזן בוחן"}</definedName>
    <definedName name="אאא" localSheetId="4" hidden="1">{#N/A,#N/A,FALSE,"מאזן בוחן";"כל_מאזן_בוחן",#N/A,FALSE,"מאזן בוחן"}</definedName>
    <definedName name="אאא" localSheetId="0" hidden="1">{#N/A,#N/A,FALSE,"מאזן בוחן";"כל_מאזן_בוחן",#N/A,FALSE,"מאזן בוחן"}</definedName>
    <definedName name="אאא" hidden="1">{#N/A,#N/A,FALSE,"מאזן בוחן";"כל_מאזן_בוחן",#N/A,FALSE,"מאזן בוחן"}</definedName>
    <definedName name="בככ" localSheetId="5"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 localSheetId="4"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 localSheetId="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חח" localSheetId="5" hidden="1">{#N/A,#N/A,FALSE,"מאזן בוחן";"כל_מאזן_בוחן",#N/A,FALSE,"מאזן בוחן"}</definedName>
    <definedName name="חח" localSheetId="4" hidden="1">{#N/A,#N/A,FALSE,"מאזן בוחן";"כל_מאזן_בוחן",#N/A,FALSE,"מאזן בוחן"}</definedName>
    <definedName name="חח" localSheetId="0" hidden="1">{#N/A,#N/A,FALSE,"מאזן בוחן";"כל_מאזן_בוחן",#N/A,FALSE,"מאזן בוחן"}</definedName>
    <definedName name="חח" hidden="1">{#N/A,#N/A,FALSE,"מאזן בוחן";"כל_מאזן_בוחן",#N/A,FALSE,"מאזן בוחן"}</definedName>
    <definedName name="לל" localSheetId="5" hidden="1">{#N/A,#N/A,FALSE,"מאזן בוחן";"כל_מאזן_בוחן",#N/A,FALSE,"מאזן בוחן"}</definedName>
    <definedName name="לל" localSheetId="4" hidden="1">{#N/A,#N/A,FALSE,"מאזן בוחן";"כל_מאזן_בוחן",#N/A,FALSE,"מאזן בוחן"}</definedName>
    <definedName name="לל" localSheetId="0" hidden="1">{#N/A,#N/A,FALSE,"מאזן בוחן";"כל_מאזן_בוחן",#N/A,FALSE,"מאזן בוחן"}</definedName>
    <definedName name="לל" hidden="1">{#N/A,#N/A,FALSE,"מאזן בוחן";"כל_מאזן_בוחן",#N/A,FALSE,"מאזן בוחן"}</definedName>
    <definedName name="מ" localSheetId="5"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מ" localSheetId="4"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מ" localSheetId="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מ"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5" i="11" l="1"/>
  <c r="E44" i="11"/>
  <c r="E43" i="11"/>
  <c r="E42" i="11"/>
  <c r="E41" i="11"/>
  <c r="E40" i="11"/>
  <c r="E39" i="11"/>
  <c r="E38" i="11"/>
  <c r="E37" i="11"/>
  <c r="E36" i="11"/>
  <c r="E35" i="11"/>
  <c r="E34" i="11"/>
  <c r="E33" i="11"/>
  <c r="E32" i="11"/>
  <c r="E31" i="11"/>
  <c r="E30" i="11"/>
  <c r="E29" i="11"/>
  <c r="E28" i="11"/>
  <c r="E27" i="11"/>
  <c r="E26" i="11"/>
  <c r="E25" i="11"/>
  <c r="E24" i="11"/>
  <c r="E23" i="11"/>
  <c r="E22" i="11"/>
  <c r="E21" i="11"/>
  <c r="E20" i="11"/>
  <c r="E19" i="11"/>
  <c r="E18" i="11"/>
  <c r="E17" i="11"/>
  <c r="E16" i="11"/>
  <c r="E15" i="11"/>
  <c r="E14" i="11"/>
  <c r="E13" i="11"/>
  <c r="E12" i="11"/>
  <c r="E11" i="11"/>
  <c r="E10" i="11"/>
  <c r="E9" i="11"/>
  <c r="E8" i="11"/>
  <c r="E7" i="11"/>
  <c r="E6" i="11"/>
  <c r="E5" i="11"/>
  <c r="E4" i="11"/>
  <c r="E3" i="11"/>
  <c r="H5" i="7" l="1"/>
  <c r="D3" i="9" l="1"/>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2" i="9"/>
  <c r="I246" i="4"/>
  <c r="L24" i="4" l="1"/>
  <c r="L20" i="4"/>
  <c r="O35" i="4"/>
  <c r="M141" i="2" l="1"/>
  <c r="O41" i="4" l="1"/>
  <c r="M456" i="2"/>
  <c r="M6" i="2" l="1"/>
  <c r="P5" i="2"/>
  <c r="O6" i="4"/>
  <c r="O53" i="4" l="1"/>
  <c r="O5" i="4"/>
  <c r="B236" i="4" l="1"/>
  <c r="O246" i="4"/>
  <c r="A246" i="4" s="1"/>
  <c r="C5" i="4"/>
  <c r="F61" i="19" l="1"/>
  <c r="A3" i="10" l="1"/>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 r="A161" i="10"/>
  <c r="A162" i="10"/>
  <c r="A163" i="10"/>
  <c r="A164" i="10"/>
  <c r="A165" i="10"/>
  <c r="A166" i="10"/>
  <c r="A167" i="10"/>
  <c r="A168" i="10"/>
  <c r="A169" i="10"/>
  <c r="A170" i="10"/>
  <c r="A171" i="10"/>
  <c r="A172" i="10"/>
  <c r="A173" i="10"/>
  <c r="A174" i="10"/>
  <c r="A175" i="10"/>
  <c r="A176" i="10"/>
  <c r="A177" i="10"/>
  <c r="A178" i="10"/>
  <c r="A179" i="10"/>
  <c r="A180" i="10"/>
  <c r="A181" i="10"/>
  <c r="A182" i="10"/>
  <c r="A183" i="10"/>
  <c r="A184" i="10"/>
  <c r="A185" i="10"/>
  <c r="A186" i="10"/>
  <c r="A187" i="10"/>
  <c r="A188" i="10"/>
  <c r="A189" i="10"/>
  <c r="A190" i="10"/>
  <c r="A191" i="10"/>
  <c r="A192" i="10"/>
  <c r="A193" i="10"/>
  <c r="A194" i="10"/>
  <c r="A195" i="10"/>
  <c r="A196" i="10"/>
  <c r="A197" i="10"/>
  <c r="A198" i="10"/>
  <c r="A199" i="10"/>
  <c r="A200" i="10"/>
  <c r="A201" i="10"/>
  <c r="A202" i="10"/>
  <c r="A203" i="10"/>
  <c r="A204" i="10"/>
  <c r="A205" i="10"/>
  <c r="A206" i="10"/>
  <c r="A207" i="10"/>
  <c r="A208" i="10"/>
  <c r="A209" i="10"/>
  <c r="A210" i="10"/>
  <c r="A211" i="10"/>
  <c r="A212" i="10"/>
  <c r="A213" i="10"/>
  <c r="A214" i="10"/>
  <c r="A215" i="10"/>
  <c r="A216" i="10"/>
  <c r="A217" i="10"/>
  <c r="A218" i="10"/>
  <c r="A219" i="10"/>
  <c r="A220" i="10"/>
  <c r="A221" i="10"/>
  <c r="A222" i="10"/>
  <c r="A223" i="10"/>
  <c r="A224" i="10"/>
  <c r="A225" i="10"/>
  <c r="A226" i="10"/>
  <c r="A227" i="10"/>
  <c r="A228" i="10"/>
  <c r="A229" i="10"/>
  <c r="A230" i="10"/>
  <c r="A231" i="10"/>
  <c r="A232" i="10"/>
  <c r="A233" i="10"/>
  <c r="A234" i="10"/>
  <c r="A235" i="10"/>
  <c r="A236" i="10"/>
  <c r="A237" i="10"/>
  <c r="A238" i="10"/>
  <c r="A239" i="10"/>
  <c r="A240" i="10"/>
  <c r="A241" i="10"/>
  <c r="A242" i="10"/>
  <c r="A243" i="10"/>
  <c r="A244" i="10"/>
  <c r="A245" i="10"/>
  <c r="A246" i="10"/>
  <c r="A247" i="10"/>
  <c r="A248" i="10"/>
  <c r="A249" i="10"/>
  <c r="A250" i="10"/>
  <c r="A251" i="10"/>
  <c r="A252" i="10"/>
  <c r="A253" i="10"/>
  <c r="A254" i="10"/>
  <c r="A255" i="10"/>
  <c r="A256" i="10"/>
  <c r="A257" i="10"/>
  <c r="A258" i="10"/>
  <c r="A259" i="10"/>
  <c r="A260" i="10"/>
  <c r="A261" i="10"/>
  <c r="A262" i="10"/>
  <c r="A263" i="10"/>
  <c r="A264" i="10"/>
  <c r="A265" i="10"/>
  <c r="A266" i="10"/>
  <c r="A267" i="10"/>
  <c r="A268" i="10"/>
  <c r="A269" i="10"/>
  <c r="A270" i="10"/>
  <c r="A271" i="10"/>
  <c r="A272" i="10"/>
  <c r="A273" i="10"/>
  <c r="A274" i="10"/>
  <c r="A275" i="10"/>
  <c r="A276" i="10"/>
  <c r="A277" i="10"/>
  <c r="A278" i="10"/>
  <c r="A279" i="10"/>
  <c r="A280" i="10"/>
  <c r="A281" i="10"/>
  <c r="A282" i="10"/>
  <c r="A283" i="10"/>
  <c r="A284" i="10"/>
  <c r="A285" i="10"/>
  <c r="A286" i="10"/>
  <c r="A287" i="10"/>
  <c r="A288" i="10"/>
  <c r="A289" i="10"/>
  <c r="A290" i="10"/>
  <c r="A291" i="10"/>
  <c r="A292" i="10"/>
  <c r="A293" i="10"/>
  <c r="A294" i="10"/>
  <c r="A295" i="10"/>
  <c r="A296" i="10"/>
  <c r="A297" i="10"/>
  <c r="A298" i="10"/>
  <c r="A299" i="10"/>
  <c r="A300" i="10"/>
  <c r="A301" i="10"/>
  <c r="A302" i="10"/>
  <c r="A303" i="10"/>
  <c r="A304" i="10"/>
  <c r="A305" i="10"/>
  <c r="A306" i="10"/>
  <c r="A307" i="10"/>
  <c r="A2" i="10"/>
  <c r="B396" i="2"/>
  <c r="B397" i="2"/>
  <c r="B398" i="2"/>
  <c r="B399" i="2"/>
  <c r="B400" i="2"/>
  <c r="B401" i="2"/>
  <c r="B402" i="2"/>
  <c r="B403" i="2"/>
  <c r="B404" i="2"/>
  <c r="B277" i="2"/>
  <c r="B278" i="2"/>
  <c r="B279" i="2"/>
  <c r="B280" i="2"/>
  <c r="B281" i="2"/>
  <c r="B282" i="2"/>
  <c r="B283" i="2"/>
  <c r="B284" i="2"/>
  <c r="B285" i="2"/>
  <c r="E5" i="2"/>
  <c r="A6" i="4"/>
  <c r="A7" i="4"/>
  <c r="A8" i="4"/>
  <c r="A9" i="4"/>
  <c r="A10" i="4"/>
  <c r="A12" i="4"/>
  <c r="A13" i="4"/>
  <c r="A14" i="4"/>
  <c r="A15" i="4"/>
  <c r="A16" i="4"/>
  <c r="A17" i="4"/>
  <c r="A18" i="4"/>
  <c r="A20" i="4"/>
  <c r="A21" i="4"/>
  <c r="A22" i="4"/>
  <c r="A23" i="4"/>
  <c r="A24" i="4"/>
  <c r="A25" i="4"/>
  <c r="A27" i="4"/>
  <c r="A28" i="4"/>
  <c r="A29" i="4"/>
  <c r="A30" i="4"/>
  <c r="A31" i="4"/>
  <c r="A32" i="4"/>
  <c r="A34" i="4"/>
  <c r="A35" i="4"/>
  <c r="A36" i="4"/>
  <c r="A37" i="4"/>
  <c r="A38" i="4"/>
  <c r="A39" i="4"/>
  <c r="A41" i="4"/>
  <c r="A42" i="4"/>
  <c r="A43" i="4"/>
  <c r="A44" i="4"/>
  <c r="A45" i="4"/>
  <c r="A46" i="4"/>
  <c r="A48" i="4"/>
  <c r="A49" i="4"/>
  <c r="A50" i="4"/>
  <c r="A51" i="4"/>
  <c r="A52" i="4"/>
  <c r="A53" i="4"/>
  <c r="A55" i="4"/>
  <c r="A56" i="4"/>
  <c r="A57" i="4"/>
  <c r="A58" i="4"/>
  <c r="A59" i="4"/>
  <c r="A60" i="4"/>
  <c r="A62" i="4"/>
  <c r="A63" i="4"/>
  <c r="A64" i="4"/>
  <c r="A65" i="4"/>
  <c r="A66" i="4"/>
  <c r="A67" i="4"/>
  <c r="A69" i="4"/>
  <c r="A70" i="4"/>
  <c r="A71" i="4"/>
  <c r="A72" i="4"/>
  <c r="A73" i="4"/>
  <c r="A74" i="4"/>
  <c r="A76" i="4"/>
  <c r="A77" i="4"/>
  <c r="A78" i="4"/>
  <c r="A79" i="4"/>
  <c r="A80" i="4"/>
  <c r="A81" i="4"/>
  <c r="A83" i="4"/>
  <c r="A84" i="4"/>
  <c r="A85" i="4"/>
  <c r="A86" i="4"/>
  <c r="A87" i="4"/>
  <c r="A88" i="4"/>
  <c r="A90" i="4"/>
  <c r="A91" i="4"/>
  <c r="A92" i="4"/>
  <c r="A93" i="4"/>
  <c r="A94" i="4"/>
  <c r="A95" i="4"/>
  <c r="A96" i="4"/>
  <c r="A97" i="4"/>
  <c r="A99" i="4"/>
  <c r="A100" i="4"/>
  <c r="A101" i="4"/>
  <c r="A102" i="4"/>
  <c r="A103" i="4"/>
  <c r="A104" i="4"/>
  <c r="A106" i="4"/>
  <c r="A107" i="4"/>
  <c r="A108" i="4"/>
  <c r="A109" i="4"/>
  <c r="A110" i="4"/>
  <c r="A111" i="4"/>
  <c r="A113" i="4"/>
  <c r="A114" i="4"/>
  <c r="A115" i="4"/>
  <c r="A116" i="4"/>
  <c r="A117" i="4"/>
  <c r="A118" i="4"/>
  <c r="A120" i="4"/>
  <c r="A121" i="4"/>
  <c r="A122" i="4"/>
  <c r="A123" i="4"/>
  <c r="A124" i="4"/>
  <c r="A125" i="4"/>
  <c r="A127" i="4"/>
  <c r="A128" i="4"/>
  <c r="A129" i="4"/>
  <c r="A130" i="4"/>
  <c r="A131" i="4"/>
  <c r="A132" i="4"/>
  <c r="A134" i="4"/>
  <c r="A135" i="4"/>
  <c r="A136" i="4"/>
  <c r="A137" i="4"/>
  <c r="A138" i="4"/>
  <c r="A139" i="4"/>
  <c r="A141" i="4"/>
  <c r="A142" i="4"/>
  <c r="A143" i="4"/>
  <c r="A144" i="4"/>
  <c r="A145" i="4"/>
  <c r="A146" i="4"/>
  <c r="A148" i="4"/>
  <c r="A149" i="4"/>
  <c r="A150" i="4"/>
  <c r="A151" i="4"/>
  <c r="A152" i="4"/>
  <c r="A153" i="4"/>
  <c r="A154" i="4"/>
  <c r="A156" i="4"/>
  <c r="A157" i="4"/>
  <c r="A158" i="4"/>
  <c r="A159" i="4"/>
  <c r="A160" i="4"/>
  <c r="A161" i="4"/>
  <c r="A163" i="4"/>
  <c r="A164" i="4"/>
  <c r="A165" i="4"/>
  <c r="A166" i="4"/>
  <c r="A167" i="4"/>
  <c r="A168" i="4"/>
  <c r="A170" i="4"/>
  <c r="A171" i="4"/>
  <c r="A172" i="4"/>
  <c r="A173" i="4"/>
  <c r="A174" i="4"/>
  <c r="A175" i="4"/>
  <c r="A177" i="4"/>
  <c r="A178" i="4"/>
  <c r="A179" i="4"/>
  <c r="A180" i="4"/>
  <c r="A181" i="4"/>
  <c r="A182" i="4"/>
  <c r="A184" i="4"/>
  <c r="A185" i="4"/>
  <c r="A186" i="4"/>
  <c r="A187" i="4"/>
  <c r="A188" i="4"/>
  <c r="A189" i="4"/>
  <c r="A191" i="4"/>
  <c r="A192" i="4"/>
  <c r="A193" i="4"/>
  <c r="A194" i="4"/>
  <c r="A195" i="4"/>
  <c r="A196" i="4"/>
  <c r="A198" i="4"/>
  <c r="A199" i="4"/>
  <c r="A200" i="4"/>
  <c r="A201" i="4"/>
  <c r="A202" i="4"/>
  <c r="A203" i="4"/>
  <c r="A205" i="4"/>
  <c r="A206" i="4"/>
  <c r="A207" i="4"/>
  <c r="A208" i="4"/>
  <c r="A209" i="4"/>
  <c r="A210" i="4"/>
  <c r="A212" i="4"/>
  <c r="A213" i="4"/>
  <c r="A214" i="4"/>
  <c r="A215" i="4"/>
  <c r="A216" i="4"/>
  <c r="A217" i="4"/>
  <c r="A219" i="4"/>
  <c r="A220" i="4"/>
  <c r="A221" i="4"/>
  <c r="A222" i="4"/>
  <c r="A223" i="4"/>
  <c r="A224" i="4"/>
  <c r="A226" i="4"/>
  <c r="A227" i="4"/>
  <c r="A228" i="4"/>
  <c r="A229" i="4"/>
  <c r="A230" i="4"/>
  <c r="A231" i="4"/>
  <c r="A233" i="4"/>
  <c r="A234" i="4"/>
  <c r="A235" i="4"/>
  <c r="A236" i="4"/>
  <c r="A237" i="4"/>
  <c r="A238" i="4"/>
  <c r="A240" i="4"/>
  <c r="A241" i="4"/>
  <c r="A242" i="4"/>
  <c r="A243" i="4"/>
  <c r="A244" i="4"/>
  <c r="A245" i="4"/>
  <c r="A247" i="4"/>
  <c r="A248" i="4"/>
  <c r="A249" i="4"/>
  <c r="A250" i="4"/>
  <c r="A251" i="4"/>
  <c r="A252" i="4"/>
  <c r="A254" i="4"/>
  <c r="A255" i="4"/>
  <c r="A256" i="4"/>
  <c r="A257" i="4"/>
  <c r="A258" i="4"/>
  <c r="A259" i="4"/>
  <c r="A261" i="4"/>
  <c r="A262" i="4"/>
  <c r="A263" i="4"/>
  <c r="A264" i="4"/>
  <c r="A265" i="4"/>
  <c r="A266" i="4"/>
  <c r="A268" i="4"/>
  <c r="A269" i="4"/>
  <c r="A270" i="4"/>
  <c r="A271" i="4"/>
  <c r="A272" i="4"/>
  <c r="A273" i="4"/>
  <c r="A275" i="4"/>
  <c r="A276" i="4"/>
  <c r="A277" i="4"/>
  <c r="A278" i="4"/>
  <c r="A279" i="4"/>
  <c r="A280" i="4"/>
  <c r="A282" i="4"/>
  <c r="A283" i="4"/>
  <c r="A284" i="4"/>
  <c r="A285" i="4"/>
  <c r="A286" i="4"/>
  <c r="A287" i="4"/>
  <c r="A289" i="4"/>
  <c r="A290" i="4"/>
  <c r="A291" i="4"/>
  <c r="A292" i="4"/>
  <c r="A293" i="4"/>
  <c r="A294" i="4"/>
  <c r="A296" i="4"/>
  <c r="A297" i="4"/>
  <c r="A298" i="4"/>
  <c r="A299" i="4"/>
  <c r="A300" i="4"/>
  <c r="A301" i="4"/>
  <c r="A303" i="4"/>
  <c r="A304" i="4"/>
  <c r="A305" i="4"/>
  <c r="A306" i="4"/>
  <c r="A307" i="4"/>
  <c r="A308" i="4"/>
  <c r="A5" i="4"/>
  <c r="F113" i="19"/>
  <c r="F112" i="19"/>
  <c r="F111" i="19"/>
  <c r="F110" i="19"/>
  <c r="F88" i="19"/>
  <c r="F87" i="19"/>
  <c r="F85" i="19"/>
  <c r="F84" i="19"/>
  <c r="J5" i="19"/>
  <c r="J6" i="19" s="1"/>
  <c r="J7" i="19" s="1"/>
  <c r="E5" i="19"/>
  <c r="E6" i="19" s="1"/>
  <c r="E7" i="19" s="1"/>
  <c r="E8" i="19" s="1"/>
  <c r="E9" i="19" s="1"/>
  <c r="E10" i="19" s="1"/>
  <c r="A5" i="19"/>
  <c r="N239" i="10" l="1"/>
  <c r="M239" i="10"/>
  <c r="N83" i="10"/>
  <c r="M83" i="10"/>
  <c r="N240" i="10"/>
  <c r="M240" i="10"/>
  <c r="N112" i="10"/>
  <c r="M112" i="10"/>
  <c r="N80" i="10"/>
  <c r="M80" i="10"/>
  <c r="N246" i="10"/>
  <c r="M246" i="10"/>
  <c r="N242" i="10"/>
  <c r="M242" i="10"/>
  <c r="N82" i="10"/>
  <c r="M82" i="10"/>
  <c r="N84" i="10"/>
  <c r="M84" i="10"/>
  <c r="N241" i="10"/>
  <c r="M241" i="10"/>
  <c r="N237" i="10"/>
  <c r="M237" i="10"/>
  <c r="N85" i="10"/>
  <c r="M85" i="10"/>
  <c r="F109" i="19"/>
  <c r="F114" i="19" s="1"/>
  <c r="F86" i="19"/>
  <c r="F89" i="19" s="1"/>
  <c r="E11" i="19"/>
  <c r="J8" i="19"/>
  <c r="A6" i="19"/>
  <c r="J9" i="19" l="1"/>
  <c r="A7" i="19"/>
  <c r="E12" i="19"/>
  <c r="E13" i="19" l="1"/>
  <c r="A8" i="19"/>
  <c r="J10" i="19"/>
  <c r="E14" i="19" l="1"/>
  <c r="A9" i="19"/>
  <c r="J11" i="19"/>
  <c r="J12" i="19" l="1"/>
  <c r="A10" i="19"/>
  <c r="E15" i="19"/>
  <c r="E16" i="19" l="1"/>
  <c r="A11" i="19"/>
  <c r="J13" i="19"/>
  <c r="J14" i="19" l="1"/>
  <c r="A12" i="19"/>
  <c r="E17" i="19"/>
  <c r="A13" i="19" l="1"/>
  <c r="E18" i="19"/>
  <c r="J15" i="19"/>
  <c r="J16" i="19" l="1"/>
  <c r="E19" i="19"/>
  <c r="A14" i="19"/>
  <c r="A15" i="19" l="1"/>
  <c r="E20" i="19"/>
  <c r="J17" i="19"/>
  <c r="A16" i="19" l="1"/>
  <c r="J18" i="19"/>
  <c r="E21" i="19"/>
  <c r="J19" i="19" l="1"/>
  <c r="E22" i="19"/>
  <c r="A17" i="19"/>
  <c r="A18" i="19" l="1"/>
  <c r="E23" i="19"/>
  <c r="J20" i="19"/>
  <c r="J21" i="19" l="1"/>
  <c r="E24" i="19"/>
  <c r="A19" i="19"/>
  <c r="A20" i="19" l="1"/>
  <c r="E25" i="19"/>
  <c r="J22" i="19"/>
  <c r="J23" i="19" l="1"/>
  <c r="E26" i="19"/>
  <c r="A21" i="19"/>
  <c r="J24" i="19" l="1"/>
  <c r="A22" i="19"/>
  <c r="E27" i="19"/>
  <c r="A23" i="19" l="1"/>
  <c r="J25" i="19"/>
  <c r="E28" i="19"/>
  <c r="J26" i="19" l="1"/>
  <c r="A24" i="19"/>
  <c r="E29" i="19"/>
  <c r="A25" i="19" l="1"/>
  <c r="J27" i="19"/>
  <c r="E30" i="19"/>
  <c r="E31" i="19" l="1"/>
  <c r="J28" i="19"/>
  <c r="A26" i="19"/>
  <c r="A27" i="19" l="1"/>
  <c r="E32" i="19"/>
  <c r="J29" i="19"/>
  <c r="J30" i="19" l="1"/>
  <c r="E33" i="19"/>
  <c r="A28" i="19"/>
  <c r="A29" i="19" l="1"/>
  <c r="E34" i="19"/>
  <c r="J31" i="19"/>
  <c r="U302" i="4"/>
  <c r="U295" i="4"/>
  <c r="U288" i="4"/>
  <c r="U281" i="4"/>
  <c r="U274" i="4"/>
  <c r="U267" i="4"/>
  <c r="U260" i="4"/>
  <c r="U253" i="4"/>
  <c r="U246" i="4"/>
  <c r="U239" i="4"/>
  <c r="U232" i="4"/>
  <c r="U225" i="4"/>
  <c r="U218" i="4"/>
  <c r="U211" i="4"/>
  <c r="U204" i="4"/>
  <c r="U197" i="4"/>
  <c r="U190" i="4"/>
  <c r="U183" i="4"/>
  <c r="U176" i="4"/>
  <c r="U169" i="4"/>
  <c r="U162" i="4"/>
  <c r="U155" i="4"/>
  <c r="U147" i="4"/>
  <c r="U140" i="4"/>
  <c r="U133" i="4"/>
  <c r="U126" i="4"/>
  <c r="U119" i="4"/>
  <c r="U112" i="4"/>
  <c r="U105" i="4"/>
  <c r="U98" i="4"/>
  <c r="U89" i="4"/>
  <c r="U82" i="4"/>
  <c r="U75" i="4"/>
  <c r="U68" i="4"/>
  <c r="U61" i="4"/>
  <c r="U54" i="4"/>
  <c r="U47" i="4"/>
  <c r="U40" i="4"/>
  <c r="U33" i="4"/>
  <c r="U26" i="4"/>
  <c r="U19" i="4"/>
  <c r="U11" i="4"/>
  <c r="T302" i="4"/>
  <c r="T295" i="4"/>
  <c r="T288" i="4"/>
  <c r="T281" i="4"/>
  <c r="T274" i="4"/>
  <c r="T267" i="4"/>
  <c r="T260" i="4"/>
  <c r="T253" i="4"/>
  <c r="T246" i="4"/>
  <c r="T239" i="4"/>
  <c r="T232" i="4"/>
  <c r="T225" i="4"/>
  <c r="T218" i="4"/>
  <c r="T211" i="4"/>
  <c r="T204" i="4"/>
  <c r="T197" i="4"/>
  <c r="T190" i="4"/>
  <c r="T183" i="4"/>
  <c r="T176" i="4"/>
  <c r="T169" i="4"/>
  <c r="T162" i="4"/>
  <c r="T155" i="4"/>
  <c r="T147" i="4"/>
  <c r="T140" i="4"/>
  <c r="T133" i="4"/>
  <c r="T126" i="4"/>
  <c r="T119" i="4"/>
  <c r="T112" i="4"/>
  <c r="T105" i="4"/>
  <c r="T98" i="4"/>
  <c r="T89" i="4"/>
  <c r="T82" i="4"/>
  <c r="T75" i="4"/>
  <c r="T68" i="4"/>
  <c r="T61" i="4"/>
  <c r="T54" i="4"/>
  <c r="T47" i="4"/>
  <c r="T40" i="4"/>
  <c r="T33" i="4"/>
  <c r="T26" i="4"/>
  <c r="T19" i="4"/>
  <c r="T11" i="4"/>
  <c r="J32" i="19" l="1"/>
  <c r="E35" i="19"/>
  <c r="A30" i="19"/>
  <c r="A31" i="19" l="1"/>
  <c r="E36" i="19"/>
  <c r="J33" i="19"/>
  <c r="J34" i="19" l="1"/>
  <c r="E37" i="19"/>
  <c r="A32" i="19"/>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A33" i="19" l="1"/>
  <c r="E38" i="19"/>
  <c r="J35" i="19"/>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140" i="10"/>
  <c r="B141" i="10"/>
  <c r="B142" i="10"/>
  <c r="B143" i="10"/>
  <c r="B144" i="10"/>
  <c r="B145" i="10"/>
  <c r="B146" i="10"/>
  <c r="B147" i="10"/>
  <c r="B148" i="10"/>
  <c r="B149" i="10"/>
  <c r="B150" i="10"/>
  <c r="B151" i="10"/>
  <c r="B152" i="10"/>
  <c r="B153" i="10"/>
  <c r="B154" i="10"/>
  <c r="B155" i="10"/>
  <c r="B156" i="10"/>
  <c r="B157" i="10"/>
  <c r="B158" i="10"/>
  <c r="B159" i="10"/>
  <c r="B160" i="10"/>
  <c r="B161" i="10"/>
  <c r="B162" i="10"/>
  <c r="B163" i="10"/>
  <c r="B164" i="10"/>
  <c r="B165" i="10"/>
  <c r="B166" i="10"/>
  <c r="B167" i="10"/>
  <c r="B168" i="10"/>
  <c r="B169" i="10"/>
  <c r="B170" i="10"/>
  <c r="B171" i="10"/>
  <c r="B172" i="10"/>
  <c r="B173" i="10"/>
  <c r="B174" i="10"/>
  <c r="B175" i="10"/>
  <c r="B176" i="10"/>
  <c r="B177" i="10"/>
  <c r="B178" i="10"/>
  <c r="B179" i="10"/>
  <c r="B180" i="10"/>
  <c r="B181" i="10"/>
  <c r="B182" i="10"/>
  <c r="B183" i="10"/>
  <c r="B184" i="10"/>
  <c r="B185" i="10"/>
  <c r="B186" i="10"/>
  <c r="B187" i="10"/>
  <c r="B188" i="10"/>
  <c r="B189" i="10"/>
  <c r="B190" i="10"/>
  <c r="B191" i="10"/>
  <c r="B192" i="10"/>
  <c r="B193" i="10"/>
  <c r="B194" i="10"/>
  <c r="B195" i="10"/>
  <c r="B196" i="10"/>
  <c r="B197" i="10"/>
  <c r="B198" i="10"/>
  <c r="B199" i="10"/>
  <c r="B200" i="10"/>
  <c r="B201" i="10"/>
  <c r="B202" i="10"/>
  <c r="B203" i="10"/>
  <c r="B204" i="10"/>
  <c r="B205" i="10"/>
  <c r="B206" i="10"/>
  <c r="B207" i="10"/>
  <c r="B208" i="10"/>
  <c r="B209" i="10"/>
  <c r="B210" i="10"/>
  <c r="B211" i="10"/>
  <c r="B212" i="10"/>
  <c r="B213" i="10"/>
  <c r="B214" i="10"/>
  <c r="B215" i="10"/>
  <c r="B216" i="10"/>
  <c r="B217" i="10"/>
  <c r="B218" i="10"/>
  <c r="B219" i="10"/>
  <c r="B220" i="10"/>
  <c r="B221" i="10"/>
  <c r="B222" i="10"/>
  <c r="B223" i="10"/>
  <c r="B224" i="10"/>
  <c r="B225" i="10"/>
  <c r="B226" i="10"/>
  <c r="B227" i="10"/>
  <c r="B228" i="10"/>
  <c r="B229" i="10"/>
  <c r="B230" i="10"/>
  <c r="B231" i="10"/>
  <c r="B232" i="10"/>
  <c r="B233" i="10"/>
  <c r="B234" i="10"/>
  <c r="B235" i="10"/>
  <c r="B236" i="10"/>
  <c r="B237" i="10"/>
  <c r="B238" i="10"/>
  <c r="B239" i="10"/>
  <c r="B240" i="10"/>
  <c r="B241" i="10"/>
  <c r="B242" i="10"/>
  <c r="B243" i="10"/>
  <c r="B244" i="10"/>
  <c r="B245" i="10"/>
  <c r="B246" i="10"/>
  <c r="B247" i="10"/>
  <c r="B248" i="10"/>
  <c r="B249" i="10"/>
  <c r="B250" i="10"/>
  <c r="B251" i="10"/>
  <c r="B252" i="10"/>
  <c r="B253" i="10"/>
  <c r="B254" i="10"/>
  <c r="B255" i="10"/>
  <c r="B256" i="10"/>
  <c r="B257" i="10"/>
  <c r="B258" i="10"/>
  <c r="B259" i="10"/>
  <c r="B260" i="10"/>
  <c r="B261" i="10"/>
  <c r="B262" i="10"/>
  <c r="B263" i="10"/>
  <c r="B264" i="10"/>
  <c r="B265" i="10"/>
  <c r="B266" i="10"/>
  <c r="B267" i="10"/>
  <c r="B268" i="10"/>
  <c r="B269" i="10"/>
  <c r="B270" i="10"/>
  <c r="B271" i="10"/>
  <c r="B272" i="10"/>
  <c r="B273" i="10"/>
  <c r="B274" i="10"/>
  <c r="B275" i="10"/>
  <c r="B276" i="10"/>
  <c r="B277" i="10"/>
  <c r="B278" i="10"/>
  <c r="B279" i="10"/>
  <c r="B280" i="10"/>
  <c r="B281" i="10"/>
  <c r="B282" i="10"/>
  <c r="B283" i="10"/>
  <c r="B284" i="10"/>
  <c r="B285" i="10"/>
  <c r="B286" i="10"/>
  <c r="B287" i="10"/>
  <c r="B288" i="10"/>
  <c r="B289" i="10"/>
  <c r="B290" i="10"/>
  <c r="B291" i="10"/>
  <c r="B292" i="10"/>
  <c r="B293" i="10"/>
  <c r="B294" i="10"/>
  <c r="B295" i="10"/>
  <c r="B296" i="10"/>
  <c r="B297" i="10"/>
  <c r="B298" i="10"/>
  <c r="B299" i="10"/>
  <c r="B300" i="10"/>
  <c r="B301" i="10"/>
  <c r="B302" i="10"/>
  <c r="B303" i="10"/>
  <c r="B304" i="10"/>
  <c r="B305" i="10"/>
  <c r="B306" i="10"/>
  <c r="B307" i="10"/>
  <c r="B2" i="10"/>
  <c r="U249" i="4" l="1"/>
  <c r="T249" i="4"/>
  <c r="U242" i="4"/>
  <c r="T242" i="4"/>
  <c r="U88" i="4"/>
  <c r="J36" i="19"/>
  <c r="E39" i="19"/>
  <c r="A34" i="19"/>
  <c r="M277" i="2"/>
  <c r="P285" i="2"/>
  <c r="O285" i="2"/>
  <c r="N285" i="2"/>
  <c r="M285" i="2"/>
  <c r="P284" i="2"/>
  <c r="O284" i="2"/>
  <c r="N284" i="2"/>
  <c r="M284" i="2"/>
  <c r="P283" i="2"/>
  <c r="O283" i="2"/>
  <c r="N283" i="2"/>
  <c r="M283" i="2"/>
  <c r="P282" i="2"/>
  <c r="O282" i="2"/>
  <c r="N282" i="2"/>
  <c r="M282" i="2"/>
  <c r="P281" i="2"/>
  <c r="O281" i="2"/>
  <c r="N281" i="2"/>
  <c r="M281" i="2"/>
  <c r="P280" i="2"/>
  <c r="O280" i="2"/>
  <c r="N280" i="2"/>
  <c r="M280" i="2"/>
  <c r="P279" i="2"/>
  <c r="O279" i="2"/>
  <c r="N279" i="2"/>
  <c r="M279" i="2"/>
  <c r="P278" i="2"/>
  <c r="O278" i="2"/>
  <c r="N278" i="2"/>
  <c r="M278" i="2"/>
  <c r="P277" i="2"/>
  <c r="O277" i="2"/>
  <c r="N277" i="2"/>
  <c r="E277" i="2"/>
  <c r="G277" i="2"/>
  <c r="F277" i="2" s="1"/>
  <c r="E278" i="2"/>
  <c r="G278" i="2"/>
  <c r="F278" i="2" s="1"/>
  <c r="E279" i="2"/>
  <c r="G279" i="2"/>
  <c r="F279" i="2" s="1"/>
  <c r="E280" i="2"/>
  <c r="G280" i="2"/>
  <c r="F280" i="2" s="1"/>
  <c r="E281" i="2"/>
  <c r="G281" i="2"/>
  <c r="F281" i="2" s="1"/>
  <c r="E282" i="2"/>
  <c r="G282" i="2"/>
  <c r="F282" i="2" s="1"/>
  <c r="E283" i="2"/>
  <c r="G283" i="2"/>
  <c r="F283" i="2" s="1"/>
  <c r="E284" i="2"/>
  <c r="G284" i="2"/>
  <c r="F284" i="2" s="1"/>
  <c r="E285" i="2"/>
  <c r="G285" i="2"/>
  <c r="F285" i="2" s="1"/>
  <c r="P404" i="2"/>
  <c r="O404" i="2"/>
  <c r="N404" i="2"/>
  <c r="M404" i="2"/>
  <c r="P403" i="2"/>
  <c r="O403" i="2"/>
  <c r="N403" i="2"/>
  <c r="M403" i="2"/>
  <c r="P402" i="2"/>
  <c r="O402" i="2"/>
  <c r="N402" i="2"/>
  <c r="M402" i="2"/>
  <c r="P401" i="2"/>
  <c r="O401" i="2"/>
  <c r="N401" i="2"/>
  <c r="M401" i="2"/>
  <c r="P400" i="2"/>
  <c r="O400" i="2"/>
  <c r="N400" i="2"/>
  <c r="M400" i="2"/>
  <c r="P399" i="2"/>
  <c r="O399" i="2"/>
  <c r="N399" i="2"/>
  <c r="M399" i="2"/>
  <c r="P398" i="2"/>
  <c r="O398" i="2"/>
  <c r="N398" i="2"/>
  <c r="M398" i="2"/>
  <c r="P397" i="2"/>
  <c r="O397" i="2"/>
  <c r="N397" i="2"/>
  <c r="M397" i="2"/>
  <c r="P396" i="2"/>
  <c r="O396" i="2"/>
  <c r="N396" i="2"/>
  <c r="M396" i="2"/>
  <c r="C396" i="2"/>
  <c r="E396" i="2"/>
  <c r="G396" i="2"/>
  <c r="F396" i="2" s="1"/>
  <c r="C397" i="2"/>
  <c r="E397" i="2"/>
  <c r="G397" i="2"/>
  <c r="F397" i="2" s="1"/>
  <c r="C398" i="2"/>
  <c r="E398" i="2"/>
  <c r="G398" i="2"/>
  <c r="F398" i="2" s="1"/>
  <c r="C399" i="2"/>
  <c r="E399" i="2"/>
  <c r="G399" i="2"/>
  <c r="F399" i="2" s="1"/>
  <c r="C400" i="2"/>
  <c r="E400" i="2"/>
  <c r="G400" i="2"/>
  <c r="F400" i="2" s="1"/>
  <c r="C401" i="2"/>
  <c r="E401" i="2"/>
  <c r="G401" i="2"/>
  <c r="F401" i="2" s="1"/>
  <c r="C402" i="2"/>
  <c r="E402" i="2"/>
  <c r="G402" i="2"/>
  <c r="F402" i="2" s="1"/>
  <c r="C403" i="2"/>
  <c r="E403" i="2"/>
  <c r="G403" i="2"/>
  <c r="F403" i="2" s="1"/>
  <c r="C404" i="2"/>
  <c r="E404" i="2"/>
  <c r="G404" i="2"/>
  <c r="F404" i="2" s="1"/>
  <c r="T85" i="4" l="1"/>
  <c r="U85" i="4"/>
  <c r="T88" i="4"/>
  <c r="T245" i="4"/>
  <c r="U245" i="4"/>
  <c r="T115" i="4"/>
  <c r="U115" i="4"/>
  <c r="U83" i="4"/>
  <c r="T243" i="4"/>
  <c r="T244" i="4"/>
  <c r="U243" i="4"/>
  <c r="U244" i="4"/>
  <c r="T83" i="4"/>
  <c r="T86" i="4"/>
  <c r="T240" i="4"/>
  <c r="T87" i="4"/>
  <c r="U240" i="4"/>
  <c r="U87" i="4"/>
  <c r="U86" i="4"/>
  <c r="A35" i="19"/>
  <c r="E40" i="19"/>
  <c r="J37" i="19"/>
  <c r="M5" i="2"/>
  <c r="M7" i="2"/>
  <c r="M8" i="2"/>
  <c r="M9" i="2"/>
  <c r="M10" i="2"/>
  <c r="M11" i="2"/>
  <c r="N11" i="2"/>
  <c r="O11" i="2"/>
  <c r="P11" i="2"/>
  <c r="M12" i="2"/>
  <c r="M13" i="2"/>
  <c r="N13" i="2"/>
  <c r="O13" i="2"/>
  <c r="P13" i="2"/>
  <c r="M14" i="2"/>
  <c r="N14" i="2"/>
  <c r="O14" i="2"/>
  <c r="P14" i="2"/>
  <c r="M15" i="2"/>
  <c r="M16" i="2"/>
  <c r="M17" i="2"/>
  <c r="M18" i="2"/>
  <c r="M19" i="2"/>
  <c r="M20" i="2"/>
  <c r="M21" i="2"/>
  <c r="M22" i="2"/>
  <c r="M23" i="2"/>
  <c r="N23" i="2"/>
  <c r="O23" i="2"/>
  <c r="P23" i="2"/>
  <c r="M24" i="2"/>
  <c r="M25" i="2"/>
  <c r="M26" i="2"/>
  <c r="M27" i="2"/>
  <c r="M28" i="2"/>
  <c r="M29" i="2"/>
  <c r="M30" i="2"/>
  <c r="M31" i="2"/>
  <c r="M32" i="2"/>
  <c r="N32" i="2"/>
  <c r="O32" i="2"/>
  <c r="P32" i="2"/>
  <c r="M33" i="2"/>
  <c r="N33" i="2"/>
  <c r="O33" i="2"/>
  <c r="P33" i="2"/>
  <c r="M34" i="2"/>
  <c r="N34" i="2"/>
  <c r="O34" i="2"/>
  <c r="P34" i="2"/>
  <c r="M35" i="2"/>
  <c r="N35" i="2"/>
  <c r="O35" i="2"/>
  <c r="P35" i="2"/>
  <c r="M36" i="2"/>
  <c r="N36" i="2"/>
  <c r="O36" i="2"/>
  <c r="P36" i="2"/>
  <c r="M37" i="2"/>
  <c r="N37" i="2"/>
  <c r="O37" i="2"/>
  <c r="P37" i="2"/>
  <c r="M38" i="2"/>
  <c r="N38" i="2"/>
  <c r="O38" i="2"/>
  <c r="P38" i="2"/>
  <c r="M39" i="2"/>
  <c r="N39" i="2"/>
  <c r="O39" i="2"/>
  <c r="P39" i="2"/>
  <c r="M40" i="2"/>
  <c r="N40" i="2"/>
  <c r="O40" i="2"/>
  <c r="P40" i="2"/>
  <c r="M41" i="2"/>
  <c r="N41" i="2"/>
  <c r="O41" i="2"/>
  <c r="P41" i="2"/>
  <c r="M42" i="2"/>
  <c r="N42" i="2"/>
  <c r="O42" i="2"/>
  <c r="P42" i="2"/>
  <c r="M43" i="2"/>
  <c r="N43" i="2"/>
  <c r="O43" i="2"/>
  <c r="P43" i="2"/>
  <c r="M44" i="2"/>
  <c r="M45" i="2"/>
  <c r="N45" i="2"/>
  <c r="O45" i="2"/>
  <c r="P45" i="2"/>
  <c r="M46" i="2"/>
  <c r="N46" i="2"/>
  <c r="O46" i="2"/>
  <c r="P46" i="2"/>
  <c r="M47" i="2"/>
  <c r="M48" i="2"/>
  <c r="N48" i="2"/>
  <c r="O48" i="2"/>
  <c r="P48" i="2"/>
  <c r="M49" i="2"/>
  <c r="N49" i="2"/>
  <c r="O49" i="2"/>
  <c r="P49" i="2"/>
  <c r="M50" i="2"/>
  <c r="N50" i="2"/>
  <c r="O50" i="2"/>
  <c r="P50" i="2"/>
  <c r="M51" i="2"/>
  <c r="N51" i="2"/>
  <c r="O51" i="2"/>
  <c r="P51" i="2"/>
  <c r="M52" i="2"/>
  <c r="N52" i="2"/>
  <c r="O52" i="2"/>
  <c r="P52" i="2"/>
  <c r="M53" i="2"/>
  <c r="M54" i="2"/>
  <c r="M55" i="2"/>
  <c r="N55" i="2"/>
  <c r="O55" i="2"/>
  <c r="P55" i="2"/>
  <c r="M56" i="2"/>
  <c r="M57" i="2"/>
  <c r="N57" i="2"/>
  <c r="O57" i="2"/>
  <c r="P57" i="2"/>
  <c r="M58" i="2"/>
  <c r="N58" i="2"/>
  <c r="O58" i="2"/>
  <c r="P58" i="2"/>
  <c r="M59" i="2"/>
  <c r="N59" i="2"/>
  <c r="O59" i="2"/>
  <c r="P59" i="2"/>
  <c r="M60" i="2"/>
  <c r="N60" i="2"/>
  <c r="O60" i="2"/>
  <c r="P60" i="2"/>
  <c r="M61" i="2"/>
  <c r="N61" i="2"/>
  <c r="O61" i="2"/>
  <c r="P61" i="2"/>
  <c r="M62" i="2"/>
  <c r="N62" i="2"/>
  <c r="O62" i="2"/>
  <c r="P62" i="2"/>
  <c r="M63" i="2"/>
  <c r="N63" i="2"/>
  <c r="O63" i="2"/>
  <c r="P63" i="2"/>
  <c r="M64" i="2"/>
  <c r="N64" i="2"/>
  <c r="O64" i="2"/>
  <c r="P64" i="2"/>
  <c r="M65" i="2"/>
  <c r="N65" i="2"/>
  <c r="O65" i="2"/>
  <c r="P65" i="2"/>
  <c r="M66" i="2"/>
  <c r="N66" i="2"/>
  <c r="O66" i="2"/>
  <c r="P66" i="2"/>
  <c r="M67" i="2"/>
  <c r="N67" i="2"/>
  <c r="O67" i="2"/>
  <c r="P67" i="2"/>
  <c r="M68" i="2"/>
  <c r="N68" i="2"/>
  <c r="O68" i="2"/>
  <c r="P68" i="2"/>
  <c r="M69" i="2"/>
  <c r="N69" i="2"/>
  <c r="O69" i="2"/>
  <c r="P69" i="2"/>
  <c r="M70" i="2"/>
  <c r="N70" i="2"/>
  <c r="O70" i="2"/>
  <c r="P70" i="2"/>
  <c r="M71" i="2"/>
  <c r="N71" i="2"/>
  <c r="O71" i="2"/>
  <c r="P71" i="2"/>
  <c r="M72" i="2"/>
  <c r="N72" i="2"/>
  <c r="O72" i="2"/>
  <c r="P72" i="2"/>
  <c r="M73" i="2"/>
  <c r="N73" i="2"/>
  <c r="O73" i="2"/>
  <c r="P73" i="2"/>
  <c r="M74" i="2"/>
  <c r="N74" i="2"/>
  <c r="O74" i="2"/>
  <c r="P74" i="2"/>
  <c r="M75" i="2"/>
  <c r="N75" i="2"/>
  <c r="O75" i="2"/>
  <c r="P75" i="2"/>
  <c r="M76" i="2"/>
  <c r="N76" i="2"/>
  <c r="O76" i="2"/>
  <c r="P76" i="2"/>
  <c r="M77" i="2"/>
  <c r="N77" i="2"/>
  <c r="O77" i="2"/>
  <c r="P77" i="2"/>
  <c r="K37" i="4" s="1"/>
  <c r="M78" i="2"/>
  <c r="N78" i="2"/>
  <c r="O78" i="2"/>
  <c r="P78" i="2"/>
  <c r="M79" i="2"/>
  <c r="N79" i="2"/>
  <c r="O79" i="2"/>
  <c r="P79" i="2"/>
  <c r="M80" i="2"/>
  <c r="N80" i="2"/>
  <c r="O80" i="2"/>
  <c r="P80" i="2"/>
  <c r="M81" i="2"/>
  <c r="N81" i="2"/>
  <c r="O81" i="2"/>
  <c r="P81" i="2"/>
  <c r="M82" i="2"/>
  <c r="N82" i="2"/>
  <c r="O82" i="2"/>
  <c r="P82" i="2"/>
  <c r="M83" i="2"/>
  <c r="N83" i="2"/>
  <c r="O83" i="2"/>
  <c r="P83" i="2"/>
  <c r="M84" i="2"/>
  <c r="N84" i="2"/>
  <c r="O84" i="2"/>
  <c r="P84" i="2"/>
  <c r="M85" i="2"/>
  <c r="N85" i="2"/>
  <c r="O85" i="2"/>
  <c r="P85" i="2"/>
  <c r="M86" i="2"/>
  <c r="N86" i="2"/>
  <c r="O86" i="2"/>
  <c r="P86" i="2"/>
  <c r="M87" i="2"/>
  <c r="M88" i="2"/>
  <c r="N88" i="2"/>
  <c r="O88" i="2"/>
  <c r="P88" i="2"/>
  <c r="M89" i="2"/>
  <c r="O89" i="2"/>
  <c r="P89" i="2"/>
  <c r="M90" i="2"/>
  <c r="N90" i="2"/>
  <c r="O90" i="2"/>
  <c r="P90" i="2"/>
  <c r="M91" i="2"/>
  <c r="N91" i="2"/>
  <c r="O91" i="2"/>
  <c r="P91" i="2"/>
  <c r="M92" i="2"/>
  <c r="N92" i="2"/>
  <c r="O92" i="2"/>
  <c r="P92" i="2"/>
  <c r="M93" i="2"/>
  <c r="N93" i="2"/>
  <c r="O93" i="2"/>
  <c r="P93" i="2"/>
  <c r="M94" i="2"/>
  <c r="N94" i="2"/>
  <c r="O94" i="2"/>
  <c r="P94" i="2"/>
  <c r="M95" i="2"/>
  <c r="N95" i="2"/>
  <c r="O95" i="2"/>
  <c r="P95" i="2"/>
  <c r="M96" i="2"/>
  <c r="N96" i="2"/>
  <c r="O96" i="2"/>
  <c r="P96" i="2"/>
  <c r="M97" i="2"/>
  <c r="N97" i="2"/>
  <c r="O97" i="2"/>
  <c r="P97" i="2"/>
  <c r="M98" i="2"/>
  <c r="N98" i="2"/>
  <c r="O98" i="2"/>
  <c r="P98" i="2"/>
  <c r="M99" i="2"/>
  <c r="N99" i="2"/>
  <c r="O99" i="2"/>
  <c r="P99" i="2"/>
  <c r="M100" i="2"/>
  <c r="N100" i="2"/>
  <c r="O100" i="2"/>
  <c r="P100" i="2"/>
  <c r="M101" i="2"/>
  <c r="N101" i="2"/>
  <c r="O101" i="2"/>
  <c r="P101" i="2"/>
  <c r="M102" i="2"/>
  <c r="M103" i="2"/>
  <c r="M104" i="2"/>
  <c r="N104" i="2"/>
  <c r="O104" i="2"/>
  <c r="P104" i="2"/>
  <c r="M105" i="2"/>
  <c r="M106" i="2"/>
  <c r="M107" i="2"/>
  <c r="M108" i="2"/>
  <c r="M109" i="2"/>
  <c r="M110" i="2"/>
  <c r="N110" i="2"/>
  <c r="O110" i="2"/>
  <c r="P110" i="2"/>
  <c r="M111" i="2"/>
  <c r="N111" i="2"/>
  <c r="O111" i="2"/>
  <c r="P111" i="2"/>
  <c r="M112" i="2"/>
  <c r="M113" i="2"/>
  <c r="M114" i="2"/>
  <c r="M115" i="2"/>
  <c r="M116" i="2"/>
  <c r="M117" i="2"/>
  <c r="M118" i="2"/>
  <c r="M119" i="2"/>
  <c r="M120" i="2"/>
  <c r="N120" i="2"/>
  <c r="O120" i="2"/>
  <c r="P120" i="2"/>
  <c r="M121" i="2"/>
  <c r="M122" i="2"/>
  <c r="M123" i="2"/>
  <c r="M124" i="2"/>
  <c r="M125" i="2"/>
  <c r="M126" i="2"/>
  <c r="M127" i="2"/>
  <c r="M128" i="2"/>
  <c r="M129" i="2"/>
  <c r="N129" i="2"/>
  <c r="O129" i="2"/>
  <c r="P129" i="2"/>
  <c r="M130" i="2"/>
  <c r="N130" i="2"/>
  <c r="O130" i="2"/>
  <c r="P130" i="2"/>
  <c r="M131" i="2"/>
  <c r="M132" i="2"/>
  <c r="N132" i="2"/>
  <c r="O132" i="2"/>
  <c r="P132" i="2"/>
  <c r="M133" i="2"/>
  <c r="M134" i="2"/>
  <c r="M135" i="2"/>
  <c r="M136" i="2"/>
  <c r="M137" i="2"/>
  <c r="M138" i="2"/>
  <c r="M139" i="2"/>
  <c r="N139" i="2"/>
  <c r="O139" i="2"/>
  <c r="P139" i="2"/>
  <c r="M140" i="2"/>
  <c r="N140" i="2"/>
  <c r="O140" i="2"/>
  <c r="P140" i="2"/>
  <c r="N141" i="2"/>
  <c r="O141" i="2"/>
  <c r="P141" i="2"/>
  <c r="M142" i="2"/>
  <c r="N142" i="2"/>
  <c r="O142" i="2"/>
  <c r="P142" i="2"/>
  <c r="M143" i="2"/>
  <c r="N143" i="2"/>
  <c r="O143" i="2"/>
  <c r="P143" i="2"/>
  <c r="M144" i="2"/>
  <c r="N144" i="2"/>
  <c r="O144" i="2"/>
  <c r="P144" i="2"/>
  <c r="M145" i="2"/>
  <c r="N145" i="2"/>
  <c r="O145" i="2"/>
  <c r="P145" i="2"/>
  <c r="K76" i="4" s="1"/>
  <c r="M146" i="2"/>
  <c r="N146" i="2"/>
  <c r="O146" i="2"/>
  <c r="P146" i="2"/>
  <c r="M147" i="2"/>
  <c r="N147" i="2"/>
  <c r="O147" i="2"/>
  <c r="P147" i="2"/>
  <c r="M148" i="2"/>
  <c r="N148" i="2"/>
  <c r="O148" i="2"/>
  <c r="P148" i="2"/>
  <c r="M149" i="2"/>
  <c r="N149" i="2"/>
  <c r="O149" i="2"/>
  <c r="P149" i="2"/>
  <c r="M150" i="2"/>
  <c r="N150" i="2"/>
  <c r="O150" i="2"/>
  <c r="P150" i="2"/>
  <c r="M151" i="2"/>
  <c r="N151" i="2"/>
  <c r="O151" i="2"/>
  <c r="P151" i="2"/>
  <c r="M152" i="2"/>
  <c r="N152" i="2"/>
  <c r="O152" i="2"/>
  <c r="P152" i="2"/>
  <c r="M153" i="2"/>
  <c r="N153" i="2"/>
  <c r="O153" i="2"/>
  <c r="P153" i="2"/>
  <c r="M154" i="2"/>
  <c r="N154" i="2"/>
  <c r="O154" i="2"/>
  <c r="P154" i="2"/>
  <c r="M155" i="2"/>
  <c r="N155" i="2"/>
  <c r="O155" i="2"/>
  <c r="P155" i="2"/>
  <c r="M156" i="2"/>
  <c r="N156" i="2"/>
  <c r="O156" i="2"/>
  <c r="P156" i="2"/>
  <c r="M157" i="2"/>
  <c r="N157" i="2"/>
  <c r="O157" i="2"/>
  <c r="P157" i="2"/>
  <c r="M158" i="2"/>
  <c r="N158" i="2"/>
  <c r="O158" i="2"/>
  <c r="P158" i="2"/>
  <c r="M159" i="2"/>
  <c r="N159" i="2"/>
  <c r="O159" i="2"/>
  <c r="P159" i="2"/>
  <c r="M160" i="2"/>
  <c r="M161" i="2"/>
  <c r="M162" i="2"/>
  <c r="M163" i="2"/>
  <c r="M164" i="2"/>
  <c r="M165" i="2"/>
  <c r="M166" i="2"/>
  <c r="M167" i="2"/>
  <c r="M168" i="2"/>
  <c r="N168" i="2"/>
  <c r="O168" i="2"/>
  <c r="P168" i="2"/>
  <c r="M169" i="2"/>
  <c r="N169" i="2"/>
  <c r="O169" i="2"/>
  <c r="P169" i="2"/>
  <c r="M170" i="2"/>
  <c r="N170" i="2"/>
  <c r="O170" i="2"/>
  <c r="P170" i="2"/>
  <c r="M171" i="2"/>
  <c r="N171" i="2"/>
  <c r="O171" i="2"/>
  <c r="P171" i="2"/>
  <c r="M172" i="2"/>
  <c r="N172" i="2"/>
  <c r="O172" i="2"/>
  <c r="P172" i="2"/>
  <c r="M173" i="2"/>
  <c r="N173" i="2"/>
  <c r="O173" i="2"/>
  <c r="P173" i="2"/>
  <c r="M174" i="2"/>
  <c r="N174" i="2"/>
  <c r="O174" i="2"/>
  <c r="P174" i="2"/>
  <c r="M175" i="2"/>
  <c r="N175" i="2"/>
  <c r="O175" i="2"/>
  <c r="P175" i="2"/>
  <c r="M176" i="2"/>
  <c r="N176" i="2"/>
  <c r="O176" i="2"/>
  <c r="P176" i="2"/>
  <c r="M177" i="2"/>
  <c r="N177" i="2"/>
  <c r="O177" i="2"/>
  <c r="P177" i="2"/>
  <c r="M178" i="2"/>
  <c r="N178" i="2"/>
  <c r="O178" i="2"/>
  <c r="P178" i="2"/>
  <c r="M179" i="2"/>
  <c r="N179" i="2"/>
  <c r="O179" i="2"/>
  <c r="P179" i="2"/>
  <c r="M180" i="2"/>
  <c r="N180" i="2"/>
  <c r="O180" i="2"/>
  <c r="P180" i="2"/>
  <c r="M181" i="2"/>
  <c r="N181" i="2"/>
  <c r="O181" i="2"/>
  <c r="P181" i="2"/>
  <c r="M182" i="2"/>
  <c r="N182" i="2"/>
  <c r="O182" i="2"/>
  <c r="P182" i="2"/>
  <c r="M183" i="2"/>
  <c r="N183" i="2"/>
  <c r="O183" i="2"/>
  <c r="P183" i="2"/>
  <c r="M184" i="2"/>
  <c r="N184" i="2"/>
  <c r="O184" i="2"/>
  <c r="P184" i="2"/>
  <c r="M185" i="2"/>
  <c r="M186" i="2"/>
  <c r="M187" i="2"/>
  <c r="M188" i="2"/>
  <c r="M189" i="2"/>
  <c r="N189" i="2"/>
  <c r="O189" i="2"/>
  <c r="P189" i="2"/>
  <c r="M190" i="2"/>
  <c r="N190" i="2"/>
  <c r="O190" i="2"/>
  <c r="P190" i="2"/>
  <c r="M191" i="2"/>
  <c r="N191" i="2"/>
  <c r="O191" i="2"/>
  <c r="P191" i="2"/>
  <c r="M192" i="2"/>
  <c r="N192" i="2"/>
  <c r="O192" i="2"/>
  <c r="P192" i="2"/>
  <c r="M193" i="2"/>
  <c r="N193" i="2"/>
  <c r="O193" i="2"/>
  <c r="P193" i="2"/>
  <c r="M194" i="2"/>
  <c r="N194" i="2"/>
  <c r="O194" i="2"/>
  <c r="P194" i="2"/>
  <c r="M195" i="2"/>
  <c r="M196" i="2"/>
  <c r="M197" i="2"/>
  <c r="M198" i="2"/>
  <c r="M199" i="2"/>
  <c r="N199" i="2"/>
  <c r="O199" i="2"/>
  <c r="P199" i="2"/>
  <c r="M200" i="2"/>
  <c r="N200" i="2"/>
  <c r="O200" i="2"/>
  <c r="P200" i="2"/>
  <c r="M201" i="2"/>
  <c r="N201" i="2"/>
  <c r="O201" i="2"/>
  <c r="P201" i="2"/>
  <c r="M202" i="2"/>
  <c r="M203" i="2"/>
  <c r="P203" i="2"/>
  <c r="M204" i="2"/>
  <c r="M205" i="2"/>
  <c r="M206" i="2"/>
  <c r="M207" i="2"/>
  <c r="M208" i="2"/>
  <c r="N208" i="2"/>
  <c r="O208" i="2"/>
  <c r="P208" i="2"/>
  <c r="M209" i="2"/>
  <c r="N209" i="2"/>
  <c r="O209" i="2"/>
  <c r="P209" i="2"/>
  <c r="M210" i="2"/>
  <c r="N210" i="2"/>
  <c r="O210" i="2"/>
  <c r="P210" i="2"/>
  <c r="M211" i="2"/>
  <c r="N211" i="2"/>
  <c r="O211" i="2"/>
  <c r="P211" i="2"/>
  <c r="M212" i="2"/>
  <c r="N212" i="2"/>
  <c r="O212" i="2"/>
  <c r="P212" i="2"/>
  <c r="M213" i="2"/>
  <c r="N213" i="2"/>
  <c r="O213" i="2"/>
  <c r="P213" i="2"/>
  <c r="M214" i="2"/>
  <c r="N214" i="2"/>
  <c r="O214" i="2"/>
  <c r="P214" i="2"/>
  <c r="M215" i="2"/>
  <c r="N215" i="2"/>
  <c r="O215" i="2"/>
  <c r="P215" i="2"/>
  <c r="M216" i="2"/>
  <c r="N216" i="2"/>
  <c r="O216" i="2"/>
  <c r="P216" i="2"/>
  <c r="M217" i="2"/>
  <c r="N217" i="2"/>
  <c r="O217" i="2"/>
  <c r="P217" i="2"/>
  <c r="M218" i="2"/>
  <c r="N218" i="2"/>
  <c r="O218" i="2"/>
  <c r="P218" i="2"/>
  <c r="M219" i="2"/>
  <c r="N219" i="2"/>
  <c r="O219" i="2"/>
  <c r="P219" i="2"/>
  <c r="M220" i="2"/>
  <c r="N220" i="2"/>
  <c r="O220" i="2"/>
  <c r="P220" i="2"/>
  <c r="M221" i="2"/>
  <c r="N221" i="2"/>
  <c r="O221" i="2"/>
  <c r="P221" i="2"/>
  <c r="M222" i="2"/>
  <c r="N222" i="2"/>
  <c r="O222" i="2"/>
  <c r="P222" i="2"/>
  <c r="M223" i="2"/>
  <c r="N223" i="2"/>
  <c r="O223" i="2"/>
  <c r="P223" i="2"/>
  <c r="M224" i="2"/>
  <c r="N224" i="2"/>
  <c r="O224" i="2"/>
  <c r="P224" i="2"/>
  <c r="M225" i="2"/>
  <c r="M226" i="2"/>
  <c r="M227" i="2"/>
  <c r="N227" i="2"/>
  <c r="O227" i="2"/>
  <c r="P227" i="2"/>
  <c r="M228" i="2"/>
  <c r="N228" i="2"/>
  <c r="O228" i="2"/>
  <c r="P228" i="2"/>
  <c r="M229" i="2"/>
  <c r="M230" i="2"/>
  <c r="M231" i="2"/>
  <c r="M232" i="2"/>
  <c r="M233" i="2"/>
  <c r="N233" i="2"/>
  <c r="O233" i="2"/>
  <c r="P233" i="2"/>
  <c r="M234" i="2"/>
  <c r="M235" i="2"/>
  <c r="M236" i="2"/>
  <c r="N236" i="2"/>
  <c r="O236" i="2"/>
  <c r="M237" i="2"/>
  <c r="N237" i="2"/>
  <c r="O237" i="2"/>
  <c r="P237" i="2"/>
  <c r="M238" i="2"/>
  <c r="N238" i="2"/>
  <c r="O238" i="2"/>
  <c r="P238" i="2"/>
  <c r="M239" i="2"/>
  <c r="N239" i="2"/>
  <c r="O239" i="2"/>
  <c r="P239" i="2"/>
  <c r="M240" i="2"/>
  <c r="N240" i="2"/>
  <c r="O240" i="2"/>
  <c r="P240" i="2"/>
  <c r="M241" i="2"/>
  <c r="N241" i="2"/>
  <c r="O241" i="2"/>
  <c r="P241" i="2"/>
  <c r="M242" i="2"/>
  <c r="N242" i="2"/>
  <c r="O242" i="2"/>
  <c r="P242" i="2"/>
  <c r="M243" i="2"/>
  <c r="N243" i="2"/>
  <c r="O243" i="2"/>
  <c r="P243" i="2"/>
  <c r="M244" i="2"/>
  <c r="N244" i="2"/>
  <c r="O244" i="2"/>
  <c r="P244" i="2"/>
  <c r="M245" i="2"/>
  <c r="N245" i="2"/>
  <c r="O245" i="2"/>
  <c r="P245" i="2"/>
  <c r="M246" i="2"/>
  <c r="N246" i="2"/>
  <c r="O246" i="2"/>
  <c r="P246" i="2"/>
  <c r="M247" i="2"/>
  <c r="N247" i="2"/>
  <c r="O247" i="2"/>
  <c r="P247" i="2"/>
  <c r="M248" i="2"/>
  <c r="N248" i="2"/>
  <c r="O248" i="2"/>
  <c r="P248" i="2"/>
  <c r="M249" i="2"/>
  <c r="N249" i="2"/>
  <c r="O249" i="2"/>
  <c r="P249" i="2"/>
  <c r="M250" i="2"/>
  <c r="N250" i="2"/>
  <c r="O250" i="2"/>
  <c r="P250" i="2"/>
  <c r="M251" i="2"/>
  <c r="N251" i="2"/>
  <c r="O251" i="2"/>
  <c r="P251" i="2"/>
  <c r="M252" i="2"/>
  <c r="N252" i="2"/>
  <c r="O252" i="2"/>
  <c r="P252" i="2"/>
  <c r="M253" i="2"/>
  <c r="N253" i="2"/>
  <c r="O253" i="2"/>
  <c r="P253" i="2"/>
  <c r="M254" i="2"/>
  <c r="N254" i="2"/>
  <c r="O254" i="2"/>
  <c r="P254" i="2"/>
  <c r="M255" i="2"/>
  <c r="N255" i="2"/>
  <c r="O255" i="2"/>
  <c r="P255" i="2"/>
  <c r="M256" i="2"/>
  <c r="N256" i="2"/>
  <c r="O256" i="2"/>
  <c r="P256" i="2"/>
  <c r="M257" i="2"/>
  <c r="N257" i="2"/>
  <c r="O257" i="2"/>
  <c r="P257" i="2"/>
  <c r="M258" i="2"/>
  <c r="N258" i="2"/>
  <c r="O258" i="2"/>
  <c r="P258" i="2"/>
  <c r="M259" i="2"/>
  <c r="N259" i="2"/>
  <c r="O259" i="2"/>
  <c r="P259" i="2"/>
  <c r="M260" i="2"/>
  <c r="N260" i="2"/>
  <c r="O260" i="2"/>
  <c r="P260" i="2"/>
  <c r="M261" i="2"/>
  <c r="N261" i="2"/>
  <c r="O261" i="2"/>
  <c r="P261" i="2"/>
  <c r="M262" i="2"/>
  <c r="M263" i="2"/>
  <c r="M264" i="2"/>
  <c r="N264" i="2"/>
  <c r="O264" i="2"/>
  <c r="P264" i="2"/>
  <c r="M265" i="2"/>
  <c r="M266" i="2"/>
  <c r="N266" i="2"/>
  <c r="O266" i="2"/>
  <c r="P266" i="2"/>
  <c r="M267" i="2"/>
  <c r="N267" i="2"/>
  <c r="O267" i="2"/>
  <c r="P267" i="2"/>
  <c r="M268" i="2"/>
  <c r="N268" i="2"/>
  <c r="O268" i="2"/>
  <c r="P268" i="2"/>
  <c r="M269" i="2"/>
  <c r="N269" i="2"/>
  <c r="O269" i="2"/>
  <c r="P269" i="2"/>
  <c r="M270" i="2"/>
  <c r="N270" i="2"/>
  <c r="O270" i="2"/>
  <c r="P270" i="2"/>
  <c r="M271" i="2"/>
  <c r="N271" i="2"/>
  <c r="O271" i="2"/>
  <c r="P271" i="2"/>
  <c r="M272" i="2"/>
  <c r="M273" i="2"/>
  <c r="M274" i="2"/>
  <c r="M275" i="2"/>
  <c r="M276" i="2"/>
  <c r="N276" i="2"/>
  <c r="O276" i="2"/>
  <c r="P276" i="2"/>
  <c r="M286" i="2"/>
  <c r="N286" i="2"/>
  <c r="O286" i="2"/>
  <c r="P286" i="2"/>
  <c r="M287" i="2"/>
  <c r="N287" i="2"/>
  <c r="O287" i="2"/>
  <c r="P287" i="2"/>
  <c r="M288" i="2"/>
  <c r="N288" i="2"/>
  <c r="O288" i="2"/>
  <c r="P288" i="2"/>
  <c r="M289" i="2"/>
  <c r="N289" i="2"/>
  <c r="O289" i="2"/>
  <c r="P289" i="2"/>
  <c r="M290" i="2"/>
  <c r="N290" i="2"/>
  <c r="O290" i="2"/>
  <c r="P290" i="2"/>
  <c r="M291" i="2"/>
  <c r="N291" i="2"/>
  <c r="O291" i="2"/>
  <c r="P291" i="2"/>
  <c r="M292" i="2"/>
  <c r="N292" i="2"/>
  <c r="O292" i="2"/>
  <c r="P292" i="2"/>
  <c r="M293" i="2"/>
  <c r="N293" i="2"/>
  <c r="O293" i="2"/>
  <c r="P293" i="2"/>
  <c r="M294" i="2"/>
  <c r="N294" i="2"/>
  <c r="O294" i="2"/>
  <c r="P294" i="2"/>
  <c r="M295" i="2"/>
  <c r="N295" i="2"/>
  <c r="O295" i="2"/>
  <c r="P295" i="2"/>
  <c r="M296" i="2"/>
  <c r="N296" i="2"/>
  <c r="O296" i="2"/>
  <c r="P296" i="2"/>
  <c r="M297" i="2"/>
  <c r="N297" i="2"/>
  <c r="O297" i="2"/>
  <c r="P297" i="2"/>
  <c r="M298" i="2"/>
  <c r="N298" i="2"/>
  <c r="O298" i="2"/>
  <c r="P298" i="2"/>
  <c r="M299" i="2"/>
  <c r="N299" i="2"/>
  <c r="O299" i="2"/>
  <c r="P299" i="2"/>
  <c r="M300" i="2"/>
  <c r="N300" i="2"/>
  <c r="O300" i="2"/>
  <c r="P300" i="2"/>
  <c r="M301" i="2"/>
  <c r="N301" i="2"/>
  <c r="O301" i="2"/>
  <c r="P301" i="2"/>
  <c r="M302" i="2"/>
  <c r="M303" i="2"/>
  <c r="M304" i="2"/>
  <c r="M305" i="2"/>
  <c r="M306" i="2"/>
  <c r="N306" i="2"/>
  <c r="O306" i="2"/>
  <c r="P306" i="2"/>
  <c r="M307" i="2"/>
  <c r="M308" i="2"/>
  <c r="M309" i="2"/>
  <c r="M310" i="2"/>
  <c r="M311" i="2"/>
  <c r="M312" i="2"/>
  <c r="M313" i="2"/>
  <c r="M314" i="2"/>
  <c r="M315" i="2"/>
  <c r="N315" i="2"/>
  <c r="O315" i="2"/>
  <c r="P315" i="2"/>
  <c r="M316" i="2"/>
  <c r="N316" i="2"/>
  <c r="O316" i="2"/>
  <c r="P316" i="2"/>
  <c r="M317" i="2"/>
  <c r="N317" i="2"/>
  <c r="O317" i="2"/>
  <c r="P317" i="2"/>
  <c r="M318" i="2"/>
  <c r="N318" i="2"/>
  <c r="O318" i="2"/>
  <c r="P318" i="2"/>
  <c r="M319" i="2"/>
  <c r="N319" i="2"/>
  <c r="O319" i="2"/>
  <c r="P319" i="2"/>
  <c r="M320" i="2"/>
  <c r="N320" i="2"/>
  <c r="O320" i="2"/>
  <c r="P320" i="2"/>
  <c r="M321" i="2"/>
  <c r="N321" i="2"/>
  <c r="O321" i="2"/>
  <c r="P321" i="2"/>
  <c r="M322" i="2"/>
  <c r="N322" i="2"/>
  <c r="O322" i="2"/>
  <c r="P322" i="2"/>
  <c r="M323" i="2"/>
  <c r="N323" i="2"/>
  <c r="O323" i="2"/>
  <c r="P323" i="2"/>
  <c r="M324" i="2"/>
  <c r="N324" i="2"/>
  <c r="O324" i="2"/>
  <c r="P324" i="2"/>
  <c r="M325" i="2"/>
  <c r="N325" i="2"/>
  <c r="O325" i="2"/>
  <c r="P325" i="2"/>
  <c r="M326" i="2"/>
  <c r="N326" i="2"/>
  <c r="O326" i="2"/>
  <c r="P326" i="2"/>
  <c r="M327" i="2"/>
  <c r="M328" i="2"/>
  <c r="M329" i="2"/>
  <c r="M330" i="2"/>
  <c r="M331" i="2"/>
  <c r="N331" i="2"/>
  <c r="O331" i="2"/>
  <c r="P331" i="2"/>
  <c r="M332" i="2"/>
  <c r="M333" i="2"/>
  <c r="M334" i="2"/>
  <c r="N334" i="2"/>
  <c r="O334" i="2"/>
  <c r="M335" i="2"/>
  <c r="N335" i="2"/>
  <c r="O335" i="2"/>
  <c r="P335" i="2"/>
  <c r="M336" i="2"/>
  <c r="N336" i="2"/>
  <c r="O336" i="2"/>
  <c r="P336" i="2"/>
  <c r="M337" i="2"/>
  <c r="N337" i="2"/>
  <c r="O337" i="2"/>
  <c r="P337" i="2"/>
  <c r="M338" i="2"/>
  <c r="N338" i="2"/>
  <c r="O338" i="2"/>
  <c r="P338" i="2"/>
  <c r="M339" i="2"/>
  <c r="N339" i="2"/>
  <c r="O339" i="2"/>
  <c r="P339" i="2"/>
  <c r="M340" i="2"/>
  <c r="N340" i="2"/>
  <c r="O340" i="2"/>
  <c r="P340" i="2"/>
  <c r="M341" i="2"/>
  <c r="N341" i="2"/>
  <c r="O341" i="2"/>
  <c r="P341" i="2"/>
  <c r="M342" i="2"/>
  <c r="N342" i="2"/>
  <c r="O342" i="2"/>
  <c r="P342" i="2"/>
  <c r="M343" i="2"/>
  <c r="N343" i="2"/>
  <c r="O343" i="2"/>
  <c r="P343" i="2"/>
  <c r="M344" i="2"/>
  <c r="N344" i="2"/>
  <c r="O344" i="2"/>
  <c r="P344" i="2"/>
  <c r="M345" i="2"/>
  <c r="N345" i="2"/>
  <c r="O345" i="2"/>
  <c r="P345" i="2"/>
  <c r="M346" i="2"/>
  <c r="N346" i="2"/>
  <c r="O346" i="2"/>
  <c r="P346" i="2"/>
  <c r="M347" i="2"/>
  <c r="M348" i="2"/>
  <c r="N348" i="2"/>
  <c r="O348" i="2"/>
  <c r="P348" i="2"/>
  <c r="M349" i="2"/>
  <c r="M350" i="2"/>
  <c r="M351" i="2"/>
  <c r="M352" i="2"/>
  <c r="M353" i="2"/>
  <c r="N353" i="2"/>
  <c r="O353" i="2"/>
  <c r="P353" i="2"/>
  <c r="M354" i="2"/>
  <c r="M355" i="2"/>
  <c r="N355" i="2"/>
  <c r="O355" i="2"/>
  <c r="P355" i="2"/>
  <c r="M356" i="2"/>
  <c r="N356" i="2"/>
  <c r="O356" i="2"/>
  <c r="P356" i="2"/>
  <c r="M357" i="2"/>
  <c r="N357" i="2"/>
  <c r="O357" i="2"/>
  <c r="P357" i="2"/>
  <c r="M358" i="2"/>
  <c r="N358" i="2"/>
  <c r="O358" i="2"/>
  <c r="P358" i="2"/>
  <c r="M359" i="2"/>
  <c r="N359" i="2"/>
  <c r="O359" i="2"/>
  <c r="P359" i="2"/>
  <c r="M360" i="2"/>
  <c r="N360" i="2"/>
  <c r="O360" i="2"/>
  <c r="P360" i="2"/>
  <c r="M361" i="2"/>
  <c r="M362" i="2"/>
  <c r="N362" i="2"/>
  <c r="O362" i="2"/>
  <c r="P362" i="2"/>
  <c r="M363" i="2"/>
  <c r="M364" i="2"/>
  <c r="N364" i="2"/>
  <c r="O364" i="2"/>
  <c r="P364" i="2"/>
  <c r="M365" i="2"/>
  <c r="N365" i="2"/>
  <c r="O365" i="2"/>
  <c r="P365" i="2"/>
  <c r="M366" i="2"/>
  <c r="M367" i="2"/>
  <c r="N367" i="2"/>
  <c r="O367" i="2"/>
  <c r="P367" i="2"/>
  <c r="M368" i="2"/>
  <c r="M369" i="2"/>
  <c r="M370" i="2"/>
  <c r="M371" i="2"/>
  <c r="M372" i="2"/>
  <c r="N372" i="2"/>
  <c r="O372" i="2"/>
  <c r="P372" i="2"/>
  <c r="M373" i="2"/>
  <c r="M374" i="2"/>
  <c r="N374" i="2"/>
  <c r="O374" i="2"/>
  <c r="P374" i="2"/>
  <c r="M375" i="2"/>
  <c r="N375" i="2"/>
  <c r="O375" i="2"/>
  <c r="P375" i="2"/>
  <c r="M376" i="2"/>
  <c r="N376" i="2"/>
  <c r="O376" i="2"/>
  <c r="P376" i="2"/>
  <c r="M377" i="2"/>
  <c r="N377" i="2"/>
  <c r="O377" i="2"/>
  <c r="P377" i="2"/>
  <c r="M378" i="2"/>
  <c r="N378" i="2"/>
  <c r="O378" i="2"/>
  <c r="P378" i="2"/>
  <c r="M379" i="2"/>
  <c r="N379" i="2"/>
  <c r="O379" i="2"/>
  <c r="P379" i="2"/>
  <c r="M380" i="2"/>
  <c r="N380" i="2"/>
  <c r="O380" i="2"/>
  <c r="P380" i="2"/>
  <c r="M381" i="2"/>
  <c r="N381" i="2"/>
  <c r="O381" i="2"/>
  <c r="P381" i="2"/>
  <c r="M382" i="2"/>
  <c r="N382" i="2"/>
  <c r="O382" i="2"/>
  <c r="P382" i="2"/>
  <c r="M383" i="2"/>
  <c r="N383" i="2"/>
  <c r="O383" i="2"/>
  <c r="P383" i="2"/>
  <c r="M384" i="2"/>
  <c r="N384" i="2"/>
  <c r="O384" i="2"/>
  <c r="P384" i="2"/>
  <c r="M385" i="2"/>
  <c r="N385" i="2"/>
  <c r="O385" i="2"/>
  <c r="P385" i="2"/>
  <c r="M386" i="2"/>
  <c r="N386" i="2"/>
  <c r="O386" i="2"/>
  <c r="P386" i="2"/>
  <c r="M387" i="2"/>
  <c r="N387" i="2"/>
  <c r="O387" i="2"/>
  <c r="P387" i="2"/>
  <c r="M388" i="2"/>
  <c r="N388" i="2"/>
  <c r="O388" i="2"/>
  <c r="P388" i="2"/>
  <c r="M389" i="2"/>
  <c r="N389" i="2"/>
  <c r="O389" i="2"/>
  <c r="P389" i="2"/>
  <c r="M390" i="2"/>
  <c r="N390" i="2"/>
  <c r="O390" i="2"/>
  <c r="P390" i="2"/>
  <c r="M391" i="2"/>
  <c r="N391" i="2"/>
  <c r="O391" i="2"/>
  <c r="P391" i="2"/>
  <c r="M392" i="2"/>
  <c r="N392" i="2"/>
  <c r="O392" i="2"/>
  <c r="P392" i="2"/>
  <c r="M393" i="2"/>
  <c r="N393" i="2"/>
  <c r="O393" i="2"/>
  <c r="P393" i="2"/>
  <c r="M394" i="2"/>
  <c r="N394" i="2"/>
  <c r="O394" i="2"/>
  <c r="P394" i="2"/>
  <c r="M395" i="2"/>
  <c r="N395" i="2"/>
  <c r="O395" i="2"/>
  <c r="P395" i="2"/>
  <c r="M405" i="2"/>
  <c r="N405" i="2"/>
  <c r="O405" i="2"/>
  <c r="P405" i="2"/>
  <c r="M406" i="2"/>
  <c r="N406" i="2"/>
  <c r="O406" i="2"/>
  <c r="P406" i="2"/>
  <c r="M407" i="2"/>
  <c r="N407" i="2"/>
  <c r="O407" i="2"/>
  <c r="P407" i="2"/>
  <c r="M408" i="2"/>
  <c r="N408" i="2"/>
  <c r="O408" i="2"/>
  <c r="P408" i="2"/>
  <c r="M409" i="2"/>
  <c r="N409" i="2"/>
  <c r="O409" i="2"/>
  <c r="P409" i="2"/>
  <c r="M410" i="2"/>
  <c r="N410" i="2"/>
  <c r="O410" i="2"/>
  <c r="P410" i="2"/>
  <c r="M411" i="2"/>
  <c r="N411" i="2"/>
  <c r="O411" i="2"/>
  <c r="P411" i="2"/>
  <c r="M412" i="2"/>
  <c r="N412" i="2"/>
  <c r="O412" i="2"/>
  <c r="P412" i="2"/>
  <c r="M413" i="2"/>
  <c r="N413" i="2"/>
  <c r="O413" i="2"/>
  <c r="P413" i="2"/>
  <c r="M414" i="2"/>
  <c r="N414" i="2"/>
  <c r="O414" i="2"/>
  <c r="P414" i="2"/>
  <c r="M415" i="2"/>
  <c r="N415" i="2"/>
  <c r="O415" i="2"/>
  <c r="P415" i="2"/>
  <c r="M416" i="2"/>
  <c r="N416" i="2"/>
  <c r="O416" i="2"/>
  <c r="P416" i="2"/>
  <c r="M417" i="2"/>
  <c r="N417" i="2"/>
  <c r="O417" i="2"/>
  <c r="P417" i="2"/>
  <c r="M418" i="2"/>
  <c r="N418" i="2"/>
  <c r="O418" i="2"/>
  <c r="P418" i="2"/>
  <c r="M419" i="2"/>
  <c r="N419" i="2"/>
  <c r="O419" i="2"/>
  <c r="P419" i="2"/>
  <c r="M420" i="2"/>
  <c r="N420" i="2"/>
  <c r="O420" i="2"/>
  <c r="P420" i="2"/>
  <c r="M421" i="2"/>
  <c r="N421" i="2"/>
  <c r="O421" i="2"/>
  <c r="P421" i="2"/>
  <c r="M422" i="2"/>
  <c r="N422" i="2"/>
  <c r="O422" i="2"/>
  <c r="P422" i="2"/>
  <c r="M423" i="2"/>
  <c r="N423" i="2"/>
  <c r="O423" i="2"/>
  <c r="P423" i="2"/>
  <c r="M424" i="2"/>
  <c r="N424" i="2"/>
  <c r="O424" i="2"/>
  <c r="P424" i="2"/>
  <c r="M425" i="2"/>
  <c r="N425" i="2"/>
  <c r="O425" i="2"/>
  <c r="P425" i="2"/>
  <c r="M426" i="2"/>
  <c r="N426" i="2"/>
  <c r="O426" i="2"/>
  <c r="P426" i="2"/>
  <c r="M427" i="2"/>
  <c r="N427" i="2"/>
  <c r="O427" i="2"/>
  <c r="P427" i="2"/>
  <c r="M428" i="2"/>
  <c r="N428" i="2"/>
  <c r="O428" i="2"/>
  <c r="P428" i="2"/>
  <c r="M429" i="2"/>
  <c r="N429" i="2"/>
  <c r="O429" i="2"/>
  <c r="P429" i="2"/>
  <c r="M430" i="2"/>
  <c r="M431" i="2"/>
  <c r="M432" i="2"/>
  <c r="M433" i="2"/>
  <c r="M434" i="2"/>
  <c r="N434" i="2"/>
  <c r="O434" i="2"/>
  <c r="P434" i="2"/>
  <c r="M435" i="2"/>
  <c r="N435" i="2"/>
  <c r="O435" i="2"/>
  <c r="P435" i="2"/>
  <c r="M436" i="2"/>
  <c r="M437" i="2"/>
  <c r="M438" i="2"/>
  <c r="M439" i="2"/>
  <c r="M440" i="2"/>
  <c r="M441" i="2"/>
  <c r="M442" i="2"/>
  <c r="M443" i="2"/>
  <c r="M444" i="2"/>
  <c r="N444" i="2"/>
  <c r="O444" i="2"/>
  <c r="P444" i="2"/>
  <c r="M445" i="2"/>
  <c r="N445" i="2"/>
  <c r="O445" i="2"/>
  <c r="P445" i="2"/>
  <c r="M446" i="2"/>
  <c r="M447" i="2"/>
  <c r="M448" i="2"/>
  <c r="M449" i="2"/>
  <c r="M450" i="2"/>
  <c r="M451" i="2"/>
  <c r="M452" i="2"/>
  <c r="M453" i="2"/>
  <c r="M454" i="2"/>
  <c r="N454" i="2"/>
  <c r="O454" i="2"/>
  <c r="P454" i="2"/>
  <c r="M455" i="2"/>
  <c r="N455" i="2"/>
  <c r="O455" i="2"/>
  <c r="P455" i="2"/>
  <c r="N456" i="2"/>
  <c r="O456" i="2"/>
  <c r="P456" i="2"/>
  <c r="M457" i="2"/>
  <c r="N457" i="2"/>
  <c r="O457" i="2"/>
  <c r="P457" i="2"/>
  <c r="M458" i="2"/>
  <c r="N458" i="2"/>
  <c r="O458" i="2"/>
  <c r="P458" i="2"/>
  <c r="M459" i="2"/>
  <c r="N459" i="2"/>
  <c r="O459" i="2"/>
  <c r="P459" i="2"/>
  <c r="M460" i="2"/>
  <c r="N460" i="2"/>
  <c r="O460" i="2"/>
  <c r="P460" i="2"/>
  <c r="M461" i="2"/>
  <c r="N461" i="2"/>
  <c r="O461" i="2"/>
  <c r="P461" i="2"/>
  <c r="M462" i="2"/>
  <c r="N462" i="2"/>
  <c r="O462" i="2"/>
  <c r="P462" i="2"/>
  <c r="M463" i="2"/>
  <c r="N463" i="2"/>
  <c r="O463" i="2"/>
  <c r="P463" i="2"/>
  <c r="M464" i="2"/>
  <c r="N464" i="2"/>
  <c r="O464" i="2"/>
  <c r="P464" i="2"/>
  <c r="M465" i="2"/>
  <c r="N465" i="2"/>
  <c r="O465" i="2"/>
  <c r="P465" i="2"/>
  <c r="K246" i="4" s="1"/>
  <c r="M466" i="2"/>
  <c r="N466" i="2"/>
  <c r="O466" i="2"/>
  <c r="P466" i="2"/>
  <c r="M467" i="2"/>
  <c r="N467" i="2"/>
  <c r="O467" i="2"/>
  <c r="P467" i="2"/>
  <c r="M468" i="2"/>
  <c r="N468" i="2"/>
  <c r="O468" i="2"/>
  <c r="P468" i="2"/>
  <c r="M469" i="2"/>
  <c r="N469" i="2"/>
  <c r="O469" i="2"/>
  <c r="P469" i="2"/>
  <c r="M470" i="2"/>
  <c r="N470" i="2"/>
  <c r="O470" i="2"/>
  <c r="P470" i="2"/>
  <c r="M471" i="2"/>
  <c r="N471" i="2"/>
  <c r="O471" i="2"/>
  <c r="P471" i="2"/>
  <c r="M472" i="2"/>
  <c r="N472" i="2"/>
  <c r="O472" i="2"/>
  <c r="P472" i="2"/>
  <c r="M473" i="2"/>
  <c r="N473" i="2"/>
  <c r="O473" i="2"/>
  <c r="P473" i="2"/>
  <c r="M474" i="2"/>
  <c r="N474" i="2"/>
  <c r="O474" i="2"/>
  <c r="P474" i="2"/>
  <c r="M475" i="2"/>
  <c r="N475" i="2"/>
  <c r="O475" i="2"/>
  <c r="P475" i="2"/>
  <c r="M476" i="2"/>
  <c r="N476" i="2"/>
  <c r="O476" i="2"/>
  <c r="P476" i="2"/>
  <c r="M477" i="2"/>
  <c r="N477" i="2"/>
  <c r="O477" i="2"/>
  <c r="P477" i="2"/>
  <c r="M478" i="2"/>
  <c r="N478" i="2"/>
  <c r="O478" i="2"/>
  <c r="P478" i="2"/>
  <c r="M479" i="2"/>
  <c r="N479" i="2"/>
  <c r="O479" i="2"/>
  <c r="P479" i="2"/>
  <c r="M480" i="2"/>
  <c r="M481" i="2"/>
  <c r="M482" i="2"/>
  <c r="M483" i="2"/>
  <c r="M484" i="2"/>
  <c r="N484" i="2"/>
  <c r="O484" i="2"/>
  <c r="P484" i="2"/>
  <c r="M485" i="2"/>
  <c r="N485" i="2"/>
  <c r="O485" i="2"/>
  <c r="P485" i="2"/>
  <c r="M486" i="2"/>
  <c r="N486" i="2"/>
  <c r="O486" i="2"/>
  <c r="P486" i="2"/>
  <c r="M487" i="2"/>
  <c r="N487" i="2"/>
  <c r="O487" i="2"/>
  <c r="P487" i="2"/>
  <c r="M488" i="2"/>
  <c r="N488" i="2"/>
  <c r="O488" i="2"/>
  <c r="P488" i="2"/>
  <c r="M489" i="2"/>
  <c r="N489" i="2"/>
  <c r="O489" i="2"/>
  <c r="P489" i="2"/>
  <c r="M490" i="2"/>
  <c r="N490" i="2"/>
  <c r="O490" i="2"/>
  <c r="P490" i="2"/>
  <c r="M491" i="2"/>
  <c r="N491" i="2"/>
  <c r="O491" i="2"/>
  <c r="P491" i="2"/>
  <c r="M492" i="2"/>
  <c r="N492" i="2"/>
  <c r="O492" i="2"/>
  <c r="P492" i="2"/>
  <c r="M493" i="2"/>
  <c r="N493" i="2"/>
  <c r="O493" i="2"/>
  <c r="P493" i="2"/>
  <c r="M494" i="2"/>
  <c r="N494" i="2"/>
  <c r="O494" i="2"/>
  <c r="P494" i="2"/>
  <c r="M495" i="2"/>
  <c r="N495" i="2"/>
  <c r="O495" i="2"/>
  <c r="P495" i="2"/>
  <c r="M496" i="2"/>
  <c r="N496" i="2"/>
  <c r="O496" i="2"/>
  <c r="P496" i="2"/>
  <c r="M497" i="2"/>
  <c r="N497" i="2"/>
  <c r="O497" i="2"/>
  <c r="P497" i="2"/>
  <c r="M498" i="2"/>
  <c r="N498" i="2"/>
  <c r="O498" i="2"/>
  <c r="P498" i="2"/>
  <c r="M499" i="2"/>
  <c r="N499" i="2"/>
  <c r="O499" i="2"/>
  <c r="P499" i="2"/>
  <c r="M500" i="2"/>
  <c r="N500" i="2"/>
  <c r="O500" i="2"/>
  <c r="P500" i="2"/>
  <c r="M501" i="2"/>
  <c r="N501" i="2"/>
  <c r="O501" i="2"/>
  <c r="P501" i="2"/>
  <c r="M502" i="2"/>
  <c r="N502" i="2"/>
  <c r="O502" i="2"/>
  <c r="P502" i="2"/>
  <c r="M503" i="2"/>
  <c r="N503" i="2"/>
  <c r="O503" i="2"/>
  <c r="P503" i="2"/>
  <c r="M504" i="2"/>
  <c r="N504" i="2"/>
  <c r="O504" i="2"/>
  <c r="P504" i="2"/>
  <c r="M505" i="2"/>
  <c r="N505" i="2"/>
  <c r="O505" i="2"/>
  <c r="P505" i="2"/>
  <c r="M506" i="2"/>
  <c r="N506" i="2"/>
  <c r="O506" i="2"/>
  <c r="P506" i="2"/>
  <c r="M507" i="2"/>
  <c r="N507" i="2"/>
  <c r="O507" i="2"/>
  <c r="P507" i="2"/>
  <c r="M508" i="2"/>
  <c r="N508" i="2"/>
  <c r="O508" i="2"/>
  <c r="P508" i="2"/>
  <c r="M509" i="2"/>
  <c r="N509" i="2"/>
  <c r="O509" i="2"/>
  <c r="P509" i="2"/>
  <c r="M510" i="2"/>
  <c r="N510" i="2"/>
  <c r="O510" i="2"/>
  <c r="P510" i="2"/>
  <c r="M511" i="2"/>
  <c r="N511" i="2"/>
  <c r="O511" i="2"/>
  <c r="P511" i="2"/>
  <c r="M512" i="2"/>
  <c r="N512" i="2"/>
  <c r="O512" i="2"/>
  <c r="P512" i="2"/>
  <c r="M513" i="2"/>
  <c r="N513" i="2"/>
  <c r="O513" i="2"/>
  <c r="P513" i="2"/>
  <c r="M514" i="2"/>
  <c r="N514" i="2"/>
  <c r="O514" i="2"/>
  <c r="P514" i="2"/>
  <c r="M515" i="2"/>
  <c r="N515" i="2"/>
  <c r="O515" i="2"/>
  <c r="P515" i="2"/>
  <c r="M516" i="2"/>
  <c r="N516" i="2"/>
  <c r="O516" i="2"/>
  <c r="P516" i="2"/>
  <c r="M517" i="2"/>
  <c r="N517" i="2"/>
  <c r="O517" i="2"/>
  <c r="P517" i="2"/>
  <c r="M518" i="2"/>
  <c r="N518" i="2"/>
  <c r="O518" i="2"/>
  <c r="P518" i="2"/>
  <c r="M519" i="2"/>
  <c r="N519" i="2"/>
  <c r="O519" i="2"/>
  <c r="P519" i="2"/>
  <c r="M520" i="2"/>
  <c r="N520" i="2"/>
  <c r="O520" i="2"/>
  <c r="P520" i="2"/>
  <c r="M521" i="2"/>
  <c r="N521" i="2"/>
  <c r="O521" i="2"/>
  <c r="P521" i="2"/>
  <c r="M522" i="2"/>
  <c r="N522" i="2"/>
  <c r="O522" i="2"/>
  <c r="P522" i="2"/>
  <c r="M523" i="2"/>
  <c r="N523" i="2"/>
  <c r="O523" i="2"/>
  <c r="P523" i="2"/>
  <c r="M524" i="2"/>
  <c r="N524" i="2"/>
  <c r="O524" i="2"/>
  <c r="P524" i="2"/>
  <c r="M525" i="2"/>
  <c r="N525" i="2"/>
  <c r="O525" i="2"/>
  <c r="P525" i="2"/>
  <c r="M526" i="2"/>
  <c r="N526" i="2"/>
  <c r="O526" i="2"/>
  <c r="P526" i="2"/>
  <c r="M527" i="2"/>
  <c r="N527" i="2"/>
  <c r="O527" i="2"/>
  <c r="P527" i="2"/>
  <c r="M528" i="2"/>
  <c r="N528" i="2"/>
  <c r="O528" i="2"/>
  <c r="P528" i="2"/>
  <c r="M529" i="2"/>
  <c r="N529" i="2"/>
  <c r="O529" i="2"/>
  <c r="P529" i="2"/>
  <c r="M530" i="2"/>
  <c r="N530" i="2"/>
  <c r="O530" i="2"/>
  <c r="P530" i="2"/>
  <c r="M531" i="2"/>
  <c r="N531" i="2"/>
  <c r="O531" i="2"/>
  <c r="P531" i="2"/>
  <c r="M532" i="2"/>
  <c r="N532" i="2"/>
  <c r="O532" i="2"/>
  <c r="P532" i="2"/>
  <c r="M533" i="2"/>
  <c r="N533" i="2"/>
  <c r="O533" i="2"/>
  <c r="P533" i="2"/>
  <c r="M534" i="2"/>
  <c r="N534" i="2"/>
  <c r="O534" i="2"/>
  <c r="P534" i="2"/>
  <c r="M535" i="2"/>
  <c r="N535" i="2"/>
  <c r="O535" i="2"/>
  <c r="P535" i="2"/>
  <c r="M536" i="2"/>
  <c r="N536" i="2"/>
  <c r="O536" i="2"/>
  <c r="P536" i="2"/>
  <c r="M537" i="2"/>
  <c r="N537" i="2"/>
  <c r="O537" i="2"/>
  <c r="P537" i="2"/>
  <c r="M538" i="2"/>
  <c r="N538" i="2"/>
  <c r="O538" i="2"/>
  <c r="P538" i="2"/>
  <c r="M539" i="2"/>
  <c r="N539" i="2"/>
  <c r="O539" i="2"/>
  <c r="P539" i="2"/>
  <c r="M540" i="2"/>
  <c r="N540" i="2"/>
  <c r="O540" i="2"/>
  <c r="P540" i="2"/>
  <c r="M541" i="2"/>
  <c r="N541" i="2"/>
  <c r="O541" i="2"/>
  <c r="P541" i="2"/>
  <c r="M542" i="2"/>
  <c r="N542" i="2"/>
  <c r="O542" i="2"/>
  <c r="P542" i="2"/>
  <c r="M543" i="2"/>
  <c r="N543" i="2"/>
  <c r="O543" i="2"/>
  <c r="P543" i="2"/>
  <c r="M544" i="2"/>
  <c r="N544" i="2"/>
  <c r="O544" i="2"/>
  <c r="P544" i="2"/>
  <c r="M545" i="2"/>
  <c r="N545" i="2"/>
  <c r="O545" i="2"/>
  <c r="P545" i="2"/>
  <c r="M546" i="2"/>
  <c r="N546" i="2"/>
  <c r="O546" i="2"/>
  <c r="P546" i="2"/>
  <c r="M547" i="2"/>
  <c r="N547" i="2"/>
  <c r="O547" i="2"/>
  <c r="P547" i="2"/>
  <c r="M548" i="2"/>
  <c r="N548" i="2"/>
  <c r="O548" i="2"/>
  <c r="P548" i="2"/>
  <c r="M549" i="2"/>
  <c r="N549" i="2"/>
  <c r="O549" i="2"/>
  <c r="P549" i="2"/>
  <c r="M550" i="2"/>
  <c r="N550" i="2"/>
  <c r="O550" i="2"/>
  <c r="P550" i="2"/>
  <c r="M551" i="2"/>
  <c r="N551" i="2"/>
  <c r="O551" i="2"/>
  <c r="P551" i="2"/>
  <c r="M552" i="2"/>
  <c r="N552" i="2"/>
  <c r="O552" i="2"/>
  <c r="P552" i="2"/>
  <c r="M553" i="2"/>
  <c r="N553" i="2"/>
  <c r="O553" i="2"/>
  <c r="P553" i="2"/>
  <c r="M554" i="2"/>
  <c r="N554" i="2"/>
  <c r="O554" i="2"/>
  <c r="P554" i="2"/>
  <c r="M555" i="2"/>
  <c r="N555" i="2"/>
  <c r="O555" i="2"/>
  <c r="P555" i="2"/>
  <c r="M556" i="2"/>
  <c r="N556" i="2"/>
  <c r="O556" i="2"/>
  <c r="P556" i="2"/>
  <c r="M557" i="2"/>
  <c r="N557" i="2"/>
  <c r="O557" i="2"/>
  <c r="P557" i="2"/>
  <c r="M558" i="2"/>
  <c r="N558" i="2"/>
  <c r="O558" i="2"/>
  <c r="P558" i="2"/>
  <c r="M559" i="2"/>
  <c r="N559" i="2"/>
  <c r="O559" i="2"/>
  <c r="P559" i="2"/>
  <c r="M560" i="2"/>
  <c r="N560" i="2"/>
  <c r="O560" i="2"/>
  <c r="P560" i="2"/>
  <c r="M561" i="2"/>
  <c r="N561" i="2"/>
  <c r="O561" i="2"/>
  <c r="P561" i="2"/>
  <c r="M562" i="2"/>
  <c r="N562" i="2"/>
  <c r="O562" i="2"/>
  <c r="P562" i="2"/>
  <c r="M563" i="2"/>
  <c r="N563" i="2"/>
  <c r="O563" i="2"/>
  <c r="P563" i="2"/>
  <c r="M564" i="2"/>
  <c r="N564" i="2"/>
  <c r="O564" i="2"/>
  <c r="P564" i="2"/>
  <c r="M565" i="2"/>
  <c r="N565" i="2"/>
  <c r="O565" i="2"/>
  <c r="P565" i="2"/>
  <c r="M566" i="2"/>
  <c r="N566" i="2"/>
  <c r="O566" i="2"/>
  <c r="P566" i="2"/>
  <c r="M567" i="2"/>
  <c r="N567" i="2"/>
  <c r="O567" i="2"/>
  <c r="P567" i="2"/>
  <c r="M568" i="2"/>
  <c r="N568" i="2"/>
  <c r="O568" i="2"/>
  <c r="P568" i="2"/>
  <c r="M569" i="2"/>
  <c r="N569" i="2"/>
  <c r="O569" i="2"/>
  <c r="P569" i="2"/>
  <c r="M570" i="2"/>
  <c r="N570" i="2"/>
  <c r="O570" i="2"/>
  <c r="P570" i="2"/>
  <c r="M571" i="2"/>
  <c r="N571" i="2"/>
  <c r="O571" i="2"/>
  <c r="P571" i="2"/>
  <c r="M572" i="2"/>
  <c r="N572" i="2"/>
  <c r="O572" i="2"/>
  <c r="P572" i="2"/>
  <c r="M573" i="2"/>
  <c r="N573" i="2"/>
  <c r="O573" i="2"/>
  <c r="P573" i="2"/>
  <c r="J38" i="19" l="1"/>
  <c r="E41" i="19"/>
  <c r="A36" i="19"/>
  <c r="A37" i="19" l="1"/>
  <c r="E42" i="19"/>
  <c r="J39" i="19"/>
  <c r="K282" i="4"/>
  <c r="K281" i="4"/>
  <c r="K280" i="4"/>
  <c r="K279" i="4"/>
  <c r="K278" i="4"/>
  <c r="K277" i="4"/>
  <c r="K276" i="4"/>
  <c r="K275" i="4"/>
  <c r="E523" i="2"/>
  <c r="B275" i="4"/>
  <c r="C275" i="4"/>
  <c r="B276" i="4"/>
  <c r="C276" i="4"/>
  <c r="B277" i="4"/>
  <c r="C277" i="4"/>
  <c r="B278" i="4"/>
  <c r="C278" i="4"/>
  <c r="B279" i="4"/>
  <c r="C279" i="4"/>
  <c r="B280" i="4"/>
  <c r="C280" i="4"/>
  <c r="B281" i="4"/>
  <c r="C281" i="4"/>
  <c r="B524" i="2"/>
  <c r="C524" i="2"/>
  <c r="E524" i="2"/>
  <c r="E525" i="2"/>
  <c r="E526" i="2"/>
  <c r="E527" i="2"/>
  <c r="E528" i="2"/>
  <c r="E529" i="2"/>
  <c r="E530" i="2"/>
  <c r="E531" i="2"/>
  <c r="E532" i="2"/>
  <c r="E574"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G523" i="2"/>
  <c r="G524" i="2" s="1"/>
  <c r="C525" i="2"/>
  <c r="C526" i="2"/>
  <c r="C527" i="2"/>
  <c r="C528" i="2"/>
  <c r="C529" i="2"/>
  <c r="C530" i="2"/>
  <c r="C531" i="2"/>
  <c r="C532" i="2"/>
  <c r="C533" i="2"/>
  <c r="G5" i="2"/>
  <c r="F5" i="2" s="1"/>
  <c r="G6" i="2"/>
  <c r="F6" i="2" s="1"/>
  <c r="G7" i="2"/>
  <c r="F7" i="2" s="1"/>
  <c r="G8" i="2"/>
  <c r="F8" i="2" s="1"/>
  <c r="G9" i="2"/>
  <c r="F9" i="2" s="1"/>
  <c r="G10" i="2"/>
  <c r="F10" i="2" s="1"/>
  <c r="G11" i="2"/>
  <c r="F11" i="2" s="1"/>
  <c r="G12" i="2"/>
  <c r="F12" i="2" s="1"/>
  <c r="G13" i="2"/>
  <c r="F13" i="2" s="1"/>
  <c r="G14" i="2"/>
  <c r="F14" i="2" s="1"/>
  <c r="G15" i="2"/>
  <c r="F15" i="2" s="1"/>
  <c r="G16" i="2"/>
  <c r="F16" i="2" s="1"/>
  <c r="G17" i="2"/>
  <c r="F17" i="2" s="1"/>
  <c r="G18" i="2"/>
  <c r="F18" i="2" s="1"/>
  <c r="G19" i="2"/>
  <c r="F19" i="2" s="1"/>
  <c r="G20" i="2"/>
  <c r="F20" i="2" s="1"/>
  <c r="G21" i="2"/>
  <c r="F21" i="2" s="1"/>
  <c r="G22" i="2"/>
  <c r="F22" i="2" s="1"/>
  <c r="G23" i="2"/>
  <c r="F23" i="2" s="1"/>
  <c r="G24" i="2"/>
  <c r="F24" i="2" s="1"/>
  <c r="G25" i="2"/>
  <c r="F25" i="2" s="1"/>
  <c r="G26" i="2"/>
  <c r="F26" i="2" s="1"/>
  <c r="G27" i="2"/>
  <c r="F27" i="2" s="1"/>
  <c r="G28" i="2"/>
  <c r="F28" i="2" s="1"/>
  <c r="G29" i="2"/>
  <c r="F29" i="2" s="1"/>
  <c r="G30" i="2"/>
  <c r="F30" i="2" s="1"/>
  <c r="G31" i="2"/>
  <c r="F31" i="2" s="1"/>
  <c r="G32" i="2"/>
  <c r="F32" i="2" s="1"/>
  <c r="G33" i="2"/>
  <c r="F33" i="2" s="1"/>
  <c r="G34" i="2"/>
  <c r="F34" i="2" s="1"/>
  <c r="G35" i="2"/>
  <c r="F35" i="2" s="1"/>
  <c r="G36" i="2"/>
  <c r="F36" i="2" s="1"/>
  <c r="G37" i="2"/>
  <c r="F37" i="2" s="1"/>
  <c r="G38" i="2"/>
  <c r="F38" i="2" s="1"/>
  <c r="G39" i="2"/>
  <c r="F39" i="2" s="1"/>
  <c r="G40" i="2"/>
  <c r="F40" i="2" s="1"/>
  <c r="G41" i="2"/>
  <c r="F41" i="2" s="1"/>
  <c r="G42" i="2"/>
  <c r="F42" i="2" s="1"/>
  <c r="G43" i="2"/>
  <c r="F43" i="2" s="1"/>
  <c r="G44" i="2"/>
  <c r="F44" i="2" s="1"/>
  <c r="G45" i="2"/>
  <c r="F45" i="2" s="1"/>
  <c r="G46" i="2"/>
  <c r="F46" i="2" s="1"/>
  <c r="G47" i="2"/>
  <c r="F47" i="2" s="1"/>
  <c r="G48" i="2"/>
  <c r="F48" i="2" s="1"/>
  <c r="G49" i="2"/>
  <c r="F49" i="2" s="1"/>
  <c r="G50" i="2"/>
  <c r="F50" i="2" s="1"/>
  <c r="G51" i="2"/>
  <c r="F51" i="2" s="1"/>
  <c r="G52" i="2"/>
  <c r="F52" i="2" s="1"/>
  <c r="G53" i="2"/>
  <c r="F53" i="2" s="1"/>
  <c r="G54" i="2"/>
  <c r="F54" i="2" s="1"/>
  <c r="G55" i="2"/>
  <c r="F55" i="2" s="1"/>
  <c r="G56" i="2"/>
  <c r="F56" i="2" s="1"/>
  <c r="G57" i="2"/>
  <c r="F57" i="2" s="1"/>
  <c r="G58" i="2"/>
  <c r="F58" i="2" s="1"/>
  <c r="G59" i="2"/>
  <c r="F59" i="2" s="1"/>
  <c r="G60" i="2"/>
  <c r="F60" i="2" s="1"/>
  <c r="G61" i="2"/>
  <c r="F61" i="2" s="1"/>
  <c r="G62" i="2"/>
  <c r="F62" i="2" s="1"/>
  <c r="G63" i="2"/>
  <c r="F63" i="2" s="1"/>
  <c r="G64" i="2"/>
  <c r="F64" i="2" s="1"/>
  <c r="G65" i="2"/>
  <c r="F65" i="2" s="1"/>
  <c r="G66" i="2"/>
  <c r="F66" i="2" s="1"/>
  <c r="G67" i="2"/>
  <c r="F67" i="2" s="1"/>
  <c r="G68" i="2"/>
  <c r="F68" i="2" s="1"/>
  <c r="G69" i="2"/>
  <c r="F69" i="2" s="1"/>
  <c r="G70" i="2"/>
  <c r="F70" i="2" s="1"/>
  <c r="G71" i="2"/>
  <c r="F71" i="2" s="1"/>
  <c r="G72" i="2"/>
  <c r="F72" i="2" s="1"/>
  <c r="G73" i="2"/>
  <c r="F73" i="2" s="1"/>
  <c r="G74" i="2"/>
  <c r="F74" i="2" s="1"/>
  <c r="G75" i="2"/>
  <c r="F75" i="2" s="1"/>
  <c r="G76" i="2"/>
  <c r="F76" i="2" s="1"/>
  <c r="G77" i="2"/>
  <c r="F77" i="2" s="1"/>
  <c r="G78" i="2"/>
  <c r="F78" i="2" s="1"/>
  <c r="G79" i="2"/>
  <c r="F79" i="2" s="1"/>
  <c r="G80" i="2"/>
  <c r="F80" i="2" s="1"/>
  <c r="G81" i="2"/>
  <c r="F81" i="2" s="1"/>
  <c r="G82" i="2"/>
  <c r="F82" i="2" s="1"/>
  <c r="G83" i="2"/>
  <c r="F83" i="2" s="1"/>
  <c r="G84" i="2"/>
  <c r="F84" i="2" s="1"/>
  <c r="G85" i="2"/>
  <c r="F85" i="2" s="1"/>
  <c r="G86" i="2"/>
  <c r="F86" i="2" s="1"/>
  <c r="G87" i="2"/>
  <c r="F87" i="2" s="1"/>
  <c r="G88" i="2"/>
  <c r="F88" i="2" s="1"/>
  <c r="G89" i="2"/>
  <c r="F89" i="2" s="1"/>
  <c r="G90" i="2"/>
  <c r="F90" i="2" s="1"/>
  <c r="G91" i="2"/>
  <c r="F91" i="2" s="1"/>
  <c r="G92" i="2"/>
  <c r="F92" i="2" s="1"/>
  <c r="G93" i="2"/>
  <c r="F93" i="2" s="1"/>
  <c r="G94" i="2"/>
  <c r="F94" i="2" s="1"/>
  <c r="G95" i="2"/>
  <c r="F95" i="2" s="1"/>
  <c r="G96" i="2"/>
  <c r="F96" i="2" s="1"/>
  <c r="G97" i="2"/>
  <c r="F97" i="2" s="1"/>
  <c r="G98" i="2"/>
  <c r="F98" i="2" s="1"/>
  <c r="G99" i="2"/>
  <c r="F99" i="2" s="1"/>
  <c r="G100" i="2"/>
  <c r="F100" i="2" s="1"/>
  <c r="G101" i="2"/>
  <c r="F101" i="2" s="1"/>
  <c r="G102" i="2"/>
  <c r="F102" i="2" s="1"/>
  <c r="G103" i="2"/>
  <c r="F103" i="2" s="1"/>
  <c r="G104" i="2"/>
  <c r="F104" i="2" s="1"/>
  <c r="G105" i="2"/>
  <c r="F105" i="2" s="1"/>
  <c r="G106" i="2"/>
  <c r="F106" i="2" s="1"/>
  <c r="G107" i="2"/>
  <c r="F107" i="2" s="1"/>
  <c r="G108" i="2"/>
  <c r="F108" i="2" s="1"/>
  <c r="G109" i="2"/>
  <c r="F109" i="2" s="1"/>
  <c r="G110" i="2"/>
  <c r="F110" i="2" s="1"/>
  <c r="G111" i="2"/>
  <c r="F111" i="2" s="1"/>
  <c r="G112" i="2"/>
  <c r="F112" i="2" s="1"/>
  <c r="G113" i="2"/>
  <c r="F113" i="2" s="1"/>
  <c r="G114" i="2"/>
  <c r="F114" i="2" s="1"/>
  <c r="G115" i="2"/>
  <c r="F115" i="2" s="1"/>
  <c r="G116" i="2"/>
  <c r="F116" i="2" s="1"/>
  <c r="G117" i="2"/>
  <c r="F117" i="2" s="1"/>
  <c r="G118" i="2"/>
  <c r="F118" i="2" s="1"/>
  <c r="G119" i="2"/>
  <c r="F119" i="2" s="1"/>
  <c r="G120" i="2"/>
  <c r="F120" i="2" s="1"/>
  <c r="G121" i="2"/>
  <c r="F121" i="2" s="1"/>
  <c r="G122" i="2"/>
  <c r="F122" i="2" s="1"/>
  <c r="G123" i="2"/>
  <c r="F123" i="2" s="1"/>
  <c r="G124" i="2"/>
  <c r="F124" i="2" s="1"/>
  <c r="G125" i="2"/>
  <c r="F125" i="2" s="1"/>
  <c r="G126" i="2"/>
  <c r="F126" i="2" s="1"/>
  <c r="G127" i="2"/>
  <c r="F127" i="2" s="1"/>
  <c r="G128" i="2"/>
  <c r="F128" i="2" s="1"/>
  <c r="G129" i="2"/>
  <c r="F129" i="2" s="1"/>
  <c r="G130" i="2"/>
  <c r="F130" i="2" s="1"/>
  <c r="G131" i="2"/>
  <c r="F131" i="2" s="1"/>
  <c r="G132" i="2"/>
  <c r="F132" i="2" s="1"/>
  <c r="G133" i="2"/>
  <c r="F133" i="2" s="1"/>
  <c r="G134" i="2"/>
  <c r="F134" i="2" s="1"/>
  <c r="G135" i="2"/>
  <c r="F135" i="2" s="1"/>
  <c r="G136" i="2"/>
  <c r="F136" i="2" s="1"/>
  <c r="G137" i="2"/>
  <c r="F137" i="2" s="1"/>
  <c r="G138" i="2"/>
  <c r="F138" i="2" s="1"/>
  <c r="G139" i="2"/>
  <c r="F139" i="2" s="1"/>
  <c r="G140" i="2"/>
  <c r="F140" i="2" s="1"/>
  <c r="G141" i="2"/>
  <c r="F141" i="2" s="1"/>
  <c r="G142" i="2"/>
  <c r="F142" i="2" s="1"/>
  <c r="G143" i="2"/>
  <c r="F143" i="2" s="1"/>
  <c r="G144" i="2"/>
  <c r="F144" i="2" s="1"/>
  <c r="G145" i="2"/>
  <c r="F145" i="2" s="1"/>
  <c r="G146" i="2"/>
  <c r="F146" i="2" s="1"/>
  <c r="G147" i="2"/>
  <c r="F147" i="2" s="1"/>
  <c r="G148" i="2"/>
  <c r="F148" i="2" s="1"/>
  <c r="G149" i="2"/>
  <c r="F149" i="2" s="1"/>
  <c r="G150" i="2"/>
  <c r="F150" i="2" s="1"/>
  <c r="G151" i="2"/>
  <c r="F151" i="2" s="1"/>
  <c r="G152" i="2"/>
  <c r="F152" i="2" s="1"/>
  <c r="G153" i="2"/>
  <c r="F153" i="2" s="1"/>
  <c r="G154" i="2"/>
  <c r="F154" i="2" s="1"/>
  <c r="G155" i="2"/>
  <c r="F155" i="2" s="1"/>
  <c r="G156" i="2"/>
  <c r="F156" i="2" s="1"/>
  <c r="G157" i="2"/>
  <c r="F157" i="2" s="1"/>
  <c r="G158" i="2"/>
  <c r="F158" i="2" s="1"/>
  <c r="G159" i="2"/>
  <c r="F159" i="2" s="1"/>
  <c r="G160" i="2"/>
  <c r="F160" i="2" s="1"/>
  <c r="G161" i="2"/>
  <c r="F161" i="2" s="1"/>
  <c r="G162" i="2"/>
  <c r="F162" i="2" s="1"/>
  <c r="G163" i="2"/>
  <c r="F163" i="2" s="1"/>
  <c r="G164" i="2"/>
  <c r="F164" i="2" s="1"/>
  <c r="G165" i="2"/>
  <c r="F165" i="2" s="1"/>
  <c r="G166" i="2"/>
  <c r="F166" i="2" s="1"/>
  <c r="G167" i="2"/>
  <c r="F167" i="2" s="1"/>
  <c r="G168" i="2"/>
  <c r="F168" i="2" s="1"/>
  <c r="G169" i="2"/>
  <c r="F169" i="2" s="1"/>
  <c r="G170" i="2"/>
  <c r="F170" i="2" s="1"/>
  <c r="G171" i="2"/>
  <c r="F171" i="2" s="1"/>
  <c r="G172" i="2"/>
  <c r="F172" i="2" s="1"/>
  <c r="G173" i="2"/>
  <c r="F173" i="2" s="1"/>
  <c r="G174" i="2"/>
  <c r="F174" i="2" s="1"/>
  <c r="G175" i="2"/>
  <c r="F175" i="2" s="1"/>
  <c r="G176" i="2"/>
  <c r="F176" i="2" s="1"/>
  <c r="G177" i="2"/>
  <c r="F177" i="2" s="1"/>
  <c r="G178" i="2"/>
  <c r="F178" i="2" s="1"/>
  <c r="G179" i="2"/>
  <c r="F179" i="2" s="1"/>
  <c r="G180" i="2"/>
  <c r="F180" i="2" s="1"/>
  <c r="G181" i="2"/>
  <c r="F181" i="2" s="1"/>
  <c r="G182" i="2"/>
  <c r="F182" i="2" s="1"/>
  <c r="G183" i="2"/>
  <c r="F183" i="2" s="1"/>
  <c r="G184" i="2"/>
  <c r="F184" i="2" s="1"/>
  <c r="G185" i="2"/>
  <c r="F185" i="2" s="1"/>
  <c r="G186" i="2"/>
  <c r="F186" i="2" s="1"/>
  <c r="G187" i="2"/>
  <c r="F187" i="2" s="1"/>
  <c r="G188" i="2"/>
  <c r="F188" i="2" s="1"/>
  <c r="G189" i="2"/>
  <c r="F189" i="2" s="1"/>
  <c r="G190" i="2"/>
  <c r="F190" i="2" s="1"/>
  <c r="G191" i="2"/>
  <c r="F191" i="2" s="1"/>
  <c r="G192" i="2"/>
  <c r="F192" i="2" s="1"/>
  <c r="G193" i="2"/>
  <c r="F193" i="2" s="1"/>
  <c r="G194" i="2"/>
  <c r="F194" i="2" s="1"/>
  <c r="G195" i="2"/>
  <c r="F195" i="2" s="1"/>
  <c r="G196" i="2"/>
  <c r="F196" i="2" s="1"/>
  <c r="G197" i="2"/>
  <c r="F197" i="2" s="1"/>
  <c r="G198" i="2"/>
  <c r="F198" i="2" s="1"/>
  <c r="G199" i="2"/>
  <c r="F199" i="2" s="1"/>
  <c r="G200" i="2"/>
  <c r="F200" i="2" s="1"/>
  <c r="G201" i="2"/>
  <c r="F201" i="2" s="1"/>
  <c r="G202" i="2"/>
  <c r="F202" i="2" s="1"/>
  <c r="G203" i="2"/>
  <c r="F203" i="2" s="1"/>
  <c r="G204" i="2"/>
  <c r="F204" i="2" s="1"/>
  <c r="G205" i="2"/>
  <c r="F205" i="2" s="1"/>
  <c r="G206" i="2"/>
  <c r="F206" i="2" s="1"/>
  <c r="G207" i="2"/>
  <c r="F207" i="2" s="1"/>
  <c r="G208" i="2"/>
  <c r="F208" i="2" s="1"/>
  <c r="G209" i="2"/>
  <c r="F209" i="2" s="1"/>
  <c r="G210" i="2"/>
  <c r="F210" i="2" s="1"/>
  <c r="G211" i="2"/>
  <c r="F211" i="2" s="1"/>
  <c r="G212" i="2"/>
  <c r="F212" i="2" s="1"/>
  <c r="G213" i="2"/>
  <c r="F213" i="2" s="1"/>
  <c r="G214" i="2"/>
  <c r="F214" i="2" s="1"/>
  <c r="G215" i="2"/>
  <c r="F215" i="2" s="1"/>
  <c r="G216" i="2"/>
  <c r="F216" i="2" s="1"/>
  <c r="G217" i="2"/>
  <c r="F217" i="2" s="1"/>
  <c r="G218" i="2"/>
  <c r="F218" i="2" s="1"/>
  <c r="G219" i="2"/>
  <c r="F219" i="2" s="1"/>
  <c r="G220" i="2"/>
  <c r="F220" i="2" s="1"/>
  <c r="G221" i="2"/>
  <c r="F221" i="2" s="1"/>
  <c r="G222" i="2"/>
  <c r="F222" i="2" s="1"/>
  <c r="G223" i="2"/>
  <c r="F223" i="2" s="1"/>
  <c r="G224" i="2"/>
  <c r="F224" i="2" s="1"/>
  <c r="G225" i="2"/>
  <c r="F225" i="2" s="1"/>
  <c r="G226" i="2"/>
  <c r="F226" i="2" s="1"/>
  <c r="G227" i="2"/>
  <c r="F227" i="2" s="1"/>
  <c r="G228" i="2"/>
  <c r="F228" i="2" s="1"/>
  <c r="G229" i="2"/>
  <c r="F229" i="2" s="1"/>
  <c r="G230" i="2"/>
  <c r="F230" i="2" s="1"/>
  <c r="G231" i="2"/>
  <c r="F231" i="2" s="1"/>
  <c r="G232" i="2"/>
  <c r="F232" i="2" s="1"/>
  <c r="G233" i="2"/>
  <c r="F233" i="2" s="1"/>
  <c r="G234" i="2"/>
  <c r="F234" i="2" s="1"/>
  <c r="G235" i="2"/>
  <c r="F235" i="2" s="1"/>
  <c r="G236" i="2"/>
  <c r="F236" i="2" s="1"/>
  <c r="G237" i="2"/>
  <c r="F237" i="2" s="1"/>
  <c r="G238" i="2"/>
  <c r="F238" i="2" s="1"/>
  <c r="G239" i="2"/>
  <c r="F239" i="2" s="1"/>
  <c r="G240" i="2"/>
  <c r="F240" i="2" s="1"/>
  <c r="G241" i="2"/>
  <c r="F241" i="2" s="1"/>
  <c r="G242" i="2"/>
  <c r="F242" i="2" s="1"/>
  <c r="G243" i="2"/>
  <c r="F243" i="2" s="1"/>
  <c r="G244" i="2"/>
  <c r="F244" i="2" s="1"/>
  <c r="G245" i="2"/>
  <c r="F245" i="2" s="1"/>
  <c r="G246" i="2"/>
  <c r="F246" i="2" s="1"/>
  <c r="G247" i="2"/>
  <c r="F247" i="2" s="1"/>
  <c r="G248" i="2"/>
  <c r="F248" i="2" s="1"/>
  <c r="G249" i="2"/>
  <c r="F249" i="2" s="1"/>
  <c r="G250" i="2"/>
  <c r="F250" i="2" s="1"/>
  <c r="G251" i="2"/>
  <c r="F251" i="2" s="1"/>
  <c r="G252" i="2"/>
  <c r="F252" i="2" s="1"/>
  <c r="G253" i="2"/>
  <c r="F253" i="2" s="1"/>
  <c r="G254" i="2"/>
  <c r="F254" i="2" s="1"/>
  <c r="G255" i="2"/>
  <c r="F255" i="2" s="1"/>
  <c r="G256" i="2"/>
  <c r="F256" i="2" s="1"/>
  <c r="G257" i="2"/>
  <c r="F257" i="2" s="1"/>
  <c r="G258" i="2"/>
  <c r="F258" i="2" s="1"/>
  <c r="G259" i="2"/>
  <c r="F259" i="2" s="1"/>
  <c r="G260" i="2"/>
  <c r="F260" i="2" s="1"/>
  <c r="G261" i="2"/>
  <c r="F261" i="2" s="1"/>
  <c r="G262" i="2"/>
  <c r="F262" i="2" s="1"/>
  <c r="G263" i="2"/>
  <c r="F263" i="2" s="1"/>
  <c r="G264" i="2"/>
  <c r="F264" i="2" s="1"/>
  <c r="G265" i="2"/>
  <c r="F265" i="2" s="1"/>
  <c r="G266" i="2"/>
  <c r="F266" i="2" s="1"/>
  <c r="G267" i="2"/>
  <c r="F267" i="2" s="1"/>
  <c r="G268" i="2"/>
  <c r="F268" i="2" s="1"/>
  <c r="G269" i="2"/>
  <c r="F269" i="2" s="1"/>
  <c r="G270" i="2"/>
  <c r="F270" i="2" s="1"/>
  <c r="G271" i="2"/>
  <c r="F271" i="2" s="1"/>
  <c r="G272" i="2"/>
  <c r="F272" i="2" s="1"/>
  <c r="G273" i="2"/>
  <c r="F273" i="2" s="1"/>
  <c r="G274" i="2"/>
  <c r="F274" i="2" s="1"/>
  <c r="G275" i="2"/>
  <c r="F275" i="2" s="1"/>
  <c r="G276" i="2"/>
  <c r="F276" i="2" s="1"/>
  <c r="G286" i="2"/>
  <c r="F286" i="2" s="1"/>
  <c r="G287" i="2"/>
  <c r="F287" i="2" s="1"/>
  <c r="G288" i="2"/>
  <c r="F288" i="2" s="1"/>
  <c r="G289" i="2"/>
  <c r="F289" i="2" s="1"/>
  <c r="G290" i="2"/>
  <c r="F290" i="2" s="1"/>
  <c r="G291" i="2"/>
  <c r="F291" i="2" s="1"/>
  <c r="G292" i="2"/>
  <c r="F292" i="2" s="1"/>
  <c r="G293" i="2"/>
  <c r="F293" i="2" s="1"/>
  <c r="G294" i="2"/>
  <c r="F294" i="2" s="1"/>
  <c r="G295" i="2"/>
  <c r="F295" i="2" s="1"/>
  <c r="G296" i="2"/>
  <c r="F296" i="2" s="1"/>
  <c r="G297" i="2"/>
  <c r="F297" i="2" s="1"/>
  <c r="G298" i="2"/>
  <c r="F298" i="2" s="1"/>
  <c r="G299" i="2"/>
  <c r="F299" i="2" s="1"/>
  <c r="G300" i="2"/>
  <c r="F300" i="2" s="1"/>
  <c r="G301" i="2"/>
  <c r="F301" i="2" s="1"/>
  <c r="G302" i="2"/>
  <c r="F302" i="2" s="1"/>
  <c r="G303" i="2"/>
  <c r="F303" i="2" s="1"/>
  <c r="G304" i="2"/>
  <c r="F304" i="2" s="1"/>
  <c r="G305" i="2"/>
  <c r="F305" i="2" s="1"/>
  <c r="G306" i="2"/>
  <c r="F306" i="2" s="1"/>
  <c r="G307" i="2"/>
  <c r="F307" i="2" s="1"/>
  <c r="G308" i="2"/>
  <c r="F308" i="2" s="1"/>
  <c r="G309" i="2"/>
  <c r="F309" i="2" s="1"/>
  <c r="G310" i="2"/>
  <c r="F310" i="2" s="1"/>
  <c r="G311" i="2"/>
  <c r="F311" i="2" s="1"/>
  <c r="G312" i="2"/>
  <c r="F312" i="2" s="1"/>
  <c r="G313" i="2"/>
  <c r="F313" i="2" s="1"/>
  <c r="G314" i="2"/>
  <c r="F314" i="2" s="1"/>
  <c r="G315" i="2"/>
  <c r="F315" i="2" s="1"/>
  <c r="G316" i="2"/>
  <c r="F316" i="2" s="1"/>
  <c r="G317" i="2"/>
  <c r="F317" i="2" s="1"/>
  <c r="G318" i="2"/>
  <c r="F318" i="2" s="1"/>
  <c r="G319" i="2"/>
  <c r="F319" i="2" s="1"/>
  <c r="G320" i="2"/>
  <c r="F320" i="2" s="1"/>
  <c r="G321" i="2"/>
  <c r="F321" i="2" s="1"/>
  <c r="G322" i="2"/>
  <c r="F322" i="2" s="1"/>
  <c r="G323" i="2"/>
  <c r="F323" i="2" s="1"/>
  <c r="G324" i="2"/>
  <c r="F324" i="2" s="1"/>
  <c r="G325" i="2"/>
  <c r="F325" i="2" s="1"/>
  <c r="G326" i="2"/>
  <c r="F326" i="2" s="1"/>
  <c r="G327" i="2"/>
  <c r="F327" i="2" s="1"/>
  <c r="G328" i="2"/>
  <c r="F328" i="2" s="1"/>
  <c r="G329" i="2"/>
  <c r="F329" i="2" s="1"/>
  <c r="G330" i="2"/>
  <c r="F330" i="2" s="1"/>
  <c r="G331" i="2"/>
  <c r="F331" i="2" s="1"/>
  <c r="G332" i="2"/>
  <c r="F332" i="2" s="1"/>
  <c r="G333" i="2"/>
  <c r="F333" i="2" s="1"/>
  <c r="G334" i="2"/>
  <c r="F334" i="2" s="1"/>
  <c r="G335" i="2"/>
  <c r="F335" i="2" s="1"/>
  <c r="G336" i="2"/>
  <c r="F336" i="2" s="1"/>
  <c r="G337" i="2"/>
  <c r="F337" i="2" s="1"/>
  <c r="G338" i="2"/>
  <c r="F338" i="2" s="1"/>
  <c r="G339" i="2"/>
  <c r="F339" i="2" s="1"/>
  <c r="G340" i="2"/>
  <c r="F340" i="2" s="1"/>
  <c r="G341" i="2"/>
  <c r="F341" i="2" s="1"/>
  <c r="G342" i="2"/>
  <c r="F342" i="2" s="1"/>
  <c r="G343" i="2"/>
  <c r="F343" i="2" s="1"/>
  <c r="G344" i="2"/>
  <c r="F344" i="2" s="1"/>
  <c r="G345" i="2"/>
  <c r="F345" i="2" s="1"/>
  <c r="G346" i="2"/>
  <c r="F346" i="2" s="1"/>
  <c r="G347" i="2"/>
  <c r="F347" i="2" s="1"/>
  <c r="G348" i="2"/>
  <c r="F348" i="2" s="1"/>
  <c r="G349" i="2"/>
  <c r="F349" i="2" s="1"/>
  <c r="G350" i="2"/>
  <c r="F350" i="2" s="1"/>
  <c r="G351" i="2"/>
  <c r="F351" i="2" s="1"/>
  <c r="G352" i="2"/>
  <c r="F352" i="2" s="1"/>
  <c r="G353" i="2"/>
  <c r="F353" i="2" s="1"/>
  <c r="G354" i="2"/>
  <c r="F354" i="2" s="1"/>
  <c r="G355" i="2"/>
  <c r="F355" i="2" s="1"/>
  <c r="G356" i="2"/>
  <c r="F356" i="2" s="1"/>
  <c r="G357" i="2"/>
  <c r="F357" i="2" s="1"/>
  <c r="G358" i="2"/>
  <c r="F358" i="2" s="1"/>
  <c r="G359" i="2"/>
  <c r="F359" i="2" s="1"/>
  <c r="G360" i="2"/>
  <c r="F360" i="2" s="1"/>
  <c r="G361" i="2"/>
  <c r="F361" i="2" s="1"/>
  <c r="G362" i="2"/>
  <c r="F362" i="2" s="1"/>
  <c r="G363" i="2"/>
  <c r="F363" i="2" s="1"/>
  <c r="G364" i="2"/>
  <c r="F364" i="2" s="1"/>
  <c r="G365" i="2"/>
  <c r="F365" i="2" s="1"/>
  <c r="G366" i="2"/>
  <c r="F366" i="2" s="1"/>
  <c r="G367" i="2"/>
  <c r="F367" i="2" s="1"/>
  <c r="G368" i="2"/>
  <c r="F368" i="2" s="1"/>
  <c r="G369" i="2"/>
  <c r="F369" i="2" s="1"/>
  <c r="G370" i="2"/>
  <c r="F370" i="2" s="1"/>
  <c r="G371" i="2"/>
  <c r="F371" i="2" s="1"/>
  <c r="G372" i="2"/>
  <c r="F372" i="2" s="1"/>
  <c r="G373" i="2"/>
  <c r="F373" i="2" s="1"/>
  <c r="G374" i="2"/>
  <c r="F374" i="2" s="1"/>
  <c r="G375" i="2"/>
  <c r="F375" i="2" s="1"/>
  <c r="G376" i="2"/>
  <c r="F376" i="2" s="1"/>
  <c r="G377" i="2"/>
  <c r="F377" i="2" s="1"/>
  <c r="G378" i="2"/>
  <c r="F378" i="2" s="1"/>
  <c r="G379" i="2"/>
  <c r="F379" i="2" s="1"/>
  <c r="G380" i="2"/>
  <c r="F380" i="2" s="1"/>
  <c r="G381" i="2"/>
  <c r="F381" i="2" s="1"/>
  <c r="G382" i="2"/>
  <c r="F382" i="2" s="1"/>
  <c r="G383" i="2"/>
  <c r="F383" i="2" s="1"/>
  <c r="G384" i="2"/>
  <c r="F384" i="2" s="1"/>
  <c r="G385" i="2"/>
  <c r="F385" i="2" s="1"/>
  <c r="G386" i="2"/>
  <c r="F386" i="2" s="1"/>
  <c r="G387" i="2"/>
  <c r="F387" i="2" s="1"/>
  <c r="G388" i="2"/>
  <c r="F388" i="2" s="1"/>
  <c r="G389" i="2"/>
  <c r="F389" i="2" s="1"/>
  <c r="G390" i="2"/>
  <c r="F390" i="2" s="1"/>
  <c r="G391" i="2"/>
  <c r="F391" i="2" s="1"/>
  <c r="G392" i="2"/>
  <c r="F392" i="2" s="1"/>
  <c r="G393" i="2"/>
  <c r="F393" i="2" s="1"/>
  <c r="G394" i="2"/>
  <c r="F394" i="2" s="1"/>
  <c r="G395" i="2"/>
  <c r="F395" i="2" s="1"/>
  <c r="G405" i="2"/>
  <c r="F405" i="2" s="1"/>
  <c r="G406" i="2"/>
  <c r="F406" i="2" s="1"/>
  <c r="G407" i="2"/>
  <c r="F407" i="2" s="1"/>
  <c r="G408" i="2"/>
  <c r="F408" i="2" s="1"/>
  <c r="G409" i="2"/>
  <c r="F409" i="2" s="1"/>
  <c r="G410" i="2"/>
  <c r="F410" i="2" s="1"/>
  <c r="G411" i="2"/>
  <c r="F411" i="2" s="1"/>
  <c r="G412" i="2"/>
  <c r="F412" i="2" s="1"/>
  <c r="G413" i="2"/>
  <c r="F413" i="2" s="1"/>
  <c r="G414" i="2"/>
  <c r="F414" i="2" s="1"/>
  <c r="G415" i="2"/>
  <c r="F415" i="2" s="1"/>
  <c r="G416" i="2"/>
  <c r="F416" i="2" s="1"/>
  <c r="G417" i="2"/>
  <c r="F417" i="2" s="1"/>
  <c r="G418" i="2"/>
  <c r="F418" i="2" s="1"/>
  <c r="G419" i="2"/>
  <c r="F419" i="2" s="1"/>
  <c r="G420" i="2"/>
  <c r="F420" i="2" s="1"/>
  <c r="G421" i="2"/>
  <c r="F421" i="2" s="1"/>
  <c r="G422" i="2"/>
  <c r="F422" i="2" s="1"/>
  <c r="G423" i="2"/>
  <c r="F423" i="2" s="1"/>
  <c r="G424" i="2"/>
  <c r="F424" i="2" s="1"/>
  <c r="G425" i="2"/>
  <c r="F425" i="2" s="1"/>
  <c r="G426" i="2"/>
  <c r="F426" i="2" s="1"/>
  <c r="G427" i="2"/>
  <c r="F427" i="2" s="1"/>
  <c r="G428" i="2"/>
  <c r="F428" i="2" s="1"/>
  <c r="G429" i="2"/>
  <c r="F429" i="2" s="1"/>
  <c r="G430" i="2"/>
  <c r="F430" i="2" s="1"/>
  <c r="G431" i="2"/>
  <c r="F431" i="2" s="1"/>
  <c r="G432" i="2"/>
  <c r="F432" i="2" s="1"/>
  <c r="G433" i="2"/>
  <c r="F433" i="2" s="1"/>
  <c r="G434" i="2"/>
  <c r="F434" i="2" s="1"/>
  <c r="G435" i="2"/>
  <c r="F435" i="2" s="1"/>
  <c r="G436" i="2"/>
  <c r="F436" i="2" s="1"/>
  <c r="G437" i="2"/>
  <c r="F437" i="2" s="1"/>
  <c r="G438" i="2"/>
  <c r="F438" i="2" s="1"/>
  <c r="G439" i="2"/>
  <c r="F439" i="2" s="1"/>
  <c r="G440" i="2"/>
  <c r="F440" i="2" s="1"/>
  <c r="G441" i="2"/>
  <c r="F441" i="2" s="1"/>
  <c r="G442" i="2"/>
  <c r="F442" i="2" s="1"/>
  <c r="G443" i="2"/>
  <c r="F443" i="2" s="1"/>
  <c r="G444" i="2"/>
  <c r="F444" i="2" s="1"/>
  <c r="G445" i="2"/>
  <c r="F445" i="2" s="1"/>
  <c r="G446" i="2"/>
  <c r="F446" i="2" s="1"/>
  <c r="G447" i="2"/>
  <c r="F447" i="2" s="1"/>
  <c r="G448" i="2"/>
  <c r="F448" i="2" s="1"/>
  <c r="G449" i="2"/>
  <c r="F449" i="2" s="1"/>
  <c r="G450" i="2"/>
  <c r="F450" i="2" s="1"/>
  <c r="G451" i="2"/>
  <c r="F451" i="2" s="1"/>
  <c r="G452" i="2"/>
  <c r="F452" i="2" s="1"/>
  <c r="G453" i="2"/>
  <c r="F453" i="2" s="1"/>
  <c r="G454" i="2"/>
  <c r="F454" i="2" s="1"/>
  <c r="G455" i="2"/>
  <c r="F455" i="2" s="1"/>
  <c r="G456" i="2"/>
  <c r="F456" i="2" s="1"/>
  <c r="G457" i="2"/>
  <c r="F457" i="2" s="1"/>
  <c r="G458" i="2"/>
  <c r="F458" i="2" s="1"/>
  <c r="G459" i="2"/>
  <c r="F459" i="2" s="1"/>
  <c r="G460" i="2"/>
  <c r="F460" i="2" s="1"/>
  <c r="G461" i="2"/>
  <c r="F461" i="2" s="1"/>
  <c r="G462" i="2"/>
  <c r="F462" i="2" s="1"/>
  <c r="G463" i="2"/>
  <c r="F463" i="2" s="1"/>
  <c r="G464" i="2"/>
  <c r="F464" i="2" s="1"/>
  <c r="G465" i="2"/>
  <c r="F465" i="2" s="1"/>
  <c r="G466" i="2"/>
  <c r="F466" i="2" s="1"/>
  <c r="G467" i="2"/>
  <c r="F467" i="2" s="1"/>
  <c r="G468" i="2"/>
  <c r="F468" i="2" s="1"/>
  <c r="G469" i="2"/>
  <c r="F469" i="2" s="1"/>
  <c r="G470" i="2"/>
  <c r="F470" i="2" s="1"/>
  <c r="G471" i="2"/>
  <c r="F471" i="2" s="1"/>
  <c r="G472" i="2"/>
  <c r="F472" i="2" s="1"/>
  <c r="G473" i="2"/>
  <c r="F473" i="2" s="1"/>
  <c r="G474" i="2"/>
  <c r="F474" i="2" s="1"/>
  <c r="G475" i="2"/>
  <c r="F475" i="2" s="1"/>
  <c r="G476" i="2"/>
  <c r="F476" i="2" s="1"/>
  <c r="G477" i="2"/>
  <c r="F477" i="2" s="1"/>
  <c r="G478" i="2"/>
  <c r="F478" i="2" s="1"/>
  <c r="G479" i="2"/>
  <c r="F479" i="2" s="1"/>
  <c r="G480" i="2"/>
  <c r="F480" i="2" s="1"/>
  <c r="G481" i="2"/>
  <c r="F481" i="2" s="1"/>
  <c r="G482" i="2"/>
  <c r="F482" i="2" s="1"/>
  <c r="G483" i="2"/>
  <c r="F483" i="2" s="1"/>
  <c r="G484" i="2"/>
  <c r="F484" i="2" s="1"/>
  <c r="G485" i="2"/>
  <c r="F485" i="2" s="1"/>
  <c r="G486" i="2"/>
  <c r="F486" i="2" s="1"/>
  <c r="G487" i="2"/>
  <c r="F487" i="2" s="1"/>
  <c r="G488" i="2"/>
  <c r="F488" i="2" s="1"/>
  <c r="G489" i="2"/>
  <c r="F489" i="2" s="1"/>
  <c r="G490" i="2"/>
  <c r="F490" i="2" s="1"/>
  <c r="G491" i="2"/>
  <c r="F491" i="2" s="1"/>
  <c r="G492" i="2"/>
  <c r="F492" i="2" s="1"/>
  <c r="G493" i="2"/>
  <c r="F493" i="2" s="1"/>
  <c r="G494" i="2"/>
  <c r="F494" i="2" s="1"/>
  <c r="G495" i="2"/>
  <c r="F495" i="2" s="1"/>
  <c r="G496" i="2"/>
  <c r="F496" i="2" s="1"/>
  <c r="G497" i="2"/>
  <c r="F497" i="2" s="1"/>
  <c r="G498" i="2"/>
  <c r="F498" i="2" s="1"/>
  <c r="G499" i="2"/>
  <c r="F499" i="2" s="1"/>
  <c r="G500" i="2"/>
  <c r="F500" i="2" s="1"/>
  <c r="G501" i="2"/>
  <c r="F501" i="2" s="1"/>
  <c r="G502" i="2"/>
  <c r="F502" i="2" s="1"/>
  <c r="G503" i="2"/>
  <c r="F503" i="2" s="1"/>
  <c r="G504" i="2"/>
  <c r="F504" i="2" s="1"/>
  <c r="G505" i="2"/>
  <c r="F505" i="2" s="1"/>
  <c r="G506" i="2"/>
  <c r="F506" i="2" s="1"/>
  <c r="G507" i="2"/>
  <c r="F507" i="2" s="1"/>
  <c r="G508" i="2"/>
  <c r="F508" i="2" s="1"/>
  <c r="G509" i="2"/>
  <c r="F509" i="2" s="1"/>
  <c r="G510" i="2"/>
  <c r="F510" i="2" s="1"/>
  <c r="G511" i="2"/>
  <c r="F511" i="2" s="1"/>
  <c r="G512" i="2"/>
  <c r="F512" i="2" s="1"/>
  <c r="G513" i="2"/>
  <c r="F513" i="2" s="1"/>
  <c r="G514" i="2"/>
  <c r="F514" i="2" s="1"/>
  <c r="G515" i="2"/>
  <c r="F515" i="2" s="1"/>
  <c r="G516" i="2"/>
  <c r="F516" i="2" s="1"/>
  <c r="G517" i="2"/>
  <c r="F517" i="2" s="1"/>
  <c r="G518" i="2"/>
  <c r="F518" i="2" s="1"/>
  <c r="G519" i="2"/>
  <c r="F519" i="2" s="1"/>
  <c r="G520" i="2"/>
  <c r="F520" i="2" s="1"/>
  <c r="G521" i="2"/>
  <c r="F521" i="2" s="1"/>
  <c r="G522" i="2"/>
  <c r="F522" i="2" s="1"/>
  <c r="G534" i="2"/>
  <c r="F534" i="2" s="1"/>
  <c r="G535" i="2"/>
  <c r="F535" i="2" s="1"/>
  <c r="G536" i="2"/>
  <c r="F536" i="2" s="1"/>
  <c r="G537" i="2"/>
  <c r="F537" i="2" s="1"/>
  <c r="G538" i="2"/>
  <c r="F538" i="2" s="1"/>
  <c r="G539" i="2"/>
  <c r="F539" i="2" s="1"/>
  <c r="G540" i="2"/>
  <c r="F540" i="2" s="1"/>
  <c r="G541" i="2"/>
  <c r="F541" i="2" s="1"/>
  <c r="G542" i="2"/>
  <c r="F542" i="2" s="1"/>
  <c r="G543" i="2"/>
  <c r="F543" i="2" s="1"/>
  <c r="G544" i="2"/>
  <c r="F544" i="2" s="1"/>
  <c r="G545" i="2"/>
  <c r="F545" i="2" s="1"/>
  <c r="G546" i="2"/>
  <c r="F546" i="2" s="1"/>
  <c r="G547" i="2"/>
  <c r="F547" i="2" s="1"/>
  <c r="G548" i="2"/>
  <c r="F548" i="2" s="1"/>
  <c r="G549" i="2"/>
  <c r="F549" i="2" s="1"/>
  <c r="G550" i="2"/>
  <c r="F550" i="2" s="1"/>
  <c r="G551" i="2"/>
  <c r="F551" i="2" s="1"/>
  <c r="G552" i="2"/>
  <c r="F552" i="2" s="1"/>
  <c r="G553" i="2"/>
  <c r="F553" i="2" s="1"/>
  <c r="G554" i="2"/>
  <c r="F554" i="2" s="1"/>
  <c r="G555" i="2"/>
  <c r="F555" i="2" s="1"/>
  <c r="G556" i="2"/>
  <c r="F556" i="2" s="1"/>
  <c r="G557" i="2"/>
  <c r="F557" i="2" s="1"/>
  <c r="G558" i="2"/>
  <c r="F558" i="2" s="1"/>
  <c r="G559" i="2"/>
  <c r="F559" i="2" s="1"/>
  <c r="G560" i="2"/>
  <c r="F560" i="2" s="1"/>
  <c r="G561" i="2"/>
  <c r="F561" i="2" s="1"/>
  <c r="G562" i="2"/>
  <c r="F562" i="2" s="1"/>
  <c r="G563" i="2"/>
  <c r="F563" i="2" s="1"/>
  <c r="G564" i="2"/>
  <c r="F564" i="2" s="1"/>
  <c r="G565" i="2"/>
  <c r="F565" i="2" s="1"/>
  <c r="G566" i="2"/>
  <c r="F566" i="2" s="1"/>
  <c r="G567" i="2"/>
  <c r="F567" i="2" s="1"/>
  <c r="G568" i="2"/>
  <c r="F568" i="2" s="1"/>
  <c r="G569" i="2"/>
  <c r="F569" i="2" s="1"/>
  <c r="G570" i="2"/>
  <c r="F570" i="2" s="1"/>
  <c r="G571" i="2"/>
  <c r="F571" i="2" s="1"/>
  <c r="G572" i="2"/>
  <c r="F572" i="2" s="1"/>
  <c r="G573" i="2"/>
  <c r="F573" i="2" s="1"/>
  <c r="G574" i="2"/>
  <c r="F574" i="2" s="1"/>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B525" i="2"/>
  <c r="B526" i="2"/>
  <c r="B527" i="2"/>
  <c r="B528" i="2"/>
  <c r="B529" i="2"/>
  <c r="B530" i="2"/>
  <c r="B531" i="2"/>
  <c r="B532" i="2"/>
  <c r="B533" i="2"/>
  <c r="F43" i="7"/>
  <c r="G43" i="7"/>
  <c r="H43" i="7"/>
  <c r="A43" i="7"/>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K9" i="4"/>
  <c r="K20" i="4"/>
  <c r="K23" i="4"/>
  <c r="K24" i="4"/>
  <c r="K35" i="4"/>
  <c r="K36" i="4"/>
  <c r="K34" i="4"/>
  <c r="K43" i="4"/>
  <c r="K46" i="4"/>
  <c r="K41" i="4"/>
  <c r="K53" i="4"/>
  <c r="K49" i="4"/>
  <c r="K50" i="4"/>
  <c r="K48" i="4"/>
  <c r="K52" i="4"/>
  <c r="K79" i="4"/>
  <c r="K125" i="4"/>
  <c r="K123" i="4"/>
  <c r="K124" i="4"/>
  <c r="K136" i="4"/>
  <c r="K143" i="4"/>
  <c r="K146" i="4"/>
  <c r="K141" i="4"/>
  <c r="K144" i="4"/>
  <c r="K151" i="4"/>
  <c r="K157" i="4"/>
  <c r="K158" i="4"/>
  <c r="K161" i="4"/>
  <c r="K159" i="4"/>
  <c r="K160" i="4"/>
  <c r="K163" i="4"/>
  <c r="K170" i="4"/>
  <c r="K173" i="4"/>
  <c r="K174" i="4"/>
  <c r="K185" i="4"/>
  <c r="K188" i="4"/>
  <c r="K196" i="4"/>
  <c r="K192" i="4"/>
  <c r="K193" i="4"/>
  <c r="K194" i="4"/>
  <c r="K195" i="4"/>
  <c r="K207" i="4"/>
  <c r="K205" i="4"/>
  <c r="K208" i="4"/>
  <c r="K209" i="4"/>
  <c r="K217" i="4"/>
  <c r="K213" i="4"/>
  <c r="K214" i="4"/>
  <c r="K212" i="4"/>
  <c r="K215" i="4"/>
  <c r="K216" i="4"/>
  <c r="K220" i="4"/>
  <c r="K221" i="4"/>
  <c r="K241" i="4"/>
  <c r="K242" i="4"/>
  <c r="K245" i="4"/>
  <c r="K240" i="4"/>
  <c r="K244" i="4"/>
  <c r="K252" i="4"/>
  <c r="K248" i="4"/>
  <c r="K250" i="4"/>
  <c r="K251" i="4"/>
  <c r="K259" i="4"/>
  <c r="K256" i="4"/>
  <c r="K273" i="4"/>
  <c r="K269" i="4"/>
  <c r="K270" i="4"/>
  <c r="K268" i="4"/>
  <c r="K287" i="4"/>
  <c r="K283" i="4"/>
  <c r="K284" i="4"/>
  <c r="K290" i="4"/>
  <c r="K291" i="4"/>
  <c r="K294" i="4"/>
  <c r="K292" i="4"/>
  <c r="K293" i="4"/>
  <c r="K297" i="4"/>
  <c r="K298" i="4"/>
  <c r="K301" i="4"/>
  <c r="K300" i="4"/>
  <c r="K308" i="4"/>
  <c r="K304" i="4"/>
  <c r="K306" i="4"/>
  <c r="K307" i="4"/>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4" i="7"/>
  <c r="F45" i="7"/>
  <c r="F46" i="7"/>
  <c r="F47" i="7"/>
  <c r="G6" i="7"/>
  <c r="H6" i="7"/>
  <c r="G7" i="7"/>
  <c r="H7" i="7"/>
  <c r="G8" i="7"/>
  <c r="H8" i="7"/>
  <c r="G9" i="7"/>
  <c r="H9" i="7"/>
  <c r="G10" i="7"/>
  <c r="H10" i="7"/>
  <c r="G11" i="7"/>
  <c r="H11" i="7"/>
  <c r="G12" i="7"/>
  <c r="H12" i="7"/>
  <c r="G13" i="7"/>
  <c r="H13" i="7"/>
  <c r="B13" i="7" s="1"/>
  <c r="G14" i="7"/>
  <c r="H14" i="7"/>
  <c r="B14" i="7" s="1"/>
  <c r="G15" i="7"/>
  <c r="H15" i="7"/>
  <c r="G16" i="7"/>
  <c r="H16" i="7"/>
  <c r="G17" i="7"/>
  <c r="H17" i="7"/>
  <c r="B17" i="7" s="1"/>
  <c r="G18" i="7"/>
  <c r="H18" i="7"/>
  <c r="B18" i="7" s="1"/>
  <c r="G19" i="7"/>
  <c r="H19" i="7"/>
  <c r="G20" i="7"/>
  <c r="H20" i="7"/>
  <c r="G21" i="7"/>
  <c r="H21" i="7"/>
  <c r="B21" i="7" s="1"/>
  <c r="G22" i="7"/>
  <c r="H22" i="7"/>
  <c r="G23" i="7"/>
  <c r="H23" i="7"/>
  <c r="G24" i="7"/>
  <c r="H24" i="7"/>
  <c r="G25" i="7"/>
  <c r="H25" i="7"/>
  <c r="B25" i="7" s="1"/>
  <c r="G26" i="7"/>
  <c r="H26" i="7"/>
  <c r="G27" i="7"/>
  <c r="H27" i="7"/>
  <c r="G28" i="7"/>
  <c r="H28" i="7"/>
  <c r="G29" i="7"/>
  <c r="H29" i="7"/>
  <c r="B29" i="7" s="1"/>
  <c r="G30" i="7"/>
  <c r="H30" i="7"/>
  <c r="G31" i="7"/>
  <c r="H31" i="7"/>
  <c r="G32" i="7"/>
  <c r="H32" i="7"/>
  <c r="G33" i="7"/>
  <c r="H33" i="7"/>
  <c r="B33" i="7" s="1"/>
  <c r="G34" i="7"/>
  <c r="H34" i="7"/>
  <c r="G35" i="7"/>
  <c r="H35" i="7"/>
  <c r="B35" i="7" s="1"/>
  <c r="G36" i="7"/>
  <c r="H36" i="7"/>
  <c r="G37" i="7"/>
  <c r="H37" i="7"/>
  <c r="B37" i="7" s="1"/>
  <c r="G38" i="7"/>
  <c r="H38" i="7"/>
  <c r="B38" i="7" s="1"/>
  <c r="G39" i="7"/>
  <c r="H39" i="7"/>
  <c r="G40" i="7"/>
  <c r="H40" i="7"/>
  <c r="G41" i="7"/>
  <c r="H41" i="7"/>
  <c r="B41" i="7" s="1"/>
  <c r="G42" i="7"/>
  <c r="H42" i="7"/>
  <c r="G44" i="7"/>
  <c r="H44" i="7"/>
  <c r="G45" i="7"/>
  <c r="H45" i="7"/>
  <c r="G46" i="7"/>
  <c r="H46" i="7"/>
  <c r="B46" i="7" s="1"/>
  <c r="G47" i="7"/>
  <c r="H47" i="7"/>
  <c r="G5" i="7"/>
  <c r="B5" i="7"/>
  <c r="A5" i="7"/>
  <c r="P10" i="4"/>
  <c r="P9" i="4"/>
  <c r="P8" i="4"/>
  <c r="P6" i="4"/>
  <c r="P5" i="4"/>
  <c r="A6" i="7"/>
  <c r="A7" i="7"/>
  <c r="P25" i="4"/>
  <c r="P24" i="4"/>
  <c r="P23" i="4"/>
  <c r="P21" i="4"/>
  <c r="P20" i="4"/>
  <c r="A8" i="7"/>
  <c r="P32" i="4"/>
  <c r="P31" i="4"/>
  <c r="P30" i="4"/>
  <c r="P28" i="4"/>
  <c r="P27" i="4"/>
  <c r="A9" i="7"/>
  <c r="P39" i="4"/>
  <c r="P38" i="4"/>
  <c r="P37" i="4"/>
  <c r="P35" i="4"/>
  <c r="P34" i="4"/>
  <c r="A10" i="7"/>
  <c r="P46" i="4"/>
  <c r="P45" i="4"/>
  <c r="P44" i="4"/>
  <c r="P42" i="4"/>
  <c r="P41" i="4"/>
  <c r="A11" i="7"/>
  <c r="P53" i="4"/>
  <c r="P52" i="4"/>
  <c r="P51" i="4"/>
  <c r="P49" i="4"/>
  <c r="P48" i="4"/>
  <c r="A12" i="7"/>
  <c r="P60" i="4"/>
  <c r="P59" i="4"/>
  <c r="P58" i="4"/>
  <c r="P56" i="4"/>
  <c r="P55" i="4"/>
  <c r="A13" i="7"/>
  <c r="P67" i="4"/>
  <c r="P66" i="4"/>
  <c r="P65" i="4"/>
  <c r="P63" i="4"/>
  <c r="P62" i="4"/>
  <c r="A14" i="7"/>
  <c r="P74" i="4"/>
  <c r="P73" i="4"/>
  <c r="P72" i="4"/>
  <c r="P70" i="4"/>
  <c r="P69" i="4"/>
  <c r="P76" i="4"/>
  <c r="A15" i="7"/>
  <c r="P81" i="4"/>
  <c r="P80" i="4"/>
  <c r="P79" i="4"/>
  <c r="P77" i="4"/>
  <c r="A16" i="7"/>
  <c r="P88" i="4"/>
  <c r="P87" i="4"/>
  <c r="P86" i="4"/>
  <c r="P84" i="4"/>
  <c r="P83" i="4"/>
  <c r="A17" i="7"/>
  <c r="A18" i="7"/>
  <c r="P104" i="4"/>
  <c r="P103" i="4"/>
  <c r="P102" i="4"/>
  <c r="P100" i="4"/>
  <c r="P99" i="4"/>
  <c r="A19" i="7"/>
  <c r="P111" i="4"/>
  <c r="P110" i="4"/>
  <c r="P109" i="4"/>
  <c r="P107" i="4"/>
  <c r="P106" i="4"/>
  <c r="A20" i="7"/>
  <c r="P118" i="4"/>
  <c r="P117" i="4"/>
  <c r="P116" i="4"/>
  <c r="P114" i="4"/>
  <c r="P113" i="4"/>
  <c r="A21" i="7"/>
  <c r="P125" i="4"/>
  <c r="P124" i="4"/>
  <c r="P123" i="4"/>
  <c r="P121" i="4"/>
  <c r="P120" i="4"/>
  <c r="A22" i="7"/>
  <c r="P132" i="4"/>
  <c r="P131" i="4"/>
  <c r="P130" i="4"/>
  <c r="P128" i="4"/>
  <c r="P127" i="4"/>
  <c r="A23" i="7"/>
  <c r="P139" i="4"/>
  <c r="P138" i="4"/>
  <c r="P137" i="4"/>
  <c r="P135" i="4"/>
  <c r="P134" i="4"/>
  <c r="A24" i="7"/>
  <c r="P146" i="4"/>
  <c r="P145" i="4"/>
  <c r="P144" i="4"/>
  <c r="P142" i="4"/>
  <c r="P141" i="4"/>
  <c r="P153" i="4"/>
  <c r="P152" i="4"/>
  <c r="P149" i="4"/>
  <c r="P148" i="4"/>
  <c r="P161" i="4"/>
  <c r="P160" i="4"/>
  <c r="P159" i="4"/>
  <c r="P157" i="4"/>
  <c r="P156" i="4"/>
  <c r="P168" i="4"/>
  <c r="P167" i="4"/>
  <c r="P166" i="4"/>
  <c r="P164" i="4"/>
  <c r="P163" i="4"/>
  <c r="P175" i="4"/>
  <c r="P174" i="4"/>
  <c r="P173" i="4"/>
  <c r="P171" i="4"/>
  <c r="P170" i="4"/>
  <c r="P182" i="4"/>
  <c r="P181" i="4"/>
  <c r="P180" i="4"/>
  <c r="P178" i="4"/>
  <c r="P177" i="4"/>
  <c r="P189" i="4"/>
  <c r="P188" i="4"/>
  <c r="P187" i="4"/>
  <c r="P185" i="4"/>
  <c r="P184" i="4"/>
  <c r="P196" i="4"/>
  <c r="P195" i="4"/>
  <c r="P194" i="4"/>
  <c r="P192" i="4"/>
  <c r="P191" i="4"/>
  <c r="P203" i="4"/>
  <c r="P202" i="4"/>
  <c r="P201" i="4"/>
  <c r="P199" i="4"/>
  <c r="P198" i="4"/>
  <c r="P210" i="4"/>
  <c r="P209" i="4"/>
  <c r="P208" i="4"/>
  <c r="P206" i="4"/>
  <c r="P205" i="4"/>
  <c r="P217" i="4"/>
  <c r="P216" i="4"/>
  <c r="P215" i="4"/>
  <c r="P213" i="4"/>
  <c r="P212" i="4"/>
  <c r="P224" i="4"/>
  <c r="P223" i="4"/>
  <c r="P222" i="4"/>
  <c r="P220" i="4"/>
  <c r="P219" i="4"/>
  <c r="P231" i="4"/>
  <c r="P230" i="4"/>
  <c r="P229" i="4"/>
  <c r="P227" i="4"/>
  <c r="P226" i="4"/>
  <c r="P238" i="4"/>
  <c r="P237" i="4"/>
  <c r="P236" i="4"/>
  <c r="P234" i="4"/>
  <c r="P233" i="4"/>
  <c r="P245" i="4"/>
  <c r="P244" i="4"/>
  <c r="P243" i="4"/>
  <c r="P241" i="4"/>
  <c r="P240" i="4"/>
  <c r="P252" i="4"/>
  <c r="P251" i="4"/>
  <c r="P250" i="4"/>
  <c r="P248" i="4"/>
  <c r="P247" i="4"/>
  <c r="P259" i="4"/>
  <c r="P258" i="4"/>
  <c r="P257" i="4"/>
  <c r="P255" i="4"/>
  <c r="P254" i="4"/>
  <c r="P266" i="4"/>
  <c r="P265" i="4"/>
  <c r="P264" i="4"/>
  <c r="P262" i="4"/>
  <c r="P261" i="4"/>
  <c r="P273" i="4"/>
  <c r="P272" i="4"/>
  <c r="P271" i="4"/>
  <c r="P269" i="4"/>
  <c r="P268" i="4"/>
  <c r="P287" i="4"/>
  <c r="P286" i="4"/>
  <c r="P285" i="4"/>
  <c r="P283" i="4"/>
  <c r="P282" i="4"/>
  <c r="P294" i="4"/>
  <c r="P293" i="4"/>
  <c r="P292" i="4"/>
  <c r="P290" i="4"/>
  <c r="P289" i="4"/>
  <c r="P301" i="4"/>
  <c r="P300" i="4"/>
  <c r="P299" i="4"/>
  <c r="P297" i="4"/>
  <c r="P296" i="4"/>
  <c r="P12" i="4"/>
  <c r="P13" i="4"/>
  <c r="P14" i="4"/>
  <c r="P16" i="4"/>
  <c r="P17" i="4"/>
  <c r="P18" i="4"/>
  <c r="P90" i="4"/>
  <c r="P91" i="4"/>
  <c r="P92" i="4"/>
  <c r="P95" i="4"/>
  <c r="P96" i="4"/>
  <c r="P97" i="4"/>
  <c r="P154" i="4"/>
  <c r="A25" i="7"/>
  <c r="A26" i="7"/>
  <c r="A27" i="7"/>
  <c r="A28" i="7"/>
  <c r="A29" i="7"/>
  <c r="A30" i="7"/>
  <c r="A31" i="7"/>
  <c r="A32" i="7"/>
  <c r="A33" i="7"/>
  <c r="A34" i="7"/>
  <c r="A35" i="7"/>
  <c r="A36" i="7"/>
  <c r="A37" i="7"/>
  <c r="A38" i="7"/>
  <c r="A39" i="7"/>
  <c r="A40" i="7"/>
  <c r="A41" i="7"/>
  <c r="A42" i="7"/>
  <c r="A44" i="7"/>
  <c r="A45" i="7"/>
  <c r="A46" i="7"/>
  <c r="P303" i="4"/>
  <c r="P304" i="4"/>
  <c r="P306" i="4"/>
  <c r="P307" i="4"/>
  <c r="P308" i="4"/>
  <c r="A47" i="7"/>
  <c r="B309" i="4"/>
  <c r="B308" i="4"/>
  <c r="B307" i="4"/>
  <c r="B306" i="4"/>
  <c r="B305" i="4"/>
  <c r="B304" i="4"/>
  <c r="B303" i="4"/>
  <c r="B302" i="4"/>
  <c r="B301" i="4"/>
  <c r="B300" i="4"/>
  <c r="B299" i="4"/>
  <c r="B298" i="4"/>
  <c r="B297" i="4"/>
  <c r="B296" i="4"/>
  <c r="B295" i="4"/>
  <c r="B294" i="4"/>
  <c r="B293" i="4"/>
  <c r="B292" i="4"/>
  <c r="B291" i="4"/>
  <c r="B290" i="4"/>
  <c r="B289" i="4"/>
  <c r="B288" i="4"/>
  <c r="B287" i="4"/>
  <c r="B286" i="4"/>
  <c r="B285" i="4"/>
  <c r="B284" i="4"/>
  <c r="B283" i="4"/>
  <c r="B282" i="4"/>
  <c r="B274" i="4"/>
  <c r="B273" i="4"/>
  <c r="B272" i="4"/>
  <c r="B271" i="4"/>
  <c r="B270" i="4"/>
  <c r="B269" i="4"/>
  <c r="B268" i="4"/>
  <c r="B267" i="4"/>
  <c r="B266" i="4"/>
  <c r="B265" i="4"/>
  <c r="B264" i="4"/>
  <c r="B263" i="4"/>
  <c r="B262" i="4"/>
  <c r="B261" i="4"/>
  <c r="B260" i="4"/>
  <c r="B259" i="4"/>
  <c r="B258" i="4"/>
  <c r="B257" i="4"/>
  <c r="B256" i="4"/>
  <c r="B255" i="4"/>
  <c r="B254" i="4"/>
  <c r="B253" i="4"/>
  <c r="B252" i="4"/>
  <c r="B251" i="4"/>
  <c r="B250" i="4"/>
  <c r="B249" i="4"/>
  <c r="B248" i="4"/>
  <c r="B247" i="4"/>
  <c r="B246" i="4"/>
  <c r="B245" i="4"/>
  <c r="B244" i="4"/>
  <c r="B243" i="4"/>
  <c r="B242" i="4"/>
  <c r="B241" i="4"/>
  <c r="B240" i="4"/>
  <c r="B239" i="4"/>
  <c r="B238" i="4"/>
  <c r="B237" i="4"/>
  <c r="B235" i="4"/>
  <c r="B234" i="4"/>
  <c r="B233" i="4"/>
  <c r="B232" i="4"/>
  <c r="B231" i="4"/>
  <c r="B230" i="4"/>
  <c r="B229" i="4"/>
  <c r="B228" i="4"/>
  <c r="B227" i="4"/>
  <c r="B226" i="4"/>
  <c r="B225" i="4"/>
  <c r="B224" i="4"/>
  <c r="B223" i="4"/>
  <c r="B222" i="4"/>
  <c r="B221" i="4"/>
  <c r="B220" i="4"/>
  <c r="B219" i="4"/>
  <c r="B218" i="4"/>
  <c r="B217" i="4"/>
  <c r="B216" i="4"/>
  <c r="B215" i="4"/>
  <c r="B214" i="4"/>
  <c r="B213" i="4"/>
  <c r="B212" i="4"/>
  <c r="B211" i="4"/>
  <c r="B210" i="4"/>
  <c r="B209" i="4"/>
  <c r="B208" i="4"/>
  <c r="B207" i="4"/>
  <c r="B206" i="4"/>
  <c r="B205" i="4"/>
  <c r="B204" i="4"/>
  <c r="B203" i="4"/>
  <c r="B202" i="4"/>
  <c r="B201" i="4"/>
  <c r="B200" i="4"/>
  <c r="B199" i="4"/>
  <c r="B198" i="4"/>
  <c r="B197" i="4"/>
  <c r="B196" i="4"/>
  <c r="B195" i="4"/>
  <c r="B194" i="4"/>
  <c r="B193" i="4"/>
  <c r="B192" i="4"/>
  <c r="B191" i="4"/>
  <c r="B190" i="4"/>
  <c r="B189" i="4"/>
  <c r="B188" i="4"/>
  <c r="B187" i="4"/>
  <c r="B186" i="4"/>
  <c r="B185" i="4"/>
  <c r="B184" i="4"/>
  <c r="B183" i="4"/>
  <c r="B18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K21" i="4"/>
  <c r="K22" i="4"/>
  <c r="K25" i="4"/>
  <c r="K33" i="4"/>
  <c r="K38" i="4"/>
  <c r="K39" i="4"/>
  <c r="K40" i="4"/>
  <c r="K42" i="4"/>
  <c r="K45" i="4"/>
  <c r="K47" i="4"/>
  <c r="K51" i="4"/>
  <c r="K57" i="4"/>
  <c r="K61" i="4"/>
  <c r="K68" i="4"/>
  <c r="K70" i="4"/>
  <c r="K77" i="4"/>
  <c r="K78" i="4"/>
  <c r="K80" i="4"/>
  <c r="K81" i="4"/>
  <c r="K82" i="4"/>
  <c r="K89" i="4"/>
  <c r="K93" i="4"/>
  <c r="K97" i="4"/>
  <c r="K98" i="4"/>
  <c r="K104" i="4"/>
  <c r="K105" i="4"/>
  <c r="K106" i="4"/>
  <c r="K109" i="4"/>
  <c r="K112" i="4"/>
  <c r="K113" i="4"/>
  <c r="K119" i="4"/>
  <c r="K120" i="4"/>
  <c r="K121" i="4"/>
  <c r="K122" i="4"/>
  <c r="K126" i="4"/>
  <c r="K128" i="4"/>
  <c r="K129" i="4"/>
  <c r="K135" i="4"/>
  <c r="K139" i="4"/>
  <c r="K140" i="4"/>
  <c r="K142" i="4"/>
  <c r="K145" i="4"/>
  <c r="K147" i="4"/>
  <c r="K156" i="4"/>
  <c r="K162" i="4"/>
  <c r="K169" i="4"/>
  <c r="K171" i="4"/>
  <c r="K172" i="4"/>
  <c r="K175" i="4"/>
  <c r="K176" i="4"/>
  <c r="K183" i="4"/>
  <c r="K190" i="4"/>
  <c r="K191" i="4"/>
  <c r="K197" i="4"/>
  <c r="K204" i="4"/>
  <c r="K206" i="4"/>
  <c r="K210" i="4"/>
  <c r="K211" i="4"/>
  <c r="K218" i="4"/>
  <c r="K224" i="4"/>
  <c r="K225" i="4"/>
  <c r="K239" i="4"/>
  <c r="K243" i="4"/>
  <c r="K247" i="4"/>
  <c r="K249" i="4"/>
  <c r="K253" i="4"/>
  <c r="K255" i="4"/>
  <c r="K267" i="4"/>
  <c r="K271" i="4"/>
  <c r="K272" i="4"/>
  <c r="K285" i="4"/>
  <c r="K286" i="4"/>
  <c r="K289" i="4"/>
  <c r="K295" i="4"/>
  <c r="K296" i="4"/>
  <c r="K299" i="4"/>
  <c r="K302" i="4"/>
  <c r="K303" i="4"/>
  <c r="K305" i="4"/>
  <c r="K15" i="4"/>
  <c r="K19" i="4"/>
  <c r="K11" i="4"/>
  <c r="B554" i="2"/>
  <c r="B73" i="2"/>
  <c r="B74" i="2"/>
  <c r="B75" i="2"/>
  <c r="B76" i="2"/>
  <c r="B77" i="2"/>
  <c r="B78" i="2"/>
  <c r="B79" i="2"/>
  <c r="B80" i="2"/>
  <c r="B81" i="2"/>
  <c r="B555" i="2"/>
  <c r="B556" i="2"/>
  <c r="B557" i="2"/>
  <c r="B558" i="2"/>
  <c r="B559" i="2"/>
  <c r="B560" i="2"/>
  <c r="B561" i="2"/>
  <c r="B562" i="2"/>
  <c r="B563" i="2"/>
  <c r="B544" i="2"/>
  <c r="B545" i="2"/>
  <c r="B546" i="2"/>
  <c r="B547" i="2"/>
  <c r="B548" i="2"/>
  <c r="B549" i="2"/>
  <c r="B550" i="2"/>
  <c r="B551" i="2"/>
  <c r="B552" i="2"/>
  <c r="B553" i="2"/>
  <c r="B446" i="2"/>
  <c r="B447" i="2"/>
  <c r="B448" i="2"/>
  <c r="B449" i="2"/>
  <c r="B450" i="2"/>
  <c r="B451" i="2"/>
  <c r="B452" i="2"/>
  <c r="B453" i="2"/>
  <c r="B454" i="2"/>
  <c r="B455" i="2"/>
  <c r="B170" i="2"/>
  <c r="B171" i="2"/>
  <c r="B172" i="2"/>
  <c r="B173" i="2"/>
  <c r="B174" i="2"/>
  <c r="B175" i="2"/>
  <c r="B176" i="2"/>
  <c r="B177" i="2"/>
  <c r="B178" i="2"/>
  <c r="B179" i="2"/>
  <c r="B180" i="2"/>
  <c r="B181" i="2"/>
  <c r="B182" i="2"/>
  <c r="B183" i="2"/>
  <c r="B184" i="2"/>
  <c r="B185" i="2"/>
  <c r="B186" i="2"/>
  <c r="B187" i="2"/>
  <c r="B188" i="2"/>
  <c r="B189" i="2"/>
  <c r="B190" i="2"/>
  <c r="B386" i="2"/>
  <c r="B387" i="2"/>
  <c r="B388" i="2"/>
  <c r="B389" i="2"/>
  <c r="B390" i="2"/>
  <c r="B391" i="2"/>
  <c r="B392" i="2"/>
  <c r="B393" i="2"/>
  <c r="B394" i="2"/>
  <c r="B395" i="2"/>
  <c r="B405" i="2"/>
  <c r="B210" i="2"/>
  <c r="B211" i="2"/>
  <c r="B212" i="2"/>
  <c r="B213" i="2"/>
  <c r="B214" i="2"/>
  <c r="B215" i="2"/>
  <c r="B216" i="2"/>
  <c r="B217" i="2"/>
  <c r="B218" i="2"/>
  <c r="B219" i="2"/>
  <c r="B220" i="2"/>
  <c r="B221" i="2"/>
  <c r="B222" i="2"/>
  <c r="B223" i="2"/>
  <c r="B224" i="2"/>
  <c r="B225" i="2"/>
  <c r="B226" i="2"/>
  <c r="B227" i="2"/>
  <c r="B228" i="2"/>
  <c r="B249" i="2"/>
  <c r="B250" i="2"/>
  <c r="B251" i="2"/>
  <c r="B252" i="2"/>
  <c r="B253" i="2"/>
  <c r="B254" i="2"/>
  <c r="B255" i="2"/>
  <c r="B256" i="2"/>
  <c r="B257" i="2"/>
  <c r="B258" i="2"/>
  <c r="B259" i="2"/>
  <c r="B260" i="2"/>
  <c r="B261" i="2"/>
  <c r="B262" i="2"/>
  <c r="B263" i="2"/>
  <c r="B264" i="2"/>
  <c r="B265" i="2"/>
  <c r="B266" i="2"/>
  <c r="B267" i="2"/>
  <c r="B564" i="2"/>
  <c r="B565" i="2"/>
  <c r="B566" i="2"/>
  <c r="B567" i="2"/>
  <c r="B568" i="2"/>
  <c r="B569" i="2"/>
  <c r="B570" i="2"/>
  <c r="B571" i="2"/>
  <c r="B572" i="2"/>
  <c r="B573" i="2"/>
  <c r="B15" i="2"/>
  <c r="B16" i="2"/>
  <c r="B17" i="2"/>
  <c r="B18" i="2"/>
  <c r="B19" i="2"/>
  <c r="B20" i="2"/>
  <c r="B21" i="2"/>
  <c r="B22" i="2"/>
  <c r="B23" i="2"/>
  <c r="B24" i="2"/>
  <c r="B25" i="2"/>
  <c r="B26" i="2"/>
  <c r="B27" i="2"/>
  <c r="B28" i="2"/>
  <c r="B29" i="2"/>
  <c r="B30" i="2"/>
  <c r="B31" i="2"/>
  <c r="B32" i="2"/>
  <c r="B33" i="2"/>
  <c r="B476" i="2"/>
  <c r="B477" i="2"/>
  <c r="B478" i="2"/>
  <c r="B479" i="2"/>
  <c r="B480" i="2"/>
  <c r="B481" i="2"/>
  <c r="B482" i="2"/>
  <c r="B483" i="2"/>
  <c r="B484" i="2"/>
  <c r="B485" i="2"/>
  <c r="B466" i="2"/>
  <c r="B467" i="2"/>
  <c r="B468" i="2"/>
  <c r="B469" i="2"/>
  <c r="B470" i="2"/>
  <c r="B471" i="2"/>
  <c r="B472" i="2"/>
  <c r="B473" i="2"/>
  <c r="B474" i="2"/>
  <c r="B475" i="2"/>
  <c r="B141" i="2"/>
  <c r="B142" i="2"/>
  <c r="B143" i="2"/>
  <c r="B144" i="2"/>
  <c r="B145" i="2"/>
  <c r="B146" i="2"/>
  <c r="B147" i="2"/>
  <c r="B148" i="2"/>
  <c r="B149" i="2"/>
  <c r="B150" i="2"/>
  <c r="B317" i="2"/>
  <c r="B318" i="2"/>
  <c r="B319" i="2"/>
  <c r="B320" i="2"/>
  <c r="B321" i="2"/>
  <c r="B322" i="2"/>
  <c r="B323" i="2"/>
  <c r="B324" i="2"/>
  <c r="B325" i="2"/>
  <c r="B326" i="2"/>
  <c r="B287" i="2"/>
  <c r="B288" i="2"/>
  <c r="B289" i="2"/>
  <c r="B290" i="2"/>
  <c r="B291" i="2"/>
  <c r="B292" i="2"/>
  <c r="B293" i="2"/>
  <c r="B294" i="2"/>
  <c r="B295" i="2"/>
  <c r="B296" i="2"/>
  <c r="B456" i="2"/>
  <c r="B457" i="2"/>
  <c r="B458" i="2"/>
  <c r="B459" i="2"/>
  <c r="B460" i="2"/>
  <c r="B461" i="2"/>
  <c r="B462" i="2"/>
  <c r="B463" i="2"/>
  <c r="B464" i="2"/>
  <c r="B465" i="2"/>
  <c r="B82" i="2"/>
  <c r="B83" i="2"/>
  <c r="B84" i="2"/>
  <c r="B85" i="2"/>
  <c r="B86" i="2"/>
  <c r="B87" i="2"/>
  <c r="B88" i="2"/>
  <c r="B89" i="2"/>
  <c r="B90" i="2"/>
  <c r="B91" i="2"/>
  <c r="B268" i="2"/>
  <c r="B269" i="2"/>
  <c r="B270" i="2"/>
  <c r="B271" i="2"/>
  <c r="B272" i="2"/>
  <c r="B273" i="2"/>
  <c r="B274" i="2"/>
  <c r="B275" i="2"/>
  <c r="B276" i="2"/>
  <c r="B286" i="2"/>
  <c r="B102" i="2"/>
  <c r="B103" i="2"/>
  <c r="B104" i="2"/>
  <c r="B105" i="2"/>
  <c r="B106" i="2"/>
  <c r="B107" i="2"/>
  <c r="B108" i="2"/>
  <c r="B109" i="2"/>
  <c r="B110" i="2"/>
  <c r="B111" i="2"/>
  <c r="B151" i="2"/>
  <c r="B152" i="2"/>
  <c r="B153" i="2"/>
  <c r="B154" i="2"/>
  <c r="B155" i="2"/>
  <c r="B156" i="2"/>
  <c r="B157" i="2"/>
  <c r="B158" i="2"/>
  <c r="B159" i="2"/>
  <c r="B160" i="2"/>
  <c r="B161" i="2"/>
  <c r="B162" i="2"/>
  <c r="B163" i="2"/>
  <c r="B164" i="2"/>
  <c r="B165" i="2"/>
  <c r="B166" i="2"/>
  <c r="B167" i="2"/>
  <c r="B168" i="2"/>
  <c r="B169" i="2"/>
  <c r="B191" i="2"/>
  <c r="B192" i="2"/>
  <c r="B193" i="2"/>
  <c r="B194" i="2"/>
  <c r="B195" i="2"/>
  <c r="B196" i="2"/>
  <c r="B197" i="2"/>
  <c r="B198" i="2"/>
  <c r="B199" i="2"/>
  <c r="B200" i="2"/>
  <c r="B201" i="2"/>
  <c r="B202" i="2"/>
  <c r="B203" i="2"/>
  <c r="B204" i="2"/>
  <c r="B205" i="2"/>
  <c r="B206" i="2"/>
  <c r="B207" i="2"/>
  <c r="B208" i="2"/>
  <c r="B209" i="2"/>
  <c r="B131" i="2"/>
  <c r="B132" i="2"/>
  <c r="B133" i="2"/>
  <c r="B134" i="2"/>
  <c r="B135" i="2"/>
  <c r="B136" i="2"/>
  <c r="B137" i="2"/>
  <c r="B138" i="2"/>
  <c r="B139" i="2"/>
  <c r="B140" i="2"/>
  <c r="B5" i="2"/>
  <c r="B6" i="2"/>
  <c r="B7" i="2"/>
  <c r="B8" i="2"/>
  <c r="B9" i="2"/>
  <c r="B10" i="2"/>
  <c r="B11" i="2"/>
  <c r="B12" i="2"/>
  <c r="B13" i="2"/>
  <c r="B14" i="2"/>
  <c r="B347" i="2"/>
  <c r="B348" i="2"/>
  <c r="B349" i="2"/>
  <c r="B350" i="2"/>
  <c r="B351" i="2"/>
  <c r="B352" i="2"/>
  <c r="B353" i="2"/>
  <c r="B354" i="2"/>
  <c r="B355" i="2"/>
  <c r="B356" i="2"/>
  <c r="B357" i="2"/>
  <c r="B358" i="2"/>
  <c r="B359" i="2"/>
  <c r="B360" i="2"/>
  <c r="B361" i="2"/>
  <c r="B362" i="2"/>
  <c r="B363" i="2"/>
  <c r="B364" i="2"/>
  <c r="B365"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366" i="2"/>
  <c r="B367" i="2"/>
  <c r="B368" i="2"/>
  <c r="B369" i="2"/>
  <c r="B370" i="2"/>
  <c r="B371" i="2"/>
  <c r="B372" i="2"/>
  <c r="B373" i="2"/>
  <c r="B374" i="2"/>
  <c r="B375" i="2"/>
  <c r="B239" i="2"/>
  <c r="B240" i="2"/>
  <c r="B241" i="2"/>
  <c r="B242" i="2"/>
  <c r="B243" i="2"/>
  <c r="B244" i="2"/>
  <c r="B245" i="2"/>
  <c r="B246" i="2"/>
  <c r="B247" i="2"/>
  <c r="B248" i="2"/>
  <c r="B514" i="2"/>
  <c r="B515" i="2"/>
  <c r="B516" i="2"/>
  <c r="B517" i="2"/>
  <c r="B518" i="2"/>
  <c r="B519" i="2"/>
  <c r="B520" i="2"/>
  <c r="B521" i="2"/>
  <c r="B522" i="2"/>
  <c r="B523" i="2"/>
  <c r="B92" i="2"/>
  <c r="B93" i="2"/>
  <c r="B94" i="2"/>
  <c r="B95" i="2"/>
  <c r="B96" i="2"/>
  <c r="B97" i="2"/>
  <c r="B98" i="2"/>
  <c r="B99" i="2"/>
  <c r="B100" i="2"/>
  <c r="B101" i="2"/>
  <c r="B297" i="2"/>
  <c r="B298" i="2"/>
  <c r="B299" i="2"/>
  <c r="B300" i="2"/>
  <c r="B301" i="2"/>
  <c r="B302" i="2"/>
  <c r="B303" i="2"/>
  <c r="B304" i="2"/>
  <c r="B305" i="2"/>
  <c r="B306" i="2"/>
  <c r="B307" i="2"/>
  <c r="B308" i="2"/>
  <c r="B309" i="2"/>
  <c r="B310" i="2"/>
  <c r="B311" i="2"/>
  <c r="B312" i="2"/>
  <c r="B313" i="2"/>
  <c r="B314" i="2"/>
  <c r="B315" i="2"/>
  <c r="B316" i="2"/>
  <c r="B34" i="2"/>
  <c r="B35" i="2"/>
  <c r="B36" i="2"/>
  <c r="B37" i="2"/>
  <c r="B38" i="2"/>
  <c r="B39" i="2"/>
  <c r="B40" i="2"/>
  <c r="B41" i="2"/>
  <c r="B42" i="2"/>
  <c r="B43" i="2"/>
  <c r="B534" i="2"/>
  <c r="B535" i="2"/>
  <c r="B536" i="2"/>
  <c r="B537" i="2"/>
  <c r="B538" i="2"/>
  <c r="B539" i="2"/>
  <c r="B540" i="2"/>
  <c r="B541" i="2"/>
  <c r="B542" i="2"/>
  <c r="B543" i="2"/>
  <c r="B337" i="2"/>
  <c r="B338" i="2"/>
  <c r="B339" i="2"/>
  <c r="B340" i="2"/>
  <c r="B341" i="2"/>
  <c r="B342" i="2"/>
  <c r="B343" i="2"/>
  <c r="B344" i="2"/>
  <c r="B345" i="2"/>
  <c r="B346" i="2"/>
  <c r="B416" i="2"/>
  <c r="B417" i="2"/>
  <c r="B418" i="2"/>
  <c r="B419" i="2"/>
  <c r="B420" i="2"/>
  <c r="B421" i="2"/>
  <c r="B422" i="2"/>
  <c r="B423" i="2"/>
  <c r="B424" i="2"/>
  <c r="B425" i="2"/>
  <c r="B112" i="2"/>
  <c r="B113" i="2"/>
  <c r="B114" i="2"/>
  <c r="B115" i="2"/>
  <c r="B116" i="2"/>
  <c r="B117" i="2"/>
  <c r="B118" i="2"/>
  <c r="B119" i="2"/>
  <c r="B120" i="2"/>
  <c r="B121" i="2"/>
  <c r="B122" i="2"/>
  <c r="B123" i="2"/>
  <c r="B124" i="2"/>
  <c r="B125" i="2"/>
  <c r="B126" i="2"/>
  <c r="B127" i="2"/>
  <c r="B128" i="2"/>
  <c r="B129" i="2"/>
  <c r="B130" i="2"/>
  <c r="B376" i="2"/>
  <c r="B377" i="2"/>
  <c r="B378" i="2"/>
  <c r="B379" i="2"/>
  <c r="B380" i="2"/>
  <c r="B381" i="2"/>
  <c r="B382" i="2"/>
  <c r="B383" i="2"/>
  <c r="B384" i="2"/>
  <c r="B385" i="2"/>
  <c r="B229" i="2"/>
  <c r="B230" i="2"/>
  <c r="B231" i="2"/>
  <c r="B232" i="2"/>
  <c r="B233" i="2"/>
  <c r="B234" i="2"/>
  <c r="B235" i="2"/>
  <c r="B236" i="2"/>
  <c r="B237" i="2"/>
  <c r="B238" i="2"/>
  <c r="B406" i="2"/>
  <c r="B407" i="2"/>
  <c r="B408" i="2"/>
  <c r="B409" i="2"/>
  <c r="B410" i="2"/>
  <c r="B411" i="2"/>
  <c r="B412" i="2"/>
  <c r="B413" i="2"/>
  <c r="B414" i="2"/>
  <c r="B415" i="2"/>
  <c r="B327" i="2"/>
  <c r="B328" i="2"/>
  <c r="B329" i="2"/>
  <c r="B330" i="2"/>
  <c r="B331" i="2"/>
  <c r="B332" i="2"/>
  <c r="B333" i="2"/>
  <c r="B334" i="2"/>
  <c r="B335" i="2"/>
  <c r="B336" i="2"/>
  <c r="B436" i="2"/>
  <c r="B437" i="2"/>
  <c r="B438" i="2"/>
  <c r="B439" i="2"/>
  <c r="B440" i="2"/>
  <c r="B441" i="2"/>
  <c r="B442" i="2"/>
  <c r="B443" i="2"/>
  <c r="B444" i="2"/>
  <c r="B445" i="2"/>
  <c r="B426" i="2"/>
  <c r="B427" i="2"/>
  <c r="B428" i="2"/>
  <c r="B429" i="2"/>
  <c r="B430" i="2"/>
  <c r="B431" i="2"/>
  <c r="B432" i="2"/>
  <c r="B433" i="2"/>
  <c r="B434" i="2"/>
  <c r="B435" i="2"/>
  <c r="B574" i="2"/>
  <c r="B72" i="2"/>
  <c r="C288" i="4"/>
  <c r="C287" i="4"/>
  <c r="C286" i="4"/>
  <c r="C285" i="4"/>
  <c r="C284" i="4"/>
  <c r="C283" i="4"/>
  <c r="C282" i="4"/>
  <c r="C274" i="4"/>
  <c r="C273" i="4"/>
  <c r="C272" i="4"/>
  <c r="C271" i="4"/>
  <c r="C270" i="4"/>
  <c r="C269" i="4"/>
  <c r="C268" i="4"/>
  <c r="C120" i="4"/>
  <c r="C267" i="4"/>
  <c r="C266" i="4"/>
  <c r="C265" i="4"/>
  <c r="C309" i="4"/>
  <c r="C308" i="4"/>
  <c r="C307" i="4"/>
  <c r="C306" i="4"/>
  <c r="C305" i="4"/>
  <c r="C304" i="4"/>
  <c r="C303" i="4"/>
  <c r="C295" i="4"/>
  <c r="C294" i="4"/>
  <c r="C293" i="4"/>
  <c r="C292" i="4"/>
  <c r="C291" i="4"/>
  <c r="C290" i="4"/>
  <c r="C289" i="4"/>
  <c r="C302" i="4"/>
  <c r="C301" i="4"/>
  <c r="C300" i="4"/>
  <c r="C299" i="4"/>
  <c r="C298" i="4"/>
  <c r="C297" i="4"/>
  <c r="C296" i="4"/>
  <c r="P140" i="4" l="1"/>
  <c r="P136" i="4" s="1"/>
  <c r="P246" i="4"/>
  <c r="P242" i="4" s="1"/>
  <c r="B112" i="19"/>
  <c r="B113" i="19"/>
  <c r="B111" i="19"/>
  <c r="B9" i="7"/>
  <c r="B110" i="19"/>
  <c r="P75" i="4"/>
  <c r="P71" i="4" s="1"/>
  <c r="P105" i="4"/>
  <c r="P101" i="4" s="1"/>
  <c r="P68" i="4"/>
  <c r="P64" i="4" s="1"/>
  <c r="P302" i="4"/>
  <c r="P298" i="4" s="1"/>
  <c r="P211" i="4"/>
  <c r="P207" i="4" s="1"/>
  <c r="P40" i="4"/>
  <c r="P36" i="4" s="1"/>
  <c r="P126" i="4"/>
  <c r="P122" i="4" s="1"/>
  <c r="P155" i="4"/>
  <c r="P151" i="4" s="1"/>
  <c r="P239" i="4"/>
  <c r="P235" i="4" s="1"/>
  <c r="P267" i="4"/>
  <c r="P263" i="4" s="1"/>
  <c r="P183" i="4"/>
  <c r="P179" i="4" s="1"/>
  <c r="P98" i="4"/>
  <c r="P93" i="4" s="1"/>
  <c r="P169" i="4"/>
  <c r="P165" i="4" s="1"/>
  <c r="B27" i="7"/>
  <c r="P26" i="4"/>
  <c r="P22" i="4" s="1"/>
  <c r="B7" i="7"/>
  <c r="P309" i="4"/>
  <c r="P305" i="4" s="1"/>
  <c r="B47" i="7"/>
  <c r="P274" i="4"/>
  <c r="P270" i="4" s="1"/>
  <c r="B42" i="7"/>
  <c r="P218" i="4"/>
  <c r="P214" i="4" s="1"/>
  <c r="B34" i="7"/>
  <c r="P190" i="4"/>
  <c r="P186" i="4" s="1"/>
  <c r="B30" i="7"/>
  <c r="P162" i="4"/>
  <c r="P158" i="4" s="1"/>
  <c r="B26" i="7"/>
  <c r="P133" i="4"/>
  <c r="P129" i="4" s="1"/>
  <c r="B22" i="7"/>
  <c r="P47" i="4"/>
  <c r="P43" i="4" s="1"/>
  <c r="B10" i="7"/>
  <c r="P19" i="4"/>
  <c r="P15" i="4" s="1"/>
  <c r="B6" i="7"/>
  <c r="P54" i="4"/>
  <c r="B11" i="7"/>
  <c r="P281" i="4"/>
  <c r="P277" i="4" s="1"/>
  <c r="B43" i="7"/>
  <c r="P288" i="4"/>
  <c r="P284" i="4" s="1"/>
  <c r="B44" i="7"/>
  <c r="B23" i="7"/>
  <c r="P197" i="4"/>
  <c r="P193" i="4" s="1"/>
  <c r="B31" i="7"/>
  <c r="P11" i="4"/>
  <c r="P7" i="4" s="1"/>
  <c r="P253" i="4"/>
  <c r="P249" i="4" s="1"/>
  <c r="B39" i="7"/>
  <c r="P112" i="4"/>
  <c r="P108" i="4" s="1"/>
  <c r="B19" i="7"/>
  <c r="P82" i="4"/>
  <c r="P78" i="4" s="1"/>
  <c r="B15" i="7"/>
  <c r="P295" i="4"/>
  <c r="P291" i="4" s="1"/>
  <c r="B45" i="7"/>
  <c r="P260" i="4"/>
  <c r="P256" i="4" s="1"/>
  <c r="B40" i="7"/>
  <c r="P232" i="4"/>
  <c r="P228" i="4" s="1"/>
  <c r="B36" i="7"/>
  <c r="P204" i="4"/>
  <c r="P200" i="4" s="1"/>
  <c r="B32" i="7"/>
  <c r="P176" i="4"/>
  <c r="P172" i="4" s="1"/>
  <c r="B28" i="7"/>
  <c r="P147" i="4"/>
  <c r="P143" i="4" s="1"/>
  <c r="B24" i="7"/>
  <c r="P119" i="4"/>
  <c r="P115" i="4" s="1"/>
  <c r="B20" i="7"/>
  <c r="P89" i="4"/>
  <c r="P85" i="4" s="1"/>
  <c r="B16" i="7"/>
  <c r="P61" i="4"/>
  <c r="P57" i="4" s="1"/>
  <c r="B12" i="7"/>
  <c r="P33" i="4"/>
  <c r="P29" i="4" s="1"/>
  <c r="B8" i="7"/>
  <c r="J40" i="19"/>
  <c r="E43" i="19"/>
  <c r="A38" i="19"/>
  <c r="O574" i="2"/>
  <c r="P574" i="2"/>
  <c r="N574" i="2"/>
  <c r="K288" i="4"/>
  <c r="K92" i="4"/>
  <c r="K91" i="4"/>
  <c r="K266" i="4"/>
  <c r="K181" i="4"/>
  <c r="K232" i="4"/>
  <c r="K54" i="4"/>
  <c r="K75" i="4"/>
  <c r="K200" i="4"/>
  <c r="K132" i="4"/>
  <c r="K260" i="4"/>
  <c r="K265" i="4"/>
  <c r="F523" i="2"/>
  <c r="K31" i="4"/>
  <c r="K131" i="4"/>
  <c r="K199" i="4"/>
  <c r="K107" i="4"/>
  <c r="K29" i="4"/>
  <c r="K27" i="4"/>
  <c r="K202" i="4"/>
  <c r="K262" i="4"/>
  <c r="K263" i="4"/>
  <c r="K198" i="4"/>
  <c r="K201" i="4"/>
  <c r="K178" i="4"/>
  <c r="K111" i="4"/>
  <c r="K100" i="4"/>
  <c r="K133" i="4"/>
  <c r="K155" i="4"/>
  <c r="K309" i="4"/>
  <c r="K203" i="4"/>
  <c r="P150" i="4"/>
  <c r="P225" i="4"/>
  <c r="P221" i="4" s="1"/>
  <c r="F48" i="7"/>
  <c r="H48" i="7"/>
  <c r="K96" i="4"/>
  <c r="F524" i="2"/>
  <c r="G525" i="2"/>
  <c r="F525" i="2" s="1"/>
  <c r="K274" i="4"/>
  <c r="K261" i="4"/>
  <c r="K264" i="4"/>
  <c r="K108" i="4"/>
  <c r="K30" i="4"/>
  <c r="K26" i="4"/>
  <c r="E533" i="2"/>
  <c r="C37" i="19" s="1"/>
  <c r="B37" i="19" s="1"/>
  <c r="B114" i="19" l="1"/>
  <c r="C110" i="19" s="1"/>
  <c r="B109" i="19"/>
  <c r="P50" i="4"/>
  <c r="L4" i="19"/>
  <c r="K4" i="19" s="1"/>
  <c r="P310" i="4"/>
  <c r="C32" i="19"/>
  <c r="B32" i="19" s="1"/>
  <c r="C33" i="19"/>
  <c r="B33" i="19" s="1"/>
  <c r="C34" i="19"/>
  <c r="B34" i="19" s="1"/>
  <c r="C36" i="19"/>
  <c r="B36" i="19" s="1"/>
  <c r="C28" i="19"/>
  <c r="B28" i="19" s="1"/>
  <c r="C25" i="19"/>
  <c r="B25" i="19" s="1"/>
  <c r="C7" i="19"/>
  <c r="B7" i="19" s="1"/>
  <c r="C22" i="19"/>
  <c r="B22" i="19" s="1"/>
  <c r="C35" i="19"/>
  <c r="B35" i="19" s="1"/>
  <c r="C31" i="19"/>
  <c r="B31" i="19" s="1"/>
  <c r="C29" i="19"/>
  <c r="B29" i="19" s="1"/>
  <c r="C16" i="19"/>
  <c r="B16" i="19" s="1"/>
  <c r="C15" i="19"/>
  <c r="B15" i="19" s="1"/>
  <c r="C8" i="19"/>
  <c r="B8" i="19" s="1"/>
  <c r="C9" i="19"/>
  <c r="B9" i="19" s="1"/>
  <c r="C38" i="19"/>
  <c r="B38" i="19" s="1"/>
  <c r="C5" i="19"/>
  <c r="B5" i="19" s="1"/>
  <c r="C11" i="19"/>
  <c r="B11" i="19" s="1"/>
  <c r="C4" i="19"/>
  <c r="B4" i="19" s="1"/>
  <c r="C10" i="19"/>
  <c r="B10" i="19" s="1"/>
  <c r="C12" i="19"/>
  <c r="B12" i="19" s="1"/>
  <c r="C6" i="19"/>
  <c r="B6" i="19" s="1"/>
  <c r="C14" i="19"/>
  <c r="B14" i="19" s="1"/>
  <c r="C17" i="19"/>
  <c r="B17" i="19" s="1"/>
  <c r="C18" i="19"/>
  <c r="B18" i="19" s="1"/>
  <c r="C19" i="19"/>
  <c r="B19" i="19" s="1"/>
  <c r="C13" i="19"/>
  <c r="B13" i="19" s="1"/>
  <c r="C21" i="19"/>
  <c r="B21" i="19" s="1"/>
  <c r="C23" i="19"/>
  <c r="B23" i="19" s="1"/>
  <c r="C24" i="19"/>
  <c r="B24" i="19" s="1"/>
  <c r="C26" i="19"/>
  <c r="B26" i="19" s="1"/>
  <c r="C20" i="19"/>
  <c r="B20" i="19" s="1"/>
  <c r="C27" i="19"/>
  <c r="B27" i="19" s="1"/>
  <c r="C30" i="19"/>
  <c r="B30" i="19" s="1"/>
  <c r="L36" i="19"/>
  <c r="K36" i="19" s="1"/>
  <c r="L30" i="19"/>
  <c r="K30" i="19" s="1"/>
  <c r="L27" i="19"/>
  <c r="K27" i="19" s="1"/>
  <c r="L7" i="19"/>
  <c r="K7" i="19" s="1"/>
  <c r="L23" i="19"/>
  <c r="K23" i="19" s="1"/>
  <c r="L15" i="19"/>
  <c r="K15" i="19" s="1"/>
  <c r="L13" i="19"/>
  <c r="K13" i="19" s="1"/>
  <c r="L14" i="19"/>
  <c r="K14" i="19" s="1"/>
  <c r="L18" i="19"/>
  <c r="K18" i="19" s="1"/>
  <c r="L10" i="19"/>
  <c r="K10" i="19" s="1"/>
  <c r="L33" i="19"/>
  <c r="K33" i="19" s="1"/>
  <c r="L35" i="19"/>
  <c r="K35" i="19" s="1"/>
  <c r="L25" i="19"/>
  <c r="K25" i="19" s="1"/>
  <c r="L31" i="19"/>
  <c r="K31" i="19" s="1"/>
  <c r="L21" i="19"/>
  <c r="K21" i="19" s="1"/>
  <c r="L38" i="19"/>
  <c r="K38" i="19" s="1"/>
  <c r="L40" i="19"/>
  <c r="K40" i="19" s="1"/>
  <c r="L5" i="19"/>
  <c r="K5" i="19" s="1"/>
  <c r="L39" i="19"/>
  <c r="K39" i="19" s="1"/>
  <c r="L26" i="19"/>
  <c r="K26" i="19" s="1"/>
  <c r="L29" i="19"/>
  <c r="K29" i="19" s="1"/>
  <c r="L8" i="19"/>
  <c r="K8" i="19" s="1"/>
  <c r="L11" i="19"/>
  <c r="K11" i="19" s="1"/>
  <c r="L37" i="19"/>
  <c r="K37" i="19" s="1"/>
  <c r="L34" i="19"/>
  <c r="K34" i="19" s="1"/>
  <c r="L6" i="19"/>
  <c r="K6" i="19" s="1"/>
  <c r="L22" i="19"/>
  <c r="K22" i="19" s="1"/>
  <c r="L16" i="19"/>
  <c r="K16" i="19" s="1"/>
  <c r="L32" i="19"/>
  <c r="K32" i="19" s="1"/>
  <c r="L9" i="19"/>
  <c r="K9" i="19" s="1"/>
  <c r="L28" i="19"/>
  <c r="K28" i="19" s="1"/>
  <c r="L12" i="19"/>
  <c r="K12" i="19" s="1"/>
  <c r="L17" i="19"/>
  <c r="K17" i="19" s="1"/>
  <c r="L19" i="19"/>
  <c r="K19" i="19" s="1"/>
  <c r="L24" i="19"/>
  <c r="K24" i="19" s="1"/>
  <c r="L20" i="19"/>
  <c r="K20" i="19" s="1"/>
  <c r="A39" i="19"/>
  <c r="C39" i="19" s="1"/>
  <c r="B39" i="19" s="1"/>
  <c r="E44" i="19"/>
  <c r="J41" i="19"/>
  <c r="L41" i="19" s="1"/>
  <c r="K41" i="19" s="1"/>
  <c r="M574" i="2"/>
  <c r="K310" i="4"/>
  <c r="G526" i="2"/>
  <c r="F526" i="2" s="1"/>
  <c r="C111" i="19" l="1"/>
  <c r="C109" i="19"/>
  <c r="J42" i="19"/>
  <c r="L42" i="19" s="1"/>
  <c r="K42" i="19" s="1"/>
  <c r="E45" i="19"/>
  <c r="A40" i="19"/>
  <c r="C40" i="19" s="1"/>
  <c r="B40" i="19" s="1"/>
  <c r="G527" i="2"/>
  <c r="F527" i="2" s="1"/>
  <c r="D465" i="2" l="1"/>
  <c r="C112" i="19"/>
  <c r="C113" i="19"/>
  <c r="A41" i="19"/>
  <c r="C41" i="19" s="1"/>
  <c r="B41" i="19" s="1"/>
  <c r="E46" i="19"/>
  <c r="J43" i="19"/>
  <c r="L43" i="19" s="1"/>
  <c r="K43" i="19" s="1"/>
  <c r="G528" i="2"/>
  <c r="F528" i="2" s="1"/>
  <c r="C114" i="19" l="1"/>
  <c r="J44" i="19"/>
  <c r="L44" i="19" s="1"/>
  <c r="K44" i="19" s="1"/>
  <c r="A42" i="19"/>
  <c r="C42" i="19" s="1"/>
  <c r="B42" i="19" s="1"/>
  <c r="G529" i="2"/>
  <c r="F529" i="2" s="1"/>
  <c r="A43" i="19" l="1"/>
  <c r="C43" i="19" s="1"/>
  <c r="B43" i="19" s="1"/>
  <c r="J45" i="19"/>
  <c r="L45" i="19" s="1"/>
  <c r="K45" i="19" s="1"/>
  <c r="G530" i="2"/>
  <c r="F530" i="2" s="1"/>
  <c r="J46" i="19" l="1"/>
  <c r="L46" i="19" s="1"/>
  <c r="K46" i="19" s="1"/>
  <c r="A44" i="19"/>
  <c r="C44" i="19" s="1"/>
  <c r="B44" i="19" s="1"/>
  <c r="G531" i="2"/>
  <c r="F531" i="2" s="1"/>
  <c r="A45" i="19" l="1"/>
  <c r="C45" i="19" s="1"/>
  <c r="B45" i="19" s="1"/>
  <c r="G532" i="2"/>
  <c r="G533" i="2" s="1"/>
  <c r="F533" i="2" s="1"/>
  <c r="B86" i="19" l="1"/>
  <c r="B87" i="19"/>
  <c r="B88" i="19"/>
  <c r="A46" i="19"/>
  <c r="C46" i="19" s="1"/>
  <c r="F532" i="2"/>
  <c r="B46" i="19" l="1"/>
  <c r="B85" i="19"/>
  <c r="B89" i="19" l="1"/>
  <c r="C88" i="19" s="1"/>
  <c r="I42" i="4"/>
  <c r="L15" i="4"/>
  <c r="L157" i="4"/>
  <c r="L146" i="4"/>
  <c r="L141" i="4"/>
  <c r="I143" i="4"/>
  <c r="L247" i="4"/>
  <c r="O45" i="4" l="1"/>
  <c r="L44" i="4"/>
  <c r="L41" i="4"/>
  <c r="L294" i="4"/>
  <c r="L156" i="4"/>
  <c r="L43" i="4"/>
  <c r="L144" i="4"/>
  <c r="L158" i="4"/>
  <c r="L151" i="4"/>
  <c r="L42" i="4"/>
  <c r="L46" i="4"/>
  <c r="L145" i="4"/>
  <c r="L143" i="4"/>
  <c r="I158" i="4"/>
  <c r="I301" i="4"/>
  <c r="L6" i="4"/>
  <c r="L298" i="4"/>
  <c r="I297" i="4"/>
  <c r="I142" i="4"/>
  <c r="I151" i="4"/>
  <c r="I220" i="4"/>
  <c r="I221" i="4"/>
  <c r="I146" i="4"/>
  <c r="L159" i="4"/>
  <c r="I46" i="4"/>
  <c r="I157" i="4"/>
  <c r="I224" i="4"/>
  <c r="I43" i="4"/>
  <c r="I298" i="4"/>
  <c r="I161" i="4"/>
  <c r="I291" i="4"/>
  <c r="I15" i="4"/>
  <c r="L45" i="4"/>
  <c r="O145" i="4" l="1"/>
  <c r="O143" i="4"/>
  <c r="O157" i="4"/>
  <c r="O46" i="4"/>
  <c r="O43" i="4"/>
  <c r="O278" i="4"/>
  <c r="O275" i="4"/>
  <c r="O42" i="4"/>
  <c r="O142" i="4"/>
  <c r="O15" i="4"/>
  <c r="O151" i="4"/>
  <c r="O161" i="4"/>
  <c r="O146" i="4"/>
  <c r="L290" i="4"/>
  <c r="L297" i="4"/>
  <c r="L142" i="4"/>
  <c r="L291" i="4"/>
  <c r="L301" i="4"/>
  <c r="L161" i="4"/>
  <c r="I290" i="4"/>
  <c r="L47" i="4"/>
  <c r="I294" i="4"/>
  <c r="I228" i="4"/>
  <c r="I229" i="4"/>
  <c r="I22" i="4"/>
  <c r="I230" i="4"/>
  <c r="I23" i="4"/>
  <c r="I20" i="4"/>
  <c r="I44" i="4"/>
  <c r="I144" i="4"/>
  <c r="I280" i="4"/>
  <c r="I41" i="4"/>
  <c r="I222" i="4"/>
  <c r="I25" i="4"/>
  <c r="I141" i="4"/>
  <c r="I277" i="4"/>
  <c r="I296" i="4"/>
  <c r="I114" i="4"/>
  <c r="I278" i="4"/>
  <c r="I156" i="4"/>
  <c r="I159" i="4"/>
  <c r="I231" i="4"/>
  <c r="I21" i="4"/>
  <c r="I300" i="4"/>
  <c r="I45" i="4"/>
  <c r="I227" i="4"/>
  <c r="I279" i="4"/>
  <c r="I275" i="4"/>
  <c r="I299" i="4"/>
  <c r="I223" i="4"/>
  <c r="I219" i="4"/>
  <c r="I24" i="4"/>
  <c r="I226" i="4"/>
  <c r="I145" i="4"/>
  <c r="I276" i="4"/>
  <c r="I160" i="4"/>
  <c r="O47" i="4" l="1"/>
  <c r="O166" i="4"/>
  <c r="O156" i="4"/>
  <c r="O76" i="4"/>
  <c r="O236" i="4"/>
  <c r="O48" i="4"/>
  <c r="O177" i="4"/>
  <c r="O141" i="4"/>
  <c r="O303" i="4"/>
  <c r="O147" i="4"/>
  <c r="O163" i="4"/>
  <c r="O159" i="4"/>
  <c r="O79" i="4"/>
  <c r="O233" i="4"/>
  <c r="O51" i="4"/>
  <c r="O180" i="4"/>
  <c r="O144" i="4"/>
  <c r="O306" i="4"/>
  <c r="O113" i="4"/>
  <c r="O109" i="4"/>
  <c r="O12" i="4"/>
  <c r="O127" i="4"/>
  <c r="O219" i="4"/>
  <c r="O34" i="4"/>
  <c r="O134" i="4"/>
  <c r="O247" i="4"/>
  <c r="O116" i="4"/>
  <c r="O106" i="4"/>
  <c r="O16" i="4"/>
  <c r="O130" i="4"/>
  <c r="O222" i="4"/>
  <c r="O37" i="4"/>
  <c r="O137" i="4"/>
  <c r="O250" i="4"/>
  <c r="O299" i="4"/>
  <c r="O55" i="4"/>
  <c r="O268" i="4"/>
  <c r="O170" i="4"/>
  <c r="O187" i="4"/>
  <c r="O243" i="4"/>
  <c r="O123" i="4"/>
  <c r="O254" i="4"/>
  <c r="O212" i="4"/>
  <c r="O296" i="4"/>
  <c r="O58" i="4"/>
  <c r="O271" i="4"/>
  <c r="O173" i="4"/>
  <c r="O184" i="4"/>
  <c r="O240" i="4"/>
  <c r="O120" i="4"/>
  <c r="O257" i="4"/>
  <c r="O215" i="4"/>
  <c r="O8" i="4"/>
  <c r="O44" i="4"/>
  <c r="O158" i="4"/>
  <c r="O152" i="4"/>
  <c r="O194" i="4"/>
  <c r="O94" i="4"/>
  <c r="O62" i="4"/>
  <c r="O205" i="4"/>
  <c r="O261" i="4"/>
  <c r="O20" i="4"/>
  <c r="O198" i="4"/>
  <c r="O99" i="4"/>
  <c r="O282" i="4"/>
  <c r="O86" i="4"/>
  <c r="O226" i="4"/>
  <c r="O289" i="4"/>
  <c r="O69" i="4"/>
  <c r="O27" i="4"/>
  <c r="O148" i="4"/>
  <c r="O191" i="4"/>
  <c r="O90" i="4"/>
  <c r="O65" i="4"/>
  <c r="O208" i="4"/>
  <c r="O264" i="4"/>
  <c r="O23" i="4"/>
  <c r="O201" i="4"/>
  <c r="O102" i="4"/>
  <c r="O285" i="4"/>
  <c r="O83" i="4"/>
  <c r="O229" i="4"/>
  <c r="O292" i="4"/>
  <c r="O72" i="4"/>
  <c r="O30" i="4"/>
  <c r="L147" i="4"/>
  <c r="I232" i="4"/>
  <c r="I258" i="4"/>
  <c r="I199" i="4"/>
  <c r="I201" i="4"/>
  <c r="I7" i="4"/>
  <c r="I74" i="4"/>
  <c r="I302" i="4"/>
  <c r="I78" i="4"/>
  <c r="I194" i="4"/>
  <c r="I18" i="4"/>
  <c r="I67" i="4"/>
  <c r="I6" i="4"/>
  <c r="I243" i="4"/>
  <c r="I245" i="4"/>
  <c r="I265" i="4"/>
  <c r="I209" i="4"/>
  <c r="I116" i="4"/>
  <c r="I266" i="4"/>
  <c r="I30" i="4"/>
  <c r="I168" i="4"/>
  <c r="I257" i="4"/>
  <c r="I57" i="4"/>
  <c r="I55" i="4"/>
  <c r="I293" i="4"/>
  <c r="I29" i="4"/>
  <c r="I234" i="4"/>
  <c r="I60" i="4"/>
  <c r="I237" i="4"/>
  <c r="I167" i="4"/>
  <c r="I137" i="4"/>
  <c r="I185" i="4"/>
  <c r="I285" i="4"/>
  <c r="I152" i="4"/>
  <c r="I59" i="4"/>
  <c r="I135" i="4"/>
  <c r="I308" i="4"/>
  <c r="I104" i="4"/>
  <c r="I118" i="4"/>
  <c r="I8" i="4"/>
  <c r="I240" i="4"/>
  <c r="I14" i="4"/>
  <c r="I254" i="4"/>
  <c r="I139" i="4"/>
  <c r="I214" i="4"/>
  <c r="I103" i="4"/>
  <c r="I182" i="4"/>
  <c r="I233" i="4"/>
  <c r="I215" i="4"/>
  <c r="I31" i="4"/>
  <c r="I181" i="4"/>
  <c r="I179" i="4"/>
  <c r="I261" i="4"/>
  <c r="I134" i="4"/>
  <c r="I273" i="4"/>
  <c r="I113" i="4"/>
  <c r="I164" i="4"/>
  <c r="I150" i="4"/>
  <c r="I205" i="4"/>
  <c r="I203" i="4"/>
  <c r="I303" i="4"/>
  <c r="I16" i="4"/>
  <c r="I236" i="4"/>
  <c r="I180" i="4"/>
  <c r="I149" i="4"/>
  <c r="I200" i="4"/>
  <c r="I216" i="4"/>
  <c r="I264" i="4"/>
  <c r="I268" i="4"/>
  <c r="I281" i="4"/>
  <c r="I64" i="4"/>
  <c r="I58" i="4"/>
  <c r="I192" i="4"/>
  <c r="I188" i="4"/>
  <c r="I202" i="4"/>
  <c r="I147" i="4"/>
  <c r="I213" i="4"/>
  <c r="I17" i="4"/>
  <c r="I65" i="4"/>
  <c r="I191" i="4"/>
  <c r="I79" i="4"/>
  <c r="I66" i="4"/>
  <c r="I12" i="4"/>
  <c r="I262" i="4"/>
  <c r="I117" i="4"/>
  <c r="I80" i="4"/>
  <c r="I62" i="4"/>
  <c r="I165" i="4"/>
  <c r="I77" i="4"/>
  <c r="I136" i="4"/>
  <c r="I153" i="4"/>
  <c r="I284" i="4"/>
  <c r="I271" i="4"/>
  <c r="I304" i="4"/>
  <c r="I63" i="4"/>
  <c r="I100" i="4"/>
  <c r="I115" i="4"/>
  <c r="I225" i="4"/>
  <c r="I217" i="4"/>
  <c r="I207" i="4"/>
  <c r="I241" i="4"/>
  <c r="I270" i="4"/>
  <c r="I5" i="4"/>
  <c r="I56" i="4"/>
  <c r="I189" i="4"/>
  <c r="I28" i="4"/>
  <c r="I184" i="4"/>
  <c r="I32" i="4"/>
  <c r="I76" i="4"/>
  <c r="I235" i="4"/>
  <c r="I242" i="4"/>
  <c r="I187" i="4"/>
  <c r="I177" i="4"/>
  <c r="I272" i="4"/>
  <c r="I306" i="4"/>
  <c r="I259" i="4"/>
  <c r="I178" i="4"/>
  <c r="I102" i="4"/>
  <c r="I282" i="4"/>
  <c r="I166" i="4"/>
  <c r="I26" i="4"/>
  <c r="I206" i="4"/>
  <c r="I208" i="4"/>
  <c r="I27" i="4"/>
  <c r="I212" i="4"/>
  <c r="I163" i="4"/>
  <c r="I305" i="4"/>
  <c r="I154" i="4"/>
  <c r="I244" i="4"/>
  <c r="I10" i="4"/>
  <c r="I256" i="4"/>
  <c r="I162" i="4"/>
  <c r="I193" i="4"/>
  <c r="I287" i="4"/>
  <c r="I148" i="4"/>
  <c r="I69" i="4"/>
  <c r="I286" i="4"/>
  <c r="I238" i="4"/>
  <c r="I101" i="4"/>
  <c r="I47" i="4"/>
  <c r="I73" i="4"/>
  <c r="I138" i="4"/>
  <c r="I269" i="4"/>
  <c r="I9" i="4"/>
  <c r="I13" i="4"/>
  <c r="I71" i="4"/>
  <c r="I99" i="4"/>
  <c r="I292" i="4"/>
  <c r="I196" i="4"/>
  <c r="I186" i="4"/>
  <c r="I289" i="4"/>
  <c r="I70" i="4"/>
  <c r="I198" i="4"/>
  <c r="I195" i="4"/>
  <c r="I81" i="4"/>
  <c r="I307" i="4"/>
  <c r="I283" i="4"/>
  <c r="I210" i="4"/>
  <c r="I255" i="4"/>
  <c r="I263" i="4"/>
  <c r="I72" i="4"/>
  <c r="A147" i="4" l="1"/>
  <c r="Q141" i="4"/>
  <c r="A47" i="4"/>
  <c r="Q41" i="4"/>
  <c r="I218" i="4"/>
  <c r="I204" i="4"/>
  <c r="I33" i="4"/>
  <c r="I169" i="4"/>
  <c r="I155" i="4"/>
  <c r="I295" i="4"/>
  <c r="I68" i="4"/>
  <c r="I105" i="4"/>
  <c r="I75" i="4"/>
  <c r="I190" i="4"/>
  <c r="I197" i="4"/>
  <c r="I274" i="4"/>
  <c r="I267" i="4"/>
  <c r="I239" i="4"/>
  <c r="I82" i="4"/>
  <c r="I11" i="4"/>
  <c r="I140" i="4"/>
  <c r="I288" i="4"/>
  <c r="I211" i="4"/>
  <c r="I19" i="4"/>
  <c r="I309" i="4"/>
  <c r="L160" i="4"/>
  <c r="I119" i="4"/>
  <c r="I61" i="4"/>
  <c r="I183" i="4"/>
  <c r="I260" i="4"/>
  <c r="L162" i="4" l="1"/>
  <c r="L25" i="4"/>
  <c r="L227" i="4"/>
  <c r="L114" i="4"/>
  <c r="L223" i="4"/>
  <c r="O279" i="4"/>
  <c r="L21" i="4"/>
  <c r="L280" i="4"/>
  <c r="L299" i="4"/>
  <c r="L279" i="4"/>
  <c r="L202" i="4"/>
  <c r="L222" i="4"/>
  <c r="L231" i="4"/>
  <c r="L278" i="4"/>
  <c r="O277" i="4"/>
  <c r="L23" i="4"/>
  <c r="L276" i="4"/>
  <c r="L219" i="4"/>
  <c r="L275" i="4"/>
  <c r="L296" i="4"/>
  <c r="L229" i="4"/>
  <c r="L277" i="4"/>
  <c r="L22" i="4"/>
  <c r="L300" i="4"/>
  <c r="L226" i="4"/>
  <c r="L228" i="4"/>
  <c r="O276" i="4"/>
  <c r="L230" i="4"/>
  <c r="O298" i="4" l="1"/>
  <c r="O21" i="4"/>
  <c r="O22" i="4"/>
  <c r="O230" i="4"/>
  <c r="O160" i="4"/>
  <c r="O24" i="4"/>
  <c r="O114" i="4"/>
  <c r="O297" i="4"/>
  <c r="O227" i="4"/>
  <c r="O223" i="4"/>
  <c r="O202" i="4"/>
  <c r="O300" i="4"/>
  <c r="O228" i="4"/>
  <c r="L26" i="4"/>
  <c r="L9" i="4"/>
  <c r="L31" i="4"/>
  <c r="L16" i="4"/>
  <c r="L79" i="4"/>
  <c r="O280" i="4"/>
  <c r="L55" i="4"/>
  <c r="L240" i="4"/>
  <c r="L254" i="4"/>
  <c r="L99" i="4"/>
  <c r="L193" i="4"/>
  <c r="L69" i="4"/>
  <c r="L285" i="4"/>
  <c r="L242" i="4"/>
  <c r="L138" i="4"/>
  <c r="L195" i="4"/>
  <c r="L5" i="4"/>
  <c r="L191" i="4"/>
  <c r="L32" i="4"/>
  <c r="L289" i="4"/>
  <c r="L12" i="4"/>
  <c r="L166" i="4"/>
  <c r="L76" i="4"/>
  <c r="L213" i="4"/>
  <c r="L302" i="4"/>
  <c r="L181" i="4"/>
  <c r="L167" i="4"/>
  <c r="L241" i="4"/>
  <c r="L13" i="4"/>
  <c r="L264" i="4"/>
  <c r="L115" i="4"/>
  <c r="L63" i="4"/>
  <c r="L8" i="4"/>
  <c r="L177" i="4"/>
  <c r="L214" i="4"/>
  <c r="L179" i="4"/>
  <c r="L243" i="4"/>
  <c r="L148" i="4"/>
  <c r="L196" i="4"/>
  <c r="L136" i="4"/>
  <c r="L236" i="4"/>
  <c r="L57" i="4"/>
  <c r="L78" i="4"/>
  <c r="L238" i="4"/>
  <c r="L10" i="4"/>
  <c r="L187" i="4"/>
  <c r="L152" i="4"/>
  <c r="L80" i="4"/>
  <c r="L135" i="4"/>
  <c r="L216" i="4"/>
  <c r="L234" i="4"/>
  <c r="L65" i="4"/>
  <c r="L168" i="4"/>
  <c r="L255" i="4"/>
  <c r="L118" i="4"/>
  <c r="L282" i="4"/>
  <c r="L262" i="4"/>
  <c r="L305" i="4"/>
  <c r="L266" i="4"/>
  <c r="L273" i="4"/>
  <c r="L104" i="4"/>
  <c r="L153" i="4"/>
  <c r="L180" i="4"/>
  <c r="L60" i="4"/>
  <c r="L207" i="4"/>
  <c r="L137" i="4"/>
  <c r="L283" i="4"/>
  <c r="L265" i="4"/>
  <c r="L56" i="4"/>
  <c r="L286" i="4"/>
  <c r="L232" i="4"/>
  <c r="L257" i="4"/>
  <c r="L184" i="4"/>
  <c r="L188" i="4"/>
  <c r="L182" i="4"/>
  <c r="L7" i="4"/>
  <c r="L244" i="4"/>
  <c r="L205" i="4"/>
  <c r="L206" i="4"/>
  <c r="L271" i="4"/>
  <c r="L139" i="4"/>
  <c r="L18" i="4"/>
  <c r="L245" i="4"/>
  <c r="L67" i="4"/>
  <c r="L212" i="4"/>
  <c r="L58" i="4"/>
  <c r="L256" i="4"/>
  <c r="L113" i="4"/>
  <c r="L307" i="4"/>
  <c r="L292" i="4"/>
  <c r="L259" i="4"/>
  <c r="L70" i="4"/>
  <c r="L97" i="4"/>
  <c r="L66" i="4"/>
  <c r="L17" i="4"/>
  <c r="L14" i="4"/>
  <c r="L209" i="4"/>
  <c r="L71" i="4"/>
  <c r="L103" i="4"/>
  <c r="L268" i="4"/>
  <c r="L235" i="4"/>
  <c r="L189" i="4"/>
  <c r="L74" i="4"/>
  <c r="L29" i="4"/>
  <c r="L281" i="4"/>
  <c r="L149" i="4"/>
  <c r="L210" i="4"/>
  <c r="L303" i="4"/>
  <c r="L208" i="4"/>
  <c r="L100" i="4"/>
  <c r="L272" i="4"/>
  <c r="L134" i="4"/>
  <c r="L269" i="4"/>
  <c r="L72" i="4"/>
  <c r="L101" i="4"/>
  <c r="L117" i="4"/>
  <c r="L287" i="4"/>
  <c r="L116" i="4"/>
  <c r="L81" i="4"/>
  <c r="L178" i="4"/>
  <c r="L258" i="4"/>
  <c r="L233" i="4"/>
  <c r="L150" i="4"/>
  <c r="L215" i="4"/>
  <c r="L102" i="4"/>
  <c r="L91" i="4"/>
  <c r="L30" i="4"/>
  <c r="L165" i="4"/>
  <c r="L304" i="4"/>
  <c r="L164" i="4"/>
  <c r="L185" i="4"/>
  <c r="L263" i="4"/>
  <c r="L270" i="4"/>
  <c r="L163" i="4"/>
  <c r="L293" i="4"/>
  <c r="L59" i="4"/>
  <c r="L308" i="4"/>
  <c r="L186" i="4"/>
  <c r="L261" i="4"/>
  <c r="L217" i="4"/>
  <c r="L28" i="4"/>
  <c r="L237" i="4"/>
  <c r="L84" i="4"/>
  <c r="L306" i="4"/>
  <c r="L77" i="4"/>
  <c r="L27" i="4"/>
  <c r="L192" i="4"/>
  <c r="L194" i="4"/>
  <c r="L73" i="4"/>
  <c r="L62" i="4"/>
  <c r="L284" i="4"/>
  <c r="L64" i="4"/>
  <c r="L154" i="4"/>
  <c r="O14" i="4" l="1"/>
  <c r="O103" i="4"/>
  <c r="O185" i="4"/>
  <c r="O207" i="4"/>
  <c r="O80" i="4"/>
  <c r="O188" i="4"/>
  <c r="O186" i="4"/>
  <c r="O231" i="4"/>
  <c r="O153" i="4"/>
  <c r="O25" i="4"/>
  <c r="O149" i="4"/>
  <c r="O291" i="4"/>
  <c r="O165" i="4"/>
  <c r="O256" i="4"/>
  <c r="O235" i="4"/>
  <c r="O307" i="4"/>
  <c r="O216" i="4"/>
  <c r="O70" i="4"/>
  <c r="O150" i="4"/>
  <c r="O9" i="4"/>
  <c r="O193" i="4"/>
  <c r="O73" i="4"/>
  <c r="O28" i="4"/>
  <c r="O262" i="4"/>
  <c r="O17" i="4"/>
  <c r="O244" i="4"/>
  <c r="O71" i="4"/>
  <c r="O56" i="4"/>
  <c r="O115" i="4"/>
  <c r="O167" i="4"/>
  <c r="O272" i="4"/>
  <c r="O66" i="4"/>
  <c r="O301" i="4"/>
  <c r="O265" i="4"/>
  <c r="O97" i="4"/>
  <c r="O101" i="4"/>
  <c r="O135" i="4"/>
  <c r="O181" i="4"/>
  <c r="O136" i="4"/>
  <c r="O192" i="4"/>
  <c r="O117" i="4"/>
  <c r="O7" i="4"/>
  <c r="O269" i="4"/>
  <c r="O214" i="4"/>
  <c r="O284" i="4"/>
  <c r="O179" i="4"/>
  <c r="O241" i="4"/>
  <c r="O255" i="4"/>
  <c r="O283" i="4"/>
  <c r="O234" i="4"/>
  <c r="O57" i="4"/>
  <c r="O138" i="4"/>
  <c r="O242" i="4"/>
  <c r="O100" i="4"/>
  <c r="O178" i="4"/>
  <c r="O78" i="4"/>
  <c r="O258" i="4"/>
  <c r="O77" i="4"/>
  <c r="O59" i="4"/>
  <c r="O209" i="4"/>
  <c r="O63" i="4"/>
  <c r="O206" i="4"/>
  <c r="O64" i="4"/>
  <c r="O286" i="4"/>
  <c r="O270" i="4"/>
  <c r="O213" i="4"/>
  <c r="O237" i="4"/>
  <c r="O164" i="4"/>
  <c r="O29" i="4"/>
  <c r="O293" i="4"/>
  <c r="O162" i="4"/>
  <c r="O305" i="4"/>
  <c r="O13" i="4"/>
  <c r="O304" i="4"/>
  <c r="O31" i="4"/>
  <c r="O263" i="4"/>
  <c r="O290" i="4"/>
  <c r="O195" i="4"/>
  <c r="O281" i="4"/>
  <c r="A281" i="4" s="1"/>
  <c r="L75" i="4"/>
  <c r="L260" i="4"/>
  <c r="L140" i="4"/>
  <c r="L82" i="4"/>
  <c r="L19" i="4"/>
  <c r="L119" i="4"/>
  <c r="L155" i="4"/>
  <c r="L203" i="4"/>
  <c r="L267" i="4"/>
  <c r="L68" i="4"/>
  <c r="L105" i="4"/>
  <c r="L11" i="4"/>
  <c r="L220" i="4"/>
  <c r="L169" i="4"/>
  <c r="L309" i="4"/>
  <c r="L190" i="4"/>
  <c r="L198" i="4"/>
  <c r="L183" i="4"/>
  <c r="L221" i="4"/>
  <c r="L246" i="4"/>
  <c r="L239" i="4"/>
  <c r="L201" i="4"/>
  <c r="L197" i="4"/>
  <c r="L288" i="4"/>
  <c r="L199" i="4"/>
  <c r="L61" i="4"/>
  <c r="L200" i="4"/>
  <c r="L218" i="4"/>
  <c r="L295" i="4"/>
  <c r="L33" i="4"/>
  <c r="L224" i="4"/>
  <c r="L274" i="4"/>
  <c r="L211" i="4"/>
  <c r="O18" i="4" l="1"/>
  <c r="Q12" i="4" s="1"/>
  <c r="O232" i="4"/>
  <c r="O273" i="4"/>
  <c r="O196" i="4"/>
  <c r="O60" i="4"/>
  <c r="O308" i="4"/>
  <c r="O259" i="4"/>
  <c r="O220" i="4"/>
  <c r="O139" i="4"/>
  <c r="O245" i="4"/>
  <c r="O302" i="4"/>
  <c r="Q156" i="4"/>
  <c r="A162" i="4"/>
  <c r="O118" i="4"/>
  <c r="O81" i="4"/>
  <c r="O294" i="4"/>
  <c r="O221" i="4"/>
  <c r="O104" i="4"/>
  <c r="O210" i="4"/>
  <c r="O199" i="4"/>
  <c r="O154" i="4"/>
  <c r="Q148" i="4" s="1"/>
  <c r="O287" i="4"/>
  <c r="O238" i="4"/>
  <c r="O74" i="4"/>
  <c r="O67" i="4"/>
  <c r="O189" i="4"/>
  <c r="O266" i="4"/>
  <c r="O168" i="4"/>
  <c r="O217" i="4"/>
  <c r="O10" i="4"/>
  <c r="O32" i="4"/>
  <c r="O182" i="4"/>
  <c r="O26" i="4"/>
  <c r="L225" i="4"/>
  <c r="L204" i="4"/>
  <c r="O140" i="4" l="1"/>
  <c r="A140" i="4" s="1"/>
  <c r="O260" i="4"/>
  <c r="O19" i="4"/>
  <c r="A19" i="4" s="1"/>
  <c r="O105" i="4"/>
  <c r="O309" i="4"/>
  <c r="O11" i="4"/>
  <c r="O295" i="4"/>
  <c r="A26" i="4"/>
  <c r="Q20" i="4"/>
  <c r="O61" i="4"/>
  <c r="O218" i="4"/>
  <c r="O82" i="4"/>
  <c r="A302" i="4"/>
  <c r="Q296" i="4"/>
  <c r="O200" i="4"/>
  <c r="O211" i="4"/>
  <c r="O169" i="4"/>
  <c r="O197" i="4"/>
  <c r="O224" i="4"/>
  <c r="O155" i="4"/>
  <c r="A155" i="4" s="1"/>
  <c r="O267" i="4"/>
  <c r="O119" i="4"/>
  <c r="A119" i="4" s="1"/>
  <c r="O183" i="4"/>
  <c r="O190" i="4"/>
  <c r="O239" i="4"/>
  <c r="A232" i="4"/>
  <c r="Q226" i="4"/>
  <c r="O33" i="4"/>
  <c r="O68" i="4"/>
  <c r="O288" i="4"/>
  <c r="O203" i="4"/>
  <c r="O274" i="4"/>
  <c r="O75" i="4"/>
  <c r="A295" i="4" l="1"/>
  <c r="Q289" i="4"/>
  <c r="O225" i="4"/>
  <c r="A288" i="4"/>
  <c r="Q282" i="4"/>
  <c r="A239" i="4"/>
  <c r="Q233" i="4"/>
  <c r="A169" i="4"/>
  <c r="Q163" i="4"/>
  <c r="A82" i="4"/>
  <c r="Q76" i="4"/>
  <c r="A267" i="4"/>
  <c r="Q261" i="4"/>
  <c r="A68" i="4"/>
  <c r="Q62" i="4"/>
  <c r="A190" i="4"/>
  <c r="Q184" i="4"/>
  <c r="A211" i="4"/>
  <c r="Q205" i="4"/>
  <c r="A260" i="4"/>
  <c r="Q254" i="4"/>
  <c r="A274" i="4"/>
  <c r="Q268" i="4"/>
  <c r="A75" i="4"/>
  <c r="Q69" i="4"/>
  <c r="A218" i="4"/>
  <c r="Q212" i="4"/>
  <c r="A11" i="4"/>
  <c r="Q5" i="4"/>
  <c r="Q55" i="4"/>
  <c r="A61" i="4"/>
  <c r="A309" i="4"/>
  <c r="Q303" i="4"/>
  <c r="A33" i="4"/>
  <c r="Q27" i="4"/>
  <c r="A183" i="4"/>
  <c r="Q177" i="4"/>
  <c r="A197" i="4"/>
  <c r="Q191" i="4"/>
  <c r="A105" i="4"/>
  <c r="Q99" i="4"/>
  <c r="Q240" i="4"/>
  <c r="O204" i="4"/>
  <c r="A204" i="4" s="1"/>
  <c r="B64" i="19" l="1"/>
  <c r="F64" i="19"/>
  <c r="A225" i="4"/>
  <c r="B65" i="19" s="1"/>
  <c r="Q219" i="4"/>
  <c r="F65" i="19" l="1"/>
  <c r="I97" i="4"/>
  <c r="I173" i="4"/>
  <c r="I110" i="4"/>
  <c r="I51" i="4"/>
  <c r="I130" i="4"/>
  <c r="I84" i="4"/>
  <c r="I170" i="4"/>
  <c r="I48" i="4"/>
  <c r="I90" i="4"/>
  <c r="I93" i="4" l="1"/>
  <c r="I247" i="4"/>
  <c r="I122" i="4"/>
  <c r="I252" i="4"/>
  <c r="I174" i="4"/>
  <c r="I128" i="4"/>
  <c r="I127" i="4"/>
  <c r="I92" i="4"/>
  <c r="I125" i="4"/>
  <c r="I131" i="4"/>
  <c r="I175" i="4"/>
  <c r="I50" i="4"/>
  <c r="I111" i="4"/>
  <c r="I249" i="4"/>
  <c r="I49" i="4"/>
  <c r="I123" i="4"/>
  <c r="I121" i="4"/>
  <c r="I109" i="4"/>
  <c r="I94" i="4"/>
  <c r="I108" i="4"/>
  <c r="I95" i="4"/>
  <c r="I132" i="4"/>
  <c r="I35" i="4"/>
  <c r="I106" i="4"/>
  <c r="I91" i="4"/>
  <c r="I172" i="4"/>
  <c r="I96" i="4"/>
  <c r="I107" i="4"/>
  <c r="I124" i="4"/>
  <c r="I248" i="4"/>
  <c r="I250" i="4"/>
  <c r="I171" i="4"/>
  <c r="I34" i="4"/>
  <c r="I36" i="4"/>
  <c r="I52" i="4"/>
  <c r="I53" i="4"/>
  <c r="I129" i="4"/>
  <c r="I251" i="4"/>
  <c r="I120" i="4"/>
  <c r="I126" i="4" l="1"/>
  <c r="I176" i="4"/>
  <c r="I54" i="4"/>
  <c r="I112" i="4"/>
  <c r="I98" i="4"/>
  <c r="I253" i="4"/>
  <c r="I38" i="4"/>
  <c r="I37" i="4"/>
  <c r="I133" i="4"/>
  <c r="I39" i="4"/>
  <c r="I40" i="4" l="1"/>
  <c r="L173" i="4"/>
  <c r="L48" i="4"/>
  <c r="L130" i="4"/>
  <c r="L110" i="4"/>
  <c r="L170" i="4"/>
  <c r="L53" i="4"/>
  <c r="L90" i="4"/>
  <c r="L51" i="4"/>
  <c r="O110" i="4" l="1"/>
  <c r="O92" i="4"/>
  <c r="L251" i="4"/>
  <c r="L36" i="4"/>
  <c r="L175" i="4"/>
  <c r="L94" i="4"/>
  <c r="L49" i="4"/>
  <c r="L248" i="4"/>
  <c r="L106" i="4"/>
  <c r="L250" i="4"/>
  <c r="L172" i="4"/>
  <c r="L120" i="4"/>
  <c r="L174" i="4"/>
  <c r="L109" i="4"/>
  <c r="L171" i="4"/>
  <c r="L96" i="4"/>
  <c r="L52" i="4"/>
  <c r="L121" i="4"/>
  <c r="L34" i="4"/>
  <c r="L249" i="4"/>
  <c r="L252" i="4"/>
  <c r="L127" i="4"/>
  <c r="L128" i="4"/>
  <c r="L123" i="4"/>
  <c r="L124" i="4"/>
  <c r="L108" i="4"/>
  <c r="L131" i="4"/>
  <c r="L125" i="4"/>
  <c r="L107" i="4"/>
  <c r="L92" i="4"/>
  <c r="L129" i="4"/>
  <c r="L122" i="4"/>
  <c r="L50" i="4"/>
  <c r="L111" i="4"/>
  <c r="L132" i="4"/>
  <c r="O251" i="4" l="1"/>
  <c r="O174" i="4"/>
  <c r="O49" i="4"/>
  <c r="O249" i="4"/>
  <c r="O107" i="4"/>
  <c r="O52" i="4"/>
  <c r="O131" i="4"/>
  <c r="O50" i="4"/>
  <c r="O124" i="4"/>
  <c r="O122" i="4"/>
  <c r="O128" i="4"/>
  <c r="O129" i="4"/>
  <c r="O172" i="4"/>
  <c r="O36" i="4"/>
  <c r="O91" i="4"/>
  <c r="O121" i="4"/>
  <c r="O108" i="4"/>
  <c r="O171" i="4"/>
  <c r="L35" i="4"/>
  <c r="L54" i="4"/>
  <c r="L176" i="4"/>
  <c r="L126" i="4"/>
  <c r="L38" i="4"/>
  <c r="L133" i="4"/>
  <c r="L95" i="4"/>
  <c r="L39" i="4"/>
  <c r="L253" i="4"/>
  <c r="L37" i="4"/>
  <c r="L93" i="4"/>
  <c r="L112" i="4"/>
  <c r="O96" i="4" l="1"/>
  <c r="O125" i="4"/>
  <c r="O38" i="4"/>
  <c r="O132" i="4"/>
  <c r="O252" i="4"/>
  <c r="O95" i="4"/>
  <c r="O248" i="4"/>
  <c r="O175" i="4"/>
  <c r="O93" i="4"/>
  <c r="O54" i="4"/>
  <c r="O111" i="4"/>
  <c r="L40" i="4"/>
  <c r="L98" i="4"/>
  <c r="O126" i="4" l="1"/>
  <c r="A126" i="4" s="1"/>
  <c r="O112" i="4"/>
  <c r="A112" i="4" s="1"/>
  <c r="A54" i="4"/>
  <c r="Q48" i="4"/>
  <c r="O98" i="4"/>
  <c r="O253" i="4"/>
  <c r="O133" i="4"/>
  <c r="O39" i="4"/>
  <c r="O176" i="4"/>
  <c r="A253" i="4" l="1"/>
  <c r="Q247" i="4"/>
  <c r="Q170" i="4"/>
  <c r="A176" i="4"/>
  <c r="Q90" i="4"/>
  <c r="A98" i="4"/>
  <c r="O40" i="4"/>
  <c r="A40" i="4" s="1"/>
  <c r="A133" i="4"/>
  <c r="I88" i="4" l="1"/>
  <c r="I87" i="4"/>
  <c r="I86" i="4" l="1"/>
  <c r="I85" i="4"/>
  <c r="I83" i="4" l="1"/>
  <c r="L88" i="4" l="1"/>
  <c r="L87" i="4"/>
  <c r="L85" i="4" l="1"/>
  <c r="O87" i="4"/>
  <c r="L86" i="4"/>
  <c r="I89" i="4"/>
  <c r="I310" i="4" s="1"/>
  <c r="L83" i="4" l="1"/>
  <c r="O88" i="4"/>
  <c r="O85" i="4"/>
  <c r="O84" i="4" l="1"/>
  <c r="L89" i="4" l="1"/>
  <c r="O89" i="4"/>
  <c r="L310" i="4" l="1"/>
  <c r="O310" i="4"/>
  <c r="Q83" i="4"/>
  <c r="A89" i="4"/>
  <c r="B63" i="19" s="1"/>
  <c r="B62" i="19" l="1"/>
  <c r="B66" i="19" s="1"/>
  <c r="F62" i="19"/>
  <c r="G18" i="19"/>
  <c r="F18" i="19" s="1"/>
  <c r="G32" i="19"/>
  <c r="F32" i="19" s="1"/>
  <c r="G5" i="19"/>
  <c r="F5" i="19" s="1"/>
  <c r="G7" i="19"/>
  <c r="F7" i="19" s="1"/>
  <c r="G9" i="19"/>
  <c r="F9" i="19" s="1"/>
  <c r="G42" i="19"/>
  <c r="F42" i="19" s="1"/>
  <c r="G8" i="19"/>
  <c r="F8" i="19" s="1"/>
  <c r="G39" i="19"/>
  <c r="F39" i="19" s="1"/>
  <c r="G44" i="19"/>
  <c r="F44" i="19" s="1"/>
  <c r="G45" i="19"/>
  <c r="F45" i="19" s="1"/>
  <c r="G37" i="19"/>
  <c r="F37" i="19" s="1"/>
  <c r="G11" i="19"/>
  <c r="F11" i="19" s="1"/>
  <c r="G35" i="19"/>
  <c r="F35" i="19" s="1"/>
  <c r="G43" i="19"/>
  <c r="F43" i="19" s="1"/>
  <c r="G13" i="19"/>
  <c r="F13" i="19" s="1"/>
  <c r="G19" i="19"/>
  <c r="F19" i="19" s="1"/>
  <c r="G20" i="19"/>
  <c r="F20" i="19" s="1"/>
  <c r="G21" i="19"/>
  <c r="F21" i="19" s="1"/>
  <c r="G6" i="19"/>
  <c r="F6" i="19" s="1"/>
  <c r="G14" i="19"/>
  <c r="F14" i="19" s="1"/>
  <c r="G15" i="19"/>
  <c r="F15" i="19" s="1"/>
  <c r="G46" i="19"/>
  <c r="F46" i="19" s="1"/>
  <c r="G10" i="19"/>
  <c r="F10" i="19" s="1"/>
  <c r="G4" i="19"/>
  <c r="F4" i="19" s="1"/>
  <c r="G27" i="19"/>
  <c r="F27" i="19" s="1"/>
  <c r="G24" i="19"/>
  <c r="F24" i="19" s="1"/>
  <c r="G31" i="19"/>
  <c r="F31" i="19" s="1"/>
  <c r="G41" i="19"/>
  <c r="F41" i="19" s="1"/>
  <c r="G22" i="19"/>
  <c r="F22" i="19" s="1"/>
  <c r="G34" i="19"/>
  <c r="F34" i="19" s="1"/>
  <c r="G26" i="19"/>
  <c r="F26" i="19" s="1"/>
  <c r="G30" i="19"/>
  <c r="F30" i="19" s="1"/>
  <c r="G38" i="19"/>
  <c r="F38" i="19" s="1"/>
  <c r="G23" i="19"/>
  <c r="F23" i="19" s="1"/>
  <c r="G36" i="19"/>
  <c r="F36" i="19" s="1"/>
  <c r="G16" i="19"/>
  <c r="F16" i="19" s="1"/>
  <c r="G40" i="19"/>
  <c r="F40" i="19" s="1"/>
  <c r="G12" i="19"/>
  <c r="F12" i="19" s="1"/>
  <c r="G28" i="19"/>
  <c r="F28" i="19" s="1"/>
  <c r="G25" i="19"/>
  <c r="F25" i="19" s="1"/>
  <c r="G33" i="19"/>
  <c r="F33" i="19" s="1"/>
  <c r="G17" i="19"/>
  <c r="F17" i="19" s="1"/>
  <c r="G29" i="19"/>
  <c r="F29" i="19" s="1"/>
  <c r="B61" i="19" l="1"/>
  <c r="C62" i="19"/>
  <c r="F63" i="19"/>
  <c r="F66" i="19" s="1"/>
  <c r="C61" i="19" l="1"/>
  <c r="C63" i="19"/>
  <c r="G64" i="19"/>
  <c r="G65" i="19"/>
  <c r="G63" i="19"/>
  <c r="C64" i="19"/>
  <c r="C65" i="19"/>
  <c r="C66" i="19" l="1"/>
  <c r="G66" i="19"/>
  <c r="P433" i="2"/>
  <c r="O430" i="2"/>
  <c r="N431" i="2"/>
  <c r="N442" i="2"/>
  <c r="N440" i="2"/>
  <c r="N438" i="2"/>
  <c r="N436" i="2"/>
  <c r="P327" i="2"/>
  <c r="K168" i="4" s="1"/>
  <c r="N328" i="2"/>
  <c r="P235" i="2"/>
  <c r="K117" i="4" s="1"/>
  <c r="O433" i="2"/>
  <c r="N430" i="2"/>
  <c r="P431" i="2"/>
  <c r="K222" i="4" s="1"/>
  <c r="P332" i="2"/>
  <c r="K166" i="4" s="1"/>
  <c r="N332" i="2"/>
  <c r="O327" i="2"/>
  <c r="N433" i="2"/>
  <c r="P442" i="2"/>
  <c r="K230" i="4" s="1"/>
  <c r="P438" i="2"/>
  <c r="K228" i="4" s="1"/>
  <c r="P436" i="2"/>
  <c r="K231" i="4" s="1"/>
  <c r="P334" i="2"/>
  <c r="N327" i="2"/>
  <c r="P328" i="2"/>
  <c r="K164" i="4" s="1"/>
  <c r="P234" i="2"/>
  <c r="K116" i="4" s="1"/>
  <c r="N234" i="2"/>
  <c r="O229" i="2"/>
  <c r="N230" i="2"/>
  <c r="P128" i="2"/>
  <c r="N127" i="2"/>
  <c r="N125" i="2"/>
  <c r="N123" i="2"/>
  <c r="N121" i="2"/>
  <c r="P116" i="2"/>
  <c r="N117" i="2"/>
  <c r="P112" i="2"/>
  <c r="N113" i="2"/>
  <c r="N303" i="2"/>
  <c r="P373" i="2"/>
  <c r="O370" i="2"/>
  <c r="P371" i="2"/>
  <c r="K187" i="4" s="1"/>
  <c r="N366" i="2"/>
  <c r="N432" i="2"/>
  <c r="P236" i="2"/>
  <c r="N229" i="2"/>
  <c r="P230" i="2"/>
  <c r="K114" i="4" s="1"/>
  <c r="O128" i="2"/>
  <c r="O116" i="2"/>
  <c r="O112" i="2"/>
  <c r="P311" i="2"/>
  <c r="N312" i="2"/>
  <c r="P307" i="2"/>
  <c r="K154" i="4" s="1"/>
  <c r="N308" i="2"/>
  <c r="P305" i="2"/>
  <c r="O302" i="2"/>
  <c r="O373" i="2"/>
  <c r="N370" i="2"/>
  <c r="N54" i="2"/>
  <c r="O363" i="2"/>
  <c r="N361" i="2"/>
  <c r="N354" i="2"/>
  <c r="N351" i="2"/>
  <c r="N349" i="2"/>
  <c r="N347" i="2"/>
  <c r="P9" i="2"/>
  <c r="K5" i="4" s="1"/>
  <c r="N10" i="2"/>
  <c r="N441" i="2"/>
  <c r="N437" i="2"/>
  <c r="N329" i="2"/>
  <c r="N128" i="2"/>
  <c r="P127" i="2"/>
  <c r="P125" i="2"/>
  <c r="P123" i="2"/>
  <c r="P121" i="2"/>
  <c r="N116" i="2"/>
  <c r="N112" i="2"/>
  <c r="P314" i="2"/>
  <c r="O311" i="2"/>
  <c r="O307" i="2"/>
  <c r="O305" i="2"/>
  <c r="N302" i="2"/>
  <c r="N373" i="2"/>
  <c r="N368" i="2"/>
  <c r="P44" i="2"/>
  <c r="N363" i="2"/>
  <c r="P347" i="2"/>
  <c r="K182" i="4" s="1"/>
  <c r="P12" i="2"/>
  <c r="P432" i="2"/>
  <c r="K223" i="4" s="1"/>
  <c r="P430" i="2"/>
  <c r="K219" i="4" s="1"/>
  <c r="P443" i="2"/>
  <c r="O440" i="2"/>
  <c r="O436" i="2"/>
  <c r="N333" i="2"/>
  <c r="N231" i="2"/>
  <c r="O314" i="2"/>
  <c r="N311" i="2"/>
  <c r="P312" i="2"/>
  <c r="N307" i="2"/>
  <c r="P308" i="2"/>
  <c r="K149" i="4" s="1"/>
  <c r="N305" i="2"/>
  <c r="N443" i="2"/>
  <c r="P333" i="2"/>
  <c r="K167" i="4" s="1"/>
  <c r="N235" i="2"/>
  <c r="P229" i="2"/>
  <c r="K118" i="4" s="1"/>
  <c r="O125" i="2"/>
  <c r="N126" i="2"/>
  <c r="O121" i="2"/>
  <c r="N122" i="2"/>
  <c r="O119" i="2"/>
  <c r="N118" i="2"/>
  <c r="N114" i="2"/>
  <c r="N313" i="2"/>
  <c r="N309" i="2"/>
  <c r="N304" i="2"/>
  <c r="P329" i="2"/>
  <c r="K165" i="4" s="1"/>
  <c r="P126" i="2"/>
  <c r="P122" i="2"/>
  <c r="N371" i="2"/>
  <c r="O53" i="2"/>
  <c r="N44" i="2"/>
  <c r="P361" i="2"/>
  <c r="N352" i="2"/>
  <c r="O138" i="2"/>
  <c r="N135" i="2"/>
  <c r="P136" i="2"/>
  <c r="K72" i="4" s="1"/>
  <c r="N131" i="2"/>
  <c r="P131" i="2"/>
  <c r="K74" i="4" s="1"/>
  <c r="P207" i="2"/>
  <c r="O204" i="2"/>
  <c r="N205" i="2"/>
  <c r="O202" i="2"/>
  <c r="P195" i="2"/>
  <c r="N196" i="2"/>
  <c r="N167" i="2"/>
  <c r="O109" i="2"/>
  <c r="N106" i="2"/>
  <c r="N102" i="2"/>
  <c r="P102" i="2"/>
  <c r="K60" i="4" s="1"/>
  <c r="N274" i="2"/>
  <c r="N272" i="2"/>
  <c r="P368" i="2"/>
  <c r="K186" i="4" s="1"/>
  <c r="N56" i="2"/>
  <c r="N53" i="2"/>
  <c r="N47" i="2"/>
  <c r="O361" i="2"/>
  <c r="K10" i="4"/>
  <c r="N6" i="2"/>
  <c r="N138" i="2"/>
  <c r="O207" i="2"/>
  <c r="N204" i="2"/>
  <c r="P205" i="2"/>
  <c r="N202" i="2"/>
  <c r="P198" i="2"/>
  <c r="O195" i="2"/>
  <c r="N166" i="2"/>
  <c r="N164" i="2"/>
  <c r="N162" i="2"/>
  <c r="N160" i="2"/>
  <c r="N109" i="2"/>
  <c r="N87" i="2"/>
  <c r="P119" i="2"/>
  <c r="N119" i="2"/>
  <c r="P313" i="2"/>
  <c r="P309" i="2"/>
  <c r="K150" i="4" s="1"/>
  <c r="P370" i="2"/>
  <c r="K184" i="4" s="1"/>
  <c r="O351" i="2"/>
  <c r="P351" i="2"/>
  <c r="K177" i="4" s="1"/>
  <c r="O9" i="2"/>
  <c r="P137" i="2"/>
  <c r="K73" i="4" s="1"/>
  <c r="P135" i="2"/>
  <c r="K69" i="4" s="1"/>
  <c r="P133" i="2"/>
  <c r="K71" i="4" s="1"/>
  <c r="N206" i="2"/>
  <c r="N197" i="2"/>
  <c r="N195" i="2"/>
  <c r="P108" i="2"/>
  <c r="K59" i="4" s="1"/>
  <c r="P106" i="2"/>
  <c r="K55" i="4" s="1"/>
  <c r="P103" i="2"/>
  <c r="K56" i="4" s="1"/>
  <c r="P272" i="2"/>
  <c r="K134" i="4" s="1"/>
  <c r="N273" i="2"/>
  <c r="N89" i="2"/>
  <c r="P441" i="2"/>
  <c r="K229" i="4" s="1"/>
  <c r="N9" i="2"/>
  <c r="N7" i="2"/>
  <c r="N5" i="2"/>
  <c r="P206" i="2"/>
  <c r="P204" i="2"/>
  <c r="P164" i="2"/>
  <c r="K83" i="4" s="1"/>
  <c r="N165" i="2"/>
  <c r="P160" i="2"/>
  <c r="K88" i="4" s="1"/>
  <c r="N161" i="2"/>
  <c r="P275" i="2"/>
  <c r="O272" i="2"/>
  <c r="P483" i="2"/>
  <c r="N482" i="2"/>
  <c r="N480" i="2"/>
  <c r="P31" i="2"/>
  <c r="N30" i="2"/>
  <c r="N28" i="2"/>
  <c r="N26" i="2"/>
  <c r="N24" i="2"/>
  <c r="P19" i="2"/>
  <c r="N20" i="2"/>
  <c r="P15" i="2"/>
  <c r="N16" i="2"/>
  <c r="P114" i="2"/>
  <c r="N314" i="2"/>
  <c r="P366" i="2"/>
  <c r="K189" i="4" s="1"/>
  <c r="P354" i="2"/>
  <c r="O12" i="2"/>
  <c r="N136" i="2"/>
  <c r="P197" i="2"/>
  <c r="P167" i="2"/>
  <c r="O164" i="2"/>
  <c r="O160" i="2"/>
  <c r="P53" i="2"/>
  <c r="P109" i="2"/>
  <c r="N108" i="2"/>
  <c r="N481" i="2"/>
  <c r="P352" i="2"/>
  <c r="O5" i="2"/>
  <c r="O167" i="2"/>
  <c r="P166" i="2"/>
  <c r="K87" i="4" s="1"/>
  <c r="P481" i="2"/>
  <c r="K257" i="4" s="1"/>
  <c r="P28" i="2"/>
  <c r="O198" i="2"/>
  <c r="P196" i="2"/>
  <c r="O102" i="2"/>
  <c r="O480" i="2"/>
  <c r="O31" i="2"/>
  <c r="P30" i="2"/>
  <c r="N25" i="2"/>
  <c r="O22" i="2"/>
  <c r="O265" i="2"/>
  <c r="N263" i="2"/>
  <c r="O226" i="2"/>
  <c r="N225" i="2"/>
  <c r="O185" i="2"/>
  <c r="N186" i="2"/>
  <c r="O450" i="2"/>
  <c r="N451" i="2"/>
  <c r="O446" i="2"/>
  <c r="N447" i="2"/>
  <c r="P118" i="2"/>
  <c r="O354" i="2"/>
  <c r="P7" i="2"/>
  <c r="K7" i="4" s="1"/>
  <c r="O135" i="2"/>
  <c r="N198" i="2"/>
  <c r="P165" i="2"/>
  <c r="K86" i="4" s="1"/>
  <c r="P162" i="2"/>
  <c r="K85" i="4" s="1"/>
  <c r="N107" i="2"/>
  <c r="N103" i="2"/>
  <c r="P274" i="2"/>
  <c r="K138" i="4" s="1"/>
  <c r="O44" i="2"/>
  <c r="P363" i="2"/>
  <c r="O347" i="2"/>
  <c r="O275" i="2"/>
  <c r="N29" i="2"/>
  <c r="O24" i="2"/>
  <c r="P25" i="2"/>
  <c r="N15" i="2"/>
  <c r="N275" i="2"/>
  <c r="P273" i="2"/>
  <c r="K137" i="4" s="1"/>
  <c r="P482" i="2"/>
  <c r="K258" i="4" s="1"/>
  <c r="O19" i="2"/>
  <c r="P262" i="2"/>
  <c r="K127" i="4" s="1"/>
  <c r="N262" i="2"/>
  <c r="P188" i="2"/>
  <c r="N185" i="2"/>
  <c r="N452" i="2"/>
  <c r="N448" i="2"/>
  <c r="O366" i="2"/>
  <c r="N12" i="2"/>
  <c r="P10" i="2"/>
  <c r="K8" i="4" s="1"/>
  <c r="N137" i="2"/>
  <c r="O131" i="2"/>
  <c r="P161" i="2"/>
  <c r="K84" i="4" s="1"/>
  <c r="P225" i="2"/>
  <c r="K110" i="4" s="1"/>
  <c r="N187" i="2"/>
  <c r="P453" i="2"/>
  <c r="N450" i="2"/>
  <c r="N446" i="2"/>
  <c r="P304" i="2"/>
  <c r="N133" i="2"/>
  <c r="N207" i="2"/>
  <c r="N483" i="2"/>
  <c r="P24" i="2"/>
  <c r="N19" i="2"/>
  <c r="N17" i="2"/>
  <c r="N21" i="2"/>
  <c r="P17" i="2"/>
  <c r="P265" i="2"/>
  <c r="P446" i="2"/>
  <c r="K238" i="4" s="1"/>
  <c r="P349" i="2"/>
  <c r="K179" i="4" s="1"/>
  <c r="N265" i="2"/>
  <c r="N188" i="2"/>
  <c r="P186" i="2"/>
  <c r="K94" i="4" s="1"/>
  <c r="P138" i="2"/>
  <c r="N31" i="2"/>
  <c r="P22" i="2"/>
  <c r="N226" i="2"/>
  <c r="P185" i="2"/>
  <c r="K90" i="4" s="1"/>
  <c r="N453" i="2"/>
  <c r="P451" i="2"/>
  <c r="K236" i="4" s="1"/>
  <c r="P448" i="2"/>
  <c r="K235" i="4" s="1"/>
  <c r="O453" i="2"/>
  <c r="P54" i="2"/>
  <c r="K28" i="4" s="1"/>
  <c r="O106" i="2"/>
  <c r="O28" i="2"/>
  <c r="N22" i="2"/>
  <c r="O225" i="2"/>
  <c r="P450" i="2"/>
  <c r="K233" i="4" s="1"/>
  <c r="O483" i="2"/>
  <c r="P6" i="2"/>
  <c r="K6" i="4" s="1"/>
  <c r="P26" i="2"/>
  <c r="P263" i="2"/>
  <c r="K130" i="4" s="1"/>
  <c r="P447" i="2"/>
  <c r="K234" i="4" s="1"/>
  <c r="O188" i="2"/>
  <c r="O262" i="2"/>
  <c r="O443" i="2"/>
  <c r="O15" i="2"/>
  <c r="P187" i="2"/>
  <c r="K95" i="4" s="1"/>
  <c r="P226" i="2"/>
  <c r="P29" i="2"/>
  <c r="P452" i="2"/>
  <c r="K237" i="4" s="1"/>
  <c r="O47" i="2"/>
  <c r="O56" i="2"/>
  <c r="O330" i="2"/>
  <c r="P47" i="2"/>
  <c r="P56" i="2"/>
  <c r="N330" i="2"/>
  <c r="O232" i="2"/>
  <c r="N232" i="2"/>
  <c r="O308" i="2"/>
  <c r="O186" i="2"/>
  <c r="O187" i="2"/>
  <c r="O114" i="2"/>
  <c r="O25" i="2"/>
  <c r="P330" i="2"/>
  <c r="P18" i="2"/>
  <c r="O332" i="2"/>
  <c r="O234" i="2"/>
  <c r="O137" i="2"/>
  <c r="O26" i="2"/>
  <c r="N449" i="2"/>
  <c r="P105" i="2"/>
  <c r="O448" i="2"/>
  <c r="P440" i="2"/>
  <c r="K226" i="4" s="1"/>
  <c r="P480" i="2"/>
  <c r="K254" i="4" s="1"/>
  <c r="O197" i="2"/>
  <c r="O118" i="2"/>
  <c r="O117" i="2"/>
  <c r="O10" i="2"/>
  <c r="N203" i="2"/>
  <c r="O449" i="2"/>
  <c r="O371" i="2"/>
  <c r="O235" i="2"/>
  <c r="O134" i="2"/>
  <c r="O105" i="2"/>
  <c r="N134" i="2"/>
  <c r="N27" i="2"/>
  <c r="O437" i="2"/>
  <c r="O329" i="2"/>
  <c r="P113" i="2"/>
  <c r="P302" i="2"/>
  <c r="K148" i="4" s="1"/>
  <c r="P87" i="2"/>
  <c r="K44" i="4" s="1"/>
  <c r="O123" i="2"/>
  <c r="O16" i="2"/>
  <c r="O27" i="2"/>
  <c r="P350" i="2"/>
  <c r="P124" i="2"/>
  <c r="O350" i="2"/>
  <c r="O274" i="2"/>
  <c r="O161" i="2"/>
  <c r="O30" i="2"/>
  <c r="O7" i="2"/>
  <c r="P115" i="2"/>
  <c r="O452" i="2"/>
  <c r="O310" i="2"/>
  <c r="O196" i="2"/>
  <c r="P303" i="2"/>
  <c r="P231" i="2"/>
  <c r="K115" i="4" s="1"/>
  <c r="O29" i="2"/>
  <c r="N8" i="2"/>
  <c r="N310" i="2"/>
  <c r="O451" i="2"/>
  <c r="O432" i="2"/>
  <c r="O263" i="2"/>
  <c r="O136" i="2"/>
  <c r="O107" i="2"/>
  <c r="N369" i="2"/>
  <c r="N105" i="2"/>
  <c r="O439" i="2"/>
  <c r="O333" i="2"/>
  <c r="O203" i="2"/>
  <c r="O122" i="2"/>
  <c r="P20" i="2"/>
  <c r="N350" i="2"/>
  <c r="P439" i="2"/>
  <c r="P134" i="2"/>
  <c r="O352" i="2"/>
  <c r="O303" i="2"/>
  <c r="O163" i="2"/>
  <c r="O54" i="2"/>
  <c r="O17" i="2"/>
  <c r="P163" i="2"/>
  <c r="O482" i="2"/>
  <c r="O312" i="2"/>
  <c r="O206" i="2"/>
  <c r="O127" i="2"/>
  <c r="O18" i="2"/>
  <c r="P107" i="2"/>
  <c r="K58" i="4" s="1"/>
  <c r="P449" i="2"/>
  <c r="P232" i="2"/>
  <c r="O481" i="2"/>
  <c r="O438" i="2"/>
  <c r="O273" i="2"/>
  <c r="O162" i="2"/>
  <c r="O113" i="2"/>
  <c r="O6" i="2"/>
  <c r="N115" i="2"/>
  <c r="O441" i="2"/>
  <c r="O349" i="2"/>
  <c r="O205" i="2"/>
  <c r="O124" i="2"/>
  <c r="O87" i="2"/>
  <c r="N18" i="2"/>
  <c r="P27" i="2"/>
  <c r="O442" i="2"/>
  <c r="O368" i="2"/>
  <c r="O309" i="2"/>
  <c r="O165" i="2"/>
  <c r="O108" i="2"/>
  <c r="O21" i="2"/>
  <c r="P310" i="2"/>
  <c r="P8" i="2"/>
  <c r="O328" i="2"/>
  <c r="O230" i="2"/>
  <c r="O133" i="2"/>
  <c r="O20" i="2"/>
  <c r="N439" i="2"/>
  <c r="P21" i="2"/>
  <c r="P16" i="2"/>
  <c r="P117" i="2"/>
  <c r="P437" i="2"/>
  <c r="K227" i="4" s="1"/>
  <c r="P202" i="2"/>
  <c r="K101" i="4" s="1"/>
  <c r="O431" i="2"/>
  <c r="O313" i="2"/>
  <c r="O304" i="2"/>
  <c r="O166" i="2"/>
  <c r="O115" i="2"/>
  <c r="O8" i="2"/>
  <c r="N163" i="2"/>
  <c r="O447" i="2"/>
  <c r="O369" i="2"/>
  <c r="O231" i="2"/>
  <c r="O126" i="2"/>
  <c r="O103" i="2"/>
  <c r="N124" i="2"/>
  <c r="P369" i="2"/>
  <c r="K17" i="4" l="1"/>
  <c r="K180" i="4"/>
  <c r="K103" i="4"/>
  <c r="K64" i="4"/>
  <c r="K152" i="4"/>
  <c r="K32" i="4"/>
  <c r="K99" i="4"/>
  <c r="K65" i="4"/>
  <c r="K63" i="4"/>
  <c r="K13" i="4"/>
  <c r="K153" i="4"/>
  <c r="K16" i="4"/>
  <c r="K66" i="4"/>
  <c r="K102" i="4"/>
  <c r="K12" i="4"/>
  <c r="K14" i="4"/>
  <c r="K67" i="4"/>
  <c r="K62" i="4"/>
  <c r="K18" i="4"/>
  <c r="B84" i="19" l="1"/>
  <c r="C84" i="19" s="1"/>
  <c r="G112" i="19"/>
  <c r="G87" i="19" l="1"/>
  <c r="G84" i="19"/>
  <c r="G110" i="19"/>
  <c r="C86" i="19"/>
  <c r="G88" i="19"/>
  <c r="C87" i="19"/>
  <c r="G62" i="19"/>
  <c r="G111" i="19"/>
  <c r="G85" i="19"/>
  <c r="G86" i="19"/>
  <c r="G89" i="19" s="1"/>
  <c r="G113" i="19"/>
  <c r="C85" i="19"/>
  <c r="G109" i="19"/>
  <c r="G114" i="19" s="1"/>
  <c r="G61" i="19"/>
  <c r="C89" i="19" l="1"/>
  <c r="D385" i="2" s="1"/>
  <c r="D435" i="2"/>
  <c r="D14" i="2"/>
  <c r="D190" i="2"/>
  <c r="D248" i="2"/>
  <c r="D415" i="2"/>
  <c r="D286" i="2" l="1"/>
  <c r="D475" i="2"/>
  <c r="D209" i="2"/>
  <c r="D425" i="2"/>
  <c r="D33" i="2"/>
  <c r="D336" i="2"/>
  <c r="D513" i="2"/>
  <c r="D130" i="2"/>
  <c r="D169" i="2"/>
  <c r="D455" i="2"/>
  <c r="D445" i="2"/>
  <c r="D375" i="2"/>
  <c r="D91" i="2"/>
  <c r="D267" i="2"/>
  <c r="D150" i="2"/>
  <c r="D405" i="2"/>
  <c r="D296" i="2"/>
  <c r="D346" i="2"/>
  <c r="D365" i="2"/>
  <c r="D563" i="2"/>
  <c r="D228" i="2"/>
  <c r="D326" i="2"/>
  <c r="D523" i="2"/>
  <c r="D101" i="2"/>
  <c r="D111" i="2"/>
  <c r="D533" i="2"/>
  <c r="D43" i="2"/>
  <c r="D81" i="2"/>
  <c r="D543" i="2"/>
  <c r="D485" i="2"/>
  <c r="D573" i="2"/>
  <c r="D316" i="2"/>
  <c r="D71" i="2"/>
  <c r="D140" i="2"/>
  <c r="D553" i="2"/>
  <c r="D238" i="2"/>
  <c r="M89" i="10" l="1"/>
  <c r="T92" i="4" s="1"/>
  <c r="N94" i="10"/>
  <c r="U97" i="4" s="1"/>
  <c r="N103" i="10"/>
  <c r="U106" i="4" s="1"/>
  <c r="N89" i="10"/>
  <c r="U92" i="4" s="1"/>
  <c r="M92" i="10"/>
  <c r="T95" i="4" s="1"/>
  <c r="M108" i="10"/>
  <c r="T111" i="4" s="1"/>
  <c r="M125" i="10"/>
  <c r="M87" i="10"/>
  <c r="T90" i="4" s="1"/>
  <c r="N92" i="10"/>
  <c r="U95" i="4" s="1"/>
  <c r="M104" i="10"/>
  <c r="N108" i="10"/>
  <c r="U111" i="4" s="1"/>
  <c r="M127" i="10"/>
  <c r="T130" i="4" s="1"/>
  <c r="N87" i="10"/>
  <c r="U90" i="4" s="1"/>
  <c r="M106" i="10"/>
  <c r="T109" i="4" s="1"/>
  <c r="N127" i="10"/>
  <c r="U130" i="4" s="1"/>
  <c r="M93" i="10"/>
  <c r="T96" i="4" s="1"/>
  <c r="N106" i="10"/>
  <c r="U109" i="4" s="1"/>
  <c r="M126" i="10"/>
  <c r="T129" i="4" s="1"/>
  <c r="M88" i="10"/>
  <c r="T91" i="4" s="1"/>
  <c r="N93" i="10"/>
  <c r="U96" i="4" s="1"/>
  <c r="M105" i="10"/>
  <c r="T108" i="4" s="1"/>
  <c r="N126" i="10"/>
  <c r="U129" i="4" s="1"/>
  <c r="M128" i="10"/>
  <c r="T131" i="4" s="1"/>
  <c r="N88" i="10"/>
  <c r="U91" i="4" s="1"/>
  <c r="M91" i="10"/>
  <c r="T94" i="4" s="1"/>
  <c r="N105" i="10"/>
  <c r="U108" i="4" s="1"/>
  <c r="M107" i="10"/>
  <c r="T110" i="4" s="1"/>
  <c r="M124" i="10"/>
  <c r="T127" i="4" s="1"/>
  <c r="N128" i="10"/>
  <c r="U131" i="4" s="1"/>
  <c r="N91" i="10"/>
  <c r="U94" i="4" s="1"/>
  <c r="M235" i="10"/>
  <c r="T238" i="4" s="1"/>
  <c r="M234" i="10"/>
  <c r="T237" i="4" s="1"/>
  <c r="M94" i="10"/>
  <c r="T97" i="4" s="1"/>
  <c r="N235" i="10"/>
  <c r="U238" i="4" s="1"/>
  <c r="M233" i="10"/>
  <c r="T236" i="4" s="1"/>
  <c r="N232" i="10"/>
  <c r="U235" i="4" s="1"/>
  <c r="N233" i="10"/>
  <c r="U236" i="4" s="1"/>
  <c r="M103" i="10"/>
  <c r="T106" i="4" s="1"/>
  <c r="N124" i="10"/>
  <c r="U127" i="4" s="1"/>
  <c r="M232" i="10"/>
  <c r="T235" i="4" s="1"/>
  <c r="N107" i="10"/>
  <c r="U110" i="4" s="1"/>
  <c r="M230" i="10"/>
  <c r="T233" i="4" s="1"/>
  <c r="N234" i="10"/>
  <c r="U237" i="4" s="1"/>
  <c r="N230" i="10"/>
  <c r="U233" i="4" s="1"/>
  <c r="N276" i="10"/>
  <c r="U279" i="4" s="1"/>
  <c r="N269" i="10"/>
  <c r="U272" i="4" s="1"/>
  <c r="N262" i="10"/>
  <c r="U265" i="4" s="1"/>
  <c r="M276" i="10"/>
  <c r="T279" i="4" s="1"/>
  <c r="M269" i="10"/>
  <c r="T272" i="4" s="1"/>
  <c r="M262" i="10"/>
  <c r="T265" i="4" s="1"/>
  <c r="M109" i="10" l="1"/>
  <c r="M111" i="10" s="1"/>
  <c r="T107" i="4"/>
  <c r="T128" i="4"/>
  <c r="M267" i="10"/>
  <c r="T270" i="4" s="1"/>
  <c r="M274" i="10"/>
  <c r="T277" i="4" s="1"/>
  <c r="M260" i="10"/>
  <c r="T263" i="4" s="1"/>
  <c r="M277" i="10"/>
  <c r="T280" i="4" s="1"/>
  <c r="N267" i="10"/>
  <c r="U270" i="4" s="1"/>
  <c r="N268" i="10"/>
  <c r="U271" i="4" s="1"/>
  <c r="N275" i="10"/>
  <c r="U278" i="4" s="1"/>
  <c r="M261" i="10"/>
  <c r="T264" i="4" s="1"/>
  <c r="M268" i="10"/>
  <c r="T271" i="4" s="1"/>
  <c r="N274" i="10"/>
  <c r="U277" i="4" s="1"/>
  <c r="N277" i="10"/>
  <c r="U280" i="4" s="1"/>
  <c r="N260" i="10"/>
  <c r="U263" i="4" s="1"/>
  <c r="M275" i="10"/>
  <c r="T278" i="4" s="1"/>
  <c r="N261" i="10"/>
  <c r="U264" i="4" s="1"/>
  <c r="M10" i="10" l="1"/>
  <c r="T13" i="4" s="1"/>
  <c r="M9" i="10"/>
  <c r="T12" i="4" s="1"/>
  <c r="M34" i="10"/>
  <c r="T37" i="4" s="1"/>
  <c r="M35" i="10"/>
  <c r="T38" i="4" s="1"/>
  <c r="M33" i="10"/>
  <c r="T36" i="4" s="1"/>
  <c r="M31" i="10"/>
  <c r="T34" i="4" s="1"/>
  <c r="M15" i="10"/>
  <c r="T18" i="4" s="1"/>
  <c r="M244" i="10"/>
  <c r="T247" i="4" s="1"/>
  <c r="M14" i="10"/>
  <c r="T17" i="4" s="1"/>
  <c r="M12" i="10"/>
  <c r="T15" i="4" s="1"/>
  <c r="M129" i="10"/>
  <c r="M36" i="10"/>
  <c r="T39" i="4" s="1"/>
  <c r="M300" i="10"/>
  <c r="T303" i="4" s="1"/>
  <c r="M251" i="10"/>
  <c r="T254" i="4" s="1"/>
  <c r="M303" i="10"/>
  <c r="T306" i="4" s="1"/>
  <c r="M302" i="10"/>
  <c r="T305" i="4" s="1"/>
  <c r="M13" i="10"/>
  <c r="T16" i="4" s="1"/>
  <c r="M304" i="10"/>
  <c r="T307" i="4" s="1"/>
  <c r="M253" i="10"/>
  <c r="T256" i="4" s="1"/>
  <c r="M305" i="10"/>
  <c r="T308" i="4" s="1"/>
  <c r="M256" i="10"/>
  <c r="T259" i="4" s="1"/>
  <c r="M254" i="10"/>
  <c r="T257" i="4" s="1"/>
  <c r="M255" i="10"/>
  <c r="T258" i="4" s="1"/>
  <c r="N32" i="10"/>
  <c r="N33" i="10"/>
  <c r="U36" i="4" s="1"/>
  <c r="N31" i="10"/>
  <c r="U34" i="4" s="1"/>
  <c r="N15" i="10"/>
  <c r="U18" i="4" s="1"/>
  <c r="N14" i="10"/>
  <c r="N12" i="10"/>
  <c r="U15" i="4" s="1"/>
  <c r="N304" i="10"/>
  <c r="U307" i="4" s="1"/>
  <c r="N13" i="10"/>
  <c r="U16" i="4" s="1"/>
  <c r="N36" i="10"/>
  <c r="U39" i="4" s="1"/>
  <c r="N129" i="10"/>
  <c r="U132" i="4" s="1"/>
  <c r="N9" i="10"/>
  <c r="U12" i="4" s="1"/>
  <c r="N35" i="10"/>
  <c r="U38" i="4" s="1"/>
  <c r="N302" i="10"/>
  <c r="U305" i="4" s="1"/>
  <c r="N305" i="10"/>
  <c r="U308" i="4" s="1"/>
  <c r="N256" i="10"/>
  <c r="U259" i="4" s="1"/>
  <c r="N300" i="10"/>
  <c r="U303" i="4" s="1"/>
  <c r="N255" i="10"/>
  <c r="U258" i="4" s="1"/>
  <c r="N34" i="10"/>
  <c r="U37" i="4" s="1"/>
  <c r="N244" i="10"/>
  <c r="U247" i="4" s="1"/>
  <c r="N254" i="10"/>
  <c r="U257" i="4" s="1"/>
  <c r="N303" i="10"/>
  <c r="U306" i="4" s="1"/>
  <c r="N253" i="10"/>
  <c r="U256" i="4" s="1"/>
  <c r="N251" i="10"/>
  <c r="U254" i="4" s="1"/>
  <c r="N10" i="10"/>
  <c r="U13" i="4" s="1"/>
  <c r="M117" i="10"/>
  <c r="T120" i="4" s="1"/>
  <c r="M186" i="10"/>
  <c r="T189" i="4" s="1"/>
  <c r="M122" i="10"/>
  <c r="T125" i="4" s="1"/>
  <c r="M184" i="10"/>
  <c r="T187" i="4" s="1"/>
  <c r="M120" i="10"/>
  <c r="T123" i="4" s="1"/>
  <c r="M121" i="10"/>
  <c r="T124" i="4" s="1"/>
  <c r="M296" i="10"/>
  <c r="T299" i="4" s="1"/>
  <c r="M118" i="10"/>
  <c r="M181" i="10"/>
  <c r="T184" i="4" s="1"/>
  <c r="M295" i="10"/>
  <c r="T298" i="4" s="1"/>
  <c r="M298" i="10"/>
  <c r="T301" i="4" s="1"/>
  <c r="M263" i="10"/>
  <c r="T266" i="4" s="1"/>
  <c r="M119" i="10"/>
  <c r="T122" i="4" s="1"/>
  <c r="M297" i="10"/>
  <c r="T300" i="4" s="1"/>
  <c r="M293" i="10"/>
  <c r="T296" i="4" s="1"/>
  <c r="M183" i="10"/>
  <c r="T186" i="4" s="1"/>
  <c r="M185" i="10"/>
  <c r="T188" i="4" s="1"/>
  <c r="N186" i="10"/>
  <c r="U189" i="4" s="1"/>
  <c r="N184" i="10"/>
  <c r="U187" i="4" s="1"/>
  <c r="N185" i="10"/>
  <c r="U188" i="4" s="1"/>
  <c r="N120" i="10"/>
  <c r="U123" i="4" s="1"/>
  <c r="N121" i="10"/>
  <c r="U124" i="4" s="1"/>
  <c r="N119" i="10"/>
  <c r="U122" i="4" s="1"/>
  <c r="N117" i="10"/>
  <c r="U120" i="4" s="1"/>
  <c r="N181" i="10"/>
  <c r="U184" i="4" s="1"/>
  <c r="N122" i="10"/>
  <c r="U125" i="4" s="1"/>
  <c r="N296" i="10"/>
  <c r="U299" i="4" s="1"/>
  <c r="N298" i="10"/>
  <c r="U301" i="4" s="1"/>
  <c r="N295" i="10"/>
  <c r="U298" i="4" s="1"/>
  <c r="N263" i="10"/>
  <c r="U266" i="4" s="1"/>
  <c r="N297" i="10"/>
  <c r="U300" i="4" s="1"/>
  <c r="N293" i="10"/>
  <c r="U296" i="4" s="1"/>
  <c r="N183" i="10"/>
  <c r="U186" i="4" s="1"/>
  <c r="M62" i="10"/>
  <c r="T65" i="4" s="1"/>
  <c r="M49" i="10"/>
  <c r="T52" i="4" s="1"/>
  <c r="M114" i="10"/>
  <c r="T117" i="4" s="1"/>
  <c r="M61" i="10"/>
  <c r="T64" i="4" s="1"/>
  <c r="M48" i="10"/>
  <c r="T51" i="4" s="1"/>
  <c r="M113" i="10"/>
  <c r="T116" i="4" s="1"/>
  <c r="M191" i="10"/>
  <c r="T194" i="4" s="1"/>
  <c r="M22" i="10"/>
  <c r="T25" i="4" s="1"/>
  <c r="M190" i="10"/>
  <c r="T193" i="4" s="1"/>
  <c r="M20" i="10"/>
  <c r="T23" i="4" s="1"/>
  <c r="M150" i="10"/>
  <c r="T153" i="4" s="1"/>
  <c r="M200" i="10"/>
  <c r="T203" i="4" s="1"/>
  <c r="M188" i="10"/>
  <c r="T191" i="4" s="1"/>
  <c r="M47" i="10"/>
  <c r="T50" i="4" s="1"/>
  <c r="M213" i="10"/>
  <c r="T216" i="4" s="1"/>
  <c r="M45" i="10"/>
  <c r="T48" i="4" s="1"/>
  <c r="M110" i="10"/>
  <c r="T113" i="4" s="1"/>
  <c r="M59" i="10"/>
  <c r="T62" i="4" s="1"/>
  <c r="M171" i="10"/>
  <c r="T174" i="4" s="1"/>
  <c r="M19" i="10"/>
  <c r="T22" i="4" s="1"/>
  <c r="M148" i="10"/>
  <c r="T151" i="4" s="1"/>
  <c r="M198" i="10"/>
  <c r="T201" i="4" s="1"/>
  <c r="M219" i="10"/>
  <c r="T222" i="4" s="1"/>
  <c r="M283" i="10"/>
  <c r="T286" i="4" s="1"/>
  <c r="M281" i="10"/>
  <c r="T284" i="4" s="1"/>
  <c r="M172" i="10"/>
  <c r="T175" i="4" s="1"/>
  <c r="M149" i="10"/>
  <c r="T152" i="4" s="1"/>
  <c r="M199" i="10"/>
  <c r="T202" i="4" s="1"/>
  <c r="M211" i="10"/>
  <c r="T214" i="4" s="1"/>
  <c r="M18" i="10"/>
  <c r="T21" i="4" s="1"/>
  <c r="M209" i="10"/>
  <c r="T212" i="4" s="1"/>
  <c r="M145" i="10"/>
  <c r="T148" i="4" s="1"/>
  <c r="M165" i="10"/>
  <c r="T168" i="4" s="1"/>
  <c r="M17" i="10"/>
  <c r="M146" i="10"/>
  <c r="T149" i="4" s="1"/>
  <c r="M197" i="10"/>
  <c r="T200" i="4" s="1"/>
  <c r="M170" i="10"/>
  <c r="T173" i="4" s="1"/>
  <c r="M164" i="10"/>
  <c r="T167" i="4" s="1"/>
  <c r="M169" i="10"/>
  <c r="T172" i="4" s="1"/>
  <c r="M163" i="10"/>
  <c r="T166" i="4" s="1"/>
  <c r="M195" i="10"/>
  <c r="T198" i="4" s="1"/>
  <c r="M192" i="10"/>
  <c r="T195" i="4" s="1"/>
  <c r="M63" i="10"/>
  <c r="M64" i="10"/>
  <c r="T67" i="4" s="1"/>
  <c r="M207" i="10"/>
  <c r="T210" i="4" s="1"/>
  <c r="M162" i="10"/>
  <c r="T165" i="4" s="1"/>
  <c r="M205" i="10"/>
  <c r="T208" i="4" s="1"/>
  <c r="M160" i="10"/>
  <c r="T163" i="4" s="1"/>
  <c r="M50" i="10"/>
  <c r="T53" i="4" s="1"/>
  <c r="M115" i="10"/>
  <c r="T118" i="4" s="1"/>
  <c r="M167" i="10"/>
  <c r="T170" i="4" s="1"/>
  <c r="M202" i="10"/>
  <c r="T205" i="4" s="1"/>
  <c r="M270" i="10"/>
  <c r="T273" i="4" s="1"/>
  <c r="M289" i="10"/>
  <c r="T292" i="4" s="1"/>
  <c r="M220" i="10"/>
  <c r="T223" i="4" s="1"/>
  <c r="M284" i="10"/>
  <c r="T287" i="4" s="1"/>
  <c r="M206" i="10"/>
  <c r="T209" i="4" s="1"/>
  <c r="M218" i="10"/>
  <c r="T221" i="4" s="1"/>
  <c r="M216" i="10"/>
  <c r="T219" i="4" s="1"/>
  <c r="M227" i="10"/>
  <c r="T230" i="4" s="1"/>
  <c r="M193" i="10"/>
  <c r="T196" i="4" s="1"/>
  <c r="M228" i="10"/>
  <c r="T231" i="4" s="1"/>
  <c r="M288" i="10"/>
  <c r="T291" i="4" s="1"/>
  <c r="M151" i="10"/>
  <c r="T154" i="4" s="1"/>
  <c r="M221" i="10"/>
  <c r="T224" i="4" s="1"/>
  <c r="M286" i="10"/>
  <c r="T289" i="4" s="1"/>
  <c r="M225" i="10"/>
  <c r="T228" i="4" s="1"/>
  <c r="M290" i="10"/>
  <c r="T293" i="4" s="1"/>
  <c r="M282" i="10"/>
  <c r="T285" i="4" s="1"/>
  <c r="M279" i="10"/>
  <c r="T282" i="4" s="1"/>
  <c r="M21" i="10"/>
  <c r="T24" i="4" s="1"/>
  <c r="M212" i="10"/>
  <c r="T215" i="4" s="1"/>
  <c r="M214" i="10"/>
  <c r="T217" i="4" s="1"/>
  <c r="M291" i="10"/>
  <c r="T294" i="4" s="1"/>
  <c r="M223" i="10"/>
  <c r="T226" i="4" s="1"/>
  <c r="M204" i="10"/>
  <c r="T207" i="4" s="1"/>
  <c r="M226" i="10"/>
  <c r="T229" i="4" s="1"/>
  <c r="N7" i="10"/>
  <c r="U10" i="4" s="1"/>
  <c r="N73" i="10"/>
  <c r="U76" i="4" s="1"/>
  <c r="N138" i="10"/>
  <c r="U141" i="4" s="1"/>
  <c r="N5" i="10"/>
  <c r="U8" i="4" s="1"/>
  <c r="N70" i="10"/>
  <c r="U73" i="4" s="1"/>
  <c r="N135" i="10"/>
  <c r="U138" i="4" s="1"/>
  <c r="N4" i="10"/>
  <c r="U7" i="4" s="1"/>
  <c r="N69" i="10"/>
  <c r="U72" i="4" s="1"/>
  <c r="N134" i="10"/>
  <c r="U137" i="4" s="1"/>
  <c r="N98" i="10"/>
  <c r="U101" i="4" s="1"/>
  <c r="N43" i="10"/>
  <c r="U46" i="4" s="1"/>
  <c r="N96" i="10"/>
  <c r="U99" i="4" s="1"/>
  <c r="N41" i="10"/>
  <c r="U44" i="4" s="1"/>
  <c r="N28" i="10"/>
  <c r="U31" i="4" s="1"/>
  <c r="N158" i="10"/>
  <c r="U161" i="4" s="1"/>
  <c r="N55" i="10"/>
  <c r="U58" i="4" s="1"/>
  <c r="N29" i="10"/>
  <c r="U32" i="4" s="1"/>
  <c r="N56" i="10"/>
  <c r="U59" i="4" s="1"/>
  <c r="N3" i="10"/>
  <c r="U6" i="4" s="1"/>
  <c r="N68" i="10"/>
  <c r="U71" i="4" s="1"/>
  <c r="N133" i="10"/>
  <c r="U136" i="4" s="1"/>
  <c r="N66" i="10"/>
  <c r="N131" i="10"/>
  <c r="U134" i="4" s="1"/>
  <c r="N54" i="10"/>
  <c r="U57" i="4" s="1"/>
  <c r="N27" i="10"/>
  <c r="U30" i="4" s="1"/>
  <c r="N157" i="10"/>
  <c r="U160" i="4" s="1"/>
  <c r="N78" i="10"/>
  <c r="U81" i="4" s="1"/>
  <c r="N143" i="10"/>
  <c r="U146" i="4" s="1"/>
  <c r="N26" i="10"/>
  <c r="U29" i="4" s="1"/>
  <c r="N76" i="10"/>
  <c r="U79" i="4" s="1"/>
  <c r="N141" i="10"/>
  <c r="U144" i="4" s="1"/>
  <c r="N40" i="10"/>
  <c r="U43" i="4" s="1"/>
  <c r="N247" i="10"/>
  <c r="U250" i="4" s="1"/>
  <c r="N75" i="10"/>
  <c r="U78" i="4" s="1"/>
  <c r="N77" i="10"/>
  <c r="U80" i="4" s="1"/>
  <c r="N142" i="10"/>
  <c r="U145" i="4" s="1"/>
  <c r="N52" i="10"/>
  <c r="U55" i="4" s="1"/>
  <c r="N101" i="10"/>
  <c r="U104" i="4" s="1"/>
  <c r="N179" i="10"/>
  <c r="U182" i="4" s="1"/>
  <c r="N156" i="10"/>
  <c r="U159" i="4" s="1"/>
  <c r="N38" i="10"/>
  <c r="U41" i="4" s="1"/>
  <c r="N178" i="10"/>
  <c r="U181" i="4" s="1"/>
  <c r="N177" i="10"/>
  <c r="U180" i="4" s="1"/>
  <c r="N25" i="10"/>
  <c r="U28" i="4" s="1"/>
  <c r="N155" i="10"/>
  <c r="U158" i="4" s="1"/>
  <c r="N100" i="10"/>
  <c r="U103" i="4" s="1"/>
  <c r="N153" i="10"/>
  <c r="U156" i="4" s="1"/>
  <c r="N176" i="10"/>
  <c r="U179" i="4" s="1"/>
  <c r="N57" i="10"/>
  <c r="U60" i="4" s="1"/>
  <c r="N174" i="10"/>
  <c r="U177" i="4" s="1"/>
  <c r="N6" i="10"/>
  <c r="U9" i="4" s="1"/>
  <c r="N71" i="10"/>
  <c r="U74" i="4" s="1"/>
  <c r="N136" i="10"/>
  <c r="U139" i="4" s="1"/>
  <c r="N2" i="10"/>
  <c r="N24" i="10"/>
  <c r="N249" i="10"/>
  <c r="U252" i="4" s="1"/>
  <c r="N140" i="10"/>
  <c r="U143" i="4" s="1"/>
  <c r="N99" i="10"/>
  <c r="U102" i="4" s="1"/>
  <c r="N42" i="10"/>
  <c r="U45" i="4" s="1"/>
  <c r="N248" i="10"/>
  <c r="U251" i="4" s="1"/>
  <c r="M155" i="10"/>
  <c r="T158" i="4" s="1"/>
  <c r="M52" i="10"/>
  <c r="T55" i="4" s="1"/>
  <c r="M178" i="10"/>
  <c r="T181" i="4" s="1"/>
  <c r="M75" i="10"/>
  <c r="T78" i="4" s="1"/>
  <c r="M140" i="10"/>
  <c r="T143" i="4" s="1"/>
  <c r="M153" i="10"/>
  <c r="T156" i="4" s="1"/>
  <c r="M6" i="10"/>
  <c r="T9" i="4" s="1"/>
  <c r="M71" i="10"/>
  <c r="T74" i="4" s="1"/>
  <c r="M136" i="10"/>
  <c r="T139" i="4" s="1"/>
  <c r="M99" i="10"/>
  <c r="T102" i="4" s="1"/>
  <c r="M7" i="10"/>
  <c r="T10" i="4" s="1"/>
  <c r="M73" i="10"/>
  <c r="T76" i="4" s="1"/>
  <c r="M138" i="10"/>
  <c r="T141" i="4" s="1"/>
  <c r="M100" i="10"/>
  <c r="T103" i="4" s="1"/>
  <c r="M98" i="10"/>
  <c r="T101" i="4" s="1"/>
  <c r="M176" i="10"/>
  <c r="T179" i="4" s="1"/>
  <c r="M5" i="10"/>
  <c r="T8" i="4" s="1"/>
  <c r="M70" i="10"/>
  <c r="T73" i="4" s="1"/>
  <c r="M135" i="10"/>
  <c r="T138" i="4" s="1"/>
  <c r="M57" i="10"/>
  <c r="T60" i="4" s="1"/>
  <c r="M174" i="10"/>
  <c r="T177" i="4" s="1"/>
  <c r="M4" i="10"/>
  <c r="T7" i="4" s="1"/>
  <c r="M55" i="10"/>
  <c r="T58" i="4" s="1"/>
  <c r="M134" i="10"/>
  <c r="T137" i="4" s="1"/>
  <c r="M248" i="10"/>
  <c r="T251" i="4" s="1"/>
  <c r="M56" i="10"/>
  <c r="T59" i="4" s="1"/>
  <c r="M96" i="10"/>
  <c r="T99" i="4" s="1"/>
  <c r="M28" i="10"/>
  <c r="T31" i="4" s="1"/>
  <c r="M158" i="10"/>
  <c r="T161" i="4" s="1"/>
  <c r="M42" i="10"/>
  <c r="T45" i="4" s="1"/>
  <c r="M43" i="10"/>
  <c r="T46" i="4" s="1"/>
  <c r="M41" i="10"/>
  <c r="T44" i="4" s="1"/>
  <c r="M40" i="10"/>
  <c r="T43" i="4" s="1"/>
  <c r="M3" i="10"/>
  <c r="T6" i="4" s="1"/>
  <c r="M68" i="10"/>
  <c r="T71" i="4" s="1"/>
  <c r="M133" i="10"/>
  <c r="T136" i="4" s="1"/>
  <c r="M78" i="10"/>
  <c r="T81" i="4" s="1"/>
  <c r="M143" i="10"/>
  <c r="T146" i="4" s="1"/>
  <c r="M66" i="10"/>
  <c r="M131" i="10"/>
  <c r="T134" i="4" s="1"/>
  <c r="M76" i="10"/>
  <c r="T79" i="4" s="1"/>
  <c r="M141" i="10"/>
  <c r="T144" i="4" s="1"/>
  <c r="M179" i="10"/>
  <c r="T182" i="4" s="1"/>
  <c r="M27" i="10"/>
  <c r="T30" i="4" s="1"/>
  <c r="M157" i="10"/>
  <c r="T160" i="4" s="1"/>
  <c r="M26" i="10"/>
  <c r="T29" i="4" s="1"/>
  <c r="M101" i="10"/>
  <c r="T104" i="4" s="1"/>
  <c r="M24" i="10"/>
  <c r="T27" i="4" s="1"/>
  <c r="M29" i="10"/>
  <c r="T32" i="4" s="1"/>
  <c r="M132" i="10"/>
  <c r="M142" i="10"/>
  <c r="T145" i="4" s="1"/>
  <c r="M54" i="10"/>
  <c r="T57" i="4" s="1"/>
  <c r="M156" i="10"/>
  <c r="T159" i="4" s="1"/>
  <c r="M69" i="10"/>
  <c r="T72" i="4" s="1"/>
  <c r="M249" i="10"/>
  <c r="T252" i="4" s="1"/>
  <c r="M177" i="10"/>
  <c r="T180" i="4" s="1"/>
  <c r="M2" i="10"/>
  <c r="M247" i="10"/>
  <c r="T250" i="4" s="1"/>
  <c r="M77" i="10"/>
  <c r="T80" i="4" s="1"/>
  <c r="M38" i="10"/>
  <c r="T41" i="4" s="1"/>
  <c r="N149" i="10"/>
  <c r="U152" i="4" s="1"/>
  <c r="N199" i="10"/>
  <c r="U202" i="4" s="1"/>
  <c r="N212" i="10"/>
  <c r="U215" i="4" s="1"/>
  <c r="N211" i="10"/>
  <c r="U214" i="4" s="1"/>
  <c r="N164" i="10"/>
  <c r="U167" i="4" s="1"/>
  <c r="N171" i="10"/>
  <c r="U174" i="4" s="1"/>
  <c r="N172" i="10"/>
  <c r="U175" i="4" s="1"/>
  <c r="N170" i="10"/>
  <c r="U173" i="4" s="1"/>
  <c r="N169" i="10"/>
  <c r="U172" i="4" s="1"/>
  <c r="N145" i="10"/>
  <c r="U148" i="4" s="1"/>
  <c r="N281" i="10"/>
  <c r="U284" i="4" s="1"/>
  <c r="N17" i="10"/>
  <c r="N146" i="10"/>
  <c r="U149" i="4" s="1"/>
  <c r="N197" i="10"/>
  <c r="U200" i="4" s="1"/>
  <c r="N207" i="10"/>
  <c r="U210" i="4" s="1"/>
  <c r="N195" i="10"/>
  <c r="U198" i="4" s="1"/>
  <c r="N205" i="10"/>
  <c r="U208" i="4" s="1"/>
  <c r="N192" i="10"/>
  <c r="U195" i="4" s="1"/>
  <c r="N115" i="10"/>
  <c r="U118" i="4" s="1"/>
  <c r="N209" i="10"/>
  <c r="U212" i="4" s="1"/>
  <c r="N193" i="10"/>
  <c r="U196" i="4" s="1"/>
  <c r="N163" i="10"/>
  <c r="U166" i="4" s="1"/>
  <c r="N162" i="10"/>
  <c r="U165" i="4" s="1"/>
  <c r="N49" i="10"/>
  <c r="U52" i="4" s="1"/>
  <c r="N114" i="10"/>
  <c r="U117" i="4" s="1"/>
  <c r="N160" i="10"/>
  <c r="U163" i="4" s="1"/>
  <c r="N63" i="10"/>
  <c r="N219" i="10"/>
  <c r="U222" i="4" s="1"/>
  <c r="N283" i="10"/>
  <c r="U286" i="4" s="1"/>
  <c r="N64" i="10"/>
  <c r="U67" i="4" s="1"/>
  <c r="N191" i="10"/>
  <c r="U194" i="4" s="1"/>
  <c r="N62" i="10"/>
  <c r="U65" i="4" s="1"/>
  <c r="N190" i="10"/>
  <c r="U193" i="4" s="1"/>
  <c r="N61" i="10"/>
  <c r="U64" i="4" s="1"/>
  <c r="N216" i="10"/>
  <c r="U219" i="4" s="1"/>
  <c r="N22" i="10"/>
  <c r="U25" i="4" s="1"/>
  <c r="N213" i="10"/>
  <c r="U216" i="4" s="1"/>
  <c r="N20" i="10"/>
  <c r="U23" i="4" s="1"/>
  <c r="N150" i="10"/>
  <c r="U153" i="4" s="1"/>
  <c r="N21" i="10"/>
  <c r="U24" i="4" s="1"/>
  <c r="N151" i="10"/>
  <c r="U154" i="4" s="1"/>
  <c r="N48" i="10"/>
  <c r="U51" i="4" s="1"/>
  <c r="N113" i="10"/>
  <c r="U116" i="4" s="1"/>
  <c r="N47" i="10"/>
  <c r="U50" i="4" s="1"/>
  <c r="N45" i="10"/>
  <c r="U48" i="4" s="1"/>
  <c r="N110" i="10"/>
  <c r="U113" i="4" s="1"/>
  <c r="N188" i="10"/>
  <c r="U191" i="4" s="1"/>
  <c r="N227" i="10"/>
  <c r="U230" i="4" s="1"/>
  <c r="N291" i="10"/>
  <c r="U294" i="4" s="1"/>
  <c r="N223" i="10"/>
  <c r="U226" i="4" s="1"/>
  <c r="N214" i="10"/>
  <c r="U217" i="4" s="1"/>
  <c r="N225" i="10"/>
  <c r="U228" i="4" s="1"/>
  <c r="N288" i="10"/>
  <c r="U291" i="4" s="1"/>
  <c r="N270" i="10"/>
  <c r="U273" i="4" s="1"/>
  <c r="N289" i="10"/>
  <c r="U292" i="4" s="1"/>
  <c r="N220" i="10"/>
  <c r="U223" i="4" s="1"/>
  <c r="N284" i="10"/>
  <c r="U287" i="4" s="1"/>
  <c r="N282" i="10"/>
  <c r="U285" i="4" s="1"/>
  <c r="N167" i="10"/>
  <c r="U170" i="4" s="1"/>
  <c r="N202" i="10"/>
  <c r="U205" i="4" s="1"/>
  <c r="N204" i="10"/>
  <c r="U207" i="4" s="1"/>
  <c r="N165" i="10"/>
  <c r="U168" i="4" s="1"/>
  <c r="N198" i="10"/>
  <c r="U201" i="4" s="1"/>
  <c r="N19" i="10"/>
  <c r="U22" i="4" s="1"/>
  <c r="N279" i="10"/>
  <c r="U282" i="4" s="1"/>
  <c r="N228" i="10"/>
  <c r="U231" i="4" s="1"/>
  <c r="N226" i="10"/>
  <c r="U229" i="4" s="1"/>
  <c r="N290" i="10"/>
  <c r="U293" i="4" s="1"/>
  <c r="N286" i="10"/>
  <c r="U289" i="4" s="1"/>
  <c r="N221" i="10"/>
  <c r="U224" i="4" s="1"/>
  <c r="N59" i="10"/>
  <c r="U62" i="4" s="1"/>
  <c r="N148" i="10"/>
  <c r="U151" i="4" s="1"/>
  <c r="N206" i="10"/>
  <c r="U209" i="4" s="1"/>
  <c r="N50" i="10"/>
  <c r="U53" i="4" s="1"/>
  <c r="N218" i="10"/>
  <c r="U221" i="4" s="1"/>
  <c r="N200" i="10"/>
  <c r="U203" i="4" s="1"/>
  <c r="T114" i="4"/>
  <c r="N258" i="10"/>
  <c r="U261" i="4" s="1"/>
  <c r="M272" i="10"/>
  <c r="T275" i="4" s="1"/>
  <c r="M258" i="10"/>
  <c r="T261" i="4" s="1"/>
  <c r="M265" i="10"/>
  <c r="T268" i="4" s="1"/>
  <c r="N272" i="10"/>
  <c r="U275" i="4" s="1"/>
  <c r="N265" i="10"/>
  <c r="U268" i="4" s="1"/>
  <c r="M116" i="10" l="1"/>
  <c r="T69" i="4"/>
  <c r="U69" i="4"/>
  <c r="U20" i="4"/>
  <c r="M137" i="10"/>
  <c r="M139" i="10" s="1"/>
  <c r="T135" i="4"/>
  <c r="N37" i="10"/>
  <c r="N39" i="10" s="1"/>
  <c r="U35" i="4"/>
  <c r="T132" i="4"/>
  <c r="M130" i="10"/>
  <c r="M123" i="10"/>
  <c r="T121" i="4"/>
  <c r="M8" i="10"/>
  <c r="M11" i="10" s="1"/>
  <c r="T5" i="4"/>
  <c r="M67" i="10"/>
  <c r="T70" i="4" s="1"/>
  <c r="T66" i="4"/>
  <c r="M23" i="10"/>
  <c r="M25" i="10" s="1"/>
  <c r="T20" i="4"/>
  <c r="N18" i="10"/>
  <c r="U21" i="4" s="1"/>
  <c r="U17" i="4"/>
  <c r="N30" i="10"/>
  <c r="U27" i="4"/>
  <c r="N67" i="10"/>
  <c r="U70" i="4" s="1"/>
  <c r="U66" i="4"/>
  <c r="N8" i="10"/>
  <c r="N11" i="10" s="1"/>
  <c r="U5" i="4"/>
  <c r="M16" i="10" l="1"/>
  <c r="T14" i="4"/>
  <c r="M144" i="10"/>
  <c r="M147" i="10" s="1"/>
  <c r="T142" i="4"/>
  <c r="N23" i="10"/>
  <c r="N16" i="10"/>
  <c r="U14" i="4"/>
  <c r="M30" i="10"/>
  <c r="M32" i="10" s="1"/>
  <c r="T28" i="4"/>
  <c r="N72" i="10"/>
  <c r="N74" i="10" s="1"/>
  <c r="N44" i="10"/>
  <c r="N46" i="10" s="1"/>
  <c r="U42" i="4"/>
  <c r="M72" i="10"/>
  <c r="M74" i="10" s="1"/>
  <c r="M37" i="10" l="1"/>
  <c r="M39" i="10" s="1"/>
  <c r="T35" i="4"/>
  <c r="M79" i="10"/>
  <c r="M81" i="10" s="1"/>
  <c r="T77" i="4"/>
  <c r="N51" i="10"/>
  <c r="N53" i="10" s="1"/>
  <c r="U49" i="4"/>
  <c r="M152" i="10"/>
  <c r="M154" i="10" s="1"/>
  <c r="T150" i="4"/>
  <c r="N79" i="10"/>
  <c r="N81" i="10" s="1"/>
  <c r="U77" i="4"/>
  <c r="M159" i="10" l="1"/>
  <c r="M161" i="10" s="1"/>
  <c r="T157" i="4"/>
  <c r="N58" i="10"/>
  <c r="N60" i="10" s="1"/>
  <c r="U56" i="4"/>
  <c r="M86" i="10"/>
  <c r="M90" i="10" s="1"/>
  <c r="T84" i="4"/>
  <c r="N86" i="10"/>
  <c r="N90" i="10" s="1"/>
  <c r="U84" i="4"/>
  <c r="M44" i="10"/>
  <c r="M46" i="10" s="1"/>
  <c r="T42" i="4"/>
  <c r="N95" i="10" l="1"/>
  <c r="N97" i="10" s="1"/>
  <c r="U93" i="4"/>
  <c r="M95" i="10"/>
  <c r="M97" i="10" s="1"/>
  <c r="T93" i="4"/>
  <c r="N65" i="10"/>
  <c r="U63" i="4"/>
  <c r="M51" i="10"/>
  <c r="M53" i="10" s="1"/>
  <c r="T49" i="4"/>
  <c r="M166" i="10"/>
  <c r="M168" i="10" s="1"/>
  <c r="T164" i="4"/>
  <c r="M58" i="10" l="1"/>
  <c r="M60" i="10" s="1"/>
  <c r="T56" i="4"/>
  <c r="M102" i="10"/>
  <c r="T100" i="4"/>
  <c r="M173" i="10"/>
  <c r="M175" i="10" s="1"/>
  <c r="T171" i="4"/>
  <c r="N102" i="10"/>
  <c r="N104" i="10" s="1"/>
  <c r="U100" i="4"/>
  <c r="N109" i="10" l="1"/>
  <c r="N111" i="10" s="1"/>
  <c r="U107" i="4"/>
  <c r="M180" i="10"/>
  <c r="M182" i="10" s="1"/>
  <c r="T178" i="4"/>
  <c r="M65" i="10"/>
  <c r="T63" i="4"/>
  <c r="M187" i="10" l="1"/>
  <c r="M189" i="10" s="1"/>
  <c r="T185" i="4"/>
  <c r="N116" i="10"/>
  <c r="N118" i="10" s="1"/>
  <c r="U114" i="4"/>
  <c r="N123" i="10" l="1"/>
  <c r="N125" i="10" s="1"/>
  <c r="U121" i="4"/>
  <c r="M194" i="10"/>
  <c r="M196" i="10" s="1"/>
  <c r="T192" i="4"/>
  <c r="N130" i="10" l="1"/>
  <c r="N132" i="10" s="1"/>
  <c r="U128" i="4"/>
  <c r="M201" i="10"/>
  <c r="M203" i="10" s="1"/>
  <c r="T199" i="4"/>
  <c r="M208" i="10" l="1"/>
  <c r="M210" i="10" s="1"/>
  <c r="T206" i="4"/>
  <c r="N137" i="10"/>
  <c r="N139" i="10" s="1"/>
  <c r="U135" i="4"/>
  <c r="M215" i="10" l="1"/>
  <c r="M217" i="10" s="1"/>
  <c r="T213" i="4"/>
  <c r="N144" i="10"/>
  <c r="N147" i="10" s="1"/>
  <c r="U142" i="4"/>
  <c r="M222" i="10" l="1"/>
  <c r="M224" i="10" s="1"/>
  <c r="T220" i="4"/>
  <c r="N152" i="10"/>
  <c r="N154" i="10" s="1"/>
  <c r="U150" i="4"/>
  <c r="M229" i="10" l="1"/>
  <c r="M231" i="10" s="1"/>
  <c r="T227" i="4"/>
  <c r="N159" i="10"/>
  <c r="N161" i="10" s="1"/>
  <c r="U157" i="4"/>
  <c r="M236" i="10" l="1"/>
  <c r="M238" i="10" s="1"/>
  <c r="T234" i="4"/>
  <c r="N166" i="10"/>
  <c r="N168" i="10" s="1"/>
  <c r="U164" i="4"/>
  <c r="M243" i="10" l="1"/>
  <c r="M245" i="10" s="1"/>
  <c r="T241" i="4"/>
  <c r="N173" i="10"/>
  <c r="N175" i="10" s="1"/>
  <c r="U171" i="4"/>
  <c r="M250" i="10" l="1"/>
  <c r="M252" i="10" s="1"/>
  <c r="T248" i="4"/>
  <c r="N180" i="10"/>
  <c r="N182" i="10" s="1"/>
  <c r="U178" i="4"/>
  <c r="M257" i="10" l="1"/>
  <c r="M259" i="10" s="1"/>
  <c r="T255" i="4"/>
  <c r="N187" i="10"/>
  <c r="N189" i="10" s="1"/>
  <c r="U185" i="4"/>
  <c r="N194" i="10" l="1"/>
  <c r="N196" i="10" s="1"/>
  <c r="U192" i="4"/>
  <c r="M264" i="10"/>
  <c r="M266" i="10" s="1"/>
  <c r="T262" i="4"/>
  <c r="N201" i="10" l="1"/>
  <c r="N203" i="10" s="1"/>
  <c r="U199" i="4"/>
  <c r="M271" i="10"/>
  <c r="M273" i="10" s="1"/>
  <c r="T269" i="4"/>
  <c r="N208" i="10" l="1"/>
  <c r="N210" i="10" s="1"/>
  <c r="U206" i="4"/>
  <c r="M278" i="10"/>
  <c r="M280" i="10" s="1"/>
  <c r="T276" i="4"/>
  <c r="N215" i="10" l="1"/>
  <c r="N217" i="10" s="1"/>
  <c r="U213" i="4"/>
  <c r="M285" i="10"/>
  <c r="M287" i="10" s="1"/>
  <c r="T283" i="4"/>
  <c r="N222" i="10" l="1"/>
  <c r="N224" i="10" s="1"/>
  <c r="U220" i="4"/>
  <c r="M292" i="10"/>
  <c r="M294" i="10" s="1"/>
  <c r="T290" i="4"/>
  <c r="N229" i="10" l="1"/>
  <c r="N231" i="10" s="1"/>
  <c r="U227" i="4"/>
  <c r="M299" i="10"/>
  <c r="M301" i="10" s="1"/>
  <c r="T297" i="4"/>
  <c r="N236" i="10" l="1"/>
  <c r="N238" i="10" s="1"/>
  <c r="U234" i="4"/>
  <c r="M306" i="10"/>
  <c r="T304" i="4"/>
  <c r="N243" i="10" l="1"/>
  <c r="N245" i="10" s="1"/>
  <c r="U241" i="4"/>
  <c r="N250" i="10" l="1"/>
  <c r="N252" i="10" s="1"/>
  <c r="U248" i="4"/>
  <c r="N257" i="10" l="1"/>
  <c r="N259" i="10" s="1"/>
  <c r="U255" i="4"/>
  <c r="N264" i="10" l="1"/>
  <c r="N266" i="10" s="1"/>
  <c r="U262" i="4"/>
  <c r="N271" i="10" l="1"/>
  <c r="N273" i="10" s="1"/>
  <c r="U269" i="4"/>
  <c r="N278" i="10" l="1"/>
  <c r="N280" i="10" s="1"/>
  <c r="U276" i="4"/>
  <c r="N285" i="10" l="1"/>
  <c r="N287" i="10" s="1"/>
  <c r="U283" i="4"/>
  <c r="N292" i="10" l="1"/>
  <c r="N294" i="10" s="1"/>
  <c r="U290" i="4"/>
  <c r="N299" i="10" l="1"/>
  <c r="N301" i="10" s="1"/>
  <c r="U297" i="4"/>
  <c r="N306" i="10" l="1"/>
  <c r="U304" i="4"/>
  <c r="A31" i="11"/>
  <c r="A12" i="11"/>
  <c r="A28" i="11"/>
  <c r="A9" i="11"/>
  <c r="A36" i="11"/>
  <c r="A37" i="11"/>
  <c r="A40" i="11"/>
  <c r="A22" i="11"/>
  <c r="A19" i="11"/>
  <c r="A44" i="11"/>
  <c r="A35" i="11"/>
  <c r="A43" i="11"/>
  <c r="A13" i="11"/>
  <c r="A45" i="11"/>
  <c r="A27" i="11"/>
  <c r="A16" i="11"/>
  <c r="A15" i="11"/>
  <c r="A11" i="11"/>
  <c r="A20" i="11"/>
  <c r="A34" i="11"/>
  <c r="A18" i="11"/>
  <c r="A33" i="11"/>
  <c r="A38" i="11"/>
  <c r="A8" i="11"/>
  <c r="A21" i="11"/>
  <c r="A14" i="11"/>
  <c r="A17" i="11"/>
  <c r="A7" i="11"/>
  <c r="A4" i="11"/>
  <c r="A3" i="11"/>
  <c r="A23" i="11"/>
  <c r="A6" i="11"/>
  <c r="A29" i="11"/>
  <c r="A32" i="11"/>
  <c r="A25" i="11"/>
  <c r="A30" i="11"/>
  <c r="A24" i="11"/>
  <c r="A41" i="11"/>
  <c r="A10" i="11"/>
  <c r="A26" i="11"/>
  <c r="A42" i="11"/>
  <c r="A5" i="11"/>
  <c r="A39"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Karina Fontes Zambon</author>
  </authors>
  <commentList>
    <comment ref="K3" authorId="0" shapeId="0" xr:uid="{27728F91-0925-4F68-AA01-E4C5BC9C45F2}">
      <text>
        <r>
          <rPr>
            <sz val="9"/>
            <color indexed="81"/>
            <rFont val="Segoe UI"/>
            <family val="2"/>
          </rPr>
          <t>Considerando a tancagem útil total dos pools + total geral de cessões de espaço + acordos de carregamento</t>
        </r>
      </text>
    </comment>
    <comment ref="N3" authorId="0" shapeId="0" xr:uid="{933034CB-960F-43D0-9C7B-1A3702422205}">
      <text>
        <r>
          <rPr>
            <sz val="9"/>
            <color indexed="81"/>
            <rFont val="Segoe UI"/>
            <family val="2"/>
          </rPr>
          <t>Na coluna “Tancagem disponível para movimentação: capacidade útil” consideramos a Capacidade Útil menos o espaço cedido para terceiros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Marcela Lagares Marques</author>
  </authors>
  <commentList>
    <comment ref="C45" authorId="0" shapeId="0" xr:uid="{9AD1D1F3-BB84-46CF-992E-150179CFFBF6}">
      <text>
        <r>
          <rPr>
            <sz val="9"/>
            <color indexed="81"/>
            <rFont val="Segoe UI"/>
            <family val="2"/>
          </rPr>
          <t>Carregamento médio de 30 minutos/CT + 30 para variações devido a nova operação.</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0A861B-947E-4DFE-A5FE-471F9DA11D2F}" keepAlive="1" name="Consulta - Tabela2" description="Conexão com a consulta 'Tabela2' na pasta de trabalho." type="5" refreshedVersion="8" background="1" saveData="1">
    <dbPr connection="Provider=Microsoft.Mashup.OleDb.1;Data Source=$Workbook$;Location=Tabela2;Extended Properties=&quot;&quot;" command="SELECT * FROM [Tabela2]"/>
  </connection>
</connections>
</file>

<file path=xl/sharedStrings.xml><?xml version="1.0" encoding="utf-8"?>
<sst xmlns="http://schemas.openxmlformats.org/spreadsheetml/2006/main" count="9197" uniqueCount="736">
  <si>
    <t>Código Da Base</t>
  </si>
  <si>
    <t>Unidade</t>
  </si>
  <si>
    <t>Base / Armazenador</t>
  </si>
  <si>
    <t>Produto</t>
  </si>
  <si>
    <t>Janelas diárias estimadas
Seg a Sex</t>
  </si>
  <si>
    <t>Janelas diárias estimadas
Sab</t>
  </si>
  <si>
    <t>Obs</t>
  </si>
  <si>
    <t>B100</t>
  </si>
  <si>
    <t>BETIM</t>
  </si>
  <si>
    <t>ALESAT</t>
  </si>
  <si>
    <t>Gasolina A</t>
  </si>
  <si>
    <t>Gasolina C</t>
  </si>
  <si>
    <t>Diesel A S10</t>
  </si>
  <si>
    <t>Diesel A S500</t>
  </si>
  <si>
    <t>Diesel B S500</t>
  </si>
  <si>
    <t>Diesel Marítimo</t>
  </si>
  <si>
    <t>Derivados</t>
  </si>
  <si>
    <t>Diesel B S10</t>
  </si>
  <si>
    <t>Etanol Anidro</t>
  </si>
  <si>
    <t>Etanol Hidratado</t>
  </si>
  <si>
    <t>Álcool</t>
  </si>
  <si>
    <t>Biocombustíveis</t>
  </si>
  <si>
    <t>ALESAT Total</t>
  </si>
  <si>
    <t>Gasolina Premium</t>
  </si>
  <si>
    <t>BETIM Total</t>
  </si>
  <si>
    <t>UBERLANDIA</t>
  </si>
  <si>
    <t>PETROBRAS</t>
  </si>
  <si>
    <t>TRANSPETRO</t>
  </si>
  <si>
    <t>TRANSPETRO Total</t>
  </si>
  <si>
    <t>UBERLANDIA Total</t>
  </si>
  <si>
    <t>UBERABA</t>
  </si>
  <si>
    <t>UBERABA Total</t>
  </si>
  <si>
    <t>SAO CAETANO DO SUL</t>
  </si>
  <si>
    <t>IPIRANGA</t>
  </si>
  <si>
    <t>IPIRANGA Total</t>
  </si>
  <si>
    <t>SAO CAETANO DO SUL Total</t>
  </si>
  <si>
    <t>DUQUE DE CAXIAS</t>
  </si>
  <si>
    <t>Raizen</t>
  </si>
  <si>
    <t>Raizen Total</t>
  </si>
  <si>
    <t>DUQUE DE CAXIAS Total</t>
  </si>
  <si>
    <t>PAULINIA</t>
  </si>
  <si>
    <t>Ruff</t>
  </si>
  <si>
    <t>Ruff Total</t>
  </si>
  <si>
    <t>PAULINIA Total</t>
  </si>
  <si>
    <t>GOIANIA</t>
  </si>
  <si>
    <t>PETROSUL</t>
  </si>
  <si>
    <t>PETROSUL Total</t>
  </si>
  <si>
    <t>GOIANIA Total</t>
  </si>
  <si>
    <t>GUARULHOS</t>
  </si>
  <si>
    <t>GUARULHOS Total</t>
  </si>
  <si>
    <t>VITORIA</t>
  </si>
  <si>
    <t>Oil Tanking</t>
  </si>
  <si>
    <t>VITORIA Total</t>
  </si>
  <si>
    <t>ARAUCARIA</t>
  </si>
  <si>
    <t>SADIPE</t>
  </si>
  <si>
    <t>SADIPE Total</t>
  </si>
  <si>
    <t>IDAZA</t>
  </si>
  <si>
    <t>IDAZA Total</t>
  </si>
  <si>
    <t>ARAUCARIA Total</t>
  </si>
  <si>
    <t>SAO JOSE DOS CAMPOS</t>
  </si>
  <si>
    <t>BR</t>
  </si>
  <si>
    <t>SAO JOSE DOS CAMPOS Total</t>
  </si>
  <si>
    <t>SAO JOSE DO RIO PRETO</t>
  </si>
  <si>
    <t>SAO JOSE DO RIO PRETO Total</t>
  </si>
  <si>
    <t>CUBATAO</t>
  </si>
  <si>
    <t>CUBATAO Total</t>
  </si>
  <si>
    <t>JEQUIE</t>
  </si>
  <si>
    <t>ITABUNA</t>
  </si>
  <si>
    <t>SAO FCO DO CONDE</t>
  </si>
  <si>
    <t>PETRONAC</t>
  </si>
  <si>
    <t>BIGUACU</t>
  </si>
  <si>
    <t>IPOJUCA</t>
  </si>
  <si>
    <t>TEQUIMAR</t>
  </si>
  <si>
    <t>CABEDELO</t>
  </si>
  <si>
    <t>TECAB</t>
  </si>
  <si>
    <t>CUIABA</t>
  </si>
  <si>
    <t>Ordem de Chegada
Calculado conforme capacidade de movimentação</t>
  </si>
  <si>
    <t>FORTALEZA</t>
  </si>
  <si>
    <t>Ordem de Chegada
Calculado conforme capacidade de movimentação
Sem descarga de S10 e GAA</t>
  </si>
  <si>
    <t>CRATO</t>
  </si>
  <si>
    <t>ACAILANDIA</t>
  </si>
  <si>
    <t>MACEIO</t>
  </si>
  <si>
    <t>Ordem de Chegada
Calculado conforme capacidade de movimentação
Derivados - considerado 30% da capacidade, visto modal usual cabotagem</t>
  </si>
  <si>
    <t>BELEM</t>
  </si>
  <si>
    <t>PETROAMAZON</t>
  </si>
  <si>
    <t>SABBA(RAÍZEN)</t>
  </si>
  <si>
    <t>1 janela/dia para EHC</t>
  </si>
  <si>
    <t>SAO LUIS</t>
  </si>
  <si>
    <t>GRANEL</t>
  </si>
  <si>
    <t>Ordem de Chegada
2 janelas/dia para os Biocombustíveis rateados de acordo com o histórico rodo ALE738</t>
  </si>
  <si>
    <t>GRANEL 2</t>
  </si>
  <si>
    <t>MONTES CLAROS</t>
  </si>
  <si>
    <t>GUAMARE</t>
  </si>
  <si>
    <t>SARANDI</t>
  </si>
  <si>
    <t>CPA</t>
  </si>
  <si>
    <t>CPA Total</t>
  </si>
  <si>
    <t>SARANDI Total</t>
  </si>
  <si>
    <t>BRASILIA</t>
  </si>
  <si>
    <t>ITAJAI</t>
  </si>
  <si>
    <t>RDP</t>
  </si>
  <si>
    <t>BAURU</t>
  </si>
  <si>
    <t>TERESINA</t>
  </si>
  <si>
    <t>LEM</t>
  </si>
  <si>
    <t>RIBEIRAO PRETO</t>
  </si>
  <si>
    <t>CANOAS</t>
  </si>
  <si>
    <t>BEST</t>
  </si>
  <si>
    <t>BEST Total</t>
  </si>
  <si>
    <t>CANOAS Total</t>
  </si>
  <si>
    <t>OURINHOS</t>
  </si>
  <si>
    <t>GOVERNADOR VALADARES</t>
  </si>
  <si>
    <t>Ordem de Chegada
Calculado conforme capacidade de movimentação</t>
  </si>
  <si>
    <t>PORTO NACIONAL</t>
  </si>
  <si>
    <t>LAGES</t>
  </si>
  <si>
    <t>RONDONOPOLIS</t>
  </si>
  <si>
    <t>Ciapetro</t>
  </si>
  <si>
    <t>RIO GRANDE</t>
  </si>
  <si>
    <t>RIOGRANDENSE</t>
  </si>
  <si>
    <t>Total Geral</t>
  </si>
  <si>
    <t/>
  </si>
  <si>
    <t>Total</t>
  </si>
  <si>
    <t>JEQUIE Total</t>
  </si>
  <si>
    <t>ITABUNA Total</t>
  </si>
  <si>
    <t>PETRONAC Total</t>
  </si>
  <si>
    <t>BIGUACU Total</t>
  </si>
  <si>
    <t>TEQUIMAR Total</t>
  </si>
  <si>
    <t>IPOJUCA Total</t>
  </si>
  <si>
    <t>TECAB Total</t>
  </si>
  <si>
    <t>CABEDELO Total</t>
  </si>
  <si>
    <t>CUIABA Total</t>
  </si>
  <si>
    <t>FORTALEZA Total</t>
  </si>
  <si>
    <t>CRATO Total</t>
  </si>
  <si>
    <t>ACAILANDIA Total</t>
  </si>
  <si>
    <t>MACEIO Total</t>
  </si>
  <si>
    <t>PETROAMAZON Total</t>
  </si>
  <si>
    <t>SABBA(RAÍZEN) Total</t>
  </si>
  <si>
    <t>BELEM Total</t>
  </si>
  <si>
    <t>GRANEL Total</t>
  </si>
  <si>
    <t>GRANEL 2 Total</t>
  </si>
  <si>
    <t>SAO LUIS Total</t>
  </si>
  <si>
    <t>MONTES CLAROS Total</t>
  </si>
  <si>
    <t>GUAMARE Total</t>
  </si>
  <si>
    <t>BRASILIA Total</t>
  </si>
  <si>
    <t>RDP Total</t>
  </si>
  <si>
    <t>ITAJAI Total</t>
  </si>
  <si>
    <t>BAURU Total</t>
  </si>
  <si>
    <t>TERESINA Total</t>
  </si>
  <si>
    <t>LEM Total</t>
  </si>
  <si>
    <t>RIBEIRAO PRETO Total</t>
  </si>
  <si>
    <t>OURINHOS Total</t>
  </si>
  <si>
    <t>GOVERNADOR VALADARES Total</t>
  </si>
  <si>
    <t>PORTO NACIONAL Total</t>
  </si>
  <si>
    <t>LAGES Total</t>
  </si>
  <si>
    <t>Ciapetro Total</t>
  </si>
  <si>
    <t>RONDONOPOLIS Total</t>
  </si>
  <si>
    <t>RIOGRANDENSE Total</t>
  </si>
  <si>
    <t>RIO GRANDE Total</t>
  </si>
  <si>
    <t>Observações</t>
  </si>
  <si>
    <t xml:space="preserve">2.1 - Bases considerando o nº de janelas disponíveis informadas para operação ALE:
</t>
  </si>
  <si>
    <t>Uberaba</t>
  </si>
  <si>
    <t>Uberlândia</t>
  </si>
  <si>
    <t>Paulínia</t>
  </si>
  <si>
    <t>Vitória</t>
  </si>
  <si>
    <t>Cubatão</t>
  </si>
  <si>
    <t>Jequié</t>
  </si>
  <si>
    <t>Itabuna</t>
  </si>
  <si>
    <t>S. Franc Conde</t>
  </si>
  <si>
    <t>Vol. Médio Por CT (m³)</t>
  </si>
  <si>
    <t>Biguaçu</t>
  </si>
  <si>
    <t>Belém</t>
  </si>
  <si>
    <t>São Luis</t>
  </si>
  <si>
    <t>Sarandi</t>
  </si>
  <si>
    <t>Bauru</t>
  </si>
  <si>
    <t>Teresina</t>
  </si>
  <si>
    <t xml:space="preserve">2.2 - Bases considerando a capacidade de movimentação visto ter o modelo de ordem de chegada :
</t>
  </si>
  <si>
    <t>S. Caet Sul</t>
  </si>
  <si>
    <t>Araucária</t>
  </si>
  <si>
    <t>S. J. Campos</t>
  </si>
  <si>
    <t>Ipojuca</t>
  </si>
  <si>
    <t>Cabedelo</t>
  </si>
  <si>
    <t>Fortaleza</t>
  </si>
  <si>
    <t>Crato</t>
  </si>
  <si>
    <t>Açailandia</t>
  </si>
  <si>
    <t>Maceíó</t>
  </si>
  <si>
    <t>MOC</t>
  </si>
  <si>
    <t>Itajaí</t>
  </si>
  <si>
    <t>Canoas</t>
  </si>
  <si>
    <t>Goval</t>
  </si>
  <si>
    <t>Lages</t>
  </si>
  <si>
    <t>Rondo</t>
  </si>
  <si>
    <t>Rio Grande</t>
  </si>
  <si>
    <t>3 - Para as operações em que o modal usual não é o rodoviário,mas permite a descarga rodoviária e não possui nº de janelas definidas, considerado perfil de 30% da capacidade de movimentação</t>
  </si>
  <si>
    <t>4 - Volume médio por CT: Para as filiais com contratação de espaço em 3º's, considerado volume médio por CT entre Jul e Jun/20 de acordo com o ALE738</t>
  </si>
  <si>
    <t>Ordem de Chegada
Calculado conforme capacidade de movimentação
Derivados - considerado 30% da capacidade, visto modal usual dutoviário</t>
  </si>
  <si>
    <t>Ordem de Chegada
Calculado conforme capacidade de movimentação.
Derivados - Não recebe pelo modal rodoviário</t>
  </si>
  <si>
    <t>1 janela por dia para cada produto
Não recebe derivados pelo modal rodoviário</t>
  </si>
  <si>
    <t>2 Janelas / dia rateadas igualitariamente entre os biocombustíveis
Não recebe derivados pelo modal rodoviário</t>
  </si>
  <si>
    <t>2 Janelas / dia rateadas pelo histórico Rodo dos últ. 12 meses de acordo com ALE 738</t>
  </si>
  <si>
    <t>1 Janela / dia para B100
EAC - REPAR Grades Publicas (Calculado conforme capacidade de movimentação)</t>
  </si>
  <si>
    <t>Ordem de Chegada
Calculado conforme capacidade de movimentação
Derivados - considerado 30% da capacidade da Gasolina, visto modal usual Cabotagem.
Não recebe S500 pelo modal Rodo</t>
  </si>
  <si>
    <t>Ordem de Chegada
Calculado conforme capacidade de movimentação, exceto para S10 e GAA.
S10 - 2 ct's / dia
GAA - Sem descarga Rodo</t>
  </si>
  <si>
    <t>Ordem de Chegada
Calculado conforme capacidade de movimentação
Derivados - considerado 30% da capacidade, visto modal usual Ferroviário</t>
  </si>
  <si>
    <t>1 janela/dia para EAC 
1 janela/dia para B100
Recebe Gasolina A pelo modal rodoviário COM AGENDAMENTO PRÉVIO.</t>
  </si>
  <si>
    <t>1 janela/dia para EAC 
1 janela/dia para B100
Recebe Gasolina A e Diesel S10 pelo modal rodoviário, se necessário.</t>
  </si>
  <si>
    <t>Ordem de Chegada
Horários Publicos
Calculado conforme capacidade de movimentação
Derivados - Aquisição pelo OPASC - REPAR (Petrobras). Não recebe pelo modal Rodo</t>
  </si>
  <si>
    <t>Ordem de Chegada
Horários públicos
Calculado conforme capacidade de movimentação
Derivados - considerado 30% da capacidade, visto modal usual Dutoviário
Recebe derivados pelo modal rodoviário COM AGENDAMENTO PRÉVIO.</t>
  </si>
  <si>
    <t>Ordem de Chegada
Calculado conforme capacidade de movimentação
Derivados - considerado 30% da capacidade, visto modal usual Dutoviário
Recebe derivados pelo modal rodoviário COM AGENDAMENTO PRÉVIO.</t>
  </si>
  <si>
    <t>Ordem de Chegada
Calculado conforme capacidade de movimentação
Derivados - considerado 30% da capacidade, visto modal usual Dutoviário</t>
  </si>
  <si>
    <t>Ordem de Chegada
Calculado conforme capacidade de movimentação
Derivados - considerado 30% da capacidade, visto modal usual Ferroviário</t>
  </si>
  <si>
    <t>Ordem de Chegada
Calculado conforme capacidade de movimentação
Derivados -  Aquisição pela Rio Grandense. Não recebe rodoviário</t>
  </si>
  <si>
    <r>
      <t xml:space="preserve">Ordem de Chegada
Calculado conforme capacidade de movimentação
Grades Públicas
</t>
    </r>
    <r>
      <rPr>
        <sz val="8"/>
        <rFont val="Calibri"/>
        <family val="2"/>
        <scheme val="minor"/>
      </rPr>
      <t>B100: 8 grades
EHC: 8 grades
EAC: 10 grades
GAA/S10: Não há grade fixada mas se necessário, é solicitado grade extra.</t>
    </r>
  </si>
  <si>
    <t>Apontamentos gerais</t>
  </si>
  <si>
    <t>Tancagem disponível para Movimentação (m³)</t>
  </si>
  <si>
    <t>Produto Misturado</t>
  </si>
  <si>
    <t>Capacidade de Mensal de venda (m³)</t>
  </si>
  <si>
    <t>Própria</t>
  </si>
  <si>
    <t>Democrática</t>
  </si>
  <si>
    <t>Terceiros</t>
  </si>
  <si>
    <t>Pool</t>
  </si>
  <si>
    <t>Tipo Infraestrurtura</t>
  </si>
  <si>
    <t>1 - Capacidade de recebimento rodoviário</t>
  </si>
  <si>
    <t>Tipo de Infraestrutura</t>
  </si>
  <si>
    <t>%</t>
  </si>
  <si>
    <t>Própria e Pools</t>
  </si>
  <si>
    <t>Capacidade Recebimento Rodo por Filial (m³)</t>
  </si>
  <si>
    <t>Capacidade estimada de descarga RODO ALE (m³/mês)</t>
  </si>
  <si>
    <t>Capacidade de venda ALE (m³/mês)</t>
  </si>
  <si>
    <t>Capacidade Venda por Filial (m³)</t>
  </si>
  <si>
    <t>2 - Capacidade de Venda por Filial</t>
  </si>
  <si>
    <t>1 - Capacidade de venda mensal</t>
  </si>
  <si>
    <t>2 - Capacidade de recebimento rodoviário</t>
  </si>
  <si>
    <t>Capacidade estimada de expedição RODO ALE (m³/mês)</t>
  </si>
  <si>
    <t>Capacidade mensal de Expedição rodoviária (m³)</t>
  </si>
  <si>
    <t>Capacidade mensal de recebimento rodoviário (m³)</t>
  </si>
  <si>
    <t>2 - Capacidade de expedição rodo por filial</t>
  </si>
  <si>
    <t>Capacidade Expedição por filial</t>
  </si>
  <si>
    <t>Tipo Infra</t>
  </si>
  <si>
    <t>Elaborado pelo time de Planejamento Logístico / Ativos Operacionais</t>
  </si>
  <si>
    <t>As capacidades de venda consideram a variação de demanda, os recebimentos através de todos os modais, os intervalos de recebimento de cada par produto / base, a variabilidade de cada modal e as tancagens de cada filial deduzido as operações cedidas para terceiros nas bases próprias e Pools e as transferências para as filiais secundárias e terceárias.</t>
  </si>
  <si>
    <t>Capacidades de descarga ALE conforme as informações encaminhadas pelo time de Operações.</t>
  </si>
  <si>
    <t xml:space="preserve">Bases Próprias / Pools: Janelas e volume médio por CT de acordo com os dados do time de Operações.
Capacidades e Janelas apresentadas deduzem as movimentações de 3º's e considera a participação ALE nos pools (exceto para SJRP, onde nos últimos 12 meses não houve movimentação IPP).
Para Betim, Guarulhos, Goiânia e Guamaré, as informações foram revisitadas junto à Operações. </t>
  </si>
  <si>
    <t xml:space="preserve">Capacidade conforme informações Operações </t>
  </si>
  <si>
    <t>2 - Bases com operações em 3º's: Informações construídas a partir dos dados encaminhados pela Operações.</t>
  </si>
  <si>
    <t>Capacidade conforme informações Operações e retirando info de movimentação de 3º's'</t>
  </si>
  <si>
    <t>Capacidade conforme informações Operações e retirando info de movimentação de 3º's'
Derivados - Em função de 1 posição não permitir operação simultânea, a capacidade para todos os derivados é reduzida quando comparada com a operação por derivado</t>
  </si>
  <si>
    <t>Capacidade conforme informações Operações e retirando info de movimentação de 3º's (Considerado 100% do Pool visto não ter movimentação IPP nos últimos meses)</t>
  </si>
  <si>
    <t>Capacidade conforme informações Operações com  part. ALE no Pool</t>
  </si>
  <si>
    <t>Capacidade conforme informações Operações com  part. ALE no Pool e retirando movimentação de 3º's</t>
  </si>
  <si>
    <t xml:space="preserve"> - Nº de janelas informado pela Operações</t>
  </si>
  <si>
    <t>Capacidade conforme informações Operações e retirando a movimentação de 3º's.</t>
  </si>
  <si>
    <t xml:space="preserve"> - Nº de janelas informado pela Operações
3 CT's / dia para derivados e 3 ct's/dia para biocombustíveis rateados de acordo com o histórico dos últimos 12 meses pelo modal rodoviário identificado no  ALE738</t>
  </si>
  <si>
    <t>Capacidade de Mensal de movimentação (m³)</t>
  </si>
  <si>
    <t>Média produto Puro últimos 12 meses</t>
  </si>
  <si>
    <t>Média produto Puro últimos 3 meses</t>
  </si>
  <si>
    <t>Média produto Puro últimos 6 meses</t>
  </si>
  <si>
    <t>Vol. Por CT (m³)</t>
  </si>
  <si>
    <t>Capacidade Descarga Rodoviária ALE (m³/mês)*</t>
  </si>
  <si>
    <t>SINOP</t>
  </si>
  <si>
    <t>SINOP Total</t>
  </si>
  <si>
    <t>Torrão</t>
  </si>
  <si>
    <t>Torrão Total</t>
  </si>
  <si>
    <t>Raízen</t>
  </si>
  <si>
    <t>Raízen Total</t>
  </si>
  <si>
    <t>TEMAPE</t>
  </si>
  <si>
    <t>TEMAPE Total</t>
  </si>
  <si>
    <t>Venda Média Mensal (m³) - 6 meses</t>
  </si>
  <si>
    <t>Venda Média Mensal (m³) - 12 meses</t>
  </si>
  <si>
    <t xml:space="preserve"> </t>
  </si>
  <si>
    <t>As capacidades de recebimento rodoviário foram diluídas conforme a participação identificada pelo Ale 738. Entretanto, estas podem ser alteradas entre os produtos, respeitando a capacidade total da base, em função do modelo de recebimento rodoviário.</t>
  </si>
  <si>
    <t>Capacidade de expedição rodoviária abaixo da capacidade de venda mensal, prevalece a capacidade de venda mensal em virtude do terminal ter a obrigatoriedade de garantia do giro dos espaços contratados em linha com a logística da filial.</t>
  </si>
  <si>
    <t>1 - Capacidades de movimentação, descarga, venda e expedição mensal</t>
  </si>
  <si>
    <t>1.1 - Capacidades de venda mensal</t>
  </si>
  <si>
    <t>1.2 - Capacidade de recebimento rodoviário</t>
  </si>
  <si>
    <t>1.3 - Capacidade de expedição rodoviária</t>
  </si>
  <si>
    <t>As capacidades de expedição rodoviária refletem as seguintes condições:
- Filiais próprias e Pools:  Capacidade média de CT por carregamento, nº de CT''s carregados por hora, horário de funcionamento de cada filial, deduzido as movimentações dos espaços cedidos para 3º's e considerando a participação ALE nos pools.
- Operações em 3º's: Capacidade média de CT por carregamento, nº de CT''s carregados por hora e horário de funcionamento de cada filial. 
Nas filiais, onde a capacidade de expedição rodoviária estiver abaixo da capacidade de venda mensal, prevalece a capacidade de venda mensal em virtude do terminal ter a obrigatoriedade de garantia do giro dos espaços contratados em semelhança ao comportamento da logística da filial.
As capacidades apresentadas competem a todos os produtos.
Dados e informações - Time de Operações</t>
  </si>
  <si>
    <t>Tipo De Espaço</t>
  </si>
  <si>
    <t>Tipo De Base</t>
  </si>
  <si>
    <t>Tipo De Operação</t>
  </si>
  <si>
    <t>Tancagem Útil (m³)</t>
  </si>
  <si>
    <t>Redução de manutenção/outros</t>
  </si>
  <si>
    <t>Espaço Cedido (m³)</t>
  </si>
  <si>
    <t>ESPAÇO EM TERCEIROS</t>
  </si>
  <si>
    <t>Cessão de Espaço</t>
  </si>
  <si>
    <t>-</t>
  </si>
  <si>
    <t>Compra congênere</t>
  </si>
  <si>
    <t>Sadipe</t>
  </si>
  <si>
    <t>Idaza</t>
  </si>
  <si>
    <t>Carregamento</t>
  </si>
  <si>
    <t>RAÍZEN</t>
  </si>
  <si>
    <t>PetroAmazon</t>
  </si>
  <si>
    <t>ESPAÇO ALE - BASE PRÓPRIA</t>
  </si>
  <si>
    <t>Petrobras</t>
  </si>
  <si>
    <t>Transpetro</t>
  </si>
  <si>
    <t>Tecab</t>
  </si>
  <si>
    <t>Ipiranga</t>
  </si>
  <si>
    <t>Best</t>
  </si>
  <si>
    <t>Arm Livre Acesso</t>
  </si>
  <si>
    <t>Granel</t>
  </si>
  <si>
    <t>Tequimar</t>
  </si>
  <si>
    <t>Riograndense</t>
  </si>
  <si>
    <t>Abaixo, seguem detalhes das manutenções nos tanques que estão ocorrendo atualmente:</t>
  </si>
  <si>
    <t>FILIAL</t>
  </si>
  <si>
    <t>PRODUTO</t>
  </si>
  <si>
    <t>NOME DA CONGÊNERE</t>
  </si>
  <si>
    <t>DATA DE INÍCIO DA MANUTENÇÃO</t>
  </si>
  <si>
    <t>PREVISÃO DE TÉRMINO DA MANUTENÇÃO</t>
  </si>
  <si>
    <t>Paulínia Pool</t>
  </si>
  <si>
    <t>Tanque Pool</t>
  </si>
  <si>
    <t xml:space="preserve">          Base de Terceiros</t>
  </si>
  <si>
    <t xml:space="preserve">          Base Própria/Pool</t>
  </si>
  <si>
    <t>3 janelas / dia (praticado) rateadas pelo histórico Rodo dos últ. 6 meses de acordo com ALE 738
Contrato - 2 janelas / dia
O rateio da capacidade por produto foi realizado conforme a participação dos últimos meses. Entretanto, o rateio das capacidades podem se alterados, respeitando a capacidade máxima de recebimento.</t>
  </si>
  <si>
    <t>Capacidade conforme informações Operações (alinhado com Operações Betim - 25 janelas / dia - CT de 45 m³) e retirando a movimentação de 3º's.
O rateio da capacidade por produto foi realizado conforme a participação dos últimos meses. Entretanto, o rateio das capacidades podem se alterados, respeitando a capacidade máxima de recebimento.</t>
  </si>
  <si>
    <t>Capacidade conforme informações Operações (alinhado 13/07 com o Flávio) e retirando info de movimentação de 3º's
O rateio da capacidade por produto foi realizado conforme a participação dos últimos meses. Entretanto, o rateio das capacidades podem se alterados, respeitando a capacidade máxima de recebimento.</t>
  </si>
  <si>
    <t>1 ficha a cada 3 horas (15 horas descarga - 5 janelas rateados de acordo com o histórico dos últimos 6 meses pelo modal rodoviário identificado no  ALE738</t>
  </si>
  <si>
    <t>Observações:                                                  </t>
  </si>
  <si>
    <t>Duque de Caxias</t>
  </si>
  <si>
    <t>GRANEL II</t>
  </si>
  <si>
    <t>GRANEL II Total</t>
  </si>
  <si>
    <t>Betim</t>
  </si>
  <si>
    <t>Base Própria</t>
  </si>
  <si>
    <t>TQ coringa sendo utilizado durante as manutenções em Betim.</t>
  </si>
  <si>
    <t>Previsão de duração de 1 semana.</t>
  </si>
  <si>
    <t>Brasília</t>
  </si>
  <si>
    <t>Diesel A S500 (TQ 2)</t>
  </si>
  <si>
    <t>Previsão de regularização em 2022.</t>
  </si>
  <si>
    <t>Previsão de início em 20/jul/21</t>
  </si>
  <si>
    <t>Previsão de duração de 3 semana.</t>
  </si>
  <si>
    <t>Previsão de regularização em 21/07/2021.</t>
  </si>
  <si>
    <t>Previsão de início em 03/jul/21</t>
  </si>
  <si>
    <t>Previsão de início na segunda quinzena de julho.</t>
  </si>
  <si>
    <t>Previsão de regularização em setembro de 2021.</t>
  </si>
  <si>
    <t>Guamaré</t>
  </si>
  <si>
    <t>Guarulhos</t>
  </si>
  <si>
    <t>Previsão de regularização em 30/07/2021.</t>
  </si>
  <si>
    <t>Previsão de início em 26/jul/21</t>
  </si>
  <si>
    <t>Previsão de regularização em 23/08/2021.</t>
  </si>
  <si>
    <t>Previsão de regularização em 14/09/2021.</t>
  </si>
  <si>
    <t>São Jose do Rio Preto</t>
  </si>
  <si>
    <t>Previsão de regularização em Novembro de  2021 -~ 90 dias. Contratado espaço na Ipiranga  150m³ de GAA, 60m³ de Hidratado e  90m³ de Etanol Anidro.</t>
  </si>
  <si>
    <t>Manutenção no tq 22 de 13/09/2021 até 17/10/2021</t>
  </si>
  <si>
    <t>Manutenção tanque de Etanol Anidro 90 dias a finalizar em set/2021</t>
  </si>
  <si>
    <t>Atualização</t>
  </si>
  <si>
    <t>Ferro</t>
  </si>
  <si>
    <t>Rodo</t>
  </si>
  <si>
    <t>Duto</t>
  </si>
  <si>
    <t>Cabotagem</t>
  </si>
  <si>
    <t>Base</t>
  </si>
  <si>
    <t>Nº Filial</t>
  </si>
  <si>
    <t>Uberlandia</t>
  </si>
  <si>
    <t>Goiania</t>
  </si>
  <si>
    <t>Araucaria</t>
  </si>
  <si>
    <t>Sao Jose dos Campos</t>
  </si>
  <si>
    <t>Sao Jose do Rio Preto</t>
  </si>
  <si>
    <t>Cubatao</t>
  </si>
  <si>
    <t>Sao Francisco do Conde</t>
  </si>
  <si>
    <t>Cuiaba</t>
  </si>
  <si>
    <t>Laranjeiras</t>
  </si>
  <si>
    <t>Acailandia</t>
  </si>
  <si>
    <t>Maceio</t>
  </si>
  <si>
    <t>Belem</t>
  </si>
  <si>
    <t>Sao Luis</t>
  </si>
  <si>
    <t>Montes Claros</t>
  </si>
  <si>
    <t>Guamare</t>
  </si>
  <si>
    <t>Guarapuava</t>
  </si>
  <si>
    <t>Juazeiro</t>
  </si>
  <si>
    <t>Itajai</t>
  </si>
  <si>
    <t>Ribeirao Preto</t>
  </si>
  <si>
    <t>Ourinhos</t>
  </si>
  <si>
    <t>Governador Valadares</t>
  </si>
  <si>
    <t>Picarras</t>
  </si>
  <si>
    <t>Rondonopolis</t>
  </si>
  <si>
    <t>Campo Grande</t>
  </si>
  <si>
    <t>Porto Nacional</t>
  </si>
  <si>
    <t>Paulinia</t>
  </si>
  <si>
    <t>Santos</t>
  </si>
  <si>
    <t>33Gasolina A</t>
  </si>
  <si>
    <t>33Etanol Anidro</t>
  </si>
  <si>
    <t>33B100</t>
  </si>
  <si>
    <t>33Diesel A S500</t>
  </si>
  <si>
    <t>33Diesel A S10</t>
  </si>
  <si>
    <t>33Etanol Hidratado</t>
  </si>
  <si>
    <t>18Gasolina A</t>
  </si>
  <si>
    <t>18Etanol Anidro</t>
  </si>
  <si>
    <t>18B100</t>
  </si>
  <si>
    <t>18Diesel A S500</t>
  </si>
  <si>
    <t>18Diesel A S10</t>
  </si>
  <si>
    <t>18Diesel Marítimo</t>
  </si>
  <si>
    <t>18Etanol Hidratado</t>
  </si>
  <si>
    <t>47Gasolina A</t>
  </si>
  <si>
    <t>47Etanol Anidro</t>
  </si>
  <si>
    <t>47B100</t>
  </si>
  <si>
    <t>47Diesel A S500</t>
  </si>
  <si>
    <t>47Diesel A S10</t>
  </si>
  <si>
    <t>47Etanol Hidratado</t>
  </si>
  <si>
    <t>35Gasolina A</t>
  </si>
  <si>
    <t>35Etanol Anidro</t>
  </si>
  <si>
    <t>35B100</t>
  </si>
  <si>
    <t>35Diesel A S500</t>
  </si>
  <si>
    <t>35Diesel A S10</t>
  </si>
  <si>
    <t>35Etanol Hidratado</t>
  </si>
  <si>
    <t>1Gasolina A</t>
  </si>
  <si>
    <t>1Etanol Anidro</t>
  </si>
  <si>
    <t>1Diesel A S10</t>
  </si>
  <si>
    <t>1B100</t>
  </si>
  <si>
    <t>1Diesel A S500</t>
  </si>
  <si>
    <t>1Etanol Hidratado</t>
  </si>
  <si>
    <t>25Gasolina A</t>
  </si>
  <si>
    <t>25Etanol Anidro</t>
  </si>
  <si>
    <t>25B100</t>
  </si>
  <si>
    <t>25Diesel A S500</t>
  </si>
  <si>
    <t>25Diesel A S10</t>
  </si>
  <si>
    <t>42Gasolina A</t>
  </si>
  <si>
    <t>42Etanol Anidro</t>
  </si>
  <si>
    <t>42B100</t>
  </si>
  <si>
    <t>42Diesel A S500</t>
  </si>
  <si>
    <t>42Diesel A S10</t>
  </si>
  <si>
    <t>42Etanol Hidratado</t>
  </si>
  <si>
    <t>27Gasolina A</t>
  </si>
  <si>
    <t>27Etanol Anidro</t>
  </si>
  <si>
    <t>27B100</t>
  </si>
  <si>
    <t>27Diesel A S500</t>
  </si>
  <si>
    <t>27Diesel A S10</t>
  </si>
  <si>
    <t>27Etanol Hidratado</t>
  </si>
  <si>
    <t>52Gasolina A</t>
  </si>
  <si>
    <t>52Etanol Anidro</t>
  </si>
  <si>
    <t>52B100</t>
  </si>
  <si>
    <t>52Diesel A S500</t>
  </si>
  <si>
    <t>52Diesel A S10</t>
  </si>
  <si>
    <t>52Etanol Hidratado</t>
  </si>
  <si>
    <t>31Gasolina A</t>
  </si>
  <si>
    <t>31Etanol Anidro</t>
  </si>
  <si>
    <t>31B100</t>
  </si>
  <si>
    <t>31Diesel A S500</t>
  </si>
  <si>
    <t>31Diesel A S10</t>
  </si>
  <si>
    <t>31Etanol Hidratado</t>
  </si>
  <si>
    <t>21Gasolina A</t>
  </si>
  <si>
    <t>21Etanol Anidro</t>
  </si>
  <si>
    <t>21B100</t>
  </si>
  <si>
    <t>21Diesel A S500</t>
  </si>
  <si>
    <t>21Diesel A S10</t>
  </si>
  <si>
    <t>21Etanol Hidratado</t>
  </si>
  <si>
    <t>28Gasolina A</t>
  </si>
  <si>
    <t>28Etanol Anidro</t>
  </si>
  <si>
    <t>28B100</t>
  </si>
  <si>
    <t>28Diesel A S500</t>
  </si>
  <si>
    <t>28Diesel A S10</t>
  </si>
  <si>
    <t>28Etanol Hidratado</t>
  </si>
  <si>
    <t>11Gasolina A</t>
  </si>
  <si>
    <t>11Etanol Anidro</t>
  </si>
  <si>
    <t>11B100</t>
  </si>
  <si>
    <t>11Diesel A S500</t>
  </si>
  <si>
    <t>11Diesel A S10</t>
  </si>
  <si>
    <t>11Gasolina Premium</t>
  </si>
  <si>
    <t>11Diesel Marítimo</t>
  </si>
  <si>
    <t>11Etanol Hidratado</t>
  </si>
  <si>
    <t>29Gasolina A</t>
  </si>
  <si>
    <t>29Etanol Anidro</t>
  </si>
  <si>
    <t>29B100</t>
  </si>
  <si>
    <t>29Diesel A S500</t>
  </si>
  <si>
    <t>29Diesel A S10</t>
  </si>
  <si>
    <t>29Etanol Hidratado</t>
  </si>
  <si>
    <t>13Gasolina A</t>
  </si>
  <si>
    <t>13Etanol Anidro</t>
  </si>
  <si>
    <t>13B100</t>
  </si>
  <si>
    <t>13Diesel A S500</t>
  </si>
  <si>
    <t>13Diesel A S10</t>
  </si>
  <si>
    <t>13Etanol Hidratado</t>
  </si>
  <si>
    <t>54Gasolina A</t>
  </si>
  <si>
    <t>54Etanol Anidro</t>
  </si>
  <si>
    <t>54B100</t>
  </si>
  <si>
    <t>54Diesel A S10</t>
  </si>
  <si>
    <t>54Etanol Hidratado</t>
  </si>
  <si>
    <t>38Gasolina A</t>
  </si>
  <si>
    <t>38Etanol Anidro</t>
  </si>
  <si>
    <t>38B100</t>
  </si>
  <si>
    <t>38Diesel A S500</t>
  </si>
  <si>
    <t>38Diesel A S10</t>
  </si>
  <si>
    <t>38Etanol Hidratado</t>
  </si>
  <si>
    <t>16Gasolina A</t>
  </si>
  <si>
    <t>16Etanol Anidro</t>
  </si>
  <si>
    <t>16B100</t>
  </si>
  <si>
    <t>16Diesel A S500</t>
  </si>
  <si>
    <t>16Diesel A S10</t>
  </si>
  <si>
    <t>16Etanol Hidratado</t>
  </si>
  <si>
    <t>26Gasolina A</t>
  </si>
  <si>
    <t>26Etanol Anidro</t>
  </si>
  <si>
    <t>26B100</t>
  </si>
  <si>
    <t>26Diesel A S500</t>
  </si>
  <si>
    <t>26Diesel A S10</t>
  </si>
  <si>
    <t>26Etanol Hidratado</t>
  </si>
  <si>
    <t>23Gasolina A</t>
  </si>
  <si>
    <t>23Etanol Anidro</t>
  </si>
  <si>
    <t>23B100</t>
  </si>
  <si>
    <t>23Diesel A S500</t>
  </si>
  <si>
    <t>23Diesel A S10</t>
  </si>
  <si>
    <t>23Etanol Hidratado</t>
  </si>
  <si>
    <t>44Gasolina A</t>
  </si>
  <si>
    <t>44Etanol Anidro</t>
  </si>
  <si>
    <t>44B100</t>
  </si>
  <si>
    <t>44Diesel A S500</t>
  </si>
  <si>
    <t>44Diesel A S10</t>
  </si>
  <si>
    <t>44Diesel Marítimo</t>
  </si>
  <si>
    <t>44Etanol Hidratado</t>
  </si>
  <si>
    <t>22Gasolina A</t>
  </si>
  <si>
    <t>22Etanol Anidro</t>
  </si>
  <si>
    <t>22B100</t>
  </si>
  <si>
    <t>22Diesel A S500</t>
  </si>
  <si>
    <t>22Diesel A S10</t>
  </si>
  <si>
    <t>22Etanol Hidratado</t>
  </si>
  <si>
    <t>41Gasolina A</t>
  </si>
  <si>
    <t>41Etanol Anidro</t>
  </si>
  <si>
    <t>41B100</t>
  </si>
  <si>
    <t>41Diesel A S500</t>
  </si>
  <si>
    <t>41Diesel A S10</t>
  </si>
  <si>
    <t>41Etanol Hidratado</t>
  </si>
  <si>
    <t>66Gasolina A</t>
  </si>
  <si>
    <t>66Etanol Anidro</t>
  </si>
  <si>
    <t>66B100</t>
  </si>
  <si>
    <t>66Diesel A S500</t>
  </si>
  <si>
    <t>66Diesel A S10</t>
  </si>
  <si>
    <t>66Etanol Hidratado</t>
  </si>
  <si>
    <t>32Gasolina A</t>
  </si>
  <si>
    <t>32Etanol Anidro</t>
  </si>
  <si>
    <t>32B100</t>
  </si>
  <si>
    <t>32Diesel A S500</t>
  </si>
  <si>
    <t>32Diesel A S10</t>
  </si>
  <si>
    <t>32Etanol Hidratado</t>
  </si>
  <si>
    <t>49Gasolina A</t>
  </si>
  <si>
    <t>49Etanol Anidro</t>
  </si>
  <si>
    <t>49B100</t>
  </si>
  <si>
    <t>49Diesel A S500</t>
  </si>
  <si>
    <t>49Diesel A S10</t>
  </si>
  <si>
    <t>49Etanol Hidratado</t>
  </si>
  <si>
    <t>34Gasolina A</t>
  </si>
  <si>
    <t>34Etanol Anidro</t>
  </si>
  <si>
    <t>34B100</t>
  </si>
  <si>
    <t>34Diesel A S500</t>
  </si>
  <si>
    <t>34Diesel A S10</t>
  </si>
  <si>
    <t>37Gasolina A</t>
  </si>
  <si>
    <t>37Etanol Anidro</t>
  </si>
  <si>
    <t>37B100</t>
  </si>
  <si>
    <t>37Diesel A S500</t>
  </si>
  <si>
    <t>37Diesel A S10</t>
  </si>
  <si>
    <t>53Gasolina A</t>
  </si>
  <si>
    <t>53Etanol Anidro</t>
  </si>
  <si>
    <t>53B100</t>
  </si>
  <si>
    <t>53Diesel A S500</t>
  </si>
  <si>
    <t>53Diesel A S10</t>
  </si>
  <si>
    <t>53Etanol Hidratado</t>
  </si>
  <si>
    <t>67Gasolina A</t>
  </si>
  <si>
    <t>67Etanol Anidro</t>
  </si>
  <si>
    <t>67B100</t>
  </si>
  <si>
    <t>67Diesel A S500</t>
  </si>
  <si>
    <t>67Diesel A S10</t>
  </si>
  <si>
    <t>67Etanol Hidratado</t>
  </si>
  <si>
    <t>65Gasolina A</t>
  </si>
  <si>
    <t>65Etanol Anidro</t>
  </si>
  <si>
    <t>65B100</t>
  </si>
  <si>
    <t>65Diesel A S500</t>
  </si>
  <si>
    <t>65Diesel A S10</t>
  </si>
  <si>
    <t>65Etanol Hidratado</t>
  </si>
  <si>
    <t>50Gasolina A</t>
  </si>
  <si>
    <t>50Etanol Anidro</t>
  </si>
  <si>
    <t>50B100</t>
  </si>
  <si>
    <t>50Diesel A S500</t>
  </si>
  <si>
    <t>50Diesel A S10</t>
  </si>
  <si>
    <t>50Etanol Hidratado</t>
  </si>
  <si>
    <t>70B100</t>
  </si>
  <si>
    <t>70Diesel A S10</t>
  </si>
  <si>
    <t>70Diesel A S500</t>
  </si>
  <si>
    <t>70Gasolina A</t>
  </si>
  <si>
    <t>70Etanol Anidro</t>
  </si>
  <si>
    <t>70Etanol Hidratado</t>
  </si>
  <si>
    <t>69Gasolina A</t>
  </si>
  <si>
    <t>69Etanol Anidro</t>
  </si>
  <si>
    <t>69B100</t>
  </si>
  <si>
    <t>69Diesel A S500</t>
  </si>
  <si>
    <t>69Diesel A S10</t>
  </si>
  <si>
    <t>69Etanol Hidratado</t>
  </si>
  <si>
    <t>9Gasolina A</t>
  </si>
  <si>
    <t>9Etanol Anidro</t>
  </si>
  <si>
    <t>9B100</t>
  </si>
  <si>
    <t>9Diesel A S500</t>
  </si>
  <si>
    <t>9Diesel A S10</t>
  </si>
  <si>
    <t>9Etanol Hidratado</t>
  </si>
  <si>
    <t>24Gasolina A</t>
  </si>
  <si>
    <t>24Etanol Anidro</t>
  </si>
  <si>
    <t>24B100</t>
  </si>
  <si>
    <t>24Diesel A S500</t>
  </si>
  <si>
    <t>24Diesel A S10</t>
  </si>
  <si>
    <t>24Etanol Hidratado</t>
  </si>
  <si>
    <t>20Gasolina A</t>
  </si>
  <si>
    <t>20Etanol Anidro</t>
  </si>
  <si>
    <t>20B100</t>
  </si>
  <si>
    <t>20Diesel A S10</t>
  </si>
  <si>
    <t>20Diesel A S500</t>
  </si>
  <si>
    <t>20Etanol Hidratado</t>
  </si>
  <si>
    <t>19Gasolina A</t>
  </si>
  <si>
    <t>19Etanol Anidro</t>
  </si>
  <si>
    <t>19B100</t>
  </si>
  <si>
    <t>19Diesel A S500</t>
  </si>
  <si>
    <t>19Diesel A S10</t>
  </si>
  <si>
    <t>19Etanol Hidratado</t>
  </si>
  <si>
    <t>36Gasolina A</t>
  </si>
  <si>
    <t>36Etanol Anidro</t>
  </si>
  <si>
    <t>36B100</t>
  </si>
  <si>
    <t>36Diesel A S500</t>
  </si>
  <si>
    <t>36Diesel A S10</t>
  </si>
  <si>
    <t>36Etanol Hidratado</t>
  </si>
  <si>
    <t>40Gasolina A</t>
  </si>
  <si>
    <t>40Etanol Anidro</t>
  </si>
  <si>
    <t>40B100</t>
  </si>
  <si>
    <t>40Diesel A S500</t>
  </si>
  <si>
    <t>40Diesel A S10</t>
  </si>
  <si>
    <t>40Etanol Hidratado</t>
  </si>
  <si>
    <t>71Gasolina A</t>
  </si>
  <si>
    <t>71Etanol Anidro</t>
  </si>
  <si>
    <t>71B100</t>
  </si>
  <si>
    <t>71Diesel A S500</t>
  </si>
  <si>
    <t>71Diesel A S10</t>
  </si>
  <si>
    <t>71Etanol Hidratado</t>
  </si>
  <si>
    <t>48Gasolina A</t>
  </si>
  <si>
    <t>48Etanol Anidro</t>
  </si>
  <si>
    <t>48B100</t>
  </si>
  <si>
    <t>48Diesel A S500</t>
  </si>
  <si>
    <t>48Diesel A S10</t>
  </si>
  <si>
    <t>48Etanol Hidratado</t>
  </si>
  <si>
    <t>5Gasolina A</t>
  </si>
  <si>
    <t>5Etanol Anidro</t>
  </si>
  <si>
    <t>5B100</t>
  </si>
  <si>
    <t>5Diesel A S500</t>
  </si>
  <si>
    <t>5Diesel A S10</t>
  </si>
  <si>
    <t>5Etanol Hidratado</t>
  </si>
  <si>
    <t>3Gasolina A</t>
  </si>
  <si>
    <t>3Etanol Anidro</t>
  </si>
  <si>
    <t>3B100</t>
  </si>
  <si>
    <t>3Diesel A S500</t>
  </si>
  <si>
    <t>3Diesel A S10</t>
  </si>
  <si>
    <t>3Etanol Hidratado</t>
  </si>
  <si>
    <t>17Gasolina A</t>
  </si>
  <si>
    <t>17Etanol Anidro</t>
  </si>
  <si>
    <t>17B100</t>
  </si>
  <si>
    <t>17Diesel A S500</t>
  </si>
  <si>
    <t>17Diesel A S10</t>
  </si>
  <si>
    <t>17Etanol Hidratado</t>
  </si>
  <si>
    <t>Sao Caetano do Sul</t>
  </si>
  <si>
    <t>Chave Procv</t>
  </si>
  <si>
    <t>Biguacu</t>
  </si>
  <si>
    <t>Brasilia</t>
  </si>
  <si>
    <t>Jequie</t>
  </si>
  <si>
    <t>Unidade + Produto Puro</t>
  </si>
  <si>
    <t>Unidade + Produto Misturado</t>
  </si>
  <si>
    <t>Cap. Movimentação</t>
  </si>
  <si>
    <t>Chave: Total da unidade</t>
  </si>
  <si>
    <t>VIBRA</t>
  </si>
  <si>
    <t>Sabba</t>
  </si>
  <si>
    <t>Rejaile</t>
  </si>
  <si>
    <t>OilTanking</t>
  </si>
  <si>
    <t>VIBRA Total</t>
  </si>
  <si>
    <t>Rejaile Total</t>
  </si>
  <si>
    <t>CARREGAMENTO</t>
  </si>
  <si>
    <t>TDC</t>
  </si>
  <si>
    <t>Cód Filial</t>
  </si>
  <si>
    <t>Dúvidas e Contribuições,  gentileza falar com Rodrigo.mendes, Vinicius.pacheco ou Guilherme.carvalho</t>
  </si>
  <si>
    <t>SAO FCO DO CONDE Total</t>
  </si>
  <si>
    <t>CHAVE</t>
  </si>
  <si>
    <t>33Diesel Marítimo</t>
  </si>
  <si>
    <t>47Diesel Marítimo</t>
  </si>
  <si>
    <t>35Diesel Marítimo</t>
  </si>
  <si>
    <t>1Diesel Marítimo</t>
  </si>
  <si>
    <t>25Diesel Marítimo</t>
  </si>
  <si>
    <t>25Etanol Hidratado</t>
  </si>
  <si>
    <t>42Diesel Marítimo</t>
  </si>
  <si>
    <t>27Diesel Marítimo</t>
  </si>
  <si>
    <t>52Diesel Marítimo</t>
  </si>
  <si>
    <t>31Diesel Marítimo</t>
  </si>
  <si>
    <t>21Diesel Marítimo</t>
  </si>
  <si>
    <t>28Diesel Marítimo</t>
  </si>
  <si>
    <t>29Diesel Marítimo</t>
  </si>
  <si>
    <t>13Diesel Marítimo</t>
  </si>
  <si>
    <t>54Diesel A S500</t>
  </si>
  <si>
    <t>54Diesel Marítimo</t>
  </si>
  <si>
    <t>38Diesel Marítimo</t>
  </si>
  <si>
    <t>16Diesel Marítimo</t>
  </si>
  <si>
    <t>26Diesel Marítimo</t>
  </si>
  <si>
    <t>23Diesel Marítimo</t>
  </si>
  <si>
    <t>22Diesel Marítimo</t>
  </si>
  <si>
    <t>41Diesel Marítimo</t>
  </si>
  <si>
    <t>66Diesel Marítimo</t>
  </si>
  <si>
    <t>32Diesel Marítimo</t>
  </si>
  <si>
    <t>49Diesel Marítimo</t>
  </si>
  <si>
    <t>34Diesel Marítimo</t>
  </si>
  <si>
    <t>34Etanol Hidratado</t>
  </si>
  <si>
    <t>37Diesel Marítimo</t>
  </si>
  <si>
    <t>37Etanol Hidratado</t>
  </si>
  <si>
    <t>53Diesel Marítimo</t>
  </si>
  <si>
    <t>67Diesel Marítimo</t>
  </si>
  <si>
    <t>65Diesel Marítimo</t>
  </si>
  <si>
    <t>50Diesel Marítimo</t>
  </si>
  <si>
    <t>70Diesel Marítimo</t>
  </si>
  <si>
    <t>69Diesel Marítimo</t>
  </si>
  <si>
    <t>9Diesel Marítimo</t>
  </si>
  <si>
    <t>24Diesel Marítimo</t>
  </si>
  <si>
    <t>20Diesel Marítimo</t>
  </si>
  <si>
    <t>19Diesel Marítimo</t>
  </si>
  <si>
    <t>36Diesel Marítimo</t>
  </si>
  <si>
    <t>40Diesel Marítimo</t>
  </si>
  <si>
    <t>71Diesel Marítimo</t>
  </si>
  <si>
    <t>48Diesel Marítimo</t>
  </si>
  <si>
    <t>5Diesel Marítimo</t>
  </si>
  <si>
    <t>3Diesel Marítimo</t>
  </si>
  <si>
    <t>17Diesel Marítimo</t>
  </si>
  <si>
    <t>Guaramirim</t>
  </si>
  <si>
    <t>Código da Base</t>
  </si>
  <si>
    <t>87B100</t>
  </si>
  <si>
    <t>87Diesel A S10</t>
  </si>
  <si>
    <t>87Diesel A S500</t>
  </si>
  <si>
    <t>87Diesel Marítimo</t>
  </si>
  <si>
    <t>87Etanol Anidro</t>
  </si>
  <si>
    <t>87Etanol Hidratado</t>
  </si>
  <si>
    <t>87Gasolina A</t>
  </si>
  <si>
    <t>Modal</t>
  </si>
  <si>
    <t>TANCAGEM DISPONÍVEL PARA MOVIMENTAÇÃO (m³)</t>
  </si>
  <si>
    <t>Tancagem Operacional (m³)</t>
  </si>
  <si>
    <t>Lastro (m³)</t>
  </si>
  <si>
    <t>Santos Brasil</t>
  </si>
  <si>
    <t>As capacidades de recebimento rodoviário refletem as seguintes condições:
- Pools e Filiais Próprias: Nº de posições de descarga para cada produto, exclusiva ou compartilhada.
- Operações em 3º's: Basicamente, por ordem de chegada e/ou nº de janelas disponibilizadas
- Demais pontos:  Capacidade média de CT por recebimento, distribuição da disponibilidade de recebimento entre os produtos de cada filial através da participação no Ale 738 ou no número de janelas disponibilizada por produto, deduzido às movimentações dos espaços cedidos para 3º's e considerando a participação ALE nos pools.
 - Dados e informações - Time de Operações</t>
  </si>
  <si>
    <t>Média CT/hora</t>
  </si>
  <si>
    <t>Média Vol/CT (m³)</t>
  </si>
  <si>
    <t>Código da base</t>
  </si>
  <si>
    <t>Filial</t>
  </si>
  <si>
    <t>Média de CT/hora</t>
  </si>
  <si>
    <t>Volume médio (m³)/CT</t>
  </si>
  <si>
    <t>Horário de Funcionamento de Segunda a Sexta</t>
  </si>
  <si>
    <t>Horário de Funcionamento Sábado</t>
  </si>
  <si>
    <t>Movimentação de 3°</t>
  </si>
  <si>
    <t>Participação em Pool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</si>
</sst>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_-;\-* #,##0_-;_-* &quot;-&quot;??_-;_-@_-"/>
    <numFmt numFmtId="165" formatCode="#,##0.0"/>
    <numFmt numFmtId="166" formatCode="0.00_ ;[Red]\-0.00\ "/>
    <numFmt numFmtId="167" formatCode="0.0%"/>
    <numFmt numFmtId="168" formatCode="0_ ;[Red]\-0\ "/>
    <numFmt numFmtId="169" formatCode="0.0;[Red]0.0"/>
    <numFmt numFmtId="170" formatCode="0;[Red]0"/>
    <numFmt numFmtId="171" formatCode="0.0"/>
  </numFmts>
  <fonts count="2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0" tint="-0.34998626667073579"/>
      <name val="Calibri"/>
      <family val="2"/>
      <scheme val="minor"/>
    </font>
    <font>
      <sz val="10"/>
      <color theme="1"/>
      <name val="Calibri"/>
      <family val="2"/>
      <scheme val="minor"/>
    </font>
    <font>
      <sz val="9"/>
      <color theme="1"/>
      <name val="Calibri"/>
      <family val="2"/>
      <scheme val="minor"/>
    </font>
    <font>
      <sz val="11"/>
      <color rgb="FF002060"/>
      <name val="Calibri"/>
      <family val="2"/>
      <scheme val="minor"/>
    </font>
    <font>
      <sz val="10"/>
      <name val="Calibri"/>
      <family val="2"/>
      <scheme val="minor"/>
    </font>
    <font>
      <b/>
      <sz val="11"/>
      <name val="Calibri"/>
      <family val="2"/>
      <scheme val="minor"/>
    </font>
    <font>
      <sz val="8"/>
      <name val="Calibri"/>
      <family val="2"/>
      <scheme val="minor"/>
    </font>
    <font>
      <sz val="11"/>
      <name val="Calibri"/>
      <family val="2"/>
      <scheme val="minor"/>
    </font>
    <font>
      <b/>
      <sz val="11"/>
      <color rgb="FF002060"/>
      <name val="Calibri"/>
      <family val="2"/>
      <scheme val="minor"/>
    </font>
    <font>
      <sz val="10"/>
      <name val="Arial"/>
      <family val="2"/>
    </font>
    <font>
      <b/>
      <sz val="10"/>
      <name val="Arial"/>
      <family val="2"/>
    </font>
    <font>
      <b/>
      <sz val="10"/>
      <color theme="0"/>
      <name val="Arial"/>
      <family val="2"/>
    </font>
    <font>
      <b/>
      <sz val="10"/>
      <name val="Calibri"/>
      <family val="2"/>
    </font>
    <font>
      <sz val="8"/>
      <color theme="1"/>
      <name val="Calibri"/>
      <family val="2"/>
      <scheme val="minor"/>
    </font>
    <font>
      <sz val="10"/>
      <name val="Calibri"/>
      <family val="2"/>
    </font>
    <font>
      <sz val="9"/>
      <color indexed="81"/>
      <name val="Segoe UI"/>
      <family val="2"/>
    </font>
    <font>
      <b/>
      <sz val="8"/>
      <color rgb="FFFFFFFF"/>
      <name val="Calibri"/>
      <family val="2"/>
    </font>
    <font>
      <b/>
      <sz val="8"/>
      <color rgb="FF000000"/>
      <name val="Calibri"/>
      <family val="2"/>
    </font>
    <font>
      <sz val="8"/>
      <color theme="1"/>
      <name val="Calibri"/>
      <family val="2"/>
    </font>
    <font>
      <sz val="8"/>
      <color rgb="FF000000"/>
      <name val="Calibri"/>
      <family val="2"/>
    </font>
    <font>
      <b/>
      <sz val="8"/>
      <name val="Calibri"/>
      <family val="2"/>
    </font>
    <font>
      <b/>
      <sz val="10"/>
      <color theme="0"/>
      <name val="Calibri"/>
      <family val="2"/>
      <scheme val="minor"/>
    </font>
    <font>
      <b/>
      <i/>
      <sz val="10"/>
      <color theme="0"/>
      <name val="Calibri"/>
      <family val="2"/>
      <scheme val="minor"/>
    </font>
    <font>
      <b/>
      <sz val="10"/>
      <name val="Calibri"/>
      <family val="2"/>
      <scheme val="minor"/>
    </font>
  </fonts>
  <fills count="16">
    <fill>
      <patternFill patternType="none"/>
    </fill>
    <fill>
      <patternFill patternType="gray125"/>
    </fill>
    <fill>
      <patternFill patternType="solid">
        <fgColor theme="4" tint="-0.249977111117893"/>
        <bgColor theme="4" tint="-0.249977111117893"/>
      </patternFill>
    </fill>
    <fill>
      <patternFill patternType="solid">
        <fgColor theme="4" tint="0.39997558519241921"/>
        <bgColor theme="4" tint="0.39997558519241921"/>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14999847407452621"/>
        <bgColor theme="0" tint="-0.14999847407452621"/>
      </patternFill>
    </fill>
    <fill>
      <patternFill patternType="solid">
        <fgColor theme="4" tint="0.59999389629810485"/>
        <bgColor indexed="64"/>
      </patternFill>
    </fill>
    <fill>
      <patternFill patternType="solid">
        <fgColor theme="0"/>
        <bgColor indexed="64"/>
      </patternFill>
    </fill>
    <fill>
      <patternFill patternType="solid">
        <fgColor theme="0" tint="-0.14999847407452621"/>
        <bgColor theme="4" tint="-0.249977111117893"/>
      </patternFill>
    </fill>
    <fill>
      <patternFill patternType="solid">
        <fgColor rgb="FFFFFF00"/>
        <bgColor indexed="64"/>
      </patternFill>
    </fill>
    <fill>
      <patternFill patternType="solid">
        <fgColor rgb="FF002060"/>
        <bgColor indexed="64"/>
      </patternFill>
    </fill>
    <fill>
      <patternFill patternType="solid">
        <fgColor rgb="FF808080"/>
        <bgColor indexed="64"/>
      </patternFill>
    </fill>
    <fill>
      <patternFill patternType="solid">
        <fgColor rgb="FFD9D9D9"/>
        <bgColor indexed="64"/>
      </patternFill>
    </fill>
    <fill>
      <gradientFill degree="90">
        <stop position="0">
          <color theme="3" tint="-0.49803155613879818"/>
        </stop>
        <stop position="1">
          <color theme="4" tint="-0.49803155613879818"/>
        </stop>
      </gradientFill>
    </fill>
  </fills>
  <borders count="5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4" tint="0.79998168889431442"/>
      </top>
      <bottom style="thin">
        <color theme="4" tint="0.79998168889431442"/>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theme="4" tint="0.79998168889431442"/>
      </bottom>
      <diagonal/>
    </border>
    <border>
      <left/>
      <right/>
      <top style="thin">
        <color theme="4" tint="0.79998168889431442"/>
      </top>
      <bottom style="thin">
        <color theme="4" tint="0.39997558519241921"/>
      </bottom>
      <diagonal/>
    </border>
    <border>
      <left/>
      <right/>
      <top style="thin">
        <color theme="4" tint="0.79998168889431442"/>
      </top>
      <bottom style="thin">
        <color theme="4"/>
      </bottom>
      <diagonal/>
    </border>
    <border>
      <left/>
      <right/>
      <top style="thin">
        <color theme="4" tint="0.39997558519241921"/>
      </top>
      <bottom style="thin">
        <color theme="4" tint="0.79998168889431442"/>
      </bottom>
      <diagonal/>
    </border>
    <border>
      <left/>
      <right/>
      <top style="thin">
        <color theme="4" tint="0.79998168889431442"/>
      </top>
      <bottom/>
      <diagonal/>
    </border>
    <border>
      <left/>
      <right/>
      <top style="double">
        <color theme="4" tint="-0.249977111117893"/>
      </top>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
      <left style="hair">
        <color indexed="64"/>
      </left>
      <right style="hair">
        <color indexed="64"/>
      </right>
      <top/>
      <bottom/>
      <diagonal/>
    </border>
    <border>
      <left style="hair">
        <color indexed="64"/>
      </left>
      <right style="hair">
        <color indexed="64"/>
      </right>
      <top/>
      <bottom style="thin">
        <color theme="4" tint="0.79998168889431442"/>
      </bottom>
      <diagonal/>
    </border>
    <border>
      <left style="hair">
        <color indexed="64"/>
      </left>
      <right style="hair">
        <color indexed="64"/>
      </right>
      <top style="thin">
        <color theme="4" tint="0.39994506668294322"/>
      </top>
      <bottom/>
      <diagonal/>
    </border>
    <border>
      <left style="medium">
        <color indexed="64"/>
      </left>
      <right style="medium">
        <color indexed="64"/>
      </right>
      <top style="medium">
        <color indexed="64"/>
      </top>
      <bottom style="medium">
        <color indexed="64"/>
      </bottom>
      <diagonal/>
    </border>
    <border>
      <left/>
      <right/>
      <top style="hair">
        <color auto="1"/>
      </top>
      <bottom/>
      <diagonal/>
    </border>
    <border>
      <left style="hair">
        <color indexed="64"/>
      </left>
      <right style="hair">
        <color indexed="64"/>
      </right>
      <top style="hair">
        <color indexed="64"/>
      </top>
      <bottom/>
      <diagonal/>
    </border>
    <border>
      <left/>
      <right/>
      <top style="thin">
        <color theme="4" tint="0.39997558519241921"/>
      </top>
      <bottom/>
      <diagonal/>
    </border>
    <border>
      <left style="medium">
        <color indexed="64"/>
      </left>
      <right style="medium">
        <color indexed="64"/>
      </right>
      <top style="thin">
        <color theme="4" tint="0.79998168889431442"/>
      </top>
      <bottom style="thin">
        <color theme="4" tint="0.79998168889431442"/>
      </bottom>
      <diagonal/>
    </border>
    <border>
      <left style="medium">
        <color indexed="64"/>
      </left>
      <right style="medium">
        <color indexed="64"/>
      </right>
      <top/>
      <bottom style="thin">
        <color theme="4" tint="0.79998168889431442"/>
      </bottom>
      <diagonal/>
    </border>
    <border>
      <left style="medium">
        <color indexed="64"/>
      </left>
      <right style="medium">
        <color indexed="64"/>
      </right>
      <top style="double">
        <color theme="4" tint="-0.249977111117893"/>
      </top>
      <bottom style="medium">
        <color indexed="64"/>
      </bottom>
      <diagonal/>
    </border>
    <border>
      <left style="medium">
        <color indexed="64"/>
      </left>
      <right/>
      <top style="thin">
        <color theme="4" tint="0.79998168889431442"/>
      </top>
      <bottom style="thin">
        <color theme="4" tint="0.79998168889431442"/>
      </bottom>
      <diagonal/>
    </border>
    <border>
      <left/>
      <right style="medium">
        <color indexed="64"/>
      </right>
      <top style="thin">
        <color theme="4" tint="0.79998168889431442"/>
      </top>
      <bottom style="thin">
        <color theme="4" tint="0.79998168889431442"/>
      </bottom>
      <diagonal/>
    </border>
    <border>
      <left style="medium">
        <color indexed="64"/>
      </left>
      <right/>
      <top/>
      <bottom style="thin">
        <color theme="4" tint="0.79998168889431442"/>
      </bottom>
      <diagonal/>
    </border>
    <border>
      <left/>
      <right style="medium">
        <color indexed="64"/>
      </right>
      <top/>
      <bottom style="thin">
        <color theme="4" tint="0.79998168889431442"/>
      </bottom>
      <diagonal/>
    </border>
    <border>
      <left style="medium">
        <color indexed="64"/>
      </left>
      <right/>
      <top style="double">
        <color theme="4" tint="-0.249977111117893"/>
      </top>
      <bottom style="medium">
        <color indexed="64"/>
      </bottom>
      <diagonal/>
    </border>
    <border>
      <left/>
      <right style="medium">
        <color indexed="64"/>
      </right>
      <top style="double">
        <color theme="4" tint="-0.249977111117893"/>
      </top>
      <bottom style="medium">
        <color indexed="64"/>
      </bottom>
      <diagonal/>
    </border>
    <border>
      <left style="thin">
        <color theme="4" tint="0.79995117038483843"/>
      </left>
      <right style="medium">
        <color indexed="64"/>
      </right>
      <top/>
      <bottom/>
      <diagonal/>
    </border>
    <border>
      <left style="thin">
        <color theme="4" tint="0.79995117038483843"/>
      </left>
      <right style="medium">
        <color indexed="64"/>
      </right>
      <top/>
      <bottom style="thin">
        <color theme="4" tint="0.79998168889431442"/>
      </bottom>
      <diagonal/>
    </border>
    <border>
      <left/>
      <right style="medium">
        <color indexed="64"/>
      </right>
      <top style="thin">
        <color theme="4" tint="0.79998168889431442"/>
      </top>
      <bottom/>
      <diagonal/>
    </border>
    <border>
      <left style="thin">
        <color theme="4" tint="0.79995117038483843"/>
      </left>
      <right style="medium">
        <color indexed="64"/>
      </right>
      <top style="thin">
        <color theme="4" tint="0.79998168889431442"/>
      </top>
      <bottom style="thin">
        <color theme="4" tint="0.79998168889431442"/>
      </bottom>
      <diagonal/>
    </border>
    <border>
      <left/>
      <right style="medium">
        <color indexed="64"/>
      </right>
      <top style="thin">
        <color theme="4" tint="0.79992065187536243"/>
      </top>
      <bottom/>
      <diagonal/>
    </border>
    <border>
      <left/>
      <right style="medium">
        <color indexed="64"/>
      </right>
      <top/>
      <bottom/>
      <diagonal/>
    </border>
    <border>
      <left/>
      <right/>
      <top style="double">
        <color theme="4" tint="-0.249977111117893"/>
      </top>
      <bottom style="medium">
        <color indexed="64"/>
      </bottom>
      <diagonal/>
    </border>
    <border>
      <left/>
      <right style="medium">
        <color indexed="64"/>
      </right>
      <top style="medium">
        <color indexed="64"/>
      </top>
      <bottom/>
      <diagonal/>
    </border>
    <border>
      <left style="thin">
        <color theme="4" tint="0.79995117038483843"/>
      </left>
      <right style="medium">
        <color indexed="64"/>
      </right>
      <top style="thin">
        <color theme="4" tint="0.79998168889431442"/>
      </top>
      <bottom/>
      <diagonal/>
    </border>
    <border>
      <left style="thin">
        <color theme="4" tint="0.79995117038483843"/>
      </left>
      <right style="medium">
        <color indexed="64"/>
      </right>
      <top style="thin">
        <color theme="4" tint="0.79995117038483843"/>
      </top>
      <bottom/>
      <diagonal/>
    </border>
    <border>
      <left style="medium">
        <color rgb="FFA6A6A6"/>
      </left>
      <right style="medium">
        <color rgb="FFA6A6A6"/>
      </right>
      <top style="medium">
        <color rgb="FFA6A6A6"/>
      </top>
      <bottom style="medium">
        <color rgb="FFA6A6A6"/>
      </bottom>
      <diagonal/>
    </border>
    <border>
      <left/>
      <right style="medium">
        <color rgb="FFA6A6A6"/>
      </right>
      <top style="medium">
        <color rgb="FFA6A6A6"/>
      </top>
      <bottom style="medium">
        <color rgb="FFA6A6A6"/>
      </bottom>
      <diagonal/>
    </border>
    <border>
      <left style="medium">
        <color rgb="FFA6A6A6"/>
      </left>
      <right style="medium">
        <color rgb="FFA6A6A6"/>
      </right>
      <top/>
      <bottom style="medium">
        <color rgb="FFA6A6A6"/>
      </bottom>
      <diagonal/>
    </border>
    <border>
      <left/>
      <right style="medium">
        <color rgb="FFA6A6A6"/>
      </right>
      <top/>
      <bottom style="medium">
        <color rgb="FFA6A6A6"/>
      </bottom>
      <diagonal/>
    </border>
    <border>
      <left style="medium">
        <color rgb="FFA6A6A6"/>
      </left>
      <right style="medium">
        <color rgb="FFA6A6A6"/>
      </right>
      <top style="medium">
        <color rgb="FFA6A6A6"/>
      </top>
      <bottom/>
      <diagonal/>
    </border>
    <border>
      <left style="medium">
        <color rgb="FFA6A6A6"/>
      </left>
      <right style="medium">
        <color rgb="FFA6A6A6"/>
      </right>
      <top/>
      <bottom/>
      <diagonal/>
    </border>
    <border>
      <left style="thin">
        <color indexed="64"/>
      </left>
      <right style="thin">
        <color indexed="64"/>
      </right>
      <top style="thin">
        <color indexed="64"/>
      </top>
      <bottom style="thin">
        <color indexed="64"/>
      </bottom>
      <diagonal/>
    </border>
    <border>
      <left style="thin">
        <color theme="3"/>
      </left>
      <right style="thin">
        <color theme="3"/>
      </right>
      <top style="thin">
        <color theme="3"/>
      </top>
      <bottom style="thin">
        <color theme="3"/>
      </bottom>
      <diagonal/>
    </border>
    <border>
      <left style="thin">
        <color theme="3"/>
      </left>
      <right/>
      <top style="thin">
        <color theme="3"/>
      </top>
      <bottom style="thin">
        <color theme="3"/>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7" fillId="0" borderId="0"/>
    <xf numFmtId="0" fontId="14" fillId="0" borderId="0"/>
    <xf numFmtId="0" fontId="14" fillId="0" borderId="0"/>
  </cellStyleXfs>
  <cellXfs count="253">
    <xf numFmtId="0" fontId="0" fillId="0" borderId="0" xfId="0"/>
    <xf numFmtId="0" fontId="0" fillId="0" borderId="0" xfId="0" applyAlignment="1">
      <alignment horizontal="center"/>
    </xf>
    <xf numFmtId="164" fontId="0" fillId="0" borderId="0" xfId="1" applyNumberFormat="1" applyFont="1"/>
    <xf numFmtId="0" fontId="0" fillId="0" borderId="1" xfId="0" applyBorder="1" applyAlignment="1">
      <alignment horizontal="center"/>
    </xf>
    <xf numFmtId="0" fontId="5" fillId="0" borderId="2" xfId="0" applyFont="1" applyBorder="1" applyAlignment="1">
      <alignment horizontal="center"/>
    </xf>
    <xf numFmtId="0" fontId="3" fillId="0" borderId="0" xfId="0" applyFont="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5" fillId="0" borderId="0" xfId="0" applyFont="1" applyAlignment="1">
      <alignment horizontal="center"/>
    </xf>
    <xf numFmtId="0" fontId="4" fillId="3" borderId="5" xfId="0" applyFont="1" applyFill="1" applyBorder="1" applyAlignment="1">
      <alignment horizontal="center"/>
    </xf>
    <xf numFmtId="0" fontId="0" fillId="4" borderId="4" xfId="0" applyFill="1" applyBorder="1" applyAlignment="1">
      <alignment horizontal="center"/>
    </xf>
    <xf numFmtId="0" fontId="0" fillId="0" borderId="4" xfId="0" applyBorder="1" applyAlignment="1">
      <alignment horizontal="center"/>
    </xf>
    <xf numFmtId="3" fontId="0" fillId="0" borderId="4" xfId="0" applyNumberFormat="1" applyBorder="1" applyAlignment="1">
      <alignment horizontal="center"/>
    </xf>
    <xf numFmtId="0" fontId="4" fillId="3" borderId="6" xfId="0" applyFont="1" applyFill="1" applyBorder="1" applyAlignment="1">
      <alignment horizontal="center"/>
    </xf>
    <xf numFmtId="0" fontId="4" fillId="3" borderId="8" xfId="0" applyFont="1" applyFill="1" applyBorder="1" applyAlignment="1">
      <alignment horizontal="center"/>
    </xf>
    <xf numFmtId="0" fontId="0" fillId="4" borderId="9" xfId="0" applyFill="1" applyBorder="1" applyAlignment="1">
      <alignment horizontal="center"/>
    </xf>
    <xf numFmtId="0" fontId="4" fillId="3" borderId="10" xfId="0" applyFont="1" applyFill="1" applyBorder="1" applyAlignment="1">
      <alignment horizontal="center"/>
    </xf>
    <xf numFmtId="0" fontId="3" fillId="7" borderId="4" xfId="0" applyFont="1" applyFill="1" applyBorder="1" applyAlignment="1">
      <alignment horizontal="center"/>
    </xf>
    <xf numFmtId="3" fontId="3" fillId="7" borderId="4" xfId="0" applyNumberFormat="1" applyFont="1" applyFill="1" applyBorder="1" applyAlignment="1">
      <alignment horizontal="center"/>
    </xf>
    <xf numFmtId="0" fontId="0" fillId="4" borderId="11" xfId="0" applyFill="1" applyBorder="1" applyAlignment="1">
      <alignment horizontal="center"/>
    </xf>
    <xf numFmtId="0" fontId="3" fillId="0" borderId="12" xfId="0" applyFont="1" applyBorder="1" applyAlignment="1">
      <alignment horizontal="center"/>
    </xf>
    <xf numFmtId="3" fontId="3" fillId="0" borderId="12" xfId="0" applyNumberFormat="1" applyFont="1" applyBorder="1" applyAlignment="1">
      <alignment horizontal="center"/>
    </xf>
    <xf numFmtId="3" fontId="10" fillId="0" borderId="12" xfId="0" applyNumberFormat="1" applyFont="1" applyBorder="1" applyAlignment="1">
      <alignment horizontal="center"/>
    </xf>
    <xf numFmtId="0" fontId="12" fillId="0" borderId="4" xfId="0" applyFont="1" applyBorder="1" applyAlignment="1">
      <alignment horizontal="center"/>
    </xf>
    <xf numFmtId="0" fontId="12" fillId="0" borderId="0" xfId="0" applyFont="1" applyAlignment="1">
      <alignment horizontal="center"/>
    </xf>
    <xf numFmtId="3" fontId="12" fillId="0" borderId="4" xfId="0" applyNumberFormat="1" applyFont="1" applyBorder="1" applyAlignment="1">
      <alignment horizontal="center"/>
    </xf>
    <xf numFmtId="165" fontId="12" fillId="0" borderId="4" xfId="0" applyNumberFormat="1" applyFont="1" applyBorder="1" applyAlignment="1">
      <alignment horizontal="center"/>
    </xf>
    <xf numFmtId="164" fontId="12" fillId="0" borderId="4" xfId="1" applyNumberFormat="1" applyFont="1" applyBorder="1" applyAlignment="1"/>
    <xf numFmtId="0" fontId="12" fillId="0" borderId="0" xfId="0" applyFont="1"/>
    <xf numFmtId="0" fontId="10" fillId="6" borderId="4" xfId="0" applyFont="1" applyFill="1" applyBorder="1" applyAlignment="1">
      <alignment horizontal="center"/>
    </xf>
    <xf numFmtId="0" fontId="10" fillId="0" borderId="0" xfId="0" applyFont="1" applyAlignment="1">
      <alignment horizontal="center"/>
    </xf>
    <xf numFmtId="3" fontId="10" fillId="6" borderId="7" xfId="0" applyNumberFormat="1" applyFont="1" applyFill="1" applyBorder="1" applyAlignment="1">
      <alignment horizontal="center"/>
    </xf>
    <xf numFmtId="165" fontId="10" fillId="6" borderId="7" xfId="0" applyNumberFormat="1" applyFont="1" applyFill="1" applyBorder="1" applyAlignment="1">
      <alignment horizontal="center"/>
    </xf>
    <xf numFmtId="164" fontId="10" fillId="6" borderId="7" xfId="1" applyNumberFormat="1" applyFont="1" applyFill="1" applyBorder="1" applyAlignment="1">
      <alignment horizontal="center"/>
    </xf>
    <xf numFmtId="3" fontId="10" fillId="6" borderId="4" xfId="0" applyNumberFormat="1" applyFont="1" applyFill="1" applyBorder="1" applyAlignment="1">
      <alignment horizontal="center"/>
    </xf>
    <xf numFmtId="165" fontId="10" fillId="6" borderId="4" xfId="0" applyNumberFormat="1" applyFont="1" applyFill="1" applyBorder="1" applyAlignment="1">
      <alignment horizontal="center"/>
    </xf>
    <xf numFmtId="164" fontId="10" fillId="6" borderId="7" xfId="1" applyNumberFormat="1" applyFont="1" applyFill="1" applyBorder="1" applyAlignment="1"/>
    <xf numFmtId="0" fontId="10" fillId="7" borderId="4" xfId="0" applyFont="1" applyFill="1" applyBorder="1" applyAlignment="1">
      <alignment horizontal="center"/>
    </xf>
    <xf numFmtId="3" fontId="10" fillId="7" borderId="4" xfId="0" applyNumberFormat="1" applyFont="1" applyFill="1" applyBorder="1" applyAlignment="1">
      <alignment horizontal="center"/>
    </xf>
    <xf numFmtId="165" fontId="10" fillId="7" borderId="4" xfId="0" applyNumberFormat="1" applyFont="1" applyFill="1" applyBorder="1" applyAlignment="1">
      <alignment horizontal="center"/>
    </xf>
    <xf numFmtId="164" fontId="10" fillId="7" borderId="4" xfId="1" applyNumberFormat="1" applyFont="1" applyFill="1" applyBorder="1" applyAlignment="1">
      <alignment horizontal="center"/>
    </xf>
    <xf numFmtId="0" fontId="9" fillId="0" borderId="16" xfId="0" applyFont="1" applyBorder="1" applyAlignment="1">
      <alignment horizontal="center" vertical="top" wrapText="1"/>
    </xf>
    <xf numFmtId="0" fontId="9" fillId="0" borderId="0" xfId="0" applyFont="1" applyAlignment="1">
      <alignment horizontal="center" vertical="top" wrapText="1"/>
    </xf>
    <xf numFmtId="0" fontId="9" fillId="0" borderId="17" xfId="0" applyFont="1" applyBorder="1" applyAlignment="1">
      <alignment horizontal="center" vertical="top" wrapText="1"/>
    </xf>
    <xf numFmtId="0" fontId="9" fillId="0" borderId="18" xfId="0" applyFont="1" applyBorder="1" applyAlignment="1">
      <alignment horizontal="center" vertical="top" wrapText="1"/>
    </xf>
    <xf numFmtId="0" fontId="9" fillId="0" borderId="19" xfId="0" applyFont="1" applyBorder="1" applyAlignment="1">
      <alignment horizontal="center" vertical="top" wrapText="1"/>
    </xf>
    <xf numFmtId="0" fontId="9" fillId="0" borderId="20" xfId="0" applyFont="1" applyBorder="1" applyAlignment="1">
      <alignment horizontal="center" vertical="top" wrapText="1"/>
    </xf>
    <xf numFmtId="4" fontId="10" fillId="6" borderId="4" xfId="0" applyNumberFormat="1" applyFont="1" applyFill="1" applyBorder="1" applyAlignment="1">
      <alignment horizontal="center"/>
    </xf>
    <xf numFmtId="0" fontId="10" fillId="0" borderId="12" xfId="0" applyFont="1" applyBorder="1" applyAlignment="1">
      <alignment horizontal="center"/>
    </xf>
    <xf numFmtId="3" fontId="10" fillId="7" borderId="22" xfId="0" applyNumberFormat="1" applyFont="1" applyFill="1" applyBorder="1" applyAlignment="1">
      <alignment horizontal="center"/>
    </xf>
    <xf numFmtId="0" fontId="0" fillId="4" borderId="7" xfId="0" applyFill="1" applyBorder="1" applyAlignment="1">
      <alignment horizontal="center"/>
    </xf>
    <xf numFmtId="0" fontId="12" fillId="0" borderId="7" xfId="0" applyFont="1" applyBorder="1" applyAlignment="1">
      <alignment horizont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0" fillId="0" borderId="1" xfId="0" applyBorder="1"/>
    <xf numFmtId="0" fontId="5" fillId="0" borderId="2" xfId="0" applyFont="1" applyBorder="1"/>
    <xf numFmtId="0" fontId="5" fillId="0" borderId="0" xfId="0" applyFont="1"/>
    <xf numFmtId="0" fontId="0" fillId="0" borderId="7" xfId="0" applyBorder="1" applyAlignment="1">
      <alignment horizontal="center"/>
    </xf>
    <xf numFmtId="3" fontId="0" fillId="0" borderId="7" xfId="0" applyNumberFormat="1" applyBorder="1" applyAlignment="1">
      <alignment horizontal="center"/>
    </xf>
    <xf numFmtId="43" fontId="0" fillId="0" borderId="0" xfId="1" applyFont="1"/>
    <xf numFmtId="165" fontId="0" fillId="0" borderId="7" xfId="0" applyNumberFormat="1" applyBorder="1" applyAlignment="1">
      <alignment horizontal="center"/>
    </xf>
    <xf numFmtId="164" fontId="0" fillId="0" borderId="7" xfId="1" applyNumberFormat="1" applyFont="1" applyBorder="1" applyAlignment="1">
      <alignment horizontal="center"/>
    </xf>
    <xf numFmtId="0" fontId="3" fillId="8" borderId="0" xfId="0" applyFont="1" applyFill="1"/>
    <xf numFmtId="0" fontId="0" fillId="8" borderId="0" xfId="0" applyFill="1"/>
    <xf numFmtId="0" fontId="10" fillId="10" borderId="2" xfId="0" applyFont="1" applyFill="1" applyBorder="1" applyAlignment="1">
      <alignment horizontal="center" vertical="center" wrapText="1"/>
    </xf>
    <xf numFmtId="164" fontId="0" fillId="0" borderId="0" xfId="0" applyNumberFormat="1"/>
    <xf numFmtId="0" fontId="10" fillId="5" borderId="25" xfId="0" applyFont="1" applyFill="1" applyBorder="1" applyAlignment="1">
      <alignment horizontal="center"/>
    </xf>
    <xf numFmtId="164" fontId="3" fillId="5" borderId="25" xfId="0" applyNumberFormat="1" applyFont="1" applyFill="1" applyBorder="1"/>
    <xf numFmtId="0" fontId="9" fillId="0" borderId="0" xfId="0" applyFont="1" applyAlignment="1">
      <alignment horizontal="center"/>
    </xf>
    <xf numFmtId="164" fontId="6" fillId="0" borderId="0" xfId="1" applyNumberFormat="1" applyFont="1"/>
    <xf numFmtId="164" fontId="5" fillId="0" borderId="0" xfId="1" applyNumberFormat="1" applyFont="1" applyAlignment="1">
      <alignment horizontal="center"/>
    </xf>
    <xf numFmtId="0" fontId="2" fillId="2" borderId="24" xfId="0" applyFont="1" applyFill="1" applyBorder="1" applyAlignment="1">
      <alignment horizontal="center" vertical="center" wrapText="1"/>
    </xf>
    <xf numFmtId="164" fontId="0" fillId="0" borderId="4" xfId="1" applyNumberFormat="1" applyFont="1" applyBorder="1" applyAlignment="1">
      <alignment horizontal="center"/>
    </xf>
    <xf numFmtId="164" fontId="6" fillId="0" borderId="4" xfId="1" applyNumberFormat="1" applyFont="1" applyBorder="1" applyAlignment="1">
      <alignment horizontal="left"/>
    </xf>
    <xf numFmtId="4" fontId="0" fillId="0" borderId="7" xfId="0" applyNumberFormat="1" applyBorder="1" applyAlignment="1">
      <alignment horizontal="center"/>
    </xf>
    <xf numFmtId="0" fontId="8" fillId="0" borderId="0" xfId="0" applyFont="1" applyAlignment="1">
      <alignment vertical="center" wrapText="1"/>
    </xf>
    <xf numFmtId="0" fontId="8" fillId="0" borderId="0" xfId="0" applyFont="1"/>
    <xf numFmtId="0" fontId="8" fillId="0" borderId="25" xfId="0" applyFont="1" applyBorder="1"/>
    <xf numFmtId="0" fontId="13" fillId="0" borderId="25" xfId="0" applyFont="1" applyBorder="1"/>
    <xf numFmtId="0" fontId="13" fillId="0" borderId="0" xfId="0" applyFont="1"/>
    <xf numFmtId="164" fontId="0" fillId="0" borderId="12" xfId="1" applyNumberFormat="1" applyFont="1" applyBorder="1" applyAlignment="1">
      <alignment horizontal="center"/>
    </xf>
    <xf numFmtId="164" fontId="3" fillId="0" borderId="12" xfId="1" applyNumberFormat="1" applyFont="1" applyBorder="1" applyAlignment="1">
      <alignment horizontal="center"/>
    </xf>
    <xf numFmtId="3" fontId="10" fillId="7" borderId="21" xfId="0" applyNumberFormat="1" applyFont="1" applyFill="1" applyBorder="1" applyAlignment="1">
      <alignment horizontal="center"/>
    </xf>
    <xf numFmtId="0" fontId="15" fillId="11" borderId="0" xfId="4" applyFont="1" applyFill="1" applyAlignment="1">
      <alignment horizontal="center" vertical="center" wrapText="1"/>
    </xf>
    <xf numFmtId="165" fontId="16" fillId="12" borderId="0" xfId="4" applyNumberFormat="1" applyFont="1" applyFill="1" applyAlignment="1">
      <alignment horizontal="left" vertical="center" wrapText="1"/>
    </xf>
    <xf numFmtId="9" fontId="0" fillId="0" borderId="0" xfId="2" applyFont="1"/>
    <xf numFmtId="0" fontId="3" fillId="6" borderId="4" xfId="0" applyFont="1" applyFill="1" applyBorder="1" applyAlignment="1">
      <alignment horizontal="center"/>
    </xf>
    <xf numFmtId="0" fontId="3" fillId="0" borderId="0" xfId="0" applyFont="1" applyAlignment="1">
      <alignment horizontal="center"/>
    </xf>
    <xf numFmtId="0" fontId="4" fillId="2" borderId="1" xfId="0" applyFont="1" applyFill="1" applyBorder="1" applyAlignment="1">
      <alignment horizontal="center" vertical="center" wrapText="1"/>
    </xf>
    <xf numFmtId="0" fontId="4" fillId="3" borderId="27" xfId="0" applyFont="1" applyFill="1" applyBorder="1" applyAlignment="1">
      <alignment horizontal="center"/>
    </xf>
    <xf numFmtId="3" fontId="0" fillId="0" borderId="0" xfId="0" applyNumberFormat="1"/>
    <xf numFmtId="9" fontId="6" fillId="0" borderId="0" xfId="2" applyFont="1"/>
    <xf numFmtId="9" fontId="3" fillId="5" borderId="25" xfId="2" applyFont="1" applyFill="1" applyBorder="1"/>
    <xf numFmtId="164" fontId="5" fillId="0" borderId="0" xfId="1" applyNumberFormat="1" applyFont="1"/>
    <xf numFmtId="3" fontId="0" fillId="0" borderId="28" xfId="0" applyNumberFormat="1" applyBorder="1" applyAlignment="1">
      <alignment horizontal="center"/>
    </xf>
    <xf numFmtId="3" fontId="3" fillId="7" borderId="28" xfId="0" applyNumberFormat="1" applyFont="1" applyFill="1" applyBorder="1" applyAlignment="1">
      <alignment horizontal="center"/>
    </xf>
    <xf numFmtId="3" fontId="0" fillId="0" borderId="29" xfId="0" applyNumberFormat="1" applyBorder="1" applyAlignment="1">
      <alignment horizontal="center"/>
    </xf>
    <xf numFmtId="3" fontId="3" fillId="0" borderId="30" xfId="0" applyNumberFormat="1" applyFont="1" applyBorder="1" applyAlignment="1">
      <alignment horizontal="center"/>
    </xf>
    <xf numFmtId="3" fontId="0" fillId="0" borderId="31" xfId="0" applyNumberFormat="1" applyBorder="1" applyAlignment="1">
      <alignment horizontal="center"/>
    </xf>
    <xf numFmtId="3" fontId="0" fillId="0" borderId="32" xfId="0" applyNumberFormat="1" applyBorder="1" applyAlignment="1">
      <alignment horizontal="center"/>
    </xf>
    <xf numFmtId="3" fontId="3" fillId="7" borderId="31" xfId="0" applyNumberFormat="1" applyFont="1" applyFill="1" applyBorder="1" applyAlignment="1">
      <alignment horizontal="center"/>
    </xf>
    <xf numFmtId="3" fontId="3" fillId="7" borderId="32" xfId="0" applyNumberFormat="1" applyFont="1" applyFill="1" applyBorder="1" applyAlignment="1">
      <alignment horizontal="center"/>
    </xf>
    <xf numFmtId="3" fontId="0" fillId="0" borderId="33" xfId="0" applyNumberFormat="1" applyBorder="1" applyAlignment="1">
      <alignment horizontal="center"/>
    </xf>
    <xf numFmtId="3" fontId="0" fillId="0" borderId="34" xfId="0" applyNumberFormat="1" applyBorder="1" applyAlignment="1">
      <alignment horizontal="center"/>
    </xf>
    <xf numFmtId="3" fontId="3" fillId="0" borderId="35" xfId="0" applyNumberFormat="1" applyFont="1" applyBorder="1" applyAlignment="1">
      <alignment horizontal="center"/>
    </xf>
    <xf numFmtId="3" fontId="3" fillId="0" borderId="36" xfId="0" applyNumberFormat="1" applyFont="1" applyBorder="1" applyAlignment="1">
      <alignment horizontal="center"/>
    </xf>
    <xf numFmtId="0" fontId="0" fillId="0" borderId="31" xfId="0" applyBorder="1" applyAlignment="1">
      <alignment horizontal="center"/>
    </xf>
    <xf numFmtId="0" fontId="3" fillId="7" borderId="31" xfId="0" applyFont="1" applyFill="1" applyBorder="1" applyAlignment="1">
      <alignment horizontal="center"/>
    </xf>
    <xf numFmtId="3" fontId="3" fillId="7" borderId="39" xfId="0" applyNumberFormat="1" applyFont="1" applyFill="1" applyBorder="1" applyAlignment="1">
      <alignment horizontal="center"/>
    </xf>
    <xf numFmtId="0" fontId="0" fillId="0" borderId="33" xfId="0" applyBorder="1" applyAlignment="1">
      <alignment horizontal="center"/>
    </xf>
    <xf numFmtId="3" fontId="3" fillId="7" borderId="40" xfId="0" applyNumberFormat="1" applyFont="1" applyFill="1" applyBorder="1" applyAlignment="1">
      <alignment horizontal="center"/>
    </xf>
    <xf numFmtId="3" fontId="3" fillId="7" borderId="42" xfId="0" applyNumberFormat="1" applyFont="1" applyFill="1" applyBorder="1" applyAlignment="1">
      <alignment horizontal="center"/>
    </xf>
    <xf numFmtId="0" fontId="3" fillId="0" borderId="35" xfId="0" applyFont="1" applyBorder="1" applyAlignment="1">
      <alignment horizontal="center"/>
    </xf>
    <xf numFmtId="3" fontId="3" fillId="0" borderId="43" xfId="0" applyNumberFormat="1" applyFont="1" applyBorder="1" applyAlignment="1">
      <alignment horizontal="center"/>
    </xf>
    <xf numFmtId="3" fontId="0" fillId="0" borderId="45" xfId="0" applyNumberFormat="1" applyBorder="1" applyAlignment="1">
      <alignment horizontal="center"/>
    </xf>
    <xf numFmtId="3" fontId="0" fillId="0" borderId="37" xfId="0" applyNumberFormat="1" applyBorder="1" applyAlignment="1">
      <alignment horizontal="center"/>
    </xf>
    <xf numFmtId="3" fontId="0" fillId="0" borderId="38" xfId="0" applyNumberFormat="1" applyBorder="1" applyAlignment="1">
      <alignment horizontal="center"/>
    </xf>
    <xf numFmtId="3" fontId="0" fillId="0" borderId="46" xfId="0" applyNumberFormat="1" applyBorder="1" applyAlignment="1">
      <alignment horizontal="center"/>
    </xf>
    <xf numFmtId="0" fontId="0" fillId="0" borderId="0" xfId="0" applyAlignment="1">
      <alignment horizontal="center" vertical="center"/>
    </xf>
    <xf numFmtId="0" fontId="0" fillId="0" borderId="0" xfId="0" applyAlignment="1">
      <alignment horizontal="left" vertical="center"/>
    </xf>
    <xf numFmtId="3" fontId="0" fillId="0" borderId="0" xfId="0" applyNumberFormat="1" applyAlignment="1">
      <alignment horizontal="center" vertical="center"/>
    </xf>
    <xf numFmtId="3" fontId="0" fillId="0" borderId="0" xfId="0" applyNumberFormat="1" applyAlignment="1">
      <alignment horizontal="left" vertical="center"/>
    </xf>
    <xf numFmtId="0" fontId="0" fillId="0" borderId="0" xfId="0" applyAlignment="1">
      <alignment vertical="center"/>
    </xf>
    <xf numFmtId="0" fontId="21" fillId="12" borderId="47" xfId="0" applyFont="1" applyFill="1" applyBorder="1" applyAlignment="1">
      <alignment horizontal="center" vertical="center"/>
    </xf>
    <xf numFmtId="0" fontId="21" fillId="12" borderId="48" xfId="0" applyFont="1" applyFill="1" applyBorder="1" applyAlignment="1">
      <alignment horizontal="center" vertical="center"/>
    </xf>
    <xf numFmtId="0" fontId="22" fillId="13" borderId="49" xfId="0" applyFont="1" applyFill="1" applyBorder="1" applyAlignment="1">
      <alignment horizontal="center" vertical="center"/>
    </xf>
    <xf numFmtId="0" fontId="22" fillId="13" borderId="50" xfId="0" applyFont="1" applyFill="1" applyBorder="1" applyAlignment="1">
      <alignment horizontal="center" vertical="center"/>
    </xf>
    <xf numFmtId="15" fontId="23" fillId="0" borderId="50" xfId="0" applyNumberFormat="1" applyFont="1" applyBorder="1" applyAlignment="1">
      <alignment horizontal="center" vertical="center"/>
    </xf>
    <xf numFmtId="0" fontId="23" fillId="0" borderId="50" xfId="0" applyFont="1" applyBorder="1" applyAlignment="1">
      <alignment horizontal="center" vertical="center" wrapText="1"/>
    </xf>
    <xf numFmtId="0" fontId="22" fillId="14" borderId="50" xfId="0" applyFont="1" applyFill="1" applyBorder="1" applyAlignment="1">
      <alignment horizontal="center" vertical="center"/>
    </xf>
    <xf numFmtId="15" fontId="24" fillId="0" borderId="50" xfId="0" applyNumberFormat="1" applyFont="1" applyBorder="1" applyAlignment="1">
      <alignment horizontal="center" vertical="center"/>
    </xf>
    <xf numFmtId="0" fontId="24" fillId="0" borderId="50" xfId="0" applyFont="1" applyBorder="1" applyAlignment="1">
      <alignment horizontal="center" vertical="center" wrapText="1"/>
    </xf>
    <xf numFmtId="0" fontId="7" fillId="0" borderId="0" xfId="0" applyFont="1" applyAlignment="1">
      <alignment horizontal="left" vertical="center"/>
    </xf>
    <xf numFmtId="0" fontId="10" fillId="0" borderId="0" xfId="0" applyFont="1" applyAlignment="1">
      <alignment horizontal="left" vertical="center" indent="1"/>
    </xf>
    <xf numFmtId="3" fontId="12" fillId="9" borderId="4" xfId="0" applyNumberFormat="1" applyFont="1" applyFill="1" applyBorder="1" applyAlignment="1">
      <alignment horizontal="center"/>
    </xf>
    <xf numFmtId="165" fontId="12" fillId="9" borderId="4" xfId="0" applyNumberFormat="1" applyFont="1" applyFill="1" applyBorder="1" applyAlignment="1">
      <alignment horizontal="center"/>
    </xf>
    <xf numFmtId="164" fontId="12" fillId="9" borderId="7" xfId="1" applyNumberFormat="1" applyFont="1" applyFill="1" applyBorder="1" applyAlignment="1"/>
    <xf numFmtId="0" fontId="12" fillId="9" borderId="4" xfId="0" applyFont="1" applyFill="1" applyBorder="1" applyAlignment="1">
      <alignment horizontal="center"/>
    </xf>
    <xf numFmtId="164" fontId="0" fillId="9" borderId="7" xfId="1" applyNumberFormat="1" applyFont="1" applyFill="1" applyBorder="1" applyAlignment="1">
      <alignment horizontal="center"/>
    </xf>
    <xf numFmtId="0" fontId="25" fillId="13" borderId="50" xfId="0" applyFont="1" applyFill="1" applyBorder="1" applyAlignment="1">
      <alignment horizontal="center" vertical="center"/>
    </xf>
    <xf numFmtId="0" fontId="25" fillId="14" borderId="50" xfId="0" applyFont="1" applyFill="1" applyBorder="1" applyAlignment="1">
      <alignment horizontal="center" vertical="center"/>
    </xf>
    <xf numFmtId="0" fontId="25" fillId="14" borderId="49" xfId="0" applyFont="1" applyFill="1" applyBorder="1" applyAlignment="1">
      <alignment horizontal="center" vertical="center"/>
    </xf>
    <xf numFmtId="14" fontId="24" fillId="0" borderId="50" xfId="0" applyNumberFormat="1" applyFont="1" applyBorder="1" applyAlignment="1">
      <alignment horizontal="center" vertical="center" wrapText="1"/>
    </xf>
    <xf numFmtId="15" fontId="0" fillId="0" borderId="0" xfId="0" applyNumberFormat="1"/>
    <xf numFmtId="0" fontId="10" fillId="0" borderId="0" xfId="0" applyFont="1" applyAlignment="1">
      <alignment vertical="center"/>
    </xf>
    <xf numFmtId="16" fontId="3" fillId="0" borderId="0" xfId="0" applyNumberFormat="1" applyFont="1" applyAlignment="1">
      <alignment horizontal="center" vertical="center"/>
    </xf>
    <xf numFmtId="16" fontId="0" fillId="0" borderId="0" xfId="0" applyNumberFormat="1" applyAlignment="1">
      <alignment horizontal="center" vertical="center"/>
    </xf>
    <xf numFmtId="166" fontId="0" fillId="0" borderId="7" xfId="0" applyNumberFormat="1" applyBorder="1" applyAlignment="1">
      <alignment horizontal="center"/>
    </xf>
    <xf numFmtId="166" fontId="0" fillId="0" borderId="0" xfId="0" applyNumberFormat="1" applyAlignment="1">
      <alignment horizontal="center"/>
    </xf>
    <xf numFmtId="166" fontId="0" fillId="0" borderId="4" xfId="0" applyNumberFormat="1" applyBorder="1" applyAlignment="1">
      <alignment horizontal="center"/>
    </xf>
    <xf numFmtId="166" fontId="3" fillId="7" borderId="4" xfId="0" applyNumberFormat="1" applyFont="1" applyFill="1" applyBorder="1" applyAlignment="1">
      <alignment horizontal="center"/>
    </xf>
    <xf numFmtId="166" fontId="3" fillId="0" borderId="12" xfId="0" applyNumberFormat="1" applyFont="1" applyBorder="1" applyAlignment="1">
      <alignment horizontal="center"/>
    </xf>
    <xf numFmtId="3" fontId="3" fillId="0" borderId="12" xfId="0" applyNumberFormat="1" applyFont="1" applyBorder="1" applyAlignment="1">
      <alignment horizontal="right"/>
    </xf>
    <xf numFmtId="165" fontId="14" fillId="0" borderId="0" xfId="4" applyNumberFormat="1"/>
    <xf numFmtId="0" fontId="0" fillId="0" borderId="53" xfId="0" applyBorder="1"/>
    <xf numFmtId="9" fontId="0" fillId="0" borderId="0" xfId="0" applyNumberFormat="1"/>
    <xf numFmtId="43" fontId="0" fillId="0" borderId="7" xfId="1" applyFont="1" applyBorder="1" applyAlignment="1">
      <alignment horizontal="center"/>
    </xf>
    <xf numFmtId="43" fontId="0" fillId="0" borderId="4" xfId="1" applyFont="1" applyBorder="1" applyAlignment="1">
      <alignment horizontal="center"/>
    </xf>
    <xf numFmtId="43" fontId="3" fillId="7" borderId="4" xfId="1" applyFont="1" applyFill="1" applyBorder="1" applyAlignment="1">
      <alignment horizontal="center"/>
    </xf>
    <xf numFmtId="43" fontId="3" fillId="0" borderId="12" xfId="1" applyFont="1" applyBorder="1" applyAlignment="1">
      <alignment horizontal="center"/>
    </xf>
    <xf numFmtId="167" fontId="6" fillId="0" borderId="0" xfId="2" applyNumberFormat="1" applyFont="1"/>
    <xf numFmtId="168" fontId="0" fillId="0" borderId="7" xfId="0" applyNumberFormat="1" applyBorder="1" applyAlignment="1">
      <alignment horizontal="center"/>
    </xf>
    <xf numFmtId="168" fontId="0" fillId="0" borderId="4" xfId="0" applyNumberFormat="1" applyBorder="1" applyAlignment="1">
      <alignment horizontal="center"/>
    </xf>
    <xf numFmtId="168" fontId="3" fillId="7" borderId="4" xfId="0" applyNumberFormat="1" applyFont="1" applyFill="1" applyBorder="1" applyAlignment="1">
      <alignment horizontal="center"/>
    </xf>
    <xf numFmtId="168" fontId="3" fillId="0" borderId="12" xfId="0" applyNumberFormat="1" applyFont="1" applyBorder="1" applyAlignment="1">
      <alignment horizontal="center"/>
    </xf>
    <xf numFmtId="168" fontId="0" fillId="0" borderId="0" xfId="0" applyNumberFormat="1"/>
    <xf numFmtId="169" fontId="0" fillId="0" borderId="4" xfId="0" applyNumberFormat="1" applyBorder="1" applyAlignment="1">
      <alignment horizontal="center"/>
    </xf>
    <xf numFmtId="169" fontId="3" fillId="6" borderId="7" xfId="0" applyNumberFormat="1" applyFont="1" applyFill="1" applyBorder="1" applyAlignment="1">
      <alignment horizontal="center"/>
    </xf>
    <xf numFmtId="169" fontId="3" fillId="6" borderId="4" xfId="0" applyNumberFormat="1" applyFont="1" applyFill="1" applyBorder="1" applyAlignment="1">
      <alignment horizontal="center"/>
    </xf>
    <xf numFmtId="169" fontId="3" fillId="7" borderId="4" xfId="0" applyNumberFormat="1" applyFont="1" applyFill="1" applyBorder="1" applyAlignment="1">
      <alignment horizontal="center"/>
    </xf>
    <xf numFmtId="169" fontId="0" fillId="9" borderId="4" xfId="0" applyNumberFormat="1" applyFill="1" applyBorder="1" applyAlignment="1">
      <alignment horizontal="center"/>
    </xf>
    <xf numFmtId="169" fontId="10" fillId="9" borderId="4" xfId="0" applyNumberFormat="1" applyFont="1" applyFill="1" applyBorder="1" applyAlignment="1">
      <alignment horizontal="center"/>
    </xf>
    <xf numFmtId="169" fontId="3" fillId="0" borderId="12" xfId="0" applyNumberFormat="1" applyFont="1" applyBorder="1" applyAlignment="1">
      <alignment horizontal="center"/>
    </xf>
    <xf numFmtId="169" fontId="0" fillId="0" borderId="0" xfId="0" applyNumberFormat="1"/>
    <xf numFmtId="170" fontId="0" fillId="0" borderId="4" xfId="0" applyNumberFormat="1" applyBorder="1" applyAlignment="1">
      <alignment horizontal="center"/>
    </xf>
    <xf numFmtId="170" fontId="0" fillId="0" borderId="4" xfId="1" applyNumberFormat="1" applyFont="1" applyBorder="1" applyAlignment="1"/>
    <xf numFmtId="170" fontId="3" fillId="6" borderId="7" xfId="0" applyNumberFormat="1" applyFont="1" applyFill="1" applyBorder="1" applyAlignment="1">
      <alignment horizontal="center"/>
    </xf>
    <xf numFmtId="170" fontId="3" fillId="6" borderId="7" xfId="1" applyNumberFormat="1" applyFont="1" applyFill="1" applyBorder="1" applyAlignment="1">
      <alignment horizontal="center"/>
    </xf>
    <xf numFmtId="170" fontId="3" fillId="6" borderId="4" xfId="0" applyNumberFormat="1" applyFont="1" applyFill="1" applyBorder="1" applyAlignment="1">
      <alignment horizontal="center"/>
    </xf>
    <xf numFmtId="170" fontId="3" fillId="6" borderId="7" xfId="1" applyNumberFormat="1" applyFont="1" applyFill="1" applyBorder="1" applyAlignment="1"/>
    <xf numFmtId="170" fontId="3" fillId="7" borderId="4" xfId="0" applyNumberFormat="1" applyFont="1" applyFill="1" applyBorder="1" applyAlignment="1">
      <alignment horizontal="center"/>
    </xf>
    <xf numFmtId="170" fontId="3" fillId="7" borderId="4" xfId="1" applyNumberFormat="1" applyFont="1" applyFill="1" applyBorder="1" applyAlignment="1">
      <alignment horizontal="center"/>
    </xf>
    <xf numFmtId="170" fontId="10" fillId="9" borderId="4" xfId="0" applyNumberFormat="1" applyFont="1" applyFill="1" applyBorder="1" applyAlignment="1">
      <alignment horizontal="center"/>
    </xf>
    <xf numFmtId="170" fontId="10" fillId="9" borderId="7" xfId="1" applyNumberFormat="1" applyFont="1" applyFill="1" applyBorder="1" applyAlignment="1"/>
    <xf numFmtId="170" fontId="3" fillId="0" borderId="12" xfId="0" applyNumberFormat="1" applyFont="1" applyBorder="1" applyAlignment="1">
      <alignment horizontal="center"/>
    </xf>
    <xf numFmtId="170" fontId="0" fillId="0" borderId="0" xfId="0" applyNumberFormat="1"/>
    <xf numFmtId="0" fontId="17" fillId="0" borderId="0" xfId="5" applyFont="1" applyAlignment="1">
      <alignment vertical="center"/>
    </xf>
    <xf numFmtId="0" fontId="17" fillId="0" borderId="0" xfId="5" applyFont="1" applyAlignment="1">
      <alignment horizontal="left" vertical="center"/>
    </xf>
    <xf numFmtId="3" fontId="15" fillId="0" borderId="0" xfId="4" applyNumberFormat="1" applyFont="1"/>
    <xf numFmtId="0" fontId="15" fillId="11" borderId="0" xfId="4" applyFont="1" applyFill="1" applyAlignment="1">
      <alignment horizontal="center" vertical="center"/>
    </xf>
    <xf numFmtId="0" fontId="3" fillId="0" borderId="0" xfId="0" applyFont="1"/>
    <xf numFmtId="164" fontId="0" fillId="0" borderId="0" xfId="1" applyNumberFormat="1" applyFont="1" applyFill="1"/>
    <xf numFmtId="0" fontId="8" fillId="0" borderId="0" xfId="0" applyFont="1" applyAlignment="1">
      <alignment vertical="top" wrapText="1"/>
    </xf>
    <xf numFmtId="164" fontId="3" fillId="0" borderId="12" xfId="1" applyNumberFormat="1" applyFont="1" applyBorder="1" applyAlignment="1">
      <alignment horizontal="center" vertical="center"/>
    </xf>
    <xf numFmtId="0" fontId="19" fillId="0" borderId="0" xfId="5" applyFont="1" applyAlignment="1">
      <alignment horizontal="center" vertical="center"/>
    </xf>
    <xf numFmtId="3" fontId="19" fillId="0" borderId="0" xfId="0" applyNumberFormat="1" applyFont="1" applyAlignment="1">
      <alignment horizontal="center" vertical="center"/>
    </xf>
    <xf numFmtId="3" fontId="19" fillId="0" borderId="0" xfId="5" applyNumberFormat="1" applyFont="1" applyAlignment="1">
      <alignment horizontal="center" vertical="center"/>
    </xf>
    <xf numFmtId="3" fontId="9" fillId="0" borderId="0" xfId="0" applyNumberFormat="1" applyFont="1" applyAlignment="1">
      <alignment horizontal="center" vertical="center"/>
    </xf>
    <xf numFmtId="164" fontId="12" fillId="0" borderId="0" xfId="1" applyNumberFormat="1" applyFont="1" applyFill="1" applyBorder="1" applyAlignment="1"/>
    <xf numFmtId="3" fontId="19" fillId="0" borderId="0" xfId="5" applyNumberFormat="1" applyFont="1" applyAlignment="1">
      <alignment horizontal="left" vertical="center"/>
    </xf>
    <xf numFmtId="0" fontId="8" fillId="0" borderId="0" xfId="0" applyFont="1" applyAlignment="1">
      <alignment horizontal="left" vertical="top" wrapText="1"/>
    </xf>
    <xf numFmtId="0" fontId="0" fillId="0" borderId="0" xfId="0" applyAlignment="1">
      <alignment horizontal="center" wrapText="1"/>
    </xf>
    <xf numFmtId="0" fontId="8" fillId="0" borderId="0" xfId="0" applyFont="1" applyAlignment="1">
      <alignment horizontal="left" vertical="center" wrapText="1"/>
    </xf>
    <xf numFmtId="3" fontId="18" fillId="0" borderId="41" xfId="0" applyNumberFormat="1" applyFont="1" applyBorder="1" applyAlignment="1">
      <alignment horizontal="center" vertical="center" wrapText="1"/>
    </xf>
    <xf numFmtId="3" fontId="18" fillId="0" borderId="42" xfId="0" applyNumberFormat="1" applyFont="1" applyBorder="1" applyAlignment="1">
      <alignment horizontal="center" vertical="center" wrapText="1"/>
    </xf>
    <xf numFmtId="3" fontId="18" fillId="0" borderId="34" xfId="0" applyNumberFormat="1" applyFont="1" applyBorder="1" applyAlignment="1">
      <alignment horizontal="center" vertical="center" wrapText="1"/>
    </xf>
    <xf numFmtId="3" fontId="18" fillId="0" borderId="44" xfId="0" applyNumberFormat="1" applyFont="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3" fontId="9" fillId="0" borderId="21" xfId="0" quotePrefix="1" applyNumberFormat="1" applyFont="1" applyBorder="1" applyAlignment="1">
      <alignment horizontal="center" vertical="center" wrapText="1"/>
    </xf>
    <xf numFmtId="3" fontId="9" fillId="0" borderId="21" xfId="0" applyNumberFormat="1" applyFont="1" applyBorder="1" applyAlignment="1">
      <alignment horizontal="center" vertical="center" wrapText="1"/>
    </xf>
    <xf numFmtId="0" fontId="12" fillId="0" borderId="16" xfId="0" applyFont="1" applyBorder="1" applyAlignment="1">
      <alignment vertical="center" wrapText="1"/>
    </xf>
    <xf numFmtId="0" fontId="12" fillId="0" borderId="0" xfId="0" applyFont="1" applyAlignment="1">
      <alignment vertical="center" wrapText="1"/>
    </xf>
    <xf numFmtId="0" fontId="12" fillId="0" borderId="17" xfId="0" applyFont="1" applyBorder="1" applyAlignment="1">
      <alignment vertical="center" wrapText="1"/>
    </xf>
    <xf numFmtId="0" fontId="12" fillId="0" borderId="18" xfId="0" applyFont="1" applyBorder="1" applyAlignment="1">
      <alignment vertical="center" wrapText="1"/>
    </xf>
    <xf numFmtId="0" fontId="12" fillId="0" borderId="19" xfId="0" applyFont="1" applyBorder="1" applyAlignment="1">
      <alignment vertical="center" wrapText="1"/>
    </xf>
    <xf numFmtId="0" fontId="12" fillId="0" borderId="20" xfId="0" applyFont="1" applyBorder="1" applyAlignment="1">
      <alignment vertical="center" wrapText="1"/>
    </xf>
    <xf numFmtId="0" fontId="12" fillId="0" borderId="13" xfId="0" applyFont="1" applyBorder="1" applyAlignment="1">
      <alignment horizontal="left" vertical="center" wrapText="1"/>
    </xf>
    <xf numFmtId="0" fontId="12" fillId="0" borderId="14" xfId="0" applyFont="1" applyBorder="1" applyAlignment="1">
      <alignment horizontal="left" vertical="center" wrapText="1"/>
    </xf>
    <xf numFmtId="0" fontId="12" fillId="0" borderId="15" xfId="0" applyFont="1" applyBorder="1" applyAlignment="1">
      <alignment horizontal="left" vertical="center" wrapText="1"/>
    </xf>
    <xf numFmtId="0" fontId="12" fillId="0" borderId="16" xfId="0" applyFont="1" applyBorder="1" applyAlignment="1">
      <alignment horizontal="left" vertical="center" wrapText="1"/>
    </xf>
    <xf numFmtId="0" fontId="12" fillId="0" borderId="0" xfId="0" applyFont="1" applyAlignment="1">
      <alignment horizontal="left" vertical="center" wrapText="1"/>
    </xf>
    <xf numFmtId="0" fontId="12" fillId="0" borderId="17" xfId="0" applyFont="1" applyBorder="1" applyAlignment="1">
      <alignment horizontal="left" vertical="center" wrapText="1"/>
    </xf>
    <xf numFmtId="0" fontId="12" fillId="0" borderId="18" xfId="0" applyFont="1" applyBorder="1" applyAlignment="1">
      <alignment horizontal="left" vertical="center" wrapText="1"/>
    </xf>
    <xf numFmtId="0" fontId="12" fillId="0" borderId="19" xfId="0" applyFont="1" applyBorder="1" applyAlignment="1">
      <alignment horizontal="left" vertical="center" wrapText="1"/>
    </xf>
    <xf numFmtId="0" fontId="12" fillId="0" borderId="20" xfId="0" applyFont="1" applyBorder="1" applyAlignment="1">
      <alignment horizontal="left" vertical="center" wrapText="1"/>
    </xf>
    <xf numFmtId="0" fontId="12" fillId="0" borderId="13" xfId="0" applyFont="1" applyBorder="1" applyAlignment="1">
      <alignment horizontal="left" vertical="top" wrapText="1"/>
    </xf>
    <xf numFmtId="0" fontId="12" fillId="0" borderId="14" xfId="0" applyFont="1" applyBorder="1" applyAlignment="1">
      <alignment horizontal="left" vertical="top" wrapText="1"/>
    </xf>
    <xf numFmtId="0" fontId="12" fillId="0" borderId="15" xfId="0" applyFont="1" applyBorder="1" applyAlignment="1">
      <alignment horizontal="left" vertical="top" wrapText="1"/>
    </xf>
    <xf numFmtId="0" fontId="12" fillId="0" borderId="16" xfId="0" applyFont="1" applyBorder="1" applyAlignment="1">
      <alignment horizontal="left" vertical="top" wrapText="1"/>
    </xf>
    <xf numFmtId="0" fontId="12" fillId="0" borderId="0" xfId="0" applyFont="1" applyAlignment="1">
      <alignment horizontal="left" vertical="top" wrapText="1"/>
    </xf>
    <xf numFmtId="0" fontId="12" fillId="0" borderId="17" xfId="0" applyFont="1" applyBorder="1" applyAlignment="1">
      <alignment horizontal="left" vertical="top" wrapText="1"/>
    </xf>
    <xf numFmtId="3" fontId="9" fillId="9" borderId="21" xfId="0" quotePrefix="1" applyNumberFormat="1" applyFont="1" applyFill="1" applyBorder="1" applyAlignment="1">
      <alignment horizontal="center" vertical="center" wrapText="1"/>
    </xf>
    <xf numFmtId="3" fontId="9" fillId="9" borderId="21" xfId="0" applyNumberFormat="1" applyFont="1" applyFill="1" applyBorder="1" applyAlignment="1">
      <alignment horizontal="center" vertical="center" wrapText="1"/>
    </xf>
    <xf numFmtId="3" fontId="9" fillId="0" borderId="22" xfId="0" applyNumberFormat="1" applyFont="1" applyBorder="1" applyAlignment="1">
      <alignment horizontal="center" vertical="center" wrapText="1"/>
    </xf>
    <xf numFmtId="3" fontId="9" fillId="0" borderId="23" xfId="0" applyNumberFormat="1" applyFont="1" applyBorder="1" applyAlignment="1">
      <alignment horizontal="center" vertical="center" wrapText="1"/>
    </xf>
    <xf numFmtId="3" fontId="9" fillId="0" borderId="26" xfId="0" quotePrefix="1" applyNumberFormat="1" applyFont="1" applyBorder="1" applyAlignment="1">
      <alignment horizontal="center" vertical="center" wrapText="1"/>
    </xf>
    <xf numFmtId="0" fontId="24" fillId="0" borderId="51" xfId="0" applyFont="1" applyBorder="1" applyAlignment="1">
      <alignment horizontal="center" vertical="center" wrapText="1"/>
    </xf>
    <xf numFmtId="0" fontId="24" fillId="0" borderId="52" xfId="0" applyFont="1" applyBorder="1" applyAlignment="1">
      <alignment horizontal="center" vertical="center" wrapText="1"/>
    </xf>
    <xf numFmtId="0" fontId="24" fillId="0" borderId="49" xfId="0" applyFont="1" applyBorder="1" applyAlignment="1">
      <alignment horizontal="center" vertical="center" wrapText="1"/>
    </xf>
    <xf numFmtId="0" fontId="26" fillId="15" borderId="54" xfId="0" applyFont="1" applyFill="1" applyBorder="1" applyAlignment="1">
      <alignment horizontal="center" vertical="center" wrapText="1"/>
    </xf>
    <xf numFmtId="0" fontId="26" fillId="15" borderId="0" xfId="0" applyFont="1" applyFill="1" applyAlignment="1">
      <alignment horizontal="center" vertical="center" wrapText="1"/>
    </xf>
    <xf numFmtId="0" fontId="27" fillId="15" borderId="54" xfId="0" applyFont="1" applyFill="1" applyBorder="1" applyAlignment="1">
      <alignment horizontal="center" vertical="center" wrapText="1"/>
    </xf>
    <xf numFmtId="0" fontId="27" fillId="15" borderId="54" xfId="0" applyFont="1" applyFill="1" applyBorder="1" applyAlignment="1">
      <alignment vertical="center" wrapText="1"/>
    </xf>
    <xf numFmtId="1" fontId="28" fillId="0" borderId="54" xfId="0" applyNumberFormat="1" applyFont="1" applyBorder="1" applyAlignment="1">
      <alignment horizontal="center" vertical="center" wrapText="1"/>
    </xf>
    <xf numFmtId="37" fontId="28" fillId="0" borderId="55" xfId="1" applyNumberFormat="1" applyFont="1" applyFill="1" applyBorder="1" applyAlignment="1">
      <alignment horizontal="center" vertical="center"/>
    </xf>
    <xf numFmtId="1" fontId="28" fillId="0" borderId="55" xfId="0" applyNumberFormat="1" applyFont="1" applyBorder="1" applyAlignment="1">
      <alignment horizontal="center" vertical="center" wrapText="1"/>
    </xf>
    <xf numFmtId="37" fontId="28" fillId="0" borderId="53" xfId="1" applyNumberFormat="1" applyFont="1" applyFill="1" applyBorder="1" applyAlignment="1">
      <alignment horizontal="center" vertical="center"/>
    </xf>
    <xf numFmtId="9" fontId="28" fillId="0" borderId="53" xfId="2" applyFont="1" applyFill="1" applyBorder="1" applyAlignment="1">
      <alignment horizontal="center" vertical="center"/>
    </xf>
    <xf numFmtId="171" fontId="28" fillId="9" borderId="54" xfId="0" applyNumberFormat="1" applyFont="1" applyFill="1" applyBorder="1" applyAlignment="1">
      <alignment horizontal="center" vertical="center" wrapText="1"/>
    </xf>
    <xf numFmtId="1" fontId="28" fillId="9" borderId="54" xfId="0" applyNumberFormat="1" applyFont="1" applyFill="1" applyBorder="1" applyAlignment="1">
      <alignment horizontal="center" vertical="center" wrapText="1"/>
    </xf>
  </cellXfs>
  <cellStyles count="6">
    <cellStyle name="Normal" xfId="0" builtinId="0"/>
    <cellStyle name="Normal 2" xfId="4" xr:uid="{00000000-0005-0000-0000-000001000000}"/>
    <cellStyle name="Normal 4" xfId="5" xr:uid="{00000000-0005-0000-0000-000002000000}"/>
    <cellStyle name="Normal 5" xfId="3" xr:uid="{00000000-0005-0000-0000-000003000000}"/>
    <cellStyle name="Porcentagem" xfId="2" builtinId="5"/>
    <cellStyle name="Vírgula" xfId="1" builtinId="3"/>
  </cellStyles>
  <dxfs count="17">
    <dxf>
      <font>
        <b val="0"/>
        <i val="0"/>
        <strike val="0"/>
        <condense val="0"/>
        <extend val="0"/>
        <outline val="0"/>
        <shadow val="0"/>
        <u val="none"/>
        <vertAlign val="baseline"/>
        <sz val="10"/>
        <color auto="1"/>
        <name val="Calibri"/>
        <family val="2"/>
        <scheme val="none"/>
      </font>
      <numFmt numFmtId="164" formatCode="_-* #,##0_-;\-* #,##0_-;_-* &quot;-&quot;??_-;_-@_-"/>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Calibri"/>
        <family val="2"/>
        <scheme val="none"/>
      </font>
      <numFmt numFmtId="164" formatCode="_-* #,##0_-;\-* #,##0_-;_-* &quot;-&quot;??_-;_-@_-"/>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Calibri"/>
        <family val="2"/>
        <scheme val="none"/>
      </font>
      <numFmt numFmtId="164" formatCode="_-* #,##0_-;\-* #,##0_-;_-* &quot;-&quot;??_-;_-@_-"/>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Calibri"/>
        <family val="2"/>
        <scheme val="none"/>
      </font>
      <numFmt numFmtId="164" formatCode="_-* #,##0_-;\-* #,##0_-;_-* &quot;-&quot;??_-;_-@_-"/>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Calibri"/>
        <family val="2"/>
        <scheme val="none"/>
      </font>
      <numFmt numFmtId="164" formatCode="_-* #,##0_-;\-* #,##0_-;_-* &quot;-&quot;??_-;_-@_-"/>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Calibri"/>
        <family val="2"/>
        <scheme val="none"/>
      </font>
      <numFmt numFmtId="164" formatCode="_-* #,##0_-;\-* #,##0_-;_-* &quot;-&quot;??_-;_-@_-"/>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indexed="65"/>
        </patternFill>
      </fill>
      <alignment horizontal="center" vertical="center" textRotation="0" wrapText="0" indent="0" justifyLastLine="0" shrinkToFit="0" readingOrder="0"/>
    </dxf>
    <dxf>
      <font>
        <b val="0"/>
        <strike val="0"/>
        <outline val="0"/>
        <shadow val="0"/>
        <u val="none"/>
        <vertAlign val="baseline"/>
        <color auto="1"/>
        <name val="Calibri"/>
        <family val="2"/>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indexed="65"/>
        </patternFill>
      </fill>
      <alignment horizontal="center" vertical="center" textRotation="0" wrapText="0" indent="0" justifyLastLine="0" shrinkToFit="0" readingOrder="0"/>
    </dxf>
    <dxf>
      <font>
        <b val="0"/>
        <strike val="0"/>
        <outline val="0"/>
        <shadow val="0"/>
        <u val="none"/>
        <vertAlign val="baseline"/>
        <color auto="1"/>
        <name val="Calibri"/>
        <family val="2"/>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fill>
        <patternFill patternType="none">
          <fgColor indexed="64"/>
          <bgColor indexed="65"/>
        </patternFill>
      </fill>
      <alignment horizontal="general" vertical="bottom" textRotation="0" wrapText="0" indent="0" justifyLastLine="0" shrinkToFit="0" readingOrder="0"/>
    </dxf>
    <dxf>
      <border outline="0">
        <bottom style="thin">
          <color theme="0" tint="-0.249977111117893"/>
        </bottom>
      </border>
    </dxf>
    <dxf>
      <font>
        <b val="0"/>
        <i val="0"/>
        <strike val="0"/>
        <condense val="0"/>
        <extend val="0"/>
        <outline val="0"/>
        <shadow val="0"/>
        <u val="none"/>
        <vertAlign val="baseline"/>
        <sz val="10"/>
        <color auto="1"/>
        <name val="Calibri"/>
        <family val="2"/>
        <scheme val="none"/>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7.xml"/><Relationship Id="rId21" Type="http://schemas.openxmlformats.org/officeDocument/2006/relationships/externalLink" Target="externalLinks/externalLink11.xml"/><Relationship Id="rId42" Type="http://schemas.openxmlformats.org/officeDocument/2006/relationships/externalLink" Target="externalLinks/externalLink32.xml"/><Relationship Id="rId63" Type="http://schemas.openxmlformats.org/officeDocument/2006/relationships/externalLink" Target="externalLinks/externalLink53.xml"/><Relationship Id="rId84" Type="http://schemas.openxmlformats.org/officeDocument/2006/relationships/externalLink" Target="externalLinks/externalLink74.xml"/><Relationship Id="rId138" Type="http://schemas.openxmlformats.org/officeDocument/2006/relationships/externalLink" Target="externalLinks/externalLink128.xml"/><Relationship Id="rId159" Type="http://schemas.openxmlformats.org/officeDocument/2006/relationships/externalLink" Target="externalLinks/externalLink149.xml"/><Relationship Id="rId170" Type="http://schemas.openxmlformats.org/officeDocument/2006/relationships/externalLink" Target="externalLinks/externalLink160.xml"/><Relationship Id="rId191" Type="http://schemas.openxmlformats.org/officeDocument/2006/relationships/externalLink" Target="externalLinks/externalLink181.xml"/><Relationship Id="rId205" Type="http://schemas.openxmlformats.org/officeDocument/2006/relationships/externalLink" Target="externalLinks/externalLink195.xml"/><Relationship Id="rId226" Type="http://schemas.openxmlformats.org/officeDocument/2006/relationships/externalLink" Target="externalLinks/externalLink216.xml"/><Relationship Id="rId247" Type="http://schemas.openxmlformats.org/officeDocument/2006/relationships/styles" Target="styles.xml"/><Relationship Id="rId107" Type="http://schemas.openxmlformats.org/officeDocument/2006/relationships/externalLink" Target="externalLinks/externalLink97.xml"/><Relationship Id="rId11" Type="http://schemas.openxmlformats.org/officeDocument/2006/relationships/externalLink" Target="externalLinks/externalLink1.xml"/><Relationship Id="rId32" Type="http://schemas.openxmlformats.org/officeDocument/2006/relationships/externalLink" Target="externalLinks/externalLink22.xml"/><Relationship Id="rId53" Type="http://schemas.openxmlformats.org/officeDocument/2006/relationships/externalLink" Target="externalLinks/externalLink43.xml"/><Relationship Id="rId74" Type="http://schemas.openxmlformats.org/officeDocument/2006/relationships/externalLink" Target="externalLinks/externalLink64.xml"/><Relationship Id="rId128" Type="http://schemas.openxmlformats.org/officeDocument/2006/relationships/externalLink" Target="externalLinks/externalLink118.xml"/><Relationship Id="rId149" Type="http://schemas.openxmlformats.org/officeDocument/2006/relationships/externalLink" Target="externalLinks/externalLink139.xml"/><Relationship Id="rId5" Type="http://schemas.openxmlformats.org/officeDocument/2006/relationships/worksheet" Target="worksheets/sheet5.xml"/><Relationship Id="rId95" Type="http://schemas.openxmlformats.org/officeDocument/2006/relationships/externalLink" Target="externalLinks/externalLink85.xml"/><Relationship Id="rId160" Type="http://schemas.openxmlformats.org/officeDocument/2006/relationships/externalLink" Target="externalLinks/externalLink150.xml"/><Relationship Id="rId181" Type="http://schemas.openxmlformats.org/officeDocument/2006/relationships/externalLink" Target="externalLinks/externalLink171.xml"/><Relationship Id="rId216" Type="http://schemas.openxmlformats.org/officeDocument/2006/relationships/externalLink" Target="externalLinks/externalLink206.xml"/><Relationship Id="rId237" Type="http://schemas.openxmlformats.org/officeDocument/2006/relationships/externalLink" Target="externalLinks/externalLink227.xml"/><Relationship Id="rId22" Type="http://schemas.openxmlformats.org/officeDocument/2006/relationships/externalLink" Target="externalLinks/externalLink12.xml"/><Relationship Id="rId43" Type="http://schemas.openxmlformats.org/officeDocument/2006/relationships/externalLink" Target="externalLinks/externalLink33.xml"/><Relationship Id="rId64" Type="http://schemas.openxmlformats.org/officeDocument/2006/relationships/externalLink" Target="externalLinks/externalLink54.xml"/><Relationship Id="rId118" Type="http://schemas.openxmlformats.org/officeDocument/2006/relationships/externalLink" Target="externalLinks/externalLink108.xml"/><Relationship Id="rId139" Type="http://schemas.openxmlformats.org/officeDocument/2006/relationships/externalLink" Target="externalLinks/externalLink129.xml"/><Relationship Id="rId85" Type="http://schemas.openxmlformats.org/officeDocument/2006/relationships/externalLink" Target="externalLinks/externalLink75.xml"/><Relationship Id="rId150" Type="http://schemas.openxmlformats.org/officeDocument/2006/relationships/externalLink" Target="externalLinks/externalLink140.xml"/><Relationship Id="rId171" Type="http://schemas.openxmlformats.org/officeDocument/2006/relationships/externalLink" Target="externalLinks/externalLink161.xml"/><Relationship Id="rId192" Type="http://schemas.openxmlformats.org/officeDocument/2006/relationships/externalLink" Target="externalLinks/externalLink182.xml"/><Relationship Id="rId206" Type="http://schemas.openxmlformats.org/officeDocument/2006/relationships/externalLink" Target="externalLinks/externalLink196.xml"/><Relationship Id="rId227" Type="http://schemas.openxmlformats.org/officeDocument/2006/relationships/externalLink" Target="externalLinks/externalLink217.xml"/><Relationship Id="rId248" Type="http://schemas.openxmlformats.org/officeDocument/2006/relationships/sharedStrings" Target="sharedStrings.xml"/><Relationship Id="rId12" Type="http://schemas.openxmlformats.org/officeDocument/2006/relationships/externalLink" Target="externalLinks/externalLink2.xml"/><Relationship Id="rId33" Type="http://schemas.openxmlformats.org/officeDocument/2006/relationships/externalLink" Target="externalLinks/externalLink23.xml"/><Relationship Id="rId108" Type="http://schemas.openxmlformats.org/officeDocument/2006/relationships/externalLink" Target="externalLinks/externalLink98.xml"/><Relationship Id="rId129" Type="http://schemas.openxmlformats.org/officeDocument/2006/relationships/externalLink" Target="externalLinks/externalLink119.xml"/><Relationship Id="rId54" Type="http://schemas.openxmlformats.org/officeDocument/2006/relationships/externalLink" Target="externalLinks/externalLink44.xml"/><Relationship Id="rId75" Type="http://schemas.openxmlformats.org/officeDocument/2006/relationships/externalLink" Target="externalLinks/externalLink65.xml"/><Relationship Id="rId96" Type="http://schemas.openxmlformats.org/officeDocument/2006/relationships/externalLink" Target="externalLinks/externalLink86.xml"/><Relationship Id="rId140" Type="http://schemas.openxmlformats.org/officeDocument/2006/relationships/externalLink" Target="externalLinks/externalLink130.xml"/><Relationship Id="rId161" Type="http://schemas.openxmlformats.org/officeDocument/2006/relationships/externalLink" Target="externalLinks/externalLink151.xml"/><Relationship Id="rId182" Type="http://schemas.openxmlformats.org/officeDocument/2006/relationships/externalLink" Target="externalLinks/externalLink172.xml"/><Relationship Id="rId217" Type="http://schemas.openxmlformats.org/officeDocument/2006/relationships/externalLink" Target="externalLinks/externalLink207.xml"/><Relationship Id="rId6" Type="http://schemas.openxmlformats.org/officeDocument/2006/relationships/worksheet" Target="worksheets/sheet6.xml"/><Relationship Id="rId238" Type="http://schemas.openxmlformats.org/officeDocument/2006/relationships/externalLink" Target="externalLinks/externalLink228.xml"/><Relationship Id="rId23" Type="http://schemas.openxmlformats.org/officeDocument/2006/relationships/externalLink" Target="externalLinks/externalLink13.xml"/><Relationship Id="rId119" Type="http://schemas.openxmlformats.org/officeDocument/2006/relationships/externalLink" Target="externalLinks/externalLink109.xml"/><Relationship Id="rId44" Type="http://schemas.openxmlformats.org/officeDocument/2006/relationships/externalLink" Target="externalLinks/externalLink34.xml"/><Relationship Id="rId65" Type="http://schemas.openxmlformats.org/officeDocument/2006/relationships/externalLink" Target="externalLinks/externalLink55.xml"/><Relationship Id="rId86" Type="http://schemas.openxmlformats.org/officeDocument/2006/relationships/externalLink" Target="externalLinks/externalLink76.xml"/><Relationship Id="rId130" Type="http://schemas.openxmlformats.org/officeDocument/2006/relationships/externalLink" Target="externalLinks/externalLink120.xml"/><Relationship Id="rId151" Type="http://schemas.openxmlformats.org/officeDocument/2006/relationships/externalLink" Target="externalLinks/externalLink141.xml"/><Relationship Id="rId172" Type="http://schemas.openxmlformats.org/officeDocument/2006/relationships/externalLink" Target="externalLinks/externalLink162.xml"/><Relationship Id="rId193" Type="http://schemas.openxmlformats.org/officeDocument/2006/relationships/externalLink" Target="externalLinks/externalLink183.xml"/><Relationship Id="rId207" Type="http://schemas.openxmlformats.org/officeDocument/2006/relationships/externalLink" Target="externalLinks/externalLink197.xml"/><Relationship Id="rId228" Type="http://schemas.openxmlformats.org/officeDocument/2006/relationships/externalLink" Target="externalLinks/externalLink218.xml"/><Relationship Id="rId249" Type="http://schemas.openxmlformats.org/officeDocument/2006/relationships/calcChain" Target="calcChain.xml"/><Relationship Id="rId13" Type="http://schemas.openxmlformats.org/officeDocument/2006/relationships/externalLink" Target="externalLinks/externalLink3.xml"/><Relationship Id="rId109" Type="http://schemas.openxmlformats.org/officeDocument/2006/relationships/externalLink" Target="externalLinks/externalLink99.xml"/><Relationship Id="rId34" Type="http://schemas.openxmlformats.org/officeDocument/2006/relationships/externalLink" Target="externalLinks/externalLink24.xml"/><Relationship Id="rId55" Type="http://schemas.openxmlformats.org/officeDocument/2006/relationships/externalLink" Target="externalLinks/externalLink45.xml"/><Relationship Id="rId76" Type="http://schemas.openxmlformats.org/officeDocument/2006/relationships/externalLink" Target="externalLinks/externalLink66.xml"/><Relationship Id="rId97" Type="http://schemas.openxmlformats.org/officeDocument/2006/relationships/externalLink" Target="externalLinks/externalLink87.xml"/><Relationship Id="rId120" Type="http://schemas.openxmlformats.org/officeDocument/2006/relationships/externalLink" Target="externalLinks/externalLink110.xml"/><Relationship Id="rId141" Type="http://schemas.openxmlformats.org/officeDocument/2006/relationships/externalLink" Target="externalLinks/externalLink131.xml"/><Relationship Id="rId7" Type="http://schemas.openxmlformats.org/officeDocument/2006/relationships/worksheet" Target="worksheets/sheet7.xml"/><Relationship Id="rId162" Type="http://schemas.openxmlformats.org/officeDocument/2006/relationships/externalLink" Target="externalLinks/externalLink152.xml"/><Relationship Id="rId183" Type="http://schemas.openxmlformats.org/officeDocument/2006/relationships/externalLink" Target="externalLinks/externalLink173.xml"/><Relationship Id="rId218" Type="http://schemas.openxmlformats.org/officeDocument/2006/relationships/externalLink" Target="externalLinks/externalLink208.xml"/><Relationship Id="rId239" Type="http://schemas.openxmlformats.org/officeDocument/2006/relationships/externalLink" Target="externalLinks/externalLink229.xml"/><Relationship Id="rId250" Type="http://schemas.openxmlformats.org/officeDocument/2006/relationships/customXml" Target="../customXml/item1.xml"/><Relationship Id="rId24" Type="http://schemas.openxmlformats.org/officeDocument/2006/relationships/externalLink" Target="externalLinks/externalLink14.xml"/><Relationship Id="rId45" Type="http://schemas.openxmlformats.org/officeDocument/2006/relationships/externalLink" Target="externalLinks/externalLink35.xml"/><Relationship Id="rId66" Type="http://schemas.openxmlformats.org/officeDocument/2006/relationships/externalLink" Target="externalLinks/externalLink56.xml"/><Relationship Id="rId87" Type="http://schemas.openxmlformats.org/officeDocument/2006/relationships/externalLink" Target="externalLinks/externalLink77.xml"/><Relationship Id="rId110" Type="http://schemas.openxmlformats.org/officeDocument/2006/relationships/externalLink" Target="externalLinks/externalLink100.xml"/><Relationship Id="rId131" Type="http://schemas.openxmlformats.org/officeDocument/2006/relationships/externalLink" Target="externalLinks/externalLink121.xml"/><Relationship Id="rId152" Type="http://schemas.openxmlformats.org/officeDocument/2006/relationships/externalLink" Target="externalLinks/externalLink142.xml"/><Relationship Id="rId173" Type="http://schemas.openxmlformats.org/officeDocument/2006/relationships/externalLink" Target="externalLinks/externalLink163.xml"/><Relationship Id="rId194" Type="http://schemas.openxmlformats.org/officeDocument/2006/relationships/externalLink" Target="externalLinks/externalLink184.xml"/><Relationship Id="rId208" Type="http://schemas.openxmlformats.org/officeDocument/2006/relationships/externalLink" Target="externalLinks/externalLink198.xml"/><Relationship Id="rId229" Type="http://schemas.openxmlformats.org/officeDocument/2006/relationships/externalLink" Target="externalLinks/externalLink219.xml"/><Relationship Id="rId240" Type="http://schemas.openxmlformats.org/officeDocument/2006/relationships/externalLink" Target="externalLinks/externalLink230.xml"/><Relationship Id="rId14" Type="http://schemas.openxmlformats.org/officeDocument/2006/relationships/externalLink" Target="externalLinks/externalLink4.xml"/><Relationship Id="rId35" Type="http://schemas.openxmlformats.org/officeDocument/2006/relationships/externalLink" Target="externalLinks/externalLink25.xml"/><Relationship Id="rId56" Type="http://schemas.openxmlformats.org/officeDocument/2006/relationships/externalLink" Target="externalLinks/externalLink46.xml"/><Relationship Id="rId77" Type="http://schemas.openxmlformats.org/officeDocument/2006/relationships/externalLink" Target="externalLinks/externalLink67.xml"/><Relationship Id="rId100" Type="http://schemas.openxmlformats.org/officeDocument/2006/relationships/externalLink" Target="externalLinks/externalLink90.xml"/><Relationship Id="rId8" Type="http://schemas.openxmlformats.org/officeDocument/2006/relationships/worksheet" Target="worksheets/sheet8.xml"/><Relationship Id="rId98" Type="http://schemas.openxmlformats.org/officeDocument/2006/relationships/externalLink" Target="externalLinks/externalLink88.xml"/><Relationship Id="rId121" Type="http://schemas.openxmlformats.org/officeDocument/2006/relationships/externalLink" Target="externalLinks/externalLink111.xml"/><Relationship Id="rId142" Type="http://schemas.openxmlformats.org/officeDocument/2006/relationships/externalLink" Target="externalLinks/externalLink132.xml"/><Relationship Id="rId163" Type="http://schemas.openxmlformats.org/officeDocument/2006/relationships/externalLink" Target="externalLinks/externalLink153.xml"/><Relationship Id="rId184" Type="http://schemas.openxmlformats.org/officeDocument/2006/relationships/externalLink" Target="externalLinks/externalLink174.xml"/><Relationship Id="rId219" Type="http://schemas.openxmlformats.org/officeDocument/2006/relationships/externalLink" Target="externalLinks/externalLink209.xml"/><Relationship Id="rId230" Type="http://schemas.openxmlformats.org/officeDocument/2006/relationships/externalLink" Target="externalLinks/externalLink220.xml"/><Relationship Id="rId25" Type="http://schemas.openxmlformats.org/officeDocument/2006/relationships/externalLink" Target="externalLinks/externalLink15.xml"/><Relationship Id="rId46" Type="http://schemas.openxmlformats.org/officeDocument/2006/relationships/externalLink" Target="externalLinks/externalLink36.xml"/><Relationship Id="rId67" Type="http://schemas.openxmlformats.org/officeDocument/2006/relationships/externalLink" Target="externalLinks/externalLink57.xml"/><Relationship Id="rId88" Type="http://schemas.openxmlformats.org/officeDocument/2006/relationships/externalLink" Target="externalLinks/externalLink78.xml"/><Relationship Id="rId111" Type="http://schemas.openxmlformats.org/officeDocument/2006/relationships/externalLink" Target="externalLinks/externalLink101.xml"/><Relationship Id="rId132" Type="http://schemas.openxmlformats.org/officeDocument/2006/relationships/externalLink" Target="externalLinks/externalLink122.xml"/><Relationship Id="rId153" Type="http://schemas.openxmlformats.org/officeDocument/2006/relationships/externalLink" Target="externalLinks/externalLink143.xml"/><Relationship Id="rId174" Type="http://schemas.openxmlformats.org/officeDocument/2006/relationships/externalLink" Target="externalLinks/externalLink164.xml"/><Relationship Id="rId195" Type="http://schemas.openxmlformats.org/officeDocument/2006/relationships/externalLink" Target="externalLinks/externalLink185.xml"/><Relationship Id="rId209" Type="http://schemas.openxmlformats.org/officeDocument/2006/relationships/externalLink" Target="externalLinks/externalLink199.xml"/><Relationship Id="rId220" Type="http://schemas.openxmlformats.org/officeDocument/2006/relationships/externalLink" Target="externalLinks/externalLink210.xml"/><Relationship Id="rId241" Type="http://schemas.openxmlformats.org/officeDocument/2006/relationships/externalLink" Target="externalLinks/externalLink231.xml"/><Relationship Id="rId15" Type="http://schemas.openxmlformats.org/officeDocument/2006/relationships/externalLink" Target="externalLinks/externalLink5.xml"/><Relationship Id="rId36" Type="http://schemas.openxmlformats.org/officeDocument/2006/relationships/externalLink" Target="externalLinks/externalLink26.xml"/><Relationship Id="rId57" Type="http://schemas.openxmlformats.org/officeDocument/2006/relationships/externalLink" Target="externalLinks/externalLink47.xml"/><Relationship Id="rId78" Type="http://schemas.openxmlformats.org/officeDocument/2006/relationships/externalLink" Target="externalLinks/externalLink68.xml"/><Relationship Id="rId99" Type="http://schemas.openxmlformats.org/officeDocument/2006/relationships/externalLink" Target="externalLinks/externalLink89.xml"/><Relationship Id="rId101" Type="http://schemas.openxmlformats.org/officeDocument/2006/relationships/externalLink" Target="externalLinks/externalLink91.xml"/><Relationship Id="rId122" Type="http://schemas.openxmlformats.org/officeDocument/2006/relationships/externalLink" Target="externalLinks/externalLink112.xml"/><Relationship Id="rId143" Type="http://schemas.openxmlformats.org/officeDocument/2006/relationships/externalLink" Target="externalLinks/externalLink133.xml"/><Relationship Id="rId164" Type="http://schemas.openxmlformats.org/officeDocument/2006/relationships/externalLink" Target="externalLinks/externalLink154.xml"/><Relationship Id="rId185" Type="http://schemas.openxmlformats.org/officeDocument/2006/relationships/externalLink" Target="externalLinks/externalLink17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externalLink" Target="externalLinks/externalLink170.xml"/><Relationship Id="rId210" Type="http://schemas.openxmlformats.org/officeDocument/2006/relationships/externalLink" Target="externalLinks/externalLink200.xml"/><Relationship Id="rId215" Type="http://schemas.openxmlformats.org/officeDocument/2006/relationships/externalLink" Target="externalLinks/externalLink205.xml"/><Relationship Id="rId236" Type="http://schemas.openxmlformats.org/officeDocument/2006/relationships/externalLink" Target="externalLinks/externalLink226.xml"/><Relationship Id="rId26" Type="http://schemas.openxmlformats.org/officeDocument/2006/relationships/externalLink" Target="externalLinks/externalLink16.xml"/><Relationship Id="rId231" Type="http://schemas.openxmlformats.org/officeDocument/2006/relationships/externalLink" Target="externalLinks/externalLink221.xml"/><Relationship Id="rId47" Type="http://schemas.openxmlformats.org/officeDocument/2006/relationships/externalLink" Target="externalLinks/externalLink37.xml"/><Relationship Id="rId68" Type="http://schemas.openxmlformats.org/officeDocument/2006/relationships/externalLink" Target="externalLinks/externalLink58.xml"/><Relationship Id="rId89" Type="http://schemas.openxmlformats.org/officeDocument/2006/relationships/externalLink" Target="externalLinks/externalLink79.xml"/><Relationship Id="rId112" Type="http://schemas.openxmlformats.org/officeDocument/2006/relationships/externalLink" Target="externalLinks/externalLink102.xml"/><Relationship Id="rId133" Type="http://schemas.openxmlformats.org/officeDocument/2006/relationships/externalLink" Target="externalLinks/externalLink123.xml"/><Relationship Id="rId154" Type="http://schemas.openxmlformats.org/officeDocument/2006/relationships/externalLink" Target="externalLinks/externalLink144.xml"/><Relationship Id="rId175" Type="http://schemas.openxmlformats.org/officeDocument/2006/relationships/externalLink" Target="externalLinks/externalLink165.xml"/><Relationship Id="rId196" Type="http://schemas.openxmlformats.org/officeDocument/2006/relationships/externalLink" Target="externalLinks/externalLink186.xml"/><Relationship Id="rId200" Type="http://schemas.openxmlformats.org/officeDocument/2006/relationships/externalLink" Target="externalLinks/externalLink190.xml"/><Relationship Id="rId16" Type="http://schemas.openxmlformats.org/officeDocument/2006/relationships/externalLink" Target="externalLinks/externalLink6.xml"/><Relationship Id="rId221" Type="http://schemas.openxmlformats.org/officeDocument/2006/relationships/externalLink" Target="externalLinks/externalLink211.xml"/><Relationship Id="rId242" Type="http://schemas.openxmlformats.org/officeDocument/2006/relationships/externalLink" Target="externalLinks/externalLink232.xml"/><Relationship Id="rId37" Type="http://schemas.openxmlformats.org/officeDocument/2006/relationships/externalLink" Target="externalLinks/externalLink27.xml"/><Relationship Id="rId58" Type="http://schemas.openxmlformats.org/officeDocument/2006/relationships/externalLink" Target="externalLinks/externalLink48.xml"/><Relationship Id="rId79" Type="http://schemas.openxmlformats.org/officeDocument/2006/relationships/externalLink" Target="externalLinks/externalLink69.xml"/><Relationship Id="rId102" Type="http://schemas.openxmlformats.org/officeDocument/2006/relationships/externalLink" Target="externalLinks/externalLink92.xml"/><Relationship Id="rId123" Type="http://schemas.openxmlformats.org/officeDocument/2006/relationships/externalLink" Target="externalLinks/externalLink113.xml"/><Relationship Id="rId144" Type="http://schemas.openxmlformats.org/officeDocument/2006/relationships/externalLink" Target="externalLinks/externalLink134.xml"/><Relationship Id="rId90" Type="http://schemas.openxmlformats.org/officeDocument/2006/relationships/externalLink" Target="externalLinks/externalLink80.xml"/><Relationship Id="rId165" Type="http://schemas.openxmlformats.org/officeDocument/2006/relationships/externalLink" Target="externalLinks/externalLink155.xml"/><Relationship Id="rId186" Type="http://schemas.openxmlformats.org/officeDocument/2006/relationships/externalLink" Target="externalLinks/externalLink176.xml"/><Relationship Id="rId211" Type="http://schemas.openxmlformats.org/officeDocument/2006/relationships/externalLink" Target="externalLinks/externalLink201.xml"/><Relationship Id="rId232" Type="http://schemas.openxmlformats.org/officeDocument/2006/relationships/externalLink" Target="externalLinks/externalLink222.xml"/><Relationship Id="rId27" Type="http://schemas.openxmlformats.org/officeDocument/2006/relationships/externalLink" Target="externalLinks/externalLink17.xml"/><Relationship Id="rId48" Type="http://schemas.openxmlformats.org/officeDocument/2006/relationships/externalLink" Target="externalLinks/externalLink38.xml"/><Relationship Id="rId69" Type="http://schemas.openxmlformats.org/officeDocument/2006/relationships/externalLink" Target="externalLinks/externalLink59.xml"/><Relationship Id="rId113" Type="http://schemas.openxmlformats.org/officeDocument/2006/relationships/externalLink" Target="externalLinks/externalLink103.xml"/><Relationship Id="rId134" Type="http://schemas.openxmlformats.org/officeDocument/2006/relationships/externalLink" Target="externalLinks/externalLink124.xml"/><Relationship Id="rId80" Type="http://schemas.openxmlformats.org/officeDocument/2006/relationships/externalLink" Target="externalLinks/externalLink70.xml"/><Relationship Id="rId155" Type="http://schemas.openxmlformats.org/officeDocument/2006/relationships/externalLink" Target="externalLinks/externalLink145.xml"/><Relationship Id="rId176" Type="http://schemas.openxmlformats.org/officeDocument/2006/relationships/externalLink" Target="externalLinks/externalLink166.xml"/><Relationship Id="rId197" Type="http://schemas.openxmlformats.org/officeDocument/2006/relationships/externalLink" Target="externalLinks/externalLink187.xml"/><Relationship Id="rId201" Type="http://schemas.openxmlformats.org/officeDocument/2006/relationships/externalLink" Target="externalLinks/externalLink191.xml"/><Relationship Id="rId222" Type="http://schemas.openxmlformats.org/officeDocument/2006/relationships/externalLink" Target="externalLinks/externalLink212.xml"/><Relationship Id="rId243" Type="http://schemas.openxmlformats.org/officeDocument/2006/relationships/externalLink" Target="externalLinks/externalLink233.xml"/><Relationship Id="rId17" Type="http://schemas.openxmlformats.org/officeDocument/2006/relationships/externalLink" Target="externalLinks/externalLink7.xml"/><Relationship Id="rId38" Type="http://schemas.openxmlformats.org/officeDocument/2006/relationships/externalLink" Target="externalLinks/externalLink28.xml"/><Relationship Id="rId59" Type="http://schemas.openxmlformats.org/officeDocument/2006/relationships/externalLink" Target="externalLinks/externalLink49.xml"/><Relationship Id="rId103" Type="http://schemas.openxmlformats.org/officeDocument/2006/relationships/externalLink" Target="externalLinks/externalLink93.xml"/><Relationship Id="rId124" Type="http://schemas.openxmlformats.org/officeDocument/2006/relationships/externalLink" Target="externalLinks/externalLink114.xml"/><Relationship Id="rId70" Type="http://schemas.openxmlformats.org/officeDocument/2006/relationships/externalLink" Target="externalLinks/externalLink60.xml"/><Relationship Id="rId91" Type="http://schemas.openxmlformats.org/officeDocument/2006/relationships/externalLink" Target="externalLinks/externalLink81.xml"/><Relationship Id="rId145" Type="http://schemas.openxmlformats.org/officeDocument/2006/relationships/externalLink" Target="externalLinks/externalLink135.xml"/><Relationship Id="rId166" Type="http://schemas.openxmlformats.org/officeDocument/2006/relationships/externalLink" Target="externalLinks/externalLink156.xml"/><Relationship Id="rId187" Type="http://schemas.openxmlformats.org/officeDocument/2006/relationships/externalLink" Target="externalLinks/externalLink177.xml"/><Relationship Id="rId1" Type="http://schemas.openxmlformats.org/officeDocument/2006/relationships/worksheet" Target="worksheets/sheet1.xml"/><Relationship Id="rId212" Type="http://schemas.openxmlformats.org/officeDocument/2006/relationships/externalLink" Target="externalLinks/externalLink202.xml"/><Relationship Id="rId233" Type="http://schemas.openxmlformats.org/officeDocument/2006/relationships/externalLink" Target="externalLinks/externalLink223.xml"/><Relationship Id="rId28" Type="http://schemas.openxmlformats.org/officeDocument/2006/relationships/externalLink" Target="externalLinks/externalLink18.xml"/><Relationship Id="rId49" Type="http://schemas.openxmlformats.org/officeDocument/2006/relationships/externalLink" Target="externalLinks/externalLink39.xml"/><Relationship Id="rId114" Type="http://schemas.openxmlformats.org/officeDocument/2006/relationships/externalLink" Target="externalLinks/externalLink104.xml"/><Relationship Id="rId60" Type="http://schemas.openxmlformats.org/officeDocument/2006/relationships/externalLink" Target="externalLinks/externalLink50.xml"/><Relationship Id="rId81" Type="http://schemas.openxmlformats.org/officeDocument/2006/relationships/externalLink" Target="externalLinks/externalLink71.xml"/><Relationship Id="rId135" Type="http://schemas.openxmlformats.org/officeDocument/2006/relationships/externalLink" Target="externalLinks/externalLink125.xml"/><Relationship Id="rId156" Type="http://schemas.openxmlformats.org/officeDocument/2006/relationships/externalLink" Target="externalLinks/externalLink146.xml"/><Relationship Id="rId177" Type="http://schemas.openxmlformats.org/officeDocument/2006/relationships/externalLink" Target="externalLinks/externalLink167.xml"/><Relationship Id="rId198" Type="http://schemas.openxmlformats.org/officeDocument/2006/relationships/externalLink" Target="externalLinks/externalLink188.xml"/><Relationship Id="rId202" Type="http://schemas.openxmlformats.org/officeDocument/2006/relationships/externalLink" Target="externalLinks/externalLink192.xml"/><Relationship Id="rId223" Type="http://schemas.openxmlformats.org/officeDocument/2006/relationships/externalLink" Target="externalLinks/externalLink213.xml"/><Relationship Id="rId244" Type="http://schemas.openxmlformats.org/officeDocument/2006/relationships/externalLink" Target="externalLinks/externalLink234.xml"/><Relationship Id="rId18" Type="http://schemas.openxmlformats.org/officeDocument/2006/relationships/externalLink" Target="externalLinks/externalLink8.xml"/><Relationship Id="rId39" Type="http://schemas.openxmlformats.org/officeDocument/2006/relationships/externalLink" Target="externalLinks/externalLink29.xml"/><Relationship Id="rId50" Type="http://schemas.openxmlformats.org/officeDocument/2006/relationships/externalLink" Target="externalLinks/externalLink40.xml"/><Relationship Id="rId104" Type="http://schemas.openxmlformats.org/officeDocument/2006/relationships/externalLink" Target="externalLinks/externalLink94.xml"/><Relationship Id="rId125" Type="http://schemas.openxmlformats.org/officeDocument/2006/relationships/externalLink" Target="externalLinks/externalLink115.xml"/><Relationship Id="rId146" Type="http://schemas.openxmlformats.org/officeDocument/2006/relationships/externalLink" Target="externalLinks/externalLink136.xml"/><Relationship Id="rId167" Type="http://schemas.openxmlformats.org/officeDocument/2006/relationships/externalLink" Target="externalLinks/externalLink157.xml"/><Relationship Id="rId188" Type="http://schemas.openxmlformats.org/officeDocument/2006/relationships/externalLink" Target="externalLinks/externalLink178.xml"/><Relationship Id="rId71" Type="http://schemas.openxmlformats.org/officeDocument/2006/relationships/externalLink" Target="externalLinks/externalLink61.xml"/><Relationship Id="rId92" Type="http://schemas.openxmlformats.org/officeDocument/2006/relationships/externalLink" Target="externalLinks/externalLink82.xml"/><Relationship Id="rId213" Type="http://schemas.openxmlformats.org/officeDocument/2006/relationships/externalLink" Target="externalLinks/externalLink203.xml"/><Relationship Id="rId234" Type="http://schemas.openxmlformats.org/officeDocument/2006/relationships/externalLink" Target="externalLinks/externalLink224.xml"/><Relationship Id="rId2" Type="http://schemas.openxmlformats.org/officeDocument/2006/relationships/worksheet" Target="worksheets/sheet2.xml"/><Relationship Id="rId29" Type="http://schemas.openxmlformats.org/officeDocument/2006/relationships/externalLink" Target="externalLinks/externalLink19.xml"/><Relationship Id="rId40" Type="http://schemas.openxmlformats.org/officeDocument/2006/relationships/externalLink" Target="externalLinks/externalLink30.xml"/><Relationship Id="rId115" Type="http://schemas.openxmlformats.org/officeDocument/2006/relationships/externalLink" Target="externalLinks/externalLink105.xml"/><Relationship Id="rId136" Type="http://schemas.openxmlformats.org/officeDocument/2006/relationships/externalLink" Target="externalLinks/externalLink126.xml"/><Relationship Id="rId157" Type="http://schemas.openxmlformats.org/officeDocument/2006/relationships/externalLink" Target="externalLinks/externalLink147.xml"/><Relationship Id="rId178" Type="http://schemas.openxmlformats.org/officeDocument/2006/relationships/externalLink" Target="externalLinks/externalLink168.xml"/><Relationship Id="rId61" Type="http://schemas.openxmlformats.org/officeDocument/2006/relationships/externalLink" Target="externalLinks/externalLink51.xml"/><Relationship Id="rId82" Type="http://schemas.openxmlformats.org/officeDocument/2006/relationships/externalLink" Target="externalLinks/externalLink72.xml"/><Relationship Id="rId199" Type="http://schemas.openxmlformats.org/officeDocument/2006/relationships/externalLink" Target="externalLinks/externalLink189.xml"/><Relationship Id="rId203" Type="http://schemas.openxmlformats.org/officeDocument/2006/relationships/externalLink" Target="externalLinks/externalLink193.xml"/><Relationship Id="rId19" Type="http://schemas.openxmlformats.org/officeDocument/2006/relationships/externalLink" Target="externalLinks/externalLink9.xml"/><Relationship Id="rId224" Type="http://schemas.openxmlformats.org/officeDocument/2006/relationships/externalLink" Target="externalLinks/externalLink214.xml"/><Relationship Id="rId245" Type="http://schemas.openxmlformats.org/officeDocument/2006/relationships/theme" Target="theme/theme1.xml"/><Relationship Id="rId30" Type="http://schemas.openxmlformats.org/officeDocument/2006/relationships/externalLink" Target="externalLinks/externalLink20.xml"/><Relationship Id="rId105" Type="http://schemas.openxmlformats.org/officeDocument/2006/relationships/externalLink" Target="externalLinks/externalLink95.xml"/><Relationship Id="rId126" Type="http://schemas.openxmlformats.org/officeDocument/2006/relationships/externalLink" Target="externalLinks/externalLink116.xml"/><Relationship Id="rId147" Type="http://schemas.openxmlformats.org/officeDocument/2006/relationships/externalLink" Target="externalLinks/externalLink137.xml"/><Relationship Id="rId168" Type="http://schemas.openxmlformats.org/officeDocument/2006/relationships/externalLink" Target="externalLinks/externalLink158.xml"/><Relationship Id="rId51" Type="http://schemas.openxmlformats.org/officeDocument/2006/relationships/externalLink" Target="externalLinks/externalLink41.xml"/><Relationship Id="rId72" Type="http://schemas.openxmlformats.org/officeDocument/2006/relationships/externalLink" Target="externalLinks/externalLink62.xml"/><Relationship Id="rId93" Type="http://schemas.openxmlformats.org/officeDocument/2006/relationships/externalLink" Target="externalLinks/externalLink83.xml"/><Relationship Id="rId189" Type="http://schemas.openxmlformats.org/officeDocument/2006/relationships/externalLink" Target="externalLinks/externalLink179.xml"/><Relationship Id="rId3" Type="http://schemas.openxmlformats.org/officeDocument/2006/relationships/worksheet" Target="worksheets/sheet3.xml"/><Relationship Id="rId214" Type="http://schemas.openxmlformats.org/officeDocument/2006/relationships/externalLink" Target="externalLinks/externalLink204.xml"/><Relationship Id="rId235" Type="http://schemas.openxmlformats.org/officeDocument/2006/relationships/externalLink" Target="externalLinks/externalLink225.xml"/><Relationship Id="rId116" Type="http://schemas.openxmlformats.org/officeDocument/2006/relationships/externalLink" Target="externalLinks/externalLink106.xml"/><Relationship Id="rId137" Type="http://schemas.openxmlformats.org/officeDocument/2006/relationships/externalLink" Target="externalLinks/externalLink127.xml"/><Relationship Id="rId158" Type="http://schemas.openxmlformats.org/officeDocument/2006/relationships/externalLink" Target="externalLinks/externalLink148.xml"/><Relationship Id="rId20" Type="http://schemas.openxmlformats.org/officeDocument/2006/relationships/externalLink" Target="externalLinks/externalLink10.xml"/><Relationship Id="rId41" Type="http://schemas.openxmlformats.org/officeDocument/2006/relationships/externalLink" Target="externalLinks/externalLink31.xml"/><Relationship Id="rId62" Type="http://schemas.openxmlformats.org/officeDocument/2006/relationships/externalLink" Target="externalLinks/externalLink52.xml"/><Relationship Id="rId83" Type="http://schemas.openxmlformats.org/officeDocument/2006/relationships/externalLink" Target="externalLinks/externalLink73.xml"/><Relationship Id="rId179" Type="http://schemas.openxmlformats.org/officeDocument/2006/relationships/externalLink" Target="externalLinks/externalLink169.xml"/><Relationship Id="rId190" Type="http://schemas.openxmlformats.org/officeDocument/2006/relationships/externalLink" Target="externalLinks/externalLink180.xml"/><Relationship Id="rId204" Type="http://schemas.openxmlformats.org/officeDocument/2006/relationships/externalLink" Target="externalLinks/externalLink194.xml"/><Relationship Id="rId225" Type="http://schemas.openxmlformats.org/officeDocument/2006/relationships/externalLink" Target="externalLinks/externalLink215.xml"/><Relationship Id="rId246" Type="http://schemas.openxmlformats.org/officeDocument/2006/relationships/connections" Target="connections.xml"/><Relationship Id="rId106" Type="http://schemas.openxmlformats.org/officeDocument/2006/relationships/externalLink" Target="externalLinks/externalLink96.xml"/><Relationship Id="rId127" Type="http://schemas.openxmlformats.org/officeDocument/2006/relationships/externalLink" Target="externalLinks/externalLink117.xml"/><Relationship Id="rId10" Type="http://schemas.openxmlformats.org/officeDocument/2006/relationships/worksheet" Target="worksheets/sheet10.xml"/><Relationship Id="rId31" Type="http://schemas.openxmlformats.org/officeDocument/2006/relationships/externalLink" Target="externalLinks/externalLink21.xml"/><Relationship Id="rId52" Type="http://schemas.openxmlformats.org/officeDocument/2006/relationships/externalLink" Target="externalLinks/externalLink42.xml"/><Relationship Id="rId73" Type="http://schemas.openxmlformats.org/officeDocument/2006/relationships/externalLink" Target="externalLinks/externalLink63.xml"/><Relationship Id="rId94" Type="http://schemas.openxmlformats.org/officeDocument/2006/relationships/externalLink" Target="externalLinks/externalLink84.xml"/><Relationship Id="rId148" Type="http://schemas.openxmlformats.org/officeDocument/2006/relationships/externalLink" Target="externalLinks/externalLink138.xml"/><Relationship Id="rId169" Type="http://schemas.openxmlformats.org/officeDocument/2006/relationships/externalLink" Target="externalLinks/externalLink15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Capacidade estimada recebimento rodoviário (%)</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0.27559765835124789"/>
          <c:y val="0.3355173990347981"/>
          <c:w val="0.44880440701632629"/>
          <c:h val="0.55014748962831261"/>
        </c:manualLayout>
      </c:layout>
      <c:pieChart>
        <c:varyColors val="1"/>
        <c:ser>
          <c:idx val="0"/>
          <c:order val="0"/>
          <c:tx>
            <c:strRef>
              <c:f>Resumo!$C$83</c:f>
              <c:strCache>
                <c:ptCount val="1"/>
                <c:pt idx="0">
                  <c:v>%</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5CBC-43DD-A044-F66F95942C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5CBC-43DD-A044-F66F95942C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72E6-4F26-B7CC-0FF5F0292E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9-72E6-4F26-B7CC-0FF5F0292E51}"/>
              </c:ext>
            </c:extLst>
          </c:dPt>
          <c:dLbls>
            <c:dLbl>
              <c:idx val="1"/>
              <c:layout>
                <c:manualLayout>
                  <c:x val="-2.2625480029915823E-3"/>
                  <c:y val="-2.790107799619530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BC-43DD-A044-F66F95942CDA}"/>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Resumo!$A$84:$A$88</c15:sqref>
                  </c15:fullRef>
                </c:ext>
              </c:extLst>
              <c:f>Resumo!$A$85:$A$88</c:f>
              <c:strCache>
                <c:ptCount val="4"/>
                <c:pt idx="0">
                  <c:v>Própria</c:v>
                </c:pt>
                <c:pt idx="1">
                  <c:v>Pool</c:v>
                </c:pt>
                <c:pt idx="2">
                  <c:v>Terceiros</c:v>
                </c:pt>
                <c:pt idx="3">
                  <c:v>Democrática</c:v>
                </c:pt>
              </c:strCache>
            </c:strRef>
          </c:cat>
          <c:val>
            <c:numRef>
              <c:extLst>
                <c:ext xmlns:c15="http://schemas.microsoft.com/office/drawing/2012/chart" uri="{02D57815-91ED-43cb-92C2-25804820EDAC}">
                  <c15:fullRef>
                    <c15:sqref>Resumo!$C$84:$C$88</c15:sqref>
                  </c15:fullRef>
                </c:ext>
              </c:extLst>
              <c:f>Resumo!$C$85:$C$88</c:f>
              <c:numCache>
                <c:formatCode>0.0%</c:formatCode>
                <c:ptCount val="4"/>
                <c:pt idx="0">
                  <c:v>0.31775746557647183</c:v>
                </c:pt>
                <c:pt idx="1">
                  <c:v>0.16616310197526568</c:v>
                </c:pt>
                <c:pt idx="2">
                  <c:v>0.49404997526991412</c:v>
                </c:pt>
                <c:pt idx="3">
                  <c:v>2.2029457178348276E-2</c:v>
                </c:pt>
              </c:numCache>
            </c:numRef>
          </c:val>
          <c:extLst>
            <c:ext xmlns:c15="http://schemas.microsoft.com/office/drawing/2012/chart" uri="{02D57815-91ED-43cb-92C2-25804820EDAC}">
              <c15:categoryFilterExceptions>
                <c15:categoryFilterException>
                  <c15:sqref>Resumo!$C$84</c15:sqref>
                  <c15:spPr xmlns:c15="http://schemas.microsoft.com/office/drawing/2012/chart">
                    <a:solidFill>
                      <a:schemeClr val="accent1"/>
                    </a:solidFill>
                    <a:ln w="19050">
                      <a:solidFill>
                        <a:schemeClr val="lt1"/>
                      </a:solidFill>
                    </a:ln>
                    <a:effectLst/>
                  </c15:spPr>
                  <c15:bubble3D val="0"/>
                </c15:categoryFilterException>
              </c15:categoryFilterExceptions>
            </c:ext>
            <c:ext xmlns:c16="http://schemas.microsoft.com/office/drawing/2014/chart" uri="{C3380CC4-5D6E-409C-BE32-E72D297353CC}">
              <c16:uniqueId val="{00000006-5CBC-43DD-A044-F66F95942CDA}"/>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Capacidade de venda (%)</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0.27559765835124789"/>
          <c:y val="0.3355173990347981"/>
          <c:w val="0.44880440701632629"/>
          <c:h val="0.55014748962831261"/>
        </c:manualLayout>
      </c:layout>
      <c:pieChart>
        <c:varyColors val="1"/>
        <c:ser>
          <c:idx val="0"/>
          <c:order val="0"/>
          <c:tx>
            <c:strRef>
              <c:f>Resumo!$C$83</c:f>
              <c:strCache>
                <c:ptCount val="1"/>
                <c:pt idx="0">
                  <c:v>%</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0417-427C-9139-321A517BD2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0417-427C-9139-321A517BD2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41A3-42E5-8758-FC714AD21C05}"/>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9-41A3-42E5-8758-FC714AD21C05}"/>
              </c:ext>
            </c:extLst>
          </c:dPt>
          <c:dLbls>
            <c:dLbl>
              <c:idx val="1"/>
              <c:layout>
                <c:manualLayout>
                  <c:x val="-1.6072288245849293E-2"/>
                  <c:y val="-1.086548738194429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417-427C-9139-321A517BD261}"/>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Resumo!$A$61:$A$65</c15:sqref>
                  </c15:fullRef>
                </c:ext>
              </c:extLst>
              <c:f>Resumo!$A$62:$A$65</c:f>
              <c:strCache>
                <c:ptCount val="4"/>
                <c:pt idx="0">
                  <c:v>Própria</c:v>
                </c:pt>
                <c:pt idx="1">
                  <c:v>Pool</c:v>
                </c:pt>
                <c:pt idx="2">
                  <c:v>Terceiros</c:v>
                </c:pt>
                <c:pt idx="3">
                  <c:v>Democrática</c:v>
                </c:pt>
              </c:strCache>
            </c:strRef>
          </c:cat>
          <c:val>
            <c:numRef>
              <c:extLst>
                <c:ext xmlns:c15="http://schemas.microsoft.com/office/drawing/2012/chart" uri="{02D57815-91ED-43cb-92C2-25804820EDAC}">
                  <c15:fullRef>
                    <c15:sqref>Resumo!$C$61:$C$65</c15:sqref>
                  </c15:fullRef>
                </c:ext>
              </c:extLst>
              <c:f>Resumo!$C$62:$C$65</c:f>
              <c:numCache>
                <c:formatCode>0.0%</c:formatCode>
                <c:ptCount val="4"/>
                <c:pt idx="0">
                  <c:v>0.41631654616912933</c:v>
                </c:pt>
                <c:pt idx="1">
                  <c:v>0.27598473680679886</c:v>
                </c:pt>
                <c:pt idx="2">
                  <c:v>0.30574273801366814</c:v>
                </c:pt>
                <c:pt idx="3">
                  <c:v>1.9559790104036103E-3</c:v>
                </c:pt>
              </c:numCache>
            </c:numRef>
          </c:val>
          <c:extLst>
            <c:ext xmlns:c15="http://schemas.microsoft.com/office/drawing/2012/chart" uri="{02D57815-91ED-43cb-92C2-25804820EDAC}">
              <c15:categoryFilterExceptions>
                <c15:categoryFilterException>
                  <c15:sqref>Resumo!$C$61</c15:sqref>
                  <c15:spPr xmlns:c15="http://schemas.microsoft.com/office/drawing/2012/chart">
                    <a:solidFill>
                      <a:schemeClr val="accent1"/>
                    </a:solidFill>
                    <a:ln w="19050">
                      <a:solidFill>
                        <a:schemeClr val="lt1"/>
                      </a:solidFill>
                    </a:ln>
                    <a:effectLst/>
                  </c15:spPr>
                  <c15:bubble3D val="0"/>
                </c15:categoryFilterException>
              </c15:categoryFilterExceptions>
            </c:ext>
            <c:ext xmlns:c16="http://schemas.microsoft.com/office/drawing/2014/chart" uri="{C3380CC4-5D6E-409C-BE32-E72D297353CC}">
              <c16:uniqueId val="{00000006-0417-427C-9139-321A517BD261}"/>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Capacidade estimada expedição rodoviária (%)</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0.27559765835124789"/>
          <c:y val="0.3355173990347981"/>
          <c:w val="0.44880440701632629"/>
          <c:h val="0.55014748962831261"/>
        </c:manualLayout>
      </c:layout>
      <c:pieChart>
        <c:varyColors val="1"/>
        <c:ser>
          <c:idx val="0"/>
          <c:order val="0"/>
          <c:tx>
            <c:strRef>
              <c:f>Resumo!$C$83</c:f>
              <c:strCache>
                <c:ptCount val="1"/>
                <c:pt idx="0">
                  <c:v>%</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C8-4D06-B254-EC741FE22F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C8-4D06-B254-EC741FE22F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C8-4D06-B254-EC741FE22F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193-4A14-AA3E-2658BF4560C8}"/>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Resumo!$A$110:$A$113</c:f>
              <c:strCache>
                <c:ptCount val="4"/>
                <c:pt idx="0">
                  <c:v>Própria</c:v>
                </c:pt>
                <c:pt idx="1">
                  <c:v>Pool</c:v>
                </c:pt>
                <c:pt idx="2">
                  <c:v>Terceiros</c:v>
                </c:pt>
                <c:pt idx="3">
                  <c:v>Democrática</c:v>
                </c:pt>
              </c:strCache>
            </c:strRef>
          </c:cat>
          <c:val>
            <c:numRef>
              <c:f>Resumo!$C$110:$C$113</c:f>
              <c:numCache>
                <c:formatCode>0%</c:formatCode>
                <c:ptCount val="4"/>
                <c:pt idx="0">
                  <c:v>0.29335519685617445</c:v>
                </c:pt>
                <c:pt idx="1">
                  <c:v>0.19648877173887727</c:v>
                </c:pt>
                <c:pt idx="2">
                  <c:v>0.4767962889801392</c:v>
                </c:pt>
                <c:pt idx="3">
                  <c:v>3.3359742424809005E-2</c:v>
                </c:pt>
              </c:numCache>
            </c:numRef>
          </c:val>
          <c:extLst>
            <c:ext xmlns:c16="http://schemas.microsoft.com/office/drawing/2014/chart" uri="{C3380CC4-5D6E-409C-BE32-E72D297353CC}">
              <c16:uniqueId val="{00000006-AFC8-4D06-B254-EC741FE22F0E}"/>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etalhamento Tancagem'!A1"/><Relationship Id="rId3" Type="http://schemas.openxmlformats.org/officeDocument/2006/relationships/hyperlink" Target="#'Recebimento Rodo - ALE'!A1"/><Relationship Id="rId7" Type="http://schemas.openxmlformats.org/officeDocument/2006/relationships/hyperlink" Target="#'Expedi&#231;&#227;o Rodo - ALE'!A1"/><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hyperlink" Target="#'Capacidade ALE'!A1"/><Relationship Id="rId4" Type="http://schemas.openxmlformats.org/officeDocument/2006/relationships/chart" Target="../charts/chart2.xml"/><Relationship Id="rId9" Type="http://schemas.openxmlformats.org/officeDocument/2006/relationships/hyperlink" Target="#'Capacidade ALE - Pr&#243;pria'!A1"/></Relationships>
</file>

<file path=xl/drawings/_rels/drawing2.xml.rels><?xml version="1.0" encoding="UTF-8" standalone="yes"?>
<Relationships xmlns="http://schemas.openxmlformats.org/package/2006/relationships"><Relationship Id="rId1" Type="http://schemas.openxmlformats.org/officeDocument/2006/relationships/hyperlink" Target="#Resumo!A1"/></Relationships>
</file>

<file path=xl/drawings/_rels/drawing3.xml.rels><?xml version="1.0" encoding="UTF-8" standalone="yes"?>
<Relationships xmlns="http://schemas.openxmlformats.org/package/2006/relationships"><Relationship Id="rId1" Type="http://schemas.openxmlformats.org/officeDocument/2006/relationships/hyperlink" Target="#Resumo!A1"/></Relationships>
</file>

<file path=xl/drawings/_rels/drawing4.xml.rels><?xml version="1.0" encoding="UTF-8" standalone="yes"?>
<Relationships xmlns="http://schemas.openxmlformats.org/package/2006/relationships"><Relationship Id="rId1" Type="http://schemas.openxmlformats.org/officeDocument/2006/relationships/hyperlink" Target="#Resumo!A1"/></Relationships>
</file>

<file path=xl/drawings/_rels/drawing5.xml.rels><?xml version="1.0" encoding="UTF-8" standalone="yes"?>
<Relationships xmlns="http://schemas.openxmlformats.org/package/2006/relationships"><Relationship Id="rId1" Type="http://schemas.openxmlformats.org/officeDocument/2006/relationships/hyperlink" Target="#Resumo!A1"/></Relationships>
</file>

<file path=xl/drawings/_rels/drawing6.xml.rels><?xml version="1.0" encoding="UTF-8" standalone="yes"?>
<Relationships xmlns="http://schemas.openxmlformats.org/package/2006/relationships"><Relationship Id="rId1" Type="http://schemas.openxmlformats.org/officeDocument/2006/relationships/hyperlink" Target="#Resumo!A1"/></Relationships>
</file>

<file path=xl/drawings/drawing1.xml><?xml version="1.0" encoding="utf-8"?>
<xdr:wsDr xmlns:xdr="http://schemas.openxmlformats.org/drawingml/2006/spreadsheetDrawing" xmlns:a="http://schemas.openxmlformats.org/drawingml/2006/main">
  <xdr:twoCellAnchor editAs="oneCell">
    <xdr:from>
      <xdr:col>0</xdr:col>
      <xdr:colOff>200025</xdr:colOff>
      <xdr:row>47</xdr:row>
      <xdr:rowOff>114300</xdr:rowOff>
    </xdr:from>
    <xdr:to>
      <xdr:col>1</xdr:col>
      <xdr:colOff>645584</xdr:colOff>
      <xdr:row>50</xdr:row>
      <xdr:rowOff>22014</xdr:rowOff>
    </xdr:to>
    <xdr:pic>
      <xdr:nvPicPr>
        <xdr:cNvPr id="2" name="logo">
          <a:extLst>
            <a:ext uri="{FF2B5EF4-FFF2-40B4-BE49-F238E27FC236}">
              <a16:creationId xmlns:a16="http://schemas.microsoft.com/office/drawing/2014/main" id="{A1627848-3954-4F11-9748-84782DF8E9EE}"/>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2496800"/>
          <a:ext cx="1769534" cy="4868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733425</xdr:colOff>
      <xdr:row>47</xdr:row>
      <xdr:rowOff>85725</xdr:rowOff>
    </xdr:from>
    <xdr:to>
      <xdr:col>7</xdr:col>
      <xdr:colOff>504826</xdr:colOff>
      <xdr:row>50</xdr:row>
      <xdr:rowOff>43392</xdr:rowOff>
    </xdr:to>
    <xdr:sp macro="" textlink="">
      <xdr:nvSpPr>
        <xdr:cNvPr id="3" name="Retângulo Arredondado 2">
          <a:extLst>
            <a:ext uri="{FF2B5EF4-FFF2-40B4-BE49-F238E27FC236}">
              <a16:creationId xmlns:a16="http://schemas.microsoft.com/office/drawing/2014/main" id="{BB29CCED-59E4-4DD3-9D11-C137A34453FD}"/>
            </a:ext>
          </a:extLst>
        </xdr:cNvPr>
        <xdr:cNvSpPr/>
      </xdr:nvSpPr>
      <xdr:spPr>
        <a:xfrm>
          <a:off x="2057400" y="85725"/>
          <a:ext cx="5924551" cy="529167"/>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800" b="1">
              <a:solidFill>
                <a:srgbClr val="002060"/>
              </a:solidFill>
            </a:rPr>
            <a:t>Capacidades</a:t>
          </a:r>
        </a:p>
      </xdr:txBody>
    </xdr:sp>
    <xdr:clientData/>
  </xdr:twoCellAnchor>
  <xdr:twoCellAnchor>
    <xdr:from>
      <xdr:col>3</xdr:col>
      <xdr:colOff>276224</xdr:colOff>
      <xdr:row>81</xdr:row>
      <xdr:rowOff>180975</xdr:rowOff>
    </xdr:from>
    <xdr:to>
      <xdr:col>7</xdr:col>
      <xdr:colOff>114300</xdr:colOff>
      <xdr:row>96</xdr:row>
      <xdr:rowOff>85725</xdr:rowOff>
    </xdr:to>
    <xdr:graphicFrame macro="">
      <xdr:nvGraphicFramePr>
        <xdr:cNvPr id="4" name="Gráfico 3">
          <a:extLst>
            <a:ext uri="{FF2B5EF4-FFF2-40B4-BE49-F238E27FC236}">
              <a16:creationId xmlns:a16="http://schemas.microsoft.com/office/drawing/2014/main" id="{0A871233-A342-4D7B-8DFF-BF6D9467C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89</xdr:row>
      <xdr:rowOff>85725</xdr:rowOff>
    </xdr:from>
    <xdr:to>
      <xdr:col>1</xdr:col>
      <xdr:colOff>685800</xdr:colOff>
      <xdr:row>91</xdr:row>
      <xdr:rowOff>57150</xdr:rowOff>
    </xdr:to>
    <xdr:sp macro="" textlink="">
      <xdr:nvSpPr>
        <xdr:cNvPr id="6" name="Retângulo Arredondado 8">
          <a:hlinkClick xmlns:r="http://schemas.openxmlformats.org/officeDocument/2006/relationships" r:id="rId3"/>
          <a:extLst>
            <a:ext uri="{FF2B5EF4-FFF2-40B4-BE49-F238E27FC236}">
              <a16:creationId xmlns:a16="http://schemas.microsoft.com/office/drawing/2014/main" id="{B22E9172-AEE2-47D9-BBBA-F1457C6C30C3}"/>
            </a:ext>
          </a:extLst>
        </xdr:cNvPr>
        <xdr:cNvSpPr/>
      </xdr:nvSpPr>
      <xdr:spPr>
        <a:xfrm>
          <a:off x="38100" y="20316825"/>
          <a:ext cx="1971675" cy="35242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pt-BR" sz="1800" b="1"/>
            <a:t>Detalhes</a:t>
          </a:r>
        </a:p>
      </xdr:txBody>
    </xdr:sp>
    <xdr:clientData/>
  </xdr:twoCellAnchor>
  <xdr:twoCellAnchor>
    <xdr:from>
      <xdr:col>3</xdr:col>
      <xdr:colOff>104774</xdr:colOff>
      <xdr:row>58</xdr:row>
      <xdr:rowOff>171449</xdr:rowOff>
    </xdr:from>
    <xdr:to>
      <xdr:col>7</xdr:col>
      <xdr:colOff>152400</xdr:colOff>
      <xdr:row>73</xdr:row>
      <xdr:rowOff>9524</xdr:rowOff>
    </xdr:to>
    <xdr:graphicFrame macro="">
      <xdr:nvGraphicFramePr>
        <xdr:cNvPr id="7" name="Gráfico 6">
          <a:extLst>
            <a:ext uri="{FF2B5EF4-FFF2-40B4-BE49-F238E27FC236}">
              <a16:creationId xmlns:a16="http://schemas.microsoft.com/office/drawing/2014/main" id="{D605B84B-E6B3-41CB-BEDB-4634E6DCE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66675</xdr:colOff>
      <xdr:row>52</xdr:row>
      <xdr:rowOff>57505</xdr:rowOff>
    </xdr:from>
    <xdr:to>
      <xdr:col>1</xdr:col>
      <xdr:colOff>1262700</xdr:colOff>
      <xdr:row>56</xdr:row>
      <xdr:rowOff>87505</xdr:rowOff>
    </xdr:to>
    <xdr:sp macro="" textlink="">
      <xdr:nvSpPr>
        <xdr:cNvPr id="9" name="Retângulo Arredondado 12">
          <a:hlinkClick xmlns:r="http://schemas.openxmlformats.org/officeDocument/2006/relationships" r:id="rId5"/>
          <a:extLst>
            <a:ext uri="{FF2B5EF4-FFF2-40B4-BE49-F238E27FC236}">
              <a16:creationId xmlns:a16="http://schemas.microsoft.com/office/drawing/2014/main" id="{B7F7F737-8905-4AE0-9A0B-89C094A273BF}"/>
            </a:ext>
          </a:extLst>
        </xdr:cNvPr>
        <xdr:cNvSpPr/>
      </xdr:nvSpPr>
      <xdr:spPr>
        <a:xfrm>
          <a:off x="66675" y="1010005"/>
          <a:ext cx="2520000" cy="79200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pt-BR" sz="1600" b="1"/>
            <a:t>Detalhes </a:t>
          </a:r>
        </a:p>
        <a:p>
          <a:pPr algn="ctr"/>
          <a:r>
            <a:rPr lang="pt-BR" sz="1600" b="1"/>
            <a:t>Resumo Capacidade</a:t>
          </a:r>
        </a:p>
      </xdr:txBody>
    </xdr:sp>
    <xdr:clientData/>
  </xdr:twoCellAnchor>
  <xdr:twoCellAnchor>
    <xdr:from>
      <xdr:col>3</xdr:col>
      <xdr:colOff>295275</xdr:colOff>
      <xdr:row>106</xdr:row>
      <xdr:rowOff>190500</xdr:rowOff>
    </xdr:from>
    <xdr:to>
      <xdr:col>7</xdr:col>
      <xdr:colOff>180976</xdr:colOff>
      <xdr:row>121</xdr:row>
      <xdr:rowOff>76200</xdr:rowOff>
    </xdr:to>
    <xdr:graphicFrame macro="">
      <xdr:nvGraphicFramePr>
        <xdr:cNvPr id="10" name="Gráfico 9">
          <a:extLst>
            <a:ext uri="{FF2B5EF4-FFF2-40B4-BE49-F238E27FC236}">
              <a16:creationId xmlns:a16="http://schemas.microsoft.com/office/drawing/2014/main" id="{DEA4CF6F-8E78-44E6-A791-6CE088978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38100</xdr:colOff>
      <xdr:row>114</xdr:row>
      <xdr:rowOff>85725</xdr:rowOff>
    </xdr:from>
    <xdr:to>
      <xdr:col>1</xdr:col>
      <xdr:colOff>685800</xdr:colOff>
      <xdr:row>116</xdr:row>
      <xdr:rowOff>57150</xdr:rowOff>
    </xdr:to>
    <xdr:sp macro="" textlink="">
      <xdr:nvSpPr>
        <xdr:cNvPr id="12" name="Retângulo Arredondado 19">
          <a:hlinkClick xmlns:r="http://schemas.openxmlformats.org/officeDocument/2006/relationships" r:id="rId7"/>
          <a:extLst>
            <a:ext uri="{FF2B5EF4-FFF2-40B4-BE49-F238E27FC236}">
              <a16:creationId xmlns:a16="http://schemas.microsoft.com/office/drawing/2014/main" id="{07252FD9-72FC-421B-B71B-1ECB2E5D0888}"/>
            </a:ext>
          </a:extLst>
        </xdr:cNvPr>
        <xdr:cNvSpPr/>
      </xdr:nvSpPr>
      <xdr:spPr>
        <a:xfrm>
          <a:off x="38100" y="24898350"/>
          <a:ext cx="1971675" cy="35242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pt-BR" sz="1800" b="1"/>
            <a:t>Detalhes</a:t>
          </a:r>
        </a:p>
      </xdr:txBody>
    </xdr:sp>
    <xdr:clientData/>
  </xdr:twoCellAnchor>
  <xdr:twoCellAnchor>
    <xdr:from>
      <xdr:col>4</xdr:col>
      <xdr:colOff>1114425</xdr:colOff>
      <xdr:row>52</xdr:row>
      <xdr:rowOff>58218</xdr:rowOff>
    </xdr:from>
    <xdr:to>
      <xdr:col>7</xdr:col>
      <xdr:colOff>367350</xdr:colOff>
      <xdr:row>56</xdr:row>
      <xdr:rowOff>86793</xdr:rowOff>
    </xdr:to>
    <xdr:sp macro="" textlink="">
      <xdr:nvSpPr>
        <xdr:cNvPr id="13" name="Retângulo Arredondado 13">
          <a:hlinkClick xmlns:r="http://schemas.openxmlformats.org/officeDocument/2006/relationships" r:id="rId8"/>
          <a:extLst>
            <a:ext uri="{FF2B5EF4-FFF2-40B4-BE49-F238E27FC236}">
              <a16:creationId xmlns:a16="http://schemas.microsoft.com/office/drawing/2014/main" id="{E67B2686-58C1-4EF0-9ABB-83758C765DBA}"/>
            </a:ext>
          </a:extLst>
        </xdr:cNvPr>
        <xdr:cNvSpPr/>
      </xdr:nvSpPr>
      <xdr:spPr>
        <a:xfrm>
          <a:off x="5324475" y="1010718"/>
          <a:ext cx="2520000" cy="790575"/>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pt-BR" sz="1600" b="1"/>
            <a:t>Tancagem</a:t>
          </a:r>
          <a:endParaRPr lang="pt-BR" sz="1600" b="1" baseline="0"/>
        </a:p>
      </xdr:txBody>
    </xdr:sp>
    <xdr:clientData/>
  </xdr:twoCellAnchor>
  <xdr:twoCellAnchor>
    <xdr:from>
      <xdr:col>1</xdr:col>
      <xdr:colOff>1371600</xdr:colOff>
      <xdr:row>52</xdr:row>
      <xdr:rowOff>57505</xdr:rowOff>
    </xdr:from>
    <xdr:to>
      <xdr:col>4</xdr:col>
      <xdr:colOff>1005525</xdr:colOff>
      <xdr:row>56</xdr:row>
      <xdr:rowOff>87505</xdr:rowOff>
    </xdr:to>
    <xdr:sp macro="" textlink="">
      <xdr:nvSpPr>
        <xdr:cNvPr id="15" name="Retângulo Arredondado 13">
          <a:hlinkClick xmlns:r="http://schemas.openxmlformats.org/officeDocument/2006/relationships" r:id="rId9"/>
          <a:extLst>
            <a:ext uri="{FF2B5EF4-FFF2-40B4-BE49-F238E27FC236}">
              <a16:creationId xmlns:a16="http://schemas.microsoft.com/office/drawing/2014/main" id="{2571700B-65FF-4217-9AD2-EE91CC55A950}"/>
            </a:ext>
          </a:extLst>
        </xdr:cNvPr>
        <xdr:cNvSpPr/>
      </xdr:nvSpPr>
      <xdr:spPr>
        <a:xfrm>
          <a:off x="2695575" y="1010005"/>
          <a:ext cx="2520000" cy="79200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pt-BR" sz="1300" b="1"/>
            <a:t>Detalhes Resumo Capacidade Bases Próprias/Pool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1</xdr:row>
      <xdr:rowOff>28576</xdr:rowOff>
    </xdr:from>
    <xdr:to>
      <xdr:col>5</xdr:col>
      <xdr:colOff>200025</xdr:colOff>
      <xdr:row>2</xdr:row>
      <xdr:rowOff>161926</xdr:rowOff>
    </xdr:to>
    <xdr:sp macro="" textlink="">
      <xdr:nvSpPr>
        <xdr:cNvPr id="2" name="Retângulo Arredondado 1">
          <a:hlinkClick xmlns:r="http://schemas.openxmlformats.org/officeDocument/2006/relationships" r:id="rId1"/>
          <a:extLst>
            <a:ext uri="{FF2B5EF4-FFF2-40B4-BE49-F238E27FC236}">
              <a16:creationId xmlns:a16="http://schemas.microsoft.com/office/drawing/2014/main" id="{00000000-0008-0000-0100-000002000000}"/>
            </a:ext>
          </a:extLst>
        </xdr:cNvPr>
        <xdr:cNvSpPr/>
      </xdr:nvSpPr>
      <xdr:spPr>
        <a:xfrm>
          <a:off x="38100" y="219076"/>
          <a:ext cx="952500" cy="323850"/>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pt-BR" sz="1800" b="1"/>
            <a:t>Voltar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333375</xdr:colOff>
      <xdr:row>1</xdr:row>
      <xdr:rowOff>0</xdr:rowOff>
    </xdr:from>
    <xdr:to>
      <xdr:col>10</xdr:col>
      <xdr:colOff>552450</xdr:colOff>
      <xdr:row>2</xdr:row>
      <xdr:rowOff>123825</xdr:rowOff>
    </xdr:to>
    <xdr:sp macro="" textlink="">
      <xdr:nvSpPr>
        <xdr:cNvPr id="2" name="Retângulo Arredondado 1">
          <a:hlinkClick xmlns:r="http://schemas.openxmlformats.org/officeDocument/2006/relationships" r:id="rId1"/>
          <a:extLst>
            <a:ext uri="{FF2B5EF4-FFF2-40B4-BE49-F238E27FC236}">
              <a16:creationId xmlns:a16="http://schemas.microsoft.com/office/drawing/2014/main" id="{00000000-0008-0000-0200-000002000000}"/>
            </a:ext>
          </a:extLst>
        </xdr:cNvPr>
        <xdr:cNvSpPr/>
      </xdr:nvSpPr>
      <xdr:spPr>
        <a:xfrm>
          <a:off x="2752725" y="190500"/>
          <a:ext cx="1971675" cy="31432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pt-BR" sz="1800" b="1"/>
            <a:t>Voltar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219075</xdr:colOff>
      <xdr:row>3</xdr:row>
      <xdr:rowOff>28575</xdr:rowOff>
    </xdr:from>
    <xdr:to>
      <xdr:col>12</xdr:col>
      <xdr:colOff>361950</xdr:colOff>
      <xdr:row>3</xdr:row>
      <xdr:rowOff>342900</xdr:rowOff>
    </xdr:to>
    <xdr:sp macro="" textlink="">
      <xdr:nvSpPr>
        <xdr:cNvPr id="2" name="Retângulo Arredondado 1">
          <a:hlinkClick xmlns:r="http://schemas.openxmlformats.org/officeDocument/2006/relationships" r:id="rId1"/>
          <a:extLst>
            <a:ext uri="{FF2B5EF4-FFF2-40B4-BE49-F238E27FC236}">
              <a16:creationId xmlns:a16="http://schemas.microsoft.com/office/drawing/2014/main" id="{00000000-0008-0000-0300-000002000000}"/>
            </a:ext>
          </a:extLst>
        </xdr:cNvPr>
        <xdr:cNvSpPr/>
      </xdr:nvSpPr>
      <xdr:spPr>
        <a:xfrm>
          <a:off x="10734675" y="609600"/>
          <a:ext cx="1971675" cy="31432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pt-BR" sz="1800" b="1"/>
            <a:t>Voltar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504266</xdr:colOff>
      <xdr:row>0</xdr:row>
      <xdr:rowOff>56029</xdr:rowOff>
    </xdr:from>
    <xdr:to>
      <xdr:col>1</xdr:col>
      <xdr:colOff>762002</xdr:colOff>
      <xdr:row>1</xdr:row>
      <xdr:rowOff>123265</xdr:rowOff>
    </xdr:to>
    <xdr:sp macro="" textlink="">
      <xdr:nvSpPr>
        <xdr:cNvPr id="2" name="Retângulo Arredondado 1">
          <a:hlinkClick xmlns:r="http://schemas.openxmlformats.org/officeDocument/2006/relationships" r:id="rId1"/>
          <a:extLst>
            <a:ext uri="{FF2B5EF4-FFF2-40B4-BE49-F238E27FC236}">
              <a16:creationId xmlns:a16="http://schemas.microsoft.com/office/drawing/2014/main" id="{9114DE56-CA31-4A15-B5C2-1E959802BB23}"/>
            </a:ext>
          </a:extLst>
        </xdr:cNvPr>
        <xdr:cNvSpPr/>
      </xdr:nvSpPr>
      <xdr:spPr>
        <a:xfrm>
          <a:off x="504266" y="56029"/>
          <a:ext cx="1086411" cy="257736"/>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pt-BR" sz="1800" b="1"/>
            <a:t>Voltar</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1743075</xdr:colOff>
      <xdr:row>0</xdr:row>
      <xdr:rowOff>47625</xdr:rowOff>
    </xdr:from>
    <xdr:to>
      <xdr:col>4</xdr:col>
      <xdr:colOff>1115546</xdr:colOff>
      <xdr:row>1</xdr:row>
      <xdr:rowOff>114861</xdr:rowOff>
    </xdr:to>
    <xdr:sp macro="" textlink="">
      <xdr:nvSpPr>
        <xdr:cNvPr id="2" name="Retângulo Arredondado 1">
          <a:hlinkClick xmlns:r="http://schemas.openxmlformats.org/officeDocument/2006/relationships" r:id="rId1"/>
          <a:extLst>
            <a:ext uri="{FF2B5EF4-FFF2-40B4-BE49-F238E27FC236}">
              <a16:creationId xmlns:a16="http://schemas.microsoft.com/office/drawing/2014/main" id="{9BB78B8A-AA64-440E-B64D-8A0F15D18917}"/>
            </a:ext>
          </a:extLst>
        </xdr:cNvPr>
        <xdr:cNvSpPr/>
      </xdr:nvSpPr>
      <xdr:spPr>
        <a:xfrm>
          <a:off x="5553075" y="47625"/>
          <a:ext cx="1115546" cy="257736"/>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pt-BR" sz="1800" b="1"/>
            <a:t>Voltar</a:t>
          </a:r>
        </a:p>
      </xdr:txBody>
    </xdr:sp>
    <xdr:clientData/>
  </xdr:twoCellAnchor>
  <xdr:twoCellAnchor>
    <xdr:from>
      <xdr:col>0</xdr:col>
      <xdr:colOff>142875</xdr:colOff>
      <xdr:row>28</xdr:row>
      <xdr:rowOff>57150</xdr:rowOff>
    </xdr:from>
    <xdr:to>
      <xdr:col>0</xdr:col>
      <xdr:colOff>232875</xdr:colOff>
      <xdr:row>28</xdr:row>
      <xdr:rowOff>147150</xdr:rowOff>
    </xdr:to>
    <xdr:sp macro="" textlink="">
      <xdr:nvSpPr>
        <xdr:cNvPr id="3" name="Retângulo 2">
          <a:extLst>
            <a:ext uri="{FF2B5EF4-FFF2-40B4-BE49-F238E27FC236}">
              <a16:creationId xmlns:a16="http://schemas.microsoft.com/office/drawing/2014/main" id="{59677480-CE53-4558-970D-CD9EA1D1F36A}"/>
            </a:ext>
          </a:extLst>
        </xdr:cNvPr>
        <xdr:cNvSpPr/>
      </xdr:nvSpPr>
      <xdr:spPr>
        <a:xfrm>
          <a:off x="142875" y="4010025"/>
          <a:ext cx="90000" cy="90000"/>
        </a:xfrm>
        <a:prstGeom prst="rect">
          <a:avLst/>
        </a:prstGeom>
        <a:solidFill>
          <a:schemeClr val="bg1">
            <a:lumMod val="5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0</xdr:col>
      <xdr:colOff>142875</xdr:colOff>
      <xdr:row>27</xdr:row>
      <xdr:rowOff>57150</xdr:rowOff>
    </xdr:from>
    <xdr:to>
      <xdr:col>0</xdr:col>
      <xdr:colOff>232875</xdr:colOff>
      <xdr:row>27</xdr:row>
      <xdr:rowOff>147150</xdr:rowOff>
    </xdr:to>
    <xdr:sp macro="" textlink="">
      <xdr:nvSpPr>
        <xdr:cNvPr id="4" name="Retângulo 3">
          <a:extLst>
            <a:ext uri="{FF2B5EF4-FFF2-40B4-BE49-F238E27FC236}">
              <a16:creationId xmlns:a16="http://schemas.microsoft.com/office/drawing/2014/main" id="{E9655C14-D2BA-4276-A70A-FCCF0E29FC42}"/>
            </a:ext>
          </a:extLst>
        </xdr:cNvPr>
        <xdr:cNvSpPr/>
      </xdr:nvSpPr>
      <xdr:spPr>
        <a:xfrm>
          <a:off x="142875" y="3819525"/>
          <a:ext cx="90000" cy="90000"/>
        </a:xfrm>
        <a:prstGeom prst="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at03\arquivos\V:\Contabilidade\@Leandro\PIS_COFINS\Recupera&#231;&#227;o%20alugu&#233;is%202004200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Brsaofsr01\tax\Documents%20and%20Settings\fkdias\My%20Documents\Arquivos%20Felipe\Clientes\2007\RGE\Work%20Papers\PIS%20e%20COFINS\Partes%20Relacionada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at03\dat03\arquivos\Documents%20and%20Settings\leandro.costa\Dados%20de%20aplicativos\Microsoft\Excel\ALE\Dashboard\ALE\Gr&#225;ficos%20e%20Cota&#231;&#245;es\CTR_GRAF_COTACAO_20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at03\arquivos\G:\Documents%20and%20Settings\dioneia\Configura&#231;&#245;es%20locais\Temporary%20Internet%20Files\OLK15\DATA1\RONALDO\RECO129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at03\arquivos\G:\Documents%20and%20Settings\dioneia\Configura&#231;&#245;es%20locais\Temporary%20Internet%20Files\OLK15\Data1\RONALDO\DATA2\RONALDO\CNC\RAZAO9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at03\arquivos\dat03\C:\D%20A%20D%20O%20S\Deloitte\Clientes%20(chefe)\Compliances%202009%20(Henrique)\Compliance%20RDM%20e%20Urucum%20(M.Cruz)\URUCUM\URUCUM\11-IRPJ-%20URUCUM%20SUSPENS&#195;O%20dez.0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at03\arquivos\dat03\H:\Fabio\Previs&#227;o\CurtoPrazo\Tools\VarCrack\LIMBO\PREVLO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at03\arquivos\C:\BRNASCIRE\aws\My%20Files\Renata\Clients\Tim\Tim%2031.12.02\PDD\E.%20Contas%20a%20receber.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brnibm2204\ACI\Documents%20and%20Settings\fkdias\My%20Documents\Arquivos%20Felipe\Clientes\2007\RGE\Work%20Papers\PIS%20e%20COFINS\Partes%20Relacionada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at03\arquivos\dat03\C:\DOCUME~1\LILIAN~1\LOCALS~1\Temp\01-IRPJ-%20RDM%20SUSPENS&#166;O%20DEZ.0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at03\arquivos\dat03\C:\Documents%20and%20Settings\ITP342859.WNT_ADM\My%20Documents\My%20eBooks\Guimaraes\Trabalhando\Informa&#231;&#245;es%20Guaraniana\Informe%20de%20Gest&#227;o%202003\Planilha%20Suport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dat03\NT0_ATRIUM\PLANEJAMENTO\windows\TEMP\DCF%2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at03\arquivos\T:\Documents%20and%20Settings\jpaw\Local%20Settings\Temporary%20Internet%20Files\OLK100\Morgenthal%20unused%20tab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t03\arquivos\C:\Documents%20and%20Settings\jpaw\Local%20Settings\Temporary%20Internet%20Files\OLK100\Morgenthal%20unused%20tab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at03\arquivos\G:\RELFIN\Actual98\Tpack98\UNBOOKED.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BRKAMIZLU\aws\Backup\Clientes%20e%20Auto%20estudo\CLIENTES\Hypercom\Hypercom%202003\4th%20Quarter\rascunho.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dat03\dat03\arquivos\Documents%20and%20Settings\leandro.costa\Dados%20de%20aplicativos\Microsoft\Excel\ALE\Dashboard\Dashboard%20Log&#237;stico.xlsm"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at03\arquivos\dat03\U:\WINDOWS\TEMP\Meus%20documentos\banco%20dados\1999\Aco97.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at03\arquivos\dat03\F:\WINDOWS\TEMP\Meus%20documentos\banco%20dados\1999\Aco97.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Jbqdbap04\departamento\FINANCEI\Tesourar\IEDA\CAIXA\YTD2002\mujulho0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t03\arquivos\C:\Inmar%20Corporate\Sr.%20Team\2005\April\Sr.%20Team%20Goals%20Graph%204-20-0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at03\arquivos\C:\CANBRAS_TVA\WORK\Documents\Business%20Models\Canbras%20model%202002\Business%20Models\Canbras%20model%202002\Branco.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at03\arquivos\G:\Users\BDeitch\AppData\Local\Microsoft\Windows\Temporary%20Internet%20Files\OLK86B0\PowerPlan%20Banker%20Diligence%20v01.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at03\arquivos\G:\Users\BDeitch\AppData\Local\Microsoft\Windows\Temporary%20Internet%20Files\OLK86B0\PowerPlan%20Recap%20Model%20CONSERVATIVE%20v1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at03\arquivos\D:\Deal%20Files\Solarsoft\Model\Solarsoft%20Model%20v1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at03\arquivos\G:\Banking%20&amp;%20Debt\Credit%20agreement\October%202013%20Refi\z-March%202012%20Recap%20files%20for%20Comparison\Final%20Due%20Diligence%20Materials%20Provided\PowerPlan%20Diligence%20Information%20v04%20SEN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dat03\arquivos\D:\Deal%20Files\PowerPlan\Comps\PowerPlan%20Comps%20v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at03\arquivos\C:\Indicadores\Planta%20Jundia&#237;\SKUBS0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Uknasdata03\CIMSHARED\FINANCE\Carl\Samples\samples2002\NewExpFormat22070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at03\arquivos\C:\vincent\FINAL%20BUDGET\WINDOWS\TEMP\Account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at03\arquivos\G:\Sr.%20Team\2003%20Nov%20Meeting\Files%20Supporting%20Nov%20Pres\Wachovia%208-21-03%20Debt-Equity%20for%20Nov.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at03\arquivos\dat03\J:\Telecom\Horizon%20Telecom%20International,%20LLC\GHP%20Folder\HTI_Funding%20Detail3.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at03\arquivos\dat03\J:\windows\TEMP\GGranzier\Budget\Budget%2010%20Years\Updated%20Model%20-%20October%203%202000f.xls"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Worksheet%20in%20%20%205410%20Estoques%20-%20Combined%20Leadsheet%20(AA)" TargetMode="External"/></Relationships>
</file>

<file path=xl/externalLinks/_rels/externalLink35.xml.rels><?xml version="1.0" encoding="UTF-8" standalone="yes"?>
<Relationships xmlns="http://schemas.openxmlformats.org/package/2006/relationships"><Relationship Id="rId2" Type="http://schemas.microsoft.com/office/2019/04/relationships/externalLinkLongPath" Target="file:///C:\D:\Documents%20and%20Settings\rsierra.HOLDINGNET\Local%20Settings\Temporary%20Internet%20Files\OLK7\Documents%20and%20Settings\ITP342859.WNT_ADM\My%20Documents\My%20eBooks\Guimaraes\Trabalhando\Informa&#231;&#245;es%20Guaraniana\Informe%20de%20Gest&#227;o%202003\Planilha%20Suporte.xls?CBE9F0C9" TargetMode="External"/><Relationship Id="rId1" Type="http://schemas.openxmlformats.org/officeDocument/2006/relationships/externalLinkPath" Target="file:///\\CBE9F0C9\Planilha%20Suporte.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at03\arquivos\F:\MARGEM\03%201999\CUST_PROD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at03\arquivos\C:\Indicadores\Planejamento\Produ&#231;&#227;o\2004\Cobertura%20Estoque%20PA\07-JUL\Cris\Acertividade\2003\Mar03\Relat&#243;rio_Semanal_07_03_0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at03\arquivos\X:\USERS\MERGACQ\ACTIVE\Graham%20Partners\Line-X\Report%20files\ZJ\International%20Rev%20&amp;%20PV%20Bridges.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ttrafsing2k17\dts\Biodiesel\Relat&#243;rios%20Gerenciais\Central%20Informa&#231;&#245;es%20Biodiesel%201.2.xlsm"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at03\arquivos\S\Alcool\Sistema\Sist_abast.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at03\arquivos\C:\Users\Pedro%20Henrique\Desktop\DD%20Diagmax%202019\Book%20Diagmax%20-%202018%20Original%20(ajustado).xlsm"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at03\arquivos\C:\Users\Pedro%20Henrique\Google%20Drive\FIPLAN\FIPLAN%20CONSULTORIA\Clientes\SAINTS\MUMA\Muma%20(draft)%20--%20Proje&#231;&#245;es%202017%20e%202018%20(novo%20template).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Uknasdata03\CIMSHARED\FINANCE\Carl\Staff%20Numbers\FTE'S%201999%20TO%20200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t03\arquivos\dat03\X:\Documents%20and%20Settings\usuario\Meus%20documentos\Valeria\planilhas%20financ%20e%20outros\Meus%20Documentos\Cursos%20e%20Semin&#225;rios\Contas%20a%20Pagar\Material%20do%20Curso\Opera&#231;&#245;es%20Financeiras.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at03\arquivos\dat03\D:\Documents%20and%20Settings\paulosilveira\Local%20Settings\Temporary%20Internet%20Files\OLKF\2231%202%20DF%201206_Convento%20do%20Carmo%20(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at03\arquivos\G:\Users\Pedro\Desktop\FIPLAN\Clientes\Areva%20Koblitz\Projeto%20Valuation%20AKB.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at03\arquivos\G:\Severino\Encargos\BAL-2000.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at03\arquivos\C:\Users\Pedro\Desktop\FIPLAN\Clientes\Areva%20Koblitz\Projeto%20Valuation%20AKB.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www.sindesp-pr.org.br/Documents%20and%20Settings/user/Meus%20documentos/SINDESP%202006/WINDOWS/Desktop/ESTUDOS%20CUSTOS/Comparativos%20192%20hs%2012x36.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t03\arquivos\C:\Khrysley\relatorio\backup1\Relat-JAN-2000-GERAL.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dat03\arquivos\M:\Contabilidade\Gervasio\Demonstra&#231;&#245;es%20Cont&#225;beis%20e%20IRPJ\Irenda02\DIPJ%20MAI%20%20200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at03\arquivos\dat03\U:\FINANCE\Actlex1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at03\arquivos\dat03\H:\Ti\Orcamento\Or&#231;amento%202013\Vers&#245;es\Or&#231;amento%202013%20-%20V01.xlsx"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dat03\arquivos\dat03\U:\Users\renato.vieira\AppData\Local\Microsoft\Windows\Temporary%20Internet%20Files\Content.Outlook\1UUWV1WP\Or&#231;amento%202013%20-%20V03%20(3).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at03\arquivos\C:\SERVER01\TRIBUTARIO\Grupo%20Guaraniana%20S.A\COORD.%20TRIBUTARIA\RELAT&#211;RIO%20FISCAL\RELAT&#211;RIO%20MENSAL\2003\Setembro\Relat&#243;rio%20Setembro2003.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at03\arquivos\dat03\U:\MANAGERS\BUDGET\Reforecast%202001\Q2-v2\Reforecast%20Q2%20-%20P&amp;L%20-%20V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C:\Uknasdata03\CIMSHARED\FINANCE\Carl\Budget%202001\FGL%20Staff%20List%20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dat03\arquivos\C:\DOCUME~1\ANTONI~1.MEN\LOCALS~1\Temp\notesBAAA25\M&#225;quinas%20e%20Equipamento%20Manaus%20Atualizado%2008-03-10.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dat03\arquivos\dat03\A:\WINDOWS\TEMP\Respostas\FATUR&amp;DEBT_PM.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dat03\arquivos\C:\PET%20Common\Global-Reporting\FY%202007%2008\Strat%20Plan%20FY0809\Model%20from%20Abb\BG_PET%20-%20Planning%20Model%20(35)-TEST.xls" TargetMode="External"/></Relationships>
</file>

<file path=xl/externalLinks/_rels/externalLink61.xml.rels><?xml version="1.0" encoding="UTF-8" standalone="yes"?>
<Relationships xmlns="http://schemas.openxmlformats.org/package/2006/relationships"><Relationship Id="rId2" Type="http://schemas.microsoft.com/office/2019/04/relationships/externalLinkLongPath" Target="file:///H:\brnibm2204\ACI\Clientes\Clientes%20-%20out%202004\Grupo%20HSBC\Grupo%20HSBC%20-%20Revis&#227;o%20DIPJ%20-%202005\2004%20-%20revis&#227;o%20DIPJ%202005%20-%20ac%202004\Clients\HSBC\DIPJ%202004\Vida%20e%20previdencia%20-%20Pizzo\Grupo%20HSBC%20-%20Revis&#245;%20DIPJ%20-%202004%20-%20PPC\FECHA\VidaPrev_2003.xls?6A423009" TargetMode="External"/><Relationship Id="rId1" Type="http://schemas.openxmlformats.org/officeDocument/2006/relationships/externalLinkPath" Target="file:///\\6A423009\VidaPrev_2003.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at03\arquivos\dat03\C:\DATA\My%20Documents\Deloitte\Clientes\Grupo%20Iberdrola\ITR%202006%20-%20Junho\Celpe\Celpe%20-%20IRPJ_CSLL%20Jun.2006.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at03\arquivos\dat03\U:\MANAGERS\BUDGET\Reforecast%202001\Q2-v1\Covenants-%20simula&#231;ao%205-jun-0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dat03\arquivos\@\RIOSED-S-004\Marcia.Ribeiro$\Alexandra\Meus%20documentos\Nuno\CVRD\CVRDMenu.xls" TargetMode="External"/></Relationships>
</file>

<file path=xl/externalLinks/_rels/externalLink65.xml.rels><?xml version="1.0" encoding="UTF-8" standalone="yes"?>
<Relationships xmlns="http://schemas.openxmlformats.org/package/2006/relationships"><Relationship Id="rId1" Type="http://schemas.microsoft.com/office/2006/relationships/xlExternalLinkPath/xlPathMissing" Target="Worksheet%20in%202263%20Balan&#231;o%20e%20DRE%20de%2031%2012%2005" TargetMode="External"/></Relationships>
</file>

<file path=xl/externalLinks/_rels/externalLink66.xml.rels><?xml version="1.0" encoding="UTF-8" standalone="yes"?>
<Relationships xmlns="http://schemas.openxmlformats.org/package/2006/relationships"><Relationship Id="rId1" Type="http://schemas.microsoft.com/office/2006/relationships/xlExternalLinkPath/xlPathMissing" Target="Worksheet%20in%20%20%20%20%20%20%20%20%20%20%20%20BP%20e%20DRE%20%2031%2012%2006"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dat03\arquivos\dat03\H:\Log&#237;stica\Estoques\PLANO%20DE%20ABASTECIMENTO%202.4%20-.xlsm"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dat03\arquivos\Documents%20and%20Settings\luana.santos\Desktop\Estudo%20Vertical.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INTELIG&#202;NCIA%20LOG&#205;STICA\APRESENTA&#199;&#213;ES\08-2017%20-%20CAPACIDADE%20X%20VENDA\_Bases%20Terceiros_Capacidade%20de%20movi%20x%20movi%20x%20gmr_Mar&#231;o18.xlsx"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at03\arquivos\C:\Users\Pedro%20Henrique\Google%20Drive\FIPLAN\FIPLAN%20CONSULTORIA\Clientes\Genomika\Ago17\Book%20Gnmk%20Ago17YTD\Fiplan%20-%20Book%20Genomika%20Ago17ytd.xlsx"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at03\arquivos\dat03\U:\Auditoria\Clientes\COSERN\Auditoria%20Final%2031.12.04\T&#237;tulos\5313%20Recomposi&#231;&#227;o%20tarif&#225;ria%20do%20racionamento%20Combined%20Leadsheet.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dat03\arquivos\G:\Users\SXYANG\Desktop\my%20pen%202\Users\fsilva\AppData\Local\Microsoft\Windows\Temporary%20Internet%20Files\Content.Outlook\XWRLPDU3\Conting&#234;ncias\Picasso%20-%20Conting&#234;ncia%20(Equipara&#231;&#227;o%20Salarial%202010).xlsx"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C:\dat03\alebhz147\Compartilhado\Planejamento\BasePlanejamento\Novos_Negocios\Planejamento%20Invest\2006\Base%20Investimentos\Planejamento_Invetimento_2004.xls" TargetMode="External"/></Relationships>
</file>

<file path=xl/externalLinks/_rels/externalLink74.xml.rels><?xml version="1.0" encoding="UTF-8" standalone="yes"?>
<Relationships xmlns="http://schemas.openxmlformats.org/package/2006/relationships"><Relationship Id="rId1" Type="http://schemas.microsoft.com/office/2006/relationships/xlExternalLinkPath/xlPathMissing" Target="Worksheet%20in%20%20%20%20%20Revis&#227;o%20Anal&#237;tica%20Substantantiva%20-%20Popula&#231;&#227;o%20Desagregada-%20Excel"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C:\brnibm2204\ACI\Documents%20and%20Settings\LWulff\Desktop\Originais\Impostos\FIC210%20Racon%20IRPJ%20CSLL%202007.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https://www.mydanaher.com/My%20Documents/PD2001/2000PD-White-NOV0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dat03\arquivos\C:\Adriana%20Nobrega\_Projetos\CNC%20II\_Old\Taxa%20de%20Desconto%20CNC%20-%203%20Vers&#245;es%20BC.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dat03\arquivos\C:\SERVER01\TRIBUTARIO\contadm\ct%202001\CT_GERENCIAL\FECHAM.CONTABIL\BALANCETE\BAL-BANCO\BAL0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C:\dat03\corp\depto\ANALISE\EMPRESAS\TEL_SERV\Tele%20Centro%20Sul%20Participa&#231;&#245;es\Brazil%20Telecom%202001\BRP_1Q01.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dat03\arquivos\C:\Users\EMONTE\AppData\Local\Microsoft\Windows\Temporary%20Internet%20Files\Content.Outlook\F7Q2L0JJ\BNB%20funding%20-%20revised%20version%20(2).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dat03\arquivos\dat03\U:\DOCUME~1\ADMINI~1\LOCALS~1\Temp\RELAT&#211;RIO%20FINAL%20MONESA%202002%20final.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dat03\arquivos\C:\Users\carolina.moura\Desktop\WACC.xlsx" TargetMode="External"/></Relationships>
</file>

<file path=xl/externalLinks/_rels/externalLink83.xml.rels><?xml version="1.0" encoding="UTF-8" standalone="yes"?>
<Relationships xmlns="http://schemas.openxmlformats.org/package/2006/relationships"><Relationship Id="rId1" Type="http://schemas.microsoft.com/office/2006/relationships/xlExternalLinkPath/xlPathMissing" Target="Worksheet%20in%206020%20Fornecedore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dat03\arquivos\WINDOWS\TEMP\Avalia&#231;&#227;o_de_Resultados\RDIR161101\Dados\avis\planilha%201&#186;semestre%20da%20AVIS.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dat03\arquivos\dat03\H:\Fabio\Previs&#227;o\CurtoPrazo\Tools\VarCrack\HISTORIC.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dat03\arquivos\dat03\U:\Auditoria\Clientes\COSERN\Auditoria%20Final%2031.12.04\T&#237;tulos\Tarifas_IRT\CSPE\Cspe_3fev2003\IRT_CSPE_03Fev200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dat03\arquivos\C:\LOGISTIC\1-%20Planejamento\Rolling\2007\Rolling%202007%20Recebido%20em%20Mar_07_2007.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dat03\arquivos\dat03\N:\BUDGET\Budget%202004\2004-3%20Budget%20-%20jv270104.xls" TargetMode="External"/></Relationships>
</file>

<file path=xl/externalLinks/_rels/externalLink89.xml.rels><?xml version="1.0" encoding="UTF-8" standalone="yes"?>
<Relationships xmlns="http://schemas.openxmlformats.org/package/2006/relationships"><Relationship Id="rId1" Type="http://schemas.microsoft.com/office/2006/relationships/xlExternalLinkPath/xlPathMissing" Target="Worksheet%20in%20(C)%20%20%205340%20-%20Clientes%20Combined%20Leadsheet%20-%20Modelo" TargetMode="External"/></Relationships>
</file>

<file path=xl/externalLinks/_rels/externalLink90.xml.rels><?xml version="1.0" encoding="UTF-8" standalone="yes"?>
<Relationships xmlns="http://schemas.openxmlformats.org/package/2006/relationships"><Relationship Id="rId1" Type="http://schemas.microsoft.com/office/2006/relationships/xlExternalLinkPath/xlPathMissing" Target="Worksheet%20in%207140%20Patrim&#244;nio%20L&#237;quido%20Combined%20Leadsheet"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dat03\arquivos\dat03\A:\WINDOWS\TEMP\FATUR&amp;DEBT_P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dat03\arquivos\K:\RH\2010\Opera&#231;&#245;es\DEPARTAMENTO%20PESSOAL\SETEMBRO\SETEMBRO%2001.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at03\arquivos\G:\Dec%2004\TB%20POLAR%20DEC%2004%20RESTATED%20FOR%20PURCHASE.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dat03\arquivos\dat03\U:\Meu%20porta-arquivos\1999\planilhas\Orcam\ORCAM99\Acompanhamento%20Or&#231;ament&#225;rio%201998.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dat03\arquivos\C:\Users\Pedro%20Henrique\Google%20Drive\FIPLAN\FIPLAN%20CONSULTORIA\Clientes\Genomika\Jul17\Faturamento%20Genomika%20Jul2017%20YTD.xlsb.xlsm"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dat03\arquivos\dat03\C:\Users\lvictor\AppData\Local\Microsoft\Windows\Temporary%20Internet%20Files\Content.Outlook\7VOI44ON\C&#225;lculo%20BP2008.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dat03\arquivos\dat03\A:\Meus%20documentos\Aurineide\DISTRIBUI&#199;&#195;O\DEC%20FEC\2000\Modelo%20Novo\Junho99%20a%20Maio00\FATUR&amp;DEBT_PM.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dat03\arquivos\dat03\A:\Respostas\FATUR&amp;DEBT_P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dat03\arquivos\C:\Revenue\Pre&#231;os\Rolling\2002%20Dezembro\Sazon-pond.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dat03\arquivos\G:\Documents%20and%20Settings\rvanmazijk\Local%20Settings\Temporary%20Internet%20Files\Content.Outlook\WKTH3SZY\Stat%20Pack%20DHL1012%20Dec%202010%20v2.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dat03\arquivos\G:\Users\SXYANG\Desktop\my%20pen%202\Projetos\Kem\Conting&#234;ncias%20Kem\Conting&#234;ncia\Projeto%20Kem%20-%20Quadro%20Tax%20final%20(18-03-2010).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dat03\arquivos\G:\Trabalhos\Due-Diligence\Mastec-Inepar\Planilhas%20Conting&#234;ncias\Pr&#243;-Labore.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dat03\alebhz147\Compartilhado\Planejamento\BasePlanejamento\Novos_Negocios\Planejamento%20Invest\2006\Base%20Investimentos\2005\Planejamento_Invetimento_2005.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dat03\arquivos\dat03\C:\Users\josefa.sousa\AppData\Roaming\Microsoft\Excel\PLANO%20DE%20ABASTECIMENTO%20(version%201).xlsb"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dat03\arquivos\dat03\H:\Log&#237;stica\Estoques\PLANO%20DE%20ABASTECIMENTO_ABRIL%2027042016.xlsm"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dat03\arquivos\dat03\H:\AB-MC-MA-PS\PROCESSOS\Apoia-defende-decisoes-preco\Efetua-prev-precos-planej-estrategico-PDG-PAN\Plan_Estrat&#233;gico\2007\PLANINV%20-%20Dados%20F&#237;sicos%20com%20todos%20proj%20PE%202006%20sem%20Plang&#225;s%20_CR_13964.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03\arquivos\C:\Users\ELLISON.SOUSA\Desktop\Ellison\Raz&#227;o%20jan%20a%20jun%20-%20Ajustado%2015.08.17.xlsx"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dat03\arquivos\dat03\U:\Meu%20porta-arquivos\1999\planilhas\Orcam\ORCAM99\planilhas\Orcam\Acompanhamento%20Or&#231;ament&#225;rio%201998.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dat03\arquivos\A:\Racon%20IRPJ%20CSLL%20ate%20OUT03.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dat03\arquivos\C:\BRNASCREN\aws\Engagements\TIM%20Nordeste%2031-12-2002\Tele%20Nordeste%20Celular%2031122002\Documents\Financeiro\Hedge\Hedge%20BANK%20BOSTON%20-19-10-99.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dat03\arquivos\dat03\X:\CONTABIL\ANALISES\2000\CT\FINANCIAMENTO%20CT%202000.xls" TargetMode="External"/></Relationships>
</file>

<file path=xl/externalLinks/_rels/externalLink112.xml.rels><?xml version="1.0" encoding="UTF-8" standalone="yes"?>
<Relationships xmlns="http://schemas.openxmlformats.org/package/2006/relationships"><Relationship Id="rId1" Type="http://schemas.microsoft.com/office/2006/relationships/xlExternalLinkPath/xlPathMissing" Target="NEWCOT"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dat03\arquivos\Users\bruno.nascimento\AppData\Local\Microsoft\Windows\Temporary%20Internet%20Files\Content.Outlook\DZQBBGMK\Capex%202013%20-%20Revis&#227;o%2042.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dat03\arquivos\dat03\G:\Interno\CONTABIL\EXCEL08\Fechamento%20Mensal\Arquivos%20de%20Fechamento\Balanco%20Mensal%20copener%202008%20-%20Fluxo.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dat03\arquivos\dat03\X:\Documents%20and%20Settings\joaomaria.jacome\Configura&#231;&#245;es%20locais\Temporary%20Internet%20Files\Content.IE5\G3FNIGH1\Financi.%20SAT-CARAU%20INATIVO-LI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dat03\arquivos\dat03\D:\Edson\WP%20Modelos\5640%20Imobilizado%20normal.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dat03\arquivos\F:\Reporte\Jan99\outros\Pdevchqs.xlw"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dat03\arquivos\G:\Reporting\Sr.%20Team\Sr.%20Team%20Proclarity%20Test%205.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dat03\arquivos\dat03\C:\Users\luiza.pinho\Documents\Financeiro%20-%20A%20partir%20de%2001.10.12\Arquivos%20transit&#243;rios\Troca%20d&#237;vida%20-%20Reformulada%20para%20RCA\ALL%20IN%20-%20Santander.xlsx"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dat03\arquivos\G:\Meus%20documentos\CARAS\FORN06.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dat03\arquivos\C:\Srv02.bahiapulp.com\controladoria\Documents%20and%20Settings\gjesus\Local%20Settings\Temporary%20Internet%20Files\OLK13\CASH%20FLOW_BAHIA%20PULP%20IFRS%20US$.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H:\Ativos%20Operacionais\INTELIG&#202;NCIA%20LOG&#205;STICA\ESTUDOS%20LOG&#205;STICOS%20-%20DIVERSOS\Solicita&#231;&#245;es%20AVC\Painel%20BR_KARINA%20v2.xlsx"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dat03\arquivos\G:\Users\SXYANG\Desktop\my%20pen%202\Consolida&#231;&#227;o_2002\Dezembro_02\Dem_SDB_122002.xls" TargetMode="External"/></Relationships>
</file>

<file path=xl/externalLinks/_rels/externalLink124.xml.rels><?xml version="1.0" encoding="UTF-8" standalone="yes"?>
<Relationships xmlns="http://schemas.openxmlformats.org/package/2006/relationships"><Relationship Id="rId1" Type="http://schemas.microsoft.com/office/2006/relationships/xlExternalLinkPath/xlPathMissing" Target="Worksheet%20in%205620%20Investimento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dat03\arquivos\dat03\S:\Documents%20and%20Settings\Josefa.Souza\Local%20Settings\Temporary%20Internet%20Files\OLK22\ESTOQUES_20041.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dat03\arquivos\C:\Galindo\dir.%20comerci\C%20G%20C\Arrecada&#231;&#227;o\CGCO%20Rel%20Gest&#227;o\Dir.%20Comercial\Relat&#243;rio%20Gest&#227;o%20Mensal\Relat&#243;rio%201Performance%20Jun00.xls" TargetMode="External"/></Relationships>
</file>

<file path=xl/externalLinks/_rels/externalLink127.xml.rels><?xml version="1.0" encoding="UTF-8" standalone="yes"?>
<Relationships xmlns="http://schemas.openxmlformats.org/package/2006/relationships"><Relationship Id="rId1" Type="http://schemas.microsoft.com/office/2006/relationships/xlExternalLinkPath/xlPathMissing" Target="Jun"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dat03\arquivos\C:\Users\laura.rodrigues\Dropbox%20(ADVISIA)\1.%20Desktop%20-%20Dados\2.%20Dilig&#234;ncia\DREs%20Gerenciais\PlanilhaDRE2019\ControlecaixaJan2019modelonovo.xlsx"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dat03\arquivos\G:\COMERCIAL\Ano-2008\Pinho\Budget_2009-2010\Arqs_Patricia\Output\Shortfall%20-%20V%2029%20Oct%20-%20RON%201.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C:\dat03\dat03\arquivos\Operacoes\Controles%20e%20Conciliacoes\Book\NOVO_RGO\11\Novos%20arquivos\Novos%20arquivos\TRP_VEICULOS_VEND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dat03\arquivos\G:\@Fernando\apontamento%202007\custo%20apontamento%20ABRIL%20PREV.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dat03\arquivos\F:\Reporte\Jan99\outros\Ppaggl12.xlw" TargetMode="External"/></Relationships>
</file>

<file path=xl/externalLinks/_rels/externalLink133.xml.rels><?xml version="1.0" encoding="UTF-8" standalone="yes"?>
<Relationships xmlns="http://schemas.openxmlformats.org/package/2006/relationships"><Relationship Id="rId1" Type="http://schemas.microsoft.com/office/2006/relationships/xlExternalLinkPath/xlPathMissing" Target="Worksheet%20in%20%20%207140%20Patrim&#244;nio%20L&#237;quido"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dat03\arquivos\G:\Documents%20and%20Settings\336709\Configura&#231;&#245;es%20locais\Temporary%20Internet%20Files\Notas%20CPFL.xls" TargetMode="External"/></Relationships>
</file>

<file path=xl/externalLinks/_rels/externalLink135.xml.rels><?xml version="1.0" encoding="UTF-8" standalone="yes"?>
<Relationships xmlns="http://schemas.openxmlformats.org/package/2006/relationships"><Relationship Id="rId1" Type="http://schemas.microsoft.com/office/2006/relationships/xlExternalLinkPath/xlPathMissing" Target="Worksheet%20in%20%20%202262%20Balan&#231;o%20e%20DRE%20-%20Lenobetao"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dat03\arquivos\dat03\A:\Tesouraria\DPA41\TC12\Aplica&#231;&#245;es%20Financeiras\Ativo%202002.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d:\Meus%20documentos\C&#243;pia%20de%20GMRxOBJxREAL_Evolucao.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dat03\arquivos\dat03\H:\TEMP\STOCK%20LEVEL.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dat03\arquivos\C:\SERVER01\TRIBUTARIO\contadm\ct%202001\CT_GERENCIAL\FECHAM.CONTABIL\BALANCETE\BAL-ADMINISTRADORA\BAL21.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dat03\arquivos\dat03\D:\Icaro\Deloitte%20Folder\Clientes\Petroreconcavo\Imobilizado\MOSINI99\ESTOQUES.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dat03\arquivos\C:\ADM_NT04\PR\Eduardo%20Capelastegui\Redes%20Internacional\Informaciones%20REDES\Informe%20de%20gestion\Abril.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dat03\arquivos\Documents%20and%20Settings\josefa.sousa\Configura&#231;&#245;es%20locais\Temporary%20Internet%20Files\Content.IE5\41YZC9QJ\Controles_Conciliacoes\CRIA\RGO2008\FAT_DIA.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dat03\arquivos\dat03\I:\Telecom\Horizon%20Telecom%20International,%20LLC\GHP%20Folder\HTI_Funding%20Detail3.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H:\Ativos%20Operacionais\INTELIG&#202;NCIA%20LOG&#205;STICA\APRESENTA&#199;&#213;ES\08-2017%20-%20CAPACIDADE%20X%20VENDA\_Bases%20Pr&#243;prias_Capacidade%20de%20movi%20x%20movi%20x%20gmr_Mar&#231;o18.xlsx"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dat03\arquivos\dat03\M:\GERENCIA\1998\CLIENTES\PARQUE.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dat03\arquivos\C:\Mis%20documentos\SUPER-CHARITO-PUESTO\sku's\ESTUDIO-CODIGOS-PANAMA-FINAL.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dat03\arquivos\C:\PET%20Common\Global-Reporting\FY%202006%2007\03%202006%20Sep\Reporting%20Packages\BG_NA%20-%20Capex%20Report%200607.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dat03\arquivos\dat03\C:\Clientes\Grupo%20OAS\OAS\Auditoria%20OAS%2031%20jan%202002%20B.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dat03\arquivos\S\Documents%20and%20Settings\Josefa.Souza\Local%20Settings\Temporary%20Internet%20Files\OLK22\ESTOQUES_20041.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dat03\arquivos\G:\Users\ecaporale\Downloads\Planning%20Model%20150601%20with%20EBITDA%20summary.xlsx"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dat03\arquivos\dat03\I:\Budget%202002\windows\TEMP\GGranzier\Budget\Budget%2010%20Years\Updated%20Model%20-%20October%203%202000f.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dat03\arquivos\dat03\C:\DADOS\BI\EMPRESAS\Multiscan\wacc_Diagnosticos_V2.xlsm"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dat03\arquivos\S\Suprimentos\Oda\REPLAN.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dat03\arquivos\C:\Clpsdpcir02\pcg%20-%20(ferna\WINDOWS\TEMP\Respostas\FATUR&amp;DEBT_PM.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dat03\arquivos\dat03\D:\Clientes\Grupo%20OAS\OAS\Auditoria%20OAS%2031%20jan%202002%20B.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dat03\arquivos\G:\Users\afonseca\AppData\Local\Microsoft\Windows\INetCache\Content.Outlook\C2B7EMLD\Project%20Varejo%20-%20Jul%2010.2017_14h30.xlsx"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dat03\arquivos\M:\Budget%20Koala%20Arca%20FY2004\Budget%20Koala%20Arca%20FY2004\Budget%20Koala%20Arca%20FY2004\Budget0506\Load%20Files%20Units\Amcor%20Budget%202004-2005%20NEW%20FORMAT.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dat03\arquivos\I:\EXCEL5\EDVALDO\BALANCOS_Bndes.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dat03\arquivos\dat03\U:\WINDOWS\TEMP\DOCUME~1\moacir\CONFIG~1\Temp\Plan202rev01.xls" TargetMode="External"/></Relationships>
</file>

<file path=xl/externalLinks/_rels/externalLink160.xml.rels><?xml version="1.0" encoding="UTF-8" standalone="yes"?>
<Relationships xmlns="http://schemas.openxmlformats.org/package/2006/relationships"><Relationship Id="rId1" Type="http://schemas.microsoft.com/office/2006/relationships/xlExternalLinkPath/xlPathMissing" Target="Worksheet%20in%205702%20Deferred%20Tax%20%20Assets%20Short%20Term%20Combined%20Leadsheet"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C:\Users\bruno.nascimento\Documents\17.07.20_Dashboard%20Planejamento%20Log&#237;stico_Teste%20Cap.xlsm"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dat03\arquivos\Ativos%20Operacionais\INTELIG&#202;NCIA%20LOG&#205;STICA\Capacidades%20Planejamento%20Log&#237;stico\Dashboard%20PlanLog\08.20_Dashboard%20Planejamento%20Log&#237;stico.xlsm"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dat03\arquivos\Ativos%20Operacionais\INTELIG&#202;NCIA%20LOG&#205;STICA\Capacidades%20Planejamento%20Log&#237;stico\Dashboard%20PlanLog\10.20_Dashboard%20Planejamento%20Log&#237;stico.xlsm"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dat03\arquivos\dat03\U:\DOCUME~1\RLIMAC~1.000\CONFIG~1\Temp\Diret&#243;rio%20tempor&#225;rio%202%20para%20TRIAL%20BALANCE%20CONSOLIDADO%20SETEMBRO%202005.zip\TRIAL%20BALANCE%20CONSOLIDADO%20SETEMBRO%202005.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dat03\arquivos\dat03\U:\Documents%20and%20Settings\randrade\My%20Documents\RODRIGO\Templates\5640%20Imobilizado%20-%20CLN.xls" TargetMode="External"/></Relationships>
</file>

<file path=xl/externalLinks/_rels/externalLink166.xml.rels><?xml version="1.0" encoding="UTF-8" standalone="yes"?>
<Relationships xmlns="http://schemas.openxmlformats.org/package/2006/relationships"><Relationship Id="rId1" Type="http://schemas.microsoft.com/office/2006/relationships/xlExternalLinkPath/xlPathMissing" Target="MACRO1"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dat03\arquivos\C:\Ursula\LA%20Daily%20Report%20-%20Booking%20&amp;%20Invoicing%20NEW.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dat03\arquivos\S\Logistica\PLANEJAMENTO\Real2001\Estoques\ESTOQUE_2002.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dat03\arquivos\S\Vitor\BPA_OSBRA_BBET.XLS" TargetMode="External"/></Relationships>
</file>

<file path=xl/externalLinks/_rels/externalLink170.xml.rels><?xml version="1.0" encoding="UTF-8" standalone="yes"?>
<Relationships xmlns="http://schemas.openxmlformats.org/package/2006/relationships"><Relationship Id="rId1" Type="http://schemas.microsoft.com/office/2006/relationships/xlExternalLinkPath/xlPathMissing" Target="Resumo%20Reformas.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C:\PEGASUS\CTB\Meus%20documentos\DEM\Sonae%20Dez97\CONTAS_ESTRANGEIRAS.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dat03\arquivos\dat03\U:\My%20Documents\Clientes\COSERN\Emprestimos%20e%20financiamentos\6311%20Encargos%20de%20d&#237;vida%20Combined%20Leadsheet.xls" TargetMode="External"/></Relationships>
</file>

<file path=xl/externalLinks/_rels/externalLink173.xml.rels><?xml version="1.0" encoding="UTF-8" standalone="yes"?>
<Relationships xmlns="http://schemas.openxmlformats.org/package/2006/relationships"><Relationship Id="rId1" Type="http://schemas.microsoft.com/office/2006/relationships/xlExternalLinkPath/xlPathMissing" Target="Worksheet%20in%20(C)%206611%20Exig&#237;vel%20a%20longo%20prazo%20-%20Combined%20Leadsheet"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dat03\arquivos\C:\Admfinan\Pinho\Orca_2003\BPlan-2003\Despesas_Previa-02_Ago-02\Matriz_OB-2003.xls" TargetMode="External"/></Relationships>
</file>

<file path=xl/externalLinks/_rels/externalLink175.xml.rels><?xml version="1.0" encoding="UTF-8" standalone="yes"?>
<Relationships xmlns="http://schemas.openxmlformats.org/package/2006/relationships"><Relationship Id="rId1" Type="http://schemas.microsoft.com/office/2006/relationships/xlExternalLinkPath/xlPathMissing" Target="Worksheet%20in%205740%202%20Business%20Plan%202008"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dat03\arquivos\dat03\H:\Coordenadoria%20de%20Mercado\Serplan\2002-Forum-nov01.xls" TargetMode="External"/></Relationships>
</file>

<file path=xl/externalLinks/_rels/externalLink177.xml.rels><?xml version="1.0" encoding="UTF-8" standalone="yes"?>
<Relationships xmlns="http://schemas.openxmlformats.org/package/2006/relationships"><Relationship Id="rId1" Type="http://schemas.microsoft.com/office/2006/relationships/xlExternalLinkPath/xlPathMissing" Target="Worksheet%20in%20%20%20Imobilizado%20(2004)"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dat03\arquivos\dat03\R:\Engenharia%20de%20Bases\CAPEX%20-%20INVESTIMENTO%20EM%20BASES\CAPEX%202016\Plano%20de%20A&#231;&#227;o_Avalia&#231;&#227;o%20do%20SCI%20-%20Bases%20-%20REVIS&#195;O%2003.xlsx"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dat03\arquivos\C:\Pcg001_rn\compartilhad\Relatorios\Relat&#243;rio%20de%20Gest&#227;o\Rel%20Gest&#227;o%20-%20ago00\Respostas\FATUR&amp;DEBT_PM.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dat03\arquivos\dat03\A:\My%20Documents\Clientes%20Livres%20Guaraniana.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dat03\arquivos\C:\My%20Documents\APPLA\APPSA%20Injection%20Molds_2008.10.01.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dat03\arquivos\C:\DOCUME~1\MOACIR~2\CONFIG~1\Temp\notes29331C\APPSA%20Injection%20Molds_2008.07.10.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dat03\arquivos\dat03\C:\Apura&#231;&#227;o%20IRPJ%20e%20CSLL\Apura&#231;&#227;o%20Mensal%20Acumul%202003A.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dat03\arquivos\F:\H\Datos\Admon\apps\PRESU\Brasil\Estrategico2002-06\EnvioDefinitivo\DownTownNov02\FInternoV8.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C:\Uknasdata03\CIMSHARED\FINANCE\Carl\Budget%202001\Budget%202001%20salary%20summary.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dat03\arquivos\dat03\A:\Agautier3b.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dat03\arquivos\C:\ITAPEBI_NT01\itapebi\WINDOWS\Desktop\Simuldaor%20da%20Itapebi.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dat03\arquivos\@\americas.shell.com\Americas-South\Oil%20Products\SBRASOP%20Barra\Department\Operacoes\Suprimentos\Cabotagem\Saldos\Paulo\Alcool\Logistica\0400\Paulo\Alcool\Logistica\0200\Logistica%20NE_MAIO(AEAC).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C:\Mannt06\Hysoft\Apps\ConvSAP\Plant%20Masters\Budget%202004%20Stats\stats%20master%20for%20MFGprov3.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C:\dat03\dat03\arquivos\Operacoes\Controles%20e%20Conciliacoes\Book\NOVO_RGO\11\Novos%20arquivos\CTR_TRANSP_FERROVIA.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dat03\arquivos\dat03\D:\Paulo\Balan&#231;o%202005%20ajustado.xls" TargetMode="External"/></Relationships>
</file>

<file path=xl/externalLinks/_rels/externalLink192.xml.rels><?xml version="1.0" encoding="UTF-8" standalone="yes"?>
<Relationships xmlns="http://schemas.openxmlformats.org/package/2006/relationships"><Relationship Id="rId2" Type="http://schemas.microsoft.com/office/2019/04/relationships/externalLinkLongPath" Target="file:///\\dat03\C:\Clpsdfpop04\c\User\Foap\Aux_PEF\Control%20Colig\Guaraniana\MPE\Modelo%20de%20Planejamento%20Empresarial-MPE-COELBA%20-%20UPA%20sem%20Itap%20(29.07.02)\Modelo%20de%20Planejamento%20Empresarial-MPE-COELBA%20-%20UPA%20sem%20Itap%20(29.07.02).xls?FAD1B18F" TargetMode="External"/><Relationship Id="rId1" Type="http://schemas.openxmlformats.org/officeDocument/2006/relationships/externalLinkPath" Target="file:///\\FAD1B18F\Modelo%20de%20Planejamento%20Empresarial-MPE-COELBA%20-%20UPA%20sem%20Itap%20(29.07.02).xls" TargetMode="External"/></Relationships>
</file>

<file path=xl/externalLinks/_rels/externalLink193.xml.rels><?xml version="1.0" encoding="UTF-8" standalone="yes"?>
<Relationships xmlns="http://schemas.openxmlformats.org/package/2006/relationships"><Relationship Id="rId1" Type="http://schemas.microsoft.com/office/2006/relationships/xlExternalLinkPath/xlPathMissing" Target="Worksheet%20in%205632%20Testes%20do%20Imobilizado"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dat03\arquivos\M:\Contabilidade\Devanir\P.D.D\PDD3009.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dat03\arquivos\dat03\C:\Users\bruno.nascimento\AppData\Local\Microsoft\Windows\Temporary%20Internet%20Files\Content.Outlook\DZQBBGMK\Capex%202013%20-%20Revis&#227;o%2042.xls" TargetMode="External"/></Relationships>
</file>

<file path=xl/externalLinks/_rels/externalLink196.xml.rels><?xml version="1.0" encoding="UTF-8" standalone="yes"?>
<Relationships xmlns="http://schemas.openxmlformats.org/package/2006/relationships"><Relationship Id="rId1" Type="http://schemas.microsoft.com/office/2006/relationships/xlExternalLinkPath/xlPathMissing" Target="Worksheet%20in%207110%20Patrim&#244;nio%20L&#237;quido%20Combined%20Leadsheet%20-%2031%2012%202003"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dat03\arquivos\F:\My%20Documents\ArvinMeritor\Accountancy\Consolidation\112002\Balancete%20112002.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dat03\arquivos\F:\H\Datos\Admon\apps\PRESU\Brasil\Estrategico2002-06\EnvioDefinitivo\FInternoV2.xls" TargetMode="External"/></Relationships>
</file>

<file path=xl/externalLinks/_rels/externalLink199.xml.rels><?xml version="1.0" encoding="UTF-8" standalone="yes"?>
<Relationships xmlns="http://schemas.openxmlformats.org/package/2006/relationships"><Relationship Id="rId1" Type="http://schemas.microsoft.com/office/2006/relationships/xlExternalLinkPath/xlPathMissing" Target="DCS%20-%20GMR%202014%20DCS%20-%20v1.xlsx"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C:\Jbqdbap04\departamento\FINANCEI\TESOURAR\JCV\Fundambras\REPORT\Fun200102.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C:\dat03\corp\depto\Analise\EMPRESAS\Water\Sanepar\prjbrs2001.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dat03\arquivos\C:\Barbosa\grupo%20iberdr\AAFolder\Clientes\Iberdrola\Guaraniana\31_12_01\FSl%20Guaraniana%20em%20311201.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dat03\arquivos\C:\Toni%20Macia\Deals\BOYLE\Valuation\Distribution\GN\DistributionModel_15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C:\Brspbcfs\workfas\Adriano\Clientes\Energy\EDP_Energen\Modelo_Financeiro\Proj_EDP_RMR15.xls" TargetMode="External"/></Relationships>
</file>

<file path=xl/externalLinks/_rels/externalLink205.xml.rels><?xml version="1.0" encoding="UTF-8" standalone="yes"?>
<Relationships xmlns="http://schemas.openxmlformats.org/package/2006/relationships"><Relationship Id="rId2" Type="http://schemas.microsoft.com/office/2019/04/relationships/externalLinkLongPath" Target="file:///H:\dat03\U:\Users\lvictor\AppData\Local\Microsoft\Windows\Temporary%20Internet%20Files\Content.Outlook\B2K9O0TS\DOCUME~1\RSIERR~1.HOL\LOCALS~1\Temp\Temporary%20Directory%201%20for%20NC%20Energia%20sem%20marcas.zip\2231%20Demonstrat)es%20Financeiras%2031.12.2004.xls?3986CD16" TargetMode="External"/><Relationship Id="rId1" Type="http://schemas.openxmlformats.org/officeDocument/2006/relationships/externalLinkPath" Target="file:///\\3986CD16\2231%20Demonstrat)es%20Financeiras%2031.12.2004.xls" TargetMode="External"/></Relationships>
</file>

<file path=xl/externalLinks/_rels/externalLink206.xml.rels><?xml version="1.0" encoding="UTF-8" standalone="yes"?>
<Relationships xmlns="http://schemas.openxmlformats.org/package/2006/relationships"><Relationship Id="rId1" Type="http://schemas.microsoft.com/office/2006/relationships/xlExternalLinkPath/xlPathMissing" Target="Worksheet%20in%20(C)%205640%20Imobilizado"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dat03\arquivos\dat03\A:\ECFS.XLS" TargetMode="External"/></Relationships>
</file>

<file path=xl/externalLinks/_rels/externalLink208.xml.rels><?xml version="1.0" encoding="UTF-8" standalone="yes"?>
<Relationships xmlns="http://schemas.openxmlformats.org/package/2006/relationships"><Relationship Id="rId1" Type="http://schemas.microsoft.com/office/2006/relationships/xlExternalLinkPath/xlPathMissing" Target="Worksheet%20in%20%20%20%20%20%20%20%20%20%20%20%20Impostos,%20taxas%20e%20contribui&#231;&#245;e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Macadar\escritorio\Documents%20and%20Settings\dbarbosa\Meus%20documentos\Projetos\Inventario%20de%20Ativos\Supermercados%20Mundial\Analise_Cronograma%20Exec_Utiliza&#231;&#227;o%20Plaquetas%20Mundial_2010.xlsx"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dat03\arquivos\C:\Users\Pedro\Google%20Drive\FIPLAN\FIPLAN%20CONSULTORIA\Clientes\Ikewai\2016\ARQUIVOS%20ART%2003-02-16\Faturamento%20por%20Cliente%20para%20Colocar%20os%20Volumes.xlsx"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C:\mannt06\hysoft\Apps\CarsNew\Statutory\SLUSStatFiles\StatTemplateSLUSA_122002.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dat03\arquivos\C:\Server\shared-f\Clientes\Unimicro\Unimicro\PISA\ITRS%20DE%201997\ITR1T97A.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dat03\arquivos\C:\Khrysley\relatorio\Relatorios%20-%20PCG\Conselho%20de%20Administra&#231;&#227;o\Relat&#243;rio%20-%20junho\Respostas\FATUR&amp;DEBT_PM.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dat03\arquivos\C:\Users\emonteiro\AppData\Local\Microsoft\Windows\Temporary%20Internet%20Files\Content.Outlook\IXJZ34J1\CKECK%20LIS_DD_portugues%20(com%20inclus&#227;o%20de%20regulat&#243;rio%20hospitalar)%20(00000003).xlsx" TargetMode="External"/></Relationships>
</file>

<file path=xl/externalLinks/_rels/externalLink215.xml.rels><?xml version="1.0" encoding="UTF-8" standalone="yes"?>
<Relationships xmlns="http://schemas.openxmlformats.org/package/2006/relationships"><Relationship Id="rId1" Type="http://schemas.microsoft.com/office/2006/relationships/xlExternalLinkPath/xlPathMissing" Target="Worksheet%20in%205331%20Contas%20a%20Receber" TargetMode="External"/></Relationships>
</file>

<file path=xl/externalLinks/_rels/externalLink216.xml.rels><?xml version="1.0" encoding="UTF-8" standalone="yes"?>
<Relationships xmlns="http://schemas.openxmlformats.org/package/2006/relationships"><Relationship Id="rId1" Type="http://schemas.microsoft.com/office/2006/relationships/xlExternalLinkPath/xlPathMissing" Target="Worksheet%20in%202210%20Demonstra&#231;&#245;es%20cont&#225;beis%2031%2012%2001"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dat03\arquivos\dat03\D:\Edson\WP%20Modelos\6341%20Empr&#233;stimos%20e%20financiamentos%20Combined%20Leadsheet.xls" TargetMode="External"/></Relationships>
</file>

<file path=xl/externalLinks/_rels/externalLink218.xml.rels><?xml version="1.0" encoding="UTF-8" standalone="yes"?>
<Relationships xmlns="http://schemas.openxmlformats.org/package/2006/relationships"><Relationship Id="rId1" Type="http://schemas.microsoft.com/office/2006/relationships/xlExternalLinkPath/xlPathMissing" Target="Worksheet%20in%20(C)%208700%20Provis&#245;es%20IR%20e%20CSLL%20Leadsheet%20-%202009"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dat03\arquivos\dat03\U:\Clientes\S&#227;o%20Rafael\Final\Relat&#243;rio\2210%202%20Relatorio%20Excel%20%20-%20Monte%20Tabor%20-%2031%2012%2003.xls" TargetMode="External"/></Relationships>
</file>

<file path=xl/externalLinks/_rels/externalLink220.xml.rels><?xml version="1.0" encoding="UTF-8" standalone="yes"?>
<Relationships xmlns="http://schemas.openxmlformats.org/package/2006/relationships"><Relationship Id="rId1" Type="http://schemas.microsoft.com/office/2006/relationships/xlExternalLinkPath/xlPathMissing" Target="Worksheet%20in%205411%20Mat&#233;rias-primas%20Combined%20Leadsheet" TargetMode="External"/></Relationships>
</file>

<file path=xl/externalLinks/_rels/externalLink221.xml.rels><?xml version="1.0" encoding="UTF-8" standalone="yes"?>
<Relationships xmlns="http://schemas.openxmlformats.org/package/2006/relationships"><Relationship Id="rId1" Type="http://schemas.microsoft.com/office/2006/relationships/xlExternalLinkPath/xlPathMissing" Target="Worksheet%20in%205250%20Investimentos%20Combined%20Leadsheet%20-%202003" TargetMode="External"/></Relationships>
</file>

<file path=xl/externalLinks/_rels/externalLink222.xml.rels><?xml version="1.0" encoding="UTF-8" standalone="yes"?>
<Relationships xmlns="http://schemas.openxmlformats.org/package/2006/relationships"><Relationship Id="rId1" Type="http://schemas.microsoft.com/office/2006/relationships/xlExternalLinkPath/xlPathMissing" Target="Worksheet%20in%206210%20Obriga&#231;&#245;es%20Sociais%20e%20Trabalhista%20Combined%20Leadsheet"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dat03\arquivos\dat03\U:\Grupo%20Sibra_Auditoria\Sibra\5350%20Teste%20do%20Contas%20a%20Receber.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dat03\arquivos\dat03\U:\Clientes\Sibra%20-%20Pre%20Balanco\Clientes\Teste%20do%20Contas%20a%20Receber%20Sibra.xls" TargetMode="External"/></Relationships>
</file>

<file path=xl/externalLinks/_rels/externalLink225.xml.rels><?xml version="1.0" encoding="UTF-8" standalone="yes"?>
<Relationships xmlns="http://schemas.openxmlformats.org/package/2006/relationships"><Relationship Id="rId1" Type="http://schemas.microsoft.com/office/2006/relationships/xlExternalLinkPath/xlPathMissing" Target="Worksheet%20in%206340%20Empr&#233;stimos%20e%20financiamentos" TargetMode="External"/></Relationships>
</file>

<file path=xl/externalLinks/_rels/externalLink226.xml.rels><?xml version="1.0" encoding="UTF-8" standalone="yes"?>
<Relationships xmlns="http://schemas.openxmlformats.org/package/2006/relationships"><Relationship Id="rId1" Type="http://schemas.microsoft.com/office/2006/relationships/xlExternalLinkPath/xlPathMissing" Target="Worksheet%20in%205610%20Imobilizado%20-%20Leadsheet%20(GCLyra%202002)" TargetMode="External"/></Relationships>
</file>

<file path=xl/externalLinks/_rels/externalLink227.xml.rels><?xml version="1.0" encoding="UTF-8" standalone="yes"?>
<Relationships xmlns="http://schemas.openxmlformats.org/package/2006/relationships"><Relationship Id="rId1" Type="http://schemas.microsoft.com/office/2006/relationships/xlExternalLinkPath/xlPathMissing" Target="Worksheet%20in%205710%20T&#237;tulos%20a%20receber%20Combined%20Leadsheet" TargetMode="External"/></Relationships>
</file>

<file path=xl/externalLinks/_rels/externalLink228.xml.rels><?xml version="1.0" encoding="UTF-8" standalone="yes"?>
<Relationships xmlns="http://schemas.openxmlformats.org/package/2006/relationships"><Relationship Id="rId1" Type="http://schemas.microsoft.com/office/2006/relationships/xlExternalLinkPath/xlPathMissing" Target="Worksheet%20in%20(C)%201602%20Revis&#227;o%20anal&#237;tica%202o%20ITR%20-%2030%2006"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dat03\arquivos\dat03\D:\Edson\Clientes%202002\CEMAR\PPC\6330%20PPC%20Empr&#233;stimos%20e%20Financiamentos%20-%20Ribeiro%20(Tesouraria).xls" TargetMode="External"/></Relationships>
</file>

<file path=xl/externalLinks/_rels/externalLink230.xml.rels><?xml version="1.0" encoding="UTF-8" standalone="yes"?>
<Relationships xmlns="http://schemas.openxmlformats.org/package/2006/relationships"><Relationship Id="rId1" Type="http://schemas.microsoft.com/office/2006/relationships/xlExternalLinkPath/xlPathMissing" Target="Worksheet%20in%20%20%20%20%20%20%20%20%20%20%20%20Relat&#243;rio%20-%20Sau&#237;pe%20S.A.%202006"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dat03\arquivos\dat03\C:\Contabil\OBRIGA&#199;&#213;ES%20ACESS&#211;RIAS\DIPJ\011%20-%20DIPJ\2012\Diferido\IR%20Diferido%20AtivoPassivo%20Mar&#231;o12.xlsx" TargetMode="External"/></Relationships>
</file>

<file path=xl/externalLinks/_rels/externalLink232.xml.rels><?xml version="1.0" encoding="UTF-8" standalone="yes"?>
<Relationships xmlns="http://schemas.openxmlformats.org/package/2006/relationships"><Relationship Id="rId1" Type="http://schemas.microsoft.com/office/2006/relationships/xlExternalLinkPath/xlPathMissing" Target="Worksheet%20in%206340%20Emprestimos%20e%20Finaciamentos_CP"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dat03\arquivos\C:\Galindo\cgco%20rel%20ges\Dir.%20Comercial\Relat&#243;rio%20Gest&#227;o%20Mensal\Relat&#243;rio%201Performance%20Jun00.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H:\Ativos%20Operacionais\INTELIG&#202;NCIA%20LOG&#205;STICA\Capacidades%20Planejamento%20Log&#237;stico\Capacidades%20-%20Relat&#243;rio%20Mensal\21.01%20-%20Capacidades%20AO%20vJaneir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2"/>
      <sheetName val="Plan1"/>
      <sheetName val="Shareholders Vehicles"/>
      <sheetName val="Macro1"/>
    </sheetNames>
    <sheetDataSet>
      <sheetData sheetId="0"/>
      <sheetData sheetId="1"/>
      <sheetData sheetId="2" refreshError="1"/>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d. CPFL-CPCH"/>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DOS"/>
      <sheetName val="Resumo TD Custos CVAP"/>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88 45 00 711-02"/>
      <sheetName val="CAPA"/>
      <sheetName val="RESUMO GERAL"/>
      <sheetName val="111 10 00 010-02"/>
      <sheetName val="111 10 00 010-03"/>
      <sheetName val="112 10 00 010-01"/>
      <sheetName val="112 80 00 010-01"/>
      <sheetName val="112 80 00 010-02"/>
      <sheetName val="112 80 00 010-03"/>
      <sheetName val="112 80 00 010-04"/>
      <sheetName val="112 80 00 010-05"/>
      <sheetName val="131 10 25 060-01 e 99"/>
      <sheetName val="131 10 30 060-01 e 99"/>
      <sheetName val="131 15 10 091-01"/>
      <sheetName val="131 15 99 091-01"/>
      <sheetName val="184 53 00 632-01"/>
      <sheetName val="188 15 00 811-02"/>
      <sheetName val="188 15 00 811-03"/>
      <sheetName val="188 25 00 711-03"/>
      <sheetName val="188 25 00 712-01"/>
      <sheetName val="188 40 10 711-01"/>
      <sheetName val="188 40 10 712-01"/>
      <sheetName val="188 40 10 713-01"/>
      <sheetName val="188 40 10 714-01"/>
      <sheetName val="188 40 10 715-01"/>
      <sheetName val="188 40 10 716-01"/>
      <sheetName val="188 40 20 984-01"/>
      <sheetName val="188 40 90 984-01"/>
      <sheetName val="188 40 90 984-02"/>
      <sheetName val="188 45 00 711-01"/>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8845006-03"/>
      <sheetName val="18845006-05"/>
      <sheetName val="22410001-01 02"/>
      <sheetName val="49415003-01"/>
      <sheetName val="49415003-02"/>
      <sheetName val="49420902-04"/>
      <sheetName val="LALUR"/>
      <sheetName val="LALURA"/>
      <sheetName val="18845006-02"/>
      <sheetName val="18845006-11"/>
      <sheetName val="21390005-03 04"/>
      <sheetName val="22420008-01 02"/>
      <sheetName val="22420008-03"/>
      <sheetName val="22496001-01 02"/>
      <sheetName val="22499008-01 02 03"/>
      <sheetName val="22499008-04 05"/>
      <sheetName val="22910109-00 01"/>
      <sheetName val="22910202-00 01"/>
      <sheetName val="22910202-03"/>
      <sheetName val="22930000-01 03"/>
      <sheetName val="2293000002 04"/>
      <sheetName val="22999106-00 01 02"/>
      <sheetName val="22999302-00 01 02"/>
      <sheetName val="22999302 03 04 05"/>
      <sheetName val="2412010000"/>
      <sheetName val="24160005-01 02"/>
      <sheetName val="2419920300"/>
      <sheetName val="24199605-00 01 02"/>
      <sheetName val="61110104-00 61210004-01"/>
      <sheetName val="61399004-02 32"/>
      <sheetName val="61399004-03 33"/>
      <sheetName val="61399004-04 34"/>
      <sheetName val="61399004-35"/>
      <sheetName val="61399004-36"/>
      <sheetName val="6139900437"/>
      <sheetName val="61810105-01"/>
      <sheetName val="61810507-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ab"/>
      <sheetName val="IRPJ a 30%"/>
      <sheetName val="Movimentação"/>
      <sheetName val="jan08"/>
      <sheetName val="fev08"/>
      <sheetName val="mar08"/>
      <sheetName val="abr08"/>
      <sheetName val="mai08"/>
      <sheetName val="jun08"/>
      <sheetName val="jul08"/>
      <sheetName val="ago08"/>
      <sheetName val="set08"/>
      <sheetName val="out08 "/>
      <sheetName val="nov08 "/>
      <sheetName val="dez08"/>
      <sheetName val="DRE"/>
      <sheetName val="PAT"/>
      <sheetName val="incentivos "/>
      <sheetName val="Realização Reserva "/>
      <sheetName val="URUCUM- PARTE B "/>
      <sheetName val="Prejuízo Fiscal a 30% E 100%"/>
      <sheetName val="devedores duvidosos"/>
      <sheetName val="informações balanço"/>
      <sheetName val="PARTE A X PARTE B"/>
      <sheetName val="Adiantamento Idaza (2)"/>
    </sheetNames>
    <sheetDataSet>
      <sheetData sheetId="0"/>
      <sheetData sheetId="1"/>
      <sheetData sheetId="2"/>
      <sheetData sheetId="3"/>
      <sheetData sheetId="4">
        <row r="1">
          <cell r="A1" t="str">
            <v>-----------</v>
          </cell>
          <cell r="B1" t="str">
            <v>--</v>
          </cell>
          <cell r="C1" t="str">
            <v>-------------------------------------------------------------------</v>
          </cell>
          <cell r="D1" t="str">
            <v>-------------------</v>
          </cell>
          <cell r="E1" t="str">
            <v>-</v>
          </cell>
          <cell r="F1" t="str">
            <v>-------------------</v>
          </cell>
          <cell r="G1" t="str">
            <v>-------------------</v>
          </cell>
          <cell r="H1" t="str">
            <v>----- Página:</v>
          </cell>
        </row>
        <row r="2">
          <cell r="A2" t="str">
            <v>Urucum Mine</v>
          </cell>
          <cell r="B2" t="str">
            <v>ra</v>
          </cell>
          <cell r="C2" t="str">
            <v>ção S.A</v>
          </cell>
          <cell r="H2" t="str">
            <v>Balancete</v>
          </cell>
        </row>
        <row r="3">
          <cell r="A3" t="str">
            <v>Período: 01</v>
          </cell>
          <cell r="B3" t="str">
            <v>/0</v>
          </cell>
          <cell r="C3" t="str">
            <v>2/2008 A 29/02/2008 -----------------------------------------------</v>
          </cell>
          <cell r="D3" t="str">
            <v>-------------------</v>
          </cell>
          <cell r="E3" t="str">
            <v>-</v>
          </cell>
          <cell r="F3" t="str">
            <v>-------------------</v>
          </cell>
          <cell r="G3" t="str">
            <v>-------------------</v>
          </cell>
          <cell r="H3" t="str">
            <v>10/03/2008 - 09:4</v>
          </cell>
        </row>
        <row r="5">
          <cell r="A5" t="str">
            <v>Título</v>
          </cell>
          <cell r="D5" t="str">
            <v>Saldo Inicial</v>
          </cell>
          <cell r="F5" t="str">
            <v>Débito</v>
          </cell>
          <cell r="G5" t="str">
            <v>Crédito</v>
          </cell>
          <cell r="H5" t="str">
            <v>Saldo Final</v>
          </cell>
        </row>
        <row r="6">
          <cell r="A6" t="str">
            <v>-----------</v>
          </cell>
          <cell r="B6" t="str">
            <v>--</v>
          </cell>
          <cell r="C6" t="str">
            <v>-------------------------------------------------------------------</v>
          </cell>
          <cell r="D6" t="str">
            <v>-----------------</v>
          </cell>
          <cell r="F6" t="str">
            <v>------------------</v>
          </cell>
          <cell r="G6" t="str">
            <v>------------------</v>
          </cell>
          <cell r="H6" t="str">
            <v>-----------------</v>
          </cell>
        </row>
        <row r="7">
          <cell r="A7" t="str">
            <v>10.00.00.00</v>
          </cell>
          <cell r="B7" t="str">
            <v>-</v>
          </cell>
          <cell r="C7" t="str">
            <v>Ativo</v>
          </cell>
          <cell r="D7">
            <v>169613736.83000001</v>
          </cell>
          <cell r="E7" t="str">
            <v>D</v>
          </cell>
          <cell r="F7">
            <v>128021085.84999999</v>
          </cell>
          <cell r="G7">
            <v>128033630.38</v>
          </cell>
          <cell r="H7">
            <v>169601192.30000001</v>
          </cell>
        </row>
        <row r="8">
          <cell r="A8" t="str">
            <v>11.00.00.00</v>
          </cell>
          <cell r="B8" t="str">
            <v>-</v>
          </cell>
          <cell r="C8" t="str">
            <v>Circulante</v>
          </cell>
          <cell r="D8">
            <v>100243493.01000001</v>
          </cell>
          <cell r="E8" t="str">
            <v>D</v>
          </cell>
          <cell r="F8">
            <v>125982005.44</v>
          </cell>
          <cell r="G8">
            <v>124427969.04000001</v>
          </cell>
          <cell r="H8">
            <v>101797529.41</v>
          </cell>
        </row>
        <row r="9">
          <cell r="A9" t="str">
            <v>11.01.00.00</v>
          </cell>
          <cell r="B9" t="str">
            <v>-</v>
          </cell>
          <cell r="C9" t="str">
            <v>Disponivel</v>
          </cell>
          <cell r="D9">
            <v>4086469.92</v>
          </cell>
          <cell r="E9" t="str">
            <v>D</v>
          </cell>
          <cell r="F9">
            <v>46382648.140000001</v>
          </cell>
          <cell r="G9">
            <v>47663103.009999998</v>
          </cell>
          <cell r="H9">
            <v>2806015.05</v>
          </cell>
        </row>
        <row r="10">
          <cell r="A10" t="str">
            <v>11.01.01.00</v>
          </cell>
          <cell r="B10" t="str">
            <v>-</v>
          </cell>
          <cell r="C10" t="str">
            <v>Caixa</v>
          </cell>
          <cell r="D10">
            <v>3000</v>
          </cell>
          <cell r="E10" t="str">
            <v>D</v>
          </cell>
          <cell r="F10">
            <v>1762.87</v>
          </cell>
          <cell r="G10">
            <v>1762.87</v>
          </cell>
          <cell r="H10">
            <v>3000</v>
          </cell>
        </row>
        <row r="11">
          <cell r="A11" t="str">
            <v>11.01.01.01</v>
          </cell>
          <cell r="B11" t="str">
            <v>-</v>
          </cell>
          <cell r="C11" t="str">
            <v>Caixa  - Fundo Fixo</v>
          </cell>
          <cell r="D11">
            <v>3000</v>
          </cell>
          <cell r="E11" t="str">
            <v>D</v>
          </cell>
          <cell r="F11">
            <v>1762.87</v>
          </cell>
          <cell r="G11">
            <v>1762.87</v>
          </cell>
          <cell r="H11">
            <v>3000</v>
          </cell>
        </row>
        <row r="12">
          <cell r="A12" t="str">
            <v>11.01.02.00</v>
          </cell>
          <cell r="B12" t="str">
            <v>-</v>
          </cell>
          <cell r="C12" t="str">
            <v>Bancos Conta Movimentos</v>
          </cell>
          <cell r="D12">
            <v>1055145.99</v>
          </cell>
          <cell r="E12" t="str">
            <v>D</v>
          </cell>
          <cell r="F12">
            <v>46374497.170000002</v>
          </cell>
          <cell r="G12">
            <v>44657484.240000002</v>
          </cell>
          <cell r="H12">
            <v>2772158.92</v>
          </cell>
        </row>
        <row r="13">
          <cell r="A13" t="str">
            <v>11.01.02.01</v>
          </cell>
          <cell r="B13" t="str">
            <v>-</v>
          </cell>
          <cell r="C13" t="str">
            <v>Bancos Conta Movimentos</v>
          </cell>
          <cell r="D13">
            <v>1055145.99</v>
          </cell>
          <cell r="E13" t="str">
            <v>D</v>
          </cell>
          <cell r="F13">
            <v>25988040.969999999</v>
          </cell>
          <cell r="G13">
            <v>24271028.039999999</v>
          </cell>
          <cell r="H13">
            <v>2772158.92</v>
          </cell>
        </row>
        <row r="14">
          <cell r="A14" t="str">
            <v>11.01.02.95</v>
          </cell>
          <cell r="B14" t="str">
            <v>-</v>
          </cell>
          <cell r="C14" t="str">
            <v>Transitoria de Cambio (Euro)</v>
          </cell>
          <cell r="D14">
            <v>0</v>
          </cell>
          <cell r="F14">
            <v>2929278.66</v>
          </cell>
          <cell r="G14">
            <v>2929278.66</v>
          </cell>
          <cell r="H14">
            <v>0</v>
          </cell>
        </row>
        <row r="15">
          <cell r="A15" t="str">
            <v>11.01.02.97</v>
          </cell>
          <cell r="B15" t="str">
            <v>-</v>
          </cell>
          <cell r="C15" t="str">
            <v>Transitoria de Cambio (dolar)</v>
          </cell>
          <cell r="D15">
            <v>0</v>
          </cell>
          <cell r="F15">
            <v>5339032.58</v>
          </cell>
          <cell r="G15">
            <v>5339032.58</v>
          </cell>
          <cell r="H15">
            <v>0</v>
          </cell>
        </row>
        <row r="16">
          <cell r="A16" t="str">
            <v>11.01.02.98</v>
          </cell>
          <cell r="B16" t="str">
            <v>-</v>
          </cell>
          <cell r="C16" t="str">
            <v>Transitoria de Caixa e Bancos</v>
          </cell>
          <cell r="D16">
            <v>0</v>
          </cell>
          <cell r="F16">
            <v>12118144.960000001</v>
          </cell>
          <cell r="G16">
            <v>12118144.960000001</v>
          </cell>
          <cell r="H16">
            <v>0</v>
          </cell>
        </row>
        <row r="17">
          <cell r="A17" t="str">
            <v>11.01.03.00</v>
          </cell>
          <cell r="B17" t="str">
            <v>-</v>
          </cell>
          <cell r="C17" t="str">
            <v>Aplicac. Financ.- Liq. Imediata</v>
          </cell>
          <cell r="D17">
            <v>3028323.93</v>
          </cell>
          <cell r="E17" t="str">
            <v>D</v>
          </cell>
          <cell r="F17">
            <v>6388.1</v>
          </cell>
          <cell r="G17">
            <v>3003855.9</v>
          </cell>
          <cell r="H17">
            <v>30856.13</v>
          </cell>
        </row>
        <row r="18">
          <cell r="A18" t="str">
            <v>11.01.03.02</v>
          </cell>
          <cell r="B18" t="str">
            <v>-</v>
          </cell>
          <cell r="C18" t="str">
            <v>Assistencia Financeira Cvrd</v>
          </cell>
          <cell r="D18">
            <v>3028323.93</v>
          </cell>
          <cell r="E18" t="str">
            <v>D</v>
          </cell>
          <cell r="F18">
            <v>6388.1</v>
          </cell>
          <cell r="G18">
            <v>3003855.9</v>
          </cell>
          <cell r="H18">
            <v>30856.13</v>
          </cell>
        </row>
        <row r="19">
          <cell r="A19" t="str">
            <v>11.05.00.00</v>
          </cell>
          <cell r="B19" t="str">
            <v>-</v>
          </cell>
          <cell r="C19" t="str">
            <v>Contas a Receber</v>
          </cell>
          <cell r="D19">
            <v>25727100.890000001</v>
          </cell>
          <cell r="E19" t="str">
            <v>D</v>
          </cell>
          <cell r="F19">
            <v>56833167.329999998</v>
          </cell>
          <cell r="G19">
            <v>50047842.259999998</v>
          </cell>
          <cell r="H19">
            <v>32512425.960000001</v>
          </cell>
        </row>
        <row r="20">
          <cell r="A20" t="str">
            <v>11.05.01.00</v>
          </cell>
          <cell r="B20" t="str">
            <v>-</v>
          </cell>
          <cell r="C20" t="str">
            <v>Clientes no Pais</v>
          </cell>
          <cell r="D20">
            <v>1894179.48</v>
          </cell>
          <cell r="E20" t="str">
            <v>D</v>
          </cell>
          <cell r="F20">
            <v>24234074.07</v>
          </cell>
          <cell r="G20">
            <v>24791940.719999999</v>
          </cell>
          <cell r="H20">
            <v>1336312.83</v>
          </cell>
        </row>
        <row r="21">
          <cell r="A21" t="str">
            <v>11.05.01.01</v>
          </cell>
          <cell r="B21" t="str">
            <v>-</v>
          </cell>
          <cell r="C21" t="str">
            <v>Clientes no Pais</v>
          </cell>
          <cell r="D21">
            <v>1894179.48</v>
          </cell>
          <cell r="E21" t="str">
            <v>D</v>
          </cell>
          <cell r="F21">
            <v>1084741.2</v>
          </cell>
          <cell r="G21">
            <v>1642607.85</v>
          </cell>
          <cell r="H21">
            <v>1336312.83</v>
          </cell>
        </row>
        <row r="22">
          <cell r="A22" t="str">
            <v>11.05.01.95</v>
          </cell>
          <cell r="B22" t="str">
            <v>-</v>
          </cell>
          <cell r="C22" t="str">
            <v>Transit. de Transferencia - ACR</v>
          </cell>
          <cell r="D22">
            <v>0</v>
          </cell>
          <cell r="F22">
            <v>86863.64</v>
          </cell>
          <cell r="G22">
            <v>86863.64</v>
          </cell>
          <cell r="H22">
            <v>0</v>
          </cell>
        </row>
        <row r="23">
          <cell r="A23" t="str">
            <v>11.05.01.97</v>
          </cell>
          <cell r="B23" t="str">
            <v>-</v>
          </cell>
          <cell r="C23" t="str">
            <v>Transit. de Faturamento/Cobranca</v>
          </cell>
          <cell r="D23">
            <v>0</v>
          </cell>
          <cell r="F23">
            <v>23046622.789999999</v>
          </cell>
          <cell r="G23">
            <v>23046622.789999999</v>
          </cell>
          <cell r="H23">
            <v>0</v>
          </cell>
        </row>
        <row r="24">
          <cell r="A24" t="str">
            <v>11.05.01.99</v>
          </cell>
          <cell r="B24" t="str">
            <v>-</v>
          </cell>
          <cell r="C24" t="str">
            <v>Transit. de Encontro de Contas</v>
          </cell>
          <cell r="D24">
            <v>0</v>
          </cell>
          <cell r="F24">
            <v>15846.44</v>
          </cell>
          <cell r="G24">
            <v>15846.44</v>
          </cell>
          <cell r="H24">
            <v>0</v>
          </cell>
        </row>
        <row r="25">
          <cell r="A25" t="str">
            <v>11.05.02.00</v>
          </cell>
          <cell r="B25" t="str">
            <v>-</v>
          </cell>
          <cell r="C25" t="str">
            <v>Clientes no Exterior</v>
          </cell>
          <cell r="D25">
            <v>6126548.1200000001</v>
          </cell>
          <cell r="E25" t="str">
            <v>D</v>
          </cell>
          <cell r="F25">
            <v>22011096.57</v>
          </cell>
          <cell r="G25">
            <v>14673767.960000001</v>
          </cell>
          <cell r="H25">
            <v>13463876.73</v>
          </cell>
        </row>
        <row r="26">
          <cell r="A26" t="str">
            <v>11.05.02.01</v>
          </cell>
          <cell r="B26" t="str">
            <v>-</v>
          </cell>
          <cell r="C26" t="str">
            <v>Clientes no Exterior</v>
          </cell>
          <cell r="D26">
            <v>6126548.1200000001</v>
          </cell>
          <cell r="E26" t="str">
            <v>D</v>
          </cell>
          <cell r="F26">
            <v>13693910.73</v>
          </cell>
          <cell r="G26">
            <v>6356582.1200000001</v>
          </cell>
          <cell r="H26">
            <v>13463876.73</v>
          </cell>
        </row>
        <row r="27">
          <cell r="A27" t="str">
            <v>11.05.02.02</v>
          </cell>
          <cell r="B27" t="str">
            <v>-</v>
          </cell>
          <cell r="C27" t="str">
            <v>(-) Adiantam. Cambio Exportacao</v>
          </cell>
          <cell r="D27">
            <v>0</v>
          </cell>
          <cell r="F27">
            <v>8317185.8399999999</v>
          </cell>
          <cell r="G27">
            <v>8317185.8399999999</v>
          </cell>
          <cell r="H27">
            <v>0</v>
          </cell>
        </row>
        <row r="28">
          <cell r="A28" t="str">
            <v>11.05.03.00</v>
          </cell>
          <cell r="B28" t="str">
            <v>-</v>
          </cell>
          <cell r="C28" t="str">
            <v>Clientes Cias do Grupo</v>
          </cell>
          <cell r="D28">
            <v>17957944.920000002</v>
          </cell>
          <cell r="E28" t="str">
            <v>D</v>
          </cell>
          <cell r="F28">
            <v>10587996.689999999</v>
          </cell>
          <cell r="G28">
            <v>7652854.9199999999</v>
          </cell>
          <cell r="H28">
            <v>20893086.690000001</v>
          </cell>
        </row>
        <row r="29">
          <cell r="A29" t="str">
            <v>11.05.03.05</v>
          </cell>
          <cell r="B29" t="str">
            <v>-</v>
          </cell>
          <cell r="C29" t="str">
            <v>Clientes C.Grupo- Sibra</v>
          </cell>
          <cell r="D29">
            <v>3351081.56</v>
          </cell>
          <cell r="E29" t="str">
            <v>D</v>
          </cell>
          <cell r="F29">
            <v>2115648.7799999998</v>
          </cell>
          <cell r="G29">
            <v>3612324.72</v>
          </cell>
          <cell r="H29">
            <v>1854405.62</v>
          </cell>
        </row>
        <row r="30">
          <cell r="A30" t="str">
            <v>11.05.03.22</v>
          </cell>
          <cell r="B30" t="str">
            <v>-</v>
          </cell>
          <cell r="C30" t="str">
            <v>Clientes C.Grupo Cvrd-CVRDI</v>
          </cell>
          <cell r="D30">
            <v>14606863.359999999</v>
          </cell>
          <cell r="E30" t="str">
            <v>D</v>
          </cell>
          <cell r="F30">
            <v>8472347.9100000001</v>
          </cell>
          <cell r="G30">
            <v>4040530.2</v>
          </cell>
          <cell r="H30">
            <v>19038681.07</v>
          </cell>
        </row>
        <row r="31">
          <cell r="A31" t="str">
            <v>11.05.06.00</v>
          </cell>
          <cell r="B31" t="str">
            <v>-</v>
          </cell>
          <cell r="C31" t="str">
            <v>(-) Prov. P/ Devedores Duvidosos</v>
          </cell>
          <cell r="D31">
            <v>251571.63</v>
          </cell>
          <cell r="E31" t="str">
            <v>C</v>
          </cell>
          <cell r="F31">
            <v>0</v>
          </cell>
          <cell r="G31">
            <v>0</v>
          </cell>
          <cell r="H31">
            <v>251571.63</v>
          </cell>
        </row>
        <row r="32">
          <cell r="A32" t="str">
            <v>11.05.06.01</v>
          </cell>
          <cell r="B32" t="str">
            <v>-</v>
          </cell>
          <cell r="C32" t="str">
            <v>(-) Prov. P/ Devedores Duvidosos</v>
          </cell>
          <cell r="D32">
            <v>251571.63</v>
          </cell>
          <cell r="E32" t="str">
            <v>C</v>
          </cell>
          <cell r="F32">
            <v>0</v>
          </cell>
          <cell r="G32">
            <v>0</v>
          </cell>
          <cell r="H32">
            <v>251571.63</v>
          </cell>
        </row>
        <row r="33">
          <cell r="A33" t="str">
            <v>11.05.08.00</v>
          </cell>
          <cell r="B33" t="str">
            <v>-</v>
          </cell>
          <cell r="C33" t="str">
            <v>(-)Câmbios Pagos Não Liberados</v>
          </cell>
          <cell r="D33">
            <v>0</v>
          </cell>
          <cell r="F33">
            <v>0</v>
          </cell>
          <cell r="G33">
            <v>2929278.66</v>
          </cell>
          <cell r="H33">
            <v>2929278.66</v>
          </cell>
        </row>
        <row r="34">
          <cell r="A34" t="str">
            <v>11.05.08.01</v>
          </cell>
          <cell r="B34" t="str">
            <v>-</v>
          </cell>
          <cell r="C34" t="str">
            <v>(-)Câmbios Pagos Não Liberados</v>
          </cell>
          <cell r="D34">
            <v>0</v>
          </cell>
          <cell r="F34">
            <v>0</v>
          </cell>
          <cell r="G34">
            <v>2929278.66</v>
          </cell>
          <cell r="H34">
            <v>2929278.66</v>
          </cell>
        </row>
        <row r="35">
          <cell r="A35" t="str">
            <v>11.10.00.00</v>
          </cell>
          <cell r="B35" t="str">
            <v>-</v>
          </cell>
          <cell r="C35" t="str">
            <v>Estoques</v>
          </cell>
          <cell r="D35">
            <v>60526966.259999998</v>
          </cell>
          <cell r="E35" t="str">
            <v>D</v>
          </cell>
          <cell r="F35">
            <v>15366714.83</v>
          </cell>
          <cell r="G35">
            <v>22856533.239999998</v>
          </cell>
          <cell r="H35">
            <v>53037147.850000001</v>
          </cell>
        </row>
        <row r="36">
          <cell r="A36" t="str">
            <v>11.10.01.00</v>
          </cell>
          <cell r="B36" t="str">
            <v>-</v>
          </cell>
          <cell r="C36" t="str">
            <v>Produtos Acabados</v>
          </cell>
          <cell r="D36">
            <v>6228906.1500000004</v>
          </cell>
          <cell r="E36" t="str">
            <v>D</v>
          </cell>
          <cell r="F36">
            <v>8735118</v>
          </cell>
          <cell r="G36">
            <v>12417897.439999999</v>
          </cell>
          <cell r="H36">
            <v>2546126.71</v>
          </cell>
        </row>
        <row r="37">
          <cell r="A37" t="str">
            <v>11.10.01.01</v>
          </cell>
          <cell r="B37" t="str">
            <v>-</v>
          </cell>
          <cell r="C37" t="str">
            <v>Produtos Acabados - Ligas</v>
          </cell>
          <cell r="D37">
            <v>5842699.4900000002</v>
          </cell>
          <cell r="E37" t="str">
            <v>D</v>
          </cell>
          <cell r="F37">
            <v>0</v>
          </cell>
          <cell r="G37">
            <v>3534452.43</v>
          </cell>
          <cell r="H37">
            <v>2308247.06</v>
          </cell>
        </row>
        <row r="38">
          <cell r="A38" t="str">
            <v>11.10.01.02</v>
          </cell>
          <cell r="B38" t="str">
            <v>-</v>
          </cell>
          <cell r="C38" t="str">
            <v>Produtos Acabados - Minérios</v>
          </cell>
          <cell r="D38">
            <v>386206.66</v>
          </cell>
          <cell r="E38" t="str">
            <v>D</v>
          </cell>
          <cell r="F38">
            <v>0</v>
          </cell>
          <cell r="G38">
            <v>148327.01</v>
          </cell>
          <cell r="H38">
            <v>237879.65</v>
          </cell>
        </row>
        <row r="39">
          <cell r="A39" t="str">
            <v>11.10.01.98</v>
          </cell>
          <cell r="B39" t="str">
            <v>-</v>
          </cell>
          <cell r="C39" t="str">
            <v>Ordens de Producao - Ligas</v>
          </cell>
          <cell r="D39">
            <v>0</v>
          </cell>
          <cell r="F39">
            <v>3124325.46</v>
          </cell>
          <cell r="G39">
            <v>3124325.46</v>
          </cell>
          <cell r="H39">
            <v>0</v>
          </cell>
        </row>
        <row r="40">
          <cell r="A40" t="str">
            <v>11.10.01.99</v>
          </cell>
          <cell r="B40" t="str">
            <v>-</v>
          </cell>
          <cell r="C40" t="str">
            <v>Ordens de Producao - Minerios</v>
          </cell>
          <cell r="D40">
            <v>0</v>
          </cell>
          <cell r="F40">
            <v>5610792.54</v>
          </cell>
          <cell r="G40">
            <v>5610792.54</v>
          </cell>
          <cell r="H40">
            <v>0</v>
          </cell>
        </row>
        <row r="41">
          <cell r="A41" t="str">
            <v>11.10.05.00</v>
          </cell>
          <cell r="B41" t="str">
            <v>-</v>
          </cell>
          <cell r="C41" t="str">
            <v>Remessa para Industrializacao</v>
          </cell>
          <cell r="D41">
            <v>19824.3</v>
          </cell>
          <cell r="E41" t="str">
            <v>D</v>
          </cell>
          <cell r="F41">
            <v>0</v>
          </cell>
          <cell r="G41">
            <v>0</v>
          </cell>
          <cell r="H41">
            <v>19824.3</v>
          </cell>
        </row>
        <row r="42">
          <cell r="A42" t="str">
            <v>11.10.05.01</v>
          </cell>
          <cell r="B42" t="str">
            <v>-</v>
          </cell>
          <cell r="C42" t="str">
            <v>Remessa para Industrializacao</v>
          </cell>
          <cell r="D42">
            <v>19824.3</v>
          </cell>
          <cell r="E42" t="str">
            <v>D</v>
          </cell>
          <cell r="F42">
            <v>0</v>
          </cell>
          <cell r="G42">
            <v>0</v>
          </cell>
          <cell r="H42">
            <v>19824.3</v>
          </cell>
        </row>
        <row r="43">
          <cell r="A43" t="str">
            <v>11.10.20.00</v>
          </cell>
          <cell r="B43" t="str">
            <v>-</v>
          </cell>
          <cell r="C43" t="str">
            <v>Produtos Semi-Acabados</v>
          </cell>
          <cell r="D43">
            <v>52206330.710000001</v>
          </cell>
          <cell r="E43" t="str">
            <v>D</v>
          </cell>
          <cell r="F43">
            <v>4961420.66</v>
          </cell>
          <cell r="G43">
            <v>8681850.8900000006</v>
          </cell>
          <cell r="H43">
            <v>48485900.479999997</v>
          </cell>
        </row>
        <row r="44">
          <cell r="A44" t="str">
            <v>11.10.20.01</v>
          </cell>
          <cell r="B44" t="str">
            <v>-</v>
          </cell>
          <cell r="C44" t="str">
            <v>Prod.Semi-Acabados - Ligas</v>
          </cell>
          <cell r="D44">
            <v>3992965.1200000001</v>
          </cell>
          <cell r="E44" t="str">
            <v>D</v>
          </cell>
          <cell r="F44">
            <v>232479.74</v>
          </cell>
          <cell r="G44">
            <v>0</v>
          </cell>
          <cell r="H44">
            <v>4225444.8600000003</v>
          </cell>
        </row>
        <row r="45">
          <cell r="A45" t="str">
            <v>11.10.20.02</v>
          </cell>
          <cell r="B45" t="str">
            <v>-</v>
          </cell>
          <cell r="C45" t="str">
            <v>Prod.Semi-Acabados - Minerios</v>
          </cell>
          <cell r="D45">
            <v>48200864.329999998</v>
          </cell>
          <cell r="E45" t="str">
            <v>D</v>
          </cell>
          <cell r="F45">
            <v>0</v>
          </cell>
          <cell r="G45">
            <v>3950548.42</v>
          </cell>
          <cell r="H45">
            <v>44250315.909999996</v>
          </cell>
        </row>
        <row r="46">
          <cell r="A46" t="str">
            <v>11.10.20.03</v>
          </cell>
          <cell r="B46" t="str">
            <v>-</v>
          </cell>
          <cell r="C46" t="str">
            <v>Sub-Produtos</v>
          </cell>
          <cell r="D46">
            <v>12501.34</v>
          </cell>
          <cell r="E46" t="str">
            <v>D</v>
          </cell>
          <cell r="F46">
            <v>0</v>
          </cell>
          <cell r="G46">
            <v>2361.5500000000002</v>
          </cell>
          <cell r="H46">
            <v>10139.790000000001</v>
          </cell>
        </row>
        <row r="47">
          <cell r="A47" t="str">
            <v>11.10.20.98</v>
          </cell>
          <cell r="B47" t="str">
            <v>-</v>
          </cell>
          <cell r="C47" t="str">
            <v>O.P Semi Acabados - Ligas</v>
          </cell>
          <cell r="D47">
            <v>0.08</v>
          </cell>
          <cell r="E47" t="str">
            <v>C</v>
          </cell>
          <cell r="F47">
            <v>3197432.3</v>
          </cell>
          <cell r="G47">
            <v>3197432.3</v>
          </cell>
          <cell r="H47">
            <v>0.08</v>
          </cell>
        </row>
        <row r="48">
          <cell r="A48" t="str">
            <v>11.10.20.99</v>
          </cell>
          <cell r="B48" t="str">
            <v>-</v>
          </cell>
          <cell r="C48" t="str">
            <v>O.P Semi-Acabados - Minerios</v>
          </cell>
          <cell r="D48">
            <v>0</v>
          </cell>
          <cell r="F48">
            <v>1531508.62</v>
          </cell>
          <cell r="G48">
            <v>1531508.62</v>
          </cell>
          <cell r="H48">
            <v>0</v>
          </cell>
        </row>
        <row r="49">
          <cell r="A49" t="str">
            <v>11.10.25.00</v>
          </cell>
          <cell r="B49" t="str">
            <v>-</v>
          </cell>
          <cell r="C49" t="str">
            <v>(-) Prov. p/Perdas Prod. Semi-Acabados</v>
          </cell>
          <cell r="D49">
            <v>4314733.0599999996</v>
          </cell>
          <cell r="E49" t="str">
            <v>C</v>
          </cell>
          <cell r="F49">
            <v>0</v>
          </cell>
          <cell r="G49">
            <v>0</v>
          </cell>
          <cell r="H49">
            <v>4314733.0599999996</v>
          </cell>
        </row>
        <row r="50">
          <cell r="A50" t="str">
            <v>11.10.25.01</v>
          </cell>
          <cell r="B50" t="str">
            <v>-</v>
          </cell>
          <cell r="C50" t="str">
            <v>(-) Prov. p/Perdas Prod. Semi-Acabados</v>
          </cell>
          <cell r="D50">
            <v>4314733.0599999996</v>
          </cell>
          <cell r="E50" t="str">
            <v>C</v>
          </cell>
          <cell r="F50">
            <v>0</v>
          </cell>
          <cell r="G50">
            <v>0</v>
          </cell>
          <cell r="H50">
            <v>4314733.0599999996</v>
          </cell>
        </row>
        <row r="51">
          <cell r="A51" t="str">
            <v>11.10.30.00</v>
          </cell>
          <cell r="B51" t="str">
            <v>-</v>
          </cell>
          <cell r="C51" t="str">
            <v>Materia Prima</v>
          </cell>
          <cell r="D51">
            <v>404592.43</v>
          </cell>
          <cell r="E51" t="str">
            <v>D</v>
          </cell>
          <cell r="F51">
            <v>31179.4</v>
          </cell>
          <cell r="G51">
            <v>121571.09</v>
          </cell>
          <cell r="H51">
            <v>314200.74</v>
          </cell>
        </row>
        <row r="52">
          <cell r="A52" t="str">
            <v>11.10.30.01</v>
          </cell>
          <cell r="B52" t="str">
            <v>-</v>
          </cell>
          <cell r="C52" t="str">
            <v>M.Prima - Minerios</v>
          </cell>
          <cell r="D52">
            <v>37968.43</v>
          </cell>
          <cell r="E52" t="str">
            <v>D</v>
          </cell>
          <cell r="F52">
            <v>0</v>
          </cell>
          <cell r="G52">
            <v>7274.81</v>
          </cell>
          <cell r="H52">
            <v>30693.62</v>
          </cell>
        </row>
        <row r="53">
          <cell r="A53" t="str">
            <v>11.10.30.11</v>
          </cell>
          <cell r="B53" t="str">
            <v>-</v>
          </cell>
          <cell r="C53" t="str">
            <v>M.Prima - Redutores</v>
          </cell>
          <cell r="D53">
            <v>75875.3</v>
          </cell>
          <cell r="E53" t="str">
            <v>D</v>
          </cell>
          <cell r="F53">
            <v>0</v>
          </cell>
          <cell r="G53">
            <v>38060.49</v>
          </cell>
          <cell r="H53">
            <v>37814.81</v>
          </cell>
        </row>
        <row r="54">
          <cell r="A54" t="str">
            <v>11.10.30.12</v>
          </cell>
          <cell r="B54" t="str">
            <v>-</v>
          </cell>
          <cell r="C54" t="str">
            <v>M.Prima - Explosivos</v>
          </cell>
          <cell r="D54">
            <v>1284.42</v>
          </cell>
          <cell r="E54" t="str">
            <v>D</v>
          </cell>
          <cell r="F54">
            <v>2310.14</v>
          </cell>
          <cell r="G54">
            <v>0</v>
          </cell>
          <cell r="H54">
            <v>3594.56</v>
          </cell>
        </row>
        <row r="55">
          <cell r="A55" t="str">
            <v>11.10.30.13</v>
          </cell>
          <cell r="B55" t="str">
            <v>-</v>
          </cell>
          <cell r="C55" t="str">
            <v>M.Prima - Fundentes</v>
          </cell>
          <cell r="D55">
            <v>201097.49</v>
          </cell>
          <cell r="E55" t="str">
            <v>D</v>
          </cell>
          <cell r="F55">
            <v>0</v>
          </cell>
          <cell r="G55">
            <v>76235.789999999994</v>
          </cell>
          <cell r="H55">
            <v>124861.7</v>
          </cell>
        </row>
        <row r="56">
          <cell r="A56" t="str">
            <v>11.10.30.14</v>
          </cell>
          <cell r="B56" t="str">
            <v>-</v>
          </cell>
          <cell r="C56" t="str">
            <v>M.Prima - Materiais Auxiliares</v>
          </cell>
          <cell r="D56">
            <v>88366.79</v>
          </cell>
          <cell r="E56" t="str">
            <v>D</v>
          </cell>
          <cell r="F56">
            <v>28869.26</v>
          </cell>
          <cell r="G56">
            <v>0</v>
          </cell>
          <cell r="H56">
            <v>117236.05</v>
          </cell>
        </row>
        <row r="57">
          <cell r="A57" t="str">
            <v>11.10.31.00</v>
          </cell>
          <cell r="B57" t="str">
            <v>-</v>
          </cell>
          <cell r="C57" t="str">
            <v>Materia Prima em Transito</v>
          </cell>
          <cell r="D57">
            <v>6376.1</v>
          </cell>
          <cell r="E57" t="str">
            <v>C</v>
          </cell>
          <cell r="F57">
            <v>0</v>
          </cell>
          <cell r="G57">
            <v>0</v>
          </cell>
          <cell r="H57">
            <v>6376.1</v>
          </cell>
        </row>
        <row r="58">
          <cell r="A58" t="str">
            <v>11.10.31.01</v>
          </cell>
          <cell r="B58" t="str">
            <v>-</v>
          </cell>
          <cell r="C58" t="str">
            <v>Materia Prima em Transito</v>
          </cell>
          <cell r="D58">
            <v>6376.1</v>
          </cell>
          <cell r="E58" t="str">
            <v>C</v>
          </cell>
          <cell r="F58">
            <v>0</v>
          </cell>
          <cell r="G58">
            <v>0</v>
          </cell>
          <cell r="H58">
            <v>6376.1</v>
          </cell>
        </row>
        <row r="59">
          <cell r="A59" t="str">
            <v>11.10.40.00</v>
          </cell>
          <cell r="B59" t="str">
            <v>-</v>
          </cell>
          <cell r="C59" t="str">
            <v>Almoxarifado</v>
          </cell>
          <cell r="D59">
            <v>6012945.4800000004</v>
          </cell>
          <cell r="E59" t="str">
            <v>D</v>
          </cell>
          <cell r="F59">
            <v>376085.17</v>
          </cell>
          <cell r="G59">
            <v>39777.81</v>
          </cell>
          <cell r="H59">
            <v>6349252.8399999999</v>
          </cell>
        </row>
        <row r="60">
          <cell r="A60" t="str">
            <v>11.10.40.01</v>
          </cell>
          <cell r="B60" t="str">
            <v>-</v>
          </cell>
          <cell r="C60" t="str">
            <v>Almox. - Insumos</v>
          </cell>
          <cell r="D60">
            <v>20334.23</v>
          </cell>
          <cell r="E60" t="str">
            <v>D</v>
          </cell>
          <cell r="F60">
            <v>26398.61</v>
          </cell>
          <cell r="G60">
            <v>0</v>
          </cell>
          <cell r="H60">
            <v>46732.84</v>
          </cell>
        </row>
        <row r="61">
          <cell r="A61" t="str">
            <v>11.10.40.04</v>
          </cell>
          <cell r="B61" t="str">
            <v>-</v>
          </cell>
          <cell r="C61" t="str">
            <v>Almox.Combust. e Lubrificantes</v>
          </cell>
          <cell r="D61">
            <v>117267.33</v>
          </cell>
          <cell r="E61" t="str">
            <v>D</v>
          </cell>
          <cell r="F61">
            <v>46246.42</v>
          </cell>
          <cell r="G61">
            <v>844.7</v>
          </cell>
          <cell r="H61">
            <v>162669.04999999999</v>
          </cell>
        </row>
        <row r="62">
          <cell r="A62" t="str">
            <v>11.10.40.05</v>
          </cell>
          <cell r="B62" t="str">
            <v>-</v>
          </cell>
          <cell r="C62" t="str">
            <v>Almox.Mat. e Equip. Seguranca</v>
          </cell>
          <cell r="D62">
            <v>242360.76</v>
          </cell>
          <cell r="E62" t="str">
            <v>D</v>
          </cell>
          <cell r="F62">
            <v>11821.07</v>
          </cell>
          <cell r="G62">
            <v>0</v>
          </cell>
          <cell r="H62">
            <v>254181.83</v>
          </cell>
        </row>
        <row r="63">
          <cell r="A63" t="str">
            <v>11.10.40.06</v>
          </cell>
          <cell r="B63" t="str">
            <v>-</v>
          </cell>
          <cell r="C63" t="str">
            <v>Almox. Materiais de Manutencao</v>
          </cell>
          <cell r="D63">
            <v>2921371.01</v>
          </cell>
          <cell r="E63" t="str">
            <v>D</v>
          </cell>
          <cell r="F63">
            <v>232967.67</v>
          </cell>
          <cell r="G63">
            <v>0</v>
          </cell>
          <cell r="H63">
            <v>3154338.68</v>
          </cell>
        </row>
        <row r="64">
          <cell r="A64" t="str">
            <v>11.10.40.07</v>
          </cell>
          <cell r="B64" t="str">
            <v>-</v>
          </cell>
          <cell r="C64" t="str">
            <v>Almox. Materiais de Laboratorio</v>
          </cell>
          <cell r="D64">
            <v>18911.73</v>
          </cell>
          <cell r="E64" t="str">
            <v>D</v>
          </cell>
          <cell r="F64">
            <v>4730.5</v>
          </cell>
          <cell r="G64">
            <v>653.04</v>
          </cell>
          <cell r="H64">
            <v>22989.19</v>
          </cell>
        </row>
        <row r="65">
          <cell r="A65" t="str">
            <v>11.10.40.08</v>
          </cell>
          <cell r="B65" t="str">
            <v>-</v>
          </cell>
          <cell r="C65" t="str">
            <v>Almox. Embalagens</v>
          </cell>
          <cell r="D65">
            <v>18537.099999999999</v>
          </cell>
          <cell r="E65" t="str">
            <v>D</v>
          </cell>
          <cell r="F65">
            <v>1288.4000000000001</v>
          </cell>
          <cell r="G65">
            <v>0</v>
          </cell>
          <cell r="H65">
            <v>19825.5</v>
          </cell>
        </row>
        <row r="66">
          <cell r="A66" t="str">
            <v>11.10.40.95</v>
          </cell>
          <cell r="B66" t="str">
            <v>-</v>
          </cell>
          <cell r="C66" t="str">
            <v>Almox.Pcs p/Veic.Transp de Cargas</v>
          </cell>
          <cell r="D66">
            <v>2075846.75</v>
          </cell>
          <cell r="E66" t="str">
            <v>D</v>
          </cell>
          <cell r="F66">
            <v>41224.660000000003</v>
          </cell>
          <cell r="G66">
            <v>0</v>
          </cell>
          <cell r="H66">
            <v>2117071.41</v>
          </cell>
        </row>
        <row r="67">
          <cell r="A67" t="str">
            <v>11.10.40.96</v>
          </cell>
          <cell r="B67" t="str">
            <v>-</v>
          </cell>
          <cell r="C67" t="str">
            <v>Almox.Pcs p/Miner. e Benefic</v>
          </cell>
          <cell r="D67">
            <v>594270.77</v>
          </cell>
          <cell r="E67" t="str">
            <v>D</v>
          </cell>
          <cell r="F67">
            <v>11003.75</v>
          </cell>
          <cell r="G67">
            <v>15924.63</v>
          </cell>
          <cell r="H67">
            <v>589349.89</v>
          </cell>
        </row>
        <row r="68">
          <cell r="A68" t="str">
            <v>11.10.40.97</v>
          </cell>
          <cell r="B68" t="str">
            <v>-</v>
          </cell>
          <cell r="C68" t="str">
            <v>Almox. Materiais Administrativos</v>
          </cell>
          <cell r="D68">
            <v>13920.34</v>
          </cell>
          <cell r="E68" t="str">
            <v>D</v>
          </cell>
          <cell r="F68">
            <v>46.51</v>
          </cell>
          <cell r="G68">
            <v>2449.88</v>
          </cell>
          <cell r="H68">
            <v>11516.97</v>
          </cell>
        </row>
        <row r="69">
          <cell r="A69" t="str">
            <v>11.10.40.98</v>
          </cell>
          <cell r="B69" t="str">
            <v>-</v>
          </cell>
          <cell r="C69" t="str">
            <v>Transitoria Ajuste de Estoque</v>
          </cell>
          <cell r="D69">
            <v>9874.5400000000009</v>
          </cell>
          <cell r="E69" t="str">
            <v>C</v>
          </cell>
          <cell r="F69">
            <v>357.58</v>
          </cell>
          <cell r="G69">
            <v>19905.560000000001</v>
          </cell>
          <cell r="H69">
            <v>29422.52</v>
          </cell>
        </row>
        <row r="70">
          <cell r="A70" t="str">
            <v>11.10.41.00</v>
          </cell>
          <cell r="B70" t="str">
            <v>-</v>
          </cell>
          <cell r="C70" t="str">
            <v>(-) Prov. p/Perdas Almoxarifado</v>
          </cell>
          <cell r="D70">
            <v>773055.91</v>
          </cell>
          <cell r="E70" t="str">
            <v>C</v>
          </cell>
          <cell r="F70">
            <v>0</v>
          </cell>
          <cell r="G70">
            <v>0</v>
          </cell>
          <cell r="H70">
            <v>773055.91</v>
          </cell>
        </row>
        <row r="71">
          <cell r="A71" t="str">
            <v>11.10.41.01</v>
          </cell>
          <cell r="B71" t="str">
            <v>-</v>
          </cell>
          <cell r="C71" t="str">
            <v>(-) Prov. p/Perdas Almoxarifado</v>
          </cell>
          <cell r="D71">
            <v>773055.91</v>
          </cell>
          <cell r="E71" t="str">
            <v>C</v>
          </cell>
          <cell r="F71">
            <v>0</v>
          </cell>
          <cell r="G71">
            <v>0</v>
          </cell>
          <cell r="H71">
            <v>773055.91</v>
          </cell>
        </row>
        <row r="72">
          <cell r="A72" t="str">
            <v>11.10.42.00</v>
          </cell>
          <cell r="B72" t="str">
            <v>-</v>
          </cell>
          <cell r="C72" t="str">
            <v>Transferencias</v>
          </cell>
          <cell r="D72">
            <v>777270.02</v>
          </cell>
          <cell r="E72" t="str">
            <v>D</v>
          </cell>
          <cell r="F72">
            <v>635621.66</v>
          </cell>
          <cell r="G72">
            <v>968146.07</v>
          </cell>
          <cell r="H72">
            <v>444745.61</v>
          </cell>
        </row>
        <row r="73">
          <cell r="A73" t="str">
            <v>11.10.42.97</v>
          </cell>
          <cell r="B73" t="str">
            <v>-</v>
          </cell>
          <cell r="C73" t="str">
            <v>Estoques a Classificar</v>
          </cell>
          <cell r="D73">
            <v>772518.71</v>
          </cell>
          <cell r="E73" t="str">
            <v>D</v>
          </cell>
          <cell r="F73">
            <v>439994.3</v>
          </cell>
          <cell r="G73">
            <v>772518.71</v>
          </cell>
          <cell r="H73">
            <v>439994.3</v>
          </cell>
        </row>
        <row r="74">
          <cell r="A74" t="str">
            <v>11.10.42.98</v>
          </cell>
          <cell r="B74" t="str">
            <v>-</v>
          </cell>
          <cell r="C74" t="str">
            <v>Transit. Transf. Usinas-Saidas</v>
          </cell>
          <cell r="D74">
            <v>4751.3100000000004</v>
          </cell>
          <cell r="E74" t="str">
            <v>D</v>
          </cell>
          <cell r="F74">
            <v>195627.36</v>
          </cell>
          <cell r="G74">
            <v>195627.36</v>
          </cell>
          <cell r="H74">
            <v>4751.3100000000004</v>
          </cell>
        </row>
        <row r="75">
          <cell r="A75" t="str">
            <v>11.10.43.00</v>
          </cell>
          <cell r="B75" t="str">
            <v>-</v>
          </cell>
          <cell r="C75" t="str">
            <v>Transitória de Manutenção Industrial</v>
          </cell>
          <cell r="D75">
            <v>0</v>
          </cell>
          <cell r="F75">
            <v>627289.93999999994</v>
          </cell>
          <cell r="G75">
            <v>627289.93999999994</v>
          </cell>
          <cell r="H75">
            <v>0</v>
          </cell>
        </row>
        <row r="76">
          <cell r="A76" t="str">
            <v>11.10.43.01</v>
          </cell>
          <cell r="B76" t="str">
            <v>-</v>
          </cell>
          <cell r="C76" t="str">
            <v>Ordem de Manutenção - MI</v>
          </cell>
          <cell r="D76">
            <v>0</v>
          </cell>
          <cell r="F76">
            <v>627289.93999999994</v>
          </cell>
          <cell r="G76">
            <v>627289.93999999994</v>
          </cell>
          <cell r="H76">
            <v>0</v>
          </cell>
        </row>
        <row r="77">
          <cell r="A77" t="str">
            <v>11.10.55.00</v>
          </cell>
          <cell r="B77" t="str">
            <v>-</v>
          </cell>
          <cell r="C77" t="str">
            <v>Ajustes de Estoque - Valor de Mercado</v>
          </cell>
          <cell r="D77">
            <v>28737.759999999998</v>
          </cell>
          <cell r="E77" t="str">
            <v>C</v>
          </cell>
          <cell r="F77">
            <v>0</v>
          </cell>
          <cell r="G77">
            <v>0</v>
          </cell>
          <cell r="H77">
            <v>28737.759999999998</v>
          </cell>
        </row>
        <row r="78">
          <cell r="A78" t="str">
            <v>11.10.55.01</v>
          </cell>
          <cell r="B78" t="str">
            <v>-</v>
          </cell>
          <cell r="C78" t="str">
            <v>Ajustes a Valor Mercado - Prod. Acabados</v>
          </cell>
          <cell r="D78">
            <v>28737.759999999998</v>
          </cell>
          <cell r="E78" t="str">
            <v>C</v>
          </cell>
          <cell r="F78">
            <v>0</v>
          </cell>
          <cell r="G78">
            <v>0</v>
          </cell>
          <cell r="H78">
            <v>28737.759999999998</v>
          </cell>
        </row>
        <row r="79">
          <cell r="A79" t="str">
            <v>11.15.00.00</v>
          </cell>
          <cell r="B79" t="str">
            <v>-</v>
          </cell>
          <cell r="C79" t="str">
            <v>Outras Contas a Receber</v>
          </cell>
          <cell r="D79">
            <v>344732.04</v>
          </cell>
          <cell r="E79" t="str">
            <v>D</v>
          </cell>
          <cell r="F79">
            <v>5375158.4100000001</v>
          </cell>
          <cell r="G79">
            <v>2657481.46</v>
          </cell>
          <cell r="H79">
            <v>3062408.99</v>
          </cell>
        </row>
        <row r="80">
          <cell r="A80" t="str">
            <v>11.15.01.00</v>
          </cell>
          <cell r="B80" t="str">
            <v>-</v>
          </cell>
          <cell r="C80" t="str">
            <v>Outras Contas a Receber</v>
          </cell>
          <cell r="D80">
            <v>344732.04</v>
          </cell>
          <cell r="E80" t="str">
            <v>D</v>
          </cell>
          <cell r="F80">
            <v>2445879.75</v>
          </cell>
          <cell r="G80">
            <v>2657481.46</v>
          </cell>
          <cell r="H80">
            <v>133130.32999999999</v>
          </cell>
        </row>
        <row r="81">
          <cell r="A81" t="str">
            <v>11.15.01.02</v>
          </cell>
          <cell r="B81" t="str">
            <v>-</v>
          </cell>
          <cell r="C81" t="str">
            <v>Adiantamento 13 Salario</v>
          </cell>
          <cell r="D81">
            <v>9011.7999999999993</v>
          </cell>
          <cell r="E81" t="str">
            <v>D</v>
          </cell>
          <cell r="F81">
            <v>37340.32</v>
          </cell>
          <cell r="G81">
            <v>0</v>
          </cell>
          <cell r="H81">
            <v>46352.12</v>
          </cell>
        </row>
        <row r="82">
          <cell r="A82" t="str">
            <v>11.15.01.04</v>
          </cell>
          <cell r="B82" t="str">
            <v>-</v>
          </cell>
          <cell r="C82" t="str">
            <v>Adiantam. p/ Desconto em Folha</v>
          </cell>
          <cell r="D82">
            <v>7569.64</v>
          </cell>
          <cell r="E82" t="str">
            <v>D</v>
          </cell>
          <cell r="F82">
            <v>7271.94</v>
          </cell>
          <cell r="G82">
            <v>6947.97</v>
          </cell>
          <cell r="H82">
            <v>7893.61</v>
          </cell>
        </row>
        <row r="84">
          <cell r="A84" t="str">
            <v>-----------</v>
          </cell>
          <cell r="B84" t="str">
            <v>--</v>
          </cell>
          <cell r="C84" t="str">
            <v>-------------------------------------------------------------------</v>
          </cell>
          <cell r="D84" t="str">
            <v>-------------------</v>
          </cell>
          <cell r="E84" t="str">
            <v>-</v>
          </cell>
          <cell r="F84" t="str">
            <v>-------------------</v>
          </cell>
          <cell r="G84" t="e">
            <v>#NAME?</v>
          </cell>
          <cell r="H84" t="str">
            <v>07AB - 1.00.01.068</v>
          </cell>
        </row>
        <row r="85">
          <cell r="A85" t="str">
            <v>_x000C_----------</v>
          </cell>
          <cell r="B85" t="str">
            <v>--</v>
          </cell>
          <cell r="C85" t="str">
            <v>-------------------------------------------------------------------</v>
          </cell>
          <cell r="D85" t="str">
            <v>-------------------</v>
          </cell>
          <cell r="E85" t="str">
            <v>-</v>
          </cell>
          <cell r="F85" t="str">
            <v>-------------------</v>
          </cell>
          <cell r="G85" t="str">
            <v>-------------------</v>
          </cell>
          <cell r="H85" t="str">
            <v>------ Página:</v>
          </cell>
        </row>
        <row r="86">
          <cell r="A86" t="str">
            <v>Urucum Mine</v>
          </cell>
          <cell r="B86" t="str">
            <v>ra</v>
          </cell>
          <cell r="C86" t="str">
            <v>ção S.A</v>
          </cell>
          <cell r="H86" t="str">
            <v>Balancete</v>
          </cell>
        </row>
        <row r="87">
          <cell r="A87" t="str">
            <v>Período: 01</v>
          </cell>
          <cell r="B87" t="str">
            <v>/0</v>
          </cell>
          <cell r="C87" t="str">
            <v>2/2008 A 29/02/2008 -----------------------------------------------</v>
          </cell>
          <cell r="D87" t="str">
            <v>-------------------</v>
          </cell>
          <cell r="E87" t="str">
            <v>-</v>
          </cell>
          <cell r="F87" t="str">
            <v>-------------------</v>
          </cell>
          <cell r="G87" t="str">
            <v>-------------------</v>
          </cell>
          <cell r="H87" t="str">
            <v>10/03/2008 - 09:4</v>
          </cell>
        </row>
        <row r="89">
          <cell r="A89" t="str">
            <v>Título</v>
          </cell>
          <cell r="D89" t="str">
            <v>Saldo Inicial</v>
          </cell>
          <cell r="F89" t="str">
            <v>Débito</v>
          </cell>
          <cell r="G89" t="str">
            <v>Crédito</v>
          </cell>
          <cell r="H89" t="str">
            <v>Saldo Final</v>
          </cell>
        </row>
        <row r="90">
          <cell r="A90" t="str">
            <v>-----------</v>
          </cell>
          <cell r="B90" t="str">
            <v>--</v>
          </cell>
          <cell r="C90" t="str">
            <v>-------------------------------------------------------------------</v>
          </cell>
          <cell r="D90" t="str">
            <v>-----------------</v>
          </cell>
          <cell r="F90" t="str">
            <v>------------------</v>
          </cell>
          <cell r="G90" t="str">
            <v>------------------</v>
          </cell>
          <cell r="H90" t="str">
            <v>-----------------</v>
          </cell>
        </row>
        <row r="91">
          <cell r="A91" t="str">
            <v>11.15.01.05</v>
          </cell>
          <cell r="B91" t="str">
            <v>-</v>
          </cell>
          <cell r="C91" t="str">
            <v>Adiantamentos de Viagens</v>
          </cell>
          <cell r="D91">
            <v>3220</v>
          </cell>
          <cell r="E91" t="str">
            <v>D</v>
          </cell>
          <cell r="F91">
            <v>2615.1</v>
          </cell>
          <cell r="G91">
            <v>5835.1</v>
          </cell>
          <cell r="H91">
            <v>0</v>
          </cell>
        </row>
        <row r="92">
          <cell r="A92" t="str">
            <v>11.15.01.06</v>
          </cell>
          <cell r="B92" t="str">
            <v>-</v>
          </cell>
          <cell r="C92" t="str">
            <v>Adiantamento de Ferias</v>
          </cell>
          <cell r="D92">
            <v>304676.37</v>
          </cell>
          <cell r="E92" t="str">
            <v>D</v>
          </cell>
          <cell r="F92">
            <v>385119.57</v>
          </cell>
          <cell r="G92">
            <v>623426.26</v>
          </cell>
          <cell r="H92">
            <v>66369.679999999993</v>
          </cell>
        </row>
        <row r="93">
          <cell r="A93" t="str">
            <v>11.15.01.07</v>
          </cell>
          <cell r="B93" t="str">
            <v>-</v>
          </cell>
          <cell r="C93" t="str">
            <v>Adiantamento Quinzenal</v>
          </cell>
          <cell r="D93">
            <v>0</v>
          </cell>
          <cell r="F93">
            <v>90444.93</v>
          </cell>
          <cell r="G93">
            <v>90444.93</v>
          </cell>
          <cell r="H93">
            <v>0</v>
          </cell>
        </row>
        <row r="94">
          <cell r="A94" t="str">
            <v>11.15.01.08</v>
          </cell>
          <cell r="B94" t="str">
            <v>-</v>
          </cell>
          <cell r="C94" t="str">
            <v>Adiant. Particip dos Resultados</v>
          </cell>
          <cell r="D94">
            <v>0</v>
          </cell>
          <cell r="F94">
            <v>1921622.99</v>
          </cell>
          <cell r="G94">
            <v>1921622.99</v>
          </cell>
          <cell r="H94">
            <v>0</v>
          </cell>
        </row>
        <row r="95">
          <cell r="A95" t="str">
            <v>11.15.01.09</v>
          </cell>
          <cell r="B95" t="str">
            <v>-</v>
          </cell>
          <cell r="C95" t="str">
            <v>Empréstimo de Férias</v>
          </cell>
          <cell r="D95">
            <v>19458.14</v>
          </cell>
          <cell r="E95" t="str">
            <v>D</v>
          </cell>
          <cell r="F95">
            <v>0</v>
          </cell>
          <cell r="G95">
            <v>8582.52</v>
          </cell>
          <cell r="H95">
            <v>10875.62</v>
          </cell>
        </row>
        <row r="96">
          <cell r="A96" t="str">
            <v>11.15.01.99</v>
          </cell>
          <cell r="B96" t="str">
            <v>-</v>
          </cell>
          <cell r="C96" t="str">
            <v>Transit. Ajuste Desp. de Viagem</v>
          </cell>
          <cell r="D96">
            <v>796.09</v>
          </cell>
          <cell r="E96" t="str">
            <v>D</v>
          </cell>
          <cell r="F96">
            <v>1464.9</v>
          </cell>
          <cell r="G96">
            <v>621.69000000000005</v>
          </cell>
          <cell r="H96">
            <v>1639.3</v>
          </cell>
        </row>
        <row r="97">
          <cell r="A97" t="str">
            <v>11.15.08.00</v>
          </cell>
          <cell r="B97" t="str">
            <v>-</v>
          </cell>
          <cell r="C97" t="str">
            <v>Câmbios Pagos Não Liberados</v>
          </cell>
          <cell r="D97">
            <v>0</v>
          </cell>
          <cell r="F97">
            <v>2929278.66</v>
          </cell>
          <cell r="G97">
            <v>0</v>
          </cell>
          <cell r="H97">
            <v>2929278.66</v>
          </cell>
        </row>
        <row r="98">
          <cell r="A98" t="str">
            <v>11.15.08.01</v>
          </cell>
          <cell r="B98" t="str">
            <v>-</v>
          </cell>
          <cell r="C98" t="str">
            <v>Câmbios Pagos Não Liberados</v>
          </cell>
          <cell r="D98">
            <v>0</v>
          </cell>
          <cell r="F98">
            <v>2929278.66</v>
          </cell>
          <cell r="G98">
            <v>0</v>
          </cell>
          <cell r="H98">
            <v>2929278.66</v>
          </cell>
        </row>
        <row r="99">
          <cell r="A99" t="str">
            <v>11.18.00.00</v>
          </cell>
          <cell r="B99" t="str">
            <v>-</v>
          </cell>
          <cell r="C99" t="str">
            <v>Creditos Diversos</v>
          </cell>
          <cell r="D99">
            <v>124318.32</v>
          </cell>
          <cell r="E99" t="str">
            <v>D</v>
          </cell>
          <cell r="F99">
            <v>127797.49</v>
          </cell>
          <cell r="G99">
            <v>237532.18</v>
          </cell>
          <cell r="H99">
            <v>14583.63</v>
          </cell>
        </row>
        <row r="100">
          <cell r="A100" t="str">
            <v>11.18.01.00</v>
          </cell>
          <cell r="B100" t="str">
            <v>-</v>
          </cell>
          <cell r="C100" t="str">
            <v>Adiantamentos a Fornecedores</v>
          </cell>
          <cell r="D100">
            <v>124318.32</v>
          </cell>
          <cell r="E100" t="str">
            <v>D</v>
          </cell>
          <cell r="F100">
            <v>127797.49</v>
          </cell>
          <cell r="G100">
            <v>237532.18</v>
          </cell>
          <cell r="H100">
            <v>14583.63</v>
          </cell>
        </row>
        <row r="101">
          <cell r="A101" t="str">
            <v>11.18.01.01</v>
          </cell>
          <cell r="B101" t="str">
            <v>-</v>
          </cell>
          <cell r="C101" t="str">
            <v>Adto. Fornec Merc.Interno</v>
          </cell>
          <cell r="D101">
            <v>124318.32</v>
          </cell>
          <cell r="E101" t="str">
            <v>D</v>
          </cell>
          <cell r="F101">
            <v>127797.49</v>
          </cell>
          <cell r="G101">
            <v>237532.18</v>
          </cell>
          <cell r="H101">
            <v>14583.63</v>
          </cell>
        </row>
        <row r="102">
          <cell r="A102" t="str">
            <v>11.21.00.00</v>
          </cell>
          <cell r="B102" t="str">
            <v>-</v>
          </cell>
          <cell r="C102" t="str">
            <v>Impostos e Contrib. Recuperaveis</v>
          </cell>
          <cell r="D102">
            <v>9038083.8599999994</v>
          </cell>
          <cell r="E102" t="str">
            <v>D</v>
          </cell>
          <cell r="F102">
            <v>1347930</v>
          </cell>
          <cell r="G102">
            <v>951369.84</v>
          </cell>
          <cell r="H102">
            <v>9434644.0199999996</v>
          </cell>
        </row>
        <row r="103">
          <cell r="A103" t="str">
            <v>11.21.01.00</v>
          </cell>
          <cell r="B103" t="str">
            <v>-</v>
          </cell>
          <cell r="C103" t="str">
            <v>Impostos e Contrib. Recuperaveis</v>
          </cell>
          <cell r="D103">
            <v>9038083.8599999994</v>
          </cell>
          <cell r="E103" t="str">
            <v>D</v>
          </cell>
          <cell r="F103">
            <v>1347930</v>
          </cell>
          <cell r="G103">
            <v>951369.84</v>
          </cell>
          <cell r="H103">
            <v>9434644.0199999996</v>
          </cell>
        </row>
        <row r="104">
          <cell r="A104" t="str">
            <v>11.21.01.01</v>
          </cell>
          <cell r="B104" t="str">
            <v>-</v>
          </cell>
          <cell r="C104" t="str">
            <v>Inss a Compensar</v>
          </cell>
          <cell r="D104">
            <v>4772.3100000000004</v>
          </cell>
          <cell r="E104" t="str">
            <v>D</v>
          </cell>
          <cell r="F104">
            <v>0</v>
          </cell>
          <cell r="G104">
            <v>0</v>
          </cell>
          <cell r="H104">
            <v>4772.3100000000004</v>
          </cell>
        </row>
        <row r="105">
          <cell r="A105" t="str">
            <v>11.21.01.02</v>
          </cell>
          <cell r="B105" t="str">
            <v>-</v>
          </cell>
          <cell r="C105" t="str">
            <v>Ipi a Recuperar</v>
          </cell>
          <cell r="D105">
            <v>503549.15</v>
          </cell>
          <cell r="E105" t="str">
            <v>D</v>
          </cell>
          <cell r="F105">
            <v>2922.27</v>
          </cell>
          <cell r="G105">
            <v>0</v>
          </cell>
          <cell r="H105">
            <v>506471.42</v>
          </cell>
        </row>
        <row r="106">
          <cell r="A106" t="str">
            <v>11.21.01.03</v>
          </cell>
          <cell r="B106" t="str">
            <v>-</v>
          </cell>
          <cell r="C106" t="str">
            <v>Icms a Recuperar</v>
          </cell>
          <cell r="D106">
            <v>1995405.87</v>
          </cell>
          <cell r="E106" t="str">
            <v>D</v>
          </cell>
          <cell r="F106">
            <v>662061.51</v>
          </cell>
          <cell r="G106">
            <v>663369.76</v>
          </cell>
          <cell r="H106">
            <v>1994097.62</v>
          </cell>
        </row>
        <row r="107">
          <cell r="A107" t="str">
            <v>11.21.01.06</v>
          </cell>
          <cell r="B107" t="str">
            <v>-</v>
          </cell>
          <cell r="C107" t="str">
            <v>Cofins a Compensar</v>
          </cell>
          <cell r="D107">
            <v>3314245.55</v>
          </cell>
          <cell r="E107" t="str">
            <v>D</v>
          </cell>
          <cell r="F107">
            <v>556409.06999999995</v>
          </cell>
          <cell r="G107">
            <v>231914.8</v>
          </cell>
          <cell r="H107">
            <v>3638739.82</v>
          </cell>
        </row>
        <row r="108">
          <cell r="A108" t="str">
            <v>11.21.01.14</v>
          </cell>
          <cell r="B108" t="str">
            <v>-</v>
          </cell>
          <cell r="C108" t="str">
            <v>Iss a Compensar</v>
          </cell>
          <cell r="D108">
            <v>8268.77</v>
          </cell>
          <cell r="E108" t="str">
            <v>D</v>
          </cell>
          <cell r="F108">
            <v>0</v>
          </cell>
          <cell r="G108">
            <v>0</v>
          </cell>
          <cell r="H108">
            <v>8268.77</v>
          </cell>
        </row>
        <row r="109">
          <cell r="A109" t="str">
            <v>11.21.01.15</v>
          </cell>
          <cell r="B109" t="str">
            <v>-</v>
          </cell>
          <cell r="C109" t="str">
            <v>Pis a Compensar</v>
          </cell>
          <cell r="D109">
            <v>728179.48</v>
          </cell>
          <cell r="E109" t="str">
            <v>D</v>
          </cell>
          <cell r="F109">
            <v>120799.57</v>
          </cell>
          <cell r="G109">
            <v>50347.7</v>
          </cell>
          <cell r="H109">
            <v>798631.35</v>
          </cell>
        </row>
        <row r="110">
          <cell r="A110" t="str">
            <v>11.21.01.21</v>
          </cell>
          <cell r="B110" t="str">
            <v>-</v>
          </cell>
          <cell r="C110" t="str">
            <v>Pis a Recuperar</v>
          </cell>
          <cell r="D110">
            <v>12281.58</v>
          </cell>
          <cell r="E110" t="str">
            <v>D</v>
          </cell>
          <cell r="F110">
            <v>1023.46</v>
          </cell>
          <cell r="G110">
            <v>1023.46</v>
          </cell>
          <cell r="H110">
            <v>12281.58</v>
          </cell>
        </row>
        <row r="111">
          <cell r="A111" t="str">
            <v>11.21.01.22</v>
          </cell>
          <cell r="B111" t="str">
            <v>-</v>
          </cell>
          <cell r="C111" t="str">
            <v>Cofins a Recuperar</v>
          </cell>
          <cell r="D111">
            <v>56569.49</v>
          </cell>
          <cell r="E111" t="str">
            <v>D</v>
          </cell>
          <cell r="F111">
            <v>4714.12</v>
          </cell>
          <cell r="G111">
            <v>4714.12</v>
          </cell>
          <cell r="H111">
            <v>56569.49</v>
          </cell>
        </row>
        <row r="112">
          <cell r="A112" t="str">
            <v>11.21.01.30</v>
          </cell>
          <cell r="B112" t="str">
            <v>-</v>
          </cell>
          <cell r="C112" t="str">
            <v>Icms a Recuperar s/Imobilizado - CP</v>
          </cell>
          <cell r="D112">
            <v>769491.42</v>
          </cell>
          <cell r="E112" t="str">
            <v>D</v>
          </cell>
          <cell r="F112">
            <v>0</v>
          </cell>
          <cell r="G112">
            <v>0</v>
          </cell>
          <cell r="H112">
            <v>769491.42</v>
          </cell>
        </row>
        <row r="113">
          <cell r="A113" t="str">
            <v>11.21.01.40</v>
          </cell>
          <cell r="B113" t="str">
            <v>-</v>
          </cell>
          <cell r="C113" t="str">
            <v>Imp.Renda Diferido a Recuperar</v>
          </cell>
          <cell r="D113">
            <v>1209794.29</v>
          </cell>
          <cell r="E113" t="str">
            <v>D</v>
          </cell>
          <cell r="F113">
            <v>0</v>
          </cell>
          <cell r="G113">
            <v>0</v>
          </cell>
          <cell r="H113">
            <v>1209794.29</v>
          </cell>
        </row>
        <row r="114">
          <cell r="A114" t="str">
            <v>11.21.01.41</v>
          </cell>
          <cell r="B114" t="str">
            <v>-</v>
          </cell>
          <cell r="C114" t="str">
            <v>Contrib.Social Diferida a Recuperar</v>
          </cell>
          <cell r="D114">
            <v>435525.95</v>
          </cell>
          <cell r="E114" t="str">
            <v>D</v>
          </cell>
          <cell r="F114">
            <v>0</v>
          </cell>
          <cell r="G114">
            <v>0</v>
          </cell>
          <cell r="H114">
            <v>435525.95</v>
          </cell>
        </row>
        <row r="115">
          <cell r="A115" t="str">
            <v>11.23.00.00</v>
          </cell>
          <cell r="B115" t="str">
            <v>-</v>
          </cell>
          <cell r="C115" t="str">
            <v>Antecipacoes Tributarias</v>
          </cell>
          <cell r="D115">
            <v>318232.99</v>
          </cell>
          <cell r="E115" t="str">
            <v>D</v>
          </cell>
          <cell r="F115">
            <v>548589.24</v>
          </cell>
          <cell r="G115">
            <v>0</v>
          </cell>
          <cell r="H115">
            <v>866822.23</v>
          </cell>
        </row>
        <row r="116">
          <cell r="A116" t="str">
            <v>11.23.01.00</v>
          </cell>
          <cell r="B116" t="str">
            <v>-</v>
          </cell>
          <cell r="C116" t="str">
            <v>Antecipacoes Tributarias</v>
          </cell>
          <cell r="D116">
            <v>318232.99</v>
          </cell>
          <cell r="E116" t="str">
            <v>D</v>
          </cell>
          <cell r="F116">
            <v>548589.24</v>
          </cell>
          <cell r="G116">
            <v>0</v>
          </cell>
          <cell r="H116">
            <v>866822.23</v>
          </cell>
        </row>
        <row r="117">
          <cell r="A117" t="str">
            <v>11.23.01.01</v>
          </cell>
          <cell r="B117" t="str">
            <v>-</v>
          </cell>
          <cell r="C117" t="str">
            <v>Antecipacoes de Imposto de Renda</v>
          </cell>
          <cell r="D117">
            <v>0</v>
          </cell>
          <cell r="F117">
            <v>361511.55</v>
          </cell>
          <cell r="G117">
            <v>0</v>
          </cell>
          <cell r="H117">
            <v>361511.55</v>
          </cell>
        </row>
        <row r="118">
          <cell r="A118" t="str">
            <v>11.23.01.02</v>
          </cell>
          <cell r="B118" t="str">
            <v>-</v>
          </cell>
          <cell r="C118" t="str">
            <v>Antecipacoes de Contrib. Social</v>
          </cell>
          <cell r="D118">
            <v>0</v>
          </cell>
          <cell r="F118">
            <v>180370.55</v>
          </cell>
          <cell r="G118">
            <v>0</v>
          </cell>
          <cell r="H118">
            <v>180370.55</v>
          </cell>
        </row>
        <row r="119">
          <cell r="A119" t="str">
            <v>11.23.01.03</v>
          </cell>
          <cell r="B119" t="str">
            <v>-</v>
          </cell>
          <cell r="C119" t="str">
            <v>Irrf s/Aplicacoes Financeiras</v>
          </cell>
          <cell r="D119">
            <v>44051.33</v>
          </cell>
          <cell r="E119" t="str">
            <v>D</v>
          </cell>
          <cell r="F119">
            <v>0</v>
          </cell>
          <cell r="G119">
            <v>0</v>
          </cell>
          <cell r="H119">
            <v>44051.33</v>
          </cell>
        </row>
        <row r="120">
          <cell r="A120" t="str">
            <v>11.23.01.04</v>
          </cell>
          <cell r="B120" t="str">
            <v>-</v>
          </cell>
          <cell r="C120" t="str">
            <v>Irrf s/Aplicac Financeiras-Assfin</v>
          </cell>
          <cell r="D120">
            <v>23900.94</v>
          </cell>
          <cell r="E120" t="str">
            <v>D</v>
          </cell>
          <cell r="F120">
            <v>2676.41</v>
          </cell>
          <cell r="G120">
            <v>0</v>
          </cell>
          <cell r="H120">
            <v>26577.35</v>
          </cell>
        </row>
        <row r="121">
          <cell r="A121" t="str">
            <v>11.23.01.05</v>
          </cell>
          <cell r="B121" t="str">
            <v>-</v>
          </cell>
          <cell r="C121" t="str">
            <v>Irrf s/Rendimentos do Mutuo</v>
          </cell>
          <cell r="D121">
            <v>250280.72</v>
          </cell>
          <cell r="E121" t="str">
            <v>D</v>
          </cell>
          <cell r="F121">
            <v>4030.73</v>
          </cell>
          <cell r="G121">
            <v>0</v>
          </cell>
          <cell r="H121">
            <v>254311.45</v>
          </cell>
        </row>
        <row r="122">
          <cell r="A122" t="str">
            <v>11.31.00.00</v>
          </cell>
          <cell r="B122" t="str">
            <v>-</v>
          </cell>
          <cell r="C122" t="str">
            <v>Despesas Antecipadas</v>
          </cell>
          <cell r="D122">
            <v>77588.73</v>
          </cell>
          <cell r="E122" t="str">
            <v>D</v>
          </cell>
          <cell r="F122">
            <v>0</v>
          </cell>
          <cell r="G122">
            <v>14107.05</v>
          </cell>
          <cell r="H122">
            <v>63481.68</v>
          </cell>
        </row>
        <row r="123">
          <cell r="A123" t="str">
            <v>11.31.01.00</v>
          </cell>
          <cell r="B123" t="str">
            <v>-</v>
          </cell>
          <cell r="C123" t="str">
            <v>Despesas Antecipadas</v>
          </cell>
          <cell r="D123">
            <v>77588.73</v>
          </cell>
          <cell r="E123" t="str">
            <v>D</v>
          </cell>
          <cell r="F123">
            <v>0</v>
          </cell>
          <cell r="G123">
            <v>14107.05</v>
          </cell>
          <cell r="H123">
            <v>63481.68</v>
          </cell>
        </row>
        <row r="124">
          <cell r="A124" t="str">
            <v>11.31.01.01</v>
          </cell>
          <cell r="B124" t="str">
            <v>-</v>
          </cell>
          <cell r="C124" t="str">
            <v>Premios de Seguros</v>
          </cell>
          <cell r="D124">
            <v>77588.73</v>
          </cell>
          <cell r="E124" t="str">
            <v>D</v>
          </cell>
          <cell r="F124">
            <v>0</v>
          </cell>
          <cell r="G124">
            <v>14107.05</v>
          </cell>
          <cell r="H124">
            <v>63481.68</v>
          </cell>
        </row>
        <row r="125">
          <cell r="A125" t="str">
            <v>12.00.00.00</v>
          </cell>
          <cell r="B125" t="str">
            <v>-</v>
          </cell>
          <cell r="C125" t="str">
            <v>Realizavel a Longo Prazo</v>
          </cell>
          <cell r="D125">
            <v>12462910.24</v>
          </cell>
          <cell r="E125" t="str">
            <v>D</v>
          </cell>
          <cell r="F125">
            <v>1324198.78</v>
          </cell>
          <cell r="G125">
            <v>1992868.57</v>
          </cell>
          <cell r="H125">
            <v>11794240.449999999</v>
          </cell>
        </row>
        <row r="126">
          <cell r="A126" t="str">
            <v>12.01.00.00</v>
          </cell>
          <cell r="B126" t="str">
            <v>-</v>
          </cell>
          <cell r="C126" t="str">
            <v>Contas a Receber</v>
          </cell>
          <cell r="D126">
            <v>0</v>
          </cell>
          <cell r="F126">
            <v>1278161.6399999999</v>
          </cell>
          <cell r="G126">
            <v>1278161.6399999999</v>
          </cell>
          <cell r="H126">
            <v>0</v>
          </cell>
        </row>
        <row r="127">
          <cell r="A127" t="str">
            <v>12.01.01.00</v>
          </cell>
          <cell r="B127" t="str">
            <v>-</v>
          </cell>
          <cell r="C127" t="str">
            <v>Creditos c/Controlada e Coligada</v>
          </cell>
          <cell r="D127">
            <v>0</v>
          </cell>
          <cell r="F127">
            <v>1278161.6399999999</v>
          </cell>
          <cell r="G127">
            <v>1278161.6399999999</v>
          </cell>
          <cell r="H127">
            <v>0</v>
          </cell>
        </row>
        <row r="128">
          <cell r="A128" t="str">
            <v>12.01.01.01</v>
          </cell>
          <cell r="B128" t="str">
            <v>-</v>
          </cell>
          <cell r="C128" t="str">
            <v>Contrato de Mutuo Cpfl</v>
          </cell>
          <cell r="D128">
            <v>0</v>
          </cell>
          <cell r="F128">
            <v>1240903.03</v>
          </cell>
          <cell r="G128">
            <v>1240903.03</v>
          </cell>
          <cell r="H128">
            <v>0</v>
          </cell>
        </row>
        <row r="129">
          <cell r="A129" t="str">
            <v>12.01.01.03</v>
          </cell>
          <cell r="B129" t="str">
            <v>-</v>
          </cell>
          <cell r="C129" t="str">
            <v>Contrato de Mutuo M.Grosso</v>
          </cell>
          <cell r="D129">
            <v>3022720.74</v>
          </cell>
          <cell r="E129" t="str">
            <v>D</v>
          </cell>
          <cell r="F129">
            <v>37258.61</v>
          </cell>
          <cell r="G129">
            <v>4030.73</v>
          </cell>
          <cell r="H129">
            <v>3055948.62</v>
          </cell>
        </row>
        <row r="130">
          <cell r="A130" t="str">
            <v>12.01.01.50</v>
          </cell>
          <cell r="B130" t="str">
            <v>-</v>
          </cell>
          <cell r="C130" t="str">
            <v>(-)Prov.Perda Min.Mato Grosso</v>
          </cell>
          <cell r="D130">
            <v>3022720.74</v>
          </cell>
          <cell r="E130" t="str">
            <v>C</v>
          </cell>
          <cell r="F130">
            <v>0</v>
          </cell>
          <cell r="G130">
            <v>33227.879999999997</v>
          </cell>
          <cell r="H130">
            <v>3055948.62</v>
          </cell>
        </row>
        <row r="131">
          <cell r="A131" t="str">
            <v>12.04.01.00</v>
          </cell>
          <cell r="B131" t="str">
            <v>-</v>
          </cell>
          <cell r="C131" t="str">
            <v>Creditos com Terceiros</v>
          </cell>
          <cell r="D131">
            <v>0</v>
          </cell>
          <cell r="F131">
            <v>0</v>
          </cell>
          <cell r="G131">
            <v>0</v>
          </cell>
          <cell r="H131">
            <v>0</v>
          </cell>
        </row>
        <row r="132">
          <cell r="A132" t="str">
            <v>12.04.01.06</v>
          </cell>
          <cell r="B132" t="str">
            <v>-</v>
          </cell>
          <cell r="C132" t="str">
            <v>Creditos c/ Terceiros - Fluviomar S/A</v>
          </cell>
          <cell r="D132">
            <v>146429.66</v>
          </cell>
          <cell r="E132" t="str">
            <v>D</v>
          </cell>
          <cell r="F132">
            <v>0</v>
          </cell>
          <cell r="G132">
            <v>0</v>
          </cell>
          <cell r="H132">
            <v>146429.66</v>
          </cell>
        </row>
        <row r="133">
          <cell r="A133" t="str">
            <v>12.04.01.07</v>
          </cell>
          <cell r="B133" t="str">
            <v>-</v>
          </cell>
          <cell r="C133" t="str">
            <v>(-)Prov.p/Perdas Creditos Fluviomar S/A</v>
          </cell>
          <cell r="D133">
            <v>146429.66</v>
          </cell>
          <cell r="E133" t="str">
            <v>C</v>
          </cell>
          <cell r="F133">
            <v>0</v>
          </cell>
          <cell r="G133">
            <v>0</v>
          </cell>
          <cell r="H133">
            <v>146429.66</v>
          </cell>
        </row>
        <row r="134">
          <cell r="A134" t="str">
            <v>12.10.00.00</v>
          </cell>
          <cell r="B134" t="str">
            <v>-</v>
          </cell>
          <cell r="C134" t="str">
            <v>Depositos Judiciais</v>
          </cell>
          <cell r="D134">
            <v>1750229.3</v>
          </cell>
          <cell r="E134" t="str">
            <v>D</v>
          </cell>
          <cell r="F134">
            <v>0</v>
          </cell>
          <cell r="G134">
            <v>0</v>
          </cell>
          <cell r="H134">
            <v>1750229.3</v>
          </cell>
        </row>
        <row r="135">
          <cell r="A135" t="str">
            <v>12.10.01.00</v>
          </cell>
          <cell r="B135" t="str">
            <v>-</v>
          </cell>
          <cell r="C135" t="str">
            <v>Depositos Judiciais</v>
          </cell>
          <cell r="D135">
            <v>1750229.3</v>
          </cell>
          <cell r="E135" t="str">
            <v>D</v>
          </cell>
          <cell r="F135">
            <v>0</v>
          </cell>
          <cell r="G135">
            <v>0</v>
          </cell>
          <cell r="H135">
            <v>1750229.3</v>
          </cell>
        </row>
        <row r="136">
          <cell r="A136" t="str">
            <v>12.10.01.01</v>
          </cell>
          <cell r="B136" t="str">
            <v>-</v>
          </cell>
          <cell r="C136" t="str">
            <v>Depositos Judiciais</v>
          </cell>
          <cell r="D136">
            <v>1750229.3</v>
          </cell>
          <cell r="E136" t="str">
            <v>D</v>
          </cell>
          <cell r="F136">
            <v>0</v>
          </cell>
          <cell r="G136">
            <v>0</v>
          </cell>
          <cell r="H136">
            <v>1750229.3</v>
          </cell>
        </row>
        <row r="137">
          <cell r="A137" t="str">
            <v>12.20.00.00</v>
          </cell>
          <cell r="B137" t="str">
            <v>-</v>
          </cell>
          <cell r="C137" t="str">
            <v>Impostos e Contrib. Recuperaveis</v>
          </cell>
          <cell r="D137">
            <v>14312680.939999999</v>
          </cell>
          <cell r="E137" t="str">
            <v>D</v>
          </cell>
          <cell r="F137">
            <v>46037.14</v>
          </cell>
          <cell r="G137">
            <v>714706.93</v>
          </cell>
          <cell r="H137">
            <v>13644011.15</v>
          </cell>
        </row>
        <row r="138">
          <cell r="A138" t="str">
            <v>12.20.01.00</v>
          </cell>
          <cell r="B138" t="str">
            <v>-</v>
          </cell>
          <cell r="C138" t="str">
            <v>Impostos e Contrib. Recuperaveis</v>
          </cell>
          <cell r="D138">
            <v>12422680.939999999</v>
          </cell>
          <cell r="E138" t="str">
            <v>D</v>
          </cell>
          <cell r="F138">
            <v>9037.14</v>
          </cell>
          <cell r="G138">
            <v>714706.93</v>
          </cell>
          <cell r="H138">
            <v>11717011.15</v>
          </cell>
        </row>
        <row r="139">
          <cell r="A139" t="str">
            <v>12.20.01.02</v>
          </cell>
          <cell r="B139" t="str">
            <v>-</v>
          </cell>
          <cell r="C139" t="str">
            <v>Icms a Recuperar</v>
          </cell>
          <cell r="D139">
            <v>3600000</v>
          </cell>
          <cell r="E139" t="str">
            <v>D</v>
          </cell>
          <cell r="F139">
            <v>0</v>
          </cell>
          <cell r="G139">
            <v>0</v>
          </cell>
          <cell r="H139">
            <v>3600000</v>
          </cell>
        </row>
        <row r="140">
          <cell r="A140" t="str">
            <v>12.20.01.15</v>
          </cell>
          <cell r="B140" t="str">
            <v>-</v>
          </cell>
          <cell r="C140" t="str">
            <v>Icms a Recuperar s/Imobilizado</v>
          </cell>
          <cell r="D140">
            <v>2309254.4900000002</v>
          </cell>
          <cell r="E140" t="str">
            <v>D</v>
          </cell>
          <cell r="F140">
            <v>9037.14</v>
          </cell>
          <cell r="G140">
            <v>0</v>
          </cell>
          <cell r="H140">
            <v>2318291.63</v>
          </cell>
        </row>
        <row r="141">
          <cell r="A141" t="str">
            <v>12.20.01.16</v>
          </cell>
          <cell r="B141" t="str">
            <v>-</v>
          </cell>
          <cell r="C141" t="str">
            <v>Imp.Renda s/Incl.Temp.a Recup</v>
          </cell>
          <cell r="D141">
            <v>6256736.8200000003</v>
          </cell>
          <cell r="E141" t="str">
            <v>D</v>
          </cell>
          <cell r="F141">
            <v>0</v>
          </cell>
          <cell r="G141">
            <v>521300.99</v>
          </cell>
          <cell r="H141">
            <v>5735435.8300000001</v>
          </cell>
        </row>
        <row r="142">
          <cell r="A142" t="str">
            <v>12.20.01.17</v>
          </cell>
          <cell r="B142" t="str">
            <v>-</v>
          </cell>
          <cell r="C142" t="str">
            <v>Cont.Social s/Incl.Temp.a Recuperar</v>
          </cell>
          <cell r="D142">
            <v>2252425.2599999998</v>
          </cell>
          <cell r="E142" t="str">
            <v>D</v>
          </cell>
          <cell r="F142">
            <v>0</v>
          </cell>
          <cell r="G142">
            <v>187668.36</v>
          </cell>
          <cell r="H142">
            <v>2064756.9</v>
          </cell>
        </row>
        <row r="143">
          <cell r="A143" t="str">
            <v>12.20.01.19</v>
          </cell>
          <cell r="B143" t="str">
            <v>-</v>
          </cell>
          <cell r="C143" t="str">
            <v>Pis a Compensar Importação Imobilizado</v>
          </cell>
          <cell r="D143">
            <v>6825.46</v>
          </cell>
          <cell r="E143" t="str">
            <v>D</v>
          </cell>
          <cell r="F143">
            <v>0</v>
          </cell>
          <cell r="G143">
            <v>1023.46</v>
          </cell>
          <cell r="H143">
            <v>5802</v>
          </cell>
        </row>
        <row r="144">
          <cell r="A144" t="str">
            <v>12.20.01.20</v>
          </cell>
          <cell r="B144" t="str">
            <v>-</v>
          </cell>
          <cell r="C144" t="str">
            <v>Cofins a Compensar Importação Imobilizad</v>
          </cell>
          <cell r="D144">
            <v>31438.91</v>
          </cell>
          <cell r="E144" t="str">
            <v>D</v>
          </cell>
          <cell r="F144">
            <v>0</v>
          </cell>
          <cell r="G144">
            <v>4714.12</v>
          </cell>
          <cell r="H144">
            <v>26724.79</v>
          </cell>
        </row>
        <row r="145">
          <cell r="A145" t="str">
            <v>12.20.01.22</v>
          </cell>
          <cell r="B145" t="str">
            <v>-</v>
          </cell>
          <cell r="C145" t="str">
            <v>(-)Prov.Perda Icms a Recup.s/Imobilizado</v>
          </cell>
          <cell r="D145">
            <v>2034000</v>
          </cell>
          <cell r="E145" t="str">
            <v>C</v>
          </cell>
          <cell r="F145">
            <v>0</v>
          </cell>
          <cell r="G145">
            <v>0</v>
          </cell>
          <cell r="H145">
            <v>2034000</v>
          </cell>
        </row>
        <row r="146">
          <cell r="A146" t="str">
            <v>12.20.05.00</v>
          </cell>
          <cell r="B146" t="str">
            <v>-</v>
          </cell>
          <cell r="C146" t="str">
            <v>Imposto Diferido - Ativo Ambiental</v>
          </cell>
          <cell r="D146">
            <v>1890000</v>
          </cell>
          <cell r="E146" t="str">
            <v>D</v>
          </cell>
          <cell r="F146">
            <v>37000</v>
          </cell>
          <cell r="G146">
            <v>0</v>
          </cell>
          <cell r="H146">
            <v>1927000</v>
          </cell>
        </row>
        <row r="147">
          <cell r="A147" t="str">
            <v>12.20.05.01</v>
          </cell>
          <cell r="B147" t="str">
            <v>-</v>
          </cell>
          <cell r="C147" t="str">
            <v>Imposto Diferido - Ativo Ambiental</v>
          </cell>
          <cell r="D147">
            <v>1890000</v>
          </cell>
          <cell r="E147" t="str">
            <v>D</v>
          </cell>
          <cell r="F147">
            <v>37000</v>
          </cell>
          <cell r="G147">
            <v>0</v>
          </cell>
          <cell r="H147">
            <v>1927000</v>
          </cell>
        </row>
        <row r="148">
          <cell r="A148" t="str">
            <v>12.21.00.00</v>
          </cell>
          <cell r="B148" t="str">
            <v>-</v>
          </cell>
          <cell r="C148" t="str">
            <v>Prov.p/perda Impostos e Contrib.Recup</v>
          </cell>
          <cell r="D148">
            <v>3600000</v>
          </cell>
          <cell r="E148" t="str">
            <v>C</v>
          </cell>
          <cell r="F148">
            <v>0</v>
          </cell>
          <cell r="G148">
            <v>0</v>
          </cell>
          <cell r="H148">
            <v>3600000</v>
          </cell>
        </row>
        <row r="149">
          <cell r="A149" t="str">
            <v>12.21.03.00</v>
          </cell>
          <cell r="B149" t="str">
            <v>-</v>
          </cell>
          <cell r="C149" t="str">
            <v>(-)Prov.p/perda Impostos e Contrib.Recup</v>
          </cell>
          <cell r="D149">
            <v>3600000</v>
          </cell>
          <cell r="E149" t="str">
            <v>C</v>
          </cell>
          <cell r="F149">
            <v>0</v>
          </cell>
          <cell r="G149">
            <v>0</v>
          </cell>
          <cell r="H149">
            <v>3600000</v>
          </cell>
        </row>
        <row r="150">
          <cell r="A150" t="str">
            <v>12.21.03.03</v>
          </cell>
          <cell r="B150" t="str">
            <v>-</v>
          </cell>
          <cell r="C150" t="str">
            <v>(-)Prov.p/perda Icms a recuperar</v>
          </cell>
          <cell r="D150">
            <v>3600000</v>
          </cell>
          <cell r="E150" t="str">
            <v>C</v>
          </cell>
          <cell r="F150">
            <v>0</v>
          </cell>
          <cell r="G150">
            <v>0</v>
          </cell>
          <cell r="H150">
            <v>3600000</v>
          </cell>
        </row>
        <row r="151">
          <cell r="A151" t="str">
            <v>13.00.00.00</v>
          </cell>
          <cell r="B151" t="str">
            <v>-</v>
          </cell>
          <cell r="C151" t="str">
            <v>Permanente</v>
          </cell>
          <cell r="D151">
            <v>56907333.579999998</v>
          </cell>
          <cell r="E151" t="str">
            <v>D</v>
          </cell>
          <cell r="F151">
            <v>714881.63</v>
          </cell>
          <cell r="G151">
            <v>1612792.77</v>
          </cell>
          <cell r="H151">
            <v>56009422.439999998</v>
          </cell>
        </row>
        <row r="152">
          <cell r="A152" t="str">
            <v>13.01.00.00</v>
          </cell>
          <cell r="B152" t="str">
            <v>-</v>
          </cell>
          <cell r="C152" t="str">
            <v>Investimentos</v>
          </cell>
          <cell r="D152">
            <v>36032.19</v>
          </cell>
          <cell r="E152" t="str">
            <v>D</v>
          </cell>
          <cell r="F152">
            <v>0</v>
          </cell>
          <cell r="G152">
            <v>0</v>
          </cell>
          <cell r="H152">
            <v>36032.19</v>
          </cell>
        </row>
        <row r="153">
          <cell r="A153" t="str">
            <v>13.01.01.00</v>
          </cell>
          <cell r="B153" t="str">
            <v>-</v>
          </cell>
          <cell r="C153" t="str">
            <v>Sociedades Controladas</v>
          </cell>
          <cell r="D153">
            <v>2451.2399999999998</v>
          </cell>
          <cell r="E153" t="str">
            <v>D</v>
          </cell>
          <cell r="F153">
            <v>0</v>
          </cell>
          <cell r="G153">
            <v>0</v>
          </cell>
          <cell r="H153">
            <v>2451.2399999999998</v>
          </cell>
        </row>
        <row r="154">
          <cell r="A154" t="str">
            <v>13.01.01.01</v>
          </cell>
          <cell r="B154" t="str">
            <v>-</v>
          </cell>
          <cell r="C154" t="str">
            <v>Invest.Soc.Controladas</v>
          </cell>
          <cell r="D154">
            <v>2451.2399999999998</v>
          </cell>
          <cell r="E154" t="str">
            <v>D</v>
          </cell>
          <cell r="F154">
            <v>0</v>
          </cell>
          <cell r="G154">
            <v>0</v>
          </cell>
          <cell r="H154">
            <v>2451.2399999999998</v>
          </cell>
        </row>
        <row r="155">
          <cell r="A155" t="str">
            <v>13.01.06.00</v>
          </cell>
          <cell r="B155" t="str">
            <v>-</v>
          </cell>
          <cell r="C155" t="str">
            <v>Sociedade Controladas - Ipc/Btn</v>
          </cell>
          <cell r="D155">
            <v>3338.33</v>
          </cell>
          <cell r="E155" t="str">
            <v>D</v>
          </cell>
          <cell r="F155">
            <v>0</v>
          </cell>
          <cell r="G155">
            <v>0</v>
          </cell>
          <cell r="H155">
            <v>3338.33</v>
          </cell>
        </row>
        <row r="156">
          <cell r="A156" t="str">
            <v>13.01.06.01</v>
          </cell>
          <cell r="B156" t="str">
            <v>-</v>
          </cell>
          <cell r="C156" t="str">
            <v>Inv.Soc.Contr.Ipc/Btn</v>
          </cell>
          <cell r="D156">
            <v>3338.33</v>
          </cell>
          <cell r="E156" t="str">
            <v>D</v>
          </cell>
          <cell r="F156">
            <v>0</v>
          </cell>
          <cell r="G156">
            <v>0</v>
          </cell>
          <cell r="H156">
            <v>3338.33</v>
          </cell>
        </row>
        <row r="157">
          <cell r="A157" t="str">
            <v>13.01.12.00</v>
          </cell>
          <cell r="B157" t="str">
            <v>-</v>
          </cell>
          <cell r="C157" t="str">
            <v>Agio / Desagio dos Investimentos</v>
          </cell>
          <cell r="D157">
            <v>0</v>
          </cell>
          <cell r="F157">
            <v>0</v>
          </cell>
          <cell r="G157">
            <v>0</v>
          </cell>
          <cell r="H157">
            <v>0</v>
          </cell>
        </row>
        <row r="158">
          <cell r="A158" t="str">
            <v>13.01.12.01</v>
          </cell>
          <cell r="B158" t="str">
            <v>-</v>
          </cell>
          <cell r="C158" t="str">
            <v>Agio/Desagio Invest-Cpfl</v>
          </cell>
          <cell r="D158">
            <v>304235.36</v>
          </cell>
          <cell r="E158" t="str">
            <v>D</v>
          </cell>
          <cell r="F158">
            <v>0</v>
          </cell>
          <cell r="G158">
            <v>0</v>
          </cell>
          <cell r="H158">
            <v>304235.36</v>
          </cell>
        </row>
        <row r="159">
          <cell r="A159" t="str">
            <v>13.01.12.02</v>
          </cell>
          <cell r="B159" t="str">
            <v>-</v>
          </cell>
          <cell r="C159" t="str">
            <v>(-)Amortizacao de Agio</v>
          </cell>
          <cell r="D159">
            <v>304235.36</v>
          </cell>
          <cell r="E159" t="str">
            <v>C</v>
          </cell>
          <cell r="F159">
            <v>0</v>
          </cell>
          <cell r="G159">
            <v>0</v>
          </cell>
          <cell r="H159">
            <v>304235.36</v>
          </cell>
        </row>
        <row r="160">
          <cell r="A160" t="str">
            <v>13.01.18.00</v>
          </cell>
          <cell r="B160" t="str">
            <v>-</v>
          </cell>
          <cell r="C160" t="str">
            <v>Agio/Desag dos Investim. Ipc/Btn</v>
          </cell>
          <cell r="D160">
            <v>0</v>
          </cell>
          <cell r="F160">
            <v>0</v>
          </cell>
          <cell r="G160">
            <v>0</v>
          </cell>
          <cell r="H160">
            <v>0</v>
          </cell>
        </row>
        <row r="161">
          <cell r="A161" t="str">
            <v>13.01.18.01</v>
          </cell>
          <cell r="B161" t="str">
            <v>-</v>
          </cell>
          <cell r="C161" t="str">
            <v>Cia Paulista Agio/Desag Ipc/Btn</v>
          </cell>
          <cell r="D161">
            <v>305674.81</v>
          </cell>
          <cell r="E161" t="str">
            <v>D</v>
          </cell>
          <cell r="F161">
            <v>0</v>
          </cell>
          <cell r="G161">
            <v>0</v>
          </cell>
          <cell r="H161">
            <v>305674.81</v>
          </cell>
        </row>
        <row r="162">
          <cell r="A162" t="str">
            <v>13.01.18.02</v>
          </cell>
          <cell r="B162" t="str">
            <v>-</v>
          </cell>
          <cell r="C162" t="str">
            <v>(-) Amortizacao de Agio Ipc/Btn</v>
          </cell>
          <cell r="D162">
            <v>305674.81</v>
          </cell>
          <cell r="E162" t="str">
            <v>C</v>
          </cell>
          <cell r="F162">
            <v>0</v>
          </cell>
          <cell r="G162">
            <v>0</v>
          </cell>
          <cell r="H162">
            <v>305674.81</v>
          </cell>
        </row>
        <row r="163">
          <cell r="A163" t="str">
            <v>13.01.30.00</v>
          </cell>
          <cell r="B163" t="str">
            <v>-</v>
          </cell>
          <cell r="C163" t="str">
            <v>Investim. em Outras Companhias</v>
          </cell>
          <cell r="D163">
            <v>20700.2</v>
          </cell>
          <cell r="E163" t="str">
            <v>D</v>
          </cell>
          <cell r="F163">
            <v>0</v>
          </cell>
          <cell r="G163">
            <v>0</v>
          </cell>
          <cell r="H163">
            <v>20700.2</v>
          </cell>
        </row>
        <row r="164">
          <cell r="A164" t="str">
            <v>13.01.30.01</v>
          </cell>
          <cell r="B164" t="str">
            <v>-</v>
          </cell>
          <cell r="C164" t="str">
            <v>Investim. em Outras Companhias</v>
          </cell>
          <cell r="D164">
            <v>20700.2</v>
          </cell>
          <cell r="E164" t="str">
            <v>D</v>
          </cell>
          <cell r="F164">
            <v>0</v>
          </cell>
          <cell r="G164">
            <v>0</v>
          </cell>
          <cell r="H164">
            <v>20700.2</v>
          </cell>
        </row>
        <row r="165">
          <cell r="A165" t="str">
            <v>13.01.36.00</v>
          </cell>
          <cell r="B165" t="str">
            <v>-</v>
          </cell>
          <cell r="C165" t="str">
            <v>Investim. em Outras Cias Ipc/Btn</v>
          </cell>
          <cell r="D165">
            <v>8639.68</v>
          </cell>
          <cell r="E165" t="str">
            <v>D</v>
          </cell>
          <cell r="F165">
            <v>0</v>
          </cell>
          <cell r="G165">
            <v>0</v>
          </cell>
          <cell r="H165">
            <v>8639.68</v>
          </cell>
        </row>
        <row r="166">
          <cell r="A166" t="str">
            <v>13.01.36.01</v>
          </cell>
          <cell r="B166" t="str">
            <v>-</v>
          </cell>
          <cell r="C166" t="str">
            <v>Em outras Companhias Ipc/Btn</v>
          </cell>
          <cell r="D166">
            <v>8639.68</v>
          </cell>
          <cell r="E166" t="str">
            <v>D</v>
          </cell>
          <cell r="F166">
            <v>0</v>
          </cell>
          <cell r="G166">
            <v>0</v>
          </cell>
          <cell r="H166">
            <v>8639.68</v>
          </cell>
        </row>
        <row r="168">
          <cell r="A168" t="str">
            <v>-----------</v>
          </cell>
          <cell r="B168" t="str">
            <v>--</v>
          </cell>
          <cell r="C168" t="str">
            <v>-------------------------------------------------------------------</v>
          </cell>
          <cell r="D168" t="str">
            <v>-------------------</v>
          </cell>
          <cell r="E168" t="str">
            <v>-</v>
          </cell>
          <cell r="F168" t="str">
            <v>-------------------</v>
          </cell>
          <cell r="G168" t="e">
            <v>#NAME?</v>
          </cell>
          <cell r="H168" t="str">
            <v>07AB - 1.00.01.068</v>
          </cell>
        </row>
        <row r="169">
          <cell r="A169" t="str">
            <v>_x000C_----------</v>
          </cell>
          <cell r="B169" t="str">
            <v>--</v>
          </cell>
          <cell r="C169" t="str">
            <v>-------------------------------------------------------------------</v>
          </cell>
          <cell r="D169" t="str">
            <v>-------------------</v>
          </cell>
          <cell r="E169" t="str">
            <v>-</v>
          </cell>
          <cell r="F169" t="str">
            <v>-------------------</v>
          </cell>
          <cell r="G169" t="str">
            <v>-------------------</v>
          </cell>
          <cell r="H169" t="str">
            <v>------ Página:</v>
          </cell>
        </row>
        <row r="170">
          <cell r="A170" t="str">
            <v>Urucum Mine</v>
          </cell>
          <cell r="B170" t="str">
            <v>ra</v>
          </cell>
          <cell r="C170" t="str">
            <v>ção S.A</v>
          </cell>
          <cell r="H170" t="str">
            <v>Balancete</v>
          </cell>
        </row>
        <row r="171">
          <cell r="A171" t="str">
            <v>Período: 01</v>
          </cell>
          <cell r="B171" t="str">
            <v>/0</v>
          </cell>
          <cell r="C171" t="str">
            <v>2/2008 A 29/02/2008 -----------------------------------------------</v>
          </cell>
          <cell r="D171" t="str">
            <v>-------------------</v>
          </cell>
          <cell r="E171" t="str">
            <v>-</v>
          </cell>
          <cell r="F171" t="str">
            <v>-------------------</v>
          </cell>
          <cell r="G171" t="str">
            <v>-------------------</v>
          </cell>
          <cell r="H171" t="str">
            <v>10/03/2008 - 09:4</v>
          </cell>
        </row>
        <row r="173">
          <cell r="A173" t="str">
            <v>Título</v>
          </cell>
          <cell r="D173" t="str">
            <v>Saldo Inicial</v>
          </cell>
          <cell r="F173" t="str">
            <v>Débito</v>
          </cell>
          <cell r="G173" t="str">
            <v>Crédito</v>
          </cell>
          <cell r="H173" t="str">
            <v>Saldo Final</v>
          </cell>
        </row>
        <row r="174">
          <cell r="A174" t="str">
            <v>-----------</v>
          </cell>
          <cell r="B174" t="str">
            <v>--</v>
          </cell>
          <cell r="C174" t="str">
            <v>-------------------------------------------------------------------</v>
          </cell>
          <cell r="D174" t="str">
            <v>-----------------</v>
          </cell>
          <cell r="F174" t="str">
            <v>------------------</v>
          </cell>
          <cell r="G174" t="str">
            <v>------------------</v>
          </cell>
          <cell r="H174" t="str">
            <v>-----------------</v>
          </cell>
        </row>
        <row r="175">
          <cell r="A175" t="str">
            <v>13.01.42.00</v>
          </cell>
          <cell r="B175" t="str">
            <v>-</v>
          </cell>
          <cell r="C175" t="str">
            <v>Aplicacao p/Incentivos Fiscais</v>
          </cell>
          <cell r="D175">
            <v>450.5</v>
          </cell>
          <cell r="E175" t="str">
            <v>D</v>
          </cell>
          <cell r="F175">
            <v>0</v>
          </cell>
          <cell r="G175">
            <v>0</v>
          </cell>
          <cell r="H175">
            <v>450.5</v>
          </cell>
        </row>
        <row r="176">
          <cell r="A176" t="str">
            <v>13.01.42.01</v>
          </cell>
          <cell r="B176" t="str">
            <v>-</v>
          </cell>
          <cell r="C176" t="str">
            <v>Aplic Incent Fiscais</v>
          </cell>
          <cell r="D176">
            <v>450.5</v>
          </cell>
          <cell r="E176" t="str">
            <v>D</v>
          </cell>
          <cell r="F176">
            <v>0</v>
          </cell>
          <cell r="G176">
            <v>0</v>
          </cell>
          <cell r="H176">
            <v>450.5</v>
          </cell>
        </row>
        <row r="177">
          <cell r="A177" t="str">
            <v>13.01.48.00</v>
          </cell>
          <cell r="B177" t="str">
            <v>-</v>
          </cell>
          <cell r="C177" t="str">
            <v>Aplic. p/Incent. Fiscais Ipc/Btn</v>
          </cell>
          <cell r="D177">
            <v>452.24</v>
          </cell>
          <cell r="E177" t="str">
            <v>D</v>
          </cell>
          <cell r="F177">
            <v>0</v>
          </cell>
          <cell r="G177">
            <v>0</v>
          </cell>
          <cell r="H177">
            <v>452.24</v>
          </cell>
        </row>
        <row r="178">
          <cell r="A178" t="str">
            <v>13.01.48.01</v>
          </cell>
          <cell r="B178" t="str">
            <v>-</v>
          </cell>
          <cell r="C178" t="str">
            <v>Apl.Inc.Fiscais Ipc/Btn</v>
          </cell>
          <cell r="D178">
            <v>452.24</v>
          </cell>
          <cell r="E178" t="str">
            <v>D</v>
          </cell>
          <cell r="F178">
            <v>0</v>
          </cell>
          <cell r="G178">
            <v>0</v>
          </cell>
          <cell r="H178">
            <v>452.24</v>
          </cell>
        </row>
        <row r="179">
          <cell r="A179" t="str">
            <v>13.10.00.00</v>
          </cell>
          <cell r="B179" t="str">
            <v>-</v>
          </cell>
          <cell r="C179" t="str">
            <v>Imobilizado</v>
          </cell>
          <cell r="D179">
            <v>56871301.390000001</v>
          </cell>
          <cell r="E179" t="str">
            <v>D</v>
          </cell>
          <cell r="F179">
            <v>714881.63</v>
          </cell>
          <cell r="G179">
            <v>1612792.77</v>
          </cell>
          <cell r="H179">
            <v>55973390.25</v>
          </cell>
        </row>
        <row r="180">
          <cell r="A180" t="str">
            <v>13.10.01.00</v>
          </cell>
          <cell r="B180" t="str">
            <v>-</v>
          </cell>
          <cell r="C180" t="str">
            <v>Custo Corrigido</v>
          </cell>
          <cell r="D180">
            <v>75077799.170000002</v>
          </cell>
          <cell r="E180" t="str">
            <v>D</v>
          </cell>
          <cell r="F180">
            <v>247996.44</v>
          </cell>
          <cell r="G180">
            <v>104571.3</v>
          </cell>
          <cell r="H180">
            <v>75221224.310000002</v>
          </cell>
        </row>
        <row r="181">
          <cell r="A181" t="str">
            <v>13.10.01.01</v>
          </cell>
          <cell r="B181" t="str">
            <v>-</v>
          </cell>
          <cell r="C181" t="str">
            <v>Terrenos e Glebas</v>
          </cell>
          <cell r="D181">
            <v>1825236.56</v>
          </cell>
          <cell r="E181" t="str">
            <v>D</v>
          </cell>
          <cell r="F181">
            <v>0</v>
          </cell>
          <cell r="G181">
            <v>0</v>
          </cell>
          <cell r="H181">
            <v>1825236.56</v>
          </cell>
        </row>
        <row r="182">
          <cell r="A182" t="str">
            <v>13.10.01.02</v>
          </cell>
          <cell r="B182" t="str">
            <v>-</v>
          </cell>
          <cell r="C182" t="str">
            <v>Edificacoes</v>
          </cell>
          <cell r="D182">
            <v>4648692.5199999996</v>
          </cell>
          <cell r="E182" t="str">
            <v>D</v>
          </cell>
          <cell r="F182">
            <v>0</v>
          </cell>
          <cell r="G182">
            <v>0</v>
          </cell>
          <cell r="H182">
            <v>4648692.5199999996</v>
          </cell>
        </row>
        <row r="183">
          <cell r="A183" t="str">
            <v>13.10.01.03</v>
          </cell>
          <cell r="B183" t="str">
            <v>-</v>
          </cell>
          <cell r="C183" t="str">
            <v>Instalacoes</v>
          </cell>
          <cell r="D183">
            <v>7820450.4299999997</v>
          </cell>
          <cell r="E183" t="str">
            <v>D</v>
          </cell>
          <cell r="F183">
            <v>0</v>
          </cell>
          <cell r="G183">
            <v>0</v>
          </cell>
          <cell r="H183">
            <v>7820450.4299999997</v>
          </cell>
        </row>
        <row r="184">
          <cell r="A184" t="str">
            <v>13.10.01.04</v>
          </cell>
          <cell r="B184" t="str">
            <v>-</v>
          </cell>
          <cell r="C184" t="str">
            <v>Maquinas e Equipamentos</v>
          </cell>
          <cell r="D184">
            <v>32564582.120000001</v>
          </cell>
          <cell r="E184" t="str">
            <v>D</v>
          </cell>
          <cell r="F184">
            <v>12950.3</v>
          </cell>
          <cell r="G184">
            <v>0</v>
          </cell>
          <cell r="H184">
            <v>32577532.420000002</v>
          </cell>
        </row>
        <row r="185">
          <cell r="A185" t="str">
            <v>13.10.01.05</v>
          </cell>
          <cell r="B185" t="str">
            <v>-</v>
          </cell>
          <cell r="C185" t="str">
            <v>Hardware - Equipamentos</v>
          </cell>
          <cell r="D185">
            <v>1064686.8999999999</v>
          </cell>
          <cell r="E185" t="str">
            <v>D</v>
          </cell>
          <cell r="F185">
            <v>0</v>
          </cell>
          <cell r="G185">
            <v>0</v>
          </cell>
          <cell r="H185">
            <v>1064686.8999999999</v>
          </cell>
        </row>
        <row r="186">
          <cell r="A186" t="str">
            <v>13.10.01.06</v>
          </cell>
          <cell r="B186" t="str">
            <v>-</v>
          </cell>
          <cell r="C186" t="str">
            <v>Software - Programas e Sistemas</v>
          </cell>
          <cell r="D186">
            <v>709082.59</v>
          </cell>
          <cell r="E186" t="str">
            <v>D</v>
          </cell>
          <cell r="F186">
            <v>0</v>
          </cell>
          <cell r="G186">
            <v>0</v>
          </cell>
          <cell r="H186">
            <v>709082.59</v>
          </cell>
        </row>
        <row r="187">
          <cell r="A187" t="str">
            <v>13.10.01.07</v>
          </cell>
          <cell r="B187" t="str">
            <v>-</v>
          </cell>
          <cell r="C187" t="str">
            <v>Moveis e Utensilios</v>
          </cell>
          <cell r="D187">
            <v>2134835.77</v>
          </cell>
          <cell r="E187" t="str">
            <v>D</v>
          </cell>
          <cell r="F187">
            <v>0</v>
          </cell>
          <cell r="G187">
            <v>0</v>
          </cell>
          <cell r="H187">
            <v>2134835.77</v>
          </cell>
        </row>
        <row r="188">
          <cell r="A188" t="str">
            <v>13.10.01.09</v>
          </cell>
          <cell r="B188" t="str">
            <v>-</v>
          </cell>
          <cell r="C188" t="str">
            <v>Veiculos</v>
          </cell>
          <cell r="D188">
            <v>735879.05</v>
          </cell>
          <cell r="E188" t="str">
            <v>D</v>
          </cell>
          <cell r="F188">
            <v>0</v>
          </cell>
          <cell r="G188">
            <v>0</v>
          </cell>
          <cell r="H188">
            <v>735879.05</v>
          </cell>
        </row>
        <row r="189">
          <cell r="A189" t="str">
            <v>13.10.01.11</v>
          </cell>
          <cell r="B189" t="str">
            <v>-</v>
          </cell>
          <cell r="C189" t="str">
            <v>Ferramentas e Acessorios</v>
          </cell>
          <cell r="D189">
            <v>365414.23</v>
          </cell>
          <cell r="E189" t="str">
            <v>D</v>
          </cell>
          <cell r="F189">
            <v>0</v>
          </cell>
          <cell r="G189">
            <v>0</v>
          </cell>
          <cell r="H189">
            <v>365414.23</v>
          </cell>
        </row>
        <row r="190">
          <cell r="A190" t="str">
            <v>13.10.01.12</v>
          </cell>
          <cell r="B190" t="str">
            <v>-</v>
          </cell>
          <cell r="C190" t="str">
            <v>Direito de Uso</v>
          </cell>
          <cell r="D190">
            <v>1741.16</v>
          </cell>
          <cell r="E190" t="str">
            <v>D</v>
          </cell>
          <cell r="F190">
            <v>0</v>
          </cell>
          <cell r="G190">
            <v>0</v>
          </cell>
          <cell r="H190">
            <v>1741.16</v>
          </cell>
        </row>
        <row r="191">
          <cell r="A191" t="str">
            <v>13.10.01.17</v>
          </cell>
          <cell r="B191" t="str">
            <v>-</v>
          </cell>
          <cell r="C191" t="str">
            <v>Jazidas</v>
          </cell>
          <cell r="D191">
            <v>19376102.57</v>
          </cell>
          <cell r="E191" t="str">
            <v>D</v>
          </cell>
          <cell r="F191">
            <v>0</v>
          </cell>
          <cell r="G191">
            <v>0</v>
          </cell>
          <cell r="H191">
            <v>19376102.57</v>
          </cell>
        </row>
        <row r="192">
          <cell r="A192" t="str">
            <v>13.10.01.18</v>
          </cell>
          <cell r="B192" t="str">
            <v>-</v>
          </cell>
          <cell r="C192" t="str">
            <v>Adiantamentos a Fornecedores</v>
          </cell>
          <cell r="D192">
            <v>0</v>
          </cell>
          <cell r="F192">
            <v>130299</v>
          </cell>
          <cell r="G192">
            <v>0</v>
          </cell>
          <cell r="H192">
            <v>130299</v>
          </cell>
        </row>
        <row r="193">
          <cell r="A193" t="str">
            <v>13.10.01.20</v>
          </cell>
          <cell r="B193" t="str">
            <v>-</v>
          </cell>
          <cell r="C193" t="str">
            <v>Transit. Permanente Aquisicao</v>
          </cell>
          <cell r="D193">
            <v>0</v>
          </cell>
          <cell r="F193">
            <v>104571.3</v>
          </cell>
          <cell r="G193">
            <v>104571.3</v>
          </cell>
          <cell r="H193">
            <v>0</v>
          </cell>
        </row>
        <row r="194">
          <cell r="A194" t="str">
            <v>13.10.01.29</v>
          </cell>
          <cell r="B194" t="str">
            <v>-</v>
          </cell>
          <cell r="C194" t="str">
            <v>Ativo Imobilizado a Classificar</v>
          </cell>
          <cell r="D194">
            <v>0</v>
          </cell>
          <cell r="F194">
            <v>175.84</v>
          </cell>
          <cell r="G194">
            <v>0</v>
          </cell>
          <cell r="H194">
            <v>175.84</v>
          </cell>
        </row>
        <row r="195">
          <cell r="A195" t="str">
            <v>13.10.01.31</v>
          </cell>
          <cell r="B195" t="str">
            <v>-</v>
          </cell>
          <cell r="C195" t="str">
            <v>Benfeitoria Propried de Terceiros</v>
          </cell>
          <cell r="D195">
            <v>3831095.27</v>
          </cell>
          <cell r="E195" t="str">
            <v>D</v>
          </cell>
          <cell r="F195">
            <v>0</v>
          </cell>
          <cell r="G195">
            <v>0</v>
          </cell>
          <cell r="H195">
            <v>3831095.27</v>
          </cell>
        </row>
        <row r="196">
          <cell r="A196" t="str">
            <v>13.10.05.00</v>
          </cell>
          <cell r="B196" t="str">
            <v>-</v>
          </cell>
          <cell r="C196" t="str">
            <v>Imobilizado em Curso</v>
          </cell>
          <cell r="D196">
            <v>1089618.6599999999</v>
          </cell>
          <cell r="E196" t="str">
            <v>D</v>
          </cell>
          <cell r="F196">
            <v>91445.16</v>
          </cell>
          <cell r="G196">
            <v>131150.03</v>
          </cell>
          <cell r="H196">
            <v>1049913.79</v>
          </cell>
        </row>
        <row r="197">
          <cell r="A197" t="str">
            <v>13.10.05.01</v>
          </cell>
          <cell r="B197" t="str">
            <v>-</v>
          </cell>
          <cell r="C197" t="str">
            <v>Imobilizado em Curso</v>
          </cell>
          <cell r="D197">
            <v>1089618.6599999999</v>
          </cell>
          <cell r="E197" t="str">
            <v>D</v>
          </cell>
          <cell r="F197">
            <v>91445.16</v>
          </cell>
          <cell r="G197">
            <v>131150.03</v>
          </cell>
          <cell r="H197">
            <v>1049913.79</v>
          </cell>
        </row>
        <row r="198">
          <cell r="A198" t="str">
            <v>13.10.07.00</v>
          </cell>
          <cell r="B198" t="str">
            <v>-</v>
          </cell>
          <cell r="C198" t="str">
            <v>Provisao para Perdas</v>
          </cell>
          <cell r="D198">
            <v>759262.41</v>
          </cell>
          <cell r="E198" t="str">
            <v>C</v>
          </cell>
          <cell r="F198">
            <v>0</v>
          </cell>
          <cell r="G198">
            <v>0</v>
          </cell>
          <cell r="H198">
            <v>759262.41</v>
          </cell>
        </row>
        <row r="199">
          <cell r="A199" t="str">
            <v>13.10.07.05</v>
          </cell>
          <cell r="B199" t="str">
            <v>-</v>
          </cell>
          <cell r="C199" t="str">
            <v>(-) Prov.Perdas Jazidas</v>
          </cell>
          <cell r="D199">
            <v>759262.41</v>
          </cell>
          <cell r="E199" t="str">
            <v>C</v>
          </cell>
          <cell r="F199">
            <v>0</v>
          </cell>
          <cell r="G199">
            <v>0</v>
          </cell>
          <cell r="H199">
            <v>759262.41</v>
          </cell>
        </row>
        <row r="200">
          <cell r="A200" t="str">
            <v>13.10.15.00</v>
          </cell>
          <cell r="B200" t="str">
            <v>-</v>
          </cell>
          <cell r="C200" t="str">
            <v>Correcao Monetaria Especial</v>
          </cell>
          <cell r="D200">
            <v>22461848.649999999</v>
          </cell>
          <cell r="E200" t="str">
            <v>D</v>
          </cell>
          <cell r="F200">
            <v>0</v>
          </cell>
          <cell r="G200">
            <v>0</v>
          </cell>
          <cell r="H200">
            <v>22461848.649999999</v>
          </cell>
        </row>
        <row r="201">
          <cell r="A201" t="str">
            <v>13.10.15.01</v>
          </cell>
          <cell r="B201" t="str">
            <v>-</v>
          </cell>
          <cell r="C201" t="str">
            <v>C.M.Espec-Terrenos e Glebas</v>
          </cell>
          <cell r="D201">
            <v>4681.78</v>
          </cell>
          <cell r="E201" t="str">
            <v>D</v>
          </cell>
          <cell r="F201">
            <v>0</v>
          </cell>
          <cell r="G201">
            <v>0</v>
          </cell>
          <cell r="H201">
            <v>4681.78</v>
          </cell>
        </row>
        <row r="202">
          <cell r="A202" t="str">
            <v>13.10.15.02</v>
          </cell>
          <cell r="B202" t="str">
            <v>-</v>
          </cell>
          <cell r="C202" t="str">
            <v>C.M.Espec-Edificacoes</v>
          </cell>
          <cell r="D202">
            <v>84305.15</v>
          </cell>
          <cell r="E202" t="str">
            <v>D</v>
          </cell>
          <cell r="F202">
            <v>0</v>
          </cell>
          <cell r="G202">
            <v>0</v>
          </cell>
          <cell r="H202">
            <v>84305.15</v>
          </cell>
        </row>
        <row r="203">
          <cell r="A203" t="str">
            <v>13.10.15.03</v>
          </cell>
          <cell r="B203" t="str">
            <v>-</v>
          </cell>
          <cell r="C203" t="str">
            <v>C.M.Espec-Instalacoes</v>
          </cell>
          <cell r="D203">
            <v>50011.4</v>
          </cell>
          <cell r="E203" t="str">
            <v>D</v>
          </cell>
          <cell r="F203">
            <v>0</v>
          </cell>
          <cell r="G203">
            <v>0</v>
          </cell>
          <cell r="H203">
            <v>50011.4</v>
          </cell>
        </row>
        <row r="204">
          <cell r="A204" t="str">
            <v>13.10.15.04</v>
          </cell>
          <cell r="B204" t="str">
            <v>-</v>
          </cell>
          <cell r="C204" t="str">
            <v>C.M.Espec-Maquinas/Equipamentos</v>
          </cell>
          <cell r="D204">
            <v>368175.69</v>
          </cell>
          <cell r="E204" t="str">
            <v>D</v>
          </cell>
          <cell r="F204">
            <v>0</v>
          </cell>
          <cell r="G204">
            <v>0</v>
          </cell>
          <cell r="H204">
            <v>368175.69</v>
          </cell>
        </row>
        <row r="205">
          <cell r="A205" t="str">
            <v>13.10.15.07</v>
          </cell>
          <cell r="B205" t="str">
            <v>-</v>
          </cell>
          <cell r="C205" t="str">
            <v>C.M.Espec-Moveis e Utensilios</v>
          </cell>
          <cell r="D205">
            <v>60562.97</v>
          </cell>
          <cell r="E205" t="str">
            <v>D</v>
          </cell>
          <cell r="F205">
            <v>0</v>
          </cell>
          <cell r="G205">
            <v>0</v>
          </cell>
          <cell r="H205">
            <v>60562.97</v>
          </cell>
        </row>
        <row r="206">
          <cell r="A206" t="str">
            <v>13.10.15.11</v>
          </cell>
          <cell r="B206" t="str">
            <v>-</v>
          </cell>
          <cell r="C206" t="str">
            <v>C.M.Espec-Ferramentas/Acessorios</v>
          </cell>
          <cell r="D206">
            <v>163.86</v>
          </cell>
          <cell r="E206" t="str">
            <v>D</v>
          </cell>
          <cell r="F206">
            <v>0</v>
          </cell>
          <cell r="G206">
            <v>0</v>
          </cell>
          <cell r="H206">
            <v>163.86</v>
          </cell>
        </row>
        <row r="207">
          <cell r="A207" t="str">
            <v>13.10.15.17</v>
          </cell>
          <cell r="B207" t="str">
            <v>-</v>
          </cell>
          <cell r="C207" t="str">
            <v>C.M.Espec-Jazidas</v>
          </cell>
          <cell r="D207">
            <v>21893947.800000001</v>
          </cell>
          <cell r="E207" t="str">
            <v>D</v>
          </cell>
          <cell r="F207">
            <v>0</v>
          </cell>
          <cell r="G207">
            <v>0</v>
          </cell>
          <cell r="H207">
            <v>21893947.800000001</v>
          </cell>
        </row>
        <row r="208">
          <cell r="A208" t="str">
            <v>13.10.17.00</v>
          </cell>
          <cell r="B208" t="str">
            <v>-</v>
          </cell>
          <cell r="C208" t="str">
            <v>C.M.Espec-Prov p/Perdas Imobiliz</v>
          </cell>
          <cell r="D208">
            <v>1471374.68</v>
          </cell>
          <cell r="E208" t="str">
            <v>C</v>
          </cell>
          <cell r="F208">
            <v>0</v>
          </cell>
          <cell r="G208">
            <v>0</v>
          </cell>
          <cell r="H208">
            <v>1471374.68</v>
          </cell>
        </row>
        <row r="209">
          <cell r="A209" t="str">
            <v>13.10.17.05</v>
          </cell>
          <cell r="B209" t="str">
            <v>-</v>
          </cell>
          <cell r="C209" t="str">
            <v>(-)C.M.Espec-Prov Perdas Jazidas</v>
          </cell>
          <cell r="D209">
            <v>1471374.68</v>
          </cell>
          <cell r="E209" t="str">
            <v>C</v>
          </cell>
          <cell r="F209">
            <v>0</v>
          </cell>
          <cell r="G209">
            <v>0</v>
          </cell>
          <cell r="H209">
            <v>1471374.68</v>
          </cell>
        </row>
        <row r="210">
          <cell r="A210" t="str">
            <v>13.10.20.00</v>
          </cell>
          <cell r="B210" t="str">
            <v>-</v>
          </cell>
          <cell r="C210" t="str">
            <v>Custo Corrigido Ipc / Btn</v>
          </cell>
          <cell r="D210">
            <v>10821819.890000001</v>
          </cell>
          <cell r="E210" t="str">
            <v>D</v>
          </cell>
          <cell r="F210">
            <v>0</v>
          </cell>
          <cell r="G210">
            <v>0</v>
          </cell>
          <cell r="H210">
            <v>10821819.890000001</v>
          </cell>
        </row>
        <row r="211">
          <cell r="A211" t="str">
            <v>13.10.20.01</v>
          </cell>
          <cell r="B211" t="str">
            <v>-</v>
          </cell>
          <cell r="C211" t="str">
            <v>Terrenos e Glebas Ipc/Btn</v>
          </cell>
          <cell r="D211">
            <v>4844.67</v>
          </cell>
          <cell r="E211" t="str">
            <v>D</v>
          </cell>
          <cell r="F211">
            <v>0</v>
          </cell>
          <cell r="G211">
            <v>0</v>
          </cell>
          <cell r="H211">
            <v>4844.67</v>
          </cell>
        </row>
        <row r="212">
          <cell r="A212" t="str">
            <v>13.10.20.02</v>
          </cell>
          <cell r="B212" t="str">
            <v>-</v>
          </cell>
          <cell r="C212" t="str">
            <v>Edificacoes Ipc/Btn</v>
          </cell>
          <cell r="D212">
            <v>69460.45</v>
          </cell>
          <cell r="E212" t="str">
            <v>D</v>
          </cell>
          <cell r="F212">
            <v>0</v>
          </cell>
          <cell r="G212">
            <v>0</v>
          </cell>
          <cell r="H212">
            <v>69460.45</v>
          </cell>
        </row>
        <row r="213">
          <cell r="A213" t="str">
            <v>13.10.20.03</v>
          </cell>
          <cell r="B213" t="str">
            <v>-</v>
          </cell>
          <cell r="C213" t="str">
            <v>Instalacoes Ipc / Btn</v>
          </cell>
          <cell r="D213">
            <v>374401.71</v>
          </cell>
          <cell r="E213" t="str">
            <v>D</v>
          </cell>
          <cell r="F213">
            <v>0</v>
          </cell>
          <cell r="G213">
            <v>0</v>
          </cell>
          <cell r="H213">
            <v>374401.71</v>
          </cell>
        </row>
        <row r="214">
          <cell r="A214" t="str">
            <v>13.10.20.04</v>
          </cell>
          <cell r="B214" t="str">
            <v>-</v>
          </cell>
          <cell r="C214" t="str">
            <v>Maquinas e Equipamentos Ipc/Btn</v>
          </cell>
          <cell r="D214">
            <v>938899.44</v>
          </cell>
          <cell r="E214" t="str">
            <v>D</v>
          </cell>
          <cell r="F214">
            <v>0</v>
          </cell>
          <cell r="G214">
            <v>0</v>
          </cell>
          <cell r="H214">
            <v>938899.44</v>
          </cell>
        </row>
        <row r="215">
          <cell r="A215" t="str">
            <v>13.10.20.07</v>
          </cell>
          <cell r="B215" t="str">
            <v>-</v>
          </cell>
          <cell r="C215" t="str">
            <v>Moveis e Utensilios Ipc/Btn</v>
          </cell>
          <cell r="D215">
            <v>54071.85</v>
          </cell>
          <cell r="E215" t="str">
            <v>D</v>
          </cell>
          <cell r="F215">
            <v>0</v>
          </cell>
          <cell r="G215">
            <v>0</v>
          </cell>
          <cell r="H215">
            <v>54071.85</v>
          </cell>
        </row>
        <row r="216">
          <cell r="A216" t="str">
            <v>13.10.20.09</v>
          </cell>
          <cell r="B216" t="str">
            <v>-</v>
          </cell>
          <cell r="C216" t="str">
            <v>Veiculos Ipc/Btn</v>
          </cell>
          <cell r="D216">
            <v>75651.47</v>
          </cell>
          <cell r="E216" t="str">
            <v>D</v>
          </cell>
          <cell r="F216">
            <v>0</v>
          </cell>
          <cell r="G216">
            <v>0</v>
          </cell>
          <cell r="H216">
            <v>75651.47</v>
          </cell>
        </row>
        <row r="217">
          <cell r="A217" t="str">
            <v>13.10.20.11</v>
          </cell>
          <cell r="B217" t="str">
            <v>-</v>
          </cell>
          <cell r="C217" t="str">
            <v>Ferramentas e Acessorios Ipc/Btn</v>
          </cell>
          <cell r="D217">
            <v>273.05</v>
          </cell>
          <cell r="E217" t="str">
            <v>D</v>
          </cell>
          <cell r="F217">
            <v>0</v>
          </cell>
          <cell r="G217">
            <v>0</v>
          </cell>
          <cell r="H217">
            <v>273.05</v>
          </cell>
        </row>
        <row r="218">
          <cell r="A218" t="str">
            <v>13.10.20.17</v>
          </cell>
          <cell r="B218" t="str">
            <v>-</v>
          </cell>
          <cell r="C218" t="str">
            <v>Jazidas Ipc/Btn</v>
          </cell>
          <cell r="D218">
            <v>9304217.25</v>
          </cell>
          <cell r="E218" t="str">
            <v>D</v>
          </cell>
          <cell r="F218">
            <v>0</v>
          </cell>
          <cell r="G218">
            <v>0</v>
          </cell>
          <cell r="H218">
            <v>9304217.25</v>
          </cell>
        </row>
        <row r="219">
          <cell r="A219" t="str">
            <v>13.10.27.00</v>
          </cell>
          <cell r="B219" t="str">
            <v>-</v>
          </cell>
          <cell r="C219" t="str">
            <v>Prov.p/Perdas Imobilizado Ipc/Btn</v>
          </cell>
          <cell r="D219">
            <v>1135601.33</v>
          </cell>
          <cell r="E219" t="str">
            <v>C</v>
          </cell>
          <cell r="F219">
            <v>0</v>
          </cell>
          <cell r="G219">
            <v>0</v>
          </cell>
          <cell r="H219">
            <v>1135601.33</v>
          </cell>
        </row>
        <row r="220">
          <cell r="A220" t="str">
            <v>13.10.27.05</v>
          </cell>
          <cell r="B220" t="str">
            <v>-</v>
          </cell>
          <cell r="C220" t="str">
            <v>(-)Prov.Perda Jazidas Ipc/Btn</v>
          </cell>
          <cell r="D220">
            <v>1135601.33</v>
          </cell>
          <cell r="E220" t="str">
            <v>C</v>
          </cell>
          <cell r="F220">
            <v>0</v>
          </cell>
          <cell r="G220">
            <v>0</v>
          </cell>
          <cell r="H220">
            <v>1135601.33</v>
          </cell>
        </row>
        <row r="221">
          <cell r="A221" t="str">
            <v>13.10.35.00</v>
          </cell>
          <cell r="B221" t="str">
            <v>-</v>
          </cell>
          <cell r="C221" t="str">
            <v>(-)Depreciacoes Acumuladas</v>
          </cell>
          <cell r="D221">
            <v>20146060.530000001</v>
          </cell>
          <cell r="E221" t="str">
            <v>C</v>
          </cell>
          <cell r="F221">
            <v>142.22999999999999</v>
          </cell>
          <cell r="G221">
            <v>333403.17</v>
          </cell>
          <cell r="H221">
            <v>20479321.469999999</v>
          </cell>
        </row>
        <row r="222">
          <cell r="A222" t="str">
            <v>13.10.35.01</v>
          </cell>
          <cell r="B222" t="str">
            <v>-</v>
          </cell>
          <cell r="C222" t="str">
            <v>Depr.Acum-Edificacoes</v>
          </cell>
          <cell r="D222">
            <v>1309430.73</v>
          </cell>
          <cell r="E222" t="str">
            <v>C</v>
          </cell>
          <cell r="F222">
            <v>0</v>
          </cell>
          <cell r="G222">
            <v>15309.07</v>
          </cell>
          <cell r="H222">
            <v>1324739.8</v>
          </cell>
        </row>
        <row r="223">
          <cell r="A223" t="str">
            <v>13.10.35.02</v>
          </cell>
          <cell r="B223" t="str">
            <v>-</v>
          </cell>
          <cell r="C223" t="str">
            <v>Depr.Acum-Instalacoes</v>
          </cell>
          <cell r="D223">
            <v>4014433.31</v>
          </cell>
          <cell r="E223" t="str">
            <v>C</v>
          </cell>
          <cell r="F223">
            <v>0</v>
          </cell>
          <cell r="G223">
            <v>57681.86</v>
          </cell>
          <cell r="H223">
            <v>4072115.17</v>
          </cell>
        </row>
        <row r="224">
          <cell r="A224" t="str">
            <v>13.10.35.03</v>
          </cell>
          <cell r="B224" t="str">
            <v>-</v>
          </cell>
          <cell r="C224" t="str">
            <v>Depr.Acum-Maquina/Equipamentos</v>
          </cell>
          <cell r="D224">
            <v>13054941.49</v>
          </cell>
          <cell r="E224" t="str">
            <v>C</v>
          </cell>
          <cell r="F224">
            <v>0</v>
          </cell>
          <cell r="G224">
            <v>214447.31</v>
          </cell>
          <cell r="H224">
            <v>13269388.800000001</v>
          </cell>
        </row>
        <row r="225">
          <cell r="A225" t="str">
            <v>13.10.35.04</v>
          </cell>
          <cell r="B225" t="str">
            <v>-</v>
          </cell>
          <cell r="C225" t="str">
            <v>Depr.Acum- Hardware/Equipamentos</v>
          </cell>
          <cell r="D225">
            <v>678417.74</v>
          </cell>
          <cell r="E225" t="str">
            <v>C</v>
          </cell>
          <cell r="F225">
            <v>0</v>
          </cell>
          <cell r="G225">
            <v>13536.83</v>
          </cell>
          <cell r="H225">
            <v>691954.57</v>
          </cell>
        </row>
        <row r="226">
          <cell r="A226" t="str">
            <v>13.10.35.05</v>
          </cell>
          <cell r="B226" t="str">
            <v>-</v>
          </cell>
          <cell r="C226" t="str">
            <v>Depr.Acum-Moveis e Utensilios</v>
          </cell>
          <cell r="D226">
            <v>694600.88</v>
          </cell>
          <cell r="E226" t="str">
            <v>C</v>
          </cell>
          <cell r="F226">
            <v>0</v>
          </cell>
          <cell r="G226">
            <v>16833.14</v>
          </cell>
          <cell r="H226">
            <v>711434.02</v>
          </cell>
        </row>
        <row r="227">
          <cell r="A227" t="str">
            <v>13.10.35.07</v>
          </cell>
          <cell r="B227" t="str">
            <v>-</v>
          </cell>
          <cell r="C227" t="str">
            <v>Depr.Acum-Veiculos</v>
          </cell>
          <cell r="D227">
            <v>336526.15</v>
          </cell>
          <cell r="E227" t="str">
            <v>C</v>
          </cell>
          <cell r="F227">
            <v>142.22999999999999</v>
          </cell>
          <cell r="G227">
            <v>12587.27</v>
          </cell>
          <cell r="H227">
            <v>348971.19</v>
          </cell>
        </row>
        <row r="228">
          <cell r="A228" t="str">
            <v>13.10.35.08</v>
          </cell>
          <cell r="B228" t="str">
            <v>-</v>
          </cell>
          <cell r="C228" t="str">
            <v>Depr.Acum-Ferramentas/Acessorios</v>
          </cell>
          <cell r="D228">
            <v>57710.23</v>
          </cell>
          <cell r="E228" t="str">
            <v>C</v>
          </cell>
          <cell r="F228">
            <v>0</v>
          </cell>
          <cell r="G228">
            <v>3007.69</v>
          </cell>
          <cell r="H228">
            <v>60717.919999999998</v>
          </cell>
        </row>
        <row r="229">
          <cell r="A229" t="str">
            <v>13.10.45.00</v>
          </cell>
          <cell r="B229" t="str">
            <v>-</v>
          </cell>
          <cell r="C229" t="str">
            <v>(-) Depreciac.Acum. C.M Especial</v>
          </cell>
          <cell r="D229">
            <v>545809.07999999996</v>
          </cell>
          <cell r="E229" t="str">
            <v>C</v>
          </cell>
          <cell r="F229">
            <v>40.659999999999997</v>
          </cell>
          <cell r="G229">
            <v>108.93</v>
          </cell>
          <cell r="H229">
            <v>545877.35</v>
          </cell>
        </row>
        <row r="230">
          <cell r="A230" t="str">
            <v>13.10.45.02</v>
          </cell>
          <cell r="B230" t="str">
            <v>-</v>
          </cell>
          <cell r="C230" t="str">
            <v>Depr.CME-Edificacoes</v>
          </cell>
          <cell r="D230">
            <v>66895.16</v>
          </cell>
          <cell r="E230" t="str">
            <v>C</v>
          </cell>
          <cell r="F230">
            <v>0</v>
          </cell>
          <cell r="G230">
            <v>68.27</v>
          </cell>
          <cell r="H230">
            <v>66963.429999999993</v>
          </cell>
        </row>
        <row r="231">
          <cell r="A231" t="str">
            <v>13.10.45.03</v>
          </cell>
          <cell r="B231" t="str">
            <v>-</v>
          </cell>
          <cell r="C231" t="str">
            <v>Depr.CME-Instalacoes</v>
          </cell>
          <cell r="D231">
            <v>50011.4</v>
          </cell>
          <cell r="E231" t="str">
            <v>C</v>
          </cell>
          <cell r="F231">
            <v>0</v>
          </cell>
          <cell r="G231">
            <v>0</v>
          </cell>
          <cell r="H231">
            <v>50011.4</v>
          </cell>
        </row>
        <row r="232">
          <cell r="A232" t="str">
            <v>13.10.45.04</v>
          </cell>
          <cell r="B232" t="str">
            <v>-</v>
          </cell>
          <cell r="C232" t="str">
            <v>Depr.CME-Maquina/Equipamentos</v>
          </cell>
          <cell r="D232">
            <v>368175.69</v>
          </cell>
          <cell r="E232" t="str">
            <v>C</v>
          </cell>
          <cell r="F232">
            <v>0</v>
          </cell>
          <cell r="G232">
            <v>0</v>
          </cell>
          <cell r="H232">
            <v>368175.69</v>
          </cell>
        </row>
        <row r="233">
          <cell r="A233" t="str">
            <v>13.10.45.07</v>
          </cell>
          <cell r="B233" t="str">
            <v>-</v>
          </cell>
          <cell r="C233" t="str">
            <v>Depr.CME-Moveis/Utensilios</v>
          </cell>
          <cell r="D233">
            <v>60562.97</v>
          </cell>
          <cell r="E233" t="str">
            <v>C</v>
          </cell>
          <cell r="F233">
            <v>40.659999999999997</v>
          </cell>
          <cell r="G233">
            <v>40.659999999999997</v>
          </cell>
          <cell r="H233">
            <v>60562.97</v>
          </cell>
        </row>
        <row r="234">
          <cell r="A234" t="str">
            <v>13.10.45.11</v>
          </cell>
          <cell r="B234" t="str">
            <v>-</v>
          </cell>
          <cell r="C234" t="str">
            <v>Depr.CME-Ferram/Acessorios</v>
          </cell>
          <cell r="D234">
            <v>163.86</v>
          </cell>
          <cell r="E234" t="str">
            <v>C</v>
          </cell>
          <cell r="F234">
            <v>0</v>
          </cell>
          <cell r="G234">
            <v>0</v>
          </cell>
          <cell r="H234">
            <v>163.86</v>
          </cell>
        </row>
        <row r="235">
          <cell r="A235" t="str">
            <v>13.10.50.00</v>
          </cell>
          <cell r="B235" t="str">
            <v>-</v>
          </cell>
          <cell r="C235" t="str">
            <v>(-) Depreciac. Acumulada Ipc/Btn</v>
          </cell>
          <cell r="D235">
            <v>1498958.19</v>
          </cell>
          <cell r="E235" t="str">
            <v>C</v>
          </cell>
          <cell r="F235">
            <v>0</v>
          </cell>
          <cell r="G235">
            <v>56.25</v>
          </cell>
          <cell r="H235">
            <v>1499014.44</v>
          </cell>
        </row>
        <row r="236">
          <cell r="A236" t="str">
            <v>13.10.50.01</v>
          </cell>
          <cell r="B236" t="str">
            <v>-</v>
          </cell>
          <cell r="C236" t="str">
            <v>Depr.Acum-Edificacoes Ipc/Btn</v>
          </cell>
          <cell r="D236">
            <v>55660.67</v>
          </cell>
          <cell r="E236" t="str">
            <v>C</v>
          </cell>
          <cell r="F236">
            <v>0</v>
          </cell>
          <cell r="G236">
            <v>56.25</v>
          </cell>
          <cell r="H236">
            <v>55716.92</v>
          </cell>
        </row>
        <row r="237">
          <cell r="A237" t="str">
            <v>13.10.50.02</v>
          </cell>
          <cell r="B237" t="str">
            <v>-</v>
          </cell>
          <cell r="C237" t="str">
            <v>Depr.Acum-Instalacoes Ipc/Btn</v>
          </cell>
          <cell r="D237">
            <v>374401.71</v>
          </cell>
          <cell r="E237" t="str">
            <v>C</v>
          </cell>
          <cell r="F237">
            <v>0</v>
          </cell>
          <cell r="G237">
            <v>0</v>
          </cell>
          <cell r="H237">
            <v>374401.71</v>
          </cell>
        </row>
        <row r="238">
          <cell r="A238" t="str">
            <v>13.10.50.03</v>
          </cell>
          <cell r="B238" t="str">
            <v>-</v>
          </cell>
          <cell r="C238" t="str">
            <v>Depr.Acum-Maq./Equipam. Ipc/Btn</v>
          </cell>
          <cell r="D238">
            <v>938899.44</v>
          </cell>
          <cell r="E238" t="str">
            <v>C</v>
          </cell>
          <cell r="F238">
            <v>0</v>
          </cell>
          <cell r="G238">
            <v>0</v>
          </cell>
          <cell r="H238">
            <v>938899.44</v>
          </cell>
        </row>
        <row r="239">
          <cell r="A239" t="str">
            <v>13.10.50.05</v>
          </cell>
          <cell r="B239" t="str">
            <v>-</v>
          </cell>
          <cell r="C239" t="str">
            <v>Depr.Acum-Moveis/Utens.Ipc/Btn</v>
          </cell>
          <cell r="D239">
            <v>54071.85</v>
          </cell>
          <cell r="E239" t="str">
            <v>C</v>
          </cell>
          <cell r="F239">
            <v>0</v>
          </cell>
          <cell r="G239">
            <v>0</v>
          </cell>
          <cell r="H239">
            <v>54071.85</v>
          </cell>
        </row>
        <row r="240">
          <cell r="A240" t="str">
            <v>13.10.50.07</v>
          </cell>
          <cell r="B240" t="str">
            <v>-</v>
          </cell>
          <cell r="C240" t="str">
            <v>Depr.Acum-Veiculos Ipc/Btn</v>
          </cell>
          <cell r="D240">
            <v>75651.47</v>
          </cell>
          <cell r="E240" t="str">
            <v>C</v>
          </cell>
          <cell r="F240">
            <v>0</v>
          </cell>
          <cell r="G240">
            <v>0</v>
          </cell>
          <cell r="H240">
            <v>75651.47</v>
          </cell>
        </row>
        <row r="241">
          <cell r="A241" t="str">
            <v>13.10.50.08</v>
          </cell>
          <cell r="B241" t="str">
            <v>-</v>
          </cell>
          <cell r="C241" t="str">
            <v>Depr.Acum-Ferram/Acessor Ipc/Btn</v>
          </cell>
          <cell r="D241">
            <v>273.05</v>
          </cell>
          <cell r="E241" t="str">
            <v>C</v>
          </cell>
          <cell r="F241">
            <v>0</v>
          </cell>
          <cell r="G241">
            <v>0</v>
          </cell>
          <cell r="H241">
            <v>273.05</v>
          </cell>
        </row>
        <row r="242">
          <cell r="A242" t="str">
            <v>13.10.60.00</v>
          </cell>
          <cell r="B242" t="str">
            <v>-</v>
          </cell>
          <cell r="C242" t="str">
            <v>(-) Exaustao</v>
          </cell>
          <cell r="D242">
            <v>9070527.5299999993</v>
          </cell>
          <cell r="E242" t="str">
            <v>C</v>
          </cell>
          <cell r="F242">
            <v>375257.14</v>
          </cell>
          <cell r="G242">
            <v>507656.72</v>
          </cell>
          <cell r="H242">
            <v>9202927.1099999994</v>
          </cell>
        </row>
        <row r="243">
          <cell r="A243" t="str">
            <v>13.10.60.02</v>
          </cell>
          <cell r="B243" t="str">
            <v>-</v>
          </cell>
          <cell r="C243" t="str">
            <v>Exaustao-Jazidas</v>
          </cell>
          <cell r="D243">
            <v>9070527.5299999993</v>
          </cell>
          <cell r="E243" t="str">
            <v>C</v>
          </cell>
          <cell r="F243">
            <v>375257.14</v>
          </cell>
          <cell r="G243">
            <v>507656.72</v>
          </cell>
          <cell r="H243">
            <v>9202927.1099999994</v>
          </cell>
        </row>
        <row r="244">
          <cell r="A244" t="str">
            <v>13.10.63.00</v>
          </cell>
          <cell r="B244" t="str">
            <v>-</v>
          </cell>
          <cell r="C244" t="str">
            <v>(-)Exaustao Cm Especial</v>
          </cell>
          <cell r="D244">
            <v>13338982.029999999</v>
          </cell>
          <cell r="E244" t="str">
            <v>C</v>
          </cell>
          <cell r="F244">
            <v>0</v>
          </cell>
          <cell r="G244">
            <v>313124.23</v>
          </cell>
          <cell r="H244">
            <v>13652106.26</v>
          </cell>
        </row>
        <row r="245">
          <cell r="A245" t="str">
            <v>13.10.63.02</v>
          </cell>
          <cell r="B245" t="str">
            <v>-</v>
          </cell>
          <cell r="C245" t="str">
            <v>Exaustao Jazidas Cm Especial</v>
          </cell>
          <cell r="D245">
            <v>13338982.029999999</v>
          </cell>
          <cell r="E245" t="str">
            <v>C</v>
          </cell>
          <cell r="F245">
            <v>0</v>
          </cell>
          <cell r="G245">
            <v>313124.23</v>
          </cell>
          <cell r="H245">
            <v>13652106.26</v>
          </cell>
        </row>
        <row r="246">
          <cell r="A246" t="str">
            <v>13.10.65.00</v>
          </cell>
          <cell r="B246" t="str">
            <v>-</v>
          </cell>
          <cell r="C246" t="str">
            <v>(-)Exaustao Ipc/Btn</v>
          </cell>
          <cell r="D246">
            <v>5468201.1799999997</v>
          </cell>
          <cell r="E246" t="str">
            <v>C</v>
          </cell>
          <cell r="F246">
            <v>0</v>
          </cell>
          <cell r="G246">
            <v>133067.63</v>
          </cell>
          <cell r="H246">
            <v>5601268.8099999996</v>
          </cell>
        </row>
        <row r="247">
          <cell r="A247" t="str">
            <v>13.10.65.02</v>
          </cell>
          <cell r="B247" t="str">
            <v>-</v>
          </cell>
          <cell r="C247" t="str">
            <v>Exaustao-Jazidas Ipc/Btn</v>
          </cell>
          <cell r="D247">
            <v>5468201.1799999997</v>
          </cell>
          <cell r="E247" t="str">
            <v>C</v>
          </cell>
          <cell r="F247">
            <v>0</v>
          </cell>
          <cell r="G247">
            <v>133067.63</v>
          </cell>
          <cell r="H247">
            <v>5601268.8099999996</v>
          </cell>
        </row>
        <row r="248">
          <cell r="A248" t="str">
            <v>13.10.70.00</v>
          </cell>
          <cell r="B248" t="str">
            <v>-</v>
          </cell>
          <cell r="C248" t="str">
            <v>(-) Amortizacoes</v>
          </cell>
          <cell r="D248">
            <v>2011008.02</v>
          </cell>
          <cell r="E248" t="str">
            <v>C</v>
          </cell>
          <cell r="F248">
            <v>0</v>
          </cell>
          <cell r="G248">
            <v>74654.509999999995</v>
          </cell>
          <cell r="H248">
            <v>2085662.53</v>
          </cell>
        </row>
        <row r="249">
          <cell r="A249" t="str">
            <v>13.10.70.01</v>
          </cell>
          <cell r="B249" t="str">
            <v>-</v>
          </cell>
          <cell r="C249" t="str">
            <v>Amort- Software-Programa/Sistema</v>
          </cell>
          <cell r="D249">
            <v>336079.18</v>
          </cell>
          <cell r="E249" t="str">
            <v>C</v>
          </cell>
          <cell r="F249">
            <v>0</v>
          </cell>
          <cell r="G249">
            <v>10773.9</v>
          </cell>
          <cell r="H249">
            <v>346853.08</v>
          </cell>
        </row>
        <row r="250">
          <cell r="A250" t="str">
            <v>13.10.70.02</v>
          </cell>
          <cell r="B250" t="str">
            <v>-</v>
          </cell>
          <cell r="C250" t="str">
            <v>Amort- Direito de Uso Telefone</v>
          </cell>
          <cell r="D250">
            <v>377.26</v>
          </cell>
          <cell r="E250" t="str">
            <v>C</v>
          </cell>
          <cell r="F250">
            <v>0</v>
          </cell>
          <cell r="G250">
            <v>29.02</v>
          </cell>
          <cell r="H250">
            <v>406.28</v>
          </cell>
        </row>
        <row r="252">
          <cell r="A252" t="str">
            <v>-----------</v>
          </cell>
          <cell r="B252" t="str">
            <v>--</v>
          </cell>
          <cell r="C252" t="str">
            <v>-------------------------------------------------------------------</v>
          </cell>
          <cell r="D252" t="str">
            <v>-------------------</v>
          </cell>
          <cell r="E252" t="str">
            <v>-</v>
          </cell>
          <cell r="F252" t="str">
            <v>-------------------</v>
          </cell>
          <cell r="G252" t="e">
            <v>#NAME?</v>
          </cell>
          <cell r="H252" t="str">
            <v>07AB - 1.00.01.068</v>
          </cell>
        </row>
        <row r="253">
          <cell r="A253" t="str">
            <v>_x000C_----------</v>
          </cell>
          <cell r="B253" t="str">
            <v>--</v>
          </cell>
          <cell r="C253" t="str">
            <v>-------------------------------------------------------------------</v>
          </cell>
          <cell r="D253" t="str">
            <v>-------------------</v>
          </cell>
          <cell r="E253" t="str">
            <v>-</v>
          </cell>
          <cell r="F253" t="str">
            <v>-------------------</v>
          </cell>
          <cell r="G253" t="str">
            <v>-------------------</v>
          </cell>
          <cell r="H253" t="str">
            <v>------ Página:</v>
          </cell>
        </row>
        <row r="254">
          <cell r="A254" t="str">
            <v>Urucum Mine</v>
          </cell>
          <cell r="B254" t="str">
            <v>ra</v>
          </cell>
          <cell r="C254" t="str">
            <v>ção S.A</v>
          </cell>
          <cell r="H254" t="str">
            <v>Balancete</v>
          </cell>
        </row>
        <row r="255">
          <cell r="A255" t="str">
            <v>Período: 01</v>
          </cell>
          <cell r="B255" t="str">
            <v>/0</v>
          </cell>
          <cell r="C255" t="str">
            <v>2/2008 A 29/02/2008 -----------------------------------------------</v>
          </cell>
          <cell r="D255" t="str">
            <v>-------------------</v>
          </cell>
          <cell r="E255" t="str">
            <v>-</v>
          </cell>
          <cell r="F255" t="str">
            <v>-------------------</v>
          </cell>
          <cell r="G255" t="str">
            <v>-------------------</v>
          </cell>
          <cell r="H255" t="str">
            <v>10/03/2008 - 09:4</v>
          </cell>
        </row>
        <row r="257">
          <cell r="A257" t="str">
            <v>Título</v>
          </cell>
          <cell r="D257" t="str">
            <v>Saldo Inicial</v>
          </cell>
          <cell r="F257" t="str">
            <v>Débito</v>
          </cell>
          <cell r="G257" t="str">
            <v>Crédito</v>
          </cell>
          <cell r="H257" t="str">
            <v>Saldo Final</v>
          </cell>
        </row>
        <row r="258">
          <cell r="A258" t="str">
            <v>-----------</v>
          </cell>
          <cell r="B258" t="str">
            <v>--</v>
          </cell>
          <cell r="C258" t="str">
            <v>-------------------------------------------------------------------</v>
          </cell>
          <cell r="D258" t="str">
            <v>-----------------</v>
          </cell>
          <cell r="F258" t="str">
            <v>------------------</v>
          </cell>
          <cell r="G258" t="str">
            <v>------------------</v>
          </cell>
          <cell r="H258" t="str">
            <v>-----------------</v>
          </cell>
        </row>
        <row r="259">
          <cell r="A259" t="str">
            <v>13.10.70.03</v>
          </cell>
          <cell r="B259" t="str">
            <v>-</v>
          </cell>
          <cell r="C259" t="str">
            <v>Amortiz.Benfeit Propried Terceiros</v>
          </cell>
          <cell r="D259">
            <v>1674551.58</v>
          </cell>
          <cell r="E259" t="str">
            <v>C</v>
          </cell>
          <cell r="F259">
            <v>0</v>
          </cell>
          <cell r="G259">
            <v>63851.59</v>
          </cell>
          <cell r="H259">
            <v>1738403.17</v>
          </cell>
        </row>
        <row r="260">
          <cell r="A260" t="str">
            <v>13.10.90.00</v>
          </cell>
          <cell r="B260" t="str">
            <v>-</v>
          </cell>
          <cell r="C260" t="str">
            <v>Ativo Imobilizado - Ambiental</v>
          </cell>
          <cell r="D260">
            <v>3807000</v>
          </cell>
          <cell r="E260" t="str">
            <v>D</v>
          </cell>
          <cell r="F260">
            <v>0</v>
          </cell>
          <cell r="G260">
            <v>0</v>
          </cell>
          <cell r="H260">
            <v>3807000</v>
          </cell>
        </row>
        <row r="261">
          <cell r="A261" t="str">
            <v>13.10.90.01</v>
          </cell>
          <cell r="B261" t="str">
            <v>-</v>
          </cell>
          <cell r="C261" t="str">
            <v>Ativo Imobilizado - Ambiental</v>
          </cell>
          <cell r="D261">
            <v>3807000</v>
          </cell>
          <cell r="E261" t="str">
            <v>D</v>
          </cell>
          <cell r="F261">
            <v>0</v>
          </cell>
          <cell r="G261">
            <v>0</v>
          </cell>
          <cell r="H261">
            <v>3807000</v>
          </cell>
        </row>
        <row r="262">
          <cell r="A262" t="str">
            <v>13.10.91.00</v>
          </cell>
          <cell r="B262" t="str">
            <v>-</v>
          </cell>
          <cell r="C262" t="str">
            <v>(-) Amortização Ativo Imobil - Ambiental</v>
          </cell>
          <cell r="D262">
            <v>941000</v>
          </cell>
          <cell r="E262" t="str">
            <v>C</v>
          </cell>
          <cell r="F262">
            <v>0</v>
          </cell>
          <cell r="G262">
            <v>15000</v>
          </cell>
          <cell r="H262">
            <v>956000</v>
          </cell>
        </row>
        <row r="263">
          <cell r="A263" t="str">
            <v>13.10.91.01</v>
          </cell>
          <cell r="B263" t="str">
            <v>-</v>
          </cell>
          <cell r="C263" t="str">
            <v>Amortização Ativo Imobil - Ambiental</v>
          </cell>
          <cell r="D263">
            <v>941000</v>
          </cell>
          <cell r="E263" t="str">
            <v>C</v>
          </cell>
          <cell r="F263">
            <v>0</v>
          </cell>
          <cell r="G263">
            <v>15000</v>
          </cell>
          <cell r="H263">
            <v>956000</v>
          </cell>
        </row>
        <row r="264">
          <cell r="A264" t="str">
            <v>20.00.00.00</v>
          </cell>
          <cell r="B264" t="str">
            <v>-</v>
          </cell>
          <cell r="C264" t="str">
            <v>Passivo</v>
          </cell>
          <cell r="D264">
            <v>169613736.83000001</v>
          </cell>
          <cell r="E264" t="str">
            <v>C</v>
          </cell>
          <cell r="F264">
            <v>34802209.490000002</v>
          </cell>
          <cell r="G264">
            <v>34789664.960000001</v>
          </cell>
          <cell r="H264">
            <v>169601192.30000001</v>
          </cell>
        </row>
        <row r="265">
          <cell r="A265" t="str">
            <v>21.00.00.00</v>
          </cell>
          <cell r="B265" t="str">
            <v>-</v>
          </cell>
          <cell r="C265" t="str">
            <v>Circulante</v>
          </cell>
          <cell r="D265">
            <v>20792666.109999999</v>
          </cell>
          <cell r="E265" t="str">
            <v>C</v>
          </cell>
          <cell r="F265">
            <v>34654709.310000002</v>
          </cell>
          <cell r="G265">
            <v>33396481.690000001</v>
          </cell>
          <cell r="H265">
            <v>19534438.489999998</v>
          </cell>
        </row>
        <row r="266">
          <cell r="A266" t="str">
            <v>21.10.00.00</v>
          </cell>
          <cell r="B266" t="str">
            <v>-</v>
          </cell>
          <cell r="C266" t="str">
            <v>Fornecedores</v>
          </cell>
          <cell r="D266">
            <v>3938542.57</v>
          </cell>
          <cell r="E266" t="str">
            <v>C</v>
          </cell>
          <cell r="F266">
            <v>21793298.609999999</v>
          </cell>
          <cell r="G266">
            <v>21851565.690000001</v>
          </cell>
          <cell r="H266">
            <v>3996809.65</v>
          </cell>
        </row>
        <row r="267">
          <cell r="A267" t="str">
            <v>21.10.01.00</v>
          </cell>
          <cell r="B267" t="str">
            <v>-</v>
          </cell>
          <cell r="C267" t="str">
            <v>Fornecedores Mercado Interno</v>
          </cell>
          <cell r="D267">
            <v>3758974.41</v>
          </cell>
          <cell r="E267" t="str">
            <v>C</v>
          </cell>
          <cell r="F267">
            <v>21700798.300000001</v>
          </cell>
          <cell r="G267">
            <v>21741842.120000001</v>
          </cell>
          <cell r="H267">
            <v>3800018.23</v>
          </cell>
        </row>
        <row r="268">
          <cell r="A268" t="str">
            <v>21.10.01.01</v>
          </cell>
          <cell r="B268" t="str">
            <v>-</v>
          </cell>
          <cell r="C268" t="str">
            <v>Fornecedores Mercado Interno</v>
          </cell>
          <cell r="D268">
            <v>3758974.41</v>
          </cell>
          <cell r="E268" t="str">
            <v>C</v>
          </cell>
          <cell r="F268">
            <v>10656184.619999999</v>
          </cell>
          <cell r="G268">
            <v>10697228.439999999</v>
          </cell>
          <cell r="H268">
            <v>3800018.23</v>
          </cell>
        </row>
        <row r="269">
          <cell r="A269" t="str">
            <v>21.10.01.94</v>
          </cell>
          <cell r="B269" t="str">
            <v>-</v>
          </cell>
          <cell r="C269" t="str">
            <v>Transit. Substituicao - NF p/ DP</v>
          </cell>
          <cell r="D269">
            <v>0</v>
          </cell>
          <cell r="F269">
            <v>324039.92</v>
          </cell>
          <cell r="G269">
            <v>324039.92</v>
          </cell>
          <cell r="H269">
            <v>0</v>
          </cell>
        </row>
        <row r="270">
          <cell r="A270" t="str">
            <v>21.10.01.96</v>
          </cell>
          <cell r="B270" t="str">
            <v>-</v>
          </cell>
          <cell r="C270" t="str">
            <v>Transit. de Transferencia - APB</v>
          </cell>
          <cell r="D270">
            <v>0</v>
          </cell>
          <cell r="F270">
            <v>2624219.29</v>
          </cell>
          <cell r="G270">
            <v>2624219.29</v>
          </cell>
          <cell r="H270">
            <v>0</v>
          </cell>
        </row>
        <row r="271">
          <cell r="A271" t="str">
            <v>21.10.01.98</v>
          </cell>
          <cell r="B271" t="str">
            <v>-</v>
          </cell>
          <cell r="C271" t="str">
            <v>Transit. Fornecedores Compras</v>
          </cell>
          <cell r="D271">
            <v>0</v>
          </cell>
          <cell r="F271">
            <v>8080411.1900000004</v>
          </cell>
          <cell r="G271">
            <v>8080411.1900000004</v>
          </cell>
          <cell r="H271">
            <v>0</v>
          </cell>
        </row>
        <row r="272">
          <cell r="A272" t="str">
            <v>21.10.01.99</v>
          </cell>
          <cell r="B272" t="str">
            <v>-</v>
          </cell>
          <cell r="C272" t="str">
            <v>Transit. Devolucao a Fornecedor</v>
          </cell>
          <cell r="D272">
            <v>0</v>
          </cell>
          <cell r="F272">
            <v>15943.28</v>
          </cell>
          <cell r="G272">
            <v>15943.28</v>
          </cell>
          <cell r="H272">
            <v>0</v>
          </cell>
        </row>
        <row r="273">
          <cell r="A273" t="str">
            <v>21.10.20.00</v>
          </cell>
          <cell r="B273" t="str">
            <v>-</v>
          </cell>
          <cell r="C273" t="str">
            <v>Fornecedores Cias do Grupo</v>
          </cell>
          <cell r="D273">
            <v>179568.16</v>
          </cell>
          <cell r="E273" t="str">
            <v>C</v>
          </cell>
          <cell r="F273">
            <v>92500.31</v>
          </cell>
          <cell r="G273">
            <v>109723.57</v>
          </cell>
          <cell r="H273">
            <v>196791.42</v>
          </cell>
        </row>
        <row r="274">
          <cell r="A274" t="str">
            <v>21.10.20.04</v>
          </cell>
          <cell r="B274" t="str">
            <v>-</v>
          </cell>
          <cell r="C274" t="str">
            <v>Fornecedor - Mato Grosso</v>
          </cell>
          <cell r="D274">
            <v>877.5</v>
          </cell>
          <cell r="E274" t="str">
            <v>C</v>
          </cell>
          <cell r="F274">
            <v>0</v>
          </cell>
          <cell r="G274">
            <v>0</v>
          </cell>
          <cell r="H274">
            <v>877.5</v>
          </cell>
        </row>
        <row r="275">
          <cell r="A275" t="str">
            <v>21.10.20.05</v>
          </cell>
          <cell r="B275" t="str">
            <v>-</v>
          </cell>
          <cell r="C275" t="str">
            <v>Fornecedor - Sibra</v>
          </cell>
          <cell r="D275">
            <v>4294.42</v>
          </cell>
          <cell r="E275" t="str">
            <v>C</v>
          </cell>
          <cell r="F275">
            <v>0</v>
          </cell>
          <cell r="G275">
            <v>0</v>
          </cell>
          <cell r="H275">
            <v>4294.42</v>
          </cell>
        </row>
        <row r="276">
          <cell r="A276" t="str">
            <v>21.10.20.10</v>
          </cell>
          <cell r="B276" t="str">
            <v>-</v>
          </cell>
          <cell r="C276" t="str">
            <v>Fornecedor - Cvrd</v>
          </cell>
          <cell r="D276">
            <v>174396.24</v>
          </cell>
          <cell r="E276" t="str">
            <v>C</v>
          </cell>
          <cell r="F276">
            <v>92500.31</v>
          </cell>
          <cell r="G276">
            <v>109723.57</v>
          </cell>
          <cell r="H276">
            <v>191619.5</v>
          </cell>
        </row>
        <row r="277">
          <cell r="A277" t="str">
            <v>21.20.00.00</v>
          </cell>
          <cell r="B277" t="str">
            <v>-</v>
          </cell>
          <cell r="C277" t="str">
            <v>Adiantamentos a Clientes</v>
          </cell>
          <cell r="D277">
            <v>50892.61</v>
          </cell>
          <cell r="E277" t="str">
            <v>C</v>
          </cell>
          <cell r="F277">
            <v>1058.24</v>
          </cell>
          <cell r="G277">
            <v>0</v>
          </cell>
          <cell r="H277">
            <v>49834.37</v>
          </cell>
        </row>
        <row r="278">
          <cell r="A278" t="str">
            <v>21.20.01.00</v>
          </cell>
          <cell r="B278" t="str">
            <v>-</v>
          </cell>
          <cell r="C278" t="str">
            <v>Adto de Clientes Merc.Interno</v>
          </cell>
          <cell r="D278">
            <v>26700</v>
          </cell>
          <cell r="E278" t="str">
            <v>C</v>
          </cell>
          <cell r="F278">
            <v>0</v>
          </cell>
          <cell r="G278">
            <v>0</v>
          </cell>
          <cell r="H278">
            <v>26700</v>
          </cell>
        </row>
        <row r="279">
          <cell r="A279" t="str">
            <v>21.20.01.01</v>
          </cell>
          <cell r="B279" t="str">
            <v>-</v>
          </cell>
          <cell r="C279" t="str">
            <v>Adto. de Clientes Merc.Interno</v>
          </cell>
          <cell r="D279">
            <v>26700</v>
          </cell>
          <cell r="E279" t="str">
            <v>C</v>
          </cell>
          <cell r="F279">
            <v>0</v>
          </cell>
          <cell r="G279">
            <v>0</v>
          </cell>
          <cell r="H279">
            <v>26700</v>
          </cell>
        </row>
        <row r="280">
          <cell r="A280" t="str">
            <v>21.20.15.00</v>
          </cell>
          <cell r="B280" t="str">
            <v>-</v>
          </cell>
          <cell r="C280" t="str">
            <v>Adto. de Cliente-Cia Grupo</v>
          </cell>
          <cell r="D280">
            <v>24192.61</v>
          </cell>
          <cell r="E280" t="str">
            <v>C</v>
          </cell>
          <cell r="F280">
            <v>1058.24</v>
          </cell>
          <cell r="G280">
            <v>0</v>
          </cell>
          <cell r="H280">
            <v>23134.37</v>
          </cell>
        </row>
        <row r="281">
          <cell r="A281" t="str">
            <v>21.20.15.22</v>
          </cell>
          <cell r="B281" t="str">
            <v>-</v>
          </cell>
          <cell r="C281" t="str">
            <v>Adto.de Cliente - CVRDI</v>
          </cell>
          <cell r="D281">
            <v>24192.61</v>
          </cell>
          <cell r="E281" t="str">
            <v>C</v>
          </cell>
          <cell r="F281">
            <v>1058.24</v>
          </cell>
          <cell r="G281">
            <v>0</v>
          </cell>
          <cell r="H281">
            <v>23134.37</v>
          </cell>
        </row>
        <row r="282">
          <cell r="A282" t="str">
            <v>21.25.00.00</v>
          </cell>
          <cell r="B282" t="str">
            <v>-</v>
          </cell>
          <cell r="C282" t="str">
            <v>Obrigac Fiscais e Trabalhistas</v>
          </cell>
          <cell r="D282">
            <v>980634.45</v>
          </cell>
          <cell r="E282" t="str">
            <v>C</v>
          </cell>
          <cell r="F282">
            <v>1573945.95</v>
          </cell>
          <cell r="G282">
            <v>2671053.0499999998</v>
          </cell>
          <cell r="H282">
            <v>2077741.55</v>
          </cell>
        </row>
        <row r="283">
          <cell r="A283" t="str">
            <v>21.25.01.00</v>
          </cell>
          <cell r="B283" t="str">
            <v>-</v>
          </cell>
          <cell r="C283" t="str">
            <v>Obrigac Fiscais e Trabalhistas</v>
          </cell>
          <cell r="D283">
            <v>980634.45</v>
          </cell>
          <cell r="E283" t="str">
            <v>C</v>
          </cell>
          <cell r="F283">
            <v>1573945.95</v>
          </cell>
          <cell r="G283">
            <v>2671053.0499999998</v>
          </cell>
          <cell r="H283">
            <v>2077741.55</v>
          </cell>
        </row>
        <row r="284">
          <cell r="A284" t="str">
            <v>21.25.01.01</v>
          </cell>
          <cell r="B284" t="str">
            <v>-</v>
          </cell>
          <cell r="C284" t="str">
            <v>Ipi a Recolher</v>
          </cell>
          <cell r="D284">
            <v>0</v>
          </cell>
          <cell r="F284">
            <v>0</v>
          </cell>
          <cell r="G284">
            <v>807443.94</v>
          </cell>
          <cell r="H284">
            <v>807443.94</v>
          </cell>
        </row>
        <row r="285">
          <cell r="A285" t="str">
            <v>21.25.01.02</v>
          </cell>
          <cell r="B285" t="str">
            <v>-</v>
          </cell>
          <cell r="C285" t="str">
            <v>Icms a Recolher</v>
          </cell>
          <cell r="D285">
            <v>69697.72</v>
          </cell>
          <cell r="E285" t="str">
            <v>C</v>
          </cell>
          <cell r="F285">
            <v>730727.99</v>
          </cell>
          <cell r="G285">
            <v>745234.2</v>
          </cell>
          <cell r="H285">
            <v>84203.93</v>
          </cell>
        </row>
        <row r="286">
          <cell r="A286" t="str">
            <v>21.25.01.04</v>
          </cell>
          <cell r="B286" t="str">
            <v>-</v>
          </cell>
          <cell r="C286" t="str">
            <v>CFEM a Recolher</v>
          </cell>
          <cell r="D286">
            <v>279990.40999999997</v>
          </cell>
          <cell r="E286" t="str">
            <v>C</v>
          </cell>
          <cell r="F286">
            <v>143405.60999999999</v>
          </cell>
          <cell r="G286">
            <v>382565.57</v>
          </cell>
          <cell r="H286">
            <v>519150.37</v>
          </cell>
        </row>
        <row r="287">
          <cell r="A287" t="str">
            <v>21.25.01.05</v>
          </cell>
          <cell r="B287" t="str">
            <v>-</v>
          </cell>
          <cell r="C287" t="str">
            <v>Pis a Recolher</v>
          </cell>
          <cell r="D287">
            <v>0</v>
          </cell>
          <cell r="F287">
            <v>51371.16</v>
          </cell>
          <cell r="G287">
            <v>51371.16</v>
          </cell>
          <cell r="H287">
            <v>0</v>
          </cell>
        </row>
        <row r="288">
          <cell r="A288" t="str">
            <v>21.25.01.06</v>
          </cell>
          <cell r="B288" t="str">
            <v>-</v>
          </cell>
          <cell r="C288" t="str">
            <v>Cofins a Recolher</v>
          </cell>
          <cell r="D288">
            <v>0</v>
          </cell>
          <cell r="F288">
            <v>236628.92</v>
          </cell>
          <cell r="G288">
            <v>236628.92</v>
          </cell>
          <cell r="H288">
            <v>0</v>
          </cell>
        </row>
        <row r="289">
          <cell r="A289" t="str">
            <v>21.25.01.07</v>
          </cell>
          <cell r="B289" t="str">
            <v>-</v>
          </cell>
          <cell r="C289" t="str">
            <v>Inss a Recolher</v>
          </cell>
          <cell r="D289">
            <v>578935.1</v>
          </cell>
          <cell r="E289" t="str">
            <v>C</v>
          </cell>
          <cell r="F289">
            <v>335051.09999999998</v>
          </cell>
          <cell r="G289">
            <v>350406.69</v>
          </cell>
          <cell r="H289">
            <v>594290.68999999994</v>
          </cell>
        </row>
        <row r="290">
          <cell r="A290" t="str">
            <v>21.25.01.08</v>
          </cell>
          <cell r="B290" t="str">
            <v>-</v>
          </cell>
          <cell r="C290" t="str">
            <v>Fgts a Recolher</v>
          </cell>
          <cell r="D290">
            <v>65570.679999999993</v>
          </cell>
          <cell r="E290" t="str">
            <v>C</v>
          </cell>
          <cell r="F290">
            <v>72832.210000000006</v>
          </cell>
          <cell r="G290">
            <v>78252.179999999993</v>
          </cell>
          <cell r="H290">
            <v>70990.649999999994</v>
          </cell>
        </row>
        <row r="291">
          <cell r="A291" t="str">
            <v>21.25.01.09</v>
          </cell>
          <cell r="B291" t="str">
            <v>-</v>
          </cell>
          <cell r="C291" t="str">
            <v>Contrib.Sindical/Assist a Recolh</v>
          </cell>
          <cell r="D291">
            <v>13559.46</v>
          </cell>
          <cell r="E291" t="str">
            <v>D</v>
          </cell>
          <cell r="F291">
            <v>3928.96</v>
          </cell>
          <cell r="G291">
            <v>19150.39</v>
          </cell>
          <cell r="H291">
            <v>1661.97</v>
          </cell>
        </row>
        <row r="292">
          <cell r="A292" t="str">
            <v>21.30.00.00</v>
          </cell>
          <cell r="B292" t="str">
            <v>-</v>
          </cell>
          <cell r="C292" t="str">
            <v>Obrigacoes Retidas</v>
          </cell>
          <cell r="D292">
            <v>806514.89</v>
          </cell>
          <cell r="E292" t="str">
            <v>C</v>
          </cell>
          <cell r="F292">
            <v>530120.35</v>
          </cell>
          <cell r="G292">
            <v>976377.76</v>
          </cell>
          <cell r="H292">
            <v>1252772.3</v>
          </cell>
        </row>
        <row r="293">
          <cell r="A293" t="str">
            <v>21.30.01.00</v>
          </cell>
          <cell r="B293" t="str">
            <v>-</v>
          </cell>
          <cell r="C293" t="str">
            <v>Obrigacoes Retidas</v>
          </cell>
          <cell r="D293">
            <v>806514.89</v>
          </cell>
          <cell r="E293" t="str">
            <v>C</v>
          </cell>
          <cell r="F293">
            <v>530120.35</v>
          </cell>
          <cell r="G293">
            <v>976377.76</v>
          </cell>
          <cell r="H293">
            <v>1252772.3</v>
          </cell>
        </row>
        <row r="294">
          <cell r="A294" t="str">
            <v>21.30.01.01</v>
          </cell>
          <cell r="B294" t="str">
            <v>-</v>
          </cell>
          <cell r="C294" t="str">
            <v>Irrf Salarios</v>
          </cell>
          <cell r="D294">
            <v>33955.620000000003</v>
          </cell>
          <cell r="E294" t="str">
            <v>C</v>
          </cell>
          <cell r="F294">
            <v>51601.39</v>
          </cell>
          <cell r="G294">
            <v>29581.32</v>
          </cell>
          <cell r="H294">
            <v>11935.55</v>
          </cell>
        </row>
        <row r="295">
          <cell r="A295" t="str">
            <v>21.30.01.02</v>
          </cell>
          <cell r="B295" t="str">
            <v>-</v>
          </cell>
          <cell r="C295" t="str">
            <v>Irrf de Terceiros</v>
          </cell>
          <cell r="D295">
            <v>45035.51</v>
          </cell>
          <cell r="E295" t="str">
            <v>C</v>
          </cell>
          <cell r="F295">
            <v>23717.200000000001</v>
          </cell>
          <cell r="G295">
            <v>22228.14</v>
          </cell>
          <cell r="H295">
            <v>43546.45</v>
          </cell>
        </row>
        <row r="296">
          <cell r="A296" t="str">
            <v>21.30.01.03</v>
          </cell>
          <cell r="B296" t="str">
            <v>-</v>
          </cell>
          <cell r="C296" t="str">
            <v>Iss Retido na Fonte</v>
          </cell>
          <cell r="D296">
            <v>223655.85</v>
          </cell>
          <cell r="E296" t="str">
            <v>C</v>
          </cell>
          <cell r="F296">
            <v>118680.77</v>
          </cell>
          <cell r="G296">
            <v>110160.6</v>
          </cell>
          <cell r="H296">
            <v>215135.68</v>
          </cell>
        </row>
        <row r="297">
          <cell r="A297" t="str">
            <v>21.30.01.05</v>
          </cell>
          <cell r="B297" t="str">
            <v>-</v>
          </cell>
          <cell r="C297" t="str">
            <v>Inss Sobre Servicos</v>
          </cell>
          <cell r="D297">
            <v>83315.8</v>
          </cell>
          <cell r="E297" t="str">
            <v>C</v>
          </cell>
          <cell r="F297">
            <v>96133.14</v>
          </cell>
          <cell r="G297">
            <v>86983.16</v>
          </cell>
          <cell r="H297">
            <v>74165.820000000007</v>
          </cell>
        </row>
        <row r="298">
          <cell r="A298" t="str">
            <v>21.30.01.08</v>
          </cell>
          <cell r="B298" t="str">
            <v>-</v>
          </cell>
          <cell r="C298" t="str">
            <v>Pensao Alimenticia</v>
          </cell>
          <cell r="D298">
            <v>5136.28</v>
          </cell>
          <cell r="E298" t="str">
            <v>C</v>
          </cell>
          <cell r="F298">
            <v>2670.61</v>
          </cell>
          <cell r="G298">
            <v>5346.74</v>
          </cell>
          <cell r="H298">
            <v>7812.41</v>
          </cell>
        </row>
        <row r="299">
          <cell r="A299" t="str">
            <v>21.30.01.11</v>
          </cell>
          <cell r="B299" t="str">
            <v>-</v>
          </cell>
          <cell r="C299" t="str">
            <v>Ir s/ Mutuo</v>
          </cell>
          <cell r="D299">
            <v>224798.73</v>
          </cell>
          <cell r="E299" t="str">
            <v>C</v>
          </cell>
          <cell r="F299">
            <v>123583.14</v>
          </cell>
          <cell r="G299">
            <v>119625.89</v>
          </cell>
          <cell r="H299">
            <v>220841.48</v>
          </cell>
        </row>
        <row r="300">
          <cell r="A300" t="str">
            <v>21.30.01.16</v>
          </cell>
          <cell r="B300" t="str">
            <v>-</v>
          </cell>
          <cell r="C300" t="str">
            <v>Pis/Cofins/Csl R.F Lei 10833/03</v>
          </cell>
          <cell r="D300">
            <v>21054.73</v>
          </cell>
          <cell r="E300" t="str">
            <v>C</v>
          </cell>
          <cell r="F300">
            <v>21393.02</v>
          </cell>
          <cell r="G300">
            <v>89022.19</v>
          </cell>
          <cell r="H300">
            <v>88683.9</v>
          </cell>
        </row>
        <row r="301">
          <cell r="A301" t="str">
            <v>21.30.01.17</v>
          </cell>
          <cell r="B301" t="str">
            <v>-</v>
          </cell>
          <cell r="C301" t="str">
            <v>IRRF S/ ASSFIN</v>
          </cell>
          <cell r="D301">
            <v>5554.32</v>
          </cell>
          <cell r="E301" t="str">
            <v>C</v>
          </cell>
          <cell r="F301">
            <v>0</v>
          </cell>
          <cell r="G301">
            <v>0</v>
          </cell>
          <cell r="H301">
            <v>5554.32</v>
          </cell>
        </row>
        <row r="302">
          <cell r="A302" t="str">
            <v>21.30.01.18</v>
          </cell>
          <cell r="B302" t="str">
            <v>-</v>
          </cell>
          <cell r="C302" t="str">
            <v>INSS s/Serviços Autônomo</v>
          </cell>
          <cell r="D302">
            <v>756.58</v>
          </cell>
          <cell r="E302" t="str">
            <v>C</v>
          </cell>
          <cell r="F302">
            <v>1193.3900000000001</v>
          </cell>
          <cell r="G302">
            <v>907.06</v>
          </cell>
          <cell r="H302">
            <v>470.25</v>
          </cell>
        </row>
        <row r="303">
          <cell r="A303" t="str">
            <v>21.30.01.19</v>
          </cell>
          <cell r="B303" t="str">
            <v>-</v>
          </cell>
          <cell r="C303" t="str">
            <v>IOF a Pagar</v>
          </cell>
          <cell r="D303">
            <v>19.510000000000002</v>
          </cell>
          <cell r="E303" t="str">
            <v>C</v>
          </cell>
          <cell r="F303">
            <v>292.81</v>
          </cell>
          <cell r="G303">
            <v>573.29999999999995</v>
          </cell>
          <cell r="H303">
            <v>300</v>
          </cell>
        </row>
        <row r="304">
          <cell r="A304" t="str">
            <v>21.30.01.20</v>
          </cell>
          <cell r="B304" t="str">
            <v>-</v>
          </cell>
          <cell r="C304" t="str">
            <v>IOF s/ Mutuo</v>
          </cell>
          <cell r="D304">
            <v>163231.96</v>
          </cell>
          <cell r="E304" t="str">
            <v>C</v>
          </cell>
          <cell r="F304">
            <v>3806.85</v>
          </cell>
          <cell r="G304">
            <v>4592.46</v>
          </cell>
          <cell r="H304">
            <v>164017.57</v>
          </cell>
        </row>
        <row r="305">
          <cell r="A305" t="str">
            <v>21.30.01.23</v>
          </cell>
          <cell r="B305" t="str">
            <v>-</v>
          </cell>
          <cell r="C305" t="str">
            <v>Irrf s/ PR</v>
          </cell>
          <cell r="D305">
            <v>0</v>
          </cell>
          <cell r="F305">
            <v>0</v>
          </cell>
          <cell r="G305">
            <v>420308.87</v>
          </cell>
          <cell r="H305">
            <v>420308.87</v>
          </cell>
        </row>
        <row r="306">
          <cell r="A306" t="str">
            <v>21.30.01.99</v>
          </cell>
          <cell r="B306" t="str">
            <v>-</v>
          </cell>
          <cell r="C306" t="str">
            <v>Transitoria de IRRF</v>
          </cell>
          <cell r="D306">
            <v>0</v>
          </cell>
          <cell r="F306">
            <v>87048.03</v>
          </cell>
          <cell r="G306">
            <v>87048.03</v>
          </cell>
          <cell r="H306">
            <v>0</v>
          </cell>
        </row>
        <row r="307">
          <cell r="A307" t="str">
            <v>21.35.00.00</v>
          </cell>
          <cell r="B307" t="str">
            <v>-</v>
          </cell>
          <cell r="C307" t="str">
            <v>Provisao p/ Ir.e Contrib.Social</v>
          </cell>
          <cell r="D307">
            <v>1125569.74</v>
          </cell>
          <cell r="E307" t="str">
            <v>C</v>
          </cell>
          <cell r="F307">
            <v>0</v>
          </cell>
          <cell r="G307">
            <v>294066.45</v>
          </cell>
          <cell r="H307">
            <v>1419636.19</v>
          </cell>
        </row>
        <row r="308">
          <cell r="A308" t="str">
            <v>21.35.01.00</v>
          </cell>
          <cell r="B308" t="str">
            <v>-</v>
          </cell>
          <cell r="C308" t="str">
            <v>Provisao p/ Ir.e Contrib.Social</v>
          </cell>
          <cell r="D308">
            <v>1125569.74</v>
          </cell>
          <cell r="E308" t="str">
            <v>C</v>
          </cell>
          <cell r="F308">
            <v>0</v>
          </cell>
          <cell r="G308">
            <v>294066.45</v>
          </cell>
          <cell r="H308">
            <v>1419636.19</v>
          </cell>
        </row>
        <row r="309">
          <cell r="A309" t="str">
            <v>21.35.01.01</v>
          </cell>
          <cell r="B309" t="str">
            <v>-</v>
          </cell>
          <cell r="C309" t="str">
            <v>Irpj a Recolher</v>
          </cell>
          <cell r="D309">
            <v>851772.85</v>
          </cell>
          <cell r="E309" t="str">
            <v>C</v>
          </cell>
          <cell r="F309">
            <v>0</v>
          </cell>
          <cell r="G309">
            <v>0</v>
          </cell>
          <cell r="H309">
            <v>851772.85</v>
          </cell>
        </row>
        <row r="310">
          <cell r="A310" t="str">
            <v>21.35.01.02</v>
          </cell>
          <cell r="B310" t="str">
            <v>-</v>
          </cell>
          <cell r="C310" t="str">
            <v>Contr.Social s/Lucro a Recolher</v>
          </cell>
          <cell r="D310">
            <v>273796.89</v>
          </cell>
          <cell r="E310" t="str">
            <v>C</v>
          </cell>
          <cell r="F310">
            <v>0</v>
          </cell>
          <cell r="G310">
            <v>294066.45</v>
          </cell>
          <cell r="H310">
            <v>567863.34</v>
          </cell>
        </row>
        <row r="311">
          <cell r="A311" t="str">
            <v>21.41.00.00</v>
          </cell>
          <cell r="B311" t="str">
            <v>-</v>
          </cell>
          <cell r="C311" t="str">
            <v>Impostos e Contrib-Parcelamento REFIS</v>
          </cell>
          <cell r="D311">
            <v>263309.14</v>
          </cell>
          <cell r="E311" t="str">
            <v>C</v>
          </cell>
          <cell r="F311">
            <v>12865.37</v>
          </cell>
          <cell r="G311">
            <v>19264.91</v>
          </cell>
          <cell r="H311">
            <v>269708.68</v>
          </cell>
        </row>
        <row r="312">
          <cell r="A312" t="str">
            <v>21.41.01.00</v>
          </cell>
          <cell r="B312" t="str">
            <v>-</v>
          </cell>
          <cell r="C312" t="str">
            <v>Impostos e Contrib - Parcelamento REFIS</v>
          </cell>
          <cell r="D312">
            <v>263309.14</v>
          </cell>
          <cell r="E312" t="str">
            <v>C</v>
          </cell>
          <cell r="F312">
            <v>12865.37</v>
          </cell>
          <cell r="G312">
            <v>19264.91</v>
          </cell>
          <cell r="H312">
            <v>269708.68</v>
          </cell>
        </row>
        <row r="313">
          <cell r="A313" t="str">
            <v>21.41.01.01</v>
          </cell>
          <cell r="B313" t="str">
            <v>-</v>
          </cell>
          <cell r="C313" t="str">
            <v>Impostos REFIS</v>
          </cell>
          <cell r="D313">
            <v>263309.14</v>
          </cell>
          <cell r="E313" t="str">
            <v>C</v>
          </cell>
          <cell r="F313">
            <v>12865.37</v>
          </cell>
          <cell r="G313">
            <v>19264.91</v>
          </cell>
          <cell r="H313">
            <v>269708.68</v>
          </cell>
        </row>
        <row r="314">
          <cell r="A314" t="str">
            <v>21.45.00.00</v>
          </cell>
          <cell r="B314" t="str">
            <v>-</v>
          </cell>
          <cell r="C314" t="str">
            <v>Obrigacoes com Pessoal</v>
          </cell>
          <cell r="D314">
            <v>2631240.14</v>
          </cell>
          <cell r="E314" t="str">
            <v>C</v>
          </cell>
          <cell r="F314">
            <v>6214338.25</v>
          </cell>
          <cell r="G314">
            <v>4074874.07</v>
          </cell>
          <cell r="H314">
            <v>491775.96</v>
          </cell>
        </row>
        <row r="315">
          <cell r="A315" t="str">
            <v>21.45.01.00</v>
          </cell>
          <cell r="B315" t="str">
            <v>-</v>
          </cell>
          <cell r="C315" t="str">
            <v>Obrigacoes com Pessoal</v>
          </cell>
          <cell r="D315">
            <v>2631240.14</v>
          </cell>
          <cell r="E315" t="str">
            <v>C</v>
          </cell>
          <cell r="F315">
            <v>6214338.25</v>
          </cell>
          <cell r="G315">
            <v>4074874.07</v>
          </cell>
          <cell r="H315">
            <v>491775.96</v>
          </cell>
        </row>
        <row r="316">
          <cell r="A316" t="str">
            <v>21.45.01.01</v>
          </cell>
          <cell r="B316" t="str">
            <v>-</v>
          </cell>
          <cell r="C316" t="str">
            <v>Salarios</v>
          </cell>
          <cell r="D316">
            <v>1259.8599999999999</v>
          </cell>
          <cell r="E316" t="str">
            <v>D</v>
          </cell>
          <cell r="F316">
            <v>3872406.39</v>
          </cell>
          <cell r="G316">
            <v>3872374.07</v>
          </cell>
          <cell r="H316">
            <v>1292.18</v>
          </cell>
        </row>
        <row r="317">
          <cell r="A317" t="str">
            <v>21.45.01.03</v>
          </cell>
          <cell r="B317" t="str">
            <v>-</v>
          </cell>
          <cell r="C317" t="str">
            <v>Particip no Resultado Empregado</v>
          </cell>
          <cell r="D317">
            <v>2632500</v>
          </cell>
          <cell r="E317" t="str">
            <v>C</v>
          </cell>
          <cell r="F317">
            <v>2341931.86</v>
          </cell>
          <cell r="G317">
            <v>202500</v>
          </cell>
          <cell r="H317">
            <v>493068.14</v>
          </cell>
        </row>
        <row r="318">
          <cell r="A318" t="str">
            <v>21.46.00.00</v>
          </cell>
          <cell r="B318" t="str">
            <v>-</v>
          </cell>
          <cell r="C318" t="str">
            <v>Outras Obrigacoes</v>
          </cell>
          <cell r="D318">
            <v>9562040.1699999999</v>
          </cell>
          <cell r="E318" t="str">
            <v>C</v>
          </cell>
          <cell r="F318">
            <v>4191032.85</v>
          </cell>
          <cell r="G318">
            <v>3365185.61</v>
          </cell>
          <cell r="H318">
            <v>8736192.9299999997</v>
          </cell>
        </row>
        <row r="319">
          <cell r="A319" t="str">
            <v>21.46.01.00</v>
          </cell>
          <cell r="B319" t="str">
            <v>-</v>
          </cell>
          <cell r="C319" t="str">
            <v>Contas a Pagar</v>
          </cell>
          <cell r="D319">
            <v>5201951.18</v>
          </cell>
          <cell r="E319" t="str">
            <v>C</v>
          </cell>
          <cell r="F319">
            <v>4191032.85</v>
          </cell>
          <cell r="G319">
            <v>3365185.61</v>
          </cell>
          <cell r="H319">
            <v>4376103.9400000004</v>
          </cell>
        </row>
        <row r="320">
          <cell r="A320" t="str">
            <v>21.46.01.01</v>
          </cell>
          <cell r="B320" t="str">
            <v>-</v>
          </cell>
          <cell r="C320" t="str">
            <v>Credores Diversos</v>
          </cell>
          <cell r="D320">
            <v>4428415.4800000004</v>
          </cell>
          <cell r="E320" t="str">
            <v>C</v>
          </cell>
          <cell r="F320">
            <v>3343242.8</v>
          </cell>
          <cell r="G320">
            <v>2826256.57</v>
          </cell>
          <cell r="H320">
            <v>3911429.25</v>
          </cell>
        </row>
        <row r="321">
          <cell r="A321" t="str">
            <v>21.46.01.02</v>
          </cell>
          <cell r="B321" t="str">
            <v>-</v>
          </cell>
          <cell r="C321" t="str">
            <v>Convenio Sesi/Senai</v>
          </cell>
          <cell r="D321">
            <v>1015.99</v>
          </cell>
          <cell r="E321" t="str">
            <v>C</v>
          </cell>
          <cell r="F321">
            <v>0</v>
          </cell>
          <cell r="G321">
            <v>1064.9100000000001</v>
          </cell>
          <cell r="H321">
            <v>2080.9</v>
          </cell>
        </row>
        <row r="322">
          <cell r="A322" t="str">
            <v>21.46.01.05</v>
          </cell>
          <cell r="B322" t="str">
            <v>-</v>
          </cell>
          <cell r="C322" t="str">
            <v>Gremios</v>
          </cell>
          <cell r="D322">
            <v>1</v>
          </cell>
          <cell r="E322" t="str">
            <v>C</v>
          </cell>
          <cell r="F322">
            <v>103</v>
          </cell>
          <cell r="G322">
            <v>104</v>
          </cell>
          <cell r="H322">
            <v>2</v>
          </cell>
        </row>
        <row r="323">
          <cell r="A323" t="str">
            <v>21.46.01.10</v>
          </cell>
          <cell r="B323" t="str">
            <v>-</v>
          </cell>
          <cell r="C323" t="str">
            <v>Contribuicao Ordinaria Valiaprev</v>
          </cell>
          <cell r="D323">
            <v>0</v>
          </cell>
          <cell r="F323">
            <v>32093.21</v>
          </cell>
          <cell r="G323">
            <v>32093.21</v>
          </cell>
          <cell r="H323">
            <v>0</v>
          </cell>
        </row>
        <row r="324">
          <cell r="A324" t="str">
            <v>21.46.01.11</v>
          </cell>
          <cell r="B324" t="str">
            <v>-</v>
          </cell>
          <cell r="C324" t="str">
            <v>Contribuic Esporadica Valiaprev</v>
          </cell>
          <cell r="D324">
            <v>0</v>
          </cell>
          <cell r="F324">
            <v>1686.63</v>
          </cell>
          <cell r="G324">
            <v>1686.63</v>
          </cell>
          <cell r="H324">
            <v>0</v>
          </cell>
        </row>
        <row r="325">
          <cell r="A325" t="str">
            <v>21.46.01.14</v>
          </cell>
          <cell r="B325" t="str">
            <v>-</v>
          </cell>
          <cell r="C325" t="str">
            <v>Cooperativa Credito MG-Credivale</v>
          </cell>
          <cell r="D325">
            <v>0</v>
          </cell>
          <cell r="F325">
            <v>0</v>
          </cell>
          <cell r="G325">
            <v>22597.49</v>
          </cell>
          <cell r="H325">
            <v>22597.49</v>
          </cell>
        </row>
        <row r="326">
          <cell r="A326" t="str">
            <v>21.46.01.20</v>
          </cell>
          <cell r="B326" t="str">
            <v>-</v>
          </cell>
          <cell r="C326" t="str">
            <v>Emprest. Habitacional - Valia</v>
          </cell>
          <cell r="D326">
            <v>0</v>
          </cell>
          <cell r="F326">
            <v>9334.41</v>
          </cell>
          <cell r="G326">
            <v>9334.41</v>
          </cell>
          <cell r="H326">
            <v>0</v>
          </cell>
        </row>
        <row r="327">
          <cell r="A327" t="str">
            <v>21.46.01.21</v>
          </cell>
          <cell r="B327" t="str">
            <v>-</v>
          </cell>
          <cell r="C327" t="str">
            <v>Emprestimos Valia - Outros</v>
          </cell>
          <cell r="D327">
            <v>0</v>
          </cell>
          <cell r="F327">
            <v>32054.09</v>
          </cell>
          <cell r="G327">
            <v>32054.09</v>
          </cell>
          <cell r="H327">
            <v>0</v>
          </cell>
        </row>
        <row r="328">
          <cell r="A328" t="str">
            <v>21.46.01.90</v>
          </cell>
          <cell r="B328" t="str">
            <v>-</v>
          </cell>
          <cell r="C328" t="str">
            <v>Fornecedores a Classificar</v>
          </cell>
          <cell r="D328">
            <v>772518.71</v>
          </cell>
          <cell r="E328" t="str">
            <v>C</v>
          </cell>
          <cell r="F328">
            <v>772518.71</v>
          </cell>
          <cell r="G328">
            <v>439994.3</v>
          </cell>
          <cell r="H328">
            <v>439994.3</v>
          </cell>
        </row>
        <row r="329">
          <cell r="A329" t="str">
            <v>21.46.02.00</v>
          </cell>
          <cell r="B329" t="str">
            <v>-</v>
          </cell>
          <cell r="C329" t="str">
            <v>Dividendos e Juros s/Capital Proprio</v>
          </cell>
          <cell r="D329">
            <v>4360088.99</v>
          </cell>
          <cell r="E329" t="str">
            <v>C</v>
          </cell>
          <cell r="F329">
            <v>0</v>
          </cell>
          <cell r="G329">
            <v>0</v>
          </cell>
          <cell r="H329">
            <v>4360088.99</v>
          </cell>
        </row>
        <row r="330">
          <cell r="A330" t="str">
            <v>21.46.02.02</v>
          </cell>
          <cell r="B330" t="str">
            <v>-</v>
          </cell>
          <cell r="C330" t="str">
            <v>Dividendos a Pagar a Cvrd</v>
          </cell>
          <cell r="D330">
            <v>4360088.99</v>
          </cell>
          <cell r="E330" t="str">
            <v>C</v>
          </cell>
          <cell r="F330">
            <v>0</v>
          </cell>
          <cell r="G330">
            <v>0</v>
          </cell>
          <cell r="H330">
            <v>4360088.99</v>
          </cell>
        </row>
        <row r="331">
          <cell r="A331" t="str">
            <v>21.57.00.00</v>
          </cell>
          <cell r="B331" t="str">
            <v>-</v>
          </cell>
          <cell r="C331" t="str">
            <v>Provisoes</v>
          </cell>
          <cell r="D331">
            <v>1433922.4</v>
          </cell>
          <cell r="E331" t="str">
            <v>C</v>
          </cell>
          <cell r="F331">
            <v>338049.69</v>
          </cell>
          <cell r="G331">
            <v>144094.15</v>
          </cell>
          <cell r="H331">
            <v>1239966.8600000001</v>
          </cell>
        </row>
        <row r="332">
          <cell r="A332" t="str">
            <v>21.57.01.00</v>
          </cell>
          <cell r="B332" t="str">
            <v>-</v>
          </cell>
          <cell r="C332" t="str">
            <v>Provisoes</v>
          </cell>
          <cell r="D332">
            <v>1433922.4</v>
          </cell>
          <cell r="E332" t="str">
            <v>C</v>
          </cell>
          <cell r="F332">
            <v>338049.69</v>
          </cell>
          <cell r="G332">
            <v>144094.15</v>
          </cell>
          <cell r="H332">
            <v>1239966.8600000001</v>
          </cell>
        </row>
        <row r="333">
          <cell r="A333" t="str">
            <v>21.57.01.02</v>
          </cell>
          <cell r="B333" t="str">
            <v>-</v>
          </cell>
          <cell r="C333" t="str">
            <v>Provisao 13 Salario</v>
          </cell>
          <cell r="D333">
            <v>87845.05</v>
          </cell>
          <cell r="E333" t="str">
            <v>C</v>
          </cell>
          <cell r="F333">
            <v>1066.73</v>
          </cell>
          <cell r="G333">
            <v>82963.45</v>
          </cell>
          <cell r="H333">
            <v>169741.77</v>
          </cell>
        </row>
        <row r="334">
          <cell r="A334" t="str">
            <v>21.57.01.03</v>
          </cell>
          <cell r="B334" t="str">
            <v>-</v>
          </cell>
          <cell r="C334" t="str">
            <v>Provisao de Ferias</v>
          </cell>
          <cell r="D334">
            <v>1346077.35</v>
          </cell>
          <cell r="E334" t="str">
            <v>C</v>
          </cell>
          <cell r="F334">
            <v>336982.96</v>
          </cell>
          <cell r="G334">
            <v>61130.7</v>
          </cell>
          <cell r="H334">
            <v>1070225.0900000001</v>
          </cell>
        </row>
        <row r="336">
          <cell r="A336" t="str">
            <v>-----------</v>
          </cell>
          <cell r="B336" t="str">
            <v>--</v>
          </cell>
          <cell r="C336" t="str">
            <v>-------------------------------------------------------------------</v>
          </cell>
          <cell r="D336" t="str">
            <v>-------------------</v>
          </cell>
          <cell r="E336" t="str">
            <v>-</v>
          </cell>
          <cell r="F336" t="str">
            <v>-------------------</v>
          </cell>
          <cell r="G336" t="e">
            <v>#NAME?</v>
          </cell>
          <cell r="H336" t="str">
            <v>07AB - 1.00.01.068</v>
          </cell>
        </row>
        <row r="337">
          <cell r="A337" t="str">
            <v>_x000C_----------</v>
          </cell>
          <cell r="B337" t="str">
            <v>--</v>
          </cell>
          <cell r="C337" t="str">
            <v>-------------------------------------------------------------------</v>
          </cell>
          <cell r="D337" t="str">
            <v>-------------------</v>
          </cell>
          <cell r="E337" t="str">
            <v>-</v>
          </cell>
          <cell r="F337" t="str">
            <v>-------------------</v>
          </cell>
          <cell r="G337" t="str">
            <v>-------------------</v>
          </cell>
          <cell r="H337" t="str">
            <v>------ Página:</v>
          </cell>
        </row>
        <row r="338">
          <cell r="A338" t="str">
            <v>Urucum Mine</v>
          </cell>
          <cell r="B338" t="str">
            <v>ra</v>
          </cell>
          <cell r="C338" t="str">
            <v>ção S.A</v>
          </cell>
          <cell r="H338" t="str">
            <v>Balancete</v>
          </cell>
        </row>
        <row r="339">
          <cell r="A339" t="str">
            <v>Período: 01</v>
          </cell>
          <cell r="B339" t="str">
            <v>/0</v>
          </cell>
          <cell r="C339" t="str">
            <v>2/2008 A 29/02/2008 -----------------------------------------------</v>
          </cell>
          <cell r="D339" t="str">
            <v>-------------------</v>
          </cell>
          <cell r="E339" t="str">
            <v>-</v>
          </cell>
          <cell r="F339" t="str">
            <v>-------------------</v>
          </cell>
          <cell r="G339" t="str">
            <v>-------------------</v>
          </cell>
          <cell r="H339" t="str">
            <v>10/03/2008 - 09:4</v>
          </cell>
        </row>
        <row r="341">
          <cell r="A341" t="str">
            <v>Título</v>
          </cell>
          <cell r="D341" t="str">
            <v>Saldo Inicial</v>
          </cell>
          <cell r="F341" t="str">
            <v>Débito</v>
          </cell>
          <cell r="G341" t="str">
            <v>Crédito</v>
          </cell>
          <cell r="H341" t="str">
            <v>Saldo Final</v>
          </cell>
        </row>
        <row r="342">
          <cell r="A342" t="str">
            <v>-----------</v>
          </cell>
          <cell r="B342" t="str">
            <v>--</v>
          </cell>
          <cell r="C342" t="str">
            <v>-------------------------------------------------------------------</v>
          </cell>
          <cell r="D342" t="str">
            <v>-----------------</v>
          </cell>
          <cell r="F342" t="str">
            <v>------------------</v>
          </cell>
          <cell r="G342" t="str">
            <v>------------------</v>
          </cell>
          <cell r="H342" t="str">
            <v>-----------------</v>
          </cell>
        </row>
        <row r="343">
          <cell r="A343" t="str">
            <v>22.00.00.00</v>
          </cell>
          <cell r="B343" t="str">
            <v>-</v>
          </cell>
          <cell r="C343" t="str">
            <v>Exigivel a Longo Prazo</v>
          </cell>
          <cell r="D343">
            <v>100366964.23999999</v>
          </cell>
          <cell r="E343" t="str">
            <v>C</v>
          </cell>
          <cell r="F343">
            <v>147500.18</v>
          </cell>
          <cell r="G343">
            <v>1247958.77</v>
          </cell>
          <cell r="H343">
            <v>101467422.83</v>
          </cell>
        </row>
        <row r="344">
          <cell r="A344" t="str">
            <v>22.15.00.00</v>
          </cell>
          <cell r="B344" t="str">
            <v>-</v>
          </cell>
          <cell r="C344" t="str">
            <v>Contratos de Mutuo</v>
          </cell>
          <cell r="D344">
            <v>86020282.969999999</v>
          </cell>
          <cell r="E344" t="str">
            <v>C</v>
          </cell>
          <cell r="F344">
            <v>127593.69</v>
          </cell>
          <cell r="G344">
            <v>1130115.04</v>
          </cell>
          <cell r="H344">
            <v>87022804.319999993</v>
          </cell>
        </row>
        <row r="345">
          <cell r="A345" t="str">
            <v>22.15.01.00</v>
          </cell>
          <cell r="B345" t="str">
            <v>-</v>
          </cell>
          <cell r="C345" t="str">
            <v>Contratos de Mutuo</v>
          </cell>
          <cell r="D345">
            <v>86020282.969999999</v>
          </cell>
          <cell r="E345" t="str">
            <v>C</v>
          </cell>
          <cell r="F345">
            <v>127593.69</v>
          </cell>
          <cell r="G345">
            <v>1130115.04</v>
          </cell>
          <cell r="H345">
            <v>87022804.319999993</v>
          </cell>
        </row>
        <row r="346">
          <cell r="A346" t="str">
            <v>22.15.01.01</v>
          </cell>
          <cell r="B346" t="str">
            <v>-</v>
          </cell>
          <cell r="C346" t="str">
            <v>Contrato de Mutuo-Cpfl</v>
          </cell>
          <cell r="D346">
            <v>86014256.519999996</v>
          </cell>
          <cell r="E346" t="str">
            <v>C</v>
          </cell>
          <cell r="F346">
            <v>119190.84</v>
          </cell>
          <cell r="G346">
            <v>1121712.19</v>
          </cell>
          <cell r="H346">
            <v>87016777.870000005</v>
          </cell>
        </row>
        <row r="347">
          <cell r="A347" t="str">
            <v>22.15.01.11</v>
          </cell>
          <cell r="B347" t="str">
            <v>-</v>
          </cell>
          <cell r="C347" t="str">
            <v>Contrato de Mutuo-Urucum</v>
          </cell>
          <cell r="D347">
            <v>6026.45</v>
          </cell>
          <cell r="E347" t="str">
            <v>C</v>
          </cell>
          <cell r="F347">
            <v>0</v>
          </cell>
          <cell r="G347">
            <v>0</v>
          </cell>
          <cell r="H347">
            <v>6026.45</v>
          </cell>
        </row>
        <row r="348">
          <cell r="A348" t="str">
            <v>22.15.01.99</v>
          </cell>
          <cell r="B348" t="str">
            <v>-</v>
          </cell>
          <cell r="C348" t="str">
            <v>Transitoria de Mutuo</v>
          </cell>
          <cell r="D348">
            <v>0</v>
          </cell>
          <cell r="F348">
            <v>8402.85</v>
          </cell>
          <cell r="G348">
            <v>8402.85</v>
          </cell>
          <cell r="H348">
            <v>0</v>
          </cell>
        </row>
        <row r="349">
          <cell r="A349" t="str">
            <v>22.25.00.00</v>
          </cell>
          <cell r="B349" t="str">
            <v>-</v>
          </cell>
          <cell r="C349" t="str">
            <v>Outras Obrigacoes</v>
          </cell>
          <cell r="D349">
            <v>1064721.1599999999</v>
          </cell>
          <cell r="E349" t="str">
            <v>C</v>
          </cell>
          <cell r="F349">
            <v>19906.490000000002</v>
          </cell>
          <cell r="G349">
            <v>4843.7299999999996</v>
          </cell>
          <cell r="H349">
            <v>1049658.3999999999</v>
          </cell>
        </row>
        <row r="350">
          <cell r="A350" t="str">
            <v>22.25.02.00</v>
          </cell>
          <cell r="B350" t="str">
            <v>-</v>
          </cell>
          <cell r="C350" t="str">
            <v>Impostos e Contrib - Parcelamento REFIS</v>
          </cell>
          <cell r="D350">
            <v>978844.86</v>
          </cell>
          <cell r="E350" t="str">
            <v>C</v>
          </cell>
          <cell r="F350">
            <v>19264.91</v>
          </cell>
          <cell r="G350">
            <v>3665.3</v>
          </cell>
          <cell r="H350">
            <v>963245.25</v>
          </cell>
        </row>
        <row r="351">
          <cell r="A351" t="str">
            <v>22.25.02.15</v>
          </cell>
          <cell r="B351" t="str">
            <v>-</v>
          </cell>
          <cell r="C351" t="str">
            <v>Impostos REFIS</v>
          </cell>
          <cell r="D351">
            <v>978844.86</v>
          </cell>
          <cell r="E351" t="str">
            <v>C</v>
          </cell>
          <cell r="F351">
            <v>19264.91</v>
          </cell>
          <cell r="G351">
            <v>3665.3</v>
          </cell>
          <cell r="H351">
            <v>963245.25</v>
          </cell>
        </row>
        <row r="352">
          <cell r="A352" t="str">
            <v>22.25.11.00</v>
          </cell>
          <cell r="B352" t="str">
            <v>-</v>
          </cell>
          <cell r="C352" t="str">
            <v>Caucoes s/ Contratos</v>
          </cell>
          <cell r="D352">
            <v>85876.3</v>
          </cell>
          <cell r="E352" t="str">
            <v>C</v>
          </cell>
          <cell r="F352">
            <v>641.58000000000004</v>
          </cell>
          <cell r="G352">
            <v>1178.43</v>
          </cell>
          <cell r="H352">
            <v>86413.15</v>
          </cell>
        </row>
        <row r="353">
          <cell r="A353" t="str">
            <v>22.25.11.01</v>
          </cell>
          <cell r="B353" t="str">
            <v>-</v>
          </cell>
          <cell r="C353" t="str">
            <v>Caucoes s/ Contratos</v>
          </cell>
          <cell r="D353">
            <v>85876.3</v>
          </cell>
          <cell r="E353" t="str">
            <v>C</v>
          </cell>
          <cell r="F353">
            <v>641.58000000000004</v>
          </cell>
          <cell r="G353">
            <v>1178.43</v>
          </cell>
          <cell r="H353">
            <v>86413.15</v>
          </cell>
        </row>
        <row r="354">
          <cell r="A354" t="str">
            <v>22.30.00.00</v>
          </cell>
          <cell r="B354" t="str">
            <v>-</v>
          </cell>
          <cell r="C354" t="str">
            <v>Provisoes</v>
          </cell>
          <cell r="D354">
            <v>13281960.109999999</v>
          </cell>
          <cell r="E354" t="str">
            <v>C</v>
          </cell>
          <cell r="F354">
            <v>0</v>
          </cell>
          <cell r="G354">
            <v>113000</v>
          </cell>
          <cell r="H354">
            <v>13394960.109999999</v>
          </cell>
        </row>
        <row r="355">
          <cell r="A355" t="str">
            <v>22.30.02.00</v>
          </cell>
          <cell r="B355" t="str">
            <v>-</v>
          </cell>
          <cell r="C355" t="str">
            <v>Provisão Passivo Contingente</v>
          </cell>
          <cell r="D355">
            <v>4856960.1100000003</v>
          </cell>
          <cell r="E355" t="str">
            <v>C</v>
          </cell>
          <cell r="F355">
            <v>0</v>
          </cell>
          <cell r="G355">
            <v>21000</v>
          </cell>
          <cell r="H355">
            <v>4877960.1100000003</v>
          </cell>
        </row>
        <row r="356">
          <cell r="A356" t="str">
            <v>22.30.02.01</v>
          </cell>
          <cell r="B356" t="str">
            <v>-</v>
          </cell>
          <cell r="C356" t="str">
            <v>Prov.Passivo Conting. Tributário</v>
          </cell>
          <cell r="D356">
            <v>817042.94</v>
          </cell>
          <cell r="E356" t="str">
            <v>C</v>
          </cell>
          <cell r="F356">
            <v>0</v>
          </cell>
          <cell r="G356">
            <v>4000</v>
          </cell>
          <cell r="H356">
            <v>821042.94</v>
          </cell>
        </row>
        <row r="357">
          <cell r="A357" t="str">
            <v>22.30.02.02</v>
          </cell>
          <cell r="B357" t="str">
            <v>-</v>
          </cell>
          <cell r="C357" t="str">
            <v>Prov.Passivo Conting. Tributário - ICMS</v>
          </cell>
          <cell r="D357">
            <v>74896.23</v>
          </cell>
          <cell r="E357" t="str">
            <v>C</v>
          </cell>
          <cell r="F357">
            <v>0</v>
          </cell>
          <cell r="G357">
            <v>0</v>
          </cell>
          <cell r="H357">
            <v>74896.23</v>
          </cell>
        </row>
        <row r="358">
          <cell r="A358" t="str">
            <v>22.30.02.04</v>
          </cell>
          <cell r="B358" t="str">
            <v>-</v>
          </cell>
          <cell r="C358" t="str">
            <v>Prov.Passivo Conting. Tributário - PIS</v>
          </cell>
          <cell r="D358">
            <v>811662.73</v>
          </cell>
          <cell r="E358" t="str">
            <v>C</v>
          </cell>
          <cell r="F358">
            <v>0</v>
          </cell>
          <cell r="G358">
            <v>4000</v>
          </cell>
          <cell r="H358">
            <v>815662.73</v>
          </cell>
        </row>
        <row r="359">
          <cell r="A359" t="str">
            <v>22.30.02.07</v>
          </cell>
          <cell r="B359" t="str">
            <v>-</v>
          </cell>
          <cell r="C359" t="str">
            <v>Prov.Passivo Conting. Tributário - IR</v>
          </cell>
          <cell r="D359">
            <v>1451910.06</v>
          </cell>
          <cell r="E359" t="str">
            <v>C</v>
          </cell>
          <cell r="F359">
            <v>0</v>
          </cell>
          <cell r="G359">
            <v>8000</v>
          </cell>
          <cell r="H359">
            <v>1459910.06</v>
          </cell>
        </row>
        <row r="360">
          <cell r="A360" t="str">
            <v>22.30.02.08</v>
          </cell>
          <cell r="B360" t="str">
            <v>-</v>
          </cell>
          <cell r="C360" t="str">
            <v>Prov.Passivo Conting. Tributário - CSLL</v>
          </cell>
          <cell r="D360">
            <v>37413.29</v>
          </cell>
          <cell r="E360" t="str">
            <v>C</v>
          </cell>
          <cell r="F360">
            <v>0</v>
          </cell>
          <cell r="G360">
            <v>0</v>
          </cell>
          <cell r="H360">
            <v>37413.29</v>
          </cell>
        </row>
        <row r="361">
          <cell r="A361" t="str">
            <v>22.30.02.30</v>
          </cell>
          <cell r="B361" t="str">
            <v>-</v>
          </cell>
          <cell r="C361" t="str">
            <v>Prov.Passivo Conting Cível</v>
          </cell>
          <cell r="D361">
            <v>691064.02</v>
          </cell>
          <cell r="E361" t="str">
            <v>C</v>
          </cell>
          <cell r="F361">
            <v>0</v>
          </cell>
          <cell r="G361">
            <v>4000</v>
          </cell>
          <cell r="H361">
            <v>695064.02</v>
          </cell>
        </row>
        <row r="362">
          <cell r="A362" t="str">
            <v>22.30.02.40</v>
          </cell>
          <cell r="B362" t="str">
            <v>-</v>
          </cell>
          <cell r="C362" t="str">
            <v>Prov.Passivo Conting. Trabalhista</v>
          </cell>
          <cell r="D362">
            <v>173030.41</v>
          </cell>
          <cell r="E362" t="str">
            <v>C</v>
          </cell>
          <cell r="F362">
            <v>0</v>
          </cell>
          <cell r="G362">
            <v>1000</v>
          </cell>
          <cell r="H362">
            <v>174030.41</v>
          </cell>
        </row>
        <row r="363">
          <cell r="A363" t="str">
            <v>22.30.02.64</v>
          </cell>
          <cell r="B363" t="str">
            <v>-</v>
          </cell>
          <cell r="C363" t="str">
            <v>Prov. Passivo Contingente Ambiental-MS</v>
          </cell>
          <cell r="D363">
            <v>799940.43</v>
          </cell>
          <cell r="E363" t="str">
            <v>C</v>
          </cell>
          <cell r="F363">
            <v>0</v>
          </cell>
          <cell r="G363">
            <v>0</v>
          </cell>
          <cell r="H363">
            <v>799940.43</v>
          </cell>
        </row>
        <row r="364">
          <cell r="A364" t="str">
            <v>22.30.10.00</v>
          </cell>
          <cell r="B364" t="str">
            <v>-</v>
          </cell>
          <cell r="C364" t="str">
            <v>Provisão p/Desativar Ativo Ambiental</v>
          </cell>
          <cell r="D364">
            <v>8425000</v>
          </cell>
          <cell r="E364" t="str">
            <v>C</v>
          </cell>
          <cell r="F364">
            <v>0</v>
          </cell>
          <cell r="G364">
            <v>92000</v>
          </cell>
          <cell r="H364">
            <v>8517000</v>
          </cell>
        </row>
        <row r="365">
          <cell r="A365" t="str">
            <v>22.30.10.01</v>
          </cell>
          <cell r="B365" t="str">
            <v>-</v>
          </cell>
          <cell r="C365" t="str">
            <v>Provisão p/Desativar Ativo Ambiental</v>
          </cell>
          <cell r="D365">
            <v>8425000</v>
          </cell>
          <cell r="E365" t="str">
            <v>C</v>
          </cell>
          <cell r="F365">
            <v>0</v>
          </cell>
          <cell r="G365">
            <v>92000</v>
          </cell>
          <cell r="H365">
            <v>8517000</v>
          </cell>
        </row>
        <row r="366">
          <cell r="A366" t="str">
            <v>24.00.00.00</v>
          </cell>
          <cell r="B366" t="str">
            <v>-</v>
          </cell>
          <cell r="C366" t="str">
            <v>Patrimonio Liquido</v>
          </cell>
          <cell r="D366">
            <v>48454106.479999997</v>
          </cell>
          <cell r="E366" t="str">
            <v>C</v>
          </cell>
          <cell r="F366">
            <v>0</v>
          </cell>
          <cell r="G366">
            <v>145224.5</v>
          </cell>
          <cell r="H366">
            <v>48599330.979999997</v>
          </cell>
        </row>
        <row r="367">
          <cell r="A367" t="str">
            <v>24.01.00.00</v>
          </cell>
          <cell r="B367" t="str">
            <v>-</v>
          </cell>
          <cell r="C367" t="str">
            <v>Capital</v>
          </cell>
          <cell r="D367">
            <v>31307604.66</v>
          </cell>
          <cell r="E367" t="str">
            <v>C</v>
          </cell>
          <cell r="F367">
            <v>0</v>
          </cell>
          <cell r="G367">
            <v>0</v>
          </cell>
          <cell r="H367">
            <v>31307604.66</v>
          </cell>
        </row>
        <row r="368">
          <cell r="A368" t="str">
            <v>24.01.01.00</v>
          </cell>
          <cell r="B368" t="str">
            <v>-</v>
          </cell>
          <cell r="C368" t="str">
            <v>Capital Social</v>
          </cell>
          <cell r="D368">
            <v>15708898.140000001</v>
          </cell>
          <cell r="E368" t="str">
            <v>C</v>
          </cell>
          <cell r="F368">
            <v>0</v>
          </cell>
          <cell r="G368">
            <v>0</v>
          </cell>
          <cell r="H368">
            <v>15708898.140000001</v>
          </cell>
        </row>
        <row r="369">
          <cell r="A369" t="str">
            <v>24.01.01.01</v>
          </cell>
          <cell r="B369" t="str">
            <v>-</v>
          </cell>
          <cell r="C369" t="str">
            <v>Capital Social Autorizado</v>
          </cell>
          <cell r="D369">
            <v>15708898.140000001</v>
          </cell>
          <cell r="E369" t="str">
            <v>C</v>
          </cell>
          <cell r="F369">
            <v>0</v>
          </cell>
          <cell r="G369">
            <v>0</v>
          </cell>
          <cell r="H369">
            <v>15708898.140000001</v>
          </cell>
        </row>
        <row r="370">
          <cell r="A370" t="str">
            <v>24.01.10.00</v>
          </cell>
          <cell r="B370" t="str">
            <v>-</v>
          </cell>
          <cell r="C370" t="str">
            <v>Reservas de Capital</v>
          </cell>
          <cell r="D370">
            <v>15598706.52</v>
          </cell>
          <cell r="E370" t="str">
            <v>C</v>
          </cell>
          <cell r="F370">
            <v>0</v>
          </cell>
          <cell r="G370">
            <v>0</v>
          </cell>
          <cell r="H370">
            <v>15598706.52</v>
          </cell>
        </row>
        <row r="371">
          <cell r="A371" t="str">
            <v>24.01.10.04</v>
          </cell>
          <cell r="B371" t="str">
            <v>-</v>
          </cell>
          <cell r="C371" t="str">
            <v>Reserva Incentivo Fiscal</v>
          </cell>
          <cell r="D371">
            <v>353090.65</v>
          </cell>
          <cell r="E371" t="str">
            <v>C</v>
          </cell>
          <cell r="F371">
            <v>0</v>
          </cell>
          <cell r="G371">
            <v>0</v>
          </cell>
          <cell r="H371">
            <v>353090.65</v>
          </cell>
        </row>
        <row r="372">
          <cell r="A372" t="str">
            <v>24.01.10.05</v>
          </cell>
          <cell r="B372" t="str">
            <v>-</v>
          </cell>
          <cell r="C372" t="str">
            <v>Reserva Espec Art.2 Lei 8200/91</v>
          </cell>
          <cell r="D372">
            <v>15245615.869999999</v>
          </cell>
          <cell r="E372" t="str">
            <v>C</v>
          </cell>
          <cell r="F372">
            <v>0</v>
          </cell>
          <cell r="G372">
            <v>0</v>
          </cell>
          <cell r="H372">
            <v>15245615.869999999</v>
          </cell>
        </row>
        <row r="373">
          <cell r="A373" t="str">
            <v>24.10.00.00</v>
          </cell>
          <cell r="B373" t="str">
            <v>-</v>
          </cell>
          <cell r="C373" t="str">
            <v>Reservas</v>
          </cell>
          <cell r="D373">
            <v>15708898.140000001</v>
          </cell>
          <cell r="E373" t="str">
            <v>C</v>
          </cell>
          <cell r="F373">
            <v>0</v>
          </cell>
          <cell r="G373">
            <v>0</v>
          </cell>
          <cell r="H373">
            <v>15708898.140000001</v>
          </cell>
        </row>
        <row r="374">
          <cell r="A374" t="str">
            <v>24.10.10.00</v>
          </cell>
          <cell r="B374" t="str">
            <v>-</v>
          </cell>
          <cell r="C374" t="str">
            <v>Reservas de Lucros</v>
          </cell>
          <cell r="D374">
            <v>15708898.140000001</v>
          </cell>
          <cell r="E374" t="str">
            <v>C</v>
          </cell>
          <cell r="F374">
            <v>0</v>
          </cell>
          <cell r="G374">
            <v>0</v>
          </cell>
          <cell r="H374">
            <v>15708898.140000001</v>
          </cell>
        </row>
        <row r="375">
          <cell r="A375" t="str">
            <v>24.10.10.01</v>
          </cell>
          <cell r="B375" t="str">
            <v>-</v>
          </cell>
          <cell r="C375" t="str">
            <v>Reserva Legal</v>
          </cell>
          <cell r="D375">
            <v>3141779.63</v>
          </cell>
          <cell r="E375" t="str">
            <v>C</v>
          </cell>
          <cell r="F375">
            <v>0</v>
          </cell>
          <cell r="G375">
            <v>0</v>
          </cell>
          <cell r="H375">
            <v>3141779.63</v>
          </cell>
        </row>
        <row r="376">
          <cell r="A376" t="str">
            <v>24.10.10.06</v>
          </cell>
          <cell r="B376" t="str">
            <v>-</v>
          </cell>
          <cell r="C376" t="str">
            <v>Reserva de Expansao / Investimentos</v>
          </cell>
          <cell r="D376">
            <v>12567118.51</v>
          </cell>
          <cell r="E376" t="str">
            <v>C</v>
          </cell>
          <cell r="F376">
            <v>0</v>
          </cell>
          <cell r="G376">
            <v>0</v>
          </cell>
          <cell r="H376">
            <v>12567118.51</v>
          </cell>
        </row>
        <row r="377">
          <cell r="A377" t="str">
            <v>24.20.00.00</v>
          </cell>
          <cell r="B377" t="str">
            <v>-</v>
          </cell>
          <cell r="C377" t="str">
            <v>Lucros e Prejuizos Acumulados</v>
          </cell>
          <cell r="D377">
            <v>1437603.68</v>
          </cell>
          <cell r="E377" t="str">
            <v>C</v>
          </cell>
          <cell r="F377">
            <v>0</v>
          </cell>
          <cell r="G377">
            <v>145224.5</v>
          </cell>
          <cell r="H377">
            <v>1582828.18</v>
          </cell>
        </row>
        <row r="378">
          <cell r="A378" t="str">
            <v>24.20.01.00</v>
          </cell>
          <cell r="B378" t="str">
            <v>-</v>
          </cell>
          <cell r="C378" t="str">
            <v>Lucros e Prejuizos Acumulados</v>
          </cell>
          <cell r="D378">
            <v>1437603.68</v>
          </cell>
          <cell r="E378" t="str">
            <v>C</v>
          </cell>
          <cell r="F378">
            <v>0</v>
          </cell>
          <cell r="G378">
            <v>145224.5</v>
          </cell>
          <cell r="H378">
            <v>1582828.18</v>
          </cell>
        </row>
        <row r="379">
          <cell r="A379" t="str">
            <v>24.20.01.04</v>
          </cell>
          <cell r="B379" t="str">
            <v>-</v>
          </cell>
          <cell r="C379" t="str">
            <v>Lucros(Prej) Acum. Exercic.em Curso</v>
          </cell>
          <cell r="D379">
            <v>1437603.68</v>
          </cell>
          <cell r="E379" t="str">
            <v>C</v>
          </cell>
          <cell r="F379">
            <v>0</v>
          </cell>
          <cell r="G379">
            <v>145224.5</v>
          </cell>
          <cell r="H379">
            <v>1582828.18</v>
          </cell>
        </row>
        <row r="380">
          <cell r="A380" t="str">
            <v>30.00.00.00</v>
          </cell>
          <cell r="B380" t="str">
            <v>-</v>
          </cell>
          <cell r="C380" t="str">
            <v>Resultado</v>
          </cell>
          <cell r="D380">
            <v>0</v>
          </cell>
          <cell r="F380">
            <v>22350477.73</v>
          </cell>
          <cell r="G380">
            <v>22350477.73</v>
          </cell>
          <cell r="H380">
            <v>0</v>
          </cell>
        </row>
        <row r="381">
          <cell r="A381" t="str">
            <v>31.00.00.00</v>
          </cell>
          <cell r="B381" t="str">
            <v>-</v>
          </cell>
          <cell r="C381" t="str">
            <v>Resultado Operacional Bruto</v>
          </cell>
          <cell r="D381">
            <v>12234307.32</v>
          </cell>
          <cell r="E381" t="str">
            <v>C</v>
          </cell>
          <cell r="F381">
            <v>1334765.68</v>
          </cell>
          <cell r="G381">
            <v>22334631.260000002</v>
          </cell>
          <cell r="H381">
            <v>33234172.899999999</v>
          </cell>
        </row>
        <row r="382">
          <cell r="A382" t="str">
            <v>31.01.00.00</v>
          </cell>
          <cell r="B382" t="str">
            <v>-</v>
          </cell>
          <cell r="C382" t="str">
            <v>Receitas de Vendas</v>
          </cell>
          <cell r="D382">
            <v>9697806.4000000004</v>
          </cell>
          <cell r="E382" t="str">
            <v>C</v>
          </cell>
          <cell r="F382">
            <v>0</v>
          </cell>
          <cell r="G382">
            <v>13425180.699999999</v>
          </cell>
          <cell r="H382">
            <v>23122987.100000001</v>
          </cell>
        </row>
        <row r="383">
          <cell r="A383" t="str">
            <v>31.01.01.00</v>
          </cell>
          <cell r="B383" t="str">
            <v>-</v>
          </cell>
          <cell r="C383" t="str">
            <v>Receitas de Vendas - Merc. Int.</v>
          </cell>
          <cell r="D383">
            <v>1642607.85</v>
          </cell>
          <cell r="E383" t="str">
            <v>C</v>
          </cell>
          <cell r="F383">
            <v>0</v>
          </cell>
          <cell r="G383">
            <v>1084741.2</v>
          </cell>
          <cell r="H383">
            <v>2727349.05</v>
          </cell>
        </row>
        <row r="384">
          <cell r="A384" t="str">
            <v>31.01.01.01</v>
          </cell>
          <cell r="B384" t="str">
            <v>-</v>
          </cell>
          <cell r="C384" t="str">
            <v>Rec.Vendas MI - Minerios</v>
          </cell>
          <cell r="D384">
            <v>1642607.85</v>
          </cell>
          <cell r="E384" t="str">
            <v>C</v>
          </cell>
          <cell r="F384">
            <v>0</v>
          </cell>
          <cell r="G384">
            <v>1084741.2</v>
          </cell>
          <cell r="H384">
            <v>2727349.05</v>
          </cell>
        </row>
        <row r="385">
          <cell r="A385" t="str">
            <v>31.01.20.00</v>
          </cell>
          <cell r="B385" t="str">
            <v>-</v>
          </cell>
          <cell r="C385" t="str">
            <v>Receita Vendas - Cias Grupo-MI</v>
          </cell>
          <cell r="D385">
            <v>1900807.23</v>
          </cell>
          <cell r="E385" t="str">
            <v>C</v>
          </cell>
          <cell r="F385">
            <v>0</v>
          </cell>
          <cell r="G385">
            <v>2028785.14</v>
          </cell>
          <cell r="H385">
            <v>3929592.37</v>
          </cell>
        </row>
        <row r="386">
          <cell r="A386" t="str">
            <v>31.01.20.01</v>
          </cell>
          <cell r="B386" t="str">
            <v>-</v>
          </cell>
          <cell r="C386" t="str">
            <v>Rec.Vend.C.Grupo MI-Minerios</v>
          </cell>
          <cell r="D386">
            <v>1900807.23</v>
          </cell>
          <cell r="E386" t="str">
            <v>C</v>
          </cell>
          <cell r="F386">
            <v>0</v>
          </cell>
          <cell r="G386">
            <v>2028785.14</v>
          </cell>
          <cell r="H386">
            <v>3929592.37</v>
          </cell>
        </row>
        <row r="387">
          <cell r="A387" t="str">
            <v>31.01.30.00</v>
          </cell>
          <cell r="B387" t="str">
            <v>-</v>
          </cell>
          <cell r="C387" t="str">
            <v>Receita de Vendas - Merc Externo</v>
          </cell>
          <cell r="D387">
            <v>6154391.3200000003</v>
          </cell>
          <cell r="E387" t="str">
            <v>C</v>
          </cell>
          <cell r="F387">
            <v>0</v>
          </cell>
          <cell r="G387">
            <v>10311654.359999999</v>
          </cell>
          <cell r="H387">
            <v>16466045.68</v>
          </cell>
        </row>
        <row r="388">
          <cell r="A388" t="str">
            <v>31.01.30.02</v>
          </cell>
          <cell r="B388" t="str">
            <v>-</v>
          </cell>
          <cell r="C388" t="str">
            <v>Vendas ME - Ligas Manganes</v>
          </cell>
          <cell r="D388">
            <v>6154391.3200000003</v>
          </cell>
          <cell r="E388" t="str">
            <v>C</v>
          </cell>
          <cell r="F388">
            <v>0</v>
          </cell>
          <cell r="G388">
            <v>10311654.359999999</v>
          </cell>
          <cell r="H388">
            <v>16466045.68</v>
          </cell>
        </row>
        <row r="389">
          <cell r="A389" t="str">
            <v>31.05.00.00</v>
          </cell>
          <cell r="B389" t="str">
            <v>-</v>
          </cell>
          <cell r="C389" t="str">
            <v>Receita de Vendas Grupo Cvrd</v>
          </cell>
          <cell r="D389">
            <v>3270369.92</v>
          </cell>
          <cell r="E389" t="str">
            <v>C</v>
          </cell>
          <cell r="F389">
            <v>702871.02</v>
          </cell>
          <cell r="G389">
            <v>8909450.5600000005</v>
          </cell>
          <cell r="H389">
            <v>11476949.460000001</v>
          </cell>
        </row>
        <row r="390">
          <cell r="A390" t="str">
            <v>31.05.71.00</v>
          </cell>
          <cell r="B390" t="str">
            <v>-</v>
          </cell>
          <cell r="C390" t="str">
            <v>Receita de Vendas Grp Cvrd- CVRDI</v>
          </cell>
          <cell r="D390">
            <v>3270369.92</v>
          </cell>
          <cell r="E390" t="str">
            <v>C</v>
          </cell>
          <cell r="F390">
            <v>702871.02</v>
          </cell>
          <cell r="G390">
            <v>8909450.5600000005</v>
          </cell>
          <cell r="H390">
            <v>11476949.460000001</v>
          </cell>
        </row>
        <row r="391">
          <cell r="A391" t="str">
            <v>31.05.71.01</v>
          </cell>
          <cell r="B391" t="str">
            <v>-</v>
          </cell>
          <cell r="C391" t="str">
            <v>Rec.Vend.Cvrd- CVRDI Minerios</v>
          </cell>
          <cell r="D391">
            <v>3270369.92</v>
          </cell>
          <cell r="E391" t="str">
            <v>C</v>
          </cell>
          <cell r="F391">
            <v>702871.02</v>
          </cell>
          <cell r="G391">
            <v>8909450.5600000005</v>
          </cell>
          <cell r="H391">
            <v>11476949.460000001</v>
          </cell>
        </row>
        <row r="392">
          <cell r="A392" t="str">
            <v>31.20.00.00</v>
          </cell>
          <cell r="B392" t="str">
            <v>-</v>
          </cell>
          <cell r="C392" t="str">
            <v>Impostos Incid.s/Vendas-Merc Int</v>
          </cell>
          <cell r="D392">
            <v>733869</v>
          </cell>
          <cell r="E392" t="str">
            <v>D</v>
          </cell>
          <cell r="F392">
            <v>631894.66</v>
          </cell>
          <cell r="G392">
            <v>0</v>
          </cell>
          <cell r="H392">
            <v>1365763.66</v>
          </cell>
        </row>
        <row r="393">
          <cell r="A393" t="str">
            <v>31.20.13.00</v>
          </cell>
          <cell r="B393" t="str">
            <v>-</v>
          </cell>
          <cell r="C393" t="str">
            <v>Icms S/Vendas - Mercado Interno</v>
          </cell>
          <cell r="D393">
            <v>178007.03</v>
          </cell>
          <cell r="E393" t="str">
            <v>D</v>
          </cell>
          <cell r="F393">
            <v>100440</v>
          </cell>
          <cell r="G393">
            <v>0</v>
          </cell>
          <cell r="H393">
            <v>278447.03000000003</v>
          </cell>
        </row>
        <row r="394">
          <cell r="A394" t="str">
            <v>31.20.13.01</v>
          </cell>
          <cell r="B394" t="str">
            <v>-</v>
          </cell>
          <cell r="C394" t="str">
            <v>Icms s/Vendas MI - Minerios</v>
          </cell>
          <cell r="D394">
            <v>178007.03</v>
          </cell>
          <cell r="E394" t="str">
            <v>D</v>
          </cell>
          <cell r="F394">
            <v>100440</v>
          </cell>
          <cell r="G394">
            <v>0</v>
          </cell>
          <cell r="H394">
            <v>278447.03000000003</v>
          </cell>
        </row>
        <row r="395">
          <cell r="A395" t="str">
            <v>31.20.21.00</v>
          </cell>
          <cell r="B395" t="str">
            <v>-</v>
          </cell>
          <cell r="C395" t="str">
            <v>Icms Vendas Cias Grupo-Merc.Int.</v>
          </cell>
          <cell r="D395">
            <v>228097.41</v>
          </cell>
          <cell r="E395" t="str">
            <v>D</v>
          </cell>
          <cell r="F395">
            <v>243454.58</v>
          </cell>
          <cell r="G395">
            <v>0</v>
          </cell>
          <cell r="H395">
            <v>471551.99</v>
          </cell>
        </row>
        <row r="396">
          <cell r="A396" t="str">
            <v>31.20.21.01</v>
          </cell>
          <cell r="B396" t="str">
            <v>-</v>
          </cell>
          <cell r="C396" t="str">
            <v>Icms Vend C.Grupo MI- Minerios</v>
          </cell>
          <cell r="D396">
            <v>228097.41</v>
          </cell>
          <cell r="E396" t="str">
            <v>D</v>
          </cell>
          <cell r="F396">
            <v>243454.58</v>
          </cell>
          <cell r="G396">
            <v>0</v>
          </cell>
          <cell r="H396">
            <v>471551.99</v>
          </cell>
        </row>
        <row r="397">
          <cell r="A397" t="str">
            <v>31.20.37.00</v>
          </cell>
          <cell r="B397" t="str">
            <v>-</v>
          </cell>
          <cell r="C397" t="str">
            <v>Pis S/Vendas - Mercado Interno</v>
          </cell>
          <cell r="D397">
            <v>27102.34</v>
          </cell>
          <cell r="E397" t="str">
            <v>D</v>
          </cell>
          <cell r="F397">
            <v>17897.12</v>
          </cell>
          <cell r="G397">
            <v>0</v>
          </cell>
          <cell r="H397">
            <v>44999.46</v>
          </cell>
        </row>
        <row r="398">
          <cell r="A398" t="str">
            <v>31.20.37.01</v>
          </cell>
          <cell r="B398" t="str">
            <v>-</v>
          </cell>
          <cell r="C398" t="str">
            <v>Pis s/Vendas MI- Minerios</v>
          </cell>
          <cell r="D398">
            <v>27102.34</v>
          </cell>
          <cell r="E398" t="str">
            <v>D</v>
          </cell>
          <cell r="F398">
            <v>17897.12</v>
          </cell>
          <cell r="G398">
            <v>0</v>
          </cell>
          <cell r="H398">
            <v>44999.46</v>
          </cell>
        </row>
        <row r="399">
          <cell r="A399" t="str">
            <v>31.20.45.00</v>
          </cell>
          <cell r="B399" t="str">
            <v>-</v>
          </cell>
          <cell r="C399" t="str">
            <v>Pis Vendas Cias do Grupo - M.I.</v>
          </cell>
          <cell r="D399">
            <v>31362.54</v>
          </cell>
          <cell r="E399" t="str">
            <v>D</v>
          </cell>
          <cell r="F399">
            <v>33474.04</v>
          </cell>
          <cell r="G399">
            <v>0</v>
          </cell>
          <cell r="H399">
            <v>64836.58</v>
          </cell>
        </row>
        <row r="400">
          <cell r="A400" t="str">
            <v>31.20.45.01</v>
          </cell>
          <cell r="B400" t="str">
            <v>-</v>
          </cell>
          <cell r="C400" t="str">
            <v>Pis Venda C.Grup MI- Minerios</v>
          </cell>
          <cell r="D400">
            <v>31362.54</v>
          </cell>
          <cell r="E400" t="str">
            <v>D</v>
          </cell>
          <cell r="F400">
            <v>33474.04</v>
          </cell>
          <cell r="G400">
            <v>0</v>
          </cell>
          <cell r="H400">
            <v>64836.58</v>
          </cell>
        </row>
        <row r="401">
          <cell r="A401" t="str">
            <v>31.20.49.00</v>
          </cell>
          <cell r="B401" t="str">
            <v>-</v>
          </cell>
          <cell r="C401" t="str">
            <v>Cofins S/Vendas - Merc Interno</v>
          </cell>
          <cell r="D401">
            <v>124838.08</v>
          </cell>
          <cell r="E401" t="str">
            <v>D</v>
          </cell>
          <cell r="F401">
            <v>82440.990000000005</v>
          </cell>
          <cell r="G401">
            <v>0</v>
          </cell>
          <cell r="H401">
            <v>207279.07</v>
          </cell>
        </row>
        <row r="402">
          <cell r="A402" t="str">
            <v>31.20.49.01</v>
          </cell>
          <cell r="B402" t="str">
            <v>-</v>
          </cell>
          <cell r="C402" t="str">
            <v>Cofins s/Vendas MI-Minerios</v>
          </cell>
          <cell r="D402">
            <v>124838.08</v>
          </cell>
          <cell r="E402" t="str">
            <v>D</v>
          </cell>
          <cell r="F402">
            <v>82440.990000000005</v>
          </cell>
          <cell r="G402">
            <v>0</v>
          </cell>
          <cell r="H402">
            <v>207279.07</v>
          </cell>
        </row>
        <row r="403">
          <cell r="A403" t="str">
            <v>31.20.57.00</v>
          </cell>
          <cell r="B403" t="str">
            <v>-</v>
          </cell>
          <cell r="C403" t="str">
            <v>Cofins Venda Cias do Grupo- M.I.</v>
          </cell>
          <cell r="D403">
            <v>144461.6</v>
          </cell>
          <cell r="E403" t="str">
            <v>D</v>
          </cell>
          <cell r="F403">
            <v>154187.93</v>
          </cell>
          <cell r="G403">
            <v>0</v>
          </cell>
          <cell r="H403">
            <v>298649.53000000003</v>
          </cell>
        </row>
        <row r="404">
          <cell r="A404" t="str">
            <v>31.20.57.01</v>
          </cell>
          <cell r="B404" t="str">
            <v>-</v>
          </cell>
          <cell r="C404" t="str">
            <v>Cofins C.Grupo MI- Minerios</v>
          </cell>
          <cell r="D404">
            <v>144461.6</v>
          </cell>
          <cell r="E404" t="str">
            <v>D</v>
          </cell>
          <cell r="F404">
            <v>154187.93</v>
          </cell>
          <cell r="G404">
            <v>0</v>
          </cell>
          <cell r="H404">
            <v>298649.53000000003</v>
          </cell>
        </row>
        <row r="405">
          <cell r="A405" t="str">
            <v>36.00.00.00</v>
          </cell>
          <cell r="B405" t="str">
            <v>-</v>
          </cell>
          <cell r="C405" t="str">
            <v>Custo Operacional de Vendas</v>
          </cell>
          <cell r="D405">
            <v>6790722.5899999999</v>
          </cell>
          <cell r="E405" t="str">
            <v>D</v>
          </cell>
          <cell r="F405">
            <v>12215596.98</v>
          </cell>
          <cell r="G405">
            <v>15846.47</v>
          </cell>
          <cell r="H405">
            <v>18990473.100000001</v>
          </cell>
        </row>
        <row r="406">
          <cell r="A406" t="str">
            <v>36.01.00.00</v>
          </cell>
          <cell r="B406" t="str">
            <v>-</v>
          </cell>
          <cell r="C406" t="str">
            <v>Custo Oper. de Vendas - Merc Int</v>
          </cell>
          <cell r="D406">
            <v>1302362.06</v>
          </cell>
          <cell r="E406" t="str">
            <v>D</v>
          </cell>
          <cell r="F406">
            <v>1149067.6599999999</v>
          </cell>
          <cell r="G406">
            <v>15846.47</v>
          </cell>
          <cell r="H406">
            <v>2435583.25</v>
          </cell>
        </row>
        <row r="407">
          <cell r="A407" t="str">
            <v>36.01.01.00</v>
          </cell>
          <cell r="B407" t="str">
            <v>-</v>
          </cell>
          <cell r="C407" t="str">
            <v>Custo Oper. de Vendas - Merc.Int</v>
          </cell>
          <cell r="D407">
            <v>657448.55000000005</v>
          </cell>
          <cell r="E407" t="str">
            <v>D</v>
          </cell>
          <cell r="F407">
            <v>480331.32</v>
          </cell>
          <cell r="G407">
            <v>15846.47</v>
          </cell>
          <cell r="H407">
            <v>1121933.3999999999</v>
          </cell>
        </row>
        <row r="408">
          <cell r="A408" t="str">
            <v>36.01.01.01</v>
          </cell>
          <cell r="B408" t="str">
            <v>-</v>
          </cell>
          <cell r="C408" t="str">
            <v>Custo Op.Vendas MI-Minerios</v>
          </cell>
          <cell r="D408">
            <v>646034.35</v>
          </cell>
          <cell r="E408" t="str">
            <v>D</v>
          </cell>
          <cell r="F408">
            <v>473618.75</v>
          </cell>
          <cell r="G408">
            <v>0</v>
          </cell>
          <cell r="H408">
            <v>1119653.1000000001</v>
          </cell>
        </row>
        <row r="409">
          <cell r="A409" t="str">
            <v>36.01.01.83</v>
          </cell>
          <cell r="B409" t="str">
            <v>-</v>
          </cell>
          <cell r="C409" t="str">
            <v>Custo Complementar - Materiais</v>
          </cell>
          <cell r="D409">
            <v>11232.93</v>
          </cell>
          <cell r="E409" t="str">
            <v>D</v>
          </cell>
          <cell r="F409">
            <v>1541.74</v>
          </cell>
          <cell r="G409">
            <v>0.03</v>
          </cell>
          <cell r="H409">
            <v>12774.64</v>
          </cell>
        </row>
        <row r="410">
          <cell r="A410" t="str">
            <v>36.01.01.84</v>
          </cell>
          <cell r="B410" t="str">
            <v>-</v>
          </cell>
          <cell r="C410" t="str">
            <v>Custo Complementar - Energia Elétrica</v>
          </cell>
          <cell r="D410">
            <v>181.27</v>
          </cell>
          <cell r="E410" t="str">
            <v>D</v>
          </cell>
          <cell r="F410">
            <v>5170.83</v>
          </cell>
          <cell r="G410">
            <v>15846.44</v>
          </cell>
          <cell r="H410">
            <v>10494.34</v>
          </cell>
        </row>
        <row r="411">
          <cell r="A411" t="str">
            <v>36.01.20.00</v>
          </cell>
          <cell r="B411" t="str">
            <v>-</v>
          </cell>
          <cell r="C411" t="str">
            <v>Custo Op.Vendas C.Grupo-Merc Int</v>
          </cell>
          <cell r="D411">
            <v>644913.51</v>
          </cell>
          <cell r="E411" t="str">
            <v>D</v>
          </cell>
          <cell r="F411">
            <v>668736.34</v>
          </cell>
          <cell r="G411">
            <v>0</v>
          </cell>
          <cell r="H411">
            <v>1313649.8500000001</v>
          </cell>
        </row>
        <row r="412">
          <cell r="A412" t="str">
            <v>36.01.20.01</v>
          </cell>
          <cell r="B412" t="str">
            <v>-</v>
          </cell>
          <cell r="C412" t="str">
            <v>Custo Op.C.Grup MI-Minerios</v>
          </cell>
          <cell r="D412">
            <v>644913.51</v>
          </cell>
          <cell r="E412" t="str">
            <v>D</v>
          </cell>
          <cell r="F412">
            <v>668736.34</v>
          </cell>
          <cell r="G412">
            <v>0</v>
          </cell>
          <cell r="H412">
            <v>1313649.8500000001</v>
          </cell>
        </row>
        <row r="413">
          <cell r="A413" t="str">
            <v>36.05.00.00</v>
          </cell>
          <cell r="B413" t="str">
            <v>-</v>
          </cell>
          <cell r="C413" t="str">
            <v>Custos Oper.de Vendas Grupo Cvrd</v>
          </cell>
          <cell r="D413">
            <v>1752405.25</v>
          </cell>
          <cell r="E413" t="str">
            <v>D</v>
          </cell>
          <cell r="F413">
            <v>4407751.43</v>
          </cell>
          <cell r="G413">
            <v>0</v>
          </cell>
          <cell r="H413">
            <v>6160156.6799999997</v>
          </cell>
        </row>
        <row r="414">
          <cell r="A414" t="str">
            <v>36.05.71.00</v>
          </cell>
          <cell r="B414" t="str">
            <v>-</v>
          </cell>
          <cell r="C414" t="str">
            <v>Custos Op.Venda Grp Cvrd-CVRDI</v>
          </cell>
          <cell r="D414">
            <v>1752405.25</v>
          </cell>
          <cell r="E414" t="str">
            <v>D</v>
          </cell>
          <cell r="F414">
            <v>4407751.43</v>
          </cell>
          <cell r="G414">
            <v>0</v>
          </cell>
          <cell r="H414">
            <v>6160156.6799999997</v>
          </cell>
        </row>
        <row r="415">
          <cell r="A415" t="str">
            <v>36.05.71.01</v>
          </cell>
          <cell r="B415" t="str">
            <v>-</v>
          </cell>
          <cell r="C415" t="str">
            <v>Custos Op.Venda Cvrd-CVRDI Minerios</v>
          </cell>
          <cell r="D415">
            <v>1752405.25</v>
          </cell>
          <cell r="E415" t="str">
            <v>D</v>
          </cell>
          <cell r="F415">
            <v>4407751.43</v>
          </cell>
          <cell r="G415">
            <v>0</v>
          </cell>
          <cell r="H415">
            <v>6160156.6799999997</v>
          </cell>
        </row>
        <row r="416">
          <cell r="A416" t="str">
            <v>36.10.00.00</v>
          </cell>
          <cell r="B416" t="str">
            <v>-</v>
          </cell>
          <cell r="C416" t="str">
            <v>Custo Operac. de Vendas Merc Ext</v>
          </cell>
          <cell r="D416">
            <v>3735955.28</v>
          </cell>
          <cell r="E416" t="str">
            <v>D</v>
          </cell>
          <cell r="F416">
            <v>6658777.8899999997</v>
          </cell>
          <cell r="G416">
            <v>0</v>
          </cell>
          <cell r="H416">
            <v>10394733.17</v>
          </cell>
        </row>
        <row r="417">
          <cell r="A417" t="str">
            <v>36.10.01.00</v>
          </cell>
          <cell r="B417" t="str">
            <v>-</v>
          </cell>
          <cell r="C417" t="str">
            <v>Custo Operac de Vendas-Merc Ext</v>
          </cell>
          <cell r="D417">
            <v>3735955.28</v>
          </cell>
          <cell r="E417" t="str">
            <v>D</v>
          </cell>
          <cell r="F417">
            <v>6658777.8899999997</v>
          </cell>
          <cell r="G417">
            <v>0</v>
          </cell>
          <cell r="H417">
            <v>10394733.17</v>
          </cell>
        </row>
        <row r="418">
          <cell r="A418" t="str">
            <v>36.10.01.01</v>
          </cell>
          <cell r="B418" t="str">
            <v>-</v>
          </cell>
          <cell r="C418" t="str">
            <v>Custo Op.Vendas ME-Minerios</v>
          </cell>
          <cell r="D418">
            <v>343390.2</v>
          </cell>
          <cell r="E418" t="str">
            <v>C</v>
          </cell>
          <cell r="F418">
            <v>0</v>
          </cell>
          <cell r="G418">
            <v>0</v>
          </cell>
          <cell r="H418">
            <v>343390.2</v>
          </cell>
        </row>
        <row r="420">
          <cell r="A420" t="str">
            <v>-----------</v>
          </cell>
          <cell r="B420" t="str">
            <v>--</v>
          </cell>
          <cell r="C420" t="str">
            <v>-------------------------------------------------------------------</v>
          </cell>
          <cell r="D420" t="str">
            <v>-------------------</v>
          </cell>
          <cell r="E420" t="str">
            <v>-</v>
          </cell>
          <cell r="F420" t="str">
            <v>-------------------</v>
          </cell>
          <cell r="G420" t="e">
            <v>#NAME?</v>
          </cell>
          <cell r="H420" t="str">
            <v>07AB - 1.00.01.068</v>
          </cell>
        </row>
        <row r="421">
          <cell r="A421" t="str">
            <v>_x000C_----------</v>
          </cell>
          <cell r="B421" t="str">
            <v>--</v>
          </cell>
          <cell r="C421" t="str">
            <v>-------------------------------------------------------------------</v>
          </cell>
          <cell r="D421" t="str">
            <v>-------------------</v>
          </cell>
          <cell r="E421" t="str">
            <v>-</v>
          </cell>
          <cell r="F421" t="str">
            <v>-------------------</v>
          </cell>
          <cell r="G421" t="str">
            <v>-------------------</v>
          </cell>
          <cell r="H421" t="str">
            <v>------ Página:</v>
          </cell>
        </row>
        <row r="422">
          <cell r="A422" t="str">
            <v>Urucum Mine</v>
          </cell>
          <cell r="B422" t="str">
            <v>ra</v>
          </cell>
          <cell r="C422" t="str">
            <v>ção S.A</v>
          </cell>
          <cell r="H422" t="str">
            <v>Balancete</v>
          </cell>
        </row>
        <row r="423">
          <cell r="A423" t="str">
            <v>Período: 01</v>
          </cell>
          <cell r="B423" t="str">
            <v>/0</v>
          </cell>
          <cell r="C423" t="str">
            <v>2/2008 A 29/02/2008 -----------------------------------------------</v>
          </cell>
          <cell r="D423" t="str">
            <v>-------------------</v>
          </cell>
          <cell r="E423" t="str">
            <v>-</v>
          </cell>
          <cell r="F423" t="str">
            <v>-------------------</v>
          </cell>
          <cell r="G423" t="str">
            <v>-------------------</v>
          </cell>
          <cell r="H423" t="str">
            <v>10/03/2008 - 09:4</v>
          </cell>
        </row>
        <row r="425">
          <cell r="A425" t="str">
            <v>Título</v>
          </cell>
          <cell r="D425" t="str">
            <v>Saldo Inicial</v>
          </cell>
          <cell r="F425" t="str">
            <v>Débito</v>
          </cell>
          <cell r="G425" t="str">
            <v>Crédito</v>
          </cell>
          <cell r="H425" t="str">
            <v>Saldo Final</v>
          </cell>
        </row>
        <row r="426">
          <cell r="A426" t="str">
            <v>-----------</v>
          </cell>
          <cell r="B426" t="str">
            <v>--</v>
          </cell>
          <cell r="C426" t="str">
            <v>-------------------------------------------------------------------</v>
          </cell>
          <cell r="D426" t="str">
            <v>-----------------</v>
          </cell>
          <cell r="F426" t="str">
            <v>------------------</v>
          </cell>
          <cell r="G426" t="str">
            <v>------------------</v>
          </cell>
          <cell r="H426" t="str">
            <v>-----------------</v>
          </cell>
        </row>
        <row r="427">
          <cell r="A427" t="str">
            <v>36.10.01.02</v>
          </cell>
          <cell r="B427" t="str">
            <v>-</v>
          </cell>
          <cell r="C427" t="str">
            <v>Custo Op.Vendas ME-Liga Manganes</v>
          </cell>
          <cell r="D427">
            <v>4079345.48</v>
          </cell>
          <cell r="E427" t="str">
            <v>D</v>
          </cell>
          <cell r="F427">
            <v>6658777.8899999997</v>
          </cell>
          <cell r="G427">
            <v>0</v>
          </cell>
          <cell r="H427">
            <v>10738123.369999999</v>
          </cell>
        </row>
        <row r="428">
          <cell r="A428" t="str">
            <v>38.00.00.00</v>
          </cell>
          <cell r="B428" t="str">
            <v>-</v>
          </cell>
          <cell r="C428" t="str">
            <v>Resultado Mensal</v>
          </cell>
          <cell r="D428">
            <v>5443584.7300000004</v>
          </cell>
          <cell r="E428" t="str">
            <v>D</v>
          </cell>
          <cell r="F428">
            <v>8800115.0700000003</v>
          </cell>
          <cell r="G428">
            <v>0</v>
          </cell>
          <cell r="H428">
            <v>14243699.800000001</v>
          </cell>
        </row>
        <row r="429">
          <cell r="A429" t="str">
            <v>38.01.00.00</v>
          </cell>
          <cell r="B429" t="str">
            <v>-</v>
          </cell>
          <cell r="C429" t="str">
            <v>Resultado Mensal</v>
          </cell>
          <cell r="D429">
            <v>5443584.7300000004</v>
          </cell>
          <cell r="E429" t="str">
            <v>D</v>
          </cell>
          <cell r="F429">
            <v>8800115.0700000003</v>
          </cell>
          <cell r="G429">
            <v>0</v>
          </cell>
          <cell r="H429">
            <v>14243699.800000001</v>
          </cell>
        </row>
        <row r="430">
          <cell r="A430" t="str">
            <v>38.01.01.00</v>
          </cell>
          <cell r="B430" t="str">
            <v>-</v>
          </cell>
          <cell r="C430" t="str">
            <v>Resultado Mensal</v>
          </cell>
          <cell r="D430">
            <v>5443584.7300000004</v>
          </cell>
          <cell r="E430" t="str">
            <v>D</v>
          </cell>
          <cell r="F430">
            <v>8800115.0700000003</v>
          </cell>
          <cell r="G430">
            <v>0</v>
          </cell>
          <cell r="H430">
            <v>14243699.800000001</v>
          </cell>
        </row>
        <row r="431">
          <cell r="A431" t="str">
            <v>38.01.01.01</v>
          </cell>
          <cell r="B431" t="str">
            <v>-</v>
          </cell>
          <cell r="C431" t="str">
            <v>Resultado Mensal</v>
          </cell>
          <cell r="D431">
            <v>5443584.7300000004</v>
          </cell>
          <cell r="E431" t="str">
            <v>D</v>
          </cell>
          <cell r="F431">
            <v>8800115.0700000003</v>
          </cell>
          <cell r="G431">
            <v>0</v>
          </cell>
          <cell r="H431">
            <v>14243699.800000001</v>
          </cell>
        </row>
        <row r="432">
          <cell r="A432" t="str">
            <v>40.00.00.00</v>
          </cell>
          <cell r="B432" t="str">
            <v>-</v>
          </cell>
          <cell r="C432" t="str">
            <v>Despesas Operacionais</v>
          </cell>
          <cell r="D432">
            <v>0</v>
          </cell>
          <cell r="F432">
            <v>9647007.2400000002</v>
          </cell>
          <cell r="G432">
            <v>9647007.2400000002</v>
          </cell>
          <cell r="H432">
            <v>0</v>
          </cell>
        </row>
        <row r="433">
          <cell r="A433" t="str">
            <v>41.00.00.00</v>
          </cell>
          <cell r="B433" t="str">
            <v>-</v>
          </cell>
          <cell r="C433" t="str">
            <v>Despesas Operacionais</v>
          </cell>
          <cell r="D433">
            <v>2820813.77</v>
          </cell>
          <cell r="E433" t="str">
            <v>D</v>
          </cell>
          <cell r="F433">
            <v>4640017.9400000004</v>
          </cell>
          <cell r="G433">
            <v>919946.16</v>
          </cell>
          <cell r="H433">
            <v>6540885.5499999998</v>
          </cell>
        </row>
        <row r="434">
          <cell r="A434" t="str">
            <v>41.10.00.00</v>
          </cell>
          <cell r="B434" t="str">
            <v>-</v>
          </cell>
          <cell r="C434" t="str">
            <v>Pessoal</v>
          </cell>
          <cell r="D434">
            <v>7988.01</v>
          </cell>
          <cell r="E434" t="str">
            <v>D</v>
          </cell>
          <cell r="F434">
            <v>8254.26</v>
          </cell>
          <cell r="G434">
            <v>74.739999999999995</v>
          </cell>
          <cell r="H434">
            <v>16167.53</v>
          </cell>
        </row>
        <row r="435">
          <cell r="A435" t="str">
            <v>41.10.01.00</v>
          </cell>
          <cell r="B435" t="str">
            <v>-</v>
          </cell>
          <cell r="C435" t="str">
            <v>Salarios</v>
          </cell>
          <cell r="D435">
            <v>4832.1899999999996</v>
          </cell>
          <cell r="E435" t="str">
            <v>D</v>
          </cell>
          <cell r="F435">
            <v>4832.18</v>
          </cell>
          <cell r="G435">
            <v>0</v>
          </cell>
          <cell r="H435">
            <v>9664.3700000000008</v>
          </cell>
        </row>
        <row r="436">
          <cell r="A436" t="str">
            <v>41.10.01.01</v>
          </cell>
          <cell r="B436" t="str">
            <v>-</v>
          </cell>
          <cell r="C436" t="str">
            <v>Salarios</v>
          </cell>
          <cell r="D436">
            <v>4832.1899999999996</v>
          </cell>
          <cell r="E436" t="str">
            <v>D</v>
          </cell>
          <cell r="F436">
            <v>4832.18</v>
          </cell>
          <cell r="G436">
            <v>0</v>
          </cell>
          <cell r="H436">
            <v>9664.3700000000008</v>
          </cell>
        </row>
        <row r="437">
          <cell r="A437" t="str">
            <v>41.10.25.00</v>
          </cell>
          <cell r="B437" t="str">
            <v>-</v>
          </cell>
          <cell r="C437" t="str">
            <v>Beneficios Legais</v>
          </cell>
          <cell r="D437">
            <v>965.78</v>
          </cell>
          <cell r="E437" t="str">
            <v>D</v>
          </cell>
          <cell r="F437">
            <v>973.26</v>
          </cell>
          <cell r="G437">
            <v>0</v>
          </cell>
          <cell r="H437">
            <v>1939.04</v>
          </cell>
        </row>
        <row r="438">
          <cell r="A438" t="str">
            <v>41.10.25.01</v>
          </cell>
          <cell r="B438" t="str">
            <v>-</v>
          </cell>
          <cell r="C438" t="str">
            <v>Ferias</v>
          </cell>
          <cell r="D438">
            <v>551.87</v>
          </cell>
          <cell r="E438" t="str">
            <v>D</v>
          </cell>
          <cell r="F438">
            <v>556.14</v>
          </cell>
          <cell r="G438">
            <v>0</v>
          </cell>
          <cell r="H438">
            <v>1108.01</v>
          </cell>
        </row>
        <row r="439">
          <cell r="A439" t="str">
            <v>41.10.25.03</v>
          </cell>
          <cell r="B439" t="str">
            <v>-</v>
          </cell>
          <cell r="C439" t="str">
            <v>13 Salario</v>
          </cell>
          <cell r="D439">
            <v>413.91</v>
          </cell>
          <cell r="E439" t="str">
            <v>D</v>
          </cell>
          <cell r="F439">
            <v>417.12</v>
          </cell>
          <cell r="G439">
            <v>0</v>
          </cell>
          <cell r="H439">
            <v>831.03</v>
          </cell>
        </row>
        <row r="440">
          <cell r="A440" t="str">
            <v>41.10.30.00</v>
          </cell>
          <cell r="B440" t="str">
            <v>-</v>
          </cell>
          <cell r="C440" t="str">
            <v>Beneficio Empresa</v>
          </cell>
          <cell r="D440">
            <v>32.9</v>
          </cell>
          <cell r="E440" t="str">
            <v>C</v>
          </cell>
          <cell r="F440">
            <v>0</v>
          </cell>
          <cell r="G440">
            <v>50.24</v>
          </cell>
          <cell r="H440">
            <v>83.14</v>
          </cell>
        </row>
        <row r="441">
          <cell r="A441" t="str">
            <v>41.10.30.01</v>
          </cell>
          <cell r="B441" t="str">
            <v>-</v>
          </cell>
          <cell r="C441" t="str">
            <v>Assist.Medica/Hospit/Odontolog</v>
          </cell>
          <cell r="D441">
            <v>32.9</v>
          </cell>
          <cell r="E441" t="str">
            <v>C</v>
          </cell>
          <cell r="F441">
            <v>0</v>
          </cell>
          <cell r="G441">
            <v>50.24</v>
          </cell>
          <cell r="H441">
            <v>83.14</v>
          </cell>
        </row>
        <row r="442">
          <cell r="A442" t="str">
            <v>41.10.35.00</v>
          </cell>
          <cell r="B442" t="str">
            <v>-</v>
          </cell>
          <cell r="C442" t="str">
            <v>Reembolso Educacional</v>
          </cell>
          <cell r="D442">
            <v>255.46</v>
          </cell>
          <cell r="E442" t="str">
            <v>D</v>
          </cell>
          <cell r="F442">
            <v>0</v>
          </cell>
          <cell r="G442">
            <v>0</v>
          </cell>
          <cell r="H442">
            <v>255.46</v>
          </cell>
        </row>
        <row r="443">
          <cell r="A443" t="str">
            <v>41.10.35.01</v>
          </cell>
          <cell r="B443" t="str">
            <v>-</v>
          </cell>
          <cell r="C443" t="str">
            <v>Reembolso Educacao - Empregados</v>
          </cell>
          <cell r="D443">
            <v>255.46</v>
          </cell>
          <cell r="E443" t="str">
            <v>D</v>
          </cell>
          <cell r="F443">
            <v>0</v>
          </cell>
          <cell r="G443">
            <v>0</v>
          </cell>
          <cell r="H443">
            <v>255.46</v>
          </cell>
        </row>
        <row r="444">
          <cell r="A444" t="str">
            <v>41.10.42.00</v>
          </cell>
          <cell r="B444" t="str">
            <v>-</v>
          </cell>
          <cell r="C444" t="str">
            <v>Ticket</v>
          </cell>
          <cell r="D444">
            <v>24.5</v>
          </cell>
          <cell r="E444" t="str">
            <v>C</v>
          </cell>
          <cell r="F444">
            <v>0</v>
          </cell>
          <cell r="G444">
            <v>24.5</v>
          </cell>
          <cell r="H444">
            <v>49</v>
          </cell>
        </row>
        <row r="445">
          <cell r="A445" t="str">
            <v>41.10.42.01</v>
          </cell>
          <cell r="B445" t="str">
            <v>-</v>
          </cell>
          <cell r="C445" t="str">
            <v>Ticket</v>
          </cell>
          <cell r="D445">
            <v>24.5</v>
          </cell>
          <cell r="E445" t="str">
            <v>C</v>
          </cell>
          <cell r="F445">
            <v>0</v>
          </cell>
          <cell r="G445">
            <v>24.5</v>
          </cell>
          <cell r="H445">
            <v>49</v>
          </cell>
        </row>
        <row r="446">
          <cell r="A446" t="str">
            <v>41.10.47.00</v>
          </cell>
          <cell r="B446" t="str">
            <v>-</v>
          </cell>
          <cell r="C446" t="str">
            <v>Outros Beneficios</v>
          </cell>
          <cell r="D446">
            <v>134.77000000000001</v>
          </cell>
          <cell r="E446" t="str">
            <v>D</v>
          </cell>
          <cell r="F446">
            <v>173.27</v>
          </cell>
          <cell r="G446">
            <v>0</v>
          </cell>
          <cell r="H446">
            <v>308.04000000000002</v>
          </cell>
        </row>
        <row r="447">
          <cell r="A447" t="str">
            <v>41.10.47.99</v>
          </cell>
          <cell r="B447" t="str">
            <v>-</v>
          </cell>
          <cell r="C447" t="str">
            <v>Demais Beneficios da Empresa</v>
          </cell>
          <cell r="D447">
            <v>134.77000000000001</v>
          </cell>
          <cell r="E447" t="str">
            <v>D</v>
          </cell>
          <cell r="F447">
            <v>173.27</v>
          </cell>
          <cell r="G447">
            <v>0</v>
          </cell>
          <cell r="H447">
            <v>308.04000000000002</v>
          </cell>
        </row>
        <row r="448">
          <cell r="A448" t="str">
            <v>41.10.60.00</v>
          </cell>
          <cell r="B448" t="str">
            <v>-</v>
          </cell>
          <cell r="C448" t="str">
            <v>Contribuicao Previdencia Social</v>
          </cell>
          <cell r="D448">
            <v>1394.47</v>
          </cell>
          <cell r="E448" t="str">
            <v>D</v>
          </cell>
          <cell r="F448">
            <v>1721.86</v>
          </cell>
          <cell r="G448">
            <v>0</v>
          </cell>
          <cell r="H448">
            <v>3116.33</v>
          </cell>
        </row>
        <row r="449">
          <cell r="A449" t="str">
            <v>41.10.60.01</v>
          </cell>
          <cell r="B449" t="str">
            <v>-</v>
          </cell>
          <cell r="C449" t="str">
            <v>Contribuicao Previdencia Social</v>
          </cell>
          <cell r="D449">
            <v>1430.49</v>
          </cell>
          <cell r="E449" t="str">
            <v>D</v>
          </cell>
          <cell r="F449">
            <v>1441.56</v>
          </cell>
          <cell r="G449">
            <v>0</v>
          </cell>
          <cell r="H449">
            <v>2872.05</v>
          </cell>
        </row>
        <row r="450">
          <cell r="A450" t="str">
            <v>41.10.60.02</v>
          </cell>
          <cell r="B450" t="str">
            <v>-</v>
          </cell>
          <cell r="C450" t="str">
            <v>Inss Ferias</v>
          </cell>
          <cell r="D450">
            <v>155.22</v>
          </cell>
          <cell r="E450" t="str">
            <v>C</v>
          </cell>
          <cell r="F450">
            <v>160.16999999999999</v>
          </cell>
          <cell r="G450">
            <v>0</v>
          </cell>
          <cell r="H450">
            <v>4.95</v>
          </cell>
        </row>
        <row r="451">
          <cell r="A451" t="str">
            <v>41.10.60.03</v>
          </cell>
          <cell r="B451" t="str">
            <v>-</v>
          </cell>
          <cell r="C451" t="str">
            <v>Inss S/Decimo Terceiro Salario</v>
          </cell>
          <cell r="D451">
            <v>119.2</v>
          </cell>
          <cell r="E451" t="str">
            <v>D</v>
          </cell>
          <cell r="F451">
            <v>120.13</v>
          </cell>
          <cell r="G451">
            <v>0</v>
          </cell>
          <cell r="H451">
            <v>239.33</v>
          </cell>
        </row>
        <row r="452">
          <cell r="A452" t="str">
            <v>41.10.62.00</v>
          </cell>
          <cell r="B452" t="str">
            <v>-</v>
          </cell>
          <cell r="C452" t="str">
            <v>Contribuicao Fgts</v>
          </cell>
          <cell r="D452">
            <v>387.34</v>
          </cell>
          <cell r="E452" t="str">
            <v>D</v>
          </cell>
          <cell r="F452">
            <v>478.29</v>
          </cell>
          <cell r="G452">
            <v>0</v>
          </cell>
          <cell r="H452">
            <v>865.63</v>
          </cell>
        </row>
        <row r="453">
          <cell r="A453" t="str">
            <v>41.10.62.01</v>
          </cell>
          <cell r="B453" t="str">
            <v>-</v>
          </cell>
          <cell r="C453" t="str">
            <v>Contribuicao Fgts</v>
          </cell>
          <cell r="D453">
            <v>397.35</v>
          </cell>
          <cell r="E453" t="str">
            <v>D</v>
          </cell>
          <cell r="F453">
            <v>400.43</v>
          </cell>
          <cell r="G453">
            <v>0</v>
          </cell>
          <cell r="H453">
            <v>797.78</v>
          </cell>
        </row>
        <row r="454">
          <cell r="A454" t="str">
            <v>41.10.62.02</v>
          </cell>
          <cell r="B454" t="str">
            <v>-</v>
          </cell>
          <cell r="C454" t="str">
            <v>Fgts Ferias</v>
          </cell>
          <cell r="D454">
            <v>43.11</v>
          </cell>
          <cell r="E454" t="str">
            <v>C</v>
          </cell>
          <cell r="F454">
            <v>44.49</v>
          </cell>
          <cell r="G454">
            <v>0</v>
          </cell>
          <cell r="H454">
            <v>1.38</v>
          </cell>
        </row>
        <row r="455">
          <cell r="A455" t="str">
            <v>41.10.62.03</v>
          </cell>
          <cell r="B455" t="str">
            <v>-</v>
          </cell>
          <cell r="C455" t="str">
            <v>Fgts S/Decimo Terceiro Salario</v>
          </cell>
          <cell r="D455">
            <v>33.1</v>
          </cell>
          <cell r="E455" t="str">
            <v>D</v>
          </cell>
          <cell r="F455">
            <v>33.369999999999997</v>
          </cell>
          <cell r="G455">
            <v>0</v>
          </cell>
          <cell r="H455">
            <v>66.47</v>
          </cell>
        </row>
        <row r="456">
          <cell r="A456" t="str">
            <v>41.10.65.00</v>
          </cell>
          <cell r="B456" t="str">
            <v>-</v>
          </cell>
          <cell r="C456" t="str">
            <v>Contribuic Previdenc Complement</v>
          </cell>
          <cell r="D456">
            <v>75.400000000000006</v>
          </cell>
          <cell r="E456" t="str">
            <v>D</v>
          </cell>
          <cell r="F456">
            <v>75.400000000000006</v>
          </cell>
          <cell r="G456">
            <v>0</v>
          </cell>
          <cell r="H456">
            <v>150.80000000000001</v>
          </cell>
        </row>
        <row r="457">
          <cell r="A457" t="str">
            <v>41.10.65.01</v>
          </cell>
          <cell r="B457" t="str">
            <v>-</v>
          </cell>
          <cell r="C457" t="str">
            <v>Contribuic Ordinaria Valiaprev</v>
          </cell>
          <cell r="D457">
            <v>75.400000000000006</v>
          </cell>
          <cell r="E457" t="str">
            <v>D</v>
          </cell>
          <cell r="F457">
            <v>75.400000000000006</v>
          </cell>
          <cell r="G457">
            <v>0</v>
          </cell>
          <cell r="H457">
            <v>150.80000000000001</v>
          </cell>
        </row>
        <row r="458">
          <cell r="A458" t="str">
            <v>41.20.00.00</v>
          </cell>
          <cell r="B458" t="str">
            <v>-</v>
          </cell>
          <cell r="C458" t="str">
            <v>Despesas com Vendas</v>
          </cell>
          <cell r="D458">
            <v>1923407.42</v>
          </cell>
          <cell r="E458" t="str">
            <v>D</v>
          </cell>
          <cell r="F458">
            <v>2010121.12</v>
          </cell>
          <cell r="G458">
            <v>794392.78</v>
          </cell>
          <cell r="H458">
            <v>3139135.76</v>
          </cell>
        </row>
        <row r="459">
          <cell r="A459" t="str">
            <v>41.20.01.00</v>
          </cell>
          <cell r="B459" t="str">
            <v>-</v>
          </cell>
          <cell r="C459" t="str">
            <v>Despesas com Vendas Merc Interno</v>
          </cell>
          <cell r="D459">
            <v>1089213.21</v>
          </cell>
          <cell r="E459" t="str">
            <v>D</v>
          </cell>
          <cell r="F459">
            <v>838307.51</v>
          </cell>
          <cell r="G459">
            <v>275810.28999999998</v>
          </cell>
          <cell r="H459">
            <v>1651710.43</v>
          </cell>
        </row>
        <row r="460">
          <cell r="A460" t="str">
            <v>41.20.01.03</v>
          </cell>
          <cell r="B460" t="str">
            <v>-</v>
          </cell>
          <cell r="C460" t="str">
            <v>Desp Vend.MI-Fretes Carretos</v>
          </cell>
          <cell r="D460">
            <v>318107.78999999998</v>
          </cell>
          <cell r="E460" t="str">
            <v>D</v>
          </cell>
          <cell r="F460">
            <v>90040.04</v>
          </cell>
          <cell r="G460">
            <v>62027.89</v>
          </cell>
          <cell r="H460">
            <v>346119.94</v>
          </cell>
        </row>
        <row r="461">
          <cell r="A461" t="str">
            <v>41.20.01.04</v>
          </cell>
          <cell r="B461" t="str">
            <v>-</v>
          </cell>
          <cell r="C461" t="str">
            <v>Desp Vend.MI-Fretes Ferroviarios</v>
          </cell>
          <cell r="D461">
            <v>543088.35</v>
          </cell>
          <cell r="E461" t="str">
            <v>D</v>
          </cell>
          <cell r="F461">
            <v>522521.28</v>
          </cell>
          <cell r="G461">
            <v>0</v>
          </cell>
          <cell r="H461">
            <v>1065609.6299999999</v>
          </cell>
        </row>
        <row r="462">
          <cell r="A462" t="str">
            <v>41.20.01.09</v>
          </cell>
          <cell r="B462" t="str">
            <v>-</v>
          </cell>
          <cell r="C462" t="str">
            <v>Desp Vend.MI-Viagens e Estadias</v>
          </cell>
          <cell r="D462">
            <v>228017.07</v>
          </cell>
          <cell r="E462" t="str">
            <v>D</v>
          </cell>
          <cell r="F462">
            <v>225746.19</v>
          </cell>
          <cell r="G462">
            <v>213782.39999999999</v>
          </cell>
          <cell r="H462">
            <v>239980.86</v>
          </cell>
        </row>
        <row r="463">
          <cell r="A463" t="str">
            <v>41.20.10.00</v>
          </cell>
          <cell r="B463" t="str">
            <v>-</v>
          </cell>
          <cell r="C463" t="str">
            <v>Desp c/ Vendas Mercado Externo</v>
          </cell>
          <cell r="D463">
            <v>834194.21</v>
          </cell>
          <cell r="E463" t="str">
            <v>D</v>
          </cell>
          <cell r="F463">
            <v>1171813.6100000001</v>
          </cell>
          <cell r="G463">
            <v>518582.49</v>
          </cell>
          <cell r="H463">
            <v>1487425.33</v>
          </cell>
        </row>
        <row r="464">
          <cell r="A464" t="str">
            <v>41.20.10.03</v>
          </cell>
          <cell r="B464" t="str">
            <v>-</v>
          </cell>
          <cell r="C464" t="str">
            <v>Desp Vend.ME-Comissoes de Agente</v>
          </cell>
          <cell r="D464">
            <v>21229.119999999999</v>
          </cell>
          <cell r="E464" t="str">
            <v>D</v>
          </cell>
          <cell r="F464">
            <v>17877.62</v>
          </cell>
          <cell r="G464">
            <v>0</v>
          </cell>
          <cell r="H464">
            <v>39106.74</v>
          </cell>
        </row>
        <row r="465">
          <cell r="A465" t="str">
            <v>41.20.10.07</v>
          </cell>
          <cell r="B465" t="str">
            <v>-</v>
          </cell>
          <cell r="C465" t="str">
            <v>Desp Vend.ME-Portuarias/Estivas</v>
          </cell>
          <cell r="D465">
            <v>353834.16</v>
          </cell>
          <cell r="E465" t="str">
            <v>D</v>
          </cell>
          <cell r="F465">
            <v>84396.14</v>
          </cell>
          <cell r="G465">
            <v>0</v>
          </cell>
          <cell r="H465">
            <v>438230.3</v>
          </cell>
        </row>
        <row r="466">
          <cell r="A466" t="str">
            <v>41.20.10.08</v>
          </cell>
          <cell r="B466" t="str">
            <v>-</v>
          </cell>
          <cell r="C466" t="str">
            <v>Desp Vend.ME-Fretes Maritimos</v>
          </cell>
          <cell r="D466">
            <v>5444.26</v>
          </cell>
          <cell r="E466" t="str">
            <v>C</v>
          </cell>
          <cell r="F466">
            <v>0</v>
          </cell>
          <cell r="G466">
            <v>0</v>
          </cell>
          <cell r="H466">
            <v>5444.26</v>
          </cell>
        </row>
        <row r="467">
          <cell r="A467" t="str">
            <v>41.20.10.09</v>
          </cell>
          <cell r="B467" t="str">
            <v>-</v>
          </cell>
          <cell r="C467" t="str">
            <v>Desp Vend.ME-Fretes Rodoviarios</v>
          </cell>
          <cell r="D467">
            <v>455590.94</v>
          </cell>
          <cell r="E467" t="str">
            <v>D</v>
          </cell>
          <cell r="F467">
            <v>1054034.6599999999</v>
          </cell>
          <cell r="G467">
            <v>518582.49</v>
          </cell>
          <cell r="H467">
            <v>991043.11</v>
          </cell>
        </row>
        <row r="468">
          <cell r="A468" t="str">
            <v>41.20.10.12</v>
          </cell>
          <cell r="B468" t="str">
            <v>-</v>
          </cell>
          <cell r="C468" t="str">
            <v>Desp Vend.ME-Serv Terc P.Fisica</v>
          </cell>
          <cell r="D468">
            <v>1710</v>
          </cell>
          <cell r="E468" t="str">
            <v>D</v>
          </cell>
          <cell r="F468">
            <v>1710</v>
          </cell>
          <cell r="G468">
            <v>0</v>
          </cell>
          <cell r="H468">
            <v>3420</v>
          </cell>
        </row>
        <row r="469">
          <cell r="A469" t="str">
            <v>41.20.10.13</v>
          </cell>
          <cell r="B469" t="str">
            <v>-</v>
          </cell>
          <cell r="C469" t="str">
            <v>Desp Vend.ME-Serv Terc P.Juridic</v>
          </cell>
          <cell r="D469">
            <v>5906.25</v>
          </cell>
          <cell r="E469" t="str">
            <v>D</v>
          </cell>
          <cell r="F469">
            <v>12769.19</v>
          </cell>
          <cell r="G469">
            <v>0</v>
          </cell>
          <cell r="H469">
            <v>18675.439999999999</v>
          </cell>
        </row>
        <row r="470">
          <cell r="A470" t="str">
            <v>41.20.10.99</v>
          </cell>
          <cell r="B470" t="str">
            <v>-</v>
          </cell>
          <cell r="C470" t="str">
            <v>Outras Despesas com Vendas ME</v>
          </cell>
          <cell r="D470">
            <v>1368</v>
          </cell>
          <cell r="E470" t="str">
            <v>D</v>
          </cell>
          <cell r="F470">
            <v>1026</v>
          </cell>
          <cell r="G470">
            <v>0</v>
          </cell>
          <cell r="H470">
            <v>2394</v>
          </cell>
        </row>
        <row r="471">
          <cell r="A471" t="str">
            <v>41.30.00.00</v>
          </cell>
          <cell r="B471" t="str">
            <v>-</v>
          </cell>
          <cell r="C471" t="str">
            <v>Despesas Administrativas</v>
          </cell>
          <cell r="D471">
            <v>28540.080000000002</v>
          </cell>
          <cell r="E471" t="str">
            <v>D</v>
          </cell>
          <cell r="F471">
            <v>28756.67</v>
          </cell>
          <cell r="G471">
            <v>0</v>
          </cell>
          <cell r="H471">
            <v>57296.75</v>
          </cell>
        </row>
        <row r="472">
          <cell r="A472" t="str">
            <v>41.30.11.00</v>
          </cell>
          <cell r="B472" t="str">
            <v>-</v>
          </cell>
          <cell r="C472" t="str">
            <v>Impostos, Multas e Taxas</v>
          </cell>
          <cell r="D472">
            <v>13540.08</v>
          </cell>
          <cell r="E472" t="str">
            <v>D</v>
          </cell>
          <cell r="F472">
            <v>13756.67</v>
          </cell>
          <cell r="G472">
            <v>0</v>
          </cell>
          <cell r="H472">
            <v>27296.75</v>
          </cell>
        </row>
        <row r="473">
          <cell r="A473" t="str">
            <v>41.30.11.06</v>
          </cell>
          <cell r="B473" t="str">
            <v>-</v>
          </cell>
          <cell r="C473" t="str">
            <v>Pis</v>
          </cell>
          <cell r="D473">
            <v>6.6</v>
          </cell>
          <cell r="E473" t="str">
            <v>D</v>
          </cell>
          <cell r="F473">
            <v>0</v>
          </cell>
          <cell r="G473">
            <v>0</v>
          </cell>
          <cell r="H473">
            <v>6.6</v>
          </cell>
        </row>
        <row r="474">
          <cell r="A474" t="str">
            <v>41.30.11.08</v>
          </cell>
          <cell r="B474" t="str">
            <v>-</v>
          </cell>
          <cell r="C474" t="str">
            <v>Cofins</v>
          </cell>
          <cell r="D474">
            <v>30.4</v>
          </cell>
          <cell r="E474" t="str">
            <v>D</v>
          </cell>
          <cell r="F474">
            <v>0</v>
          </cell>
          <cell r="G474">
            <v>0</v>
          </cell>
          <cell r="H474">
            <v>30.4</v>
          </cell>
        </row>
        <row r="475">
          <cell r="A475" t="str">
            <v>41.30.11.22</v>
          </cell>
          <cell r="B475" t="str">
            <v>-</v>
          </cell>
          <cell r="C475" t="str">
            <v>ICMS (Credito s/Ativo Permanente) - CIAP</v>
          </cell>
          <cell r="D475">
            <v>13503.08</v>
          </cell>
          <cell r="E475" t="str">
            <v>D</v>
          </cell>
          <cell r="F475">
            <v>13756.67</v>
          </cell>
          <cell r="G475">
            <v>0</v>
          </cell>
          <cell r="H475">
            <v>27259.75</v>
          </cell>
        </row>
        <row r="476">
          <cell r="A476" t="str">
            <v>41.30.14.00</v>
          </cell>
          <cell r="B476" t="str">
            <v>-</v>
          </cell>
          <cell r="C476" t="str">
            <v>Amortização - Ativo Ambiental</v>
          </cell>
          <cell r="D476">
            <v>15000</v>
          </cell>
          <cell r="E476" t="str">
            <v>D</v>
          </cell>
          <cell r="F476">
            <v>15000</v>
          </cell>
          <cell r="G476">
            <v>0</v>
          </cell>
          <cell r="H476">
            <v>30000</v>
          </cell>
        </row>
        <row r="477">
          <cell r="A477" t="str">
            <v>41.30.14.01</v>
          </cell>
          <cell r="B477" t="str">
            <v>-</v>
          </cell>
          <cell r="C477" t="str">
            <v>Amortização - Ativo Ambiental</v>
          </cell>
          <cell r="D477">
            <v>15000</v>
          </cell>
          <cell r="E477" t="str">
            <v>D</v>
          </cell>
          <cell r="F477">
            <v>15000</v>
          </cell>
          <cell r="G477">
            <v>0</v>
          </cell>
          <cell r="H477">
            <v>30000</v>
          </cell>
        </row>
        <row r="478">
          <cell r="A478" t="str">
            <v>41.40.00.00</v>
          </cell>
          <cell r="B478" t="str">
            <v>-</v>
          </cell>
          <cell r="C478" t="str">
            <v>Receitas Financeiras</v>
          </cell>
          <cell r="D478">
            <v>447936.03</v>
          </cell>
          <cell r="E478" t="str">
            <v>C</v>
          </cell>
          <cell r="F478">
            <v>1413509.82</v>
          </cell>
          <cell r="G478">
            <v>115648.97</v>
          </cell>
          <cell r="H478">
            <v>849924.82</v>
          </cell>
        </row>
        <row r="479">
          <cell r="A479" t="str">
            <v>41.40.01.00</v>
          </cell>
          <cell r="B479" t="str">
            <v>-</v>
          </cell>
          <cell r="C479" t="str">
            <v>Receitas de Aplicac Financeiras</v>
          </cell>
          <cell r="D479">
            <v>19346.62</v>
          </cell>
          <cell r="E479" t="str">
            <v>C</v>
          </cell>
          <cell r="F479">
            <v>1179.49</v>
          </cell>
          <cell r="G479">
            <v>6114.8</v>
          </cell>
          <cell r="H479">
            <v>24281.93</v>
          </cell>
        </row>
        <row r="480">
          <cell r="A480" t="str">
            <v>41.40.01.01</v>
          </cell>
          <cell r="B480" t="str">
            <v>-</v>
          </cell>
          <cell r="C480" t="str">
            <v>Receitas de Aplicac Financeiras</v>
          </cell>
          <cell r="D480">
            <v>12095.19</v>
          </cell>
          <cell r="E480" t="str">
            <v>C</v>
          </cell>
          <cell r="F480">
            <v>0</v>
          </cell>
          <cell r="G480">
            <v>0</v>
          </cell>
          <cell r="H480">
            <v>12095.19</v>
          </cell>
        </row>
        <row r="481">
          <cell r="A481" t="str">
            <v>41.40.01.02</v>
          </cell>
          <cell r="B481" t="str">
            <v>-</v>
          </cell>
          <cell r="C481" t="str">
            <v>Receitas de Aplic.Financ.-AssFin Cvrd</v>
          </cell>
          <cell r="D481">
            <v>7251.43</v>
          </cell>
          <cell r="E481" t="str">
            <v>C</v>
          </cell>
          <cell r="F481">
            <v>1179.49</v>
          </cell>
          <cell r="G481">
            <v>6114.8</v>
          </cell>
          <cell r="H481">
            <v>12186.74</v>
          </cell>
        </row>
        <row r="482">
          <cell r="A482" t="str">
            <v>41.40.04.00</v>
          </cell>
          <cell r="B482" t="str">
            <v>-</v>
          </cell>
          <cell r="C482" t="str">
            <v>Juros At.Contr.Mutuo-Cont/Colig</v>
          </cell>
          <cell r="D482">
            <v>25930.46</v>
          </cell>
          <cell r="E482" t="str">
            <v>C</v>
          </cell>
          <cell r="F482">
            <v>0</v>
          </cell>
          <cell r="G482">
            <v>25004.720000000001</v>
          </cell>
          <cell r="H482">
            <v>50935.18</v>
          </cell>
        </row>
        <row r="483">
          <cell r="A483" t="str">
            <v>41.40.04.04</v>
          </cell>
          <cell r="B483" t="str">
            <v>-</v>
          </cell>
          <cell r="C483" t="str">
            <v>Juros Ativ.Contr.Mutuo-M.Grosso</v>
          </cell>
          <cell r="D483">
            <v>25930.46</v>
          </cell>
          <cell r="E483" t="str">
            <v>C</v>
          </cell>
          <cell r="F483">
            <v>0</v>
          </cell>
          <cell r="G483">
            <v>25004.720000000001</v>
          </cell>
          <cell r="H483">
            <v>50935.18</v>
          </cell>
        </row>
        <row r="484">
          <cell r="A484" t="str">
            <v>41.40.25.00</v>
          </cell>
          <cell r="B484" t="str">
            <v>-</v>
          </cell>
          <cell r="C484" t="str">
            <v>V.M.Ativas S/Depositos Judiciais</v>
          </cell>
          <cell r="D484">
            <v>372573.28</v>
          </cell>
          <cell r="E484" t="str">
            <v>C</v>
          </cell>
          <cell r="F484">
            <v>0</v>
          </cell>
          <cell r="G484">
            <v>0</v>
          </cell>
          <cell r="H484">
            <v>372573.28</v>
          </cell>
        </row>
        <row r="485">
          <cell r="A485" t="str">
            <v>41.40.25.01</v>
          </cell>
          <cell r="B485" t="str">
            <v>-</v>
          </cell>
          <cell r="C485" t="str">
            <v>V.M.Ativas S/Depositos Judiciais</v>
          </cell>
          <cell r="D485">
            <v>372573.28</v>
          </cell>
          <cell r="E485" t="str">
            <v>C</v>
          </cell>
          <cell r="F485">
            <v>0</v>
          </cell>
          <cell r="G485">
            <v>0</v>
          </cell>
          <cell r="H485">
            <v>372573.28</v>
          </cell>
        </row>
        <row r="486">
          <cell r="A486" t="str">
            <v>41.40.26.00</v>
          </cell>
          <cell r="B486" t="str">
            <v>-</v>
          </cell>
          <cell r="C486" t="str">
            <v>V.Monetarias Ativas Diversas</v>
          </cell>
          <cell r="D486">
            <v>30085.67</v>
          </cell>
          <cell r="E486" t="str">
            <v>C</v>
          </cell>
          <cell r="F486">
            <v>1412330.33</v>
          </cell>
          <cell r="G486">
            <v>84529.45</v>
          </cell>
          <cell r="H486">
            <v>1297715.21</v>
          </cell>
        </row>
        <row r="487">
          <cell r="A487" t="str">
            <v>41.40.26.02</v>
          </cell>
          <cell r="B487" t="str">
            <v>-</v>
          </cell>
          <cell r="C487" t="str">
            <v>Variacao Cambial de Clientes - ME</v>
          </cell>
          <cell r="D487">
            <v>27692.02</v>
          </cell>
          <cell r="E487" t="str">
            <v>D</v>
          </cell>
          <cell r="F487">
            <v>498024.8</v>
          </cell>
          <cell r="G487">
            <v>4233.63</v>
          </cell>
          <cell r="H487">
            <v>521483.19</v>
          </cell>
        </row>
        <row r="488">
          <cell r="A488" t="str">
            <v>41.40.26.06</v>
          </cell>
          <cell r="B488" t="str">
            <v>-</v>
          </cell>
          <cell r="C488" t="str">
            <v>Variação Cambial-Outros</v>
          </cell>
          <cell r="D488">
            <v>201114.43</v>
          </cell>
          <cell r="E488" t="str">
            <v>C</v>
          </cell>
          <cell r="F488">
            <v>13398.4</v>
          </cell>
          <cell r="G488">
            <v>63318.26</v>
          </cell>
          <cell r="H488">
            <v>251034.29</v>
          </cell>
        </row>
        <row r="489">
          <cell r="A489" t="str">
            <v>41.40.26.10</v>
          </cell>
          <cell r="B489" t="str">
            <v>-</v>
          </cell>
          <cell r="C489" t="str">
            <v>Variacao Cambial Clientes - CVRDI</v>
          </cell>
          <cell r="D489">
            <v>143336.74</v>
          </cell>
          <cell r="E489" t="str">
            <v>D</v>
          </cell>
          <cell r="F489">
            <v>900907.13</v>
          </cell>
          <cell r="G489">
            <v>16977.560000000001</v>
          </cell>
          <cell r="H489">
            <v>1027266.31</v>
          </cell>
        </row>
        <row r="490">
          <cell r="A490" t="str">
            <v>41.50.00.00</v>
          </cell>
          <cell r="B490" t="str">
            <v>-</v>
          </cell>
          <cell r="C490" t="str">
            <v>Despesas Financeiras</v>
          </cell>
          <cell r="D490">
            <v>1076032.3400000001</v>
          </cell>
          <cell r="E490" t="str">
            <v>D</v>
          </cell>
          <cell r="F490">
            <v>943648.19</v>
          </cell>
          <cell r="G490">
            <v>9829.67</v>
          </cell>
          <cell r="H490">
            <v>2009850.86</v>
          </cell>
        </row>
        <row r="491">
          <cell r="A491" t="str">
            <v>41.50.01.00</v>
          </cell>
          <cell r="B491" t="str">
            <v>-</v>
          </cell>
          <cell r="C491" t="str">
            <v>Juros Passivos S/Fornec-Merc.Int</v>
          </cell>
          <cell r="D491">
            <v>0</v>
          </cell>
          <cell r="F491">
            <v>11.4</v>
          </cell>
          <cell r="G491">
            <v>0</v>
          </cell>
          <cell r="H491">
            <v>11.4</v>
          </cell>
        </row>
        <row r="492">
          <cell r="A492" t="str">
            <v>41.50.01.01</v>
          </cell>
          <cell r="B492" t="str">
            <v>-</v>
          </cell>
          <cell r="C492" t="str">
            <v>Juros Passivos S/Fornec-Merc.Int</v>
          </cell>
          <cell r="D492">
            <v>0</v>
          </cell>
          <cell r="F492">
            <v>11.4</v>
          </cell>
          <cell r="G492">
            <v>0</v>
          </cell>
          <cell r="H492">
            <v>11.4</v>
          </cell>
        </row>
        <row r="493">
          <cell r="A493" t="str">
            <v>41.50.03.00</v>
          </cell>
          <cell r="B493" t="str">
            <v>-</v>
          </cell>
          <cell r="C493" t="str">
            <v>Juros Pas.Cont.Mutuo-Contr/Colig</v>
          </cell>
          <cell r="D493">
            <v>737862.86</v>
          </cell>
          <cell r="E493" t="str">
            <v>D</v>
          </cell>
          <cell r="F493">
            <v>712056.85</v>
          </cell>
          <cell r="G493">
            <v>0</v>
          </cell>
          <cell r="H493">
            <v>1449919.71</v>
          </cell>
        </row>
        <row r="494">
          <cell r="A494" t="str">
            <v>41.50.03.01</v>
          </cell>
          <cell r="B494" t="str">
            <v>-</v>
          </cell>
          <cell r="C494" t="str">
            <v>Juros Pass.Cont.Mutuo-Cpfl</v>
          </cell>
          <cell r="D494">
            <v>737804.95</v>
          </cell>
          <cell r="E494" t="str">
            <v>D</v>
          </cell>
          <cell r="F494">
            <v>712056.85</v>
          </cell>
          <cell r="G494">
            <v>0</v>
          </cell>
          <cell r="H494">
            <v>1449861.8</v>
          </cell>
        </row>
        <row r="495">
          <cell r="A495" t="str">
            <v>41.50.03.09</v>
          </cell>
          <cell r="B495" t="str">
            <v>-</v>
          </cell>
          <cell r="C495" t="str">
            <v>Juros Pass.Cont.Mutuo-Urucum</v>
          </cell>
          <cell r="D495">
            <v>57.91</v>
          </cell>
          <cell r="E495" t="str">
            <v>D</v>
          </cell>
          <cell r="F495">
            <v>0</v>
          </cell>
          <cell r="G495">
            <v>0</v>
          </cell>
          <cell r="H495">
            <v>57.91</v>
          </cell>
        </row>
        <row r="496">
          <cell r="A496" t="str">
            <v>41.50.10.00</v>
          </cell>
          <cell r="B496" t="str">
            <v>-</v>
          </cell>
          <cell r="C496" t="str">
            <v>JR Passivo s/Multa s/Imp/Contrib</v>
          </cell>
          <cell r="D496">
            <v>650.03</v>
          </cell>
          <cell r="E496" t="str">
            <v>C</v>
          </cell>
          <cell r="F496">
            <v>0</v>
          </cell>
          <cell r="G496">
            <v>9200.07</v>
          </cell>
          <cell r="H496">
            <v>9850.1</v>
          </cell>
        </row>
        <row r="497">
          <cell r="A497" t="str">
            <v>41.50.10.01</v>
          </cell>
          <cell r="B497" t="str">
            <v>-</v>
          </cell>
          <cell r="C497" t="str">
            <v>JR Passivo s/Multa s/Imp/Contrib</v>
          </cell>
          <cell r="D497">
            <v>650.03</v>
          </cell>
          <cell r="E497" t="str">
            <v>C</v>
          </cell>
          <cell r="F497">
            <v>0</v>
          </cell>
          <cell r="G497">
            <v>9200.07</v>
          </cell>
          <cell r="H497">
            <v>9850.1</v>
          </cell>
        </row>
        <row r="498">
          <cell r="A498" t="str">
            <v>41.50.40.00</v>
          </cell>
          <cell r="B498" t="str">
            <v>-</v>
          </cell>
          <cell r="C498" t="str">
            <v>Outros Juros Passivos</v>
          </cell>
          <cell r="D498">
            <v>1061.97</v>
          </cell>
          <cell r="E498" t="str">
            <v>D</v>
          </cell>
          <cell r="F498">
            <v>1176.47</v>
          </cell>
          <cell r="G498">
            <v>0</v>
          </cell>
          <cell r="H498">
            <v>2238.44</v>
          </cell>
        </row>
        <row r="499">
          <cell r="A499" t="str">
            <v>41.50.40.02</v>
          </cell>
          <cell r="B499" t="str">
            <v>-</v>
          </cell>
          <cell r="C499" t="str">
            <v>Juros e multas de IOF e IR s/mutuo</v>
          </cell>
          <cell r="D499">
            <v>1061.97</v>
          </cell>
          <cell r="E499" t="str">
            <v>D</v>
          </cell>
          <cell r="F499">
            <v>1176.47</v>
          </cell>
          <cell r="G499">
            <v>0</v>
          </cell>
          <cell r="H499">
            <v>2238.44</v>
          </cell>
        </row>
        <row r="500">
          <cell r="A500" t="str">
            <v>41.50.57.00</v>
          </cell>
          <cell r="B500" t="str">
            <v>-</v>
          </cell>
          <cell r="C500" t="str">
            <v>V.M Passiv s/Multa s/Imp/Contrib</v>
          </cell>
          <cell r="D500">
            <v>811.46</v>
          </cell>
          <cell r="E500" t="str">
            <v>D</v>
          </cell>
          <cell r="F500">
            <v>1003.84</v>
          </cell>
          <cell r="G500">
            <v>0</v>
          </cell>
          <cell r="H500">
            <v>1815.3</v>
          </cell>
        </row>
        <row r="501">
          <cell r="A501" t="str">
            <v>41.50.57.03</v>
          </cell>
          <cell r="B501" t="str">
            <v>-</v>
          </cell>
          <cell r="C501" t="str">
            <v>V.M Passiv s/ CFEM</v>
          </cell>
          <cell r="D501">
            <v>811.46</v>
          </cell>
          <cell r="E501" t="str">
            <v>D</v>
          </cell>
          <cell r="F501">
            <v>1003.84</v>
          </cell>
          <cell r="G501">
            <v>0</v>
          </cell>
          <cell r="H501">
            <v>1815.3</v>
          </cell>
        </row>
        <row r="502">
          <cell r="A502" t="str">
            <v>41.50.75.00</v>
          </cell>
          <cell r="B502" t="str">
            <v>-</v>
          </cell>
          <cell r="C502" t="str">
            <v>Outras Variac Monetaria Passiva</v>
          </cell>
          <cell r="D502">
            <v>44000</v>
          </cell>
          <cell r="E502" t="str">
            <v>D</v>
          </cell>
          <cell r="F502">
            <v>21000</v>
          </cell>
          <cell r="G502">
            <v>0</v>
          </cell>
          <cell r="H502">
            <v>65000</v>
          </cell>
        </row>
        <row r="504">
          <cell r="A504" t="str">
            <v>-----------</v>
          </cell>
          <cell r="B504" t="str">
            <v>--</v>
          </cell>
          <cell r="C504" t="str">
            <v>-------------------------------------------------------------------</v>
          </cell>
          <cell r="D504" t="str">
            <v>-------------------</v>
          </cell>
          <cell r="E504" t="str">
            <v>-</v>
          </cell>
          <cell r="F504" t="str">
            <v>-------------------</v>
          </cell>
          <cell r="G504" t="e">
            <v>#NAME?</v>
          </cell>
          <cell r="H504" t="str">
            <v>07AB - 1.00.01.068</v>
          </cell>
        </row>
        <row r="505">
          <cell r="A505" t="str">
            <v>_x000C_----------</v>
          </cell>
          <cell r="B505" t="str">
            <v>--</v>
          </cell>
          <cell r="C505" t="str">
            <v>-------------------------------------------------------------------</v>
          </cell>
          <cell r="D505" t="str">
            <v>-------------------</v>
          </cell>
          <cell r="E505" t="str">
            <v>-</v>
          </cell>
          <cell r="F505" t="str">
            <v>-------------------</v>
          </cell>
          <cell r="G505" t="str">
            <v>-------------------</v>
          </cell>
          <cell r="H505" t="str">
            <v>------ Página:</v>
          </cell>
        </row>
        <row r="506">
          <cell r="A506" t="str">
            <v>Urucum Mine</v>
          </cell>
          <cell r="B506" t="str">
            <v>ra</v>
          </cell>
          <cell r="C506" t="str">
            <v>ção S.A</v>
          </cell>
          <cell r="H506" t="str">
            <v>Balancete</v>
          </cell>
        </row>
        <row r="507">
          <cell r="A507" t="str">
            <v>Período: 01</v>
          </cell>
          <cell r="B507" t="str">
            <v>/0</v>
          </cell>
          <cell r="C507" t="str">
            <v>2/2008 A 29/02/2008 -----------------------------------------------</v>
          </cell>
          <cell r="D507" t="str">
            <v>-------------------</v>
          </cell>
          <cell r="E507" t="str">
            <v>-</v>
          </cell>
          <cell r="F507" t="str">
            <v>-------------------</v>
          </cell>
          <cell r="G507" t="str">
            <v>-------------------</v>
          </cell>
          <cell r="H507" t="str">
            <v>10/03/2008 - 09:4</v>
          </cell>
        </row>
        <row r="509">
          <cell r="A509" t="str">
            <v>Título</v>
          </cell>
          <cell r="D509" t="str">
            <v>Saldo Inicial</v>
          </cell>
          <cell r="F509" t="str">
            <v>Débito</v>
          </cell>
          <cell r="G509" t="str">
            <v>Crédito</v>
          </cell>
          <cell r="H509" t="str">
            <v>Saldo Final</v>
          </cell>
        </row>
        <row r="510">
          <cell r="A510" t="str">
            <v>-----------</v>
          </cell>
          <cell r="B510" t="str">
            <v>--</v>
          </cell>
          <cell r="C510" t="str">
            <v>-------------------------------------------------------------------</v>
          </cell>
          <cell r="D510" t="str">
            <v>-----------------</v>
          </cell>
          <cell r="F510" t="str">
            <v>------------------</v>
          </cell>
          <cell r="G510" t="str">
            <v>------------------</v>
          </cell>
          <cell r="H510" t="str">
            <v>-----------------</v>
          </cell>
        </row>
        <row r="511">
          <cell r="A511" t="str">
            <v>41.50.75.30</v>
          </cell>
          <cell r="B511" t="str">
            <v>-</v>
          </cell>
          <cell r="C511" t="str">
            <v>V.M Passiva s/Prov p/Contingencias</v>
          </cell>
          <cell r="D511">
            <v>44000</v>
          </cell>
          <cell r="E511" t="str">
            <v>D</v>
          </cell>
          <cell r="F511">
            <v>21000</v>
          </cell>
          <cell r="G511">
            <v>0</v>
          </cell>
          <cell r="H511">
            <v>65000</v>
          </cell>
        </row>
        <row r="512">
          <cell r="A512" t="str">
            <v>41.50.77.00</v>
          </cell>
          <cell r="B512" t="str">
            <v>-</v>
          </cell>
          <cell r="C512" t="str">
            <v>Despesas Financeiras Diversas</v>
          </cell>
          <cell r="D512">
            <v>155946.07999999999</v>
          </cell>
          <cell r="E512" t="str">
            <v>D</v>
          </cell>
          <cell r="F512">
            <v>116399.63</v>
          </cell>
          <cell r="G512">
            <v>629.6</v>
          </cell>
          <cell r="H512">
            <v>271716.11</v>
          </cell>
        </row>
        <row r="513">
          <cell r="A513" t="str">
            <v>41.50.77.02</v>
          </cell>
          <cell r="B513" t="str">
            <v>-</v>
          </cell>
          <cell r="C513" t="str">
            <v>Despesas Bancarias</v>
          </cell>
          <cell r="D513">
            <v>923.8</v>
          </cell>
          <cell r="E513" t="str">
            <v>D</v>
          </cell>
          <cell r="F513">
            <v>1082.94</v>
          </cell>
          <cell r="G513">
            <v>0</v>
          </cell>
          <cell r="H513">
            <v>2006.74</v>
          </cell>
        </row>
        <row r="514">
          <cell r="A514" t="str">
            <v>41.50.77.03</v>
          </cell>
          <cell r="B514" t="str">
            <v>-</v>
          </cell>
          <cell r="C514" t="str">
            <v>Cpmf</v>
          </cell>
          <cell r="D514">
            <v>15437.81</v>
          </cell>
          <cell r="E514" t="str">
            <v>D</v>
          </cell>
          <cell r="F514">
            <v>0</v>
          </cell>
          <cell r="G514">
            <v>0</v>
          </cell>
          <cell r="H514">
            <v>15437.81</v>
          </cell>
        </row>
        <row r="515">
          <cell r="A515" t="str">
            <v>41.50.77.08</v>
          </cell>
          <cell r="B515" t="str">
            <v>-</v>
          </cell>
          <cell r="C515" t="str">
            <v>IOF e IOC</v>
          </cell>
          <cell r="D515">
            <v>25047.59</v>
          </cell>
          <cell r="E515" t="str">
            <v>D</v>
          </cell>
          <cell r="F515">
            <v>471.42</v>
          </cell>
          <cell r="G515">
            <v>292.81</v>
          </cell>
          <cell r="H515">
            <v>25226.2</v>
          </cell>
        </row>
        <row r="516">
          <cell r="A516" t="str">
            <v>41.50.77.09</v>
          </cell>
          <cell r="B516" t="str">
            <v>-</v>
          </cell>
          <cell r="C516" t="str">
            <v>Multas</v>
          </cell>
          <cell r="D516">
            <v>4634.05</v>
          </cell>
          <cell r="E516" t="str">
            <v>D</v>
          </cell>
          <cell r="F516">
            <v>4916.63</v>
          </cell>
          <cell r="G516">
            <v>336.79</v>
          </cell>
          <cell r="H516">
            <v>9213.89</v>
          </cell>
        </row>
        <row r="517">
          <cell r="A517" t="str">
            <v>41.50.77.10</v>
          </cell>
          <cell r="B517" t="str">
            <v>-</v>
          </cell>
          <cell r="C517" t="str">
            <v>IOF s/ Mutuo</v>
          </cell>
          <cell r="D517">
            <v>108320.25</v>
          </cell>
          <cell r="E517" t="str">
            <v>D</v>
          </cell>
          <cell r="F517">
            <v>109928.64</v>
          </cell>
          <cell r="G517">
            <v>0</v>
          </cell>
          <cell r="H517">
            <v>218248.89</v>
          </cell>
        </row>
        <row r="518">
          <cell r="A518" t="str">
            <v>41.50.77.11</v>
          </cell>
          <cell r="B518" t="str">
            <v>-</v>
          </cell>
          <cell r="C518" t="str">
            <v>Despesas de Aplic.Financ.-AssFin Cvrd</v>
          </cell>
          <cell r="D518">
            <v>1582.58</v>
          </cell>
          <cell r="E518" t="str">
            <v>D</v>
          </cell>
          <cell r="F518">
            <v>0</v>
          </cell>
          <cell r="G518">
            <v>0</v>
          </cell>
          <cell r="H518">
            <v>1582.58</v>
          </cell>
        </row>
        <row r="519">
          <cell r="A519" t="str">
            <v>41.50.85.00</v>
          </cell>
          <cell r="B519" t="str">
            <v>-</v>
          </cell>
          <cell r="C519" t="str">
            <v>Despesas Financeiras - Prov.Ambiental</v>
          </cell>
          <cell r="D519">
            <v>137000</v>
          </cell>
          <cell r="E519" t="str">
            <v>D</v>
          </cell>
          <cell r="F519">
            <v>92000</v>
          </cell>
          <cell r="G519">
            <v>0</v>
          </cell>
          <cell r="H519">
            <v>229000</v>
          </cell>
        </row>
        <row r="520">
          <cell r="A520" t="str">
            <v>41.50.85.01</v>
          </cell>
          <cell r="B520" t="str">
            <v>-</v>
          </cell>
          <cell r="C520" t="str">
            <v>Despesas Financeiras - Prov.Ambiental</v>
          </cell>
          <cell r="D520">
            <v>137000</v>
          </cell>
          <cell r="E520" t="str">
            <v>D</v>
          </cell>
          <cell r="F520">
            <v>92000</v>
          </cell>
          <cell r="G520">
            <v>0</v>
          </cell>
          <cell r="H520">
            <v>229000</v>
          </cell>
        </row>
        <row r="521">
          <cell r="A521" t="str">
            <v>41.65.00.00</v>
          </cell>
          <cell r="B521" t="str">
            <v>-</v>
          </cell>
          <cell r="C521" t="str">
            <v>Outras Rec/Despesas Operacionais</v>
          </cell>
          <cell r="D521">
            <v>232781.95</v>
          </cell>
          <cell r="E521" t="str">
            <v>D</v>
          </cell>
          <cell r="F521">
            <v>235727.88</v>
          </cell>
          <cell r="G521">
            <v>0</v>
          </cell>
          <cell r="H521">
            <v>468509.83</v>
          </cell>
        </row>
        <row r="522">
          <cell r="A522" t="str">
            <v>41.65.01.00</v>
          </cell>
          <cell r="B522" t="str">
            <v>-</v>
          </cell>
          <cell r="C522" t="str">
            <v>Outras Rec/Despesas Operacionais</v>
          </cell>
          <cell r="D522">
            <v>351.76</v>
          </cell>
          <cell r="E522" t="str">
            <v>D</v>
          </cell>
          <cell r="F522">
            <v>0</v>
          </cell>
          <cell r="G522">
            <v>0</v>
          </cell>
          <cell r="H522">
            <v>351.76</v>
          </cell>
        </row>
        <row r="523">
          <cell r="A523" t="str">
            <v>41.65.01.02</v>
          </cell>
          <cell r="B523" t="str">
            <v>-</v>
          </cell>
          <cell r="C523" t="str">
            <v>Equivalencia Patrimonial</v>
          </cell>
          <cell r="D523">
            <v>351.76</v>
          </cell>
          <cell r="E523" t="str">
            <v>D</v>
          </cell>
          <cell r="F523">
            <v>0</v>
          </cell>
          <cell r="G523">
            <v>0</v>
          </cell>
          <cell r="H523">
            <v>351.76</v>
          </cell>
        </row>
        <row r="524">
          <cell r="A524" t="str">
            <v>41.65.10.00</v>
          </cell>
          <cell r="B524" t="str">
            <v>-</v>
          </cell>
          <cell r="C524" t="str">
            <v>Outras Receitas</v>
          </cell>
          <cell r="D524">
            <v>400</v>
          </cell>
          <cell r="E524" t="str">
            <v>C</v>
          </cell>
          <cell r="F524">
            <v>0</v>
          </cell>
          <cell r="G524">
            <v>0</v>
          </cell>
          <cell r="H524">
            <v>400</v>
          </cell>
        </row>
        <row r="525">
          <cell r="A525" t="str">
            <v>41.65.10.01</v>
          </cell>
          <cell r="B525" t="str">
            <v>-</v>
          </cell>
          <cell r="C525" t="str">
            <v>Outras Receitas</v>
          </cell>
          <cell r="D525">
            <v>400</v>
          </cell>
          <cell r="E525" t="str">
            <v>C</v>
          </cell>
          <cell r="F525">
            <v>0</v>
          </cell>
          <cell r="G525">
            <v>0</v>
          </cell>
          <cell r="H525">
            <v>400</v>
          </cell>
        </row>
        <row r="526">
          <cell r="A526" t="str">
            <v>41.65.25.00</v>
          </cell>
          <cell r="B526" t="str">
            <v>-</v>
          </cell>
          <cell r="C526" t="str">
            <v>Outras Despesas Operacionais</v>
          </cell>
          <cell r="D526">
            <v>202499.97</v>
          </cell>
          <cell r="E526" t="str">
            <v>D</v>
          </cell>
          <cell r="F526">
            <v>202500</v>
          </cell>
          <cell r="G526">
            <v>0</v>
          </cell>
          <cell r="H526">
            <v>404999.97</v>
          </cell>
        </row>
        <row r="527">
          <cell r="A527" t="str">
            <v>41.65.25.01</v>
          </cell>
          <cell r="B527" t="str">
            <v>-</v>
          </cell>
          <cell r="C527" t="str">
            <v>Outras Despesas Operacionais</v>
          </cell>
          <cell r="D527">
            <v>0.03</v>
          </cell>
          <cell r="E527" t="str">
            <v>C</v>
          </cell>
          <cell r="F527">
            <v>0</v>
          </cell>
          <cell r="G527">
            <v>0</v>
          </cell>
          <cell r="H527">
            <v>0.03</v>
          </cell>
        </row>
        <row r="528">
          <cell r="A528" t="str">
            <v>41.65.25.02</v>
          </cell>
          <cell r="B528" t="str">
            <v>-</v>
          </cell>
          <cell r="C528" t="str">
            <v>Participação nos Resultados</v>
          </cell>
          <cell r="D528">
            <v>202500</v>
          </cell>
          <cell r="E528" t="str">
            <v>D</v>
          </cell>
          <cell r="F528">
            <v>202500</v>
          </cell>
          <cell r="G528">
            <v>0</v>
          </cell>
          <cell r="H528">
            <v>405000</v>
          </cell>
        </row>
        <row r="529">
          <cell r="A529" t="str">
            <v>41.65.47.00</v>
          </cell>
          <cell r="B529" t="str">
            <v>-</v>
          </cell>
          <cell r="C529" t="str">
            <v>Outras Provisoes</v>
          </cell>
          <cell r="D529">
            <v>30400.84</v>
          </cell>
          <cell r="E529" t="str">
            <v>D</v>
          </cell>
          <cell r="F529">
            <v>33227.879999999997</v>
          </cell>
          <cell r="G529">
            <v>0</v>
          </cell>
          <cell r="H529">
            <v>63628.72</v>
          </cell>
        </row>
        <row r="530">
          <cell r="A530" t="str">
            <v>41.65.47.10</v>
          </cell>
          <cell r="B530" t="str">
            <v>-</v>
          </cell>
          <cell r="C530" t="str">
            <v>Provisão Perda Mútuo</v>
          </cell>
          <cell r="D530">
            <v>30400.84</v>
          </cell>
          <cell r="E530" t="str">
            <v>D</v>
          </cell>
          <cell r="F530">
            <v>33227.879999999997</v>
          </cell>
          <cell r="G530">
            <v>0</v>
          </cell>
          <cell r="H530">
            <v>63628.72</v>
          </cell>
        </row>
        <row r="531">
          <cell r="A531" t="str">
            <v>41.65.70.00</v>
          </cell>
          <cell r="B531" t="str">
            <v>-</v>
          </cell>
          <cell r="C531" t="str">
            <v>Icms s/ Vendas MI - Outros</v>
          </cell>
          <cell r="D531">
            <v>30.42</v>
          </cell>
          <cell r="E531" t="str">
            <v>C</v>
          </cell>
          <cell r="F531">
            <v>0</v>
          </cell>
          <cell r="G531">
            <v>0</v>
          </cell>
          <cell r="H531">
            <v>30.42</v>
          </cell>
        </row>
        <row r="532">
          <cell r="A532" t="str">
            <v>41.65.70.01</v>
          </cell>
          <cell r="B532" t="str">
            <v>-</v>
          </cell>
          <cell r="C532" t="str">
            <v>Icms s/ Vendas MI - Outros</v>
          </cell>
          <cell r="D532">
            <v>30.42</v>
          </cell>
          <cell r="E532" t="str">
            <v>C</v>
          </cell>
          <cell r="F532">
            <v>0</v>
          </cell>
          <cell r="G532">
            <v>0</v>
          </cell>
          <cell r="H532">
            <v>30.42</v>
          </cell>
        </row>
        <row r="533">
          <cell r="A533" t="str">
            <v>41.65.72.00</v>
          </cell>
          <cell r="B533" t="str">
            <v>-</v>
          </cell>
          <cell r="C533" t="str">
            <v>Pis  s/ Vendas MI - Outros</v>
          </cell>
          <cell r="D533">
            <v>7.17</v>
          </cell>
          <cell r="E533" t="str">
            <v>C</v>
          </cell>
          <cell r="F533">
            <v>0</v>
          </cell>
          <cell r="G533">
            <v>0</v>
          </cell>
          <cell r="H533">
            <v>7.17</v>
          </cell>
        </row>
        <row r="534">
          <cell r="A534" t="str">
            <v>41.65.72.01</v>
          </cell>
          <cell r="B534" t="str">
            <v>-</v>
          </cell>
          <cell r="C534" t="str">
            <v>Pis s/ Vendas MI - Outros</v>
          </cell>
          <cell r="D534">
            <v>7.17</v>
          </cell>
          <cell r="E534" t="str">
            <v>C</v>
          </cell>
          <cell r="F534">
            <v>0</v>
          </cell>
          <cell r="G534">
            <v>0</v>
          </cell>
          <cell r="H534">
            <v>7.17</v>
          </cell>
        </row>
        <row r="535">
          <cell r="A535" t="str">
            <v>41.65.74.00</v>
          </cell>
          <cell r="B535" t="str">
            <v>-</v>
          </cell>
          <cell r="C535" t="str">
            <v>Cofins s/ Vendas MI - Outros</v>
          </cell>
          <cell r="D535">
            <v>33.03</v>
          </cell>
          <cell r="E535" t="str">
            <v>C</v>
          </cell>
          <cell r="F535">
            <v>0</v>
          </cell>
          <cell r="G535">
            <v>0</v>
          </cell>
          <cell r="H535">
            <v>33.03</v>
          </cell>
        </row>
        <row r="536">
          <cell r="A536" t="str">
            <v>41.65.74.01</v>
          </cell>
          <cell r="B536" t="str">
            <v>-</v>
          </cell>
          <cell r="C536" t="str">
            <v>Cofins s/ Vendas MI - Outros</v>
          </cell>
          <cell r="D536">
            <v>33.03</v>
          </cell>
          <cell r="E536" t="str">
            <v>C</v>
          </cell>
          <cell r="F536">
            <v>0</v>
          </cell>
          <cell r="G536">
            <v>0</v>
          </cell>
          <cell r="H536">
            <v>33.03</v>
          </cell>
        </row>
        <row r="537">
          <cell r="A537" t="str">
            <v>42.00.00.00</v>
          </cell>
          <cell r="B537" t="str">
            <v>-</v>
          </cell>
          <cell r="C537" t="str">
            <v>Resultado Nao Operacional</v>
          </cell>
          <cell r="D537">
            <v>311650.71999999997</v>
          </cell>
          <cell r="E537" t="str">
            <v>D</v>
          </cell>
          <cell r="F537">
            <v>3196509.56</v>
          </cell>
          <cell r="G537">
            <v>35170.51</v>
          </cell>
          <cell r="H537">
            <v>3472989.77</v>
          </cell>
        </row>
        <row r="538">
          <cell r="A538" t="str">
            <v>42.01.00.00</v>
          </cell>
          <cell r="B538" t="str">
            <v>-</v>
          </cell>
          <cell r="C538" t="str">
            <v>Resultado Nao Operacional</v>
          </cell>
          <cell r="D538">
            <v>311650.71999999997</v>
          </cell>
          <cell r="E538" t="str">
            <v>D</v>
          </cell>
          <cell r="F538">
            <v>3196509.56</v>
          </cell>
          <cell r="G538">
            <v>35170.51</v>
          </cell>
          <cell r="H538">
            <v>3472989.77</v>
          </cell>
        </row>
        <row r="539">
          <cell r="A539" t="str">
            <v>42.01.01.00</v>
          </cell>
          <cell r="B539" t="str">
            <v>-</v>
          </cell>
          <cell r="C539" t="str">
            <v>Ganhos e Perdas</v>
          </cell>
          <cell r="D539">
            <v>311650.71999999997</v>
          </cell>
          <cell r="E539" t="str">
            <v>D</v>
          </cell>
          <cell r="F539">
            <v>131150.03</v>
          </cell>
          <cell r="G539">
            <v>0</v>
          </cell>
          <cell r="H539">
            <v>442800.75</v>
          </cell>
        </row>
        <row r="540">
          <cell r="A540" t="str">
            <v>42.01.01.03</v>
          </cell>
          <cell r="B540" t="str">
            <v>-</v>
          </cell>
          <cell r="C540" t="str">
            <v>Baixa do Permanente por Inutilização</v>
          </cell>
          <cell r="D540">
            <v>311650.71999999997</v>
          </cell>
          <cell r="E540" t="str">
            <v>D</v>
          </cell>
          <cell r="F540">
            <v>131150.03</v>
          </cell>
          <cell r="G540">
            <v>0</v>
          </cell>
          <cell r="H540">
            <v>442800.75</v>
          </cell>
        </row>
        <row r="541">
          <cell r="A541" t="str">
            <v>42.01.10.00</v>
          </cell>
          <cell r="B541" t="str">
            <v>-</v>
          </cell>
          <cell r="C541" t="str">
            <v>Custo de Capacidade Ociosa</v>
          </cell>
          <cell r="D541">
            <v>0</v>
          </cell>
          <cell r="F541">
            <v>3065359.53</v>
          </cell>
          <cell r="G541">
            <v>35170.51</v>
          </cell>
          <cell r="H541">
            <v>3030189.02</v>
          </cell>
        </row>
        <row r="542">
          <cell r="A542" t="str">
            <v>42.01.10.02</v>
          </cell>
          <cell r="B542" t="str">
            <v>-</v>
          </cell>
          <cell r="C542" t="str">
            <v>Custo Capacidade Ociosa - Depreciação</v>
          </cell>
          <cell r="D542">
            <v>0</v>
          </cell>
          <cell r="F542">
            <v>58791.16</v>
          </cell>
          <cell r="G542">
            <v>0</v>
          </cell>
          <cell r="H542">
            <v>58791.16</v>
          </cell>
        </row>
        <row r="543">
          <cell r="A543" t="str">
            <v>42.01.10.04</v>
          </cell>
          <cell r="B543" t="str">
            <v>-</v>
          </cell>
          <cell r="C543" t="str">
            <v>Custo Capacidade Ociosa - Pessoal</v>
          </cell>
          <cell r="D543">
            <v>0</v>
          </cell>
          <cell r="F543">
            <v>233779.82</v>
          </cell>
          <cell r="G543">
            <v>34173.32</v>
          </cell>
          <cell r="H543">
            <v>199606.5</v>
          </cell>
        </row>
        <row r="544">
          <cell r="A544" t="str">
            <v>42.01.10.05</v>
          </cell>
          <cell r="B544" t="str">
            <v>-</v>
          </cell>
          <cell r="C544" t="str">
            <v>Custo Capacidade Ociosa - Material</v>
          </cell>
          <cell r="D544">
            <v>0</v>
          </cell>
          <cell r="F544">
            <v>52434.14</v>
          </cell>
          <cell r="G544">
            <v>0</v>
          </cell>
          <cell r="H544">
            <v>52434.14</v>
          </cell>
        </row>
        <row r="545">
          <cell r="A545" t="str">
            <v>42.01.10.06</v>
          </cell>
          <cell r="B545" t="str">
            <v>-</v>
          </cell>
          <cell r="C545" t="str">
            <v>Custo Capac.Ociosa - Serv. e Gasto Geral</v>
          </cell>
          <cell r="D545">
            <v>0</v>
          </cell>
          <cell r="F545">
            <v>616698.97</v>
          </cell>
          <cell r="G545">
            <v>997.19</v>
          </cell>
          <cell r="H545">
            <v>615701.78</v>
          </cell>
        </row>
        <row r="546">
          <cell r="A546" t="str">
            <v>42.01.10.07</v>
          </cell>
          <cell r="B546" t="str">
            <v>-</v>
          </cell>
          <cell r="C546" t="str">
            <v>Custo Capac.Ociosa - Gastos Indiretos</v>
          </cell>
          <cell r="D546">
            <v>0</v>
          </cell>
          <cell r="F546">
            <v>2103655.44</v>
          </cell>
          <cell r="G546">
            <v>0</v>
          </cell>
          <cell r="H546">
            <v>2103655.44</v>
          </cell>
        </row>
        <row r="547">
          <cell r="A547" t="str">
            <v>43.00.00.00</v>
          </cell>
          <cell r="B547" t="str">
            <v>-</v>
          </cell>
          <cell r="C547" t="str">
            <v>Provisoes e Participacoes</v>
          </cell>
          <cell r="D547">
            <v>873516.56</v>
          </cell>
          <cell r="E547" t="str">
            <v>D</v>
          </cell>
          <cell r="F547">
            <v>1810479.74</v>
          </cell>
          <cell r="G547">
            <v>37000</v>
          </cell>
          <cell r="H547">
            <v>2646996.2999999998</v>
          </cell>
        </row>
        <row r="548">
          <cell r="A548" t="str">
            <v>43.01.00.00</v>
          </cell>
          <cell r="B548" t="str">
            <v>-</v>
          </cell>
          <cell r="C548" t="str">
            <v>Provisoes</v>
          </cell>
          <cell r="D548">
            <v>873516.56</v>
          </cell>
          <cell r="E548" t="str">
            <v>D</v>
          </cell>
          <cell r="F548">
            <v>1810479.74</v>
          </cell>
          <cell r="G548">
            <v>37000</v>
          </cell>
          <cell r="H548">
            <v>2646996.2999999998</v>
          </cell>
        </row>
        <row r="549">
          <cell r="A549" t="str">
            <v>43.01.01.00</v>
          </cell>
          <cell r="B549" t="str">
            <v>-</v>
          </cell>
          <cell r="C549" t="str">
            <v>Provisao p/Imposto Sobre a Renda</v>
          </cell>
          <cell r="D549">
            <v>641203.54</v>
          </cell>
          <cell r="E549" t="str">
            <v>D</v>
          </cell>
          <cell r="F549">
            <v>1328744.93</v>
          </cell>
          <cell r="G549">
            <v>27000</v>
          </cell>
          <cell r="H549">
            <v>1942948.47</v>
          </cell>
        </row>
        <row r="550">
          <cell r="A550" t="str">
            <v>43.01.01.01</v>
          </cell>
          <cell r="B550" t="str">
            <v>-</v>
          </cell>
          <cell r="C550" t="str">
            <v>Provisao p/Imposto Sobre a Renda</v>
          </cell>
          <cell r="D550">
            <v>522400.32</v>
          </cell>
          <cell r="E550" t="str">
            <v>D</v>
          </cell>
          <cell r="F550">
            <v>807443.94</v>
          </cell>
          <cell r="G550">
            <v>0</v>
          </cell>
          <cell r="H550">
            <v>1329844.26</v>
          </cell>
        </row>
        <row r="551">
          <cell r="A551" t="str">
            <v>43.01.01.03</v>
          </cell>
          <cell r="B551" t="str">
            <v>-</v>
          </cell>
          <cell r="C551" t="str">
            <v>Imposto de Renda Diferido</v>
          </cell>
          <cell r="D551">
            <v>156803.22</v>
          </cell>
          <cell r="E551" t="str">
            <v>D</v>
          </cell>
          <cell r="F551">
            <v>521300.99</v>
          </cell>
          <cell r="G551">
            <v>0</v>
          </cell>
          <cell r="H551">
            <v>678104.21</v>
          </cell>
        </row>
        <row r="552">
          <cell r="A552" t="str">
            <v>43.01.01.06</v>
          </cell>
          <cell r="B552" t="str">
            <v>-</v>
          </cell>
          <cell r="C552" t="str">
            <v>IR Diferido - Ativo Ambiental</v>
          </cell>
          <cell r="D552">
            <v>38000</v>
          </cell>
          <cell r="E552" t="str">
            <v>C</v>
          </cell>
          <cell r="F552">
            <v>0</v>
          </cell>
          <cell r="G552">
            <v>27000</v>
          </cell>
          <cell r="H552">
            <v>65000</v>
          </cell>
        </row>
        <row r="553">
          <cell r="A553" t="str">
            <v>43.01.05.00</v>
          </cell>
          <cell r="B553" t="str">
            <v>-</v>
          </cell>
          <cell r="C553" t="str">
            <v>Provisao p/Contribuicao Social</v>
          </cell>
          <cell r="D553">
            <v>232313.02</v>
          </cell>
          <cell r="E553" t="str">
            <v>D</v>
          </cell>
          <cell r="F553">
            <v>481734.81</v>
          </cell>
          <cell r="G553">
            <v>10000</v>
          </cell>
          <cell r="H553">
            <v>704047.83</v>
          </cell>
        </row>
        <row r="554">
          <cell r="A554" t="str">
            <v>43.01.05.01</v>
          </cell>
          <cell r="B554" t="str">
            <v>-</v>
          </cell>
          <cell r="C554" t="str">
            <v>Provisao p/Contribuicao Social</v>
          </cell>
          <cell r="D554">
            <v>189863.87</v>
          </cell>
          <cell r="E554" t="str">
            <v>D</v>
          </cell>
          <cell r="F554">
            <v>294066.45</v>
          </cell>
          <cell r="G554">
            <v>0</v>
          </cell>
          <cell r="H554">
            <v>483930.32</v>
          </cell>
        </row>
        <row r="555">
          <cell r="A555" t="str">
            <v>43.01.05.03</v>
          </cell>
          <cell r="B555" t="str">
            <v>-</v>
          </cell>
          <cell r="C555" t="str">
            <v>Contribuicao Social Diferida</v>
          </cell>
          <cell r="D555">
            <v>56449.15</v>
          </cell>
          <cell r="E555" t="str">
            <v>D</v>
          </cell>
          <cell r="F555">
            <v>187668.36</v>
          </cell>
          <cell r="G555">
            <v>0</v>
          </cell>
          <cell r="H555">
            <v>244117.51</v>
          </cell>
        </row>
        <row r="556">
          <cell r="A556" t="str">
            <v>43.01.05.06</v>
          </cell>
          <cell r="B556" t="str">
            <v>-</v>
          </cell>
          <cell r="C556" t="str">
            <v>CS Diferido - Ativo Ambiental</v>
          </cell>
          <cell r="D556">
            <v>14000</v>
          </cell>
          <cell r="E556" t="str">
            <v>C</v>
          </cell>
          <cell r="F556">
            <v>0</v>
          </cell>
          <cell r="G556">
            <v>10000</v>
          </cell>
          <cell r="H556">
            <v>24000</v>
          </cell>
        </row>
        <row r="557">
          <cell r="A557" t="str">
            <v>44.00.00.00</v>
          </cell>
          <cell r="B557" t="str">
            <v>-</v>
          </cell>
          <cell r="C557" t="str">
            <v>Resultado Mensal</v>
          </cell>
          <cell r="D557">
            <v>4005981.05</v>
          </cell>
          <cell r="E557" t="str">
            <v>C</v>
          </cell>
          <cell r="F557">
            <v>0</v>
          </cell>
          <cell r="G557">
            <v>8654890.5700000003</v>
          </cell>
          <cell r="H557">
            <v>12660871.619999999</v>
          </cell>
        </row>
        <row r="558">
          <cell r="A558" t="str">
            <v>44.01.00.00</v>
          </cell>
          <cell r="B558" t="str">
            <v>-</v>
          </cell>
          <cell r="C558" t="str">
            <v>Resultado Mensal</v>
          </cell>
          <cell r="D558">
            <v>4005981.05</v>
          </cell>
          <cell r="E558" t="str">
            <v>C</v>
          </cell>
          <cell r="F558">
            <v>0</v>
          </cell>
          <cell r="G558">
            <v>8654890.5700000003</v>
          </cell>
          <cell r="H558">
            <v>12660871.619999999</v>
          </cell>
        </row>
        <row r="559">
          <cell r="A559" t="str">
            <v>44.01.01.00</v>
          </cell>
          <cell r="B559" t="str">
            <v>-</v>
          </cell>
          <cell r="C559" t="str">
            <v>Resultado Mensal</v>
          </cell>
          <cell r="D559">
            <v>4005981.05</v>
          </cell>
          <cell r="E559" t="str">
            <v>C</v>
          </cell>
          <cell r="F559">
            <v>0</v>
          </cell>
          <cell r="G559">
            <v>8654890.5700000003</v>
          </cell>
          <cell r="H559">
            <v>12660871.619999999</v>
          </cell>
        </row>
        <row r="560">
          <cell r="A560" t="str">
            <v>44.01.01.01</v>
          </cell>
          <cell r="B560" t="str">
            <v>-</v>
          </cell>
          <cell r="C560" t="str">
            <v>Resultado Mensal</v>
          </cell>
          <cell r="D560">
            <v>4005981.05</v>
          </cell>
          <cell r="E560" t="str">
            <v>C</v>
          </cell>
          <cell r="F560">
            <v>0</v>
          </cell>
          <cell r="G560">
            <v>8654890.5700000003</v>
          </cell>
          <cell r="H560">
            <v>12660871.619999999</v>
          </cell>
        </row>
        <row r="561">
          <cell r="A561" t="str">
            <v>50.00.00.00</v>
          </cell>
          <cell r="B561" t="str">
            <v>-</v>
          </cell>
          <cell r="C561" t="str">
            <v>Custos</v>
          </cell>
          <cell r="D561">
            <v>0</v>
          </cell>
          <cell r="F561">
            <v>19115285.41</v>
          </cell>
          <cell r="G561">
            <v>19115285.41</v>
          </cell>
          <cell r="H561">
            <v>0</v>
          </cell>
        </row>
        <row r="562">
          <cell r="A562" t="str">
            <v>51.00.00.00</v>
          </cell>
          <cell r="B562" t="str">
            <v>-</v>
          </cell>
          <cell r="C562" t="str">
            <v>Pessoal</v>
          </cell>
          <cell r="D562">
            <v>1357525.19</v>
          </cell>
          <cell r="E562" t="str">
            <v>D</v>
          </cell>
          <cell r="F562">
            <v>1768970.21</v>
          </cell>
          <cell r="G562">
            <v>718921.52</v>
          </cell>
          <cell r="H562">
            <v>2407573.88</v>
          </cell>
        </row>
        <row r="563">
          <cell r="A563" t="str">
            <v>51.01.00.00</v>
          </cell>
          <cell r="B563" t="str">
            <v>-</v>
          </cell>
          <cell r="C563" t="str">
            <v>Gastos com  Pessoal</v>
          </cell>
          <cell r="D563">
            <v>823528.32</v>
          </cell>
          <cell r="E563" t="str">
            <v>D</v>
          </cell>
          <cell r="F563">
            <v>974159.65</v>
          </cell>
          <cell r="G563">
            <v>420809.55</v>
          </cell>
          <cell r="H563">
            <v>1376878.42</v>
          </cell>
        </row>
        <row r="564">
          <cell r="A564" t="str">
            <v>51.01.01.00</v>
          </cell>
          <cell r="B564" t="str">
            <v>-</v>
          </cell>
          <cell r="C564" t="str">
            <v>Salario Basico</v>
          </cell>
          <cell r="D564">
            <v>475066.98</v>
          </cell>
          <cell r="E564" t="str">
            <v>D</v>
          </cell>
          <cell r="F564">
            <v>416386.61</v>
          </cell>
          <cell r="G564">
            <v>84525.7</v>
          </cell>
          <cell r="H564">
            <v>806927.89</v>
          </cell>
        </row>
        <row r="565">
          <cell r="A565" t="str">
            <v>51.01.01.01</v>
          </cell>
          <cell r="B565" t="str">
            <v>-</v>
          </cell>
          <cell r="C565" t="str">
            <v>Salario Basico</v>
          </cell>
          <cell r="D565">
            <v>475066.98</v>
          </cell>
          <cell r="E565" t="str">
            <v>D</v>
          </cell>
          <cell r="F565">
            <v>416386.61</v>
          </cell>
          <cell r="G565">
            <v>84525.7</v>
          </cell>
          <cell r="H565">
            <v>806927.89</v>
          </cell>
        </row>
        <row r="566">
          <cell r="A566" t="str">
            <v>51.01.03.00</v>
          </cell>
          <cell r="B566" t="str">
            <v>-</v>
          </cell>
          <cell r="C566" t="str">
            <v>Adicionais Legais</v>
          </cell>
          <cell r="D566">
            <v>84829.88</v>
          </cell>
          <cell r="E566" t="str">
            <v>D</v>
          </cell>
          <cell r="F566">
            <v>89174.17</v>
          </cell>
          <cell r="G566">
            <v>29811.88</v>
          </cell>
          <cell r="H566">
            <v>144192.17000000001</v>
          </cell>
        </row>
        <row r="567">
          <cell r="A567" t="str">
            <v>51.01.03.01</v>
          </cell>
          <cell r="B567" t="str">
            <v>-</v>
          </cell>
          <cell r="C567" t="str">
            <v>Adicional Noturno</v>
          </cell>
          <cell r="D567">
            <v>45755.19</v>
          </cell>
          <cell r="E567" t="str">
            <v>D</v>
          </cell>
          <cell r="F567">
            <v>48642.51</v>
          </cell>
          <cell r="G567">
            <v>17474.53</v>
          </cell>
          <cell r="H567">
            <v>76923.17</v>
          </cell>
        </row>
        <row r="568">
          <cell r="A568" t="str">
            <v>51.01.03.02</v>
          </cell>
          <cell r="B568" t="str">
            <v>-</v>
          </cell>
          <cell r="C568" t="str">
            <v>Insalubridade</v>
          </cell>
          <cell r="D568">
            <v>18617.439999999999</v>
          </cell>
          <cell r="E568" t="str">
            <v>D</v>
          </cell>
          <cell r="F568">
            <v>26474.799999999999</v>
          </cell>
          <cell r="G568">
            <v>11225.38</v>
          </cell>
          <cell r="H568">
            <v>33866.86</v>
          </cell>
        </row>
        <row r="569">
          <cell r="A569" t="str">
            <v>51.01.03.03</v>
          </cell>
          <cell r="B569" t="str">
            <v>-</v>
          </cell>
          <cell r="C569" t="str">
            <v>Periculosidade</v>
          </cell>
          <cell r="D569">
            <v>20457.25</v>
          </cell>
          <cell r="E569" t="str">
            <v>D</v>
          </cell>
          <cell r="F569">
            <v>14056.86</v>
          </cell>
          <cell r="G569">
            <v>1111.97</v>
          </cell>
          <cell r="H569">
            <v>33402.14</v>
          </cell>
        </row>
        <row r="570">
          <cell r="A570" t="str">
            <v>51.01.04.00</v>
          </cell>
          <cell r="B570" t="str">
            <v>-</v>
          </cell>
          <cell r="C570" t="str">
            <v>Serv Extraordinarios/Adicionais</v>
          </cell>
          <cell r="D570">
            <v>17666.16</v>
          </cell>
          <cell r="E570" t="str">
            <v>D</v>
          </cell>
          <cell r="F570">
            <v>13906.7</v>
          </cell>
          <cell r="G570">
            <v>3055.47</v>
          </cell>
          <cell r="H570">
            <v>28517.39</v>
          </cell>
        </row>
        <row r="571">
          <cell r="A571" t="str">
            <v>51.01.04.01</v>
          </cell>
          <cell r="B571" t="str">
            <v>-</v>
          </cell>
          <cell r="C571" t="str">
            <v>Horas Extras Dias Uteis</v>
          </cell>
          <cell r="D571">
            <v>16132.14</v>
          </cell>
          <cell r="E571" t="str">
            <v>D</v>
          </cell>
          <cell r="F571">
            <v>10999.49</v>
          </cell>
          <cell r="G571">
            <v>1592.1</v>
          </cell>
          <cell r="H571">
            <v>25539.53</v>
          </cell>
        </row>
        <row r="572">
          <cell r="A572" t="str">
            <v>51.01.04.02</v>
          </cell>
          <cell r="B572" t="str">
            <v>-</v>
          </cell>
          <cell r="C572" t="str">
            <v>Horas Extras Sab/Dom/Feriados</v>
          </cell>
          <cell r="D572">
            <v>1534.02</v>
          </cell>
          <cell r="E572" t="str">
            <v>D</v>
          </cell>
          <cell r="F572">
            <v>2907.21</v>
          </cell>
          <cell r="G572">
            <v>1463.37</v>
          </cell>
          <cell r="H572">
            <v>2977.86</v>
          </cell>
        </row>
        <row r="573">
          <cell r="A573" t="str">
            <v>51.01.10.00</v>
          </cell>
          <cell r="B573" t="str">
            <v>-</v>
          </cell>
          <cell r="C573" t="str">
            <v>Adicionais por Acordo</v>
          </cell>
          <cell r="D573">
            <v>71379.259999999995</v>
          </cell>
          <cell r="E573" t="str">
            <v>D</v>
          </cell>
          <cell r="F573">
            <v>40014.400000000001</v>
          </cell>
          <cell r="G573">
            <v>17017.07</v>
          </cell>
          <cell r="H573">
            <v>94376.59</v>
          </cell>
        </row>
        <row r="574">
          <cell r="A574" t="str">
            <v>51.01.10.03</v>
          </cell>
          <cell r="B574" t="str">
            <v>-</v>
          </cell>
          <cell r="C574" t="str">
            <v>Outros Adicionais por Acordo</v>
          </cell>
          <cell r="D574">
            <v>71379.259999999995</v>
          </cell>
          <cell r="E574" t="str">
            <v>D</v>
          </cell>
          <cell r="F574">
            <v>40014.400000000001</v>
          </cell>
          <cell r="G574">
            <v>17017.07</v>
          </cell>
          <cell r="H574">
            <v>94376.59</v>
          </cell>
        </row>
        <row r="575">
          <cell r="A575" t="str">
            <v>51.01.11.00</v>
          </cell>
          <cell r="B575" t="str">
            <v>-</v>
          </cell>
          <cell r="C575" t="str">
            <v>Ferias/Abono Legal</v>
          </cell>
          <cell r="D575">
            <v>89259.08</v>
          </cell>
          <cell r="E575" t="str">
            <v>D</v>
          </cell>
          <cell r="F575">
            <v>326311.84000000003</v>
          </cell>
          <cell r="G575">
            <v>263150.52</v>
          </cell>
          <cell r="H575">
            <v>152420.4</v>
          </cell>
        </row>
        <row r="576">
          <cell r="A576" t="str">
            <v>51.01.11.01</v>
          </cell>
          <cell r="B576" t="str">
            <v>-</v>
          </cell>
          <cell r="C576" t="str">
            <v>Ferias/Abono Legal</v>
          </cell>
          <cell r="D576">
            <v>89259.08</v>
          </cell>
          <cell r="E576" t="str">
            <v>D</v>
          </cell>
          <cell r="F576">
            <v>326311.84000000003</v>
          </cell>
          <cell r="G576">
            <v>263150.52</v>
          </cell>
          <cell r="H576">
            <v>152420.4</v>
          </cell>
        </row>
        <row r="577">
          <cell r="A577" t="str">
            <v>51.01.12.00</v>
          </cell>
          <cell r="B577" t="str">
            <v>-</v>
          </cell>
          <cell r="C577" t="str">
            <v>Decimo Terceiro Salario</v>
          </cell>
          <cell r="D577">
            <v>62902.91</v>
          </cell>
          <cell r="E577" t="str">
            <v>D</v>
          </cell>
          <cell r="F577">
            <v>65910.28</v>
          </cell>
          <cell r="G577">
            <v>17804.8</v>
          </cell>
          <cell r="H577">
            <v>111008.39</v>
          </cell>
        </row>
        <row r="578">
          <cell r="A578" t="str">
            <v>51.01.12.01</v>
          </cell>
          <cell r="B578" t="str">
            <v>-</v>
          </cell>
          <cell r="C578" t="str">
            <v>Decimo Terceiro Salario</v>
          </cell>
          <cell r="D578">
            <v>62902.91</v>
          </cell>
          <cell r="E578" t="str">
            <v>D</v>
          </cell>
          <cell r="F578">
            <v>65910.28</v>
          </cell>
          <cell r="G578">
            <v>17804.8</v>
          </cell>
          <cell r="H578">
            <v>111008.39</v>
          </cell>
        </row>
        <row r="579">
          <cell r="A579" t="str">
            <v>51.01.13.00</v>
          </cell>
          <cell r="B579" t="str">
            <v>-</v>
          </cell>
          <cell r="C579" t="str">
            <v>Vale Transporte</v>
          </cell>
          <cell r="D579">
            <v>7577.53</v>
          </cell>
          <cell r="E579" t="str">
            <v>D</v>
          </cell>
          <cell r="F579">
            <v>6832.68</v>
          </cell>
          <cell r="G579">
            <v>101.82</v>
          </cell>
          <cell r="H579">
            <v>14308.39</v>
          </cell>
        </row>
        <row r="580">
          <cell r="A580" t="str">
            <v>51.01.13.01</v>
          </cell>
          <cell r="B580" t="str">
            <v>-</v>
          </cell>
          <cell r="C580" t="str">
            <v>Vale Transporte</v>
          </cell>
          <cell r="D580">
            <v>7577.53</v>
          </cell>
          <cell r="E580" t="str">
            <v>D</v>
          </cell>
          <cell r="F580">
            <v>6832.68</v>
          </cell>
          <cell r="G580">
            <v>101.82</v>
          </cell>
          <cell r="H580">
            <v>14308.39</v>
          </cell>
        </row>
        <row r="581">
          <cell r="A581" t="str">
            <v>51.01.15.00</v>
          </cell>
          <cell r="B581" t="str">
            <v>-</v>
          </cell>
          <cell r="C581" t="str">
            <v>Outros Beneficios Legais</v>
          </cell>
          <cell r="D581">
            <v>14846.52</v>
          </cell>
          <cell r="E581" t="str">
            <v>D</v>
          </cell>
          <cell r="F581">
            <v>15622.97</v>
          </cell>
          <cell r="G581">
            <v>5342.29</v>
          </cell>
          <cell r="H581">
            <v>25127.200000000001</v>
          </cell>
        </row>
        <row r="582">
          <cell r="A582" t="str">
            <v>51.01.15.01</v>
          </cell>
          <cell r="B582" t="str">
            <v>-</v>
          </cell>
          <cell r="C582" t="str">
            <v>Outros Beneficios Legais</v>
          </cell>
          <cell r="D582">
            <v>14846.52</v>
          </cell>
          <cell r="E582" t="str">
            <v>D</v>
          </cell>
          <cell r="F582">
            <v>15622.97</v>
          </cell>
          <cell r="G582">
            <v>5342.29</v>
          </cell>
          <cell r="H582">
            <v>25127.200000000001</v>
          </cell>
        </row>
        <row r="583">
          <cell r="A583" t="str">
            <v>51.02.00.00</v>
          </cell>
          <cell r="B583" t="str">
            <v>-</v>
          </cell>
          <cell r="C583" t="str">
            <v>Beneficios da Empresa</v>
          </cell>
          <cell r="D583">
            <v>136369.95000000001</v>
          </cell>
          <cell r="E583" t="str">
            <v>D</v>
          </cell>
          <cell r="F583">
            <v>316456.93</v>
          </cell>
          <cell r="G583">
            <v>83381.259999999995</v>
          </cell>
          <cell r="H583">
            <v>369445.62</v>
          </cell>
        </row>
        <row r="584">
          <cell r="A584" t="str">
            <v>51.02.01.00</v>
          </cell>
          <cell r="B584" t="str">
            <v>-</v>
          </cell>
          <cell r="C584" t="str">
            <v>Assistenc Medica/Odontol/Hospit</v>
          </cell>
          <cell r="D584">
            <v>16019.79</v>
          </cell>
          <cell r="E584" t="str">
            <v>C</v>
          </cell>
          <cell r="F584">
            <v>6040.67</v>
          </cell>
          <cell r="G584">
            <v>17758.93</v>
          </cell>
          <cell r="H584">
            <v>27738.05</v>
          </cell>
        </row>
        <row r="585">
          <cell r="A585" t="str">
            <v>51.02.01.04</v>
          </cell>
          <cell r="B585" t="str">
            <v>-</v>
          </cell>
          <cell r="C585" t="str">
            <v>Assist.Medic-Aquisic de Remedios</v>
          </cell>
          <cell r="D585">
            <v>159.07</v>
          </cell>
          <cell r="E585" t="str">
            <v>C</v>
          </cell>
          <cell r="F585">
            <v>0</v>
          </cell>
          <cell r="G585">
            <v>115.65</v>
          </cell>
          <cell r="H585">
            <v>274.72000000000003</v>
          </cell>
        </row>
        <row r="586">
          <cell r="A586" t="str">
            <v>51.02.01.06</v>
          </cell>
          <cell r="B586" t="str">
            <v>-</v>
          </cell>
          <cell r="C586" t="str">
            <v>Assistenc.Medic/Odontol/Hospitalar</v>
          </cell>
          <cell r="D586">
            <v>15860.72</v>
          </cell>
          <cell r="E586" t="str">
            <v>C</v>
          </cell>
          <cell r="F586">
            <v>6040.67</v>
          </cell>
          <cell r="G586">
            <v>17643.28</v>
          </cell>
          <cell r="H586">
            <v>27463.33</v>
          </cell>
        </row>
        <row r="588">
          <cell r="A588" t="str">
            <v>-----------</v>
          </cell>
          <cell r="B588" t="str">
            <v>--</v>
          </cell>
          <cell r="C588" t="str">
            <v>-------------------------------------------------------------------</v>
          </cell>
          <cell r="D588" t="str">
            <v>-------------------</v>
          </cell>
          <cell r="E588" t="str">
            <v>-</v>
          </cell>
          <cell r="F588" t="str">
            <v>-------------------</v>
          </cell>
          <cell r="G588" t="e">
            <v>#NAME?</v>
          </cell>
          <cell r="H588" t="str">
            <v>07AB - 1.00.01.068</v>
          </cell>
        </row>
        <row r="589">
          <cell r="A589" t="str">
            <v>_x000C_----------</v>
          </cell>
          <cell r="B589" t="str">
            <v>--</v>
          </cell>
          <cell r="C589" t="str">
            <v>-------------------------------------------------------------------</v>
          </cell>
          <cell r="D589" t="str">
            <v>-------------------</v>
          </cell>
          <cell r="E589" t="str">
            <v>-</v>
          </cell>
          <cell r="F589" t="str">
            <v>-------------------</v>
          </cell>
          <cell r="G589" t="str">
            <v>-------------------</v>
          </cell>
          <cell r="H589" t="str">
            <v>------ Página:</v>
          </cell>
        </row>
        <row r="590">
          <cell r="A590" t="str">
            <v>Urucum Mine</v>
          </cell>
          <cell r="B590" t="str">
            <v>ra</v>
          </cell>
          <cell r="C590" t="str">
            <v>ção S.A</v>
          </cell>
          <cell r="H590" t="str">
            <v>Balancete</v>
          </cell>
        </row>
        <row r="591">
          <cell r="A591" t="str">
            <v>Período: 01</v>
          </cell>
          <cell r="B591" t="str">
            <v>/0</v>
          </cell>
          <cell r="C591" t="str">
            <v>2/2008 A 29/02/2008 -----------------------------------------------</v>
          </cell>
          <cell r="D591" t="str">
            <v>-------------------</v>
          </cell>
          <cell r="E591" t="str">
            <v>-</v>
          </cell>
          <cell r="F591" t="str">
            <v>-------------------</v>
          </cell>
          <cell r="G591" t="str">
            <v>-------------------</v>
          </cell>
          <cell r="H591" t="str">
            <v>10/03/2008 - 09:4</v>
          </cell>
        </row>
        <row r="593">
          <cell r="A593" t="str">
            <v>Título</v>
          </cell>
          <cell r="D593" t="str">
            <v>Saldo Inicial</v>
          </cell>
          <cell r="F593" t="str">
            <v>Débito</v>
          </cell>
          <cell r="G593" t="str">
            <v>Crédito</v>
          </cell>
          <cell r="H593" t="str">
            <v>Saldo Final</v>
          </cell>
        </row>
        <row r="594">
          <cell r="A594" t="str">
            <v>-----------</v>
          </cell>
          <cell r="B594" t="str">
            <v>--</v>
          </cell>
          <cell r="C594" t="str">
            <v>-------------------------------------------------------------------</v>
          </cell>
          <cell r="D594" t="str">
            <v>-----------------</v>
          </cell>
          <cell r="F594" t="str">
            <v>------------------</v>
          </cell>
          <cell r="G594" t="str">
            <v>------------------</v>
          </cell>
          <cell r="H594" t="str">
            <v>-----------------</v>
          </cell>
        </row>
        <row r="595">
          <cell r="A595" t="str">
            <v>51.02.03.00</v>
          </cell>
          <cell r="B595" t="str">
            <v>-</v>
          </cell>
          <cell r="C595" t="str">
            <v>Reembolso Educacional</v>
          </cell>
          <cell r="D595">
            <v>5313.95</v>
          </cell>
          <cell r="E595" t="str">
            <v>D</v>
          </cell>
          <cell r="F595">
            <v>166657.03</v>
          </cell>
          <cell r="G595">
            <v>49128.800000000003</v>
          </cell>
          <cell r="H595">
            <v>122842.18</v>
          </cell>
        </row>
        <row r="596">
          <cell r="A596" t="str">
            <v>51.02.03.01</v>
          </cell>
          <cell r="B596" t="str">
            <v>-</v>
          </cell>
          <cell r="C596" t="str">
            <v>Reembolso Educacao-Empregados</v>
          </cell>
          <cell r="D596">
            <v>5313.95</v>
          </cell>
          <cell r="E596" t="str">
            <v>D</v>
          </cell>
          <cell r="F596">
            <v>4907.03</v>
          </cell>
          <cell r="G596">
            <v>828.8</v>
          </cell>
          <cell r="H596">
            <v>9392.18</v>
          </cell>
        </row>
        <row r="597">
          <cell r="A597" t="str">
            <v>51.02.03.03</v>
          </cell>
          <cell r="B597" t="str">
            <v>-</v>
          </cell>
          <cell r="C597" t="str">
            <v>Reemb.Educacao- Material Escolar</v>
          </cell>
          <cell r="D597">
            <v>0</v>
          </cell>
          <cell r="F597">
            <v>161750</v>
          </cell>
          <cell r="G597">
            <v>48300</v>
          </cell>
          <cell r="H597">
            <v>113450</v>
          </cell>
        </row>
        <row r="598">
          <cell r="A598" t="str">
            <v>51.02.10.00</v>
          </cell>
          <cell r="B598" t="str">
            <v>-</v>
          </cell>
          <cell r="C598" t="str">
            <v>Outros Beneficios</v>
          </cell>
          <cell r="D598">
            <v>147075.79</v>
          </cell>
          <cell r="E598" t="str">
            <v>D</v>
          </cell>
          <cell r="F598">
            <v>143759.23000000001</v>
          </cell>
          <cell r="G598">
            <v>16493.53</v>
          </cell>
          <cell r="H598">
            <v>274341.49</v>
          </cell>
        </row>
        <row r="599">
          <cell r="A599" t="str">
            <v>51.02.10.01</v>
          </cell>
          <cell r="B599" t="str">
            <v>-</v>
          </cell>
          <cell r="C599" t="str">
            <v>Reembolso Creche</v>
          </cell>
          <cell r="D599">
            <v>0</v>
          </cell>
          <cell r="F599">
            <v>217.63</v>
          </cell>
          <cell r="G599">
            <v>0</v>
          </cell>
          <cell r="H599">
            <v>217.63</v>
          </cell>
        </row>
        <row r="600">
          <cell r="A600" t="str">
            <v>51.02.10.02</v>
          </cell>
          <cell r="B600" t="str">
            <v>-</v>
          </cell>
          <cell r="C600" t="str">
            <v>Despesas com Falecimento</v>
          </cell>
          <cell r="D600">
            <v>2000</v>
          </cell>
          <cell r="E600" t="str">
            <v>D</v>
          </cell>
          <cell r="F600">
            <v>0</v>
          </cell>
          <cell r="G600">
            <v>0</v>
          </cell>
          <cell r="H600">
            <v>2000</v>
          </cell>
        </row>
        <row r="601">
          <cell r="A601" t="str">
            <v>51.02.10.07</v>
          </cell>
          <cell r="B601" t="str">
            <v>-</v>
          </cell>
          <cell r="C601" t="str">
            <v>Demais Beneficios Empresas</v>
          </cell>
          <cell r="D601">
            <v>62135.79</v>
          </cell>
          <cell r="E601" t="str">
            <v>D</v>
          </cell>
          <cell r="F601">
            <v>62581.599999999999</v>
          </cell>
          <cell r="G601">
            <v>16493.53</v>
          </cell>
          <cell r="H601">
            <v>108223.86</v>
          </cell>
        </row>
        <row r="602">
          <cell r="A602" t="str">
            <v>51.02.10.09</v>
          </cell>
          <cell r="B602" t="str">
            <v>-</v>
          </cell>
          <cell r="C602" t="str">
            <v>Cesta Basica</v>
          </cell>
          <cell r="D602">
            <v>82940</v>
          </cell>
          <cell r="E602" t="str">
            <v>D</v>
          </cell>
          <cell r="F602">
            <v>80960</v>
          </cell>
          <cell r="G602">
            <v>0</v>
          </cell>
          <cell r="H602">
            <v>163900</v>
          </cell>
        </row>
        <row r="603">
          <cell r="A603" t="str">
            <v>51.05.00.00</v>
          </cell>
          <cell r="B603" t="str">
            <v>-</v>
          </cell>
          <cell r="C603" t="str">
            <v>Obrigacoes Sociais/Trabalhistas</v>
          </cell>
          <cell r="D603">
            <v>386757.12</v>
          </cell>
          <cell r="E603" t="str">
            <v>D</v>
          </cell>
          <cell r="F603">
            <v>471903.25</v>
          </cell>
          <cell r="G603">
            <v>214157.68</v>
          </cell>
          <cell r="H603">
            <v>644502.68999999994</v>
          </cell>
        </row>
        <row r="604">
          <cell r="A604" t="str">
            <v>51.05.01.00</v>
          </cell>
          <cell r="B604" t="str">
            <v>-</v>
          </cell>
          <cell r="C604" t="str">
            <v>Contribuicao Previdencia Social</v>
          </cell>
          <cell r="D604">
            <v>276249.05</v>
          </cell>
          <cell r="E604" t="str">
            <v>D</v>
          </cell>
          <cell r="F604">
            <v>348406.87</v>
          </cell>
          <cell r="G604">
            <v>165367.32999999999</v>
          </cell>
          <cell r="H604">
            <v>459288.59</v>
          </cell>
        </row>
        <row r="605">
          <cell r="A605" t="str">
            <v>51.05.01.01</v>
          </cell>
          <cell r="B605" t="str">
            <v>-</v>
          </cell>
          <cell r="C605" t="str">
            <v>Contribuicao Previdencia Social</v>
          </cell>
          <cell r="D605">
            <v>256496.74</v>
          </cell>
          <cell r="E605" t="str">
            <v>D</v>
          </cell>
          <cell r="F605">
            <v>288968.39</v>
          </cell>
          <cell r="G605">
            <v>81290.06</v>
          </cell>
          <cell r="H605">
            <v>464175.07</v>
          </cell>
        </row>
        <row r="606">
          <cell r="A606" t="str">
            <v>51.05.01.02</v>
          </cell>
          <cell r="B606" t="str">
            <v>-</v>
          </cell>
          <cell r="C606" t="str">
            <v>INSS s/Decimo Terceiro Salario</v>
          </cell>
          <cell r="D606">
            <v>19534.650000000001</v>
          </cell>
          <cell r="E606" t="str">
            <v>D</v>
          </cell>
          <cell r="F606">
            <v>20600.05</v>
          </cell>
          <cell r="G606">
            <v>5586.58</v>
          </cell>
          <cell r="H606">
            <v>34548.120000000003</v>
          </cell>
        </row>
        <row r="607">
          <cell r="A607" t="str">
            <v>51.05.01.03</v>
          </cell>
          <cell r="B607" t="str">
            <v>-</v>
          </cell>
          <cell r="C607" t="str">
            <v>Inss Ferias</v>
          </cell>
          <cell r="D607">
            <v>217.66</v>
          </cell>
          <cell r="E607" t="str">
            <v>D</v>
          </cell>
          <cell r="F607">
            <v>38838.43</v>
          </cell>
          <cell r="G607">
            <v>78490.69</v>
          </cell>
          <cell r="H607">
            <v>39434.6</v>
          </cell>
        </row>
        <row r="608">
          <cell r="A608" t="str">
            <v>51.05.05.00</v>
          </cell>
          <cell r="B608" t="str">
            <v>-</v>
          </cell>
          <cell r="C608" t="str">
            <v>Contribuicao FGTS</v>
          </cell>
          <cell r="D608">
            <v>85405.03</v>
          </cell>
          <cell r="E608" t="str">
            <v>D</v>
          </cell>
          <cell r="F608">
            <v>98216.09</v>
          </cell>
          <cell r="G608">
            <v>43110.78</v>
          </cell>
          <cell r="H608">
            <v>140510.34</v>
          </cell>
        </row>
        <row r="609">
          <cell r="A609" t="str">
            <v>51.05.05.01</v>
          </cell>
          <cell r="B609" t="str">
            <v>-</v>
          </cell>
          <cell r="C609" t="str">
            <v>Contribuicao FGTS</v>
          </cell>
          <cell r="D609">
            <v>79466.559999999998</v>
          </cell>
          <cell r="E609" t="str">
            <v>D</v>
          </cell>
          <cell r="F609">
            <v>80281.72</v>
          </cell>
          <cell r="G609">
            <v>20948.259999999998</v>
          </cell>
          <cell r="H609">
            <v>138800.01999999999</v>
          </cell>
        </row>
        <row r="610">
          <cell r="A610" t="str">
            <v>51.05.05.02</v>
          </cell>
          <cell r="B610" t="str">
            <v>-</v>
          </cell>
          <cell r="C610" t="str">
            <v>FGTS s/Decimo Terceiro Salario</v>
          </cell>
          <cell r="D610">
            <v>5567.42</v>
          </cell>
          <cell r="E610" t="str">
            <v>D</v>
          </cell>
          <cell r="F610">
            <v>7411.35</v>
          </cell>
          <cell r="G610">
            <v>2761.83</v>
          </cell>
          <cell r="H610">
            <v>10216.94</v>
          </cell>
        </row>
        <row r="611">
          <cell r="A611" t="str">
            <v>51.05.05.03</v>
          </cell>
          <cell r="B611" t="str">
            <v>-</v>
          </cell>
          <cell r="C611" t="str">
            <v>FGTS - Rescisao Contrato</v>
          </cell>
          <cell r="D611">
            <v>486.07</v>
          </cell>
          <cell r="E611" t="str">
            <v>D</v>
          </cell>
          <cell r="F611">
            <v>264.72000000000003</v>
          </cell>
          <cell r="G611">
            <v>0</v>
          </cell>
          <cell r="H611">
            <v>750.79</v>
          </cell>
        </row>
        <row r="612">
          <cell r="A612" t="str">
            <v>51.05.05.04</v>
          </cell>
          <cell r="B612" t="str">
            <v>-</v>
          </cell>
          <cell r="C612" t="str">
            <v>Fgts Ferias</v>
          </cell>
          <cell r="D612">
            <v>115.02</v>
          </cell>
          <cell r="E612" t="str">
            <v>C</v>
          </cell>
          <cell r="F612">
            <v>10258.299999999999</v>
          </cell>
          <cell r="G612">
            <v>19400.689999999999</v>
          </cell>
          <cell r="H612">
            <v>9257.41</v>
          </cell>
        </row>
        <row r="613">
          <cell r="A613" t="str">
            <v>51.05.10.00</v>
          </cell>
          <cell r="B613" t="str">
            <v>-</v>
          </cell>
          <cell r="C613" t="str">
            <v>Contrib. Previdenc Complementar</v>
          </cell>
          <cell r="D613">
            <v>21413.89</v>
          </cell>
          <cell r="E613" t="str">
            <v>D</v>
          </cell>
          <cell r="F613">
            <v>22522.639999999999</v>
          </cell>
          <cell r="G613">
            <v>5679.57</v>
          </cell>
          <cell r="H613">
            <v>38256.959999999999</v>
          </cell>
        </row>
        <row r="614">
          <cell r="A614" t="str">
            <v>51.05.10.01</v>
          </cell>
          <cell r="B614" t="str">
            <v>-</v>
          </cell>
          <cell r="C614" t="str">
            <v>Contribuicao Valia</v>
          </cell>
          <cell r="D614">
            <v>188.21</v>
          </cell>
          <cell r="E614" t="str">
            <v>D</v>
          </cell>
          <cell r="F614">
            <v>348.36</v>
          </cell>
          <cell r="G614">
            <v>0</v>
          </cell>
          <cell r="H614">
            <v>536.57000000000005</v>
          </cell>
        </row>
        <row r="615">
          <cell r="A615" t="str">
            <v>51.05.10.04</v>
          </cell>
          <cell r="B615" t="str">
            <v>-</v>
          </cell>
          <cell r="C615" t="str">
            <v>Contribuicao Ordinaria Valiaprev</v>
          </cell>
          <cell r="D615">
            <v>21225.68</v>
          </cell>
          <cell r="E615" t="str">
            <v>D</v>
          </cell>
          <cell r="F615">
            <v>22174.28</v>
          </cell>
          <cell r="G615">
            <v>5679.57</v>
          </cell>
          <cell r="H615">
            <v>37720.39</v>
          </cell>
        </row>
        <row r="616">
          <cell r="A616" t="str">
            <v>51.05.20.00</v>
          </cell>
          <cell r="B616" t="str">
            <v>-</v>
          </cell>
          <cell r="C616" t="str">
            <v>Obrigacoes Trabalhistas</v>
          </cell>
          <cell r="D616">
            <v>3689.15</v>
          </cell>
          <cell r="E616" t="str">
            <v>D</v>
          </cell>
          <cell r="F616">
            <v>2757.65</v>
          </cell>
          <cell r="G616">
            <v>0</v>
          </cell>
          <cell r="H616">
            <v>6446.8</v>
          </cell>
        </row>
        <row r="617">
          <cell r="A617" t="str">
            <v>51.05.20.01</v>
          </cell>
          <cell r="B617" t="str">
            <v>-</v>
          </cell>
          <cell r="C617" t="str">
            <v>Rescisao Contrato de Trabalho</v>
          </cell>
          <cell r="D617">
            <v>3689.15</v>
          </cell>
          <cell r="E617" t="str">
            <v>D</v>
          </cell>
          <cell r="F617">
            <v>2757.65</v>
          </cell>
          <cell r="G617">
            <v>0</v>
          </cell>
          <cell r="H617">
            <v>6446.8</v>
          </cell>
        </row>
        <row r="618">
          <cell r="A618" t="str">
            <v>51.06.00.00</v>
          </cell>
          <cell r="B618" t="str">
            <v>-</v>
          </cell>
          <cell r="C618" t="str">
            <v>Outros Gastos com Pessoal</v>
          </cell>
          <cell r="D618">
            <v>3253.8</v>
          </cell>
          <cell r="E618" t="str">
            <v>D</v>
          </cell>
          <cell r="F618">
            <v>78.8</v>
          </cell>
          <cell r="G618">
            <v>0</v>
          </cell>
          <cell r="H618">
            <v>3332.6</v>
          </cell>
        </row>
        <row r="619">
          <cell r="A619" t="str">
            <v>51.06.01.00</v>
          </cell>
          <cell r="B619" t="str">
            <v>-</v>
          </cell>
          <cell r="C619" t="str">
            <v>Outros Gastos com Pessoal</v>
          </cell>
          <cell r="D619">
            <v>3253.8</v>
          </cell>
          <cell r="E619" t="str">
            <v>D</v>
          </cell>
          <cell r="F619">
            <v>78.8</v>
          </cell>
          <cell r="G619">
            <v>0</v>
          </cell>
          <cell r="H619">
            <v>3332.6</v>
          </cell>
        </row>
        <row r="620">
          <cell r="A620" t="str">
            <v>51.06.01.01</v>
          </cell>
          <cell r="B620" t="str">
            <v>-</v>
          </cell>
          <cell r="C620" t="str">
            <v>Outros Gastos com Pessoal</v>
          </cell>
          <cell r="D620">
            <v>3253.8</v>
          </cell>
          <cell r="E620" t="str">
            <v>D</v>
          </cell>
          <cell r="F620">
            <v>78.8</v>
          </cell>
          <cell r="G620">
            <v>0</v>
          </cell>
          <cell r="H620">
            <v>3332.6</v>
          </cell>
        </row>
        <row r="621">
          <cell r="A621" t="str">
            <v>51.10.00.00</v>
          </cell>
          <cell r="B621" t="str">
            <v>-</v>
          </cell>
          <cell r="C621" t="str">
            <v>Pessoal Transitorio</v>
          </cell>
          <cell r="D621">
            <v>7616</v>
          </cell>
          <cell r="E621" t="str">
            <v>D</v>
          </cell>
          <cell r="F621">
            <v>6371.58</v>
          </cell>
          <cell r="G621">
            <v>573.03</v>
          </cell>
          <cell r="H621">
            <v>13414.55</v>
          </cell>
        </row>
        <row r="622">
          <cell r="A622" t="str">
            <v>51.10.02.00</v>
          </cell>
          <cell r="B622" t="str">
            <v>-</v>
          </cell>
          <cell r="C622" t="str">
            <v>Estagiarios</v>
          </cell>
          <cell r="D622">
            <v>7616</v>
          </cell>
          <cell r="E622" t="str">
            <v>D</v>
          </cell>
          <cell r="F622">
            <v>6371.58</v>
          </cell>
          <cell r="G622">
            <v>573.03</v>
          </cell>
          <cell r="H622">
            <v>13414.55</v>
          </cell>
        </row>
        <row r="623">
          <cell r="A623" t="str">
            <v>51.10.02.02</v>
          </cell>
          <cell r="B623" t="str">
            <v>-</v>
          </cell>
          <cell r="C623" t="str">
            <v>Estagiarios Nivel Superior</v>
          </cell>
          <cell r="D623">
            <v>7616</v>
          </cell>
          <cell r="E623" t="str">
            <v>D</v>
          </cell>
          <cell r="F623">
            <v>6371.58</v>
          </cell>
          <cell r="G623">
            <v>573.03</v>
          </cell>
          <cell r="H623">
            <v>13414.55</v>
          </cell>
        </row>
        <row r="624">
          <cell r="A624" t="str">
            <v>52.00.00.00</v>
          </cell>
          <cell r="B624" t="str">
            <v>-</v>
          </cell>
          <cell r="C624" t="str">
            <v>Materiais</v>
          </cell>
          <cell r="D624">
            <v>1305275.51</v>
          </cell>
          <cell r="E624" t="str">
            <v>D</v>
          </cell>
          <cell r="F624">
            <v>1415897.46</v>
          </cell>
          <cell r="G624">
            <v>236914.92</v>
          </cell>
          <cell r="H624">
            <v>2484258.0499999998</v>
          </cell>
        </row>
        <row r="625">
          <cell r="A625" t="str">
            <v>52.01.00.00</v>
          </cell>
          <cell r="B625" t="str">
            <v>-</v>
          </cell>
          <cell r="C625" t="str">
            <v>Materias de Manutencao</v>
          </cell>
          <cell r="D625">
            <v>839938.03</v>
          </cell>
          <cell r="E625" t="str">
            <v>D</v>
          </cell>
          <cell r="F625">
            <v>1078370.8400000001</v>
          </cell>
          <cell r="G625">
            <v>179597.89</v>
          </cell>
          <cell r="H625">
            <v>1738710.98</v>
          </cell>
        </row>
        <row r="626">
          <cell r="A626" t="str">
            <v>52.01.01.00</v>
          </cell>
          <cell r="B626" t="str">
            <v>-</v>
          </cell>
          <cell r="C626" t="str">
            <v>Material de Manut-Diversos</v>
          </cell>
          <cell r="D626">
            <v>258976.11</v>
          </cell>
          <cell r="E626" t="str">
            <v>D</v>
          </cell>
          <cell r="F626">
            <v>344880.71</v>
          </cell>
          <cell r="G626">
            <v>116903.08</v>
          </cell>
          <cell r="H626">
            <v>486953.74</v>
          </cell>
        </row>
        <row r="627">
          <cell r="A627" t="str">
            <v>52.01.01.01</v>
          </cell>
          <cell r="B627" t="str">
            <v>-</v>
          </cell>
          <cell r="C627" t="str">
            <v>Material Manut-Mecanico</v>
          </cell>
          <cell r="D627">
            <v>226585.68</v>
          </cell>
          <cell r="E627" t="str">
            <v>D</v>
          </cell>
          <cell r="F627">
            <v>265400.96000000002</v>
          </cell>
          <cell r="G627">
            <v>113540.59</v>
          </cell>
          <cell r="H627">
            <v>378446.05</v>
          </cell>
        </row>
        <row r="628">
          <cell r="A628" t="str">
            <v>52.01.01.02</v>
          </cell>
          <cell r="B628" t="str">
            <v>-</v>
          </cell>
          <cell r="C628" t="str">
            <v>Material Manut-Eletrico</v>
          </cell>
          <cell r="D628">
            <v>32390.43</v>
          </cell>
          <cell r="E628" t="str">
            <v>D</v>
          </cell>
          <cell r="F628">
            <v>79479.75</v>
          </cell>
          <cell r="G628">
            <v>3362.49</v>
          </cell>
          <cell r="H628">
            <v>108507.69</v>
          </cell>
        </row>
        <row r="629">
          <cell r="A629" t="str">
            <v>52.01.02.00</v>
          </cell>
          <cell r="B629" t="str">
            <v>-</v>
          </cell>
          <cell r="C629" t="str">
            <v>Material de Construcao/Conservação</v>
          </cell>
          <cell r="D629">
            <v>36044.14</v>
          </cell>
          <cell r="E629" t="str">
            <v>D</v>
          </cell>
          <cell r="F629">
            <v>163637.51</v>
          </cell>
          <cell r="G629">
            <v>3916.18</v>
          </cell>
          <cell r="H629">
            <v>195765.47</v>
          </cell>
        </row>
        <row r="630">
          <cell r="A630" t="str">
            <v>52.01.02.01</v>
          </cell>
          <cell r="B630" t="str">
            <v>-</v>
          </cell>
          <cell r="C630" t="str">
            <v>Mat. Manut-Hidraulico/Pneumatico</v>
          </cell>
          <cell r="D630">
            <v>2517.84</v>
          </cell>
          <cell r="E630" t="str">
            <v>D</v>
          </cell>
          <cell r="F630">
            <v>556.33000000000004</v>
          </cell>
          <cell r="G630">
            <v>0</v>
          </cell>
          <cell r="H630">
            <v>3074.17</v>
          </cell>
        </row>
        <row r="631">
          <cell r="A631" t="str">
            <v>52.01.02.02</v>
          </cell>
          <cell r="B631" t="str">
            <v>-</v>
          </cell>
          <cell r="C631" t="str">
            <v>Material P/Solda</v>
          </cell>
          <cell r="D631">
            <v>3966.95</v>
          </cell>
          <cell r="E631" t="str">
            <v>D</v>
          </cell>
          <cell r="F631">
            <v>12186.43</v>
          </cell>
          <cell r="G631">
            <v>19.95</v>
          </cell>
          <cell r="H631">
            <v>16133.43</v>
          </cell>
        </row>
        <row r="632">
          <cell r="A632" t="str">
            <v>52.01.02.03</v>
          </cell>
          <cell r="B632" t="str">
            <v>-</v>
          </cell>
          <cell r="C632" t="str">
            <v>Mat.Const.Civil-Diversos</v>
          </cell>
          <cell r="D632">
            <v>9541.35</v>
          </cell>
          <cell r="E632" t="str">
            <v>D</v>
          </cell>
          <cell r="F632">
            <v>11349.02</v>
          </cell>
          <cell r="G632">
            <v>1615.84</v>
          </cell>
          <cell r="H632">
            <v>19274.53</v>
          </cell>
        </row>
        <row r="633">
          <cell r="A633" t="str">
            <v>52.01.02.04</v>
          </cell>
          <cell r="B633" t="str">
            <v>-</v>
          </cell>
          <cell r="C633" t="str">
            <v>Cimento e Areia</v>
          </cell>
          <cell r="D633">
            <v>483.6</v>
          </cell>
          <cell r="E633" t="str">
            <v>D</v>
          </cell>
          <cell r="F633">
            <v>1273.95</v>
          </cell>
          <cell r="G633">
            <v>0</v>
          </cell>
          <cell r="H633">
            <v>1757.55</v>
          </cell>
        </row>
        <row r="634">
          <cell r="A634" t="str">
            <v>52.01.02.05</v>
          </cell>
          <cell r="B634" t="str">
            <v>-</v>
          </cell>
          <cell r="C634" t="str">
            <v>Tijolos, Telhas e Ceramica</v>
          </cell>
          <cell r="D634">
            <v>0</v>
          </cell>
          <cell r="F634">
            <v>4247.1000000000004</v>
          </cell>
          <cell r="G634">
            <v>0</v>
          </cell>
          <cell r="H634">
            <v>4247.1000000000004</v>
          </cell>
        </row>
        <row r="635">
          <cell r="A635" t="str">
            <v>52.01.02.07</v>
          </cell>
          <cell r="B635" t="str">
            <v>-</v>
          </cell>
          <cell r="C635" t="str">
            <v>Tubos</v>
          </cell>
          <cell r="D635">
            <v>8145.39</v>
          </cell>
          <cell r="E635" t="str">
            <v>D</v>
          </cell>
          <cell r="F635">
            <v>12042.96</v>
          </cell>
          <cell r="G635">
            <v>2020.21</v>
          </cell>
          <cell r="H635">
            <v>18168.14</v>
          </cell>
        </row>
        <row r="636">
          <cell r="A636" t="str">
            <v>52.01.02.08</v>
          </cell>
          <cell r="B636" t="str">
            <v>-</v>
          </cell>
          <cell r="C636" t="str">
            <v>Mangueiras</v>
          </cell>
          <cell r="D636">
            <v>6275.63</v>
          </cell>
          <cell r="E636" t="str">
            <v>D</v>
          </cell>
          <cell r="F636">
            <v>40159.43</v>
          </cell>
          <cell r="G636">
            <v>260.18</v>
          </cell>
          <cell r="H636">
            <v>46174.879999999997</v>
          </cell>
        </row>
        <row r="637">
          <cell r="A637" t="str">
            <v>52.01.02.09</v>
          </cell>
          <cell r="B637" t="str">
            <v>-</v>
          </cell>
          <cell r="C637" t="str">
            <v>Conexoes</v>
          </cell>
          <cell r="D637">
            <v>5.75</v>
          </cell>
          <cell r="E637" t="str">
            <v>D</v>
          </cell>
          <cell r="F637">
            <v>656.33</v>
          </cell>
          <cell r="G637">
            <v>0</v>
          </cell>
          <cell r="H637">
            <v>662.08</v>
          </cell>
        </row>
        <row r="638">
          <cell r="A638" t="str">
            <v>52.01.02.10</v>
          </cell>
          <cell r="B638" t="str">
            <v>-</v>
          </cell>
          <cell r="C638" t="str">
            <v>Barra de Aco</v>
          </cell>
          <cell r="D638">
            <v>291.85000000000002</v>
          </cell>
          <cell r="E638" t="str">
            <v>D</v>
          </cell>
          <cell r="F638">
            <v>0</v>
          </cell>
          <cell r="G638">
            <v>0</v>
          </cell>
          <cell r="H638">
            <v>291.85000000000002</v>
          </cell>
        </row>
        <row r="639">
          <cell r="A639" t="str">
            <v>52.01.02.14</v>
          </cell>
          <cell r="B639" t="str">
            <v>-</v>
          </cell>
          <cell r="C639" t="str">
            <v>Laminado Plano</v>
          </cell>
          <cell r="D639">
            <v>3924.02</v>
          </cell>
          <cell r="E639" t="str">
            <v>D</v>
          </cell>
          <cell r="F639">
            <v>80499.55</v>
          </cell>
          <cell r="G639">
            <v>0</v>
          </cell>
          <cell r="H639">
            <v>84423.57</v>
          </cell>
        </row>
        <row r="640">
          <cell r="A640" t="str">
            <v>52.01.02.15</v>
          </cell>
          <cell r="B640" t="str">
            <v>-</v>
          </cell>
          <cell r="C640" t="str">
            <v>Ferragens</v>
          </cell>
          <cell r="D640">
            <v>0</v>
          </cell>
          <cell r="F640">
            <v>389.59</v>
          </cell>
          <cell r="G640">
            <v>0</v>
          </cell>
          <cell r="H640">
            <v>389.59</v>
          </cell>
        </row>
        <row r="641">
          <cell r="A641" t="str">
            <v>52.01.02.16</v>
          </cell>
          <cell r="B641" t="str">
            <v>-</v>
          </cell>
          <cell r="C641" t="str">
            <v>Material Vedacao</v>
          </cell>
          <cell r="D641">
            <v>891.76</v>
          </cell>
          <cell r="E641" t="str">
            <v>D</v>
          </cell>
          <cell r="F641">
            <v>276.82</v>
          </cell>
          <cell r="G641">
            <v>0</v>
          </cell>
          <cell r="H641">
            <v>1168.58</v>
          </cell>
        </row>
        <row r="642">
          <cell r="A642" t="str">
            <v>52.01.03.00</v>
          </cell>
          <cell r="B642" t="str">
            <v>-</v>
          </cell>
          <cell r="C642" t="str">
            <v>Componentes P/ Veiculos Maquinas</v>
          </cell>
          <cell r="D642">
            <v>448454.51</v>
          </cell>
          <cell r="E642" t="str">
            <v>D</v>
          </cell>
          <cell r="F642">
            <v>492585.88</v>
          </cell>
          <cell r="G642">
            <v>53370.33</v>
          </cell>
          <cell r="H642">
            <v>887670.06</v>
          </cell>
        </row>
        <row r="643">
          <cell r="A643" t="str">
            <v>52.01.03.01</v>
          </cell>
          <cell r="B643" t="str">
            <v>-</v>
          </cell>
          <cell r="C643" t="str">
            <v>Cabos de Aco e Acessorios</v>
          </cell>
          <cell r="D643">
            <v>1655.29</v>
          </cell>
          <cell r="E643" t="str">
            <v>D</v>
          </cell>
          <cell r="F643">
            <v>244.06</v>
          </cell>
          <cell r="G643">
            <v>22.96</v>
          </cell>
          <cell r="H643">
            <v>1876.39</v>
          </cell>
        </row>
        <row r="644">
          <cell r="A644" t="str">
            <v>52.01.03.02</v>
          </cell>
          <cell r="B644" t="str">
            <v>-</v>
          </cell>
          <cell r="C644" t="str">
            <v>Material de Consumo em Geral</v>
          </cell>
          <cell r="D644">
            <v>146.47</v>
          </cell>
          <cell r="E644" t="str">
            <v>D</v>
          </cell>
          <cell r="F644">
            <v>350.11</v>
          </cell>
          <cell r="G644">
            <v>17.05</v>
          </cell>
          <cell r="H644">
            <v>479.53</v>
          </cell>
        </row>
        <row r="645">
          <cell r="A645" t="str">
            <v>52.01.03.03</v>
          </cell>
          <cell r="B645" t="str">
            <v>-</v>
          </cell>
          <cell r="C645" t="str">
            <v>Roletes</v>
          </cell>
          <cell r="D645">
            <v>7906.72</v>
          </cell>
          <cell r="E645" t="str">
            <v>D</v>
          </cell>
          <cell r="F645">
            <v>4847.7700000000004</v>
          </cell>
          <cell r="G645">
            <v>0</v>
          </cell>
          <cell r="H645">
            <v>12754.49</v>
          </cell>
        </row>
        <row r="646">
          <cell r="A646" t="str">
            <v>52.01.03.04</v>
          </cell>
          <cell r="B646" t="str">
            <v>-</v>
          </cell>
          <cell r="C646" t="str">
            <v>Rolamentos</v>
          </cell>
          <cell r="D646">
            <v>8215.1</v>
          </cell>
          <cell r="E646" t="str">
            <v>D</v>
          </cell>
          <cell r="F646">
            <v>17696.900000000001</v>
          </cell>
          <cell r="G646">
            <v>9.35</v>
          </cell>
          <cell r="H646">
            <v>25902.65</v>
          </cell>
        </row>
        <row r="647">
          <cell r="A647" t="str">
            <v>52.01.03.06</v>
          </cell>
          <cell r="B647" t="str">
            <v>-</v>
          </cell>
          <cell r="C647" t="str">
            <v>Filtros e Elementos Filtrantes</v>
          </cell>
          <cell r="D647">
            <v>2401.63</v>
          </cell>
          <cell r="E647" t="str">
            <v>D</v>
          </cell>
          <cell r="F647">
            <v>14849.09</v>
          </cell>
          <cell r="G647">
            <v>0</v>
          </cell>
          <cell r="H647">
            <v>17250.72</v>
          </cell>
        </row>
        <row r="648">
          <cell r="A648" t="str">
            <v>52.01.03.07</v>
          </cell>
          <cell r="B648" t="str">
            <v>-</v>
          </cell>
          <cell r="C648" t="str">
            <v>Outros Compon.Pecas e Acessorios</v>
          </cell>
          <cell r="D648">
            <v>428129.3</v>
          </cell>
          <cell r="E648" t="str">
            <v>D</v>
          </cell>
          <cell r="F648">
            <v>454597.95</v>
          </cell>
          <cell r="G648">
            <v>53320.97</v>
          </cell>
          <cell r="H648">
            <v>829406.28</v>
          </cell>
        </row>
        <row r="649">
          <cell r="A649" t="str">
            <v>52.01.04.00</v>
          </cell>
          <cell r="B649" t="str">
            <v>-</v>
          </cell>
          <cell r="C649" t="str">
            <v>Material Manut - Sobressalentes</v>
          </cell>
          <cell r="D649">
            <v>22493.02</v>
          </cell>
          <cell r="E649" t="str">
            <v>D</v>
          </cell>
          <cell r="F649">
            <v>26879.040000000001</v>
          </cell>
          <cell r="G649">
            <v>919.35</v>
          </cell>
          <cell r="H649">
            <v>48452.71</v>
          </cell>
        </row>
        <row r="650">
          <cell r="A650" t="str">
            <v>52.01.04.01</v>
          </cell>
          <cell r="B650" t="str">
            <v>-</v>
          </cell>
          <cell r="C650" t="str">
            <v>Pecas Sobressalentes</v>
          </cell>
          <cell r="D650">
            <v>11966.66</v>
          </cell>
          <cell r="E650" t="str">
            <v>D</v>
          </cell>
          <cell r="F650">
            <v>10448.23</v>
          </cell>
          <cell r="G650">
            <v>0</v>
          </cell>
          <cell r="H650">
            <v>22414.89</v>
          </cell>
        </row>
        <row r="651">
          <cell r="A651" t="str">
            <v>52.01.04.02</v>
          </cell>
          <cell r="B651" t="str">
            <v>-</v>
          </cell>
          <cell r="C651" t="str">
            <v>Motores, Redutores e Geradores</v>
          </cell>
          <cell r="D651">
            <v>10526.36</v>
          </cell>
          <cell r="E651" t="str">
            <v>D</v>
          </cell>
          <cell r="F651">
            <v>16430.810000000001</v>
          </cell>
          <cell r="G651">
            <v>919.35</v>
          </cell>
          <cell r="H651">
            <v>26037.82</v>
          </cell>
        </row>
        <row r="652">
          <cell r="A652" t="str">
            <v>52.01.05.00</v>
          </cell>
          <cell r="B652" t="str">
            <v>-</v>
          </cell>
          <cell r="C652" t="str">
            <v>Material Manut - Correias Transp</v>
          </cell>
          <cell r="D652">
            <v>37405.620000000003</v>
          </cell>
          <cell r="E652" t="str">
            <v>D</v>
          </cell>
          <cell r="F652">
            <v>16243.14</v>
          </cell>
          <cell r="G652">
            <v>25.81</v>
          </cell>
          <cell r="H652">
            <v>53622.95</v>
          </cell>
        </row>
        <row r="653">
          <cell r="A653" t="str">
            <v>52.01.05.01</v>
          </cell>
          <cell r="B653" t="str">
            <v>-</v>
          </cell>
          <cell r="C653" t="str">
            <v>Correia Transportadora</v>
          </cell>
          <cell r="D653">
            <v>21026.2</v>
          </cell>
          <cell r="E653" t="str">
            <v>D</v>
          </cell>
          <cell r="F653">
            <v>14277.59</v>
          </cell>
          <cell r="G653">
            <v>0</v>
          </cell>
          <cell r="H653">
            <v>35303.79</v>
          </cell>
        </row>
        <row r="654">
          <cell r="A654" t="str">
            <v>52.01.05.02</v>
          </cell>
          <cell r="B654" t="str">
            <v>-</v>
          </cell>
          <cell r="C654" t="str">
            <v>Material Emenda Correia Transp</v>
          </cell>
          <cell r="D654">
            <v>16379.42</v>
          </cell>
          <cell r="E654" t="str">
            <v>D</v>
          </cell>
          <cell r="F654">
            <v>1965.55</v>
          </cell>
          <cell r="G654">
            <v>25.81</v>
          </cell>
          <cell r="H654">
            <v>18319.16</v>
          </cell>
        </row>
        <row r="655">
          <cell r="A655" t="str">
            <v>52.01.06.00</v>
          </cell>
          <cell r="B655" t="str">
            <v>-</v>
          </cell>
          <cell r="C655" t="str">
            <v>Material Manutenc-Lubrificantes</v>
          </cell>
          <cell r="D655">
            <v>8963.52</v>
          </cell>
          <cell r="E655" t="str">
            <v>D</v>
          </cell>
          <cell r="F655">
            <v>3304.61</v>
          </cell>
          <cell r="G655">
            <v>28.27</v>
          </cell>
          <cell r="H655">
            <v>12239.86</v>
          </cell>
        </row>
        <row r="656">
          <cell r="A656" t="str">
            <v>52.01.06.01</v>
          </cell>
          <cell r="B656" t="str">
            <v>-</v>
          </cell>
          <cell r="C656" t="str">
            <v>Mat.Manut-Oleo Lubrificantes</v>
          </cell>
          <cell r="D656">
            <v>8963.52</v>
          </cell>
          <cell r="E656" t="str">
            <v>D</v>
          </cell>
          <cell r="F656">
            <v>2465.31</v>
          </cell>
          <cell r="G656">
            <v>28.27</v>
          </cell>
          <cell r="H656">
            <v>11400.56</v>
          </cell>
        </row>
        <row r="657">
          <cell r="A657" t="str">
            <v>52.01.06.02</v>
          </cell>
          <cell r="B657" t="str">
            <v>-</v>
          </cell>
          <cell r="C657" t="str">
            <v>Mat.Manut-Graxas</v>
          </cell>
          <cell r="D657">
            <v>0</v>
          </cell>
          <cell r="F657">
            <v>839.3</v>
          </cell>
          <cell r="G657">
            <v>0</v>
          </cell>
          <cell r="H657">
            <v>839.3</v>
          </cell>
        </row>
        <row r="658">
          <cell r="A658" t="str">
            <v>52.01.07.00</v>
          </cell>
          <cell r="B658" t="str">
            <v>-</v>
          </cell>
          <cell r="C658" t="str">
            <v>Material de Manutenc-Refratarios</v>
          </cell>
          <cell r="D658">
            <v>0</v>
          </cell>
          <cell r="F658">
            <v>8591.64</v>
          </cell>
          <cell r="G658">
            <v>4295.82</v>
          </cell>
          <cell r="H658">
            <v>4295.82</v>
          </cell>
        </row>
        <row r="659">
          <cell r="A659" t="str">
            <v>52.01.07.02</v>
          </cell>
          <cell r="B659" t="str">
            <v>-</v>
          </cell>
          <cell r="C659" t="str">
            <v>Mat.Manut-Argamass/Ciment Refrat</v>
          </cell>
          <cell r="D659">
            <v>0</v>
          </cell>
          <cell r="F659">
            <v>8591.64</v>
          </cell>
          <cell r="G659">
            <v>4295.82</v>
          </cell>
          <cell r="H659">
            <v>4295.82</v>
          </cell>
        </row>
        <row r="660">
          <cell r="A660" t="str">
            <v>52.01.08.00</v>
          </cell>
          <cell r="B660" t="str">
            <v>-</v>
          </cell>
          <cell r="C660" t="str">
            <v>Materiais de Borracha</v>
          </cell>
          <cell r="D660">
            <v>0</v>
          </cell>
          <cell r="F660">
            <v>1324.95</v>
          </cell>
          <cell r="G660">
            <v>0</v>
          </cell>
          <cell r="H660">
            <v>1324.95</v>
          </cell>
        </row>
        <row r="661">
          <cell r="A661" t="str">
            <v>52.01.08.01</v>
          </cell>
          <cell r="B661" t="str">
            <v>-</v>
          </cell>
          <cell r="C661" t="str">
            <v>Pneus</v>
          </cell>
          <cell r="D661">
            <v>0</v>
          </cell>
          <cell r="F661">
            <v>1324.95</v>
          </cell>
          <cell r="G661">
            <v>0</v>
          </cell>
          <cell r="H661">
            <v>1324.95</v>
          </cell>
        </row>
        <row r="662">
          <cell r="A662" t="str">
            <v>52.01.09.00</v>
          </cell>
          <cell r="B662" t="str">
            <v>-</v>
          </cell>
          <cell r="C662" t="str">
            <v>Componentes Eletricos/Eletronicos</v>
          </cell>
          <cell r="D662">
            <v>27601.11</v>
          </cell>
          <cell r="E662" t="str">
            <v>D</v>
          </cell>
          <cell r="F662">
            <v>20923.36</v>
          </cell>
          <cell r="G662">
            <v>139.05000000000001</v>
          </cell>
          <cell r="H662">
            <v>48385.42</v>
          </cell>
        </row>
        <row r="663">
          <cell r="A663" t="str">
            <v>52.01.09.01</v>
          </cell>
          <cell r="B663" t="str">
            <v>-</v>
          </cell>
          <cell r="C663" t="str">
            <v>Componenetes p/ Equip. Eletricos</v>
          </cell>
          <cell r="D663">
            <v>3310.11</v>
          </cell>
          <cell r="E663" t="str">
            <v>D</v>
          </cell>
          <cell r="F663">
            <v>3878.62</v>
          </cell>
          <cell r="G663">
            <v>0</v>
          </cell>
          <cell r="H663">
            <v>7188.73</v>
          </cell>
        </row>
        <row r="664">
          <cell r="A664" t="str">
            <v>52.01.09.02</v>
          </cell>
          <cell r="B664" t="str">
            <v>-</v>
          </cell>
          <cell r="C664" t="str">
            <v>Fios Cabos Eletricos</v>
          </cell>
          <cell r="D664">
            <v>7536.01</v>
          </cell>
          <cell r="E664" t="str">
            <v>D</v>
          </cell>
          <cell r="F664">
            <v>7366.59</v>
          </cell>
          <cell r="G664">
            <v>123.24</v>
          </cell>
          <cell r="H664">
            <v>14779.36</v>
          </cell>
        </row>
        <row r="665">
          <cell r="A665" t="str">
            <v>52.01.09.03</v>
          </cell>
          <cell r="B665" t="str">
            <v>-</v>
          </cell>
          <cell r="C665" t="str">
            <v>Lampadas e Luminarias</v>
          </cell>
          <cell r="D665">
            <v>9813.0499999999993</v>
          </cell>
          <cell r="E665" t="str">
            <v>D</v>
          </cell>
          <cell r="F665">
            <v>4418.58</v>
          </cell>
          <cell r="G665">
            <v>15.81</v>
          </cell>
          <cell r="H665">
            <v>14215.82</v>
          </cell>
        </row>
        <row r="666">
          <cell r="A666" t="str">
            <v>52.01.09.04</v>
          </cell>
          <cell r="B666" t="str">
            <v>-</v>
          </cell>
          <cell r="C666" t="str">
            <v>Outros Comp.Eletroeletronicos</v>
          </cell>
          <cell r="D666">
            <v>6846.94</v>
          </cell>
          <cell r="E666" t="str">
            <v>D</v>
          </cell>
          <cell r="F666">
            <v>5259.57</v>
          </cell>
          <cell r="G666">
            <v>0</v>
          </cell>
          <cell r="H666">
            <v>12106.51</v>
          </cell>
        </row>
        <row r="667">
          <cell r="A667" t="str">
            <v>52.01.09.05</v>
          </cell>
          <cell r="B667" t="str">
            <v>-</v>
          </cell>
          <cell r="C667" t="str">
            <v>Material de Informatica</v>
          </cell>
          <cell r="D667">
            <v>95</v>
          </cell>
          <cell r="E667" t="str">
            <v>D</v>
          </cell>
          <cell r="F667">
            <v>0</v>
          </cell>
          <cell r="G667">
            <v>0</v>
          </cell>
          <cell r="H667">
            <v>95</v>
          </cell>
        </row>
        <row r="668">
          <cell r="A668" t="str">
            <v>52.10.00.00</v>
          </cell>
          <cell r="B668" t="str">
            <v>-</v>
          </cell>
          <cell r="C668" t="str">
            <v>Materiais Auxiliares</v>
          </cell>
          <cell r="D668">
            <v>465337.48</v>
          </cell>
          <cell r="E668" t="str">
            <v>D</v>
          </cell>
          <cell r="F668">
            <v>337526.62</v>
          </cell>
          <cell r="G668">
            <v>57317.03</v>
          </cell>
          <cell r="H668">
            <v>745547.07</v>
          </cell>
        </row>
        <row r="669">
          <cell r="A669" t="str">
            <v>52.10.01.00</v>
          </cell>
          <cell r="B669" t="str">
            <v>-</v>
          </cell>
          <cell r="C669" t="str">
            <v>Materiais Auxiliares - Quimicos</v>
          </cell>
          <cell r="D669">
            <v>0</v>
          </cell>
          <cell r="F669">
            <v>1278</v>
          </cell>
          <cell r="G669">
            <v>0</v>
          </cell>
          <cell r="H669">
            <v>1278</v>
          </cell>
        </row>
        <row r="670">
          <cell r="A670" t="str">
            <v>52.10.01.07</v>
          </cell>
          <cell r="B670" t="str">
            <v>-</v>
          </cell>
          <cell r="C670" t="str">
            <v>Mat.Aux.-Outros</v>
          </cell>
          <cell r="D670">
            <v>0</v>
          </cell>
          <cell r="F670">
            <v>1278</v>
          </cell>
          <cell r="G670">
            <v>0</v>
          </cell>
          <cell r="H670">
            <v>1278</v>
          </cell>
        </row>
        <row r="672">
          <cell r="A672" t="str">
            <v>-----------</v>
          </cell>
          <cell r="B672" t="str">
            <v>--</v>
          </cell>
          <cell r="C672" t="str">
            <v>-------------------------------------------------------------------</v>
          </cell>
          <cell r="D672" t="str">
            <v>-------------------</v>
          </cell>
          <cell r="E672" t="str">
            <v>-</v>
          </cell>
          <cell r="F672" t="str">
            <v>-------------------</v>
          </cell>
          <cell r="G672" t="e">
            <v>#NAME?</v>
          </cell>
          <cell r="H672" t="str">
            <v>07AB - 1.00.01.068</v>
          </cell>
        </row>
        <row r="673">
          <cell r="A673" t="str">
            <v>_x000C_----------</v>
          </cell>
          <cell r="B673" t="str">
            <v>--</v>
          </cell>
          <cell r="C673" t="str">
            <v>-------------------------------------------------------------------</v>
          </cell>
          <cell r="D673" t="str">
            <v>-------------------</v>
          </cell>
          <cell r="E673" t="str">
            <v>-</v>
          </cell>
          <cell r="F673" t="str">
            <v>-------------------</v>
          </cell>
          <cell r="G673" t="str">
            <v>-------------------</v>
          </cell>
          <cell r="H673" t="str">
            <v>------ Página:</v>
          </cell>
        </row>
        <row r="674">
          <cell r="A674" t="str">
            <v>Urucum Mine</v>
          </cell>
          <cell r="B674" t="str">
            <v>ra</v>
          </cell>
          <cell r="C674" t="str">
            <v>ção S.A</v>
          </cell>
          <cell r="H674" t="str">
            <v>Balancete</v>
          </cell>
        </row>
        <row r="675">
          <cell r="A675" t="str">
            <v>Período: 01</v>
          </cell>
          <cell r="B675" t="str">
            <v>/0</v>
          </cell>
          <cell r="C675" t="str">
            <v>2/2008 A 29/02/2008 -----------------------------------------------</v>
          </cell>
          <cell r="D675" t="str">
            <v>-------------------</v>
          </cell>
          <cell r="E675" t="str">
            <v>-</v>
          </cell>
          <cell r="F675" t="str">
            <v>-------------------</v>
          </cell>
          <cell r="G675" t="str">
            <v>-------------------</v>
          </cell>
          <cell r="H675" t="str">
            <v>10/03/2008 - 09:4</v>
          </cell>
        </row>
        <row r="677">
          <cell r="A677" t="str">
            <v>Título</v>
          </cell>
          <cell r="D677" t="str">
            <v>Saldo Inicial</v>
          </cell>
          <cell r="F677" t="str">
            <v>Débito</v>
          </cell>
          <cell r="G677" t="str">
            <v>Crédito</v>
          </cell>
          <cell r="H677" t="str">
            <v>Saldo Final</v>
          </cell>
        </row>
        <row r="678">
          <cell r="A678" t="str">
            <v>-----------</v>
          </cell>
          <cell r="B678" t="str">
            <v>--</v>
          </cell>
          <cell r="C678" t="str">
            <v>-------------------------------------------------------------------</v>
          </cell>
          <cell r="D678" t="str">
            <v>-----------------</v>
          </cell>
          <cell r="F678" t="str">
            <v>------------------</v>
          </cell>
          <cell r="G678" t="str">
            <v>------------------</v>
          </cell>
          <cell r="H678" t="str">
            <v>-----------------</v>
          </cell>
        </row>
        <row r="679">
          <cell r="A679" t="str">
            <v>52.10.02.00</v>
          </cell>
          <cell r="B679" t="str">
            <v>-</v>
          </cell>
          <cell r="C679" t="str">
            <v>Materiais Aux. - Supr.Operacao</v>
          </cell>
          <cell r="D679">
            <v>367484.49</v>
          </cell>
          <cell r="E679" t="str">
            <v>D</v>
          </cell>
          <cell r="F679">
            <v>234107.27</v>
          </cell>
          <cell r="G679">
            <v>40790.949999999997</v>
          </cell>
          <cell r="H679">
            <v>560800.81000000006</v>
          </cell>
        </row>
        <row r="680">
          <cell r="A680" t="str">
            <v>52.10.02.01</v>
          </cell>
          <cell r="B680" t="str">
            <v>-</v>
          </cell>
          <cell r="C680" t="str">
            <v>Mat.Aux-Explosivos</v>
          </cell>
          <cell r="D680">
            <v>40549.370000000003</v>
          </cell>
          <cell r="E680" t="str">
            <v>D</v>
          </cell>
          <cell r="F680">
            <v>6146.86</v>
          </cell>
          <cell r="G680">
            <v>3995.46</v>
          </cell>
          <cell r="H680">
            <v>42700.77</v>
          </cell>
        </row>
        <row r="681">
          <cell r="A681" t="str">
            <v>52.10.02.02</v>
          </cell>
          <cell r="B681" t="str">
            <v>-</v>
          </cell>
          <cell r="C681" t="str">
            <v>Mat.Aux-Materiais de Perfuracao</v>
          </cell>
          <cell r="D681">
            <v>28401.03</v>
          </cell>
          <cell r="E681" t="str">
            <v>D</v>
          </cell>
          <cell r="F681">
            <v>3363.55</v>
          </cell>
          <cell r="G681">
            <v>1561.65</v>
          </cell>
          <cell r="H681">
            <v>30202.93</v>
          </cell>
        </row>
        <row r="682">
          <cell r="A682" t="str">
            <v>52.10.02.03</v>
          </cell>
          <cell r="B682" t="str">
            <v>-</v>
          </cell>
          <cell r="C682" t="str">
            <v>Mat.Aux-Tubo Furacao</v>
          </cell>
          <cell r="D682">
            <v>1122.83</v>
          </cell>
          <cell r="E682" t="str">
            <v>D</v>
          </cell>
          <cell r="F682">
            <v>0</v>
          </cell>
          <cell r="G682">
            <v>0</v>
          </cell>
          <cell r="H682">
            <v>1122.83</v>
          </cell>
        </row>
        <row r="683">
          <cell r="A683" t="str">
            <v>52.10.02.04</v>
          </cell>
          <cell r="B683" t="str">
            <v>-</v>
          </cell>
          <cell r="C683" t="str">
            <v>Mat.Aux-Barra Furacao</v>
          </cell>
          <cell r="D683">
            <v>33538.36</v>
          </cell>
          <cell r="E683" t="str">
            <v>D</v>
          </cell>
          <cell r="F683">
            <v>27407.47</v>
          </cell>
          <cell r="G683">
            <v>0</v>
          </cell>
          <cell r="H683">
            <v>60945.83</v>
          </cell>
        </row>
        <row r="684">
          <cell r="A684" t="str">
            <v>52.10.02.06</v>
          </cell>
          <cell r="B684" t="str">
            <v>-</v>
          </cell>
          <cell r="C684" t="str">
            <v>Mat.Aux-Camisa P/Eletrodo</v>
          </cell>
          <cell r="D684">
            <v>33368.86</v>
          </cell>
          <cell r="E684" t="str">
            <v>D</v>
          </cell>
          <cell r="F684">
            <v>19920.900000000001</v>
          </cell>
          <cell r="G684">
            <v>0</v>
          </cell>
          <cell r="H684">
            <v>53289.760000000002</v>
          </cell>
        </row>
        <row r="685">
          <cell r="A685" t="str">
            <v>52.10.02.09</v>
          </cell>
          <cell r="B685" t="str">
            <v>-</v>
          </cell>
          <cell r="C685" t="str">
            <v>Mat.Aux de Protecao e Seguranca</v>
          </cell>
          <cell r="D685">
            <v>53111.95</v>
          </cell>
          <cell r="E685" t="str">
            <v>D</v>
          </cell>
          <cell r="F685">
            <v>25496.37</v>
          </cell>
          <cell r="G685">
            <v>4225.08</v>
          </cell>
          <cell r="H685">
            <v>74383.240000000005</v>
          </cell>
        </row>
        <row r="686">
          <cell r="A686" t="str">
            <v>52.10.02.10</v>
          </cell>
          <cell r="B686" t="str">
            <v>-</v>
          </cell>
          <cell r="C686" t="str">
            <v>Mat.Aux-Material P/ Limpeza</v>
          </cell>
          <cell r="D686">
            <v>251.77</v>
          </cell>
          <cell r="E686" t="str">
            <v>D</v>
          </cell>
          <cell r="F686">
            <v>64.900000000000006</v>
          </cell>
          <cell r="G686">
            <v>0</v>
          </cell>
          <cell r="H686">
            <v>316.67</v>
          </cell>
        </row>
        <row r="687">
          <cell r="A687" t="str">
            <v>52.10.02.11</v>
          </cell>
          <cell r="B687" t="str">
            <v>-</v>
          </cell>
          <cell r="C687" t="str">
            <v>Mat.Aux-Material P/ Pintura</v>
          </cell>
          <cell r="D687">
            <v>665.58</v>
          </cell>
          <cell r="E687" t="str">
            <v>D</v>
          </cell>
          <cell r="F687">
            <v>2752.66</v>
          </cell>
          <cell r="G687">
            <v>81.8</v>
          </cell>
          <cell r="H687">
            <v>3336.44</v>
          </cell>
        </row>
        <row r="688">
          <cell r="A688" t="str">
            <v>52.10.02.13</v>
          </cell>
          <cell r="B688" t="str">
            <v>-</v>
          </cell>
          <cell r="C688" t="str">
            <v>Mat.Aux-Mater.e Utens.p/Laborat</v>
          </cell>
          <cell r="D688">
            <v>25231.119999999999</v>
          </cell>
          <cell r="E688" t="str">
            <v>D</v>
          </cell>
          <cell r="F688">
            <v>8123.75</v>
          </cell>
          <cell r="G688">
            <v>883.17</v>
          </cell>
          <cell r="H688">
            <v>32471.7</v>
          </cell>
        </row>
        <row r="689">
          <cell r="A689" t="str">
            <v>52.10.02.14</v>
          </cell>
          <cell r="B689" t="str">
            <v>-</v>
          </cell>
          <cell r="C689" t="str">
            <v>Mat.Aux-Ferramentas e Acessorios</v>
          </cell>
          <cell r="D689">
            <v>11688.7</v>
          </cell>
          <cell r="E689" t="str">
            <v>D</v>
          </cell>
          <cell r="F689">
            <v>8233.9599999999991</v>
          </cell>
          <cell r="G689">
            <v>1998.07</v>
          </cell>
          <cell r="H689">
            <v>17924.59</v>
          </cell>
        </row>
        <row r="690">
          <cell r="A690" t="str">
            <v>52.10.02.15</v>
          </cell>
          <cell r="B690" t="str">
            <v>-</v>
          </cell>
          <cell r="C690" t="str">
            <v>Mat.Aux-Abrasivos</v>
          </cell>
          <cell r="D690">
            <v>43300.79</v>
          </cell>
          <cell r="E690" t="str">
            <v>D</v>
          </cell>
          <cell r="F690">
            <v>48151.33</v>
          </cell>
          <cell r="G690">
            <v>21826.3</v>
          </cell>
          <cell r="H690">
            <v>69625.820000000007</v>
          </cell>
        </row>
        <row r="691">
          <cell r="A691" t="str">
            <v>52.10.02.18</v>
          </cell>
          <cell r="B691" t="str">
            <v>-</v>
          </cell>
          <cell r="C691" t="str">
            <v>Mat.Aux-Pasta Soderberg</v>
          </cell>
          <cell r="D691">
            <v>51606.66</v>
          </cell>
          <cell r="E691" t="str">
            <v>D</v>
          </cell>
          <cell r="F691">
            <v>54619.48</v>
          </cell>
          <cell r="G691">
            <v>0</v>
          </cell>
          <cell r="H691">
            <v>106226.14</v>
          </cell>
        </row>
        <row r="692">
          <cell r="A692" t="str">
            <v>52.10.02.20</v>
          </cell>
          <cell r="B692" t="str">
            <v>-</v>
          </cell>
          <cell r="C692" t="str">
            <v>Mat.Aux-Gases</v>
          </cell>
          <cell r="D692">
            <v>402.46</v>
          </cell>
          <cell r="E692" t="str">
            <v>D</v>
          </cell>
          <cell r="F692">
            <v>199.52</v>
          </cell>
          <cell r="G692">
            <v>0</v>
          </cell>
          <cell r="H692">
            <v>601.98</v>
          </cell>
        </row>
        <row r="693">
          <cell r="A693" t="str">
            <v>52.10.02.21</v>
          </cell>
          <cell r="B693" t="str">
            <v>-</v>
          </cell>
          <cell r="C693" t="str">
            <v>Mat.Aux-Melaco</v>
          </cell>
          <cell r="D693">
            <v>1052.8499999999999</v>
          </cell>
          <cell r="E693" t="str">
            <v>D</v>
          </cell>
          <cell r="F693">
            <v>1393.96</v>
          </cell>
          <cell r="G693">
            <v>0</v>
          </cell>
          <cell r="H693">
            <v>2446.81</v>
          </cell>
        </row>
        <row r="694">
          <cell r="A694" t="str">
            <v>52.10.02.31</v>
          </cell>
          <cell r="B694" t="str">
            <v>-</v>
          </cell>
          <cell r="C694" t="str">
            <v>Mat.Aux-Parafusos</v>
          </cell>
          <cell r="D694">
            <v>3402.28</v>
          </cell>
          <cell r="E694" t="str">
            <v>D</v>
          </cell>
          <cell r="F694">
            <v>5791.49</v>
          </cell>
          <cell r="G694">
            <v>118.48</v>
          </cell>
          <cell r="H694">
            <v>9075.2900000000009</v>
          </cell>
        </row>
        <row r="695">
          <cell r="A695" t="str">
            <v>52.10.02.33</v>
          </cell>
          <cell r="B695" t="str">
            <v>-</v>
          </cell>
          <cell r="C695" t="str">
            <v>Mat.Aux-Barras Roscadas</v>
          </cell>
          <cell r="D695">
            <v>143.55000000000001</v>
          </cell>
          <cell r="E695" t="str">
            <v>D</v>
          </cell>
          <cell r="F695">
            <v>523.30999999999995</v>
          </cell>
          <cell r="G695">
            <v>0</v>
          </cell>
          <cell r="H695">
            <v>666.86</v>
          </cell>
        </row>
        <row r="696">
          <cell r="A696" t="str">
            <v>52.10.02.36</v>
          </cell>
          <cell r="B696" t="str">
            <v>-</v>
          </cell>
          <cell r="C696" t="str">
            <v>Outros Materiais Auxiliares</v>
          </cell>
          <cell r="D696">
            <v>31796.29</v>
          </cell>
          <cell r="E696" t="str">
            <v>D</v>
          </cell>
          <cell r="F696">
            <v>5483.78</v>
          </cell>
          <cell r="G696">
            <v>436.8</v>
          </cell>
          <cell r="H696">
            <v>36843.269999999997</v>
          </cell>
        </row>
        <row r="697">
          <cell r="A697" t="str">
            <v>52.10.02.37</v>
          </cell>
          <cell r="B697" t="str">
            <v>-</v>
          </cell>
          <cell r="C697" t="str">
            <v>Material Medico/Odontol/Veterin</v>
          </cell>
          <cell r="D697">
            <v>702.27</v>
          </cell>
          <cell r="E697" t="str">
            <v>D</v>
          </cell>
          <cell r="F697">
            <v>3138.76</v>
          </cell>
          <cell r="G697">
            <v>124.01</v>
          </cell>
          <cell r="H697">
            <v>3717.02</v>
          </cell>
        </row>
        <row r="698">
          <cell r="A698" t="str">
            <v>52.10.02.38</v>
          </cell>
          <cell r="B698" t="str">
            <v>-</v>
          </cell>
          <cell r="C698" t="str">
            <v>Artigos Limpeza/Higiene Pessoal</v>
          </cell>
          <cell r="D698">
            <v>561.04</v>
          </cell>
          <cell r="E698" t="str">
            <v>D</v>
          </cell>
          <cell r="F698">
            <v>100.78</v>
          </cell>
          <cell r="G698">
            <v>0</v>
          </cell>
          <cell r="H698">
            <v>661.82</v>
          </cell>
        </row>
        <row r="699">
          <cell r="A699" t="str">
            <v>52.10.02.39</v>
          </cell>
          <cell r="B699" t="str">
            <v>-</v>
          </cell>
          <cell r="C699" t="str">
            <v>Material P/Escritorio</v>
          </cell>
          <cell r="D699">
            <v>4872.57</v>
          </cell>
          <cell r="E699" t="str">
            <v>D</v>
          </cell>
          <cell r="F699">
            <v>11781.75</v>
          </cell>
          <cell r="G699">
            <v>5254.62</v>
          </cell>
          <cell r="H699">
            <v>11399.7</v>
          </cell>
        </row>
        <row r="700">
          <cell r="A700" t="str">
            <v>52.10.02.40</v>
          </cell>
          <cell r="B700" t="str">
            <v>-</v>
          </cell>
          <cell r="C700" t="str">
            <v>Uniformes</v>
          </cell>
          <cell r="D700">
            <v>1714.16</v>
          </cell>
          <cell r="E700" t="str">
            <v>D</v>
          </cell>
          <cell r="F700">
            <v>1412.69</v>
          </cell>
          <cell r="G700">
            <v>285.51</v>
          </cell>
          <cell r="H700">
            <v>2841.34</v>
          </cell>
        </row>
        <row r="701">
          <cell r="A701" t="str">
            <v>52.10.04.00</v>
          </cell>
          <cell r="B701" t="str">
            <v>-</v>
          </cell>
          <cell r="C701" t="str">
            <v>Materiais Auxiliares - Embalagem</v>
          </cell>
          <cell r="D701">
            <v>600.41999999999996</v>
          </cell>
          <cell r="E701" t="str">
            <v>D</v>
          </cell>
          <cell r="F701">
            <v>13288.44</v>
          </cell>
          <cell r="G701">
            <v>0</v>
          </cell>
          <cell r="H701">
            <v>13888.86</v>
          </cell>
        </row>
        <row r="702">
          <cell r="A702" t="str">
            <v>52.10.04.06</v>
          </cell>
          <cell r="B702" t="str">
            <v>-</v>
          </cell>
          <cell r="C702" t="str">
            <v>Outros Materiais de Embalagem</v>
          </cell>
          <cell r="D702">
            <v>600.41999999999996</v>
          </cell>
          <cell r="E702" t="str">
            <v>D</v>
          </cell>
          <cell r="F702">
            <v>13288.44</v>
          </cell>
          <cell r="G702">
            <v>0</v>
          </cell>
          <cell r="H702">
            <v>13888.86</v>
          </cell>
        </row>
        <row r="703">
          <cell r="A703" t="str">
            <v>52.10.05.00</v>
          </cell>
          <cell r="B703" t="str">
            <v>-</v>
          </cell>
          <cell r="C703" t="str">
            <v>Combustiveis</v>
          </cell>
          <cell r="D703">
            <v>97252.57</v>
          </cell>
          <cell r="E703" t="str">
            <v>D</v>
          </cell>
          <cell r="F703">
            <v>88852.91</v>
          </cell>
          <cell r="G703">
            <v>16526.080000000002</v>
          </cell>
          <cell r="H703">
            <v>169579.4</v>
          </cell>
        </row>
        <row r="704">
          <cell r="A704" t="str">
            <v>52.10.05.05</v>
          </cell>
          <cell r="B704" t="str">
            <v>-</v>
          </cell>
          <cell r="C704" t="str">
            <v>Combustiveis-Oleo Diesel</v>
          </cell>
          <cell r="D704">
            <v>46062.97</v>
          </cell>
          <cell r="E704" t="str">
            <v>D</v>
          </cell>
          <cell r="F704">
            <v>40304.74</v>
          </cell>
          <cell r="G704">
            <v>16526.080000000002</v>
          </cell>
          <cell r="H704">
            <v>69841.63</v>
          </cell>
        </row>
        <row r="705">
          <cell r="A705" t="str">
            <v>52.10.05.06</v>
          </cell>
          <cell r="B705" t="str">
            <v>-</v>
          </cell>
          <cell r="C705" t="str">
            <v>Combustiveis-Gasolina</v>
          </cell>
          <cell r="D705">
            <v>9661.5499999999993</v>
          </cell>
          <cell r="E705" t="str">
            <v>D</v>
          </cell>
          <cell r="F705">
            <v>8631.2099999999991</v>
          </cell>
          <cell r="G705">
            <v>0</v>
          </cell>
          <cell r="H705">
            <v>18292.759999999998</v>
          </cell>
        </row>
        <row r="706">
          <cell r="A706" t="str">
            <v>52.10.05.07</v>
          </cell>
          <cell r="B706" t="str">
            <v>-</v>
          </cell>
          <cell r="C706" t="str">
            <v>Combustiveis-Alcool</v>
          </cell>
          <cell r="D706">
            <v>18.149999999999999</v>
          </cell>
          <cell r="E706" t="str">
            <v>D</v>
          </cell>
          <cell r="F706">
            <v>0</v>
          </cell>
          <cell r="G706">
            <v>0</v>
          </cell>
          <cell r="H706">
            <v>18.149999999999999</v>
          </cell>
        </row>
        <row r="707">
          <cell r="A707" t="str">
            <v>52.10.05.10</v>
          </cell>
          <cell r="B707" t="str">
            <v>-</v>
          </cell>
          <cell r="C707" t="str">
            <v>Combustiveis-Oleo Roto Atlas</v>
          </cell>
          <cell r="D707">
            <v>41509.9</v>
          </cell>
          <cell r="E707" t="str">
            <v>D</v>
          </cell>
          <cell r="F707">
            <v>39916.959999999999</v>
          </cell>
          <cell r="G707">
            <v>0</v>
          </cell>
          <cell r="H707">
            <v>81426.86</v>
          </cell>
        </row>
        <row r="708">
          <cell r="A708" t="str">
            <v>53.00.00.00</v>
          </cell>
          <cell r="B708" t="str">
            <v>-</v>
          </cell>
          <cell r="C708" t="str">
            <v>Materias Primas</v>
          </cell>
          <cell r="D708">
            <v>701651.94</v>
          </cell>
          <cell r="E708" t="str">
            <v>D</v>
          </cell>
          <cell r="F708">
            <v>764948.81</v>
          </cell>
          <cell r="G708">
            <v>53.54</v>
          </cell>
          <cell r="H708">
            <v>1466547.21</v>
          </cell>
        </row>
        <row r="709">
          <cell r="A709" t="str">
            <v>53.01.00.00</v>
          </cell>
          <cell r="B709" t="str">
            <v>-</v>
          </cell>
          <cell r="C709" t="str">
            <v>Materias Primas</v>
          </cell>
          <cell r="D709">
            <v>701651.94</v>
          </cell>
          <cell r="E709" t="str">
            <v>D</v>
          </cell>
          <cell r="F709">
            <v>764948.81</v>
          </cell>
          <cell r="G709">
            <v>53.54</v>
          </cell>
          <cell r="H709">
            <v>1466547.21</v>
          </cell>
        </row>
        <row r="710">
          <cell r="A710" t="str">
            <v>53.01.01.00</v>
          </cell>
          <cell r="B710" t="str">
            <v>-</v>
          </cell>
          <cell r="C710" t="str">
            <v>Minerios</v>
          </cell>
          <cell r="D710">
            <v>197346.95</v>
          </cell>
          <cell r="E710" t="str">
            <v>D</v>
          </cell>
          <cell r="F710">
            <v>202902.99</v>
          </cell>
          <cell r="G710">
            <v>0</v>
          </cell>
          <cell r="H710">
            <v>400249.94</v>
          </cell>
        </row>
        <row r="711">
          <cell r="A711" t="str">
            <v>53.01.01.02</v>
          </cell>
          <cell r="B711" t="str">
            <v>-</v>
          </cell>
          <cell r="C711" t="str">
            <v>Minerios - Cias do Grupo</v>
          </cell>
          <cell r="D711">
            <v>197346.95</v>
          </cell>
          <cell r="E711" t="str">
            <v>D</v>
          </cell>
          <cell r="F711">
            <v>202902.99</v>
          </cell>
          <cell r="G711">
            <v>0</v>
          </cell>
          <cell r="H711">
            <v>400249.94</v>
          </cell>
        </row>
        <row r="712">
          <cell r="A712" t="str">
            <v>53.01.05.00</v>
          </cell>
          <cell r="B712" t="str">
            <v>-</v>
          </cell>
          <cell r="C712" t="str">
            <v>Fundentes</v>
          </cell>
          <cell r="D712">
            <v>76475.009999999995</v>
          </cell>
          <cell r="E712" t="str">
            <v>D</v>
          </cell>
          <cell r="F712">
            <v>79363.64</v>
          </cell>
          <cell r="G712">
            <v>53.54</v>
          </cell>
          <cell r="H712">
            <v>155785.10999999999</v>
          </cell>
        </row>
        <row r="713">
          <cell r="A713" t="str">
            <v>53.01.05.01</v>
          </cell>
          <cell r="B713" t="str">
            <v>-</v>
          </cell>
          <cell r="C713" t="str">
            <v>Fundentes</v>
          </cell>
          <cell r="D713">
            <v>76475.009999999995</v>
          </cell>
          <cell r="E713" t="str">
            <v>D</v>
          </cell>
          <cell r="F713">
            <v>79363.64</v>
          </cell>
          <cell r="G713">
            <v>53.54</v>
          </cell>
          <cell r="H713">
            <v>155785.10999999999</v>
          </cell>
        </row>
        <row r="714">
          <cell r="A714" t="str">
            <v>53.01.10.00</v>
          </cell>
          <cell r="B714" t="str">
            <v>-</v>
          </cell>
          <cell r="C714" t="str">
            <v>Redutores</v>
          </cell>
          <cell r="D714">
            <v>399178.14</v>
          </cell>
          <cell r="E714" t="str">
            <v>D</v>
          </cell>
          <cell r="F714">
            <v>452998.75</v>
          </cell>
          <cell r="G714">
            <v>0</v>
          </cell>
          <cell r="H714">
            <v>852176.89</v>
          </cell>
        </row>
        <row r="715">
          <cell r="A715" t="str">
            <v>53.01.10.02</v>
          </cell>
          <cell r="B715" t="str">
            <v>-</v>
          </cell>
          <cell r="C715" t="str">
            <v>Coque Metalurgico</v>
          </cell>
          <cell r="D715">
            <v>249043.28</v>
          </cell>
          <cell r="E715" t="str">
            <v>D</v>
          </cell>
          <cell r="F715">
            <v>318598.58</v>
          </cell>
          <cell r="G715">
            <v>0</v>
          </cell>
          <cell r="H715">
            <v>567641.86</v>
          </cell>
        </row>
        <row r="716">
          <cell r="A716" t="str">
            <v>53.01.10.03</v>
          </cell>
          <cell r="B716" t="str">
            <v>-</v>
          </cell>
          <cell r="C716" t="str">
            <v>Outros Redutores</v>
          </cell>
          <cell r="D716">
            <v>150134.85999999999</v>
          </cell>
          <cell r="E716" t="str">
            <v>D</v>
          </cell>
          <cell r="F716">
            <v>134400.17000000001</v>
          </cell>
          <cell r="G716">
            <v>0</v>
          </cell>
          <cell r="H716">
            <v>284535.03000000003</v>
          </cell>
        </row>
        <row r="717">
          <cell r="A717" t="str">
            <v>53.01.40.00</v>
          </cell>
          <cell r="B717" t="str">
            <v>-</v>
          </cell>
          <cell r="C717" t="str">
            <v>Producao Propria</v>
          </cell>
          <cell r="D717">
            <v>28651.84</v>
          </cell>
          <cell r="E717" t="str">
            <v>D</v>
          </cell>
          <cell r="F717">
            <v>29683.43</v>
          </cell>
          <cell r="G717">
            <v>0</v>
          </cell>
          <cell r="H717">
            <v>58335.27</v>
          </cell>
        </row>
        <row r="718">
          <cell r="A718" t="str">
            <v>53.01.40.01</v>
          </cell>
          <cell r="B718" t="str">
            <v>-</v>
          </cell>
          <cell r="C718" t="str">
            <v>Producao Propria</v>
          </cell>
          <cell r="D718">
            <v>28651.84</v>
          </cell>
          <cell r="E718" t="str">
            <v>D</v>
          </cell>
          <cell r="F718">
            <v>29683.43</v>
          </cell>
          <cell r="G718">
            <v>0</v>
          </cell>
          <cell r="H718">
            <v>58335.27</v>
          </cell>
        </row>
        <row r="719">
          <cell r="A719" t="str">
            <v>54.00.00.00</v>
          </cell>
          <cell r="B719" t="str">
            <v>-</v>
          </cell>
          <cell r="C719" t="str">
            <v>Tributos/Contribuicoes</v>
          </cell>
          <cell r="D719">
            <v>165105.12</v>
          </cell>
          <cell r="E719" t="str">
            <v>D</v>
          </cell>
          <cell r="F719">
            <v>408653.02</v>
          </cell>
          <cell r="G719">
            <v>0</v>
          </cell>
          <cell r="H719">
            <v>573758.14</v>
          </cell>
        </row>
        <row r="720">
          <cell r="A720" t="str">
            <v>54.01.00.00</v>
          </cell>
          <cell r="B720" t="str">
            <v>-</v>
          </cell>
          <cell r="C720" t="str">
            <v>Tributos/Contribuicoes</v>
          </cell>
          <cell r="D720">
            <v>165105.12</v>
          </cell>
          <cell r="E720" t="str">
            <v>D</v>
          </cell>
          <cell r="F720">
            <v>408653.02</v>
          </cell>
          <cell r="G720">
            <v>0</v>
          </cell>
          <cell r="H720">
            <v>573758.14</v>
          </cell>
        </row>
        <row r="721">
          <cell r="A721" t="str">
            <v>54.01.20.00</v>
          </cell>
          <cell r="B721" t="str">
            <v>-</v>
          </cell>
          <cell r="C721" t="str">
            <v>Outros Tributos Estaduais</v>
          </cell>
          <cell r="D721">
            <v>16197.59</v>
          </cell>
          <cell r="E721" t="str">
            <v>D</v>
          </cell>
          <cell r="F721">
            <v>60</v>
          </cell>
          <cell r="G721">
            <v>0</v>
          </cell>
          <cell r="H721">
            <v>16257.59</v>
          </cell>
        </row>
        <row r="722">
          <cell r="A722" t="str">
            <v>54.01.20.01</v>
          </cell>
          <cell r="B722" t="str">
            <v>-</v>
          </cell>
          <cell r="C722" t="str">
            <v>IPVA</v>
          </cell>
          <cell r="D722">
            <v>16197.59</v>
          </cell>
          <cell r="E722" t="str">
            <v>D</v>
          </cell>
          <cell r="F722">
            <v>0</v>
          </cell>
          <cell r="G722">
            <v>0</v>
          </cell>
          <cell r="H722">
            <v>16197.59</v>
          </cell>
        </row>
        <row r="723">
          <cell r="A723" t="str">
            <v>54.01.20.02</v>
          </cell>
          <cell r="B723" t="str">
            <v>-</v>
          </cell>
          <cell r="C723" t="str">
            <v>Outros Tributos Estaduais</v>
          </cell>
          <cell r="D723">
            <v>0</v>
          </cell>
          <cell r="F723">
            <v>60</v>
          </cell>
          <cell r="G723">
            <v>0</v>
          </cell>
          <cell r="H723">
            <v>60</v>
          </cell>
        </row>
        <row r="724">
          <cell r="A724" t="str">
            <v>54.01.35.00</v>
          </cell>
          <cell r="B724" t="str">
            <v>-</v>
          </cell>
          <cell r="C724" t="str">
            <v>Outros Impostos Municipais</v>
          </cell>
          <cell r="D724">
            <v>0</v>
          </cell>
          <cell r="F724">
            <v>3950.02</v>
          </cell>
          <cell r="G724">
            <v>0</v>
          </cell>
          <cell r="H724">
            <v>3950.02</v>
          </cell>
        </row>
        <row r="725">
          <cell r="A725" t="str">
            <v>54.01.35.01</v>
          </cell>
          <cell r="B725" t="str">
            <v>-</v>
          </cell>
          <cell r="C725" t="str">
            <v>Outros Impostos Municipais</v>
          </cell>
          <cell r="D725">
            <v>0</v>
          </cell>
          <cell r="F725">
            <v>3950.02</v>
          </cell>
          <cell r="G725">
            <v>0</v>
          </cell>
          <cell r="H725">
            <v>3950.02</v>
          </cell>
        </row>
        <row r="726">
          <cell r="A726" t="str">
            <v>54.01.40.00</v>
          </cell>
          <cell r="B726" t="str">
            <v>-</v>
          </cell>
          <cell r="C726" t="str">
            <v>Contribuicoes</v>
          </cell>
          <cell r="D726">
            <v>3853.91</v>
          </cell>
          <cell r="E726" t="str">
            <v>D</v>
          </cell>
          <cell r="F726">
            <v>22077.43</v>
          </cell>
          <cell r="G726">
            <v>0</v>
          </cell>
          <cell r="H726">
            <v>25931.34</v>
          </cell>
        </row>
        <row r="727">
          <cell r="A727" t="str">
            <v>54.01.40.01</v>
          </cell>
          <cell r="B727" t="str">
            <v>-</v>
          </cell>
          <cell r="C727" t="str">
            <v>Contrib p/Entidade de Classe</v>
          </cell>
          <cell r="D727">
            <v>3853.91</v>
          </cell>
          <cell r="E727" t="str">
            <v>D</v>
          </cell>
          <cell r="F727">
            <v>22077.43</v>
          </cell>
          <cell r="G727">
            <v>0</v>
          </cell>
          <cell r="H727">
            <v>25931.34</v>
          </cell>
        </row>
        <row r="728">
          <cell r="A728" t="str">
            <v>54.01.45.00</v>
          </cell>
          <cell r="B728" t="str">
            <v>-</v>
          </cell>
          <cell r="C728" t="str">
            <v>Cfem-Contr Financ Explor Min</v>
          </cell>
          <cell r="D728">
            <v>144903.62</v>
          </cell>
          <cell r="E728" t="str">
            <v>D</v>
          </cell>
          <cell r="F728">
            <v>382565.57</v>
          </cell>
          <cell r="G728">
            <v>0</v>
          </cell>
          <cell r="H728">
            <v>527469.18999999994</v>
          </cell>
        </row>
        <row r="729">
          <cell r="A729" t="str">
            <v>54.01.45.01</v>
          </cell>
          <cell r="B729" t="str">
            <v>-</v>
          </cell>
          <cell r="C729" t="str">
            <v>CFEM s/ Transferencia</v>
          </cell>
          <cell r="D729">
            <v>5998.66</v>
          </cell>
          <cell r="E729" t="str">
            <v>D</v>
          </cell>
          <cell r="F729">
            <v>25642.94</v>
          </cell>
          <cell r="G729">
            <v>0</v>
          </cell>
          <cell r="H729">
            <v>31641.599999999999</v>
          </cell>
        </row>
        <row r="730">
          <cell r="A730" t="str">
            <v>54.01.45.02</v>
          </cell>
          <cell r="B730" t="str">
            <v>-</v>
          </cell>
          <cell r="C730" t="str">
            <v>CFEM s/Vendas - MI</v>
          </cell>
          <cell r="D730">
            <v>37934.910000000003</v>
          </cell>
          <cell r="E730" t="str">
            <v>D</v>
          </cell>
          <cell r="F730">
            <v>4496.49</v>
          </cell>
          <cell r="G730">
            <v>0</v>
          </cell>
          <cell r="H730">
            <v>42431.4</v>
          </cell>
        </row>
        <row r="731">
          <cell r="A731" t="str">
            <v>54.01.45.03</v>
          </cell>
          <cell r="B731" t="str">
            <v>-</v>
          </cell>
          <cell r="C731" t="str">
            <v>CFEM s/Vendas Cias do Grupo - MI</v>
          </cell>
          <cell r="D731">
            <v>32328.32</v>
          </cell>
          <cell r="E731" t="str">
            <v>D</v>
          </cell>
          <cell r="F731">
            <v>30656.61</v>
          </cell>
          <cell r="G731">
            <v>0</v>
          </cell>
          <cell r="H731">
            <v>62984.93</v>
          </cell>
        </row>
        <row r="732">
          <cell r="A732" t="str">
            <v>54.01.45.05</v>
          </cell>
          <cell r="B732" t="str">
            <v>-</v>
          </cell>
          <cell r="C732" t="str">
            <v>CFEM s/Vendas Cias do Grupo - ME</v>
          </cell>
          <cell r="D732">
            <v>68641.73</v>
          </cell>
          <cell r="E732" t="str">
            <v>D</v>
          </cell>
          <cell r="F732">
            <v>321769.53000000003</v>
          </cell>
          <cell r="G732">
            <v>0</v>
          </cell>
          <cell r="H732">
            <v>390411.26</v>
          </cell>
        </row>
        <row r="733">
          <cell r="A733" t="str">
            <v>54.01.99.00</v>
          </cell>
          <cell r="B733" t="str">
            <v>-</v>
          </cell>
          <cell r="C733" t="str">
            <v>Impostos, Multas/Taxas Diversas</v>
          </cell>
          <cell r="D733">
            <v>150</v>
          </cell>
          <cell r="E733" t="str">
            <v>D</v>
          </cell>
          <cell r="F733">
            <v>0</v>
          </cell>
          <cell r="G733">
            <v>0</v>
          </cell>
          <cell r="H733">
            <v>150</v>
          </cell>
        </row>
        <row r="734">
          <cell r="A734" t="str">
            <v>54.01.99.01</v>
          </cell>
          <cell r="B734" t="str">
            <v>-</v>
          </cell>
          <cell r="C734" t="str">
            <v>Impostos, Multas/Taxas Diversas</v>
          </cell>
          <cell r="D734">
            <v>150</v>
          </cell>
          <cell r="E734" t="str">
            <v>D</v>
          </cell>
          <cell r="F734">
            <v>0</v>
          </cell>
          <cell r="G734">
            <v>0</v>
          </cell>
          <cell r="H734">
            <v>150</v>
          </cell>
        </row>
        <row r="735">
          <cell r="A735" t="str">
            <v>56.00.00.00</v>
          </cell>
          <cell r="B735" t="str">
            <v>-</v>
          </cell>
          <cell r="C735" t="str">
            <v>Servicos / Locacoes</v>
          </cell>
          <cell r="D735">
            <v>2127550.42</v>
          </cell>
          <cell r="E735" t="str">
            <v>D</v>
          </cell>
          <cell r="F735">
            <v>2808624.93</v>
          </cell>
          <cell r="G735">
            <v>1212586.8999999999</v>
          </cell>
          <cell r="H735">
            <v>3723588.45</v>
          </cell>
        </row>
        <row r="736">
          <cell r="A736" t="str">
            <v>56.01.00.00</v>
          </cell>
          <cell r="B736" t="str">
            <v>-</v>
          </cell>
          <cell r="C736" t="str">
            <v>Servicos / Locacoes</v>
          </cell>
          <cell r="D736">
            <v>896650.89</v>
          </cell>
          <cell r="E736" t="str">
            <v>D</v>
          </cell>
          <cell r="F736">
            <v>1490395.81</v>
          </cell>
          <cell r="G736">
            <v>1055937.92</v>
          </cell>
          <cell r="H736">
            <v>1331108.78</v>
          </cell>
        </row>
        <row r="737">
          <cell r="A737" t="str">
            <v>56.01.20.00</v>
          </cell>
          <cell r="B737" t="str">
            <v>-</v>
          </cell>
          <cell r="C737" t="str">
            <v>Locacao de Bens Moveis</v>
          </cell>
          <cell r="D737">
            <v>2606.6999999999998</v>
          </cell>
          <cell r="E737" t="str">
            <v>D</v>
          </cell>
          <cell r="F737">
            <v>7499.82</v>
          </cell>
          <cell r="G737">
            <v>3500</v>
          </cell>
          <cell r="H737">
            <v>6606.52</v>
          </cell>
        </row>
        <row r="738">
          <cell r="A738" t="str">
            <v>56.01.20.01</v>
          </cell>
          <cell r="B738" t="str">
            <v>-</v>
          </cell>
          <cell r="C738" t="str">
            <v>Aluguel Maquinas Reprografia</v>
          </cell>
          <cell r="D738">
            <v>2606.6999999999998</v>
          </cell>
          <cell r="E738" t="str">
            <v>D</v>
          </cell>
          <cell r="F738">
            <v>7499.82</v>
          </cell>
          <cell r="G738">
            <v>3500</v>
          </cell>
          <cell r="H738">
            <v>6606.52</v>
          </cell>
        </row>
        <row r="739">
          <cell r="A739" t="str">
            <v>56.01.25.00</v>
          </cell>
          <cell r="B739" t="str">
            <v>-</v>
          </cell>
          <cell r="C739" t="str">
            <v>Aluguel de Veiculos</v>
          </cell>
          <cell r="D739">
            <v>41535.47</v>
          </cell>
          <cell r="E739" t="str">
            <v>D</v>
          </cell>
          <cell r="F739">
            <v>98481.38</v>
          </cell>
          <cell r="G739">
            <v>50000</v>
          </cell>
          <cell r="H739">
            <v>90016.85</v>
          </cell>
        </row>
        <row r="740">
          <cell r="A740" t="str">
            <v>56.01.25.01</v>
          </cell>
          <cell r="B740" t="str">
            <v>-</v>
          </cell>
          <cell r="C740" t="str">
            <v>Aluguel de Veiculos Leves/Utilit</v>
          </cell>
          <cell r="D740">
            <v>41535.47</v>
          </cell>
          <cell r="E740" t="str">
            <v>D</v>
          </cell>
          <cell r="F740">
            <v>98481.38</v>
          </cell>
          <cell r="G740">
            <v>50000</v>
          </cell>
          <cell r="H740">
            <v>90016.85</v>
          </cell>
        </row>
        <row r="741">
          <cell r="A741" t="str">
            <v>56.01.30.00</v>
          </cell>
          <cell r="B741" t="str">
            <v>-</v>
          </cell>
          <cell r="C741" t="str">
            <v>Aluguel de Equipamentos</v>
          </cell>
          <cell r="D741">
            <v>551658.43999999994</v>
          </cell>
          <cell r="E741" t="str">
            <v>D</v>
          </cell>
          <cell r="F741">
            <v>1083564.33</v>
          </cell>
          <cell r="G741">
            <v>946937.92</v>
          </cell>
          <cell r="H741">
            <v>688284.85</v>
          </cell>
        </row>
        <row r="742">
          <cell r="A742" t="str">
            <v>56.01.30.01</v>
          </cell>
          <cell r="B742" t="str">
            <v>-</v>
          </cell>
          <cell r="C742" t="str">
            <v>Alug.Trator/Pa Mec/Escav/Motoniv.</v>
          </cell>
          <cell r="D742">
            <v>170967.62</v>
          </cell>
          <cell r="E742" t="str">
            <v>D</v>
          </cell>
          <cell r="F742">
            <v>281251.36</v>
          </cell>
          <cell r="G742">
            <v>247607.36</v>
          </cell>
          <cell r="H742">
            <v>204611.62</v>
          </cell>
        </row>
        <row r="743">
          <cell r="A743" t="str">
            <v>56.01.30.03</v>
          </cell>
          <cell r="B743" t="str">
            <v>-</v>
          </cell>
          <cell r="C743" t="str">
            <v>Aluguel Outros Equipamentos</v>
          </cell>
          <cell r="D743">
            <v>380690.82</v>
          </cell>
          <cell r="E743" t="str">
            <v>D</v>
          </cell>
          <cell r="F743">
            <v>802312.97</v>
          </cell>
          <cell r="G743">
            <v>699330.56000000006</v>
          </cell>
          <cell r="H743">
            <v>483673.23</v>
          </cell>
        </row>
        <row r="744">
          <cell r="A744" t="str">
            <v>56.01.35.00</v>
          </cell>
          <cell r="B744" t="str">
            <v>-</v>
          </cell>
          <cell r="C744" t="str">
            <v>Aluguel de Outros Bens Moveis</v>
          </cell>
          <cell r="D744">
            <v>850.28</v>
          </cell>
          <cell r="E744" t="str">
            <v>D</v>
          </cell>
          <cell r="F744">
            <v>850.28</v>
          </cell>
          <cell r="G744">
            <v>0</v>
          </cell>
          <cell r="H744">
            <v>1700.56</v>
          </cell>
        </row>
        <row r="745">
          <cell r="A745" t="str">
            <v>56.01.35.06</v>
          </cell>
          <cell r="B745" t="str">
            <v>-</v>
          </cell>
          <cell r="C745" t="str">
            <v>Aluguel de Outros Bens Moveis</v>
          </cell>
          <cell r="D745">
            <v>850.28</v>
          </cell>
          <cell r="E745" t="str">
            <v>D</v>
          </cell>
          <cell r="F745">
            <v>850.28</v>
          </cell>
          <cell r="G745">
            <v>0</v>
          </cell>
          <cell r="H745">
            <v>1700.56</v>
          </cell>
        </row>
        <row r="746">
          <cell r="A746" t="str">
            <v>56.01.50.00</v>
          </cell>
          <cell r="B746" t="str">
            <v>-</v>
          </cell>
          <cell r="C746" t="str">
            <v>Arrendamento de Instalacoes</v>
          </cell>
          <cell r="D746">
            <v>300000</v>
          </cell>
          <cell r="E746" t="str">
            <v>D</v>
          </cell>
          <cell r="F746">
            <v>300000</v>
          </cell>
          <cell r="G746">
            <v>55500</v>
          </cell>
          <cell r="H746">
            <v>544500</v>
          </cell>
        </row>
        <row r="747">
          <cell r="A747" t="str">
            <v>56.01.50.02</v>
          </cell>
          <cell r="B747" t="str">
            <v>-</v>
          </cell>
          <cell r="C747" t="str">
            <v>Arrendamento de Instalações - Corumba</v>
          </cell>
          <cell r="D747">
            <v>300000</v>
          </cell>
          <cell r="E747" t="str">
            <v>D</v>
          </cell>
          <cell r="F747">
            <v>300000</v>
          </cell>
          <cell r="G747">
            <v>55500</v>
          </cell>
          <cell r="H747">
            <v>544500</v>
          </cell>
        </row>
        <row r="748">
          <cell r="A748" t="str">
            <v>56.02.00.00</v>
          </cell>
          <cell r="B748" t="str">
            <v>-</v>
          </cell>
          <cell r="C748" t="str">
            <v>Locacoes / Servicos Publicos</v>
          </cell>
          <cell r="D748">
            <v>1230899.53</v>
          </cell>
          <cell r="E748" t="str">
            <v>D</v>
          </cell>
          <cell r="F748">
            <v>1318229.1200000001</v>
          </cell>
          <cell r="G748">
            <v>156648.98000000001</v>
          </cell>
          <cell r="H748">
            <v>2392479.67</v>
          </cell>
        </row>
        <row r="749">
          <cell r="A749" t="str">
            <v>56.02.01.00</v>
          </cell>
          <cell r="B749" t="str">
            <v>-</v>
          </cell>
          <cell r="C749" t="str">
            <v>Energia Eletrica</v>
          </cell>
          <cell r="D749">
            <v>1187492.92</v>
          </cell>
          <cell r="E749" t="str">
            <v>D</v>
          </cell>
          <cell r="F749">
            <v>1270125.55</v>
          </cell>
          <cell r="G749">
            <v>153315.70000000001</v>
          </cell>
          <cell r="H749">
            <v>2304302.77</v>
          </cell>
        </row>
        <row r="750">
          <cell r="A750" t="str">
            <v>56.02.01.01</v>
          </cell>
          <cell r="B750" t="str">
            <v>-</v>
          </cell>
          <cell r="C750" t="str">
            <v>Energia Eletrica - Demanda</v>
          </cell>
          <cell r="D750">
            <v>132352.64000000001</v>
          </cell>
          <cell r="E750" t="str">
            <v>D</v>
          </cell>
          <cell r="F750">
            <v>212646.96</v>
          </cell>
          <cell r="G750">
            <v>108647.39</v>
          </cell>
          <cell r="H750">
            <v>236352.21</v>
          </cell>
        </row>
        <row r="751">
          <cell r="A751" t="str">
            <v>56.02.01.02</v>
          </cell>
          <cell r="B751" t="str">
            <v>-</v>
          </cell>
          <cell r="C751" t="str">
            <v>Energia Eletrica - Consumo</v>
          </cell>
          <cell r="D751">
            <v>1055140.28</v>
          </cell>
          <cell r="E751" t="str">
            <v>D</v>
          </cell>
          <cell r="F751">
            <v>1057478.5900000001</v>
          </cell>
          <cell r="G751">
            <v>44668.31</v>
          </cell>
          <cell r="H751">
            <v>2067950.56</v>
          </cell>
        </row>
        <row r="752">
          <cell r="A752" t="str">
            <v>56.02.10.00</v>
          </cell>
          <cell r="B752" t="str">
            <v>-</v>
          </cell>
          <cell r="C752" t="str">
            <v>Agua e Esgoto</v>
          </cell>
          <cell r="D752">
            <v>5992.76</v>
          </cell>
          <cell r="E752" t="str">
            <v>D</v>
          </cell>
          <cell r="F752">
            <v>6656.25</v>
          </cell>
          <cell r="G752">
            <v>0</v>
          </cell>
          <cell r="H752">
            <v>12649.01</v>
          </cell>
        </row>
        <row r="753">
          <cell r="A753" t="str">
            <v>56.02.10.01</v>
          </cell>
          <cell r="B753" t="str">
            <v>-</v>
          </cell>
          <cell r="C753" t="str">
            <v>Agua e Esgoto</v>
          </cell>
          <cell r="D753">
            <v>5992.76</v>
          </cell>
          <cell r="E753" t="str">
            <v>D</v>
          </cell>
          <cell r="F753">
            <v>6656.25</v>
          </cell>
          <cell r="G753">
            <v>0</v>
          </cell>
          <cell r="H753">
            <v>12649.01</v>
          </cell>
        </row>
        <row r="754">
          <cell r="A754" t="str">
            <v>56.02.20.00</v>
          </cell>
          <cell r="B754" t="str">
            <v>-</v>
          </cell>
          <cell r="C754" t="str">
            <v>Comunicacoes</v>
          </cell>
          <cell r="D754">
            <v>37413.85</v>
          </cell>
          <cell r="E754" t="str">
            <v>D</v>
          </cell>
          <cell r="F754">
            <v>41447.32</v>
          </cell>
          <cell r="G754">
            <v>3333.28</v>
          </cell>
          <cell r="H754">
            <v>75527.89</v>
          </cell>
        </row>
        <row r="756">
          <cell r="A756" t="str">
            <v>-----------</v>
          </cell>
          <cell r="B756" t="str">
            <v>--</v>
          </cell>
          <cell r="C756" t="str">
            <v>-------------------------------------------------------------------</v>
          </cell>
          <cell r="D756" t="str">
            <v>-------------------</v>
          </cell>
          <cell r="E756" t="str">
            <v>-</v>
          </cell>
          <cell r="F756" t="str">
            <v>-------------------</v>
          </cell>
          <cell r="G756" t="e">
            <v>#NAME?</v>
          </cell>
          <cell r="H756" t="str">
            <v>07AB - 1.00.01.068</v>
          </cell>
        </row>
        <row r="757">
          <cell r="A757" t="str">
            <v>_x000C_----------</v>
          </cell>
          <cell r="B757" t="str">
            <v>--</v>
          </cell>
          <cell r="C757" t="str">
            <v>-------------------------------------------------------------------</v>
          </cell>
          <cell r="D757" t="str">
            <v>-------------------</v>
          </cell>
          <cell r="E757" t="str">
            <v>-</v>
          </cell>
          <cell r="F757" t="str">
            <v>-------------------</v>
          </cell>
          <cell r="G757" t="str">
            <v>-------------------</v>
          </cell>
          <cell r="H757" t="str">
            <v>------ Página:</v>
          </cell>
        </row>
        <row r="758">
          <cell r="A758" t="str">
            <v>Urucum Mine</v>
          </cell>
          <cell r="B758" t="str">
            <v>ra</v>
          </cell>
          <cell r="C758" t="str">
            <v>ção S.A</v>
          </cell>
          <cell r="H758" t="str">
            <v>Balancete</v>
          </cell>
        </row>
        <row r="759">
          <cell r="A759" t="str">
            <v>Período: 01</v>
          </cell>
          <cell r="B759" t="str">
            <v>/0</v>
          </cell>
          <cell r="C759" t="str">
            <v>2/2008 A 29/02/2008 -----------------------------------------------</v>
          </cell>
          <cell r="D759" t="str">
            <v>-------------------</v>
          </cell>
          <cell r="E759" t="str">
            <v>-</v>
          </cell>
          <cell r="F759" t="str">
            <v>-------------------</v>
          </cell>
          <cell r="G759" t="str">
            <v>-------------------</v>
          </cell>
          <cell r="H759" t="str">
            <v>10/03/2008 - 09:4</v>
          </cell>
        </row>
        <row r="761">
          <cell r="A761" t="str">
            <v>Título</v>
          </cell>
          <cell r="D761" t="str">
            <v>Saldo Inicial</v>
          </cell>
          <cell r="F761" t="str">
            <v>Débito</v>
          </cell>
          <cell r="G761" t="str">
            <v>Crédito</v>
          </cell>
          <cell r="H761" t="str">
            <v>Saldo Final</v>
          </cell>
        </row>
        <row r="762">
          <cell r="A762" t="str">
            <v>-----------</v>
          </cell>
          <cell r="B762" t="str">
            <v>--</v>
          </cell>
          <cell r="C762" t="str">
            <v>-------------------------------------------------------------------</v>
          </cell>
          <cell r="D762" t="str">
            <v>-----------------</v>
          </cell>
          <cell r="F762" t="str">
            <v>------------------</v>
          </cell>
          <cell r="G762" t="str">
            <v>------------------</v>
          </cell>
          <cell r="H762" t="str">
            <v>-----------------</v>
          </cell>
        </row>
        <row r="763">
          <cell r="A763" t="str">
            <v>56.02.20.01</v>
          </cell>
          <cell r="B763" t="str">
            <v>-</v>
          </cell>
          <cell r="C763" t="str">
            <v>Telefone e Fax</v>
          </cell>
          <cell r="D763">
            <v>34296.39</v>
          </cell>
          <cell r="E763" t="str">
            <v>D</v>
          </cell>
          <cell r="F763">
            <v>34981.01</v>
          </cell>
          <cell r="G763">
            <v>333.28</v>
          </cell>
          <cell r="H763">
            <v>68944.12</v>
          </cell>
        </row>
        <row r="764">
          <cell r="A764" t="str">
            <v>56.02.20.02</v>
          </cell>
          <cell r="B764" t="str">
            <v>-</v>
          </cell>
          <cell r="C764" t="str">
            <v>Telefax/Canal Comunicacao</v>
          </cell>
          <cell r="D764">
            <v>68.23</v>
          </cell>
          <cell r="E764" t="str">
            <v>D</v>
          </cell>
          <cell r="F764">
            <v>0</v>
          </cell>
          <cell r="G764">
            <v>0</v>
          </cell>
          <cell r="H764">
            <v>68.23</v>
          </cell>
        </row>
        <row r="765">
          <cell r="A765" t="str">
            <v>56.02.20.03</v>
          </cell>
          <cell r="B765" t="str">
            <v>-</v>
          </cell>
          <cell r="C765" t="str">
            <v>Correios/Malotes</v>
          </cell>
          <cell r="D765">
            <v>3049.23</v>
          </cell>
          <cell r="E765" t="str">
            <v>D</v>
          </cell>
          <cell r="F765">
            <v>6466.31</v>
          </cell>
          <cell r="G765">
            <v>3000</v>
          </cell>
          <cell r="H765">
            <v>6515.54</v>
          </cell>
        </row>
        <row r="766">
          <cell r="A766" t="str">
            <v>57.00.00.00</v>
          </cell>
          <cell r="B766" t="str">
            <v>-</v>
          </cell>
          <cell r="C766" t="str">
            <v>Servicos Contratados</v>
          </cell>
          <cell r="D766">
            <v>1596569.44</v>
          </cell>
          <cell r="E766" t="str">
            <v>D</v>
          </cell>
          <cell r="F766">
            <v>3010433.3</v>
          </cell>
          <cell r="G766">
            <v>1923848.36</v>
          </cell>
          <cell r="H766">
            <v>2683154.38</v>
          </cell>
        </row>
        <row r="767">
          <cell r="A767" t="str">
            <v>57.01.00.00</v>
          </cell>
          <cell r="B767" t="str">
            <v>-</v>
          </cell>
          <cell r="C767" t="str">
            <v>Servicos Contratados</v>
          </cell>
          <cell r="D767">
            <v>1596569.44</v>
          </cell>
          <cell r="E767" t="str">
            <v>D</v>
          </cell>
          <cell r="F767">
            <v>3010433.3</v>
          </cell>
          <cell r="G767">
            <v>1923848.36</v>
          </cell>
          <cell r="H767">
            <v>2683154.38</v>
          </cell>
        </row>
        <row r="768">
          <cell r="A768" t="str">
            <v>57.01.01.00</v>
          </cell>
          <cell r="B768" t="str">
            <v>-</v>
          </cell>
          <cell r="C768" t="str">
            <v>Empreitada a Preco Global</v>
          </cell>
          <cell r="D768">
            <v>170189.09</v>
          </cell>
          <cell r="E768" t="str">
            <v>D</v>
          </cell>
          <cell r="F768">
            <v>360324.32</v>
          </cell>
          <cell r="G768">
            <v>168910.71</v>
          </cell>
          <cell r="H768">
            <v>361602.7</v>
          </cell>
        </row>
        <row r="769">
          <cell r="A769" t="str">
            <v>57.01.01.01</v>
          </cell>
          <cell r="B769" t="str">
            <v>-</v>
          </cell>
          <cell r="C769" t="str">
            <v>Empreitada a Preco Global</v>
          </cell>
          <cell r="D769">
            <v>170189.09</v>
          </cell>
          <cell r="E769" t="str">
            <v>D</v>
          </cell>
          <cell r="F769">
            <v>360324.32</v>
          </cell>
          <cell r="G769">
            <v>168910.71</v>
          </cell>
          <cell r="H769">
            <v>361602.7</v>
          </cell>
        </row>
        <row r="770">
          <cell r="A770" t="str">
            <v>57.01.05.00</v>
          </cell>
          <cell r="B770" t="str">
            <v>-</v>
          </cell>
          <cell r="C770" t="str">
            <v>Empreitada a Preco Unitario</v>
          </cell>
          <cell r="D770">
            <v>27797.85</v>
          </cell>
          <cell r="E770" t="str">
            <v>D</v>
          </cell>
          <cell r="F770">
            <v>51720.75</v>
          </cell>
          <cell r="G770">
            <v>9000</v>
          </cell>
          <cell r="H770">
            <v>70518.600000000006</v>
          </cell>
        </row>
        <row r="771">
          <cell r="A771" t="str">
            <v>57.01.05.01</v>
          </cell>
          <cell r="B771" t="str">
            <v>-</v>
          </cell>
          <cell r="C771" t="str">
            <v>Empreitada a Preco Unitario</v>
          </cell>
          <cell r="D771">
            <v>27797.85</v>
          </cell>
          <cell r="E771" t="str">
            <v>D</v>
          </cell>
          <cell r="F771">
            <v>51720.75</v>
          </cell>
          <cell r="G771">
            <v>9000</v>
          </cell>
          <cell r="H771">
            <v>70518.600000000006</v>
          </cell>
        </row>
        <row r="772">
          <cell r="A772" t="str">
            <v>57.01.55.00</v>
          </cell>
          <cell r="B772" t="str">
            <v>-</v>
          </cell>
          <cell r="C772" t="str">
            <v>Extr/Benef/Movim de Minerio</v>
          </cell>
          <cell r="D772">
            <v>222793.78</v>
          </cell>
          <cell r="E772" t="str">
            <v>D</v>
          </cell>
          <cell r="F772">
            <v>354479.69</v>
          </cell>
          <cell r="G772">
            <v>306758.68</v>
          </cell>
          <cell r="H772">
            <v>270514.78999999998</v>
          </cell>
        </row>
        <row r="773">
          <cell r="A773" t="str">
            <v>57.01.55.01</v>
          </cell>
          <cell r="B773" t="str">
            <v>-</v>
          </cell>
          <cell r="C773" t="str">
            <v>Transporte Mang Mina-Pera</v>
          </cell>
          <cell r="D773">
            <v>222793.78</v>
          </cell>
          <cell r="E773" t="str">
            <v>D</v>
          </cell>
          <cell r="F773">
            <v>354479.69</v>
          </cell>
          <cell r="G773">
            <v>306758.68</v>
          </cell>
          <cell r="H773">
            <v>270514.78999999998</v>
          </cell>
        </row>
        <row r="774">
          <cell r="A774" t="str">
            <v>57.01.59.00</v>
          </cell>
          <cell r="B774" t="str">
            <v>-</v>
          </cell>
          <cell r="C774" t="str">
            <v>Servico Auxiliar Contratado</v>
          </cell>
          <cell r="D774">
            <v>588118.32999999996</v>
          </cell>
          <cell r="E774" t="str">
            <v>D</v>
          </cell>
          <cell r="F774">
            <v>1105083.23</v>
          </cell>
          <cell r="G774">
            <v>840506</v>
          </cell>
          <cell r="H774">
            <v>852695.56</v>
          </cell>
        </row>
        <row r="775">
          <cell r="A775" t="str">
            <v>57.01.59.01</v>
          </cell>
          <cell r="B775" t="str">
            <v>-</v>
          </cell>
          <cell r="C775" t="str">
            <v>Apoio a Mineracao</v>
          </cell>
          <cell r="D775">
            <v>392988.52</v>
          </cell>
          <cell r="E775" t="str">
            <v>D</v>
          </cell>
          <cell r="F775">
            <v>706657.64</v>
          </cell>
          <cell r="G775">
            <v>605617.36</v>
          </cell>
          <cell r="H775">
            <v>494028.79999999999</v>
          </cell>
        </row>
        <row r="776">
          <cell r="A776" t="str">
            <v>57.01.59.05</v>
          </cell>
          <cell r="B776" t="str">
            <v>-</v>
          </cell>
          <cell r="C776" t="str">
            <v>Apoio a Movimentacao Interna</v>
          </cell>
          <cell r="D776">
            <v>139585.97</v>
          </cell>
          <cell r="E776" t="str">
            <v>D</v>
          </cell>
          <cell r="F776">
            <v>316944.11</v>
          </cell>
          <cell r="G776">
            <v>159400</v>
          </cell>
          <cell r="H776">
            <v>297130.08</v>
          </cell>
        </row>
        <row r="777">
          <cell r="A777" t="str">
            <v>57.01.59.06</v>
          </cell>
          <cell r="B777" t="str">
            <v>-</v>
          </cell>
          <cell r="C777" t="str">
            <v>Apoio a Conservacao e Limpeza</v>
          </cell>
          <cell r="D777">
            <v>37479.22</v>
          </cell>
          <cell r="E777" t="str">
            <v>D</v>
          </cell>
          <cell r="F777">
            <v>38739.61</v>
          </cell>
          <cell r="G777">
            <v>38739.61</v>
          </cell>
          <cell r="H777">
            <v>37479.22</v>
          </cell>
        </row>
        <row r="778">
          <cell r="A778" t="str">
            <v>57.01.59.10</v>
          </cell>
          <cell r="B778" t="str">
            <v>-</v>
          </cell>
          <cell r="C778" t="str">
            <v>Apoio a Operacao</v>
          </cell>
          <cell r="D778">
            <v>18064.62</v>
          </cell>
          <cell r="E778" t="str">
            <v>D</v>
          </cell>
          <cell r="F778">
            <v>42741.87</v>
          </cell>
          <cell r="G778">
            <v>36749.03</v>
          </cell>
          <cell r="H778">
            <v>24057.46</v>
          </cell>
        </row>
        <row r="779">
          <cell r="A779" t="str">
            <v>57.01.72.00</v>
          </cell>
          <cell r="B779" t="str">
            <v>-</v>
          </cell>
          <cell r="C779" t="str">
            <v>Limpeza/Conserv de Instalacoes</v>
          </cell>
          <cell r="D779">
            <v>27023.34</v>
          </cell>
          <cell r="E779" t="str">
            <v>D</v>
          </cell>
          <cell r="F779">
            <v>82787.460000000006</v>
          </cell>
          <cell r="G779">
            <v>23790.06</v>
          </cell>
          <cell r="H779">
            <v>86020.74</v>
          </cell>
        </row>
        <row r="780">
          <cell r="A780" t="str">
            <v>57.01.72.01</v>
          </cell>
          <cell r="B780" t="str">
            <v>-</v>
          </cell>
          <cell r="C780" t="str">
            <v>Limp/Cons Predios/Dependencias</v>
          </cell>
          <cell r="D780">
            <v>0</v>
          </cell>
          <cell r="F780">
            <v>37165.26</v>
          </cell>
          <cell r="G780">
            <v>0</v>
          </cell>
          <cell r="H780">
            <v>37165.26</v>
          </cell>
        </row>
        <row r="781">
          <cell r="A781" t="str">
            <v>57.01.72.02</v>
          </cell>
          <cell r="B781" t="str">
            <v>-</v>
          </cell>
          <cell r="C781" t="str">
            <v>Limp/Man.Civil Instal/Via Acesso</v>
          </cell>
          <cell r="D781">
            <v>5443.22</v>
          </cell>
          <cell r="E781" t="str">
            <v>D</v>
          </cell>
          <cell r="F781">
            <v>28832.14</v>
          </cell>
          <cell r="G781">
            <v>5000</v>
          </cell>
          <cell r="H781">
            <v>29275.360000000001</v>
          </cell>
        </row>
        <row r="782">
          <cell r="A782" t="str">
            <v>57.01.72.16</v>
          </cell>
          <cell r="B782" t="str">
            <v>-</v>
          </cell>
          <cell r="C782" t="str">
            <v>Limp/Conserv de Instalac-Outros</v>
          </cell>
          <cell r="D782">
            <v>21580.12</v>
          </cell>
          <cell r="E782" t="str">
            <v>D</v>
          </cell>
          <cell r="F782">
            <v>16790.060000000001</v>
          </cell>
          <cell r="G782">
            <v>18790.060000000001</v>
          </cell>
          <cell r="H782">
            <v>19580.12</v>
          </cell>
        </row>
        <row r="783">
          <cell r="A783" t="str">
            <v>57.01.73.00</v>
          </cell>
          <cell r="B783" t="str">
            <v>-</v>
          </cell>
          <cell r="C783" t="str">
            <v>Manutencao e Reparo de Veiculo</v>
          </cell>
          <cell r="D783">
            <v>3000</v>
          </cell>
          <cell r="E783" t="str">
            <v>D</v>
          </cell>
          <cell r="F783">
            <v>9599.51</v>
          </cell>
          <cell r="G783">
            <v>6455.16</v>
          </cell>
          <cell r="H783">
            <v>6144.35</v>
          </cell>
        </row>
        <row r="784">
          <cell r="A784" t="str">
            <v>57.01.73.01</v>
          </cell>
          <cell r="B784" t="str">
            <v>-</v>
          </cell>
          <cell r="C784" t="str">
            <v>Manut.e Reparo Veic. Rodoviarios</v>
          </cell>
          <cell r="D784">
            <v>3000</v>
          </cell>
          <cell r="E784" t="str">
            <v>D</v>
          </cell>
          <cell r="F784">
            <v>9599.51</v>
          </cell>
          <cell r="G784">
            <v>6455.16</v>
          </cell>
          <cell r="H784">
            <v>6144.35</v>
          </cell>
        </row>
        <row r="785">
          <cell r="A785" t="str">
            <v>57.01.75.00</v>
          </cell>
          <cell r="B785" t="str">
            <v>-</v>
          </cell>
          <cell r="C785" t="str">
            <v>Manut/Rep Maquinas e Equipament</v>
          </cell>
          <cell r="D785">
            <v>226337.27</v>
          </cell>
          <cell r="E785" t="str">
            <v>D</v>
          </cell>
          <cell r="F785">
            <v>306933.75</v>
          </cell>
          <cell r="G785">
            <v>250332.23</v>
          </cell>
          <cell r="H785">
            <v>282938.78999999998</v>
          </cell>
        </row>
        <row r="786">
          <cell r="A786" t="str">
            <v>57.01.75.01</v>
          </cell>
          <cell r="B786" t="str">
            <v>-</v>
          </cell>
          <cell r="C786" t="str">
            <v>Calibrac e Aferic de Equipament</v>
          </cell>
          <cell r="D786">
            <v>0</v>
          </cell>
          <cell r="F786">
            <v>227.78</v>
          </cell>
          <cell r="G786">
            <v>0</v>
          </cell>
          <cell r="H786">
            <v>227.78</v>
          </cell>
        </row>
        <row r="787">
          <cell r="A787" t="str">
            <v>57.01.75.02</v>
          </cell>
          <cell r="B787" t="str">
            <v>-</v>
          </cell>
          <cell r="C787" t="str">
            <v>Manut de Maquinas e Equipament</v>
          </cell>
          <cell r="D787">
            <v>14822.73</v>
          </cell>
          <cell r="E787" t="str">
            <v>D</v>
          </cell>
          <cell r="F787">
            <v>133034.99</v>
          </cell>
          <cell r="G787">
            <v>51925.85</v>
          </cell>
          <cell r="H787">
            <v>95931.87</v>
          </cell>
        </row>
        <row r="788">
          <cell r="A788" t="str">
            <v>57.01.75.10</v>
          </cell>
          <cell r="B788" t="str">
            <v>-</v>
          </cell>
          <cell r="C788" t="str">
            <v>Manut. Motores e Bombas</v>
          </cell>
          <cell r="D788">
            <v>189984.89</v>
          </cell>
          <cell r="E788" t="str">
            <v>D</v>
          </cell>
          <cell r="F788">
            <v>163364.29</v>
          </cell>
          <cell r="G788">
            <v>187049.16</v>
          </cell>
          <cell r="H788">
            <v>166300.01999999999</v>
          </cell>
        </row>
        <row r="789">
          <cell r="A789" t="str">
            <v>57.01.75.15</v>
          </cell>
          <cell r="B789" t="str">
            <v>-</v>
          </cell>
          <cell r="C789" t="str">
            <v>Man/Rep Maq. e Equipament-Outros</v>
          </cell>
          <cell r="D789">
            <v>21529.65</v>
          </cell>
          <cell r="E789" t="str">
            <v>D</v>
          </cell>
          <cell r="F789">
            <v>10306.69</v>
          </cell>
          <cell r="G789">
            <v>11357.22</v>
          </cell>
          <cell r="H789">
            <v>20479.12</v>
          </cell>
        </row>
        <row r="790">
          <cell r="A790" t="str">
            <v>57.01.77.00</v>
          </cell>
          <cell r="B790" t="str">
            <v>-</v>
          </cell>
          <cell r="C790" t="str">
            <v>Outros Servs Conserv/Manutencao</v>
          </cell>
          <cell r="D790">
            <v>59742.7</v>
          </cell>
          <cell r="E790" t="str">
            <v>D</v>
          </cell>
          <cell r="F790">
            <v>86955.56</v>
          </cell>
          <cell r="G790">
            <v>41430</v>
          </cell>
          <cell r="H790">
            <v>105268.26</v>
          </cell>
        </row>
        <row r="791">
          <cell r="A791" t="str">
            <v>57.01.77.01</v>
          </cell>
          <cell r="B791" t="str">
            <v>-</v>
          </cell>
          <cell r="C791" t="str">
            <v>Serv.Conserv./Manut.Pneus</v>
          </cell>
          <cell r="D791">
            <v>15541.7</v>
          </cell>
          <cell r="E791" t="str">
            <v>D</v>
          </cell>
          <cell r="F791">
            <v>50842.01</v>
          </cell>
          <cell r="G791">
            <v>29500</v>
          </cell>
          <cell r="H791">
            <v>36883.71</v>
          </cell>
        </row>
        <row r="792">
          <cell r="A792" t="str">
            <v>57.01.77.06</v>
          </cell>
          <cell r="B792" t="str">
            <v>-</v>
          </cell>
          <cell r="C792" t="str">
            <v>Man. Equip Segur/Comb Incendio</v>
          </cell>
          <cell r="D792">
            <v>1510</v>
          </cell>
          <cell r="E792" t="str">
            <v>D</v>
          </cell>
          <cell r="F792">
            <v>2760</v>
          </cell>
          <cell r="G792">
            <v>1380</v>
          </cell>
          <cell r="H792">
            <v>2890</v>
          </cell>
        </row>
        <row r="793">
          <cell r="A793" t="str">
            <v>57.01.77.07</v>
          </cell>
          <cell r="B793" t="str">
            <v>-</v>
          </cell>
          <cell r="C793" t="str">
            <v>Manut Apar/Centrais Refrigeracao</v>
          </cell>
          <cell r="D793">
            <v>4000</v>
          </cell>
          <cell r="E793" t="str">
            <v>D</v>
          </cell>
          <cell r="F793">
            <v>30744.55</v>
          </cell>
          <cell r="G793">
            <v>9500</v>
          </cell>
          <cell r="H793">
            <v>25244.55</v>
          </cell>
        </row>
        <row r="794">
          <cell r="A794" t="str">
            <v>57.01.77.10</v>
          </cell>
          <cell r="B794" t="str">
            <v>-</v>
          </cell>
          <cell r="C794" t="str">
            <v>Outros Servs Conserv/Manut</v>
          </cell>
          <cell r="D794">
            <v>38691</v>
          </cell>
          <cell r="E794" t="str">
            <v>D</v>
          </cell>
          <cell r="F794">
            <v>2609</v>
          </cell>
          <cell r="G794">
            <v>1050</v>
          </cell>
          <cell r="H794">
            <v>40250</v>
          </cell>
        </row>
        <row r="795">
          <cell r="A795" t="str">
            <v>57.01.79.00</v>
          </cell>
          <cell r="B795" t="str">
            <v>-</v>
          </cell>
          <cell r="C795" t="str">
            <v>Locomocao Transp Sede/Residenc</v>
          </cell>
          <cell r="D795">
            <v>110168.09</v>
          </cell>
          <cell r="E795" t="str">
            <v>D</v>
          </cell>
          <cell r="F795">
            <v>241199.56</v>
          </cell>
          <cell r="G795">
            <v>115000</v>
          </cell>
          <cell r="H795">
            <v>236367.65</v>
          </cell>
        </row>
        <row r="796">
          <cell r="A796" t="str">
            <v>57.01.79.01</v>
          </cell>
          <cell r="B796" t="str">
            <v>-</v>
          </cell>
          <cell r="C796" t="str">
            <v>Locomocao Transp Sede/Residenc</v>
          </cell>
          <cell r="D796">
            <v>110168.09</v>
          </cell>
          <cell r="E796" t="str">
            <v>D</v>
          </cell>
          <cell r="F796">
            <v>241199.56</v>
          </cell>
          <cell r="G796">
            <v>115000</v>
          </cell>
          <cell r="H796">
            <v>236367.65</v>
          </cell>
        </row>
        <row r="797">
          <cell r="A797" t="str">
            <v>57.01.80.00</v>
          </cell>
          <cell r="B797" t="str">
            <v>-</v>
          </cell>
          <cell r="C797" t="str">
            <v>Treinamento Externo</v>
          </cell>
          <cell r="D797">
            <v>3984</v>
          </cell>
          <cell r="E797" t="str">
            <v>C</v>
          </cell>
          <cell r="F797">
            <v>38155.47</v>
          </cell>
          <cell r="G797">
            <v>35289.33</v>
          </cell>
          <cell r="H797">
            <v>1117.8599999999999</v>
          </cell>
        </row>
        <row r="798">
          <cell r="A798" t="str">
            <v>57.01.80.01</v>
          </cell>
          <cell r="B798" t="str">
            <v>-</v>
          </cell>
          <cell r="C798" t="str">
            <v>Treinamento no Pais</v>
          </cell>
          <cell r="D798">
            <v>3984</v>
          </cell>
          <cell r="E798" t="str">
            <v>C</v>
          </cell>
          <cell r="F798">
            <v>38155.47</v>
          </cell>
          <cell r="G798">
            <v>35289.33</v>
          </cell>
          <cell r="H798">
            <v>1117.8599999999999</v>
          </cell>
        </row>
        <row r="799">
          <cell r="A799" t="str">
            <v>57.01.81.00</v>
          </cell>
          <cell r="B799" t="str">
            <v>-</v>
          </cell>
          <cell r="C799" t="str">
            <v>Alimentacao</v>
          </cell>
          <cell r="D799">
            <v>81627.38</v>
          </cell>
          <cell r="E799" t="str">
            <v>D</v>
          </cell>
          <cell r="F799">
            <v>198373.78</v>
          </cell>
          <cell r="G799">
            <v>102979.25</v>
          </cell>
          <cell r="H799">
            <v>177021.91</v>
          </cell>
        </row>
        <row r="800">
          <cell r="A800" t="str">
            <v>57.01.81.01</v>
          </cell>
          <cell r="B800" t="str">
            <v>-</v>
          </cell>
          <cell r="C800" t="str">
            <v>Alimentacao</v>
          </cell>
          <cell r="D800">
            <v>81627.38</v>
          </cell>
          <cell r="E800" t="str">
            <v>D</v>
          </cell>
          <cell r="F800">
            <v>198373.78</v>
          </cell>
          <cell r="G800">
            <v>102979.25</v>
          </cell>
          <cell r="H800">
            <v>177021.91</v>
          </cell>
        </row>
        <row r="801">
          <cell r="A801" t="str">
            <v>57.01.82.00</v>
          </cell>
          <cell r="B801" t="str">
            <v>-</v>
          </cell>
          <cell r="C801" t="str">
            <v>Assist Medica Odontologica</v>
          </cell>
          <cell r="D801">
            <v>16116.62</v>
          </cell>
          <cell r="E801" t="str">
            <v>D</v>
          </cell>
          <cell r="F801">
            <v>12176.9</v>
          </cell>
          <cell r="G801">
            <v>0</v>
          </cell>
          <cell r="H801">
            <v>28293.52</v>
          </cell>
        </row>
        <row r="802">
          <cell r="A802" t="str">
            <v>57.01.82.04</v>
          </cell>
          <cell r="B802" t="str">
            <v>-</v>
          </cell>
          <cell r="C802" t="str">
            <v>Assist Medica Odontolog-Outros</v>
          </cell>
          <cell r="D802">
            <v>16116.62</v>
          </cell>
          <cell r="E802" t="str">
            <v>D</v>
          </cell>
          <cell r="F802">
            <v>12176.9</v>
          </cell>
          <cell r="G802">
            <v>0</v>
          </cell>
          <cell r="H802">
            <v>28293.52</v>
          </cell>
        </row>
        <row r="803">
          <cell r="A803" t="str">
            <v>57.01.85.00</v>
          </cell>
          <cell r="B803" t="str">
            <v>-</v>
          </cell>
          <cell r="C803" t="str">
            <v>Vigilancia e Seguranca</v>
          </cell>
          <cell r="D803">
            <v>44544.58</v>
          </cell>
          <cell r="E803" t="str">
            <v>D</v>
          </cell>
          <cell r="F803">
            <v>89089.16</v>
          </cell>
          <cell r="G803">
            <v>0</v>
          </cell>
          <cell r="H803">
            <v>133633.74</v>
          </cell>
        </row>
        <row r="804">
          <cell r="A804" t="str">
            <v>57.01.85.01</v>
          </cell>
          <cell r="B804" t="str">
            <v>-</v>
          </cell>
          <cell r="C804" t="str">
            <v>Vigilancia e Seguranca</v>
          </cell>
          <cell r="D804">
            <v>44544.58</v>
          </cell>
          <cell r="E804" t="str">
            <v>D</v>
          </cell>
          <cell r="F804">
            <v>89089.16</v>
          </cell>
          <cell r="G804">
            <v>0</v>
          </cell>
          <cell r="H804">
            <v>133633.74</v>
          </cell>
        </row>
        <row r="805">
          <cell r="A805" t="str">
            <v>57.01.89.00</v>
          </cell>
          <cell r="B805" t="str">
            <v>-</v>
          </cell>
          <cell r="C805" t="str">
            <v>Outros Servicos</v>
          </cell>
          <cell r="D805">
            <v>23094.41</v>
          </cell>
          <cell r="E805" t="str">
            <v>D</v>
          </cell>
          <cell r="F805">
            <v>73554.16</v>
          </cell>
          <cell r="G805">
            <v>23396.94</v>
          </cell>
          <cell r="H805">
            <v>73251.63</v>
          </cell>
        </row>
        <row r="806">
          <cell r="A806" t="str">
            <v>57.01.89.01</v>
          </cell>
          <cell r="B806" t="str">
            <v>-</v>
          </cell>
          <cell r="C806" t="str">
            <v>Serv.Graficos/Encadernacao</v>
          </cell>
          <cell r="D806">
            <v>0.2</v>
          </cell>
          <cell r="E806" t="str">
            <v>D</v>
          </cell>
          <cell r="F806">
            <v>0</v>
          </cell>
          <cell r="G806">
            <v>0</v>
          </cell>
          <cell r="H806">
            <v>0.2</v>
          </cell>
        </row>
        <row r="807">
          <cell r="A807" t="str">
            <v>57.01.89.02</v>
          </cell>
          <cell r="B807" t="str">
            <v>-</v>
          </cell>
          <cell r="C807" t="str">
            <v>Confec.Chave/Carimb/Rep.Fechad</v>
          </cell>
          <cell r="D807">
            <v>0</v>
          </cell>
          <cell r="F807">
            <v>252</v>
          </cell>
          <cell r="G807">
            <v>0</v>
          </cell>
          <cell r="H807">
            <v>252</v>
          </cell>
        </row>
        <row r="808">
          <cell r="A808" t="str">
            <v>57.01.89.03</v>
          </cell>
          <cell r="B808" t="str">
            <v>-</v>
          </cell>
          <cell r="C808" t="str">
            <v>Serv. Lavanderia</v>
          </cell>
          <cell r="D808">
            <v>0</v>
          </cell>
          <cell r="F808">
            <v>147.30000000000001</v>
          </cell>
          <cell r="G808">
            <v>0</v>
          </cell>
          <cell r="H808">
            <v>147.30000000000001</v>
          </cell>
        </row>
        <row r="809">
          <cell r="A809" t="str">
            <v>57.01.89.07</v>
          </cell>
          <cell r="B809" t="str">
            <v>-</v>
          </cell>
          <cell r="C809" t="str">
            <v>Confec.Placas/Quadros/Molduras</v>
          </cell>
          <cell r="D809">
            <v>0</v>
          </cell>
          <cell r="F809">
            <v>1479.24</v>
          </cell>
          <cell r="G809">
            <v>690.33</v>
          </cell>
          <cell r="H809">
            <v>788.91</v>
          </cell>
        </row>
        <row r="810">
          <cell r="A810" t="str">
            <v>57.01.89.10</v>
          </cell>
          <cell r="B810" t="str">
            <v>-</v>
          </cell>
          <cell r="C810" t="str">
            <v>Serv. Administrativos/Apoio</v>
          </cell>
          <cell r="D810">
            <v>787.6</v>
          </cell>
          <cell r="E810" t="str">
            <v>D</v>
          </cell>
          <cell r="F810">
            <v>500</v>
          </cell>
          <cell r="G810">
            <v>400</v>
          </cell>
          <cell r="H810">
            <v>887.6</v>
          </cell>
        </row>
        <row r="811">
          <cell r="A811" t="str">
            <v>57.01.89.25</v>
          </cell>
          <cell r="B811" t="str">
            <v>-</v>
          </cell>
          <cell r="C811" t="str">
            <v>Serv.Prestados por Coligadas</v>
          </cell>
          <cell r="D811">
            <v>0</v>
          </cell>
          <cell r="F811">
            <v>17126</v>
          </cell>
          <cell r="G811">
            <v>0</v>
          </cell>
          <cell r="H811">
            <v>17126</v>
          </cell>
        </row>
        <row r="812">
          <cell r="A812" t="str">
            <v>57.01.89.32</v>
          </cell>
          <cell r="B812" t="str">
            <v>-</v>
          </cell>
          <cell r="C812" t="str">
            <v>Analise Quimica</v>
          </cell>
          <cell r="D812">
            <v>0</v>
          </cell>
          <cell r="F812">
            <v>6376.4</v>
          </cell>
          <cell r="G812">
            <v>0</v>
          </cell>
          <cell r="H812">
            <v>6376.4</v>
          </cell>
        </row>
        <row r="813">
          <cell r="A813" t="str">
            <v>57.01.89.36</v>
          </cell>
          <cell r="B813" t="str">
            <v>-</v>
          </cell>
          <cell r="C813" t="str">
            <v>Servicos Diversos</v>
          </cell>
          <cell r="D813">
            <v>22306.61</v>
          </cell>
          <cell r="E813" t="str">
            <v>D</v>
          </cell>
          <cell r="F813">
            <v>47673.22</v>
          </cell>
          <cell r="G813">
            <v>22306.61</v>
          </cell>
          <cell r="H813">
            <v>47673.22</v>
          </cell>
        </row>
        <row r="814">
          <cell r="A814" t="str">
            <v>58.00.00.00</v>
          </cell>
          <cell r="B814" t="str">
            <v>-</v>
          </cell>
          <cell r="C814" t="str">
            <v>Gastos Gerais</v>
          </cell>
          <cell r="D814">
            <v>1012637.34</v>
          </cell>
          <cell r="E814" t="str">
            <v>D</v>
          </cell>
          <cell r="F814">
            <v>1184391.73</v>
          </cell>
          <cell r="G814">
            <v>154613.09</v>
          </cell>
          <cell r="H814">
            <v>2042415.98</v>
          </cell>
        </row>
        <row r="815">
          <cell r="A815" t="str">
            <v>58.01.00.00</v>
          </cell>
          <cell r="B815" t="str">
            <v>-</v>
          </cell>
          <cell r="C815" t="str">
            <v>Gastos Gerais</v>
          </cell>
          <cell r="D815">
            <v>1012637.34</v>
          </cell>
          <cell r="E815" t="str">
            <v>D</v>
          </cell>
          <cell r="F815">
            <v>1184391.73</v>
          </cell>
          <cell r="G815">
            <v>154613.09</v>
          </cell>
          <cell r="H815">
            <v>2042415.98</v>
          </cell>
        </row>
        <row r="816">
          <cell r="A816" t="str">
            <v>58.01.01.00</v>
          </cell>
          <cell r="B816" t="str">
            <v>-</v>
          </cell>
          <cell r="C816" t="str">
            <v>Gastos de Viagem</v>
          </cell>
          <cell r="D816">
            <v>64.099999999999994</v>
          </cell>
          <cell r="E816" t="str">
            <v>D</v>
          </cell>
          <cell r="F816">
            <v>194.3</v>
          </cell>
          <cell r="G816">
            <v>0</v>
          </cell>
          <cell r="H816">
            <v>258.39999999999998</v>
          </cell>
        </row>
        <row r="817">
          <cell r="A817" t="str">
            <v>58.01.01.01</v>
          </cell>
          <cell r="B817" t="str">
            <v>-</v>
          </cell>
          <cell r="C817" t="str">
            <v>Diarias de Viagens no Pais</v>
          </cell>
          <cell r="D817">
            <v>64.099999999999994</v>
          </cell>
          <cell r="E817" t="str">
            <v>D</v>
          </cell>
          <cell r="F817">
            <v>194.3</v>
          </cell>
          <cell r="G817">
            <v>0</v>
          </cell>
          <cell r="H817">
            <v>258.39999999999998</v>
          </cell>
        </row>
        <row r="818">
          <cell r="A818" t="str">
            <v>58.01.10.00</v>
          </cell>
          <cell r="B818" t="str">
            <v>-</v>
          </cell>
          <cell r="C818" t="str">
            <v>Despesas de Viagem no Pais</v>
          </cell>
          <cell r="D818">
            <v>21960.92</v>
          </cell>
          <cell r="E818" t="str">
            <v>D</v>
          </cell>
          <cell r="F818">
            <v>39502.620000000003</v>
          </cell>
          <cell r="G818">
            <v>429.6</v>
          </cell>
          <cell r="H818">
            <v>61033.94</v>
          </cell>
        </row>
        <row r="819">
          <cell r="A819" t="str">
            <v>58.01.10.01</v>
          </cell>
          <cell r="B819" t="str">
            <v>-</v>
          </cell>
          <cell r="C819" t="str">
            <v>Despesas de Viagem no Pais</v>
          </cell>
          <cell r="D819">
            <v>21960.92</v>
          </cell>
          <cell r="E819" t="str">
            <v>D</v>
          </cell>
          <cell r="F819">
            <v>39502.620000000003</v>
          </cell>
          <cell r="G819">
            <v>429.6</v>
          </cell>
          <cell r="H819">
            <v>61033.94</v>
          </cell>
        </row>
        <row r="820">
          <cell r="A820" t="str">
            <v>58.01.20.00</v>
          </cell>
          <cell r="B820" t="str">
            <v>-</v>
          </cell>
          <cell r="C820" t="str">
            <v>Desp de Viagem no Pais-Hospedagem</v>
          </cell>
          <cell r="D820">
            <v>15278.87</v>
          </cell>
          <cell r="E820" t="str">
            <v>D</v>
          </cell>
          <cell r="F820">
            <v>10550.55</v>
          </cell>
          <cell r="G820">
            <v>134.65</v>
          </cell>
          <cell r="H820">
            <v>25694.77</v>
          </cell>
        </row>
        <row r="821">
          <cell r="A821" t="str">
            <v>58.01.20.01</v>
          </cell>
          <cell r="B821" t="str">
            <v>-</v>
          </cell>
          <cell r="C821" t="str">
            <v>Desp de Viagem no Pais-Hospedagem</v>
          </cell>
          <cell r="D821">
            <v>15278.87</v>
          </cell>
          <cell r="E821" t="str">
            <v>D</v>
          </cell>
          <cell r="F821">
            <v>10550.55</v>
          </cell>
          <cell r="G821">
            <v>134.65</v>
          </cell>
          <cell r="H821">
            <v>25694.77</v>
          </cell>
        </row>
        <row r="822">
          <cell r="A822" t="str">
            <v>58.01.25.00</v>
          </cell>
          <cell r="B822" t="str">
            <v>-</v>
          </cell>
          <cell r="C822" t="str">
            <v>Divulgacao e Publicidade</v>
          </cell>
          <cell r="D822">
            <v>0</v>
          </cell>
          <cell r="F822">
            <v>7000</v>
          </cell>
          <cell r="G822">
            <v>0</v>
          </cell>
          <cell r="H822">
            <v>7000</v>
          </cell>
        </row>
        <row r="823">
          <cell r="A823" t="str">
            <v>58.01.25.07</v>
          </cell>
          <cell r="B823" t="str">
            <v>-</v>
          </cell>
          <cell r="C823" t="str">
            <v>Co-Patrocinio</v>
          </cell>
          <cell r="D823">
            <v>0</v>
          </cell>
          <cell r="F823">
            <v>7000</v>
          </cell>
          <cell r="G823">
            <v>0</v>
          </cell>
          <cell r="H823">
            <v>7000</v>
          </cell>
        </row>
        <row r="824">
          <cell r="A824" t="str">
            <v>58.01.30.00</v>
          </cell>
          <cell r="B824" t="str">
            <v>-</v>
          </cell>
          <cell r="C824" t="str">
            <v>Recepcao Hosp e Repr Social</v>
          </cell>
          <cell r="D824">
            <v>0</v>
          </cell>
          <cell r="F824">
            <v>157.35</v>
          </cell>
          <cell r="G824">
            <v>0</v>
          </cell>
          <cell r="H824">
            <v>157.35</v>
          </cell>
        </row>
        <row r="825">
          <cell r="A825" t="str">
            <v>58.01.30.02</v>
          </cell>
          <cell r="B825" t="str">
            <v>-</v>
          </cell>
          <cell r="C825" t="str">
            <v>Hospedagem</v>
          </cell>
          <cell r="D825">
            <v>0</v>
          </cell>
          <cell r="F825">
            <v>157.35</v>
          </cell>
          <cell r="G825">
            <v>0</v>
          </cell>
          <cell r="H825">
            <v>157.35</v>
          </cell>
        </row>
        <row r="826">
          <cell r="A826" t="str">
            <v>58.01.45.00</v>
          </cell>
          <cell r="B826" t="str">
            <v>-</v>
          </cell>
          <cell r="C826" t="str">
            <v>Seguros</v>
          </cell>
          <cell r="D826">
            <v>29678.14</v>
          </cell>
          <cell r="E826" t="str">
            <v>D</v>
          </cell>
          <cell r="F826">
            <v>16669.2</v>
          </cell>
          <cell r="G826">
            <v>2685.88</v>
          </cell>
          <cell r="H826">
            <v>43661.46</v>
          </cell>
        </row>
        <row r="827">
          <cell r="A827" t="str">
            <v>58.01.45.01</v>
          </cell>
          <cell r="B827" t="str">
            <v>-</v>
          </cell>
          <cell r="C827" t="str">
            <v>Seguros</v>
          </cell>
          <cell r="D827">
            <v>29678.14</v>
          </cell>
          <cell r="E827" t="str">
            <v>D</v>
          </cell>
          <cell r="F827">
            <v>16669.2</v>
          </cell>
          <cell r="G827">
            <v>2685.88</v>
          </cell>
          <cell r="H827">
            <v>43661.46</v>
          </cell>
        </row>
        <row r="828">
          <cell r="A828" t="str">
            <v>58.01.50.00</v>
          </cell>
          <cell r="B828" t="str">
            <v>-</v>
          </cell>
          <cell r="C828" t="str">
            <v>Fretes e Carretos</v>
          </cell>
          <cell r="D828">
            <v>12315.58</v>
          </cell>
          <cell r="E828" t="str">
            <v>D</v>
          </cell>
          <cell r="F828">
            <v>4762.6400000000003</v>
          </cell>
          <cell r="G828">
            <v>0</v>
          </cell>
          <cell r="H828">
            <v>17078.22</v>
          </cell>
        </row>
        <row r="829">
          <cell r="A829" t="str">
            <v>58.01.50.01</v>
          </cell>
          <cell r="B829" t="str">
            <v>-</v>
          </cell>
          <cell r="C829" t="str">
            <v>Fretes e Carretos</v>
          </cell>
          <cell r="D829">
            <v>12315.58</v>
          </cell>
          <cell r="E829" t="str">
            <v>D</v>
          </cell>
          <cell r="F829">
            <v>4762.6400000000003</v>
          </cell>
          <cell r="G829">
            <v>0</v>
          </cell>
          <cell r="H829">
            <v>17078.22</v>
          </cell>
        </row>
        <row r="830">
          <cell r="A830" t="str">
            <v>58.01.77.00</v>
          </cell>
          <cell r="B830" t="str">
            <v>-</v>
          </cell>
          <cell r="C830" t="str">
            <v>Reproducao, Copias e Reducoes</v>
          </cell>
          <cell r="D830">
            <v>37.299999999999997</v>
          </cell>
          <cell r="E830" t="str">
            <v>D</v>
          </cell>
          <cell r="F830">
            <v>0</v>
          </cell>
          <cell r="G830">
            <v>0</v>
          </cell>
          <cell r="H830">
            <v>37.299999999999997</v>
          </cell>
        </row>
        <row r="831">
          <cell r="A831" t="str">
            <v>58.01.77.01</v>
          </cell>
          <cell r="B831" t="str">
            <v>-</v>
          </cell>
          <cell r="C831" t="str">
            <v>Reproducao, Copias e Reducoes</v>
          </cell>
          <cell r="D831">
            <v>37.299999999999997</v>
          </cell>
          <cell r="E831" t="str">
            <v>D</v>
          </cell>
          <cell r="F831">
            <v>0</v>
          </cell>
          <cell r="G831">
            <v>0</v>
          </cell>
          <cell r="H831">
            <v>37.299999999999997</v>
          </cell>
        </row>
        <row r="832">
          <cell r="A832" t="str">
            <v>58.01.80.00</v>
          </cell>
          <cell r="B832" t="str">
            <v>-</v>
          </cell>
          <cell r="C832" t="str">
            <v>Assinat e Aquisicao Publicacoes</v>
          </cell>
          <cell r="D832">
            <v>1181.8800000000001</v>
          </cell>
          <cell r="E832" t="str">
            <v>D</v>
          </cell>
          <cell r="F832">
            <v>0</v>
          </cell>
          <cell r="G832">
            <v>0</v>
          </cell>
          <cell r="H832">
            <v>1181.8800000000001</v>
          </cell>
        </row>
        <row r="833">
          <cell r="A833" t="str">
            <v>58.01.80.01</v>
          </cell>
          <cell r="B833" t="str">
            <v>-</v>
          </cell>
          <cell r="C833" t="str">
            <v>Assinat e Aquisicao Publicacoes</v>
          </cell>
          <cell r="D833">
            <v>1181.8800000000001</v>
          </cell>
          <cell r="E833" t="str">
            <v>D</v>
          </cell>
          <cell r="F833">
            <v>0</v>
          </cell>
          <cell r="G833">
            <v>0</v>
          </cell>
          <cell r="H833">
            <v>1181.8800000000001</v>
          </cell>
        </row>
        <row r="834">
          <cell r="A834" t="str">
            <v>58.01.81.00</v>
          </cell>
          <cell r="B834" t="str">
            <v>-</v>
          </cell>
          <cell r="C834" t="str">
            <v>Atividades Sociais Internas</v>
          </cell>
          <cell r="D834">
            <v>4543.6000000000004</v>
          </cell>
          <cell r="E834" t="str">
            <v>D</v>
          </cell>
          <cell r="F834">
            <v>125</v>
          </cell>
          <cell r="G834">
            <v>0</v>
          </cell>
          <cell r="H834">
            <v>4668.6000000000004</v>
          </cell>
        </row>
        <row r="835">
          <cell r="A835" t="str">
            <v>58.01.81.01</v>
          </cell>
          <cell r="B835" t="str">
            <v>-</v>
          </cell>
          <cell r="C835" t="str">
            <v>Atividades Sociais Internas</v>
          </cell>
          <cell r="D835">
            <v>4543.6000000000004</v>
          </cell>
          <cell r="E835" t="str">
            <v>D</v>
          </cell>
          <cell r="F835">
            <v>125</v>
          </cell>
          <cell r="G835">
            <v>0</v>
          </cell>
          <cell r="H835">
            <v>4668.6000000000004</v>
          </cell>
        </row>
        <row r="836">
          <cell r="A836" t="str">
            <v>58.01.83.00</v>
          </cell>
          <cell r="B836" t="str">
            <v>-</v>
          </cell>
          <cell r="C836" t="str">
            <v>Outros Gastos</v>
          </cell>
          <cell r="D836">
            <v>12189.94</v>
          </cell>
          <cell r="E836" t="str">
            <v>D</v>
          </cell>
          <cell r="F836">
            <v>46469.57</v>
          </cell>
          <cell r="G836">
            <v>20242.71</v>
          </cell>
          <cell r="H836">
            <v>38416.800000000003</v>
          </cell>
        </row>
        <row r="837">
          <cell r="A837" t="str">
            <v>58.01.83.01</v>
          </cell>
          <cell r="B837" t="str">
            <v>-</v>
          </cell>
          <cell r="C837" t="str">
            <v>Despesas Legais e Juridicas</v>
          </cell>
          <cell r="D837">
            <v>14744.1</v>
          </cell>
          <cell r="E837" t="str">
            <v>D</v>
          </cell>
          <cell r="F837">
            <v>23371.200000000001</v>
          </cell>
          <cell r="G837">
            <v>9675</v>
          </cell>
          <cell r="H837">
            <v>28440.3</v>
          </cell>
        </row>
        <row r="838">
          <cell r="A838" t="str">
            <v>58.01.83.02</v>
          </cell>
          <cell r="B838" t="str">
            <v>-</v>
          </cell>
          <cell r="C838" t="str">
            <v>Cafe, Cha, Agua Mineral, Bebidas</v>
          </cell>
          <cell r="D838">
            <v>4330.4399999999996</v>
          </cell>
          <cell r="E838" t="str">
            <v>C</v>
          </cell>
          <cell r="F838">
            <v>21633.77</v>
          </cell>
          <cell r="G838">
            <v>10567.71</v>
          </cell>
          <cell r="H838">
            <v>6735.62</v>
          </cell>
        </row>
        <row r="840">
          <cell r="A840" t="str">
            <v>-----------</v>
          </cell>
          <cell r="B840" t="str">
            <v>--</v>
          </cell>
          <cell r="C840" t="str">
            <v>-------------------------------------------------------------------</v>
          </cell>
          <cell r="D840" t="str">
            <v>-------------------</v>
          </cell>
          <cell r="E840" t="str">
            <v>-</v>
          </cell>
          <cell r="F840" t="str">
            <v>-------------------</v>
          </cell>
          <cell r="G840" t="e">
            <v>#NAME?</v>
          </cell>
          <cell r="H840" t="str">
            <v>07AB - 1.00.01.068</v>
          </cell>
        </row>
        <row r="841">
          <cell r="A841" t="str">
            <v>_x000C_----------</v>
          </cell>
          <cell r="B841" t="str">
            <v>--</v>
          </cell>
          <cell r="C841" t="str">
            <v>-------------------------------------------------------------------</v>
          </cell>
          <cell r="D841" t="str">
            <v>-------------------</v>
          </cell>
          <cell r="E841" t="str">
            <v>-</v>
          </cell>
          <cell r="F841" t="str">
            <v>-------------------</v>
          </cell>
          <cell r="G841" t="str">
            <v>-------------------</v>
          </cell>
          <cell r="H841" t="str">
            <v>------ Página:</v>
          </cell>
        </row>
        <row r="842">
          <cell r="A842" t="str">
            <v>Urucum Mine</v>
          </cell>
          <cell r="B842" t="str">
            <v>ra</v>
          </cell>
          <cell r="C842" t="str">
            <v>ção S.A</v>
          </cell>
          <cell r="H842" t="str">
            <v>Balancete</v>
          </cell>
        </row>
        <row r="843">
          <cell r="A843" t="str">
            <v>Período: 01</v>
          </cell>
          <cell r="B843" t="str">
            <v>/0</v>
          </cell>
          <cell r="C843" t="str">
            <v>2/2008 A 29/02/2008 -----------------------------------------------</v>
          </cell>
          <cell r="D843" t="str">
            <v>-------------------</v>
          </cell>
          <cell r="E843" t="str">
            <v>-</v>
          </cell>
          <cell r="F843" t="str">
            <v>-------------------</v>
          </cell>
          <cell r="G843" t="str">
            <v>-------------------</v>
          </cell>
          <cell r="H843" t="str">
            <v>10/03/2008 - 09:4</v>
          </cell>
        </row>
        <row r="845">
          <cell r="A845" t="str">
            <v>Título</v>
          </cell>
          <cell r="D845" t="str">
            <v>Saldo Inicial</v>
          </cell>
          <cell r="F845" t="str">
            <v>Débito</v>
          </cell>
          <cell r="G845" t="str">
            <v>Crédito</v>
          </cell>
          <cell r="H845" t="str">
            <v>Saldo Final</v>
          </cell>
        </row>
        <row r="846">
          <cell r="A846" t="str">
            <v>-----------</v>
          </cell>
          <cell r="B846" t="str">
            <v>--</v>
          </cell>
          <cell r="C846" t="str">
            <v>-------------------------------------------------------------------</v>
          </cell>
          <cell r="D846" t="str">
            <v>-----------------</v>
          </cell>
          <cell r="F846" t="str">
            <v>------------------</v>
          </cell>
          <cell r="G846" t="str">
            <v>------------------</v>
          </cell>
          <cell r="H846" t="str">
            <v>-----------------</v>
          </cell>
        </row>
        <row r="847">
          <cell r="A847" t="str">
            <v>58.01.83.04</v>
          </cell>
          <cell r="B847" t="str">
            <v>-</v>
          </cell>
          <cell r="C847" t="str">
            <v>Outros Gastos</v>
          </cell>
          <cell r="D847">
            <v>15.26</v>
          </cell>
          <cell r="E847" t="str">
            <v>D</v>
          </cell>
          <cell r="F847">
            <v>147.9</v>
          </cell>
          <cell r="G847">
            <v>0</v>
          </cell>
          <cell r="H847">
            <v>163.16</v>
          </cell>
        </row>
        <row r="848">
          <cell r="A848" t="str">
            <v>58.01.83.05</v>
          </cell>
          <cell r="B848" t="str">
            <v>-</v>
          </cell>
          <cell r="C848" t="str">
            <v>Lanches e Refeicoes</v>
          </cell>
          <cell r="D848">
            <v>1761.02</v>
          </cell>
          <cell r="E848" t="str">
            <v>D</v>
          </cell>
          <cell r="F848">
            <v>1316.7</v>
          </cell>
          <cell r="G848">
            <v>0</v>
          </cell>
          <cell r="H848">
            <v>3077.72</v>
          </cell>
        </row>
        <row r="849">
          <cell r="A849" t="str">
            <v>58.01.85.00</v>
          </cell>
          <cell r="B849" t="str">
            <v>-</v>
          </cell>
          <cell r="C849" t="str">
            <v>Depreciacao</v>
          </cell>
          <cell r="D849">
            <v>335752.34</v>
          </cell>
          <cell r="E849" t="str">
            <v>D</v>
          </cell>
          <cell r="F849">
            <v>341791.62</v>
          </cell>
          <cell r="G849">
            <v>66447.649999999994</v>
          </cell>
          <cell r="H849">
            <v>611096.31000000006</v>
          </cell>
        </row>
        <row r="850">
          <cell r="A850" t="str">
            <v>58.01.85.01</v>
          </cell>
          <cell r="B850" t="str">
            <v>-</v>
          </cell>
          <cell r="C850" t="str">
            <v>Depreciacao</v>
          </cell>
          <cell r="D850">
            <v>335752.34</v>
          </cell>
          <cell r="E850" t="str">
            <v>D</v>
          </cell>
          <cell r="F850">
            <v>341791.62</v>
          </cell>
          <cell r="G850">
            <v>66447.649999999994</v>
          </cell>
          <cell r="H850">
            <v>611096.31000000006</v>
          </cell>
        </row>
        <row r="851">
          <cell r="A851" t="str">
            <v>58.01.87.00</v>
          </cell>
          <cell r="B851" t="str">
            <v>-</v>
          </cell>
          <cell r="C851" t="str">
            <v>Amortizacoes</v>
          </cell>
          <cell r="D851">
            <v>74654.509999999995</v>
          </cell>
          <cell r="E851" t="str">
            <v>D</v>
          </cell>
          <cell r="F851">
            <v>138577.44</v>
          </cell>
          <cell r="G851">
            <v>64672.6</v>
          </cell>
          <cell r="H851">
            <v>148559.35</v>
          </cell>
        </row>
        <row r="852">
          <cell r="A852" t="str">
            <v>58.01.87.01</v>
          </cell>
          <cell r="B852" t="str">
            <v>-</v>
          </cell>
          <cell r="C852" t="str">
            <v>Amortizacoes</v>
          </cell>
          <cell r="D852">
            <v>74654.509999999995</v>
          </cell>
          <cell r="E852" t="str">
            <v>D</v>
          </cell>
          <cell r="F852">
            <v>138577.44</v>
          </cell>
          <cell r="G852">
            <v>64672.6</v>
          </cell>
          <cell r="H852">
            <v>148559.35</v>
          </cell>
        </row>
        <row r="853">
          <cell r="A853" t="str">
            <v>58.01.89.00</v>
          </cell>
          <cell r="B853" t="str">
            <v>-</v>
          </cell>
          <cell r="C853" t="str">
            <v>Exaustao</v>
          </cell>
          <cell r="D853">
            <v>504980.16</v>
          </cell>
          <cell r="E853" t="str">
            <v>D</v>
          </cell>
          <cell r="F853">
            <v>578591.43999999994</v>
          </cell>
          <cell r="G853">
            <v>0</v>
          </cell>
          <cell r="H853">
            <v>1083571.6000000001</v>
          </cell>
        </row>
        <row r="854">
          <cell r="A854" t="str">
            <v>58.01.89.02</v>
          </cell>
          <cell r="B854" t="str">
            <v>-</v>
          </cell>
          <cell r="C854" t="str">
            <v>Exaustao - Mineracao</v>
          </cell>
          <cell r="D854">
            <v>504980.16</v>
          </cell>
          <cell r="E854" t="str">
            <v>D</v>
          </cell>
          <cell r="F854">
            <v>578591.43999999994</v>
          </cell>
          <cell r="G854">
            <v>0</v>
          </cell>
          <cell r="H854">
            <v>1083571.6000000001</v>
          </cell>
        </row>
        <row r="855">
          <cell r="A855" t="str">
            <v>59.00.00.00</v>
          </cell>
          <cell r="B855" t="str">
            <v>-</v>
          </cell>
          <cell r="C855" t="str">
            <v>Absorcao Custo Ind/Recirculacao</v>
          </cell>
          <cell r="D855">
            <v>8266314.96</v>
          </cell>
          <cell r="E855" t="str">
            <v>C</v>
          </cell>
          <cell r="F855">
            <v>7753365.9500000002</v>
          </cell>
          <cell r="G855">
            <v>14868347.08</v>
          </cell>
          <cell r="H855">
            <v>15381296.09</v>
          </cell>
        </row>
        <row r="856">
          <cell r="A856" t="str">
            <v>59.07.00.00</v>
          </cell>
          <cell r="B856" t="str">
            <v>-</v>
          </cell>
          <cell r="C856" t="str">
            <v>Recirculacao</v>
          </cell>
          <cell r="D856">
            <v>1264915.49</v>
          </cell>
          <cell r="E856" t="str">
            <v>C</v>
          </cell>
          <cell r="F856">
            <v>7753320.6799999997</v>
          </cell>
          <cell r="G856">
            <v>11192996.67</v>
          </cell>
          <cell r="H856">
            <v>4704591.4800000004</v>
          </cell>
        </row>
        <row r="857">
          <cell r="A857" t="str">
            <v>59.07.03.00</v>
          </cell>
          <cell r="B857" t="str">
            <v>-</v>
          </cell>
          <cell r="C857" t="str">
            <v>Recircul. Gastos Urucum Mina</v>
          </cell>
          <cell r="D857">
            <v>211778.2</v>
          </cell>
          <cell r="E857" t="str">
            <v>D</v>
          </cell>
          <cell r="F857">
            <v>5946693.2800000003</v>
          </cell>
          <cell r="G857">
            <v>8322745.5700000003</v>
          </cell>
          <cell r="H857">
            <v>2164274.09</v>
          </cell>
        </row>
        <row r="858">
          <cell r="A858" t="str">
            <v>59.07.03.01</v>
          </cell>
          <cell r="B858" t="str">
            <v>-</v>
          </cell>
          <cell r="C858" t="str">
            <v>Recircul. Auxiliares</v>
          </cell>
          <cell r="D858">
            <v>1761804.6</v>
          </cell>
          <cell r="E858" t="str">
            <v>D</v>
          </cell>
          <cell r="F858">
            <v>1520882.13</v>
          </cell>
          <cell r="G858">
            <v>840935.35</v>
          </cell>
          <cell r="H858">
            <v>2441751.38</v>
          </cell>
        </row>
        <row r="859">
          <cell r="A859" t="str">
            <v>59.07.03.02</v>
          </cell>
          <cell r="B859" t="str">
            <v>-</v>
          </cell>
          <cell r="C859" t="str">
            <v>Recircul. Meio Ambiente</v>
          </cell>
          <cell r="D859">
            <v>137325.19</v>
          </cell>
          <cell r="E859" t="str">
            <v>D</v>
          </cell>
          <cell r="F859">
            <v>96162.45</v>
          </cell>
          <cell r="G859">
            <v>60518.48</v>
          </cell>
          <cell r="H859">
            <v>172969.16</v>
          </cell>
        </row>
        <row r="860">
          <cell r="A860" t="str">
            <v>59.07.03.04</v>
          </cell>
          <cell r="B860" t="str">
            <v>-</v>
          </cell>
          <cell r="C860" t="str">
            <v>Recircul. Operacao Usina</v>
          </cell>
          <cell r="D860">
            <v>116360.76</v>
          </cell>
          <cell r="E860" t="str">
            <v>D</v>
          </cell>
          <cell r="F860">
            <v>99313.04</v>
          </cell>
          <cell r="G860">
            <v>64553.48</v>
          </cell>
          <cell r="H860">
            <v>151120.32000000001</v>
          </cell>
        </row>
        <row r="861">
          <cell r="A861" t="str">
            <v>59.07.03.06</v>
          </cell>
          <cell r="B861" t="str">
            <v>-</v>
          </cell>
          <cell r="C861" t="str">
            <v>Recircul. Operacao Embarque</v>
          </cell>
          <cell r="D861">
            <v>4647.63</v>
          </cell>
          <cell r="E861" t="str">
            <v>D</v>
          </cell>
          <cell r="F861">
            <v>4757.62</v>
          </cell>
          <cell r="G861">
            <v>3092.46</v>
          </cell>
          <cell r="H861">
            <v>6312.79</v>
          </cell>
        </row>
        <row r="862">
          <cell r="A862" t="str">
            <v>59.07.03.07</v>
          </cell>
          <cell r="B862" t="str">
            <v>-</v>
          </cell>
          <cell r="C862" t="str">
            <v>Recircul. Manutencao Mina</v>
          </cell>
          <cell r="D862">
            <v>741092.5</v>
          </cell>
          <cell r="E862" t="str">
            <v>D</v>
          </cell>
          <cell r="F862">
            <v>701460.13</v>
          </cell>
          <cell r="G862">
            <v>455953.36</v>
          </cell>
          <cell r="H862">
            <v>986599.27</v>
          </cell>
        </row>
        <row r="863">
          <cell r="A863" t="str">
            <v>59.07.03.08</v>
          </cell>
          <cell r="B863" t="str">
            <v>-</v>
          </cell>
          <cell r="C863" t="str">
            <v>Recircul. Manutencao Usina</v>
          </cell>
          <cell r="D863">
            <v>425998.38</v>
          </cell>
          <cell r="E863" t="str">
            <v>D</v>
          </cell>
          <cell r="F863">
            <v>654401.24</v>
          </cell>
          <cell r="G863">
            <v>424674.65</v>
          </cell>
          <cell r="H863">
            <v>655724.97</v>
          </cell>
        </row>
        <row r="864">
          <cell r="A864" t="str">
            <v>59.07.03.09</v>
          </cell>
          <cell r="B864" t="str">
            <v>-</v>
          </cell>
          <cell r="C864" t="str">
            <v>Recir. Manutencao Embarque</v>
          </cell>
          <cell r="D864">
            <v>358</v>
          </cell>
          <cell r="E864" t="str">
            <v>D</v>
          </cell>
          <cell r="F864">
            <v>7301.51</v>
          </cell>
          <cell r="G864">
            <v>4745.9799999999996</v>
          </cell>
          <cell r="H864">
            <v>2913.53</v>
          </cell>
        </row>
        <row r="865">
          <cell r="A865" t="str">
            <v>59.07.03.10</v>
          </cell>
          <cell r="B865" t="str">
            <v>-</v>
          </cell>
          <cell r="C865" t="str">
            <v>Recircul. Equipamentos</v>
          </cell>
          <cell r="D865">
            <v>1173558.97</v>
          </cell>
          <cell r="E865" t="str">
            <v>D</v>
          </cell>
          <cell r="F865">
            <v>1046038.5</v>
          </cell>
          <cell r="G865">
            <v>246865.48</v>
          </cell>
          <cell r="H865">
            <v>1972731.99</v>
          </cell>
        </row>
        <row r="866">
          <cell r="A866" t="str">
            <v>59.07.03.11</v>
          </cell>
          <cell r="B866" t="str">
            <v>-</v>
          </cell>
          <cell r="C866" t="str">
            <v>Recircul. Aux.Transitorio</v>
          </cell>
          <cell r="D866">
            <v>964553.77</v>
          </cell>
          <cell r="E866" t="str">
            <v>D</v>
          </cell>
          <cell r="F866">
            <v>582678.31999999995</v>
          </cell>
          <cell r="G866">
            <v>148478.21</v>
          </cell>
          <cell r="H866">
            <v>1398753.88</v>
          </cell>
        </row>
        <row r="867">
          <cell r="A867" t="str">
            <v>59.07.03.40</v>
          </cell>
          <cell r="B867" t="str">
            <v>-</v>
          </cell>
          <cell r="C867" t="str">
            <v>Recirc.Gastos Ordens de Manutenção</v>
          </cell>
          <cell r="D867">
            <v>197677.68</v>
          </cell>
          <cell r="E867" t="str">
            <v>D</v>
          </cell>
          <cell r="F867">
            <v>897749.8</v>
          </cell>
          <cell r="G867">
            <v>606322.19999999995</v>
          </cell>
          <cell r="H867">
            <v>489105.28</v>
          </cell>
        </row>
        <row r="868">
          <cell r="A868" t="str">
            <v>59.07.03.99</v>
          </cell>
          <cell r="B868" t="str">
            <v>-</v>
          </cell>
          <cell r="C868" t="str">
            <v>Recircul. Credito Urucum Mina</v>
          </cell>
          <cell r="D868">
            <v>5311599.28</v>
          </cell>
          <cell r="E868" t="str">
            <v>C</v>
          </cell>
          <cell r="F868">
            <v>335948.54</v>
          </cell>
          <cell r="G868">
            <v>5466605.9199999999</v>
          </cell>
          <cell r="H868">
            <v>10442256.66</v>
          </cell>
        </row>
        <row r="869">
          <cell r="A869" t="str">
            <v>59.07.04.00</v>
          </cell>
          <cell r="B869" t="str">
            <v>-</v>
          </cell>
          <cell r="C869" t="str">
            <v>Recircul. Gastos Urucum Usina</v>
          </cell>
          <cell r="D869">
            <v>1476693.69</v>
          </cell>
          <cell r="E869" t="str">
            <v>C</v>
          </cell>
          <cell r="F869">
            <v>1806627.4</v>
          </cell>
          <cell r="G869">
            <v>2870251.1</v>
          </cell>
          <cell r="H869">
            <v>2540317.39</v>
          </cell>
        </row>
        <row r="870">
          <cell r="A870" t="str">
            <v>59.07.04.01</v>
          </cell>
          <cell r="B870" t="str">
            <v>-</v>
          </cell>
          <cell r="C870" t="str">
            <v>Recircul. Auxiliares</v>
          </cell>
          <cell r="D870">
            <v>217279.31</v>
          </cell>
          <cell r="E870" t="str">
            <v>D</v>
          </cell>
          <cell r="F870">
            <v>681954.44</v>
          </cell>
          <cell r="G870">
            <v>5676.75</v>
          </cell>
          <cell r="H870">
            <v>893557</v>
          </cell>
        </row>
        <row r="871">
          <cell r="A871" t="str">
            <v>59.07.04.02</v>
          </cell>
          <cell r="B871" t="str">
            <v>-</v>
          </cell>
          <cell r="C871" t="str">
            <v>Recircul. Equipamento</v>
          </cell>
          <cell r="D871">
            <v>3187.04</v>
          </cell>
          <cell r="E871" t="str">
            <v>D</v>
          </cell>
          <cell r="F871">
            <v>2428.92</v>
          </cell>
          <cell r="G871">
            <v>0</v>
          </cell>
          <cell r="H871">
            <v>5615.96</v>
          </cell>
        </row>
        <row r="872">
          <cell r="A872" t="str">
            <v>59.07.04.04</v>
          </cell>
          <cell r="B872" t="str">
            <v>-</v>
          </cell>
          <cell r="C872" t="str">
            <v>Recircul. Operacao Forno</v>
          </cell>
          <cell r="D872">
            <v>454710.37</v>
          </cell>
          <cell r="E872" t="str">
            <v>D</v>
          </cell>
          <cell r="F872">
            <v>357890.51</v>
          </cell>
          <cell r="G872">
            <v>623.54</v>
          </cell>
          <cell r="H872">
            <v>811977.34</v>
          </cell>
        </row>
        <row r="873">
          <cell r="A873" t="str">
            <v>59.07.04.05</v>
          </cell>
          <cell r="B873" t="str">
            <v>-</v>
          </cell>
          <cell r="C873" t="str">
            <v>Recircul. Despoeiramento</v>
          </cell>
          <cell r="D873">
            <v>107229.13</v>
          </cell>
          <cell r="E873" t="str">
            <v>D</v>
          </cell>
          <cell r="F873">
            <v>63173.5</v>
          </cell>
          <cell r="G873">
            <v>0</v>
          </cell>
          <cell r="H873">
            <v>170402.63</v>
          </cell>
        </row>
        <row r="874">
          <cell r="A874" t="str">
            <v>59.07.04.06</v>
          </cell>
          <cell r="B874" t="str">
            <v>-</v>
          </cell>
          <cell r="C874" t="str">
            <v>Recircul. Manutencao</v>
          </cell>
          <cell r="D874">
            <v>798.77</v>
          </cell>
          <cell r="E874" t="str">
            <v>D</v>
          </cell>
          <cell r="F874">
            <v>509.27</v>
          </cell>
          <cell r="G874">
            <v>0</v>
          </cell>
          <cell r="H874">
            <v>1308.04</v>
          </cell>
        </row>
        <row r="875">
          <cell r="A875" t="str">
            <v>59.07.04.07</v>
          </cell>
          <cell r="B875" t="str">
            <v>-</v>
          </cell>
          <cell r="C875" t="str">
            <v>Recircul.Manutencao Porto</v>
          </cell>
          <cell r="D875">
            <v>2.39</v>
          </cell>
          <cell r="E875" t="str">
            <v>D</v>
          </cell>
          <cell r="F875">
            <v>0</v>
          </cell>
          <cell r="G875">
            <v>0</v>
          </cell>
          <cell r="H875">
            <v>2.39</v>
          </cell>
        </row>
        <row r="876">
          <cell r="A876" t="str">
            <v>59.07.04.08</v>
          </cell>
          <cell r="B876" t="str">
            <v>-</v>
          </cell>
          <cell r="C876" t="str">
            <v>Recircul. Aux. Transitorio</v>
          </cell>
          <cell r="D876">
            <v>69452.429999999993</v>
          </cell>
          <cell r="E876" t="str">
            <v>D</v>
          </cell>
          <cell r="F876">
            <v>588487.05000000005</v>
          </cell>
          <cell r="G876">
            <v>7704.82</v>
          </cell>
          <cell r="H876">
            <v>650234.66</v>
          </cell>
        </row>
        <row r="877">
          <cell r="A877" t="str">
            <v>59.07.04.40</v>
          </cell>
          <cell r="B877" t="str">
            <v>-</v>
          </cell>
          <cell r="C877" t="str">
            <v>Recirc.Gastos Ordens de Manutenção</v>
          </cell>
          <cell r="D877">
            <v>53195.13</v>
          </cell>
          <cell r="E877" t="str">
            <v>D</v>
          </cell>
          <cell r="F877">
            <v>96043.6</v>
          </cell>
          <cell r="G877">
            <v>37052.730000000003</v>
          </cell>
          <cell r="H877">
            <v>112186</v>
          </cell>
        </row>
        <row r="878">
          <cell r="A878" t="str">
            <v>59.07.04.99</v>
          </cell>
          <cell r="B878" t="str">
            <v>-</v>
          </cell>
          <cell r="C878" t="str">
            <v>Recircul.Credito Urucum Usina</v>
          </cell>
          <cell r="D878">
            <v>2382548.2599999998</v>
          </cell>
          <cell r="E878" t="str">
            <v>C</v>
          </cell>
          <cell r="F878">
            <v>16140.11</v>
          </cell>
          <cell r="G878">
            <v>2819193.26</v>
          </cell>
          <cell r="H878">
            <v>5185601.41</v>
          </cell>
        </row>
        <row r="879">
          <cell r="A879" t="str">
            <v>59.10.00.00</v>
          </cell>
          <cell r="B879" t="str">
            <v>-</v>
          </cell>
          <cell r="C879" t="str">
            <v>Absorcao de Custos Industriais</v>
          </cell>
          <cell r="D879">
            <v>7001399.4699999997</v>
          </cell>
          <cell r="E879" t="str">
            <v>C</v>
          </cell>
          <cell r="F879">
            <v>45.27</v>
          </cell>
          <cell r="G879">
            <v>3675350.41</v>
          </cell>
          <cell r="H879">
            <v>10676704.609999999</v>
          </cell>
        </row>
        <row r="880">
          <cell r="A880" t="str">
            <v>59.10.01.00</v>
          </cell>
          <cell r="B880" t="str">
            <v>-</v>
          </cell>
          <cell r="C880" t="str">
            <v>Transf para Contas Patrimoniais</v>
          </cell>
          <cell r="D880">
            <v>7001399.4699999997</v>
          </cell>
          <cell r="E880" t="str">
            <v>C</v>
          </cell>
          <cell r="F880">
            <v>45.27</v>
          </cell>
          <cell r="G880">
            <v>3675350.41</v>
          </cell>
          <cell r="H880">
            <v>10676704.609999999</v>
          </cell>
        </row>
        <row r="881">
          <cell r="A881" t="str">
            <v>59.10.01.04</v>
          </cell>
          <cell r="B881" t="str">
            <v>-</v>
          </cell>
          <cell r="C881" t="str">
            <v>Absorcao Custos Energia Dem/Aux</v>
          </cell>
          <cell r="D881">
            <v>228791.65</v>
          </cell>
          <cell r="E881" t="str">
            <v>C</v>
          </cell>
          <cell r="F881">
            <v>0</v>
          </cell>
          <cell r="G881">
            <v>138621.92000000001</v>
          </cell>
          <cell r="H881">
            <v>367413.57</v>
          </cell>
        </row>
        <row r="882">
          <cell r="A882" t="str">
            <v>59.10.01.05</v>
          </cell>
          <cell r="B882" t="str">
            <v>-</v>
          </cell>
          <cell r="C882" t="str">
            <v>Absorcao Custos Pessoal</v>
          </cell>
          <cell r="D882">
            <v>787791.16</v>
          </cell>
          <cell r="E882" t="str">
            <v>C</v>
          </cell>
          <cell r="F882">
            <v>0</v>
          </cell>
          <cell r="G882">
            <v>526462.44999999995</v>
          </cell>
          <cell r="H882">
            <v>1314253.6100000001</v>
          </cell>
        </row>
        <row r="883">
          <cell r="A883" t="str">
            <v>59.10.01.06</v>
          </cell>
          <cell r="B883" t="str">
            <v>-</v>
          </cell>
          <cell r="C883" t="str">
            <v>Absorcao Custos Materiais</v>
          </cell>
          <cell r="D883">
            <v>312896.01</v>
          </cell>
          <cell r="E883" t="str">
            <v>C</v>
          </cell>
          <cell r="F883">
            <v>0</v>
          </cell>
          <cell r="G883">
            <v>128428.33</v>
          </cell>
          <cell r="H883">
            <v>441324.34</v>
          </cell>
        </row>
        <row r="884">
          <cell r="A884" t="str">
            <v>59.10.01.07</v>
          </cell>
          <cell r="B884" t="str">
            <v>-</v>
          </cell>
          <cell r="C884" t="str">
            <v>Absorcao Custos Servicos + GG</v>
          </cell>
          <cell r="D884">
            <v>1334968.43</v>
          </cell>
          <cell r="E884" t="str">
            <v>C</v>
          </cell>
          <cell r="F884">
            <v>45.27</v>
          </cell>
          <cell r="G884">
            <v>486243.11</v>
          </cell>
          <cell r="H884">
            <v>1821166.27</v>
          </cell>
        </row>
        <row r="885">
          <cell r="A885" t="str">
            <v>59.10.01.08</v>
          </cell>
          <cell r="B885" t="str">
            <v>-</v>
          </cell>
          <cell r="C885" t="str">
            <v>Absorcao Custos Depreciacao</v>
          </cell>
          <cell r="D885">
            <v>168981.84</v>
          </cell>
          <cell r="E885" t="str">
            <v>C</v>
          </cell>
          <cell r="F885">
            <v>0</v>
          </cell>
          <cell r="G885">
            <v>118912.37</v>
          </cell>
          <cell r="H885">
            <v>287894.21000000002</v>
          </cell>
        </row>
        <row r="886">
          <cell r="A886" t="str">
            <v>59.10.01.09</v>
          </cell>
          <cell r="B886" t="str">
            <v>-</v>
          </cell>
          <cell r="C886" t="str">
            <v>Absorcao Custos Recirculacao</v>
          </cell>
          <cell r="D886">
            <v>4167970.38</v>
          </cell>
          <cell r="E886" t="str">
            <v>C</v>
          </cell>
          <cell r="F886">
            <v>0</v>
          </cell>
          <cell r="G886">
            <v>2276682.23</v>
          </cell>
          <cell r="H886">
            <v>6444652.6100000003</v>
          </cell>
        </row>
        <row r="888">
          <cell r="C888" t="str">
            <v>Total de Débitos</v>
          </cell>
          <cell r="F888">
            <v>213936065.72</v>
          </cell>
        </row>
        <row r="889">
          <cell r="C889" t="str">
            <v>Total de Créditos</v>
          </cell>
          <cell r="G889">
            <v>213936065.72</v>
          </cell>
        </row>
        <row r="891">
          <cell r="A891" t="str">
            <v>At</v>
          </cell>
          <cell r="B891" t="str">
            <v>iv</v>
          </cell>
          <cell r="C891" t="str">
            <v>o                                            -</v>
          </cell>
          <cell r="D891">
            <v>169613736.83000001</v>
          </cell>
          <cell r="E891" t="str">
            <v>D</v>
          </cell>
          <cell r="H891">
            <v>169601192.30000001</v>
          </cell>
        </row>
        <row r="892">
          <cell r="A892" t="str">
            <v>Pa</v>
          </cell>
          <cell r="B892" t="str">
            <v>ss</v>
          </cell>
          <cell r="C892" t="str">
            <v>ivo                                          -</v>
          </cell>
          <cell r="D892">
            <v>169613736.83000001</v>
          </cell>
          <cell r="E892" t="str">
            <v>C</v>
          </cell>
          <cell r="H892">
            <v>169601192.30000001</v>
          </cell>
        </row>
        <row r="893">
          <cell r="A893" t="str">
            <v>Re</v>
          </cell>
          <cell r="B893" t="str">
            <v>su</v>
          </cell>
          <cell r="C893" t="str">
            <v>ltad                                         -</v>
          </cell>
          <cell r="D893">
            <v>0</v>
          </cell>
          <cell r="H893">
            <v>0</v>
          </cell>
        </row>
        <row r="894">
          <cell r="A894" t="str">
            <v>De</v>
          </cell>
          <cell r="B894" t="str">
            <v>sp</v>
          </cell>
          <cell r="C894" t="str">
            <v>esas                                         -</v>
          </cell>
          <cell r="D894">
            <v>0</v>
          </cell>
          <cell r="H894">
            <v>0</v>
          </cell>
        </row>
        <row r="895">
          <cell r="A895" t="str">
            <v>Cu</v>
          </cell>
          <cell r="B895" t="str">
            <v>st</v>
          </cell>
          <cell r="C895" t="str">
            <v>o                                            -</v>
          </cell>
          <cell r="D895">
            <v>0</v>
          </cell>
          <cell r="H895">
            <v>0</v>
          </cell>
        </row>
        <row r="924">
          <cell r="A924" t="str">
            <v>Última pági</v>
          </cell>
          <cell r="B924" t="str">
            <v>na</v>
          </cell>
          <cell r="C924" t="str">
            <v>------------------------------------------------------------------</v>
          </cell>
          <cell r="D924" t="str">
            <v>-------------------</v>
          </cell>
          <cell r="E924" t="str">
            <v>-</v>
          </cell>
          <cell r="F924" t="str">
            <v>-------------------</v>
          </cell>
          <cell r="G924" t="e">
            <v>#NAME?</v>
          </cell>
          <cell r="H924" t="str">
            <v>07AB - 1.00.01.068</v>
          </cell>
        </row>
        <row r="925">
          <cell r="A925" t="str">
            <v>_x000C_----------</v>
          </cell>
          <cell r="B925" t="str">
            <v>--</v>
          </cell>
          <cell r="C925" t="str">
            <v>-------------------------------------------------------------------</v>
          </cell>
          <cell r="D925" t="str">
            <v>-------------------</v>
          </cell>
          <cell r="E925" t="str">
            <v>-</v>
          </cell>
          <cell r="F925" t="str">
            <v>-------------------</v>
          </cell>
          <cell r="G925" t="str">
            <v>-------------------</v>
          </cell>
          <cell r="H925" t="str">
            <v>------ Página:</v>
          </cell>
        </row>
        <row r="926">
          <cell r="A926" t="str">
            <v>Urucum Mine</v>
          </cell>
          <cell r="B926" t="str">
            <v>ra</v>
          </cell>
          <cell r="C926" t="str">
            <v>ção S.A</v>
          </cell>
          <cell r="H926" t="str">
            <v>Balancete</v>
          </cell>
        </row>
        <row r="927">
          <cell r="A927" t="str">
            <v>Período: 01</v>
          </cell>
          <cell r="B927" t="str">
            <v>/0</v>
          </cell>
          <cell r="C927" t="str">
            <v>2/2008 A 29/02/2008 -----------------------------------------------</v>
          </cell>
          <cell r="D927" t="str">
            <v>-------------------</v>
          </cell>
          <cell r="E927" t="str">
            <v>-</v>
          </cell>
          <cell r="F927" t="str">
            <v>-------------------</v>
          </cell>
          <cell r="G927" t="str">
            <v>-------------------</v>
          </cell>
          <cell r="H927" t="str">
            <v>10/03/2008 - 09:4</v>
          </cell>
        </row>
        <row r="930">
          <cell r="A930" t="str">
            <v>Usuário: 86</v>
          </cell>
          <cell r="B930">
            <v>1</v>
          </cell>
        </row>
        <row r="932">
          <cell r="A932" t="str">
            <v>Ordem Class</v>
          </cell>
          <cell r="B932" t="str">
            <v>if</v>
          </cell>
          <cell r="C932" t="str">
            <v>icador</v>
          </cell>
        </row>
        <row r="933">
          <cell r="A933" t="str">
            <v>----- -----</v>
          </cell>
          <cell r="B933" t="str">
            <v>--</v>
          </cell>
          <cell r="C933" t="str">
            <v>-------------------------</v>
          </cell>
        </row>
        <row r="934">
          <cell r="A934" t="str">
            <v>1 Conta</v>
          </cell>
          <cell r="B934" t="str">
            <v>C</v>
          </cell>
          <cell r="C934" t="str">
            <v>ontábil</v>
          </cell>
        </row>
        <row r="935">
          <cell r="A935" t="str">
            <v>2 Estru</v>
          </cell>
          <cell r="B935" t="str">
            <v>tu</v>
          </cell>
          <cell r="C935" t="str">
            <v>ra</v>
          </cell>
        </row>
        <row r="937">
          <cell r="A937" t="str">
            <v>Tipo    Con</v>
          </cell>
          <cell r="B937" t="str">
            <v>ju</v>
          </cell>
          <cell r="C937" t="str">
            <v>nto                         Inicial            Final</v>
          </cell>
        </row>
        <row r="938">
          <cell r="A938" t="str">
            <v>------- ---</v>
          </cell>
          <cell r="B938" t="str">
            <v>--</v>
          </cell>
          <cell r="C938" t="str">
            <v>--------------------------- ------------------ ------------------</v>
          </cell>
        </row>
        <row r="939">
          <cell r="A939" t="str">
            <v>Regra   Con</v>
          </cell>
          <cell r="B939" t="str">
            <v>ta</v>
          </cell>
          <cell r="C939" t="str">
            <v>Contábil                   10.00.00.00        99.99.99.99</v>
          </cell>
        </row>
        <row r="940">
          <cell r="A940" t="str">
            <v>Regra   Est</v>
          </cell>
          <cell r="B940" t="str">
            <v>ab</v>
          </cell>
          <cell r="C940" t="str">
            <v>elecimento                  801                802</v>
          </cell>
        </row>
        <row r="941">
          <cell r="A941" t="str">
            <v>Regra   Uni</v>
          </cell>
          <cell r="B941" t="str">
            <v>d</v>
          </cell>
          <cell r="C941" t="str">
            <v>Negócio                     BA                 PA</v>
          </cell>
        </row>
        <row r="943">
          <cell r="C943" t="str">
            <v>Unid Organizacional: 800</v>
          </cell>
        </row>
        <row r="944">
          <cell r="C944" t="str">
            <v>Plano Contas: Geral</v>
          </cell>
        </row>
        <row r="945">
          <cell r="C945" t="str">
            <v>Plano CCusto: Urucum</v>
          </cell>
        </row>
        <row r="946">
          <cell r="C946" t="str">
            <v>Cenário Contábil: Fiscal</v>
          </cell>
        </row>
        <row r="947">
          <cell r="C947" t="str">
            <v>Exercício Contábil: 2008</v>
          </cell>
        </row>
        <row r="948">
          <cell r="C948" t="str">
            <v>Período Atual: 02</v>
          </cell>
        </row>
        <row r="949">
          <cell r="C949" t="str">
            <v>Sumaria Estab: Sim</v>
          </cell>
        </row>
        <row r="950">
          <cell r="C950" t="str">
            <v>Sumaria Unid Negoc: Sim</v>
          </cell>
        </row>
        <row r="951">
          <cell r="C951" t="str">
            <v>Sumaria Ccusto: Sim</v>
          </cell>
        </row>
        <row r="952">
          <cell r="C952" t="str">
            <v>Finalidade Base: Corrente</v>
          </cell>
        </row>
        <row r="953">
          <cell r="C953" t="str">
            <v>Finalid Converte: Corrente</v>
          </cell>
        </row>
        <row r="954">
          <cell r="C954" t="str">
            <v>Data Cotação: 26/10/2005</v>
          </cell>
        </row>
        <row r="955">
          <cell r="C955" t="str">
            <v>Consid Cta Internac: Não</v>
          </cell>
        </row>
        <row r="956">
          <cell r="C956" t="str">
            <v>Impr Period Anterior: Não</v>
          </cell>
        </row>
        <row r="957">
          <cell r="C957" t="str">
            <v>Impr Cta Sem Sdo: Não</v>
          </cell>
        </row>
        <row r="958">
          <cell r="C958" t="str">
            <v>Somente Cta Analit: Não</v>
          </cell>
        </row>
        <row r="959">
          <cell r="C959" t="str">
            <v>Consid Apurac Restdo: Não</v>
          </cell>
        </row>
        <row r="960">
          <cell r="C960" t="str">
            <v>Mostra sem Aprop CC: Não</v>
          </cell>
        </row>
        <row r="961">
          <cell r="C961" t="str">
            <v>Nível Estrutura: 999</v>
          </cell>
        </row>
        <row r="962">
          <cell r="C962" t="str">
            <v>Idioma Apresentação: Por</v>
          </cell>
        </row>
        <row r="963">
          <cell r="C963" t="str">
            <v>Parte Fixa: ########</v>
          </cell>
        </row>
        <row r="964">
          <cell r="C964" t="str">
            <v>Parte Exceção: ########</v>
          </cell>
        </row>
        <row r="965">
          <cell r="C965" t="str">
            <v>Parte Fixa CCusto: ######</v>
          </cell>
        </row>
        <row r="966">
          <cell r="C966" t="str">
            <v>Parte Exceção: ######</v>
          </cell>
        </row>
        <row r="967">
          <cell r="C967" t="str">
            <v>Gera Planilha: Não</v>
          </cell>
        </row>
        <row r="968">
          <cell r="C968" t="str">
            <v>Arq Planilha:</v>
          </cell>
        </row>
        <row r="969">
          <cell r="C969" t="str">
            <v>Caracter Delimitador: ;</v>
          </cell>
        </row>
        <row r="970">
          <cell r="C970" t="str">
            <v>Tempo Execução: 00:00:18</v>
          </cell>
        </row>
        <row r="1008">
          <cell r="A1008" t="str">
            <v>Página Parâ</v>
          </cell>
          <cell r="B1008" t="str">
            <v>me</v>
          </cell>
          <cell r="C1008" t="str">
            <v>tros --------------------------------------------------------------</v>
          </cell>
          <cell r="D1008" t="str">
            <v>-------------------</v>
          </cell>
          <cell r="E1008" t="str">
            <v>-</v>
          </cell>
          <cell r="F1008" t="str">
            <v>-------------------</v>
          </cell>
          <cell r="G1008" t="e">
            <v>#NAME?</v>
          </cell>
          <cell r="H1008" t="str">
            <v>07AB - 1.00.01.068</v>
          </cell>
        </row>
        <row r="1009">
          <cell r="A1009" t="str">
            <v>_x000C_</v>
          </cell>
        </row>
      </sheetData>
      <sheetData sheetId="5">
        <row r="1">
          <cell r="A1" t="str">
            <v>-----------</v>
          </cell>
          <cell r="B1" t="str">
            <v>--</v>
          </cell>
          <cell r="C1" t="str">
            <v>-------------------------------------------------------------------</v>
          </cell>
          <cell r="D1" t="str">
            <v>-------------------</v>
          </cell>
          <cell r="E1" t="str">
            <v>-</v>
          </cell>
          <cell r="F1" t="str">
            <v>-------------------</v>
          </cell>
          <cell r="G1" t="str">
            <v>-------------------</v>
          </cell>
          <cell r="H1" t="str">
            <v>----- Página:</v>
          </cell>
          <cell r="I1">
            <v>1</v>
          </cell>
        </row>
        <row r="2">
          <cell r="A2" t="str">
            <v>Urucum Mine</v>
          </cell>
          <cell r="B2" t="str">
            <v>ra</v>
          </cell>
          <cell r="C2" t="str">
            <v>ção S.A</v>
          </cell>
          <cell r="H2" t="str">
            <v>Balancete</v>
          </cell>
        </row>
        <row r="3">
          <cell r="A3" t="str">
            <v>Período: 01</v>
          </cell>
          <cell r="B3" t="str">
            <v>/0</v>
          </cell>
          <cell r="C3" t="str">
            <v>3/2008 A 31/03/2008 -----------------------------------------------</v>
          </cell>
          <cell r="D3" t="str">
            <v>-------------------</v>
          </cell>
          <cell r="E3" t="str">
            <v>-</v>
          </cell>
          <cell r="F3" t="str">
            <v>-------------------</v>
          </cell>
          <cell r="G3" t="str">
            <v>-------------------</v>
          </cell>
          <cell r="H3" t="str">
            <v>04/04/2008 - 13:5</v>
          </cell>
          <cell r="I3">
            <v>8</v>
          </cell>
        </row>
        <row r="5">
          <cell r="A5" t="str">
            <v>Título</v>
          </cell>
          <cell r="D5" t="str">
            <v>Saldo Inicial</v>
          </cell>
          <cell r="F5" t="str">
            <v>Débito</v>
          </cell>
          <cell r="G5" t="str">
            <v>Crédito</v>
          </cell>
          <cell r="H5" t="str">
            <v>Saldo Final</v>
          </cell>
        </row>
        <row r="6">
          <cell r="A6" t="str">
            <v>-----------</v>
          </cell>
          <cell r="B6" t="str">
            <v>--</v>
          </cell>
          <cell r="C6" t="str">
            <v>-------------------------------------------------------------------</v>
          </cell>
          <cell r="D6" t="str">
            <v>-----------------</v>
          </cell>
          <cell r="F6" t="str">
            <v>------------------</v>
          </cell>
          <cell r="G6" t="str">
            <v>------------------</v>
          </cell>
          <cell r="H6" t="str">
            <v>-----------------</v>
          </cell>
        </row>
        <row r="7">
          <cell r="A7" t="str">
            <v>10.00.00.00</v>
          </cell>
          <cell r="B7" t="str">
            <v>-</v>
          </cell>
          <cell r="C7" t="str">
            <v>Ativo</v>
          </cell>
          <cell r="D7">
            <v>169601192.30000001</v>
          </cell>
          <cell r="E7" t="str">
            <v>D</v>
          </cell>
          <cell r="F7">
            <v>111210717.23999999</v>
          </cell>
          <cell r="G7">
            <v>107925489.48999999</v>
          </cell>
          <cell r="H7">
            <v>172886420.05000001</v>
          </cell>
          <cell r="I7" t="str">
            <v>D</v>
          </cell>
        </row>
        <row r="8">
          <cell r="A8" t="str">
            <v>11.00.00.00</v>
          </cell>
          <cell r="B8" t="str">
            <v>-</v>
          </cell>
          <cell r="C8" t="str">
            <v>Circulante</v>
          </cell>
          <cell r="D8">
            <v>101797529.41</v>
          </cell>
          <cell r="E8" t="str">
            <v>D</v>
          </cell>
          <cell r="F8">
            <v>107486307.48</v>
          </cell>
          <cell r="G8">
            <v>104378736.67</v>
          </cell>
          <cell r="H8">
            <v>104905100.22</v>
          </cell>
          <cell r="I8" t="str">
            <v>D</v>
          </cell>
        </row>
        <row r="9">
          <cell r="A9" t="str">
            <v>11.01.00.00</v>
          </cell>
          <cell r="B9" t="str">
            <v>-</v>
          </cell>
          <cell r="C9" t="str">
            <v>Disponivel</v>
          </cell>
          <cell r="D9">
            <v>2806015.05</v>
          </cell>
          <cell r="E9" t="str">
            <v>D</v>
          </cell>
          <cell r="F9">
            <v>37196893.18</v>
          </cell>
          <cell r="G9">
            <v>39653286.859999999</v>
          </cell>
          <cell r="H9">
            <v>349621.37</v>
          </cell>
          <cell r="I9" t="str">
            <v>D</v>
          </cell>
        </row>
        <row r="10">
          <cell r="A10" t="str">
            <v>11.01.01.00</v>
          </cell>
          <cell r="B10" t="str">
            <v>-</v>
          </cell>
          <cell r="C10" t="str">
            <v>Caixa</v>
          </cell>
          <cell r="D10">
            <v>3000</v>
          </cell>
          <cell r="E10" t="str">
            <v>D</v>
          </cell>
          <cell r="F10">
            <v>2593.31</v>
          </cell>
          <cell r="G10">
            <v>2593.31</v>
          </cell>
          <cell r="H10">
            <v>3000</v>
          </cell>
          <cell r="I10" t="str">
            <v>D</v>
          </cell>
        </row>
        <row r="11">
          <cell r="A11" t="str">
            <v>11.01.01.01</v>
          </cell>
          <cell r="B11" t="str">
            <v>-</v>
          </cell>
          <cell r="C11" t="str">
            <v>Caixa  - Fundo Fixo</v>
          </cell>
          <cell r="D11">
            <v>3000</v>
          </cell>
          <cell r="E11" t="str">
            <v>D</v>
          </cell>
          <cell r="F11">
            <v>2593.31</v>
          </cell>
          <cell r="G11">
            <v>2593.31</v>
          </cell>
          <cell r="H11">
            <v>3000</v>
          </cell>
          <cell r="I11" t="str">
            <v>D</v>
          </cell>
        </row>
        <row r="12">
          <cell r="A12" t="str">
            <v>11.01.02.00</v>
          </cell>
          <cell r="B12" t="str">
            <v>-</v>
          </cell>
          <cell r="C12" t="str">
            <v>Bancos Conta Movimentos</v>
          </cell>
          <cell r="D12">
            <v>2772158.92</v>
          </cell>
          <cell r="E12" t="str">
            <v>D</v>
          </cell>
          <cell r="F12">
            <v>37192789.700000003</v>
          </cell>
          <cell r="G12">
            <v>39631874.780000001</v>
          </cell>
          <cell r="H12">
            <v>333073.84000000003</v>
          </cell>
          <cell r="I12" t="str">
            <v>D</v>
          </cell>
        </row>
        <row r="13">
          <cell r="A13" t="str">
            <v>11.01.02.01</v>
          </cell>
          <cell r="B13" t="str">
            <v>-</v>
          </cell>
          <cell r="C13" t="str">
            <v>Bancos Conta Movimentos</v>
          </cell>
          <cell r="D13">
            <v>2772158.92</v>
          </cell>
          <cell r="E13" t="str">
            <v>D</v>
          </cell>
          <cell r="F13">
            <v>16404832.01</v>
          </cell>
          <cell r="G13">
            <v>18843917.09</v>
          </cell>
          <cell r="H13">
            <v>333073.84000000003</v>
          </cell>
          <cell r="I13" t="str">
            <v>D</v>
          </cell>
        </row>
        <row r="14">
          <cell r="A14" t="str">
            <v>11.01.02.95</v>
          </cell>
          <cell r="B14" t="str">
            <v>-</v>
          </cell>
          <cell r="C14" t="str">
            <v>Transitoria de Cambio (Euro)</v>
          </cell>
          <cell r="D14">
            <v>0</v>
          </cell>
          <cell r="F14">
            <v>6878510.6600000001</v>
          </cell>
          <cell r="G14">
            <v>6878510.6600000001</v>
          </cell>
          <cell r="H14">
            <v>0</v>
          </cell>
        </row>
        <row r="15">
          <cell r="A15" t="str">
            <v>11.01.02.97</v>
          </cell>
          <cell r="B15" t="str">
            <v>-</v>
          </cell>
          <cell r="C15" t="str">
            <v>Transitoria de Cambio (dolar)</v>
          </cell>
          <cell r="D15">
            <v>0</v>
          </cell>
          <cell r="F15">
            <v>6878510.6600000001</v>
          </cell>
          <cell r="G15">
            <v>6878510.6600000001</v>
          </cell>
          <cell r="H15">
            <v>0</v>
          </cell>
        </row>
        <row r="16">
          <cell r="A16" t="str">
            <v>11.01.02.98</v>
          </cell>
          <cell r="B16" t="str">
            <v>-</v>
          </cell>
          <cell r="C16" t="str">
            <v>Transitoria de Caixa e Bancos</v>
          </cell>
          <cell r="D16">
            <v>0</v>
          </cell>
          <cell r="F16">
            <v>7030936.3700000001</v>
          </cell>
          <cell r="G16">
            <v>7030936.3700000001</v>
          </cell>
          <cell r="H16">
            <v>0</v>
          </cell>
        </row>
        <row r="17">
          <cell r="A17" t="str">
            <v>11.01.03.00</v>
          </cell>
          <cell r="B17" t="str">
            <v>-</v>
          </cell>
          <cell r="C17" t="str">
            <v>Aplicac. Financ.- Liq. Imediata</v>
          </cell>
          <cell r="D17">
            <v>30856.13</v>
          </cell>
          <cell r="E17" t="str">
            <v>D</v>
          </cell>
          <cell r="F17">
            <v>1510.17</v>
          </cell>
          <cell r="G17">
            <v>18818.77</v>
          </cell>
          <cell r="H17">
            <v>13547.53</v>
          </cell>
          <cell r="I17" t="str">
            <v>D</v>
          </cell>
        </row>
        <row r="18">
          <cell r="A18" t="str">
            <v>11.01.03.02</v>
          </cell>
          <cell r="B18" t="str">
            <v>-</v>
          </cell>
          <cell r="C18" t="str">
            <v>Assistencia Financeira Cvrd</v>
          </cell>
          <cell r="D18">
            <v>30856.13</v>
          </cell>
          <cell r="E18" t="str">
            <v>D</v>
          </cell>
          <cell r="F18">
            <v>1510.17</v>
          </cell>
          <cell r="G18">
            <v>18818.77</v>
          </cell>
          <cell r="H18">
            <v>13547.53</v>
          </cell>
          <cell r="I18" t="str">
            <v>D</v>
          </cell>
        </row>
        <row r="19">
          <cell r="A19" t="str">
            <v>11.05.00.00</v>
          </cell>
          <cell r="B19" t="str">
            <v>-</v>
          </cell>
          <cell r="C19" t="str">
            <v>Contas a Receber</v>
          </cell>
          <cell r="D19">
            <v>32512425.960000001</v>
          </cell>
          <cell r="E19" t="str">
            <v>D</v>
          </cell>
          <cell r="F19">
            <v>45220810.270000003</v>
          </cell>
          <cell r="G19">
            <v>41961879.030000001</v>
          </cell>
          <cell r="H19">
            <v>35771357.200000003</v>
          </cell>
          <cell r="I19" t="str">
            <v>D</v>
          </cell>
        </row>
        <row r="20">
          <cell r="A20" t="str">
            <v>11.05.01.00</v>
          </cell>
          <cell r="B20" t="str">
            <v>-</v>
          </cell>
          <cell r="C20" t="str">
            <v>Clientes no Pais</v>
          </cell>
          <cell r="D20">
            <v>1336312.83</v>
          </cell>
          <cell r="E20" t="str">
            <v>D</v>
          </cell>
          <cell r="F20">
            <v>20998040.949999999</v>
          </cell>
          <cell r="G20">
            <v>15107545.65</v>
          </cell>
          <cell r="H20">
            <v>7226808.1299999999</v>
          </cell>
          <cell r="I20" t="str">
            <v>D</v>
          </cell>
        </row>
        <row r="21">
          <cell r="A21" t="str">
            <v>11.05.01.01</v>
          </cell>
          <cell r="B21" t="str">
            <v>-</v>
          </cell>
          <cell r="C21" t="str">
            <v>Clientes no Pais</v>
          </cell>
          <cell r="D21">
            <v>1336312.83</v>
          </cell>
          <cell r="E21" t="str">
            <v>D</v>
          </cell>
          <cell r="F21">
            <v>7140058.2699999996</v>
          </cell>
          <cell r="G21">
            <v>1249562.97</v>
          </cell>
          <cell r="H21">
            <v>7226808.1299999999</v>
          </cell>
          <cell r="I21" t="str">
            <v>D</v>
          </cell>
        </row>
        <row r="22">
          <cell r="A22" t="str">
            <v>11.05.01.95</v>
          </cell>
          <cell r="B22" t="str">
            <v>-</v>
          </cell>
          <cell r="C22" t="str">
            <v>Transit. de Transferencia - ACR</v>
          </cell>
          <cell r="D22">
            <v>0</v>
          </cell>
          <cell r="F22">
            <v>64229.2</v>
          </cell>
          <cell r="G22">
            <v>64229.2</v>
          </cell>
          <cell r="H22">
            <v>0</v>
          </cell>
        </row>
        <row r="23">
          <cell r="A23" t="str">
            <v>11.05.01.97</v>
          </cell>
          <cell r="B23" t="str">
            <v>-</v>
          </cell>
          <cell r="C23" t="str">
            <v>Transit. de Faturamento/Cobranca</v>
          </cell>
          <cell r="D23">
            <v>0</v>
          </cell>
          <cell r="F23">
            <v>13727393.6</v>
          </cell>
          <cell r="G23">
            <v>13727393.6</v>
          </cell>
          <cell r="H23">
            <v>0</v>
          </cell>
        </row>
        <row r="24">
          <cell r="A24" t="str">
            <v>11.05.01.98</v>
          </cell>
          <cell r="B24" t="str">
            <v>-</v>
          </cell>
          <cell r="C24" t="str">
            <v>Transit. Devolução de Clientes</v>
          </cell>
          <cell r="D24">
            <v>0</v>
          </cell>
          <cell r="F24">
            <v>30879.52</v>
          </cell>
          <cell r="G24">
            <v>30879.52</v>
          </cell>
          <cell r="H24">
            <v>0</v>
          </cell>
        </row>
        <row r="25">
          <cell r="A25" t="str">
            <v>11.05.01.99</v>
          </cell>
          <cell r="B25" t="str">
            <v>-</v>
          </cell>
          <cell r="C25" t="str">
            <v>Transit. de Encontro de Contas</v>
          </cell>
          <cell r="D25">
            <v>0</v>
          </cell>
          <cell r="F25">
            <v>35480.36</v>
          </cell>
          <cell r="G25">
            <v>35480.36</v>
          </cell>
          <cell r="H25">
            <v>0</v>
          </cell>
        </row>
        <row r="26">
          <cell r="A26" t="str">
            <v>11.05.02.00</v>
          </cell>
          <cell r="B26" t="str">
            <v>-</v>
          </cell>
          <cell r="C26" t="str">
            <v>Clientes no Exterior</v>
          </cell>
          <cell r="D26">
            <v>13463876.73</v>
          </cell>
          <cell r="E26" t="str">
            <v>D</v>
          </cell>
          <cell r="F26">
            <v>14265615.84</v>
          </cell>
          <cell r="G26">
            <v>21088509.690000001</v>
          </cell>
          <cell r="H26">
            <v>6640982.8799999999</v>
          </cell>
          <cell r="I26" t="str">
            <v>D</v>
          </cell>
        </row>
        <row r="27">
          <cell r="A27" t="str">
            <v>11.05.02.01</v>
          </cell>
          <cell r="B27" t="str">
            <v>-</v>
          </cell>
          <cell r="C27" t="str">
            <v>Clientes no Exterior</v>
          </cell>
          <cell r="D27">
            <v>13463876.73</v>
          </cell>
          <cell r="E27" t="str">
            <v>D</v>
          </cell>
          <cell r="F27">
            <v>7387105.1799999997</v>
          </cell>
          <cell r="G27">
            <v>14209999.029999999</v>
          </cell>
          <cell r="H27">
            <v>6640982.8799999999</v>
          </cell>
          <cell r="I27" t="str">
            <v>D</v>
          </cell>
        </row>
        <row r="28">
          <cell r="A28" t="str">
            <v>11.05.02.02</v>
          </cell>
          <cell r="B28" t="str">
            <v>-</v>
          </cell>
          <cell r="C28" t="str">
            <v>(-) Adiantam. Cambio Exportacao</v>
          </cell>
          <cell r="D28">
            <v>0</v>
          </cell>
          <cell r="F28">
            <v>6878510.6600000001</v>
          </cell>
          <cell r="G28">
            <v>6878510.6600000001</v>
          </cell>
          <cell r="H28">
            <v>0</v>
          </cell>
        </row>
        <row r="29">
          <cell r="A29" t="str">
            <v>11.05.03.00</v>
          </cell>
          <cell r="B29" t="str">
            <v>-</v>
          </cell>
          <cell r="C29" t="str">
            <v>Clientes Cias do Grupo</v>
          </cell>
          <cell r="D29">
            <v>20893086.690000001</v>
          </cell>
          <cell r="E29" t="str">
            <v>D</v>
          </cell>
          <cell r="F29">
            <v>7027874.8200000003</v>
          </cell>
          <cell r="G29">
            <v>1645639.58</v>
          </cell>
          <cell r="H29">
            <v>26275321.93</v>
          </cell>
          <cell r="I29" t="str">
            <v>D</v>
          </cell>
        </row>
        <row r="30">
          <cell r="A30" t="str">
            <v>11.05.03.05</v>
          </cell>
          <cell r="B30" t="str">
            <v>-</v>
          </cell>
          <cell r="C30" t="str">
            <v>Clientes C.Grupo- Sibra</v>
          </cell>
          <cell r="D30">
            <v>1854405.62</v>
          </cell>
          <cell r="E30" t="str">
            <v>D</v>
          </cell>
          <cell r="F30">
            <v>2548813.46</v>
          </cell>
          <cell r="G30">
            <v>1645639.58</v>
          </cell>
          <cell r="H30">
            <v>2757579.5</v>
          </cell>
          <cell r="I30" t="str">
            <v>D</v>
          </cell>
        </row>
        <row r="31">
          <cell r="A31" t="str">
            <v>11.05.03.22</v>
          </cell>
          <cell r="B31" t="str">
            <v>-</v>
          </cell>
          <cell r="C31" t="str">
            <v>Clientes C.Grupo Cvrd-CVRDI</v>
          </cell>
          <cell r="D31">
            <v>19038681.07</v>
          </cell>
          <cell r="E31" t="str">
            <v>D</v>
          </cell>
          <cell r="F31">
            <v>4479061.3600000003</v>
          </cell>
          <cell r="G31">
            <v>0</v>
          </cell>
          <cell r="H31">
            <v>23517742.43</v>
          </cell>
          <cell r="I31" t="str">
            <v>D</v>
          </cell>
        </row>
        <row r="32">
          <cell r="A32" t="str">
            <v>11.05.06.00</v>
          </cell>
          <cell r="B32" t="str">
            <v>-</v>
          </cell>
          <cell r="C32" t="str">
            <v>(-) Prov. P/ Devedores Duvidosos</v>
          </cell>
          <cell r="D32">
            <v>251571.63</v>
          </cell>
          <cell r="E32" t="str">
            <v>C</v>
          </cell>
          <cell r="F32">
            <v>0</v>
          </cell>
          <cell r="G32">
            <v>0</v>
          </cell>
          <cell r="H32">
            <v>251571.63</v>
          </cell>
          <cell r="I32" t="str">
            <v>C</v>
          </cell>
        </row>
        <row r="33">
          <cell r="A33" t="str">
            <v>11.05.06.01</v>
          </cell>
          <cell r="B33" t="str">
            <v>-</v>
          </cell>
          <cell r="C33" t="str">
            <v>(-) Prov. P/ Devedores Duvidosos</v>
          </cell>
          <cell r="D33">
            <v>251571.63</v>
          </cell>
          <cell r="E33" t="str">
            <v>C</v>
          </cell>
          <cell r="F33">
            <v>0</v>
          </cell>
          <cell r="G33">
            <v>0</v>
          </cell>
          <cell r="H33">
            <v>251571.63</v>
          </cell>
          <cell r="I33" t="str">
            <v>C</v>
          </cell>
        </row>
        <row r="34">
          <cell r="A34" t="str">
            <v>11.05.08.00</v>
          </cell>
          <cell r="B34" t="str">
            <v>-</v>
          </cell>
          <cell r="C34" t="str">
            <v>(-)Câmbios Pagos Não Liberados</v>
          </cell>
          <cell r="D34">
            <v>2929278.66</v>
          </cell>
          <cell r="E34" t="str">
            <v>C</v>
          </cell>
          <cell r="F34">
            <v>2929278.66</v>
          </cell>
          <cell r="G34">
            <v>4120184.11</v>
          </cell>
          <cell r="H34">
            <v>4120184.11</v>
          </cell>
          <cell r="I34" t="str">
            <v>C</v>
          </cell>
        </row>
        <row r="35">
          <cell r="A35" t="str">
            <v>11.05.08.01</v>
          </cell>
          <cell r="B35" t="str">
            <v>-</v>
          </cell>
          <cell r="C35" t="str">
            <v>(-)Câmbios Pagos Não Liberados</v>
          </cell>
          <cell r="D35">
            <v>2929278.66</v>
          </cell>
          <cell r="E35" t="str">
            <v>C</v>
          </cell>
          <cell r="F35">
            <v>2929278.66</v>
          </cell>
          <cell r="G35">
            <v>4120184.11</v>
          </cell>
          <cell r="H35">
            <v>4120184.11</v>
          </cell>
          <cell r="I35" t="str">
            <v>C</v>
          </cell>
        </row>
        <row r="36">
          <cell r="A36" t="str">
            <v>11.10.00.00</v>
          </cell>
          <cell r="B36" t="str">
            <v>-</v>
          </cell>
          <cell r="C36" t="str">
            <v>Estoques</v>
          </cell>
          <cell r="D36">
            <v>53037147.850000001</v>
          </cell>
          <cell r="E36" t="str">
            <v>D</v>
          </cell>
          <cell r="F36">
            <v>18160904.91</v>
          </cell>
          <cell r="G36">
            <v>16304951.83</v>
          </cell>
          <cell r="H36">
            <v>54893100.93</v>
          </cell>
          <cell r="I36" t="str">
            <v>D</v>
          </cell>
        </row>
        <row r="37">
          <cell r="A37" t="str">
            <v>11.10.01.00</v>
          </cell>
          <cell r="B37" t="str">
            <v>-</v>
          </cell>
          <cell r="C37" t="str">
            <v>Produtos Acabados</v>
          </cell>
          <cell r="D37">
            <v>2546126.71</v>
          </cell>
          <cell r="E37" t="str">
            <v>D</v>
          </cell>
          <cell r="F37">
            <v>10371229.609999999</v>
          </cell>
          <cell r="G37">
            <v>7415502.0499999998</v>
          </cell>
          <cell r="H37">
            <v>5501854.2699999996</v>
          </cell>
          <cell r="I37" t="str">
            <v>D</v>
          </cell>
        </row>
        <row r="38">
          <cell r="A38" t="str">
            <v>11.10.01.01</v>
          </cell>
          <cell r="B38" t="str">
            <v>-</v>
          </cell>
          <cell r="C38" t="str">
            <v>Produtos Acabados - Ligas</v>
          </cell>
          <cell r="D38">
            <v>2308247.06</v>
          </cell>
          <cell r="E38" t="str">
            <v>D</v>
          </cell>
          <cell r="F38">
            <v>3754146</v>
          </cell>
          <cell r="G38">
            <v>0</v>
          </cell>
          <cell r="H38">
            <v>6062393.0599999996</v>
          </cell>
          <cell r="I38" t="str">
            <v>D</v>
          </cell>
        </row>
        <row r="39">
          <cell r="A39" t="str">
            <v>11.10.01.02</v>
          </cell>
          <cell r="B39" t="str">
            <v>-</v>
          </cell>
          <cell r="C39" t="str">
            <v>Produtos Acabados - Minérios</v>
          </cell>
          <cell r="D39">
            <v>237879.65</v>
          </cell>
          <cell r="E39" t="str">
            <v>D</v>
          </cell>
          <cell r="F39">
            <v>0</v>
          </cell>
          <cell r="G39">
            <v>229608.69</v>
          </cell>
          <cell r="H39">
            <v>8270.9599999999991</v>
          </cell>
          <cell r="I39" t="str">
            <v>D</v>
          </cell>
        </row>
        <row r="40">
          <cell r="A40" t="str">
            <v>11.10.01.90</v>
          </cell>
          <cell r="B40" t="str">
            <v>-</v>
          </cell>
          <cell r="C40" t="str">
            <v>Produto Acabado em Transito - Minerios</v>
          </cell>
          <cell r="D40">
            <v>0</v>
          </cell>
          <cell r="F40">
            <v>0</v>
          </cell>
          <cell r="G40">
            <v>568809.75</v>
          </cell>
          <cell r="H40">
            <v>568809.75</v>
          </cell>
          <cell r="I40" t="str">
            <v>C</v>
          </cell>
        </row>
        <row r="41">
          <cell r="A41" t="str">
            <v>11.10.01.98</v>
          </cell>
          <cell r="B41" t="str">
            <v>-</v>
          </cell>
          <cell r="C41" t="str">
            <v>Ordens de Producao - Ligas</v>
          </cell>
          <cell r="D41">
            <v>0</v>
          </cell>
          <cell r="F41">
            <v>3822960.1</v>
          </cell>
          <cell r="G41">
            <v>3822960.1</v>
          </cell>
          <cell r="H41">
            <v>0</v>
          </cell>
        </row>
        <row r="42">
          <cell r="A42" t="str">
            <v>11.10.01.99</v>
          </cell>
          <cell r="B42" t="str">
            <v>-</v>
          </cell>
          <cell r="C42" t="str">
            <v>Ordens de Producao - Minerios</v>
          </cell>
          <cell r="D42">
            <v>0</v>
          </cell>
          <cell r="F42">
            <v>2794123.51</v>
          </cell>
          <cell r="G42">
            <v>2794123.51</v>
          </cell>
          <cell r="H42">
            <v>0</v>
          </cell>
        </row>
        <row r="43">
          <cell r="A43" t="str">
            <v>11.10.05.00</v>
          </cell>
          <cell r="B43" t="str">
            <v>-</v>
          </cell>
          <cell r="C43" t="str">
            <v>Remessa para Industrializacao</v>
          </cell>
          <cell r="D43">
            <v>19824.3</v>
          </cell>
          <cell r="E43" t="str">
            <v>D</v>
          </cell>
          <cell r="F43">
            <v>55562.239999999998</v>
          </cell>
          <cell r="G43">
            <v>0</v>
          </cell>
          <cell r="H43">
            <v>75386.539999999994</v>
          </cell>
          <cell r="I43" t="str">
            <v>D</v>
          </cell>
        </row>
        <row r="44">
          <cell r="A44" t="str">
            <v>11.10.05.01</v>
          </cell>
          <cell r="B44" t="str">
            <v>-</v>
          </cell>
          <cell r="C44" t="str">
            <v>Remessa para Industrializacao</v>
          </cell>
          <cell r="D44">
            <v>19824.3</v>
          </cell>
          <cell r="E44" t="str">
            <v>D</v>
          </cell>
          <cell r="F44">
            <v>55562.239999999998</v>
          </cell>
          <cell r="G44">
            <v>0</v>
          </cell>
          <cell r="H44">
            <v>75386.539999999994</v>
          </cell>
          <cell r="I44" t="str">
            <v>D</v>
          </cell>
        </row>
        <row r="45">
          <cell r="A45" t="str">
            <v>11.10.20.00</v>
          </cell>
          <cell r="B45" t="str">
            <v>-</v>
          </cell>
          <cell r="C45" t="str">
            <v>Produtos Semi-Acabados</v>
          </cell>
          <cell r="D45">
            <v>48485900.479999997</v>
          </cell>
          <cell r="E45" t="str">
            <v>D</v>
          </cell>
          <cell r="F45">
            <v>5718613.7400000002</v>
          </cell>
          <cell r="G45">
            <v>6343874.9400000004</v>
          </cell>
          <cell r="H45">
            <v>47860639.280000001</v>
          </cell>
          <cell r="I45" t="str">
            <v>D</v>
          </cell>
        </row>
        <row r="46">
          <cell r="A46" t="str">
            <v>11.10.20.01</v>
          </cell>
          <cell r="B46" t="str">
            <v>-</v>
          </cell>
          <cell r="C46" t="str">
            <v>Prod.Semi-Acabados - Ligas</v>
          </cell>
          <cell r="D46">
            <v>4225444.8600000003</v>
          </cell>
          <cell r="E46" t="str">
            <v>D</v>
          </cell>
          <cell r="F46">
            <v>0</v>
          </cell>
          <cell r="G46">
            <v>616587.75</v>
          </cell>
          <cell r="H46">
            <v>3608857.11</v>
          </cell>
          <cell r="I46" t="str">
            <v>D</v>
          </cell>
        </row>
        <row r="47">
          <cell r="A47" t="str">
            <v>11.10.20.02</v>
          </cell>
          <cell r="B47" t="str">
            <v>-</v>
          </cell>
          <cell r="C47" t="str">
            <v>Prod.Semi-Acabados - Minerios</v>
          </cell>
          <cell r="D47">
            <v>44250315.909999996</v>
          </cell>
          <cell r="E47" t="str">
            <v>D</v>
          </cell>
          <cell r="F47">
            <v>0</v>
          </cell>
          <cell r="G47">
            <v>4788.04</v>
          </cell>
          <cell r="H47">
            <v>44245527.869999997</v>
          </cell>
          <cell r="I47" t="str">
            <v>D</v>
          </cell>
        </row>
        <row r="48">
          <cell r="A48" t="str">
            <v>11.10.20.03</v>
          </cell>
          <cell r="B48" t="str">
            <v>-</v>
          </cell>
          <cell r="C48" t="str">
            <v>Sub-Produtos</v>
          </cell>
          <cell r="D48">
            <v>10139.790000000001</v>
          </cell>
          <cell r="E48" t="str">
            <v>D</v>
          </cell>
          <cell r="F48">
            <v>0</v>
          </cell>
          <cell r="G48">
            <v>3885.41</v>
          </cell>
          <cell r="H48">
            <v>6254.38</v>
          </cell>
          <cell r="I48" t="str">
            <v>D</v>
          </cell>
        </row>
        <row r="49">
          <cell r="A49" t="str">
            <v>11.10.20.98</v>
          </cell>
          <cell r="B49" t="str">
            <v>-</v>
          </cell>
          <cell r="C49" t="str">
            <v>O.P Semi Acabados - Ligas</v>
          </cell>
          <cell r="D49">
            <v>0.08</v>
          </cell>
          <cell r="E49" t="str">
            <v>C</v>
          </cell>
          <cell r="F49">
            <v>3040953.62</v>
          </cell>
          <cell r="G49">
            <v>3040953.62</v>
          </cell>
          <cell r="H49">
            <v>0.08</v>
          </cell>
          <cell r="I49" t="str">
            <v>C</v>
          </cell>
        </row>
        <row r="50">
          <cell r="A50" t="str">
            <v>11.10.20.99</v>
          </cell>
          <cell r="B50" t="str">
            <v>-</v>
          </cell>
          <cell r="C50" t="str">
            <v>O.P Semi-Acabados - Minerios</v>
          </cell>
          <cell r="D50">
            <v>0</v>
          </cell>
          <cell r="F50">
            <v>2677660.12</v>
          </cell>
          <cell r="G50">
            <v>2677660.12</v>
          </cell>
          <cell r="H50">
            <v>0</v>
          </cell>
        </row>
        <row r="51">
          <cell r="A51" t="str">
            <v>11.10.25.00</v>
          </cell>
          <cell r="B51" t="str">
            <v>-</v>
          </cell>
          <cell r="C51" t="str">
            <v>(-) Prov. p/Perdas Prod. Semi-Acabados</v>
          </cell>
          <cell r="D51">
            <v>4314733.0599999996</v>
          </cell>
          <cell r="E51" t="str">
            <v>C</v>
          </cell>
          <cell r="F51">
            <v>0</v>
          </cell>
          <cell r="G51">
            <v>0</v>
          </cell>
          <cell r="H51">
            <v>4314733.0599999996</v>
          </cell>
          <cell r="I51" t="str">
            <v>C</v>
          </cell>
        </row>
        <row r="52">
          <cell r="A52" t="str">
            <v>11.10.25.01</v>
          </cell>
          <cell r="B52" t="str">
            <v>-</v>
          </cell>
          <cell r="C52" t="str">
            <v>(-) Prov. p/Perdas Prod. Semi-Acabados</v>
          </cell>
          <cell r="D52">
            <v>4314733.0599999996</v>
          </cell>
          <cell r="E52" t="str">
            <v>C</v>
          </cell>
          <cell r="F52">
            <v>0</v>
          </cell>
          <cell r="G52">
            <v>0</v>
          </cell>
          <cell r="H52">
            <v>4314733.0599999996</v>
          </cell>
          <cell r="I52" t="str">
            <v>C</v>
          </cell>
        </row>
        <row r="53">
          <cell r="A53" t="str">
            <v>11.10.30.00</v>
          </cell>
          <cell r="B53" t="str">
            <v>-</v>
          </cell>
          <cell r="C53" t="str">
            <v>Materia Prima</v>
          </cell>
          <cell r="D53">
            <v>314200.74</v>
          </cell>
          <cell r="E53" t="str">
            <v>D</v>
          </cell>
          <cell r="F53">
            <v>40680.92</v>
          </cell>
          <cell r="G53">
            <v>158991.54999999999</v>
          </cell>
          <cell r="H53">
            <v>195890.11</v>
          </cell>
          <cell r="I53" t="str">
            <v>D</v>
          </cell>
        </row>
        <row r="54">
          <cell r="A54" t="str">
            <v>11.10.30.01</v>
          </cell>
          <cell r="B54" t="str">
            <v>-</v>
          </cell>
          <cell r="C54" t="str">
            <v>M.Prima - Minerios</v>
          </cell>
          <cell r="D54">
            <v>30693.62</v>
          </cell>
          <cell r="E54" t="str">
            <v>D</v>
          </cell>
          <cell r="F54">
            <v>0</v>
          </cell>
          <cell r="G54">
            <v>30693.62</v>
          </cell>
          <cell r="H54">
            <v>0</v>
          </cell>
        </row>
        <row r="55">
          <cell r="A55" t="str">
            <v>11.10.30.11</v>
          </cell>
          <cell r="B55" t="str">
            <v>-</v>
          </cell>
          <cell r="C55" t="str">
            <v>M.Prima - Redutores</v>
          </cell>
          <cell r="D55">
            <v>37814.81</v>
          </cell>
          <cell r="E55" t="str">
            <v>D</v>
          </cell>
          <cell r="F55">
            <v>40680.92</v>
          </cell>
          <cell r="G55">
            <v>0</v>
          </cell>
          <cell r="H55">
            <v>78495.73</v>
          </cell>
          <cell r="I55" t="str">
            <v>D</v>
          </cell>
        </row>
        <row r="56">
          <cell r="A56" t="str">
            <v>11.10.30.12</v>
          </cell>
          <cell r="B56" t="str">
            <v>-</v>
          </cell>
          <cell r="C56" t="str">
            <v>M.Prima - Explosivos</v>
          </cell>
          <cell r="D56">
            <v>3594.56</v>
          </cell>
          <cell r="E56" t="str">
            <v>D</v>
          </cell>
          <cell r="F56">
            <v>0</v>
          </cell>
          <cell r="G56">
            <v>752.22</v>
          </cell>
          <cell r="H56">
            <v>2842.34</v>
          </cell>
          <cell r="I56" t="str">
            <v>D</v>
          </cell>
        </row>
        <row r="57">
          <cell r="A57" t="str">
            <v>11.10.30.13</v>
          </cell>
          <cell r="B57" t="str">
            <v>-</v>
          </cell>
          <cell r="C57" t="str">
            <v>M.Prima - Fundentes</v>
          </cell>
          <cell r="D57">
            <v>124861.7</v>
          </cell>
          <cell r="E57" t="str">
            <v>D</v>
          </cell>
          <cell r="F57">
            <v>0</v>
          </cell>
          <cell r="G57">
            <v>62793.25</v>
          </cell>
          <cell r="H57">
            <v>62068.45</v>
          </cell>
          <cell r="I57" t="str">
            <v>D</v>
          </cell>
        </row>
        <row r="58">
          <cell r="A58" t="str">
            <v>11.10.30.14</v>
          </cell>
          <cell r="B58" t="str">
            <v>-</v>
          </cell>
          <cell r="C58" t="str">
            <v>M.Prima - Materiais Auxiliares</v>
          </cell>
          <cell r="D58">
            <v>117236.05</v>
          </cell>
          <cell r="E58" t="str">
            <v>D</v>
          </cell>
          <cell r="F58">
            <v>0</v>
          </cell>
          <cell r="G58">
            <v>64752.46</v>
          </cell>
          <cell r="H58">
            <v>52483.59</v>
          </cell>
          <cell r="I58" t="str">
            <v>D</v>
          </cell>
        </row>
        <row r="59">
          <cell r="A59" t="str">
            <v>11.10.31.00</v>
          </cell>
          <cell r="B59" t="str">
            <v>-</v>
          </cell>
          <cell r="C59" t="str">
            <v>Materia Prima em Transito</v>
          </cell>
          <cell r="D59">
            <v>6376.1</v>
          </cell>
          <cell r="E59" t="str">
            <v>C</v>
          </cell>
          <cell r="F59">
            <v>0</v>
          </cell>
          <cell r="G59">
            <v>4294.42</v>
          </cell>
          <cell r="H59">
            <v>10670.52</v>
          </cell>
          <cell r="I59" t="str">
            <v>C</v>
          </cell>
        </row>
        <row r="60">
          <cell r="A60" t="str">
            <v>11.10.31.01</v>
          </cell>
          <cell r="B60" t="str">
            <v>-</v>
          </cell>
          <cell r="C60" t="str">
            <v>Materia Prima em Transito</v>
          </cell>
          <cell r="D60">
            <v>6376.1</v>
          </cell>
          <cell r="E60" t="str">
            <v>C</v>
          </cell>
          <cell r="F60">
            <v>0</v>
          </cell>
          <cell r="G60">
            <v>4294.42</v>
          </cell>
          <cell r="H60">
            <v>10670.52</v>
          </cell>
          <cell r="I60" t="str">
            <v>C</v>
          </cell>
        </row>
        <row r="61">
          <cell r="A61" t="str">
            <v>11.10.40.00</v>
          </cell>
          <cell r="B61" t="str">
            <v>-</v>
          </cell>
          <cell r="C61" t="str">
            <v>Almoxarifado</v>
          </cell>
          <cell r="D61">
            <v>6349252.8399999999</v>
          </cell>
          <cell r="E61" t="str">
            <v>D</v>
          </cell>
          <cell r="F61">
            <v>65464.81</v>
          </cell>
          <cell r="G61">
            <v>352690.82</v>
          </cell>
          <cell r="H61">
            <v>6062026.8300000001</v>
          </cell>
          <cell r="I61" t="str">
            <v>D</v>
          </cell>
        </row>
        <row r="62">
          <cell r="A62" t="str">
            <v>11.10.40.01</v>
          </cell>
          <cell r="B62" t="str">
            <v>-</v>
          </cell>
          <cell r="C62" t="str">
            <v>Almox. - Insumos</v>
          </cell>
          <cell r="D62">
            <v>46732.84</v>
          </cell>
          <cell r="E62" t="str">
            <v>D</v>
          </cell>
          <cell r="F62">
            <v>0</v>
          </cell>
          <cell r="G62">
            <v>11013.23</v>
          </cell>
          <cell r="H62">
            <v>35719.61</v>
          </cell>
          <cell r="I62" t="str">
            <v>D</v>
          </cell>
        </row>
        <row r="63">
          <cell r="A63" t="str">
            <v>11.10.40.04</v>
          </cell>
          <cell r="B63" t="str">
            <v>-</v>
          </cell>
          <cell r="C63" t="str">
            <v>Almox.Combust. e Lubrificantes</v>
          </cell>
          <cell r="D63">
            <v>162669.04999999999</v>
          </cell>
          <cell r="E63" t="str">
            <v>D</v>
          </cell>
          <cell r="F63">
            <v>0</v>
          </cell>
          <cell r="G63">
            <v>28814.37</v>
          </cell>
          <cell r="H63">
            <v>133854.68</v>
          </cell>
          <cell r="I63" t="str">
            <v>D</v>
          </cell>
        </row>
        <row r="64">
          <cell r="A64" t="str">
            <v>11.10.40.05</v>
          </cell>
          <cell r="B64" t="str">
            <v>-</v>
          </cell>
          <cell r="C64" t="str">
            <v>Almox.Mat. e Equip. Seguranca</v>
          </cell>
          <cell r="D64">
            <v>254181.83</v>
          </cell>
          <cell r="E64" t="str">
            <v>D</v>
          </cell>
          <cell r="F64">
            <v>8963.68</v>
          </cell>
          <cell r="G64">
            <v>6804.76</v>
          </cell>
          <cell r="H64">
            <v>256340.75</v>
          </cell>
          <cell r="I64" t="str">
            <v>D</v>
          </cell>
        </row>
        <row r="65">
          <cell r="A65" t="str">
            <v>11.10.40.06</v>
          </cell>
          <cell r="B65" t="str">
            <v>-</v>
          </cell>
          <cell r="C65" t="str">
            <v>Almox. Materiais de Manutencao</v>
          </cell>
          <cell r="D65">
            <v>3154338.68</v>
          </cell>
          <cell r="E65" t="str">
            <v>D</v>
          </cell>
          <cell r="F65">
            <v>5216.91</v>
          </cell>
          <cell r="G65">
            <v>31393.84</v>
          </cell>
          <cell r="H65">
            <v>3128161.75</v>
          </cell>
          <cell r="I65" t="str">
            <v>D</v>
          </cell>
        </row>
        <row r="66">
          <cell r="A66" t="str">
            <v>11.10.40.07</v>
          </cell>
          <cell r="B66" t="str">
            <v>-</v>
          </cell>
          <cell r="C66" t="str">
            <v>Almox. Materiais de Laboratorio</v>
          </cell>
          <cell r="D66">
            <v>22989.19</v>
          </cell>
          <cell r="E66" t="str">
            <v>D</v>
          </cell>
          <cell r="F66">
            <v>0</v>
          </cell>
          <cell r="G66">
            <v>3031.6</v>
          </cell>
          <cell r="H66">
            <v>19957.59</v>
          </cell>
          <cell r="I66" t="str">
            <v>D</v>
          </cell>
        </row>
        <row r="67">
          <cell r="A67" t="str">
            <v>11.10.40.08</v>
          </cell>
          <cell r="B67" t="str">
            <v>-</v>
          </cell>
          <cell r="C67" t="str">
            <v>Almox. Embalagens</v>
          </cell>
          <cell r="D67">
            <v>19825.5</v>
          </cell>
          <cell r="E67" t="str">
            <v>D</v>
          </cell>
          <cell r="F67">
            <v>766.61</v>
          </cell>
          <cell r="G67">
            <v>387.02</v>
          </cell>
          <cell r="H67">
            <v>20205.09</v>
          </cell>
          <cell r="I67" t="str">
            <v>D</v>
          </cell>
        </row>
        <row r="68">
          <cell r="A68" t="str">
            <v>11.10.40.95</v>
          </cell>
          <cell r="B68" t="str">
            <v>-</v>
          </cell>
          <cell r="C68" t="str">
            <v>Almox.Pcs p/Veic.Transp de Cargas</v>
          </cell>
          <cell r="D68">
            <v>2117071.41</v>
          </cell>
          <cell r="E68" t="str">
            <v>D</v>
          </cell>
          <cell r="F68">
            <v>90.85</v>
          </cell>
          <cell r="G68">
            <v>196385.06</v>
          </cell>
          <cell r="H68">
            <v>1920777.2</v>
          </cell>
          <cell r="I68" t="str">
            <v>D</v>
          </cell>
        </row>
        <row r="69">
          <cell r="A69" t="str">
            <v>11.10.40.96</v>
          </cell>
          <cell r="B69" t="str">
            <v>-</v>
          </cell>
          <cell r="C69" t="str">
            <v>Almox.Pcs p/Miner. e Benefic</v>
          </cell>
          <cell r="D69">
            <v>589349.89</v>
          </cell>
          <cell r="E69" t="str">
            <v>D</v>
          </cell>
          <cell r="F69">
            <v>2119.81</v>
          </cell>
          <cell r="G69">
            <v>4002.29</v>
          </cell>
          <cell r="H69">
            <v>587467.41</v>
          </cell>
          <cell r="I69" t="str">
            <v>D</v>
          </cell>
        </row>
        <row r="70">
          <cell r="A70" t="str">
            <v>11.10.40.97</v>
          </cell>
          <cell r="B70" t="str">
            <v>-</v>
          </cell>
          <cell r="C70" t="str">
            <v>Almox. Materiais Administrativos</v>
          </cell>
          <cell r="D70">
            <v>11516.97</v>
          </cell>
          <cell r="E70" t="str">
            <v>D</v>
          </cell>
          <cell r="F70">
            <v>236.54</v>
          </cell>
          <cell r="G70">
            <v>344.93</v>
          </cell>
          <cell r="H70">
            <v>11408.58</v>
          </cell>
          <cell r="I70" t="str">
            <v>D</v>
          </cell>
        </row>
        <row r="71">
          <cell r="A71" t="str">
            <v>11.10.40.98</v>
          </cell>
          <cell r="B71" t="str">
            <v>-</v>
          </cell>
          <cell r="C71" t="str">
            <v>Transitoria Ajuste de Estoque</v>
          </cell>
          <cell r="D71">
            <v>29422.52</v>
          </cell>
          <cell r="E71" t="str">
            <v>C</v>
          </cell>
          <cell r="F71">
            <v>48070.41</v>
          </cell>
          <cell r="G71">
            <v>70513.72</v>
          </cell>
          <cell r="H71">
            <v>51865.83</v>
          </cell>
          <cell r="I71" t="str">
            <v>C</v>
          </cell>
        </row>
        <row r="72">
          <cell r="A72" t="str">
            <v>11.10.41.00</v>
          </cell>
          <cell r="B72" t="str">
            <v>-</v>
          </cell>
          <cell r="C72" t="str">
            <v>(-) Prov. p/Perdas Almoxarifado</v>
          </cell>
          <cell r="D72">
            <v>773055.91</v>
          </cell>
          <cell r="E72" t="str">
            <v>C</v>
          </cell>
          <cell r="F72">
            <v>773055.91</v>
          </cell>
          <cell r="G72">
            <v>857051.34</v>
          </cell>
          <cell r="H72">
            <v>857051.34</v>
          </cell>
          <cell r="I72" t="str">
            <v>C</v>
          </cell>
        </row>
        <row r="73">
          <cell r="A73" t="str">
            <v>11.10.41.01</v>
          </cell>
          <cell r="B73" t="str">
            <v>-</v>
          </cell>
          <cell r="C73" t="str">
            <v>(-) Prov. p/Perdas Almoxarifado</v>
          </cell>
          <cell r="D73">
            <v>773055.91</v>
          </cell>
          <cell r="E73" t="str">
            <v>C</v>
          </cell>
          <cell r="F73">
            <v>773055.91</v>
          </cell>
          <cell r="G73">
            <v>857051.34</v>
          </cell>
          <cell r="H73">
            <v>857051.34</v>
          </cell>
          <cell r="I73" t="str">
            <v>C</v>
          </cell>
        </row>
        <row r="74">
          <cell r="A74" t="str">
            <v>11.10.42.00</v>
          </cell>
          <cell r="B74" t="str">
            <v>-</v>
          </cell>
          <cell r="C74" t="str">
            <v>Transferencias</v>
          </cell>
          <cell r="D74">
            <v>444745.61</v>
          </cell>
          <cell r="E74" t="str">
            <v>D</v>
          </cell>
          <cell r="F74">
            <v>574167.73</v>
          </cell>
          <cell r="G74">
            <v>643597.61</v>
          </cell>
          <cell r="H74">
            <v>375315.73</v>
          </cell>
          <cell r="I74" t="str">
            <v>D</v>
          </cell>
        </row>
        <row r="75">
          <cell r="A75" t="str">
            <v>11.10.42.97</v>
          </cell>
          <cell r="B75" t="str">
            <v>-</v>
          </cell>
          <cell r="C75" t="str">
            <v>Estoques a Classificar</v>
          </cell>
          <cell r="D75">
            <v>439994.3</v>
          </cell>
          <cell r="E75" t="str">
            <v>D</v>
          </cell>
          <cell r="F75">
            <v>370564.42</v>
          </cell>
          <cell r="G75">
            <v>439994.3</v>
          </cell>
          <cell r="H75">
            <v>370564.42</v>
          </cell>
          <cell r="I75" t="str">
            <v>D</v>
          </cell>
        </row>
        <row r="76">
          <cell r="A76" t="str">
            <v>11.10.42.98</v>
          </cell>
          <cell r="B76" t="str">
            <v>-</v>
          </cell>
          <cell r="C76" t="str">
            <v>Transit. Transf. Usinas-Saidas</v>
          </cell>
          <cell r="D76">
            <v>4751.3100000000004</v>
          </cell>
          <cell r="E76" t="str">
            <v>D</v>
          </cell>
          <cell r="F76">
            <v>203603.31</v>
          </cell>
          <cell r="G76">
            <v>203603.31</v>
          </cell>
          <cell r="H76">
            <v>4751.3100000000004</v>
          </cell>
          <cell r="I76" t="str">
            <v>D</v>
          </cell>
        </row>
        <row r="77">
          <cell r="A77" t="str">
            <v>11.10.43.00</v>
          </cell>
          <cell r="B77" t="str">
            <v>-</v>
          </cell>
          <cell r="C77" t="str">
            <v>Transitória de Manutenção Industrial</v>
          </cell>
          <cell r="D77">
            <v>0</v>
          </cell>
          <cell r="F77">
            <v>528949.1</v>
          </cell>
          <cell r="G77">
            <v>528949.1</v>
          </cell>
          <cell r="H77">
            <v>0</v>
          </cell>
        </row>
        <row r="78">
          <cell r="A78" t="str">
            <v>11.10.43.01</v>
          </cell>
          <cell r="B78" t="str">
            <v>-</v>
          </cell>
          <cell r="C78" t="str">
            <v>Ordem de Manutenção - MI</v>
          </cell>
          <cell r="D78">
            <v>0</v>
          </cell>
          <cell r="F78">
            <v>528949.1</v>
          </cell>
          <cell r="G78">
            <v>528949.1</v>
          </cell>
          <cell r="H78">
            <v>0</v>
          </cell>
        </row>
        <row r="79">
          <cell r="A79" t="str">
            <v>11.10.50.00</v>
          </cell>
          <cell r="B79" t="str">
            <v>-</v>
          </cell>
          <cell r="C79" t="str">
            <v>Importacao em Curso</v>
          </cell>
          <cell r="D79">
            <v>0</v>
          </cell>
          <cell r="F79">
            <v>33180.85</v>
          </cell>
          <cell r="G79">
            <v>0</v>
          </cell>
          <cell r="H79">
            <v>33180.85</v>
          </cell>
          <cell r="I79" t="str">
            <v>D</v>
          </cell>
        </row>
        <row r="80">
          <cell r="A80" t="str">
            <v>11.10.50.01</v>
          </cell>
          <cell r="B80" t="str">
            <v>-</v>
          </cell>
          <cell r="C80" t="str">
            <v>Importacao em Curso</v>
          </cell>
          <cell r="D80">
            <v>0</v>
          </cell>
          <cell r="F80">
            <v>33180.85</v>
          </cell>
          <cell r="G80">
            <v>0</v>
          </cell>
          <cell r="H80">
            <v>33180.85</v>
          </cell>
          <cell r="I80" t="str">
            <v>D</v>
          </cell>
        </row>
        <row r="81">
          <cell r="A81" t="str">
            <v>11.10.55.00</v>
          </cell>
          <cell r="B81" t="str">
            <v>-</v>
          </cell>
          <cell r="C81" t="str">
            <v>Ajustes de Estoque - Valor de Mercado</v>
          </cell>
          <cell r="D81">
            <v>28737.759999999998</v>
          </cell>
          <cell r="E81" t="str">
            <v>C</v>
          </cell>
          <cell r="F81">
            <v>0</v>
          </cell>
          <cell r="G81">
            <v>0</v>
          </cell>
          <cell r="H81">
            <v>28737.759999999998</v>
          </cell>
          <cell r="I81" t="str">
            <v>C</v>
          </cell>
        </row>
        <row r="82">
          <cell r="A82" t="str">
            <v>11.10.55.01</v>
          </cell>
          <cell r="B82" t="str">
            <v>-</v>
          </cell>
          <cell r="C82" t="str">
            <v>Ajustes a Valor Mercado - Prod. Acabados</v>
          </cell>
          <cell r="D82">
            <v>28737.759999999998</v>
          </cell>
          <cell r="E82" t="str">
            <v>C</v>
          </cell>
          <cell r="F82">
            <v>0</v>
          </cell>
          <cell r="G82">
            <v>0</v>
          </cell>
          <cell r="H82">
            <v>28737.759999999998</v>
          </cell>
          <cell r="I82" t="str">
            <v>C</v>
          </cell>
        </row>
        <row r="84">
          <cell r="A84" t="str">
            <v>-----------</v>
          </cell>
          <cell r="B84" t="str">
            <v>--</v>
          </cell>
          <cell r="C84" t="str">
            <v>-------------------------------------------------------------------</v>
          </cell>
          <cell r="D84" t="str">
            <v>-------------------</v>
          </cell>
          <cell r="E84" t="str">
            <v>-</v>
          </cell>
          <cell r="F84" t="str">
            <v>-------------------</v>
          </cell>
          <cell r="G84" t="e">
            <v>#NAME?</v>
          </cell>
          <cell r="H84" t="str">
            <v>07AB - 1.00.01.068</v>
          </cell>
        </row>
        <row r="85">
          <cell r="A85" t="str">
            <v>_x000C_----------</v>
          </cell>
          <cell r="B85" t="str">
            <v>--</v>
          </cell>
          <cell r="C85" t="str">
            <v>-------------------------------------------------------------------</v>
          </cell>
          <cell r="D85" t="str">
            <v>-------------------</v>
          </cell>
          <cell r="E85" t="str">
            <v>-</v>
          </cell>
          <cell r="F85" t="str">
            <v>-------------------</v>
          </cell>
          <cell r="G85" t="str">
            <v>-------------------</v>
          </cell>
          <cell r="H85" t="str">
            <v>------ Página:</v>
          </cell>
        </row>
        <row r="86">
          <cell r="A86" t="str">
            <v>Urucum Mine</v>
          </cell>
          <cell r="B86" t="str">
            <v>ra</v>
          </cell>
          <cell r="C86" t="str">
            <v>ção S.A</v>
          </cell>
          <cell r="H86" t="str">
            <v>Balancete</v>
          </cell>
        </row>
        <row r="87">
          <cell r="A87" t="str">
            <v>Período: 01</v>
          </cell>
          <cell r="B87" t="str">
            <v>/0</v>
          </cell>
          <cell r="C87" t="str">
            <v>3/2008 A 31/03/2008 -----------------------------------------------</v>
          </cell>
          <cell r="D87" t="str">
            <v>-------------------</v>
          </cell>
          <cell r="E87" t="str">
            <v>-</v>
          </cell>
          <cell r="F87" t="str">
            <v>-------------------</v>
          </cell>
          <cell r="G87" t="str">
            <v>-------------------</v>
          </cell>
          <cell r="H87" t="str">
            <v>04/04/2008 - 13:5</v>
          </cell>
          <cell r="I87">
            <v>8</v>
          </cell>
        </row>
        <row r="89">
          <cell r="A89" t="str">
            <v>Título</v>
          </cell>
          <cell r="D89" t="str">
            <v>Saldo Inicial</v>
          </cell>
          <cell r="F89" t="str">
            <v>Débito</v>
          </cell>
          <cell r="G89" t="str">
            <v>Crédito</v>
          </cell>
          <cell r="H89" t="str">
            <v>Saldo Final</v>
          </cell>
        </row>
        <row r="90">
          <cell r="A90" t="str">
            <v>-----------</v>
          </cell>
          <cell r="B90" t="str">
            <v>--</v>
          </cell>
          <cell r="C90" t="str">
            <v>-------------------------------------------------------------------</v>
          </cell>
          <cell r="D90" t="str">
            <v>-----------------</v>
          </cell>
          <cell r="F90" t="str">
            <v>------------------</v>
          </cell>
          <cell r="G90" t="str">
            <v>------------------</v>
          </cell>
          <cell r="H90" t="str">
            <v>-----------------</v>
          </cell>
        </row>
        <row r="91">
          <cell r="A91" t="str">
            <v>11.15.00.00</v>
          </cell>
          <cell r="B91" t="str">
            <v>-</v>
          </cell>
          <cell r="C91" t="str">
            <v>Outras Contas a Receber</v>
          </cell>
          <cell r="D91">
            <v>3062408.99</v>
          </cell>
          <cell r="E91" t="str">
            <v>D</v>
          </cell>
          <cell r="F91">
            <v>4316768</v>
          </cell>
          <cell r="G91">
            <v>3212710.94</v>
          </cell>
          <cell r="H91">
            <v>4166466.05</v>
          </cell>
          <cell r="I91" t="str">
            <v>D</v>
          </cell>
        </row>
        <row r="92">
          <cell r="A92" t="str">
            <v>11.15.01.00</v>
          </cell>
          <cell r="B92" t="str">
            <v>-</v>
          </cell>
          <cell r="C92" t="str">
            <v>Outras Contas a Receber</v>
          </cell>
          <cell r="D92">
            <v>133130.32999999999</v>
          </cell>
          <cell r="E92" t="str">
            <v>D</v>
          </cell>
          <cell r="F92">
            <v>196583.89</v>
          </cell>
          <cell r="G92">
            <v>283432.28000000003</v>
          </cell>
          <cell r="H92">
            <v>46281.94</v>
          </cell>
          <cell r="I92" t="str">
            <v>D</v>
          </cell>
        </row>
        <row r="93">
          <cell r="A93" t="str">
            <v>11.15.01.02</v>
          </cell>
          <cell r="B93" t="str">
            <v>-</v>
          </cell>
          <cell r="C93" t="str">
            <v>Adiantamento 13 Salario</v>
          </cell>
          <cell r="D93">
            <v>46352.12</v>
          </cell>
          <cell r="E93" t="str">
            <v>D</v>
          </cell>
          <cell r="F93">
            <v>2885.66</v>
          </cell>
          <cell r="G93">
            <v>0</v>
          </cell>
          <cell r="H93">
            <v>49237.78</v>
          </cell>
          <cell r="I93" t="str">
            <v>D</v>
          </cell>
        </row>
        <row r="94">
          <cell r="A94" t="str">
            <v>11.15.01.04</v>
          </cell>
          <cell r="B94" t="str">
            <v>-</v>
          </cell>
          <cell r="C94" t="str">
            <v>Adiantam. p/ Desconto em Folha</v>
          </cell>
          <cell r="D94">
            <v>7893.61</v>
          </cell>
          <cell r="E94" t="str">
            <v>D</v>
          </cell>
          <cell r="F94">
            <v>10772.15</v>
          </cell>
          <cell r="G94">
            <v>7271.94</v>
          </cell>
          <cell r="H94">
            <v>11393.82</v>
          </cell>
          <cell r="I94" t="str">
            <v>D</v>
          </cell>
        </row>
        <row r="95">
          <cell r="A95" t="str">
            <v>11.15.01.05</v>
          </cell>
          <cell r="B95" t="str">
            <v>-</v>
          </cell>
          <cell r="C95" t="str">
            <v>Adiantamentos de Viagens</v>
          </cell>
          <cell r="D95">
            <v>0</v>
          </cell>
          <cell r="F95">
            <v>1180</v>
          </cell>
          <cell r="G95">
            <v>0</v>
          </cell>
          <cell r="H95">
            <v>1180</v>
          </cell>
          <cell r="I95" t="str">
            <v>D</v>
          </cell>
        </row>
        <row r="96">
          <cell r="A96" t="str">
            <v>11.15.01.06</v>
          </cell>
          <cell r="B96" t="str">
            <v>-</v>
          </cell>
          <cell r="C96" t="str">
            <v>Adiantamento de Ferias</v>
          </cell>
          <cell r="D96">
            <v>66369.679999999993</v>
          </cell>
          <cell r="E96" t="str">
            <v>D</v>
          </cell>
          <cell r="F96">
            <v>31488.959999999999</v>
          </cell>
          <cell r="G96">
            <v>121432.08</v>
          </cell>
          <cell r="H96">
            <v>23573.439999999999</v>
          </cell>
          <cell r="I96" t="str">
            <v>C</v>
          </cell>
        </row>
        <row r="97">
          <cell r="A97" t="str">
            <v>11.15.01.07</v>
          </cell>
          <cell r="B97" t="str">
            <v>-</v>
          </cell>
          <cell r="C97" t="str">
            <v>Adiantamento Quinzenal</v>
          </cell>
          <cell r="D97">
            <v>0</v>
          </cell>
          <cell r="F97">
            <v>148504.64000000001</v>
          </cell>
          <cell r="G97">
            <v>148504.64000000001</v>
          </cell>
          <cell r="H97">
            <v>0</v>
          </cell>
        </row>
        <row r="98">
          <cell r="A98" t="str">
            <v>11.15.01.09</v>
          </cell>
          <cell r="B98" t="str">
            <v>-</v>
          </cell>
          <cell r="C98" t="str">
            <v>Empréstimo de Férias</v>
          </cell>
          <cell r="D98">
            <v>10875.62</v>
          </cell>
          <cell r="E98" t="str">
            <v>D</v>
          </cell>
          <cell r="F98">
            <v>1752.48</v>
          </cell>
          <cell r="G98">
            <v>5121.6099999999997</v>
          </cell>
          <cell r="H98">
            <v>7506.49</v>
          </cell>
          <cell r="I98" t="str">
            <v>D</v>
          </cell>
        </row>
        <row r="99">
          <cell r="A99" t="str">
            <v>11.15.01.99</v>
          </cell>
          <cell r="B99" t="str">
            <v>-</v>
          </cell>
          <cell r="C99" t="str">
            <v>Transit. Ajuste Desp. de Viagem</v>
          </cell>
          <cell r="D99">
            <v>1639.3</v>
          </cell>
          <cell r="E99" t="str">
            <v>D</v>
          </cell>
          <cell r="F99">
            <v>0</v>
          </cell>
          <cell r="G99">
            <v>1102.01</v>
          </cell>
          <cell r="H99">
            <v>537.29</v>
          </cell>
          <cell r="I99" t="str">
            <v>D</v>
          </cell>
        </row>
        <row r="100">
          <cell r="A100" t="str">
            <v>11.15.08.00</v>
          </cell>
          <cell r="B100" t="str">
            <v>-</v>
          </cell>
          <cell r="C100" t="str">
            <v>Câmbios Pagos Não Liberados</v>
          </cell>
          <cell r="D100">
            <v>2929278.66</v>
          </cell>
          <cell r="E100" t="str">
            <v>D</v>
          </cell>
          <cell r="F100">
            <v>4120184.11</v>
          </cell>
          <cell r="G100">
            <v>2929278.66</v>
          </cell>
          <cell r="H100">
            <v>4120184.11</v>
          </cell>
          <cell r="I100" t="str">
            <v>D</v>
          </cell>
        </row>
        <row r="101">
          <cell r="A101" t="str">
            <v>11.15.08.01</v>
          </cell>
          <cell r="B101" t="str">
            <v>-</v>
          </cell>
          <cell r="C101" t="str">
            <v>Câmbios Pagos Não Liberados</v>
          </cell>
          <cell r="D101">
            <v>2929278.66</v>
          </cell>
          <cell r="E101" t="str">
            <v>D</v>
          </cell>
          <cell r="F101">
            <v>4120184.11</v>
          </cell>
          <cell r="G101">
            <v>2929278.66</v>
          </cell>
          <cell r="H101">
            <v>4120184.11</v>
          </cell>
          <cell r="I101" t="str">
            <v>D</v>
          </cell>
        </row>
        <row r="102">
          <cell r="A102" t="str">
            <v>11.18.00.00</v>
          </cell>
          <cell r="B102" t="str">
            <v>-</v>
          </cell>
          <cell r="C102" t="str">
            <v>Creditos Diversos</v>
          </cell>
          <cell r="D102">
            <v>14583.63</v>
          </cell>
          <cell r="E102" t="str">
            <v>D</v>
          </cell>
          <cell r="F102">
            <v>311915.51</v>
          </cell>
          <cell r="G102">
            <v>196611.71</v>
          </cell>
          <cell r="H102">
            <v>129887.43</v>
          </cell>
          <cell r="I102" t="str">
            <v>D</v>
          </cell>
        </row>
        <row r="103">
          <cell r="A103" t="str">
            <v>11.18.01.00</v>
          </cell>
          <cell r="B103" t="str">
            <v>-</v>
          </cell>
          <cell r="C103" t="str">
            <v>Adiantamentos a Fornecedores</v>
          </cell>
          <cell r="D103">
            <v>14583.63</v>
          </cell>
          <cell r="E103" t="str">
            <v>D</v>
          </cell>
          <cell r="F103">
            <v>238253.87</v>
          </cell>
          <cell r="G103">
            <v>196611.71</v>
          </cell>
          <cell r="H103">
            <v>56225.79</v>
          </cell>
          <cell r="I103" t="str">
            <v>D</v>
          </cell>
        </row>
        <row r="104">
          <cell r="A104" t="str">
            <v>11.18.01.01</v>
          </cell>
          <cell r="B104" t="str">
            <v>-</v>
          </cell>
          <cell r="C104" t="str">
            <v>Adto. Fornec Merc.Interno</v>
          </cell>
          <cell r="D104">
            <v>14583.63</v>
          </cell>
          <cell r="E104" t="str">
            <v>D</v>
          </cell>
          <cell r="F104">
            <v>238253.87</v>
          </cell>
          <cell r="G104">
            <v>196611.71</v>
          </cell>
          <cell r="H104">
            <v>56225.79</v>
          </cell>
          <cell r="I104" t="str">
            <v>D</v>
          </cell>
        </row>
        <row r="105">
          <cell r="A105" t="str">
            <v>11.18.02.00</v>
          </cell>
          <cell r="B105" t="str">
            <v>-</v>
          </cell>
          <cell r="C105" t="str">
            <v>Adto. Fornec Merc.Externo</v>
          </cell>
          <cell r="D105">
            <v>0</v>
          </cell>
          <cell r="F105">
            <v>73661.64</v>
          </cell>
          <cell r="G105">
            <v>0</v>
          </cell>
          <cell r="H105">
            <v>73661.64</v>
          </cell>
          <cell r="I105" t="str">
            <v>D</v>
          </cell>
        </row>
        <row r="106">
          <cell r="A106" t="str">
            <v>11.18.02.01</v>
          </cell>
          <cell r="B106" t="str">
            <v>-</v>
          </cell>
          <cell r="C106" t="str">
            <v>Adto. Fornec Merc.Externo</v>
          </cell>
          <cell r="D106">
            <v>0</v>
          </cell>
          <cell r="F106">
            <v>73661.64</v>
          </cell>
          <cell r="G106">
            <v>0</v>
          </cell>
          <cell r="H106">
            <v>73661.64</v>
          </cell>
          <cell r="I106" t="str">
            <v>D</v>
          </cell>
        </row>
        <row r="107">
          <cell r="A107" t="str">
            <v>11.21.00.00</v>
          </cell>
          <cell r="B107" t="str">
            <v>-</v>
          </cell>
          <cell r="C107" t="str">
            <v>Impostos e Contrib. Recuperaveis</v>
          </cell>
          <cell r="D107">
            <v>9434644.0199999996</v>
          </cell>
          <cell r="E107" t="str">
            <v>D</v>
          </cell>
          <cell r="F107">
            <v>2069596.6</v>
          </cell>
          <cell r="G107">
            <v>3035189.25</v>
          </cell>
          <cell r="H107">
            <v>8469051.3699999992</v>
          </cell>
          <cell r="I107" t="str">
            <v>D</v>
          </cell>
        </row>
        <row r="108">
          <cell r="A108" t="str">
            <v>11.21.01.00</v>
          </cell>
          <cell r="B108" t="str">
            <v>-</v>
          </cell>
          <cell r="C108" t="str">
            <v>Impostos e Contrib. Recuperaveis</v>
          </cell>
          <cell r="D108">
            <v>9434644.0199999996</v>
          </cell>
          <cell r="E108" t="str">
            <v>D</v>
          </cell>
          <cell r="F108">
            <v>2069596.6</v>
          </cell>
          <cell r="G108">
            <v>3035189.25</v>
          </cell>
          <cell r="H108">
            <v>8469051.3699999992</v>
          </cell>
          <cell r="I108" t="str">
            <v>D</v>
          </cell>
        </row>
        <row r="109">
          <cell r="A109" t="str">
            <v>11.21.01.01</v>
          </cell>
          <cell r="B109" t="str">
            <v>-</v>
          </cell>
          <cell r="C109" t="str">
            <v>Inss a Compensar</v>
          </cell>
          <cell r="D109">
            <v>4772.3100000000004</v>
          </cell>
          <cell r="E109" t="str">
            <v>D</v>
          </cell>
          <cell r="F109">
            <v>0</v>
          </cell>
          <cell r="G109">
            <v>0</v>
          </cell>
          <cell r="H109">
            <v>4772.3100000000004</v>
          </cell>
          <cell r="I109" t="str">
            <v>D</v>
          </cell>
        </row>
        <row r="110">
          <cell r="A110" t="str">
            <v>11.21.01.02</v>
          </cell>
          <cell r="B110" t="str">
            <v>-</v>
          </cell>
          <cell r="C110" t="str">
            <v>Ipi a Recuperar</v>
          </cell>
          <cell r="D110">
            <v>506471.42</v>
          </cell>
          <cell r="E110" t="str">
            <v>D</v>
          </cell>
          <cell r="F110">
            <v>53.41</v>
          </cell>
          <cell r="G110">
            <v>2068.1799999999998</v>
          </cell>
          <cell r="H110">
            <v>504456.65</v>
          </cell>
          <cell r="I110" t="str">
            <v>D</v>
          </cell>
        </row>
        <row r="111">
          <cell r="A111" t="str">
            <v>11.21.01.03</v>
          </cell>
          <cell r="B111" t="str">
            <v>-</v>
          </cell>
          <cell r="C111" t="str">
            <v>Icms a Recuperar</v>
          </cell>
          <cell r="D111">
            <v>1994097.62</v>
          </cell>
          <cell r="E111" t="str">
            <v>D</v>
          </cell>
          <cell r="F111">
            <v>1386265.72</v>
          </cell>
          <cell r="G111">
            <v>2155120.4500000002</v>
          </cell>
          <cell r="H111">
            <v>1225242.8899999999</v>
          </cell>
          <cell r="I111" t="str">
            <v>D</v>
          </cell>
        </row>
        <row r="112">
          <cell r="A112" t="str">
            <v>11.21.01.06</v>
          </cell>
          <cell r="B112" t="str">
            <v>-</v>
          </cell>
          <cell r="C112" t="str">
            <v>Cofins a Compensar</v>
          </cell>
          <cell r="D112">
            <v>3638739.82</v>
          </cell>
          <cell r="E112" t="str">
            <v>D</v>
          </cell>
          <cell r="F112">
            <v>556685.1</v>
          </cell>
          <cell r="G112">
            <v>716670.28</v>
          </cell>
          <cell r="H112">
            <v>3478754.64</v>
          </cell>
          <cell r="I112" t="str">
            <v>D</v>
          </cell>
        </row>
        <row r="113">
          <cell r="A113" t="str">
            <v>11.21.01.14</v>
          </cell>
          <cell r="B113" t="str">
            <v>-</v>
          </cell>
          <cell r="C113" t="str">
            <v>Iss a Compensar</v>
          </cell>
          <cell r="D113">
            <v>8268.77</v>
          </cell>
          <cell r="E113" t="str">
            <v>D</v>
          </cell>
          <cell r="F113">
            <v>0</v>
          </cell>
          <cell r="G113">
            <v>0</v>
          </cell>
          <cell r="H113">
            <v>8268.77</v>
          </cell>
          <cell r="I113" t="str">
            <v>D</v>
          </cell>
        </row>
        <row r="114">
          <cell r="A114" t="str">
            <v>11.21.01.15</v>
          </cell>
          <cell r="B114" t="str">
            <v>-</v>
          </cell>
          <cell r="C114" t="str">
            <v>Pis a Compensar</v>
          </cell>
          <cell r="D114">
            <v>798631.35</v>
          </cell>
          <cell r="E114" t="str">
            <v>D</v>
          </cell>
          <cell r="F114">
            <v>120854.79</v>
          </cell>
          <cell r="G114">
            <v>155592.76</v>
          </cell>
          <cell r="H114">
            <v>763893.38</v>
          </cell>
          <cell r="I114" t="str">
            <v>D</v>
          </cell>
        </row>
        <row r="115">
          <cell r="A115" t="str">
            <v>11.21.01.21</v>
          </cell>
          <cell r="B115" t="str">
            <v>-</v>
          </cell>
          <cell r="C115" t="str">
            <v>Pis a Recuperar</v>
          </cell>
          <cell r="D115">
            <v>12281.58</v>
          </cell>
          <cell r="E115" t="str">
            <v>D</v>
          </cell>
          <cell r="F115">
            <v>1023.46</v>
          </cell>
          <cell r="G115">
            <v>1023.46</v>
          </cell>
          <cell r="H115">
            <v>12281.58</v>
          </cell>
          <cell r="I115" t="str">
            <v>D</v>
          </cell>
        </row>
        <row r="116">
          <cell r="A116" t="str">
            <v>11.21.01.22</v>
          </cell>
          <cell r="B116" t="str">
            <v>-</v>
          </cell>
          <cell r="C116" t="str">
            <v>Cofins a Recuperar</v>
          </cell>
          <cell r="D116">
            <v>56569.49</v>
          </cell>
          <cell r="E116" t="str">
            <v>D</v>
          </cell>
          <cell r="F116">
            <v>4714.12</v>
          </cell>
          <cell r="G116">
            <v>4714.12</v>
          </cell>
          <cell r="H116">
            <v>56569.49</v>
          </cell>
          <cell r="I116" t="str">
            <v>D</v>
          </cell>
        </row>
        <row r="117">
          <cell r="A117" t="str">
            <v>11.21.01.30</v>
          </cell>
          <cell r="B117" t="str">
            <v>-</v>
          </cell>
          <cell r="C117" t="str">
            <v>Icms a Recuperar s/Imobilizado - CP</v>
          </cell>
          <cell r="D117">
            <v>769491.42</v>
          </cell>
          <cell r="E117" t="str">
            <v>D</v>
          </cell>
          <cell r="F117">
            <v>0</v>
          </cell>
          <cell r="G117">
            <v>0</v>
          </cell>
          <cell r="H117">
            <v>769491.42</v>
          </cell>
          <cell r="I117" t="str">
            <v>D</v>
          </cell>
        </row>
        <row r="118">
          <cell r="A118" t="str">
            <v>11.21.01.40</v>
          </cell>
          <cell r="B118" t="str">
            <v>-</v>
          </cell>
          <cell r="C118" t="str">
            <v>Imp.Renda Diferido a Recuperar</v>
          </cell>
          <cell r="D118">
            <v>1209794.29</v>
          </cell>
          <cell r="E118" t="str">
            <v>D</v>
          </cell>
          <cell r="F118">
            <v>0</v>
          </cell>
          <cell r="G118">
            <v>0</v>
          </cell>
          <cell r="H118">
            <v>1209794.29</v>
          </cell>
          <cell r="I118" t="str">
            <v>D</v>
          </cell>
        </row>
        <row r="119">
          <cell r="A119" t="str">
            <v>11.21.01.41</v>
          </cell>
          <cell r="B119" t="str">
            <v>-</v>
          </cell>
          <cell r="C119" t="str">
            <v>Contrib.Social Diferida a Recuperar</v>
          </cell>
          <cell r="D119">
            <v>435525.95</v>
          </cell>
          <cell r="E119" t="str">
            <v>D</v>
          </cell>
          <cell r="F119">
            <v>0</v>
          </cell>
          <cell r="G119">
            <v>0</v>
          </cell>
          <cell r="H119">
            <v>435525.95</v>
          </cell>
          <cell r="I119" t="str">
            <v>D</v>
          </cell>
        </row>
        <row r="120">
          <cell r="A120" t="str">
            <v>11.23.00.00</v>
          </cell>
          <cell r="B120" t="str">
            <v>-</v>
          </cell>
          <cell r="C120" t="str">
            <v>Antecipacoes Tributarias</v>
          </cell>
          <cell r="D120">
            <v>866822.23</v>
          </cell>
          <cell r="E120" t="str">
            <v>D</v>
          </cell>
          <cell r="F120">
            <v>209419.01</v>
          </cell>
          <cell r="G120">
            <v>0</v>
          </cell>
          <cell r="H120">
            <v>1076241.24</v>
          </cell>
          <cell r="I120" t="str">
            <v>D</v>
          </cell>
        </row>
        <row r="121">
          <cell r="A121" t="str">
            <v>11.23.01.00</v>
          </cell>
          <cell r="B121" t="str">
            <v>-</v>
          </cell>
          <cell r="C121" t="str">
            <v>Antecipacoes Tributarias</v>
          </cell>
          <cell r="D121">
            <v>866822.23</v>
          </cell>
          <cell r="E121" t="str">
            <v>D</v>
          </cell>
          <cell r="F121">
            <v>209419.01</v>
          </cell>
          <cell r="G121">
            <v>0</v>
          </cell>
          <cell r="H121">
            <v>1076241.24</v>
          </cell>
          <cell r="I121" t="str">
            <v>D</v>
          </cell>
        </row>
        <row r="122">
          <cell r="A122" t="str">
            <v>11.23.01.01</v>
          </cell>
          <cell r="B122" t="str">
            <v>-</v>
          </cell>
          <cell r="C122" t="str">
            <v>Antecipacoes de Imposto de Renda</v>
          </cell>
          <cell r="D122">
            <v>361511.55</v>
          </cell>
          <cell r="E122" t="str">
            <v>D</v>
          </cell>
          <cell r="F122">
            <v>179384.45</v>
          </cell>
          <cell r="G122">
            <v>0</v>
          </cell>
          <cell r="H122">
            <v>540896</v>
          </cell>
          <cell r="I122" t="str">
            <v>D</v>
          </cell>
        </row>
        <row r="123">
          <cell r="A123" t="str">
            <v>11.23.01.02</v>
          </cell>
          <cell r="B123" t="str">
            <v>-</v>
          </cell>
          <cell r="C123" t="str">
            <v>Antecipacoes de Contrib. Social</v>
          </cell>
          <cell r="D123">
            <v>180370.55</v>
          </cell>
          <cell r="E123" t="str">
            <v>D</v>
          </cell>
          <cell r="F123">
            <v>25916.97</v>
          </cell>
          <cell r="G123">
            <v>0</v>
          </cell>
          <cell r="H123">
            <v>206287.52</v>
          </cell>
          <cell r="I123" t="str">
            <v>D</v>
          </cell>
        </row>
        <row r="124">
          <cell r="A124" t="str">
            <v>11.23.01.03</v>
          </cell>
          <cell r="B124" t="str">
            <v>-</v>
          </cell>
          <cell r="C124" t="str">
            <v>Irrf s/Aplicacoes Financeiras</v>
          </cell>
          <cell r="D124">
            <v>44051.33</v>
          </cell>
          <cell r="E124" t="str">
            <v>D</v>
          </cell>
          <cell r="F124">
            <v>0</v>
          </cell>
          <cell r="G124">
            <v>0</v>
          </cell>
          <cell r="H124">
            <v>44051.33</v>
          </cell>
          <cell r="I124" t="str">
            <v>D</v>
          </cell>
        </row>
        <row r="125">
          <cell r="A125" t="str">
            <v>11.23.01.04</v>
          </cell>
          <cell r="B125" t="str">
            <v>-</v>
          </cell>
          <cell r="C125" t="str">
            <v>Irrf s/Aplicac Financeiras-Assfin</v>
          </cell>
          <cell r="D125">
            <v>26577.35</v>
          </cell>
          <cell r="E125" t="str">
            <v>D</v>
          </cell>
          <cell r="F125">
            <v>41.28</v>
          </cell>
          <cell r="G125">
            <v>0</v>
          </cell>
          <cell r="H125">
            <v>26618.63</v>
          </cell>
          <cell r="I125" t="str">
            <v>D</v>
          </cell>
        </row>
        <row r="126">
          <cell r="A126" t="str">
            <v>11.23.01.05</v>
          </cell>
          <cell r="B126" t="str">
            <v>-</v>
          </cell>
          <cell r="C126" t="str">
            <v>Irrf s/Rendimentos do Mutuo</v>
          </cell>
          <cell r="D126">
            <v>254311.45</v>
          </cell>
          <cell r="E126" t="str">
            <v>D</v>
          </cell>
          <cell r="F126">
            <v>4076.31</v>
          </cell>
          <cell r="G126">
            <v>0</v>
          </cell>
          <cell r="H126">
            <v>258387.76</v>
          </cell>
          <cell r="I126" t="str">
            <v>D</v>
          </cell>
        </row>
        <row r="127">
          <cell r="A127" t="str">
            <v>11.31.00.00</v>
          </cell>
          <cell r="B127" t="str">
            <v>-</v>
          </cell>
          <cell r="C127" t="str">
            <v>Despesas Antecipadas</v>
          </cell>
          <cell r="D127">
            <v>63481.68</v>
          </cell>
          <cell r="E127" t="str">
            <v>D</v>
          </cell>
          <cell r="F127">
            <v>0</v>
          </cell>
          <cell r="G127">
            <v>14107.05</v>
          </cell>
          <cell r="H127">
            <v>49374.63</v>
          </cell>
          <cell r="I127" t="str">
            <v>D</v>
          </cell>
        </row>
        <row r="128">
          <cell r="A128" t="str">
            <v>11.31.01.00</v>
          </cell>
          <cell r="B128" t="str">
            <v>-</v>
          </cell>
          <cell r="C128" t="str">
            <v>Despesas Antecipadas</v>
          </cell>
          <cell r="D128">
            <v>63481.68</v>
          </cell>
          <cell r="E128" t="str">
            <v>D</v>
          </cell>
          <cell r="F128">
            <v>0</v>
          </cell>
          <cell r="G128">
            <v>14107.05</v>
          </cell>
          <cell r="H128">
            <v>49374.63</v>
          </cell>
          <cell r="I128" t="str">
            <v>D</v>
          </cell>
        </row>
        <row r="129">
          <cell r="A129" t="str">
            <v>11.31.01.01</v>
          </cell>
          <cell r="B129" t="str">
            <v>-</v>
          </cell>
          <cell r="C129" t="str">
            <v>Premios de Seguros</v>
          </cell>
          <cell r="D129">
            <v>63481.68</v>
          </cell>
          <cell r="E129" t="str">
            <v>D</v>
          </cell>
          <cell r="F129">
            <v>0</v>
          </cell>
          <cell r="G129">
            <v>14107.05</v>
          </cell>
          <cell r="H129">
            <v>49374.63</v>
          </cell>
          <cell r="I129" t="str">
            <v>D</v>
          </cell>
        </row>
        <row r="130">
          <cell r="A130" t="str">
            <v>12.00.00.00</v>
          </cell>
          <cell r="B130" t="str">
            <v>-</v>
          </cell>
          <cell r="C130" t="str">
            <v>Realizavel a Longo Prazo</v>
          </cell>
          <cell r="D130">
            <v>11794240.449999999</v>
          </cell>
          <cell r="E130" t="str">
            <v>D</v>
          </cell>
          <cell r="F130">
            <v>1404942.75</v>
          </cell>
          <cell r="G130">
            <v>1380047.18</v>
          </cell>
          <cell r="H130">
            <v>11819136.02</v>
          </cell>
          <cell r="I130" t="str">
            <v>D</v>
          </cell>
        </row>
        <row r="131">
          <cell r="A131" t="str">
            <v>12.01.00.00</v>
          </cell>
          <cell r="B131" t="str">
            <v>-</v>
          </cell>
          <cell r="C131" t="str">
            <v>Contas a Receber</v>
          </cell>
          <cell r="D131">
            <v>0</v>
          </cell>
          <cell r="F131">
            <v>1286733.17</v>
          </cell>
          <cell r="G131">
            <v>1286733.17</v>
          </cell>
          <cell r="H131">
            <v>0</v>
          </cell>
        </row>
        <row r="132">
          <cell r="A132" t="str">
            <v>12.01.01.00</v>
          </cell>
          <cell r="B132" t="str">
            <v>-</v>
          </cell>
          <cell r="C132" t="str">
            <v>Creditos c/Controlada e Coligada</v>
          </cell>
          <cell r="D132">
            <v>0</v>
          </cell>
          <cell r="F132">
            <v>1286733.17</v>
          </cell>
          <cell r="G132">
            <v>1286733.17</v>
          </cell>
          <cell r="H132">
            <v>0</v>
          </cell>
        </row>
        <row r="133">
          <cell r="A133" t="str">
            <v>12.01.01.01</v>
          </cell>
          <cell r="B133" t="str">
            <v>-</v>
          </cell>
          <cell r="C133" t="str">
            <v>Contrato de Mutuo Cpfl</v>
          </cell>
          <cell r="D133">
            <v>0</v>
          </cell>
          <cell r="F133">
            <v>1253506.3999999999</v>
          </cell>
          <cell r="G133">
            <v>1253506.3999999999</v>
          </cell>
          <cell r="H133">
            <v>0</v>
          </cell>
        </row>
        <row r="134">
          <cell r="A134" t="str">
            <v>12.01.01.03</v>
          </cell>
          <cell r="B134" t="str">
            <v>-</v>
          </cell>
          <cell r="C134" t="str">
            <v>Contrato de Mutuo M.Grosso</v>
          </cell>
          <cell r="D134">
            <v>3055948.62</v>
          </cell>
          <cell r="E134" t="str">
            <v>D</v>
          </cell>
          <cell r="F134">
            <v>33226.769999999997</v>
          </cell>
          <cell r="G134">
            <v>4076.31</v>
          </cell>
          <cell r="H134">
            <v>3085099.08</v>
          </cell>
          <cell r="I134" t="str">
            <v>D</v>
          </cell>
        </row>
        <row r="135">
          <cell r="A135" t="str">
            <v>12.01.01.50</v>
          </cell>
          <cell r="B135" t="str">
            <v>-</v>
          </cell>
          <cell r="C135" t="str">
            <v>(-)Prov.Perda Min.Mato Grosso</v>
          </cell>
          <cell r="D135">
            <v>3055948.62</v>
          </cell>
          <cell r="E135" t="str">
            <v>C</v>
          </cell>
          <cell r="F135">
            <v>0</v>
          </cell>
          <cell r="G135">
            <v>29150.46</v>
          </cell>
          <cell r="H135">
            <v>3085099.08</v>
          </cell>
          <cell r="I135" t="str">
            <v>C</v>
          </cell>
        </row>
        <row r="136">
          <cell r="A136" t="str">
            <v>12.04.01.00</v>
          </cell>
          <cell r="B136" t="str">
            <v>-</v>
          </cell>
          <cell r="C136" t="str">
            <v>Creditos com Terceiros</v>
          </cell>
          <cell r="D136">
            <v>0</v>
          </cell>
          <cell r="F136">
            <v>0</v>
          </cell>
          <cell r="G136">
            <v>0</v>
          </cell>
          <cell r="H136">
            <v>0</v>
          </cell>
        </row>
        <row r="137">
          <cell r="A137" t="str">
            <v>12.04.01.06</v>
          </cell>
          <cell r="B137" t="str">
            <v>-</v>
          </cell>
          <cell r="C137" t="str">
            <v>Creditos c/ Terceiros - Fluviomar S/A</v>
          </cell>
          <cell r="D137">
            <v>146429.66</v>
          </cell>
          <cell r="E137" t="str">
            <v>D</v>
          </cell>
          <cell r="F137">
            <v>0</v>
          </cell>
          <cell r="G137">
            <v>0</v>
          </cell>
          <cell r="H137">
            <v>146429.66</v>
          </cell>
          <cell r="I137" t="str">
            <v>D</v>
          </cell>
        </row>
        <row r="138">
          <cell r="A138" t="str">
            <v>12.04.01.07</v>
          </cell>
          <cell r="B138" t="str">
            <v>-</v>
          </cell>
          <cell r="C138" t="str">
            <v>(-)Prov.p/Perdas Creditos Fluviomar S/A</v>
          </cell>
          <cell r="D138">
            <v>146429.66</v>
          </cell>
          <cell r="E138" t="str">
            <v>C</v>
          </cell>
          <cell r="F138">
            <v>0</v>
          </cell>
          <cell r="G138">
            <v>0</v>
          </cell>
          <cell r="H138">
            <v>146429.66</v>
          </cell>
          <cell r="I138" t="str">
            <v>C</v>
          </cell>
        </row>
        <row r="139">
          <cell r="A139" t="str">
            <v>12.10.00.00</v>
          </cell>
          <cell r="B139" t="str">
            <v>-</v>
          </cell>
          <cell r="C139" t="str">
            <v>Depositos Judiciais</v>
          </cell>
          <cell r="D139">
            <v>1750229.3</v>
          </cell>
          <cell r="E139" t="str">
            <v>D</v>
          </cell>
          <cell r="F139">
            <v>0</v>
          </cell>
          <cell r="G139">
            <v>0</v>
          </cell>
          <cell r="H139">
            <v>1750229.3</v>
          </cell>
          <cell r="I139" t="str">
            <v>D</v>
          </cell>
        </row>
        <row r="140">
          <cell r="A140" t="str">
            <v>12.10.01.00</v>
          </cell>
          <cell r="B140" t="str">
            <v>-</v>
          </cell>
          <cell r="C140" t="str">
            <v>Depositos Judiciais</v>
          </cell>
          <cell r="D140">
            <v>1750229.3</v>
          </cell>
          <cell r="E140" t="str">
            <v>D</v>
          </cell>
          <cell r="F140">
            <v>0</v>
          </cell>
          <cell r="G140">
            <v>0</v>
          </cell>
          <cell r="H140">
            <v>1750229.3</v>
          </cell>
          <cell r="I140" t="str">
            <v>D</v>
          </cell>
        </row>
        <row r="141">
          <cell r="A141" t="str">
            <v>12.10.01.01</v>
          </cell>
          <cell r="B141" t="str">
            <v>-</v>
          </cell>
          <cell r="C141" t="str">
            <v>Depositos Judiciais</v>
          </cell>
          <cell r="D141">
            <v>1750229.3</v>
          </cell>
          <cell r="E141" t="str">
            <v>D</v>
          </cell>
          <cell r="F141">
            <v>0</v>
          </cell>
          <cell r="G141">
            <v>0</v>
          </cell>
          <cell r="H141">
            <v>1750229.3</v>
          </cell>
          <cell r="I141" t="str">
            <v>D</v>
          </cell>
        </row>
        <row r="142">
          <cell r="A142" t="str">
            <v>12.20.00.00</v>
          </cell>
          <cell r="B142" t="str">
            <v>-</v>
          </cell>
          <cell r="C142" t="str">
            <v>Impostos e Contrib. Recuperaveis</v>
          </cell>
          <cell r="D142">
            <v>13644011.15</v>
          </cell>
          <cell r="E142" t="str">
            <v>D</v>
          </cell>
          <cell r="F142">
            <v>118209.58</v>
          </cell>
          <cell r="G142">
            <v>93314.01</v>
          </cell>
          <cell r="H142">
            <v>13668906.720000001</v>
          </cell>
          <cell r="I142" t="str">
            <v>D</v>
          </cell>
        </row>
        <row r="143">
          <cell r="A143" t="str">
            <v>12.20.01.00</v>
          </cell>
          <cell r="B143" t="str">
            <v>-</v>
          </cell>
          <cell r="C143" t="str">
            <v>Impostos e Contrib. Recuperaveis</v>
          </cell>
          <cell r="D143">
            <v>11717011.15</v>
          </cell>
          <cell r="E143" t="str">
            <v>D</v>
          </cell>
          <cell r="F143">
            <v>75209.58</v>
          </cell>
          <cell r="G143">
            <v>93314.01</v>
          </cell>
          <cell r="H143">
            <v>11698906.720000001</v>
          </cell>
          <cell r="I143" t="str">
            <v>D</v>
          </cell>
        </row>
        <row r="144">
          <cell r="A144" t="str">
            <v>12.20.01.02</v>
          </cell>
          <cell r="B144" t="str">
            <v>-</v>
          </cell>
          <cell r="C144" t="str">
            <v>Icms a Recuperar</v>
          </cell>
          <cell r="D144">
            <v>3600000</v>
          </cell>
          <cell r="E144" t="str">
            <v>D</v>
          </cell>
          <cell r="F144">
            <v>0</v>
          </cell>
          <cell r="G144">
            <v>0</v>
          </cell>
          <cell r="H144">
            <v>3600000</v>
          </cell>
          <cell r="I144" t="str">
            <v>D</v>
          </cell>
        </row>
        <row r="145">
          <cell r="A145" t="str">
            <v>12.20.01.15</v>
          </cell>
          <cell r="B145" t="str">
            <v>-</v>
          </cell>
          <cell r="C145" t="str">
            <v>Icms a Recuperar s/Imobilizado</v>
          </cell>
          <cell r="D145">
            <v>2318291.63</v>
          </cell>
          <cell r="E145" t="str">
            <v>D</v>
          </cell>
          <cell r="F145">
            <v>75209.58</v>
          </cell>
          <cell r="G145">
            <v>0</v>
          </cell>
          <cell r="H145">
            <v>2393501.21</v>
          </cell>
          <cell r="I145" t="str">
            <v>D</v>
          </cell>
        </row>
        <row r="146">
          <cell r="A146" t="str">
            <v>12.20.01.16</v>
          </cell>
          <cell r="B146" t="str">
            <v>-</v>
          </cell>
          <cell r="C146" t="str">
            <v>Imp.Renda s/Incl.Temp.a Recup</v>
          </cell>
          <cell r="D146">
            <v>5735435.8300000001</v>
          </cell>
          <cell r="E146" t="str">
            <v>D</v>
          </cell>
          <cell r="F146">
            <v>0</v>
          </cell>
          <cell r="G146">
            <v>64394.43</v>
          </cell>
          <cell r="H146">
            <v>5671041.4000000004</v>
          </cell>
          <cell r="I146" t="str">
            <v>D</v>
          </cell>
        </row>
        <row r="147">
          <cell r="A147" t="str">
            <v>12.20.01.17</v>
          </cell>
          <cell r="B147" t="str">
            <v>-</v>
          </cell>
          <cell r="C147" t="str">
            <v>Cont.Social s/Incl.Temp.a Recuperar</v>
          </cell>
          <cell r="D147">
            <v>2064756.9</v>
          </cell>
          <cell r="E147" t="str">
            <v>D</v>
          </cell>
          <cell r="F147">
            <v>0</v>
          </cell>
          <cell r="G147">
            <v>23182</v>
          </cell>
          <cell r="H147">
            <v>2041574.9</v>
          </cell>
          <cell r="I147" t="str">
            <v>D</v>
          </cell>
        </row>
        <row r="148">
          <cell r="A148" t="str">
            <v>12.20.01.19</v>
          </cell>
          <cell r="B148" t="str">
            <v>-</v>
          </cell>
          <cell r="C148" t="str">
            <v>Pis a Compensar Importação Imobilizado</v>
          </cell>
          <cell r="D148">
            <v>5802</v>
          </cell>
          <cell r="E148" t="str">
            <v>D</v>
          </cell>
          <cell r="F148">
            <v>0</v>
          </cell>
          <cell r="G148">
            <v>1023.46</v>
          </cell>
          <cell r="H148">
            <v>4778.54</v>
          </cell>
          <cell r="I148" t="str">
            <v>D</v>
          </cell>
        </row>
        <row r="149">
          <cell r="A149" t="str">
            <v>12.20.01.20</v>
          </cell>
          <cell r="B149" t="str">
            <v>-</v>
          </cell>
          <cell r="C149" t="str">
            <v>Cofins a Compensar Importação Imobilizad</v>
          </cell>
          <cell r="D149">
            <v>26724.79</v>
          </cell>
          <cell r="E149" t="str">
            <v>D</v>
          </cell>
          <cell r="F149">
            <v>0</v>
          </cell>
          <cell r="G149">
            <v>4714.12</v>
          </cell>
          <cell r="H149">
            <v>22010.67</v>
          </cell>
          <cell r="I149" t="str">
            <v>D</v>
          </cell>
        </row>
        <row r="150">
          <cell r="A150" t="str">
            <v>12.20.01.22</v>
          </cell>
          <cell r="B150" t="str">
            <v>-</v>
          </cell>
          <cell r="C150" t="str">
            <v>(-)Prov.Perda Icms a Recup.s/Imobilizado</v>
          </cell>
          <cell r="D150">
            <v>2034000</v>
          </cell>
          <cell r="E150" t="str">
            <v>C</v>
          </cell>
          <cell r="F150">
            <v>0</v>
          </cell>
          <cell r="G150">
            <v>0</v>
          </cell>
          <cell r="H150">
            <v>2034000</v>
          </cell>
          <cell r="I150" t="str">
            <v>C</v>
          </cell>
        </row>
        <row r="151">
          <cell r="A151" t="str">
            <v>12.20.05.00</v>
          </cell>
          <cell r="B151" t="str">
            <v>-</v>
          </cell>
          <cell r="C151" t="str">
            <v>Imposto Diferido - Ativo Ambiental</v>
          </cell>
          <cell r="D151">
            <v>1927000</v>
          </cell>
          <cell r="E151" t="str">
            <v>D</v>
          </cell>
          <cell r="F151">
            <v>43000</v>
          </cell>
          <cell r="G151">
            <v>0</v>
          </cell>
          <cell r="H151">
            <v>1970000</v>
          </cell>
          <cell r="I151" t="str">
            <v>D</v>
          </cell>
        </row>
        <row r="152">
          <cell r="A152" t="str">
            <v>12.20.05.01</v>
          </cell>
          <cell r="B152" t="str">
            <v>-</v>
          </cell>
          <cell r="C152" t="str">
            <v>Imposto Diferido - Ativo Ambiental</v>
          </cell>
          <cell r="D152">
            <v>1927000</v>
          </cell>
          <cell r="E152" t="str">
            <v>D</v>
          </cell>
          <cell r="F152">
            <v>43000</v>
          </cell>
          <cell r="G152">
            <v>0</v>
          </cell>
          <cell r="H152">
            <v>1970000</v>
          </cell>
          <cell r="I152" t="str">
            <v>D</v>
          </cell>
        </row>
        <row r="153">
          <cell r="A153" t="str">
            <v>12.21.00.00</v>
          </cell>
          <cell r="B153" t="str">
            <v>-</v>
          </cell>
          <cell r="C153" t="str">
            <v>Prov.p/perda Impostos e Contrib.Recup</v>
          </cell>
          <cell r="D153">
            <v>3600000</v>
          </cell>
          <cell r="E153" t="str">
            <v>C</v>
          </cell>
          <cell r="F153">
            <v>0</v>
          </cell>
          <cell r="G153">
            <v>0</v>
          </cell>
          <cell r="H153">
            <v>3600000</v>
          </cell>
          <cell r="I153" t="str">
            <v>C</v>
          </cell>
        </row>
        <row r="154">
          <cell r="A154" t="str">
            <v>12.21.03.00</v>
          </cell>
          <cell r="B154" t="str">
            <v>-</v>
          </cell>
          <cell r="C154" t="str">
            <v>(-)Prov.p/perda Impostos e Contrib.Recup</v>
          </cell>
          <cell r="D154">
            <v>3600000</v>
          </cell>
          <cell r="E154" t="str">
            <v>C</v>
          </cell>
          <cell r="F154">
            <v>0</v>
          </cell>
          <cell r="G154">
            <v>0</v>
          </cell>
          <cell r="H154">
            <v>3600000</v>
          </cell>
          <cell r="I154" t="str">
            <v>C</v>
          </cell>
        </row>
        <row r="155">
          <cell r="A155" t="str">
            <v>12.21.03.03</v>
          </cell>
          <cell r="B155" t="str">
            <v>-</v>
          </cell>
          <cell r="C155" t="str">
            <v>(-)Prov.p/perda Icms a recuperar</v>
          </cell>
          <cell r="D155">
            <v>3600000</v>
          </cell>
          <cell r="E155" t="str">
            <v>C</v>
          </cell>
          <cell r="F155">
            <v>0</v>
          </cell>
          <cell r="G155">
            <v>0</v>
          </cell>
          <cell r="H155">
            <v>3600000</v>
          </cell>
          <cell r="I155" t="str">
            <v>C</v>
          </cell>
        </row>
        <row r="156">
          <cell r="A156" t="str">
            <v>13.00.00.00</v>
          </cell>
          <cell r="B156" t="str">
            <v>-</v>
          </cell>
          <cell r="C156" t="str">
            <v>Permanente</v>
          </cell>
          <cell r="D156">
            <v>56009422.439999998</v>
          </cell>
          <cell r="E156" t="str">
            <v>D</v>
          </cell>
          <cell r="F156">
            <v>2319467.0099999998</v>
          </cell>
          <cell r="G156">
            <v>2166705.64</v>
          </cell>
          <cell r="H156">
            <v>56162183.810000002</v>
          </cell>
          <cell r="I156" t="str">
            <v>D</v>
          </cell>
        </row>
        <row r="157">
          <cell r="A157" t="str">
            <v>13.01.00.00</v>
          </cell>
          <cell r="B157" t="str">
            <v>-</v>
          </cell>
          <cell r="C157" t="str">
            <v>Investimentos</v>
          </cell>
          <cell r="D157">
            <v>36032.19</v>
          </cell>
          <cell r="E157" t="str">
            <v>D</v>
          </cell>
          <cell r="F157">
            <v>10.01</v>
          </cell>
          <cell r="G157">
            <v>718.87</v>
          </cell>
          <cell r="H157">
            <v>35323.33</v>
          </cell>
          <cell r="I157" t="str">
            <v>D</v>
          </cell>
        </row>
        <row r="158">
          <cell r="A158" t="str">
            <v>13.01.01.00</v>
          </cell>
          <cell r="B158" t="str">
            <v>-</v>
          </cell>
          <cell r="C158" t="str">
            <v>Sociedades Controladas</v>
          </cell>
          <cell r="D158">
            <v>2451.2399999999998</v>
          </cell>
          <cell r="E158" t="str">
            <v>D</v>
          </cell>
          <cell r="F158">
            <v>10.01</v>
          </cell>
          <cell r="G158">
            <v>718.87</v>
          </cell>
          <cell r="H158">
            <v>1742.38</v>
          </cell>
          <cell r="I158" t="str">
            <v>D</v>
          </cell>
        </row>
        <row r="159">
          <cell r="A159" t="str">
            <v>13.01.01.01</v>
          </cell>
          <cell r="B159" t="str">
            <v>-</v>
          </cell>
          <cell r="C159" t="str">
            <v>Invest.Soc.Controladas</v>
          </cell>
          <cell r="D159">
            <v>2451.2399999999998</v>
          </cell>
          <cell r="E159" t="str">
            <v>D</v>
          </cell>
          <cell r="F159">
            <v>10.01</v>
          </cell>
          <cell r="G159">
            <v>718.87</v>
          </cell>
          <cell r="H159">
            <v>1742.38</v>
          </cell>
          <cell r="I159" t="str">
            <v>D</v>
          </cell>
        </row>
        <row r="160">
          <cell r="A160" t="str">
            <v>13.01.06.00</v>
          </cell>
          <cell r="B160" t="str">
            <v>-</v>
          </cell>
          <cell r="C160" t="str">
            <v>Sociedade Controladas - Ipc/Btn</v>
          </cell>
          <cell r="D160">
            <v>3338.33</v>
          </cell>
          <cell r="E160" t="str">
            <v>D</v>
          </cell>
          <cell r="F160">
            <v>0</v>
          </cell>
          <cell r="G160">
            <v>0</v>
          </cell>
          <cell r="H160">
            <v>3338.33</v>
          </cell>
          <cell r="I160" t="str">
            <v>D</v>
          </cell>
        </row>
        <row r="161">
          <cell r="A161" t="str">
            <v>13.01.06.01</v>
          </cell>
          <cell r="B161" t="str">
            <v>-</v>
          </cell>
          <cell r="C161" t="str">
            <v>Inv.Soc.Contr.Ipc/Btn</v>
          </cell>
          <cell r="D161">
            <v>3338.33</v>
          </cell>
          <cell r="E161" t="str">
            <v>D</v>
          </cell>
          <cell r="F161">
            <v>0</v>
          </cell>
          <cell r="G161">
            <v>0</v>
          </cell>
          <cell r="H161">
            <v>3338.33</v>
          </cell>
          <cell r="I161" t="str">
            <v>D</v>
          </cell>
        </row>
        <row r="162">
          <cell r="A162" t="str">
            <v>13.01.12.00</v>
          </cell>
          <cell r="B162" t="str">
            <v>-</v>
          </cell>
          <cell r="C162" t="str">
            <v>Agio / Desagio dos Investimentos</v>
          </cell>
          <cell r="D162">
            <v>0</v>
          </cell>
          <cell r="F162">
            <v>0</v>
          </cell>
          <cell r="G162">
            <v>0</v>
          </cell>
          <cell r="H162">
            <v>0</v>
          </cell>
        </row>
        <row r="163">
          <cell r="A163" t="str">
            <v>13.01.12.01</v>
          </cell>
          <cell r="B163" t="str">
            <v>-</v>
          </cell>
          <cell r="C163" t="str">
            <v>Agio/Desagio Invest-Cpfl</v>
          </cell>
          <cell r="D163">
            <v>304235.36</v>
          </cell>
          <cell r="E163" t="str">
            <v>D</v>
          </cell>
          <cell r="F163">
            <v>0</v>
          </cell>
          <cell r="G163">
            <v>0</v>
          </cell>
          <cell r="H163">
            <v>304235.36</v>
          </cell>
          <cell r="I163" t="str">
            <v>D</v>
          </cell>
        </row>
        <row r="164">
          <cell r="A164" t="str">
            <v>13.01.12.02</v>
          </cell>
          <cell r="B164" t="str">
            <v>-</v>
          </cell>
          <cell r="C164" t="str">
            <v>(-)Amortizacao de Agio</v>
          </cell>
          <cell r="D164">
            <v>304235.36</v>
          </cell>
          <cell r="E164" t="str">
            <v>C</v>
          </cell>
          <cell r="F164">
            <v>0</v>
          </cell>
          <cell r="G164">
            <v>0</v>
          </cell>
          <cell r="H164">
            <v>304235.36</v>
          </cell>
          <cell r="I164" t="str">
            <v>C</v>
          </cell>
        </row>
        <row r="165">
          <cell r="A165" t="str">
            <v>13.01.18.00</v>
          </cell>
          <cell r="B165" t="str">
            <v>-</v>
          </cell>
          <cell r="C165" t="str">
            <v>Agio/Desag dos Investim. Ipc/Btn</v>
          </cell>
          <cell r="D165">
            <v>0</v>
          </cell>
          <cell r="F165">
            <v>0</v>
          </cell>
          <cell r="G165">
            <v>0</v>
          </cell>
          <cell r="H165">
            <v>0</v>
          </cell>
        </row>
        <row r="166">
          <cell r="A166" t="str">
            <v>13.01.18.01</v>
          </cell>
          <cell r="B166" t="str">
            <v>-</v>
          </cell>
          <cell r="C166" t="str">
            <v>Cia Paulista Agio/Desag Ipc/Btn</v>
          </cell>
          <cell r="D166">
            <v>305674.81</v>
          </cell>
          <cell r="E166" t="str">
            <v>D</v>
          </cell>
          <cell r="F166">
            <v>0</v>
          </cell>
          <cell r="G166">
            <v>0</v>
          </cell>
          <cell r="H166">
            <v>305674.81</v>
          </cell>
          <cell r="I166" t="str">
            <v>D</v>
          </cell>
        </row>
        <row r="168">
          <cell r="A168" t="str">
            <v>-----------</v>
          </cell>
          <cell r="B168" t="str">
            <v>--</v>
          </cell>
          <cell r="C168" t="str">
            <v>-------------------------------------------------------------------</v>
          </cell>
          <cell r="D168" t="str">
            <v>-------------------</v>
          </cell>
          <cell r="E168" t="str">
            <v>-</v>
          </cell>
          <cell r="F168" t="str">
            <v>-------------------</v>
          </cell>
          <cell r="G168" t="e">
            <v>#NAME?</v>
          </cell>
          <cell r="H168" t="str">
            <v>07AB - 1.00.01.068</v>
          </cell>
        </row>
        <row r="169">
          <cell r="A169" t="str">
            <v>_x000C_----------</v>
          </cell>
          <cell r="B169" t="str">
            <v>--</v>
          </cell>
          <cell r="C169" t="str">
            <v>-------------------------------------------------------------------</v>
          </cell>
          <cell r="D169" t="str">
            <v>-------------------</v>
          </cell>
          <cell r="E169" t="str">
            <v>-</v>
          </cell>
          <cell r="F169" t="str">
            <v>-------------------</v>
          </cell>
          <cell r="G169" t="str">
            <v>-------------------</v>
          </cell>
          <cell r="H169" t="str">
            <v>------ Página:</v>
          </cell>
        </row>
        <row r="170">
          <cell r="A170" t="str">
            <v>Urucum Mine</v>
          </cell>
          <cell r="B170" t="str">
            <v>ra</v>
          </cell>
          <cell r="C170" t="str">
            <v>ção S.A</v>
          </cell>
          <cell r="H170" t="str">
            <v>Balancete</v>
          </cell>
        </row>
        <row r="171">
          <cell r="A171" t="str">
            <v>Período: 01</v>
          </cell>
          <cell r="B171" t="str">
            <v>/0</v>
          </cell>
          <cell r="C171" t="str">
            <v>3/2008 A 31/03/2008 -----------------------------------------------</v>
          </cell>
          <cell r="D171" t="str">
            <v>-------------------</v>
          </cell>
          <cell r="E171" t="str">
            <v>-</v>
          </cell>
          <cell r="F171" t="str">
            <v>-------------------</v>
          </cell>
          <cell r="G171" t="str">
            <v>-------------------</v>
          </cell>
          <cell r="H171" t="str">
            <v>04/04/2008 - 13:5</v>
          </cell>
          <cell r="I171">
            <v>8</v>
          </cell>
        </row>
        <row r="173">
          <cell r="A173" t="str">
            <v>Título</v>
          </cell>
          <cell r="D173" t="str">
            <v>Saldo Inicial</v>
          </cell>
          <cell r="F173" t="str">
            <v>Débito</v>
          </cell>
          <cell r="G173" t="str">
            <v>Crédito</v>
          </cell>
          <cell r="H173" t="str">
            <v>Saldo Final</v>
          </cell>
        </row>
        <row r="174">
          <cell r="A174" t="str">
            <v>-----------</v>
          </cell>
          <cell r="B174" t="str">
            <v>--</v>
          </cell>
          <cell r="C174" t="str">
            <v>-------------------------------------------------------------------</v>
          </cell>
          <cell r="D174" t="str">
            <v>-----------------</v>
          </cell>
          <cell r="F174" t="str">
            <v>------------------</v>
          </cell>
          <cell r="G174" t="str">
            <v>------------------</v>
          </cell>
          <cell r="H174" t="str">
            <v>-----------------</v>
          </cell>
        </row>
        <row r="175">
          <cell r="A175" t="str">
            <v>13.01.18.02</v>
          </cell>
          <cell r="B175" t="str">
            <v>-</v>
          </cell>
          <cell r="C175" t="str">
            <v>(-) Amortizacao de Agio Ipc/Btn</v>
          </cell>
          <cell r="D175">
            <v>305674.81</v>
          </cell>
          <cell r="E175" t="str">
            <v>C</v>
          </cell>
          <cell r="F175">
            <v>0</v>
          </cell>
          <cell r="G175">
            <v>0</v>
          </cell>
          <cell r="H175">
            <v>305674.81</v>
          </cell>
          <cell r="I175" t="str">
            <v>C</v>
          </cell>
        </row>
        <row r="176">
          <cell r="A176" t="str">
            <v>13.01.30.00</v>
          </cell>
          <cell r="B176" t="str">
            <v>-</v>
          </cell>
          <cell r="C176" t="str">
            <v>Investim. em Outras Companhias</v>
          </cell>
          <cell r="D176">
            <v>20700.2</v>
          </cell>
          <cell r="E176" t="str">
            <v>D</v>
          </cell>
          <cell r="F176">
            <v>0</v>
          </cell>
          <cell r="G176">
            <v>0</v>
          </cell>
          <cell r="H176">
            <v>20700.2</v>
          </cell>
          <cell r="I176" t="str">
            <v>D</v>
          </cell>
        </row>
        <row r="177">
          <cell r="A177" t="str">
            <v>13.01.30.01</v>
          </cell>
          <cell r="B177" t="str">
            <v>-</v>
          </cell>
          <cell r="C177" t="str">
            <v>Investim. em Outras Companhias</v>
          </cell>
          <cell r="D177">
            <v>20700.2</v>
          </cell>
          <cell r="E177" t="str">
            <v>D</v>
          </cell>
          <cell r="F177">
            <v>0</v>
          </cell>
          <cell r="G177">
            <v>0</v>
          </cell>
          <cell r="H177">
            <v>20700.2</v>
          </cell>
          <cell r="I177" t="str">
            <v>D</v>
          </cell>
        </row>
        <row r="178">
          <cell r="A178" t="str">
            <v>13.01.36.00</v>
          </cell>
          <cell r="B178" t="str">
            <v>-</v>
          </cell>
          <cell r="C178" t="str">
            <v>Investim. em Outras Cias Ipc/Btn</v>
          </cell>
          <cell r="D178">
            <v>8639.68</v>
          </cell>
          <cell r="E178" t="str">
            <v>D</v>
          </cell>
          <cell r="F178">
            <v>0</v>
          </cell>
          <cell r="G178">
            <v>0</v>
          </cell>
          <cell r="H178">
            <v>8639.68</v>
          </cell>
          <cell r="I178" t="str">
            <v>D</v>
          </cell>
        </row>
        <row r="179">
          <cell r="A179" t="str">
            <v>13.01.36.01</v>
          </cell>
          <cell r="B179" t="str">
            <v>-</v>
          </cell>
          <cell r="C179" t="str">
            <v>Em outras Companhias Ipc/Btn</v>
          </cell>
          <cell r="D179">
            <v>8639.68</v>
          </cell>
          <cell r="E179" t="str">
            <v>D</v>
          </cell>
          <cell r="F179">
            <v>0</v>
          </cell>
          <cell r="G179">
            <v>0</v>
          </cell>
          <cell r="H179">
            <v>8639.68</v>
          </cell>
          <cell r="I179" t="str">
            <v>D</v>
          </cell>
        </row>
        <row r="180">
          <cell r="A180" t="str">
            <v>13.01.42.00</v>
          </cell>
          <cell r="B180" t="str">
            <v>-</v>
          </cell>
          <cell r="C180" t="str">
            <v>Aplicacao p/Incentivos Fiscais</v>
          </cell>
          <cell r="D180">
            <v>450.5</v>
          </cell>
          <cell r="E180" t="str">
            <v>D</v>
          </cell>
          <cell r="F180">
            <v>0</v>
          </cell>
          <cell r="G180">
            <v>0</v>
          </cell>
          <cell r="H180">
            <v>450.5</v>
          </cell>
          <cell r="I180" t="str">
            <v>D</v>
          </cell>
        </row>
        <row r="181">
          <cell r="A181" t="str">
            <v>13.01.42.01</v>
          </cell>
          <cell r="B181" t="str">
            <v>-</v>
          </cell>
          <cell r="C181" t="str">
            <v>Aplic Incent Fiscais</v>
          </cell>
          <cell r="D181">
            <v>450.5</v>
          </cell>
          <cell r="E181" t="str">
            <v>D</v>
          </cell>
          <cell r="F181">
            <v>0</v>
          </cell>
          <cell r="G181">
            <v>0</v>
          </cell>
          <cell r="H181">
            <v>450.5</v>
          </cell>
          <cell r="I181" t="str">
            <v>D</v>
          </cell>
        </row>
        <row r="182">
          <cell r="A182" t="str">
            <v>13.01.48.00</v>
          </cell>
          <cell r="B182" t="str">
            <v>-</v>
          </cell>
          <cell r="C182" t="str">
            <v>Aplic. p/Incent. Fiscais Ipc/Btn</v>
          </cell>
          <cell r="D182">
            <v>452.24</v>
          </cell>
          <cell r="E182" t="str">
            <v>D</v>
          </cell>
          <cell r="F182">
            <v>0</v>
          </cell>
          <cell r="G182">
            <v>0</v>
          </cell>
          <cell r="H182">
            <v>452.24</v>
          </cell>
          <cell r="I182" t="str">
            <v>D</v>
          </cell>
        </row>
        <row r="183">
          <cell r="A183" t="str">
            <v>13.01.48.01</v>
          </cell>
          <cell r="B183" t="str">
            <v>-</v>
          </cell>
          <cell r="C183" t="str">
            <v>Apl.Inc.Fiscais Ipc/Btn</v>
          </cell>
          <cell r="D183">
            <v>452.24</v>
          </cell>
          <cell r="E183" t="str">
            <v>D</v>
          </cell>
          <cell r="F183">
            <v>0</v>
          </cell>
          <cell r="G183">
            <v>0</v>
          </cell>
          <cell r="H183">
            <v>452.24</v>
          </cell>
          <cell r="I183" t="str">
            <v>D</v>
          </cell>
        </row>
        <row r="184">
          <cell r="A184" t="str">
            <v>13.10.00.00</v>
          </cell>
          <cell r="B184" t="str">
            <v>-</v>
          </cell>
          <cell r="C184" t="str">
            <v>Imobilizado</v>
          </cell>
          <cell r="D184">
            <v>55973390.25</v>
          </cell>
          <cell r="E184" t="str">
            <v>D</v>
          </cell>
          <cell r="F184">
            <v>2319457</v>
          </cell>
          <cell r="G184">
            <v>2165986.77</v>
          </cell>
          <cell r="H184">
            <v>56126860.479999997</v>
          </cell>
          <cell r="I184" t="str">
            <v>D</v>
          </cell>
        </row>
        <row r="185">
          <cell r="A185" t="str">
            <v>13.10.01.00</v>
          </cell>
          <cell r="B185" t="str">
            <v>-</v>
          </cell>
          <cell r="C185" t="str">
            <v>Custo Corrigido</v>
          </cell>
          <cell r="D185">
            <v>75221224.310000002</v>
          </cell>
          <cell r="E185" t="str">
            <v>D</v>
          </cell>
          <cell r="F185">
            <v>2006245.32</v>
          </cell>
          <cell r="G185">
            <v>1296493.31</v>
          </cell>
          <cell r="H185">
            <v>75930976.319999993</v>
          </cell>
          <cell r="I185" t="str">
            <v>D</v>
          </cell>
        </row>
        <row r="186">
          <cell r="A186" t="str">
            <v>13.10.01.01</v>
          </cell>
          <cell r="B186" t="str">
            <v>-</v>
          </cell>
          <cell r="C186" t="str">
            <v>Terrenos e Glebas</v>
          </cell>
          <cell r="D186">
            <v>1825236.56</v>
          </cell>
          <cell r="E186" t="str">
            <v>D</v>
          </cell>
          <cell r="F186">
            <v>130299</v>
          </cell>
          <cell r="G186">
            <v>0</v>
          </cell>
          <cell r="H186">
            <v>1955535.56</v>
          </cell>
          <cell r="I186" t="str">
            <v>D</v>
          </cell>
        </row>
        <row r="187">
          <cell r="A187" t="str">
            <v>13.10.01.02</v>
          </cell>
          <cell r="B187" t="str">
            <v>-</v>
          </cell>
          <cell r="C187" t="str">
            <v>Edificacoes</v>
          </cell>
          <cell r="D187">
            <v>4648692.5199999996</v>
          </cell>
          <cell r="E187" t="str">
            <v>D</v>
          </cell>
          <cell r="F187">
            <v>0</v>
          </cell>
          <cell r="G187">
            <v>0</v>
          </cell>
          <cell r="H187">
            <v>4648692.5199999996</v>
          </cell>
          <cell r="I187" t="str">
            <v>D</v>
          </cell>
        </row>
        <row r="188">
          <cell r="A188" t="str">
            <v>13.10.01.03</v>
          </cell>
          <cell r="B188" t="str">
            <v>-</v>
          </cell>
          <cell r="C188" t="str">
            <v>Instalacoes</v>
          </cell>
          <cell r="D188">
            <v>7820450.4299999997</v>
          </cell>
          <cell r="E188" t="str">
            <v>D</v>
          </cell>
          <cell r="F188">
            <v>50303.23</v>
          </cell>
          <cell r="G188">
            <v>0</v>
          </cell>
          <cell r="H188">
            <v>7870753.6600000001</v>
          </cell>
          <cell r="I188" t="str">
            <v>D</v>
          </cell>
        </row>
        <row r="189">
          <cell r="A189" t="str">
            <v>13.10.01.04</v>
          </cell>
          <cell r="B189" t="str">
            <v>-</v>
          </cell>
          <cell r="C189" t="str">
            <v>Maquinas e Equipamentos</v>
          </cell>
          <cell r="D189">
            <v>32577532.420000002</v>
          </cell>
          <cell r="E189" t="str">
            <v>D</v>
          </cell>
          <cell r="F189">
            <v>513901.77</v>
          </cell>
          <cell r="G189">
            <v>0</v>
          </cell>
          <cell r="H189">
            <v>33091434.190000001</v>
          </cell>
          <cell r="I189" t="str">
            <v>D</v>
          </cell>
        </row>
        <row r="190">
          <cell r="A190" t="str">
            <v>13.10.01.05</v>
          </cell>
          <cell r="B190" t="str">
            <v>-</v>
          </cell>
          <cell r="C190" t="str">
            <v>Hardware - Equipamentos</v>
          </cell>
          <cell r="D190">
            <v>1064686.8999999999</v>
          </cell>
          <cell r="E190" t="str">
            <v>D</v>
          </cell>
          <cell r="F190">
            <v>0</v>
          </cell>
          <cell r="G190">
            <v>0</v>
          </cell>
          <cell r="H190">
            <v>1064686.8999999999</v>
          </cell>
          <cell r="I190" t="str">
            <v>D</v>
          </cell>
        </row>
        <row r="191">
          <cell r="A191" t="str">
            <v>13.10.01.06</v>
          </cell>
          <cell r="B191" t="str">
            <v>-</v>
          </cell>
          <cell r="C191" t="str">
            <v>Software - Programas e Sistemas</v>
          </cell>
          <cell r="D191">
            <v>709082.59</v>
          </cell>
          <cell r="E191" t="str">
            <v>D</v>
          </cell>
          <cell r="F191">
            <v>96622.86</v>
          </cell>
          <cell r="G191">
            <v>0</v>
          </cell>
          <cell r="H191">
            <v>805705.45</v>
          </cell>
          <cell r="I191" t="str">
            <v>D</v>
          </cell>
        </row>
        <row r="192">
          <cell r="A192" t="str">
            <v>13.10.01.07</v>
          </cell>
          <cell r="B192" t="str">
            <v>-</v>
          </cell>
          <cell r="C192" t="str">
            <v>Moveis e Utensilios</v>
          </cell>
          <cell r="D192">
            <v>2134835.77</v>
          </cell>
          <cell r="E192" t="str">
            <v>D</v>
          </cell>
          <cell r="F192">
            <v>15361.69</v>
          </cell>
          <cell r="G192">
            <v>0</v>
          </cell>
          <cell r="H192">
            <v>2150197.46</v>
          </cell>
          <cell r="I192" t="str">
            <v>D</v>
          </cell>
        </row>
        <row r="193">
          <cell r="A193" t="str">
            <v>13.10.01.09</v>
          </cell>
          <cell r="B193" t="str">
            <v>-</v>
          </cell>
          <cell r="C193" t="str">
            <v>Veiculos</v>
          </cell>
          <cell r="D193">
            <v>735879.05</v>
          </cell>
          <cell r="E193" t="str">
            <v>D</v>
          </cell>
          <cell r="F193">
            <v>0</v>
          </cell>
          <cell r="G193">
            <v>0</v>
          </cell>
          <cell r="H193">
            <v>735879.05</v>
          </cell>
          <cell r="I193" t="str">
            <v>D</v>
          </cell>
        </row>
        <row r="194">
          <cell r="A194" t="str">
            <v>13.10.01.11</v>
          </cell>
          <cell r="B194" t="str">
            <v>-</v>
          </cell>
          <cell r="C194" t="str">
            <v>Ferramentas e Acessorios</v>
          </cell>
          <cell r="D194">
            <v>365414.23</v>
          </cell>
          <cell r="E194" t="str">
            <v>D</v>
          </cell>
          <cell r="F194">
            <v>2635.43</v>
          </cell>
          <cell r="G194">
            <v>0</v>
          </cell>
          <cell r="H194">
            <v>368049.66</v>
          </cell>
          <cell r="I194" t="str">
            <v>D</v>
          </cell>
        </row>
        <row r="195">
          <cell r="A195" t="str">
            <v>13.10.01.12</v>
          </cell>
          <cell r="B195" t="str">
            <v>-</v>
          </cell>
          <cell r="C195" t="str">
            <v>Direito de Uso</v>
          </cell>
          <cell r="D195">
            <v>1741.16</v>
          </cell>
          <cell r="E195" t="str">
            <v>D</v>
          </cell>
          <cell r="F195">
            <v>0.04</v>
          </cell>
          <cell r="G195">
            <v>1741.2</v>
          </cell>
          <cell r="H195">
            <v>0</v>
          </cell>
        </row>
        <row r="196">
          <cell r="A196" t="str">
            <v>13.10.01.17</v>
          </cell>
          <cell r="B196" t="str">
            <v>-</v>
          </cell>
          <cell r="C196" t="str">
            <v>Jazidas</v>
          </cell>
          <cell r="D196">
            <v>19376102.57</v>
          </cell>
          <cell r="E196" t="str">
            <v>D</v>
          </cell>
          <cell r="F196">
            <v>0</v>
          </cell>
          <cell r="G196">
            <v>0</v>
          </cell>
          <cell r="H196">
            <v>19376102.57</v>
          </cell>
          <cell r="I196" t="str">
            <v>D</v>
          </cell>
        </row>
        <row r="197">
          <cell r="A197" t="str">
            <v>13.10.01.18</v>
          </cell>
          <cell r="B197" t="str">
            <v>-</v>
          </cell>
          <cell r="C197" t="str">
            <v>Adiantamentos a Fornecedores</v>
          </cell>
          <cell r="D197">
            <v>130299</v>
          </cell>
          <cell r="E197" t="str">
            <v>D</v>
          </cell>
          <cell r="F197">
            <v>130299</v>
          </cell>
          <cell r="G197">
            <v>260598</v>
          </cell>
          <cell r="H197">
            <v>0</v>
          </cell>
        </row>
        <row r="198">
          <cell r="A198" t="str">
            <v>13.10.01.20</v>
          </cell>
          <cell r="B198" t="str">
            <v>-</v>
          </cell>
          <cell r="C198" t="str">
            <v>Transit. Permanente Aquisicao</v>
          </cell>
          <cell r="D198">
            <v>0</v>
          </cell>
          <cell r="F198">
            <v>898447.42</v>
          </cell>
          <cell r="G198">
            <v>898447.42</v>
          </cell>
          <cell r="H198">
            <v>0</v>
          </cell>
        </row>
        <row r="199">
          <cell r="A199" t="str">
            <v>13.10.01.26</v>
          </cell>
          <cell r="B199" t="str">
            <v>-</v>
          </cell>
          <cell r="C199" t="str">
            <v>Transit. Reclassific Imobilizado</v>
          </cell>
          <cell r="D199">
            <v>0</v>
          </cell>
          <cell r="F199">
            <v>135530.85</v>
          </cell>
          <cell r="G199">
            <v>135530.85</v>
          </cell>
          <cell r="H199">
            <v>0</v>
          </cell>
        </row>
        <row r="200">
          <cell r="A200" t="str">
            <v>13.10.01.29</v>
          </cell>
          <cell r="B200" t="str">
            <v>-</v>
          </cell>
          <cell r="C200" t="str">
            <v>Ativo Imobilizado a Classificar</v>
          </cell>
          <cell r="D200">
            <v>175.84</v>
          </cell>
          <cell r="E200" t="str">
            <v>D</v>
          </cell>
          <cell r="F200">
            <v>293.44</v>
          </cell>
          <cell r="G200">
            <v>175.84</v>
          </cell>
          <cell r="H200">
            <v>293.44</v>
          </cell>
          <cell r="I200" t="str">
            <v>D</v>
          </cell>
        </row>
        <row r="201">
          <cell r="A201" t="str">
            <v>13.10.01.31</v>
          </cell>
          <cell r="B201" t="str">
            <v>-</v>
          </cell>
          <cell r="C201" t="str">
            <v>Benfeitoria Propried de Terceiros</v>
          </cell>
          <cell r="D201">
            <v>3831095.27</v>
          </cell>
          <cell r="E201" t="str">
            <v>D</v>
          </cell>
          <cell r="F201">
            <v>32550.59</v>
          </cell>
          <cell r="G201">
            <v>0</v>
          </cell>
          <cell r="H201">
            <v>3863645.86</v>
          </cell>
          <cell r="I201" t="str">
            <v>D</v>
          </cell>
        </row>
        <row r="202">
          <cell r="A202" t="str">
            <v>13.10.05.00</v>
          </cell>
          <cell r="B202" t="str">
            <v>-</v>
          </cell>
          <cell r="C202" t="str">
            <v>Imobilizado em Curso</v>
          </cell>
          <cell r="D202">
            <v>1049913.79</v>
          </cell>
          <cell r="E202" t="str">
            <v>D</v>
          </cell>
          <cell r="F202">
            <v>192010.26</v>
          </cell>
          <cell r="G202">
            <v>135530.85</v>
          </cell>
          <cell r="H202">
            <v>1106393.2</v>
          </cell>
          <cell r="I202" t="str">
            <v>D</v>
          </cell>
        </row>
        <row r="203">
          <cell r="A203" t="str">
            <v>13.10.05.01</v>
          </cell>
          <cell r="B203" t="str">
            <v>-</v>
          </cell>
          <cell r="C203" t="str">
            <v>Imobilizado em Curso</v>
          </cell>
          <cell r="D203">
            <v>1049913.79</v>
          </cell>
          <cell r="E203" t="str">
            <v>D</v>
          </cell>
          <cell r="F203">
            <v>192010.26</v>
          </cell>
          <cell r="G203">
            <v>135530.85</v>
          </cell>
          <cell r="H203">
            <v>1106393.2</v>
          </cell>
          <cell r="I203" t="str">
            <v>D</v>
          </cell>
        </row>
        <row r="204">
          <cell r="A204" t="str">
            <v>13.10.07.00</v>
          </cell>
          <cell r="B204" t="str">
            <v>-</v>
          </cell>
          <cell r="C204" t="str">
            <v>Provisao para Perdas</v>
          </cell>
          <cell r="D204">
            <v>759262.41</v>
          </cell>
          <cell r="E204" t="str">
            <v>C</v>
          </cell>
          <cell r="F204">
            <v>0</v>
          </cell>
          <cell r="G204">
            <v>0</v>
          </cell>
          <cell r="H204">
            <v>759262.41</v>
          </cell>
          <cell r="I204" t="str">
            <v>C</v>
          </cell>
        </row>
        <row r="205">
          <cell r="A205" t="str">
            <v>13.10.07.05</v>
          </cell>
          <cell r="B205" t="str">
            <v>-</v>
          </cell>
          <cell r="C205" t="str">
            <v>(-) Prov.Perdas Jazidas</v>
          </cell>
          <cell r="D205">
            <v>759262.41</v>
          </cell>
          <cell r="E205" t="str">
            <v>C</v>
          </cell>
          <cell r="F205">
            <v>0</v>
          </cell>
          <cell r="G205">
            <v>0</v>
          </cell>
          <cell r="H205">
            <v>759262.41</v>
          </cell>
          <cell r="I205" t="str">
            <v>C</v>
          </cell>
        </row>
        <row r="206">
          <cell r="A206" t="str">
            <v>13.10.15.00</v>
          </cell>
          <cell r="B206" t="str">
            <v>-</v>
          </cell>
          <cell r="C206" t="str">
            <v>Correcao Monetaria Especial</v>
          </cell>
          <cell r="D206">
            <v>22461848.649999999</v>
          </cell>
          <cell r="E206" t="str">
            <v>D</v>
          </cell>
          <cell r="F206">
            <v>0</v>
          </cell>
          <cell r="G206">
            <v>0</v>
          </cell>
          <cell r="H206">
            <v>22461848.649999999</v>
          </cell>
          <cell r="I206" t="str">
            <v>D</v>
          </cell>
        </row>
        <row r="207">
          <cell r="A207" t="str">
            <v>13.10.15.01</v>
          </cell>
          <cell r="B207" t="str">
            <v>-</v>
          </cell>
          <cell r="C207" t="str">
            <v>C.M.Espec-Terrenos e Glebas</v>
          </cell>
          <cell r="D207">
            <v>4681.78</v>
          </cell>
          <cell r="E207" t="str">
            <v>D</v>
          </cell>
          <cell r="F207">
            <v>0</v>
          </cell>
          <cell r="G207">
            <v>0</v>
          </cell>
          <cell r="H207">
            <v>4681.78</v>
          </cell>
          <cell r="I207" t="str">
            <v>D</v>
          </cell>
        </row>
        <row r="208">
          <cell r="A208" t="str">
            <v>13.10.15.02</v>
          </cell>
          <cell r="B208" t="str">
            <v>-</v>
          </cell>
          <cell r="C208" t="str">
            <v>C.M.Espec-Edificacoes</v>
          </cell>
          <cell r="D208">
            <v>84305.15</v>
          </cell>
          <cell r="E208" t="str">
            <v>D</v>
          </cell>
          <cell r="F208">
            <v>0</v>
          </cell>
          <cell r="G208">
            <v>0</v>
          </cell>
          <cell r="H208">
            <v>84305.15</v>
          </cell>
          <cell r="I208" t="str">
            <v>D</v>
          </cell>
        </row>
        <row r="209">
          <cell r="A209" t="str">
            <v>13.10.15.03</v>
          </cell>
          <cell r="B209" t="str">
            <v>-</v>
          </cell>
          <cell r="C209" t="str">
            <v>C.M.Espec-Instalacoes</v>
          </cell>
          <cell r="D209">
            <v>50011.4</v>
          </cell>
          <cell r="E209" t="str">
            <v>D</v>
          </cell>
          <cell r="F209">
            <v>0</v>
          </cell>
          <cell r="G209">
            <v>0</v>
          </cell>
          <cell r="H209">
            <v>50011.4</v>
          </cell>
          <cell r="I209" t="str">
            <v>D</v>
          </cell>
        </row>
        <row r="210">
          <cell r="A210" t="str">
            <v>13.10.15.04</v>
          </cell>
          <cell r="B210" t="str">
            <v>-</v>
          </cell>
          <cell r="C210" t="str">
            <v>C.M.Espec-Maquinas/Equipamentos</v>
          </cell>
          <cell r="D210">
            <v>368175.69</v>
          </cell>
          <cell r="E210" t="str">
            <v>D</v>
          </cell>
          <cell r="F210">
            <v>0</v>
          </cell>
          <cell r="G210">
            <v>0</v>
          </cell>
          <cell r="H210">
            <v>368175.69</v>
          </cell>
          <cell r="I210" t="str">
            <v>D</v>
          </cell>
        </row>
        <row r="211">
          <cell r="A211" t="str">
            <v>13.10.15.07</v>
          </cell>
          <cell r="B211" t="str">
            <v>-</v>
          </cell>
          <cell r="C211" t="str">
            <v>C.M.Espec-Moveis e Utensilios</v>
          </cell>
          <cell r="D211">
            <v>60562.97</v>
          </cell>
          <cell r="E211" t="str">
            <v>D</v>
          </cell>
          <cell r="F211">
            <v>0</v>
          </cell>
          <cell r="G211">
            <v>0</v>
          </cell>
          <cell r="H211">
            <v>60562.97</v>
          </cell>
          <cell r="I211" t="str">
            <v>D</v>
          </cell>
        </row>
        <row r="212">
          <cell r="A212" t="str">
            <v>13.10.15.11</v>
          </cell>
          <cell r="B212" t="str">
            <v>-</v>
          </cell>
          <cell r="C212" t="str">
            <v>C.M.Espec-Ferramentas/Acessorios</v>
          </cell>
          <cell r="D212">
            <v>163.86</v>
          </cell>
          <cell r="E212" t="str">
            <v>D</v>
          </cell>
          <cell r="F212">
            <v>0</v>
          </cell>
          <cell r="G212">
            <v>0</v>
          </cell>
          <cell r="H212">
            <v>163.86</v>
          </cell>
          <cell r="I212" t="str">
            <v>D</v>
          </cell>
        </row>
        <row r="213">
          <cell r="A213" t="str">
            <v>13.10.15.17</v>
          </cell>
          <cell r="B213" t="str">
            <v>-</v>
          </cell>
          <cell r="C213" t="str">
            <v>C.M.Espec-Jazidas</v>
          </cell>
          <cell r="D213">
            <v>21893947.800000001</v>
          </cell>
          <cell r="E213" t="str">
            <v>D</v>
          </cell>
          <cell r="F213">
            <v>0</v>
          </cell>
          <cell r="G213">
            <v>0</v>
          </cell>
          <cell r="H213">
            <v>21893947.800000001</v>
          </cell>
          <cell r="I213" t="str">
            <v>D</v>
          </cell>
        </row>
        <row r="214">
          <cell r="A214" t="str">
            <v>13.10.17.00</v>
          </cell>
          <cell r="B214" t="str">
            <v>-</v>
          </cell>
          <cell r="C214" t="str">
            <v>C.M.Espec-Prov p/Perdas Imobiliz</v>
          </cell>
          <cell r="D214">
            <v>1471374.68</v>
          </cell>
          <cell r="E214" t="str">
            <v>C</v>
          </cell>
          <cell r="F214">
            <v>0</v>
          </cell>
          <cell r="G214">
            <v>0</v>
          </cell>
          <cell r="H214">
            <v>1471374.68</v>
          </cell>
          <cell r="I214" t="str">
            <v>C</v>
          </cell>
        </row>
        <row r="215">
          <cell r="A215" t="str">
            <v>13.10.17.05</v>
          </cell>
          <cell r="B215" t="str">
            <v>-</v>
          </cell>
          <cell r="C215" t="str">
            <v>(-)C.M.Espec-Prov Perdas Jazidas</v>
          </cell>
          <cell r="D215">
            <v>1471374.68</v>
          </cell>
          <cell r="E215" t="str">
            <v>C</v>
          </cell>
          <cell r="F215">
            <v>0</v>
          </cell>
          <cell r="G215">
            <v>0</v>
          </cell>
          <cell r="H215">
            <v>1471374.68</v>
          </cell>
          <cell r="I215" t="str">
            <v>C</v>
          </cell>
        </row>
        <row r="216">
          <cell r="A216" t="str">
            <v>13.10.20.00</v>
          </cell>
          <cell r="B216" t="str">
            <v>-</v>
          </cell>
          <cell r="C216" t="str">
            <v>Custo Corrigido Ipc / Btn</v>
          </cell>
          <cell r="D216">
            <v>10821819.890000001</v>
          </cell>
          <cell r="E216" t="str">
            <v>D</v>
          </cell>
          <cell r="F216">
            <v>0</v>
          </cell>
          <cell r="G216">
            <v>0</v>
          </cell>
          <cell r="H216">
            <v>10821819.890000001</v>
          </cell>
          <cell r="I216" t="str">
            <v>D</v>
          </cell>
        </row>
        <row r="217">
          <cell r="A217" t="str">
            <v>13.10.20.01</v>
          </cell>
          <cell r="B217" t="str">
            <v>-</v>
          </cell>
          <cell r="C217" t="str">
            <v>Terrenos e Glebas Ipc/Btn</v>
          </cell>
          <cell r="D217">
            <v>4844.67</v>
          </cell>
          <cell r="E217" t="str">
            <v>D</v>
          </cell>
          <cell r="F217">
            <v>0</v>
          </cell>
          <cell r="G217">
            <v>0</v>
          </cell>
          <cell r="H217">
            <v>4844.67</v>
          </cell>
          <cell r="I217" t="str">
            <v>D</v>
          </cell>
        </row>
        <row r="218">
          <cell r="A218" t="str">
            <v>13.10.20.02</v>
          </cell>
          <cell r="B218" t="str">
            <v>-</v>
          </cell>
          <cell r="C218" t="str">
            <v>Edificacoes Ipc/Btn</v>
          </cell>
          <cell r="D218">
            <v>69460.45</v>
          </cell>
          <cell r="E218" t="str">
            <v>D</v>
          </cell>
          <cell r="F218">
            <v>0</v>
          </cell>
          <cell r="G218">
            <v>0</v>
          </cell>
          <cell r="H218">
            <v>69460.45</v>
          </cell>
          <cell r="I218" t="str">
            <v>D</v>
          </cell>
        </row>
        <row r="219">
          <cell r="A219" t="str">
            <v>13.10.20.03</v>
          </cell>
          <cell r="B219" t="str">
            <v>-</v>
          </cell>
          <cell r="C219" t="str">
            <v>Instalacoes Ipc / Btn</v>
          </cell>
          <cell r="D219">
            <v>374401.71</v>
          </cell>
          <cell r="E219" t="str">
            <v>D</v>
          </cell>
          <cell r="F219">
            <v>0</v>
          </cell>
          <cell r="G219">
            <v>0</v>
          </cell>
          <cell r="H219">
            <v>374401.71</v>
          </cell>
          <cell r="I219" t="str">
            <v>D</v>
          </cell>
        </row>
        <row r="220">
          <cell r="A220" t="str">
            <v>13.10.20.04</v>
          </cell>
          <cell r="B220" t="str">
            <v>-</v>
          </cell>
          <cell r="C220" t="str">
            <v>Maquinas e Equipamentos Ipc/Btn</v>
          </cell>
          <cell r="D220">
            <v>938899.44</v>
          </cell>
          <cell r="E220" t="str">
            <v>D</v>
          </cell>
          <cell r="F220">
            <v>0</v>
          </cell>
          <cell r="G220">
            <v>0</v>
          </cell>
          <cell r="H220">
            <v>938899.44</v>
          </cell>
          <cell r="I220" t="str">
            <v>D</v>
          </cell>
        </row>
        <row r="221">
          <cell r="A221" t="str">
            <v>13.10.20.07</v>
          </cell>
          <cell r="B221" t="str">
            <v>-</v>
          </cell>
          <cell r="C221" t="str">
            <v>Moveis e Utensilios Ipc/Btn</v>
          </cell>
          <cell r="D221">
            <v>54071.85</v>
          </cell>
          <cell r="E221" t="str">
            <v>D</v>
          </cell>
          <cell r="F221">
            <v>0</v>
          </cell>
          <cell r="G221">
            <v>0</v>
          </cell>
          <cell r="H221">
            <v>54071.85</v>
          </cell>
          <cell r="I221" t="str">
            <v>D</v>
          </cell>
        </row>
        <row r="222">
          <cell r="A222" t="str">
            <v>13.10.20.09</v>
          </cell>
          <cell r="B222" t="str">
            <v>-</v>
          </cell>
          <cell r="C222" t="str">
            <v>Veiculos Ipc/Btn</v>
          </cell>
          <cell r="D222">
            <v>75651.47</v>
          </cell>
          <cell r="E222" t="str">
            <v>D</v>
          </cell>
          <cell r="F222">
            <v>0</v>
          </cell>
          <cell r="G222">
            <v>0</v>
          </cell>
          <cell r="H222">
            <v>75651.47</v>
          </cell>
          <cell r="I222" t="str">
            <v>D</v>
          </cell>
        </row>
        <row r="223">
          <cell r="A223" t="str">
            <v>13.10.20.11</v>
          </cell>
          <cell r="B223" t="str">
            <v>-</v>
          </cell>
          <cell r="C223" t="str">
            <v>Ferramentas e Acessorios Ipc/Btn</v>
          </cell>
          <cell r="D223">
            <v>273.05</v>
          </cell>
          <cell r="E223" t="str">
            <v>D</v>
          </cell>
          <cell r="F223">
            <v>0</v>
          </cell>
          <cell r="G223">
            <v>0</v>
          </cell>
          <cell r="H223">
            <v>273.05</v>
          </cell>
          <cell r="I223" t="str">
            <v>D</v>
          </cell>
        </row>
        <row r="224">
          <cell r="A224" t="str">
            <v>13.10.20.17</v>
          </cell>
          <cell r="B224" t="str">
            <v>-</v>
          </cell>
          <cell r="C224" t="str">
            <v>Jazidas Ipc/Btn</v>
          </cell>
          <cell r="D224">
            <v>9304217.25</v>
          </cell>
          <cell r="E224" t="str">
            <v>D</v>
          </cell>
          <cell r="F224">
            <v>0</v>
          </cell>
          <cell r="G224">
            <v>0</v>
          </cell>
          <cell r="H224">
            <v>9304217.25</v>
          </cell>
          <cell r="I224" t="str">
            <v>D</v>
          </cell>
        </row>
        <row r="225">
          <cell r="A225" t="str">
            <v>13.10.27.00</v>
          </cell>
          <cell r="B225" t="str">
            <v>-</v>
          </cell>
          <cell r="C225" t="str">
            <v>Prov.p/Perdas Imobilizado Ipc/Btn</v>
          </cell>
          <cell r="D225">
            <v>1135601.33</v>
          </cell>
          <cell r="E225" t="str">
            <v>C</v>
          </cell>
          <cell r="F225">
            <v>0</v>
          </cell>
          <cell r="G225">
            <v>0</v>
          </cell>
          <cell r="H225">
            <v>1135601.33</v>
          </cell>
          <cell r="I225" t="str">
            <v>C</v>
          </cell>
        </row>
        <row r="226">
          <cell r="A226" t="str">
            <v>13.10.27.05</v>
          </cell>
          <cell r="B226" t="str">
            <v>-</v>
          </cell>
          <cell r="C226" t="str">
            <v>(-)Prov.Perda Jazidas Ipc/Btn</v>
          </cell>
          <cell r="D226">
            <v>1135601.33</v>
          </cell>
          <cell r="E226" t="str">
            <v>C</v>
          </cell>
          <cell r="F226">
            <v>0</v>
          </cell>
          <cell r="G226">
            <v>0</v>
          </cell>
          <cell r="H226">
            <v>1135601.33</v>
          </cell>
          <cell r="I226" t="str">
            <v>C</v>
          </cell>
        </row>
        <row r="227">
          <cell r="A227" t="str">
            <v>13.10.35.00</v>
          </cell>
          <cell r="B227" t="str">
            <v>-</v>
          </cell>
          <cell r="C227" t="str">
            <v>(-)Depreciacoes Acumuladas</v>
          </cell>
          <cell r="D227">
            <v>20479321.469999999</v>
          </cell>
          <cell r="E227" t="str">
            <v>C</v>
          </cell>
          <cell r="F227">
            <v>0</v>
          </cell>
          <cell r="G227">
            <v>337417.25</v>
          </cell>
          <cell r="H227">
            <v>20816738.719999999</v>
          </cell>
          <cell r="I227" t="str">
            <v>C</v>
          </cell>
        </row>
        <row r="228">
          <cell r="A228" t="str">
            <v>13.10.35.01</v>
          </cell>
          <cell r="B228" t="str">
            <v>-</v>
          </cell>
          <cell r="C228" t="str">
            <v>Depr.Acum-Edificacoes</v>
          </cell>
          <cell r="D228">
            <v>1324739.8</v>
          </cell>
          <cell r="E228" t="str">
            <v>C</v>
          </cell>
          <cell r="F228">
            <v>0</v>
          </cell>
          <cell r="G228">
            <v>15309.07</v>
          </cell>
          <cell r="H228">
            <v>1340048.8700000001</v>
          </cell>
          <cell r="I228" t="str">
            <v>C</v>
          </cell>
        </row>
        <row r="229">
          <cell r="A229" t="str">
            <v>13.10.35.02</v>
          </cell>
          <cell r="B229" t="str">
            <v>-</v>
          </cell>
          <cell r="C229" t="str">
            <v>Depr.Acum-Instalacoes</v>
          </cell>
          <cell r="D229">
            <v>4072115.17</v>
          </cell>
          <cell r="E229" t="str">
            <v>C</v>
          </cell>
          <cell r="F229">
            <v>0</v>
          </cell>
          <cell r="G229">
            <v>57764.55</v>
          </cell>
          <cell r="H229">
            <v>4129879.72</v>
          </cell>
          <cell r="I229" t="str">
            <v>C</v>
          </cell>
        </row>
        <row r="230">
          <cell r="A230" t="str">
            <v>13.10.35.03</v>
          </cell>
          <cell r="B230" t="str">
            <v>-</v>
          </cell>
          <cell r="C230" t="str">
            <v>Depr.Acum-Maquina/Equipamentos</v>
          </cell>
          <cell r="D230">
            <v>13269388.800000001</v>
          </cell>
          <cell r="E230" t="str">
            <v>C</v>
          </cell>
          <cell r="F230">
            <v>0</v>
          </cell>
          <cell r="G230">
            <v>218385.02</v>
          </cell>
          <cell r="H230">
            <v>13487773.82</v>
          </cell>
          <cell r="I230" t="str">
            <v>C</v>
          </cell>
        </row>
        <row r="231">
          <cell r="A231" t="str">
            <v>13.10.35.04</v>
          </cell>
          <cell r="B231" t="str">
            <v>-</v>
          </cell>
          <cell r="C231" t="str">
            <v>Depr.Acum- Hardware/Equipamentos</v>
          </cell>
          <cell r="D231">
            <v>691954.57</v>
          </cell>
          <cell r="E231" t="str">
            <v>C</v>
          </cell>
          <cell r="F231">
            <v>0</v>
          </cell>
          <cell r="G231">
            <v>13536.83</v>
          </cell>
          <cell r="H231">
            <v>705491.4</v>
          </cell>
          <cell r="I231" t="str">
            <v>C</v>
          </cell>
        </row>
        <row r="232">
          <cell r="A232" t="str">
            <v>13.10.35.05</v>
          </cell>
          <cell r="B232" t="str">
            <v>-</v>
          </cell>
          <cell r="C232" t="str">
            <v>Depr.Acum-Moveis e Utensilios</v>
          </cell>
          <cell r="D232">
            <v>711434.02</v>
          </cell>
          <cell r="E232" t="str">
            <v>C</v>
          </cell>
          <cell r="F232">
            <v>0</v>
          </cell>
          <cell r="G232">
            <v>16812.45</v>
          </cell>
          <cell r="H232">
            <v>728246.47</v>
          </cell>
          <cell r="I232" t="str">
            <v>C</v>
          </cell>
        </row>
        <row r="233">
          <cell r="A233" t="str">
            <v>13.10.35.07</v>
          </cell>
          <cell r="B233" t="str">
            <v>-</v>
          </cell>
          <cell r="C233" t="str">
            <v>Depr.Acum-Veiculos</v>
          </cell>
          <cell r="D233">
            <v>348971.19</v>
          </cell>
          <cell r="E233" t="str">
            <v>C</v>
          </cell>
          <cell r="F233">
            <v>0</v>
          </cell>
          <cell r="G233">
            <v>12587.27</v>
          </cell>
          <cell r="H233">
            <v>361558.46</v>
          </cell>
          <cell r="I233" t="str">
            <v>C</v>
          </cell>
        </row>
        <row r="234">
          <cell r="A234" t="str">
            <v>13.10.35.08</v>
          </cell>
          <cell r="B234" t="str">
            <v>-</v>
          </cell>
          <cell r="C234" t="str">
            <v>Depr.Acum-Ferramentas/Acessorios</v>
          </cell>
          <cell r="D234">
            <v>60717.919999999998</v>
          </cell>
          <cell r="E234" t="str">
            <v>C</v>
          </cell>
          <cell r="F234">
            <v>0</v>
          </cell>
          <cell r="G234">
            <v>3022.06</v>
          </cell>
          <cell r="H234">
            <v>63739.98</v>
          </cell>
          <cell r="I234" t="str">
            <v>C</v>
          </cell>
        </row>
        <row r="235">
          <cell r="A235" t="str">
            <v>13.10.45.00</v>
          </cell>
          <cell r="B235" t="str">
            <v>-</v>
          </cell>
          <cell r="C235" t="str">
            <v>(-) Depreciac.Acum. C.M Especial</v>
          </cell>
          <cell r="D235">
            <v>545877.35</v>
          </cell>
          <cell r="E235" t="str">
            <v>C</v>
          </cell>
          <cell r="F235">
            <v>40.659999999999997</v>
          </cell>
          <cell r="G235">
            <v>108.93</v>
          </cell>
          <cell r="H235">
            <v>545945.62</v>
          </cell>
          <cell r="I235" t="str">
            <v>C</v>
          </cell>
        </row>
        <row r="236">
          <cell r="A236" t="str">
            <v>13.10.45.02</v>
          </cell>
          <cell r="B236" t="str">
            <v>-</v>
          </cell>
          <cell r="C236" t="str">
            <v>Depr.CME-Edificacoes</v>
          </cell>
          <cell r="D236">
            <v>66963.429999999993</v>
          </cell>
          <cell r="E236" t="str">
            <v>C</v>
          </cell>
          <cell r="F236">
            <v>0</v>
          </cell>
          <cell r="G236">
            <v>68.27</v>
          </cell>
          <cell r="H236">
            <v>67031.7</v>
          </cell>
          <cell r="I236" t="str">
            <v>C</v>
          </cell>
        </row>
        <row r="237">
          <cell r="A237" t="str">
            <v>13.10.45.03</v>
          </cell>
          <cell r="B237" t="str">
            <v>-</v>
          </cell>
          <cell r="C237" t="str">
            <v>Depr.CME-Instalacoes</v>
          </cell>
          <cell r="D237">
            <v>50011.4</v>
          </cell>
          <cell r="E237" t="str">
            <v>C</v>
          </cell>
          <cell r="F237">
            <v>0</v>
          </cell>
          <cell r="G237">
            <v>0</v>
          </cell>
          <cell r="H237">
            <v>50011.4</v>
          </cell>
          <cell r="I237" t="str">
            <v>C</v>
          </cell>
        </row>
        <row r="238">
          <cell r="A238" t="str">
            <v>13.10.45.04</v>
          </cell>
          <cell r="B238" t="str">
            <v>-</v>
          </cell>
          <cell r="C238" t="str">
            <v>Depr.CME-Maquina/Equipamentos</v>
          </cell>
          <cell r="D238">
            <v>368175.69</v>
          </cell>
          <cell r="E238" t="str">
            <v>C</v>
          </cell>
          <cell r="F238">
            <v>0</v>
          </cell>
          <cell r="G238">
            <v>0</v>
          </cell>
          <cell r="H238">
            <v>368175.69</v>
          </cell>
          <cell r="I238" t="str">
            <v>C</v>
          </cell>
        </row>
        <row r="239">
          <cell r="A239" t="str">
            <v>13.10.45.07</v>
          </cell>
          <cell r="B239" t="str">
            <v>-</v>
          </cell>
          <cell r="C239" t="str">
            <v>Depr.CME-Moveis/Utensilios</v>
          </cell>
          <cell r="D239">
            <v>60562.97</v>
          </cell>
          <cell r="E239" t="str">
            <v>C</v>
          </cell>
          <cell r="F239">
            <v>40.659999999999997</v>
          </cell>
          <cell r="G239">
            <v>40.659999999999997</v>
          </cell>
          <cell r="H239">
            <v>60562.97</v>
          </cell>
          <cell r="I239" t="str">
            <v>C</v>
          </cell>
        </row>
        <row r="240">
          <cell r="A240" t="str">
            <v>13.10.45.11</v>
          </cell>
          <cell r="B240" t="str">
            <v>-</v>
          </cell>
          <cell r="C240" t="str">
            <v>Depr.CME-Ferram/Acessorios</v>
          </cell>
          <cell r="D240">
            <v>163.86</v>
          </cell>
          <cell r="E240" t="str">
            <v>C</v>
          </cell>
          <cell r="F240">
            <v>0</v>
          </cell>
          <cell r="G240">
            <v>0</v>
          </cell>
          <cell r="H240">
            <v>163.86</v>
          </cell>
          <cell r="I240" t="str">
            <v>C</v>
          </cell>
        </row>
        <row r="241">
          <cell r="A241" t="str">
            <v>13.10.50.00</v>
          </cell>
          <cell r="B241" t="str">
            <v>-</v>
          </cell>
          <cell r="C241" t="str">
            <v>(-) Depreciac. Acumulada Ipc/Btn</v>
          </cell>
          <cell r="D241">
            <v>1499014.44</v>
          </cell>
          <cell r="E241" t="str">
            <v>C</v>
          </cell>
          <cell r="F241">
            <v>0</v>
          </cell>
          <cell r="G241">
            <v>56.25</v>
          </cell>
          <cell r="H241">
            <v>1499070.69</v>
          </cell>
          <cell r="I241" t="str">
            <v>C</v>
          </cell>
        </row>
        <row r="242">
          <cell r="A242" t="str">
            <v>13.10.50.01</v>
          </cell>
          <cell r="B242" t="str">
            <v>-</v>
          </cell>
          <cell r="C242" t="str">
            <v>Depr.Acum-Edificacoes Ipc/Btn</v>
          </cell>
          <cell r="D242">
            <v>55716.92</v>
          </cell>
          <cell r="E242" t="str">
            <v>C</v>
          </cell>
          <cell r="F242">
            <v>0</v>
          </cell>
          <cell r="G242">
            <v>56.25</v>
          </cell>
          <cell r="H242">
            <v>55773.17</v>
          </cell>
          <cell r="I242" t="str">
            <v>C</v>
          </cell>
        </row>
        <row r="243">
          <cell r="A243" t="str">
            <v>13.10.50.02</v>
          </cell>
          <cell r="B243" t="str">
            <v>-</v>
          </cell>
          <cell r="C243" t="str">
            <v>Depr.Acum-Instalacoes Ipc/Btn</v>
          </cell>
          <cell r="D243">
            <v>374401.71</v>
          </cell>
          <cell r="E243" t="str">
            <v>C</v>
          </cell>
          <cell r="F243">
            <v>0</v>
          </cell>
          <cell r="G243">
            <v>0</v>
          </cell>
          <cell r="H243">
            <v>374401.71</v>
          </cell>
          <cell r="I243" t="str">
            <v>C</v>
          </cell>
        </row>
        <row r="244">
          <cell r="A244" t="str">
            <v>13.10.50.03</v>
          </cell>
          <cell r="B244" t="str">
            <v>-</v>
          </cell>
          <cell r="C244" t="str">
            <v>Depr.Acum-Maq./Equipam. Ipc/Btn</v>
          </cell>
          <cell r="D244">
            <v>938899.44</v>
          </cell>
          <cell r="E244" t="str">
            <v>C</v>
          </cell>
          <cell r="F244">
            <v>0</v>
          </cell>
          <cell r="G244">
            <v>0</v>
          </cell>
          <cell r="H244">
            <v>938899.44</v>
          </cell>
          <cell r="I244" t="str">
            <v>C</v>
          </cell>
        </row>
        <row r="245">
          <cell r="A245" t="str">
            <v>13.10.50.05</v>
          </cell>
          <cell r="B245" t="str">
            <v>-</v>
          </cell>
          <cell r="C245" t="str">
            <v>Depr.Acum-Moveis/Utens.Ipc/Btn</v>
          </cell>
          <cell r="D245">
            <v>54071.85</v>
          </cell>
          <cell r="E245" t="str">
            <v>C</v>
          </cell>
          <cell r="F245">
            <v>0</v>
          </cell>
          <cell r="G245">
            <v>0</v>
          </cell>
          <cell r="H245">
            <v>54071.85</v>
          </cell>
          <cell r="I245" t="str">
            <v>C</v>
          </cell>
        </row>
        <row r="246">
          <cell r="A246" t="str">
            <v>13.10.50.07</v>
          </cell>
          <cell r="B246" t="str">
            <v>-</v>
          </cell>
          <cell r="C246" t="str">
            <v>Depr.Acum-Veiculos Ipc/Btn</v>
          </cell>
          <cell r="D246">
            <v>75651.47</v>
          </cell>
          <cell r="E246" t="str">
            <v>C</v>
          </cell>
          <cell r="F246">
            <v>0</v>
          </cell>
          <cell r="G246">
            <v>0</v>
          </cell>
          <cell r="H246">
            <v>75651.47</v>
          </cell>
          <cell r="I246" t="str">
            <v>C</v>
          </cell>
        </row>
        <row r="247">
          <cell r="A247" t="str">
            <v>13.10.50.08</v>
          </cell>
          <cell r="B247" t="str">
            <v>-</v>
          </cell>
          <cell r="C247" t="str">
            <v>Depr.Acum-Ferram/Acessor Ipc/Btn</v>
          </cell>
          <cell r="D247">
            <v>273.05</v>
          </cell>
          <cell r="E247" t="str">
            <v>C</v>
          </cell>
          <cell r="F247">
            <v>0</v>
          </cell>
          <cell r="G247">
            <v>0</v>
          </cell>
          <cell r="H247">
            <v>273.05</v>
          </cell>
          <cell r="I247" t="str">
            <v>C</v>
          </cell>
        </row>
        <row r="248">
          <cell r="A248" t="str">
            <v>13.10.60.00</v>
          </cell>
          <cell r="B248" t="str">
            <v>-</v>
          </cell>
          <cell r="C248" t="str">
            <v>(-) Exaustao</v>
          </cell>
          <cell r="D248">
            <v>9202927.1099999994</v>
          </cell>
          <cell r="E248" t="str">
            <v>C</v>
          </cell>
          <cell r="F248">
            <v>120754.48</v>
          </cell>
          <cell r="G248">
            <v>162940.87</v>
          </cell>
          <cell r="H248">
            <v>9245113.5</v>
          </cell>
          <cell r="I248" t="str">
            <v>C</v>
          </cell>
        </row>
        <row r="249">
          <cell r="A249" t="str">
            <v>13.10.60.02</v>
          </cell>
          <cell r="B249" t="str">
            <v>-</v>
          </cell>
          <cell r="C249" t="str">
            <v>Exaustao-Jazidas</v>
          </cell>
          <cell r="D249">
            <v>9202927.1099999994</v>
          </cell>
          <cell r="E249" t="str">
            <v>C</v>
          </cell>
          <cell r="F249">
            <v>120754.48</v>
          </cell>
          <cell r="G249">
            <v>162940.87</v>
          </cell>
          <cell r="H249">
            <v>9245113.5</v>
          </cell>
          <cell r="I249" t="str">
            <v>C</v>
          </cell>
        </row>
        <row r="250">
          <cell r="A250" t="str">
            <v>13.10.63.00</v>
          </cell>
          <cell r="B250" t="str">
            <v>-</v>
          </cell>
          <cell r="C250" t="str">
            <v>(-)Exaustao Cm Especial</v>
          </cell>
          <cell r="D250">
            <v>13652106.26</v>
          </cell>
          <cell r="E250" t="str">
            <v>C</v>
          </cell>
          <cell r="F250">
            <v>0</v>
          </cell>
          <cell r="G250">
            <v>99413.440000000002</v>
          </cell>
          <cell r="H250">
            <v>13751519.699999999</v>
          </cell>
          <cell r="I250" t="str">
            <v>C</v>
          </cell>
        </row>
        <row r="252">
          <cell r="A252" t="str">
            <v>-----------</v>
          </cell>
          <cell r="B252" t="str">
            <v>--</v>
          </cell>
          <cell r="C252" t="str">
            <v>-------------------------------------------------------------------</v>
          </cell>
          <cell r="D252" t="str">
            <v>-------------------</v>
          </cell>
          <cell r="E252" t="str">
            <v>-</v>
          </cell>
          <cell r="F252" t="str">
            <v>-------------------</v>
          </cell>
          <cell r="G252" t="e">
            <v>#NAME?</v>
          </cell>
          <cell r="H252" t="str">
            <v>07AB - 1.00.01.068</v>
          </cell>
        </row>
        <row r="253">
          <cell r="A253" t="str">
            <v>_x000C_----------</v>
          </cell>
          <cell r="B253" t="str">
            <v>--</v>
          </cell>
          <cell r="C253" t="str">
            <v>-------------------------------------------------------------------</v>
          </cell>
          <cell r="D253" t="str">
            <v>-------------------</v>
          </cell>
          <cell r="E253" t="str">
            <v>-</v>
          </cell>
          <cell r="F253" t="str">
            <v>-------------------</v>
          </cell>
          <cell r="G253" t="str">
            <v>-------------------</v>
          </cell>
          <cell r="H253" t="str">
            <v>------ Página:</v>
          </cell>
        </row>
        <row r="254">
          <cell r="A254" t="str">
            <v>Urucum Mine</v>
          </cell>
          <cell r="B254" t="str">
            <v>ra</v>
          </cell>
          <cell r="C254" t="str">
            <v>ção S.A</v>
          </cell>
          <cell r="H254" t="str">
            <v>Balancete</v>
          </cell>
        </row>
        <row r="255">
          <cell r="A255" t="str">
            <v>Período: 01</v>
          </cell>
          <cell r="B255" t="str">
            <v>/0</v>
          </cell>
          <cell r="C255" t="str">
            <v>3/2008 A 31/03/2008 -----------------------------------------------</v>
          </cell>
          <cell r="D255" t="str">
            <v>-------------------</v>
          </cell>
          <cell r="E255" t="str">
            <v>-</v>
          </cell>
          <cell r="F255" t="str">
            <v>-------------------</v>
          </cell>
          <cell r="G255" t="str">
            <v>-------------------</v>
          </cell>
          <cell r="H255" t="str">
            <v>04/04/2008 - 13:5</v>
          </cell>
          <cell r="I255">
            <v>8</v>
          </cell>
        </row>
        <row r="257">
          <cell r="A257" t="str">
            <v>Título</v>
          </cell>
          <cell r="D257" t="str">
            <v>Saldo Inicial</v>
          </cell>
          <cell r="F257" t="str">
            <v>Débito</v>
          </cell>
          <cell r="G257" t="str">
            <v>Crédito</v>
          </cell>
          <cell r="H257" t="str">
            <v>Saldo Final</v>
          </cell>
        </row>
        <row r="258">
          <cell r="A258" t="str">
            <v>-----------</v>
          </cell>
          <cell r="B258" t="str">
            <v>--</v>
          </cell>
          <cell r="C258" t="str">
            <v>-------------------------------------------------------------------</v>
          </cell>
          <cell r="D258" t="str">
            <v>-----------------</v>
          </cell>
          <cell r="F258" t="str">
            <v>------------------</v>
          </cell>
          <cell r="G258" t="str">
            <v>------------------</v>
          </cell>
          <cell r="H258" t="str">
            <v>-----------------</v>
          </cell>
        </row>
        <row r="259">
          <cell r="A259" t="str">
            <v>13.10.63.02</v>
          </cell>
          <cell r="B259" t="str">
            <v>-</v>
          </cell>
          <cell r="C259" t="str">
            <v>Exaustao Jazidas Cm Especial</v>
          </cell>
          <cell r="D259">
            <v>13652106.26</v>
          </cell>
          <cell r="E259" t="str">
            <v>C</v>
          </cell>
          <cell r="F259">
            <v>0</v>
          </cell>
          <cell r="G259">
            <v>99413.440000000002</v>
          </cell>
          <cell r="H259">
            <v>13751519.699999999</v>
          </cell>
          <cell r="I259" t="str">
            <v>C</v>
          </cell>
        </row>
        <row r="260">
          <cell r="A260" t="str">
            <v>13.10.65.00</v>
          </cell>
          <cell r="B260" t="str">
            <v>-</v>
          </cell>
          <cell r="C260" t="str">
            <v>(-)Exaustao Ipc/Btn</v>
          </cell>
          <cell r="D260">
            <v>5601268.8099999996</v>
          </cell>
          <cell r="E260" t="str">
            <v>C</v>
          </cell>
          <cell r="F260">
            <v>0</v>
          </cell>
          <cell r="G260">
            <v>42247.49</v>
          </cell>
          <cell r="H260">
            <v>5643516.2999999998</v>
          </cell>
          <cell r="I260" t="str">
            <v>C</v>
          </cell>
        </row>
        <row r="261">
          <cell r="A261" t="str">
            <v>13.10.65.02</v>
          </cell>
          <cell r="B261" t="str">
            <v>-</v>
          </cell>
          <cell r="C261" t="str">
            <v>Exaustao-Jazidas Ipc/Btn</v>
          </cell>
          <cell r="D261">
            <v>5601268.8099999996</v>
          </cell>
          <cell r="E261" t="str">
            <v>C</v>
          </cell>
          <cell r="F261">
            <v>0</v>
          </cell>
          <cell r="G261">
            <v>42247.49</v>
          </cell>
          <cell r="H261">
            <v>5643516.2999999998</v>
          </cell>
          <cell r="I261" t="str">
            <v>C</v>
          </cell>
        </row>
        <row r="262">
          <cell r="A262" t="str">
            <v>13.10.70.00</v>
          </cell>
          <cell r="B262" t="str">
            <v>-</v>
          </cell>
          <cell r="C262" t="str">
            <v>(-) Amortizacoes</v>
          </cell>
          <cell r="D262">
            <v>2085662.53</v>
          </cell>
          <cell r="E262" t="str">
            <v>C</v>
          </cell>
          <cell r="F262">
            <v>406.28</v>
          </cell>
          <cell r="G262">
            <v>76778.38</v>
          </cell>
          <cell r="H262">
            <v>2162034.63</v>
          </cell>
          <cell r="I262" t="str">
            <v>C</v>
          </cell>
        </row>
        <row r="263">
          <cell r="A263" t="str">
            <v>13.10.70.01</v>
          </cell>
          <cell r="B263" t="str">
            <v>-</v>
          </cell>
          <cell r="C263" t="str">
            <v>Amort- Software-Programa/Sistema</v>
          </cell>
          <cell r="D263">
            <v>346853.08</v>
          </cell>
          <cell r="E263" t="str">
            <v>C</v>
          </cell>
          <cell r="F263">
            <v>0</v>
          </cell>
          <cell r="G263">
            <v>12384.28</v>
          </cell>
          <cell r="H263">
            <v>359237.36</v>
          </cell>
          <cell r="I263" t="str">
            <v>C</v>
          </cell>
        </row>
        <row r="264">
          <cell r="A264" t="str">
            <v>13.10.70.02</v>
          </cell>
          <cell r="B264" t="str">
            <v>-</v>
          </cell>
          <cell r="C264" t="str">
            <v>Amort- Direito de Uso Telefone</v>
          </cell>
          <cell r="D264">
            <v>406.28</v>
          </cell>
          <cell r="E264" t="str">
            <v>C</v>
          </cell>
          <cell r="F264">
            <v>406.28</v>
          </cell>
          <cell r="G264">
            <v>0</v>
          </cell>
          <cell r="H264">
            <v>0</v>
          </cell>
        </row>
        <row r="265">
          <cell r="A265" t="str">
            <v>13.10.70.03</v>
          </cell>
          <cell r="B265" t="str">
            <v>-</v>
          </cell>
          <cell r="C265" t="str">
            <v>Amortiz.Benfeit Propried Terceiros</v>
          </cell>
          <cell r="D265">
            <v>1738403.17</v>
          </cell>
          <cell r="E265" t="str">
            <v>C</v>
          </cell>
          <cell r="F265">
            <v>0</v>
          </cell>
          <cell r="G265">
            <v>64394.1</v>
          </cell>
          <cell r="H265">
            <v>1802797.27</v>
          </cell>
          <cell r="I265" t="str">
            <v>C</v>
          </cell>
        </row>
        <row r="266">
          <cell r="A266" t="str">
            <v>13.10.90.00</v>
          </cell>
          <cell r="B266" t="str">
            <v>-</v>
          </cell>
          <cell r="C266" t="str">
            <v>Ativo Imobilizado - Ambiental</v>
          </cell>
          <cell r="D266">
            <v>3807000</v>
          </cell>
          <cell r="E266" t="str">
            <v>D</v>
          </cell>
          <cell r="F266">
            <v>0</v>
          </cell>
          <cell r="G266">
            <v>0</v>
          </cell>
          <cell r="H266">
            <v>3807000</v>
          </cell>
          <cell r="I266" t="str">
            <v>D</v>
          </cell>
        </row>
        <row r="267">
          <cell r="A267" t="str">
            <v>13.10.90.01</v>
          </cell>
          <cell r="B267" t="str">
            <v>-</v>
          </cell>
          <cell r="C267" t="str">
            <v>Ativo Imobilizado - Ambiental</v>
          </cell>
          <cell r="D267">
            <v>3807000</v>
          </cell>
          <cell r="E267" t="str">
            <v>D</v>
          </cell>
          <cell r="F267">
            <v>0</v>
          </cell>
          <cell r="G267">
            <v>0</v>
          </cell>
          <cell r="H267">
            <v>3807000</v>
          </cell>
          <cell r="I267" t="str">
            <v>D</v>
          </cell>
        </row>
        <row r="268">
          <cell r="A268" t="str">
            <v>13.10.91.00</v>
          </cell>
          <cell r="B268" t="str">
            <v>-</v>
          </cell>
          <cell r="C268" t="str">
            <v>(-) Amortização Ativo Imobil - Ambiental</v>
          </cell>
          <cell r="D268">
            <v>956000</v>
          </cell>
          <cell r="E268" t="str">
            <v>C</v>
          </cell>
          <cell r="F268">
            <v>0</v>
          </cell>
          <cell r="G268">
            <v>15000</v>
          </cell>
          <cell r="H268">
            <v>971000</v>
          </cell>
          <cell r="I268" t="str">
            <v>C</v>
          </cell>
        </row>
        <row r="269">
          <cell r="A269" t="str">
            <v>13.10.91.01</v>
          </cell>
          <cell r="B269" t="str">
            <v>-</v>
          </cell>
          <cell r="C269" t="str">
            <v>Amortização Ativo Imobil - Ambiental</v>
          </cell>
          <cell r="D269">
            <v>956000</v>
          </cell>
          <cell r="E269" t="str">
            <v>C</v>
          </cell>
          <cell r="F269">
            <v>0</v>
          </cell>
          <cell r="G269">
            <v>15000</v>
          </cell>
          <cell r="H269">
            <v>971000</v>
          </cell>
          <cell r="I269" t="str">
            <v>C</v>
          </cell>
        </row>
        <row r="270">
          <cell r="A270" t="str">
            <v>20.00.00.00</v>
          </cell>
          <cell r="B270" t="str">
            <v>-</v>
          </cell>
          <cell r="C270" t="str">
            <v>Passivo</v>
          </cell>
          <cell r="D270">
            <v>169601192.30000001</v>
          </cell>
          <cell r="E270" t="str">
            <v>C</v>
          </cell>
          <cell r="F270">
            <v>37182514.090000004</v>
          </cell>
          <cell r="G270">
            <v>37831436.850000001</v>
          </cell>
          <cell r="H270">
            <v>170250115.06</v>
          </cell>
          <cell r="I270" t="str">
            <v>C</v>
          </cell>
        </row>
        <row r="271">
          <cell r="A271" t="str">
            <v>21.00.00.00</v>
          </cell>
          <cell r="B271" t="str">
            <v>-</v>
          </cell>
          <cell r="C271" t="str">
            <v>Circulante</v>
          </cell>
          <cell r="D271">
            <v>19534438.489999998</v>
          </cell>
          <cell r="E271" t="str">
            <v>C</v>
          </cell>
          <cell r="F271">
            <v>37014453.079999998</v>
          </cell>
          <cell r="G271">
            <v>36488024.560000002</v>
          </cell>
          <cell r="H271">
            <v>19008009.969999999</v>
          </cell>
          <cell r="I271" t="str">
            <v>C</v>
          </cell>
        </row>
        <row r="272">
          <cell r="A272" t="str">
            <v>21.10.00.00</v>
          </cell>
          <cell r="B272" t="str">
            <v>-</v>
          </cell>
          <cell r="C272" t="str">
            <v>Fornecedores</v>
          </cell>
          <cell r="D272">
            <v>3996809.65</v>
          </cell>
          <cell r="E272" t="str">
            <v>C</v>
          </cell>
          <cell r="F272">
            <v>27130282.66</v>
          </cell>
          <cell r="G272">
            <v>26667419.100000001</v>
          </cell>
          <cell r="H272">
            <v>3533946.09</v>
          </cell>
          <cell r="I272" t="str">
            <v>C</v>
          </cell>
        </row>
        <row r="273">
          <cell r="A273" t="str">
            <v>21.10.01.00</v>
          </cell>
          <cell r="B273" t="str">
            <v>-</v>
          </cell>
          <cell r="C273" t="str">
            <v>Fornecedores Mercado Interno</v>
          </cell>
          <cell r="D273">
            <v>3800018.23</v>
          </cell>
          <cell r="E273" t="str">
            <v>C</v>
          </cell>
          <cell r="F273">
            <v>26960500.829999998</v>
          </cell>
          <cell r="G273">
            <v>26343584.41</v>
          </cell>
          <cell r="H273">
            <v>3183101.81</v>
          </cell>
          <cell r="I273" t="str">
            <v>C</v>
          </cell>
        </row>
        <row r="274">
          <cell r="A274" t="str">
            <v>21.10.01.01</v>
          </cell>
          <cell r="B274" t="str">
            <v>-</v>
          </cell>
          <cell r="C274" t="str">
            <v>Fornecedores Mercado Interno</v>
          </cell>
          <cell r="D274">
            <v>3800018.23</v>
          </cell>
          <cell r="E274" t="str">
            <v>C</v>
          </cell>
          <cell r="F274">
            <v>13529869.789999999</v>
          </cell>
          <cell r="G274">
            <v>12912953.369999999</v>
          </cell>
          <cell r="H274">
            <v>3183101.81</v>
          </cell>
          <cell r="I274" t="str">
            <v>C</v>
          </cell>
        </row>
        <row r="275">
          <cell r="A275" t="str">
            <v>21.10.01.94</v>
          </cell>
          <cell r="B275" t="str">
            <v>-</v>
          </cell>
          <cell r="C275" t="str">
            <v>Transit. Substituicao - NF p/ DP</v>
          </cell>
          <cell r="D275">
            <v>0</v>
          </cell>
          <cell r="F275">
            <v>1501388.61</v>
          </cell>
          <cell r="G275">
            <v>1501388.61</v>
          </cell>
          <cell r="H275">
            <v>0</v>
          </cell>
        </row>
        <row r="276">
          <cell r="A276" t="str">
            <v>21.10.01.96</v>
          </cell>
          <cell r="B276" t="str">
            <v>-</v>
          </cell>
          <cell r="C276" t="str">
            <v>Transit. de Transferencia - APB</v>
          </cell>
          <cell r="D276">
            <v>0</v>
          </cell>
          <cell r="F276">
            <v>2703253.78</v>
          </cell>
          <cell r="G276">
            <v>2703253.78</v>
          </cell>
          <cell r="H276">
            <v>0</v>
          </cell>
        </row>
        <row r="277">
          <cell r="A277" t="str">
            <v>21.10.01.98</v>
          </cell>
          <cell r="B277" t="str">
            <v>-</v>
          </cell>
          <cell r="C277" t="str">
            <v>Transit. Fornecedores Compras</v>
          </cell>
          <cell r="D277">
            <v>0</v>
          </cell>
          <cell r="F277">
            <v>9225988.6500000004</v>
          </cell>
          <cell r="G277">
            <v>9225988.6500000004</v>
          </cell>
          <cell r="H277">
            <v>0</v>
          </cell>
        </row>
        <row r="278">
          <cell r="A278" t="str">
            <v>21.10.10.00</v>
          </cell>
          <cell r="B278" t="str">
            <v>-</v>
          </cell>
          <cell r="C278" t="str">
            <v>Fornecedores Mercado Externo</v>
          </cell>
          <cell r="D278">
            <v>0</v>
          </cell>
          <cell r="F278">
            <v>44162.92</v>
          </cell>
          <cell r="G278">
            <v>120432.13</v>
          </cell>
          <cell r="H278">
            <v>76269.210000000006</v>
          </cell>
          <cell r="I278" t="str">
            <v>C</v>
          </cell>
        </row>
        <row r="279">
          <cell r="A279" t="str">
            <v>21.10.10.01</v>
          </cell>
          <cell r="B279" t="str">
            <v>-</v>
          </cell>
          <cell r="C279" t="str">
            <v>Fornecedores Mercado Externo</v>
          </cell>
          <cell r="D279">
            <v>0</v>
          </cell>
          <cell r="F279">
            <v>44162.92</v>
          </cell>
          <cell r="G279">
            <v>120432.13</v>
          </cell>
          <cell r="H279">
            <v>76269.210000000006</v>
          </cell>
          <cell r="I279" t="str">
            <v>C</v>
          </cell>
        </row>
        <row r="280">
          <cell r="A280" t="str">
            <v>21.10.20.00</v>
          </cell>
          <cell r="B280" t="str">
            <v>-</v>
          </cell>
          <cell r="C280" t="str">
            <v>Fornecedores Cias do Grupo</v>
          </cell>
          <cell r="D280">
            <v>196791.42</v>
          </cell>
          <cell r="E280" t="str">
            <v>C</v>
          </cell>
          <cell r="F280">
            <v>125618.91</v>
          </cell>
          <cell r="G280">
            <v>203402.56</v>
          </cell>
          <cell r="H280">
            <v>274575.07</v>
          </cell>
          <cell r="I280" t="str">
            <v>C</v>
          </cell>
        </row>
        <row r="281">
          <cell r="A281" t="str">
            <v>21.10.20.04</v>
          </cell>
          <cell r="B281" t="str">
            <v>-</v>
          </cell>
          <cell r="C281" t="str">
            <v>Fornecedor - Mato Grosso</v>
          </cell>
          <cell r="D281">
            <v>877.5</v>
          </cell>
          <cell r="E281" t="str">
            <v>C</v>
          </cell>
          <cell r="F281">
            <v>0</v>
          </cell>
          <cell r="G281">
            <v>0</v>
          </cell>
          <cell r="H281">
            <v>877.5</v>
          </cell>
          <cell r="I281" t="str">
            <v>C</v>
          </cell>
        </row>
        <row r="282">
          <cell r="A282" t="str">
            <v>21.10.20.05</v>
          </cell>
          <cell r="B282" t="str">
            <v>-</v>
          </cell>
          <cell r="C282" t="str">
            <v>Fornecedor - Sibra</v>
          </cell>
          <cell r="D282">
            <v>4294.42</v>
          </cell>
          <cell r="E282" t="str">
            <v>C</v>
          </cell>
          <cell r="F282">
            <v>12883.26</v>
          </cell>
          <cell r="G282">
            <v>8588.84</v>
          </cell>
          <cell r="H282">
            <v>0</v>
          </cell>
        </row>
        <row r="283">
          <cell r="A283" t="str">
            <v>21.10.20.10</v>
          </cell>
          <cell r="B283" t="str">
            <v>-</v>
          </cell>
          <cell r="C283" t="str">
            <v>Fornecedor - Cvrd</v>
          </cell>
          <cell r="D283">
            <v>191619.5</v>
          </cell>
          <cell r="E283" t="str">
            <v>C</v>
          </cell>
          <cell r="F283">
            <v>112735.65</v>
          </cell>
          <cell r="G283">
            <v>194813.72</v>
          </cell>
          <cell r="H283">
            <v>273697.57</v>
          </cell>
          <cell r="I283" t="str">
            <v>C</v>
          </cell>
        </row>
        <row r="284">
          <cell r="A284" t="str">
            <v>21.20.00.00</v>
          </cell>
          <cell r="B284" t="str">
            <v>-</v>
          </cell>
          <cell r="C284" t="str">
            <v>Adiantamentos a Clientes</v>
          </cell>
          <cell r="D284">
            <v>49834.37</v>
          </cell>
          <cell r="E284" t="str">
            <v>C</v>
          </cell>
          <cell r="F284">
            <v>7200</v>
          </cell>
          <cell r="G284">
            <v>904.32</v>
          </cell>
          <cell r="H284">
            <v>43538.69</v>
          </cell>
          <cell r="I284" t="str">
            <v>C</v>
          </cell>
        </row>
        <row r="285">
          <cell r="A285" t="str">
            <v>21.20.01.00</v>
          </cell>
          <cell r="B285" t="str">
            <v>-</v>
          </cell>
          <cell r="C285" t="str">
            <v>Adto de Clientes Merc.Interno</v>
          </cell>
          <cell r="D285">
            <v>26700</v>
          </cell>
          <cell r="E285" t="str">
            <v>C</v>
          </cell>
          <cell r="F285">
            <v>7200</v>
          </cell>
          <cell r="G285">
            <v>0</v>
          </cell>
          <cell r="H285">
            <v>19500</v>
          </cell>
          <cell r="I285" t="str">
            <v>C</v>
          </cell>
        </row>
        <row r="286">
          <cell r="A286" t="str">
            <v>21.20.01.01</v>
          </cell>
          <cell r="B286" t="str">
            <v>-</v>
          </cell>
          <cell r="C286" t="str">
            <v>Adto. de Clientes Merc.Interno</v>
          </cell>
          <cell r="D286">
            <v>26700</v>
          </cell>
          <cell r="E286" t="str">
            <v>C</v>
          </cell>
          <cell r="F286">
            <v>7200</v>
          </cell>
          <cell r="G286">
            <v>0</v>
          </cell>
          <cell r="H286">
            <v>19500</v>
          </cell>
          <cell r="I286" t="str">
            <v>C</v>
          </cell>
        </row>
        <row r="287">
          <cell r="A287" t="str">
            <v>21.20.15.00</v>
          </cell>
          <cell r="B287" t="str">
            <v>-</v>
          </cell>
          <cell r="C287" t="str">
            <v>Adto. de Cliente-Cia Grupo</v>
          </cell>
          <cell r="D287">
            <v>23134.37</v>
          </cell>
          <cell r="E287" t="str">
            <v>C</v>
          </cell>
          <cell r="F287">
            <v>0</v>
          </cell>
          <cell r="G287">
            <v>904.32</v>
          </cell>
          <cell r="H287">
            <v>24038.69</v>
          </cell>
          <cell r="I287" t="str">
            <v>C</v>
          </cell>
        </row>
        <row r="288">
          <cell r="A288" t="str">
            <v>21.20.15.22</v>
          </cell>
          <cell r="B288" t="str">
            <v>-</v>
          </cell>
          <cell r="C288" t="str">
            <v>Adto.de Cliente - CVRDI</v>
          </cell>
          <cell r="D288">
            <v>23134.37</v>
          </cell>
          <cell r="E288" t="str">
            <v>C</v>
          </cell>
          <cell r="F288">
            <v>0</v>
          </cell>
          <cell r="G288">
            <v>904.32</v>
          </cell>
          <cell r="H288">
            <v>24038.69</v>
          </cell>
          <cell r="I288" t="str">
            <v>C</v>
          </cell>
        </row>
        <row r="289">
          <cell r="A289" t="str">
            <v>21.25.00.00</v>
          </cell>
          <cell r="B289" t="str">
            <v>-</v>
          </cell>
          <cell r="C289" t="str">
            <v>Obrigac Fiscais e Trabalhistas</v>
          </cell>
          <cell r="D289">
            <v>2077741.55</v>
          </cell>
          <cell r="E289" t="str">
            <v>C</v>
          </cell>
          <cell r="F289">
            <v>3742089.65</v>
          </cell>
          <cell r="G289">
            <v>3820878.4</v>
          </cell>
          <cell r="H289">
            <v>2156530.2999999998</v>
          </cell>
          <cell r="I289" t="str">
            <v>C</v>
          </cell>
        </row>
        <row r="290">
          <cell r="A290" t="str">
            <v>21.25.01.00</v>
          </cell>
          <cell r="B290" t="str">
            <v>-</v>
          </cell>
          <cell r="C290" t="str">
            <v>Obrigac Fiscais e Trabalhistas</v>
          </cell>
          <cell r="D290">
            <v>2077741.55</v>
          </cell>
          <cell r="E290" t="str">
            <v>C</v>
          </cell>
          <cell r="F290">
            <v>3742015.65</v>
          </cell>
          <cell r="G290">
            <v>3820804.4</v>
          </cell>
          <cell r="H290">
            <v>2156530.2999999998</v>
          </cell>
          <cell r="I290" t="str">
            <v>C</v>
          </cell>
        </row>
        <row r="291">
          <cell r="A291" t="str">
            <v>21.25.01.01</v>
          </cell>
          <cell r="B291" t="str">
            <v>-</v>
          </cell>
          <cell r="C291" t="str">
            <v>Ipi a Recolher</v>
          </cell>
          <cell r="D291">
            <v>807443.94</v>
          </cell>
          <cell r="E291" t="str">
            <v>C</v>
          </cell>
          <cell r="F291">
            <v>2068.1799999999998</v>
          </cell>
          <cell r="G291">
            <v>2068.1799999999998</v>
          </cell>
          <cell r="H291">
            <v>807443.94</v>
          </cell>
          <cell r="I291" t="str">
            <v>C</v>
          </cell>
        </row>
        <row r="292">
          <cell r="A292" t="str">
            <v>21.25.01.02</v>
          </cell>
          <cell r="B292" t="str">
            <v>-</v>
          </cell>
          <cell r="C292" t="str">
            <v>Icms a Recolher</v>
          </cell>
          <cell r="D292">
            <v>84203.93</v>
          </cell>
          <cell r="E292" t="str">
            <v>C</v>
          </cell>
          <cell r="F292">
            <v>2237028.65</v>
          </cell>
          <cell r="G292">
            <v>2253599.0299999998</v>
          </cell>
          <cell r="H292">
            <v>100774.31</v>
          </cell>
          <cell r="I292" t="str">
            <v>C</v>
          </cell>
        </row>
        <row r="293">
          <cell r="A293" t="str">
            <v>21.25.01.04</v>
          </cell>
          <cell r="B293" t="str">
            <v>-</v>
          </cell>
          <cell r="C293" t="str">
            <v>CFEM a Recolher</v>
          </cell>
          <cell r="D293">
            <v>519150.37</v>
          </cell>
          <cell r="E293" t="str">
            <v>C</v>
          </cell>
          <cell r="F293">
            <v>144903.63</v>
          </cell>
          <cell r="G293">
            <v>235773.93</v>
          </cell>
          <cell r="H293">
            <v>610020.67000000004</v>
          </cell>
          <cell r="I293" t="str">
            <v>C</v>
          </cell>
        </row>
        <row r="294">
          <cell r="A294" t="str">
            <v>21.25.01.05</v>
          </cell>
          <cell r="B294" t="str">
            <v>-</v>
          </cell>
          <cell r="C294" t="str">
            <v>Pis a Recolher</v>
          </cell>
          <cell r="D294">
            <v>0</v>
          </cell>
          <cell r="F294">
            <v>214900.52</v>
          </cell>
          <cell r="G294">
            <v>214900.52</v>
          </cell>
          <cell r="H294">
            <v>0</v>
          </cell>
        </row>
        <row r="295">
          <cell r="A295" t="str">
            <v>21.25.01.06</v>
          </cell>
          <cell r="B295" t="str">
            <v>-</v>
          </cell>
          <cell r="C295" t="str">
            <v>Cofins a Recolher</v>
          </cell>
          <cell r="D295">
            <v>0</v>
          </cell>
          <cell r="F295">
            <v>723670.42</v>
          </cell>
          <cell r="G295">
            <v>723670.42</v>
          </cell>
          <cell r="H295">
            <v>0</v>
          </cell>
        </row>
        <row r="296">
          <cell r="A296" t="str">
            <v>21.25.01.07</v>
          </cell>
          <cell r="B296" t="str">
            <v>-</v>
          </cell>
          <cell r="C296" t="str">
            <v>Inss a Recolher</v>
          </cell>
          <cell r="D296">
            <v>594290.68999999994</v>
          </cell>
          <cell r="E296" t="str">
            <v>C</v>
          </cell>
          <cell r="F296">
            <v>330068.01</v>
          </cell>
          <cell r="G296">
            <v>311540.2</v>
          </cell>
          <cell r="H296">
            <v>575762.88</v>
          </cell>
          <cell r="I296" t="str">
            <v>C</v>
          </cell>
        </row>
        <row r="297">
          <cell r="A297" t="str">
            <v>21.25.01.08</v>
          </cell>
          <cell r="B297" t="str">
            <v>-</v>
          </cell>
          <cell r="C297" t="str">
            <v>Fgts a Recolher</v>
          </cell>
          <cell r="D297">
            <v>70990.649999999994</v>
          </cell>
          <cell r="E297" t="str">
            <v>C</v>
          </cell>
          <cell r="F297">
            <v>70997.83</v>
          </cell>
          <cell r="G297">
            <v>61633.71</v>
          </cell>
          <cell r="H297">
            <v>61626.53</v>
          </cell>
          <cell r="I297" t="str">
            <v>C</v>
          </cell>
        </row>
        <row r="298">
          <cell r="A298" t="str">
            <v>21.25.01.09</v>
          </cell>
          <cell r="B298" t="str">
            <v>-</v>
          </cell>
          <cell r="C298" t="str">
            <v>Contrib.Sindical/Assist a Recolh</v>
          </cell>
          <cell r="D298">
            <v>1661.97</v>
          </cell>
          <cell r="E298" t="str">
            <v>C</v>
          </cell>
          <cell r="F298">
            <v>18378.41</v>
          </cell>
          <cell r="G298">
            <v>17618.41</v>
          </cell>
          <cell r="H298">
            <v>901.97</v>
          </cell>
          <cell r="I298" t="str">
            <v>C</v>
          </cell>
        </row>
        <row r="299">
          <cell r="A299" t="str">
            <v>21.25.05.00</v>
          </cell>
          <cell r="B299" t="str">
            <v>-</v>
          </cell>
          <cell r="C299" t="str">
            <v>Impostos s/Serv Administ-Cias Grupo</v>
          </cell>
          <cell r="D299">
            <v>0</v>
          </cell>
          <cell r="F299">
            <v>74</v>
          </cell>
          <cell r="G299">
            <v>74</v>
          </cell>
          <cell r="H299">
            <v>0</v>
          </cell>
        </row>
        <row r="300">
          <cell r="A300" t="str">
            <v>21.25.05.11</v>
          </cell>
          <cell r="B300" t="str">
            <v>-</v>
          </cell>
          <cell r="C300" t="str">
            <v>Pis s/Serv Administ-Urucum</v>
          </cell>
          <cell r="D300">
            <v>0</v>
          </cell>
          <cell r="F300">
            <v>13.2</v>
          </cell>
          <cell r="G300">
            <v>13.2</v>
          </cell>
          <cell r="H300">
            <v>0</v>
          </cell>
        </row>
        <row r="301">
          <cell r="A301" t="str">
            <v>21.25.05.31</v>
          </cell>
          <cell r="B301" t="str">
            <v>-</v>
          </cell>
          <cell r="C301" t="str">
            <v>Cofins s/Serv Administ-Urucum</v>
          </cell>
          <cell r="D301">
            <v>0</v>
          </cell>
          <cell r="F301">
            <v>60.8</v>
          </cell>
          <cell r="G301">
            <v>60.8</v>
          </cell>
          <cell r="H301">
            <v>0</v>
          </cell>
        </row>
        <row r="302">
          <cell r="A302" t="str">
            <v>21.30.00.00</v>
          </cell>
          <cell r="B302" t="str">
            <v>-</v>
          </cell>
          <cell r="C302" t="str">
            <v>Obrigacoes Retidas</v>
          </cell>
          <cell r="D302">
            <v>1252772.3</v>
          </cell>
          <cell r="E302" t="str">
            <v>C</v>
          </cell>
          <cell r="F302">
            <v>986654.81</v>
          </cell>
          <cell r="G302">
            <v>604848.06999999995</v>
          </cell>
          <cell r="H302">
            <v>870965.56</v>
          </cell>
          <cell r="I302" t="str">
            <v>C</v>
          </cell>
        </row>
        <row r="303">
          <cell r="A303" t="str">
            <v>21.30.01.00</v>
          </cell>
          <cell r="B303" t="str">
            <v>-</v>
          </cell>
          <cell r="C303" t="str">
            <v>Obrigacoes Retidas</v>
          </cell>
          <cell r="D303">
            <v>1252772.3</v>
          </cell>
          <cell r="E303" t="str">
            <v>C</v>
          </cell>
          <cell r="F303">
            <v>986654.81</v>
          </cell>
          <cell r="G303">
            <v>604848.06999999995</v>
          </cell>
          <cell r="H303">
            <v>870965.56</v>
          </cell>
          <cell r="I303" t="str">
            <v>C</v>
          </cell>
        </row>
        <row r="304">
          <cell r="A304" t="str">
            <v>21.30.01.01</v>
          </cell>
          <cell r="B304" t="str">
            <v>-</v>
          </cell>
          <cell r="C304" t="str">
            <v>Irrf Salarios</v>
          </cell>
          <cell r="D304">
            <v>11935.55</v>
          </cell>
          <cell r="E304" t="str">
            <v>C</v>
          </cell>
          <cell r="F304">
            <v>25382.05</v>
          </cell>
          <cell r="G304">
            <v>29669.99</v>
          </cell>
          <cell r="H304">
            <v>16223.49</v>
          </cell>
          <cell r="I304" t="str">
            <v>C</v>
          </cell>
        </row>
        <row r="305">
          <cell r="A305" t="str">
            <v>21.30.01.02</v>
          </cell>
          <cell r="B305" t="str">
            <v>-</v>
          </cell>
          <cell r="C305" t="str">
            <v>Irrf de Terceiros</v>
          </cell>
          <cell r="D305">
            <v>43546.45</v>
          </cell>
          <cell r="E305" t="str">
            <v>C</v>
          </cell>
          <cell r="F305">
            <v>21596.560000000001</v>
          </cell>
          <cell r="G305">
            <v>21680.1</v>
          </cell>
          <cell r="H305">
            <v>43629.99</v>
          </cell>
          <cell r="I305" t="str">
            <v>C</v>
          </cell>
        </row>
        <row r="306">
          <cell r="A306" t="str">
            <v>21.30.01.03</v>
          </cell>
          <cell r="B306" t="str">
            <v>-</v>
          </cell>
          <cell r="C306" t="str">
            <v>Iss Retido na Fonte</v>
          </cell>
          <cell r="D306">
            <v>215135.68</v>
          </cell>
          <cell r="E306" t="str">
            <v>C</v>
          </cell>
          <cell r="F306">
            <v>110160.6</v>
          </cell>
          <cell r="G306">
            <v>130697.99</v>
          </cell>
          <cell r="H306">
            <v>235673.07</v>
          </cell>
          <cell r="I306" t="str">
            <v>C</v>
          </cell>
        </row>
        <row r="307">
          <cell r="A307" t="str">
            <v>21.30.01.05</v>
          </cell>
          <cell r="B307" t="str">
            <v>-</v>
          </cell>
          <cell r="C307" t="str">
            <v>Inss Sobre Servicos</v>
          </cell>
          <cell r="D307">
            <v>74165.820000000007</v>
          </cell>
          <cell r="E307" t="str">
            <v>C</v>
          </cell>
          <cell r="F307">
            <v>90545.05</v>
          </cell>
          <cell r="G307">
            <v>87286.06</v>
          </cell>
          <cell r="H307">
            <v>70906.83</v>
          </cell>
          <cell r="I307" t="str">
            <v>C</v>
          </cell>
        </row>
        <row r="308">
          <cell r="A308" t="str">
            <v>21.30.01.08</v>
          </cell>
          <cell r="B308" t="str">
            <v>-</v>
          </cell>
          <cell r="C308" t="str">
            <v>Pensao Alimenticia</v>
          </cell>
          <cell r="D308">
            <v>7812.41</v>
          </cell>
          <cell r="E308" t="str">
            <v>C</v>
          </cell>
          <cell r="F308">
            <v>5029.4799999999996</v>
          </cell>
          <cell r="G308">
            <v>5801.72</v>
          </cell>
          <cell r="H308">
            <v>8584.65</v>
          </cell>
          <cell r="I308" t="str">
            <v>C</v>
          </cell>
        </row>
        <row r="309">
          <cell r="A309" t="str">
            <v>21.30.01.11</v>
          </cell>
          <cell r="B309" t="str">
            <v>-</v>
          </cell>
          <cell r="C309" t="str">
            <v>Ir s/ Mutuo</v>
          </cell>
          <cell r="D309">
            <v>220841.48</v>
          </cell>
          <cell r="E309" t="str">
            <v>C</v>
          </cell>
          <cell r="F309">
            <v>119190.84</v>
          </cell>
          <cell r="G309">
            <v>121165.23</v>
          </cell>
          <cell r="H309">
            <v>222815.87</v>
          </cell>
          <cell r="I309" t="str">
            <v>C</v>
          </cell>
        </row>
        <row r="310">
          <cell r="A310" t="str">
            <v>21.30.01.16</v>
          </cell>
          <cell r="B310" t="str">
            <v>-</v>
          </cell>
          <cell r="C310" t="str">
            <v>Pis/Cofins/Csl R.F Lei 10833/03</v>
          </cell>
          <cell r="D310">
            <v>88683.9</v>
          </cell>
          <cell r="E310" t="str">
            <v>C</v>
          </cell>
          <cell r="F310">
            <v>98606.17</v>
          </cell>
          <cell r="G310">
            <v>98707</v>
          </cell>
          <cell r="H310">
            <v>88784.73</v>
          </cell>
          <cell r="I310" t="str">
            <v>C</v>
          </cell>
        </row>
        <row r="311">
          <cell r="A311" t="str">
            <v>21.30.01.17</v>
          </cell>
          <cell r="B311" t="str">
            <v>-</v>
          </cell>
          <cell r="C311" t="str">
            <v>IRRF S/ ASSFIN</v>
          </cell>
          <cell r="D311">
            <v>5554.32</v>
          </cell>
          <cell r="E311" t="str">
            <v>C</v>
          </cell>
          <cell r="F311">
            <v>0</v>
          </cell>
          <cell r="G311">
            <v>0</v>
          </cell>
          <cell r="H311">
            <v>5554.32</v>
          </cell>
          <cell r="I311" t="str">
            <v>C</v>
          </cell>
        </row>
        <row r="312">
          <cell r="A312" t="str">
            <v>21.30.01.18</v>
          </cell>
          <cell r="B312" t="str">
            <v>-</v>
          </cell>
          <cell r="C312" t="str">
            <v>INSS s/Serviços Autônomo</v>
          </cell>
          <cell r="D312">
            <v>470.25</v>
          </cell>
          <cell r="E312" t="str">
            <v>C</v>
          </cell>
          <cell r="F312">
            <v>507.87</v>
          </cell>
          <cell r="G312">
            <v>395.01</v>
          </cell>
          <cell r="H312">
            <v>357.39</v>
          </cell>
          <cell r="I312" t="str">
            <v>C</v>
          </cell>
        </row>
        <row r="313">
          <cell r="A313" t="str">
            <v>21.30.01.19</v>
          </cell>
          <cell r="B313" t="str">
            <v>-</v>
          </cell>
          <cell r="C313" t="str">
            <v>IOF a Pagar</v>
          </cell>
          <cell r="D313">
            <v>300</v>
          </cell>
          <cell r="E313" t="str">
            <v>C</v>
          </cell>
          <cell r="F313">
            <v>1389.66</v>
          </cell>
          <cell r="G313">
            <v>3089.66</v>
          </cell>
          <cell r="H313">
            <v>2000</v>
          </cell>
          <cell r="I313" t="str">
            <v>C</v>
          </cell>
        </row>
        <row r="314">
          <cell r="A314" t="str">
            <v>21.30.01.20</v>
          </cell>
          <cell r="B314" t="str">
            <v>-</v>
          </cell>
          <cell r="C314" t="str">
            <v>IOF s/ Mutuo</v>
          </cell>
          <cell r="D314">
            <v>164017.57</v>
          </cell>
          <cell r="E314" t="str">
            <v>C</v>
          </cell>
          <cell r="F314">
            <v>3851.04</v>
          </cell>
          <cell r="G314">
            <v>4525.8900000000003</v>
          </cell>
          <cell r="H314">
            <v>164692.42000000001</v>
          </cell>
          <cell r="I314" t="str">
            <v>C</v>
          </cell>
        </row>
        <row r="315">
          <cell r="A315" t="str">
            <v>21.30.01.23</v>
          </cell>
          <cell r="B315" t="str">
            <v>-</v>
          </cell>
          <cell r="C315" t="str">
            <v>Irrf s/ PR</v>
          </cell>
          <cell r="D315">
            <v>420308.87</v>
          </cell>
          <cell r="E315" t="str">
            <v>C</v>
          </cell>
          <cell r="F315">
            <v>420308.87</v>
          </cell>
          <cell r="G315">
            <v>11742.8</v>
          </cell>
          <cell r="H315">
            <v>11742.8</v>
          </cell>
          <cell r="I315" t="str">
            <v>C</v>
          </cell>
        </row>
        <row r="316">
          <cell r="A316" t="str">
            <v>21.30.01.99</v>
          </cell>
          <cell r="B316" t="str">
            <v>-</v>
          </cell>
          <cell r="C316" t="str">
            <v>Transitoria de IRRF</v>
          </cell>
          <cell r="D316">
            <v>0</v>
          </cell>
          <cell r="F316">
            <v>90086.62</v>
          </cell>
          <cell r="G316">
            <v>90086.62</v>
          </cell>
          <cell r="H316">
            <v>0</v>
          </cell>
        </row>
        <row r="317">
          <cell r="A317" t="str">
            <v>21.35.00.00</v>
          </cell>
          <cell r="B317" t="str">
            <v>-</v>
          </cell>
          <cell r="C317" t="str">
            <v>Provisao p/ Ir.e Contrib.Social</v>
          </cell>
          <cell r="D317">
            <v>1419636.19</v>
          </cell>
          <cell r="E317" t="str">
            <v>C</v>
          </cell>
          <cell r="F317">
            <v>0</v>
          </cell>
          <cell r="G317">
            <v>0</v>
          </cell>
          <cell r="H317">
            <v>1419636.19</v>
          </cell>
          <cell r="I317" t="str">
            <v>C</v>
          </cell>
        </row>
        <row r="318">
          <cell r="A318" t="str">
            <v>21.35.01.00</v>
          </cell>
          <cell r="B318" t="str">
            <v>-</v>
          </cell>
          <cell r="C318" t="str">
            <v>Provisao p/ Ir.e Contrib.Social</v>
          </cell>
          <cell r="D318">
            <v>1419636.19</v>
          </cell>
          <cell r="E318" t="str">
            <v>C</v>
          </cell>
          <cell r="F318">
            <v>0</v>
          </cell>
          <cell r="G318">
            <v>0</v>
          </cell>
          <cell r="H318">
            <v>1419636.19</v>
          </cell>
          <cell r="I318" t="str">
            <v>C</v>
          </cell>
        </row>
        <row r="319">
          <cell r="A319" t="str">
            <v>21.35.01.01</v>
          </cell>
          <cell r="B319" t="str">
            <v>-</v>
          </cell>
          <cell r="C319" t="str">
            <v>Irpj a Recolher</v>
          </cell>
          <cell r="D319">
            <v>851772.85</v>
          </cell>
          <cell r="E319" t="str">
            <v>C</v>
          </cell>
          <cell r="F319">
            <v>0</v>
          </cell>
          <cell r="G319">
            <v>0</v>
          </cell>
          <cell r="H319">
            <v>851772.85</v>
          </cell>
          <cell r="I319" t="str">
            <v>C</v>
          </cell>
        </row>
        <row r="320">
          <cell r="A320" t="str">
            <v>21.35.01.02</v>
          </cell>
          <cell r="B320" t="str">
            <v>-</v>
          </cell>
          <cell r="C320" t="str">
            <v>Contr.Social s/Lucro a Recolher</v>
          </cell>
          <cell r="D320">
            <v>567863.34</v>
          </cell>
          <cell r="E320" t="str">
            <v>C</v>
          </cell>
          <cell r="F320">
            <v>0</v>
          </cell>
          <cell r="G320">
            <v>0</v>
          </cell>
          <cell r="H320">
            <v>567863.34</v>
          </cell>
          <cell r="I320" t="str">
            <v>C</v>
          </cell>
        </row>
        <row r="321">
          <cell r="A321" t="str">
            <v>21.41.00.00</v>
          </cell>
          <cell r="B321" t="str">
            <v>-</v>
          </cell>
          <cell r="C321" t="str">
            <v>Impostos e Contrib-Parcelamento REFIS</v>
          </cell>
          <cell r="D321">
            <v>269708.68</v>
          </cell>
          <cell r="E321" t="str">
            <v>C</v>
          </cell>
          <cell r="F321">
            <v>90859.29</v>
          </cell>
          <cell r="G321">
            <v>53191.9</v>
          </cell>
          <cell r="H321">
            <v>232041.29</v>
          </cell>
          <cell r="I321" t="str">
            <v>C</v>
          </cell>
        </row>
        <row r="322">
          <cell r="A322" t="str">
            <v>21.41.01.00</v>
          </cell>
          <cell r="B322" t="str">
            <v>-</v>
          </cell>
          <cell r="C322" t="str">
            <v>Impostos e Contrib - Parcelamento REFIS</v>
          </cell>
          <cell r="D322">
            <v>269708.68</v>
          </cell>
          <cell r="E322" t="str">
            <v>C</v>
          </cell>
          <cell r="F322">
            <v>90859.29</v>
          </cell>
          <cell r="G322">
            <v>53191.9</v>
          </cell>
          <cell r="H322">
            <v>232041.29</v>
          </cell>
          <cell r="I322" t="str">
            <v>C</v>
          </cell>
        </row>
        <row r="323">
          <cell r="A323" t="str">
            <v>21.41.01.01</v>
          </cell>
          <cell r="B323" t="str">
            <v>-</v>
          </cell>
          <cell r="C323" t="str">
            <v>Impostos REFIS</v>
          </cell>
          <cell r="D323">
            <v>269708.68</v>
          </cell>
          <cell r="E323" t="str">
            <v>C</v>
          </cell>
          <cell r="F323">
            <v>90859.29</v>
          </cell>
          <cell r="G323">
            <v>53191.9</v>
          </cell>
          <cell r="H323">
            <v>232041.29</v>
          </cell>
          <cell r="I323" t="str">
            <v>C</v>
          </cell>
        </row>
        <row r="324">
          <cell r="A324" t="str">
            <v>21.45.00.00</v>
          </cell>
          <cell r="B324" t="str">
            <v>-</v>
          </cell>
          <cell r="C324" t="str">
            <v>Obrigacoes com Pessoal</v>
          </cell>
          <cell r="D324">
            <v>491775.96</v>
          </cell>
          <cell r="E324" t="str">
            <v>C</v>
          </cell>
          <cell r="F324">
            <v>1503492.98</v>
          </cell>
          <cell r="G324">
            <v>1716319.1</v>
          </cell>
          <cell r="H324">
            <v>704602.08</v>
          </cell>
          <cell r="I324" t="str">
            <v>C</v>
          </cell>
        </row>
        <row r="325">
          <cell r="A325" t="str">
            <v>21.45.01.00</v>
          </cell>
          <cell r="B325" t="str">
            <v>-</v>
          </cell>
          <cell r="C325" t="str">
            <v>Obrigacoes com Pessoal</v>
          </cell>
          <cell r="D325">
            <v>491775.96</v>
          </cell>
          <cell r="E325" t="str">
            <v>C</v>
          </cell>
          <cell r="F325">
            <v>1503492.98</v>
          </cell>
          <cell r="G325">
            <v>1716319.1</v>
          </cell>
          <cell r="H325">
            <v>704602.08</v>
          </cell>
          <cell r="I325" t="str">
            <v>C</v>
          </cell>
        </row>
        <row r="326">
          <cell r="A326" t="str">
            <v>21.45.01.01</v>
          </cell>
          <cell r="B326" t="str">
            <v>-</v>
          </cell>
          <cell r="C326" t="str">
            <v>Salarios</v>
          </cell>
          <cell r="D326">
            <v>1292.18</v>
          </cell>
          <cell r="E326" t="str">
            <v>D</v>
          </cell>
          <cell r="F326">
            <v>1282610.99</v>
          </cell>
          <cell r="G326">
            <v>1381005.25</v>
          </cell>
          <cell r="H326">
            <v>97102.080000000002</v>
          </cell>
          <cell r="I326" t="str">
            <v>C</v>
          </cell>
        </row>
        <row r="327">
          <cell r="A327" t="str">
            <v>21.45.01.03</v>
          </cell>
          <cell r="B327" t="str">
            <v>-</v>
          </cell>
          <cell r="C327" t="str">
            <v>Particip no Resultado Empregado</v>
          </cell>
          <cell r="D327">
            <v>493068.14</v>
          </cell>
          <cell r="E327" t="str">
            <v>C</v>
          </cell>
          <cell r="F327">
            <v>220881.99</v>
          </cell>
          <cell r="G327">
            <v>335313.84999999998</v>
          </cell>
          <cell r="H327">
            <v>607500</v>
          </cell>
          <cell r="I327" t="str">
            <v>C</v>
          </cell>
        </row>
        <row r="328">
          <cell r="A328" t="str">
            <v>21.46.00.00</v>
          </cell>
          <cell r="B328" t="str">
            <v>-</v>
          </cell>
          <cell r="C328" t="str">
            <v>Outras Obrigacoes</v>
          </cell>
          <cell r="D328">
            <v>8736192.9299999997</v>
          </cell>
          <cell r="E328" t="str">
            <v>C</v>
          </cell>
          <cell r="F328">
            <v>3408363.2</v>
          </cell>
          <cell r="G328">
            <v>3457228.39</v>
          </cell>
          <cell r="H328">
            <v>8785058.1199999992</v>
          </cell>
          <cell r="I328" t="str">
            <v>C</v>
          </cell>
        </row>
        <row r="329">
          <cell r="A329" t="str">
            <v>21.46.01.00</v>
          </cell>
          <cell r="B329" t="str">
            <v>-</v>
          </cell>
          <cell r="C329" t="str">
            <v>Contas a Pagar</v>
          </cell>
          <cell r="D329">
            <v>4376103.9400000004</v>
          </cell>
          <cell r="E329" t="str">
            <v>C</v>
          </cell>
          <cell r="F329">
            <v>3408363.2</v>
          </cell>
          <cell r="G329">
            <v>3457228.39</v>
          </cell>
          <cell r="H329">
            <v>4424969.13</v>
          </cell>
          <cell r="I329" t="str">
            <v>C</v>
          </cell>
        </row>
        <row r="330">
          <cell r="A330" t="str">
            <v>21.46.01.01</v>
          </cell>
          <cell r="B330" t="str">
            <v>-</v>
          </cell>
          <cell r="C330" t="str">
            <v>Credores Diversos</v>
          </cell>
          <cell r="D330">
            <v>3911429.25</v>
          </cell>
          <cell r="E330" t="str">
            <v>C</v>
          </cell>
          <cell r="F330">
            <v>2847028.13</v>
          </cell>
          <cell r="G330">
            <v>2985739.65</v>
          </cell>
          <cell r="H330">
            <v>4050140.77</v>
          </cell>
          <cell r="I330" t="str">
            <v>C</v>
          </cell>
        </row>
        <row r="331">
          <cell r="A331" t="str">
            <v>21.46.01.02</v>
          </cell>
          <cell r="B331" t="str">
            <v>-</v>
          </cell>
          <cell r="C331" t="str">
            <v>Convenio Sesi/Senai</v>
          </cell>
          <cell r="D331">
            <v>2080.9</v>
          </cell>
          <cell r="E331" t="str">
            <v>C</v>
          </cell>
          <cell r="F331">
            <v>20233.23</v>
          </cell>
          <cell r="G331">
            <v>959.45</v>
          </cell>
          <cell r="H331">
            <v>17192.88</v>
          </cell>
          <cell r="I331" t="str">
            <v>D</v>
          </cell>
        </row>
        <row r="332">
          <cell r="A332" t="str">
            <v>21.46.01.05</v>
          </cell>
          <cell r="B332" t="str">
            <v>-</v>
          </cell>
          <cell r="C332" t="str">
            <v>Gremios</v>
          </cell>
          <cell r="D332">
            <v>2</v>
          </cell>
          <cell r="E332" t="str">
            <v>C</v>
          </cell>
          <cell r="F332">
            <v>102</v>
          </cell>
          <cell r="G332">
            <v>103</v>
          </cell>
          <cell r="H332">
            <v>3</v>
          </cell>
          <cell r="I332" t="str">
            <v>C</v>
          </cell>
        </row>
        <row r="333">
          <cell r="A333" t="str">
            <v>21.46.01.10</v>
          </cell>
          <cell r="B333" t="str">
            <v>-</v>
          </cell>
          <cell r="C333" t="str">
            <v>Contribuicao Ordinaria Valiaprev</v>
          </cell>
          <cell r="D333">
            <v>0</v>
          </cell>
          <cell r="F333">
            <v>33426.43</v>
          </cell>
          <cell r="G333">
            <v>33426.43</v>
          </cell>
          <cell r="H333">
            <v>0</v>
          </cell>
        </row>
        <row r="334">
          <cell r="A334" t="str">
            <v>21.46.01.11</v>
          </cell>
          <cell r="B334" t="str">
            <v>-</v>
          </cell>
          <cell r="C334" t="str">
            <v>Contribuic Esporadica Valiaprev</v>
          </cell>
          <cell r="D334">
            <v>0</v>
          </cell>
          <cell r="F334">
            <v>1636.63</v>
          </cell>
          <cell r="G334">
            <v>1636.63</v>
          </cell>
          <cell r="H334">
            <v>0</v>
          </cell>
        </row>
        <row r="336">
          <cell r="A336" t="str">
            <v>-----------</v>
          </cell>
          <cell r="B336" t="str">
            <v>--</v>
          </cell>
          <cell r="C336" t="str">
            <v>-------------------------------------------------------------------</v>
          </cell>
          <cell r="D336" t="str">
            <v>-------------------</v>
          </cell>
          <cell r="E336" t="str">
            <v>-</v>
          </cell>
          <cell r="F336" t="str">
            <v>-------------------</v>
          </cell>
          <cell r="G336" t="e">
            <v>#NAME?</v>
          </cell>
          <cell r="H336" t="str">
            <v>07AB - 1.00.01.068</v>
          </cell>
        </row>
        <row r="337">
          <cell r="A337" t="str">
            <v>_x000C_----------</v>
          </cell>
          <cell r="B337" t="str">
            <v>--</v>
          </cell>
          <cell r="C337" t="str">
            <v>-------------------------------------------------------------------</v>
          </cell>
          <cell r="D337" t="str">
            <v>-------------------</v>
          </cell>
          <cell r="E337" t="str">
            <v>-</v>
          </cell>
          <cell r="F337" t="str">
            <v>-------------------</v>
          </cell>
          <cell r="G337" t="str">
            <v>-------------------</v>
          </cell>
          <cell r="H337" t="str">
            <v>------ Página:</v>
          </cell>
        </row>
        <row r="338">
          <cell r="A338" t="str">
            <v>Urucum Mine</v>
          </cell>
          <cell r="B338" t="str">
            <v>ra</v>
          </cell>
          <cell r="C338" t="str">
            <v>ção S.A</v>
          </cell>
          <cell r="H338" t="str">
            <v>Balancete</v>
          </cell>
        </row>
        <row r="339">
          <cell r="A339" t="str">
            <v>Período: 01</v>
          </cell>
          <cell r="B339" t="str">
            <v>/0</v>
          </cell>
          <cell r="C339" t="str">
            <v>3/2008 A 31/03/2008 -----------------------------------------------</v>
          </cell>
          <cell r="D339" t="str">
            <v>-------------------</v>
          </cell>
          <cell r="E339" t="str">
            <v>-</v>
          </cell>
          <cell r="F339" t="str">
            <v>-------------------</v>
          </cell>
          <cell r="G339" t="str">
            <v>-------------------</v>
          </cell>
          <cell r="H339" t="str">
            <v>04/04/2008 - 13:5</v>
          </cell>
          <cell r="I339">
            <v>8</v>
          </cell>
        </row>
        <row r="341">
          <cell r="A341" t="str">
            <v>Título</v>
          </cell>
          <cell r="D341" t="str">
            <v>Saldo Inicial</v>
          </cell>
          <cell r="F341" t="str">
            <v>Débito</v>
          </cell>
          <cell r="G341" t="str">
            <v>Crédito</v>
          </cell>
          <cell r="H341" t="str">
            <v>Saldo Final</v>
          </cell>
        </row>
        <row r="342">
          <cell r="A342" t="str">
            <v>-----------</v>
          </cell>
          <cell r="B342" t="str">
            <v>--</v>
          </cell>
          <cell r="C342" t="str">
            <v>-------------------------------------------------------------------</v>
          </cell>
          <cell r="D342" t="str">
            <v>-----------------</v>
          </cell>
          <cell r="F342" t="str">
            <v>------------------</v>
          </cell>
          <cell r="G342" t="str">
            <v>------------------</v>
          </cell>
          <cell r="H342" t="str">
            <v>-----------------</v>
          </cell>
        </row>
        <row r="343">
          <cell r="A343" t="str">
            <v>21.46.01.14</v>
          </cell>
          <cell r="B343" t="str">
            <v>-</v>
          </cell>
          <cell r="C343" t="str">
            <v>Cooperativa Credito MG-Credivale</v>
          </cell>
          <cell r="D343">
            <v>22597.49</v>
          </cell>
          <cell r="E343" t="str">
            <v>C</v>
          </cell>
          <cell r="F343">
            <v>22597.49</v>
          </cell>
          <cell r="G343">
            <v>21453.82</v>
          </cell>
          <cell r="H343">
            <v>21453.82</v>
          </cell>
          <cell r="I343" t="str">
            <v>C</v>
          </cell>
        </row>
        <row r="344">
          <cell r="A344" t="str">
            <v>21.46.01.20</v>
          </cell>
          <cell r="B344" t="str">
            <v>-</v>
          </cell>
          <cell r="C344" t="str">
            <v>Emprest. Habitacional - Valia</v>
          </cell>
          <cell r="D344">
            <v>0</v>
          </cell>
          <cell r="F344">
            <v>12016.9</v>
          </cell>
          <cell r="G344">
            <v>12016.9</v>
          </cell>
          <cell r="H344">
            <v>0</v>
          </cell>
        </row>
        <row r="345">
          <cell r="A345" t="str">
            <v>21.46.01.21</v>
          </cell>
          <cell r="B345" t="str">
            <v>-</v>
          </cell>
          <cell r="C345" t="str">
            <v>Emprestimos Valia - Outros</v>
          </cell>
          <cell r="D345">
            <v>0</v>
          </cell>
          <cell r="F345">
            <v>31328.09</v>
          </cell>
          <cell r="G345">
            <v>31328.09</v>
          </cell>
          <cell r="H345">
            <v>0</v>
          </cell>
        </row>
        <row r="346">
          <cell r="A346" t="str">
            <v>21.46.01.90</v>
          </cell>
          <cell r="B346" t="str">
            <v>-</v>
          </cell>
          <cell r="C346" t="str">
            <v>Fornecedores a Classificar</v>
          </cell>
          <cell r="D346">
            <v>439994.3</v>
          </cell>
          <cell r="E346" t="str">
            <v>C</v>
          </cell>
          <cell r="F346">
            <v>439994.3</v>
          </cell>
          <cell r="G346">
            <v>370564.42</v>
          </cell>
          <cell r="H346">
            <v>370564.42</v>
          </cell>
          <cell r="I346" t="str">
            <v>C</v>
          </cell>
        </row>
        <row r="347">
          <cell r="A347" t="str">
            <v>21.46.02.00</v>
          </cell>
          <cell r="B347" t="str">
            <v>-</v>
          </cell>
          <cell r="C347" t="str">
            <v>Dividendos e Juros s/Capital Proprio</v>
          </cell>
          <cell r="D347">
            <v>4360088.99</v>
          </cell>
          <cell r="E347" t="str">
            <v>C</v>
          </cell>
          <cell r="F347">
            <v>0</v>
          </cell>
          <cell r="G347">
            <v>0</v>
          </cell>
          <cell r="H347">
            <v>4360088.99</v>
          </cell>
          <cell r="I347" t="str">
            <v>C</v>
          </cell>
        </row>
        <row r="348">
          <cell r="A348" t="str">
            <v>21.46.02.02</v>
          </cell>
          <cell r="B348" t="str">
            <v>-</v>
          </cell>
          <cell r="C348" t="str">
            <v>Dividendos a Pagar a Cvrd</v>
          </cell>
          <cell r="D348">
            <v>4360088.99</v>
          </cell>
          <cell r="E348" t="str">
            <v>C</v>
          </cell>
          <cell r="F348">
            <v>0</v>
          </cell>
          <cell r="G348">
            <v>0</v>
          </cell>
          <cell r="H348">
            <v>4360088.99</v>
          </cell>
          <cell r="I348" t="str">
            <v>C</v>
          </cell>
        </row>
        <row r="349">
          <cell r="A349" t="str">
            <v>21.57.00.00</v>
          </cell>
          <cell r="B349" t="str">
            <v>-</v>
          </cell>
          <cell r="C349" t="str">
            <v>Provisoes</v>
          </cell>
          <cell r="D349">
            <v>1239966.8600000001</v>
          </cell>
          <cell r="E349" t="str">
            <v>C</v>
          </cell>
          <cell r="F349">
            <v>145510.49</v>
          </cell>
          <cell r="G349">
            <v>167235.28</v>
          </cell>
          <cell r="H349">
            <v>1261691.6499999999</v>
          </cell>
          <cell r="I349" t="str">
            <v>C</v>
          </cell>
        </row>
        <row r="350">
          <cell r="A350" t="str">
            <v>21.57.01.00</v>
          </cell>
          <cell r="B350" t="str">
            <v>-</v>
          </cell>
          <cell r="C350" t="str">
            <v>Provisoes</v>
          </cell>
          <cell r="D350">
            <v>1239966.8600000001</v>
          </cell>
          <cell r="E350" t="str">
            <v>C</v>
          </cell>
          <cell r="F350">
            <v>145510.49</v>
          </cell>
          <cell r="G350">
            <v>167235.28</v>
          </cell>
          <cell r="H350">
            <v>1261691.6499999999</v>
          </cell>
          <cell r="I350" t="str">
            <v>C</v>
          </cell>
        </row>
        <row r="351">
          <cell r="A351" t="str">
            <v>21.57.01.02</v>
          </cell>
          <cell r="B351" t="str">
            <v>-</v>
          </cell>
          <cell r="C351" t="str">
            <v>Provisao 13 Salario</v>
          </cell>
          <cell r="D351">
            <v>169741.77</v>
          </cell>
          <cell r="E351" t="str">
            <v>C</v>
          </cell>
          <cell r="F351">
            <v>499.91</v>
          </cell>
          <cell r="G351">
            <v>82279.94</v>
          </cell>
          <cell r="H351">
            <v>251521.8</v>
          </cell>
          <cell r="I351" t="str">
            <v>C</v>
          </cell>
        </row>
        <row r="352">
          <cell r="A352" t="str">
            <v>21.57.01.03</v>
          </cell>
          <cell r="B352" t="str">
            <v>-</v>
          </cell>
          <cell r="C352" t="str">
            <v>Provisao de Ferias</v>
          </cell>
          <cell r="D352">
            <v>1070225.0900000001</v>
          </cell>
          <cell r="E352" t="str">
            <v>C</v>
          </cell>
          <cell r="F352">
            <v>145010.57999999999</v>
          </cell>
          <cell r="G352">
            <v>84955.34</v>
          </cell>
          <cell r="H352">
            <v>1010169.85</v>
          </cell>
          <cell r="I352" t="str">
            <v>C</v>
          </cell>
        </row>
        <row r="353">
          <cell r="A353" t="str">
            <v>22.00.00.00</v>
          </cell>
          <cell r="B353" t="str">
            <v>-</v>
          </cell>
          <cell r="C353" t="str">
            <v>Exigivel a Longo Prazo</v>
          </cell>
          <cell r="D353">
            <v>101467422.83</v>
          </cell>
          <cell r="E353" t="str">
            <v>C</v>
          </cell>
          <cell r="F353">
            <v>168061.01</v>
          </cell>
          <cell r="G353">
            <v>1343412.29</v>
          </cell>
          <cell r="H353">
            <v>102642774.11</v>
          </cell>
          <cell r="I353" t="str">
            <v>C</v>
          </cell>
        </row>
        <row r="354">
          <cell r="A354" t="str">
            <v>22.15.00.00</v>
          </cell>
          <cell r="B354" t="str">
            <v>-</v>
          </cell>
          <cell r="C354" t="str">
            <v>Contratos de Mutuo</v>
          </cell>
          <cell r="D354">
            <v>87022804.319999993</v>
          </cell>
          <cell r="E354" t="str">
            <v>C</v>
          </cell>
          <cell r="F354">
            <v>125794.03</v>
          </cell>
          <cell r="G354">
            <v>1137215.1000000001</v>
          </cell>
          <cell r="H354">
            <v>88034225.390000001</v>
          </cell>
          <cell r="I354" t="str">
            <v>C</v>
          </cell>
        </row>
        <row r="355">
          <cell r="A355" t="str">
            <v>22.15.01.00</v>
          </cell>
          <cell r="B355" t="str">
            <v>-</v>
          </cell>
          <cell r="C355" t="str">
            <v>Contratos de Mutuo</v>
          </cell>
          <cell r="D355">
            <v>87022804.319999993</v>
          </cell>
          <cell r="E355" t="str">
            <v>C</v>
          </cell>
          <cell r="F355">
            <v>125794.03</v>
          </cell>
          <cell r="G355">
            <v>1137215.1000000001</v>
          </cell>
          <cell r="H355">
            <v>88034225.390000001</v>
          </cell>
          <cell r="I355" t="str">
            <v>C</v>
          </cell>
        </row>
        <row r="356">
          <cell r="A356" t="str">
            <v>22.15.01.01</v>
          </cell>
          <cell r="B356" t="str">
            <v>-</v>
          </cell>
          <cell r="C356" t="str">
            <v>Contrato de Mutuo-Cpfl</v>
          </cell>
          <cell r="D356">
            <v>87016777.870000005</v>
          </cell>
          <cell r="E356" t="str">
            <v>C</v>
          </cell>
          <cell r="F356">
            <v>120751.43</v>
          </cell>
          <cell r="G356">
            <v>1132754.97</v>
          </cell>
          <cell r="H356">
            <v>88028781.409999996</v>
          </cell>
          <cell r="I356" t="str">
            <v>C</v>
          </cell>
        </row>
        <row r="357">
          <cell r="A357" t="str">
            <v>22.15.01.11</v>
          </cell>
          <cell r="B357" t="str">
            <v>-</v>
          </cell>
          <cell r="C357" t="str">
            <v>Contrato de Mutuo-Urucum</v>
          </cell>
          <cell r="D357">
            <v>6026.45</v>
          </cell>
          <cell r="E357" t="str">
            <v>C</v>
          </cell>
          <cell r="F357">
            <v>1011.87</v>
          </cell>
          <cell r="G357">
            <v>429.4</v>
          </cell>
          <cell r="H357">
            <v>5443.98</v>
          </cell>
          <cell r="I357" t="str">
            <v>C</v>
          </cell>
        </row>
        <row r="358">
          <cell r="A358" t="str">
            <v>22.15.01.99</v>
          </cell>
          <cell r="B358" t="str">
            <v>-</v>
          </cell>
          <cell r="C358" t="str">
            <v>Transitoria de Mutuo</v>
          </cell>
          <cell r="D358">
            <v>0</v>
          </cell>
          <cell r="F358">
            <v>4030.73</v>
          </cell>
          <cell r="G358">
            <v>4030.73</v>
          </cell>
          <cell r="H358">
            <v>0</v>
          </cell>
        </row>
        <row r="359">
          <cell r="A359" t="str">
            <v>22.25.00.00</v>
          </cell>
          <cell r="B359" t="str">
            <v>-</v>
          </cell>
          <cell r="C359" t="str">
            <v>Outras Obrigacoes</v>
          </cell>
          <cell r="D359">
            <v>1049658.3999999999</v>
          </cell>
          <cell r="E359" t="str">
            <v>C</v>
          </cell>
          <cell r="F359">
            <v>42266.98</v>
          </cell>
          <cell r="G359">
            <v>65197.19</v>
          </cell>
          <cell r="H359">
            <v>1072588.6100000001</v>
          </cell>
          <cell r="I359" t="str">
            <v>C</v>
          </cell>
        </row>
        <row r="360">
          <cell r="A360" t="str">
            <v>22.25.02.00</v>
          </cell>
          <cell r="B360" t="str">
            <v>-</v>
          </cell>
          <cell r="C360" t="str">
            <v>Impostos e Contrib - Parcelamento REFIS</v>
          </cell>
          <cell r="D360">
            <v>963245.25</v>
          </cell>
          <cell r="E360" t="str">
            <v>C</v>
          </cell>
          <cell r="F360">
            <v>42266.98</v>
          </cell>
          <cell r="G360">
            <v>65197.19</v>
          </cell>
          <cell r="H360">
            <v>986175.46</v>
          </cell>
          <cell r="I360" t="str">
            <v>C</v>
          </cell>
        </row>
        <row r="361">
          <cell r="A361" t="str">
            <v>22.25.02.15</v>
          </cell>
          <cell r="B361" t="str">
            <v>-</v>
          </cell>
          <cell r="C361" t="str">
            <v>Impostos REFIS</v>
          </cell>
          <cell r="D361">
            <v>963245.25</v>
          </cell>
          <cell r="E361" t="str">
            <v>C</v>
          </cell>
          <cell r="F361">
            <v>42266.98</v>
          </cell>
          <cell r="G361">
            <v>65197.19</v>
          </cell>
          <cell r="H361">
            <v>986175.46</v>
          </cell>
          <cell r="I361" t="str">
            <v>C</v>
          </cell>
        </row>
        <row r="362">
          <cell r="A362" t="str">
            <v>22.25.11.00</v>
          </cell>
          <cell r="B362" t="str">
            <v>-</v>
          </cell>
          <cell r="C362" t="str">
            <v>Caucoes s/ Contratos</v>
          </cell>
          <cell r="D362">
            <v>86413.15</v>
          </cell>
          <cell r="E362" t="str">
            <v>C</v>
          </cell>
          <cell r="F362">
            <v>0</v>
          </cell>
          <cell r="G362">
            <v>0</v>
          </cell>
          <cell r="H362">
            <v>86413.15</v>
          </cell>
          <cell r="I362" t="str">
            <v>C</v>
          </cell>
        </row>
        <row r="363">
          <cell r="A363" t="str">
            <v>22.25.11.01</v>
          </cell>
          <cell r="B363" t="str">
            <v>-</v>
          </cell>
          <cell r="C363" t="str">
            <v>Caucoes s/ Contratos</v>
          </cell>
          <cell r="D363">
            <v>86413.15</v>
          </cell>
          <cell r="E363" t="str">
            <v>C</v>
          </cell>
          <cell r="F363">
            <v>0</v>
          </cell>
          <cell r="G363">
            <v>0</v>
          </cell>
          <cell r="H363">
            <v>86413.15</v>
          </cell>
          <cell r="I363" t="str">
            <v>C</v>
          </cell>
        </row>
        <row r="364">
          <cell r="A364" t="str">
            <v>22.30.00.00</v>
          </cell>
          <cell r="B364" t="str">
            <v>-</v>
          </cell>
          <cell r="C364" t="str">
            <v>Provisoes</v>
          </cell>
          <cell r="D364">
            <v>13394960.109999999</v>
          </cell>
          <cell r="E364" t="str">
            <v>C</v>
          </cell>
          <cell r="F364">
            <v>0</v>
          </cell>
          <cell r="G364">
            <v>141000</v>
          </cell>
          <cell r="H364">
            <v>13535960.109999999</v>
          </cell>
          <cell r="I364" t="str">
            <v>C</v>
          </cell>
        </row>
        <row r="365">
          <cell r="A365" t="str">
            <v>22.30.02.00</v>
          </cell>
          <cell r="B365" t="str">
            <v>-</v>
          </cell>
          <cell r="C365" t="str">
            <v>Provisão Passivo Contingente</v>
          </cell>
          <cell r="D365">
            <v>4877960.1100000003</v>
          </cell>
          <cell r="E365" t="str">
            <v>C</v>
          </cell>
          <cell r="F365">
            <v>0</v>
          </cell>
          <cell r="G365">
            <v>30000</v>
          </cell>
          <cell r="H365">
            <v>4907960.1100000003</v>
          </cell>
          <cell r="I365" t="str">
            <v>C</v>
          </cell>
        </row>
        <row r="366">
          <cell r="A366" t="str">
            <v>22.30.02.01</v>
          </cell>
          <cell r="B366" t="str">
            <v>-</v>
          </cell>
          <cell r="C366" t="str">
            <v>Prov.Passivo Conting. Tributário</v>
          </cell>
          <cell r="D366">
            <v>821042.94</v>
          </cell>
          <cell r="E366" t="str">
            <v>C</v>
          </cell>
          <cell r="F366">
            <v>0</v>
          </cell>
          <cell r="G366">
            <v>6000</v>
          </cell>
          <cell r="H366">
            <v>827042.94</v>
          </cell>
          <cell r="I366" t="str">
            <v>C</v>
          </cell>
        </row>
        <row r="367">
          <cell r="A367" t="str">
            <v>22.30.02.02</v>
          </cell>
          <cell r="B367" t="str">
            <v>-</v>
          </cell>
          <cell r="C367" t="str">
            <v>Prov.Passivo Conting. Tributário - ICMS</v>
          </cell>
          <cell r="D367">
            <v>74896.23</v>
          </cell>
          <cell r="E367" t="str">
            <v>C</v>
          </cell>
          <cell r="F367">
            <v>0</v>
          </cell>
          <cell r="G367">
            <v>1000</v>
          </cell>
          <cell r="H367">
            <v>75896.23</v>
          </cell>
          <cell r="I367" t="str">
            <v>C</v>
          </cell>
        </row>
        <row r="368">
          <cell r="A368" t="str">
            <v>22.30.02.04</v>
          </cell>
          <cell r="B368" t="str">
            <v>-</v>
          </cell>
          <cell r="C368" t="str">
            <v>Prov.Passivo Conting. Tributário - PIS</v>
          </cell>
          <cell r="D368">
            <v>815662.73</v>
          </cell>
          <cell r="E368" t="str">
            <v>C</v>
          </cell>
          <cell r="F368">
            <v>0</v>
          </cell>
          <cell r="G368">
            <v>6000</v>
          </cell>
          <cell r="H368">
            <v>821662.73</v>
          </cell>
          <cell r="I368" t="str">
            <v>C</v>
          </cell>
        </row>
        <row r="369">
          <cell r="A369" t="str">
            <v>22.30.02.07</v>
          </cell>
          <cell r="B369" t="str">
            <v>-</v>
          </cell>
          <cell r="C369" t="str">
            <v>Prov.Passivo Conting. Tributário - IR</v>
          </cell>
          <cell r="D369">
            <v>1459910.06</v>
          </cell>
          <cell r="E369" t="str">
            <v>C</v>
          </cell>
          <cell r="F369">
            <v>0</v>
          </cell>
          <cell r="G369">
            <v>11000</v>
          </cell>
          <cell r="H369">
            <v>1470910.06</v>
          </cell>
          <cell r="I369" t="str">
            <v>C</v>
          </cell>
        </row>
        <row r="370">
          <cell r="A370" t="str">
            <v>22.30.02.08</v>
          </cell>
          <cell r="B370" t="str">
            <v>-</v>
          </cell>
          <cell r="C370" t="str">
            <v>Prov.Passivo Conting. Tributário - CSLL</v>
          </cell>
          <cell r="D370">
            <v>37413.29</v>
          </cell>
          <cell r="E370" t="str">
            <v>C</v>
          </cell>
          <cell r="F370">
            <v>0</v>
          </cell>
          <cell r="G370">
            <v>0</v>
          </cell>
          <cell r="H370">
            <v>37413.29</v>
          </cell>
          <cell r="I370" t="str">
            <v>C</v>
          </cell>
        </row>
        <row r="371">
          <cell r="A371" t="str">
            <v>22.30.02.30</v>
          </cell>
          <cell r="B371" t="str">
            <v>-</v>
          </cell>
          <cell r="C371" t="str">
            <v>Prov.Passivo Conting Cível</v>
          </cell>
          <cell r="D371">
            <v>695064.02</v>
          </cell>
          <cell r="E371" t="str">
            <v>C</v>
          </cell>
          <cell r="F371">
            <v>0</v>
          </cell>
          <cell r="G371">
            <v>5000</v>
          </cell>
          <cell r="H371">
            <v>700064.02</v>
          </cell>
          <cell r="I371" t="str">
            <v>C</v>
          </cell>
        </row>
        <row r="372">
          <cell r="A372" t="str">
            <v>22.30.02.40</v>
          </cell>
          <cell r="B372" t="str">
            <v>-</v>
          </cell>
          <cell r="C372" t="str">
            <v>Prov.Passivo Conting. Trabalhista</v>
          </cell>
          <cell r="D372">
            <v>174030.41</v>
          </cell>
          <cell r="E372" t="str">
            <v>C</v>
          </cell>
          <cell r="F372">
            <v>0</v>
          </cell>
          <cell r="G372">
            <v>1000</v>
          </cell>
          <cell r="H372">
            <v>175030.41</v>
          </cell>
          <cell r="I372" t="str">
            <v>C</v>
          </cell>
        </row>
        <row r="373">
          <cell r="A373" t="str">
            <v>22.30.02.64</v>
          </cell>
          <cell r="B373" t="str">
            <v>-</v>
          </cell>
          <cell r="C373" t="str">
            <v>Prov. Passivo Contingente Ambiental-MS</v>
          </cell>
          <cell r="D373">
            <v>799940.43</v>
          </cell>
          <cell r="E373" t="str">
            <v>C</v>
          </cell>
          <cell r="F373">
            <v>0</v>
          </cell>
          <cell r="G373">
            <v>0</v>
          </cell>
          <cell r="H373">
            <v>799940.43</v>
          </cell>
          <cell r="I373" t="str">
            <v>C</v>
          </cell>
        </row>
        <row r="374">
          <cell r="A374" t="str">
            <v>22.30.10.00</v>
          </cell>
          <cell r="B374" t="str">
            <v>-</v>
          </cell>
          <cell r="C374" t="str">
            <v>Provisão p/Desativar Ativo Ambiental</v>
          </cell>
          <cell r="D374">
            <v>8517000</v>
          </cell>
          <cell r="E374" t="str">
            <v>C</v>
          </cell>
          <cell r="F374">
            <v>0</v>
          </cell>
          <cell r="G374">
            <v>111000</v>
          </cell>
          <cell r="H374">
            <v>8628000</v>
          </cell>
          <cell r="I374" t="str">
            <v>C</v>
          </cell>
        </row>
        <row r="375">
          <cell r="A375" t="str">
            <v>22.30.10.01</v>
          </cell>
          <cell r="B375" t="str">
            <v>-</v>
          </cell>
          <cell r="C375" t="str">
            <v>Provisão p/Desativar Ativo Ambiental</v>
          </cell>
          <cell r="D375">
            <v>8517000</v>
          </cell>
          <cell r="E375" t="str">
            <v>C</v>
          </cell>
          <cell r="F375">
            <v>0</v>
          </cell>
          <cell r="G375">
            <v>111000</v>
          </cell>
          <cell r="H375">
            <v>8628000</v>
          </cell>
          <cell r="I375" t="str">
            <v>C</v>
          </cell>
        </row>
        <row r="376">
          <cell r="A376" t="str">
            <v>24.00.00.00</v>
          </cell>
          <cell r="B376" t="str">
            <v>-</v>
          </cell>
          <cell r="C376" t="str">
            <v>Patrimonio Liquido</v>
          </cell>
          <cell r="D376">
            <v>48599330.979999997</v>
          </cell>
          <cell r="E376" t="str">
            <v>C</v>
          </cell>
          <cell r="F376">
            <v>0</v>
          </cell>
          <cell r="G376">
            <v>0</v>
          </cell>
          <cell r="H376">
            <v>48599330.979999997</v>
          </cell>
          <cell r="I376" t="str">
            <v>C</v>
          </cell>
        </row>
        <row r="377">
          <cell r="A377" t="str">
            <v>24.01.00.00</v>
          </cell>
          <cell r="B377" t="str">
            <v>-</v>
          </cell>
          <cell r="C377" t="str">
            <v>Capital</v>
          </cell>
          <cell r="D377">
            <v>31307604.66</v>
          </cell>
          <cell r="E377" t="str">
            <v>C</v>
          </cell>
          <cell r="F377">
            <v>0</v>
          </cell>
          <cell r="G377">
            <v>0</v>
          </cell>
          <cell r="H377">
            <v>31307604.66</v>
          </cell>
          <cell r="I377" t="str">
            <v>C</v>
          </cell>
        </row>
        <row r="378">
          <cell r="A378" t="str">
            <v>24.01.01.00</v>
          </cell>
          <cell r="B378" t="str">
            <v>-</v>
          </cell>
          <cell r="C378" t="str">
            <v>Capital Social</v>
          </cell>
          <cell r="D378">
            <v>15708898.140000001</v>
          </cell>
          <cell r="E378" t="str">
            <v>C</v>
          </cell>
          <cell r="F378">
            <v>0</v>
          </cell>
          <cell r="G378">
            <v>0</v>
          </cell>
          <cell r="H378">
            <v>15708898.140000001</v>
          </cell>
          <cell r="I378" t="str">
            <v>C</v>
          </cell>
        </row>
        <row r="379">
          <cell r="A379" t="str">
            <v>24.01.01.01</v>
          </cell>
          <cell r="B379" t="str">
            <v>-</v>
          </cell>
          <cell r="C379" t="str">
            <v>Capital Social Autorizado</v>
          </cell>
          <cell r="D379">
            <v>15708898.140000001</v>
          </cell>
          <cell r="E379" t="str">
            <v>C</v>
          </cell>
          <cell r="F379">
            <v>0</v>
          </cell>
          <cell r="G379">
            <v>0</v>
          </cell>
          <cell r="H379">
            <v>15708898.140000001</v>
          </cell>
          <cell r="I379" t="str">
            <v>C</v>
          </cell>
        </row>
        <row r="380">
          <cell r="A380" t="str">
            <v>24.01.10.00</v>
          </cell>
          <cell r="B380" t="str">
            <v>-</v>
          </cell>
          <cell r="C380" t="str">
            <v>Reservas de Capital</v>
          </cell>
          <cell r="D380">
            <v>15598706.52</v>
          </cell>
          <cell r="E380" t="str">
            <v>C</v>
          </cell>
          <cell r="F380">
            <v>0</v>
          </cell>
          <cell r="G380">
            <v>0</v>
          </cell>
          <cell r="H380">
            <v>15598706.52</v>
          </cell>
          <cell r="I380" t="str">
            <v>C</v>
          </cell>
        </row>
        <row r="381">
          <cell r="A381" t="str">
            <v>24.01.10.04</v>
          </cell>
          <cell r="B381" t="str">
            <v>-</v>
          </cell>
          <cell r="C381" t="str">
            <v>Reserva Incentivo Fiscal</v>
          </cell>
          <cell r="D381">
            <v>353090.65</v>
          </cell>
          <cell r="E381" t="str">
            <v>C</v>
          </cell>
          <cell r="F381">
            <v>0</v>
          </cell>
          <cell r="G381">
            <v>0</v>
          </cell>
          <cell r="H381">
            <v>353090.65</v>
          </cell>
          <cell r="I381" t="str">
            <v>C</v>
          </cell>
        </row>
        <row r="382">
          <cell r="A382" t="str">
            <v>24.01.10.05</v>
          </cell>
          <cell r="B382" t="str">
            <v>-</v>
          </cell>
          <cell r="C382" t="str">
            <v>Reserva Espec Art.2 Lei 8200/91</v>
          </cell>
          <cell r="D382">
            <v>15245615.869999999</v>
          </cell>
          <cell r="E382" t="str">
            <v>C</v>
          </cell>
          <cell r="F382">
            <v>0</v>
          </cell>
          <cell r="G382">
            <v>0</v>
          </cell>
          <cell r="H382">
            <v>15245615.869999999</v>
          </cell>
          <cell r="I382" t="str">
            <v>C</v>
          </cell>
        </row>
        <row r="383">
          <cell r="A383" t="str">
            <v>24.10.00.00</v>
          </cell>
          <cell r="B383" t="str">
            <v>-</v>
          </cell>
          <cell r="C383" t="str">
            <v>Reservas</v>
          </cell>
          <cell r="D383">
            <v>15708898.140000001</v>
          </cell>
          <cell r="E383" t="str">
            <v>C</v>
          </cell>
          <cell r="F383">
            <v>0</v>
          </cell>
          <cell r="G383">
            <v>0</v>
          </cell>
          <cell r="H383">
            <v>15708898.140000001</v>
          </cell>
          <cell r="I383" t="str">
            <v>C</v>
          </cell>
        </row>
        <row r="384">
          <cell r="A384" t="str">
            <v>24.10.10.00</v>
          </cell>
          <cell r="B384" t="str">
            <v>-</v>
          </cell>
          <cell r="C384" t="str">
            <v>Reservas de Lucros</v>
          </cell>
          <cell r="D384">
            <v>15708898.140000001</v>
          </cell>
          <cell r="E384" t="str">
            <v>C</v>
          </cell>
          <cell r="F384">
            <v>0</v>
          </cell>
          <cell r="G384">
            <v>0</v>
          </cell>
          <cell r="H384">
            <v>15708898.140000001</v>
          </cell>
          <cell r="I384" t="str">
            <v>C</v>
          </cell>
        </row>
        <row r="385">
          <cell r="A385" t="str">
            <v>24.10.10.01</v>
          </cell>
          <cell r="B385" t="str">
            <v>-</v>
          </cell>
          <cell r="C385" t="str">
            <v>Reserva Legal</v>
          </cell>
          <cell r="D385">
            <v>3141779.63</v>
          </cell>
          <cell r="E385" t="str">
            <v>C</v>
          </cell>
          <cell r="F385">
            <v>0</v>
          </cell>
          <cell r="G385">
            <v>0</v>
          </cell>
          <cell r="H385">
            <v>3141779.63</v>
          </cell>
          <cell r="I385" t="str">
            <v>C</v>
          </cell>
        </row>
        <row r="386">
          <cell r="A386" t="str">
            <v>24.10.10.06</v>
          </cell>
          <cell r="B386" t="str">
            <v>-</v>
          </cell>
          <cell r="C386" t="str">
            <v>Reserva de Expansao / Investimentos</v>
          </cell>
          <cell r="D386">
            <v>12567118.51</v>
          </cell>
          <cell r="E386" t="str">
            <v>C</v>
          </cell>
          <cell r="F386">
            <v>0</v>
          </cell>
          <cell r="G386">
            <v>0</v>
          </cell>
          <cell r="H386">
            <v>12567118.51</v>
          </cell>
          <cell r="I386" t="str">
            <v>C</v>
          </cell>
        </row>
        <row r="387">
          <cell r="A387" t="str">
            <v>24.20.00.00</v>
          </cell>
          <cell r="B387" t="str">
            <v>-</v>
          </cell>
          <cell r="C387" t="str">
            <v>Lucros e Prejuizos Acumulados</v>
          </cell>
          <cell r="D387">
            <v>1582828.18</v>
          </cell>
          <cell r="E387" t="str">
            <v>C</v>
          </cell>
          <cell r="F387">
            <v>0</v>
          </cell>
          <cell r="G387">
            <v>0</v>
          </cell>
          <cell r="H387">
            <v>1582828.18</v>
          </cell>
          <cell r="I387" t="str">
            <v>C</v>
          </cell>
        </row>
        <row r="388">
          <cell r="A388" t="str">
            <v>24.20.01.00</v>
          </cell>
          <cell r="B388" t="str">
            <v>-</v>
          </cell>
          <cell r="C388" t="str">
            <v>Lucros e Prejuizos Acumulados</v>
          </cell>
          <cell r="D388">
            <v>1582828.18</v>
          </cell>
          <cell r="E388" t="str">
            <v>C</v>
          </cell>
          <cell r="F388">
            <v>0</v>
          </cell>
          <cell r="G388">
            <v>0</v>
          </cell>
          <cell r="H388">
            <v>1582828.18</v>
          </cell>
          <cell r="I388" t="str">
            <v>C</v>
          </cell>
        </row>
        <row r="389">
          <cell r="A389" t="str">
            <v>24.20.01.04</v>
          </cell>
          <cell r="B389" t="str">
            <v>-</v>
          </cell>
          <cell r="C389" t="str">
            <v>Lucros(Prej) Acum. Exercic.em Curso</v>
          </cell>
          <cell r="D389">
            <v>1582828.18</v>
          </cell>
          <cell r="E389" t="str">
            <v>C</v>
          </cell>
          <cell r="F389">
            <v>0</v>
          </cell>
          <cell r="G389">
            <v>0</v>
          </cell>
          <cell r="H389">
            <v>1582828.18</v>
          </cell>
          <cell r="I389" t="str">
            <v>C</v>
          </cell>
        </row>
        <row r="390">
          <cell r="A390" t="str">
            <v>30.00.00.00</v>
          </cell>
          <cell r="B390" t="str">
            <v>-</v>
          </cell>
          <cell r="C390" t="str">
            <v>Resultado</v>
          </cell>
          <cell r="D390">
            <v>0</v>
          </cell>
          <cell r="F390">
            <v>6881301.1699999999</v>
          </cell>
          <cell r="G390">
            <v>14025249</v>
          </cell>
          <cell r="H390">
            <v>7143947.8300000001</v>
          </cell>
          <cell r="I390" t="str">
            <v>C</v>
          </cell>
        </row>
        <row r="391">
          <cell r="A391" t="str">
            <v>31.00.00.00</v>
          </cell>
          <cell r="B391" t="str">
            <v>-</v>
          </cell>
          <cell r="C391" t="str">
            <v>Resultado Operacional Bruto</v>
          </cell>
          <cell r="D391">
            <v>33234172.899999999</v>
          </cell>
          <cell r="E391" t="str">
            <v>C</v>
          </cell>
          <cell r="F391">
            <v>2518651.52</v>
          </cell>
          <cell r="G391">
            <v>13235827.939999999</v>
          </cell>
          <cell r="H391">
            <v>43951349.32</v>
          </cell>
          <cell r="I391" t="str">
            <v>C</v>
          </cell>
        </row>
        <row r="392">
          <cell r="A392" t="str">
            <v>31.01.00.00</v>
          </cell>
          <cell r="B392" t="str">
            <v>-</v>
          </cell>
          <cell r="C392" t="str">
            <v>Receitas de Vendas</v>
          </cell>
          <cell r="D392">
            <v>23122987.100000001</v>
          </cell>
          <cell r="E392" t="str">
            <v>C</v>
          </cell>
          <cell r="F392">
            <v>0</v>
          </cell>
          <cell r="G392">
            <v>9524049.9600000009</v>
          </cell>
          <cell r="H392">
            <v>32647037.059999999</v>
          </cell>
          <cell r="I392" t="str">
            <v>C</v>
          </cell>
        </row>
        <row r="393">
          <cell r="A393" t="str">
            <v>31.01.01.00</v>
          </cell>
          <cell r="B393" t="str">
            <v>-</v>
          </cell>
          <cell r="C393" t="str">
            <v>Receitas de Vendas - Merc. Int.</v>
          </cell>
          <cell r="D393">
            <v>2727349.05</v>
          </cell>
          <cell r="E393" t="str">
            <v>C</v>
          </cell>
          <cell r="F393">
            <v>0</v>
          </cell>
          <cell r="G393">
            <v>6975236.5</v>
          </cell>
          <cell r="H393">
            <v>9702585.5500000007</v>
          </cell>
          <cell r="I393" t="str">
            <v>C</v>
          </cell>
        </row>
        <row r="394">
          <cell r="A394" t="str">
            <v>31.01.01.01</v>
          </cell>
          <cell r="B394" t="str">
            <v>-</v>
          </cell>
          <cell r="C394" t="str">
            <v>Rec.Vendas MI - Minerios</v>
          </cell>
          <cell r="D394">
            <v>2727349.05</v>
          </cell>
          <cell r="E394" t="str">
            <v>C</v>
          </cell>
          <cell r="F394">
            <v>0</v>
          </cell>
          <cell r="G394">
            <v>6975236.5</v>
          </cell>
          <cell r="H394">
            <v>9702585.5500000007</v>
          </cell>
          <cell r="I394" t="str">
            <v>C</v>
          </cell>
        </row>
        <row r="395">
          <cell r="A395" t="str">
            <v>31.01.20.00</v>
          </cell>
          <cell r="B395" t="str">
            <v>-</v>
          </cell>
          <cell r="C395" t="str">
            <v>Receita Vendas - Cias Grupo-MI</v>
          </cell>
          <cell r="D395">
            <v>3929592.37</v>
          </cell>
          <cell r="E395" t="str">
            <v>C</v>
          </cell>
          <cell r="F395">
            <v>0</v>
          </cell>
          <cell r="G395">
            <v>2548813.46</v>
          </cell>
          <cell r="H395">
            <v>6478405.8300000001</v>
          </cell>
          <cell r="I395" t="str">
            <v>C</v>
          </cell>
        </row>
        <row r="396">
          <cell r="A396" t="str">
            <v>31.01.20.01</v>
          </cell>
          <cell r="B396" t="str">
            <v>-</v>
          </cell>
          <cell r="C396" t="str">
            <v>Rec.Vend.C.Grupo MI-Minerios</v>
          </cell>
          <cell r="D396">
            <v>3929592.37</v>
          </cell>
          <cell r="E396" t="str">
            <v>C</v>
          </cell>
          <cell r="F396">
            <v>0</v>
          </cell>
          <cell r="G396">
            <v>2505381.64</v>
          </cell>
          <cell r="H396">
            <v>6434974.0099999998</v>
          </cell>
          <cell r="I396" t="str">
            <v>C</v>
          </cell>
        </row>
        <row r="397">
          <cell r="A397" t="str">
            <v>31.01.20.02</v>
          </cell>
          <cell r="B397" t="str">
            <v>-</v>
          </cell>
          <cell r="C397" t="str">
            <v>Rec.Vend.C.Grupo MI-Lig.Manganes</v>
          </cell>
          <cell r="D397">
            <v>0</v>
          </cell>
          <cell r="F397">
            <v>0</v>
          </cell>
          <cell r="G397">
            <v>43431.82</v>
          </cell>
          <cell r="H397">
            <v>43431.82</v>
          </cell>
          <cell r="I397" t="str">
            <v>C</v>
          </cell>
        </row>
        <row r="398">
          <cell r="A398" t="str">
            <v>31.01.30.00</v>
          </cell>
          <cell r="B398" t="str">
            <v>-</v>
          </cell>
          <cell r="C398" t="str">
            <v>Receita de Vendas - Merc Externo</v>
          </cell>
          <cell r="D398">
            <v>16466045.68</v>
          </cell>
          <cell r="E398" t="str">
            <v>C</v>
          </cell>
          <cell r="F398">
            <v>0</v>
          </cell>
          <cell r="G398">
            <v>0</v>
          </cell>
          <cell r="H398">
            <v>16466045.68</v>
          </cell>
          <cell r="I398" t="str">
            <v>C</v>
          </cell>
        </row>
        <row r="399">
          <cell r="A399" t="str">
            <v>31.01.30.02</v>
          </cell>
          <cell r="B399" t="str">
            <v>-</v>
          </cell>
          <cell r="C399" t="str">
            <v>Vendas ME - Ligas Manganes</v>
          </cell>
          <cell r="D399">
            <v>16466045.68</v>
          </cell>
          <cell r="E399" t="str">
            <v>C</v>
          </cell>
          <cell r="F399">
            <v>0</v>
          </cell>
          <cell r="G399">
            <v>0</v>
          </cell>
          <cell r="H399">
            <v>16466045.68</v>
          </cell>
          <cell r="I399" t="str">
            <v>C</v>
          </cell>
        </row>
        <row r="400">
          <cell r="A400" t="str">
            <v>31.05.00.00</v>
          </cell>
          <cell r="B400" t="str">
            <v>-</v>
          </cell>
          <cell r="C400" t="str">
            <v>Receita de Vendas Grupo Cvrd</v>
          </cell>
          <cell r="D400">
            <v>11476949.460000001</v>
          </cell>
          <cell r="E400" t="str">
            <v>C</v>
          </cell>
          <cell r="F400">
            <v>454081.03</v>
          </cell>
          <cell r="G400">
            <v>3647428.12</v>
          </cell>
          <cell r="H400">
            <v>14670296.550000001</v>
          </cell>
          <cell r="I400" t="str">
            <v>C</v>
          </cell>
        </row>
        <row r="401">
          <cell r="A401" t="str">
            <v>31.05.71.00</v>
          </cell>
          <cell r="B401" t="str">
            <v>-</v>
          </cell>
          <cell r="C401" t="str">
            <v>Receita de Vendas Grp Cvrd- CVRDI</v>
          </cell>
          <cell r="D401">
            <v>11476949.460000001</v>
          </cell>
          <cell r="E401" t="str">
            <v>C</v>
          </cell>
          <cell r="F401">
            <v>454081.03</v>
          </cell>
          <cell r="G401">
            <v>3647428.12</v>
          </cell>
          <cell r="H401">
            <v>14670296.550000001</v>
          </cell>
          <cell r="I401" t="str">
            <v>C</v>
          </cell>
        </row>
        <row r="402">
          <cell r="A402" t="str">
            <v>31.05.71.01</v>
          </cell>
          <cell r="B402" t="str">
            <v>-</v>
          </cell>
          <cell r="C402" t="str">
            <v>Rec.Vend.Cvrd- CVRDI Minerios</v>
          </cell>
          <cell r="D402">
            <v>11476949.460000001</v>
          </cell>
          <cell r="E402" t="str">
            <v>C</v>
          </cell>
          <cell r="F402">
            <v>454081.03</v>
          </cell>
          <cell r="G402">
            <v>3647428.12</v>
          </cell>
          <cell r="H402">
            <v>14670296.550000001</v>
          </cell>
          <cell r="I402" t="str">
            <v>C</v>
          </cell>
        </row>
        <row r="403">
          <cell r="A403" t="str">
            <v>31.10.00.00</v>
          </cell>
          <cell r="B403" t="str">
            <v>-</v>
          </cell>
          <cell r="C403" t="str">
            <v>Deducoes de Vendas Merc. Interno</v>
          </cell>
          <cell r="D403">
            <v>0</v>
          </cell>
          <cell r="F403">
            <v>30879.52</v>
          </cell>
          <cell r="G403">
            <v>0</v>
          </cell>
          <cell r="H403">
            <v>30879.52</v>
          </cell>
          <cell r="I403" t="str">
            <v>D</v>
          </cell>
        </row>
        <row r="404">
          <cell r="A404" t="str">
            <v>31.10.10.00</v>
          </cell>
          <cell r="B404" t="str">
            <v>-</v>
          </cell>
          <cell r="C404" t="str">
            <v>Devoluc.Vendas - Cias Grupo- MI</v>
          </cell>
          <cell r="D404">
            <v>0</v>
          </cell>
          <cell r="F404">
            <v>30879.52</v>
          </cell>
          <cell r="G404">
            <v>0</v>
          </cell>
          <cell r="H404">
            <v>30879.52</v>
          </cell>
          <cell r="I404" t="str">
            <v>D</v>
          </cell>
        </row>
        <row r="405">
          <cell r="A405" t="str">
            <v>31.10.10.01</v>
          </cell>
          <cell r="B405" t="str">
            <v>-</v>
          </cell>
          <cell r="C405" t="str">
            <v>Dev.Vend.C.Grup MI-Minerios</v>
          </cell>
          <cell r="D405">
            <v>0</v>
          </cell>
          <cell r="F405">
            <v>30879.52</v>
          </cell>
          <cell r="G405">
            <v>0</v>
          </cell>
          <cell r="H405">
            <v>30879.52</v>
          </cell>
          <cell r="I405" t="str">
            <v>D</v>
          </cell>
        </row>
        <row r="406">
          <cell r="A406" t="str">
            <v>31.20.00.00</v>
          </cell>
          <cell r="B406" t="str">
            <v>-</v>
          </cell>
          <cell r="C406" t="str">
            <v>Impostos Incid.s/Vendas-Merc Int</v>
          </cell>
          <cell r="D406">
            <v>1365763.66</v>
          </cell>
          <cell r="E406" t="str">
            <v>D</v>
          </cell>
          <cell r="F406">
            <v>2033690.97</v>
          </cell>
          <cell r="G406">
            <v>64349.86</v>
          </cell>
          <cell r="H406">
            <v>3335104.77</v>
          </cell>
          <cell r="I406" t="str">
            <v>D</v>
          </cell>
        </row>
        <row r="407">
          <cell r="A407" t="str">
            <v>31.20.09.00</v>
          </cell>
          <cell r="B407" t="str">
            <v>-</v>
          </cell>
          <cell r="C407" t="str">
            <v>Ipi s/Vendas Cias Grupo-Merc Int</v>
          </cell>
          <cell r="D407">
            <v>0</v>
          </cell>
          <cell r="F407">
            <v>2068.1799999999998</v>
          </cell>
          <cell r="G407">
            <v>0</v>
          </cell>
          <cell r="H407">
            <v>2068.1799999999998</v>
          </cell>
          <cell r="I407" t="str">
            <v>D</v>
          </cell>
        </row>
        <row r="408">
          <cell r="A408" t="str">
            <v>31.20.09.02</v>
          </cell>
          <cell r="B408" t="str">
            <v>-</v>
          </cell>
          <cell r="C408" t="str">
            <v>Ipi s/Vend C.Grup MI- Lig.Mangan</v>
          </cell>
          <cell r="D408">
            <v>0</v>
          </cell>
          <cell r="F408">
            <v>2068.1799999999998</v>
          </cell>
          <cell r="G408">
            <v>0</v>
          </cell>
          <cell r="H408">
            <v>2068.1799999999998</v>
          </cell>
          <cell r="I408" t="str">
            <v>D</v>
          </cell>
        </row>
        <row r="409">
          <cell r="A409" t="str">
            <v>31.20.13.00</v>
          </cell>
          <cell r="B409" t="str">
            <v>-</v>
          </cell>
          <cell r="C409" t="str">
            <v>Icms S/Vendas - Mercado Interno</v>
          </cell>
          <cell r="D409">
            <v>278447.03000000003</v>
          </cell>
          <cell r="E409" t="str">
            <v>D</v>
          </cell>
          <cell r="F409">
            <v>787442.37</v>
          </cell>
          <cell r="G409">
            <v>0</v>
          </cell>
          <cell r="H409">
            <v>1065889.3999999999</v>
          </cell>
          <cell r="I409" t="str">
            <v>D</v>
          </cell>
        </row>
        <row r="410">
          <cell r="A410" t="str">
            <v>31.20.13.01</v>
          </cell>
          <cell r="B410" t="str">
            <v>-</v>
          </cell>
          <cell r="C410" t="str">
            <v>Icms s/Vendas MI - Minerios</v>
          </cell>
          <cell r="D410">
            <v>278447.03000000003</v>
          </cell>
          <cell r="E410" t="str">
            <v>D</v>
          </cell>
          <cell r="F410">
            <v>787442.37</v>
          </cell>
          <cell r="G410">
            <v>0</v>
          </cell>
          <cell r="H410">
            <v>1065889.3999999999</v>
          </cell>
          <cell r="I410" t="str">
            <v>D</v>
          </cell>
        </row>
        <row r="411">
          <cell r="A411" t="str">
            <v>31.20.21.00</v>
          </cell>
          <cell r="B411" t="str">
            <v>-</v>
          </cell>
          <cell r="C411" t="str">
            <v>Icms Vendas Cias Grupo-Merc.Int.</v>
          </cell>
          <cell r="D411">
            <v>471551.99</v>
          </cell>
          <cell r="E411" t="str">
            <v>D</v>
          </cell>
          <cell r="F411">
            <v>305609.48</v>
          </cell>
          <cell r="G411">
            <v>3705.54</v>
          </cell>
          <cell r="H411">
            <v>773455.93</v>
          </cell>
          <cell r="I411" t="str">
            <v>D</v>
          </cell>
        </row>
        <row r="412">
          <cell r="A412" t="str">
            <v>31.20.21.01</v>
          </cell>
          <cell r="B412" t="str">
            <v>-</v>
          </cell>
          <cell r="C412" t="str">
            <v>Icms Vend C.Grupo MI- Minerios</v>
          </cell>
          <cell r="D412">
            <v>471551.99</v>
          </cell>
          <cell r="E412" t="str">
            <v>D</v>
          </cell>
          <cell r="F412">
            <v>300645.84000000003</v>
          </cell>
          <cell r="G412">
            <v>3705.54</v>
          </cell>
          <cell r="H412">
            <v>768492.29</v>
          </cell>
          <cell r="I412" t="str">
            <v>D</v>
          </cell>
        </row>
        <row r="413">
          <cell r="A413" t="str">
            <v>31.20.21.02</v>
          </cell>
          <cell r="B413" t="str">
            <v>-</v>
          </cell>
          <cell r="C413" t="str">
            <v>Icms Vend C.Grupo MI- Lig.Mangan</v>
          </cell>
          <cell r="D413">
            <v>0</v>
          </cell>
          <cell r="F413">
            <v>4963.6400000000003</v>
          </cell>
          <cell r="G413">
            <v>0</v>
          </cell>
          <cell r="H413">
            <v>4963.6400000000003</v>
          </cell>
          <cell r="I413" t="str">
            <v>D</v>
          </cell>
        </row>
        <row r="414">
          <cell r="A414" t="str">
            <v>31.20.37.00</v>
          </cell>
          <cell r="B414" t="str">
            <v>-</v>
          </cell>
          <cell r="C414" t="str">
            <v>Pis S/Vendas - Mercado Interno</v>
          </cell>
          <cell r="D414">
            <v>44999.46</v>
          </cell>
          <cell r="E414" t="str">
            <v>D</v>
          </cell>
          <cell r="F414">
            <v>172879.79</v>
          </cell>
          <cell r="G414">
            <v>57787.97</v>
          </cell>
          <cell r="H414">
            <v>160091.28</v>
          </cell>
          <cell r="I414" t="str">
            <v>D</v>
          </cell>
        </row>
        <row r="415">
          <cell r="A415" t="str">
            <v>31.20.37.01</v>
          </cell>
          <cell r="B415" t="str">
            <v>-</v>
          </cell>
          <cell r="C415" t="str">
            <v>Pis s/Vendas MI- Minerios</v>
          </cell>
          <cell r="D415">
            <v>44999.46</v>
          </cell>
          <cell r="E415" t="str">
            <v>D</v>
          </cell>
          <cell r="F415">
            <v>172879.79</v>
          </cell>
          <cell r="G415">
            <v>57787.97</v>
          </cell>
          <cell r="H415">
            <v>160091.28</v>
          </cell>
          <cell r="I415" t="str">
            <v>D</v>
          </cell>
        </row>
        <row r="416">
          <cell r="A416" t="str">
            <v>31.20.45.00</v>
          </cell>
          <cell r="B416" t="str">
            <v>-</v>
          </cell>
          <cell r="C416" t="str">
            <v>Pis Vendas Cias do Grupo - M.I.</v>
          </cell>
          <cell r="D416">
            <v>64836.58</v>
          </cell>
          <cell r="E416" t="str">
            <v>D</v>
          </cell>
          <cell r="F416">
            <v>42020.73</v>
          </cell>
          <cell r="G416">
            <v>509.53</v>
          </cell>
          <cell r="H416">
            <v>106347.78</v>
          </cell>
          <cell r="I416" t="str">
            <v>D</v>
          </cell>
        </row>
        <row r="417">
          <cell r="A417" t="str">
            <v>31.20.45.01</v>
          </cell>
          <cell r="B417" t="str">
            <v>-</v>
          </cell>
          <cell r="C417" t="str">
            <v>Pis Venda C.Grup MI- Minerios</v>
          </cell>
          <cell r="D417">
            <v>64836.58</v>
          </cell>
          <cell r="E417" t="str">
            <v>D</v>
          </cell>
          <cell r="F417">
            <v>41338.230000000003</v>
          </cell>
          <cell r="G417">
            <v>509.53</v>
          </cell>
          <cell r="H417">
            <v>105665.28</v>
          </cell>
          <cell r="I417" t="str">
            <v>D</v>
          </cell>
        </row>
        <row r="418">
          <cell r="A418" t="str">
            <v>31.20.45.02</v>
          </cell>
          <cell r="B418" t="str">
            <v>-</v>
          </cell>
          <cell r="C418" t="str">
            <v>Pis Venda C.Grup MI- Liga Mangan</v>
          </cell>
          <cell r="D418">
            <v>0</v>
          </cell>
          <cell r="F418">
            <v>682.5</v>
          </cell>
          <cell r="G418">
            <v>0</v>
          </cell>
          <cell r="H418">
            <v>682.5</v>
          </cell>
          <cell r="I418" t="str">
            <v>D</v>
          </cell>
        </row>
        <row r="420">
          <cell r="A420" t="str">
            <v>-----------</v>
          </cell>
          <cell r="B420" t="str">
            <v>--</v>
          </cell>
          <cell r="C420" t="str">
            <v>-------------------------------------------------------------------</v>
          </cell>
          <cell r="D420" t="str">
            <v>-------------------</v>
          </cell>
          <cell r="E420" t="str">
            <v>-</v>
          </cell>
          <cell r="F420" t="str">
            <v>-------------------</v>
          </cell>
          <cell r="G420" t="e">
            <v>#NAME?</v>
          </cell>
          <cell r="H420" t="str">
            <v>07AB - 1.00.01.068</v>
          </cell>
        </row>
        <row r="421">
          <cell r="A421" t="str">
            <v>_x000C_----------</v>
          </cell>
          <cell r="B421" t="str">
            <v>--</v>
          </cell>
          <cell r="C421" t="str">
            <v>-------------------------------------------------------------------</v>
          </cell>
          <cell r="D421" t="str">
            <v>-------------------</v>
          </cell>
          <cell r="E421" t="str">
            <v>-</v>
          </cell>
          <cell r="F421" t="str">
            <v>-------------------</v>
          </cell>
          <cell r="G421" t="str">
            <v>-------------------</v>
          </cell>
          <cell r="H421" t="str">
            <v>------ Página:</v>
          </cell>
        </row>
        <row r="422">
          <cell r="A422" t="str">
            <v>Urucum Mine</v>
          </cell>
          <cell r="B422" t="str">
            <v>ra</v>
          </cell>
          <cell r="C422" t="str">
            <v>ção S.A</v>
          </cell>
          <cell r="H422" t="str">
            <v>Balancete</v>
          </cell>
        </row>
        <row r="423">
          <cell r="A423" t="str">
            <v>Período: 01</v>
          </cell>
          <cell r="B423" t="str">
            <v>/0</v>
          </cell>
          <cell r="C423" t="str">
            <v>3/2008 A 31/03/2008 -----------------------------------------------</v>
          </cell>
          <cell r="D423" t="str">
            <v>-------------------</v>
          </cell>
          <cell r="E423" t="str">
            <v>-</v>
          </cell>
          <cell r="F423" t="str">
            <v>-------------------</v>
          </cell>
          <cell r="G423" t="str">
            <v>-------------------</v>
          </cell>
          <cell r="H423" t="str">
            <v>04/04/2008 - 13:5</v>
          </cell>
          <cell r="I423">
            <v>8</v>
          </cell>
        </row>
        <row r="425">
          <cell r="A425" t="str">
            <v>Título</v>
          </cell>
          <cell r="D425" t="str">
            <v>Saldo Inicial</v>
          </cell>
          <cell r="F425" t="str">
            <v>Débito</v>
          </cell>
          <cell r="G425" t="str">
            <v>Crédito</v>
          </cell>
          <cell r="H425" t="str">
            <v>Saldo Final</v>
          </cell>
        </row>
        <row r="426">
          <cell r="A426" t="str">
            <v>-----------</v>
          </cell>
          <cell r="B426" t="str">
            <v>--</v>
          </cell>
          <cell r="C426" t="str">
            <v>-------------------------------------------------------------------</v>
          </cell>
          <cell r="D426" t="str">
            <v>-----------------</v>
          </cell>
          <cell r="F426" t="str">
            <v>------------------</v>
          </cell>
          <cell r="G426" t="str">
            <v>------------------</v>
          </cell>
          <cell r="H426" t="str">
            <v>-----------------</v>
          </cell>
        </row>
        <row r="427">
          <cell r="A427" t="str">
            <v>31.20.49.00</v>
          </cell>
          <cell r="B427" t="str">
            <v>-</v>
          </cell>
          <cell r="C427" t="str">
            <v>Cofins S/Vendas - Merc Interno</v>
          </cell>
          <cell r="D427">
            <v>207279.07</v>
          </cell>
          <cell r="E427" t="str">
            <v>D</v>
          </cell>
          <cell r="F427">
            <v>530116.93999999994</v>
          </cell>
          <cell r="G427">
            <v>0</v>
          </cell>
          <cell r="H427">
            <v>737396.01</v>
          </cell>
          <cell r="I427" t="str">
            <v>D</v>
          </cell>
        </row>
        <row r="428">
          <cell r="A428" t="str">
            <v>31.20.49.01</v>
          </cell>
          <cell r="B428" t="str">
            <v>-</v>
          </cell>
          <cell r="C428" t="str">
            <v>Cofins s/Vendas MI-Minerios</v>
          </cell>
          <cell r="D428">
            <v>207279.07</v>
          </cell>
          <cell r="E428" t="str">
            <v>D</v>
          </cell>
          <cell r="F428">
            <v>530116.93999999994</v>
          </cell>
          <cell r="G428">
            <v>0</v>
          </cell>
          <cell r="H428">
            <v>737396.01</v>
          </cell>
          <cell r="I428" t="str">
            <v>D</v>
          </cell>
        </row>
        <row r="429">
          <cell r="A429" t="str">
            <v>31.20.57.00</v>
          </cell>
          <cell r="B429" t="str">
            <v>-</v>
          </cell>
          <cell r="C429" t="str">
            <v>Cofins Venda Cias do Grupo- M.I.</v>
          </cell>
          <cell r="D429">
            <v>298649.53000000003</v>
          </cell>
          <cell r="E429" t="str">
            <v>D</v>
          </cell>
          <cell r="F429">
            <v>193553.48</v>
          </cell>
          <cell r="G429">
            <v>2346.8200000000002</v>
          </cell>
          <cell r="H429">
            <v>489856.19</v>
          </cell>
          <cell r="I429" t="str">
            <v>D</v>
          </cell>
        </row>
        <row r="430">
          <cell r="A430" t="str">
            <v>31.20.57.01</v>
          </cell>
          <cell r="B430" t="str">
            <v>-</v>
          </cell>
          <cell r="C430" t="str">
            <v>Cofins C.Grupo MI- Minerios</v>
          </cell>
          <cell r="D430">
            <v>298649.53000000003</v>
          </cell>
          <cell r="E430" t="str">
            <v>D</v>
          </cell>
          <cell r="F430">
            <v>190409.84</v>
          </cell>
          <cell r="G430">
            <v>2346.8200000000002</v>
          </cell>
          <cell r="H430">
            <v>486712.55</v>
          </cell>
          <cell r="I430" t="str">
            <v>D</v>
          </cell>
        </row>
        <row r="431">
          <cell r="A431" t="str">
            <v>31.20.57.02</v>
          </cell>
          <cell r="B431" t="str">
            <v>-</v>
          </cell>
          <cell r="C431" t="str">
            <v>Cofins C.Grupo MI- Liga Manganes</v>
          </cell>
          <cell r="D431">
            <v>0</v>
          </cell>
          <cell r="F431">
            <v>3143.64</v>
          </cell>
          <cell r="G431">
            <v>0</v>
          </cell>
          <cell r="H431">
            <v>3143.64</v>
          </cell>
          <cell r="I431" t="str">
            <v>D</v>
          </cell>
        </row>
        <row r="432">
          <cell r="A432" t="str">
            <v>36.00.00.00</v>
          </cell>
          <cell r="B432" t="str">
            <v>-</v>
          </cell>
          <cell r="C432" t="str">
            <v>Custo Operacional de Vendas</v>
          </cell>
          <cell r="D432">
            <v>18990473.100000001</v>
          </cell>
          <cell r="E432" t="str">
            <v>D</v>
          </cell>
          <cell r="F432">
            <v>4362649.6500000004</v>
          </cell>
          <cell r="G432">
            <v>789421.06</v>
          </cell>
          <cell r="H432">
            <v>22563701.690000001</v>
          </cell>
          <cell r="I432" t="str">
            <v>D</v>
          </cell>
        </row>
        <row r="433">
          <cell r="A433" t="str">
            <v>36.01.00.00</v>
          </cell>
          <cell r="B433" t="str">
            <v>-</v>
          </cell>
          <cell r="C433" t="str">
            <v>Custo Oper. de Vendas - Merc Int</v>
          </cell>
          <cell r="D433">
            <v>2435583.25</v>
          </cell>
          <cell r="E433" t="str">
            <v>D</v>
          </cell>
          <cell r="F433">
            <v>2325058.92</v>
          </cell>
          <cell r="G433">
            <v>789421.06</v>
          </cell>
          <cell r="H433">
            <v>3971221.11</v>
          </cell>
          <cell r="I433" t="str">
            <v>D</v>
          </cell>
        </row>
        <row r="434">
          <cell r="A434" t="str">
            <v>36.01.01.00</v>
          </cell>
          <cell r="B434" t="str">
            <v>-</v>
          </cell>
          <cell r="C434" t="str">
            <v>Custo Oper. de Vendas - Merc.Int</v>
          </cell>
          <cell r="D434">
            <v>1121933.3999999999</v>
          </cell>
          <cell r="E434" t="str">
            <v>D</v>
          </cell>
          <cell r="F434">
            <v>504855.13</v>
          </cell>
          <cell r="G434">
            <v>16365.15</v>
          </cell>
          <cell r="H434">
            <v>1610423.38</v>
          </cell>
          <cell r="I434" t="str">
            <v>D</v>
          </cell>
        </row>
        <row r="435">
          <cell r="A435" t="str">
            <v>36.01.01.01</v>
          </cell>
          <cell r="B435" t="str">
            <v>-</v>
          </cell>
          <cell r="C435" t="str">
            <v>Custo Op.Vendas MI-Minerios</v>
          </cell>
          <cell r="D435">
            <v>1119653.1000000001</v>
          </cell>
          <cell r="E435" t="str">
            <v>D</v>
          </cell>
          <cell r="F435">
            <v>483277.6</v>
          </cell>
          <cell r="G435">
            <v>0</v>
          </cell>
          <cell r="H435">
            <v>1602930.7</v>
          </cell>
          <cell r="I435" t="str">
            <v>D</v>
          </cell>
        </row>
        <row r="436">
          <cell r="A436" t="str">
            <v>36.01.01.83</v>
          </cell>
          <cell r="B436" t="str">
            <v>-</v>
          </cell>
          <cell r="C436" t="str">
            <v>Custo Complementar - Materiais</v>
          </cell>
          <cell r="D436">
            <v>12774.64</v>
          </cell>
          <cell r="E436" t="str">
            <v>D</v>
          </cell>
          <cell r="F436">
            <v>17001.689999999999</v>
          </cell>
          <cell r="G436">
            <v>0</v>
          </cell>
          <cell r="H436">
            <v>29776.33</v>
          </cell>
          <cell r="I436" t="str">
            <v>D</v>
          </cell>
        </row>
        <row r="437">
          <cell r="A437" t="str">
            <v>36.01.01.84</v>
          </cell>
          <cell r="B437" t="str">
            <v>-</v>
          </cell>
          <cell r="C437" t="str">
            <v>Custo Complementar - Energia Elétrica</v>
          </cell>
          <cell r="D437">
            <v>10494.34</v>
          </cell>
          <cell r="E437" t="str">
            <v>C</v>
          </cell>
          <cell r="F437">
            <v>4575.84</v>
          </cell>
          <cell r="G437">
            <v>16365.15</v>
          </cell>
          <cell r="H437">
            <v>22283.65</v>
          </cell>
          <cell r="I437" t="str">
            <v>C</v>
          </cell>
        </row>
        <row r="438">
          <cell r="A438" t="str">
            <v>36.01.20.00</v>
          </cell>
          <cell r="B438" t="str">
            <v>-</v>
          </cell>
          <cell r="C438" t="str">
            <v>Custo Op.Vendas C.Grupo-Merc Int</v>
          </cell>
          <cell r="D438">
            <v>1313649.8500000001</v>
          </cell>
          <cell r="E438" t="str">
            <v>D</v>
          </cell>
          <cell r="F438">
            <v>963152.45</v>
          </cell>
          <cell r="G438">
            <v>0</v>
          </cell>
          <cell r="H438">
            <v>2276802.2999999998</v>
          </cell>
          <cell r="I438" t="str">
            <v>D</v>
          </cell>
        </row>
        <row r="439">
          <cell r="A439" t="str">
            <v>36.01.20.01</v>
          </cell>
          <cell r="B439" t="str">
            <v>-</v>
          </cell>
          <cell r="C439" t="str">
            <v>Custo Op.C.Grup MI-Minerios</v>
          </cell>
          <cell r="D439">
            <v>1313649.8500000001</v>
          </cell>
          <cell r="E439" t="str">
            <v>D</v>
          </cell>
          <cell r="F439">
            <v>894338.35</v>
          </cell>
          <cell r="G439">
            <v>0</v>
          </cell>
          <cell r="H439">
            <v>2207988.2000000002</v>
          </cell>
          <cell r="I439" t="str">
            <v>D</v>
          </cell>
        </row>
        <row r="440">
          <cell r="A440" t="str">
            <v>36.01.20.02</v>
          </cell>
          <cell r="B440" t="str">
            <v>-</v>
          </cell>
          <cell r="C440" t="str">
            <v>Custo Op.C.Grup MI-Ligas Mangan</v>
          </cell>
          <cell r="D440">
            <v>0</v>
          </cell>
          <cell r="F440">
            <v>68814.100000000006</v>
          </cell>
          <cell r="G440">
            <v>0</v>
          </cell>
          <cell r="H440">
            <v>68814.100000000006</v>
          </cell>
          <cell r="I440" t="str">
            <v>D</v>
          </cell>
        </row>
        <row r="441">
          <cell r="A441" t="str">
            <v>36.01.94.00</v>
          </cell>
          <cell r="B441" t="str">
            <v>-</v>
          </cell>
          <cell r="C441" t="str">
            <v>Prov.Estoque s/ Movim-Almoxarifado</v>
          </cell>
          <cell r="D441">
            <v>0</v>
          </cell>
          <cell r="F441">
            <v>857051.34</v>
          </cell>
          <cell r="G441">
            <v>773055.91</v>
          </cell>
          <cell r="H441">
            <v>83995.43</v>
          </cell>
          <cell r="I441" t="str">
            <v>D</v>
          </cell>
        </row>
        <row r="442">
          <cell r="A442" t="str">
            <v>36.01.94.01</v>
          </cell>
          <cell r="B442" t="str">
            <v>-</v>
          </cell>
          <cell r="C442" t="str">
            <v>Prov.Estoque s/ Movim-Almoxarifado</v>
          </cell>
          <cell r="D442">
            <v>0</v>
          </cell>
          <cell r="F442">
            <v>857051.34</v>
          </cell>
          <cell r="G442">
            <v>773055.91</v>
          </cell>
          <cell r="H442">
            <v>83995.43</v>
          </cell>
          <cell r="I442" t="str">
            <v>D</v>
          </cell>
        </row>
        <row r="443">
          <cell r="A443" t="str">
            <v>36.05.00.00</v>
          </cell>
          <cell r="B443" t="str">
            <v>-</v>
          </cell>
          <cell r="C443" t="str">
            <v>Custos Oper.de Vendas Grupo Cvrd</v>
          </cell>
          <cell r="D443">
            <v>6160156.6799999997</v>
          </cell>
          <cell r="E443" t="str">
            <v>D</v>
          </cell>
          <cell r="F443">
            <v>1468780.98</v>
          </cell>
          <cell r="G443">
            <v>0</v>
          </cell>
          <cell r="H443">
            <v>7628937.6600000001</v>
          </cell>
          <cell r="I443" t="str">
            <v>D</v>
          </cell>
        </row>
        <row r="444">
          <cell r="A444" t="str">
            <v>36.05.71.00</v>
          </cell>
          <cell r="B444" t="str">
            <v>-</v>
          </cell>
          <cell r="C444" t="str">
            <v>Custos Op.Venda Grp Cvrd-CVRDI</v>
          </cell>
          <cell r="D444">
            <v>6160156.6799999997</v>
          </cell>
          <cell r="E444" t="str">
            <v>D</v>
          </cell>
          <cell r="F444">
            <v>1468780.98</v>
          </cell>
          <cell r="G444">
            <v>0</v>
          </cell>
          <cell r="H444">
            <v>7628937.6600000001</v>
          </cell>
          <cell r="I444" t="str">
            <v>D</v>
          </cell>
        </row>
        <row r="445">
          <cell r="A445" t="str">
            <v>36.05.71.01</v>
          </cell>
          <cell r="B445" t="str">
            <v>-</v>
          </cell>
          <cell r="C445" t="str">
            <v>Custos Op.Venda Cvrd-CVRDI Minerios</v>
          </cell>
          <cell r="D445">
            <v>6160156.6799999997</v>
          </cell>
          <cell r="E445" t="str">
            <v>D</v>
          </cell>
          <cell r="F445">
            <v>1468780.98</v>
          </cell>
          <cell r="G445">
            <v>0</v>
          </cell>
          <cell r="H445">
            <v>7628937.6600000001</v>
          </cell>
          <cell r="I445" t="str">
            <v>D</v>
          </cell>
        </row>
        <row r="446">
          <cell r="A446" t="str">
            <v>36.10.00.00</v>
          </cell>
          <cell r="B446" t="str">
            <v>-</v>
          </cell>
          <cell r="C446" t="str">
            <v>Custo Operac. de Vendas Merc Ext</v>
          </cell>
          <cell r="D446">
            <v>10394733.17</v>
          </cell>
          <cell r="E446" t="str">
            <v>D</v>
          </cell>
          <cell r="F446">
            <v>568809.75</v>
          </cell>
          <cell r="G446">
            <v>0</v>
          </cell>
          <cell r="H446">
            <v>10963542.92</v>
          </cell>
          <cell r="I446" t="str">
            <v>D</v>
          </cell>
        </row>
        <row r="447">
          <cell r="A447" t="str">
            <v>36.10.01.00</v>
          </cell>
          <cell r="B447" t="str">
            <v>-</v>
          </cell>
          <cell r="C447" t="str">
            <v>Custo Operac de Vendas-Merc Ext</v>
          </cell>
          <cell r="D447">
            <v>10394733.17</v>
          </cell>
          <cell r="E447" t="str">
            <v>D</v>
          </cell>
          <cell r="F447">
            <v>568809.75</v>
          </cell>
          <cell r="G447">
            <v>0</v>
          </cell>
          <cell r="H447">
            <v>10963542.92</v>
          </cell>
          <cell r="I447" t="str">
            <v>D</v>
          </cell>
        </row>
        <row r="448">
          <cell r="A448" t="str">
            <v>36.10.01.01</v>
          </cell>
          <cell r="B448" t="str">
            <v>-</v>
          </cell>
          <cell r="C448" t="str">
            <v>Custo Op.Vendas ME-Minerios</v>
          </cell>
          <cell r="D448">
            <v>343390.2</v>
          </cell>
          <cell r="E448" t="str">
            <v>C</v>
          </cell>
          <cell r="F448">
            <v>568809.75</v>
          </cell>
          <cell r="G448">
            <v>0</v>
          </cell>
          <cell r="H448">
            <v>225419.55</v>
          </cell>
          <cell r="I448" t="str">
            <v>D</v>
          </cell>
        </row>
        <row r="449">
          <cell r="A449" t="str">
            <v>36.10.01.02</v>
          </cell>
          <cell r="B449" t="str">
            <v>-</v>
          </cell>
          <cell r="C449" t="str">
            <v>Custo Op.Vendas ME-Liga Manganes</v>
          </cell>
          <cell r="D449">
            <v>10738123.369999999</v>
          </cell>
          <cell r="E449" t="str">
            <v>D</v>
          </cell>
          <cell r="F449">
            <v>0</v>
          </cell>
          <cell r="G449">
            <v>0</v>
          </cell>
          <cell r="H449">
            <v>10738123.369999999</v>
          </cell>
          <cell r="I449" t="str">
            <v>D</v>
          </cell>
        </row>
        <row r="450">
          <cell r="A450" t="str">
            <v>38.00.00.00</v>
          </cell>
          <cell r="B450" t="str">
            <v>-</v>
          </cell>
          <cell r="C450" t="str">
            <v>Resultado Mensal</v>
          </cell>
          <cell r="D450">
            <v>14243699.800000001</v>
          </cell>
          <cell r="E450" t="str">
            <v>D</v>
          </cell>
          <cell r="F450">
            <v>0</v>
          </cell>
          <cell r="G450">
            <v>0</v>
          </cell>
          <cell r="H450">
            <v>14243699.800000001</v>
          </cell>
          <cell r="I450" t="str">
            <v>D</v>
          </cell>
        </row>
        <row r="451">
          <cell r="A451" t="str">
            <v>38.01.00.00</v>
          </cell>
          <cell r="B451" t="str">
            <v>-</v>
          </cell>
          <cell r="C451" t="str">
            <v>Resultado Mensal</v>
          </cell>
          <cell r="D451">
            <v>14243699.800000001</v>
          </cell>
          <cell r="E451" t="str">
            <v>D</v>
          </cell>
          <cell r="F451">
            <v>0</v>
          </cell>
          <cell r="G451">
            <v>0</v>
          </cell>
          <cell r="H451">
            <v>14243699.800000001</v>
          </cell>
          <cell r="I451" t="str">
            <v>D</v>
          </cell>
        </row>
        <row r="452">
          <cell r="A452" t="str">
            <v>38.01.01.00</v>
          </cell>
          <cell r="B452" t="str">
            <v>-</v>
          </cell>
          <cell r="C452" t="str">
            <v>Resultado Mensal</v>
          </cell>
          <cell r="D452">
            <v>14243699.800000001</v>
          </cell>
          <cell r="E452" t="str">
            <v>D</v>
          </cell>
          <cell r="F452">
            <v>0</v>
          </cell>
          <cell r="G452">
            <v>0</v>
          </cell>
          <cell r="H452">
            <v>14243699.800000001</v>
          </cell>
          <cell r="I452" t="str">
            <v>D</v>
          </cell>
        </row>
        <row r="453">
          <cell r="A453" t="str">
            <v>38.01.01.01</v>
          </cell>
          <cell r="B453" t="str">
            <v>-</v>
          </cell>
          <cell r="C453" t="str">
            <v>Resultado Mensal</v>
          </cell>
          <cell r="D453">
            <v>14243699.800000001</v>
          </cell>
          <cell r="E453" t="str">
            <v>D</v>
          </cell>
          <cell r="F453">
            <v>0</v>
          </cell>
          <cell r="G453">
            <v>0</v>
          </cell>
          <cell r="H453">
            <v>14243699.800000001</v>
          </cell>
          <cell r="I453" t="str">
            <v>D</v>
          </cell>
        </row>
        <row r="454">
          <cell r="A454" t="str">
            <v>40.00.00.00</v>
          </cell>
          <cell r="B454" t="str">
            <v>-</v>
          </cell>
          <cell r="C454" t="str">
            <v>Despesas Operacionais</v>
          </cell>
          <cell r="D454">
            <v>0</v>
          </cell>
          <cell r="F454">
            <v>6606280.4699999997</v>
          </cell>
          <cell r="G454">
            <v>2098637.63</v>
          </cell>
          <cell r="H454">
            <v>4507642.84</v>
          </cell>
          <cell r="I454" t="str">
            <v>D</v>
          </cell>
        </row>
        <row r="455">
          <cell r="A455" t="str">
            <v>41.00.00.00</v>
          </cell>
          <cell r="B455" t="str">
            <v>-</v>
          </cell>
          <cell r="C455" t="str">
            <v>Despesas Operacionais</v>
          </cell>
          <cell r="D455">
            <v>6540885.5499999998</v>
          </cell>
          <cell r="E455" t="str">
            <v>D</v>
          </cell>
          <cell r="F455">
            <v>4981849.1399999997</v>
          </cell>
          <cell r="G455">
            <v>2045377.33</v>
          </cell>
          <cell r="H455">
            <v>9477357.3599999994</v>
          </cell>
          <cell r="I455" t="str">
            <v>D</v>
          </cell>
        </row>
        <row r="456">
          <cell r="A456" t="str">
            <v>41.10.00.00</v>
          </cell>
          <cell r="B456" t="str">
            <v>-</v>
          </cell>
          <cell r="C456" t="str">
            <v>Pessoal</v>
          </cell>
          <cell r="D456">
            <v>16167.53</v>
          </cell>
          <cell r="E456" t="str">
            <v>D</v>
          </cell>
          <cell r="F456">
            <v>10565.54</v>
          </cell>
          <cell r="G456">
            <v>238.7</v>
          </cell>
          <cell r="H456">
            <v>26494.37</v>
          </cell>
          <cell r="I456" t="str">
            <v>D</v>
          </cell>
        </row>
        <row r="457">
          <cell r="A457" t="str">
            <v>41.10.01.00</v>
          </cell>
          <cell r="B457" t="str">
            <v>-</v>
          </cell>
          <cell r="C457" t="str">
            <v>Salarios</v>
          </cell>
          <cell r="D457">
            <v>9664.3700000000008</v>
          </cell>
          <cell r="E457" t="str">
            <v>D</v>
          </cell>
          <cell r="F457">
            <v>4832.18</v>
          </cell>
          <cell r="G457">
            <v>0</v>
          </cell>
          <cell r="H457">
            <v>14496.55</v>
          </cell>
          <cell r="I457" t="str">
            <v>D</v>
          </cell>
        </row>
        <row r="458">
          <cell r="A458" t="str">
            <v>41.10.01.01</v>
          </cell>
          <cell r="B458" t="str">
            <v>-</v>
          </cell>
          <cell r="C458" t="str">
            <v>Salarios</v>
          </cell>
          <cell r="D458">
            <v>9664.3700000000008</v>
          </cell>
          <cell r="E458" t="str">
            <v>D</v>
          </cell>
          <cell r="F458">
            <v>4832.18</v>
          </cell>
          <cell r="G458">
            <v>0</v>
          </cell>
          <cell r="H458">
            <v>14496.55</v>
          </cell>
          <cell r="I458" t="str">
            <v>D</v>
          </cell>
        </row>
        <row r="459">
          <cell r="A459" t="str">
            <v>41.10.04.00</v>
          </cell>
          <cell r="B459" t="str">
            <v>-</v>
          </cell>
          <cell r="C459" t="str">
            <v>Serv. Extraordinario/Adicionais</v>
          </cell>
          <cell r="D459">
            <v>0</v>
          </cell>
          <cell r="F459">
            <v>309.55</v>
          </cell>
          <cell r="G459">
            <v>0</v>
          </cell>
          <cell r="H459">
            <v>309.55</v>
          </cell>
          <cell r="I459" t="str">
            <v>D</v>
          </cell>
        </row>
        <row r="460">
          <cell r="A460" t="str">
            <v>41.10.04.01</v>
          </cell>
          <cell r="B460" t="str">
            <v>-</v>
          </cell>
          <cell r="C460" t="str">
            <v>Horas Extras Dias Uteis</v>
          </cell>
          <cell r="D460">
            <v>0</v>
          </cell>
          <cell r="F460">
            <v>309.55</v>
          </cell>
          <cell r="G460">
            <v>0</v>
          </cell>
          <cell r="H460">
            <v>309.55</v>
          </cell>
          <cell r="I460" t="str">
            <v>D</v>
          </cell>
        </row>
        <row r="461">
          <cell r="A461" t="str">
            <v>41.10.25.00</v>
          </cell>
          <cell r="B461" t="str">
            <v>-</v>
          </cell>
          <cell r="C461" t="str">
            <v>Beneficios Legais</v>
          </cell>
          <cell r="D461">
            <v>1939.04</v>
          </cell>
          <cell r="E461" t="str">
            <v>D</v>
          </cell>
          <cell r="F461">
            <v>1144.8599999999999</v>
          </cell>
          <cell r="G461">
            <v>0</v>
          </cell>
          <cell r="H461">
            <v>3083.9</v>
          </cell>
          <cell r="I461" t="str">
            <v>D</v>
          </cell>
        </row>
        <row r="462">
          <cell r="A462" t="str">
            <v>41.10.25.01</v>
          </cell>
          <cell r="B462" t="str">
            <v>-</v>
          </cell>
          <cell r="C462" t="str">
            <v>Ferias</v>
          </cell>
          <cell r="D462">
            <v>1108.01</v>
          </cell>
          <cell r="E462" t="str">
            <v>D</v>
          </cell>
          <cell r="F462">
            <v>618.83000000000004</v>
          </cell>
          <cell r="G462">
            <v>0</v>
          </cell>
          <cell r="H462">
            <v>1726.84</v>
          </cell>
          <cell r="I462" t="str">
            <v>D</v>
          </cell>
        </row>
        <row r="463">
          <cell r="A463" t="str">
            <v>41.10.25.03</v>
          </cell>
          <cell r="B463" t="str">
            <v>-</v>
          </cell>
          <cell r="C463" t="str">
            <v>13 Salario</v>
          </cell>
          <cell r="D463">
            <v>831.03</v>
          </cell>
          <cell r="E463" t="str">
            <v>D</v>
          </cell>
          <cell r="F463">
            <v>464.12</v>
          </cell>
          <cell r="G463">
            <v>0</v>
          </cell>
          <cell r="H463">
            <v>1295.1500000000001</v>
          </cell>
          <cell r="I463" t="str">
            <v>D</v>
          </cell>
        </row>
        <row r="464">
          <cell r="A464" t="str">
            <v>41.10.25.05</v>
          </cell>
          <cell r="B464" t="str">
            <v>-</v>
          </cell>
          <cell r="C464" t="str">
            <v>Outros Beneficios Legais</v>
          </cell>
          <cell r="D464">
            <v>0</v>
          </cell>
          <cell r="F464">
            <v>61.91</v>
          </cell>
          <cell r="G464">
            <v>0</v>
          </cell>
          <cell r="H464">
            <v>61.91</v>
          </cell>
          <cell r="I464" t="str">
            <v>D</v>
          </cell>
        </row>
        <row r="465">
          <cell r="A465" t="str">
            <v>41.10.30.00</v>
          </cell>
          <cell r="B465" t="str">
            <v>-</v>
          </cell>
          <cell r="C465" t="str">
            <v>Beneficio Empresa</v>
          </cell>
          <cell r="D465">
            <v>83.14</v>
          </cell>
          <cell r="E465" t="str">
            <v>C</v>
          </cell>
          <cell r="F465">
            <v>0</v>
          </cell>
          <cell r="G465">
            <v>214.2</v>
          </cell>
          <cell r="H465">
            <v>297.33999999999997</v>
          </cell>
          <cell r="I465" t="str">
            <v>C</v>
          </cell>
        </row>
        <row r="466">
          <cell r="A466" t="str">
            <v>41.10.30.01</v>
          </cell>
          <cell r="B466" t="str">
            <v>-</v>
          </cell>
          <cell r="C466" t="str">
            <v>Assist.Medica/Hospit/Odontolog</v>
          </cell>
          <cell r="D466">
            <v>83.14</v>
          </cell>
          <cell r="E466" t="str">
            <v>C</v>
          </cell>
          <cell r="F466">
            <v>0</v>
          </cell>
          <cell r="G466">
            <v>214.2</v>
          </cell>
          <cell r="H466">
            <v>297.33999999999997</v>
          </cell>
          <cell r="I466" t="str">
            <v>C</v>
          </cell>
        </row>
        <row r="467">
          <cell r="A467" t="str">
            <v>41.10.35.00</v>
          </cell>
          <cell r="B467" t="str">
            <v>-</v>
          </cell>
          <cell r="C467" t="str">
            <v>Reembolso Educacional</v>
          </cell>
          <cell r="D467">
            <v>255.46</v>
          </cell>
          <cell r="E467" t="str">
            <v>D</v>
          </cell>
          <cell r="F467">
            <v>1273.5999999999999</v>
          </cell>
          <cell r="G467">
            <v>0</v>
          </cell>
          <cell r="H467">
            <v>1529.06</v>
          </cell>
          <cell r="I467" t="str">
            <v>D</v>
          </cell>
        </row>
        <row r="468">
          <cell r="A468" t="str">
            <v>41.10.35.01</v>
          </cell>
          <cell r="B468" t="str">
            <v>-</v>
          </cell>
          <cell r="C468" t="str">
            <v>Reembolso Educacao - Empregados</v>
          </cell>
          <cell r="D468">
            <v>255.46</v>
          </cell>
          <cell r="E468" t="str">
            <v>D</v>
          </cell>
          <cell r="F468">
            <v>273.60000000000002</v>
          </cell>
          <cell r="G468">
            <v>0</v>
          </cell>
          <cell r="H468">
            <v>529.05999999999995</v>
          </cell>
          <cell r="I468" t="str">
            <v>D</v>
          </cell>
        </row>
        <row r="469">
          <cell r="A469" t="str">
            <v>41.10.35.03</v>
          </cell>
          <cell r="B469" t="str">
            <v>-</v>
          </cell>
          <cell r="C469" t="str">
            <v>Material Escolar</v>
          </cell>
          <cell r="D469">
            <v>0</v>
          </cell>
          <cell r="F469">
            <v>1000</v>
          </cell>
          <cell r="G469">
            <v>0</v>
          </cell>
          <cell r="H469">
            <v>1000</v>
          </cell>
          <cell r="I469" t="str">
            <v>D</v>
          </cell>
        </row>
        <row r="470">
          <cell r="A470" t="str">
            <v>41.10.42.00</v>
          </cell>
          <cell r="B470" t="str">
            <v>-</v>
          </cell>
          <cell r="C470" t="str">
            <v>Ticket</v>
          </cell>
          <cell r="D470">
            <v>49</v>
          </cell>
          <cell r="E470" t="str">
            <v>C</v>
          </cell>
          <cell r="F470">
            <v>0</v>
          </cell>
          <cell r="G470">
            <v>24.5</v>
          </cell>
          <cell r="H470">
            <v>73.5</v>
          </cell>
          <cell r="I470" t="str">
            <v>C</v>
          </cell>
        </row>
        <row r="471">
          <cell r="A471" t="str">
            <v>41.10.42.01</v>
          </cell>
          <cell r="B471" t="str">
            <v>-</v>
          </cell>
          <cell r="C471" t="str">
            <v>Ticket</v>
          </cell>
          <cell r="D471">
            <v>49</v>
          </cell>
          <cell r="E471" t="str">
            <v>C</v>
          </cell>
          <cell r="F471">
            <v>0</v>
          </cell>
          <cell r="G471">
            <v>24.5</v>
          </cell>
          <cell r="H471">
            <v>73.5</v>
          </cell>
          <cell r="I471" t="str">
            <v>C</v>
          </cell>
        </row>
        <row r="472">
          <cell r="A472" t="str">
            <v>41.10.47.00</v>
          </cell>
          <cell r="B472" t="str">
            <v>-</v>
          </cell>
          <cell r="C472" t="str">
            <v>Outros Beneficios</v>
          </cell>
          <cell r="D472">
            <v>308.04000000000002</v>
          </cell>
          <cell r="E472" t="str">
            <v>D</v>
          </cell>
          <cell r="F472">
            <v>365.8</v>
          </cell>
          <cell r="G472">
            <v>0</v>
          </cell>
          <cell r="H472">
            <v>673.84</v>
          </cell>
          <cell r="I472" t="str">
            <v>D</v>
          </cell>
        </row>
        <row r="473">
          <cell r="A473" t="str">
            <v>41.10.47.99</v>
          </cell>
          <cell r="B473" t="str">
            <v>-</v>
          </cell>
          <cell r="C473" t="str">
            <v>Demais Beneficios da Empresa</v>
          </cell>
          <cell r="D473">
            <v>308.04000000000002</v>
          </cell>
          <cell r="E473" t="str">
            <v>D</v>
          </cell>
          <cell r="F473">
            <v>365.8</v>
          </cell>
          <cell r="G473">
            <v>0</v>
          </cell>
          <cell r="H473">
            <v>673.84</v>
          </cell>
          <cell r="I473" t="str">
            <v>D</v>
          </cell>
        </row>
        <row r="474">
          <cell r="A474" t="str">
            <v>41.10.60.00</v>
          </cell>
          <cell r="B474" t="str">
            <v>-</v>
          </cell>
          <cell r="C474" t="str">
            <v>Contribuicao Previdencia Social</v>
          </cell>
          <cell r="D474">
            <v>3116.33</v>
          </cell>
          <cell r="E474" t="str">
            <v>D</v>
          </cell>
          <cell r="F474">
            <v>1915.89</v>
          </cell>
          <cell r="G474">
            <v>0</v>
          </cell>
          <cell r="H474">
            <v>5032.22</v>
          </cell>
          <cell r="I474" t="str">
            <v>D</v>
          </cell>
        </row>
        <row r="475">
          <cell r="A475" t="str">
            <v>41.10.60.01</v>
          </cell>
          <cell r="B475" t="str">
            <v>-</v>
          </cell>
          <cell r="C475" t="str">
            <v>Contribuicao Previdencia Social</v>
          </cell>
          <cell r="D475">
            <v>2872.05</v>
          </cell>
          <cell r="E475" t="str">
            <v>D</v>
          </cell>
          <cell r="F475">
            <v>1604</v>
          </cell>
          <cell r="G475">
            <v>0</v>
          </cell>
          <cell r="H475">
            <v>4476.05</v>
          </cell>
          <cell r="I475" t="str">
            <v>D</v>
          </cell>
        </row>
        <row r="476">
          <cell r="A476" t="str">
            <v>41.10.60.02</v>
          </cell>
          <cell r="B476" t="str">
            <v>-</v>
          </cell>
          <cell r="C476" t="str">
            <v>Inss Ferias</v>
          </cell>
          <cell r="D476">
            <v>4.95</v>
          </cell>
          <cell r="E476" t="str">
            <v>D</v>
          </cell>
          <cell r="F476">
            <v>178.22</v>
          </cell>
          <cell r="G476">
            <v>0</v>
          </cell>
          <cell r="H476">
            <v>183.17</v>
          </cell>
          <cell r="I476" t="str">
            <v>D</v>
          </cell>
        </row>
        <row r="477">
          <cell r="A477" t="str">
            <v>41.10.60.03</v>
          </cell>
          <cell r="B477" t="str">
            <v>-</v>
          </cell>
          <cell r="C477" t="str">
            <v>Inss S/Decimo Terceiro Salario</v>
          </cell>
          <cell r="D477">
            <v>239.33</v>
          </cell>
          <cell r="E477" t="str">
            <v>D</v>
          </cell>
          <cell r="F477">
            <v>133.66999999999999</v>
          </cell>
          <cell r="G477">
            <v>0</v>
          </cell>
          <cell r="H477">
            <v>373</v>
          </cell>
          <cell r="I477" t="str">
            <v>D</v>
          </cell>
        </row>
        <row r="478">
          <cell r="A478" t="str">
            <v>41.10.62.00</v>
          </cell>
          <cell r="B478" t="str">
            <v>-</v>
          </cell>
          <cell r="C478" t="str">
            <v>Contribuicao Fgts</v>
          </cell>
          <cell r="D478">
            <v>865.63</v>
          </cell>
          <cell r="E478" t="str">
            <v>D</v>
          </cell>
          <cell r="F478">
            <v>532.17999999999995</v>
          </cell>
          <cell r="G478">
            <v>0</v>
          </cell>
          <cell r="H478">
            <v>1397.81</v>
          </cell>
          <cell r="I478" t="str">
            <v>D</v>
          </cell>
        </row>
        <row r="479">
          <cell r="A479" t="str">
            <v>41.10.62.01</v>
          </cell>
          <cell r="B479" t="str">
            <v>-</v>
          </cell>
          <cell r="C479" t="str">
            <v>Contribuicao Fgts</v>
          </cell>
          <cell r="D479">
            <v>797.78</v>
          </cell>
          <cell r="E479" t="str">
            <v>D</v>
          </cell>
          <cell r="F479">
            <v>445.55</v>
          </cell>
          <cell r="G479">
            <v>0</v>
          </cell>
          <cell r="H479">
            <v>1243.33</v>
          </cell>
          <cell r="I479" t="str">
            <v>D</v>
          </cell>
        </row>
        <row r="480">
          <cell r="A480" t="str">
            <v>41.10.62.02</v>
          </cell>
          <cell r="B480" t="str">
            <v>-</v>
          </cell>
          <cell r="C480" t="str">
            <v>Fgts Ferias</v>
          </cell>
          <cell r="D480">
            <v>1.38</v>
          </cell>
          <cell r="E480" t="str">
            <v>D</v>
          </cell>
          <cell r="F480">
            <v>49.5</v>
          </cell>
          <cell r="G480">
            <v>0</v>
          </cell>
          <cell r="H480">
            <v>50.88</v>
          </cell>
          <cell r="I480" t="str">
            <v>D</v>
          </cell>
        </row>
        <row r="481">
          <cell r="A481" t="str">
            <v>41.10.62.03</v>
          </cell>
          <cell r="B481" t="str">
            <v>-</v>
          </cell>
          <cell r="C481" t="str">
            <v>Fgts S/Decimo Terceiro Salario</v>
          </cell>
          <cell r="D481">
            <v>66.47</v>
          </cell>
          <cell r="E481" t="str">
            <v>D</v>
          </cell>
          <cell r="F481">
            <v>37.130000000000003</v>
          </cell>
          <cell r="G481">
            <v>0</v>
          </cell>
          <cell r="H481">
            <v>103.6</v>
          </cell>
          <cell r="I481" t="str">
            <v>D</v>
          </cell>
        </row>
        <row r="482">
          <cell r="A482" t="str">
            <v>41.10.65.00</v>
          </cell>
          <cell r="B482" t="str">
            <v>-</v>
          </cell>
          <cell r="C482" t="str">
            <v>Contribuic Previdenc Complement</v>
          </cell>
          <cell r="D482">
            <v>150.80000000000001</v>
          </cell>
          <cell r="E482" t="str">
            <v>D</v>
          </cell>
          <cell r="F482">
            <v>191.48</v>
          </cell>
          <cell r="G482">
            <v>0</v>
          </cell>
          <cell r="H482">
            <v>342.28</v>
          </cell>
          <cell r="I482" t="str">
            <v>D</v>
          </cell>
        </row>
        <row r="483">
          <cell r="A483" t="str">
            <v>41.10.65.01</v>
          </cell>
          <cell r="B483" t="str">
            <v>-</v>
          </cell>
          <cell r="C483" t="str">
            <v>Contribuic Ordinaria Valiaprev</v>
          </cell>
          <cell r="D483">
            <v>150.80000000000001</v>
          </cell>
          <cell r="E483" t="str">
            <v>D</v>
          </cell>
          <cell r="F483">
            <v>191.48</v>
          </cell>
          <cell r="G483">
            <v>0</v>
          </cell>
          <cell r="H483">
            <v>342.28</v>
          </cell>
          <cell r="I483" t="str">
            <v>D</v>
          </cell>
        </row>
        <row r="484">
          <cell r="A484" t="str">
            <v>41.20.00.00</v>
          </cell>
          <cell r="B484" t="str">
            <v>-</v>
          </cell>
          <cell r="C484" t="str">
            <v>Despesas com Vendas</v>
          </cell>
          <cell r="D484">
            <v>3139135.76</v>
          </cell>
          <cell r="E484" t="str">
            <v>D</v>
          </cell>
          <cell r="F484">
            <v>3321033.26</v>
          </cell>
          <cell r="G484">
            <v>639692.66</v>
          </cell>
          <cell r="H484">
            <v>5820476.3600000003</v>
          </cell>
          <cell r="I484" t="str">
            <v>D</v>
          </cell>
        </row>
        <row r="485">
          <cell r="A485" t="str">
            <v>41.20.01.00</v>
          </cell>
          <cell r="B485" t="str">
            <v>-</v>
          </cell>
          <cell r="C485" t="str">
            <v>Despesas com Vendas Merc Interno</v>
          </cell>
          <cell r="D485">
            <v>1651710.43</v>
          </cell>
          <cell r="E485" t="str">
            <v>D</v>
          </cell>
          <cell r="F485">
            <v>1807818.01</v>
          </cell>
          <cell r="G485">
            <v>49948.56</v>
          </cell>
          <cell r="H485">
            <v>3409579.88</v>
          </cell>
          <cell r="I485" t="str">
            <v>D</v>
          </cell>
        </row>
        <row r="486">
          <cell r="A486" t="str">
            <v>41.20.01.03</v>
          </cell>
          <cell r="B486" t="str">
            <v>-</v>
          </cell>
          <cell r="C486" t="str">
            <v>Desp Vend.MI-Fretes Carretos</v>
          </cell>
          <cell r="D486">
            <v>346119.94</v>
          </cell>
          <cell r="E486" t="str">
            <v>D</v>
          </cell>
          <cell r="F486">
            <v>112045.92</v>
          </cell>
          <cell r="G486">
            <v>49948.56</v>
          </cell>
          <cell r="H486">
            <v>408217.3</v>
          </cell>
          <cell r="I486" t="str">
            <v>D</v>
          </cell>
        </row>
        <row r="487">
          <cell r="A487" t="str">
            <v>41.20.01.04</v>
          </cell>
          <cell r="B487" t="str">
            <v>-</v>
          </cell>
          <cell r="C487" t="str">
            <v>Desp Vend.MI-Fretes Ferroviarios</v>
          </cell>
          <cell r="D487">
            <v>1065609.6299999999</v>
          </cell>
          <cell r="E487" t="str">
            <v>D</v>
          </cell>
          <cell r="F487">
            <v>1320516.04</v>
          </cell>
          <cell r="G487">
            <v>0</v>
          </cell>
          <cell r="H487">
            <v>2386125.67</v>
          </cell>
          <cell r="I487" t="str">
            <v>D</v>
          </cell>
        </row>
        <row r="488">
          <cell r="A488" t="str">
            <v>41.20.01.09</v>
          </cell>
          <cell r="B488" t="str">
            <v>-</v>
          </cell>
          <cell r="C488" t="str">
            <v>Desp Vend.MI-Viagens e Estadias</v>
          </cell>
          <cell r="D488">
            <v>239980.86</v>
          </cell>
          <cell r="E488" t="str">
            <v>D</v>
          </cell>
          <cell r="F488">
            <v>375256.05</v>
          </cell>
          <cell r="G488">
            <v>0</v>
          </cell>
          <cell r="H488">
            <v>615236.91</v>
          </cell>
          <cell r="I488" t="str">
            <v>D</v>
          </cell>
        </row>
        <row r="489">
          <cell r="A489" t="str">
            <v>41.20.10.00</v>
          </cell>
          <cell r="B489" t="str">
            <v>-</v>
          </cell>
          <cell r="C489" t="str">
            <v>Desp c/ Vendas Mercado Externo</v>
          </cell>
          <cell r="D489">
            <v>1487425.33</v>
          </cell>
          <cell r="E489" t="str">
            <v>D</v>
          </cell>
          <cell r="F489">
            <v>1513215.25</v>
          </cell>
          <cell r="G489">
            <v>589744.1</v>
          </cell>
          <cell r="H489">
            <v>2410896.48</v>
          </cell>
          <cell r="I489" t="str">
            <v>D</v>
          </cell>
        </row>
        <row r="490">
          <cell r="A490" t="str">
            <v>41.20.10.03</v>
          </cell>
          <cell r="B490" t="str">
            <v>-</v>
          </cell>
          <cell r="C490" t="str">
            <v>Desp Vend.ME-Comissoes de Agente</v>
          </cell>
          <cell r="D490">
            <v>39106.74</v>
          </cell>
          <cell r="E490" t="str">
            <v>D</v>
          </cell>
          <cell r="F490">
            <v>0</v>
          </cell>
          <cell r="G490">
            <v>0</v>
          </cell>
          <cell r="H490">
            <v>39106.74</v>
          </cell>
          <cell r="I490" t="str">
            <v>D</v>
          </cell>
        </row>
        <row r="491">
          <cell r="A491" t="str">
            <v>41.20.10.07</v>
          </cell>
          <cell r="B491" t="str">
            <v>-</v>
          </cell>
          <cell r="C491" t="str">
            <v>Desp Vend.ME-Portuarias/Estivas</v>
          </cell>
          <cell r="D491">
            <v>438230.3</v>
          </cell>
          <cell r="E491" t="str">
            <v>D</v>
          </cell>
          <cell r="F491">
            <v>598585.1</v>
          </cell>
          <cell r="G491">
            <v>0</v>
          </cell>
          <cell r="H491">
            <v>1036815.4</v>
          </cell>
          <cell r="I491" t="str">
            <v>D</v>
          </cell>
        </row>
        <row r="492">
          <cell r="A492" t="str">
            <v>41.20.10.08</v>
          </cell>
          <cell r="B492" t="str">
            <v>-</v>
          </cell>
          <cell r="C492" t="str">
            <v>Desp Vend.ME-Fretes Maritimos</v>
          </cell>
          <cell r="D492">
            <v>5444.26</v>
          </cell>
          <cell r="E492" t="str">
            <v>C</v>
          </cell>
          <cell r="F492">
            <v>0</v>
          </cell>
          <cell r="G492">
            <v>0</v>
          </cell>
          <cell r="H492">
            <v>5444.26</v>
          </cell>
          <cell r="I492" t="str">
            <v>C</v>
          </cell>
        </row>
        <row r="493">
          <cell r="A493" t="str">
            <v>41.20.10.09</v>
          </cell>
          <cell r="B493" t="str">
            <v>-</v>
          </cell>
          <cell r="C493" t="str">
            <v>Desp Vend.ME-Fretes Rodoviarios</v>
          </cell>
          <cell r="D493">
            <v>991043.11</v>
          </cell>
          <cell r="E493" t="str">
            <v>D</v>
          </cell>
          <cell r="F493">
            <v>895441.62</v>
          </cell>
          <cell r="G493">
            <v>589744.1</v>
          </cell>
          <cell r="H493">
            <v>1296740.6299999999</v>
          </cell>
          <cell r="I493" t="str">
            <v>D</v>
          </cell>
        </row>
        <row r="494">
          <cell r="A494" t="str">
            <v>41.20.10.12</v>
          </cell>
          <cell r="B494" t="str">
            <v>-</v>
          </cell>
          <cell r="C494" t="str">
            <v>Desp Vend.ME-Serv Terc P.Fisica</v>
          </cell>
          <cell r="D494">
            <v>3420</v>
          </cell>
          <cell r="E494" t="str">
            <v>D</v>
          </cell>
          <cell r="F494">
            <v>1368</v>
          </cell>
          <cell r="G494">
            <v>0</v>
          </cell>
          <cell r="H494">
            <v>4788</v>
          </cell>
          <cell r="I494" t="str">
            <v>D</v>
          </cell>
        </row>
        <row r="495">
          <cell r="A495" t="str">
            <v>41.20.10.13</v>
          </cell>
          <cell r="B495" t="str">
            <v>-</v>
          </cell>
          <cell r="C495" t="str">
            <v>Desp Vend.ME-Serv Terc P.Juridic</v>
          </cell>
          <cell r="D495">
            <v>18675.439999999999</v>
          </cell>
          <cell r="E495" t="str">
            <v>D</v>
          </cell>
          <cell r="F495">
            <v>16281.53</v>
          </cell>
          <cell r="G495">
            <v>0</v>
          </cell>
          <cell r="H495">
            <v>34956.97</v>
          </cell>
          <cell r="I495" t="str">
            <v>D</v>
          </cell>
        </row>
        <row r="496">
          <cell r="A496" t="str">
            <v>41.20.10.99</v>
          </cell>
          <cell r="B496" t="str">
            <v>-</v>
          </cell>
          <cell r="C496" t="str">
            <v>Outras Despesas com Vendas ME</v>
          </cell>
          <cell r="D496">
            <v>2394</v>
          </cell>
          <cell r="E496" t="str">
            <v>D</v>
          </cell>
          <cell r="F496">
            <v>1539</v>
          </cell>
          <cell r="G496">
            <v>0</v>
          </cell>
          <cell r="H496">
            <v>3933</v>
          </cell>
          <cell r="I496" t="str">
            <v>D</v>
          </cell>
        </row>
        <row r="497">
          <cell r="A497" t="str">
            <v>41.30.00.00</v>
          </cell>
          <cell r="B497" t="str">
            <v>-</v>
          </cell>
          <cell r="C497" t="str">
            <v>Despesas Administrativas</v>
          </cell>
          <cell r="D497">
            <v>57296.75</v>
          </cell>
          <cell r="E497" t="str">
            <v>D</v>
          </cell>
          <cell r="F497">
            <v>32343.11</v>
          </cell>
          <cell r="G497">
            <v>1955.41</v>
          </cell>
          <cell r="H497">
            <v>87684.45</v>
          </cell>
          <cell r="I497" t="str">
            <v>D</v>
          </cell>
        </row>
        <row r="498">
          <cell r="A498" t="str">
            <v>41.30.05.00</v>
          </cell>
          <cell r="B498" t="str">
            <v>-</v>
          </cell>
          <cell r="C498" t="str">
            <v>Materiais</v>
          </cell>
          <cell r="D498">
            <v>0</v>
          </cell>
          <cell r="F498">
            <v>20.85</v>
          </cell>
          <cell r="G498">
            <v>0</v>
          </cell>
          <cell r="H498">
            <v>20.85</v>
          </cell>
          <cell r="I498" t="str">
            <v>D</v>
          </cell>
        </row>
        <row r="499">
          <cell r="A499" t="str">
            <v>41.30.05.03</v>
          </cell>
          <cell r="B499" t="str">
            <v>-</v>
          </cell>
          <cell r="C499" t="str">
            <v>Material de Seguranca</v>
          </cell>
          <cell r="D499">
            <v>0</v>
          </cell>
          <cell r="F499">
            <v>20.85</v>
          </cell>
          <cell r="G499">
            <v>0</v>
          </cell>
          <cell r="H499">
            <v>20.85</v>
          </cell>
          <cell r="I499" t="str">
            <v>D</v>
          </cell>
        </row>
        <row r="500">
          <cell r="A500" t="str">
            <v>41.30.11.00</v>
          </cell>
          <cell r="B500" t="str">
            <v>-</v>
          </cell>
          <cell r="C500" t="str">
            <v>Impostos, Multas e Taxas</v>
          </cell>
          <cell r="D500">
            <v>27296.75</v>
          </cell>
          <cell r="E500" t="str">
            <v>D</v>
          </cell>
          <cell r="F500">
            <v>17322.259999999998</v>
          </cell>
          <cell r="G500">
            <v>1764.07</v>
          </cell>
          <cell r="H500">
            <v>42854.94</v>
          </cell>
          <cell r="I500" t="str">
            <v>D</v>
          </cell>
        </row>
        <row r="501">
          <cell r="A501" t="str">
            <v>41.30.11.05</v>
          </cell>
          <cell r="B501" t="str">
            <v>-</v>
          </cell>
          <cell r="C501" t="str">
            <v>Icms Sobre Outras Saidas</v>
          </cell>
          <cell r="D501">
            <v>0</v>
          </cell>
          <cell r="F501">
            <v>144.80000000000001</v>
          </cell>
          <cell r="G501">
            <v>0</v>
          </cell>
          <cell r="H501">
            <v>144.80000000000001</v>
          </cell>
          <cell r="I501" t="str">
            <v>D</v>
          </cell>
        </row>
        <row r="502">
          <cell r="A502" t="str">
            <v>41.30.11.06</v>
          </cell>
          <cell r="B502" t="str">
            <v>-</v>
          </cell>
          <cell r="C502" t="str">
            <v>Pis</v>
          </cell>
          <cell r="D502">
            <v>6.6</v>
          </cell>
          <cell r="E502" t="str">
            <v>D</v>
          </cell>
          <cell r="F502">
            <v>13.2</v>
          </cell>
          <cell r="G502">
            <v>0</v>
          </cell>
          <cell r="H502">
            <v>19.8</v>
          </cell>
          <cell r="I502" t="str">
            <v>D</v>
          </cell>
        </row>
        <row r="504">
          <cell r="A504" t="str">
            <v>-----------</v>
          </cell>
          <cell r="B504" t="str">
            <v>--</v>
          </cell>
          <cell r="C504" t="str">
            <v>-------------------------------------------------------------------</v>
          </cell>
          <cell r="D504" t="str">
            <v>-------------------</v>
          </cell>
          <cell r="E504" t="str">
            <v>-</v>
          </cell>
          <cell r="F504" t="str">
            <v>-------------------</v>
          </cell>
          <cell r="G504" t="e">
            <v>#NAME?</v>
          </cell>
          <cell r="H504" t="str">
            <v>07AB - 1.00.01.068</v>
          </cell>
        </row>
        <row r="505">
          <cell r="A505" t="str">
            <v>_x000C_----------</v>
          </cell>
          <cell r="B505" t="str">
            <v>--</v>
          </cell>
          <cell r="C505" t="str">
            <v>-------------------------------------------------------------------</v>
          </cell>
          <cell r="D505" t="str">
            <v>-------------------</v>
          </cell>
          <cell r="E505" t="str">
            <v>-</v>
          </cell>
          <cell r="F505" t="str">
            <v>-------------------</v>
          </cell>
          <cell r="G505" t="str">
            <v>-------------------</v>
          </cell>
          <cell r="H505" t="str">
            <v>------ Página:</v>
          </cell>
        </row>
        <row r="506">
          <cell r="A506" t="str">
            <v>Urucum Mine</v>
          </cell>
          <cell r="B506" t="str">
            <v>ra</v>
          </cell>
          <cell r="C506" t="str">
            <v>ção S.A</v>
          </cell>
          <cell r="H506" t="str">
            <v>Balancete</v>
          </cell>
        </row>
        <row r="507">
          <cell r="A507" t="str">
            <v>Período: 01</v>
          </cell>
          <cell r="B507" t="str">
            <v>/0</v>
          </cell>
          <cell r="C507" t="str">
            <v>3/2008 A 31/03/2008 -----------------------------------------------</v>
          </cell>
          <cell r="D507" t="str">
            <v>-------------------</v>
          </cell>
          <cell r="E507" t="str">
            <v>-</v>
          </cell>
          <cell r="F507" t="str">
            <v>-------------------</v>
          </cell>
          <cell r="G507" t="str">
            <v>-------------------</v>
          </cell>
          <cell r="H507" t="str">
            <v>04/04/2008 - 13:5</v>
          </cell>
          <cell r="I507">
            <v>8</v>
          </cell>
        </row>
        <row r="509">
          <cell r="A509" t="str">
            <v>Título</v>
          </cell>
          <cell r="D509" t="str">
            <v>Saldo Inicial</v>
          </cell>
          <cell r="F509" t="str">
            <v>Débito</v>
          </cell>
          <cell r="G509" t="str">
            <v>Crédito</v>
          </cell>
          <cell r="H509" t="str">
            <v>Saldo Final</v>
          </cell>
        </row>
        <row r="510">
          <cell r="A510" t="str">
            <v>-----------</v>
          </cell>
          <cell r="B510" t="str">
            <v>--</v>
          </cell>
          <cell r="C510" t="str">
            <v>-------------------------------------------------------------------</v>
          </cell>
          <cell r="D510" t="str">
            <v>-----------------</v>
          </cell>
          <cell r="F510" t="str">
            <v>------------------</v>
          </cell>
          <cell r="G510" t="str">
            <v>------------------</v>
          </cell>
          <cell r="H510" t="str">
            <v>-----------------</v>
          </cell>
        </row>
        <row r="511">
          <cell r="A511" t="str">
            <v>41.30.11.08</v>
          </cell>
          <cell r="B511" t="str">
            <v>-</v>
          </cell>
          <cell r="C511" t="str">
            <v>Cofins</v>
          </cell>
          <cell r="D511">
            <v>30.4</v>
          </cell>
          <cell r="E511" t="str">
            <v>D</v>
          </cell>
          <cell r="F511">
            <v>60.8</v>
          </cell>
          <cell r="G511">
            <v>0</v>
          </cell>
          <cell r="H511">
            <v>91.2</v>
          </cell>
          <cell r="I511" t="str">
            <v>D</v>
          </cell>
        </row>
        <row r="512">
          <cell r="A512" t="str">
            <v>41.30.11.20</v>
          </cell>
          <cell r="B512" t="str">
            <v>-</v>
          </cell>
          <cell r="C512" t="str">
            <v>Impostos, Multas/Taxas Diversas</v>
          </cell>
          <cell r="D512">
            <v>0</v>
          </cell>
          <cell r="F512">
            <v>17103.46</v>
          </cell>
          <cell r="G512">
            <v>1206.31</v>
          </cell>
          <cell r="H512">
            <v>15897.15</v>
          </cell>
          <cell r="I512" t="str">
            <v>D</v>
          </cell>
        </row>
        <row r="513">
          <cell r="A513" t="str">
            <v>41.30.11.22</v>
          </cell>
          <cell r="B513" t="str">
            <v>-</v>
          </cell>
          <cell r="C513" t="str">
            <v>ICMS (Credito s/Ativo Permanente) - CIAP</v>
          </cell>
          <cell r="D513">
            <v>27259.75</v>
          </cell>
          <cell r="E513" t="str">
            <v>D</v>
          </cell>
          <cell r="F513">
            <v>0</v>
          </cell>
          <cell r="G513">
            <v>557.76</v>
          </cell>
          <cell r="H513">
            <v>26701.99</v>
          </cell>
          <cell r="I513" t="str">
            <v>D</v>
          </cell>
        </row>
        <row r="514">
          <cell r="A514" t="str">
            <v>41.30.14.00</v>
          </cell>
          <cell r="B514" t="str">
            <v>-</v>
          </cell>
          <cell r="C514" t="str">
            <v>Amortização - Ativo Ambiental</v>
          </cell>
          <cell r="D514">
            <v>30000</v>
          </cell>
          <cell r="E514" t="str">
            <v>D</v>
          </cell>
          <cell r="F514">
            <v>15000</v>
          </cell>
          <cell r="G514">
            <v>0</v>
          </cell>
          <cell r="H514">
            <v>45000</v>
          </cell>
          <cell r="I514" t="str">
            <v>D</v>
          </cell>
        </row>
        <row r="515">
          <cell r="A515" t="str">
            <v>41.30.14.01</v>
          </cell>
          <cell r="B515" t="str">
            <v>-</v>
          </cell>
          <cell r="C515" t="str">
            <v>Amortização - Ativo Ambiental</v>
          </cell>
          <cell r="D515">
            <v>30000</v>
          </cell>
          <cell r="E515" t="str">
            <v>D</v>
          </cell>
          <cell r="F515">
            <v>15000</v>
          </cell>
          <cell r="G515">
            <v>0</v>
          </cell>
          <cell r="H515">
            <v>45000</v>
          </cell>
          <cell r="I515" t="str">
            <v>D</v>
          </cell>
        </row>
        <row r="516">
          <cell r="A516" t="str">
            <v>41.30.15.00</v>
          </cell>
          <cell r="B516" t="str">
            <v>-</v>
          </cell>
          <cell r="C516" t="str">
            <v>Despesas Diversas</v>
          </cell>
          <cell r="D516">
            <v>0</v>
          </cell>
          <cell r="F516">
            <v>0</v>
          </cell>
          <cell r="G516">
            <v>191.34</v>
          </cell>
          <cell r="H516">
            <v>191.34</v>
          </cell>
          <cell r="I516" t="str">
            <v>C</v>
          </cell>
        </row>
        <row r="517">
          <cell r="A517" t="str">
            <v>41.30.15.16</v>
          </cell>
          <cell r="B517" t="str">
            <v>-</v>
          </cell>
          <cell r="C517" t="str">
            <v>Telefone</v>
          </cell>
          <cell r="D517">
            <v>0</v>
          </cell>
          <cell r="F517">
            <v>0</v>
          </cell>
          <cell r="G517">
            <v>191.34</v>
          </cell>
          <cell r="H517">
            <v>191.34</v>
          </cell>
          <cell r="I517" t="str">
            <v>C</v>
          </cell>
        </row>
        <row r="518">
          <cell r="A518" t="str">
            <v>41.40.00.00</v>
          </cell>
          <cell r="B518" t="str">
            <v>-</v>
          </cell>
          <cell r="C518" t="str">
            <v>Receitas Financeiras</v>
          </cell>
          <cell r="D518">
            <v>849924.82</v>
          </cell>
          <cell r="E518" t="str">
            <v>D</v>
          </cell>
          <cell r="F518">
            <v>232305.5</v>
          </cell>
          <cell r="G518">
            <v>1369934.9</v>
          </cell>
          <cell r="H518">
            <v>287704.58</v>
          </cell>
          <cell r="I518" t="str">
            <v>C</v>
          </cell>
        </row>
        <row r="519">
          <cell r="A519" t="str">
            <v>41.40.01.00</v>
          </cell>
          <cell r="B519" t="str">
            <v>-</v>
          </cell>
          <cell r="C519" t="str">
            <v>Receitas de Aplicac Financeiras</v>
          </cell>
          <cell r="D519">
            <v>24281.93</v>
          </cell>
          <cell r="E519" t="str">
            <v>C</v>
          </cell>
          <cell r="F519">
            <v>0</v>
          </cell>
          <cell r="G519">
            <v>120.51</v>
          </cell>
          <cell r="H519">
            <v>24402.44</v>
          </cell>
          <cell r="I519" t="str">
            <v>C</v>
          </cell>
        </row>
        <row r="520">
          <cell r="A520" t="str">
            <v>41.40.01.01</v>
          </cell>
          <cell r="B520" t="str">
            <v>-</v>
          </cell>
          <cell r="C520" t="str">
            <v>Receitas de Aplicac Financeiras</v>
          </cell>
          <cell r="D520">
            <v>12095.19</v>
          </cell>
          <cell r="E520" t="str">
            <v>C</v>
          </cell>
          <cell r="F520">
            <v>0</v>
          </cell>
          <cell r="G520">
            <v>0</v>
          </cell>
          <cell r="H520">
            <v>12095.19</v>
          </cell>
          <cell r="I520" t="str">
            <v>C</v>
          </cell>
        </row>
        <row r="521">
          <cell r="A521" t="str">
            <v>41.40.01.02</v>
          </cell>
          <cell r="B521" t="str">
            <v>-</v>
          </cell>
          <cell r="C521" t="str">
            <v>Receitas de Aplic.Financ.-AssFin Cvrd</v>
          </cell>
          <cell r="D521">
            <v>12186.74</v>
          </cell>
          <cell r="E521" t="str">
            <v>C</v>
          </cell>
          <cell r="F521">
            <v>0</v>
          </cell>
          <cell r="G521">
            <v>120.51</v>
          </cell>
          <cell r="H521">
            <v>12307.25</v>
          </cell>
          <cell r="I521" t="str">
            <v>C</v>
          </cell>
        </row>
        <row r="522">
          <cell r="A522" t="str">
            <v>41.40.04.00</v>
          </cell>
          <cell r="B522" t="str">
            <v>-</v>
          </cell>
          <cell r="C522" t="str">
            <v>Juros At.Contr.Mutuo-Cont/Colig</v>
          </cell>
          <cell r="D522">
            <v>50935.18</v>
          </cell>
          <cell r="E522" t="str">
            <v>C</v>
          </cell>
          <cell r="F522">
            <v>0</v>
          </cell>
          <cell r="G522">
            <v>25307.919999999998</v>
          </cell>
          <cell r="H522">
            <v>76243.100000000006</v>
          </cell>
          <cell r="I522" t="str">
            <v>C</v>
          </cell>
        </row>
        <row r="523">
          <cell r="A523" t="str">
            <v>41.40.04.04</v>
          </cell>
          <cell r="B523" t="str">
            <v>-</v>
          </cell>
          <cell r="C523" t="str">
            <v>Juros Ativ.Contr.Mutuo-M.Grosso</v>
          </cell>
          <cell r="D523">
            <v>50935.18</v>
          </cell>
          <cell r="E523" t="str">
            <v>C</v>
          </cell>
          <cell r="F523">
            <v>0</v>
          </cell>
          <cell r="G523">
            <v>25307.919999999998</v>
          </cell>
          <cell r="H523">
            <v>76243.100000000006</v>
          </cell>
          <cell r="I523" t="str">
            <v>C</v>
          </cell>
        </row>
        <row r="524">
          <cell r="A524" t="str">
            <v>41.40.25.00</v>
          </cell>
          <cell r="B524" t="str">
            <v>-</v>
          </cell>
          <cell r="C524" t="str">
            <v>V.M.Ativas S/Depositos Judiciais</v>
          </cell>
          <cell r="D524">
            <v>372573.28</v>
          </cell>
          <cell r="E524" t="str">
            <v>C</v>
          </cell>
          <cell r="F524">
            <v>0</v>
          </cell>
          <cell r="G524">
            <v>0</v>
          </cell>
          <cell r="H524">
            <v>372573.28</v>
          </cell>
          <cell r="I524" t="str">
            <v>C</v>
          </cell>
        </row>
        <row r="525">
          <cell r="A525" t="str">
            <v>41.40.25.01</v>
          </cell>
          <cell r="B525" t="str">
            <v>-</v>
          </cell>
          <cell r="C525" t="str">
            <v>V.M.Ativas S/Depositos Judiciais</v>
          </cell>
          <cell r="D525">
            <v>372573.28</v>
          </cell>
          <cell r="E525" t="str">
            <v>C</v>
          </cell>
          <cell r="F525">
            <v>0</v>
          </cell>
          <cell r="G525">
            <v>0</v>
          </cell>
          <cell r="H525">
            <v>372573.28</v>
          </cell>
          <cell r="I525" t="str">
            <v>C</v>
          </cell>
        </row>
        <row r="526">
          <cell r="A526" t="str">
            <v>41.40.26.00</v>
          </cell>
          <cell r="B526" t="str">
            <v>-</v>
          </cell>
          <cell r="C526" t="str">
            <v>V.Monetarias Ativas Diversas</v>
          </cell>
          <cell r="D526">
            <v>1297715.21</v>
          </cell>
          <cell r="E526" t="str">
            <v>D</v>
          </cell>
          <cell r="F526">
            <v>232305.5</v>
          </cell>
          <cell r="G526">
            <v>1344506.47</v>
          </cell>
          <cell r="H526">
            <v>185514.23999999999</v>
          </cell>
          <cell r="I526" t="str">
            <v>D</v>
          </cell>
        </row>
        <row r="527">
          <cell r="A527" t="str">
            <v>41.40.26.02</v>
          </cell>
          <cell r="B527" t="str">
            <v>-</v>
          </cell>
          <cell r="C527" t="str">
            <v>Variacao Cambial de Clientes - ME</v>
          </cell>
          <cell r="D527">
            <v>521483.19</v>
          </cell>
          <cell r="E527" t="str">
            <v>D</v>
          </cell>
          <cell r="F527">
            <v>4079.71</v>
          </cell>
          <cell r="G527">
            <v>508594.52</v>
          </cell>
          <cell r="H527">
            <v>16968.38</v>
          </cell>
          <cell r="I527" t="str">
            <v>D</v>
          </cell>
        </row>
        <row r="528">
          <cell r="A528" t="str">
            <v>41.40.26.06</v>
          </cell>
          <cell r="B528" t="str">
            <v>-</v>
          </cell>
          <cell r="C528" t="str">
            <v>Variação Cambial-Outros</v>
          </cell>
          <cell r="D528">
            <v>251034.29</v>
          </cell>
          <cell r="E528" t="str">
            <v>C</v>
          </cell>
          <cell r="F528">
            <v>228225.79</v>
          </cell>
          <cell r="G528">
            <v>5520.63</v>
          </cell>
          <cell r="H528">
            <v>28329.13</v>
          </cell>
          <cell r="I528" t="str">
            <v>C</v>
          </cell>
        </row>
        <row r="529">
          <cell r="A529" t="str">
            <v>41.40.26.10</v>
          </cell>
          <cell r="B529" t="str">
            <v>-</v>
          </cell>
          <cell r="C529" t="str">
            <v>Variacao Cambial Clientes - CVRDI</v>
          </cell>
          <cell r="D529">
            <v>1027266.31</v>
          </cell>
          <cell r="E529" t="str">
            <v>D</v>
          </cell>
          <cell r="F529">
            <v>0</v>
          </cell>
          <cell r="G529">
            <v>830391.32</v>
          </cell>
          <cell r="H529">
            <v>196874.99</v>
          </cell>
          <cell r="I529" t="str">
            <v>D</v>
          </cell>
        </row>
        <row r="530">
          <cell r="A530" t="str">
            <v>41.50.00.00</v>
          </cell>
          <cell r="B530" t="str">
            <v>-</v>
          </cell>
          <cell r="C530" t="str">
            <v>Despesas Financeiras</v>
          </cell>
          <cell r="D530">
            <v>2009850.86</v>
          </cell>
          <cell r="E530" t="str">
            <v>D</v>
          </cell>
          <cell r="F530">
            <v>1020418.55</v>
          </cell>
          <cell r="G530">
            <v>32745.65</v>
          </cell>
          <cell r="H530">
            <v>2997523.76</v>
          </cell>
          <cell r="I530" t="str">
            <v>D</v>
          </cell>
        </row>
        <row r="531">
          <cell r="A531" t="str">
            <v>41.50.01.00</v>
          </cell>
          <cell r="B531" t="str">
            <v>-</v>
          </cell>
          <cell r="C531" t="str">
            <v>Juros Passivos S/Fornec-Merc.Int</v>
          </cell>
          <cell r="D531">
            <v>11.4</v>
          </cell>
          <cell r="E531" t="str">
            <v>D</v>
          </cell>
          <cell r="F531">
            <v>0.7</v>
          </cell>
          <cell r="G531">
            <v>0</v>
          </cell>
          <cell r="H531">
            <v>12.1</v>
          </cell>
          <cell r="I531" t="str">
            <v>D</v>
          </cell>
        </row>
        <row r="532">
          <cell r="A532" t="str">
            <v>41.50.01.01</v>
          </cell>
          <cell r="B532" t="str">
            <v>-</v>
          </cell>
          <cell r="C532" t="str">
            <v>Juros Passivos S/Fornec-Merc.Int</v>
          </cell>
          <cell r="D532">
            <v>11.4</v>
          </cell>
          <cell r="E532" t="str">
            <v>D</v>
          </cell>
          <cell r="F532">
            <v>0.7</v>
          </cell>
          <cell r="G532">
            <v>0</v>
          </cell>
          <cell r="H532">
            <v>12.1</v>
          </cell>
          <cell r="I532" t="str">
            <v>D</v>
          </cell>
        </row>
        <row r="533">
          <cell r="A533" t="str">
            <v>41.50.03.00</v>
          </cell>
          <cell r="B533" t="str">
            <v>-</v>
          </cell>
          <cell r="C533" t="str">
            <v>Juros Pas.Cont.Mutuo-Contr/Colig</v>
          </cell>
          <cell r="D533">
            <v>1449919.71</v>
          </cell>
          <cell r="E533" t="str">
            <v>D</v>
          </cell>
          <cell r="F533">
            <v>722137.59</v>
          </cell>
          <cell r="G533">
            <v>0</v>
          </cell>
          <cell r="H533">
            <v>2172057.2999999998</v>
          </cell>
          <cell r="I533" t="str">
            <v>D</v>
          </cell>
        </row>
        <row r="534">
          <cell r="A534" t="str">
            <v>41.50.03.01</v>
          </cell>
          <cell r="B534" t="str">
            <v>-</v>
          </cell>
          <cell r="C534" t="str">
            <v>Juros Pass.Cont.Mutuo-Cpfl</v>
          </cell>
          <cell r="D534">
            <v>1449861.8</v>
          </cell>
          <cell r="E534" t="str">
            <v>D</v>
          </cell>
          <cell r="F534">
            <v>721861.4</v>
          </cell>
          <cell r="G534">
            <v>0</v>
          </cell>
          <cell r="H534">
            <v>2171723.2000000002</v>
          </cell>
          <cell r="I534" t="str">
            <v>D</v>
          </cell>
        </row>
        <row r="535">
          <cell r="A535" t="str">
            <v>41.50.03.09</v>
          </cell>
          <cell r="B535" t="str">
            <v>-</v>
          </cell>
          <cell r="C535" t="str">
            <v>Juros Pass.Cont.Mutuo-Urucum</v>
          </cell>
          <cell r="D535">
            <v>57.91</v>
          </cell>
          <cell r="E535" t="str">
            <v>D</v>
          </cell>
          <cell r="F535">
            <v>276.19</v>
          </cell>
          <cell r="G535">
            <v>0</v>
          </cell>
          <cell r="H535">
            <v>334.1</v>
          </cell>
          <cell r="I535" t="str">
            <v>D</v>
          </cell>
        </row>
        <row r="536">
          <cell r="A536" t="str">
            <v>41.50.10.00</v>
          </cell>
          <cell r="B536" t="str">
            <v>-</v>
          </cell>
          <cell r="C536" t="str">
            <v>JR Passivo s/Multa s/Imp/Contrib</v>
          </cell>
          <cell r="D536">
            <v>9850.1</v>
          </cell>
          <cell r="E536" t="str">
            <v>C</v>
          </cell>
          <cell r="F536">
            <v>37020.39</v>
          </cell>
          <cell r="G536">
            <v>11002.34</v>
          </cell>
          <cell r="H536">
            <v>16167.95</v>
          </cell>
          <cell r="I536" t="str">
            <v>D</v>
          </cell>
        </row>
        <row r="537">
          <cell r="A537" t="str">
            <v>41.50.10.01</v>
          </cell>
          <cell r="B537" t="str">
            <v>-</v>
          </cell>
          <cell r="C537" t="str">
            <v>JR Passivo s/Multa s/Imp/Contrib</v>
          </cell>
          <cell r="D537">
            <v>9850.1</v>
          </cell>
          <cell r="E537" t="str">
            <v>C</v>
          </cell>
          <cell r="F537">
            <v>37020.39</v>
          </cell>
          <cell r="G537">
            <v>11002.34</v>
          </cell>
          <cell r="H537">
            <v>16167.95</v>
          </cell>
          <cell r="I537" t="str">
            <v>D</v>
          </cell>
        </row>
        <row r="538">
          <cell r="A538" t="str">
            <v>41.50.26.00</v>
          </cell>
          <cell r="B538" t="str">
            <v>-</v>
          </cell>
          <cell r="C538" t="str">
            <v>Juros Passivos Fornec.M.Externo</v>
          </cell>
          <cell r="D538">
            <v>0</v>
          </cell>
          <cell r="F538">
            <v>105.27</v>
          </cell>
          <cell r="G538">
            <v>0</v>
          </cell>
          <cell r="H538">
            <v>105.27</v>
          </cell>
          <cell r="I538" t="str">
            <v>D</v>
          </cell>
        </row>
        <row r="539">
          <cell r="A539" t="str">
            <v>41.50.26.01</v>
          </cell>
          <cell r="B539" t="str">
            <v>-</v>
          </cell>
          <cell r="C539" t="str">
            <v>Juros Passivos Fornec.M.Externo</v>
          </cell>
          <cell r="D539">
            <v>0</v>
          </cell>
          <cell r="F539">
            <v>105.27</v>
          </cell>
          <cell r="G539">
            <v>0</v>
          </cell>
          <cell r="H539">
            <v>105.27</v>
          </cell>
          <cell r="I539" t="str">
            <v>D</v>
          </cell>
        </row>
        <row r="540">
          <cell r="A540" t="str">
            <v>41.50.40.00</v>
          </cell>
          <cell r="B540" t="str">
            <v>-</v>
          </cell>
          <cell r="C540" t="str">
            <v>Outros Juros Passivos</v>
          </cell>
          <cell r="D540">
            <v>2238.44</v>
          </cell>
          <cell r="E540" t="str">
            <v>D</v>
          </cell>
          <cell r="F540">
            <v>839.7</v>
          </cell>
          <cell r="G540">
            <v>0</v>
          </cell>
          <cell r="H540">
            <v>3078.14</v>
          </cell>
          <cell r="I540" t="str">
            <v>D</v>
          </cell>
        </row>
        <row r="541">
          <cell r="A541" t="str">
            <v>41.50.40.02</v>
          </cell>
          <cell r="B541" t="str">
            <v>-</v>
          </cell>
          <cell r="C541" t="str">
            <v>Juros e multas de IOF e IR s/mutuo</v>
          </cell>
          <cell r="D541">
            <v>2238.44</v>
          </cell>
          <cell r="E541" t="str">
            <v>D</v>
          </cell>
          <cell r="F541">
            <v>839.7</v>
          </cell>
          <cell r="G541">
            <v>0</v>
          </cell>
          <cell r="H541">
            <v>3078.14</v>
          </cell>
          <cell r="I541" t="str">
            <v>D</v>
          </cell>
        </row>
        <row r="542">
          <cell r="A542" t="str">
            <v>41.50.57.00</v>
          </cell>
          <cell r="B542" t="str">
            <v>-</v>
          </cell>
          <cell r="C542" t="str">
            <v>V.M Passiv s/Multa s/Imp/Contrib</v>
          </cell>
          <cell r="D542">
            <v>1815.3</v>
          </cell>
          <cell r="E542" t="str">
            <v>D</v>
          </cell>
          <cell r="F542">
            <v>927.38</v>
          </cell>
          <cell r="G542">
            <v>0</v>
          </cell>
          <cell r="H542">
            <v>2742.68</v>
          </cell>
          <cell r="I542" t="str">
            <v>D</v>
          </cell>
        </row>
        <row r="543">
          <cell r="A543" t="str">
            <v>41.50.57.03</v>
          </cell>
          <cell r="B543" t="str">
            <v>-</v>
          </cell>
          <cell r="C543" t="str">
            <v>V.M Passiv s/ CFEM</v>
          </cell>
          <cell r="D543">
            <v>1815.3</v>
          </cell>
          <cell r="E543" t="str">
            <v>D</v>
          </cell>
          <cell r="F543">
            <v>927.38</v>
          </cell>
          <cell r="G543">
            <v>0</v>
          </cell>
          <cell r="H543">
            <v>2742.68</v>
          </cell>
          <cell r="I543" t="str">
            <v>D</v>
          </cell>
        </row>
        <row r="544">
          <cell r="A544" t="str">
            <v>41.50.75.00</v>
          </cell>
          <cell r="B544" t="str">
            <v>-</v>
          </cell>
          <cell r="C544" t="str">
            <v>Outras Variac Monetaria Passiva</v>
          </cell>
          <cell r="D544">
            <v>65000</v>
          </cell>
          <cell r="E544" t="str">
            <v>D</v>
          </cell>
          <cell r="F544">
            <v>30000</v>
          </cell>
          <cell r="G544">
            <v>20353.650000000001</v>
          </cell>
          <cell r="H544">
            <v>74646.350000000006</v>
          </cell>
          <cell r="I544" t="str">
            <v>D</v>
          </cell>
        </row>
        <row r="545">
          <cell r="A545" t="str">
            <v>41.50.75.02</v>
          </cell>
          <cell r="B545" t="str">
            <v>-</v>
          </cell>
          <cell r="C545" t="str">
            <v>Variacao Cambial - Fornecedores</v>
          </cell>
          <cell r="D545">
            <v>0</v>
          </cell>
          <cell r="F545">
            <v>0</v>
          </cell>
          <cell r="G545">
            <v>20353.650000000001</v>
          </cell>
          <cell r="H545">
            <v>20353.650000000001</v>
          </cell>
          <cell r="I545" t="str">
            <v>C</v>
          </cell>
        </row>
        <row r="546">
          <cell r="A546" t="str">
            <v>41.50.75.30</v>
          </cell>
          <cell r="B546" t="str">
            <v>-</v>
          </cell>
          <cell r="C546" t="str">
            <v>V.M Passiva s/Prov p/Contingencias</v>
          </cell>
          <cell r="D546">
            <v>65000</v>
          </cell>
          <cell r="E546" t="str">
            <v>D</v>
          </cell>
          <cell r="F546">
            <v>19000</v>
          </cell>
          <cell r="G546">
            <v>0</v>
          </cell>
          <cell r="H546">
            <v>84000</v>
          </cell>
          <cell r="I546" t="str">
            <v>D</v>
          </cell>
        </row>
        <row r="547">
          <cell r="A547" t="str">
            <v>41.50.75.31</v>
          </cell>
          <cell r="B547" t="str">
            <v>-</v>
          </cell>
          <cell r="C547" t="str">
            <v>Var.Monetaria Passiv.Depósito p/Reinvest</v>
          </cell>
          <cell r="D547">
            <v>0</v>
          </cell>
          <cell r="F547">
            <v>11000</v>
          </cell>
          <cell r="G547">
            <v>0</v>
          </cell>
          <cell r="H547">
            <v>11000</v>
          </cell>
          <cell r="I547" t="str">
            <v>D</v>
          </cell>
        </row>
        <row r="548">
          <cell r="A548" t="str">
            <v>41.50.77.00</v>
          </cell>
          <cell r="B548" t="str">
            <v>-</v>
          </cell>
          <cell r="C548" t="str">
            <v>Despesas Financeiras Diversas</v>
          </cell>
          <cell r="D548">
            <v>271716.11</v>
          </cell>
          <cell r="E548" t="str">
            <v>D</v>
          </cell>
          <cell r="F548">
            <v>118387.52</v>
          </cell>
          <cell r="G548">
            <v>1389.66</v>
          </cell>
          <cell r="H548">
            <v>388713.97</v>
          </cell>
          <cell r="I548" t="str">
            <v>D</v>
          </cell>
        </row>
        <row r="549">
          <cell r="A549" t="str">
            <v>41.50.77.02</v>
          </cell>
          <cell r="B549" t="str">
            <v>-</v>
          </cell>
          <cell r="C549" t="str">
            <v>Despesas Bancarias</v>
          </cell>
          <cell r="D549">
            <v>2006.74</v>
          </cell>
          <cell r="E549" t="str">
            <v>D</v>
          </cell>
          <cell r="F549">
            <v>633.58000000000004</v>
          </cell>
          <cell r="G549">
            <v>0</v>
          </cell>
          <cell r="H549">
            <v>2640.32</v>
          </cell>
          <cell r="I549" t="str">
            <v>D</v>
          </cell>
        </row>
        <row r="550">
          <cell r="A550" t="str">
            <v>41.50.77.03</v>
          </cell>
          <cell r="B550" t="str">
            <v>-</v>
          </cell>
          <cell r="C550" t="str">
            <v>Cpmf</v>
          </cell>
          <cell r="D550">
            <v>15437.81</v>
          </cell>
          <cell r="E550" t="str">
            <v>D</v>
          </cell>
          <cell r="F550">
            <v>0</v>
          </cell>
          <cell r="G550">
            <v>0</v>
          </cell>
          <cell r="H550">
            <v>15437.81</v>
          </cell>
          <cell r="I550" t="str">
            <v>D</v>
          </cell>
        </row>
        <row r="551">
          <cell r="A551" t="str">
            <v>41.50.77.08</v>
          </cell>
          <cell r="B551" t="str">
            <v>-</v>
          </cell>
          <cell r="C551" t="str">
            <v>IOF e IOC</v>
          </cell>
          <cell r="D551">
            <v>25226.2</v>
          </cell>
          <cell r="E551" t="str">
            <v>D</v>
          </cell>
          <cell r="F551">
            <v>3089.66</v>
          </cell>
          <cell r="G551">
            <v>1389.66</v>
          </cell>
          <cell r="H551">
            <v>26926.2</v>
          </cell>
          <cell r="I551" t="str">
            <v>D</v>
          </cell>
        </row>
        <row r="552">
          <cell r="A552" t="str">
            <v>41.50.77.09</v>
          </cell>
          <cell r="B552" t="str">
            <v>-</v>
          </cell>
          <cell r="C552" t="str">
            <v>Multas</v>
          </cell>
          <cell r="D552">
            <v>9213.89</v>
          </cell>
          <cell r="E552" t="str">
            <v>D</v>
          </cell>
          <cell r="F552">
            <v>3577.36</v>
          </cell>
          <cell r="G552">
            <v>0</v>
          </cell>
          <cell r="H552">
            <v>12791.25</v>
          </cell>
          <cell r="I552" t="str">
            <v>D</v>
          </cell>
        </row>
        <row r="553">
          <cell r="A553" t="str">
            <v>41.50.77.10</v>
          </cell>
          <cell r="B553" t="str">
            <v>-</v>
          </cell>
          <cell r="C553" t="str">
            <v>IOF s/ Mutuo</v>
          </cell>
          <cell r="D553">
            <v>218248.89</v>
          </cell>
          <cell r="E553" t="str">
            <v>D</v>
          </cell>
          <cell r="F553">
            <v>111046.78</v>
          </cell>
          <cell r="G553">
            <v>0</v>
          </cell>
          <cell r="H553">
            <v>329295.67</v>
          </cell>
          <cell r="I553" t="str">
            <v>D</v>
          </cell>
        </row>
        <row r="554">
          <cell r="A554" t="str">
            <v>41.50.77.11</v>
          </cell>
          <cell r="B554" t="str">
            <v>-</v>
          </cell>
          <cell r="C554" t="str">
            <v>Despesas de Aplic.Financ.-AssFin Cvrd</v>
          </cell>
          <cell r="D554">
            <v>1582.58</v>
          </cell>
          <cell r="E554" t="str">
            <v>D</v>
          </cell>
          <cell r="F554">
            <v>40.14</v>
          </cell>
          <cell r="G554">
            <v>0</v>
          </cell>
          <cell r="H554">
            <v>1622.72</v>
          </cell>
          <cell r="I554" t="str">
            <v>D</v>
          </cell>
        </row>
        <row r="555">
          <cell r="A555" t="str">
            <v>41.50.85.00</v>
          </cell>
          <cell r="B555" t="str">
            <v>-</v>
          </cell>
          <cell r="C555" t="str">
            <v>Despesas Financeiras - Prov.Ambiental</v>
          </cell>
          <cell r="D555">
            <v>229000</v>
          </cell>
          <cell r="E555" t="str">
            <v>D</v>
          </cell>
          <cell r="F555">
            <v>111000</v>
          </cell>
          <cell r="G555">
            <v>0</v>
          </cell>
          <cell r="H555">
            <v>340000</v>
          </cell>
          <cell r="I555" t="str">
            <v>D</v>
          </cell>
        </row>
        <row r="556">
          <cell r="A556" t="str">
            <v>41.50.85.01</v>
          </cell>
          <cell r="B556" t="str">
            <v>-</v>
          </cell>
          <cell r="C556" t="str">
            <v>Despesas Financeiras - Prov.Ambiental</v>
          </cell>
          <cell r="D556">
            <v>229000</v>
          </cell>
          <cell r="E556" t="str">
            <v>D</v>
          </cell>
          <cell r="F556">
            <v>111000</v>
          </cell>
          <cell r="G556">
            <v>0</v>
          </cell>
          <cell r="H556">
            <v>340000</v>
          </cell>
          <cell r="I556" t="str">
            <v>D</v>
          </cell>
        </row>
        <row r="557">
          <cell r="A557" t="str">
            <v>41.65.00.00</v>
          </cell>
          <cell r="B557" t="str">
            <v>-</v>
          </cell>
          <cell r="C557" t="str">
            <v>Outras Rec/Despesas Operacionais</v>
          </cell>
          <cell r="D557">
            <v>468509.83</v>
          </cell>
          <cell r="E557" t="str">
            <v>D</v>
          </cell>
          <cell r="F557">
            <v>365183.18</v>
          </cell>
          <cell r="G557">
            <v>810.01</v>
          </cell>
          <cell r="H557">
            <v>832883</v>
          </cell>
          <cell r="I557" t="str">
            <v>D</v>
          </cell>
        </row>
        <row r="558">
          <cell r="A558" t="str">
            <v>41.65.01.00</v>
          </cell>
          <cell r="B558" t="str">
            <v>-</v>
          </cell>
          <cell r="C558" t="str">
            <v>Outras Rec/Despesas Operacionais</v>
          </cell>
          <cell r="D558">
            <v>351.76</v>
          </cell>
          <cell r="E558" t="str">
            <v>D</v>
          </cell>
          <cell r="F558">
            <v>718.87</v>
          </cell>
          <cell r="G558">
            <v>10.01</v>
          </cell>
          <cell r="H558">
            <v>1060.6199999999999</v>
          </cell>
          <cell r="I558" t="str">
            <v>D</v>
          </cell>
        </row>
        <row r="559">
          <cell r="A559" t="str">
            <v>41.65.01.02</v>
          </cell>
          <cell r="B559" t="str">
            <v>-</v>
          </cell>
          <cell r="C559" t="str">
            <v>Equivalencia Patrimonial</v>
          </cell>
          <cell r="D559">
            <v>351.76</v>
          </cell>
          <cell r="E559" t="str">
            <v>D</v>
          </cell>
          <cell r="F559">
            <v>718.87</v>
          </cell>
          <cell r="G559">
            <v>10.01</v>
          </cell>
          <cell r="H559">
            <v>1060.6199999999999</v>
          </cell>
          <cell r="I559" t="str">
            <v>D</v>
          </cell>
        </row>
        <row r="560">
          <cell r="A560" t="str">
            <v>41.65.10.00</v>
          </cell>
          <cell r="B560" t="str">
            <v>-</v>
          </cell>
          <cell r="C560" t="str">
            <v>Outras Receitas</v>
          </cell>
          <cell r="D560">
            <v>400</v>
          </cell>
          <cell r="E560" t="str">
            <v>C</v>
          </cell>
          <cell r="F560">
            <v>0</v>
          </cell>
          <cell r="G560">
            <v>800</v>
          </cell>
          <cell r="H560">
            <v>1200</v>
          </cell>
          <cell r="I560" t="str">
            <v>C</v>
          </cell>
        </row>
        <row r="561">
          <cell r="A561" t="str">
            <v>41.65.10.01</v>
          </cell>
          <cell r="B561" t="str">
            <v>-</v>
          </cell>
          <cell r="C561" t="str">
            <v>Outras Receitas</v>
          </cell>
          <cell r="D561">
            <v>400</v>
          </cell>
          <cell r="E561" t="str">
            <v>C</v>
          </cell>
          <cell r="F561">
            <v>0</v>
          </cell>
          <cell r="G561">
            <v>800</v>
          </cell>
          <cell r="H561">
            <v>1200</v>
          </cell>
          <cell r="I561" t="str">
            <v>C</v>
          </cell>
        </row>
        <row r="562">
          <cell r="A562" t="str">
            <v>41.65.25.00</v>
          </cell>
          <cell r="B562" t="str">
            <v>-</v>
          </cell>
          <cell r="C562" t="str">
            <v>Outras Despesas Operacionais</v>
          </cell>
          <cell r="D562">
            <v>404999.97</v>
          </cell>
          <cell r="E562" t="str">
            <v>D</v>
          </cell>
          <cell r="F562">
            <v>335313.84999999998</v>
          </cell>
          <cell r="G562">
            <v>0</v>
          </cell>
          <cell r="H562">
            <v>740313.82</v>
          </cell>
          <cell r="I562" t="str">
            <v>D</v>
          </cell>
        </row>
        <row r="563">
          <cell r="A563" t="str">
            <v>41.65.25.01</v>
          </cell>
          <cell r="B563" t="str">
            <v>-</v>
          </cell>
          <cell r="C563" t="str">
            <v>Outras Despesas Operacionais</v>
          </cell>
          <cell r="D563">
            <v>0.03</v>
          </cell>
          <cell r="E563" t="str">
            <v>C</v>
          </cell>
          <cell r="F563">
            <v>0</v>
          </cell>
          <cell r="G563">
            <v>0</v>
          </cell>
          <cell r="H563">
            <v>0.03</v>
          </cell>
          <cell r="I563" t="str">
            <v>C</v>
          </cell>
        </row>
        <row r="564">
          <cell r="A564" t="str">
            <v>41.65.25.02</v>
          </cell>
          <cell r="B564" t="str">
            <v>-</v>
          </cell>
          <cell r="C564" t="str">
            <v>Participação nos Resultados</v>
          </cell>
          <cell r="D564">
            <v>405000</v>
          </cell>
          <cell r="E564" t="str">
            <v>D</v>
          </cell>
          <cell r="F564">
            <v>335313.84999999998</v>
          </cell>
          <cell r="G564">
            <v>0</v>
          </cell>
          <cell r="H564">
            <v>740313.85</v>
          </cell>
          <cell r="I564" t="str">
            <v>D</v>
          </cell>
        </row>
        <row r="565">
          <cell r="A565" t="str">
            <v>41.65.47.00</v>
          </cell>
          <cell r="B565" t="str">
            <v>-</v>
          </cell>
          <cell r="C565" t="str">
            <v>Outras Provisoes</v>
          </cell>
          <cell r="D565">
            <v>63628.72</v>
          </cell>
          <cell r="E565" t="str">
            <v>D</v>
          </cell>
          <cell r="F565">
            <v>29150.46</v>
          </cell>
          <cell r="G565">
            <v>0</v>
          </cell>
          <cell r="H565">
            <v>92779.18</v>
          </cell>
          <cell r="I565" t="str">
            <v>D</v>
          </cell>
        </row>
        <row r="566">
          <cell r="A566" t="str">
            <v>41.65.47.10</v>
          </cell>
          <cell r="B566" t="str">
            <v>-</v>
          </cell>
          <cell r="C566" t="str">
            <v>Provisão Perda Mútuo</v>
          </cell>
          <cell r="D566">
            <v>63628.72</v>
          </cell>
          <cell r="E566" t="str">
            <v>D</v>
          </cell>
          <cell r="F566">
            <v>29150.46</v>
          </cell>
          <cell r="G566">
            <v>0</v>
          </cell>
          <cell r="H566">
            <v>92779.18</v>
          </cell>
          <cell r="I566" t="str">
            <v>D</v>
          </cell>
        </row>
        <row r="567">
          <cell r="A567" t="str">
            <v>41.65.70.00</v>
          </cell>
          <cell r="B567" t="str">
            <v>-</v>
          </cell>
          <cell r="C567" t="str">
            <v>Icms s/ Vendas MI - Outros</v>
          </cell>
          <cell r="D567">
            <v>30.42</v>
          </cell>
          <cell r="E567" t="str">
            <v>C</v>
          </cell>
          <cell r="F567">
            <v>0</v>
          </cell>
          <cell r="G567">
            <v>0</v>
          </cell>
          <cell r="H567">
            <v>30.42</v>
          </cell>
          <cell r="I567" t="str">
            <v>C</v>
          </cell>
        </row>
        <row r="568">
          <cell r="A568" t="str">
            <v>41.65.70.01</v>
          </cell>
          <cell r="B568" t="str">
            <v>-</v>
          </cell>
          <cell r="C568" t="str">
            <v>Icms s/ Vendas MI - Outros</v>
          </cell>
          <cell r="D568">
            <v>30.42</v>
          </cell>
          <cell r="E568" t="str">
            <v>C</v>
          </cell>
          <cell r="F568">
            <v>0</v>
          </cell>
          <cell r="G568">
            <v>0</v>
          </cell>
          <cell r="H568">
            <v>30.42</v>
          </cell>
          <cell r="I568" t="str">
            <v>C</v>
          </cell>
        </row>
        <row r="569">
          <cell r="A569" t="str">
            <v>41.65.72.00</v>
          </cell>
          <cell r="B569" t="str">
            <v>-</v>
          </cell>
          <cell r="C569" t="str">
            <v>Pis  s/ Vendas MI - Outros</v>
          </cell>
          <cell r="D569">
            <v>7.17</v>
          </cell>
          <cell r="E569" t="str">
            <v>C</v>
          </cell>
          <cell r="F569">
            <v>0</v>
          </cell>
          <cell r="G569">
            <v>0</v>
          </cell>
          <cell r="H569">
            <v>7.17</v>
          </cell>
          <cell r="I569" t="str">
            <v>C</v>
          </cell>
        </row>
        <row r="570">
          <cell r="A570" t="str">
            <v>41.65.72.01</v>
          </cell>
          <cell r="B570" t="str">
            <v>-</v>
          </cell>
          <cell r="C570" t="str">
            <v>Pis s/ Vendas MI - Outros</v>
          </cell>
          <cell r="D570">
            <v>7.17</v>
          </cell>
          <cell r="E570" t="str">
            <v>C</v>
          </cell>
          <cell r="F570">
            <v>0</v>
          </cell>
          <cell r="G570">
            <v>0</v>
          </cell>
          <cell r="H570">
            <v>7.17</v>
          </cell>
          <cell r="I570" t="str">
            <v>C</v>
          </cell>
        </row>
        <row r="571">
          <cell r="A571" t="str">
            <v>41.65.74.00</v>
          </cell>
          <cell r="B571" t="str">
            <v>-</v>
          </cell>
          <cell r="C571" t="str">
            <v>Cofins s/ Vendas MI - Outros</v>
          </cell>
          <cell r="D571">
            <v>33.03</v>
          </cell>
          <cell r="E571" t="str">
            <v>C</v>
          </cell>
          <cell r="F571">
            <v>0</v>
          </cell>
          <cell r="G571">
            <v>0</v>
          </cell>
          <cell r="H571">
            <v>33.03</v>
          </cell>
          <cell r="I571" t="str">
            <v>C</v>
          </cell>
        </row>
        <row r="572">
          <cell r="A572" t="str">
            <v>41.65.74.01</v>
          </cell>
          <cell r="B572" t="str">
            <v>-</v>
          </cell>
          <cell r="C572" t="str">
            <v>Cofins s/ Vendas MI - Outros</v>
          </cell>
          <cell r="D572">
            <v>33.03</v>
          </cell>
          <cell r="E572" t="str">
            <v>C</v>
          </cell>
          <cell r="F572">
            <v>0</v>
          </cell>
          <cell r="G572">
            <v>0</v>
          </cell>
          <cell r="H572">
            <v>33.03</v>
          </cell>
          <cell r="I572" t="str">
            <v>C</v>
          </cell>
        </row>
        <row r="573">
          <cell r="A573" t="str">
            <v>42.00.00.00</v>
          </cell>
          <cell r="B573" t="str">
            <v>-</v>
          </cell>
          <cell r="C573" t="str">
            <v>Resultado Nao Operacional</v>
          </cell>
          <cell r="D573">
            <v>3472989.77</v>
          </cell>
          <cell r="E573" t="str">
            <v>D</v>
          </cell>
          <cell r="F573">
            <v>1536854.9</v>
          </cell>
          <cell r="G573">
            <v>10260.299999999999</v>
          </cell>
          <cell r="H573">
            <v>4999584.37</v>
          </cell>
          <cell r="I573" t="str">
            <v>D</v>
          </cell>
        </row>
        <row r="574">
          <cell r="A574" t="str">
            <v>42.01.00.00</v>
          </cell>
          <cell r="B574" t="str">
            <v>-</v>
          </cell>
          <cell r="C574" t="str">
            <v>Resultado Nao Operacional</v>
          </cell>
          <cell r="D574">
            <v>3472989.77</v>
          </cell>
          <cell r="E574" t="str">
            <v>D</v>
          </cell>
          <cell r="F574">
            <v>1536854.9</v>
          </cell>
          <cell r="G574">
            <v>10260.299999999999</v>
          </cell>
          <cell r="H574">
            <v>4999584.37</v>
          </cell>
          <cell r="I574" t="str">
            <v>D</v>
          </cell>
        </row>
        <row r="575">
          <cell r="A575" t="str">
            <v>42.01.01.00</v>
          </cell>
          <cell r="B575" t="str">
            <v>-</v>
          </cell>
          <cell r="C575" t="str">
            <v>Ganhos e Perdas</v>
          </cell>
          <cell r="D575">
            <v>442800.75</v>
          </cell>
          <cell r="E575" t="str">
            <v>D</v>
          </cell>
          <cell r="F575">
            <v>1741.2</v>
          </cell>
          <cell r="G575">
            <v>406.32</v>
          </cell>
          <cell r="H575">
            <v>444135.63</v>
          </cell>
          <cell r="I575" t="str">
            <v>D</v>
          </cell>
        </row>
        <row r="576">
          <cell r="A576" t="str">
            <v>42.01.01.03</v>
          </cell>
          <cell r="B576" t="str">
            <v>-</v>
          </cell>
          <cell r="C576" t="str">
            <v>Baixa do Permanente por Inutilização</v>
          </cell>
          <cell r="D576">
            <v>442800.75</v>
          </cell>
          <cell r="E576" t="str">
            <v>D</v>
          </cell>
          <cell r="F576">
            <v>1741.2</v>
          </cell>
          <cell r="G576">
            <v>406.32</v>
          </cell>
          <cell r="H576">
            <v>444135.63</v>
          </cell>
          <cell r="I576" t="str">
            <v>D</v>
          </cell>
        </row>
        <row r="577">
          <cell r="A577" t="str">
            <v>42.01.10.00</v>
          </cell>
          <cell r="B577" t="str">
            <v>-</v>
          </cell>
          <cell r="C577" t="str">
            <v>Custo de Capacidade Ociosa</v>
          </cell>
          <cell r="D577">
            <v>3030189.02</v>
          </cell>
          <cell r="E577" t="str">
            <v>D</v>
          </cell>
          <cell r="F577">
            <v>1535113.7</v>
          </cell>
          <cell r="G577">
            <v>9853.98</v>
          </cell>
          <cell r="H577">
            <v>4555448.74</v>
          </cell>
          <cell r="I577" t="str">
            <v>D</v>
          </cell>
        </row>
        <row r="578">
          <cell r="A578" t="str">
            <v>42.01.10.02</v>
          </cell>
          <cell r="B578" t="str">
            <v>-</v>
          </cell>
          <cell r="C578" t="str">
            <v>Custo Capacidade Ociosa - Depreciação</v>
          </cell>
          <cell r="D578">
            <v>58791.16</v>
          </cell>
          <cell r="E578" t="str">
            <v>D</v>
          </cell>
          <cell r="F578">
            <v>35708.11</v>
          </cell>
          <cell r="G578">
            <v>0</v>
          </cell>
          <cell r="H578">
            <v>94499.27</v>
          </cell>
          <cell r="I578" t="str">
            <v>D</v>
          </cell>
        </row>
        <row r="579">
          <cell r="A579" t="str">
            <v>42.01.10.04</v>
          </cell>
          <cell r="B579" t="str">
            <v>-</v>
          </cell>
          <cell r="C579" t="str">
            <v>Custo Capacidade Ociosa - Pessoal</v>
          </cell>
          <cell r="D579">
            <v>199606.5</v>
          </cell>
          <cell r="E579" t="str">
            <v>D</v>
          </cell>
          <cell r="F579">
            <v>107654.25</v>
          </cell>
          <cell r="G579">
            <v>9247.41</v>
          </cell>
          <cell r="H579">
            <v>298013.34000000003</v>
          </cell>
          <cell r="I579" t="str">
            <v>D</v>
          </cell>
        </row>
        <row r="580">
          <cell r="A580" t="str">
            <v>42.01.10.05</v>
          </cell>
          <cell r="B580" t="str">
            <v>-</v>
          </cell>
          <cell r="C580" t="str">
            <v>Custo Capacidade Ociosa - Material</v>
          </cell>
          <cell r="D580">
            <v>52434.14</v>
          </cell>
          <cell r="E580" t="str">
            <v>D</v>
          </cell>
          <cell r="F580">
            <v>53999.03</v>
          </cell>
          <cell r="G580">
            <v>0</v>
          </cell>
          <cell r="H580">
            <v>106433.17</v>
          </cell>
          <cell r="I580" t="str">
            <v>D</v>
          </cell>
        </row>
        <row r="581">
          <cell r="A581" t="str">
            <v>42.01.10.06</v>
          </cell>
          <cell r="B581" t="str">
            <v>-</v>
          </cell>
          <cell r="C581" t="str">
            <v>Custo Capac.Ociosa - Serv. e Gasto Geral</v>
          </cell>
          <cell r="D581">
            <v>615701.78</v>
          </cell>
          <cell r="E581" t="str">
            <v>D</v>
          </cell>
          <cell r="F581">
            <v>338992.62</v>
          </cell>
          <cell r="G581">
            <v>606.57000000000005</v>
          </cell>
          <cell r="H581">
            <v>954087.83</v>
          </cell>
          <cell r="I581" t="str">
            <v>D</v>
          </cell>
        </row>
        <row r="582">
          <cell r="A582" t="str">
            <v>42.01.10.07</v>
          </cell>
          <cell r="B582" t="str">
            <v>-</v>
          </cell>
          <cell r="C582" t="str">
            <v>Custo Capac.Ociosa - Gastos Indiretos</v>
          </cell>
          <cell r="D582">
            <v>2103655.44</v>
          </cell>
          <cell r="E582" t="str">
            <v>D</v>
          </cell>
          <cell r="F582">
            <v>998759.69</v>
          </cell>
          <cell r="G582">
            <v>0</v>
          </cell>
          <cell r="H582">
            <v>3102415.13</v>
          </cell>
          <cell r="I582" t="str">
            <v>D</v>
          </cell>
        </row>
        <row r="583">
          <cell r="A583" t="str">
            <v>43.00.00.00</v>
          </cell>
          <cell r="B583" t="str">
            <v>-</v>
          </cell>
          <cell r="C583" t="str">
            <v>Provisoes e Participacoes</v>
          </cell>
          <cell r="D583">
            <v>2646996.2999999998</v>
          </cell>
          <cell r="E583" t="str">
            <v>D</v>
          </cell>
          <cell r="F583">
            <v>87576.43</v>
          </cell>
          <cell r="G583">
            <v>43000</v>
          </cell>
          <cell r="H583">
            <v>2691572.73</v>
          </cell>
          <cell r="I583" t="str">
            <v>D</v>
          </cell>
        </row>
        <row r="584">
          <cell r="A584" t="str">
            <v>43.01.00.00</v>
          </cell>
          <cell r="B584" t="str">
            <v>-</v>
          </cell>
          <cell r="C584" t="str">
            <v>Provisoes</v>
          </cell>
          <cell r="D584">
            <v>2646996.2999999998</v>
          </cell>
          <cell r="E584" t="str">
            <v>D</v>
          </cell>
          <cell r="F584">
            <v>87576.43</v>
          </cell>
          <cell r="G584">
            <v>43000</v>
          </cell>
          <cell r="H584">
            <v>2691572.73</v>
          </cell>
          <cell r="I584" t="str">
            <v>D</v>
          </cell>
        </row>
        <row r="585">
          <cell r="A585" t="str">
            <v>43.01.01.00</v>
          </cell>
          <cell r="B585" t="str">
            <v>-</v>
          </cell>
          <cell r="C585" t="str">
            <v>Provisao p/Imposto Sobre a Renda</v>
          </cell>
          <cell r="D585">
            <v>1942948.47</v>
          </cell>
          <cell r="E585" t="str">
            <v>D</v>
          </cell>
          <cell r="F585">
            <v>64394.43</v>
          </cell>
          <cell r="G585">
            <v>32000</v>
          </cell>
          <cell r="H585">
            <v>1975342.9</v>
          </cell>
          <cell r="I585" t="str">
            <v>D</v>
          </cell>
        </row>
        <row r="586">
          <cell r="A586" t="str">
            <v>43.01.01.01</v>
          </cell>
          <cell r="B586" t="str">
            <v>-</v>
          </cell>
          <cell r="C586" t="str">
            <v>Provisao p/Imposto Sobre a Renda</v>
          </cell>
          <cell r="D586">
            <v>1329844.26</v>
          </cell>
          <cell r="E586" t="str">
            <v>D</v>
          </cell>
          <cell r="F586">
            <v>0</v>
          </cell>
          <cell r="G586">
            <v>0</v>
          </cell>
          <cell r="H586">
            <v>1329844.26</v>
          </cell>
          <cell r="I586" t="str">
            <v>D</v>
          </cell>
        </row>
        <row r="588">
          <cell r="A588" t="str">
            <v>-----------</v>
          </cell>
          <cell r="B588" t="str">
            <v>--</v>
          </cell>
          <cell r="C588" t="str">
            <v>-------------------------------------------------------------------</v>
          </cell>
          <cell r="D588" t="str">
            <v>-------------------</v>
          </cell>
          <cell r="E588" t="str">
            <v>-</v>
          </cell>
          <cell r="F588" t="str">
            <v>-------------------</v>
          </cell>
          <cell r="G588" t="e">
            <v>#NAME?</v>
          </cell>
          <cell r="H588" t="str">
            <v>07AB - 1.00.01.068</v>
          </cell>
        </row>
        <row r="589">
          <cell r="A589" t="str">
            <v>_x000C_----------</v>
          </cell>
          <cell r="B589" t="str">
            <v>--</v>
          </cell>
          <cell r="C589" t="str">
            <v>-------------------------------------------------------------------</v>
          </cell>
          <cell r="D589" t="str">
            <v>-------------------</v>
          </cell>
          <cell r="E589" t="str">
            <v>-</v>
          </cell>
          <cell r="F589" t="str">
            <v>-------------------</v>
          </cell>
          <cell r="G589" t="str">
            <v>-------------------</v>
          </cell>
          <cell r="H589" t="str">
            <v>------ Página:</v>
          </cell>
        </row>
        <row r="590">
          <cell r="A590" t="str">
            <v>Urucum Mine</v>
          </cell>
          <cell r="B590" t="str">
            <v>ra</v>
          </cell>
          <cell r="C590" t="str">
            <v>ção S.A</v>
          </cell>
          <cell r="H590" t="str">
            <v>Balancete</v>
          </cell>
        </row>
        <row r="591">
          <cell r="A591" t="str">
            <v>Período: 01</v>
          </cell>
          <cell r="B591" t="str">
            <v>/0</v>
          </cell>
          <cell r="C591" t="str">
            <v>3/2008 A 31/03/2008 -----------------------------------------------</v>
          </cell>
          <cell r="D591" t="str">
            <v>-------------------</v>
          </cell>
          <cell r="E591" t="str">
            <v>-</v>
          </cell>
          <cell r="F591" t="str">
            <v>-------------------</v>
          </cell>
          <cell r="G591" t="str">
            <v>-------------------</v>
          </cell>
          <cell r="H591" t="str">
            <v>04/04/2008 - 13:5</v>
          </cell>
          <cell r="I591">
            <v>8</v>
          </cell>
        </row>
        <row r="593">
          <cell r="A593" t="str">
            <v>Título</v>
          </cell>
          <cell r="D593" t="str">
            <v>Saldo Inicial</v>
          </cell>
          <cell r="F593" t="str">
            <v>Débito</v>
          </cell>
          <cell r="G593" t="str">
            <v>Crédito</v>
          </cell>
          <cell r="H593" t="str">
            <v>Saldo Final</v>
          </cell>
        </row>
        <row r="594">
          <cell r="A594" t="str">
            <v>-----------</v>
          </cell>
          <cell r="B594" t="str">
            <v>--</v>
          </cell>
          <cell r="C594" t="str">
            <v>-------------------------------------------------------------------</v>
          </cell>
          <cell r="D594" t="str">
            <v>-----------------</v>
          </cell>
          <cell r="F594" t="str">
            <v>------------------</v>
          </cell>
          <cell r="G594" t="str">
            <v>------------------</v>
          </cell>
          <cell r="H594" t="str">
            <v>-----------------</v>
          </cell>
        </row>
        <row r="595">
          <cell r="A595" t="str">
            <v>43.01.01.03</v>
          </cell>
          <cell r="B595" t="str">
            <v>-</v>
          </cell>
          <cell r="C595" t="str">
            <v>Imposto de Renda Diferido</v>
          </cell>
          <cell r="D595">
            <v>678104.21</v>
          </cell>
          <cell r="E595" t="str">
            <v>D</v>
          </cell>
          <cell r="F595">
            <v>64394.43</v>
          </cell>
          <cell r="G595">
            <v>0</v>
          </cell>
          <cell r="H595">
            <v>742498.64</v>
          </cell>
          <cell r="I595" t="str">
            <v>D</v>
          </cell>
        </row>
        <row r="596">
          <cell r="A596" t="str">
            <v>43.01.01.06</v>
          </cell>
          <cell r="B596" t="str">
            <v>-</v>
          </cell>
          <cell r="C596" t="str">
            <v>IR Diferido - Ativo Ambiental</v>
          </cell>
          <cell r="D596">
            <v>65000</v>
          </cell>
          <cell r="E596" t="str">
            <v>C</v>
          </cell>
          <cell r="F596">
            <v>0</v>
          </cell>
          <cell r="G596">
            <v>32000</v>
          </cell>
          <cell r="H596">
            <v>97000</v>
          </cell>
          <cell r="I596" t="str">
            <v>C</v>
          </cell>
        </row>
        <row r="597">
          <cell r="A597" t="str">
            <v>43.01.05.00</v>
          </cell>
          <cell r="B597" t="str">
            <v>-</v>
          </cell>
          <cell r="C597" t="str">
            <v>Provisao p/Contribuicao Social</v>
          </cell>
          <cell r="D597">
            <v>704047.83</v>
          </cell>
          <cell r="E597" t="str">
            <v>D</v>
          </cell>
          <cell r="F597">
            <v>23182</v>
          </cell>
          <cell r="G597">
            <v>11000</v>
          </cell>
          <cell r="H597">
            <v>716229.83</v>
          </cell>
          <cell r="I597" t="str">
            <v>D</v>
          </cell>
        </row>
        <row r="598">
          <cell r="A598" t="str">
            <v>43.01.05.01</v>
          </cell>
          <cell r="B598" t="str">
            <v>-</v>
          </cell>
          <cell r="C598" t="str">
            <v>Provisao p/Contribuicao Social</v>
          </cell>
          <cell r="D598">
            <v>483930.32</v>
          </cell>
          <cell r="E598" t="str">
            <v>D</v>
          </cell>
          <cell r="F598">
            <v>0</v>
          </cell>
          <cell r="G598">
            <v>0</v>
          </cell>
          <cell r="H598">
            <v>483930.32</v>
          </cell>
          <cell r="I598" t="str">
            <v>D</v>
          </cell>
        </row>
        <row r="599">
          <cell r="A599" t="str">
            <v>43.01.05.03</v>
          </cell>
          <cell r="B599" t="str">
            <v>-</v>
          </cell>
          <cell r="C599" t="str">
            <v>Contribuicao Social Diferida</v>
          </cell>
          <cell r="D599">
            <v>244117.51</v>
          </cell>
          <cell r="E599" t="str">
            <v>D</v>
          </cell>
          <cell r="F599">
            <v>23182</v>
          </cell>
          <cell r="G599">
            <v>0</v>
          </cell>
          <cell r="H599">
            <v>267299.51</v>
          </cell>
          <cell r="I599" t="str">
            <v>D</v>
          </cell>
        </row>
        <row r="600">
          <cell r="A600" t="str">
            <v>43.01.05.06</v>
          </cell>
          <cell r="B600" t="str">
            <v>-</v>
          </cell>
          <cell r="C600" t="str">
            <v>CS Diferido - Ativo Ambiental</v>
          </cell>
          <cell r="D600">
            <v>24000</v>
          </cell>
          <cell r="E600" t="str">
            <v>C</v>
          </cell>
          <cell r="F600">
            <v>0</v>
          </cell>
          <cell r="G600">
            <v>11000</v>
          </cell>
          <cell r="H600">
            <v>35000</v>
          </cell>
          <cell r="I600" t="str">
            <v>C</v>
          </cell>
        </row>
        <row r="601">
          <cell r="A601" t="str">
            <v>44.00.00.00</v>
          </cell>
          <cell r="B601" t="str">
            <v>-</v>
          </cell>
          <cell r="C601" t="str">
            <v>Resultado Mensal</v>
          </cell>
          <cell r="D601">
            <v>12660871.619999999</v>
          </cell>
          <cell r="E601" t="str">
            <v>C</v>
          </cell>
          <cell r="F601">
            <v>0</v>
          </cell>
          <cell r="G601">
            <v>0</v>
          </cell>
          <cell r="H601">
            <v>12660871.619999999</v>
          </cell>
          <cell r="I601" t="str">
            <v>C</v>
          </cell>
        </row>
        <row r="602">
          <cell r="A602" t="str">
            <v>44.01.00.00</v>
          </cell>
          <cell r="B602" t="str">
            <v>-</v>
          </cell>
          <cell r="C602" t="str">
            <v>Resultado Mensal</v>
          </cell>
          <cell r="D602">
            <v>12660871.619999999</v>
          </cell>
          <cell r="E602" t="str">
            <v>C</v>
          </cell>
          <cell r="F602">
            <v>0</v>
          </cell>
          <cell r="G602">
            <v>0</v>
          </cell>
          <cell r="H602">
            <v>12660871.619999999</v>
          </cell>
          <cell r="I602" t="str">
            <v>C</v>
          </cell>
        </row>
        <row r="603">
          <cell r="A603" t="str">
            <v>44.01.01.00</v>
          </cell>
          <cell r="B603" t="str">
            <v>-</v>
          </cell>
          <cell r="C603" t="str">
            <v>Resultado Mensal</v>
          </cell>
          <cell r="D603">
            <v>12660871.619999999</v>
          </cell>
          <cell r="E603" t="str">
            <v>C</v>
          </cell>
          <cell r="F603">
            <v>0</v>
          </cell>
          <cell r="G603">
            <v>0</v>
          </cell>
          <cell r="H603">
            <v>12660871.619999999</v>
          </cell>
          <cell r="I603" t="str">
            <v>C</v>
          </cell>
        </row>
        <row r="604">
          <cell r="A604" t="str">
            <v>44.01.01.01</v>
          </cell>
          <cell r="B604" t="str">
            <v>-</v>
          </cell>
          <cell r="C604" t="str">
            <v>Resultado Mensal</v>
          </cell>
          <cell r="D604">
            <v>12660871.619999999</v>
          </cell>
          <cell r="E604" t="str">
            <v>C</v>
          </cell>
          <cell r="F604">
            <v>0</v>
          </cell>
          <cell r="G604">
            <v>0</v>
          </cell>
          <cell r="H604">
            <v>12660871.619999999</v>
          </cell>
          <cell r="I604" t="str">
            <v>C</v>
          </cell>
        </row>
        <row r="605">
          <cell r="A605" t="str">
            <v>50.00.00.00</v>
          </cell>
          <cell r="B605" t="str">
            <v>-</v>
          </cell>
          <cell r="C605" t="str">
            <v>Custos</v>
          </cell>
          <cell r="D605">
            <v>0</v>
          </cell>
          <cell r="F605">
            <v>17795695.75</v>
          </cell>
          <cell r="G605">
            <v>17795695.75</v>
          </cell>
          <cell r="H605">
            <v>0</v>
          </cell>
        </row>
        <row r="606">
          <cell r="A606" t="str">
            <v>51.00.00.00</v>
          </cell>
          <cell r="B606" t="str">
            <v>-</v>
          </cell>
          <cell r="C606" t="str">
            <v>Pessoal</v>
          </cell>
          <cell r="D606">
            <v>2407573.88</v>
          </cell>
          <cell r="E606" t="str">
            <v>D</v>
          </cell>
          <cell r="F606">
            <v>1550082.92</v>
          </cell>
          <cell r="G606">
            <v>385315.39</v>
          </cell>
          <cell r="H606">
            <v>3572341.41</v>
          </cell>
          <cell r="I606" t="str">
            <v>D</v>
          </cell>
        </row>
        <row r="607">
          <cell r="A607" t="str">
            <v>51.01.00.00</v>
          </cell>
          <cell r="B607" t="str">
            <v>-</v>
          </cell>
          <cell r="C607" t="str">
            <v>Gastos com  Pessoal</v>
          </cell>
          <cell r="D607">
            <v>1376878.42</v>
          </cell>
          <cell r="E607" t="str">
            <v>D</v>
          </cell>
          <cell r="F607">
            <v>936026.41</v>
          </cell>
          <cell r="G607">
            <v>248213.8</v>
          </cell>
          <cell r="H607">
            <v>2064691.03</v>
          </cell>
          <cell r="I607" t="str">
            <v>D</v>
          </cell>
        </row>
        <row r="608">
          <cell r="A608" t="str">
            <v>51.01.01.00</v>
          </cell>
          <cell r="B608" t="str">
            <v>-</v>
          </cell>
          <cell r="C608" t="str">
            <v>Salario Basico</v>
          </cell>
          <cell r="D608">
            <v>806927.89</v>
          </cell>
          <cell r="E608" t="str">
            <v>D</v>
          </cell>
          <cell r="F608">
            <v>508107.82</v>
          </cell>
          <cell r="G608">
            <v>77114.14</v>
          </cell>
          <cell r="H608">
            <v>1237921.57</v>
          </cell>
          <cell r="I608" t="str">
            <v>D</v>
          </cell>
        </row>
        <row r="609">
          <cell r="A609" t="str">
            <v>51.01.01.01</v>
          </cell>
          <cell r="B609" t="str">
            <v>-</v>
          </cell>
          <cell r="C609" t="str">
            <v>Salario Basico</v>
          </cell>
          <cell r="D609">
            <v>806927.89</v>
          </cell>
          <cell r="E609" t="str">
            <v>D</v>
          </cell>
          <cell r="F609">
            <v>508107.82</v>
          </cell>
          <cell r="G609">
            <v>77114.14</v>
          </cell>
          <cell r="H609">
            <v>1237921.57</v>
          </cell>
          <cell r="I609" t="str">
            <v>D</v>
          </cell>
        </row>
        <row r="610">
          <cell r="A610" t="str">
            <v>51.01.03.00</v>
          </cell>
          <cell r="B610" t="str">
            <v>-</v>
          </cell>
          <cell r="C610" t="str">
            <v>Adicionais Legais</v>
          </cell>
          <cell r="D610">
            <v>144192.17000000001</v>
          </cell>
          <cell r="E610" t="str">
            <v>D</v>
          </cell>
          <cell r="F610">
            <v>64435.07</v>
          </cell>
          <cell r="G610">
            <v>17875.8</v>
          </cell>
          <cell r="H610">
            <v>190751.44</v>
          </cell>
          <cell r="I610" t="str">
            <v>D</v>
          </cell>
        </row>
        <row r="611">
          <cell r="A611" t="str">
            <v>51.01.03.01</v>
          </cell>
          <cell r="B611" t="str">
            <v>-</v>
          </cell>
          <cell r="C611" t="str">
            <v>Adicional Noturno</v>
          </cell>
          <cell r="D611">
            <v>76923.17</v>
          </cell>
          <cell r="E611" t="str">
            <v>D</v>
          </cell>
          <cell r="F611">
            <v>17999.099999999999</v>
          </cell>
          <cell r="G611">
            <v>5671.58</v>
          </cell>
          <cell r="H611">
            <v>89250.69</v>
          </cell>
          <cell r="I611" t="str">
            <v>D</v>
          </cell>
        </row>
        <row r="612">
          <cell r="A612" t="str">
            <v>51.01.03.02</v>
          </cell>
          <cell r="B612" t="str">
            <v>-</v>
          </cell>
          <cell r="C612" t="str">
            <v>Insalubridade</v>
          </cell>
          <cell r="D612">
            <v>33866.86</v>
          </cell>
          <cell r="E612" t="str">
            <v>D</v>
          </cell>
          <cell r="F612">
            <v>29212.03</v>
          </cell>
          <cell r="G612">
            <v>11210.7</v>
          </cell>
          <cell r="H612">
            <v>51868.19</v>
          </cell>
          <cell r="I612" t="str">
            <v>D</v>
          </cell>
        </row>
        <row r="613">
          <cell r="A613" t="str">
            <v>51.01.03.03</v>
          </cell>
          <cell r="B613" t="str">
            <v>-</v>
          </cell>
          <cell r="C613" t="str">
            <v>Periculosidade</v>
          </cell>
          <cell r="D613">
            <v>33402.14</v>
          </cell>
          <cell r="E613" t="str">
            <v>D</v>
          </cell>
          <cell r="F613">
            <v>17223.939999999999</v>
          </cell>
          <cell r="G613">
            <v>993.52</v>
          </cell>
          <cell r="H613">
            <v>49632.56</v>
          </cell>
          <cell r="I613" t="str">
            <v>D</v>
          </cell>
        </row>
        <row r="614">
          <cell r="A614" t="str">
            <v>51.01.04.00</v>
          </cell>
          <cell r="B614" t="str">
            <v>-</v>
          </cell>
          <cell r="C614" t="str">
            <v>Serv Extraordinarios/Adicionais</v>
          </cell>
          <cell r="D614">
            <v>28517.39</v>
          </cell>
          <cell r="E614" t="str">
            <v>D</v>
          </cell>
          <cell r="F614">
            <v>33459.35</v>
          </cell>
          <cell r="G614">
            <v>2759.14</v>
          </cell>
          <cell r="H614">
            <v>59217.599999999999</v>
          </cell>
          <cell r="I614" t="str">
            <v>D</v>
          </cell>
        </row>
        <row r="615">
          <cell r="A615" t="str">
            <v>51.01.04.01</v>
          </cell>
          <cell r="B615" t="str">
            <v>-</v>
          </cell>
          <cell r="C615" t="str">
            <v>Horas Extras Dias Uteis</v>
          </cell>
          <cell r="D615">
            <v>25539.53</v>
          </cell>
          <cell r="E615" t="str">
            <v>D</v>
          </cell>
          <cell r="F615">
            <v>33294.89</v>
          </cell>
          <cell r="G615">
            <v>2676.91</v>
          </cell>
          <cell r="H615">
            <v>56157.51</v>
          </cell>
          <cell r="I615" t="str">
            <v>D</v>
          </cell>
        </row>
        <row r="616">
          <cell r="A616" t="str">
            <v>51.01.04.02</v>
          </cell>
          <cell r="B616" t="str">
            <v>-</v>
          </cell>
          <cell r="C616" t="str">
            <v>Horas Extras Sab/Dom/Feriados</v>
          </cell>
          <cell r="D616">
            <v>2977.86</v>
          </cell>
          <cell r="E616" t="str">
            <v>D</v>
          </cell>
          <cell r="F616">
            <v>164.46</v>
          </cell>
          <cell r="G616">
            <v>82.23</v>
          </cell>
          <cell r="H616">
            <v>3060.09</v>
          </cell>
          <cell r="I616" t="str">
            <v>D</v>
          </cell>
        </row>
        <row r="617">
          <cell r="A617" t="str">
            <v>51.01.10.00</v>
          </cell>
          <cell r="B617" t="str">
            <v>-</v>
          </cell>
          <cell r="C617" t="str">
            <v>Adicionais por Acordo</v>
          </cell>
          <cell r="D617">
            <v>94376.59</v>
          </cell>
          <cell r="E617" t="str">
            <v>D</v>
          </cell>
          <cell r="F617">
            <v>47669.68</v>
          </cell>
          <cell r="G617">
            <v>15288.87</v>
          </cell>
          <cell r="H617">
            <v>126757.4</v>
          </cell>
          <cell r="I617" t="str">
            <v>D</v>
          </cell>
        </row>
        <row r="618">
          <cell r="A618" t="str">
            <v>51.01.10.03</v>
          </cell>
          <cell r="B618" t="str">
            <v>-</v>
          </cell>
          <cell r="C618" t="str">
            <v>Outros Adicionais por Acordo</v>
          </cell>
          <cell r="D618">
            <v>94376.59</v>
          </cell>
          <cell r="E618" t="str">
            <v>D</v>
          </cell>
          <cell r="F618">
            <v>47669.68</v>
          </cell>
          <cell r="G618">
            <v>15288.87</v>
          </cell>
          <cell r="H618">
            <v>126757.4</v>
          </cell>
          <cell r="I618" t="str">
            <v>D</v>
          </cell>
        </row>
        <row r="619">
          <cell r="A619" t="str">
            <v>51.01.11.00</v>
          </cell>
          <cell r="B619" t="str">
            <v>-</v>
          </cell>
          <cell r="C619" t="str">
            <v>Ferias/Abono Legal</v>
          </cell>
          <cell r="D619">
            <v>152420.4</v>
          </cell>
          <cell r="E619" t="str">
            <v>D</v>
          </cell>
          <cell r="F619">
            <v>197324.11</v>
          </cell>
          <cell r="G619">
            <v>120533.59</v>
          </cell>
          <cell r="H619">
            <v>229210.92</v>
          </cell>
          <cell r="I619" t="str">
            <v>D</v>
          </cell>
        </row>
        <row r="620">
          <cell r="A620" t="str">
            <v>51.01.11.01</v>
          </cell>
          <cell r="B620" t="str">
            <v>-</v>
          </cell>
          <cell r="C620" t="str">
            <v>Ferias/Abono Legal</v>
          </cell>
          <cell r="D620">
            <v>152420.4</v>
          </cell>
          <cell r="E620" t="str">
            <v>D</v>
          </cell>
          <cell r="F620">
            <v>197324.11</v>
          </cell>
          <cell r="G620">
            <v>120533.59</v>
          </cell>
          <cell r="H620">
            <v>229210.92</v>
          </cell>
          <cell r="I620" t="str">
            <v>D</v>
          </cell>
        </row>
        <row r="621">
          <cell r="A621" t="str">
            <v>51.01.12.00</v>
          </cell>
          <cell r="B621" t="str">
            <v>-</v>
          </cell>
          <cell r="C621" t="str">
            <v>Decimo Terceiro Salario</v>
          </cell>
          <cell r="D621">
            <v>111008.39</v>
          </cell>
          <cell r="E621" t="str">
            <v>D</v>
          </cell>
          <cell r="F621">
            <v>65004.959999999999</v>
          </cell>
          <cell r="G621">
            <v>11788.11</v>
          </cell>
          <cell r="H621">
            <v>164225.24</v>
          </cell>
          <cell r="I621" t="str">
            <v>D</v>
          </cell>
        </row>
        <row r="622">
          <cell r="A622" t="str">
            <v>51.01.12.01</v>
          </cell>
          <cell r="B622" t="str">
            <v>-</v>
          </cell>
          <cell r="C622" t="str">
            <v>Decimo Terceiro Salario</v>
          </cell>
          <cell r="D622">
            <v>111008.39</v>
          </cell>
          <cell r="E622" t="str">
            <v>D</v>
          </cell>
          <cell r="F622">
            <v>65004.959999999999</v>
          </cell>
          <cell r="G622">
            <v>11788.11</v>
          </cell>
          <cell r="H622">
            <v>164225.24</v>
          </cell>
          <cell r="I622" t="str">
            <v>D</v>
          </cell>
        </row>
        <row r="623">
          <cell r="A623" t="str">
            <v>51.01.13.00</v>
          </cell>
          <cell r="B623" t="str">
            <v>-</v>
          </cell>
          <cell r="C623" t="str">
            <v>Vale Transporte</v>
          </cell>
          <cell r="D623">
            <v>14308.39</v>
          </cell>
          <cell r="E623" t="str">
            <v>D</v>
          </cell>
          <cell r="F623">
            <v>7083.2</v>
          </cell>
          <cell r="G623">
            <v>116.14</v>
          </cell>
          <cell r="H623">
            <v>21275.45</v>
          </cell>
          <cell r="I623" t="str">
            <v>D</v>
          </cell>
        </row>
        <row r="624">
          <cell r="A624" t="str">
            <v>51.01.13.01</v>
          </cell>
          <cell r="B624" t="str">
            <v>-</v>
          </cell>
          <cell r="C624" t="str">
            <v>Vale Transporte</v>
          </cell>
          <cell r="D624">
            <v>14308.39</v>
          </cell>
          <cell r="E624" t="str">
            <v>D</v>
          </cell>
          <cell r="F624">
            <v>7083.2</v>
          </cell>
          <cell r="G624">
            <v>116.14</v>
          </cell>
          <cell r="H624">
            <v>21275.45</v>
          </cell>
          <cell r="I624" t="str">
            <v>D</v>
          </cell>
        </row>
        <row r="625">
          <cell r="A625" t="str">
            <v>51.01.15.00</v>
          </cell>
          <cell r="B625" t="str">
            <v>-</v>
          </cell>
          <cell r="C625" t="str">
            <v>Outros Beneficios Legais</v>
          </cell>
          <cell r="D625">
            <v>25127.200000000001</v>
          </cell>
          <cell r="E625" t="str">
            <v>D</v>
          </cell>
          <cell r="F625">
            <v>12942.22</v>
          </cell>
          <cell r="G625">
            <v>2738.01</v>
          </cell>
          <cell r="H625">
            <v>35331.410000000003</v>
          </cell>
          <cell r="I625" t="str">
            <v>D</v>
          </cell>
        </row>
        <row r="626">
          <cell r="A626" t="str">
            <v>51.01.15.01</v>
          </cell>
          <cell r="B626" t="str">
            <v>-</v>
          </cell>
          <cell r="C626" t="str">
            <v>Outros Beneficios Legais</v>
          </cell>
          <cell r="D626">
            <v>25127.200000000001</v>
          </cell>
          <cell r="E626" t="str">
            <v>D</v>
          </cell>
          <cell r="F626">
            <v>12942.22</v>
          </cell>
          <cell r="G626">
            <v>2738.01</v>
          </cell>
          <cell r="H626">
            <v>35331.410000000003</v>
          </cell>
          <cell r="I626" t="str">
            <v>D</v>
          </cell>
        </row>
        <row r="627">
          <cell r="A627" t="str">
            <v>51.02.00.00</v>
          </cell>
          <cell r="B627" t="str">
            <v>-</v>
          </cell>
          <cell r="C627" t="str">
            <v>Beneficios da Empresa</v>
          </cell>
          <cell r="D627">
            <v>369445.62</v>
          </cell>
          <cell r="E627" t="str">
            <v>D</v>
          </cell>
          <cell r="F627">
            <v>203330.99</v>
          </cell>
          <cell r="G627">
            <v>27410.99</v>
          </cell>
          <cell r="H627">
            <v>545365.62</v>
          </cell>
          <cell r="I627" t="str">
            <v>D</v>
          </cell>
        </row>
        <row r="628">
          <cell r="A628" t="str">
            <v>51.02.01.00</v>
          </cell>
          <cell r="B628" t="str">
            <v>-</v>
          </cell>
          <cell r="C628" t="str">
            <v>Assistenc Medica/Odontol/Hospit</v>
          </cell>
          <cell r="D628">
            <v>27738.05</v>
          </cell>
          <cell r="E628" t="str">
            <v>C</v>
          </cell>
          <cell r="F628">
            <v>64252.19</v>
          </cell>
          <cell r="G628">
            <v>20611.18</v>
          </cell>
          <cell r="H628">
            <v>15902.96</v>
          </cell>
          <cell r="I628" t="str">
            <v>D</v>
          </cell>
        </row>
        <row r="629">
          <cell r="A629" t="str">
            <v>51.02.01.04</v>
          </cell>
          <cell r="B629" t="str">
            <v>-</v>
          </cell>
          <cell r="C629" t="str">
            <v>Assist.Medic-Aquisic de Remedios</v>
          </cell>
          <cell r="D629">
            <v>274.72000000000003</v>
          </cell>
          <cell r="E629" t="str">
            <v>C</v>
          </cell>
          <cell r="F629">
            <v>0</v>
          </cell>
          <cell r="G629">
            <v>115.65</v>
          </cell>
          <cell r="H629">
            <v>390.37</v>
          </cell>
          <cell r="I629" t="str">
            <v>C</v>
          </cell>
        </row>
        <row r="630">
          <cell r="A630" t="str">
            <v>51.02.01.06</v>
          </cell>
          <cell r="B630" t="str">
            <v>-</v>
          </cell>
          <cell r="C630" t="str">
            <v>Assistenc.Medic/Odontol/Hospitalar</v>
          </cell>
          <cell r="D630">
            <v>27463.33</v>
          </cell>
          <cell r="E630" t="str">
            <v>C</v>
          </cell>
          <cell r="F630">
            <v>64252.19</v>
          </cell>
          <cell r="G630">
            <v>20495.53</v>
          </cell>
          <cell r="H630">
            <v>16293.33</v>
          </cell>
          <cell r="I630" t="str">
            <v>D</v>
          </cell>
        </row>
        <row r="631">
          <cell r="A631" t="str">
            <v>51.02.03.00</v>
          </cell>
          <cell r="B631" t="str">
            <v>-</v>
          </cell>
          <cell r="C631" t="str">
            <v>Reembolso Educacional</v>
          </cell>
          <cell r="D631">
            <v>122842.18</v>
          </cell>
          <cell r="E631" t="str">
            <v>D</v>
          </cell>
          <cell r="F631">
            <v>35048.94</v>
          </cell>
          <cell r="G631">
            <v>5311.13</v>
          </cell>
          <cell r="H631">
            <v>152579.99</v>
          </cell>
          <cell r="I631" t="str">
            <v>D</v>
          </cell>
        </row>
        <row r="632">
          <cell r="A632" t="str">
            <v>51.02.03.01</v>
          </cell>
          <cell r="B632" t="str">
            <v>-</v>
          </cell>
          <cell r="C632" t="str">
            <v>Reembolso Educacao-Empregados</v>
          </cell>
          <cell r="D632">
            <v>9392.18</v>
          </cell>
          <cell r="E632" t="str">
            <v>D</v>
          </cell>
          <cell r="F632">
            <v>11798.94</v>
          </cell>
          <cell r="G632">
            <v>1173.6300000000001</v>
          </cell>
          <cell r="H632">
            <v>20017.490000000002</v>
          </cell>
          <cell r="I632" t="str">
            <v>D</v>
          </cell>
        </row>
        <row r="633">
          <cell r="A633" t="str">
            <v>51.02.03.03</v>
          </cell>
          <cell r="B633" t="str">
            <v>-</v>
          </cell>
          <cell r="C633" t="str">
            <v>Reemb.Educacao- Material Escolar</v>
          </cell>
          <cell r="D633">
            <v>113450</v>
          </cell>
          <cell r="E633" t="str">
            <v>D</v>
          </cell>
          <cell r="F633">
            <v>23250</v>
          </cell>
          <cell r="G633">
            <v>4137.5</v>
          </cell>
          <cell r="H633">
            <v>132562.5</v>
          </cell>
          <cell r="I633" t="str">
            <v>D</v>
          </cell>
        </row>
        <row r="634">
          <cell r="A634" t="str">
            <v>51.02.10.00</v>
          </cell>
          <cell r="B634" t="str">
            <v>-</v>
          </cell>
          <cell r="C634" t="str">
            <v>Outros Beneficios</v>
          </cell>
          <cell r="D634">
            <v>274341.49</v>
          </cell>
          <cell r="E634" t="str">
            <v>D</v>
          </cell>
          <cell r="F634">
            <v>104029.86</v>
          </cell>
          <cell r="G634">
            <v>1488.68</v>
          </cell>
          <cell r="H634">
            <v>376882.67</v>
          </cell>
          <cell r="I634" t="str">
            <v>D</v>
          </cell>
        </row>
        <row r="635">
          <cell r="A635" t="str">
            <v>51.02.10.01</v>
          </cell>
          <cell r="B635" t="str">
            <v>-</v>
          </cell>
          <cell r="C635" t="str">
            <v>Reembolso Creche</v>
          </cell>
          <cell r="D635">
            <v>217.63</v>
          </cell>
          <cell r="E635" t="str">
            <v>D</v>
          </cell>
          <cell r="F635">
            <v>329.21</v>
          </cell>
          <cell r="G635">
            <v>0</v>
          </cell>
          <cell r="H635">
            <v>546.84</v>
          </cell>
          <cell r="I635" t="str">
            <v>D</v>
          </cell>
        </row>
        <row r="636">
          <cell r="A636" t="str">
            <v>51.02.10.02</v>
          </cell>
          <cell r="B636" t="str">
            <v>-</v>
          </cell>
          <cell r="C636" t="str">
            <v>Despesas com Falecimento</v>
          </cell>
          <cell r="D636">
            <v>2000</v>
          </cell>
          <cell r="E636" t="str">
            <v>D</v>
          </cell>
          <cell r="F636">
            <v>0</v>
          </cell>
          <cell r="G636">
            <v>0</v>
          </cell>
          <cell r="H636">
            <v>2000</v>
          </cell>
          <cell r="I636" t="str">
            <v>D</v>
          </cell>
        </row>
        <row r="637">
          <cell r="A637" t="str">
            <v>51.02.10.07</v>
          </cell>
          <cell r="B637" t="str">
            <v>-</v>
          </cell>
          <cell r="C637" t="str">
            <v>Demais Beneficios Empresas</v>
          </cell>
          <cell r="D637">
            <v>108223.86</v>
          </cell>
          <cell r="E637" t="str">
            <v>D</v>
          </cell>
          <cell r="F637">
            <v>29900.65</v>
          </cell>
          <cell r="G637">
            <v>1488.68</v>
          </cell>
          <cell r="H637">
            <v>136635.82999999999</v>
          </cell>
          <cell r="I637" t="str">
            <v>D</v>
          </cell>
        </row>
        <row r="638">
          <cell r="A638" t="str">
            <v>51.02.10.09</v>
          </cell>
          <cell r="B638" t="str">
            <v>-</v>
          </cell>
          <cell r="C638" t="str">
            <v>Cesta Basica</v>
          </cell>
          <cell r="D638">
            <v>163900</v>
          </cell>
          <cell r="E638" t="str">
            <v>D</v>
          </cell>
          <cell r="F638">
            <v>73800</v>
          </cell>
          <cell r="G638">
            <v>0</v>
          </cell>
          <cell r="H638">
            <v>237700</v>
          </cell>
          <cell r="I638" t="str">
            <v>D</v>
          </cell>
        </row>
        <row r="639">
          <cell r="A639" t="str">
            <v>51.05.00.00</v>
          </cell>
          <cell r="B639" t="str">
            <v>-</v>
          </cell>
          <cell r="C639" t="str">
            <v>Obrigacoes Sociais/Trabalhistas</v>
          </cell>
          <cell r="D639">
            <v>644502.68999999994</v>
          </cell>
          <cell r="E639" t="str">
            <v>D</v>
          </cell>
          <cell r="F639">
            <v>404591.69</v>
          </cell>
          <cell r="G639">
            <v>109319.6</v>
          </cell>
          <cell r="H639">
            <v>939774.78</v>
          </cell>
          <cell r="I639" t="str">
            <v>D</v>
          </cell>
        </row>
        <row r="640">
          <cell r="A640" t="str">
            <v>51.05.01.00</v>
          </cell>
          <cell r="B640" t="str">
            <v>-</v>
          </cell>
          <cell r="C640" t="str">
            <v>Contribuicao Previdencia Social</v>
          </cell>
          <cell r="D640">
            <v>459288.59</v>
          </cell>
          <cell r="E640" t="str">
            <v>D</v>
          </cell>
          <cell r="F640">
            <v>304053.71999999997</v>
          </cell>
          <cell r="G640">
            <v>84062.59</v>
          </cell>
          <cell r="H640">
            <v>679279.72</v>
          </cell>
          <cell r="I640" t="str">
            <v>D</v>
          </cell>
        </row>
        <row r="641">
          <cell r="A641" t="str">
            <v>51.05.01.01</v>
          </cell>
          <cell r="B641" t="str">
            <v>-</v>
          </cell>
          <cell r="C641" t="str">
            <v>Contribuicao Previdencia Social</v>
          </cell>
          <cell r="D641">
            <v>464175.07</v>
          </cell>
          <cell r="E641" t="str">
            <v>D</v>
          </cell>
          <cell r="F641">
            <v>258760.32000000001</v>
          </cell>
          <cell r="G641">
            <v>46669.11</v>
          </cell>
          <cell r="H641">
            <v>676266.28</v>
          </cell>
          <cell r="I641" t="str">
            <v>D</v>
          </cell>
        </row>
        <row r="642">
          <cell r="A642" t="str">
            <v>51.05.01.02</v>
          </cell>
          <cell r="B642" t="str">
            <v>-</v>
          </cell>
          <cell r="C642" t="str">
            <v>INSS s/Decimo Terceiro Salario</v>
          </cell>
          <cell r="D642">
            <v>34548.120000000003</v>
          </cell>
          <cell r="E642" t="str">
            <v>D</v>
          </cell>
          <cell r="F642">
            <v>20309.150000000001</v>
          </cell>
          <cell r="G642">
            <v>3771.75</v>
          </cell>
          <cell r="H642">
            <v>51085.52</v>
          </cell>
          <cell r="I642" t="str">
            <v>D</v>
          </cell>
        </row>
        <row r="643">
          <cell r="A643" t="str">
            <v>51.05.01.03</v>
          </cell>
          <cell r="B643" t="str">
            <v>-</v>
          </cell>
          <cell r="C643" t="str">
            <v>Inss Ferias</v>
          </cell>
          <cell r="D643">
            <v>39434.6</v>
          </cell>
          <cell r="E643" t="str">
            <v>C</v>
          </cell>
          <cell r="F643">
            <v>24984.25</v>
          </cell>
          <cell r="G643">
            <v>33621.730000000003</v>
          </cell>
          <cell r="H643">
            <v>48072.08</v>
          </cell>
          <cell r="I643" t="str">
            <v>C</v>
          </cell>
        </row>
        <row r="644">
          <cell r="A644" t="str">
            <v>51.05.05.00</v>
          </cell>
          <cell r="B644" t="str">
            <v>-</v>
          </cell>
          <cell r="C644" t="str">
            <v>Contribuicao FGTS</v>
          </cell>
          <cell r="D644">
            <v>140510.34</v>
          </cell>
          <cell r="E644" t="str">
            <v>D</v>
          </cell>
          <cell r="F644">
            <v>77631.58</v>
          </cell>
          <cell r="G644">
            <v>21473.39</v>
          </cell>
          <cell r="H644">
            <v>196668.53</v>
          </cell>
          <cell r="I644" t="str">
            <v>D</v>
          </cell>
        </row>
        <row r="645">
          <cell r="A645" t="str">
            <v>51.05.05.01</v>
          </cell>
          <cell r="B645" t="str">
            <v>-</v>
          </cell>
          <cell r="C645" t="str">
            <v>Contribuicao FGTS</v>
          </cell>
          <cell r="D645">
            <v>138800.01999999999</v>
          </cell>
          <cell r="E645" t="str">
            <v>D</v>
          </cell>
          <cell r="F645">
            <v>66516.83</v>
          </cell>
          <cell r="G645">
            <v>12095.55</v>
          </cell>
          <cell r="H645">
            <v>193221.3</v>
          </cell>
          <cell r="I645" t="str">
            <v>D</v>
          </cell>
        </row>
        <row r="646">
          <cell r="A646" t="str">
            <v>51.05.05.02</v>
          </cell>
          <cell r="B646" t="str">
            <v>-</v>
          </cell>
          <cell r="C646" t="str">
            <v>FGTS s/Decimo Terceiro Salario</v>
          </cell>
          <cell r="D646">
            <v>10216.94</v>
          </cell>
          <cell r="E646" t="str">
            <v>D</v>
          </cell>
          <cell r="F646">
            <v>4587.75</v>
          </cell>
          <cell r="G646">
            <v>902.61</v>
          </cell>
          <cell r="H646">
            <v>13902.08</v>
          </cell>
          <cell r="I646" t="str">
            <v>D</v>
          </cell>
        </row>
        <row r="647">
          <cell r="A647" t="str">
            <v>51.05.05.03</v>
          </cell>
          <cell r="B647" t="str">
            <v>-</v>
          </cell>
          <cell r="C647" t="str">
            <v>FGTS - Rescisao Contrato</v>
          </cell>
          <cell r="D647">
            <v>750.79</v>
          </cell>
          <cell r="E647" t="str">
            <v>D</v>
          </cell>
          <cell r="F647">
            <v>0</v>
          </cell>
          <cell r="G647">
            <v>0</v>
          </cell>
          <cell r="H647">
            <v>750.79</v>
          </cell>
          <cell r="I647" t="str">
            <v>D</v>
          </cell>
        </row>
        <row r="648">
          <cell r="A648" t="str">
            <v>51.05.05.04</v>
          </cell>
          <cell r="B648" t="str">
            <v>-</v>
          </cell>
          <cell r="C648" t="str">
            <v>Fgts Ferias</v>
          </cell>
          <cell r="D648">
            <v>9257.41</v>
          </cell>
          <cell r="E648" t="str">
            <v>C</v>
          </cell>
          <cell r="F648">
            <v>6527</v>
          </cell>
          <cell r="G648">
            <v>8475.23</v>
          </cell>
          <cell r="H648">
            <v>11205.64</v>
          </cell>
          <cell r="I648" t="str">
            <v>C</v>
          </cell>
        </row>
        <row r="649">
          <cell r="A649" t="str">
            <v>51.05.10.00</v>
          </cell>
          <cell r="B649" t="str">
            <v>-</v>
          </cell>
          <cell r="C649" t="str">
            <v>Contrib. Previdenc Complementar</v>
          </cell>
          <cell r="D649">
            <v>38256.959999999999</v>
          </cell>
          <cell r="E649" t="str">
            <v>D</v>
          </cell>
          <cell r="F649">
            <v>22906.39</v>
          </cell>
          <cell r="G649">
            <v>3783.62</v>
          </cell>
          <cell r="H649">
            <v>57379.73</v>
          </cell>
          <cell r="I649" t="str">
            <v>D</v>
          </cell>
        </row>
        <row r="650">
          <cell r="A650" t="str">
            <v>51.05.10.01</v>
          </cell>
          <cell r="B650" t="str">
            <v>-</v>
          </cell>
          <cell r="C650" t="str">
            <v>Contribuicao Valia</v>
          </cell>
          <cell r="D650">
            <v>536.57000000000005</v>
          </cell>
          <cell r="E650" t="str">
            <v>D</v>
          </cell>
          <cell r="F650">
            <v>0</v>
          </cell>
          <cell r="G650">
            <v>0</v>
          </cell>
          <cell r="H650">
            <v>536.57000000000005</v>
          </cell>
          <cell r="I650" t="str">
            <v>D</v>
          </cell>
        </row>
        <row r="651">
          <cell r="A651" t="str">
            <v>51.05.10.04</v>
          </cell>
          <cell r="B651" t="str">
            <v>-</v>
          </cell>
          <cell r="C651" t="str">
            <v>Contribuicao Ordinaria Valiaprev</v>
          </cell>
          <cell r="D651">
            <v>37720.39</v>
          </cell>
          <cell r="E651" t="str">
            <v>D</v>
          </cell>
          <cell r="F651">
            <v>22906.39</v>
          </cell>
          <cell r="G651">
            <v>3783.62</v>
          </cell>
          <cell r="H651">
            <v>56843.16</v>
          </cell>
          <cell r="I651" t="str">
            <v>D</v>
          </cell>
        </row>
        <row r="652">
          <cell r="A652" t="str">
            <v>51.05.20.00</v>
          </cell>
          <cell r="B652" t="str">
            <v>-</v>
          </cell>
          <cell r="C652" t="str">
            <v>Obrigacoes Trabalhistas</v>
          </cell>
          <cell r="D652">
            <v>6446.8</v>
          </cell>
          <cell r="E652" t="str">
            <v>D</v>
          </cell>
          <cell r="F652">
            <v>0</v>
          </cell>
          <cell r="G652">
            <v>0</v>
          </cell>
          <cell r="H652">
            <v>6446.8</v>
          </cell>
          <cell r="I652" t="str">
            <v>D</v>
          </cell>
        </row>
        <row r="653">
          <cell r="A653" t="str">
            <v>51.05.20.01</v>
          </cell>
          <cell r="B653" t="str">
            <v>-</v>
          </cell>
          <cell r="C653" t="str">
            <v>Rescisao Contrato de Trabalho</v>
          </cell>
          <cell r="D653">
            <v>6446.8</v>
          </cell>
          <cell r="E653" t="str">
            <v>D</v>
          </cell>
          <cell r="F653">
            <v>0</v>
          </cell>
          <cell r="G653">
            <v>0</v>
          </cell>
          <cell r="H653">
            <v>6446.8</v>
          </cell>
          <cell r="I653" t="str">
            <v>D</v>
          </cell>
        </row>
        <row r="654">
          <cell r="A654" t="str">
            <v>51.06.00.00</v>
          </cell>
          <cell r="B654" t="str">
            <v>-</v>
          </cell>
          <cell r="C654" t="str">
            <v>Outros Gastos com Pessoal</v>
          </cell>
          <cell r="D654">
            <v>3332.6</v>
          </cell>
          <cell r="E654" t="str">
            <v>D</v>
          </cell>
          <cell r="F654">
            <v>0</v>
          </cell>
          <cell r="G654">
            <v>0</v>
          </cell>
          <cell r="H654">
            <v>3332.6</v>
          </cell>
          <cell r="I654" t="str">
            <v>D</v>
          </cell>
        </row>
        <row r="655">
          <cell r="A655" t="str">
            <v>51.06.01.00</v>
          </cell>
          <cell r="B655" t="str">
            <v>-</v>
          </cell>
          <cell r="C655" t="str">
            <v>Outros Gastos com Pessoal</v>
          </cell>
          <cell r="D655">
            <v>3332.6</v>
          </cell>
          <cell r="E655" t="str">
            <v>D</v>
          </cell>
          <cell r="F655">
            <v>0</v>
          </cell>
          <cell r="G655">
            <v>0</v>
          </cell>
          <cell r="H655">
            <v>3332.6</v>
          </cell>
          <cell r="I655" t="str">
            <v>D</v>
          </cell>
        </row>
        <row r="656">
          <cell r="A656" t="str">
            <v>51.06.01.01</v>
          </cell>
          <cell r="B656" t="str">
            <v>-</v>
          </cell>
          <cell r="C656" t="str">
            <v>Outros Gastos com Pessoal</v>
          </cell>
          <cell r="D656">
            <v>3332.6</v>
          </cell>
          <cell r="E656" t="str">
            <v>D</v>
          </cell>
          <cell r="F656">
            <v>0</v>
          </cell>
          <cell r="G656">
            <v>0</v>
          </cell>
          <cell r="H656">
            <v>3332.6</v>
          </cell>
          <cell r="I656" t="str">
            <v>D</v>
          </cell>
        </row>
        <row r="657">
          <cell r="A657" t="str">
            <v>51.10.00.00</v>
          </cell>
          <cell r="B657" t="str">
            <v>-</v>
          </cell>
          <cell r="C657" t="str">
            <v>Pessoal Transitorio</v>
          </cell>
          <cell r="D657">
            <v>13414.55</v>
          </cell>
          <cell r="E657" t="str">
            <v>D</v>
          </cell>
          <cell r="F657">
            <v>6133.83</v>
          </cell>
          <cell r="G657">
            <v>371</v>
          </cell>
          <cell r="H657">
            <v>19177.38</v>
          </cell>
          <cell r="I657" t="str">
            <v>D</v>
          </cell>
        </row>
        <row r="658">
          <cell r="A658" t="str">
            <v>51.10.02.00</v>
          </cell>
          <cell r="B658" t="str">
            <v>-</v>
          </cell>
          <cell r="C658" t="str">
            <v>Estagiarios</v>
          </cell>
          <cell r="D658">
            <v>13414.55</v>
          </cell>
          <cell r="E658" t="str">
            <v>D</v>
          </cell>
          <cell r="F658">
            <v>6133.83</v>
          </cell>
          <cell r="G658">
            <v>371</v>
          </cell>
          <cell r="H658">
            <v>19177.38</v>
          </cell>
          <cell r="I658" t="str">
            <v>D</v>
          </cell>
        </row>
        <row r="659">
          <cell r="A659" t="str">
            <v>51.10.02.02</v>
          </cell>
          <cell r="B659" t="str">
            <v>-</v>
          </cell>
          <cell r="C659" t="str">
            <v>Estagiarios Nivel Superior</v>
          </cell>
          <cell r="D659">
            <v>13414.55</v>
          </cell>
          <cell r="E659" t="str">
            <v>D</v>
          </cell>
          <cell r="F659">
            <v>6133.83</v>
          </cell>
          <cell r="G659">
            <v>371</v>
          </cell>
          <cell r="H659">
            <v>19177.38</v>
          </cell>
          <cell r="I659" t="str">
            <v>D</v>
          </cell>
        </row>
        <row r="660">
          <cell r="A660" t="str">
            <v>52.00.00.00</v>
          </cell>
          <cell r="B660" t="str">
            <v>-</v>
          </cell>
          <cell r="C660" t="str">
            <v>Materiais</v>
          </cell>
          <cell r="D660">
            <v>2484258.0499999998</v>
          </cell>
          <cell r="E660" t="str">
            <v>D</v>
          </cell>
          <cell r="F660">
            <v>1352891.27</v>
          </cell>
          <cell r="G660">
            <v>223541.21</v>
          </cell>
          <cell r="H660">
            <v>3613608.11</v>
          </cell>
          <cell r="I660" t="str">
            <v>D</v>
          </cell>
        </row>
        <row r="661">
          <cell r="A661" t="str">
            <v>52.01.00.00</v>
          </cell>
          <cell r="B661" t="str">
            <v>-</v>
          </cell>
          <cell r="C661" t="str">
            <v>Materias de Manutencao</v>
          </cell>
          <cell r="D661">
            <v>1738710.98</v>
          </cell>
          <cell r="E661" t="str">
            <v>D</v>
          </cell>
          <cell r="F661">
            <v>1021755.33</v>
          </cell>
          <cell r="G661">
            <v>164098.22</v>
          </cell>
          <cell r="H661">
            <v>2596368.09</v>
          </cell>
          <cell r="I661" t="str">
            <v>D</v>
          </cell>
        </row>
        <row r="662">
          <cell r="A662" t="str">
            <v>52.01.01.00</v>
          </cell>
          <cell r="B662" t="str">
            <v>-</v>
          </cell>
          <cell r="C662" t="str">
            <v>Material de Manut-Diversos</v>
          </cell>
          <cell r="D662">
            <v>486953.74</v>
          </cell>
          <cell r="E662" t="str">
            <v>D</v>
          </cell>
          <cell r="F662">
            <v>404215.51</v>
          </cell>
          <cell r="G662">
            <v>129278.67</v>
          </cell>
          <cell r="H662">
            <v>761890.58</v>
          </cell>
          <cell r="I662" t="str">
            <v>D</v>
          </cell>
        </row>
        <row r="663">
          <cell r="A663" t="str">
            <v>52.01.01.01</v>
          </cell>
          <cell r="B663" t="str">
            <v>-</v>
          </cell>
          <cell r="C663" t="str">
            <v>Material Manut-Mecanico</v>
          </cell>
          <cell r="D663">
            <v>378446.05</v>
          </cell>
          <cell r="E663" t="str">
            <v>D</v>
          </cell>
          <cell r="F663">
            <v>360267.12</v>
          </cell>
          <cell r="G663">
            <v>120741.98</v>
          </cell>
          <cell r="H663">
            <v>617971.18999999994</v>
          </cell>
          <cell r="I663" t="str">
            <v>D</v>
          </cell>
        </row>
        <row r="664">
          <cell r="A664" t="str">
            <v>52.01.01.02</v>
          </cell>
          <cell r="B664" t="str">
            <v>-</v>
          </cell>
          <cell r="C664" t="str">
            <v>Material Manut-Eletrico</v>
          </cell>
          <cell r="D664">
            <v>108507.69</v>
          </cell>
          <cell r="E664" t="str">
            <v>D</v>
          </cell>
          <cell r="F664">
            <v>43948.39</v>
          </cell>
          <cell r="G664">
            <v>8536.69</v>
          </cell>
          <cell r="H664">
            <v>143919.39000000001</v>
          </cell>
          <cell r="I664" t="str">
            <v>D</v>
          </cell>
        </row>
        <row r="665">
          <cell r="A665" t="str">
            <v>52.01.02.00</v>
          </cell>
          <cell r="B665" t="str">
            <v>-</v>
          </cell>
          <cell r="C665" t="str">
            <v>Material de Construcao/Conservação</v>
          </cell>
          <cell r="D665">
            <v>195765.47</v>
          </cell>
          <cell r="E665" t="str">
            <v>D</v>
          </cell>
          <cell r="F665">
            <v>114075.5</v>
          </cell>
          <cell r="G665">
            <v>12874.51</v>
          </cell>
          <cell r="H665">
            <v>296966.46000000002</v>
          </cell>
          <cell r="I665" t="str">
            <v>D</v>
          </cell>
        </row>
        <row r="666">
          <cell r="A666" t="str">
            <v>52.01.02.01</v>
          </cell>
          <cell r="B666" t="str">
            <v>-</v>
          </cell>
          <cell r="C666" t="str">
            <v>Mat. Manut-Hidraulico/Pneumatico</v>
          </cell>
          <cell r="D666">
            <v>3074.17</v>
          </cell>
          <cell r="E666" t="str">
            <v>D</v>
          </cell>
          <cell r="F666">
            <v>419.64</v>
          </cell>
          <cell r="G666">
            <v>209.82</v>
          </cell>
          <cell r="H666">
            <v>3283.99</v>
          </cell>
          <cell r="I666" t="str">
            <v>D</v>
          </cell>
        </row>
        <row r="667">
          <cell r="A667" t="str">
            <v>52.01.02.02</v>
          </cell>
          <cell r="B667" t="str">
            <v>-</v>
          </cell>
          <cell r="C667" t="str">
            <v>Material P/Solda</v>
          </cell>
          <cell r="D667">
            <v>16133.43</v>
          </cell>
          <cell r="E667" t="str">
            <v>D</v>
          </cell>
          <cell r="F667">
            <v>6349.4</v>
          </cell>
          <cell r="G667">
            <v>0</v>
          </cell>
          <cell r="H667">
            <v>22482.83</v>
          </cell>
          <cell r="I667" t="str">
            <v>D</v>
          </cell>
        </row>
        <row r="668">
          <cell r="A668" t="str">
            <v>52.01.02.03</v>
          </cell>
          <cell r="B668" t="str">
            <v>-</v>
          </cell>
          <cell r="C668" t="str">
            <v>Mat.Const.Civil-Diversos</v>
          </cell>
          <cell r="D668">
            <v>19274.53</v>
          </cell>
          <cell r="E668" t="str">
            <v>D</v>
          </cell>
          <cell r="F668">
            <v>15022.08</v>
          </cell>
          <cell r="G668">
            <v>621.16999999999996</v>
          </cell>
          <cell r="H668">
            <v>33675.440000000002</v>
          </cell>
          <cell r="I668" t="str">
            <v>D</v>
          </cell>
        </row>
        <row r="669">
          <cell r="A669" t="str">
            <v>52.01.02.04</v>
          </cell>
          <cell r="B669" t="str">
            <v>-</v>
          </cell>
          <cell r="C669" t="str">
            <v>Cimento e Areia</v>
          </cell>
          <cell r="D669">
            <v>1757.55</v>
          </cell>
          <cell r="E669" t="str">
            <v>D</v>
          </cell>
          <cell r="F669">
            <v>1885.15</v>
          </cell>
          <cell r="G669">
            <v>0</v>
          </cell>
          <cell r="H669">
            <v>3642.7</v>
          </cell>
          <cell r="I669" t="str">
            <v>D</v>
          </cell>
        </row>
        <row r="670">
          <cell r="A670" t="str">
            <v>52.01.02.05</v>
          </cell>
          <cell r="B670" t="str">
            <v>-</v>
          </cell>
          <cell r="C670" t="str">
            <v>Tijolos, Telhas e Ceramica</v>
          </cell>
          <cell r="D670">
            <v>4247.1000000000004</v>
          </cell>
          <cell r="E670" t="str">
            <v>D</v>
          </cell>
          <cell r="F670">
            <v>5216.3100000000004</v>
          </cell>
          <cell r="G670">
            <v>0</v>
          </cell>
          <cell r="H670">
            <v>9463.41</v>
          </cell>
          <cell r="I670" t="str">
            <v>D</v>
          </cell>
        </row>
        <row r="672">
          <cell r="A672" t="str">
            <v>-----------</v>
          </cell>
          <cell r="B672" t="str">
            <v>--</v>
          </cell>
          <cell r="C672" t="str">
            <v>-------------------------------------------------------------------</v>
          </cell>
          <cell r="D672" t="str">
            <v>-------------------</v>
          </cell>
          <cell r="E672" t="str">
            <v>-</v>
          </cell>
          <cell r="F672" t="str">
            <v>-------------------</v>
          </cell>
          <cell r="G672" t="e">
            <v>#NAME?</v>
          </cell>
          <cell r="H672" t="str">
            <v>07AB - 1.00.01.068</v>
          </cell>
        </row>
        <row r="673">
          <cell r="A673" t="str">
            <v>_x000C_----------</v>
          </cell>
          <cell r="B673" t="str">
            <v>--</v>
          </cell>
          <cell r="C673" t="str">
            <v>-------------------------------------------------------------------</v>
          </cell>
          <cell r="D673" t="str">
            <v>-------------------</v>
          </cell>
          <cell r="E673" t="str">
            <v>-</v>
          </cell>
          <cell r="F673" t="str">
            <v>-------------------</v>
          </cell>
          <cell r="G673" t="str">
            <v>-------------------</v>
          </cell>
          <cell r="H673" t="str">
            <v>------ Página:</v>
          </cell>
        </row>
        <row r="674">
          <cell r="A674" t="str">
            <v>Urucum Mine</v>
          </cell>
          <cell r="B674" t="str">
            <v>ra</v>
          </cell>
          <cell r="C674" t="str">
            <v>ção S.A</v>
          </cell>
          <cell r="H674" t="str">
            <v>Balancete</v>
          </cell>
        </row>
        <row r="675">
          <cell r="A675" t="str">
            <v>Período: 01</v>
          </cell>
          <cell r="B675" t="str">
            <v>/0</v>
          </cell>
          <cell r="C675" t="str">
            <v>3/2008 A 31/03/2008 -----------------------------------------------</v>
          </cell>
          <cell r="D675" t="str">
            <v>-------------------</v>
          </cell>
          <cell r="E675" t="str">
            <v>-</v>
          </cell>
          <cell r="F675" t="str">
            <v>-------------------</v>
          </cell>
          <cell r="G675" t="str">
            <v>-------------------</v>
          </cell>
          <cell r="H675" t="str">
            <v>04/04/2008 - 13:5</v>
          </cell>
          <cell r="I675">
            <v>8</v>
          </cell>
        </row>
        <row r="677">
          <cell r="A677" t="str">
            <v>Título</v>
          </cell>
          <cell r="D677" t="str">
            <v>Saldo Inicial</v>
          </cell>
          <cell r="F677" t="str">
            <v>Débito</v>
          </cell>
          <cell r="G677" t="str">
            <v>Crédito</v>
          </cell>
          <cell r="H677" t="str">
            <v>Saldo Final</v>
          </cell>
        </row>
        <row r="678">
          <cell r="A678" t="str">
            <v>-----------</v>
          </cell>
          <cell r="B678" t="str">
            <v>--</v>
          </cell>
          <cell r="C678" t="str">
            <v>-------------------------------------------------------------------</v>
          </cell>
          <cell r="D678" t="str">
            <v>-----------------</v>
          </cell>
          <cell r="F678" t="str">
            <v>------------------</v>
          </cell>
          <cell r="G678" t="str">
            <v>------------------</v>
          </cell>
          <cell r="H678" t="str">
            <v>-----------------</v>
          </cell>
        </row>
        <row r="679">
          <cell r="A679" t="str">
            <v>52.01.02.07</v>
          </cell>
          <cell r="B679" t="str">
            <v>-</v>
          </cell>
          <cell r="C679" t="str">
            <v>Tubos</v>
          </cell>
          <cell r="D679">
            <v>18168.14</v>
          </cell>
          <cell r="E679" t="str">
            <v>D</v>
          </cell>
          <cell r="F679">
            <v>34134.89</v>
          </cell>
          <cell r="G679">
            <v>10125.59</v>
          </cell>
          <cell r="H679">
            <v>42177.440000000002</v>
          </cell>
          <cell r="I679" t="str">
            <v>D</v>
          </cell>
        </row>
        <row r="680">
          <cell r="A680" t="str">
            <v>52.01.02.08</v>
          </cell>
          <cell r="B680" t="str">
            <v>-</v>
          </cell>
          <cell r="C680" t="str">
            <v>Mangueiras</v>
          </cell>
          <cell r="D680">
            <v>46174.879999999997</v>
          </cell>
          <cell r="E680" t="str">
            <v>D</v>
          </cell>
          <cell r="F680">
            <v>39532.78</v>
          </cell>
          <cell r="G680">
            <v>271.52</v>
          </cell>
          <cell r="H680">
            <v>85436.14</v>
          </cell>
          <cell r="I680" t="str">
            <v>D</v>
          </cell>
        </row>
        <row r="681">
          <cell r="A681" t="str">
            <v>52.01.02.09</v>
          </cell>
          <cell r="B681" t="str">
            <v>-</v>
          </cell>
          <cell r="C681" t="str">
            <v>Conexoes</v>
          </cell>
          <cell r="D681">
            <v>662.08</v>
          </cell>
          <cell r="E681" t="str">
            <v>D</v>
          </cell>
          <cell r="F681">
            <v>5112.8999999999996</v>
          </cell>
          <cell r="G681">
            <v>1597.78</v>
          </cell>
          <cell r="H681">
            <v>4177.2</v>
          </cell>
          <cell r="I681" t="str">
            <v>D</v>
          </cell>
        </row>
        <row r="682">
          <cell r="A682" t="str">
            <v>52.01.02.10</v>
          </cell>
          <cell r="B682" t="str">
            <v>-</v>
          </cell>
          <cell r="C682" t="str">
            <v>Barra de Aco</v>
          </cell>
          <cell r="D682">
            <v>291.85000000000002</v>
          </cell>
          <cell r="E682" t="str">
            <v>D</v>
          </cell>
          <cell r="F682">
            <v>0</v>
          </cell>
          <cell r="G682">
            <v>0</v>
          </cell>
          <cell r="H682">
            <v>291.85000000000002</v>
          </cell>
          <cell r="I682" t="str">
            <v>D</v>
          </cell>
        </row>
        <row r="683">
          <cell r="A683" t="str">
            <v>52.01.02.14</v>
          </cell>
          <cell r="B683" t="str">
            <v>-</v>
          </cell>
          <cell r="C683" t="str">
            <v>Laminado Plano</v>
          </cell>
          <cell r="D683">
            <v>84423.57</v>
          </cell>
          <cell r="E683" t="str">
            <v>D</v>
          </cell>
          <cell r="F683">
            <v>5241.1099999999997</v>
          </cell>
          <cell r="G683">
            <v>48.63</v>
          </cell>
          <cell r="H683">
            <v>89616.05</v>
          </cell>
          <cell r="I683" t="str">
            <v>D</v>
          </cell>
        </row>
        <row r="684">
          <cell r="A684" t="str">
            <v>52.01.02.15</v>
          </cell>
          <cell r="B684" t="str">
            <v>-</v>
          </cell>
          <cell r="C684" t="str">
            <v>Ferragens</v>
          </cell>
          <cell r="D684">
            <v>389.59</v>
          </cell>
          <cell r="E684" t="str">
            <v>D</v>
          </cell>
          <cell r="F684">
            <v>256.45999999999998</v>
          </cell>
          <cell r="G684">
            <v>0</v>
          </cell>
          <cell r="H684">
            <v>646.04999999999995</v>
          </cell>
          <cell r="I684" t="str">
            <v>D</v>
          </cell>
        </row>
        <row r="685">
          <cell r="A685" t="str">
            <v>52.01.02.16</v>
          </cell>
          <cell r="B685" t="str">
            <v>-</v>
          </cell>
          <cell r="C685" t="str">
            <v>Material Vedacao</v>
          </cell>
          <cell r="D685">
            <v>1168.58</v>
          </cell>
          <cell r="E685" t="str">
            <v>D</v>
          </cell>
          <cell r="F685">
            <v>904.78</v>
          </cell>
          <cell r="G685">
            <v>0</v>
          </cell>
          <cell r="H685">
            <v>2073.36</v>
          </cell>
          <cell r="I685" t="str">
            <v>D</v>
          </cell>
        </row>
        <row r="686">
          <cell r="A686" t="str">
            <v>52.01.03.00</v>
          </cell>
          <cell r="B686" t="str">
            <v>-</v>
          </cell>
          <cell r="C686" t="str">
            <v>Componentes P/ Veiculos Maquinas</v>
          </cell>
          <cell r="D686">
            <v>887670.06</v>
          </cell>
          <cell r="E686" t="str">
            <v>D</v>
          </cell>
          <cell r="F686">
            <v>406964.06</v>
          </cell>
          <cell r="G686">
            <v>20012.849999999999</v>
          </cell>
          <cell r="H686">
            <v>1274621.27</v>
          </cell>
          <cell r="I686" t="str">
            <v>D</v>
          </cell>
        </row>
        <row r="687">
          <cell r="A687" t="str">
            <v>52.01.03.01</v>
          </cell>
          <cell r="B687" t="str">
            <v>-</v>
          </cell>
          <cell r="C687" t="str">
            <v>Cabos de Aco e Acessorios</v>
          </cell>
          <cell r="D687">
            <v>1876.39</v>
          </cell>
          <cell r="E687" t="str">
            <v>D</v>
          </cell>
          <cell r="F687">
            <v>7321.04</v>
          </cell>
          <cell r="G687">
            <v>4.83</v>
          </cell>
          <cell r="H687">
            <v>9192.6</v>
          </cell>
          <cell r="I687" t="str">
            <v>D</v>
          </cell>
        </row>
        <row r="688">
          <cell r="A688" t="str">
            <v>52.01.03.02</v>
          </cell>
          <cell r="B688" t="str">
            <v>-</v>
          </cell>
          <cell r="C688" t="str">
            <v>Material de Consumo em Geral</v>
          </cell>
          <cell r="D688">
            <v>479.53</v>
          </cell>
          <cell r="E688" t="str">
            <v>D</v>
          </cell>
          <cell r="F688">
            <v>486.84</v>
          </cell>
          <cell r="G688">
            <v>8.5299999999999994</v>
          </cell>
          <cell r="H688">
            <v>957.84</v>
          </cell>
          <cell r="I688" t="str">
            <v>D</v>
          </cell>
        </row>
        <row r="689">
          <cell r="A689" t="str">
            <v>52.01.03.03</v>
          </cell>
          <cell r="B689" t="str">
            <v>-</v>
          </cell>
          <cell r="C689" t="str">
            <v>Roletes</v>
          </cell>
          <cell r="D689">
            <v>12754.49</v>
          </cell>
          <cell r="E689" t="str">
            <v>D</v>
          </cell>
          <cell r="F689">
            <v>1759.96</v>
          </cell>
          <cell r="G689">
            <v>0</v>
          </cell>
          <cell r="H689">
            <v>14514.45</v>
          </cell>
          <cell r="I689" t="str">
            <v>D</v>
          </cell>
        </row>
        <row r="690">
          <cell r="A690" t="str">
            <v>52.01.03.04</v>
          </cell>
          <cell r="B690" t="str">
            <v>-</v>
          </cell>
          <cell r="C690" t="str">
            <v>Rolamentos</v>
          </cell>
          <cell r="D690">
            <v>25902.65</v>
          </cell>
          <cell r="E690" t="str">
            <v>D</v>
          </cell>
          <cell r="F690">
            <v>15672.8</v>
          </cell>
          <cell r="G690">
            <v>25.21</v>
          </cell>
          <cell r="H690">
            <v>41550.239999999998</v>
          </cell>
          <cell r="I690" t="str">
            <v>D</v>
          </cell>
        </row>
        <row r="691">
          <cell r="A691" t="str">
            <v>52.01.03.05</v>
          </cell>
          <cell r="B691" t="str">
            <v>-</v>
          </cell>
          <cell r="C691" t="str">
            <v>Mancais</v>
          </cell>
          <cell r="D691">
            <v>0</v>
          </cell>
          <cell r="F691">
            <v>227.23</v>
          </cell>
          <cell r="G691">
            <v>0</v>
          </cell>
          <cell r="H691">
            <v>227.23</v>
          </cell>
          <cell r="I691" t="str">
            <v>D</v>
          </cell>
        </row>
        <row r="692">
          <cell r="A692" t="str">
            <v>52.01.03.06</v>
          </cell>
          <cell r="B692" t="str">
            <v>-</v>
          </cell>
          <cell r="C692" t="str">
            <v>Filtros e Elementos Filtrantes</v>
          </cell>
          <cell r="D692">
            <v>17250.72</v>
          </cell>
          <cell r="E692" t="str">
            <v>D</v>
          </cell>
          <cell r="F692">
            <v>3228.09</v>
          </cell>
          <cell r="G692">
            <v>0</v>
          </cell>
          <cell r="H692">
            <v>20478.810000000001</v>
          </cell>
          <cell r="I692" t="str">
            <v>D</v>
          </cell>
        </row>
        <row r="693">
          <cell r="A693" t="str">
            <v>52.01.03.07</v>
          </cell>
          <cell r="B693" t="str">
            <v>-</v>
          </cell>
          <cell r="C693" t="str">
            <v>Outros Compon.Pecas e Acessorios</v>
          </cell>
          <cell r="D693">
            <v>829406.28</v>
          </cell>
          <cell r="E693" t="str">
            <v>D</v>
          </cell>
          <cell r="F693">
            <v>378268.1</v>
          </cell>
          <cell r="G693">
            <v>19974.28</v>
          </cell>
          <cell r="H693">
            <v>1187700.1000000001</v>
          </cell>
          <cell r="I693" t="str">
            <v>D</v>
          </cell>
        </row>
        <row r="694">
          <cell r="A694" t="str">
            <v>52.01.04.00</v>
          </cell>
          <cell r="B694" t="str">
            <v>-</v>
          </cell>
          <cell r="C694" t="str">
            <v>Material Manut - Sobressalentes</v>
          </cell>
          <cell r="D694">
            <v>48452.71</v>
          </cell>
          <cell r="E694" t="str">
            <v>D</v>
          </cell>
          <cell r="F694">
            <v>48099.97</v>
          </cell>
          <cell r="G694">
            <v>507.11</v>
          </cell>
          <cell r="H694">
            <v>96045.57</v>
          </cell>
          <cell r="I694" t="str">
            <v>D</v>
          </cell>
        </row>
        <row r="695">
          <cell r="A695" t="str">
            <v>52.01.04.01</v>
          </cell>
          <cell r="B695" t="str">
            <v>-</v>
          </cell>
          <cell r="C695" t="str">
            <v>Pecas Sobressalentes</v>
          </cell>
          <cell r="D695">
            <v>22414.89</v>
          </cell>
          <cell r="E695" t="str">
            <v>D</v>
          </cell>
          <cell r="F695">
            <v>18847.72</v>
          </cell>
          <cell r="G695">
            <v>0</v>
          </cell>
          <cell r="H695">
            <v>41262.61</v>
          </cell>
          <cell r="I695" t="str">
            <v>D</v>
          </cell>
        </row>
        <row r="696">
          <cell r="A696" t="str">
            <v>52.01.04.02</v>
          </cell>
          <cell r="B696" t="str">
            <v>-</v>
          </cell>
          <cell r="C696" t="str">
            <v>Motores, Redutores e Geradores</v>
          </cell>
          <cell r="D696">
            <v>26037.82</v>
          </cell>
          <cell r="E696" t="str">
            <v>D</v>
          </cell>
          <cell r="F696">
            <v>29252.25</v>
          </cell>
          <cell r="G696">
            <v>507.11</v>
          </cell>
          <cell r="H696">
            <v>54782.96</v>
          </cell>
          <cell r="I696" t="str">
            <v>D</v>
          </cell>
        </row>
        <row r="697">
          <cell r="A697" t="str">
            <v>52.01.05.00</v>
          </cell>
          <cell r="B697" t="str">
            <v>-</v>
          </cell>
          <cell r="C697" t="str">
            <v>Material Manut - Correias Transp</v>
          </cell>
          <cell r="D697">
            <v>53622.95</v>
          </cell>
          <cell r="E697" t="str">
            <v>D</v>
          </cell>
          <cell r="F697">
            <v>14688.67</v>
          </cell>
          <cell r="G697">
            <v>167.53</v>
          </cell>
          <cell r="H697">
            <v>68144.09</v>
          </cell>
          <cell r="I697" t="str">
            <v>D</v>
          </cell>
        </row>
        <row r="698">
          <cell r="A698" t="str">
            <v>52.01.05.01</v>
          </cell>
          <cell r="B698" t="str">
            <v>-</v>
          </cell>
          <cell r="C698" t="str">
            <v>Correia Transportadora</v>
          </cell>
          <cell r="D698">
            <v>35303.79</v>
          </cell>
          <cell r="E698" t="str">
            <v>D</v>
          </cell>
          <cell r="F698">
            <v>13522.05</v>
          </cell>
          <cell r="G698">
            <v>0</v>
          </cell>
          <cell r="H698">
            <v>48825.84</v>
          </cell>
          <cell r="I698" t="str">
            <v>D</v>
          </cell>
        </row>
        <row r="699">
          <cell r="A699" t="str">
            <v>52.01.05.02</v>
          </cell>
          <cell r="B699" t="str">
            <v>-</v>
          </cell>
          <cell r="C699" t="str">
            <v>Material Emenda Correia Transp</v>
          </cell>
          <cell r="D699">
            <v>18319.16</v>
          </cell>
          <cell r="E699" t="str">
            <v>D</v>
          </cell>
          <cell r="F699">
            <v>1166.6199999999999</v>
          </cell>
          <cell r="G699">
            <v>167.53</v>
          </cell>
          <cell r="H699">
            <v>19318.25</v>
          </cell>
          <cell r="I699" t="str">
            <v>D</v>
          </cell>
        </row>
        <row r="700">
          <cell r="A700" t="str">
            <v>52.01.06.00</v>
          </cell>
          <cell r="B700" t="str">
            <v>-</v>
          </cell>
          <cell r="C700" t="str">
            <v>Material Manutenc-Lubrificantes</v>
          </cell>
          <cell r="D700">
            <v>12239.86</v>
          </cell>
          <cell r="E700" t="str">
            <v>D</v>
          </cell>
          <cell r="F700">
            <v>7578.6</v>
          </cell>
          <cell r="G700">
            <v>0</v>
          </cell>
          <cell r="H700">
            <v>19818.46</v>
          </cell>
          <cell r="I700" t="str">
            <v>D</v>
          </cell>
        </row>
        <row r="701">
          <cell r="A701" t="str">
            <v>52.01.06.01</v>
          </cell>
          <cell r="B701" t="str">
            <v>-</v>
          </cell>
          <cell r="C701" t="str">
            <v>Mat.Manut-Oleo Lubrificantes</v>
          </cell>
          <cell r="D701">
            <v>11400.56</v>
          </cell>
          <cell r="E701" t="str">
            <v>D</v>
          </cell>
          <cell r="F701">
            <v>7578.6</v>
          </cell>
          <cell r="G701">
            <v>0</v>
          </cell>
          <cell r="H701">
            <v>18979.16</v>
          </cell>
          <cell r="I701" t="str">
            <v>D</v>
          </cell>
        </row>
        <row r="702">
          <cell r="A702" t="str">
            <v>52.01.06.02</v>
          </cell>
          <cell r="B702" t="str">
            <v>-</v>
          </cell>
          <cell r="C702" t="str">
            <v>Mat.Manut-Graxas</v>
          </cell>
          <cell r="D702">
            <v>839.3</v>
          </cell>
          <cell r="E702" t="str">
            <v>D</v>
          </cell>
          <cell r="F702">
            <v>0</v>
          </cell>
          <cell r="G702">
            <v>0</v>
          </cell>
          <cell r="H702">
            <v>839.3</v>
          </cell>
          <cell r="I702" t="str">
            <v>D</v>
          </cell>
        </row>
        <row r="703">
          <cell r="A703" t="str">
            <v>52.01.07.00</v>
          </cell>
          <cell r="B703" t="str">
            <v>-</v>
          </cell>
          <cell r="C703" t="str">
            <v>Material de Manutenc-Refratarios</v>
          </cell>
          <cell r="D703">
            <v>4295.82</v>
          </cell>
          <cell r="E703" t="str">
            <v>D</v>
          </cell>
          <cell r="F703">
            <v>0</v>
          </cell>
          <cell r="G703">
            <v>0</v>
          </cell>
          <cell r="H703">
            <v>4295.82</v>
          </cell>
          <cell r="I703" t="str">
            <v>D</v>
          </cell>
        </row>
        <row r="704">
          <cell r="A704" t="str">
            <v>52.01.07.02</v>
          </cell>
          <cell r="B704" t="str">
            <v>-</v>
          </cell>
          <cell r="C704" t="str">
            <v>Mat.Manut-Argamass/Ciment Refrat</v>
          </cell>
          <cell r="D704">
            <v>4295.82</v>
          </cell>
          <cell r="E704" t="str">
            <v>D</v>
          </cell>
          <cell r="F704">
            <v>0</v>
          </cell>
          <cell r="G704">
            <v>0</v>
          </cell>
          <cell r="H704">
            <v>4295.82</v>
          </cell>
          <cell r="I704" t="str">
            <v>D</v>
          </cell>
        </row>
        <row r="705">
          <cell r="A705" t="str">
            <v>52.01.08.00</v>
          </cell>
          <cell r="B705" t="str">
            <v>-</v>
          </cell>
          <cell r="C705" t="str">
            <v>Materiais de Borracha</v>
          </cell>
          <cell r="D705">
            <v>1324.95</v>
          </cell>
          <cell r="E705" t="str">
            <v>D</v>
          </cell>
          <cell r="F705">
            <v>0</v>
          </cell>
          <cell r="G705">
            <v>0</v>
          </cell>
          <cell r="H705">
            <v>1324.95</v>
          </cell>
          <cell r="I705" t="str">
            <v>D</v>
          </cell>
        </row>
        <row r="706">
          <cell r="A706" t="str">
            <v>52.01.08.01</v>
          </cell>
          <cell r="B706" t="str">
            <v>-</v>
          </cell>
          <cell r="C706" t="str">
            <v>Pneus</v>
          </cell>
          <cell r="D706">
            <v>1324.95</v>
          </cell>
          <cell r="E706" t="str">
            <v>D</v>
          </cell>
          <cell r="F706">
            <v>0</v>
          </cell>
          <cell r="G706">
            <v>0</v>
          </cell>
          <cell r="H706">
            <v>1324.95</v>
          </cell>
          <cell r="I706" t="str">
            <v>D</v>
          </cell>
        </row>
        <row r="707">
          <cell r="A707" t="str">
            <v>52.01.09.00</v>
          </cell>
          <cell r="B707" t="str">
            <v>-</v>
          </cell>
          <cell r="C707" t="str">
            <v>Componentes Eletricos/Eletronicos</v>
          </cell>
          <cell r="D707">
            <v>48385.42</v>
          </cell>
          <cell r="E707" t="str">
            <v>D</v>
          </cell>
          <cell r="F707">
            <v>26133.02</v>
          </cell>
          <cell r="G707">
            <v>1257.55</v>
          </cell>
          <cell r="H707">
            <v>73260.89</v>
          </cell>
          <cell r="I707" t="str">
            <v>D</v>
          </cell>
        </row>
        <row r="708">
          <cell r="A708" t="str">
            <v>52.01.09.01</v>
          </cell>
          <cell r="B708" t="str">
            <v>-</v>
          </cell>
          <cell r="C708" t="str">
            <v>Componenetes p/ Equip. Eletricos</v>
          </cell>
          <cell r="D708">
            <v>7188.73</v>
          </cell>
          <cell r="E708" t="str">
            <v>D</v>
          </cell>
          <cell r="F708">
            <v>1047.8599999999999</v>
          </cell>
          <cell r="G708">
            <v>0</v>
          </cell>
          <cell r="H708">
            <v>8236.59</v>
          </cell>
          <cell r="I708" t="str">
            <v>D</v>
          </cell>
        </row>
        <row r="709">
          <cell r="A709" t="str">
            <v>52.01.09.02</v>
          </cell>
          <cell r="B709" t="str">
            <v>-</v>
          </cell>
          <cell r="C709" t="str">
            <v>Fios Cabos Eletricos</v>
          </cell>
          <cell r="D709">
            <v>14779.36</v>
          </cell>
          <cell r="E709" t="str">
            <v>D</v>
          </cell>
          <cell r="F709">
            <v>9343.31</v>
          </cell>
          <cell r="G709">
            <v>612.4</v>
          </cell>
          <cell r="H709">
            <v>23510.27</v>
          </cell>
          <cell r="I709" t="str">
            <v>D</v>
          </cell>
        </row>
        <row r="710">
          <cell r="A710" t="str">
            <v>52.01.09.03</v>
          </cell>
          <cell r="B710" t="str">
            <v>-</v>
          </cell>
          <cell r="C710" t="str">
            <v>Lampadas e Luminarias</v>
          </cell>
          <cell r="D710">
            <v>14215.82</v>
          </cell>
          <cell r="E710" t="str">
            <v>D</v>
          </cell>
          <cell r="F710">
            <v>8216.92</v>
          </cell>
          <cell r="G710">
            <v>486.31</v>
          </cell>
          <cell r="H710">
            <v>21946.43</v>
          </cell>
          <cell r="I710" t="str">
            <v>D</v>
          </cell>
        </row>
        <row r="711">
          <cell r="A711" t="str">
            <v>52.01.09.04</v>
          </cell>
          <cell r="B711" t="str">
            <v>-</v>
          </cell>
          <cell r="C711" t="str">
            <v>Outros Comp.Eletroeletronicos</v>
          </cell>
          <cell r="D711">
            <v>12106.51</v>
          </cell>
          <cell r="E711" t="str">
            <v>D</v>
          </cell>
          <cell r="F711">
            <v>0</v>
          </cell>
          <cell r="G711">
            <v>0</v>
          </cell>
          <cell r="H711">
            <v>12106.51</v>
          </cell>
          <cell r="I711" t="str">
            <v>D</v>
          </cell>
        </row>
        <row r="712">
          <cell r="A712" t="str">
            <v>52.01.09.05</v>
          </cell>
          <cell r="B712" t="str">
            <v>-</v>
          </cell>
          <cell r="C712" t="str">
            <v>Material de Informatica</v>
          </cell>
          <cell r="D712">
            <v>95</v>
          </cell>
          <cell r="E712" t="str">
            <v>D</v>
          </cell>
          <cell r="F712">
            <v>7524.93</v>
          </cell>
          <cell r="G712">
            <v>158.84</v>
          </cell>
          <cell r="H712">
            <v>7461.09</v>
          </cell>
          <cell r="I712" t="str">
            <v>D</v>
          </cell>
        </row>
        <row r="713">
          <cell r="A713" t="str">
            <v>52.10.00.00</v>
          </cell>
          <cell r="B713" t="str">
            <v>-</v>
          </cell>
          <cell r="C713" t="str">
            <v>Materiais Auxiliares</v>
          </cell>
          <cell r="D713">
            <v>745547.07</v>
          </cell>
          <cell r="E713" t="str">
            <v>D</v>
          </cell>
          <cell r="F713">
            <v>331135.94</v>
          </cell>
          <cell r="G713">
            <v>59442.99</v>
          </cell>
          <cell r="H713">
            <v>1017240.02</v>
          </cell>
          <cell r="I713" t="str">
            <v>D</v>
          </cell>
        </row>
        <row r="714">
          <cell r="A714" t="str">
            <v>52.10.01.00</v>
          </cell>
          <cell r="B714" t="str">
            <v>-</v>
          </cell>
          <cell r="C714" t="str">
            <v>Materiais Auxiliares - Quimicos</v>
          </cell>
          <cell r="D714">
            <v>1278</v>
          </cell>
          <cell r="E714" t="str">
            <v>D</v>
          </cell>
          <cell r="F714">
            <v>499.24</v>
          </cell>
          <cell r="G714">
            <v>0</v>
          </cell>
          <cell r="H714">
            <v>1777.24</v>
          </cell>
          <cell r="I714" t="str">
            <v>D</v>
          </cell>
        </row>
        <row r="715">
          <cell r="A715" t="str">
            <v>52.10.01.07</v>
          </cell>
          <cell r="B715" t="str">
            <v>-</v>
          </cell>
          <cell r="C715" t="str">
            <v>Mat.Aux.-Outros</v>
          </cell>
          <cell r="D715">
            <v>1278</v>
          </cell>
          <cell r="E715" t="str">
            <v>D</v>
          </cell>
          <cell r="F715">
            <v>499.24</v>
          </cell>
          <cell r="G715">
            <v>0</v>
          </cell>
          <cell r="H715">
            <v>1777.24</v>
          </cell>
          <cell r="I715" t="str">
            <v>D</v>
          </cell>
        </row>
        <row r="716">
          <cell r="A716" t="str">
            <v>52.10.02.00</v>
          </cell>
          <cell r="B716" t="str">
            <v>-</v>
          </cell>
          <cell r="C716" t="str">
            <v>Materiais Aux. - Supr.Operacao</v>
          </cell>
          <cell r="D716">
            <v>560800.81000000006</v>
          </cell>
          <cell r="E716" t="str">
            <v>D</v>
          </cell>
          <cell r="F716">
            <v>254711.77</v>
          </cell>
          <cell r="G716">
            <v>42202.57</v>
          </cell>
          <cell r="H716">
            <v>773310.01</v>
          </cell>
          <cell r="I716" t="str">
            <v>D</v>
          </cell>
        </row>
        <row r="717">
          <cell r="A717" t="str">
            <v>52.10.02.01</v>
          </cell>
          <cell r="B717" t="str">
            <v>-</v>
          </cell>
          <cell r="C717" t="str">
            <v>Mat.Aux-Explosivos</v>
          </cell>
          <cell r="D717">
            <v>42700.77</v>
          </cell>
          <cell r="E717" t="str">
            <v>D</v>
          </cell>
          <cell r="F717">
            <v>13805.02</v>
          </cell>
          <cell r="G717">
            <v>4831.76</v>
          </cell>
          <cell r="H717">
            <v>51674.03</v>
          </cell>
          <cell r="I717" t="str">
            <v>D</v>
          </cell>
        </row>
        <row r="718">
          <cell r="A718" t="str">
            <v>52.10.02.02</v>
          </cell>
          <cell r="B718" t="str">
            <v>-</v>
          </cell>
          <cell r="C718" t="str">
            <v>Mat.Aux-Materiais de Perfuracao</v>
          </cell>
          <cell r="D718">
            <v>30202.93</v>
          </cell>
          <cell r="E718" t="str">
            <v>D</v>
          </cell>
          <cell r="F718">
            <v>6048.97</v>
          </cell>
          <cell r="G718">
            <v>2117.14</v>
          </cell>
          <cell r="H718">
            <v>34134.76</v>
          </cell>
          <cell r="I718" t="str">
            <v>D</v>
          </cell>
        </row>
        <row r="719">
          <cell r="A719" t="str">
            <v>52.10.02.03</v>
          </cell>
          <cell r="B719" t="str">
            <v>-</v>
          </cell>
          <cell r="C719" t="str">
            <v>Mat.Aux-Tubo Furacao</v>
          </cell>
          <cell r="D719">
            <v>1122.83</v>
          </cell>
          <cell r="E719" t="str">
            <v>D</v>
          </cell>
          <cell r="F719">
            <v>1815</v>
          </cell>
          <cell r="G719">
            <v>0</v>
          </cell>
          <cell r="H719">
            <v>2937.83</v>
          </cell>
          <cell r="I719" t="str">
            <v>D</v>
          </cell>
        </row>
        <row r="720">
          <cell r="A720" t="str">
            <v>52.10.02.04</v>
          </cell>
          <cell r="B720" t="str">
            <v>-</v>
          </cell>
          <cell r="C720" t="str">
            <v>Mat.Aux-Barra Furacao</v>
          </cell>
          <cell r="D720">
            <v>60945.83</v>
          </cell>
          <cell r="E720" t="str">
            <v>D</v>
          </cell>
          <cell r="F720">
            <v>2091.83</v>
          </cell>
          <cell r="G720">
            <v>0</v>
          </cell>
          <cell r="H720">
            <v>63037.66</v>
          </cell>
          <cell r="I720" t="str">
            <v>D</v>
          </cell>
        </row>
        <row r="721">
          <cell r="A721" t="str">
            <v>52.10.02.05</v>
          </cell>
          <cell r="B721" t="str">
            <v>-</v>
          </cell>
          <cell r="C721" t="str">
            <v>Mat.Aux-Eletrodos</v>
          </cell>
          <cell r="D721">
            <v>0</v>
          </cell>
          <cell r="F721">
            <v>104.43</v>
          </cell>
          <cell r="G721">
            <v>0</v>
          </cell>
          <cell r="H721">
            <v>104.43</v>
          </cell>
          <cell r="I721" t="str">
            <v>D</v>
          </cell>
        </row>
        <row r="722">
          <cell r="A722" t="str">
            <v>52.10.02.06</v>
          </cell>
          <cell r="B722" t="str">
            <v>-</v>
          </cell>
          <cell r="C722" t="str">
            <v>Mat.Aux-Camisa P/Eletrodo</v>
          </cell>
          <cell r="D722">
            <v>53289.760000000002</v>
          </cell>
          <cell r="E722" t="str">
            <v>D</v>
          </cell>
          <cell r="F722">
            <v>18752.740000000002</v>
          </cell>
          <cell r="G722">
            <v>0</v>
          </cell>
          <cell r="H722">
            <v>72042.5</v>
          </cell>
          <cell r="I722" t="str">
            <v>D</v>
          </cell>
        </row>
        <row r="723">
          <cell r="A723" t="str">
            <v>52.10.02.09</v>
          </cell>
          <cell r="B723" t="str">
            <v>-</v>
          </cell>
          <cell r="C723" t="str">
            <v>Mat.Aux de Protecao e Seguranca</v>
          </cell>
          <cell r="D723">
            <v>74383.240000000005</v>
          </cell>
          <cell r="E723" t="str">
            <v>D</v>
          </cell>
          <cell r="F723">
            <v>41453.53</v>
          </cell>
          <cell r="G723">
            <v>6187.37</v>
          </cell>
          <cell r="H723">
            <v>109649.4</v>
          </cell>
          <cell r="I723" t="str">
            <v>D</v>
          </cell>
        </row>
        <row r="724">
          <cell r="A724" t="str">
            <v>52.10.02.10</v>
          </cell>
          <cell r="B724" t="str">
            <v>-</v>
          </cell>
          <cell r="C724" t="str">
            <v>Mat.Aux-Material P/ Limpeza</v>
          </cell>
          <cell r="D724">
            <v>316.67</v>
          </cell>
          <cell r="E724" t="str">
            <v>D</v>
          </cell>
          <cell r="F724">
            <v>78.97</v>
          </cell>
          <cell r="G724">
            <v>0</v>
          </cell>
          <cell r="H724">
            <v>395.64</v>
          </cell>
          <cell r="I724" t="str">
            <v>D</v>
          </cell>
        </row>
        <row r="725">
          <cell r="A725" t="str">
            <v>52.10.02.11</v>
          </cell>
          <cell r="B725" t="str">
            <v>-</v>
          </cell>
          <cell r="C725" t="str">
            <v>Mat.Aux-Material P/ Pintura</v>
          </cell>
          <cell r="D725">
            <v>3336.44</v>
          </cell>
          <cell r="E725" t="str">
            <v>D</v>
          </cell>
          <cell r="F725">
            <v>2636.54</v>
          </cell>
          <cell r="G725">
            <v>76.84</v>
          </cell>
          <cell r="H725">
            <v>5896.14</v>
          </cell>
          <cell r="I725" t="str">
            <v>D</v>
          </cell>
        </row>
        <row r="726">
          <cell r="A726" t="str">
            <v>52.10.02.13</v>
          </cell>
          <cell r="B726" t="str">
            <v>-</v>
          </cell>
          <cell r="C726" t="str">
            <v>Mat.Aux-Mater.e Utens.p/Laborat</v>
          </cell>
          <cell r="D726">
            <v>32471.7</v>
          </cell>
          <cell r="E726" t="str">
            <v>D</v>
          </cell>
          <cell r="F726">
            <v>10931.45</v>
          </cell>
          <cell r="G726">
            <v>1363.66</v>
          </cell>
          <cell r="H726">
            <v>42039.49</v>
          </cell>
          <cell r="I726" t="str">
            <v>D</v>
          </cell>
        </row>
        <row r="727">
          <cell r="A727" t="str">
            <v>52.10.02.14</v>
          </cell>
          <cell r="B727" t="str">
            <v>-</v>
          </cell>
          <cell r="C727" t="str">
            <v>Mat.Aux-Ferramentas e Acessorios</v>
          </cell>
          <cell r="D727">
            <v>17924.59</v>
          </cell>
          <cell r="E727" t="str">
            <v>D</v>
          </cell>
          <cell r="F727">
            <v>3177.49</v>
          </cell>
          <cell r="G727">
            <v>51.25</v>
          </cell>
          <cell r="H727">
            <v>21050.83</v>
          </cell>
          <cell r="I727" t="str">
            <v>D</v>
          </cell>
        </row>
        <row r="728">
          <cell r="A728" t="str">
            <v>52.10.02.15</v>
          </cell>
          <cell r="B728" t="str">
            <v>-</v>
          </cell>
          <cell r="C728" t="str">
            <v>Mat.Aux-Abrasivos</v>
          </cell>
          <cell r="D728">
            <v>69625.820000000007</v>
          </cell>
          <cell r="E728" t="str">
            <v>D</v>
          </cell>
          <cell r="F728">
            <v>39044.29</v>
          </cell>
          <cell r="G728">
            <v>10161.049999999999</v>
          </cell>
          <cell r="H728">
            <v>98509.06</v>
          </cell>
          <cell r="I728" t="str">
            <v>D</v>
          </cell>
        </row>
        <row r="729">
          <cell r="A729" t="str">
            <v>52.10.02.18</v>
          </cell>
          <cell r="B729" t="str">
            <v>-</v>
          </cell>
          <cell r="C729" t="str">
            <v>Mat.Aux-Pasta Soderberg</v>
          </cell>
          <cell r="D729">
            <v>106226.14</v>
          </cell>
          <cell r="E729" t="str">
            <v>D</v>
          </cell>
          <cell r="F729">
            <v>64752.46</v>
          </cell>
          <cell r="G729">
            <v>0</v>
          </cell>
          <cell r="H729">
            <v>170978.6</v>
          </cell>
          <cell r="I729" t="str">
            <v>D</v>
          </cell>
        </row>
        <row r="730">
          <cell r="A730" t="str">
            <v>52.10.02.20</v>
          </cell>
          <cell r="B730" t="str">
            <v>-</v>
          </cell>
          <cell r="C730" t="str">
            <v>Mat.Aux-Gases</v>
          </cell>
          <cell r="D730">
            <v>601.98</v>
          </cell>
          <cell r="E730" t="str">
            <v>D</v>
          </cell>
          <cell r="F730">
            <v>597.15</v>
          </cell>
          <cell r="G730">
            <v>0</v>
          </cell>
          <cell r="H730">
            <v>1199.1300000000001</v>
          </cell>
          <cell r="I730" t="str">
            <v>D</v>
          </cell>
        </row>
        <row r="731">
          <cell r="A731" t="str">
            <v>52.10.02.21</v>
          </cell>
          <cell r="B731" t="str">
            <v>-</v>
          </cell>
          <cell r="C731" t="str">
            <v>Mat.Aux-Melaco</v>
          </cell>
          <cell r="D731">
            <v>2446.81</v>
          </cell>
          <cell r="E731" t="str">
            <v>D</v>
          </cell>
          <cell r="F731">
            <v>1815.05</v>
          </cell>
          <cell r="G731">
            <v>363.01</v>
          </cell>
          <cell r="H731">
            <v>3898.85</v>
          </cell>
          <cell r="I731" t="str">
            <v>D</v>
          </cell>
        </row>
        <row r="732">
          <cell r="A732" t="str">
            <v>52.10.02.27</v>
          </cell>
          <cell r="B732" t="str">
            <v>-</v>
          </cell>
          <cell r="C732" t="str">
            <v>Mat.Aux-Bicas Para Corridas</v>
          </cell>
          <cell r="D732">
            <v>0</v>
          </cell>
          <cell r="F732">
            <v>15443.86</v>
          </cell>
          <cell r="G732">
            <v>7721.93</v>
          </cell>
          <cell r="H732">
            <v>7721.93</v>
          </cell>
          <cell r="I732" t="str">
            <v>D</v>
          </cell>
        </row>
        <row r="733">
          <cell r="A733" t="str">
            <v>52.10.02.31</v>
          </cell>
          <cell r="B733" t="str">
            <v>-</v>
          </cell>
          <cell r="C733" t="str">
            <v>Mat.Aux-Parafusos</v>
          </cell>
          <cell r="D733">
            <v>9075.2900000000009</v>
          </cell>
          <cell r="E733" t="str">
            <v>D</v>
          </cell>
          <cell r="F733">
            <v>3812.97</v>
          </cell>
          <cell r="G733">
            <v>64.069999999999993</v>
          </cell>
          <cell r="H733">
            <v>12824.19</v>
          </cell>
          <cell r="I733" t="str">
            <v>D</v>
          </cell>
        </row>
        <row r="734">
          <cell r="A734" t="str">
            <v>52.10.02.33</v>
          </cell>
          <cell r="B734" t="str">
            <v>-</v>
          </cell>
          <cell r="C734" t="str">
            <v>Mat.Aux-Barras Roscadas</v>
          </cell>
          <cell r="D734">
            <v>666.86</v>
          </cell>
          <cell r="E734" t="str">
            <v>D</v>
          </cell>
          <cell r="F734">
            <v>36.479999999999997</v>
          </cell>
          <cell r="G734">
            <v>0</v>
          </cell>
          <cell r="H734">
            <v>703.34</v>
          </cell>
          <cell r="I734" t="str">
            <v>D</v>
          </cell>
        </row>
        <row r="735">
          <cell r="A735" t="str">
            <v>52.10.02.36</v>
          </cell>
          <cell r="B735" t="str">
            <v>-</v>
          </cell>
          <cell r="C735" t="str">
            <v>Outros Materiais Auxiliares</v>
          </cell>
          <cell r="D735">
            <v>36843.269999999997</v>
          </cell>
          <cell r="E735" t="str">
            <v>D</v>
          </cell>
          <cell r="F735">
            <v>19122.189999999999</v>
          </cell>
          <cell r="G735">
            <v>3475.79</v>
          </cell>
          <cell r="H735">
            <v>52489.67</v>
          </cell>
          <cell r="I735" t="str">
            <v>D</v>
          </cell>
        </row>
        <row r="736">
          <cell r="A736" t="str">
            <v>52.10.02.37</v>
          </cell>
          <cell r="B736" t="str">
            <v>-</v>
          </cell>
          <cell r="C736" t="str">
            <v>Material Medico/Odontol/Veterin</v>
          </cell>
          <cell r="D736">
            <v>3717.02</v>
          </cell>
          <cell r="E736" t="str">
            <v>D</v>
          </cell>
          <cell r="F736">
            <v>1338.46</v>
          </cell>
          <cell r="G736">
            <v>0</v>
          </cell>
          <cell r="H736">
            <v>5055.4799999999996</v>
          </cell>
          <cell r="I736" t="str">
            <v>D</v>
          </cell>
        </row>
        <row r="737">
          <cell r="A737" t="str">
            <v>52.10.02.38</v>
          </cell>
          <cell r="B737" t="str">
            <v>-</v>
          </cell>
          <cell r="C737" t="str">
            <v>Artigos Limpeza/Higiene Pessoal</v>
          </cell>
          <cell r="D737">
            <v>661.82</v>
          </cell>
          <cell r="E737" t="str">
            <v>D</v>
          </cell>
          <cell r="F737">
            <v>1136.2</v>
          </cell>
          <cell r="G737">
            <v>327.63</v>
          </cell>
          <cell r="H737">
            <v>1470.39</v>
          </cell>
          <cell r="I737" t="str">
            <v>D</v>
          </cell>
        </row>
        <row r="738">
          <cell r="A738" t="str">
            <v>52.10.02.39</v>
          </cell>
          <cell r="B738" t="str">
            <v>-</v>
          </cell>
          <cell r="C738" t="str">
            <v>Material P/Escritorio</v>
          </cell>
          <cell r="D738">
            <v>11399.7</v>
          </cell>
          <cell r="E738" t="str">
            <v>D</v>
          </cell>
          <cell r="F738">
            <v>3825.49</v>
          </cell>
          <cell r="G738">
            <v>5291.46</v>
          </cell>
          <cell r="H738">
            <v>9933.73</v>
          </cell>
          <cell r="I738" t="str">
            <v>D</v>
          </cell>
        </row>
        <row r="739">
          <cell r="A739" t="str">
            <v>52.10.02.40</v>
          </cell>
          <cell r="B739" t="str">
            <v>-</v>
          </cell>
          <cell r="C739" t="str">
            <v>Uniformes</v>
          </cell>
          <cell r="D739">
            <v>2841.34</v>
          </cell>
          <cell r="E739" t="str">
            <v>D</v>
          </cell>
          <cell r="F739">
            <v>2891.2</v>
          </cell>
          <cell r="G739">
            <v>169.61</v>
          </cell>
          <cell r="H739">
            <v>5562.93</v>
          </cell>
          <cell r="I739" t="str">
            <v>D</v>
          </cell>
        </row>
        <row r="740">
          <cell r="A740" t="str">
            <v>52.10.04.00</v>
          </cell>
          <cell r="B740" t="str">
            <v>-</v>
          </cell>
          <cell r="C740" t="str">
            <v>Materiais Auxiliares - Embalagem</v>
          </cell>
          <cell r="D740">
            <v>13888.86</v>
          </cell>
          <cell r="E740" t="str">
            <v>D</v>
          </cell>
          <cell r="F740">
            <v>1305.8900000000001</v>
          </cell>
          <cell r="G740">
            <v>0</v>
          </cell>
          <cell r="H740">
            <v>15194.75</v>
          </cell>
          <cell r="I740" t="str">
            <v>D</v>
          </cell>
        </row>
        <row r="741">
          <cell r="A741" t="str">
            <v>52.10.04.06</v>
          </cell>
          <cell r="B741" t="str">
            <v>-</v>
          </cell>
          <cell r="C741" t="str">
            <v>Outros Materiais de Embalagem</v>
          </cell>
          <cell r="D741">
            <v>13888.86</v>
          </cell>
          <cell r="E741" t="str">
            <v>D</v>
          </cell>
          <cell r="F741">
            <v>1305.8900000000001</v>
          </cell>
          <cell r="G741">
            <v>0</v>
          </cell>
          <cell r="H741">
            <v>15194.75</v>
          </cell>
          <cell r="I741" t="str">
            <v>D</v>
          </cell>
        </row>
        <row r="742">
          <cell r="A742" t="str">
            <v>52.10.05.00</v>
          </cell>
          <cell r="B742" t="str">
            <v>-</v>
          </cell>
          <cell r="C742" t="str">
            <v>Combustiveis</v>
          </cell>
          <cell r="D742">
            <v>169579.4</v>
          </cell>
          <cell r="E742" t="str">
            <v>D</v>
          </cell>
          <cell r="F742">
            <v>74619.039999999994</v>
          </cell>
          <cell r="G742">
            <v>17240.419999999998</v>
          </cell>
          <cell r="H742">
            <v>226958.02</v>
          </cell>
          <cell r="I742" t="str">
            <v>D</v>
          </cell>
        </row>
        <row r="743">
          <cell r="A743" t="str">
            <v>52.10.05.05</v>
          </cell>
          <cell r="B743" t="str">
            <v>-</v>
          </cell>
          <cell r="C743" t="str">
            <v>Combustiveis-Oleo Diesel</v>
          </cell>
          <cell r="D743">
            <v>69841.63</v>
          </cell>
          <cell r="E743" t="str">
            <v>D</v>
          </cell>
          <cell r="F743">
            <v>46891.55</v>
          </cell>
          <cell r="G743">
            <v>17219.7</v>
          </cell>
          <cell r="H743">
            <v>99513.48</v>
          </cell>
          <cell r="I743" t="str">
            <v>D</v>
          </cell>
        </row>
        <row r="744">
          <cell r="A744" t="str">
            <v>52.10.05.06</v>
          </cell>
          <cell r="B744" t="str">
            <v>-</v>
          </cell>
          <cell r="C744" t="str">
            <v>Combustiveis-Gasolina</v>
          </cell>
          <cell r="D744">
            <v>18292.759999999998</v>
          </cell>
          <cell r="E744" t="str">
            <v>D</v>
          </cell>
          <cell r="F744">
            <v>6685.59</v>
          </cell>
          <cell r="G744">
            <v>0</v>
          </cell>
          <cell r="H744">
            <v>24978.35</v>
          </cell>
          <cell r="I744" t="str">
            <v>D</v>
          </cell>
        </row>
        <row r="745">
          <cell r="A745" t="str">
            <v>52.10.05.07</v>
          </cell>
          <cell r="B745" t="str">
            <v>-</v>
          </cell>
          <cell r="C745" t="str">
            <v>Combustiveis-Alcool</v>
          </cell>
          <cell r="D745">
            <v>18.149999999999999</v>
          </cell>
          <cell r="E745" t="str">
            <v>D</v>
          </cell>
          <cell r="F745">
            <v>0</v>
          </cell>
          <cell r="G745">
            <v>0</v>
          </cell>
          <cell r="H745">
            <v>18.149999999999999</v>
          </cell>
          <cell r="I745" t="str">
            <v>D</v>
          </cell>
        </row>
        <row r="746">
          <cell r="A746" t="str">
            <v>52.10.05.10</v>
          </cell>
          <cell r="B746" t="str">
            <v>-</v>
          </cell>
          <cell r="C746" t="str">
            <v>Combustiveis-Oleo Roto Atlas</v>
          </cell>
          <cell r="D746">
            <v>81426.86</v>
          </cell>
          <cell r="E746" t="str">
            <v>D</v>
          </cell>
          <cell r="F746">
            <v>21041.9</v>
          </cell>
          <cell r="G746">
            <v>20.72</v>
          </cell>
          <cell r="H746">
            <v>102448.04</v>
          </cell>
          <cell r="I746" t="str">
            <v>D</v>
          </cell>
        </row>
        <row r="747">
          <cell r="A747" t="str">
            <v>53.00.00.00</v>
          </cell>
          <cell r="B747" t="str">
            <v>-</v>
          </cell>
          <cell r="C747" t="str">
            <v>Materias Primas</v>
          </cell>
          <cell r="D747">
            <v>1466547.21</v>
          </cell>
          <cell r="E747" t="str">
            <v>D</v>
          </cell>
          <cell r="F747">
            <v>790092.01</v>
          </cell>
          <cell r="G747">
            <v>966.81</v>
          </cell>
          <cell r="H747">
            <v>2255672.41</v>
          </cell>
          <cell r="I747" t="str">
            <v>D</v>
          </cell>
        </row>
        <row r="748">
          <cell r="A748" t="str">
            <v>53.01.00.00</v>
          </cell>
          <cell r="B748" t="str">
            <v>-</v>
          </cell>
          <cell r="C748" t="str">
            <v>Materias Primas</v>
          </cell>
          <cell r="D748">
            <v>1466547.21</v>
          </cell>
          <cell r="E748" t="str">
            <v>D</v>
          </cell>
          <cell r="F748">
            <v>790092.01</v>
          </cell>
          <cell r="G748">
            <v>966.81</v>
          </cell>
          <cell r="H748">
            <v>2255672.41</v>
          </cell>
          <cell r="I748" t="str">
            <v>D</v>
          </cell>
        </row>
        <row r="749">
          <cell r="A749" t="str">
            <v>53.01.01.00</v>
          </cell>
          <cell r="B749" t="str">
            <v>-</v>
          </cell>
          <cell r="C749" t="str">
            <v>Minerios</v>
          </cell>
          <cell r="D749">
            <v>400249.94</v>
          </cell>
          <cell r="E749" t="str">
            <v>D</v>
          </cell>
          <cell r="F749">
            <v>214349.37</v>
          </cell>
          <cell r="G749">
            <v>948.28</v>
          </cell>
          <cell r="H749">
            <v>613651.03</v>
          </cell>
          <cell r="I749" t="str">
            <v>D</v>
          </cell>
        </row>
        <row r="750">
          <cell r="A750" t="str">
            <v>53.01.01.02</v>
          </cell>
          <cell r="B750" t="str">
            <v>-</v>
          </cell>
          <cell r="C750" t="str">
            <v>Minerios - Cias do Grupo</v>
          </cell>
          <cell r="D750">
            <v>400249.94</v>
          </cell>
          <cell r="E750" t="str">
            <v>D</v>
          </cell>
          <cell r="F750">
            <v>214349.37</v>
          </cell>
          <cell r="G750">
            <v>948.28</v>
          </cell>
          <cell r="H750">
            <v>613651.03</v>
          </cell>
          <cell r="I750" t="str">
            <v>D</v>
          </cell>
        </row>
        <row r="751">
          <cell r="A751" t="str">
            <v>53.01.05.00</v>
          </cell>
          <cell r="B751" t="str">
            <v>-</v>
          </cell>
          <cell r="C751" t="str">
            <v>Fundentes</v>
          </cell>
          <cell r="D751">
            <v>155785.10999999999</v>
          </cell>
          <cell r="E751" t="str">
            <v>D</v>
          </cell>
          <cell r="F751">
            <v>83190.47</v>
          </cell>
          <cell r="G751">
            <v>18.53</v>
          </cell>
          <cell r="H751">
            <v>238957.05</v>
          </cell>
          <cell r="I751" t="str">
            <v>D</v>
          </cell>
        </row>
        <row r="752">
          <cell r="A752" t="str">
            <v>53.01.05.01</v>
          </cell>
          <cell r="B752" t="str">
            <v>-</v>
          </cell>
          <cell r="C752" t="str">
            <v>Fundentes</v>
          </cell>
          <cell r="D752">
            <v>155785.10999999999</v>
          </cell>
          <cell r="E752" t="str">
            <v>D</v>
          </cell>
          <cell r="F752">
            <v>83190.47</v>
          </cell>
          <cell r="G752">
            <v>18.53</v>
          </cell>
          <cell r="H752">
            <v>238957.05</v>
          </cell>
          <cell r="I752" t="str">
            <v>D</v>
          </cell>
        </row>
        <row r="753">
          <cell r="A753" t="str">
            <v>53.01.10.00</v>
          </cell>
          <cell r="B753" t="str">
            <v>-</v>
          </cell>
          <cell r="C753" t="str">
            <v>Redutores</v>
          </cell>
          <cell r="D753">
            <v>852176.89</v>
          </cell>
          <cell r="E753" t="str">
            <v>D</v>
          </cell>
          <cell r="F753">
            <v>464718.53</v>
          </cell>
          <cell r="G753">
            <v>0</v>
          </cell>
          <cell r="H753">
            <v>1316895.42</v>
          </cell>
          <cell r="I753" t="str">
            <v>D</v>
          </cell>
        </row>
        <row r="754">
          <cell r="A754" t="str">
            <v>53.01.10.02</v>
          </cell>
          <cell r="B754" t="str">
            <v>-</v>
          </cell>
          <cell r="C754" t="str">
            <v>Coque Metalurgico</v>
          </cell>
          <cell r="D754">
            <v>567641.86</v>
          </cell>
          <cell r="E754" t="str">
            <v>D</v>
          </cell>
          <cell r="F754">
            <v>365433.7</v>
          </cell>
          <cell r="G754">
            <v>0</v>
          </cell>
          <cell r="H754">
            <v>933075.56</v>
          </cell>
          <cell r="I754" t="str">
            <v>D</v>
          </cell>
        </row>
        <row r="756">
          <cell r="A756" t="str">
            <v>-----------</v>
          </cell>
          <cell r="B756" t="str">
            <v>--</v>
          </cell>
          <cell r="C756" t="str">
            <v>-------------------------------------------------------------------</v>
          </cell>
          <cell r="D756" t="str">
            <v>-------------------</v>
          </cell>
          <cell r="E756" t="str">
            <v>-</v>
          </cell>
          <cell r="F756" t="str">
            <v>-------------------</v>
          </cell>
          <cell r="G756" t="e">
            <v>#NAME?</v>
          </cell>
          <cell r="H756" t="str">
            <v>07AB - 1.00.01.068</v>
          </cell>
        </row>
        <row r="757">
          <cell r="A757" t="str">
            <v>_x000C_----------</v>
          </cell>
          <cell r="B757" t="str">
            <v>--</v>
          </cell>
          <cell r="C757" t="str">
            <v>-------------------------------------------------------------------</v>
          </cell>
          <cell r="D757" t="str">
            <v>-------------------</v>
          </cell>
          <cell r="E757" t="str">
            <v>-</v>
          </cell>
          <cell r="F757" t="str">
            <v>-------------------</v>
          </cell>
          <cell r="G757" t="str">
            <v>-------------------</v>
          </cell>
          <cell r="H757" t="str">
            <v>------ Página:</v>
          </cell>
          <cell r="I757">
            <v>1</v>
          </cell>
        </row>
        <row r="758">
          <cell r="A758" t="str">
            <v>Urucum Mine</v>
          </cell>
          <cell r="B758" t="str">
            <v>ra</v>
          </cell>
          <cell r="C758" t="str">
            <v>ção S.A</v>
          </cell>
          <cell r="H758" t="str">
            <v>Balancete</v>
          </cell>
        </row>
        <row r="759">
          <cell r="A759" t="str">
            <v>Período: 01</v>
          </cell>
          <cell r="B759" t="str">
            <v>/0</v>
          </cell>
          <cell r="C759" t="str">
            <v>3/2008 A 31/03/2008 -----------------------------------------------</v>
          </cell>
          <cell r="D759" t="str">
            <v>-------------------</v>
          </cell>
          <cell r="E759" t="str">
            <v>-</v>
          </cell>
          <cell r="F759" t="str">
            <v>-------------------</v>
          </cell>
          <cell r="G759" t="str">
            <v>-------------------</v>
          </cell>
          <cell r="H759" t="str">
            <v>04/04/2008 - 13:5</v>
          </cell>
          <cell r="I759">
            <v>8</v>
          </cell>
        </row>
        <row r="761">
          <cell r="A761" t="str">
            <v>Título</v>
          </cell>
          <cell r="D761" t="str">
            <v>Saldo Inicial</v>
          </cell>
          <cell r="F761" t="str">
            <v>Débito</v>
          </cell>
          <cell r="G761" t="str">
            <v>Crédito</v>
          </cell>
          <cell r="H761" t="str">
            <v>Saldo Final</v>
          </cell>
        </row>
        <row r="762">
          <cell r="A762" t="str">
            <v>-----------</v>
          </cell>
          <cell r="B762" t="str">
            <v>--</v>
          </cell>
          <cell r="C762" t="str">
            <v>-------------------------------------------------------------------</v>
          </cell>
          <cell r="D762" t="str">
            <v>-----------------</v>
          </cell>
          <cell r="F762" t="str">
            <v>------------------</v>
          </cell>
          <cell r="G762" t="str">
            <v>------------------</v>
          </cell>
          <cell r="H762" t="str">
            <v>-----------------</v>
          </cell>
        </row>
        <row r="763">
          <cell r="A763" t="str">
            <v>53.01.10.03</v>
          </cell>
          <cell r="B763" t="str">
            <v>-</v>
          </cell>
          <cell r="C763" t="str">
            <v>Outros Redutores</v>
          </cell>
          <cell r="D763">
            <v>284535.03000000003</v>
          </cell>
          <cell r="E763" t="str">
            <v>D</v>
          </cell>
          <cell r="F763">
            <v>99284.83</v>
          </cell>
          <cell r="G763">
            <v>0</v>
          </cell>
          <cell r="H763">
            <v>383819.86</v>
          </cell>
          <cell r="I763" t="str">
            <v>D</v>
          </cell>
        </row>
        <row r="764">
          <cell r="A764" t="str">
            <v>53.01.40.00</v>
          </cell>
          <cell r="B764" t="str">
            <v>-</v>
          </cell>
          <cell r="C764" t="str">
            <v>Producao Propria</v>
          </cell>
          <cell r="D764">
            <v>58335.27</v>
          </cell>
          <cell r="E764" t="str">
            <v>D</v>
          </cell>
          <cell r="F764">
            <v>27833.64</v>
          </cell>
          <cell r="G764">
            <v>0</v>
          </cell>
          <cell r="H764">
            <v>86168.91</v>
          </cell>
          <cell r="I764" t="str">
            <v>D</v>
          </cell>
        </row>
        <row r="765">
          <cell r="A765" t="str">
            <v>53.01.40.01</v>
          </cell>
          <cell r="B765" t="str">
            <v>-</v>
          </cell>
          <cell r="C765" t="str">
            <v>Producao Propria</v>
          </cell>
          <cell r="D765">
            <v>58335.27</v>
          </cell>
          <cell r="E765" t="str">
            <v>D</v>
          </cell>
          <cell r="F765">
            <v>27833.64</v>
          </cell>
          <cell r="G765">
            <v>0</v>
          </cell>
          <cell r="H765">
            <v>86168.91</v>
          </cell>
          <cell r="I765" t="str">
            <v>D</v>
          </cell>
        </row>
        <row r="766">
          <cell r="A766" t="str">
            <v>54.00.00.00</v>
          </cell>
          <cell r="B766" t="str">
            <v>-</v>
          </cell>
          <cell r="C766" t="str">
            <v>Tributos/Contribuicoes</v>
          </cell>
          <cell r="D766">
            <v>573758.14</v>
          </cell>
          <cell r="E766" t="str">
            <v>D</v>
          </cell>
          <cell r="F766">
            <v>246152.47</v>
          </cell>
          <cell r="G766">
            <v>0</v>
          </cell>
          <cell r="H766">
            <v>819910.61</v>
          </cell>
          <cell r="I766" t="str">
            <v>D</v>
          </cell>
        </row>
        <row r="767">
          <cell r="A767" t="str">
            <v>54.01.00.00</v>
          </cell>
          <cell r="B767" t="str">
            <v>-</v>
          </cell>
          <cell r="C767" t="str">
            <v>Tributos/Contribuicoes</v>
          </cell>
          <cell r="D767">
            <v>573758.14</v>
          </cell>
          <cell r="E767" t="str">
            <v>D</v>
          </cell>
          <cell r="F767">
            <v>246152.47</v>
          </cell>
          <cell r="G767">
            <v>0</v>
          </cell>
          <cell r="H767">
            <v>819910.61</v>
          </cell>
          <cell r="I767" t="str">
            <v>D</v>
          </cell>
        </row>
        <row r="768">
          <cell r="A768" t="str">
            <v>54.01.01.00</v>
          </cell>
          <cell r="B768" t="str">
            <v>-</v>
          </cell>
          <cell r="C768" t="str">
            <v>Imposto Territorial Rural</v>
          </cell>
          <cell r="D768">
            <v>0</v>
          </cell>
          <cell r="F768">
            <v>2050.2800000000002</v>
          </cell>
          <cell r="G768">
            <v>0</v>
          </cell>
          <cell r="H768">
            <v>2050.2800000000002</v>
          </cell>
          <cell r="I768" t="str">
            <v>D</v>
          </cell>
        </row>
        <row r="769">
          <cell r="A769" t="str">
            <v>54.01.01.01</v>
          </cell>
          <cell r="B769" t="str">
            <v>-</v>
          </cell>
          <cell r="C769" t="str">
            <v>Imposto Territorial Rural</v>
          </cell>
          <cell r="D769">
            <v>0</v>
          </cell>
          <cell r="F769">
            <v>2050.2800000000002</v>
          </cell>
          <cell r="G769">
            <v>0</v>
          </cell>
          <cell r="H769">
            <v>2050.2800000000002</v>
          </cell>
          <cell r="I769" t="str">
            <v>D</v>
          </cell>
        </row>
        <row r="770">
          <cell r="A770" t="str">
            <v>54.01.15.00</v>
          </cell>
          <cell r="B770" t="str">
            <v>-</v>
          </cell>
          <cell r="C770" t="str">
            <v>Taxa Florestal</v>
          </cell>
          <cell r="D770">
            <v>0</v>
          </cell>
          <cell r="F770">
            <v>4950</v>
          </cell>
          <cell r="G770">
            <v>0</v>
          </cell>
          <cell r="H770">
            <v>4950</v>
          </cell>
          <cell r="I770" t="str">
            <v>D</v>
          </cell>
        </row>
        <row r="771">
          <cell r="A771" t="str">
            <v>54.01.15.01</v>
          </cell>
          <cell r="B771" t="str">
            <v>-</v>
          </cell>
          <cell r="C771" t="str">
            <v>Taxa Florestal</v>
          </cell>
          <cell r="D771">
            <v>0</v>
          </cell>
          <cell r="F771">
            <v>4950</v>
          </cell>
          <cell r="G771">
            <v>0</v>
          </cell>
          <cell r="H771">
            <v>4950</v>
          </cell>
          <cell r="I771" t="str">
            <v>D</v>
          </cell>
        </row>
        <row r="772">
          <cell r="A772" t="str">
            <v>54.01.20.00</v>
          </cell>
          <cell r="B772" t="str">
            <v>-</v>
          </cell>
          <cell r="C772" t="str">
            <v>Outros Tributos Estaduais</v>
          </cell>
          <cell r="D772">
            <v>16257.59</v>
          </cell>
          <cell r="E772" t="str">
            <v>D</v>
          </cell>
          <cell r="F772">
            <v>279.26</v>
          </cell>
          <cell r="G772">
            <v>0</v>
          </cell>
          <cell r="H772">
            <v>16536.849999999999</v>
          </cell>
          <cell r="I772" t="str">
            <v>D</v>
          </cell>
        </row>
        <row r="773">
          <cell r="A773" t="str">
            <v>54.01.20.01</v>
          </cell>
          <cell r="B773" t="str">
            <v>-</v>
          </cell>
          <cell r="C773" t="str">
            <v>IPVA</v>
          </cell>
          <cell r="D773">
            <v>16197.59</v>
          </cell>
          <cell r="E773" t="str">
            <v>D</v>
          </cell>
          <cell r="F773">
            <v>0</v>
          </cell>
          <cell r="G773">
            <v>0</v>
          </cell>
          <cell r="H773">
            <v>16197.59</v>
          </cell>
          <cell r="I773" t="str">
            <v>D</v>
          </cell>
        </row>
        <row r="774">
          <cell r="A774" t="str">
            <v>54.01.20.02</v>
          </cell>
          <cell r="B774" t="str">
            <v>-</v>
          </cell>
          <cell r="C774" t="str">
            <v>Outros Tributos Estaduais</v>
          </cell>
          <cell r="D774">
            <v>60</v>
          </cell>
          <cell r="E774" t="str">
            <v>D</v>
          </cell>
          <cell r="F774">
            <v>279.26</v>
          </cell>
          <cell r="G774">
            <v>0</v>
          </cell>
          <cell r="H774">
            <v>339.26</v>
          </cell>
          <cell r="I774" t="str">
            <v>D</v>
          </cell>
        </row>
        <row r="775">
          <cell r="A775" t="str">
            <v>54.01.35.00</v>
          </cell>
          <cell r="B775" t="str">
            <v>-</v>
          </cell>
          <cell r="C775" t="str">
            <v>Outros Impostos Municipais</v>
          </cell>
          <cell r="D775">
            <v>3950.02</v>
          </cell>
          <cell r="E775" t="str">
            <v>D</v>
          </cell>
          <cell r="F775">
            <v>21</v>
          </cell>
          <cell r="G775">
            <v>0</v>
          </cell>
          <cell r="H775">
            <v>3971.02</v>
          </cell>
          <cell r="I775" t="str">
            <v>D</v>
          </cell>
        </row>
        <row r="776">
          <cell r="A776" t="str">
            <v>54.01.35.01</v>
          </cell>
          <cell r="B776" t="str">
            <v>-</v>
          </cell>
          <cell r="C776" t="str">
            <v>Outros Impostos Municipais</v>
          </cell>
          <cell r="D776">
            <v>3950.02</v>
          </cell>
          <cell r="E776" t="str">
            <v>D</v>
          </cell>
          <cell r="F776">
            <v>21</v>
          </cell>
          <cell r="G776">
            <v>0</v>
          </cell>
          <cell r="H776">
            <v>3971.02</v>
          </cell>
          <cell r="I776" t="str">
            <v>D</v>
          </cell>
        </row>
        <row r="777">
          <cell r="A777" t="str">
            <v>54.01.40.00</v>
          </cell>
          <cell r="B777" t="str">
            <v>-</v>
          </cell>
          <cell r="C777" t="str">
            <v>Contribuicoes</v>
          </cell>
          <cell r="D777">
            <v>25931.34</v>
          </cell>
          <cell r="E777" t="str">
            <v>D</v>
          </cell>
          <cell r="F777">
            <v>3078</v>
          </cell>
          <cell r="G777">
            <v>0</v>
          </cell>
          <cell r="H777">
            <v>29009.34</v>
          </cell>
          <cell r="I777" t="str">
            <v>D</v>
          </cell>
        </row>
        <row r="778">
          <cell r="A778" t="str">
            <v>54.01.40.01</v>
          </cell>
          <cell r="B778" t="str">
            <v>-</v>
          </cell>
          <cell r="C778" t="str">
            <v>Contrib p/Entidade de Classe</v>
          </cell>
          <cell r="D778">
            <v>25931.34</v>
          </cell>
          <cell r="E778" t="str">
            <v>D</v>
          </cell>
          <cell r="F778">
            <v>3078</v>
          </cell>
          <cell r="G778">
            <v>0</v>
          </cell>
          <cell r="H778">
            <v>29009.34</v>
          </cell>
          <cell r="I778" t="str">
            <v>D</v>
          </cell>
        </row>
        <row r="779">
          <cell r="A779" t="str">
            <v>54.01.45.00</v>
          </cell>
          <cell r="B779" t="str">
            <v>-</v>
          </cell>
          <cell r="C779" t="str">
            <v>Cfem-Contr Financ Explor Min</v>
          </cell>
          <cell r="D779">
            <v>527469.18999999994</v>
          </cell>
          <cell r="E779" t="str">
            <v>D</v>
          </cell>
          <cell r="F779">
            <v>235773.93</v>
          </cell>
          <cell r="G779">
            <v>0</v>
          </cell>
          <cell r="H779">
            <v>763243.12</v>
          </cell>
          <cell r="I779" t="str">
            <v>D</v>
          </cell>
        </row>
        <row r="780">
          <cell r="A780" t="str">
            <v>54.01.45.01</v>
          </cell>
          <cell r="B780" t="str">
            <v>-</v>
          </cell>
          <cell r="C780" t="str">
            <v>CFEM s/ Transferencia</v>
          </cell>
          <cell r="D780">
            <v>31641.599999999999</v>
          </cell>
          <cell r="E780" t="str">
            <v>D</v>
          </cell>
          <cell r="F780">
            <v>6108.12</v>
          </cell>
          <cell r="G780">
            <v>0</v>
          </cell>
          <cell r="H780">
            <v>37749.72</v>
          </cell>
          <cell r="I780" t="str">
            <v>D</v>
          </cell>
        </row>
        <row r="781">
          <cell r="A781" t="str">
            <v>54.01.45.02</v>
          </cell>
          <cell r="B781" t="str">
            <v>-</v>
          </cell>
          <cell r="C781" t="str">
            <v>CFEM s/Vendas - MI</v>
          </cell>
          <cell r="D781">
            <v>42431.4</v>
          </cell>
          <cell r="E781" t="str">
            <v>D</v>
          </cell>
          <cell r="F781">
            <v>162527.66</v>
          </cell>
          <cell r="G781">
            <v>0</v>
          </cell>
          <cell r="H781">
            <v>204959.06</v>
          </cell>
          <cell r="I781" t="str">
            <v>D</v>
          </cell>
        </row>
        <row r="782">
          <cell r="A782" t="str">
            <v>54.01.45.03</v>
          </cell>
          <cell r="B782" t="str">
            <v>-</v>
          </cell>
          <cell r="C782" t="str">
            <v>CFEM s/Vendas Cias do Grupo - MI</v>
          </cell>
          <cell r="D782">
            <v>62984.93</v>
          </cell>
          <cell r="E782" t="str">
            <v>D</v>
          </cell>
          <cell r="F782">
            <v>14813.05</v>
          </cell>
          <cell r="G782">
            <v>0</v>
          </cell>
          <cell r="H782">
            <v>77797.98</v>
          </cell>
          <cell r="I782" t="str">
            <v>D</v>
          </cell>
        </row>
        <row r="783">
          <cell r="A783" t="str">
            <v>54.01.45.05</v>
          </cell>
          <cell r="B783" t="str">
            <v>-</v>
          </cell>
          <cell r="C783" t="str">
            <v>CFEM s/Vendas Cias do Grupo - ME</v>
          </cell>
          <cell r="D783">
            <v>390411.26</v>
          </cell>
          <cell r="E783" t="str">
            <v>D</v>
          </cell>
          <cell r="F783">
            <v>52325.1</v>
          </cell>
          <cell r="G783">
            <v>0</v>
          </cell>
          <cell r="H783">
            <v>442736.36</v>
          </cell>
          <cell r="I783" t="str">
            <v>D</v>
          </cell>
        </row>
        <row r="784">
          <cell r="A784" t="str">
            <v>54.01.99.00</v>
          </cell>
          <cell r="B784" t="str">
            <v>-</v>
          </cell>
          <cell r="C784" t="str">
            <v>Impostos, Multas/Taxas Diversas</v>
          </cell>
          <cell r="D784">
            <v>150</v>
          </cell>
          <cell r="E784" t="str">
            <v>D</v>
          </cell>
          <cell r="F784">
            <v>0</v>
          </cell>
          <cell r="G784">
            <v>0</v>
          </cell>
          <cell r="H784">
            <v>150</v>
          </cell>
          <cell r="I784" t="str">
            <v>D</v>
          </cell>
        </row>
        <row r="785">
          <cell r="A785" t="str">
            <v>54.01.99.01</v>
          </cell>
          <cell r="B785" t="str">
            <v>-</v>
          </cell>
          <cell r="C785" t="str">
            <v>Impostos, Multas/Taxas Diversas</v>
          </cell>
          <cell r="D785">
            <v>150</v>
          </cell>
          <cell r="E785" t="str">
            <v>D</v>
          </cell>
          <cell r="F785">
            <v>0</v>
          </cell>
          <cell r="G785">
            <v>0</v>
          </cell>
          <cell r="H785">
            <v>150</v>
          </cell>
          <cell r="I785" t="str">
            <v>D</v>
          </cell>
        </row>
        <row r="786">
          <cell r="A786" t="str">
            <v>56.00.00.00</v>
          </cell>
          <cell r="B786" t="str">
            <v>-</v>
          </cell>
          <cell r="C786" t="str">
            <v>Servicos / Locacoes</v>
          </cell>
          <cell r="D786">
            <v>3723588.45</v>
          </cell>
          <cell r="E786" t="str">
            <v>D</v>
          </cell>
          <cell r="F786">
            <v>2598895.42</v>
          </cell>
          <cell r="G786">
            <v>845586.05</v>
          </cell>
          <cell r="H786">
            <v>5476897.8200000003</v>
          </cell>
          <cell r="I786" t="str">
            <v>D</v>
          </cell>
        </row>
        <row r="787">
          <cell r="A787" t="str">
            <v>56.01.00.00</v>
          </cell>
          <cell r="B787" t="str">
            <v>-</v>
          </cell>
          <cell r="C787" t="str">
            <v>Servicos / Locacoes</v>
          </cell>
          <cell r="D787">
            <v>1331108.78</v>
          </cell>
          <cell r="E787" t="str">
            <v>D</v>
          </cell>
          <cell r="F787">
            <v>1233766.6100000001</v>
          </cell>
          <cell r="G787">
            <v>669089.85</v>
          </cell>
          <cell r="H787">
            <v>1895785.54</v>
          </cell>
          <cell r="I787" t="str">
            <v>D</v>
          </cell>
        </row>
        <row r="788">
          <cell r="A788" t="str">
            <v>56.01.20.00</v>
          </cell>
          <cell r="B788" t="str">
            <v>-</v>
          </cell>
          <cell r="C788" t="str">
            <v>Locacao de Bens Moveis</v>
          </cell>
          <cell r="D788">
            <v>6606.52</v>
          </cell>
          <cell r="E788" t="str">
            <v>D</v>
          </cell>
          <cell r="F788">
            <v>7000</v>
          </cell>
          <cell r="G788">
            <v>3500</v>
          </cell>
          <cell r="H788">
            <v>10106.52</v>
          </cell>
          <cell r="I788" t="str">
            <v>D</v>
          </cell>
        </row>
        <row r="789">
          <cell r="A789" t="str">
            <v>56.01.20.01</v>
          </cell>
          <cell r="B789" t="str">
            <v>-</v>
          </cell>
          <cell r="C789" t="str">
            <v>Aluguel Maquinas Reprografia</v>
          </cell>
          <cell r="D789">
            <v>6606.52</v>
          </cell>
          <cell r="E789" t="str">
            <v>D</v>
          </cell>
          <cell r="F789">
            <v>7000</v>
          </cell>
          <cell r="G789">
            <v>3500</v>
          </cell>
          <cell r="H789">
            <v>10106.52</v>
          </cell>
          <cell r="I789" t="str">
            <v>D</v>
          </cell>
        </row>
        <row r="790">
          <cell r="A790" t="str">
            <v>56.01.25.00</v>
          </cell>
          <cell r="B790" t="str">
            <v>-</v>
          </cell>
          <cell r="C790" t="str">
            <v>Aluguel de Veiculos</v>
          </cell>
          <cell r="D790">
            <v>90016.85</v>
          </cell>
          <cell r="E790" t="str">
            <v>D</v>
          </cell>
          <cell r="F790">
            <v>100000</v>
          </cell>
          <cell r="G790">
            <v>50000</v>
          </cell>
          <cell r="H790">
            <v>140016.85</v>
          </cell>
          <cell r="I790" t="str">
            <v>D</v>
          </cell>
        </row>
        <row r="791">
          <cell r="A791" t="str">
            <v>56.01.25.01</v>
          </cell>
          <cell r="B791" t="str">
            <v>-</v>
          </cell>
          <cell r="C791" t="str">
            <v>Aluguel de Veiculos Leves/Utilit</v>
          </cell>
          <cell r="D791">
            <v>90016.85</v>
          </cell>
          <cell r="E791" t="str">
            <v>D</v>
          </cell>
          <cell r="F791">
            <v>100000</v>
          </cell>
          <cell r="G791">
            <v>50000</v>
          </cell>
          <cell r="H791">
            <v>140016.85</v>
          </cell>
          <cell r="I791" t="str">
            <v>D</v>
          </cell>
        </row>
        <row r="792">
          <cell r="A792" t="str">
            <v>56.01.30.00</v>
          </cell>
          <cell r="B792" t="str">
            <v>-</v>
          </cell>
          <cell r="C792" t="str">
            <v>Aluguel de Equipamentos</v>
          </cell>
          <cell r="D792">
            <v>688284.85</v>
          </cell>
          <cell r="E792" t="str">
            <v>D</v>
          </cell>
          <cell r="F792">
            <v>826766.61</v>
          </cell>
          <cell r="G792">
            <v>587839.85</v>
          </cell>
          <cell r="H792">
            <v>927211.61</v>
          </cell>
          <cell r="I792" t="str">
            <v>D</v>
          </cell>
        </row>
        <row r="793">
          <cell r="A793" t="str">
            <v>56.01.30.01</v>
          </cell>
          <cell r="B793" t="str">
            <v>-</v>
          </cell>
          <cell r="C793" t="str">
            <v>Alug.Trator/Pa Mec/Escav/Motoniv.</v>
          </cell>
          <cell r="D793">
            <v>204611.62</v>
          </cell>
          <cell r="E793" t="str">
            <v>D</v>
          </cell>
          <cell r="F793">
            <v>226398.33</v>
          </cell>
          <cell r="G793">
            <v>158943.60999999999</v>
          </cell>
          <cell r="H793">
            <v>272066.34000000003</v>
          </cell>
          <cell r="I793" t="str">
            <v>D</v>
          </cell>
        </row>
        <row r="794">
          <cell r="A794" t="str">
            <v>56.01.30.03</v>
          </cell>
          <cell r="B794" t="str">
            <v>-</v>
          </cell>
          <cell r="C794" t="str">
            <v>Aluguel Outros Equipamentos</v>
          </cell>
          <cell r="D794">
            <v>483673.23</v>
          </cell>
          <cell r="E794" t="str">
            <v>D</v>
          </cell>
          <cell r="F794">
            <v>600368.28</v>
          </cell>
          <cell r="G794">
            <v>428896.24</v>
          </cell>
          <cell r="H794">
            <v>655145.27</v>
          </cell>
          <cell r="I794" t="str">
            <v>D</v>
          </cell>
        </row>
        <row r="795">
          <cell r="A795" t="str">
            <v>56.01.35.00</v>
          </cell>
          <cell r="B795" t="str">
            <v>-</v>
          </cell>
          <cell r="C795" t="str">
            <v>Aluguel de Outros Bens Moveis</v>
          </cell>
          <cell r="D795">
            <v>1700.56</v>
          </cell>
          <cell r="E795" t="str">
            <v>D</v>
          </cell>
          <cell r="F795">
            <v>0</v>
          </cell>
          <cell r="G795">
            <v>0</v>
          </cell>
          <cell r="H795">
            <v>1700.56</v>
          </cell>
          <cell r="I795" t="str">
            <v>D</v>
          </cell>
        </row>
        <row r="796">
          <cell r="A796" t="str">
            <v>56.01.35.06</v>
          </cell>
          <cell r="B796" t="str">
            <v>-</v>
          </cell>
          <cell r="C796" t="str">
            <v>Aluguel de Outros Bens Moveis</v>
          </cell>
          <cell r="D796">
            <v>1700.56</v>
          </cell>
          <cell r="E796" t="str">
            <v>D</v>
          </cell>
          <cell r="F796">
            <v>0</v>
          </cell>
          <cell r="G796">
            <v>0</v>
          </cell>
          <cell r="H796">
            <v>1700.56</v>
          </cell>
          <cell r="I796" t="str">
            <v>D</v>
          </cell>
        </row>
        <row r="797">
          <cell r="A797" t="str">
            <v>56.01.50.00</v>
          </cell>
          <cell r="B797" t="str">
            <v>-</v>
          </cell>
          <cell r="C797" t="str">
            <v>Arrendamento de Instalacoes</v>
          </cell>
          <cell r="D797">
            <v>544500</v>
          </cell>
          <cell r="E797" t="str">
            <v>D</v>
          </cell>
          <cell r="F797">
            <v>300000</v>
          </cell>
          <cell r="G797">
            <v>27750</v>
          </cell>
          <cell r="H797">
            <v>816750</v>
          </cell>
          <cell r="I797" t="str">
            <v>D</v>
          </cell>
        </row>
        <row r="798">
          <cell r="A798" t="str">
            <v>56.01.50.02</v>
          </cell>
          <cell r="B798" t="str">
            <v>-</v>
          </cell>
          <cell r="C798" t="str">
            <v>Arrendamento de Instalações - Corumba</v>
          </cell>
          <cell r="D798">
            <v>544500</v>
          </cell>
          <cell r="E798" t="str">
            <v>D</v>
          </cell>
          <cell r="F798">
            <v>300000</v>
          </cell>
          <cell r="G798">
            <v>27750</v>
          </cell>
          <cell r="H798">
            <v>816750</v>
          </cell>
          <cell r="I798" t="str">
            <v>D</v>
          </cell>
        </row>
        <row r="799">
          <cell r="A799" t="str">
            <v>56.02.00.00</v>
          </cell>
          <cell r="B799" t="str">
            <v>-</v>
          </cell>
          <cell r="C799" t="str">
            <v>Locacoes / Servicos Publicos</v>
          </cell>
          <cell r="D799">
            <v>2392479.67</v>
          </cell>
          <cell r="E799" t="str">
            <v>D</v>
          </cell>
          <cell r="F799">
            <v>1365128.81</v>
          </cell>
          <cell r="G799">
            <v>176496.2</v>
          </cell>
          <cell r="H799">
            <v>3581112.28</v>
          </cell>
          <cell r="I799" t="str">
            <v>D</v>
          </cell>
        </row>
        <row r="800">
          <cell r="A800" t="str">
            <v>56.02.01.00</v>
          </cell>
          <cell r="B800" t="str">
            <v>-</v>
          </cell>
          <cell r="C800" t="str">
            <v>Energia Eletrica</v>
          </cell>
          <cell r="D800">
            <v>2304302.77</v>
          </cell>
          <cell r="E800" t="str">
            <v>D</v>
          </cell>
          <cell r="F800">
            <v>1324053.78</v>
          </cell>
          <cell r="G800">
            <v>172481.27</v>
          </cell>
          <cell r="H800">
            <v>3455875.28</v>
          </cell>
          <cell r="I800" t="str">
            <v>D</v>
          </cell>
        </row>
        <row r="801">
          <cell r="A801" t="str">
            <v>56.02.01.01</v>
          </cell>
          <cell r="B801" t="str">
            <v>-</v>
          </cell>
          <cell r="C801" t="str">
            <v>Energia Eletrica - Demanda</v>
          </cell>
          <cell r="D801">
            <v>236352.21</v>
          </cell>
          <cell r="E801" t="str">
            <v>D</v>
          </cell>
          <cell r="F801">
            <v>249640.26</v>
          </cell>
          <cell r="G801">
            <v>148003.97</v>
          </cell>
          <cell r="H801">
            <v>337988.5</v>
          </cell>
          <cell r="I801" t="str">
            <v>D</v>
          </cell>
        </row>
        <row r="802">
          <cell r="A802" t="str">
            <v>56.02.01.02</v>
          </cell>
          <cell r="B802" t="str">
            <v>-</v>
          </cell>
          <cell r="C802" t="str">
            <v>Energia Eletrica - Consumo</v>
          </cell>
          <cell r="D802">
            <v>2067950.56</v>
          </cell>
          <cell r="E802" t="str">
            <v>D</v>
          </cell>
          <cell r="F802">
            <v>1074413.52</v>
          </cell>
          <cell r="G802">
            <v>24477.3</v>
          </cell>
          <cell r="H802">
            <v>3117886.78</v>
          </cell>
          <cell r="I802" t="str">
            <v>D</v>
          </cell>
        </row>
        <row r="803">
          <cell r="A803" t="str">
            <v>56.02.10.00</v>
          </cell>
          <cell r="B803" t="str">
            <v>-</v>
          </cell>
          <cell r="C803" t="str">
            <v>Agua e Esgoto</v>
          </cell>
          <cell r="D803">
            <v>12649.01</v>
          </cell>
          <cell r="E803" t="str">
            <v>D</v>
          </cell>
          <cell r="F803">
            <v>2047.66</v>
          </cell>
          <cell r="G803">
            <v>0</v>
          </cell>
          <cell r="H803">
            <v>14696.67</v>
          </cell>
          <cell r="I803" t="str">
            <v>D</v>
          </cell>
        </row>
        <row r="804">
          <cell r="A804" t="str">
            <v>56.02.10.01</v>
          </cell>
          <cell r="B804" t="str">
            <v>-</v>
          </cell>
          <cell r="C804" t="str">
            <v>Agua e Esgoto</v>
          </cell>
          <cell r="D804">
            <v>12649.01</v>
          </cell>
          <cell r="E804" t="str">
            <v>D</v>
          </cell>
          <cell r="F804">
            <v>2047.66</v>
          </cell>
          <cell r="G804">
            <v>0</v>
          </cell>
          <cell r="H804">
            <v>14696.67</v>
          </cell>
          <cell r="I804" t="str">
            <v>D</v>
          </cell>
        </row>
        <row r="805">
          <cell r="A805" t="str">
            <v>56.02.20.00</v>
          </cell>
          <cell r="B805" t="str">
            <v>-</v>
          </cell>
          <cell r="C805" t="str">
            <v>Comunicacoes</v>
          </cell>
          <cell r="D805">
            <v>75527.89</v>
          </cell>
          <cell r="E805" t="str">
            <v>D</v>
          </cell>
          <cell r="F805">
            <v>39027.370000000003</v>
          </cell>
          <cell r="G805">
            <v>4014.93</v>
          </cell>
          <cell r="H805">
            <v>110540.33</v>
          </cell>
          <cell r="I805" t="str">
            <v>D</v>
          </cell>
        </row>
        <row r="806">
          <cell r="A806" t="str">
            <v>56.02.20.01</v>
          </cell>
          <cell r="B806" t="str">
            <v>-</v>
          </cell>
          <cell r="C806" t="str">
            <v>Telefone e Fax</v>
          </cell>
          <cell r="D806">
            <v>68944.12</v>
          </cell>
          <cell r="E806" t="str">
            <v>D</v>
          </cell>
          <cell r="F806">
            <v>34371.18</v>
          </cell>
          <cell r="G806">
            <v>1014.93</v>
          </cell>
          <cell r="H806">
            <v>102300.37</v>
          </cell>
          <cell r="I806" t="str">
            <v>D</v>
          </cell>
        </row>
        <row r="807">
          <cell r="A807" t="str">
            <v>56.02.20.02</v>
          </cell>
          <cell r="B807" t="str">
            <v>-</v>
          </cell>
          <cell r="C807" t="str">
            <v>Telefax/Canal Comunicacao</v>
          </cell>
          <cell r="D807">
            <v>68.23</v>
          </cell>
          <cell r="E807" t="str">
            <v>D</v>
          </cell>
          <cell r="F807">
            <v>0</v>
          </cell>
          <cell r="G807">
            <v>0</v>
          </cell>
          <cell r="H807">
            <v>68.23</v>
          </cell>
          <cell r="I807" t="str">
            <v>D</v>
          </cell>
        </row>
        <row r="808">
          <cell r="A808" t="str">
            <v>56.02.20.03</v>
          </cell>
          <cell r="B808" t="str">
            <v>-</v>
          </cell>
          <cell r="C808" t="str">
            <v>Correios/Malotes</v>
          </cell>
          <cell r="D808">
            <v>6515.54</v>
          </cell>
          <cell r="E808" t="str">
            <v>D</v>
          </cell>
          <cell r="F808">
            <v>4656.1899999999996</v>
          </cell>
          <cell r="G808">
            <v>3000</v>
          </cell>
          <cell r="H808">
            <v>8171.73</v>
          </cell>
          <cell r="I808" t="str">
            <v>D</v>
          </cell>
        </row>
        <row r="809">
          <cell r="A809" t="str">
            <v>57.00.00.00</v>
          </cell>
          <cell r="B809" t="str">
            <v>-</v>
          </cell>
          <cell r="C809" t="str">
            <v>Servicos Contratados</v>
          </cell>
          <cell r="D809">
            <v>2683154.38</v>
          </cell>
          <cell r="E809" t="str">
            <v>D</v>
          </cell>
          <cell r="F809">
            <v>2989092.93</v>
          </cell>
          <cell r="G809">
            <v>1710668.57</v>
          </cell>
          <cell r="H809">
            <v>3961578.74</v>
          </cell>
          <cell r="I809" t="str">
            <v>D</v>
          </cell>
        </row>
        <row r="810">
          <cell r="A810" t="str">
            <v>57.01.00.00</v>
          </cell>
          <cell r="B810" t="str">
            <v>-</v>
          </cell>
          <cell r="C810" t="str">
            <v>Servicos Contratados</v>
          </cell>
          <cell r="D810">
            <v>2683154.38</v>
          </cell>
          <cell r="E810" t="str">
            <v>D</v>
          </cell>
          <cell r="F810">
            <v>2989092.93</v>
          </cell>
          <cell r="G810">
            <v>1710668.57</v>
          </cell>
          <cell r="H810">
            <v>3961578.74</v>
          </cell>
          <cell r="I810" t="str">
            <v>D</v>
          </cell>
        </row>
        <row r="811">
          <cell r="A811" t="str">
            <v>57.01.01.00</v>
          </cell>
          <cell r="B811" t="str">
            <v>-</v>
          </cell>
          <cell r="C811" t="str">
            <v>Empreitada a Preco Global</v>
          </cell>
          <cell r="D811">
            <v>361602.7</v>
          </cell>
          <cell r="E811" t="str">
            <v>D</v>
          </cell>
          <cell r="F811">
            <v>390076.89</v>
          </cell>
          <cell r="G811">
            <v>201190.2</v>
          </cell>
          <cell r="H811">
            <v>550489.39</v>
          </cell>
          <cell r="I811" t="str">
            <v>D</v>
          </cell>
        </row>
        <row r="812">
          <cell r="A812" t="str">
            <v>57.01.01.01</v>
          </cell>
          <cell r="B812" t="str">
            <v>-</v>
          </cell>
          <cell r="C812" t="str">
            <v>Empreitada a Preco Global</v>
          </cell>
          <cell r="D812">
            <v>361602.7</v>
          </cell>
          <cell r="E812" t="str">
            <v>D</v>
          </cell>
          <cell r="F812">
            <v>390076.89</v>
          </cell>
          <cell r="G812">
            <v>201190.2</v>
          </cell>
          <cell r="H812">
            <v>550489.39</v>
          </cell>
          <cell r="I812" t="str">
            <v>D</v>
          </cell>
        </row>
        <row r="813">
          <cell r="A813" t="str">
            <v>57.01.05.00</v>
          </cell>
          <cell r="B813" t="str">
            <v>-</v>
          </cell>
          <cell r="C813" t="str">
            <v>Empreitada a Preco Unitario</v>
          </cell>
          <cell r="D813">
            <v>70518.600000000006</v>
          </cell>
          <cell r="E813" t="str">
            <v>D</v>
          </cell>
          <cell r="F813">
            <v>129302.25</v>
          </cell>
          <cell r="G813">
            <v>44776.07</v>
          </cell>
          <cell r="H813">
            <v>155044.78</v>
          </cell>
          <cell r="I813" t="str">
            <v>D</v>
          </cell>
        </row>
        <row r="814">
          <cell r="A814" t="str">
            <v>57.01.05.01</v>
          </cell>
          <cell r="B814" t="str">
            <v>-</v>
          </cell>
          <cell r="C814" t="str">
            <v>Empreitada a Preco Unitario</v>
          </cell>
          <cell r="D814">
            <v>70518.600000000006</v>
          </cell>
          <cell r="E814" t="str">
            <v>D</v>
          </cell>
          <cell r="F814">
            <v>129302.25</v>
          </cell>
          <cell r="G814">
            <v>44776.07</v>
          </cell>
          <cell r="H814">
            <v>155044.78</v>
          </cell>
          <cell r="I814" t="str">
            <v>D</v>
          </cell>
        </row>
        <row r="815">
          <cell r="A815" t="str">
            <v>57.01.35.00</v>
          </cell>
          <cell r="B815" t="str">
            <v>-</v>
          </cell>
          <cell r="C815" t="str">
            <v>Auditoria Externa</v>
          </cell>
          <cell r="D815">
            <v>0</v>
          </cell>
          <cell r="F815">
            <v>703.31</v>
          </cell>
          <cell r="G815">
            <v>0</v>
          </cell>
          <cell r="H815">
            <v>703.31</v>
          </cell>
          <cell r="I815" t="str">
            <v>D</v>
          </cell>
        </row>
        <row r="816">
          <cell r="A816" t="str">
            <v>57.01.35.01</v>
          </cell>
          <cell r="B816" t="str">
            <v>-</v>
          </cell>
          <cell r="C816" t="str">
            <v>Auditoria Externa</v>
          </cell>
          <cell r="D816">
            <v>0</v>
          </cell>
          <cell r="F816">
            <v>703.31</v>
          </cell>
          <cell r="G816">
            <v>0</v>
          </cell>
          <cell r="H816">
            <v>703.31</v>
          </cell>
          <cell r="I816" t="str">
            <v>D</v>
          </cell>
        </row>
        <row r="817">
          <cell r="A817" t="str">
            <v>57.01.55.00</v>
          </cell>
          <cell r="B817" t="str">
            <v>-</v>
          </cell>
          <cell r="C817" t="str">
            <v>Extr/Benef/Movim de Minerio</v>
          </cell>
          <cell r="D817">
            <v>270514.78999999998</v>
          </cell>
          <cell r="E817" t="str">
            <v>D</v>
          </cell>
          <cell r="F817">
            <v>320846.59000000003</v>
          </cell>
          <cell r="G817">
            <v>229673.67</v>
          </cell>
          <cell r="H817">
            <v>361687.71</v>
          </cell>
          <cell r="I817" t="str">
            <v>D</v>
          </cell>
        </row>
        <row r="818">
          <cell r="A818" t="str">
            <v>57.01.55.01</v>
          </cell>
          <cell r="B818" t="str">
            <v>-</v>
          </cell>
          <cell r="C818" t="str">
            <v>Transporte Mang Mina-Pera</v>
          </cell>
          <cell r="D818">
            <v>270514.78999999998</v>
          </cell>
          <cell r="E818" t="str">
            <v>D</v>
          </cell>
          <cell r="F818">
            <v>320846.59000000003</v>
          </cell>
          <cell r="G818">
            <v>229673.67</v>
          </cell>
          <cell r="H818">
            <v>361687.71</v>
          </cell>
          <cell r="I818" t="str">
            <v>D</v>
          </cell>
        </row>
        <row r="819">
          <cell r="A819" t="str">
            <v>57.01.59.00</v>
          </cell>
          <cell r="B819" t="str">
            <v>-</v>
          </cell>
          <cell r="C819" t="str">
            <v>Servico Auxiliar Contratado</v>
          </cell>
          <cell r="D819">
            <v>852695.56</v>
          </cell>
          <cell r="E819" t="str">
            <v>D</v>
          </cell>
          <cell r="F819">
            <v>1055810.6200000001</v>
          </cell>
          <cell r="G819">
            <v>669432.07999999996</v>
          </cell>
          <cell r="H819">
            <v>1239074.1000000001</v>
          </cell>
          <cell r="I819" t="str">
            <v>D</v>
          </cell>
        </row>
        <row r="820">
          <cell r="A820" t="str">
            <v>57.01.59.01</v>
          </cell>
          <cell r="B820" t="str">
            <v>-</v>
          </cell>
          <cell r="C820" t="str">
            <v>Apoio a Mineracao</v>
          </cell>
          <cell r="D820">
            <v>494028.79999999999</v>
          </cell>
          <cell r="E820" t="str">
            <v>D</v>
          </cell>
          <cell r="F820">
            <v>639764.54</v>
          </cell>
          <cell r="G820">
            <v>442691.6</v>
          </cell>
          <cell r="H820">
            <v>691101.74</v>
          </cell>
          <cell r="I820" t="str">
            <v>D</v>
          </cell>
        </row>
        <row r="821">
          <cell r="A821" t="str">
            <v>57.01.59.05</v>
          </cell>
          <cell r="B821" t="str">
            <v>-</v>
          </cell>
          <cell r="C821" t="str">
            <v>Apoio a Movimentacao Interna</v>
          </cell>
          <cell r="D821">
            <v>297130.08</v>
          </cell>
          <cell r="E821" t="str">
            <v>D</v>
          </cell>
          <cell r="F821">
            <v>333903.17</v>
          </cell>
          <cell r="G821">
            <v>159400</v>
          </cell>
          <cell r="H821">
            <v>471633.25</v>
          </cell>
          <cell r="I821" t="str">
            <v>D</v>
          </cell>
        </row>
        <row r="822">
          <cell r="A822" t="str">
            <v>57.01.59.06</v>
          </cell>
          <cell r="B822" t="str">
            <v>-</v>
          </cell>
          <cell r="C822" t="str">
            <v>Apoio a Conservacao e Limpeza</v>
          </cell>
          <cell r="D822">
            <v>37479.22</v>
          </cell>
          <cell r="E822" t="str">
            <v>D</v>
          </cell>
          <cell r="F822">
            <v>38739.61</v>
          </cell>
          <cell r="G822">
            <v>38739.61</v>
          </cell>
          <cell r="H822">
            <v>37479.22</v>
          </cell>
          <cell r="I822" t="str">
            <v>D</v>
          </cell>
        </row>
        <row r="823">
          <cell r="A823" t="str">
            <v>57.01.59.10</v>
          </cell>
          <cell r="B823" t="str">
            <v>-</v>
          </cell>
          <cell r="C823" t="str">
            <v>Apoio a Operacao</v>
          </cell>
          <cell r="D823">
            <v>24057.46</v>
          </cell>
          <cell r="E823" t="str">
            <v>D</v>
          </cell>
          <cell r="F823">
            <v>43403.3</v>
          </cell>
          <cell r="G823">
            <v>28600.87</v>
          </cell>
          <cell r="H823">
            <v>38859.89</v>
          </cell>
          <cell r="I823" t="str">
            <v>D</v>
          </cell>
        </row>
        <row r="824">
          <cell r="A824" t="str">
            <v>57.01.71.00</v>
          </cell>
          <cell r="B824" t="str">
            <v>-</v>
          </cell>
          <cell r="C824" t="str">
            <v>Outros Servicos Operacionais</v>
          </cell>
          <cell r="D824">
            <v>0</v>
          </cell>
          <cell r="F824">
            <v>1161.5999999999999</v>
          </cell>
          <cell r="G824">
            <v>580.79999999999995</v>
          </cell>
          <cell r="H824">
            <v>580.79999999999995</v>
          </cell>
          <cell r="I824" t="str">
            <v>D</v>
          </cell>
        </row>
        <row r="825">
          <cell r="A825" t="str">
            <v>57.01.71.02</v>
          </cell>
          <cell r="B825" t="str">
            <v>-</v>
          </cell>
          <cell r="C825" t="str">
            <v>Serv.Oper.de Equip/Veic. Pesados</v>
          </cell>
          <cell r="D825">
            <v>0</v>
          </cell>
          <cell r="F825">
            <v>1161.5999999999999</v>
          </cell>
          <cell r="G825">
            <v>580.79999999999995</v>
          </cell>
          <cell r="H825">
            <v>580.79999999999995</v>
          </cell>
          <cell r="I825" t="str">
            <v>D</v>
          </cell>
        </row>
        <row r="826">
          <cell r="A826" t="str">
            <v>57.01.72.00</v>
          </cell>
          <cell r="B826" t="str">
            <v>-</v>
          </cell>
          <cell r="C826" t="str">
            <v>Limpeza/Conserv de Instalacoes</v>
          </cell>
          <cell r="D826">
            <v>86020.74</v>
          </cell>
          <cell r="E826" t="str">
            <v>D</v>
          </cell>
          <cell r="F826">
            <v>64698.3</v>
          </cell>
          <cell r="G826">
            <v>26790.06</v>
          </cell>
          <cell r="H826">
            <v>123928.98</v>
          </cell>
          <cell r="I826" t="str">
            <v>D</v>
          </cell>
        </row>
        <row r="827">
          <cell r="A827" t="str">
            <v>57.01.72.01</v>
          </cell>
          <cell r="B827" t="str">
            <v>-</v>
          </cell>
          <cell r="C827" t="str">
            <v>Limp/Cons Predios/Dependencias</v>
          </cell>
          <cell r="D827">
            <v>37165.26</v>
          </cell>
          <cell r="E827" t="str">
            <v>D</v>
          </cell>
          <cell r="F827">
            <v>0</v>
          </cell>
          <cell r="G827">
            <v>0</v>
          </cell>
          <cell r="H827">
            <v>37165.26</v>
          </cell>
          <cell r="I827" t="str">
            <v>D</v>
          </cell>
        </row>
        <row r="828">
          <cell r="A828" t="str">
            <v>57.01.72.02</v>
          </cell>
          <cell r="B828" t="str">
            <v>-</v>
          </cell>
          <cell r="C828" t="str">
            <v>Limp/Man.Civil Instal/Via Acesso</v>
          </cell>
          <cell r="D828">
            <v>29275.360000000001</v>
          </cell>
          <cell r="E828" t="str">
            <v>D</v>
          </cell>
          <cell r="F828">
            <v>20878.349999999999</v>
          </cell>
          <cell r="G828">
            <v>10000</v>
          </cell>
          <cell r="H828">
            <v>40153.71</v>
          </cell>
          <cell r="I828" t="str">
            <v>D</v>
          </cell>
        </row>
        <row r="829">
          <cell r="A829" t="str">
            <v>57.01.72.07</v>
          </cell>
          <cell r="B829" t="str">
            <v>-</v>
          </cell>
          <cell r="C829" t="str">
            <v>Limp./Desass.Barragens</v>
          </cell>
          <cell r="D829">
            <v>0</v>
          </cell>
          <cell r="F829">
            <v>104.69</v>
          </cell>
          <cell r="G829">
            <v>0</v>
          </cell>
          <cell r="H829">
            <v>104.69</v>
          </cell>
          <cell r="I829" t="str">
            <v>D</v>
          </cell>
        </row>
        <row r="830">
          <cell r="A830" t="str">
            <v>57.01.72.16</v>
          </cell>
          <cell r="B830" t="str">
            <v>-</v>
          </cell>
          <cell r="C830" t="str">
            <v>Limp/Conserv de Instalac-Outros</v>
          </cell>
          <cell r="D830">
            <v>19580.12</v>
          </cell>
          <cell r="E830" t="str">
            <v>D</v>
          </cell>
          <cell r="F830">
            <v>43715.26</v>
          </cell>
          <cell r="G830">
            <v>16790.060000000001</v>
          </cell>
          <cell r="H830">
            <v>46505.32</v>
          </cell>
          <cell r="I830" t="str">
            <v>D</v>
          </cell>
        </row>
        <row r="831">
          <cell r="A831" t="str">
            <v>57.01.73.00</v>
          </cell>
          <cell r="B831" t="str">
            <v>-</v>
          </cell>
          <cell r="C831" t="str">
            <v>Manutencao e Reparo de Veiculo</v>
          </cell>
          <cell r="D831">
            <v>6144.35</v>
          </cell>
          <cell r="E831" t="str">
            <v>D</v>
          </cell>
          <cell r="F831">
            <v>490.05</v>
          </cell>
          <cell r="G831">
            <v>0</v>
          </cell>
          <cell r="H831">
            <v>6634.4</v>
          </cell>
          <cell r="I831" t="str">
            <v>D</v>
          </cell>
        </row>
        <row r="832">
          <cell r="A832" t="str">
            <v>57.01.73.01</v>
          </cell>
          <cell r="B832" t="str">
            <v>-</v>
          </cell>
          <cell r="C832" t="str">
            <v>Manut.e Reparo Veic. Rodoviarios</v>
          </cell>
          <cell r="D832">
            <v>6144.35</v>
          </cell>
          <cell r="E832" t="str">
            <v>D</v>
          </cell>
          <cell r="F832">
            <v>490.05</v>
          </cell>
          <cell r="G832">
            <v>0</v>
          </cell>
          <cell r="H832">
            <v>6634.4</v>
          </cell>
          <cell r="I832" t="str">
            <v>D</v>
          </cell>
        </row>
        <row r="833">
          <cell r="A833" t="str">
            <v>57.01.75.00</v>
          </cell>
          <cell r="B833" t="str">
            <v>-</v>
          </cell>
          <cell r="C833" t="str">
            <v>Manut/Rep Maquinas e Equipament</v>
          </cell>
          <cell r="D833">
            <v>282938.78999999998</v>
          </cell>
          <cell r="E833" t="str">
            <v>D</v>
          </cell>
          <cell r="F833">
            <v>349220.22</v>
          </cell>
          <cell r="G833">
            <v>211713.15</v>
          </cell>
          <cell r="H833">
            <v>420445.86</v>
          </cell>
          <cell r="I833" t="str">
            <v>D</v>
          </cell>
        </row>
        <row r="834">
          <cell r="A834" t="str">
            <v>57.01.75.01</v>
          </cell>
          <cell r="B834" t="str">
            <v>-</v>
          </cell>
          <cell r="C834" t="str">
            <v>Calibrac e Aferic de Equipament</v>
          </cell>
          <cell r="D834">
            <v>227.78</v>
          </cell>
          <cell r="E834" t="str">
            <v>D</v>
          </cell>
          <cell r="F834">
            <v>2286.9</v>
          </cell>
          <cell r="G834">
            <v>0</v>
          </cell>
          <cell r="H834">
            <v>2514.6799999999998</v>
          </cell>
          <cell r="I834" t="str">
            <v>D</v>
          </cell>
        </row>
        <row r="835">
          <cell r="A835" t="str">
            <v>57.01.75.02</v>
          </cell>
          <cell r="B835" t="str">
            <v>-</v>
          </cell>
          <cell r="C835" t="str">
            <v>Manut de Maquinas e Equipament</v>
          </cell>
          <cell r="D835">
            <v>95931.87</v>
          </cell>
          <cell r="E835" t="str">
            <v>D</v>
          </cell>
          <cell r="F835">
            <v>78866.990000000005</v>
          </cell>
          <cell r="G835">
            <v>61407.839999999997</v>
          </cell>
          <cell r="H835">
            <v>113391.02</v>
          </cell>
          <cell r="I835" t="str">
            <v>D</v>
          </cell>
        </row>
        <row r="836">
          <cell r="A836" t="str">
            <v>57.01.75.03</v>
          </cell>
          <cell r="B836" t="str">
            <v>-</v>
          </cell>
          <cell r="C836" t="str">
            <v>Manutencao Eletrica</v>
          </cell>
          <cell r="D836">
            <v>0</v>
          </cell>
          <cell r="F836">
            <v>1089</v>
          </cell>
          <cell r="G836">
            <v>0</v>
          </cell>
          <cell r="H836">
            <v>1089</v>
          </cell>
          <cell r="I836" t="str">
            <v>D</v>
          </cell>
        </row>
        <row r="837">
          <cell r="A837" t="str">
            <v>57.01.75.05</v>
          </cell>
          <cell r="B837" t="str">
            <v>-</v>
          </cell>
          <cell r="C837" t="str">
            <v>Manutencao Predial</v>
          </cell>
          <cell r="D837">
            <v>0</v>
          </cell>
          <cell r="F837">
            <v>937</v>
          </cell>
          <cell r="G837">
            <v>0</v>
          </cell>
          <cell r="H837">
            <v>937</v>
          </cell>
          <cell r="I837" t="str">
            <v>D</v>
          </cell>
        </row>
        <row r="838">
          <cell r="A838" t="str">
            <v>57.01.75.10</v>
          </cell>
          <cell r="B838" t="str">
            <v>-</v>
          </cell>
          <cell r="C838" t="str">
            <v>Manut. Motores e Bombas</v>
          </cell>
          <cell r="D838">
            <v>166300.01999999999</v>
          </cell>
          <cell r="E838" t="str">
            <v>D</v>
          </cell>
          <cell r="F838">
            <v>205225.23</v>
          </cell>
          <cell r="G838">
            <v>150305.31</v>
          </cell>
          <cell r="H838">
            <v>221219.94</v>
          </cell>
          <cell r="I838" t="str">
            <v>D</v>
          </cell>
        </row>
        <row r="840">
          <cell r="A840" t="str">
            <v>-----------</v>
          </cell>
          <cell r="B840" t="str">
            <v>--</v>
          </cell>
          <cell r="C840" t="str">
            <v>-------------------------------------------------------------------</v>
          </cell>
          <cell r="D840" t="str">
            <v>-------------------</v>
          </cell>
          <cell r="E840" t="str">
            <v>-</v>
          </cell>
          <cell r="F840" t="str">
            <v>-------------------</v>
          </cell>
          <cell r="G840" t="e">
            <v>#NAME?</v>
          </cell>
          <cell r="H840" t="str">
            <v>07AB - 1.00.01.068</v>
          </cell>
        </row>
        <row r="841">
          <cell r="A841" t="str">
            <v>_x000C_----------</v>
          </cell>
          <cell r="B841" t="str">
            <v>--</v>
          </cell>
          <cell r="C841" t="str">
            <v>-------------------------------------------------------------------</v>
          </cell>
          <cell r="D841" t="str">
            <v>-------------------</v>
          </cell>
          <cell r="E841" t="str">
            <v>-</v>
          </cell>
          <cell r="F841" t="str">
            <v>-------------------</v>
          </cell>
          <cell r="G841" t="str">
            <v>-------------------</v>
          </cell>
          <cell r="H841" t="str">
            <v>------ Página:</v>
          </cell>
          <cell r="I841">
            <v>1</v>
          </cell>
        </row>
        <row r="842">
          <cell r="A842" t="str">
            <v>Urucum Mine</v>
          </cell>
          <cell r="B842" t="str">
            <v>ra</v>
          </cell>
          <cell r="C842" t="str">
            <v>ção S.A</v>
          </cell>
          <cell r="H842" t="str">
            <v>Balancete</v>
          </cell>
        </row>
        <row r="843">
          <cell r="A843" t="str">
            <v>Período: 01</v>
          </cell>
          <cell r="B843" t="str">
            <v>/0</v>
          </cell>
          <cell r="C843" t="str">
            <v>3/2008 A 31/03/2008 -----------------------------------------------</v>
          </cell>
          <cell r="D843" t="str">
            <v>-------------------</v>
          </cell>
          <cell r="E843" t="str">
            <v>-</v>
          </cell>
          <cell r="F843" t="str">
            <v>-------------------</v>
          </cell>
          <cell r="G843" t="str">
            <v>-------------------</v>
          </cell>
          <cell r="H843" t="str">
            <v>04/04/2008 - 13:5</v>
          </cell>
          <cell r="I843">
            <v>8</v>
          </cell>
        </row>
        <row r="845">
          <cell r="A845" t="str">
            <v>Título</v>
          </cell>
          <cell r="D845" t="str">
            <v>Saldo Inicial</v>
          </cell>
          <cell r="F845" t="str">
            <v>Débito</v>
          </cell>
          <cell r="G845" t="str">
            <v>Crédito</v>
          </cell>
          <cell r="H845" t="str">
            <v>Saldo Final</v>
          </cell>
        </row>
        <row r="846">
          <cell r="A846" t="str">
            <v>-----------</v>
          </cell>
          <cell r="B846" t="str">
            <v>--</v>
          </cell>
          <cell r="C846" t="str">
            <v>-------------------------------------------------------------------</v>
          </cell>
          <cell r="D846" t="str">
            <v>-----------------</v>
          </cell>
          <cell r="F846" t="str">
            <v>------------------</v>
          </cell>
          <cell r="G846" t="str">
            <v>------------------</v>
          </cell>
          <cell r="H846" t="str">
            <v>-----------------</v>
          </cell>
        </row>
        <row r="847">
          <cell r="A847" t="str">
            <v>57.01.75.12</v>
          </cell>
          <cell r="B847" t="str">
            <v>-</v>
          </cell>
          <cell r="C847" t="str">
            <v>Manutencao Reparo Cilindros</v>
          </cell>
          <cell r="D847">
            <v>0</v>
          </cell>
          <cell r="F847">
            <v>29837</v>
          </cell>
          <cell r="G847">
            <v>0</v>
          </cell>
          <cell r="H847">
            <v>29837</v>
          </cell>
          <cell r="I847" t="str">
            <v>D</v>
          </cell>
        </row>
        <row r="848">
          <cell r="A848" t="str">
            <v>57.01.75.14</v>
          </cell>
          <cell r="B848" t="str">
            <v>-</v>
          </cell>
          <cell r="C848" t="str">
            <v>Isolamento Termico</v>
          </cell>
          <cell r="D848">
            <v>0</v>
          </cell>
          <cell r="F848">
            <v>143.22</v>
          </cell>
          <cell r="G848">
            <v>0</v>
          </cell>
          <cell r="H848">
            <v>143.22</v>
          </cell>
          <cell r="I848" t="str">
            <v>D</v>
          </cell>
        </row>
        <row r="849">
          <cell r="A849" t="str">
            <v>57.01.75.15</v>
          </cell>
          <cell r="B849" t="str">
            <v>-</v>
          </cell>
          <cell r="C849" t="str">
            <v>Man/Rep Maq. e Equipament-Outros</v>
          </cell>
          <cell r="D849">
            <v>20479.12</v>
          </cell>
          <cell r="E849" t="str">
            <v>D</v>
          </cell>
          <cell r="F849">
            <v>30834.880000000001</v>
          </cell>
          <cell r="G849">
            <v>0</v>
          </cell>
          <cell r="H849">
            <v>51314</v>
          </cell>
          <cell r="I849" t="str">
            <v>D</v>
          </cell>
        </row>
        <row r="850">
          <cell r="A850" t="str">
            <v>57.01.77.00</v>
          </cell>
          <cell r="B850" t="str">
            <v>-</v>
          </cell>
          <cell r="C850" t="str">
            <v>Outros Servs Conserv/Manutencao</v>
          </cell>
          <cell r="D850">
            <v>105268.26</v>
          </cell>
          <cell r="E850" t="str">
            <v>D</v>
          </cell>
          <cell r="F850">
            <v>95197.14</v>
          </cell>
          <cell r="G850">
            <v>36550</v>
          </cell>
          <cell r="H850">
            <v>163915.4</v>
          </cell>
          <cell r="I850" t="str">
            <v>D</v>
          </cell>
        </row>
        <row r="851">
          <cell r="A851" t="str">
            <v>57.01.77.01</v>
          </cell>
          <cell r="B851" t="str">
            <v>-</v>
          </cell>
          <cell r="C851" t="str">
            <v>Serv.Conserv./Manut.Pneus</v>
          </cell>
          <cell r="D851">
            <v>36883.71</v>
          </cell>
          <cell r="E851" t="str">
            <v>D</v>
          </cell>
          <cell r="F851">
            <v>54986.48</v>
          </cell>
          <cell r="G851">
            <v>31500</v>
          </cell>
          <cell r="H851">
            <v>60370.19</v>
          </cell>
          <cell r="I851" t="str">
            <v>D</v>
          </cell>
        </row>
        <row r="852">
          <cell r="A852" t="str">
            <v>57.01.77.06</v>
          </cell>
          <cell r="B852" t="str">
            <v>-</v>
          </cell>
          <cell r="C852" t="str">
            <v>Man. Equip Segur/Comb Incendio</v>
          </cell>
          <cell r="D852">
            <v>2890</v>
          </cell>
          <cell r="E852" t="str">
            <v>D</v>
          </cell>
          <cell r="F852">
            <v>1350</v>
          </cell>
          <cell r="G852">
            <v>0</v>
          </cell>
          <cell r="H852">
            <v>4240</v>
          </cell>
          <cell r="I852" t="str">
            <v>D</v>
          </cell>
        </row>
        <row r="853">
          <cell r="A853" t="str">
            <v>57.01.77.07</v>
          </cell>
          <cell r="B853" t="str">
            <v>-</v>
          </cell>
          <cell r="C853" t="str">
            <v>Manut Apar/Centrais Refrigeracao</v>
          </cell>
          <cell r="D853">
            <v>25244.55</v>
          </cell>
          <cell r="E853" t="str">
            <v>D</v>
          </cell>
          <cell r="F853">
            <v>37740.660000000003</v>
          </cell>
          <cell r="G853">
            <v>4000</v>
          </cell>
          <cell r="H853">
            <v>58985.21</v>
          </cell>
          <cell r="I853" t="str">
            <v>D</v>
          </cell>
        </row>
        <row r="854">
          <cell r="A854" t="str">
            <v>57.01.77.10</v>
          </cell>
          <cell r="B854" t="str">
            <v>-</v>
          </cell>
          <cell r="C854" t="str">
            <v>Outros Servs Conserv/Manut</v>
          </cell>
          <cell r="D854">
            <v>40250</v>
          </cell>
          <cell r="E854" t="str">
            <v>D</v>
          </cell>
          <cell r="F854">
            <v>1120</v>
          </cell>
          <cell r="G854">
            <v>1050</v>
          </cell>
          <cell r="H854">
            <v>40320</v>
          </cell>
          <cell r="I854" t="str">
            <v>D</v>
          </cell>
        </row>
        <row r="855">
          <cell r="A855" t="str">
            <v>57.01.79.00</v>
          </cell>
          <cell r="B855" t="str">
            <v>-</v>
          </cell>
          <cell r="C855" t="str">
            <v>Locomocao Transp Sede/Residenc</v>
          </cell>
          <cell r="D855">
            <v>236367.65</v>
          </cell>
          <cell r="E855" t="str">
            <v>D</v>
          </cell>
          <cell r="F855">
            <v>192504.07</v>
          </cell>
          <cell r="G855">
            <v>115036.25</v>
          </cell>
          <cell r="H855">
            <v>313835.46999999997</v>
          </cell>
          <cell r="I855" t="str">
            <v>D</v>
          </cell>
        </row>
        <row r="856">
          <cell r="A856" t="str">
            <v>57.01.79.01</v>
          </cell>
          <cell r="B856" t="str">
            <v>-</v>
          </cell>
          <cell r="C856" t="str">
            <v>Locomocao Transp Sede/Residenc</v>
          </cell>
          <cell r="D856">
            <v>236367.65</v>
          </cell>
          <cell r="E856" t="str">
            <v>D</v>
          </cell>
          <cell r="F856">
            <v>192504.07</v>
          </cell>
          <cell r="G856">
            <v>115036.25</v>
          </cell>
          <cell r="H856">
            <v>313835.46999999997</v>
          </cell>
          <cell r="I856" t="str">
            <v>D</v>
          </cell>
        </row>
        <row r="857">
          <cell r="A857" t="str">
            <v>57.01.80.00</v>
          </cell>
          <cell r="B857" t="str">
            <v>-</v>
          </cell>
          <cell r="C857" t="str">
            <v>Treinamento Externo</v>
          </cell>
          <cell r="D857">
            <v>1117.8599999999999</v>
          </cell>
          <cell r="E857" t="str">
            <v>C</v>
          </cell>
          <cell r="F857">
            <v>2550</v>
          </cell>
          <cell r="G857">
            <v>0</v>
          </cell>
          <cell r="H857">
            <v>1432.14</v>
          </cell>
          <cell r="I857" t="str">
            <v>D</v>
          </cell>
        </row>
        <row r="858">
          <cell r="A858" t="str">
            <v>57.01.80.01</v>
          </cell>
          <cell r="B858" t="str">
            <v>-</v>
          </cell>
          <cell r="C858" t="str">
            <v>Treinamento no Pais</v>
          </cell>
          <cell r="D858">
            <v>1117.8599999999999</v>
          </cell>
          <cell r="E858" t="str">
            <v>C</v>
          </cell>
          <cell r="F858">
            <v>2550</v>
          </cell>
          <cell r="G858">
            <v>0</v>
          </cell>
          <cell r="H858">
            <v>1432.14</v>
          </cell>
          <cell r="I858" t="str">
            <v>D</v>
          </cell>
        </row>
        <row r="859">
          <cell r="A859" t="str">
            <v>57.01.81.00</v>
          </cell>
          <cell r="B859" t="str">
            <v>-</v>
          </cell>
          <cell r="C859" t="str">
            <v>Alimentacao</v>
          </cell>
          <cell r="D859">
            <v>177021.91</v>
          </cell>
          <cell r="E859" t="str">
            <v>D</v>
          </cell>
          <cell r="F859">
            <v>178178.01</v>
          </cell>
          <cell r="G859">
            <v>107575.1</v>
          </cell>
          <cell r="H859">
            <v>247624.82</v>
          </cell>
          <cell r="I859" t="str">
            <v>D</v>
          </cell>
        </row>
        <row r="860">
          <cell r="A860" t="str">
            <v>57.01.81.01</v>
          </cell>
          <cell r="B860" t="str">
            <v>-</v>
          </cell>
          <cell r="C860" t="str">
            <v>Alimentacao</v>
          </cell>
          <cell r="D860">
            <v>177021.91</v>
          </cell>
          <cell r="E860" t="str">
            <v>D</v>
          </cell>
          <cell r="F860">
            <v>178178.01</v>
          </cell>
          <cell r="G860">
            <v>107575.1</v>
          </cell>
          <cell r="H860">
            <v>247624.82</v>
          </cell>
          <cell r="I860" t="str">
            <v>D</v>
          </cell>
        </row>
        <row r="861">
          <cell r="A861" t="str">
            <v>57.01.82.00</v>
          </cell>
          <cell r="B861" t="str">
            <v>-</v>
          </cell>
          <cell r="C861" t="str">
            <v>Assist Medica Odontologica</v>
          </cell>
          <cell r="D861">
            <v>28293.52</v>
          </cell>
          <cell r="E861" t="str">
            <v>D</v>
          </cell>
          <cell r="F861">
            <v>12176.9</v>
          </cell>
          <cell r="G861">
            <v>0</v>
          </cell>
          <cell r="H861">
            <v>40470.42</v>
          </cell>
          <cell r="I861" t="str">
            <v>D</v>
          </cell>
        </row>
        <row r="862">
          <cell r="A862" t="str">
            <v>57.01.82.04</v>
          </cell>
          <cell r="B862" t="str">
            <v>-</v>
          </cell>
          <cell r="C862" t="str">
            <v>Assist Medica Odontolog-Outros</v>
          </cell>
          <cell r="D862">
            <v>28293.52</v>
          </cell>
          <cell r="E862" t="str">
            <v>D</v>
          </cell>
          <cell r="F862">
            <v>12176.9</v>
          </cell>
          <cell r="G862">
            <v>0</v>
          </cell>
          <cell r="H862">
            <v>40470.42</v>
          </cell>
          <cell r="I862" t="str">
            <v>D</v>
          </cell>
        </row>
        <row r="863">
          <cell r="A863" t="str">
            <v>57.01.85.00</v>
          </cell>
          <cell r="B863" t="str">
            <v>-</v>
          </cell>
          <cell r="C863" t="str">
            <v>Vigilancia e Seguranca</v>
          </cell>
          <cell r="D863">
            <v>133633.74</v>
          </cell>
          <cell r="E863" t="str">
            <v>D</v>
          </cell>
          <cell r="F863">
            <v>44544.58</v>
          </cell>
          <cell r="G863">
            <v>44544.58</v>
          </cell>
          <cell r="H863">
            <v>133633.74</v>
          </cell>
          <cell r="I863" t="str">
            <v>D</v>
          </cell>
        </row>
        <row r="864">
          <cell r="A864" t="str">
            <v>57.01.85.01</v>
          </cell>
          <cell r="B864" t="str">
            <v>-</v>
          </cell>
          <cell r="C864" t="str">
            <v>Vigilancia e Seguranca</v>
          </cell>
          <cell r="D864">
            <v>133633.74</v>
          </cell>
          <cell r="E864" t="str">
            <v>D</v>
          </cell>
          <cell r="F864">
            <v>44544.58</v>
          </cell>
          <cell r="G864">
            <v>44544.58</v>
          </cell>
          <cell r="H864">
            <v>133633.74</v>
          </cell>
          <cell r="I864" t="str">
            <v>D</v>
          </cell>
        </row>
        <row r="865">
          <cell r="A865" t="str">
            <v>57.01.87.00</v>
          </cell>
          <cell r="B865" t="str">
            <v>-</v>
          </cell>
          <cell r="C865" t="str">
            <v>Suporte e Manut de Informatica</v>
          </cell>
          <cell r="D865">
            <v>0</v>
          </cell>
          <cell r="F865">
            <v>23809.27</v>
          </cell>
          <cell r="G865">
            <v>0</v>
          </cell>
          <cell r="H865">
            <v>23809.27</v>
          </cell>
          <cell r="I865" t="str">
            <v>D</v>
          </cell>
        </row>
        <row r="866">
          <cell r="A866" t="str">
            <v>57.01.87.01</v>
          </cell>
          <cell r="B866" t="str">
            <v>-</v>
          </cell>
          <cell r="C866" t="str">
            <v>Suporte e Manut de Informatica</v>
          </cell>
          <cell r="D866">
            <v>0</v>
          </cell>
          <cell r="F866">
            <v>23809.27</v>
          </cell>
          <cell r="G866">
            <v>0</v>
          </cell>
          <cell r="H866">
            <v>23809.27</v>
          </cell>
          <cell r="I866" t="str">
            <v>D</v>
          </cell>
        </row>
        <row r="867">
          <cell r="A867" t="str">
            <v>57.01.89.00</v>
          </cell>
          <cell r="B867" t="str">
            <v>-</v>
          </cell>
          <cell r="C867" t="str">
            <v>Outros Servicos</v>
          </cell>
          <cell r="D867">
            <v>73251.63</v>
          </cell>
          <cell r="E867" t="str">
            <v>D</v>
          </cell>
          <cell r="F867">
            <v>127823.13</v>
          </cell>
          <cell r="G867">
            <v>22806.61</v>
          </cell>
          <cell r="H867">
            <v>178268.15</v>
          </cell>
          <cell r="I867" t="str">
            <v>D</v>
          </cell>
        </row>
        <row r="868">
          <cell r="A868" t="str">
            <v>57.01.89.01</v>
          </cell>
          <cell r="B868" t="str">
            <v>-</v>
          </cell>
          <cell r="C868" t="str">
            <v>Serv.Graficos/Encadernacao</v>
          </cell>
          <cell r="D868">
            <v>0.2</v>
          </cell>
          <cell r="E868" t="str">
            <v>D</v>
          </cell>
          <cell r="F868">
            <v>670.07</v>
          </cell>
          <cell r="G868">
            <v>0</v>
          </cell>
          <cell r="H868">
            <v>670.27</v>
          </cell>
          <cell r="I868" t="str">
            <v>D</v>
          </cell>
        </row>
        <row r="869">
          <cell r="A869" t="str">
            <v>57.01.89.02</v>
          </cell>
          <cell r="B869" t="str">
            <v>-</v>
          </cell>
          <cell r="C869" t="str">
            <v>Confec.Chave/Carimb/Rep.Fechad</v>
          </cell>
          <cell r="D869">
            <v>252</v>
          </cell>
          <cell r="E869" t="str">
            <v>D</v>
          </cell>
          <cell r="F869">
            <v>398</v>
          </cell>
          <cell r="G869">
            <v>0</v>
          </cell>
          <cell r="H869">
            <v>650</v>
          </cell>
          <cell r="I869" t="str">
            <v>D</v>
          </cell>
        </row>
        <row r="870">
          <cell r="A870" t="str">
            <v>57.01.89.03</v>
          </cell>
          <cell r="B870" t="str">
            <v>-</v>
          </cell>
          <cell r="C870" t="str">
            <v>Serv. Lavanderia</v>
          </cell>
          <cell r="D870">
            <v>147.30000000000001</v>
          </cell>
          <cell r="E870" t="str">
            <v>D</v>
          </cell>
          <cell r="F870">
            <v>42</v>
          </cell>
          <cell r="G870">
            <v>0</v>
          </cell>
          <cell r="H870">
            <v>189.3</v>
          </cell>
          <cell r="I870" t="str">
            <v>D</v>
          </cell>
        </row>
        <row r="871">
          <cell r="A871" t="str">
            <v>57.01.89.07</v>
          </cell>
          <cell r="B871" t="str">
            <v>-</v>
          </cell>
          <cell r="C871" t="str">
            <v>Confec.Placas/Quadros/Molduras</v>
          </cell>
          <cell r="D871">
            <v>788.91</v>
          </cell>
          <cell r="E871" t="str">
            <v>D</v>
          </cell>
          <cell r="F871">
            <v>4314.32</v>
          </cell>
          <cell r="G871">
            <v>0</v>
          </cell>
          <cell r="H871">
            <v>5103.2299999999996</v>
          </cell>
          <cell r="I871" t="str">
            <v>D</v>
          </cell>
        </row>
        <row r="872">
          <cell r="A872" t="str">
            <v>57.01.89.10</v>
          </cell>
          <cell r="B872" t="str">
            <v>-</v>
          </cell>
          <cell r="C872" t="str">
            <v>Serv. Administrativos/Apoio</v>
          </cell>
          <cell r="D872">
            <v>887.6</v>
          </cell>
          <cell r="E872" t="str">
            <v>D</v>
          </cell>
          <cell r="F872">
            <v>710</v>
          </cell>
          <cell r="G872">
            <v>500</v>
          </cell>
          <cell r="H872">
            <v>1097.5999999999999</v>
          </cell>
          <cell r="I872" t="str">
            <v>D</v>
          </cell>
        </row>
        <row r="873">
          <cell r="A873" t="str">
            <v>57.01.89.25</v>
          </cell>
          <cell r="B873" t="str">
            <v>-</v>
          </cell>
          <cell r="C873" t="str">
            <v>Serv.Prestados por Coligadas</v>
          </cell>
          <cell r="D873">
            <v>17126</v>
          </cell>
          <cell r="E873" t="str">
            <v>D</v>
          </cell>
          <cell r="F873">
            <v>25689</v>
          </cell>
          <cell r="G873">
            <v>0</v>
          </cell>
          <cell r="H873">
            <v>42815</v>
          </cell>
          <cell r="I873" t="str">
            <v>D</v>
          </cell>
        </row>
        <row r="874">
          <cell r="A874" t="str">
            <v>57.01.89.28</v>
          </cell>
          <cell r="B874" t="str">
            <v>-</v>
          </cell>
          <cell r="C874" t="str">
            <v>Diversos Informatica</v>
          </cell>
          <cell r="D874">
            <v>0</v>
          </cell>
          <cell r="F874">
            <v>2649.71</v>
          </cell>
          <cell r="G874">
            <v>0</v>
          </cell>
          <cell r="H874">
            <v>2649.71</v>
          </cell>
          <cell r="I874" t="str">
            <v>D</v>
          </cell>
        </row>
        <row r="875">
          <cell r="A875" t="str">
            <v>57.01.89.32</v>
          </cell>
          <cell r="B875" t="str">
            <v>-</v>
          </cell>
          <cell r="C875" t="str">
            <v>Analise Quimica</v>
          </cell>
          <cell r="D875">
            <v>6376.4</v>
          </cell>
          <cell r="E875" t="str">
            <v>D</v>
          </cell>
          <cell r="F875">
            <v>0</v>
          </cell>
          <cell r="G875">
            <v>0</v>
          </cell>
          <cell r="H875">
            <v>6376.4</v>
          </cell>
          <cell r="I875" t="str">
            <v>D</v>
          </cell>
        </row>
        <row r="876">
          <cell r="A876" t="str">
            <v>57.01.89.36</v>
          </cell>
          <cell r="B876" t="str">
            <v>-</v>
          </cell>
          <cell r="C876" t="str">
            <v>Servicos Diversos</v>
          </cell>
          <cell r="D876">
            <v>47673.22</v>
          </cell>
          <cell r="E876" t="str">
            <v>D</v>
          </cell>
          <cell r="F876">
            <v>93350.03</v>
          </cell>
          <cell r="G876">
            <v>22306.61</v>
          </cell>
          <cell r="H876">
            <v>118716.64</v>
          </cell>
          <cell r="I876" t="str">
            <v>D</v>
          </cell>
        </row>
        <row r="877">
          <cell r="A877" t="str">
            <v>58.00.00.00</v>
          </cell>
          <cell r="B877" t="str">
            <v>-</v>
          </cell>
          <cell r="C877" t="str">
            <v>Gastos Gerais</v>
          </cell>
          <cell r="D877">
            <v>2042415.98</v>
          </cell>
          <cell r="E877" t="str">
            <v>D</v>
          </cell>
          <cell r="F877">
            <v>831317.81</v>
          </cell>
          <cell r="G877">
            <v>131140.22</v>
          </cell>
          <cell r="H877">
            <v>2742593.57</v>
          </cell>
          <cell r="I877" t="str">
            <v>D</v>
          </cell>
        </row>
        <row r="878">
          <cell r="A878" t="str">
            <v>58.01.00.00</v>
          </cell>
          <cell r="B878" t="str">
            <v>-</v>
          </cell>
          <cell r="C878" t="str">
            <v>Gastos Gerais</v>
          </cell>
          <cell r="D878">
            <v>2042415.98</v>
          </cell>
          <cell r="E878" t="str">
            <v>D</v>
          </cell>
          <cell r="F878">
            <v>831317.81</v>
          </cell>
          <cell r="G878">
            <v>131140.22</v>
          </cell>
          <cell r="H878">
            <v>2742593.57</v>
          </cell>
          <cell r="I878" t="str">
            <v>D</v>
          </cell>
        </row>
        <row r="879">
          <cell r="A879" t="str">
            <v>58.01.01.00</v>
          </cell>
          <cell r="B879" t="str">
            <v>-</v>
          </cell>
          <cell r="C879" t="str">
            <v>Gastos de Viagem</v>
          </cell>
          <cell r="D879">
            <v>258.39999999999998</v>
          </cell>
          <cell r="E879" t="str">
            <v>D</v>
          </cell>
          <cell r="F879">
            <v>987.11</v>
          </cell>
          <cell r="G879">
            <v>0</v>
          </cell>
          <cell r="H879">
            <v>1245.51</v>
          </cell>
          <cell r="I879" t="str">
            <v>D</v>
          </cell>
        </row>
        <row r="880">
          <cell r="A880" t="str">
            <v>58.01.01.01</v>
          </cell>
          <cell r="B880" t="str">
            <v>-</v>
          </cell>
          <cell r="C880" t="str">
            <v>Diarias de Viagens no Pais</v>
          </cell>
          <cell r="D880">
            <v>258.39999999999998</v>
          </cell>
          <cell r="E880" t="str">
            <v>D</v>
          </cell>
          <cell r="F880">
            <v>987.11</v>
          </cell>
          <cell r="G880">
            <v>0</v>
          </cell>
          <cell r="H880">
            <v>1245.51</v>
          </cell>
          <cell r="I880" t="str">
            <v>D</v>
          </cell>
        </row>
        <row r="881">
          <cell r="A881" t="str">
            <v>58.01.10.00</v>
          </cell>
          <cell r="B881" t="str">
            <v>-</v>
          </cell>
          <cell r="C881" t="str">
            <v>Despesas de Viagem no Pais</v>
          </cell>
          <cell r="D881">
            <v>61033.94</v>
          </cell>
          <cell r="E881" t="str">
            <v>D</v>
          </cell>
          <cell r="F881">
            <v>49097.4</v>
          </cell>
          <cell r="G881">
            <v>1495.36</v>
          </cell>
          <cell r="H881">
            <v>108635.98</v>
          </cell>
          <cell r="I881" t="str">
            <v>D</v>
          </cell>
        </row>
        <row r="882">
          <cell r="A882" t="str">
            <v>58.01.10.01</v>
          </cell>
          <cell r="B882" t="str">
            <v>-</v>
          </cell>
          <cell r="C882" t="str">
            <v>Despesas de Viagem no Pais</v>
          </cell>
          <cell r="D882">
            <v>61033.94</v>
          </cell>
          <cell r="E882" t="str">
            <v>D</v>
          </cell>
          <cell r="F882">
            <v>49097.4</v>
          </cell>
          <cell r="G882">
            <v>1495.36</v>
          </cell>
          <cell r="H882">
            <v>108635.98</v>
          </cell>
          <cell r="I882" t="str">
            <v>D</v>
          </cell>
        </row>
        <row r="883">
          <cell r="A883" t="str">
            <v>58.01.20.00</v>
          </cell>
          <cell r="B883" t="str">
            <v>-</v>
          </cell>
          <cell r="C883" t="str">
            <v>Desp de Viagem no Pais-Hospedagem</v>
          </cell>
          <cell r="D883">
            <v>25694.77</v>
          </cell>
          <cell r="E883" t="str">
            <v>D</v>
          </cell>
          <cell r="F883">
            <v>14626.78</v>
          </cell>
          <cell r="G883">
            <v>158.9</v>
          </cell>
          <cell r="H883">
            <v>40162.65</v>
          </cell>
          <cell r="I883" t="str">
            <v>D</v>
          </cell>
        </row>
        <row r="884">
          <cell r="A884" t="str">
            <v>58.01.20.01</v>
          </cell>
          <cell r="B884" t="str">
            <v>-</v>
          </cell>
          <cell r="C884" t="str">
            <v>Desp de Viagem no Pais-Hospedagem</v>
          </cell>
          <cell r="D884">
            <v>25694.77</v>
          </cell>
          <cell r="E884" t="str">
            <v>D</v>
          </cell>
          <cell r="F884">
            <v>14626.78</v>
          </cell>
          <cell r="G884">
            <v>158.9</v>
          </cell>
          <cell r="H884">
            <v>40162.65</v>
          </cell>
          <cell r="I884" t="str">
            <v>D</v>
          </cell>
        </row>
        <row r="885">
          <cell r="A885" t="str">
            <v>58.01.25.00</v>
          </cell>
          <cell r="B885" t="str">
            <v>-</v>
          </cell>
          <cell r="C885" t="str">
            <v>Divulgacao e Publicidade</v>
          </cell>
          <cell r="D885">
            <v>7000</v>
          </cell>
          <cell r="E885" t="str">
            <v>D</v>
          </cell>
          <cell r="F885">
            <v>18197.5</v>
          </cell>
          <cell r="G885">
            <v>915.71</v>
          </cell>
          <cell r="H885">
            <v>24281.79</v>
          </cell>
          <cell r="I885" t="str">
            <v>D</v>
          </cell>
        </row>
        <row r="886">
          <cell r="A886" t="str">
            <v>58.01.25.01</v>
          </cell>
          <cell r="B886" t="str">
            <v>-</v>
          </cell>
          <cell r="C886" t="str">
            <v>Filmes/Videos/Fotos</v>
          </cell>
          <cell r="D886">
            <v>0</v>
          </cell>
          <cell r="F886">
            <v>800</v>
          </cell>
          <cell r="G886">
            <v>0</v>
          </cell>
          <cell r="H886">
            <v>800</v>
          </cell>
          <cell r="I886" t="str">
            <v>D</v>
          </cell>
        </row>
        <row r="887">
          <cell r="A887" t="str">
            <v>58.01.25.02</v>
          </cell>
          <cell r="B887" t="str">
            <v>-</v>
          </cell>
          <cell r="C887" t="str">
            <v>Folhetos/Folders</v>
          </cell>
          <cell r="D887">
            <v>0</v>
          </cell>
          <cell r="F887">
            <v>2616.3000000000002</v>
          </cell>
          <cell r="G887">
            <v>915.71</v>
          </cell>
          <cell r="H887">
            <v>1700.59</v>
          </cell>
          <cell r="I887" t="str">
            <v>D</v>
          </cell>
        </row>
        <row r="888">
          <cell r="A888" t="str">
            <v>58.01.25.05</v>
          </cell>
          <cell r="B888" t="str">
            <v>-</v>
          </cell>
          <cell r="C888" t="str">
            <v>Divulgacao</v>
          </cell>
          <cell r="D888">
            <v>0</v>
          </cell>
          <cell r="F888">
            <v>331.2</v>
          </cell>
          <cell r="G888">
            <v>0</v>
          </cell>
          <cell r="H888">
            <v>331.2</v>
          </cell>
          <cell r="I888" t="str">
            <v>D</v>
          </cell>
        </row>
        <row r="889">
          <cell r="A889" t="str">
            <v>58.01.25.07</v>
          </cell>
          <cell r="B889" t="str">
            <v>-</v>
          </cell>
          <cell r="C889" t="str">
            <v>Co-Patrocinio</v>
          </cell>
          <cell r="D889">
            <v>7000</v>
          </cell>
          <cell r="E889" t="str">
            <v>D</v>
          </cell>
          <cell r="F889">
            <v>14450</v>
          </cell>
          <cell r="G889">
            <v>0</v>
          </cell>
          <cell r="H889">
            <v>21450</v>
          </cell>
          <cell r="I889" t="str">
            <v>D</v>
          </cell>
        </row>
        <row r="890">
          <cell r="A890" t="str">
            <v>58.01.30.00</v>
          </cell>
          <cell r="B890" t="str">
            <v>-</v>
          </cell>
          <cell r="C890" t="str">
            <v>Recepcao Hosp e Repr Social</v>
          </cell>
          <cell r="D890">
            <v>157.35</v>
          </cell>
          <cell r="E890" t="str">
            <v>D</v>
          </cell>
          <cell r="F890">
            <v>0</v>
          </cell>
          <cell r="G890">
            <v>0</v>
          </cell>
          <cell r="H890">
            <v>157.35</v>
          </cell>
          <cell r="I890" t="str">
            <v>D</v>
          </cell>
        </row>
        <row r="891">
          <cell r="A891" t="str">
            <v>58.01.30.02</v>
          </cell>
          <cell r="B891" t="str">
            <v>-</v>
          </cell>
          <cell r="C891" t="str">
            <v>Hospedagem</v>
          </cell>
          <cell r="D891">
            <v>157.35</v>
          </cell>
          <cell r="E891" t="str">
            <v>D</v>
          </cell>
          <cell r="F891">
            <v>0</v>
          </cell>
          <cell r="G891">
            <v>0</v>
          </cell>
          <cell r="H891">
            <v>157.35</v>
          </cell>
          <cell r="I891" t="str">
            <v>D</v>
          </cell>
        </row>
        <row r="892">
          <cell r="A892" t="str">
            <v>58.01.45.00</v>
          </cell>
          <cell r="B892" t="str">
            <v>-</v>
          </cell>
          <cell r="C892" t="str">
            <v>Seguros</v>
          </cell>
          <cell r="D892">
            <v>43661.46</v>
          </cell>
          <cell r="E892" t="str">
            <v>D</v>
          </cell>
          <cell r="F892">
            <v>16724.560000000001</v>
          </cell>
          <cell r="G892">
            <v>0</v>
          </cell>
          <cell r="H892">
            <v>60386.02</v>
          </cell>
          <cell r="I892" t="str">
            <v>D</v>
          </cell>
        </row>
        <row r="893">
          <cell r="A893" t="str">
            <v>58.01.45.01</v>
          </cell>
          <cell r="B893" t="str">
            <v>-</v>
          </cell>
          <cell r="C893" t="str">
            <v>Seguros</v>
          </cell>
          <cell r="D893">
            <v>43661.46</v>
          </cell>
          <cell r="E893" t="str">
            <v>D</v>
          </cell>
          <cell r="F893">
            <v>16724.560000000001</v>
          </cell>
          <cell r="G893">
            <v>0</v>
          </cell>
          <cell r="H893">
            <v>60386.02</v>
          </cell>
          <cell r="I893" t="str">
            <v>D</v>
          </cell>
        </row>
        <row r="894">
          <cell r="A894" t="str">
            <v>58.01.50.00</v>
          </cell>
          <cell r="B894" t="str">
            <v>-</v>
          </cell>
          <cell r="C894" t="str">
            <v>Fretes e Carretos</v>
          </cell>
          <cell r="D894">
            <v>17078.22</v>
          </cell>
          <cell r="E894" t="str">
            <v>D</v>
          </cell>
          <cell r="F894">
            <v>20851.46</v>
          </cell>
          <cell r="G894">
            <v>0</v>
          </cell>
          <cell r="H894">
            <v>37929.68</v>
          </cell>
          <cell r="I894" t="str">
            <v>D</v>
          </cell>
        </row>
        <row r="895">
          <cell r="A895" t="str">
            <v>58.01.50.01</v>
          </cell>
          <cell r="B895" t="str">
            <v>-</v>
          </cell>
          <cell r="C895" t="str">
            <v>Fretes e Carretos</v>
          </cell>
          <cell r="D895">
            <v>17078.22</v>
          </cell>
          <cell r="E895" t="str">
            <v>D</v>
          </cell>
          <cell r="F895">
            <v>20851.46</v>
          </cell>
          <cell r="G895">
            <v>0</v>
          </cell>
          <cell r="H895">
            <v>37929.68</v>
          </cell>
          <cell r="I895" t="str">
            <v>D</v>
          </cell>
        </row>
        <row r="896">
          <cell r="A896" t="str">
            <v>58.01.77.00</v>
          </cell>
          <cell r="B896" t="str">
            <v>-</v>
          </cell>
          <cell r="C896" t="str">
            <v>Reproducao, Copias e Reducoes</v>
          </cell>
          <cell r="D896">
            <v>37.299999999999997</v>
          </cell>
          <cell r="E896" t="str">
            <v>D</v>
          </cell>
          <cell r="F896">
            <v>0</v>
          </cell>
          <cell r="G896">
            <v>0</v>
          </cell>
          <cell r="H896">
            <v>37.299999999999997</v>
          </cell>
          <cell r="I896" t="str">
            <v>D</v>
          </cell>
        </row>
        <row r="897">
          <cell r="A897" t="str">
            <v>58.01.77.01</v>
          </cell>
          <cell r="B897" t="str">
            <v>-</v>
          </cell>
          <cell r="C897" t="str">
            <v>Reproducao, Copias e Reducoes</v>
          </cell>
          <cell r="D897">
            <v>37.299999999999997</v>
          </cell>
          <cell r="E897" t="str">
            <v>D</v>
          </cell>
          <cell r="F897">
            <v>0</v>
          </cell>
          <cell r="G897">
            <v>0</v>
          </cell>
          <cell r="H897">
            <v>37.299999999999997</v>
          </cell>
          <cell r="I897" t="str">
            <v>D</v>
          </cell>
        </row>
        <row r="898">
          <cell r="A898" t="str">
            <v>58.01.80.00</v>
          </cell>
          <cell r="B898" t="str">
            <v>-</v>
          </cell>
          <cell r="C898" t="str">
            <v>Assinat e Aquisicao Publicacoes</v>
          </cell>
          <cell r="D898">
            <v>1181.8800000000001</v>
          </cell>
          <cell r="E898" t="str">
            <v>D</v>
          </cell>
          <cell r="F898">
            <v>0</v>
          </cell>
          <cell r="G898">
            <v>0</v>
          </cell>
          <cell r="H898">
            <v>1181.8800000000001</v>
          </cell>
          <cell r="I898" t="str">
            <v>D</v>
          </cell>
        </row>
        <row r="899">
          <cell r="A899" t="str">
            <v>58.01.80.01</v>
          </cell>
          <cell r="B899" t="str">
            <v>-</v>
          </cell>
          <cell r="C899" t="str">
            <v>Assinat e Aquisicao Publicacoes</v>
          </cell>
          <cell r="D899">
            <v>1181.8800000000001</v>
          </cell>
          <cell r="E899" t="str">
            <v>D</v>
          </cell>
          <cell r="F899">
            <v>0</v>
          </cell>
          <cell r="G899">
            <v>0</v>
          </cell>
          <cell r="H899">
            <v>1181.8800000000001</v>
          </cell>
          <cell r="I899" t="str">
            <v>D</v>
          </cell>
        </row>
        <row r="900">
          <cell r="A900" t="str">
            <v>58.01.81.00</v>
          </cell>
          <cell r="B900" t="str">
            <v>-</v>
          </cell>
          <cell r="C900" t="str">
            <v>Atividades Sociais Internas</v>
          </cell>
          <cell r="D900">
            <v>4668.6000000000004</v>
          </cell>
          <cell r="E900" t="str">
            <v>D</v>
          </cell>
          <cell r="F900">
            <v>286</v>
          </cell>
          <cell r="G900">
            <v>0</v>
          </cell>
          <cell r="H900">
            <v>4954.6000000000004</v>
          </cell>
          <cell r="I900" t="str">
            <v>D</v>
          </cell>
        </row>
        <row r="901">
          <cell r="A901" t="str">
            <v>58.01.81.01</v>
          </cell>
          <cell r="B901" t="str">
            <v>-</v>
          </cell>
          <cell r="C901" t="str">
            <v>Atividades Sociais Internas</v>
          </cell>
          <cell r="D901">
            <v>4668.6000000000004</v>
          </cell>
          <cell r="E901" t="str">
            <v>D</v>
          </cell>
          <cell r="F901">
            <v>286</v>
          </cell>
          <cell r="G901">
            <v>0</v>
          </cell>
          <cell r="H901">
            <v>4954.6000000000004</v>
          </cell>
          <cell r="I901" t="str">
            <v>D</v>
          </cell>
        </row>
        <row r="902">
          <cell r="A902" t="str">
            <v>58.01.83.00</v>
          </cell>
          <cell r="B902" t="str">
            <v>-</v>
          </cell>
          <cell r="C902" t="str">
            <v>Outros Gastos</v>
          </cell>
          <cell r="D902">
            <v>38416.800000000003</v>
          </cell>
          <cell r="E902" t="str">
            <v>D</v>
          </cell>
          <cell r="F902">
            <v>39536.949999999997</v>
          </cell>
          <cell r="G902">
            <v>20019.560000000001</v>
          </cell>
          <cell r="H902">
            <v>57934.19</v>
          </cell>
          <cell r="I902" t="str">
            <v>D</v>
          </cell>
        </row>
        <row r="903">
          <cell r="A903" t="str">
            <v>58.01.83.01</v>
          </cell>
          <cell r="B903" t="str">
            <v>-</v>
          </cell>
          <cell r="C903" t="str">
            <v>Despesas Legais e Juridicas</v>
          </cell>
          <cell r="D903">
            <v>28440.3</v>
          </cell>
          <cell r="E903" t="str">
            <v>D</v>
          </cell>
          <cell r="F903">
            <v>29047</v>
          </cell>
          <cell r="G903">
            <v>15350</v>
          </cell>
          <cell r="H903">
            <v>42137.3</v>
          </cell>
          <cell r="I903" t="str">
            <v>D</v>
          </cell>
        </row>
        <row r="904">
          <cell r="A904" t="str">
            <v>58.01.83.02</v>
          </cell>
          <cell r="B904" t="str">
            <v>-</v>
          </cell>
          <cell r="C904" t="str">
            <v>Cafe, Cha, Agua Mineral, Bebidas</v>
          </cell>
          <cell r="D904">
            <v>6735.62</v>
          </cell>
          <cell r="E904" t="str">
            <v>D</v>
          </cell>
          <cell r="F904">
            <v>9630.6200000000008</v>
          </cell>
          <cell r="G904">
            <v>4669.5600000000004</v>
          </cell>
          <cell r="H904">
            <v>11696.68</v>
          </cell>
          <cell r="I904" t="str">
            <v>D</v>
          </cell>
        </row>
        <row r="905">
          <cell r="A905" t="str">
            <v>58.01.83.04</v>
          </cell>
          <cell r="B905" t="str">
            <v>-</v>
          </cell>
          <cell r="C905" t="str">
            <v>Outros Gastos</v>
          </cell>
          <cell r="D905">
            <v>163.16</v>
          </cell>
          <cell r="E905" t="str">
            <v>D</v>
          </cell>
          <cell r="F905">
            <v>0</v>
          </cell>
          <cell r="G905">
            <v>0</v>
          </cell>
          <cell r="H905">
            <v>163.16</v>
          </cell>
          <cell r="I905" t="str">
            <v>D</v>
          </cell>
        </row>
        <row r="906">
          <cell r="A906" t="str">
            <v>58.01.83.05</v>
          </cell>
          <cell r="B906" t="str">
            <v>-</v>
          </cell>
          <cell r="C906" t="str">
            <v>Lanches e Refeicoes</v>
          </cell>
          <cell r="D906">
            <v>3077.72</v>
          </cell>
          <cell r="E906" t="str">
            <v>D</v>
          </cell>
          <cell r="F906">
            <v>859.33</v>
          </cell>
          <cell r="G906">
            <v>0</v>
          </cell>
          <cell r="H906">
            <v>3937.05</v>
          </cell>
          <cell r="I906" t="str">
            <v>D</v>
          </cell>
        </row>
        <row r="907">
          <cell r="A907" t="str">
            <v>58.01.85.00</v>
          </cell>
          <cell r="B907" t="str">
            <v>-</v>
          </cell>
          <cell r="C907" t="str">
            <v>Depreciacao</v>
          </cell>
          <cell r="D907">
            <v>611096.31000000006</v>
          </cell>
          <cell r="E907" t="str">
            <v>D</v>
          </cell>
          <cell r="F907">
            <v>345947.93</v>
          </cell>
          <cell r="G907">
            <v>43710.6</v>
          </cell>
          <cell r="H907">
            <v>913333.64</v>
          </cell>
          <cell r="I907" t="str">
            <v>D</v>
          </cell>
        </row>
        <row r="908">
          <cell r="A908" t="str">
            <v>58.01.85.01</v>
          </cell>
          <cell r="B908" t="str">
            <v>-</v>
          </cell>
          <cell r="C908" t="str">
            <v>Depreciacao</v>
          </cell>
          <cell r="D908">
            <v>611096.31000000006</v>
          </cell>
          <cell r="E908" t="str">
            <v>D</v>
          </cell>
          <cell r="F908">
            <v>345947.93</v>
          </cell>
          <cell r="G908">
            <v>43710.6</v>
          </cell>
          <cell r="H908">
            <v>913333.64</v>
          </cell>
          <cell r="I908" t="str">
            <v>D</v>
          </cell>
        </row>
        <row r="909">
          <cell r="A909" t="str">
            <v>58.01.87.00</v>
          </cell>
          <cell r="B909" t="str">
            <v>-</v>
          </cell>
          <cell r="C909" t="str">
            <v>Amortizacoes</v>
          </cell>
          <cell r="D909">
            <v>148559.35</v>
          </cell>
          <cell r="E909" t="str">
            <v>D</v>
          </cell>
          <cell r="F909">
            <v>141214.79999999999</v>
          </cell>
          <cell r="G909">
            <v>64840.09</v>
          </cell>
          <cell r="H909">
            <v>224934.06</v>
          </cell>
          <cell r="I909" t="str">
            <v>D</v>
          </cell>
        </row>
        <row r="910">
          <cell r="A910" t="str">
            <v>58.01.87.01</v>
          </cell>
          <cell r="B910" t="str">
            <v>-</v>
          </cell>
          <cell r="C910" t="str">
            <v>Amortizacoes</v>
          </cell>
          <cell r="D910">
            <v>148559.35</v>
          </cell>
          <cell r="E910" t="str">
            <v>D</v>
          </cell>
          <cell r="F910">
            <v>141214.79999999999</v>
          </cell>
          <cell r="G910">
            <v>64840.09</v>
          </cell>
          <cell r="H910">
            <v>224934.06</v>
          </cell>
          <cell r="I910" t="str">
            <v>D</v>
          </cell>
        </row>
        <row r="911">
          <cell r="A911" t="str">
            <v>58.01.89.00</v>
          </cell>
          <cell r="B911" t="str">
            <v>-</v>
          </cell>
          <cell r="C911" t="str">
            <v>Exaustao</v>
          </cell>
          <cell r="D911">
            <v>1083571.6000000001</v>
          </cell>
          <cell r="E911" t="str">
            <v>D</v>
          </cell>
          <cell r="F911">
            <v>183847.32</v>
          </cell>
          <cell r="G911">
            <v>0</v>
          </cell>
          <cell r="H911">
            <v>1267418.92</v>
          </cell>
          <cell r="I911" t="str">
            <v>D</v>
          </cell>
        </row>
        <row r="912">
          <cell r="A912" t="str">
            <v>58.01.89.02</v>
          </cell>
          <cell r="B912" t="str">
            <v>-</v>
          </cell>
          <cell r="C912" t="str">
            <v>Exaustao - Mineracao</v>
          </cell>
          <cell r="D912">
            <v>1083571.6000000001</v>
          </cell>
          <cell r="E912" t="str">
            <v>D</v>
          </cell>
          <cell r="F912">
            <v>183847.32</v>
          </cell>
          <cell r="G912">
            <v>0</v>
          </cell>
          <cell r="H912">
            <v>1267418.92</v>
          </cell>
          <cell r="I912" t="str">
            <v>D</v>
          </cell>
        </row>
        <row r="913">
          <cell r="A913" t="str">
            <v>59.00.00.00</v>
          </cell>
          <cell r="B913" t="str">
            <v>-</v>
          </cell>
          <cell r="C913" t="str">
            <v>Absorcao Custo Ind/Recirculacao</v>
          </cell>
          <cell r="D913">
            <v>15381296.09</v>
          </cell>
          <cell r="E913" t="str">
            <v>C</v>
          </cell>
          <cell r="F913">
            <v>7437170.9199999999</v>
          </cell>
          <cell r="G913">
            <v>14498477.5</v>
          </cell>
          <cell r="H913">
            <v>22442602.670000002</v>
          </cell>
          <cell r="I913" t="str">
            <v>C</v>
          </cell>
        </row>
        <row r="914">
          <cell r="A914" t="str">
            <v>59.07.00.00</v>
          </cell>
          <cell r="B914" t="str">
            <v>-</v>
          </cell>
          <cell r="C914" t="str">
            <v>Recirculacao</v>
          </cell>
          <cell r="D914">
            <v>4704591.4800000004</v>
          </cell>
          <cell r="E914" t="str">
            <v>C</v>
          </cell>
          <cell r="F914">
            <v>7437118.0199999996</v>
          </cell>
          <cell r="G914">
            <v>9902275.2200000007</v>
          </cell>
          <cell r="H914">
            <v>7169748.6799999997</v>
          </cell>
          <cell r="I914" t="str">
            <v>C</v>
          </cell>
        </row>
        <row r="915">
          <cell r="A915" t="str">
            <v>59.07.03.00</v>
          </cell>
          <cell r="B915" t="str">
            <v>-</v>
          </cell>
          <cell r="C915" t="str">
            <v>Recircul. Gastos Urucum Mina</v>
          </cell>
          <cell r="D915">
            <v>2164274.09</v>
          </cell>
          <cell r="E915" t="str">
            <v>C</v>
          </cell>
          <cell r="F915">
            <v>6139294.3200000003</v>
          </cell>
          <cell r="G915">
            <v>7124637.3099999996</v>
          </cell>
          <cell r="H915">
            <v>3149617.08</v>
          </cell>
          <cell r="I915" t="str">
            <v>C</v>
          </cell>
        </row>
        <row r="916">
          <cell r="A916" t="str">
            <v>59.07.03.01</v>
          </cell>
          <cell r="B916" t="str">
            <v>-</v>
          </cell>
          <cell r="C916" t="str">
            <v>Recircul. Auxiliares</v>
          </cell>
          <cell r="D916">
            <v>2441751.38</v>
          </cell>
          <cell r="E916" t="str">
            <v>D</v>
          </cell>
          <cell r="F916">
            <v>1391417.1</v>
          </cell>
          <cell r="G916">
            <v>399672.06</v>
          </cell>
          <cell r="H916">
            <v>3433496.42</v>
          </cell>
          <cell r="I916" t="str">
            <v>D</v>
          </cell>
        </row>
        <row r="917">
          <cell r="A917" t="str">
            <v>59.07.03.02</v>
          </cell>
          <cell r="B917" t="str">
            <v>-</v>
          </cell>
          <cell r="C917" t="str">
            <v>Recircul. Meio Ambiente</v>
          </cell>
          <cell r="D917">
            <v>172969.16</v>
          </cell>
          <cell r="E917" t="str">
            <v>D</v>
          </cell>
          <cell r="F917">
            <v>111076.32</v>
          </cell>
          <cell r="G917">
            <v>37638.480000000003</v>
          </cell>
          <cell r="H917">
            <v>246407</v>
          </cell>
          <cell r="I917" t="str">
            <v>D</v>
          </cell>
        </row>
        <row r="918">
          <cell r="A918" t="str">
            <v>59.07.03.04</v>
          </cell>
          <cell r="B918" t="str">
            <v>-</v>
          </cell>
          <cell r="C918" t="str">
            <v>Recircul. Operacao Usina</v>
          </cell>
          <cell r="D918">
            <v>151120.32000000001</v>
          </cell>
          <cell r="E918" t="str">
            <v>D</v>
          </cell>
          <cell r="F918">
            <v>74912</v>
          </cell>
          <cell r="G918">
            <v>26219.200000000001</v>
          </cell>
          <cell r="H918">
            <v>199813.12</v>
          </cell>
          <cell r="I918" t="str">
            <v>D</v>
          </cell>
        </row>
        <row r="919">
          <cell r="A919" t="str">
            <v>59.07.03.06</v>
          </cell>
          <cell r="B919" t="str">
            <v>-</v>
          </cell>
          <cell r="C919" t="str">
            <v>Recircul. Operacao Embarque</v>
          </cell>
          <cell r="D919">
            <v>6312.79</v>
          </cell>
          <cell r="E919" t="str">
            <v>D</v>
          </cell>
          <cell r="F919">
            <v>8219.4500000000007</v>
          </cell>
          <cell r="G919">
            <v>2876.8</v>
          </cell>
          <cell r="H919">
            <v>11655.44</v>
          </cell>
          <cell r="I919" t="str">
            <v>D</v>
          </cell>
        </row>
        <row r="920">
          <cell r="A920" t="str">
            <v>59.07.03.07</v>
          </cell>
          <cell r="B920" t="str">
            <v>-</v>
          </cell>
          <cell r="C920" t="str">
            <v>Recircul. Manutencao Mina</v>
          </cell>
          <cell r="D920">
            <v>986599.27</v>
          </cell>
          <cell r="E920" t="str">
            <v>D</v>
          </cell>
          <cell r="F920">
            <v>1047501.1</v>
          </cell>
          <cell r="G920">
            <v>369254.41</v>
          </cell>
          <cell r="H920">
            <v>1664845.96</v>
          </cell>
          <cell r="I920" t="str">
            <v>D</v>
          </cell>
        </row>
        <row r="921">
          <cell r="A921" t="str">
            <v>59.07.03.08</v>
          </cell>
          <cell r="B921" t="str">
            <v>-</v>
          </cell>
          <cell r="C921" t="str">
            <v>Recircul. Manutencao Usina</v>
          </cell>
          <cell r="D921">
            <v>655724.97</v>
          </cell>
          <cell r="E921" t="str">
            <v>D</v>
          </cell>
          <cell r="F921">
            <v>327683.52</v>
          </cell>
          <cell r="G921">
            <v>114444.4</v>
          </cell>
          <cell r="H921">
            <v>868964.09</v>
          </cell>
          <cell r="I921" t="str">
            <v>D</v>
          </cell>
        </row>
        <row r="922">
          <cell r="A922" t="str">
            <v>59.07.03.09</v>
          </cell>
          <cell r="B922" t="str">
            <v>-</v>
          </cell>
          <cell r="C922" t="str">
            <v>Recir. Manutencao Embarque</v>
          </cell>
          <cell r="D922">
            <v>2913.53</v>
          </cell>
          <cell r="E922" t="str">
            <v>D</v>
          </cell>
          <cell r="F922">
            <v>8318.99</v>
          </cell>
          <cell r="G922">
            <v>4196.8999999999996</v>
          </cell>
          <cell r="H922">
            <v>7035.62</v>
          </cell>
          <cell r="I922" t="str">
            <v>D</v>
          </cell>
        </row>
        <row r="924">
          <cell r="A924" t="str">
            <v>-----------</v>
          </cell>
          <cell r="B924" t="str">
            <v>--</v>
          </cell>
          <cell r="C924" t="str">
            <v>-------------------------------------------------------------------</v>
          </cell>
          <cell r="D924" t="str">
            <v>-------------------</v>
          </cell>
          <cell r="E924" t="str">
            <v>-</v>
          </cell>
          <cell r="F924" t="str">
            <v>-------------------</v>
          </cell>
          <cell r="G924" t="e">
            <v>#NAME?</v>
          </cell>
          <cell r="H924" t="str">
            <v>07AB - 1.00.01.068</v>
          </cell>
        </row>
        <row r="925">
          <cell r="A925" t="str">
            <v>_x000C_----------</v>
          </cell>
          <cell r="B925" t="str">
            <v>--</v>
          </cell>
          <cell r="C925" t="str">
            <v>-------------------------------------------------------------------</v>
          </cell>
          <cell r="D925" t="str">
            <v>-------------------</v>
          </cell>
          <cell r="E925" t="str">
            <v>-</v>
          </cell>
          <cell r="F925" t="str">
            <v>-------------------</v>
          </cell>
          <cell r="G925" t="str">
            <v>-------------------</v>
          </cell>
          <cell r="H925" t="str">
            <v>------ Página:</v>
          </cell>
          <cell r="I925">
            <v>1</v>
          </cell>
        </row>
        <row r="926">
          <cell r="A926" t="str">
            <v>Urucum Mine</v>
          </cell>
          <cell r="B926" t="str">
            <v>ra</v>
          </cell>
          <cell r="C926" t="str">
            <v>ção S.A</v>
          </cell>
          <cell r="H926" t="str">
            <v>Balancete</v>
          </cell>
        </row>
        <row r="927">
          <cell r="A927" t="str">
            <v>Período: 01</v>
          </cell>
          <cell r="B927" t="str">
            <v>/0</v>
          </cell>
          <cell r="C927" t="str">
            <v>3/2008 A 31/03/2008 -----------------------------------------------</v>
          </cell>
          <cell r="D927" t="str">
            <v>-------------------</v>
          </cell>
          <cell r="E927" t="str">
            <v>-</v>
          </cell>
          <cell r="F927" t="str">
            <v>-------------------</v>
          </cell>
          <cell r="G927" t="str">
            <v>-------------------</v>
          </cell>
          <cell r="H927" t="str">
            <v>04/04/2008 - 13:5</v>
          </cell>
          <cell r="I927">
            <v>8</v>
          </cell>
        </row>
        <row r="929">
          <cell r="A929" t="str">
            <v>Título</v>
          </cell>
          <cell r="D929" t="str">
            <v>Saldo Inicial</v>
          </cell>
          <cell r="F929" t="str">
            <v>Débito</v>
          </cell>
          <cell r="G929" t="str">
            <v>Crédito</v>
          </cell>
          <cell r="H929" t="str">
            <v>Saldo Final</v>
          </cell>
        </row>
        <row r="930">
          <cell r="A930" t="str">
            <v>-----------</v>
          </cell>
          <cell r="B930" t="str">
            <v>--</v>
          </cell>
          <cell r="C930" t="str">
            <v>-------------------------------------------------------------------</v>
          </cell>
          <cell r="D930" t="str">
            <v>-----------------</v>
          </cell>
          <cell r="F930" t="str">
            <v>------------------</v>
          </cell>
          <cell r="G930" t="str">
            <v>------------------</v>
          </cell>
          <cell r="H930" t="str">
            <v>-----------------</v>
          </cell>
        </row>
        <row r="931">
          <cell r="A931" t="str">
            <v>59.07.03.10</v>
          </cell>
          <cell r="B931" t="str">
            <v>-</v>
          </cell>
          <cell r="C931" t="str">
            <v>Recircul. Equipamentos</v>
          </cell>
          <cell r="D931">
            <v>1972731.99</v>
          </cell>
          <cell r="E931" t="str">
            <v>D</v>
          </cell>
          <cell r="F931">
            <v>1410881.5</v>
          </cell>
          <cell r="G931">
            <v>144045.99</v>
          </cell>
          <cell r="H931">
            <v>3239567.5</v>
          </cell>
          <cell r="I931" t="str">
            <v>D</v>
          </cell>
        </row>
        <row r="932">
          <cell r="A932" t="str">
            <v>59.07.03.11</v>
          </cell>
          <cell r="B932" t="str">
            <v>-</v>
          </cell>
          <cell r="C932" t="str">
            <v>Recircul. Aux.Transitorio</v>
          </cell>
          <cell r="D932">
            <v>1398753.88</v>
          </cell>
          <cell r="E932" t="str">
            <v>D</v>
          </cell>
          <cell r="F932">
            <v>764872.4</v>
          </cell>
          <cell r="G932">
            <v>102425.22</v>
          </cell>
          <cell r="H932">
            <v>2061201.06</v>
          </cell>
          <cell r="I932" t="str">
            <v>D</v>
          </cell>
        </row>
        <row r="933">
          <cell r="A933" t="str">
            <v>59.07.03.40</v>
          </cell>
          <cell r="B933" t="str">
            <v>-</v>
          </cell>
          <cell r="C933" t="str">
            <v>Recirc.Gastos Ordens de Manutenção</v>
          </cell>
          <cell r="D933">
            <v>489105.28</v>
          </cell>
          <cell r="E933" t="str">
            <v>D</v>
          </cell>
          <cell r="F933">
            <v>783335.96</v>
          </cell>
          <cell r="G933">
            <v>495399.87</v>
          </cell>
          <cell r="H933">
            <v>777041.37</v>
          </cell>
          <cell r="I933" t="str">
            <v>D</v>
          </cell>
        </row>
        <row r="934">
          <cell r="A934" t="str">
            <v>59.07.03.99</v>
          </cell>
          <cell r="B934" t="str">
            <v>-</v>
          </cell>
          <cell r="C934" t="str">
            <v>Recircul. Credito Urucum Mina</v>
          </cell>
          <cell r="D934">
            <v>10442256.66</v>
          </cell>
          <cell r="E934" t="str">
            <v>C</v>
          </cell>
          <cell r="F934">
            <v>211075.98</v>
          </cell>
          <cell r="G934">
            <v>5428463.9800000004</v>
          </cell>
          <cell r="H934">
            <v>15659644.66</v>
          </cell>
          <cell r="I934" t="str">
            <v>C</v>
          </cell>
        </row>
        <row r="935">
          <cell r="A935" t="str">
            <v>59.07.04.00</v>
          </cell>
          <cell r="B935" t="str">
            <v>-</v>
          </cell>
          <cell r="C935" t="str">
            <v>Recircul. Gastos Urucum Usina</v>
          </cell>
          <cell r="D935">
            <v>2540317.39</v>
          </cell>
          <cell r="E935" t="str">
            <v>C</v>
          </cell>
          <cell r="F935">
            <v>1297823.7</v>
          </cell>
          <cell r="G935">
            <v>2777637.91</v>
          </cell>
          <cell r="H935">
            <v>4020131.6</v>
          </cell>
          <cell r="I935" t="str">
            <v>C</v>
          </cell>
        </row>
        <row r="936">
          <cell r="A936" t="str">
            <v>59.07.04.01</v>
          </cell>
          <cell r="B936" t="str">
            <v>-</v>
          </cell>
          <cell r="C936" t="str">
            <v>Recircul. Auxiliares</v>
          </cell>
          <cell r="D936">
            <v>893557</v>
          </cell>
          <cell r="E936" t="str">
            <v>D</v>
          </cell>
          <cell r="F936">
            <v>443800.14</v>
          </cell>
          <cell r="G936">
            <v>2539.44</v>
          </cell>
          <cell r="H936">
            <v>1334817.7</v>
          </cell>
          <cell r="I936" t="str">
            <v>D</v>
          </cell>
        </row>
        <row r="937">
          <cell r="A937" t="str">
            <v>59.07.04.02</v>
          </cell>
          <cell r="B937" t="str">
            <v>-</v>
          </cell>
          <cell r="C937" t="str">
            <v>Recircul. Equipamento</v>
          </cell>
          <cell r="D937">
            <v>5615.96</v>
          </cell>
          <cell r="E937" t="str">
            <v>D</v>
          </cell>
          <cell r="F937">
            <v>510.79</v>
          </cell>
          <cell r="G937">
            <v>0</v>
          </cell>
          <cell r="H937">
            <v>6126.75</v>
          </cell>
          <cell r="I937" t="str">
            <v>D</v>
          </cell>
        </row>
        <row r="938">
          <cell r="A938" t="str">
            <v>59.07.04.04</v>
          </cell>
          <cell r="B938" t="str">
            <v>-</v>
          </cell>
          <cell r="C938" t="str">
            <v>Recircul. Operacao Forno</v>
          </cell>
          <cell r="D938">
            <v>811977.34</v>
          </cell>
          <cell r="E938" t="str">
            <v>D</v>
          </cell>
          <cell r="F938">
            <v>360891.97</v>
          </cell>
          <cell r="G938">
            <v>682.3</v>
          </cell>
          <cell r="H938">
            <v>1172187.01</v>
          </cell>
          <cell r="I938" t="str">
            <v>D</v>
          </cell>
        </row>
        <row r="939">
          <cell r="A939" t="str">
            <v>59.07.04.05</v>
          </cell>
          <cell r="B939" t="str">
            <v>-</v>
          </cell>
          <cell r="C939" t="str">
            <v>Recircul. Despoeiramento</v>
          </cell>
          <cell r="D939">
            <v>170402.63</v>
          </cell>
          <cell r="E939" t="str">
            <v>D</v>
          </cell>
          <cell r="F939">
            <v>36881.050000000003</v>
          </cell>
          <cell r="G939">
            <v>0</v>
          </cell>
          <cell r="H939">
            <v>207283.68</v>
          </cell>
          <cell r="I939" t="str">
            <v>D</v>
          </cell>
        </row>
        <row r="940">
          <cell r="A940" t="str">
            <v>59.07.04.06</v>
          </cell>
          <cell r="B940" t="str">
            <v>-</v>
          </cell>
          <cell r="C940" t="str">
            <v>Recircul. Manutencao</v>
          </cell>
          <cell r="D940">
            <v>1308.04</v>
          </cell>
          <cell r="E940" t="str">
            <v>D</v>
          </cell>
          <cell r="F940">
            <v>509.27</v>
          </cell>
          <cell r="G940">
            <v>0</v>
          </cell>
          <cell r="H940">
            <v>1817.31</v>
          </cell>
          <cell r="I940" t="str">
            <v>D</v>
          </cell>
        </row>
        <row r="941">
          <cell r="A941" t="str">
            <v>59.07.04.07</v>
          </cell>
          <cell r="B941" t="str">
            <v>-</v>
          </cell>
          <cell r="C941" t="str">
            <v>Recircul.Manutencao Porto</v>
          </cell>
          <cell r="D941">
            <v>2.39</v>
          </cell>
          <cell r="E941" t="str">
            <v>D</v>
          </cell>
          <cell r="F941">
            <v>0</v>
          </cell>
          <cell r="G941">
            <v>0</v>
          </cell>
          <cell r="H941">
            <v>2.39</v>
          </cell>
          <cell r="I941" t="str">
            <v>D</v>
          </cell>
        </row>
        <row r="942">
          <cell r="A942" t="str">
            <v>59.07.04.08</v>
          </cell>
          <cell r="B942" t="str">
            <v>-</v>
          </cell>
          <cell r="C942" t="str">
            <v>Recircul. Aux. Transitorio</v>
          </cell>
          <cell r="D942">
            <v>650234.66</v>
          </cell>
          <cell r="E942" t="str">
            <v>D</v>
          </cell>
          <cell r="F942">
            <v>317722.95</v>
          </cell>
          <cell r="G942">
            <v>20881.78</v>
          </cell>
          <cell r="H942">
            <v>947075.83</v>
          </cell>
          <cell r="I942" t="str">
            <v>D</v>
          </cell>
        </row>
        <row r="943">
          <cell r="A943" t="str">
            <v>59.07.04.40</v>
          </cell>
          <cell r="B943" t="str">
            <v>-</v>
          </cell>
          <cell r="C943" t="str">
            <v>Recirc.Gastos Ordens de Manutenção</v>
          </cell>
          <cell r="D943">
            <v>112186</v>
          </cell>
          <cell r="E943" t="str">
            <v>D</v>
          </cell>
          <cell r="F943">
            <v>124484.42</v>
          </cell>
          <cell r="G943">
            <v>65561.97</v>
          </cell>
          <cell r="H943">
            <v>171108.45</v>
          </cell>
          <cell r="I943" t="str">
            <v>D</v>
          </cell>
        </row>
        <row r="944">
          <cell r="A944" t="str">
            <v>59.07.04.99</v>
          </cell>
          <cell r="B944" t="str">
            <v>-</v>
          </cell>
          <cell r="C944" t="str">
            <v>Recircul.Credito Urucum Usina</v>
          </cell>
          <cell r="D944">
            <v>5185601.41</v>
          </cell>
          <cell r="E944" t="str">
            <v>C</v>
          </cell>
          <cell r="F944">
            <v>13023.11</v>
          </cell>
          <cell r="G944">
            <v>2687972.42</v>
          </cell>
          <cell r="H944">
            <v>7860550.7199999997</v>
          </cell>
          <cell r="I944" t="str">
            <v>C</v>
          </cell>
        </row>
        <row r="945">
          <cell r="A945" t="str">
            <v>59.10.00.00</v>
          </cell>
          <cell r="B945" t="str">
            <v>-</v>
          </cell>
          <cell r="C945" t="str">
            <v>Absorcao de Custos Industriais</v>
          </cell>
          <cell r="D945">
            <v>10676704.609999999</v>
          </cell>
          <cell r="E945" t="str">
            <v>C</v>
          </cell>
          <cell r="F945">
            <v>52.9</v>
          </cell>
          <cell r="G945">
            <v>4596202.28</v>
          </cell>
          <cell r="H945">
            <v>15272853.99</v>
          </cell>
          <cell r="I945" t="str">
            <v>C</v>
          </cell>
        </row>
        <row r="946">
          <cell r="A946" t="str">
            <v>59.10.01.00</v>
          </cell>
          <cell r="B946" t="str">
            <v>-</v>
          </cell>
          <cell r="C946" t="str">
            <v>Transf para Contas Patrimoniais</v>
          </cell>
          <cell r="D946">
            <v>10676704.609999999</v>
          </cell>
          <cell r="E946" t="str">
            <v>C</v>
          </cell>
          <cell r="F946">
            <v>52.9</v>
          </cell>
          <cell r="G946">
            <v>4596202.28</v>
          </cell>
          <cell r="H946">
            <v>15272853.99</v>
          </cell>
          <cell r="I946" t="str">
            <v>C</v>
          </cell>
        </row>
        <row r="947">
          <cell r="A947" t="str">
            <v>59.10.01.04</v>
          </cell>
          <cell r="B947" t="str">
            <v>-</v>
          </cell>
          <cell r="C947" t="str">
            <v>Absorcao Custos Energia Dem/Aux</v>
          </cell>
          <cell r="D947">
            <v>367413.57</v>
          </cell>
          <cell r="E947" t="str">
            <v>C</v>
          </cell>
          <cell r="F947">
            <v>0</v>
          </cell>
          <cell r="G947">
            <v>151103.20000000001</v>
          </cell>
          <cell r="H947">
            <v>518516.77</v>
          </cell>
          <cell r="I947" t="str">
            <v>C</v>
          </cell>
        </row>
        <row r="948">
          <cell r="A948" t="str">
            <v>59.10.01.05</v>
          </cell>
          <cell r="B948" t="str">
            <v>-</v>
          </cell>
          <cell r="C948" t="str">
            <v>Absorcao Custos Pessoal</v>
          </cell>
          <cell r="D948">
            <v>1314253.6100000001</v>
          </cell>
          <cell r="E948" t="str">
            <v>C</v>
          </cell>
          <cell r="F948">
            <v>0</v>
          </cell>
          <cell r="G948">
            <v>598865.80000000005</v>
          </cell>
          <cell r="H948">
            <v>1913119.41</v>
          </cell>
          <cell r="I948" t="str">
            <v>C</v>
          </cell>
        </row>
        <row r="949">
          <cell r="A949" t="str">
            <v>59.10.01.06</v>
          </cell>
          <cell r="B949" t="str">
            <v>-</v>
          </cell>
          <cell r="C949" t="str">
            <v>Absorcao Custos Materiais</v>
          </cell>
          <cell r="D949">
            <v>441324.34</v>
          </cell>
          <cell r="E949" t="str">
            <v>C</v>
          </cell>
          <cell r="F949">
            <v>0</v>
          </cell>
          <cell r="G949">
            <v>204619.2</v>
          </cell>
          <cell r="H949">
            <v>645943.54</v>
          </cell>
          <cell r="I949" t="str">
            <v>C</v>
          </cell>
        </row>
        <row r="950">
          <cell r="A950" t="str">
            <v>59.10.01.07</v>
          </cell>
          <cell r="B950" t="str">
            <v>-</v>
          </cell>
          <cell r="C950" t="str">
            <v>Absorcao Custos Servicos + GG</v>
          </cell>
          <cell r="D950">
            <v>1821166.27</v>
          </cell>
          <cell r="E950" t="str">
            <v>C</v>
          </cell>
          <cell r="F950">
            <v>52.9</v>
          </cell>
          <cell r="G950">
            <v>765089.66</v>
          </cell>
          <cell r="H950">
            <v>2586203.0299999998</v>
          </cell>
          <cell r="I950" t="str">
            <v>C</v>
          </cell>
        </row>
        <row r="951">
          <cell r="A951" t="str">
            <v>59.10.01.08</v>
          </cell>
          <cell r="B951" t="str">
            <v>-</v>
          </cell>
          <cell r="C951" t="str">
            <v>Absorcao Custos Depreciacao</v>
          </cell>
          <cell r="D951">
            <v>287894.21000000002</v>
          </cell>
          <cell r="E951" t="str">
            <v>C</v>
          </cell>
          <cell r="F951">
            <v>0</v>
          </cell>
          <cell r="G951">
            <v>142740.82999999999</v>
          </cell>
          <cell r="H951">
            <v>430635.04</v>
          </cell>
          <cell r="I951" t="str">
            <v>C</v>
          </cell>
        </row>
        <row r="952">
          <cell r="A952" t="str">
            <v>59.10.01.09</v>
          </cell>
          <cell r="B952" t="str">
            <v>-</v>
          </cell>
          <cell r="C952" t="str">
            <v>Absorcao Custos Recirculacao</v>
          </cell>
          <cell r="D952">
            <v>6444652.6100000003</v>
          </cell>
          <cell r="E952" t="str">
            <v>C</v>
          </cell>
          <cell r="F952">
            <v>0</v>
          </cell>
          <cell r="G952">
            <v>2733783.59</v>
          </cell>
          <cell r="H952">
            <v>9178436.1999999993</v>
          </cell>
          <cell r="I952" t="str">
            <v>C</v>
          </cell>
        </row>
        <row r="954">
          <cell r="C954" t="str">
            <v>Total de Débitos</v>
          </cell>
          <cell r="F954">
            <v>179676508.72</v>
          </cell>
        </row>
        <row r="955">
          <cell r="C955" t="str">
            <v>Total de Créditos</v>
          </cell>
          <cell r="G955">
            <v>179676508.72</v>
          </cell>
        </row>
        <row r="957">
          <cell r="A957" t="str">
            <v>At</v>
          </cell>
          <cell r="B957" t="str">
            <v>iv</v>
          </cell>
          <cell r="C957" t="str">
            <v>o                                            -</v>
          </cell>
          <cell r="D957">
            <v>169601192.30000001</v>
          </cell>
          <cell r="E957" t="str">
            <v>D</v>
          </cell>
          <cell r="H957">
            <v>172886420.05000001</v>
          </cell>
          <cell r="I957" t="str">
            <v>D</v>
          </cell>
        </row>
        <row r="958">
          <cell r="A958" t="str">
            <v>Pa</v>
          </cell>
          <cell r="B958" t="str">
            <v>ss</v>
          </cell>
          <cell r="C958" t="str">
            <v>ivo                                          -</v>
          </cell>
          <cell r="D958">
            <v>169601192.30000001</v>
          </cell>
          <cell r="E958" t="str">
            <v>C</v>
          </cell>
          <cell r="H958">
            <v>170250115.06</v>
          </cell>
          <cell r="I958" t="str">
            <v>C</v>
          </cell>
        </row>
        <row r="959">
          <cell r="A959" t="str">
            <v>Re</v>
          </cell>
          <cell r="B959" t="str">
            <v>su</v>
          </cell>
          <cell r="C959" t="str">
            <v>ltad                                         -</v>
          </cell>
          <cell r="D959">
            <v>0</v>
          </cell>
          <cell r="H959">
            <v>7143947.8300000001</v>
          </cell>
          <cell r="I959" t="str">
            <v>C</v>
          </cell>
        </row>
        <row r="960">
          <cell r="A960" t="str">
            <v>De</v>
          </cell>
          <cell r="B960" t="str">
            <v>sp</v>
          </cell>
          <cell r="C960" t="str">
            <v>esas                                         -</v>
          </cell>
          <cell r="D960">
            <v>0</v>
          </cell>
          <cell r="H960">
            <v>4507642.84</v>
          </cell>
          <cell r="I960" t="str">
            <v>D</v>
          </cell>
        </row>
        <row r="961">
          <cell r="A961" t="str">
            <v>Cu</v>
          </cell>
          <cell r="B961" t="str">
            <v>st</v>
          </cell>
          <cell r="C961" t="str">
            <v>o                                            -</v>
          </cell>
          <cell r="D961">
            <v>0</v>
          </cell>
          <cell r="H961">
            <v>0</v>
          </cell>
        </row>
        <row r="963">
          <cell r="A963" t="str">
            <v>Lucros e Pe</v>
          </cell>
          <cell r="B963" t="str">
            <v>rd</v>
          </cell>
          <cell r="C963" t="str">
            <v>as</v>
          </cell>
          <cell r="D963">
            <v>0</v>
          </cell>
          <cell r="H963">
            <v>2636304.9900000002</v>
          </cell>
          <cell r="I963" t="str">
            <v>C</v>
          </cell>
        </row>
        <row r="964">
          <cell r="A964" t="str">
            <v>Ativo/Passi</v>
          </cell>
          <cell r="B964" t="str">
            <v>vo</v>
          </cell>
          <cell r="D964">
            <v>0</v>
          </cell>
          <cell r="H964">
            <v>2636304.9900000002</v>
          </cell>
          <cell r="I964" t="str">
            <v>D</v>
          </cell>
        </row>
        <row r="1008">
          <cell r="A1008" t="str">
            <v>Última pági</v>
          </cell>
          <cell r="B1008" t="str">
            <v>na</v>
          </cell>
          <cell r="C1008" t="str">
            <v>------------------------------------------------------------------</v>
          </cell>
          <cell r="D1008" t="str">
            <v>-------------------</v>
          </cell>
          <cell r="E1008" t="str">
            <v>-</v>
          </cell>
          <cell r="F1008" t="str">
            <v>-------------------</v>
          </cell>
          <cell r="G1008" t="e">
            <v>#NAME?</v>
          </cell>
          <cell r="H1008" t="str">
            <v>07AB - 1.00.01.068</v>
          </cell>
        </row>
        <row r="1009">
          <cell r="A1009" t="str">
            <v>_x000C_----------</v>
          </cell>
          <cell r="B1009" t="str">
            <v>--</v>
          </cell>
          <cell r="C1009" t="str">
            <v>-------------------------------------------------------------------</v>
          </cell>
          <cell r="D1009" t="str">
            <v>-------------------</v>
          </cell>
          <cell r="E1009" t="str">
            <v>-</v>
          </cell>
          <cell r="F1009" t="str">
            <v>-------------------</v>
          </cell>
          <cell r="G1009" t="str">
            <v>-------------------</v>
          </cell>
          <cell r="H1009" t="str">
            <v>------ Página:</v>
          </cell>
          <cell r="I1009">
            <v>1</v>
          </cell>
        </row>
        <row r="1010">
          <cell r="A1010" t="str">
            <v>Urucum Mine</v>
          </cell>
          <cell r="B1010" t="str">
            <v>ra</v>
          </cell>
          <cell r="C1010" t="str">
            <v>ção S.A</v>
          </cell>
          <cell r="H1010" t="str">
            <v>Balancete</v>
          </cell>
        </row>
        <row r="1011">
          <cell r="A1011" t="str">
            <v>Período: 01</v>
          </cell>
          <cell r="B1011" t="str">
            <v>/0</v>
          </cell>
          <cell r="C1011" t="str">
            <v>3/2008 A 31/03/2008 -----------------------------------------------</v>
          </cell>
          <cell r="D1011" t="str">
            <v>-------------------</v>
          </cell>
          <cell r="E1011" t="str">
            <v>-</v>
          </cell>
          <cell r="F1011" t="str">
            <v>-------------------</v>
          </cell>
          <cell r="G1011" t="str">
            <v>-------------------</v>
          </cell>
          <cell r="H1011" t="str">
            <v>04/04/2008 - 13:5</v>
          </cell>
          <cell r="I1011">
            <v>8</v>
          </cell>
        </row>
        <row r="1014">
          <cell r="A1014" t="str">
            <v>Usuário: 86</v>
          </cell>
          <cell r="B1014">
            <v>1</v>
          </cell>
        </row>
        <row r="1016">
          <cell r="A1016" t="str">
            <v>Ordem Class</v>
          </cell>
          <cell r="B1016" t="str">
            <v>if</v>
          </cell>
          <cell r="C1016" t="str">
            <v>icador</v>
          </cell>
        </row>
        <row r="1017">
          <cell r="A1017" t="str">
            <v>----- -----</v>
          </cell>
          <cell r="B1017" t="str">
            <v>--</v>
          </cell>
          <cell r="C1017" t="str">
            <v>-------------------------</v>
          </cell>
        </row>
        <row r="1018">
          <cell r="A1018" t="str">
            <v>1 Conta</v>
          </cell>
          <cell r="B1018" t="str">
            <v>C</v>
          </cell>
          <cell r="C1018" t="str">
            <v>ontábil</v>
          </cell>
        </row>
        <row r="1019">
          <cell r="A1019" t="str">
            <v>2 Estru</v>
          </cell>
          <cell r="B1019" t="str">
            <v>tu</v>
          </cell>
          <cell r="C1019" t="str">
            <v>ra</v>
          </cell>
        </row>
        <row r="1021">
          <cell r="A1021" t="str">
            <v>Tipo    Con</v>
          </cell>
          <cell r="B1021" t="str">
            <v>ju</v>
          </cell>
          <cell r="C1021" t="str">
            <v>nto                         Inicial            Final</v>
          </cell>
        </row>
        <row r="1022">
          <cell r="A1022" t="str">
            <v>------- ---</v>
          </cell>
          <cell r="B1022" t="str">
            <v>--</v>
          </cell>
          <cell r="C1022" t="str">
            <v>--------------------------- ------------------ ------------------</v>
          </cell>
        </row>
        <row r="1023">
          <cell r="A1023" t="str">
            <v>Regra   Con</v>
          </cell>
          <cell r="B1023" t="str">
            <v>ta</v>
          </cell>
          <cell r="C1023" t="str">
            <v>Contábil                   10.00.00.00        99.99.99.99</v>
          </cell>
        </row>
        <row r="1024">
          <cell r="A1024" t="str">
            <v>Regra   Est</v>
          </cell>
          <cell r="B1024" t="str">
            <v>ab</v>
          </cell>
          <cell r="C1024" t="str">
            <v>elecimento                  801                802</v>
          </cell>
        </row>
        <row r="1025">
          <cell r="A1025" t="str">
            <v>Regra   Uni</v>
          </cell>
          <cell r="B1025" t="str">
            <v>d</v>
          </cell>
          <cell r="C1025" t="str">
            <v>Negócio                     BA                 PA</v>
          </cell>
        </row>
        <row r="1027">
          <cell r="C1027" t="str">
            <v>Unid Organizacional: 800</v>
          </cell>
        </row>
        <row r="1028">
          <cell r="C1028" t="str">
            <v>Plano Contas: Geral</v>
          </cell>
        </row>
        <row r="1029">
          <cell r="C1029" t="str">
            <v>Plano CCusto: Urucum</v>
          </cell>
        </row>
        <row r="1030">
          <cell r="C1030" t="str">
            <v>Cenário Contábil: Fiscal</v>
          </cell>
        </row>
        <row r="1031">
          <cell r="C1031" t="str">
            <v>Exercício Contábil: 2008</v>
          </cell>
        </row>
        <row r="1032">
          <cell r="C1032" t="str">
            <v>Período Atual: 03</v>
          </cell>
        </row>
        <row r="1033">
          <cell r="C1033" t="str">
            <v>Sumaria Estab: Sim</v>
          </cell>
        </row>
        <row r="1034">
          <cell r="C1034" t="str">
            <v>Sumaria Unid Negoc: Sim</v>
          </cell>
        </row>
        <row r="1035">
          <cell r="C1035" t="str">
            <v>Sumaria Ccusto: Sim</v>
          </cell>
        </row>
        <row r="1036">
          <cell r="C1036" t="str">
            <v>Finalidade Base: Corrente</v>
          </cell>
        </row>
        <row r="1037">
          <cell r="C1037" t="str">
            <v>Finalid Converte: Corrente</v>
          </cell>
        </row>
        <row r="1038">
          <cell r="C1038" t="str">
            <v>Data Cotação: 26/10/2005</v>
          </cell>
        </row>
        <row r="1039">
          <cell r="C1039" t="str">
            <v>Consid Cta Internac: Não</v>
          </cell>
        </row>
        <row r="1040">
          <cell r="C1040" t="str">
            <v>Impr Period Anterior: Não</v>
          </cell>
        </row>
        <row r="1041">
          <cell r="C1041" t="str">
            <v>Impr Cta Sem Sdo: Não</v>
          </cell>
        </row>
        <row r="1042">
          <cell r="C1042" t="str">
            <v>Somente Cta Analit: Não</v>
          </cell>
        </row>
        <row r="1043">
          <cell r="C1043" t="str">
            <v>Consid Apurac Restdo: Não</v>
          </cell>
        </row>
        <row r="1044">
          <cell r="C1044" t="str">
            <v>Mostra sem Aprop CC: Não</v>
          </cell>
        </row>
        <row r="1045">
          <cell r="C1045" t="str">
            <v>Nível Estrutura: 999</v>
          </cell>
        </row>
        <row r="1046">
          <cell r="C1046" t="str">
            <v>Idioma Apresentação: Por</v>
          </cell>
        </row>
        <row r="1047">
          <cell r="C1047" t="str">
            <v>Parte Fixa: ########</v>
          </cell>
        </row>
        <row r="1048">
          <cell r="C1048" t="str">
            <v>Parte Exceção: ########</v>
          </cell>
        </row>
        <row r="1049">
          <cell r="C1049" t="str">
            <v>Parte Fixa CCusto: ######</v>
          </cell>
        </row>
        <row r="1050">
          <cell r="C1050" t="str">
            <v>Parte Exceção: ######</v>
          </cell>
        </row>
        <row r="1051">
          <cell r="C1051" t="str">
            <v>Gera Planilha: Não</v>
          </cell>
        </row>
        <row r="1052">
          <cell r="C1052" t="str">
            <v>Arq Planilha:</v>
          </cell>
        </row>
        <row r="1053">
          <cell r="C1053" t="str">
            <v>Caracter Delimitador: ;</v>
          </cell>
        </row>
        <row r="1054">
          <cell r="C1054" t="str">
            <v>Tempo Execução: 00:00:24</v>
          </cell>
        </row>
        <row r="1092">
          <cell r="A1092" t="str">
            <v>Página Parâ</v>
          </cell>
          <cell r="B1092" t="str">
            <v>me</v>
          </cell>
          <cell r="C1092" t="str">
            <v>tros --------------------------------------------------------------</v>
          </cell>
          <cell r="D1092" t="str">
            <v>-------------------</v>
          </cell>
          <cell r="E1092" t="str">
            <v>-</v>
          </cell>
          <cell r="F1092" t="str">
            <v>-------------------</v>
          </cell>
          <cell r="G1092" t="e">
            <v>#NAME?</v>
          </cell>
          <cell r="H1092" t="str">
            <v>07AB - 1.00.01.068</v>
          </cell>
        </row>
        <row r="1093">
          <cell r="A1093" t="str">
            <v>_x000C_</v>
          </cell>
        </row>
      </sheetData>
      <sheetData sheetId="6">
        <row r="1">
          <cell r="A1" t="str">
            <v>-----------</v>
          </cell>
          <cell r="B1" t="str">
            <v>--</v>
          </cell>
          <cell r="C1" t="str">
            <v>-------------------------------------------------------------------</v>
          </cell>
          <cell r="D1" t="str">
            <v>-------------------</v>
          </cell>
          <cell r="E1" t="str">
            <v>-</v>
          </cell>
          <cell r="F1" t="str">
            <v>-------------------</v>
          </cell>
          <cell r="G1" t="str">
            <v>-------------------</v>
          </cell>
          <cell r="H1" t="str">
            <v>----- Página:</v>
          </cell>
          <cell r="I1">
            <v>1</v>
          </cell>
        </row>
        <row r="2">
          <cell r="A2" t="str">
            <v>Urucum Mine</v>
          </cell>
          <cell r="B2" t="str">
            <v>ra</v>
          </cell>
          <cell r="C2" t="str">
            <v>ção S.A</v>
          </cell>
          <cell r="H2" t="str">
            <v>Balancete</v>
          </cell>
        </row>
        <row r="3">
          <cell r="A3" t="str">
            <v>Período: 01</v>
          </cell>
          <cell r="B3" t="str">
            <v>/0</v>
          </cell>
          <cell r="C3" t="str">
            <v>4/2008 A 30/04/2008 -----------------------------------------------</v>
          </cell>
          <cell r="D3" t="str">
            <v>-------------------</v>
          </cell>
          <cell r="E3" t="str">
            <v>-</v>
          </cell>
          <cell r="F3" t="str">
            <v>-------------------</v>
          </cell>
          <cell r="G3" t="str">
            <v>-------------------</v>
          </cell>
          <cell r="H3" t="str">
            <v>06/05/2008 - 09:0</v>
          </cell>
          <cell r="I3">
            <v>6</v>
          </cell>
        </row>
        <row r="5">
          <cell r="A5" t="str">
            <v>Título</v>
          </cell>
          <cell r="D5" t="str">
            <v>Saldo Inicial</v>
          </cell>
          <cell r="F5" t="str">
            <v>Débito</v>
          </cell>
          <cell r="G5" t="str">
            <v>Crédito</v>
          </cell>
          <cell r="H5" t="str">
            <v>Saldo Final</v>
          </cell>
        </row>
        <row r="6">
          <cell r="A6" t="str">
            <v>-----------</v>
          </cell>
          <cell r="B6" t="str">
            <v>--</v>
          </cell>
          <cell r="C6" t="str">
            <v>-------------------------------------------------------------------</v>
          </cell>
          <cell r="D6" t="str">
            <v>-----------------</v>
          </cell>
          <cell r="F6" t="str">
            <v>------------------</v>
          </cell>
          <cell r="G6" t="str">
            <v>------------------</v>
          </cell>
          <cell r="H6" t="str">
            <v>-----------------</v>
          </cell>
        </row>
        <row r="7">
          <cell r="A7" t="str">
            <v>10.00.00.00</v>
          </cell>
          <cell r="B7" t="str">
            <v>-</v>
          </cell>
          <cell r="C7" t="str">
            <v>Ativo</v>
          </cell>
          <cell r="D7">
            <v>172536683.21000001</v>
          </cell>
          <cell r="E7" t="str">
            <v>D</v>
          </cell>
          <cell r="F7">
            <v>192670662.72</v>
          </cell>
          <cell r="G7">
            <v>178449938.24000001</v>
          </cell>
          <cell r="H7">
            <v>186757407.69</v>
          </cell>
          <cell r="I7" t="str">
            <v>D</v>
          </cell>
        </row>
        <row r="8">
          <cell r="A8" t="str">
            <v>11.00.00.00</v>
          </cell>
          <cell r="B8" t="str">
            <v>-</v>
          </cell>
          <cell r="C8" t="str">
            <v>Circulante</v>
          </cell>
          <cell r="D8">
            <v>104555363.38</v>
          </cell>
          <cell r="E8" t="str">
            <v>D</v>
          </cell>
          <cell r="F8">
            <v>188579729.16</v>
          </cell>
          <cell r="G8">
            <v>175490961.53</v>
          </cell>
          <cell r="H8">
            <v>117644131.01000001</v>
          </cell>
          <cell r="I8" t="str">
            <v>D</v>
          </cell>
        </row>
        <row r="9">
          <cell r="A9" t="str">
            <v>11.01.00.00</v>
          </cell>
          <cell r="B9" t="str">
            <v>-</v>
          </cell>
          <cell r="C9" t="str">
            <v>Disponivel</v>
          </cell>
          <cell r="D9">
            <v>349621.37</v>
          </cell>
          <cell r="E9" t="str">
            <v>D</v>
          </cell>
          <cell r="F9">
            <v>77483924.930000007</v>
          </cell>
          <cell r="G9">
            <v>68836230.75</v>
          </cell>
          <cell r="H9">
            <v>8997315.5500000007</v>
          </cell>
          <cell r="I9" t="str">
            <v>D</v>
          </cell>
        </row>
        <row r="10">
          <cell r="A10" t="str">
            <v>11.01.01.00</v>
          </cell>
          <cell r="B10" t="str">
            <v>-</v>
          </cell>
          <cell r="C10" t="str">
            <v>Caixa</v>
          </cell>
          <cell r="D10">
            <v>3000</v>
          </cell>
          <cell r="E10" t="str">
            <v>D</v>
          </cell>
          <cell r="F10">
            <v>2624.34</v>
          </cell>
          <cell r="G10">
            <v>2624.34</v>
          </cell>
          <cell r="H10">
            <v>3000</v>
          </cell>
          <cell r="I10" t="str">
            <v>D</v>
          </cell>
        </row>
        <row r="11">
          <cell r="A11" t="str">
            <v>11.01.01.01</v>
          </cell>
          <cell r="B11" t="str">
            <v>-</v>
          </cell>
          <cell r="C11" t="str">
            <v>Caixa  - Fundo Fixo</v>
          </cell>
          <cell r="D11">
            <v>3000</v>
          </cell>
          <cell r="E11" t="str">
            <v>D</v>
          </cell>
          <cell r="F11">
            <v>2624.34</v>
          </cell>
          <cell r="G11">
            <v>2624.34</v>
          </cell>
          <cell r="H11">
            <v>3000</v>
          </cell>
          <cell r="I11" t="str">
            <v>D</v>
          </cell>
        </row>
        <row r="12">
          <cell r="A12" t="str">
            <v>11.01.02.00</v>
          </cell>
          <cell r="B12" t="str">
            <v>-</v>
          </cell>
          <cell r="C12" t="str">
            <v>Bancos Conta Movimentos</v>
          </cell>
          <cell r="D12">
            <v>333073.84000000003</v>
          </cell>
          <cell r="E12" t="str">
            <v>D</v>
          </cell>
          <cell r="F12">
            <v>68240914.5</v>
          </cell>
          <cell r="G12">
            <v>68310040.090000004</v>
          </cell>
          <cell r="H12">
            <v>263948.25</v>
          </cell>
          <cell r="I12" t="str">
            <v>D</v>
          </cell>
        </row>
        <row r="13">
          <cell r="A13" t="str">
            <v>11.01.02.01</v>
          </cell>
          <cell r="B13" t="str">
            <v>-</v>
          </cell>
          <cell r="C13" t="str">
            <v>Bancos Conta Movimentos</v>
          </cell>
          <cell r="D13">
            <v>333073.84000000003</v>
          </cell>
          <cell r="E13" t="str">
            <v>D</v>
          </cell>
          <cell r="F13">
            <v>29975037.600000001</v>
          </cell>
          <cell r="G13">
            <v>30044163.190000001</v>
          </cell>
          <cell r="H13">
            <v>263948.25</v>
          </cell>
          <cell r="I13" t="str">
            <v>D</v>
          </cell>
        </row>
        <row r="14">
          <cell r="A14" t="str">
            <v>11.01.02.95</v>
          </cell>
          <cell r="B14" t="str">
            <v>-</v>
          </cell>
          <cell r="C14" t="str">
            <v>Transitoria de Cambio (Euro)</v>
          </cell>
          <cell r="D14">
            <v>0</v>
          </cell>
          <cell r="F14">
            <v>6405960.96</v>
          </cell>
          <cell r="G14">
            <v>6405960.96</v>
          </cell>
          <cell r="H14">
            <v>0</v>
          </cell>
        </row>
        <row r="15">
          <cell r="A15" t="str">
            <v>11.01.02.97</v>
          </cell>
          <cell r="B15" t="str">
            <v>-</v>
          </cell>
          <cell r="C15" t="str">
            <v>Transitoria de Cambio (dolar)</v>
          </cell>
          <cell r="D15">
            <v>0</v>
          </cell>
          <cell r="F15">
            <v>12110958.1</v>
          </cell>
          <cell r="G15">
            <v>12110958.1</v>
          </cell>
          <cell r="H15">
            <v>0</v>
          </cell>
        </row>
        <row r="16">
          <cell r="A16" t="str">
            <v>11.01.02.98</v>
          </cell>
          <cell r="B16" t="str">
            <v>-</v>
          </cell>
          <cell r="C16" t="str">
            <v>Transitoria de Caixa e Bancos</v>
          </cell>
          <cell r="D16">
            <v>0</v>
          </cell>
          <cell r="F16">
            <v>19748957.84</v>
          </cell>
          <cell r="G16">
            <v>19748957.84</v>
          </cell>
          <cell r="H16">
            <v>0</v>
          </cell>
        </row>
        <row r="17">
          <cell r="A17" t="str">
            <v>11.01.03.00</v>
          </cell>
          <cell r="B17" t="str">
            <v>-</v>
          </cell>
          <cell r="C17" t="str">
            <v>Aplicac. Financ.- Liq. Imediata</v>
          </cell>
          <cell r="D17">
            <v>13547.53</v>
          </cell>
          <cell r="E17" t="str">
            <v>D</v>
          </cell>
          <cell r="F17">
            <v>9240386.0899999999</v>
          </cell>
          <cell r="G17">
            <v>523566.32</v>
          </cell>
          <cell r="H17">
            <v>8730367.3000000007</v>
          </cell>
          <cell r="I17" t="str">
            <v>D</v>
          </cell>
        </row>
        <row r="18">
          <cell r="A18" t="str">
            <v>11.01.03.01</v>
          </cell>
          <cell r="B18" t="str">
            <v>-</v>
          </cell>
          <cell r="C18" t="str">
            <v>Aplicac. Financ. - Liq Imediata</v>
          </cell>
          <cell r="D18">
            <v>0</v>
          </cell>
          <cell r="F18">
            <v>3509302.35</v>
          </cell>
          <cell r="G18">
            <v>561</v>
          </cell>
          <cell r="H18">
            <v>3508741.35</v>
          </cell>
          <cell r="I18" t="str">
            <v>D</v>
          </cell>
        </row>
        <row r="19">
          <cell r="A19" t="str">
            <v>11.01.03.02</v>
          </cell>
          <cell r="B19" t="str">
            <v>-</v>
          </cell>
          <cell r="C19" t="str">
            <v>Assistencia Financeira Cvrd</v>
          </cell>
          <cell r="D19">
            <v>13547.53</v>
          </cell>
          <cell r="E19" t="str">
            <v>D</v>
          </cell>
          <cell r="F19">
            <v>5731083.7400000002</v>
          </cell>
          <cell r="G19">
            <v>523005.32</v>
          </cell>
          <cell r="H19">
            <v>5221625.95</v>
          </cell>
          <cell r="I19" t="str">
            <v>D</v>
          </cell>
        </row>
        <row r="20">
          <cell r="A20" t="str">
            <v>11.05.00.00</v>
          </cell>
          <cell r="B20" t="str">
            <v>-</v>
          </cell>
          <cell r="C20" t="str">
            <v>Contas a Receber</v>
          </cell>
          <cell r="D20">
            <v>35771357.200000003</v>
          </cell>
          <cell r="E20" t="str">
            <v>D</v>
          </cell>
          <cell r="F20">
            <v>89504865.75</v>
          </cell>
          <cell r="G20">
            <v>80477710.239999995</v>
          </cell>
          <cell r="H20">
            <v>44798512.710000001</v>
          </cell>
          <cell r="I20" t="str">
            <v>D</v>
          </cell>
        </row>
        <row r="21">
          <cell r="A21" t="str">
            <v>11.05.01.00</v>
          </cell>
          <cell r="B21" t="str">
            <v>-</v>
          </cell>
          <cell r="C21" t="str">
            <v>Clientes no Pais</v>
          </cell>
          <cell r="D21">
            <v>7226808.1299999999</v>
          </cell>
          <cell r="E21" t="str">
            <v>D</v>
          </cell>
          <cell r="F21">
            <v>43199058.159999996</v>
          </cell>
          <cell r="G21">
            <v>47356386.18</v>
          </cell>
          <cell r="H21">
            <v>3069480.11</v>
          </cell>
          <cell r="I21" t="str">
            <v>D</v>
          </cell>
        </row>
        <row r="22">
          <cell r="A22" t="str">
            <v>11.05.01.01</v>
          </cell>
          <cell r="B22" t="str">
            <v>-</v>
          </cell>
          <cell r="C22" t="str">
            <v>Clientes no Pais</v>
          </cell>
          <cell r="D22">
            <v>7226808.1299999999</v>
          </cell>
          <cell r="E22" t="str">
            <v>D</v>
          </cell>
          <cell r="F22">
            <v>9155444.9199999999</v>
          </cell>
          <cell r="G22">
            <v>13315772.939999999</v>
          </cell>
          <cell r="H22">
            <v>3066480.11</v>
          </cell>
          <cell r="I22" t="str">
            <v>D</v>
          </cell>
        </row>
        <row r="23">
          <cell r="A23" t="str">
            <v>11.05.01.96</v>
          </cell>
          <cell r="B23" t="str">
            <v>-</v>
          </cell>
          <cell r="C23" t="str">
            <v>Transit. de Substituicao - ACR</v>
          </cell>
          <cell r="D23">
            <v>0</v>
          </cell>
          <cell r="F23">
            <v>6069954.0300000003</v>
          </cell>
          <cell r="G23">
            <v>6069954.0300000003</v>
          </cell>
          <cell r="H23">
            <v>0</v>
          </cell>
        </row>
        <row r="24">
          <cell r="A24" t="str">
            <v>11.05.01.97</v>
          </cell>
          <cell r="B24" t="str">
            <v>-</v>
          </cell>
          <cell r="C24" t="str">
            <v>Transit. de Faturamento/Cobranca</v>
          </cell>
          <cell r="D24">
            <v>0</v>
          </cell>
          <cell r="F24">
            <v>27623910.98</v>
          </cell>
          <cell r="G24">
            <v>27623910.98</v>
          </cell>
          <cell r="H24">
            <v>0</v>
          </cell>
        </row>
        <row r="25">
          <cell r="A25" t="str">
            <v>11.05.01.98</v>
          </cell>
          <cell r="B25" t="str">
            <v>-</v>
          </cell>
          <cell r="C25" t="str">
            <v>Transit. Devolução de Clientes</v>
          </cell>
          <cell r="D25">
            <v>0</v>
          </cell>
          <cell r="F25">
            <v>3000</v>
          </cell>
          <cell r="G25">
            <v>0</v>
          </cell>
          <cell r="H25">
            <v>3000</v>
          </cell>
          <cell r="I25" t="str">
            <v>D</v>
          </cell>
        </row>
        <row r="26">
          <cell r="A26" t="str">
            <v>11.05.01.99</v>
          </cell>
          <cell r="B26" t="str">
            <v>-</v>
          </cell>
          <cell r="C26" t="str">
            <v>Transit. de Encontro de Contas</v>
          </cell>
          <cell r="D26">
            <v>0</v>
          </cell>
          <cell r="F26">
            <v>346748.23</v>
          </cell>
          <cell r="G26">
            <v>346748.23</v>
          </cell>
          <cell r="H26">
            <v>0</v>
          </cell>
        </row>
        <row r="27">
          <cell r="A27" t="str">
            <v>11.05.02.00</v>
          </cell>
          <cell r="B27" t="str">
            <v>-</v>
          </cell>
          <cell r="C27" t="str">
            <v>Clientes no Exterior</v>
          </cell>
          <cell r="D27">
            <v>6640982.8799999999</v>
          </cell>
          <cell r="E27" t="str">
            <v>D</v>
          </cell>
          <cell r="F27">
            <v>22339755.969999999</v>
          </cell>
          <cell r="G27">
            <v>25243928.289999999</v>
          </cell>
          <cell r="H27">
            <v>3736810.56</v>
          </cell>
          <cell r="I27" t="str">
            <v>D</v>
          </cell>
        </row>
        <row r="28">
          <cell r="A28" t="str">
            <v>11.05.02.01</v>
          </cell>
          <cell r="B28" t="str">
            <v>-</v>
          </cell>
          <cell r="C28" t="str">
            <v>Clientes no Exterior</v>
          </cell>
          <cell r="D28">
            <v>6640982.8799999999</v>
          </cell>
          <cell r="E28" t="str">
            <v>D</v>
          </cell>
          <cell r="F28">
            <v>10142771.52</v>
          </cell>
          <cell r="G28">
            <v>13046943.84</v>
          </cell>
          <cell r="H28">
            <v>3736810.56</v>
          </cell>
          <cell r="I28" t="str">
            <v>D</v>
          </cell>
        </row>
        <row r="29">
          <cell r="A29" t="str">
            <v>11.05.02.02</v>
          </cell>
          <cell r="B29" t="str">
            <v>-</v>
          </cell>
          <cell r="C29" t="str">
            <v>(-) Adiantam. Cambio Exportacao</v>
          </cell>
          <cell r="D29">
            <v>0</v>
          </cell>
          <cell r="F29">
            <v>12196984.449999999</v>
          </cell>
          <cell r="G29">
            <v>12196984.449999999</v>
          </cell>
          <cell r="H29">
            <v>0</v>
          </cell>
        </row>
        <row r="30">
          <cell r="A30" t="str">
            <v>11.05.03.00</v>
          </cell>
          <cell r="B30" t="str">
            <v>-</v>
          </cell>
          <cell r="C30" t="str">
            <v>Clientes Cias do Grupo</v>
          </cell>
          <cell r="D30">
            <v>26275321.93</v>
          </cell>
          <cell r="E30" t="str">
            <v>D</v>
          </cell>
          <cell r="F30">
            <v>19845867.510000002</v>
          </cell>
          <cell r="G30">
            <v>7877395.7699999996</v>
          </cell>
          <cell r="H30">
            <v>38243793.670000002</v>
          </cell>
          <cell r="I30" t="str">
            <v>D</v>
          </cell>
        </row>
        <row r="31">
          <cell r="A31" t="str">
            <v>11.05.03.05</v>
          </cell>
          <cell r="B31" t="str">
            <v>-</v>
          </cell>
          <cell r="C31" t="str">
            <v>Clientes C.Grupo- Sibra</v>
          </cell>
          <cell r="D31">
            <v>2757579.5</v>
          </cell>
          <cell r="E31" t="str">
            <v>D</v>
          </cell>
          <cell r="F31">
            <v>3887770.85</v>
          </cell>
          <cell r="G31">
            <v>241504.97</v>
          </cell>
          <cell r="H31">
            <v>6403845.3799999999</v>
          </cell>
          <cell r="I31" t="str">
            <v>D</v>
          </cell>
        </row>
        <row r="32">
          <cell r="A32" t="str">
            <v>11.05.03.22</v>
          </cell>
          <cell r="B32" t="str">
            <v>-</v>
          </cell>
          <cell r="C32" t="str">
            <v>Clientes C.Grupo Cvrd-CVRDI</v>
          </cell>
          <cell r="D32">
            <v>23517742.43</v>
          </cell>
          <cell r="E32" t="str">
            <v>D</v>
          </cell>
          <cell r="F32">
            <v>15958096.66</v>
          </cell>
          <cell r="G32">
            <v>7635890.7999999998</v>
          </cell>
          <cell r="H32">
            <v>31839948.289999999</v>
          </cell>
          <cell r="I32" t="str">
            <v>D</v>
          </cell>
        </row>
        <row r="33">
          <cell r="A33" t="str">
            <v>11.05.06.00</v>
          </cell>
          <cell r="B33" t="str">
            <v>-</v>
          </cell>
          <cell r="C33" t="str">
            <v>(-) Prov. P/ Devedores Duvidosos</v>
          </cell>
          <cell r="D33">
            <v>251571.63</v>
          </cell>
          <cell r="E33" t="str">
            <v>C</v>
          </cell>
          <cell r="F33">
            <v>0</v>
          </cell>
          <cell r="G33">
            <v>0</v>
          </cell>
          <cell r="H33">
            <v>251571.63</v>
          </cell>
          <cell r="I33" t="str">
            <v>C</v>
          </cell>
        </row>
        <row r="34">
          <cell r="A34" t="str">
            <v>11.05.06.01</v>
          </cell>
          <cell r="B34" t="str">
            <v>-</v>
          </cell>
          <cell r="C34" t="str">
            <v>(-) Prov. P/ Devedores Duvidosos</v>
          </cell>
          <cell r="D34">
            <v>251571.63</v>
          </cell>
          <cell r="E34" t="str">
            <v>C</v>
          </cell>
          <cell r="F34">
            <v>0</v>
          </cell>
          <cell r="G34">
            <v>0</v>
          </cell>
          <cell r="H34">
            <v>251571.63</v>
          </cell>
          <cell r="I34" t="str">
            <v>C</v>
          </cell>
        </row>
        <row r="35">
          <cell r="A35" t="str">
            <v>11.05.08.00</v>
          </cell>
          <cell r="B35" t="str">
            <v>-</v>
          </cell>
          <cell r="C35" t="str">
            <v>(-)Câmbios Pagos Não Liberados</v>
          </cell>
          <cell r="D35">
            <v>4120184.11</v>
          </cell>
          <cell r="E35" t="str">
            <v>C</v>
          </cell>
          <cell r="F35">
            <v>4120184.11</v>
          </cell>
          <cell r="G35">
            <v>0</v>
          </cell>
          <cell r="H35">
            <v>0</v>
          </cell>
        </row>
        <row r="36">
          <cell r="A36" t="str">
            <v>11.05.08.01</v>
          </cell>
          <cell r="B36" t="str">
            <v>-</v>
          </cell>
          <cell r="C36" t="str">
            <v>(-)Câmbios Pagos Não Liberados</v>
          </cell>
          <cell r="D36">
            <v>4120184.11</v>
          </cell>
          <cell r="E36" t="str">
            <v>C</v>
          </cell>
          <cell r="F36">
            <v>4120184.11</v>
          </cell>
          <cell r="G36">
            <v>0</v>
          </cell>
          <cell r="H36">
            <v>0</v>
          </cell>
        </row>
        <row r="37">
          <cell r="A37" t="str">
            <v>11.10.00.00</v>
          </cell>
          <cell r="B37" t="str">
            <v>-</v>
          </cell>
          <cell r="C37" t="str">
            <v>Estoques</v>
          </cell>
          <cell r="D37">
            <v>54893100.93</v>
          </cell>
          <cell r="E37" t="str">
            <v>D</v>
          </cell>
          <cell r="F37">
            <v>17947710.399999999</v>
          </cell>
          <cell r="G37">
            <v>19481487.219999999</v>
          </cell>
          <cell r="H37">
            <v>53359324.109999999</v>
          </cell>
          <cell r="I37" t="str">
            <v>D</v>
          </cell>
        </row>
        <row r="38">
          <cell r="A38" t="str">
            <v>11.10.01.00</v>
          </cell>
          <cell r="B38" t="str">
            <v>-</v>
          </cell>
          <cell r="C38" t="str">
            <v>Produtos Acabados</v>
          </cell>
          <cell r="D38">
            <v>5501854.2699999996</v>
          </cell>
          <cell r="E38" t="str">
            <v>D</v>
          </cell>
          <cell r="F38">
            <v>10154659.82</v>
          </cell>
          <cell r="G38">
            <v>9216887.7599999998</v>
          </cell>
          <cell r="H38">
            <v>6439626.3300000001</v>
          </cell>
          <cell r="I38" t="str">
            <v>D</v>
          </cell>
        </row>
        <row r="39">
          <cell r="A39" t="str">
            <v>11.10.01.01</v>
          </cell>
          <cell r="B39" t="str">
            <v>-</v>
          </cell>
          <cell r="C39" t="str">
            <v>Produtos Acabados - Ligas</v>
          </cell>
          <cell r="D39">
            <v>6062393.0599999996</v>
          </cell>
          <cell r="E39" t="str">
            <v>D</v>
          </cell>
          <cell r="F39">
            <v>354722.86</v>
          </cell>
          <cell r="G39">
            <v>0</v>
          </cell>
          <cell r="H39">
            <v>6417115.9199999999</v>
          </cell>
          <cell r="I39" t="str">
            <v>D</v>
          </cell>
        </row>
        <row r="40">
          <cell r="A40" t="str">
            <v>11.10.01.02</v>
          </cell>
          <cell r="B40" t="str">
            <v>-</v>
          </cell>
          <cell r="C40" t="str">
            <v>Produtos Acabados - Minérios</v>
          </cell>
          <cell r="D40">
            <v>8270.9599999999991</v>
          </cell>
          <cell r="E40" t="str">
            <v>D</v>
          </cell>
          <cell r="F40">
            <v>14239.45</v>
          </cell>
          <cell r="G40">
            <v>0</v>
          </cell>
          <cell r="H40">
            <v>22510.41</v>
          </cell>
          <cell r="I40" t="str">
            <v>D</v>
          </cell>
        </row>
        <row r="41">
          <cell r="A41" t="str">
            <v>11.10.01.90</v>
          </cell>
          <cell r="B41" t="str">
            <v>-</v>
          </cell>
          <cell r="C41" t="str">
            <v>Produto Acabado em Transito - Minerios</v>
          </cell>
          <cell r="D41">
            <v>568809.75</v>
          </cell>
          <cell r="E41" t="str">
            <v>C</v>
          </cell>
          <cell r="F41">
            <v>568809.75</v>
          </cell>
          <cell r="G41">
            <v>0</v>
          </cell>
          <cell r="H41">
            <v>0</v>
          </cell>
        </row>
        <row r="42">
          <cell r="A42" t="str">
            <v>11.10.01.98</v>
          </cell>
          <cell r="B42" t="str">
            <v>-</v>
          </cell>
          <cell r="C42" t="str">
            <v>Ordens de Producao - Ligas</v>
          </cell>
          <cell r="D42">
            <v>0</v>
          </cell>
          <cell r="F42">
            <v>2970643.53</v>
          </cell>
          <cell r="G42">
            <v>2970643.53</v>
          </cell>
          <cell r="H42">
            <v>0</v>
          </cell>
        </row>
        <row r="43">
          <cell r="A43" t="str">
            <v>11.10.01.99</v>
          </cell>
          <cell r="B43" t="str">
            <v>-</v>
          </cell>
          <cell r="C43" t="str">
            <v>Ordens de Producao - Minerios</v>
          </cell>
          <cell r="D43">
            <v>0</v>
          </cell>
          <cell r="F43">
            <v>6246244.2300000004</v>
          </cell>
          <cell r="G43">
            <v>6246244.2300000004</v>
          </cell>
          <cell r="H43">
            <v>0</v>
          </cell>
        </row>
        <row r="44">
          <cell r="A44" t="str">
            <v>11.10.05.00</v>
          </cell>
          <cell r="B44" t="str">
            <v>-</v>
          </cell>
          <cell r="C44" t="str">
            <v>Remessa para Industrializacao</v>
          </cell>
          <cell r="D44">
            <v>75386.539999999994</v>
          </cell>
          <cell r="E44" t="str">
            <v>D</v>
          </cell>
          <cell r="F44">
            <v>0</v>
          </cell>
          <cell r="G44">
            <v>0</v>
          </cell>
          <cell r="H44">
            <v>75386.539999999994</v>
          </cell>
          <cell r="I44" t="str">
            <v>D</v>
          </cell>
        </row>
        <row r="45">
          <cell r="A45" t="str">
            <v>11.10.05.01</v>
          </cell>
          <cell r="B45" t="str">
            <v>-</v>
          </cell>
          <cell r="C45" t="str">
            <v>Remessa para Industrializacao</v>
          </cell>
          <cell r="D45">
            <v>75386.539999999994</v>
          </cell>
          <cell r="E45" t="str">
            <v>D</v>
          </cell>
          <cell r="F45">
            <v>0</v>
          </cell>
          <cell r="G45">
            <v>0</v>
          </cell>
          <cell r="H45">
            <v>75386.539999999994</v>
          </cell>
          <cell r="I45" t="str">
            <v>D</v>
          </cell>
        </row>
        <row r="46">
          <cell r="A46" t="str">
            <v>11.10.20.00</v>
          </cell>
          <cell r="B46" t="str">
            <v>-</v>
          </cell>
          <cell r="C46" t="str">
            <v>Produtos Semi-Acabados</v>
          </cell>
          <cell r="D46">
            <v>47860639.280000001</v>
          </cell>
          <cell r="E46" t="str">
            <v>D</v>
          </cell>
          <cell r="F46">
            <v>6046067.8499999996</v>
          </cell>
          <cell r="G46">
            <v>8983391.7599999998</v>
          </cell>
          <cell r="H46">
            <v>44923315.369999997</v>
          </cell>
          <cell r="I46" t="str">
            <v>D</v>
          </cell>
        </row>
        <row r="47">
          <cell r="A47" t="str">
            <v>11.10.20.01</v>
          </cell>
          <cell r="B47" t="str">
            <v>-</v>
          </cell>
          <cell r="C47" t="str">
            <v>Prod.Semi-Acabados - Ligas</v>
          </cell>
          <cell r="D47">
            <v>3608857.11</v>
          </cell>
          <cell r="E47" t="str">
            <v>D</v>
          </cell>
          <cell r="F47">
            <v>0</v>
          </cell>
          <cell r="G47">
            <v>402936.51</v>
          </cell>
          <cell r="H47">
            <v>3205920.6</v>
          </cell>
          <cell r="I47" t="str">
            <v>D</v>
          </cell>
        </row>
        <row r="48">
          <cell r="A48" t="str">
            <v>11.10.20.02</v>
          </cell>
          <cell r="B48" t="str">
            <v>-</v>
          </cell>
          <cell r="C48" t="str">
            <v>Prod.Semi-Acabados - Minerios</v>
          </cell>
          <cell r="D48">
            <v>44245527.869999997</v>
          </cell>
          <cell r="E48" t="str">
            <v>D</v>
          </cell>
          <cell r="F48">
            <v>0</v>
          </cell>
          <cell r="G48">
            <v>2531322.2999999998</v>
          </cell>
          <cell r="H48">
            <v>41714205.57</v>
          </cell>
          <cell r="I48" t="str">
            <v>D</v>
          </cell>
        </row>
        <row r="49">
          <cell r="A49" t="str">
            <v>11.10.20.03</v>
          </cell>
          <cell r="B49" t="str">
            <v>-</v>
          </cell>
          <cell r="C49" t="str">
            <v>Sub-Produtos</v>
          </cell>
          <cell r="D49">
            <v>6254.38</v>
          </cell>
          <cell r="E49" t="str">
            <v>D</v>
          </cell>
          <cell r="F49">
            <v>42.71</v>
          </cell>
          <cell r="G49">
            <v>3107.81</v>
          </cell>
          <cell r="H49">
            <v>3189.28</v>
          </cell>
          <cell r="I49" t="str">
            <v>D</v>
          </cell>
        </row>
        <row r="50">
          <cell r="A50" t="str">
            <v>11.10.20.98</v>
          </cell>
          <cell r="B50" t="str">
            <v>-</v>
          </cell>
          <cell r="C50" t="str">
            <v>O.P Semi Acabados - Ligas</v>
          </cell>
          <cell r="D50">
            <v>0.08</v>
          </cell>
          <cell r="E50" t="str">
            <v>C</v>
          </cell>
          <cell r="F50">
            <v>2445026.33</v>
          </cell>
          <cell r="G50">
            <v>2445026.33</v>
          </cell>
          <cell r="H50">
            <v>0.08</v>
          </cell>
          <cell r="I50" t="str">
            <v>C</v>
          </cell>
        </row>
        <row r="51">
          <cell r="A51" t="str">
            <v>11.10.20.99</v>
          </cell>
          <cell r="B51" t="str">
            <v>-</v>
          </cell>
          <cell r="C51" t="str">
            <v>O.P Semi-Acabados - Minerios</v>
          </cell>
          <cell r="D51">
            <v>0</v>
          </cell>
          <cell r="F51">
            <v>3600998.81</v>
          </cell>
          <cell r="G51">
            <v>3600998.81</v>
          </cell>
          <cell r="H51">
            <v>0</v>
          </cell>
        </row>
        <row r="52">
          <cell r="A52" t="str">
            <v>11.10.25.00</v>
          </cell>
          <cell r="B52" t="str">
            <v>-</v>
          </cell>
          <cell r="C52" t="str">
            <v>(-) Prov. p/Perdas Prod. Semi-Acabados</v>
          </cell>
          <cell r="D52">
            <v>4314733.0599999996</v>
          </cell>
          <cell r="E52" t="str">
            <v>C</v>
          </cell>
          <cell r="F52">
            <v>0</v>
          </cell>
          <cell r="G52">
            <v>0</v>
          </cell>
          <cell r="H52">
            <v>4314733.0599999996</v>
          </cell>
          <cell r="I52" t="str">
            <v>C</v>
          </cell>
        </row>
        <row r="53">
          <cell r="A53" t="str">
            <v>11.10.25.01</v>
          </cell>
          <cell r="B53" t="str">
            <v>-</v>
          </cell>
          <cell r="C53" t="str">
            <v>(-) Prov. p/Perdas Prod. Semi-Acabados</v>
          </cell>
          <cell r="D53">
            <v>4314733.0599999996</v>
          </cell>
          <cell r="E53" t="str">
            <v>C</v>
          </cell>
          <cell r="F53">
            <v>0</v>
          </cell>
          <cell r="G53">
            <v>0</v>
          </cell>
          <cell r="H53">
            <v>4314733.0599999996</v>
          </cell>
          <cell r="I53" t="str">
            <v>C</v>
          </cell>
        </row>
        <row r="54">
          <cell r="A54" t="str">
            <v>11.10.30.00</v>
          </cell>
          <cell r="B54" t="str">
            <v>-</v>
          </cell>
          <cell r="C54" t="str">
            <v>Materia Prima</v>
          </cell>
          <cell r="D54">
            <v>195890.11</v>
          </cell>
          <cell r="E54" t="str">
            <v>D</v>
          </cell>
          <cell r="F54">
            <v>452604.68</v>
          </cell>
          <cell r="G54">
            <v>0</v>
          </cell>
          <cell r="H54">
            <v>648494.79</v>
          </cell>
          <cell r="I54" t="str">
            <v>D</v>
          </cell>
        </row>
        <row r="55">
          <cell r="A55" t="str">
            <v>11.10.30.01</v>
          </cell>
          <cell r="B55" t="str">
            <v>-</v>
          </cell>
          <cell r="C55" t="str">
            <v>M.Prima - Minerios</v>
          </cell>
          <cell r="D55">
            <v>0</v>
          </cell>
          <cell r="F55">
            <v>117016.35</v>
          </cell>
          <cell r="G55">
            <v>0</v>
          </cell>
          <cell r="H55">
            <v>117016.35</v>
          </cell>
          <cell r="I55" t="str">
            <v>D</v>
          </cell>
        </row>
        <row r="56">
          <cell r="A56" t="str">
            <v>11.10.30.11</v>
          </cell>
          <cell r="B56" t="str">
            <v>-</v>
          </cell>
          <cell r="C56" t="str">
            <v>M.Prima - Redutores</v>
          </cell>
          <cell r="D56">
            <v>78495.73</v>
          </cell>
          <cell r="E56" t="str">
            <v>D</v>
          </cell>
          <cell r="F56">
            <v>181821.88</v>
          </cell>
          <cell r="G56">
            <v>0</v>
          </cell>
          <cell r="H56">
            <v>260317.61</v>
          </cell>
          <cell r="I56" t="str">
            <v>D</v>
          </cell>
        </row>
        <row r="57">
          <cell r="A57" t="str">
            <v>11.10.30.12</v>
          </cell>
          <cell r="B57" t="str">
            <v>-</v>
          </cell>
          <cell r="C57" t="str">
            <v>M.Prima - Explosivos</v>
          </cell>
          <cell r="D57">
            <v>2842.34</v>
          </cell>
          <cell r="E57" t="str">
            <v>D</v>
          </cell>
          <cell r="F57">
            <v>1352.74</v>
          </cell>
          <cell r="G57">
            <v>0</v>
          </cell>
          <cell r="H57">
            <v>4195.08</v>
          </cell>
          <cell r="I57" t="str">
            <v>D</v>
          </cell>
        </row>
        <row r="58">
          <cell r="A58" t="str">
            <v>11.10.30.13</v>
          </cell>
          <cell r="B58" t="str">
            <v>-</v>
          </cell>
          <cell r="C58" t="str">
            <v>M.Prima - Fundentes</v>
          </cell>
          <cell r="D58">
            <v>62068.45</v>
          </cell>
          <cell r="E58" t="str">
            <v>D</v>
          </cell>
          <cell r="F58">
            <v>122119.66</v>
          </cell>
          <cell r="G58">
            <v>0</v>
          </cell>
          <cell r="H58">
            <v>184188.11</v>
          </cell>
          <cell r="I58" t="str">
            <v>D</v>
          </cell>
        </row>
        <row r="59">
          <cell r="A59" t="str">
            <v>11.10.30.14</v>
          </cell>
          <cell r="B59" t="str">
            <v>-</v>
          </cell>
          <cell r="C59" t="str">
            <v>M.Prima - Materiais Auxiliares</v>
          </cell>
          <cell r="D59">
            <v>52483.59</v>
          </cell>
          <cell r="E59" t="str">
            <v>D</v>
          </cell>
          <cell r="F59">
            <v>30294.05</v>
          </cell>
          <cell r="G59">
            <v>0</v>
          </cell>
          <cell r="H59">
            <v>82777.64</v>
          </cell>
          <cell r="I59" t="str">
            <v>D</v>
          </cell>
        </row>
        <row r="60">
          <cell r="A60" t="str">
            <v>11.10.31.00</v>
          </cell>
          <cell r="B60" t="str">
            <v>-</v>
          </cell>
          <cell r="C60" t="str">
            <v>Materia Prima em Transito</v>
          </cell>
          <cell r="D60">
            <v>10670.52</v>
          </cell>
          <cell r="E60" t="str">
            <v>C</v>
          </cell>
          <cell r="F60">
            <v>28806.400000000001</v>
          </cell>
          <cell r="G60">
            <v>0</v>
          </cell>
          <cell r="H60">
            <v>18135.88</v>
          </cell>
          <cell r="I60" t="str">
            <v>D</v>
          </cell>
        </row>
        <row r="61">
          <cell r="A61" t="str">
            <v>11.10.31.01</v>
          </cell>
          <cell r="B61" t="str">
            <v>-</v>
          </cell>
          <cell r="C61" t="str">
            <v>Materia Prima em Transito</v>
          </cell>
          <cell r="D61">
            <v>10670.52</v>
          </cell>
          <cell r="E61" t="str">
            <v>C</v>
          </cell>
          <cell r="F61">
            <v>28806.400000000001</v>
          </cell>
          <cell r="G61">
            <v>0</v>
          </cell>
          <cell r="H61">
            <v>18135.88</v>
          </cell>
          <cell r="I61" t="str">
            <v>D</v>
          </cell>
        </row>
        <row r="62">
          <cell r="A62" t="str">
            <v>11.10.40.00</v>
          </cell>
          <cell r="B62" t="str">
            <v>-</v>
          </cell>
          <cell r="C62" t="str">
            <v>Almoxarifado</v>
          </cell>
          <cell r="D62">
            <v>6062026.8300000001</v>
          </cell>
          <cell r="E62" t="str">
            <v>D</v>
          </cell>
          <cell r="F62">
            <v>322125.77</v>
          </cell>
          <cell r="G62">
            <v>204273.53</v>
          </cell>
          <cell r="H62">
            <v>6179879.0700000003</v>
          </cell>
          <cell r="I62" t="str">
            <v>D</v>
          </cell>
        </row>
        <row r="63">
          <cell r="A63" t="str">
            <v>11.10.40.01</v>
          </cell>
          <cell r="B63" t="str">
            <v>-</v>
          </cell>
          <cell r="C63" t="str">
            <v>Almox. - Insumos</v>
          </cell>
          <cell r="D63">
            <v>35719.61</v>
          </cell>
          <cell r="E63" t="str">
            <v>D</v>
          </cell>
          <cell r="F63">
            <v>872.75</v>
          </cell>
          <cell r="G63">
            <v>0</v>
          </cell>
          <cell r="H63">
            <v>36592.36</v>
          </cell>
          <cell r="I63" t="str">
            <v>D</v>
          </cell>
        </row>
        <row r="64">
          <cell r="A64" t="str">
            <v>11.10.40.04</v>
          </cell>
          <cell r="B64" t="str">
            <v>-</v>
          </cell>
          <cell r="C64" t="str">
            <v>Almox.Combust. e Lubrificantes</v>
          </cell>
          <cell r="D64">
            <v>133854.68</v>
          </cell>
          <cell r="E64" t="str">
            <v>D</v>
          </cell>
          <cell r="F64">
            <v>41503.160000000003</v>
          </cell>
          <cell r="G64">
            <v>0</v>
          </cell>
          <cell r="H64">
            <v>175357.84</v>
          </cell>
          <cell r="I64" t="str">
            <v>D</v>
          </cell>
        </row>
        <row r="65">
          <cell r="A65" t="str">
            <v>11.10.40.05</v>
          </cell>
          <cell r="B65" t="str">
            <v>-</v>
          </cell>
          <cell r="C65" t="str">
            <v>Almox.Mat. e Equip. Seguranca</v>
          </cell>
          <cell r="D65">
            <v>256340.75</v>
          </cell>
          <cell r="E65" t="str">
            <v>D</v>
          </cell>
          <cell r="F65">
            <v>0</v>
          </cell>
          <cell r="G65">
            <v>9853.4599999999991</v>
          </cell>
          <cell r="H65">
            <v>246487.29</v>
          </cell>
          <cell r="I65" t="str">
            <v>D</v>
          </cell>
        </row>
        <row r="66">
          <cell r="A66" t="str">
            <v>11.10.40.06</v>
          </cell>
          <cell r="B66" t="str">
            <v>-</v>
          </cell>
          <cell r="C66" t="str">
            <v>Almox. Materiais de Manutencao</v>
          </cell>
          <cell r="D66">
            <v>3128161.75</v>
          </cell>
          <cell r="E66" t="str">
            <v>D</v>
          </cell>
          <cell r="F66">
            <v>0</v>
          </cell>
          <cell r="G66">
            <v>92205.51</v>
          </cell>
          <cell r="H66">
            <v>3035956.24</v>
          </cell>
          <cell r="I66" t="str">
            <v>D</v>
          </cell>
        </row>
        <row r="67">
          <cell r="A67" t="str">
            <v>11.10.40.07</v>
          </cell>
          <cell r="B67" t="str">
            <v>-</v>
          </cell>
          <cell r="C67" t="str">
            <v>Almox. Materiais de Laboratorio</v>
          </cell>
          <cell r="D67">
            <v>19957.59</v>
          </cell>
          <cell r="E67" t="str">
            <v>D</v>
          </cell>
          <cell r="F67">
            <v>0</v>
          </cell>
          <cell r="G67">
            <v>2676.65</v>
          </cell>
          <cell r="H67">
            <v>17280.939999999999</v>
          </cell>
          <cell r="I67" t="str">
            <v>D</v>
          </cell>
        </row>
        <row r="68">
          <cell r="A68" t="str">
            <v>11.10.40.08</v>
          </cell>
          <cell r="B68" t="str">
            <v>-</v>
          </cell>
          <cell r="C68" t="str">
            <v>Almox. Embalagens</v>
          </cell>
          <cell r="D68">
            <v>20205.09</v>
          </cell>
          <cell r="E68" t="str">
            <v>D</v>
          </cell>
          <cell r="F68">
            <v>0</v>
          </cell>
          <cell r="G68">
            <v>0</v>
          </cell>
          <cell r="H68">
            <v>20205.09</v>
          </cell>
          <cell r="I68" t="str">
            <v>D</v>
          </cell>
        </row>
        <row r="69">
          <cell r="A69" t="str">
            <v>11.10.40.09</v>
          </cell>
          <cell r="B69" t="str">
            <v>-</v>
          </cell>
          <cell r="C69" t="str">
            <v>Almox. Energia Eletrica</v>
          </cell>
          <cell r="D69">
            <v>0</v>
          </cell>
          <cell r="F69">
            <v>209278.24</v>
          </cell>
          <cell r="G69">
            <v>0</v>
          </cell>
          <cell r="H69">
            <v>209278.24</v>
          </cell>
          <cell r="I69" t="str">
            <v>D</v>
          </cell>
        </row>
        <row r="70">
          <cell r="A70" t="str">
            <v>11.10.40.95</v>
          </cell>
          <cell r="B70" t="str">
            <v>-</v>
          </cell>
          <cell r="C70" t="str">
            <v>Almox.Pcs p/Veic.Transp de Cargas</v>
          </cell>
          <cell r="D70">
            <v>1920777.2</v>
          </cell>
          <cell r="E70" t="str">
            <v>D</v>
          </cell>
          <cell r="F70">
            <v>70375.759999999995</v>
          </cell>
          <cell r="G70">
            <v>1047.8499999999999</v>
          </cell>
          <cell r="H70">
            <v>1990105.11</v>
          </cell>
          <cell r="I70" t="str">
            <v>D</v>
          </cell>
        </row>
        <row r="71">
          <cell r="A71" t="str">
            <v>11.10.40.96</v>
          </cell>
          <cell r="B71" t="str">
            <v>-</v>
          </cell>
          <cell r="C71" t="str">
            <v>Almox.Pcs p/Miner. e Benefic</v>
          </cell>
          <cell r="D71">
            <v>587467.41</v>
          </cell>
          <cell r="E71" t="str">
            <v>D</v>
          </cell>
          <cell r="F71">
            <v>0</v>
          </cell>
          <cell r="G71">
            <v>5557.23</v>
          </cell>
          <cell r="H71">
            <v>581910.18000000005</v>
          </cell>
          <cell r="I71" t="str">
            <v>D</v>
          </cell>
        </row>
        <row r="72">
          <cell r="A72" t="str">
            <v>11.10.40.97</v>
          </cell>
          <cell r="B72" t="str">
            <v>-</v>
          </cell>
          <cell r="C72" t="str">
            <v>Almox. Materiais Administrativos</v>
          </cell>
          <cell r="D72">
            <v>11408.58</v>
          </cell>
          <cell r="E72" t="str">
            <v>D</v>
          </cell>
          <cell r="F72">
            <v>95.72</v>
          </cell>
          <cell r="G72">
            <v>2195.71</v>
          </cell>
          <cell r="H72">
            <v>9308.59</v>
          </cell>
          <cell r="I72" t="str">
            <v>D</v>
          </cell>
        </row>
        <row r="73">
          <cell r="A73" t="str">
            <v>11.10.40.98</v>
          </cell>
          <cell r="B73" t="str">
            <v>-</v>
          </cell>
          <cell r="C73" t="str">
            <v>Transitoria Ajuste de Estoque</v>
          </cell>
          <cell r="D73">
            <v>51865.83</v>
          </cell>
          <cell r="E73" t="str">
            <v>C</v>
          </cell>
          <cell r="F73">
            <v>0.14000000000000001</v>
          </cell>
          <cell r="G73">
            <v>90737.12</v>
          </cell>
          <cell r="H73">
            <v>142602.81</v>
          </cell>
          <cell r="I73" t="str">
            <v>C</v>
          </cell>
        </row>
        <row r="74">
          <cell r="A74" t="str">
            <v>11.10.41.00</v>
          </cell>
          <cell r="B74" t="str">
            <v>-</v>
          </cell>
          <cell r="C74" t="str">
            <v>(-) Prov. p/Perdas Almoxarifado</v>
          </cell>
          <cell r="D74">
            <v>857051.34</v>
          </cell>
          <cell r="E74" t="str">
            <v>C</v>
          </cell>
          <cell r="F74">
            <v>0</v>
          </cell>
          <cell r="G74">
            <v>0</v>
          </cell>
          <cell r="H74">
            <v>857051.34</v>
          </cell>
          <cell r="I74" t="str">
            <v>C</v>
          </cell>
        </row>
        <row r="75">
          <cell r="A75" t="str">
            <v>11.10.41.01</v>
          </cell>
          <cell r="B75" t="str">
            <v>-</v>
          </cell>
          <cell r="C75" t="str">
            <v>(-) Prov. p/Perdas Almoxarifado</v>
          </cell>
          <cell r="D75">
            <v>857051.34</v>
          </cell>
          <cell r="E75" t="str">
            <v>C</v>
          </cell>
          <cell r="F75">
            <v>0</v>
          </cell>
          <cell r="G75">
            <v>0</v>
          </cell>
          <cell r="H75">
            <v>857051.34</v>
          </cell>
          <cell r="I75" t="str">
            <v>C</v>
          </cell>
        </row>
        <row r="76">
          <cell r="A76" t="str">
            <v>11.10.42.00</v>
          </cell>
          <cell r="B76" t="str">
            <v>-</v>
          </cell>
          <cell r="C76" t="str">
            <v>Transferencias</v>
          </cell>
          <cell r="D76">
            <v>375315.73</v>
          </cell>
          <cell r="E76" t="str">
            <v>D</v>
          </cell>
          <cell r="F76">
            <v>644453.14</v>
          </cell>
          <cell r="G76">
            <v>711370.05</v>
          </cell>
          <cell r="H76">
            <v>308398.82</v>
          </cell>
          <cell r="I76" t="str">
            <v>D</v>
          </cell>
        </row>
        <row r="77">
          <cell r="A77" t="str">
            <v>11.10.42.97</v>
          </cell>
          <cell r="B77" t="str">
            <v>-</v>
          </cell>
          <cell r="C77" t="str">
            <v>Estoques a Classificar</v>
          </cell>
          <cell r="D77">
            <v>370564.42</v>
          </cell>
          <cell r="E77" t="str">
            <v>D</v>
          </cell>
          <cell r="F77">
            <v>348838.19</v>
          </cell>
          <cell r="G77">
            <v>370564.42</v>
          </cell>
          <cell r="H77">
            <v>348838.19</v>
          </cell>
          <cell r="I77" t="str">
            <v>D</v>
          </cell>
        </row>
        <row r="78">
          <cell r="A78" t="str">
            <v>11.10.42.98</v>
          </cell>
          <cell r="B78" t="str">
            <v>-</v>
          </cell>
          <cell r="C78" t="str">
            <v>Transit. Transf. Usinas-Saidas</v>
          </cell>
          <cell r="D78">
            <v>4751.3100000000004</v>
          </cell>
          <cell r="E78" t="str">
            <v>D</v>
          </cell>
          <cell r="F78">
            <v>295614.95</v>
          </cell>
          <cell r="G78">
            <v>295614.95</v>
          </cell>
          <cell r="H78">
            <v>4751.3100000000004</v>
          </cell>
          <cell r="I78" t="str">
            <v>D</v>
          </cell>
        </row>
        <row r="79">
          <cell r="A79" t="str">
            <v>11.10.42.99</v>
          </cell>
          <cell r="B79" t="str">
            <v>-</v>
          </cell>
          <cell r="C79" t="str">
            <v>Transit. Transf. Entre Depositos</v>
          </cell>
          <cell r="D79">
            <v>0</v>
          </cell>
          <cell r="F79">
            <v>0</v>
          </cell>
          <cell r="G79">
            <v>45190.68</v>
          </cell>
          <cell r="H79">
            <v>45190.68</v>
          </cell>
          <cell r="I79" t="str">
            <v>C</v>
          </cell>
        </row>
        <row r="80">
          <cell r="A80" t="str">
            <v>11.10.43.00</v>
          </cell>
          <cell r="B80" t="str">
            <v>-</v>
          </cell>
          <cell r="C80" t="str">
            <v>Transitória de Manutenção Industrial</v>
          </cell>
          <cell r="D80">
            <v>0</v>
          </cell>
          <cell r="F80">
            <v>298992.74</v>
          </cell>
          <cell r="G80">
            <v>298992.74</v>
          </cell>
          <cell r="H80">
            <v>0</v>
          </cell>
        </row>
        <row r="81">
          <cell r="A81" t="str">
            <v>11.10.43.01</v>
          </cell>
          <cell r="B81" t="str">
            <v>-</v>
          </cell>
          <cell r="C81" t="str">
            <v>Ordem de Manutenção - MI</v>
          </cell>
          <cell r="D81">
            <v>0</v>
          </cell>
          <cell r="F81">
            <v>298992.74</v>
          </cell>
          <cell r="G81">
            <v>298992.74</v>
          </cell>
          <cell r="H81">
            <v>0</v>
          </cell>
        </row>
        <row r="82">
          <cell r="A82" t="str">
            <v>11.10.50.00</v>
          </cell>
          <cell r="B82" t="str">
            <v>-</v>
          </cell>
          <cell r="C82" t="str">
            <v>Importacao em Curso</v>
          </cell>
          <cell r="D82">
            <v>33180.85</v>
          </cell>
          <cell r="E82" t="str">
            <v>D</v>
          </cell>
          <cell r="F82">
            <v>0</v>
          </cell>
          <cell r="G82">
            <v>66571.38</v>
          </cell>
          <cell r="H82">
            <v>33390.53</v>
          </cell>
          <cell r="I82" t="str">
            <v>C</v>
          </cell>
        </row>
        <row r="84">
          <cell r="A84" t="str">
            <v>-----------</v>
          </cell>
          <cell r="B84" t="str">
            <v>--</v>
          </cell>
          <cell r="C84" t="str">
            <v>-------------------------------------------------------------------</v>
          </cell>
          <cell r="D84" t="str">
            <v>-------------------</v>
          </cell>
          <cell r="E84" t="str">
            <v>-</v>
          </cell>
          <cell r="F84" t="str">
            <v>-------------------</v>
          </cell>
          <cell r="G84" t="e">
            <v>#NAME?</v>
          </cell>
          <cell r="H84" t="str">
            <v>07AB - 1.00.01.068</v>
          </cell>
        </row>
        <row r="85">
          <cell r="A85" t="str">
            <v>_x000C_----------</v>
          </cell>
          <cell r="B85" t="str">
            <v>--</v>
          </cell>
          <cell r="C85" t="str">
            <v>-------------------------------------------------------------------</v>
          </cell>
          <cell r="D85" t="str">
            <v>-------------------</v>
          </cell>
          <cell r="E85" t="str">
            <v>-</v>
          </cell>
          <cell r="F85" t="str">
            <v>-------------------</v>
          </cell>
          <cell r="G85" t="str">
            <v>-------------------</v>
          </cell>
          <cell r="H85" t="str">
            <v>------ Página:</v>
          </cell>
        </row>
        <row r="86">
          <cell r="A86" t="str">
            <v>Urucum Mine</v>
          </cell>
          <cell r="B86" t="str">
            <v>ra</v>
          </cell>
          <cell r="C86" t="str">
            <v>ção S.A</v>
          </cell>
          <cell r="H86" t="str">
            <v>Balancete</v>
          </cell>
        </row>
        <row r="87">
          <cell r="A87" t="str">
            <v>Período: 01</v>
          </cell>
          <cell r="B87" t="str">
            <v>/0</v>
          </cell>
          <cell r="C87" t="str">
            <v>4/2008 A 30/04/2008 -----------------------------------------------</v>
          </cell>
          <cell r="D87" t="str">
            <v>-------------------</v>
          </cell>
          <cell r="E87" t="str">
            <v>-</v>
          </cell>
          <cell r="F87" t="str">
            <v>-------------------</v>
          </cell>
          <cell r="G87" t="str">
            <v>-------------------</v>
          </cell>
          <cell r="H87" t="str">
            <v>06/05/2008 - 09:0</v>
          </cell>
          <cell r="I87">
            <v>6</v>
          </cell>
        </row>
        <row r="89">
          <cell r="A89" t="str">
            <v>Título</v>
          </cell>
          <cell r="D89" t="str">
            <v>Saldo Inicial</v>
          </cell>
          <cell r="F89" t="str">
            <v>Débito</v>
          </cell>
          <cell r="G89" t="str">
            <v>Crédito</v>
          </cell>
          <cell r="H89" t="str">
            <v>Saldo Final</v>
          </cell>
        </row>
        <row r="90">
          <cell r="A90" t="str">
            <v>-----------</v>
          </cell>
          <cell r="B90" t="str">
            <v>--</v>
          </cell>
          <cell r="C90" t="str">
            <v>-------------------------------------------------------------------</v>
          </cell>
          <cell r="D90" t="str">
            <v>-----------------</v>
          </cell>
          <cell r="F90" t="str">
            <v>------------------</v>
          </cell>
          <cell r="G90" t="str">
            <v>------------------</v>
          </cell>
          <cell r="H90" t="str">
            <v>-----------------</v>
          </cell>
        </row>
        <row r="91">
          <cell r="A91" t="str">
            <v>11.10.50.01</v>
          </cell>
          <cell r="B91" t="str">
            <v>-</v>
          </cell>
          <cell r="C91" t="str">
            <v>Importacao em Curso</v>
          </cell>
          <cell r="D91">
            <v>33180.85</v>
          </cell>
          <cell r="E91" t="str">
            <v>D</v>
          </cell>
          <cell r="F91">
            <v>0</v>
          </cell>
          <cell r="G91">
            <v>66571.38</v>
          </cell>
          <cell r="H91">
            <v>33390.53</v>
          </cell>
          <cell r="I91" t="str">
            <v>C</v>
          </cell>
        </row>
        <row r="92">
          <cell r="A92" t="str">
            <v>11.10.55.00</v>
          </cell>
          <cell r="B92" t="str">
            <v>-</v>
          </cell>
          <cell r="C92" t="str">
            <v>Ajustes de Estoque - Valor de Mercado</v>
          </cell>
          <cell r="D92">
            <v>28737.759999999998</v>
          </cell>
          <cell r="E92" t="str">
            <v>C</v>
          </cell>
          <cell r="F92">
            <v>0</v>
          </cell>
          <cell r="G92">
            <v>0</v>
          </cell>
          <cell r="H92">
            <v>28737.759999999998</v>
          </cell>
          <cell r="I92" t="str">
            <v>C</v>
          </cell>
        </row>
        <row r="93">
          <cell r="A93" t="str">
            <v>11.10.55.01</v>
          </cell>
          <cell r="B93" t="str">
            <v>-</v>
          </cell>
          <cell r="C93" t="str">
            <v>Ajustes a Valor Mercado - Prod. Acabados</v>
          </cell>
          <cell r="D93">
            <v>28737.759999999998</v>
          </cell>
          <cell r="E93" t="str">
            <v>C</v>
          </cell>
          <cell r="F93">
            <v>0</v>
          </cell>
          <cell r="G93">
            <v>0</v>
          </cell>
          <cell r="H93">
            <v>28737.759999999998</v>
          </cell>
          <cell r="I93" t="str">
            <v>C</v>
          </cell>
        </row>
        <row r="94">
          <cell r="A94" t="str">
            <v>11.15.00.00</v>
          </cell>
          <cell r="B94" t="str">
            <v>-</v>
          </cell>
          <cell r="C94" t="str">
            <v>Outras Contas a Receber</v>
          </cell>
          <cell r="D94">
            <v>4166466.05</v>
          </cell>
          <cell r="E94" t="str">
            <v>D</v>
          </cell>
          <cell r="F94">
            <v>209011.33</v>
          </cell>
          <cell r="G94">
            <v>4327658.01</v>
          </cell>
          <cell r="H94">
            <v>47819.37</v>
          </cell>
          <cell r="I94" t="str">
            <v>D</v>
          </cell>
        </row>
        <row r="95">
          <cell r="A95" t="str">
            <v>11.15.01.00</v>
          </cell>
          <cell r="B95" t="str">
            <v>-</v>
          </cell>
          <cell r="C95" t="str">
            <v>Outras Contas a Receber</v>
          </cell>
          <cell r="D95">
            <v>46281.94</v>
          </cell>
          <cell r="E95" t="str">
            <v>D</v>
          </cell>
          <cell r="F95">
            <v>209011.33</v>
          </cell>
          <cell r="G95">
            <v>207473.9</v>
          </cell>
          <cell r="H95">
            <v>47819.37</v>
          </cell>
          <cell r="I95" t="str">
            <v>D</v>
          </cell>
        </row>
        <row r="96">
          <cell r="A96" t="str">
            <v>11.15.01.02</v>
          </cell>
          <cell r="B96" t="str">
            <v>-</v>
          </cell>
          <cell r="C96" t="str">
            <v>Adiantamento 13 Salario</v>
          </cell>
          <cell r="D96">
            <v>49237.78</v>
          </cell>
          <cell r="E96" t="str">
            <v>D</v>
          </cell>
          <cell r="F96">
            <v>1771.69</v>
          </cell>
          <cell r="G96">
            <v>1114.3900000000001</v>
          </cell>
          <cell r="H96">
            <v>49895.08</v>
          </cell>
          <cell r="I96" t="str">
            <v>D</v>
          </cell>
        </row>
        <row r="97">
          <cell r="A97" t="str">
            <v>11.15.01.04</v>
          </cell>
          <cell r="B97" t="str">
            <v>-</v>
          </cell>
          <cell r="C97" t="str">
            <v>Adiantam. p/ Desconto em Folha</v>
          </cell>
          <cell r="D97">
            <v>11393.82</v>
          </cell>
          <cell r="E97" t="str">
            <v>D</v>
          </cell>
          <cell r="F97">
            <v>8514.69</v>
          </cell>
          <cell r="G97">
            <v>10772.15</v>
          </cell>
          <cell r="H97">
            <v>9136.36</v>
          </cell>
          <cell r="I97" t="str">
            <v>D</v>
          </cell>
        </row>
        <row r="98">
          <cell r="A98" t="str">
            <v>11.15.01.05</v>
          </cell>
          <cell r="B98" t="str">
            <v>-</v>
          </cell>
          <cell r="C98" t="str">
            <v>Adiantamentos de Viagens</v>
          </cell>
          <cell r="D98">
            <v>1180</v>
          </cell>
          <cell r="E98" t="str">
            <v>D</v>
          </cell>
          <cell r="F98">
            <v>5215.32</v>
          </cell>
          <cell r="G98">
            <v>3393.32</v>
          </cell>
          <cell r="H98">
            <v>3002</v>
          </cell>
          <cell r="I98" t="str">
            <v>D</v>
          </cell>
        </row>
        <row r="99">
          <cell r="A99" t="str">
            <v>11.15.01.06</v>
          </cell>
          <cell r="B99" t="str">
            <v>-</v>
          </cell>
          <cell r="C99" t="str">
            <v>Adiantamento de Ferias</v>
          </cell>
          <cell r="D99">
            <v>23573.439999999999</v>
          </cell>
          <cell r="E99" t="str">
            <v>C</v>
          </cell>
          <cell r="F99">
            <v>38839.879999999997</v>
          </cell>
          <cell r="G99">
            <v>30917.55</v>
          </cell>
          <cell r="H99">
            <v>15651.11</v>
          </cell>
          <cell r="I99" t="str">
            <v>C</v>
          </cell>
        </row>
        <row r="100">
          <cell r="A100" t="str">
            <v>11.15.01.07</v>
          </cell>
          <cell r="B100" t="str">
            <v>-</v>
          </cell>
          <cell r="C100" t="str">
            <v>Adiantamento Quinzenal</v>
          </cell>
          <cell r="D100">
            <v>0</v>
          </cell>
          <cell r="F100">
            <v>154103.89000000001</v>
          </cell>
          <cell r="G100">
            <v>154103.89000000001</v>
          </cell>
          <cell r="H100">
            <v>0</v>
          </cell>
        </row>
        <row r="101">
          <cell r="A101" t="str">
            <v>11.15.01.09</v>
          </cell>
          <cell r="B101" t="str">
            <v>-</v>
          </cell>
          <cell r="C101" t="str">
            <v>Empréstimo de Férias</v>
          </cell>
          <cell r="D101">
            <v>7506.49</v>
          </cell>
          <cell r="E101" t="str">
            <v>D</v>
          </cell>
          <cell r="F101">
            <v>0</v>
          </cell>
          <cell r="G101">
            <v>5996.8</v>
          </cell>
          <cell r="H101">
            <v>1509.69</v>
          </cell>
          <cell r="I101" t="str">
            <v>D</v>
          </cell>
        </row>
        <row r="102">
          <cell r="A102" t="str">
            <v>11.15.01.99</v>
          </cell>
          <cell r="B102" t="str">
            <v>-</v>
          </cell>
          <cell r="C102" t="str">
            <v>Transit. Ajuste Desp. de Viagem</v>
          </cell>
          <cell r="D102">
            <v>537.29</v>
          </cell>
          <cell r="E102" t="str">
            <v>D</v>
          </cell>
          <cell r="F102">
            <v>565.86</v>
          </cell>
          <cell r="G102">
            <v>1175.8</v>
          </cell>
          <cell r="H102">
            <v>72.650000000000006</v>
          </cell>
          <cell r="I102" t="str">
            <v>C</v>
          </cell>
        </row>
        <row r="103">
          <cell r="A103" t="str">
            <v>11.15.08.00</v>
          </cell>
          <cell r="B103" t="str">
            <v>-</v>
          </cell>
          <cell r="C103" t="str">
            <v>Câmbios Pagos Não Liberados</v>
          </cell>
          <cell r="D103">
            <v>4120184.11</v>
          </cell>
          <cell r="E103" t="str">
            <v>D</v>
          </cell>
          <cell r="F103">
            <v>0</v>
          </cell>
          <cell r="G103">
            <v>4120184.11</v>
          </cell>
          <cell r="H103">
            <v>0</v>
          </cell>
        </row>
        <row r="104">
          <cell r="A104" t="str">
            <v>11.15.08.01</v>
          </cell>
          <cell r="B104" t="str">
            <v>-</v>
          </cell>
          <cell r="C104" t="str">
            <v>Câmbios Pagos Não Liberados</v>
          </cell>
          <cell r="D104">
            <v>4120184.11</v>
          </cell>
          <cell r="E104" t="str">
            <v>D</v>
          </cell>
          <cell r="F104">
            <v>0</v>
          </cell>
          <cell r="G104">
            <v>4120184.11</v>
          </cell>
          <cell r="H104">
            <v>0</v>
          </cell>
        </row>
        <row r="105">
          <cell r="A105" t="str">
            <v>11.18.00.00</v>
          </cell>
          <cell r="B105" t="str">
            <v>-</v>
          </cell>
          <cell r="C105" t="str">
            <v>Creditos Diversos</v>
          </cell>
          <cell r="D105">
            <v>129887.43</v>
          </cell>
          <cell r="E105" t="str">
            <v>D</v>
          </cell>
          <cell r="F105">
            <v>384319.03</v>
          </cell>
          <cell r="G105">
            <v>174438.95</v>
          </cell>
          <cell r="H105">
            <v>339767.51</v>
          </cell>
          <cell r="I105" t="str">
            <v>D</v>
          </cell>
        </row>
        <row r="106">
          <cell r="A106" t="str">
            <v>11.18.01.00</v>
          </cell>
          <cell r="B106" t="str">
            <v>-</v>
          </cell>
          <cell r="C106" t="str">
            <v>Adiantamentos a Fornecedores</v>
          </cell>
          <cell r="D106">
            <v>56225.79</v>
          </cell>
          <cell r="E106" t="str">
            <v>D</v>
          </cell>
          <cell r="F106">
            <v>245763.13</v>
          </cell>
          <cell r="G106">
            <v>27115.67</v>
          </cell>
          <cell r="H106">
            <v>274873.25</v>
          </cell>
          <cell r="I106" t="str">
            <v>D</v>
          </cell>
        </row>
        <row r="107">
          <cell r="A107" t="str">
            <v>11.18.01.01</v>
          </cell>
          <cell r="B107" t="str">
            <v>-</v>
          </cell>
          <cell r="C107" t="str">
            <v>Adto. Fornec Merc.Interno</v>
          </cell>
          <cell r="D107">
            <v>56225.79</v>
          </cell>
          <cell r="E107" t="str">
            <v>D</v>
          </cell>
          <cell r="F107">
            <v>245763.13</v>
          </cell>
          <cell r="G107">
            <v>27115.67</v>
          </cell>
          <cell r="H107">
            <v>274873.25</v>
          </cell>
          <cell r="I107" t="str">
            <v>D</v>
          </cell>
        </row>
        <row r="108">
          <cell r="A108" t="str">
            <v>11.18.02.00</v>
          </cell>
          <cell r="B108" t="str">
            <v>-</v>
          </cell>
          <cell r="C108" t="str">
            <v>Adto. Fornec Merc.Externo</v>
          </cell>
          <cell r="D108">
            <v>73661.64</v>
          </cell>
          <cell r="E108" t="str">
            <v>D</v>
          </cell>
          <cell r="F108">
            <v>73661.64</v>
          </cell>
          <cell r="G108">
            <v>147323.28</v>
          </cell>
          <cell r="H108">
            <v>0</v>
          </cell>
        </row>
        <row r="109">
          <cell r="A109" t="str">
            <v>11.18.02.01</v>
          </cell>
          <cell r="B109" t="str">
            <v>-</v>
          </cell>
          <cell r="C109" t="str">
            <v>Adto. Fornec Merc.Externo</v>
          </cell>
          <cell r="D109">
            <v>73661.64</v>
          </cell>
          <cell r="E109" t="str">
            <v>D</v>
          </cell>
          <cell r="F109">
            <v>73661.64</v>
          </cell>
          <cell r="G109">
            <v>147323.28</v>
          </cell>
          <cell r="H109">
            <v>0</v>
          </cell>
        </row>
        <row r="110">
          <cell r="A110" t="str">
            <v>11.18.05.00</v>
          </cell>
          <cell r="B110" t="str">
            <v>-</v>
          </cell>
          <cell r="C110" t="str">
            <v>Conta Corrente de Terceiros</v>
          </cell>
          <cell r="D110">
            <v>0</v>
          </cell>
          <cell r="F110">
            <v>64894.26</v>
          </cell>
          <cell r="G110">
            <v>0</v>
          </cell>
          <cell r="H110">
            <v>64894.26</v>
          </cell>
          <cell r="I110" t="str">
            <v>D</v>
          </cell>
        </row>
        <row r="111">
          <cell r="A111" t="str">
            <v>11.18.05.03</v>
          </cell>
          <cell r="B111" t="str">
            <v>-</v>
          </cell>
          <cell r="C111" t="str">
            <v>Diversos Creditos</v>
          </cell>
          <cell r="D111">
            <v>0</v>
          </cell>
          <cell r="F111">
            <v>64894.26</v>
          </cell>
          <cell r="G111">
            <v>0</v>
          </cell>
          <cell r="H111">
            <v>64894.26</v>
          </cell>
          <cell r="I111" t="str">
            <v>D</v>
          </cell>
        </row>
        <row r="112">
          <cell r="A112" t="str">
            <v>11.21.00.00</v>
          </cell>
          <cell r="B112" t="str">
            <v>-</v>
          </cell>
          <cell r="C112" t="str">
            <v>Impostos e Contrib. Recuperaveis</v>
          </cell>
          <cell r="D112">
            <v>8119314.5300000003</v>
          </cell>
          <cell r="E112" t="str">
            <v>D</v>
          </cell>
          <cell r="F112">
            <v>2191136.8199999998</v>
          </cell>
          <cell r="G112">
            <v>2176262.3199999998</v>
          </cell>
          <cell r="H112">
            <v>8134189.0300000003</v>
          </cell>
          <cell r="I112" t="str">
            <v>D</v>
          </cell>
        </row>
        <row r="113">
          <cell r="A113" t="str">
            <v>11.21.01.00</v>
          </cell>
          <cell r="B113" t="str">
            <v>-</v>
          </cell>
          <cell r="C113" t="str">
            <v>Impostos e Contrib. Recuperaveis</v>
          </cell>
          <cell r="D113">
            <v>8119314.5300000003</v>
          </cell>
          <cell r="E113" t="str">
            <v>D</v>
          </cell>
          <cell r="F113">
            <v>2191136.8199999998</v>
          </cell>
          <cell r="G113">
            <v>2176262.3199999998</v>
          </cell>
          <cell r="H113">
            <v>8134189.0300000003</v>
          </cell>
          <cell r="I113" t="str">
            <v>D</v>
          </cell>
        </row>
        <row r="114">
          <cell r="A114" t="str">
            <v>11.21.01.01</v>
          </cell>
          <cell r="B114" t="str">
            <v>-</v>
          </cell>
          <cell r="C114" t="str">
            <v>Inss a Compensar</v>
          </cell>
          <cell r="D114">
            <v>4772.3100000000004</v>
          </cell>
          <cell r="E114" t="str">
            <v>D</v>
          </cell>
          <cell r="F114">
            <v>0</v>
          </cell>
          <cell r="G114">
            <v>0</v>
          </cell>
          <cell r="H114">
            <v>4772.3100000000004</v>
          </cell>
          <cell r="I114" t="str">
            <v>D</v>
          </cell>
        </row>
        <row r="115">
          <cell r="A115" t="str">
            <v>11.21.01.02</v>
          </cell>
          <cell r="B115" t="str">
            <v>-</v>
          </cell>
          <cell r="C115" t="str">
            <v>Ipi a Recuperar</v>
          </cell>
          <cell r="D115">
            <v>504456.65</v>
          </cell>
          <cell r="E115" t="str">
            <v>D</v>
          </cell>
          <cell r="F115">
            <v>1254.77</v>
          </cell>
          <cell r="G115">
            <v>4357.04</v>
          </cell>
          <cell r="H115">
            <v>501354.38</v>
          </cell>
          <cell r="I115" t="str">
            <v>D</v>
          </cell>
        </row>
        <row r="116">
          <cell r="A116" t="str">
            <v>11.21.01.03</v>
          </cell>
          <cell r="B116" t="str">
            <v>-</v>
          </cell>
          <cell r="C116" t="str">
            <v>Icms a Recuperar</v>
          </cell>
          <cell r="D116">
            <v>1225242.8899999999</v>
          </cell>
          <cell r="E116" t="str">
            <v>D</v>
          </cell>
          <cell r="F116">
            <v>1171725.9099999999</v>
          </cell>
          <cell r="G116">
            <v>1527164.58</v>
          </cell>
          <cell r="H116">
            <v>869804.22</v>
          </cell>
          <cell r="I116" t="str">
            <v>D</v>
          </cell>
        </row>
        <row r="117">
          <cell r="A117" t="str">
            <v>11.21.01.06</v>
          </cell>
          <cell r="B117" t="str">
            <v>-</v>
          </cell>
          <cell r="C117" t="str">
            <v>Cofins a Compensar</v>
          </cell>
          <cell r="D117">
            <v>3478754.64</v>
          </cell>
          <cell r="E117" t="str">
            <v>D</v>
          </cell>
          <cell r="F117">
            <v>544473.47</v>
          </cell>
          <cell r="G117">
            <v>525018.67000000004</v>
          </cell>
          <cell r="H117">
            <v>3498209.44</v>
          </cell>
          <cell r="I117" t="str">
            <v>D</v>
          </cell>
        </row>
        <row r="118">
          <cell r="A118" t="str">
            <v>11.21.01.14</v>
          </cell>
          <cell r="B118" t="str">
            <v>-</v>
          </cell>
          <cell r="C118" t="str">
            <v>Iss a Compensar</v>
          </cell>
          <cell r="D118">
            <v>8268.77</v>
          </cell>
          <cell r="E118" t="str">
            <v>D</v>
          </cell>
          <cell r="F118">
            <v>0</v>
          </cell>
          <cell r="G118">
            <v>0</v>
          </cell>
          <cell r="H118">
            <v>8268.77</v>
          </cell>
          <cell r="I118" t="str">
            <v>D</v>
          </cell>
        </row>
        <row r="119">
          <cell r="A119" t="str">
            <v>11.21.01.15</v>
          </cell>
          <cell r="B119" t="str">
            <v>-</v>
          </cell>
          <cell r="C119" t="str">
            <v>Pis a Compensar</v>
          </cell>
          <cell r="D119">
            <v>763893.38</v>
          </cell>
          <cell r="E119" t="str">
            <v>D</v>
          </cell>
          <cell r="F119">
            <v>118208.25</v>
          </cell>
          <cell r="G119">
            <v>113984.45</v>
          </cell>
          <cell r="H119">
            <v>768117.18</v>
          </cell>
          <cell r="I119" t="str">
            <v>D</v>
          </cell>
        </row>
        <row r="120">
          <cell r="A120" t="str">
            <v>11.21.01.21</v>
          </cell>
          <cell r="B120" t="str">
            <v>-</v>
          </cell>
          <cell r="C120" t="str">
            <v>Pis a Recuperar</v>
          </cell>
          <cell r="D120">
            <v>12281.58</v>
          </cell>
          <cell r="E120" t="str">
            <v>D</v>
          </cell>
          <cell r="F120">
            <v>1023.46</v>
          </cell>
          <cell r="G120">
            <v>1023.46</v>
          </cell>
          <cell r="H120">
            <v>12281.58</v>
          </cell>
          <cell r="I120" t="str">
            <v>D</v>
          </cell>
        </row>
        <row r="121">
          <cell r="A121" t="str">
            <v>11.21.01.22</v>
          </cell>
          <cell r="B121" t="str">
            <v>-</v>
          </cell>
          <cell r="C121" t="str">
            <v>Cofins a Recuperar</v>
          </cell>
          <cell r="D121">
            <v>56569.49</v>
          </cell>
          <cell r="E121" t="str">
            <v>D</v>
          </cell>
          <cell r="F121">
            <v>4714.12</v>
          </cell>
          <cell r="G121">
            <v>4714.12</v>
          </cell>
          <cell r="H121">
            <v>56569.49</v>
          </cell>
          <cell r="I121" t="str">
            <v>D</v>
          </cell>
        </row>
        <row r="122">
          <cell r="A122" t="str">
            <v>11.21.01.30</v>
          </cell>
          <cell r="B122" t="str">
            <v>-</v>
          </cell>
          <cell r="C122" t="str">
            <v>Icms a Recuperar s/Imobilizado - CP</v>
          </cell>
          <cell r="D122">
            <v>769491.42</v>
          </cell>
          <cell r="E122" t="str">
            <v>D</v>
          </cell>
          <cell r="F122">
            <v>0</v>
          </cell>
          <cell r="G122">
            <v>0</v>
          </cell>
          <cell r="H122">
            <v>769491.42</v>
          </cell>
          <cell r="I122" t="str">
            <v>D</v>
          </cell>
        </row>
        <row r="123">
          <cell r="A123" t="str">
            <v>11.21.01.40</v>
          </cell>
          <cell r="B123" t="str">
            <v>-</v>
          </cell>
          <cell r="C123" t="str">
            <v>Imp.Renda Diferido a Recuperar</v>
          </cell>
          <cell r="D123">
            <v>952634.85</v>
          </cell>
          <cell r="E123" t="str">
            <v>D</v>
          </cell>
          <cell r="F123">
            <v>257159.44</v>
          </cell>
          <cell r="G123">
            <v>0</v>
          </cell>
          <cell r="H123">
            <v>1209794.29</v>
          </cell>
          <cell r="I123" t="str">
            <v>D</v>
          </cell>
        </row>
        <row r="124">
          <cell r="A124" t="str">
            <v>11.21.01.41</v>
          </cell>
          <cell r="B124" t="str">
            <v>-</v>
          </cell>
          <cell r="C124" t="str">
            <v>Contrib.Social Diferida a Recuperar</v>
          </cell>
          <cell r="D124">
            <v>342948.55</v>
          </cell>
          <cell r="E124" t="str">
            <v>D</v>
          </cell>
          <cell r="F124">
            <v>92577.4</v>
          </cell>
          <cell r="G124">
            <v>0</v>
          </cell>
          <cell r="H124">
            <v>435525.95</v>
          </cell>
          <cell r="I124" t="str">
            <v>D</v>
          </cell>
        </row>
        <row r="125">
          <cell r="A125" t="str">
            <v>11.23.00.00</v>
          </cell>
          <cell r="B125" t="str">
            <v>-</v>
          </cell>
          <cell r="C125" t="str">
            <v>Antecipacoes Tributarias</v>
          </cell>
          <cell r="D125">
            <v>1076241.24</v>
          </cell>
          <cell r="E125" t="str">
            <v>D</v>
          </cell>
          <cell r="F125">
            <v>858760.9</v>
          </cell>
          <cell r="G125">
            <v>3066.99</v>
          </cell>
          <cell r="H125">
            <v>1931935.15</v>
          </cell>
          <cell r="I125" t="str">
            <v>D</v>
          </cell>
        </row>
        <row r="126">
          <cell r="A126" t="str">
            <v>11.23.01.00</v>
          </cell>
          <cell r="B126" t="str">
            <v>-</v>
          </cell>
          <cell r="C126" t="str">
            <v>Antecipacoes Tributarias</v>
          </cell>
          <cell r="D126">
            <v>1076241.24</v>
          </cell>
          <cell r="E126" t="str">
            <v>D</v>
          </cell>
          <cell r="F126">
            <v>858760.9</v>
          </cell>
          <cell r="G126">
            <v>3066.99</v>
          </cell>
          <cell r="H126">
            <v>1931935.15</v>
          </cell>
          <cell r="I126" t="str">
            <v>D</v>
          </cell>
        </row>
        <row r="127">
          <cell r="A127" t="str">
            <v>11.23.01.01</v>
          </cell>
          <cell r="B127" t="str">
            <v>-</v>
          </cell>
          <cell r="C127" t="str">
            <v>Antecipacoes de Imposto de Renda</v>
          </cell>
          <cell r="D127">
            <v>540896</v>
          </cell>
          <cell r="E127" t="str">
            <v>D</v>
          </cell>
          <cell r="F127">
            <v>590870.17000000004</v>
          </cell>
          <cell r="G127">
            <v>0</v>
          </cell>
          <cell r="H127">
            <v>1131766.17</v>
          </cell>
          <cell r="I127" t="str">
            <v>D</v>
          </cell>
        </row>
        <row r="128">
          <cell r="A128" t="str">
            <v>11.23.01.02</v>
          </cell>
          <cell r="B128" t="str">
            <v>-</v>
          </cell>
          <cell r="C128" t="str">
            <v>Antecipacoes de Contrib. Social</v>
          </cell>
          <cell r="D128">
            <v>206287.52</v>
          </cell>
          <cell r="E128" t="str">
            <v>D</v>
          </cell>
          <cell r="F128">
            <v>261659.49</v>
          </cell>
          <cell r="G128">
            <v>0</v>
          </cell>
          <cell r="H128">
            <v>467947.01</v>
          </cell>
          <cell r="I128" t="str">
            <v>D</v>
          </cell>
        </row>
        <row r="129">
          <cell r="A129" t="str">
            <v>11.23.01.03</v>
          </cell>
          <cell r="B129" t="str">
            <v>-</v>
          </cell>
          <cell r="C129" t="str">
            <v>Irrf s/Aplicacoes Financeiras</v>
          </cell>
          <cell r="D129">
            <v>44051.33</v>
          </cell>
          <cell r="E129" t="str">
            <v>D</v>
          </cell>
          <cell r="F129">
            <v>561</v>
          </cell>
          <cell r="G129">
            <v>0</v>
          </cell>
          <cell r="H129">
            <v>44612.33</v>
          </cell>
          <cell r="I129" t="str">
            <v>D</v>
          </cell>
        </row>
        <row r="130">
          <cell r="A130" t="str">
            <v>11.23.01.04</v>
          </cell>
          <cell r="B130" t="str">
            <v>-</v>
          </cell>
          <cell r="C130" t="str">
            <v>Irrf s/Aplicac Financeiras-Assfin</v>
          </cell>
          <cell r="D130">
            <v>26618.63</v>
          </cell>
          <cell r="E130" t="str">
            <v>D</v>
          </cell>
          <cell r="F130">
            <v>1472.39</v>
          </cell>
          <cell r="G130">
            <v>3066.99</v>
          </cell>
          <cell r="H130">
            <v>25024.03</v>
          </cell>
          <cell r="I130" t="str">
            <v>D</v>
          </cell>
        </row>
        <row r="131">
          <cell r="A131" t="str">
            <v>11.23.01.05</v>
          </cell>
          <cell r="B131" t="str">
            <v>-</v>
          </cell>
          <cell r="C131" t="str">
            <v>Irrf s/Rendimentos do Mutuo</v>
          </cell>
          <cell r="D131">
            <v>258387.76</v>
          </cell>
          <cell r="E131" t="str">
            <v>D</v>
          </cell>
          <cell r="F131">
            <v>4197.8500000000004</v>
          </cell>
          <cell r="G131">
            <v>0</v>
          </cell>
          <cell r="H131">
            <v>262585.61</v>
          </cell>
          <cell r="I131" t="str">
            <v>D</v>
          </cell>
        </row>
        <row r="132">
          <cell r="A132" t="str">
            <v>11.31.00.00</v>
          </cell>
          <cell r="B132" t="str">
            <v>-</v>
          </cell>
          <cell r="C132" t="str">
            <v>Despesas Antecipadas</v>
          </cell>
          <cell r="D132">
            <v>49374.63</v>
          </cell>
          <cell r="E132" t="str">
            <v>D</v>
          </cell>
          <cell r="F132">
            <v>0</v>
          </cell>
          <cell r="G132">
            <v>14107.05</v>
          </cell>
          <cell r="H132">
            <v>35267.58</v>
          </cell>
          <cell r="I132" t="str">
            <v>D</v>
          </cell>
        </row>
        <row r="133">
          <cell r="A133" t="str">
            <v>11.31.01.00</v>
          </cell>
          <cell r="B133" t="str">
            <v>-</v>
          </cell>
          <cell r="C133" t="str">
            <v>Despesas Antecipadas</v>
          </cell>
          <cell r="D133">
            <v>49374.63</v>
          </cell>
          <cell r="E133" t="str">
            <v>D</v>
          </cell>
          <cell r="F133">
            <v>0</v>
          </cell>
          <cell r="G133">
            <v>14107.05</v>
          </cell>
          <cell r="H133">
            <v>35267.58</v>
          </cell>
          <cell r="I133" t="str">
            <v>D</v>
          </cell>
        </row>
        <row r="134">
          <cell r="A134" t="str">
            <v>11.31.01.01</v>
          </cell>
          <cell r="B134" t="str">
            <v>-</v>
          </cell>
          <cell r="C134" t="str">
            <v>Premios de Seguros</v>
          </cell>
          <cell r="D134">
            <v>49374.63</v>
          </cell>
          <cell r="E134" t="str">
            <v>D</v>
          </cell>
          <cell r="F134">
            <v>0</v>
          </cell>
          <cell r="G134">
            <v>14107.05</v>
          </cell>
          <cell r="H134">
            <v>35267.58</v>
          </cell>
          <cell r="I134" t="str">
            <v>D</v>
          </cell>
        </row>
        <row r="135">
          <cell r="A135" t="str">
            <v>12.00.00.00</v>
          </cell>
          <cell r="B135" t="str">
            <v>-</v>
          </cell>
          <cell r="C135" t="str">
            <v>Realizavel a Longo Prazo</v>
          </cell>
          <cell r="D135">
            <v>11819136.02</v>
          </cell>
          <cell r="E135" t="str">
            <v>D</v>
          </cell>
          <cell r="F135">
            <v>1669368.06</v>
          </cell>
          <cell r="G135">
            <v>1330707.22</v>
          </cell>
          <cell r="H135">
            <v>12157796.859999999</v>
          </cell>
          <cell r="I135" t="str">
            <v>D</v>
          </cell>
        </row>
        <row r="136">
          <cell r="A136" t="str">
            <v>12.01.00.00</v>
          </cell>
          <cell r="B136" t="str">
            <v>-</v>
          </cell>
          <cell r="C136" t="str">
            <v>Contas a Receber</v>
          </cell>
          <cell r="D136">
            <v>0</v>
          </cell>
          <cell r="F136">
            <v>1324969.6399999999</v>
          </cell>
          <cell r="G136">
            <v>1324969.6399999999</v>
          </cell>
          <cell r="H136">
            <v>0</v>
          </cell>
        </row>
        <row r="137">
          <cell r="A137" t="str">
            <v>12.01.01.00</v>
          </cell>
          <cell r="B137" t="str">
            <v>-</v>
          </cell>
          <cell r="C137" t="str">
            <v>Creditos c/Controlada e Coligada</v>
          </cell>
          <cell r="D137">
            <v>0</v>
          </cell>
          <cell r="F137">
            <v>1324969.6399999999</v>
          </cell>
          <cell r="G137">
            <v>1324969.6399999999</v>
          </cell>
          <cell r="H137">
            <v>0</v>
          </cell>
        </row>
        <row r="138">
          <cell r="A138" t="str">
            <v>12.01.01.01</v>
          </cell>
          <cell r="B138" t="str">
            <v>-</v>
          </cell>
          <cell r="C138" t="str">
            <v>Contrato de Mutuo Cpfl</v>
          </cell>
          <cell r="D138">
            <v>0</v>
          </cell>
          <cell r="F138">
            <v>1274616.8700000001</v>
          </cell>
          <cell r="G138">
            <v>1274616.8700000001</v>
          </cell>
          <cell r="H138">
            <v>0</v>
          </cell>
        </row>
        <row r="139">
          <cell r="A139" t="str">
            <v>12.01.01.03</v>
          </cell>
          <cell r="B139" t="str">
            <v>-</v>
          </cell>
          <cell r="C139" t="str">
            <v>Contrato de Mutuo M.Grosso</v>
          </cell>
          <cell r="D139">
            <v>3085099.08</v>
          </cell>
          <cell r="E139" t="str">
            <v>D</v>
          </cell>
          <cell r="F139">
            <v>50352.77</v>
          </cell>
          <cell r="G139">
            <v>4197.8500000000004</v>
          </cell>
          <cell r="H139">
            <v>3131254</v>
          </cell>
          <cell r="I139" t="str">
            <v>D</v>
          </cell>
        </row>
        <row r="140">
          <cell r="A140" t="str">
            <v>12.01.01.50</v>
          </cell>
          <cell r="B140" t="str">
            <v>-</v>
          </cell>
          <cell r="C140" t="str">
            <v>(-)Prov.Perda Min.Mato Grosso</v>
          </cell>
          <cell r="D140">
            <v>3085099.08</v>
          </cell>
          <cell r="E140" t="str">
            <v>C</v>
          </cell>
          <cell r="F140">
            <v>0</v>
          </cell>
          <cell r="G140">
            <v>46154.92</v>
          </cell>
          <cell r="H140">
            <v>3131254</v>
          </cell>
          <cell r="I140" t="str">
            <v>C</v>
          </cell>
        </row>
        <row r="141">
          <cell r="A141" t="str">
            <v>12.04.01.00</v>
          </cell>
          <cell r="B141" t="str">
            <v>-</v>
          </cell>
          <cell r="C141" t="str">
            <v>Creditos com Terceiros</v>
          </cell>
          <cell r="D141">
            <v>0</v>
          </cell>
          <cell r="F141">
            <v>0</v>
          </cell>
          <cell r="G141">
            <v>0</v>
          </cell>
          <cell r="H141">
            <v>0</v>
          </cell>
        </row>
        <row r="142">
          <cell r="A142" t="str">
            <v>12.04.01.06</v>
          </cell>
          <cell r="B142" t="str">
            <v>-</v>
          </cell>
          <cell r="C142" t="str">
            <v>Creditos c/ Terceiros - Fluviomar S/A</v>
          </cell>
          <cell r="D142">
            <v>146429.66</v>
          </cell>
          <cell r="E142" t="str">
            <v>D</v>
          </cell>
          <cell r="F142">
            <v>0</v>
          </cell>
          <cell r="G142">
            <v>0</v>
          </cell>
          <cell r="H142">
            <v>146429.66</v>
          </cell>
          <cell r="I142" t="str">
            <v>D</v>
          </cell>
        </row>
        <row r="143">
          <cell r="A143" t="str">
            <v>12.04.01.07</v>
          </cell>
          <cell r="B143" t="str">
            <v>-</v>
          </cell>
          <cell r="C143" t="str">
            <v>(-)Prov.p/Perdas Creditos Fluviomar S/A</v>
          </cell>
          <cell r="D143">
            <v>146429.66</v>
          </cell>
          <cell r="E143" t="str">
            <v>C</v>
          </cell>
          <cell r="F143">
            <v>0</v>
          </cell>
          <cell r="G143">
            <v>0</v>
          </cell>
          <cell r="H143">
            <v>146429.66</v>
          </cell>
          <cell r="I143" t="str">
            <v>C</v>
          </cell>
        </row>
        <row r="144">
          <cell r="A144" t="str">
            <v>12.10.00.00</v>
          </cell>
          <cell r="B144" t="str">
            <v>-</v>
          </cell>
          <cell r="C144" t="str">
            <v>Depositos Judiciais</v>
          </cell>
          <cell r="D144">
            <v>1750229.3</v>
          </cell>
          <cell r="E144" t="str">
            <v>D</v>
          </cell>
          <cell r="F144">
            <v>0</v>
          </cell>
          <cell r="G144">
            <v>0</v>
          </cell>
          <cell r="H144">
            <v>1750229.3</v>
          </cell>
          <cell r="I144" t="str">
            <v>D</v>
          </cell>
        </row>
        <row r="145">
          <cell r="A145" t="str">
            <v>12.10.01.00</v>
          </cell>
          <cell r="B145" t="str">
            <v>-</v>
          </cell>
          <cell r="C145" t="str">
            <v>Depositos Judiciais</v>
          </cell>
          <cell r="D145">
            <v>1750229.3</v>
          </cell>
          <cell r="E145" t="str">
            <v>D</v>
          </cell>
          <cell r="F145">
            <v>0</v>
          </cell>
          <cell r="G145">
            <v>0</v>
          </cell>
          <cell r="H145">
            <v>1750229.3</v>
          </cell>
          <cell r="I145" t="str">
            <v>D</v>
          </cell>
        </row>
        <row r="146">
          <cell r="A146" t="str">
            <v>12.10.01.01</v>
          </cell>
          <cell r="B146" t="str">
            <v>-</v>
          </cell>
          <cell r="C146" t="str">
            <v>Depositos Judiciais</v>
          </cell>
          <cell r="D146">
            <v>1750229.3</v>
          </cell>
          <cell r="E146" t="str">
            <v>D</v>
          </cell>
          <cell r="F146">
            <v>0</v>
          </cell>
          <cell r="G146">
            <v>0</v>
          </cell>
          <cell r="H146">
            <v>1750229.3</v>
          </cell>
          <cell r="I146" t="str">
            <v>D</v>
          </cell>
        </row>
        <row r="147">
          <cell r="A147" t="str">
            <v>12.20.00.00</v>
          </cell>
          <cell r="B147" t="str">
            <v>-</v>
          </cell>
          <cell r="C147" t="str">
            <v>Impostos e Contrib. Recuperaveis</v>
          </cell>
          <cell r="D147">
            <v>13668906.720000001</v>
          </cell>
          <cell r="E147" t="str">
            <v>D</v>
          </cell>
          <cell r="F147">
            <v>344398.42</v>
          </cell>
          <cell r="G147">
            <v>5737.58</v>
          </cell>
          <cell r="H147">
            <v>14007567.560000001</v>
          </cell>
          <cell r="I147" t="str">
            <v>D</v>
          </cell>
        </row>
        <row r="148">
          <cell r="A148" t="str">
            <v>12.20.01.00</v>
          </cell>
          <cell r="B148" t="str">
            <v>-</v>
          </cell>
          <cell r="C148" t="str">
            <v>Impostos e Contrib. Recuperaveis</v>
          </cell>
          <cell r="D148">
            <v>11698906.720000001</v>
          </cell>
          <cell r="E148" t="str">
            <v>D</v>
          </cell>
          <cell r="F148">
            <v>302398.42</v>
          </cell>
          <cell r="G148">
            <v>5737.58</v>
          </cell>
          <cell r="H148">
            <v>11995567.560000001</v>
          </cell>
          <cell r="I148" t="str">
            <v>D</v>
          </cell>
        </row>
        <row r="149">
          <cell r="A149" t="str">
            <v>12.20.01.02</v>
          </cell>
          <cell r="B149" t="str">
            <v>-</v>
          </cell>
          <cell r="C149" t="str">
            <v>Icms a Recuperar</v>
          </cell>
          <cell r="D149">
            <v>3600000</v>
          </cell>
          <cell r="E149" t="str">
            <v>D</v>
          </cell>
          <cell r="F149">
            <v>0</v>
          </cell>
          <cell r="G149">
            <v>0</v>
          </cell>
          <cell r="H149">
            <v>3600000</v>
          </cell>
          <cell r="I149" t="str">
            <v>D</v>
          </cell>
        </row>
        <row r="150">
          <cell r="A150" t="str">
            <v>12.20.01.15</v>
          </cell>
          <cell r="B150" t="str">
            <v>-</v>
          </cell>
          <cell r="C150" t="str">
            <v>Icms a Recuperar s/Imobilizado</v>
          </cell>
          <cell r="D150">
            <v>2393501.21</v>
          </cell>
          <cell r="E150" t="str">
            <v>D</v>
          </cell>
          <cell r="F150">
            <v>12110.36</v>
          </cell>
          <cell r="G150">
            <v>0</v>
          </cell>
          <cell r="H150">
            <v>2405611.5699999998</v>
          </cell>
          <cell r="I150" t="str">
            <v>D</v>
          </cell>
        </row>
        <row r="151">
          <cell r="A151" t="str">
            <v>12.20.01.16</v>
          </cell>
          <cell r="B151" t="str">
            <v>-</v>
          </cell>
          <cell r="C151" t="str">
            <v>Imp.Renda s/Incl.Temp.a Recup</v>
          </cell>
          <cell r="D151">
            <v>5671041.4000000004</v>
          </cell>
          <cell r="E151" t="str">
            <v>D</v>
          </cell>
          <cell r="F151">
            <v>219826</v>
          </cell>
          <cell r="G151">
            <v>0</v>
          </cell>
          <cell r="H151">
            <v>5890867.4000000004</v>
          </cell>
          <cell r="I151" t="str">
            <v>D</v>
          </cell>
        </row>
        <row r="152">
          <cell r="A152" t="str">
            <v>12.20.01.17</v>
          </cell>
          <cell r="B152" t="str">
            <v>-</v>
          </cell>
          <cell r="C152" t="str">
            <v>Cont.Social s/Incl.Temp.a Recuperar</v>
          </cell>
          <cell r="D152">
            <v>2041574.9</v>
          </cell>
          <cell r="E152" t="str">
            <v>D</v>
          </cell>
          <cell r="F152">
            <v>70462.06</v>
          </cell>
          <cell r="G152">
            <v>0</v>
          </cell>
          <cell r="H152">
            <v>2112036.96</v>
          </cell>
          <cell r="I152" t="str">
            <v>D</v>
          </cell>
        </row>
        <row r="153">
          <cell r="A153" t="str">
            <v>12.20.01.19</v>
          </cell>
          <cell r="B153" t="str">
            <v>-</v>
          </cell>
          <cell r="C153" t="str">
            <v>Pis a Compensar Importação Imobilizado</v>
          </cell>
          <cell r="D153">
            <v>4778.54</v>
          </cell>
          <cell r="E153" t="str">
            <v>D</v>
          </cell>
          <cell r="F153">
            <v>0</v>
          </cell>
          <cell r="G153">
            <v>1023.46</v>
          </cell>
          <cell r="H153">
            <v>3755.08</v>
          </cell>
          <cell r="I153" t="str">
            <v>D</v>
          </cell>
        </row>
        <row r="154">
          <cell r="A154" t="str">
            <v>12.20.01.20</v>
          </cell>
          <cell r="B154" t="str">
            <v>-</v>
          </cell>
          <cell r="C154" t="str">
            <v>Cofins a Compensar Importação Imobilizad</v>
          </cell>
          <cell r="D154">
            <v>22010.67</v>
          </cell>
          <cell r="E154" t="str">
            <v>D</v>
          </cell>
          <cell r="F154">
            <v>0</v>
          </cell>
          <cell r="G154">
            <v>4714.12</v>
          </cell>
          <cell r="H154">
            <v>17296.55</v>
          </cell>
          <cell r="I154" t="str">
            <v>D</v>
          </cell>
        </row>
        <row r="155">
          <cell r="A155" t="str">
            <v>12.20.01.22</v>
          </cell>
          <cell r="B155" t="str">
            <v>-</v>
          </cell>
          <cell r="C155" t="str">
            <v>(-)Prov.Perda Icms a Recup.s/Imobilizado</v>
          </cell>
          <cell r="D155">
            <v>2034000</v>
          </cell>
          <cell r="E155" t="str">
            <v>C</v>
          </cell>
          <cell r="F155">
            <v>0</v>
          </cell>
          <cell r="G155">
            <v>0</v>
          </cell>
          <cell r="H155">
            <v>2034000</v>
          </cell>
          <cell r="I155" t="str">
            <v>C</v>
          </cell>
        </row>
        <row r="156">
          <cell r="A156" t="str">
            <v>12.20.05.00</v>
          </cell>
          <cell r="B156" t="str">
            <v>-</v>
          </cell>
          <cell r="C156" t="str">
            <v>Imposto Diferido - Ativo Ambiental</v>
          </cell>
          <cell r="D156">
            <v>1970000</v>
          </cell>
          <cell r="E156" t="str">
            <v>D</v>
          </cell>
          <cell r="F156">
            <v>42000</v>
          </cell>
          <cell r="G156">
            <v>0</v>
          </cell>
          <cell r="H156">
            <v>2012000</v>
          </cell>
          <cell r="I156" t="str">
            <v>D</v>
          </cell>
        </row>
        <row r="157">
          <cell r="A157" t="str">
            <v>12.20.05.01</v>
          </cell>
          <cell r="B157" t="str">
            <v>-</v>
          </cell>
          <cell r="C157" t="str">
            <v>Imposto Diferido - Ativo Ambiental</v>
          </cell>
          <cell r="D157">
            <v>1970000</v>
          </cell>
          <cell r="E157" t="str">
            <v>D</v>
          </cell>
          <cell r="F157">
            <v>42000</v>
          </cell>
          <cell r="G157">
            <v>0</v>
          </cell>
          <cell r="H157">
            <v>2012000</v>
          </cell>
          <cell r="I157" t="str">
            <v>D</v>
          </cell>
        </row>
        <row r="158">
          <cell r="A158" t="str">
            <v>12.21.00.00</v>
          </cell>
          <cell r="B158" t="str">
            <v>-</v>
          </cell>
          <cell r="C158" t="str">
            <v>Prov.p/perda Impostos e Contrib.Recup</v>
          </cell>
          <cell r="D158">
            <v>3600000</v>
          </cell>
          <cell r="E158" t="str">
            <v>C</v>
          </cell>
          <cell r="F158">
            <v>0</v>
          </cell>
          <cell r="G158">
            <v>0</v>
          </cell>
          <cell r="H158">
            <v>3600000</v>
          </cell>
          <cell r="I158" t="str">
            <v>C</v>
          </cell>
        </row>
        <row r="159">
          <cell r="A159" t="str">
            <v>12.21.03.00</v>
          </cell>
          <cell r="B159" t="str">
            <v>-</v>
          </cell>
          <cell r="C159" t="str">
            <v>(-)Prov.p/perda Impostos e Contrib.Recup</v>
          </cell>
          <cell r="D159">
            <v>3600000</v>
          </cell>
          <cell r="E159" t="str">
            <v>C</v>
          </cell>
          <cell r="F159">
            <v>0</v>
          </cell>
          <cell r="G159">
            <v>0</v>
          </cell>
          <cell r="H159">
            <v>3600000</v>
          </cell>
          <cell r="I159" t="str">
            <v>C</v>
          </cell>
        </row>
        <row r="160">
          <cell r="A160" t="str">
            <v>12.21.03.03</v>
          </cell>
          <cell r="B160" t="str">
            <v>-</v>
          </cell>
          <cell r="C160" t="str">
            <v>(-)Prov.p/perda Icms a recuperar</v>
          </cell>
          <cell r="D160">
            <v>3600000</v>
          </cell>
          <cell r="E160" t="str">
            <v>C</v>
          </cell>
          <cell r="F160">
            <v>0</v>
          </cell>
          <cell r="G160">
            <v>0</v>
          </cell>
          <cell r="H160">
            <v>3600000</v>
          </cell>
          <cell r="I160" t="str">
            <v>C</v>
          </cell>
        </row>
        <row r="161">
          <cell r="A161" t="str">
            <v>13.00.00.00</v>
          </cell>
          <cell r="B161" t="str">
            <v>-</v>
          </cell>
          <cell r="C161" t="str">
            <v>Permanente</v>
          </cell>
          <cell r="D161">
            <v>56162183.810000002</v>
          </cell>
          <cell r="E161" t="str">
            <v>D</v>
          </cell>
          <cell r="F161">
            <v>2421565.5</v>
          </cell>
          <cell r="G161">
            <v>1628269.49</v>
          </cell>
          <cell r="H161">
            <v>56955479.82</v>
          </cell>
          <cell r="I161" t="str">
            <v>D</v>
          </cell>
        </row>
        <row r="162">
          <cell r="A162" t="str">
            <v>13.01.00.00</v>
          </cell>
          <cell r="B162" t="str">
            <v>-</v>
          </cell>
          <cell r="C162" t="str">
            <v>Investimentos</v>
          </cell>
          <cell r="D162">
            <v>35323.33</v>
          </cell>
          <cell r="E162" t="str">
            <v>D</v>
          </cell>
          <cell r="F162">
            <v>0</v>
          </cell>
          <cell r="G162">
            <v>353.71</v>
          </cell>
          <cell r="H162">
            <v>34969.620000000003</v>
          </cell>
          <cell r="I162" t="str">
            <v>D</v>
          </cell>
        </row>
        <row r="163">
          <cell r="A163" t="str">
            <v>13.01.01.00</v>
          </cell>
          <cell r="B163" t="str">
            <v>-</v>
          </cell>
          <cell r="C163" t="str">
            <v>Sociedades Controladas</v>
          </cell>
          <cell r="D163">
            <v>1742.38</v>
          </cell>
          <cell r="E163" t="str">
            <v>D</v>
          </cell>
          <cell r="F163">
            <v>0</v>
          </cell>
          <cell r="G163">
            <v>353.71</v>
          </cell>
          <cell r="H163">
            <v>1388.67</v>
          </cell>
          <cell r="I163" t="str">
            <v>D</v>
          </cell>
        </row>
        <row r="164">
          <cell r="A164" t="str">
            <v>13.01.01.01</v>
          </cell>
          <cell r="B164" t="str">
            <v>-</v>
          </cell>
          <cell r="C164" t="str">
            <v>Invest.Soc.Controladas</v>
          </cell>
          <cell r="D164">
            <v>1742.38</v>
          </cell>
          <cell r="E164" t="str">
            <v>D</v>
          </cell>
          <cell r="F164">
            <v>0</v>
          </cell>
          <cell r="G164">
            <v>353.71</v>
          </cell>
          <cell r="H164">
            <v>1388.67</v>
          </cell>
          <cell r="I164" t="str">
            <v>D</v>
          </cell>
        </row>
        <row r="165">
          <cell r="A165" t="str">
            <v>13.01.06.00</v>
          </cell>
          <cell r="B165" t="str">
            <v>-</v>
          </cell>
          <cell r="C165" t="str">
            <v>Sociedade Controladas - Ipc/Btn</v>
          </cell>
          <cell r="D165">
            <v>3338.33</v>
          </cell>
          <cell r="E165" t="str">
            <v>D</v>
          </cell>
          <cell r="F165">
            <v>0</v>
          </cell>
          <cell r="G165">
            <v>0</v>
          </cell>
          <cell r="H165">
            <v>3338.33</v>
          </cell>
          <cell r="I165" t="str">
            <v>D</v>
          </cell>
        </row>
        <row r="166">
          <cell r="A166" t="str">
            <v>13.01.06.01</v>
          </cell>
          <cell r="B166" t="str">
            <v>-</v>
          </cell>
          <cell r="C166" t="str">
            <v>Inv.Soc.Contr.Ipc/Btn</v>
          </cell>
          <cell r="D166">
            <v>3338.33</v>
          </cell>
          <cell r="E166" t="str">
            <v>D</v>
          </cell>
          <cell r="F166">
            <v>0</v>
          </cell>
          <cell r="G166">
            <v>0</v>
          </cell>
          <cell r="H166">
            <v>3338.33</v>
          </cell>
          <cell r="I166" t="str">
            <v>D</v>
          </cell>
        </row>
        <row r="168">
          <cell r="A168" t="str">
            <v>-----------</v>
          </cell>
          <cell r="B168" t="str">
            <v>--</v>
          </cell>
          <cell r="C168" t="str">
            <v>-------------------------------------------------------------------</v>
          </cell>
          <cell r="D168" t="str">
            <v>-------------------</v>
          </cell>
          <cell r="E168" t="str">
            <v>-</v>
          </cell>
          <cell r="F168" t="str">
            <v>-------------------</v>
          </cell>
          <cell r="G168" t="e">
            <v>#NAME?</v>
          </cell>
          <cell r="H168" t="str">
            <v>07AB - 1.00.01.068</v>
          </cell>
        </row>
        <row r="169">
          <cell r="A169" t="str">
            <v>_x000C_----------</v>
          </cell>
          <cell r="B169" t="str">
            <v>--</v>
          </cell>
          <cell r="C169" t="str">
            <v>-------------------------------------------------------------------</v>
          </cell>
          <cell r="D169" t="str">
            <v>-------------------</v>
          </cell>
          <cell r="E169" t="str">
            <v>-</v>
          </cell>
          <cell r="F169" t="str">
            <v>-------------------</v>
          </cell>
          <cell r="G169" t="str">
            <v>-------------------</v>
          </cell>
          <cell r="H169" t="str">
            <v>------ Página:</v>
          </cell>
        </row>
        <row r="170">
          <cell r="A170" t="str">
            <v>Urucum Mine</v>
          </cell>
          <cell r="B170" t="str">
            <v>ra</v>
          </cell>
          <cell r="C170" t="str">
            <v>ção S.A</v>
          </cell>
          <cell r="H170" t="str">
            <v>Balancete</v>
          </cell>
        </row>
        <row r="171">
          <cell r="A171" t="str">
            <v>Período: 01</v>
          </cell>
          <cell r="B171" t="str">
            <v>/0</v>
          </cell>
          <cell r="C171" t="str">
            <v>4/2008 A 30/04/2008 -----------------------------------------------</v>
          </cell>
          <cell r="D171" t="str">
            <v>-------------------</v>
          </cell>
          <cell r="E171" t="str">
            <v>-</v>
          </cell>
          <cell r="F171" t="str">
            <v>-------------------</v>
          </cell>
          <cell r="G171" t="str">
            <v>-------------------</v>
          </cell>
          <cell r="H171" t="str">
            <v>06/05/2008 - 09:0</v>
          </cell>
          <cell r="I171">
            <v>6</v>
          </cell>
        </row>
        <row r="173">
          <cell r="A173" t="str">
            <v>Título</v>
          </cell>
          <cell r="D173" t="str">
            <v>Saldo Inicial</v>
          </cell>
          <cell r="F173" t="str">
            <v>Débito</v>
          </cell>
          <cell r="G173" t="str">
            <v>Crédito</v>
          </cell>
          <cell r="H173" t="str">
            <v>Saldo Final</v>
          </cell>
        </row>
        <row r="174">
          <cell r="A174" t="str">
            <v>-----------</v>
          </cell>
          <cell r="B174" t="str">
            <v>--</v>
          </cell>
          <cell r="C174" t="str">
            <v>-------------------------------------------------------------------</v>
          </cell>
          <cell r="D174" t="str">
            <v>-----------------</v>
          </cell>
          <cell r="F174" t="str">
            <v>------------------</v>
          </cell>
          <cell r="G174" t="str">
            <v>------------------</v>
          </cell>
          <cell r="H174" t="str">
            <v>-----------------</v>
          </cell>
        </row>
        <row r="175">
          <cell r="A175" t="str">
            <v>13.01.12.00</v>
          </cell>
          <cell r="B175" t="str">
            <v>-</v>
          </cell>
          <cell r="C175" t="str">
            <v>Agio / Desagio dos Investimentos</v>
          </cell>
          <cell r="D175">
            <v>0</v>
          </cell>
          <cell r="F175">
            <v>0</v>
          </cell>
          <cell r="G175">
            <v>0</v>
          </cell>
          <cell r="H175">
            <v>0</v>
          </cell>
        </row>
        <row r="176">
          <cell r="A176" t="str">
            <v>13.01.12.01</v>
          </cell>
          <cell r="B176" t="str">
            <v>-</v>
          </cell>
          <cell r="C176" t="str">
            <v>Agio/Desagio Invest-Cpfl</v>
          </cell>
          <cell r="D176">
            <v>304235.36</v>
          </cell>
          <cell r="E176" t="str">
            <v>D</v>
          </cell>
          <cell r="F176">
            <v>0</v>
          </cell>
          <cell r="G176">
            <v>0</v>
          </cell>
          <cell r="H176">
            <v>304235.36</v>
          </cell>
          <cell r="I176" t="str">
            <v>D</v>
          </cell>
        </row>
        <row r="177">
          <cell r="A177" t="str">
            <v>13.01.12.02</v>
          </cell>
          <cell r="B177" t="str">
            <v>-</v>
          </cell>
          <cell r="C177" t="str">
            <v>(-)Amortizacao de Agio</v>
          </cell>
          <cell r="D177">
            <v>304235.36</v>
          </cell>
          <cell r="E177" t="str">
            <v>C</v>
          </cell>
          <cell r="F177">
            <v>0</v>
          </cell>
          <cell r="G177">
            <v>0</v>
          </cell>
          <cell r="H177">
            <v>304235.36</v>
          </cell>
          <cell r="I177" t="str">
            <v>C</v>
          </cell>
        </row>
        <row r="178">
          <cell r="A178" t="str">
            <v>13.01.18.00</v>
          </cell>
          <cell r="B178" t="str">
            <v>-</v>
          </cell>
          <cell r="C178" t="str">
            <v>Agio/Desag dos Investim. Ipc/Btn</v>
          </cell>
          <cell r="D178">
            <v>0</v>
          </cell>
          <cell r="F178">
            <v>0</v>
          </cell>
          <cell r="G178">
            <v>0</v>
          </cell>
          <cell r="H178">
            <v>0</v>
          </cell>
        </row>
        <row r="179">
          <cell r="A179" t="str">
            <v>13.01.18.01</v>
          </cell>
          <cell r="B179" t="str">
            <v>-</v>
          </cell>
          <cell r="C179" t="str">
            <v>Cia Paulista Agio/Desag Ipc/Btn</v>
          </cell>
          <cell r="D179">
            <v>305674.81</v>
          </cell>
          <cell r="E179" t="str">
            <v>D</v>
          </cell>
          <cell r="F179">
            <v>0</v>
          </cell>
          <cell r="G179">
            <v>0</v>
          </cell>
          <cell r="H179">
            <v>305674.81</v>
          </cell>
          <cell r="I179" t="str">
            <v>D</v>
          </cell>
        </row>
        <row r="180">
          <cell r="A180" t="str">
            <v>13.01.18.02</v>
          </cell>
          <cell r="B180" t="str">
            <v>-</v>
          </cell>
          <cell r="C180" t="str">
            <v>(-) Amortizacao de Agio Ipc/Btn</v>
          </cell>
          <cell r="D180">
            <v>305674.81</v>
          </cell>
          <cell r="E180" t="str">
            <v>C</v>
          </cell>
          <cell r="F180">
            <v>0</v>
          </cell>
          <cell r="G180">
            <v>0</v>
          </cell>
          <cell r="H180">
            <v>305674.81</v>
          </cell>
          <cell r="I180" t="str">
            <v>C</v>
          </cell>
        </row>
        <row r="181">
          <cell r="A181" t="str">
            <v>13.01.30.00</v>
          </cell>
          <cell r="B181" t="str">
            <v>-</v>
          </cell>
          <cell r="C181" t="str">
            <v>Investim. em Outras Companhias</v>
          </cell>
          <cell r="D181">
            <v>20700.2</v>
          </cell>
          <cell r="E181" t="str">
            <v>D</v>
          </cell>
          <cell r="F181">
            <v>0</v>
          </cell>
          <cell r="G181">
            <v>0</v>
          </cell>
          <cell r="H181">
            <v>20700.2</v>
          </cell>
          <cell r="I181" t="str">
            <v>D</v>
          </cell>
        </row>
        <row r="182">
          <cell r="A182" t="str">
            <v>13.01.30.01</v>
          </cell>
          <cell r="B182" t="str">
            <v>-</v>
          </cell>
          <cell r="C182" t="str">
            <v>Investim. em Outras Companhias</v>
          </cell>
          <cell r="D182">
            <v>20700.2</v>
          </cell>
          <cell r="E182" t="str">
            <v>D</v>
          </cell>
          <cell r="F182">
            <v>0</v>
          </cell>
          <cell r="G182">
            <v>0</v>
          </cell>
          <cell r="H182">
            <v>20700.2</v>
          </cell>
          <cell r="I182" t="str">
            <v>D</v>
          </cell>
        </row>
        <row r="183">
          <cell r="A183" t="str">
            <v>13.01.36.00</v>
          </cell>
          <cell r="B183" t="str">
            <v>-</v>
          </cell>
          <cell r="C183" t="str">
            <v>Investim. em Outras Cias Ipc/Btn</v>
          </cell>
          <cell r="D183">
            <v>8639.68</v>
          </cell>
          <cell r="E183" t="str">
            <v>D</v>
          </cell>
          <cell r="F183">
            <v>0</v>
          </cell>
          <cell r="G183">
            <v>0</v>
          </cell>
          <cell r="H183">
            <v>8639.68</v>
          </cell>
          <cell r="I183" t="str">
            <v>D</v>
          </cell>
        </row>
        <row r="184">
          <cell r="A184" t="str">
            <v>13.01.36.01</v>
          </cell>
          <cell r="B184" t="str">
            <v>-</v>
          </cell>
          <cell r="C184" t="str">
            <v>Em outras Companhias Ipc/Btn</v>
          </cell>
          <cell r="D184">
            <v>8639.68</v>
          </cell>
          <cell r="E184" t="str">
            <v>D</v>
          </cell>
          <cell r="F184">
            <v>0</v>
          </cell>
          <cell r="G184">
            <v>0</v>
          </cell>
          <cell r="H184">
            <v>8639.68</v>
          </cell>
          <cell r="I184" t="str">
            <v>D</v>
          </cell>
        </row>
        <row r="185">
          <cell r="A185" t="str">
            <v>13.01.42.00</v>
          </cell>
          <cell r="B185" t="str">
            <v>-</v>
          </cell>
          <cell r="C185" t="str">
            <v>Aplicacao p/Incentivos Fiscais</v>
          </cell>
          <cell r="D185">
            <v>450.5</v>
          </cell>
          <cell r="E185" t="str">
            <v>D</v>
          </cell>
          <cell r="F185">
            <v>0</v>
          </cell>
          <cell r="G185">
            <v>0</v>
          </cell>
          <cell r="H185">
            <v>450.5</v>
          </cell>
          <cell r="I185" t="str">
            <v>D</v>
          </cell>
        </row>
        <row r="186">
          <cell r="A186" t="str">
            <v>13.01.42.01</v>
          </cell>
          <cell r="B186" t="str">
            <v>-</v>
          </cell>
          <cell r="C186" t="str">
            <v>Aplic Incent Fiscais</v>
          </cell>
          <cell r="D186">
            <v>450.5</v>
          </cell>
          <cell r="E186" t="str">
            <v>D</v>
          </cell>
          <cell r="F186">
            <v>0</v>
          </cell>
          <cell r="G186">
            <v>0</v>
          </cell>
          <cell r="H186">
            <v>450.5</v>
          </cell>
          <cell r="I186" t="str">
            <v>D</v>
          </cell>
        </row>
        <row r="187">
          <cell r="A187" t="str">
            <v>13.01.48.00</v>
          </cell>
          <cell r="B187" t="str">
            <v>-</v>
          </cell>
          <cell r="C187" t="str">
            <v>Aplic. p/Incent. Fiscais Ipc/Btn</v>
          </cell>
          <cell r="D187">
            <v>452.24</v>
          </cell>
          <cell r="E187" t="str">
            <v>D</v>
          </cell>
          <cell r="F187">
            <v>0</v>
          </cell>
          <cell r="G187">
            <v>0</v>
          </cell>
          <cell r="H187">
            <v>452.24</v>
          </cell>
          <cell r="I187" t="str">
            <v>D</v>
          </cell>
        </row>
        <row r="188">
          <cell r="A188" t="str">
            <v>13.01.48.01</v>
          </cell>
          <cell r="B188" t="str">
            <v>-</v>
          </cell>
          <cell r="C188" t="str">
            <v>Apl.Inc.Fiscais Ipc/Btn</v>
          </cell>
          <cell r="D188">
            <v>452.24</v>
          </cell>
          <cell r="E188" t="str">
            <v>D</v>
          </cell>
          <cell r="F188">
            <v>0</v>
          </cell>
          <cell r="G188">
            <v>0</v>
          </cell>
          <cell r="H188">
            <v>452.24</v>
          </cell>
          <cell r="I188" t="str">
            <v>D</v>
          </cell>
        </row>
        <row r="189">
          <cell r="A189" t="str">
            <v>13.10.00.00</v>
          </cell>
          <cell r="B189" t="str">
            <v>-</v>
          </cell>
          <cell r="C189" t="str">
            <v>Imobilizado</v>
          </cell>
          <cell r="D189">
            <v>56126860.479999997</v>
          </cell>
          <cell r="E189" t="str">
            <v>D</v>
          </cell>
          <cell r="F189">
            <v>2421565.5</v>
          </cell>
          <cell r="G189">
            <v>1627915.78</v>
          </cell>
          <cell r="H189">
            <v>56920510.200000003</v>
          </cell>
          <cell r="I189" t="str">
            <v>D</v>
          </cell>
        </row>
        <row r="190">
          <cell r="A190" t="str">
            <v>13.10.01.00</v>
          </cell>
          <cell r="B190" t="str">
            <v>-</v>
          </cell>
          <cell r="C190" t="str">
            <v>Custo Corrigido</v>
          </cell>
          <cell r="D190">
            <v>75930976.319999993</v>
          </cell>
          <cell r="E190" t="str">
            <v>D</v>
          </cell>
          <cell r="F190">
            <v>590348.64</v>
          </cell>
          <cell r="G190">
            <v>309857.06</v>
          </cell>
          <cell r="H190">
            <v>76211467.900000006</v>
          </cell>
          <cell r="I190" t="str">
            <v>D</v>
          </cell>
        </row>
        <row r="191">
          <cell r="A191" t="str">
            <v>13.10.01.01</v>
          </cell>
          <cell r="B191" t="str">
            <v>-</v>
          </cell>
          <cell r="C191" t="str">
            <v>Terrenos e Glebas</v>
          </cell>
          <cell r="D191">
            <v>1955535.56</v>
          </cell>
          <cell r="E191" t="str">
            <v>D</v>
          </cell>
          <cell r="F191">
            <v>0</v>
          </cell>
          <cell r="G191">
            <v>0</v>
          </cell>
          <cell r="H191">
            <v>1955535.56</v>
          </cell>
          <cell r="I191" t="str">
            <v>D</v>
          </cell>
        </row>
        <row r="192">
          <cell r="A192" t="str">
            <v>13.10.01.02</v>
          </cell>
          <cell r="B192" t="str">
            <v>-</v>
          </cell>
          <cell r="C192" t="str">
            <v>Edificacoes</v>
          </cell>
          <cell r="D192">
            <v>4648692.5199999996</v>
          </cell>
          <cell r="E192" t="str">
            <v>D</v>
          </cell>
          <cell r="F192">
            <v>0</v>
          </cell>
          <cell r="G192">
            <v>0</v>
          </cell>
          <cell r="H192">
            <v>4648692.5199999996</v>
          </cell>
          <cell r="I192" t="str">
            <v>D</v>
          </cell>
        </row>
        <row r="193">
          <cell r="A193" t="str">
            <v>13.10.01.03</v>
          </cell>
          <cell r="B193" t="str">
            <v>-</v>
          </cell>
          <cell r="C193" t="str">
            <v>Instalacoes</v>
          </cell>
          <cell r="D193">
            <v>7870753.6600000001</v>
          </cell>
          <cell r="E193" t="str">
            <v>D</v>
          </cell>
          <cell r="F193">
            <v>0</v>
          </cell>
          <cell r="G193">
            <v>0</v>
          </cell>
          <cell r="H193">
            <v>7870753.6600000001</v>
          </cell>
          <cell r="I193" t="str">
            <v>D</v>
          </cell>
        </row>
        <row r="194">
          <cell r="A194" t="str">
            <v>13.10.01.04</v>
          </cell>
          <cell r="B194" t="str">
            <v>-</v>
          </cell>
          <cell r="C194" t="str">
            <v>Maquinas e Equipamentos</v>
          </cell>
          <cell r="D194">
            <v>33091434.190000001</v>
          </cell>
          <cell r="E194" t="str">
            <v>D</v>
          </cell>
          <cell r="F194">
            <v>220209.31</v>
          </cell>
          <cell r="G194">
            <v>0</v>
          </cell>
          <cell r="H194">
            <v>33311643.5</v>
          </cell>
          <cell r="I194" t="str">
            <v>D</v>
          </cell>
        </row>
        <row r="195">
          <cell r="A195" t="str">
            <v>13.10.01.05</v>
          </cell>
          <cell r="B195" t="str">
            <v>-</v>
          </cell>
          <cell r="C195" t="str">
            <v>Hardware - Equipamentos</v>
          </cell>
          <cell r="D195">
            <v>1064686.8999999999</v>
          </cell>
          <cell r="E195" t="str">
            <v>D</v>
          </cell>
          <cell r="F195">
            <v>10530.99</v>
          </cell>
          <cell r="G195">
            <v>0</v>
          </cell>
          <cell r="H195">
            <v>1075217.8899999999</v>
          </cell>
          <cell r="I195" t="str">
            <v>D</v>
          </cell>
        </row>
        <row r="196">
          <cell r="A196" t="str">
            <v>13.10.01.06</v>
          </cell>
          <cell r="B196" t="str">
            <v>-</v>
          </cell>
          <cell r="C196" t="str">
            <v>Software - Programas e Sistemas</v>
          </cell>
          <cell r="D196">
            <v>805705.45</v>
          </cell>
          <cell r="E196" t="str">
            <v>D</v>
          </cell>
          <cell r="F196">
            <v>50044.72</v>
          </cell>
          <cell r="G196">
            <v>0</v>
          </cell>
          <cell r="H196">
            <v>855750.17</v>
          </cell>
          <cell r="I196" t="str">
            <v>D</v>
          </cell>
        </row>
        <row r="197">
          <cell r="A197" t="str">
            <v>13.10.01.07</v>
          </cell>
          <cell r="B197" t="str">
            <v>-</v>
          </cell>
          <cell r="C197" t="str">
            <v>Moveis e Utensilios</v>
          </cell>
          <cell r="D197">
            <v>2150197.46</v>
          </cell>
          <cell r="E197" t="str">
            <v>D</v>
          </cell>
          <cell r="F197">
            <v>0</v>
          </cell>
          <cell r="G197">
            <v>0</v>
          </cell>
          <cell r="H197">
            <v>2150197.46</v>
          </cell>
          <cell r="I197" t="str">
            <v>D</v>
          </cell>
        </row>
        <row r="198">
          <cell r="A198" t="str">
            <v>13.10.01.09</v>
          </cell>
          <cell r="B198" t="str">
            <v>-</v>
          </cell>
          <cell r="C198" t="str">
            <v>Veiculos</v>
          </cell>
          <cell r="D198">
            <v>735879.05</v>
          </cell>
          <cell r="E198" t="str">
            <v>D</v>
          </cell>
          <cell r="F198">
            <v>0</v>
          </cell>
          <cell r="G198">
            <v>0</v>
          </cell>
          <cell r="H198">
            <v>735879.05</v>
          </cell>
          <cell r="I198" t="str">
            <v>D</v>
          </cell>
        </row>
        <row r="199">
          <cell r="A199" t="str">
            <v>13.10.01.11</v>
          </cell>
          <cell r="B199" t="str">
            <v>-</v>
          </cell>
          <cell r="C199" t="str">
            <v>Ferramentas e Acessorios</v>
          </cell>
          <cell r="D199">
            <v>368049.66</v>
          </cell>
          <cell r="E199" t="str">
            <v>D</v>
          </cell>
          <cell r="F199">
            <v>0</v>
          </cell>
          <cell r="G199">
            <v>0</v>
          </cell>
          <cell r="H199">
            <v>368049.66</v>
          </cell>
          <cell r="I199" t="str">
            <v>D</v>
          </cell>
        </row>
        <row r="200">
          <cell r="A200" t="str">
            <v>13.10.01.17</v>
          </cell>
          <cell r="B200" t="str">
            <v>-</v>
          </cell>
          <cell r="C200" t="str">
            <v>Jazidas</v>
          </cell>
          <cell r="D200">
            <v>19376102.57</v>
          </cell>
          <cell r="E200" t="str">
            <v>D</v>
          </cell>
          <cell r="F200">
            <v>0</v>
          </cell>
          <cell r="G200">
            <v>0</v>
          </cell>
          <cell r="H200">
            <v>19376102.57</v>
          </cell>
          <cell r="I200" t="str">
            <v>D</v>
          </cell>
        </row>
        <row r="201">
          <cell r="A201" t="str">
            <v>13.10.01.20</v>
          </cell>
          <cell r="B201" t="str">
            <v>-</v>
          </cell>
          <cell r="C201" t="str">
            <v>Transit. Permanente Aquisicao</v>
          </cell>
          <cell r="D201">
            <v>0</v>
          </cell>
          <cell r="F201">
            <v>309563.62</v>
          </cell>
          <cell r="G201">
            <v>309563.62</v>
          </cell>
          <cell r="H201">
            <v>0</v>
          </cell>
        </row>
        <row r="202">
          <cell r="A202" t="str">
            <v>13.10.01.29</v>
          </cell>
          <cell r="B202" t="str">
            <v>-</v>
          </cell>
          <cell r="C202" t="str">
            <v>Ativo Imobilizado a Classificar</v>
          </cell>
          <cell r="D202">
            <v>293.44</v>
          </cell>
          <cell r="E202" t="str">
            <v>D</v>
          </cell>
          <cell r="F202">
            <v>0</v>
          </cell>
          <cell r="G202">
            <v>293.44</v>
          </cell>
          <cell r="H202">
            <v>0</v>
          </cell>
        </row>
        <row r="203">
          <cell r="A203" t="str">
            <v>13.10.01.31</v>
          </cell>
          <cell r="B203" t="str">
            <v>-</v>
          </cell>
          <cell r="C203" t="str">
            <v>Benfeitoria Propried de Terceiros</v>
          </cell>
          <cell r="D203">
            <v>3863645.86</v>
          </cell>
          <cell r="E203" t="str">
            <v>D</v>
          </cell>
          <cell r="F203">
            <v>0</v>
          </cell>
          <cell r="G203">
            <v>0</v>
          </cell>
          <cell r="H203">
            <v>3863645.86</v>
          </cell>
          <cell r="I203" t="str">
            <v>D</v>
          </cell>
        </row>
        <row r="204">
          <cell r="A204" t="str">
            <v>13.10.05.00</v>
          </cell>
          <cell r="B204" t="str">
            <v>-</v>
          </cell>
          <cell r="C204" t="str">
            <v>Imobilizado em Curso</v>
          </cell>
          <cell r="D204">
            <v>1106393.2</v>
          </cell>
          <cell r="E204" t="str">
            <v>D</v>
          </cell>
          <cell r="F204">
            <v>28763.93</v>
          </cell>
          <cell r="G204">
            <v>0</v>
          </cell>
          <cell r="H204">
            <v>1135157.1299999999</v>
          </cell>
          <cell r="I204" t="str">
            <v>D</v>
          </cell>
        </row>
        <row r="205">
          <cell r="A205" t="str">
            <v>13.10.05.01</v>
          </cell>
          <cell r="B205" t="str">
            <v>-</v>
          </cell>
          <cell r="C205" t="str">
            <v>Imobilizado em Curso</v>
          </cell>
          <cell r="D205">
            <v>1106393.2</v>
          </cell>
          <cell r="E205" t="str">
            <v>D</v>
          </cell>
          <cell r="F205">
            <v>28763.93</v>
          </cell>
          <cell r="G205">
            <v>0</v>
          </cell>
          <cell r="H205">
            <v>1135157.1299999999</v>
          </cell>
          <cell r="I205" t="str">
            <v>D</v>
          </cell>
        </row>
        <row r="206">
          <cell r="A206" t="str">
            <v>13.10.07.00</v>
          </cell>
          <cell r="B206" t="str">
            <v>-</v>
          </cell>
          <cell r="C206" t="str">
            <v>Provisao para Perdas</v>
          </cell>
          <cell r="D206">
            <v>759262.41</v>
          </cell>
          <cell r="E206" t="str">
            <v>C</v>
          </cell>
          <cell r="F206">
            <v>0</v>
          </cell>
          <cell r="G206">
            <v>0</v>
          </cell>
          <cell r="H206">
            <v>759262.41</v>
          </cell>
          <cell r="I206" t="str">
            <v>C</v>
          </cell>
        </row>
        <row r="207">
          <cell r="A207" t="str">
            <v>13.10.07.05</v>
          </cell>
          <cell r="B207" t="str">
            <v>-</v>
          </cell>
          <cell r="C207" t="str">
            <v>(-) Prov.Perdas Jazidas</v>
          </cell>
          <cell r="D207">
            <v>759262.41</v>
          </cell>
          <cell r="E207" t="str">
            <v>C</v>
          </cell>
          <cell r="F207">
            <v>0</v>
          </cell>
          <cell r="G207">
            <v>0</v>
          </cell>
          <cell r="H207">
            <v>759262.41</v>
          </cell>
          <cell r="I207" t="str">
            <v>C</v>
          </cell>
        </row>
        <row r="208">
          <cell r="A208" t="str">
            <v>13.10.15.00</v>
          </cell>
          <cell r="B208" t="str">
            <v>-</v>
          </cell>
          <cell r="C208" t="str">
            <v>Correcao Monetaria Especial</v>
          </cell>
          <cell r="D208">
            <v>22461848.649999999</v>
          </cell>
          <cell r="E208" t="str">
            <v>D</v>
          </cell>
          <cell r="F208">
            <v>0</v>
          </cell>
          <cell r="G208">
            <v>0</v>
          </cell>
          <cell r="H208">
            <v>22461848.649999999</v>
          </cell>
          <cell r="I208" t="str">
            <v>D</v>
          </cell>
        </row>
        <row r="209">
          <cell r="A209" t="str">
            <v>13.10.15.01</v>
          </cell>
          <cell r="B209" t="str">
            <v>-</v>
          </cell>
          <cell r="C209" t="str">
            <v>C.M.Espec-Terrenos e Glebas</v>
          </cell>
          <cell r="D209">
            <v>4681.78</v>
          </cell>
          <cell r="E209" t="str">
            <v>D</v>
          </cell>
          <cell r="F209">
            <v>0</v>
          </cell>
          <cell r="G209">
            <v>0</v>
          </cell>
          <cell r="H209">
            <v>4681.78</v>
          </cell>
          <cell r="I209" t="str">
            <v>D</v>
          </cell>
        </row>
        <row r="210">
          <cell r="A210" t="str">
            <v>13.10.15.02</v>
          </cell>
          <cell r="B210" t="str">
            <v>-</v>
          </cell>
          <cell r="C210" t="str">
            <v>C.M.Espec-Edificacoes</v>
          </cell>
          <cell r="D210">
            <v>84305.15</v>
          </cell>
          <cell r="E210" t="str">
            <v>D</v>
          </cell>
          <cell r="F210">
            <v>0</v>
          </cell>
          <cell r="G210">
            <v>0</v>
          </cell>
          <cell r="H210">
            <v>84305.15</v>
          </cell>
          <cell r="I210" t="str">
            <v>D</v>
          </cell>
        </row>
        <row r="211">
          <cell r="A211" t="str">
            <v>13.10.15.03</v>
          </cell>
          <cell r="B211" t="str">
            <v>-</v>
          </cell>
          <cell r="C211" t="str">
            <v>C.M.Espec-Instalacoes</v>
          </cell>
          <cell r="D211">
            <v>50011.4</v>
          </cell>
          <cell r="E211" t="str">
            <v>D</v>
          </cell>
          <cell r="F211">
            <v>0</v>
          </cell>
          <cell r="G211">
            <v>0</v>
          </cell>
          <cell r="H211">
            <v>50011.4</v>
          </cell>
          <cell r="I211" t="str">
            <v>D</v>
          </cell>
        </row>
        <row r="212">
          <cell r="A212" t="str">
            <v>13.10.15.04</v>
          </cell>
          <cell r="B212" t="str">
            <v>-</v>
          </cell>
          <cell r="C212" t="str">
            <v>C.M.Espec-Maquinas/Equipamentos</v>
          </cell>
          <cell r="D212">
            <v>368175.69</v>
          </cell>
          <cell r="E212" t="str">
            <v>D</v>
          </cell>
          <cell r="F212">
            <v>0</v>
          </cell>
          <cell r="G212">
            <v>0</v>
          </cell>
          <cell r="H212">
            <v>368175.69</v>
          </cell>
          <cell r="I212" t="str">
            <v>D</v>
          </cell>
        </row>
        <row r="213">
          <cell r="A213" t="str">
            <v>13.10.15.07</v>
          </cell>
          <cell r="B213" t="str">
            <v>-</v>
          </cell>
          <cell r="C213" t="str">
            <v>C.M.Espec-Moveis e Utensilios</v>
          </cell>
          <cell r="D213">
            <v>60562.97</v>
          </cell>
          <cell r="E213" t="str">
            <v>D</v>
          </cell>
          <cell r="F213">
            <v>0</v>
          </cell>
          <cell r="G213">
            <v>0</v>
          </cell>
          <cell r="H213">
            <v>60562.97</v>
          </cell>
          <cell r="I213" t="str">
            <v>D</v>
          </cell>
        </row>
        <row r="214">
          <cell r="A214" t="str">
            <v>13.10.15.11</v>
          </cell>
          <cell r="B214" t="str">
            <v>-</v>
          </cell>
          <cell r="C214" t="str">
            <v>C.M.Espec-Ferramentas/Acessorios</v>
          </cell>
          <cell r="D214">
            <v>163.86</v>
          </cell>
          <cell r="E214" t="str">
            <v>D</v>
          </cell>
          <cell r="F214">
            <v>0</v>
          </cell>
          <cell r="G214">
            <v>0</v>
          </cell>
          <cell r="H214">
            <v>163.86</v>
          </cell>
          <cell r="I214" t="str">
            <v>D</v>
          </cell>
        </row>
        <row r="215">
          <cell r="A215" t="str">
            <v>13.10.15.17</v>
          </cell>
          <cell r="B215" t="str">
            <v>-</v>
          </cell>
          <cell r="C215" t="str">
            <v>C.M.Espec-Jazidas</v>
          </cell>
          <cell r="D215">
            <v>21893947.800000001</v>
          </cell>
          <cell r="E215" t="str">
            <v>D</v>
          </cell>
          <cell r="F215">
            <v>0</v>
          </cell>
          <cell r="G215">
            <v>0</v>
          </cell>
          <cell r="H215">
            <v>21893947.800000001</v>
          </cell>
          <cell r="I215" t="str">
            <v>D</v>
          </cell>
        </row>
        <row r="216">
          <cell r="A216" t="str">
            <v>13.10.17.00</v>
          </cell>
          <cell r="B216" t="str">
            <v>-</v>
          </cell>
          <cell r="C216" t="str">
            <v>C.M.Espec-Prov p/Perdas Imobiliz</v>
          </cell>
          <cell r="D216">
            <v>1471374.68</v>
          </cell>
          <cell r="E216" t="str">
            <v>C</v>
          </cell>
          <cell r="F216">
            <v>0</v>
          </cell>
          <cell r="G216">
            <v>0</v>
          </cell>
          <cell r="H216">
            <v>1471374.68</v>
          </cell>
          <cell r="I216" t="str">
            <v>C</v>
          </cell>
        </row>
        <row r="217">
          <cell r="A217" t="str">
            <v>13.10.17.05</v>
          </cell>
          <cell r="B217" t="str">
            <v>-</v>
          </cell>
          <cell r="C217" t="str">
            <v>(-)C.M.Espec-Prov Perdas Jazidas</v>
          </cell>
          <cell r="D217">
            <v>1471374.68</v>
          </cell>
          <cell r="E217" t="str">
            <v>C</v>
          </cell>
          <cell r="F217">
            <v>0</v>
          </cell>
          <cell r="G217">
            <v>0</v>
          </cell>
          <cell r="H217">
            <v>1471374.68</v>
          </cell>
          <cell r="I217" t="str">
            <v>C</v>
          </cell>
        </row>
        <row r="218">
          <cell r="A218" t="str">
            <v>13.10.20.00</v>
          </cell>
          <cell r="B218" t="str">
            <v>-</v>
          </cell>
          <cell r="C218" t="str">
            <v>Custo Corrigido Ipc / Btn</v>
          </cell>
          <cell r="D218">
            <v>10821819.890000001</v>
          </cell>
          <cell r="E218" t="str">
            <v>D</v>
          </cell>
          <cell r="F218">
            <v>0</v>
          </cell>
          <cell r="G218">
            <v>0</v>
          </cell>
          <cell r="H218">
            <v>10821819.890000001</v>
          </cell>
          <cell r="I218" t="str">
            <v>D</v>
          </cell>
        </row>
        <row r="219">
          <cell r="A219" t="str">
            <v>13.10.20.01</v>
          </cell>
          <cell r="B219" t="str">
            <v>-</v>
          </cell>
          <cell r="C219" t="str">
            <v>Terrenos e Glebas Ipc/Btn</v>
          </cell>
          <cell r="D219">
            <v>4844.67</v>
          </cell>
          <cell r="E219" t="str">
            <v>D</v>
          </cell>
          <cell r="F219">
            <v>0</v>
          </cell>
          <cell r="G219">
            <v>0</v>
          </cell>
          <cell r="H219">
            <v>4844.67</v>
          </cell>
          <cell r="I219" t="str">
            <v>D</v>
          </cell>
        </row>
        <row r="220">
          <cell r="A220" t="str">
            <v>13.10.20.02</v>
          </cell>
          <cell r="B220" t="str">
            <v>-</v>
          </cell>
          <cell r="C220" t="str">
            <v>Edificacoes Ipc/Btn</v>
          </cell>
          <cell r="D220">
            <v>69460.45</v>
          </cell>
          <cell r="E220" t="str">
            <v>D</v>
          </cell>
          <cell r="F220">
            <v>0</v>
          </cell>
          <cell r="G220">
            <v>0</v>
          </cell>
          <cell r="H220">
            <v>69460.45</v>
          </cell>
          <cell r="I220" t="str">
            <v>D</v>
          </cell>
        </row>
        <row r="221">
          <cell r="A221" t="str">
            <v>13.10.20.03</v>
          </cell>
          <cell r="B221" t="str">
            <v>-</v>
          </cell>
          <cell r="C221" t="str">
            <v>Instalacoes Ipc / Btn</v>
          </cell>
          <cell r="D221">
            <v>374401.71</v>
          </cell>
          <cell r="E221" t="str">
            <v>D</v>
          </cell>
          <cell r="F221">
            <v>0</v>
          </cell>
          <cell r="G221">
            <v>0</v>
          </cell>
          <cell r="H221">
            <v>374401.71</v>
          </cell>
          <cell r="I221" t="str">
            <v>D</v>
          </cell>
        </row>
        <row r="222">
          <cell r="A222" t="str">
            <v>13.10.20.04</v>
          </cell>
          <cell r="B222" t="str">
            <v>-</v>
          </cell>
          <cell r="C222" t="str">
            <v>Maquinas e Equipamentos Ipc/Btn</v>
          </cell>
          <cell r="D222">
            <v>938899.44</v>
          </cell>
          <cell r="E222" t="str">
            <v>D</v>
          </cell>
          <cell r="F222">
            <v>0</v>
          </cell>
          <cell r="G222">
            <v>0</v>
          </cell>
          <cell r="H222">
            <v>938899.44</v>
          </cell>
          <cell r="I222" t="str">
            <v>D</v>
          </cell>
        </row>
        <row r="223">
          <cell r="A223" t="str">
            <v>13.10.20.07</v>
          </cell>
          <cell r="B223" t="str">
            <v>-</v>
          </cell>
          <cell r="C223" t="str">
            <v>Moveis e Utensilios Ipc/Btn</v>
          </cell>
          <cell r="D223">
            <v>54071.85</v>
          </cell>
          <cell r="E223" t="str">
            <v>D</v>
          </cell>
          <cell r="F223">
            <v>0</v>
          </cell>
          <cell r="G223">
            <v>0</v>
          </cell>
          <cell r="H223">
            <v>54071.85</v>
          </cell>
          <cell r="I223" t="str">
            <v>D</v>
          </cell>
        </row>
        <row r="224">
          <cell r="A224" t="str">
            <v>13.10.20.09</v>
          </cell>
          <cell r="B224" t="str">
            <v>-</v>
          </cell>
          <cell r="C224" t="str">
            <v>Veiculos Ipc/Btn</v>
          </cell>
          <cell r="D224">
            <v>75651.47</v>
          </cell>
          <cell r="E224" t="str">
            <v>D</v>
          </cell>
          <cell r="F224">
            <v>0</v>
          </cell>
          <cell r="G224">
            <v>0</v>
          </cell>
          <cell r="H224">
            <v>75651.47</v>
          </cell>
          <cell r="I224" t="str">
            <v>D</v>
          </cell>
        </row>
        <row r="225">
          <cell r="A225" t="str">
            <v>13.10.20.11</v>
          </cell>
          <cell r="B225" t="str">
            <v>-</v>
          </cell>
          <cell r="C225" t="str">
            <v>Ferramentas e Acessorios Ipc/Btn</v>
          </cell>
          <cell r="D225">
            <v>273.05</v>
          </cell>
          <cell r="E225" t="str">
            <v>D</v>
          </cell>
          <cell r="F225">
            <v>0</v>
          </cell>
          <cell r="G225">
            <v>0</v>
          </cell>
          <cell r="H225">
            <v>273.05</v>
          </cell>
          <cell r="I225" t="str">
            <v>D</v>
          </cell>
        </row>
        <row r="226">
          <cell r="A226" t="str">
            <v>13.10.20.17</v>
          </cell>
          <cell r="B226" t="str">
            <v>-</v>
          </cell>
          <cell r="C226" t="str">
            <v>Jazidas Ipc/Btn</v>
          </cell>
          <cell r="D226">
            <v>9304217.25</v>
          </cell>
          <cell r="E226" t="str">
            <v>D</v>
          </cell>
          <cell r="F226">
            <v>0</v>
          </cell>
          <cell r="G226">
            <v>0</v>
          </cell>
          <cell r="H226">
            <v>9304217.25</v>
          </cell>
          <cell r="I226" t="str">
            <v>D</v>
          </cell>
        </row>
        <row r="227">
          <cell r="A227" t="str">
            <v>13.10.27.00</v>
          </cell>
          <cell r="B227" t="str">
            <v>-</v>
          </cell>
          <cell r="C227" t="str">
            <v>Prov.p/Perdas Imobilizado Ipc/Btn</v>
          </cell>
          <cell r="D227">
            <v>1135601.33</v>
          </cell>
          <cell r="E227" t="str">
            <v>C</v>
          </cell>
          <cell r="F227">
            <v>0</v>
          </cell>
          <cell r="G227">
            <v>0</v>
          </cell>
          <cell r="H227">
            <v>1135601.33</v>
          </cell>
          <cell r="I227" t="str">
            <v>C</v>
          </cell>
        </row>
        <row r="228">
          <cell r="A228" t="str">
            <v>13.10.27.05</v>
          </cell>
          <cell r="B228" t="str">
            <v>-</v>
          </cell>
          <cell r="C228" t="str">
            <v>(-)Prov.Perda Jazidas Ipc/Btn</v>
          </cell>
          <cell r="D228">
            <v>1135601.33</v>
          </cell>
          <cell r="E228" t="str">
            <v>C</v>
          </cell>
          <cell r="F228">
            <v>0</v>
          </cell>
          <cell r="G228">
            <v>0</v>
          </cell>
          <cell r="H228">
            <v>1135601.33</v>
          </cell>
          <cell r="I228" t="str">
            <v>C</v>
          </cell>
        </row>
        <row r="229">
          <cell r="A229" t="str">
            <v>13.10.35.00</v>
          </cell>
          <cell r="B229" t="str">
            <v>-</v>
          </cell>
          <cell r="C229" t="str">
            <v>(-)Depreciacoes Acumuladas</v>
          </cell>
          <cell r="D229">
            <v>20816738.719999999</v>
          </cell>
          <cell r="E229" t="str">
            <v>C</v>
          </cell>
          <cell r="F229">
            <v>0</v>
          </cell>
          <cell r="G229">
            <v>340116.58</v>
          </cell>
          <cell r="H229">
            <v>21156855.300000001</v>
          </cell>
          <cell r="I229" t="str">
            <v>C</v>
          </cell>
        </row>
        <row r="230">
          <cell r="A230" t="str">
            <v>13.10.35.01</v>
          </cell>
          <cell r="B230" t="str">
            <v>-</v>
          </cell>
          <cell r="C230" t="str">
            <v>Depr.Acum-Edificacoes</v>
          </cell>
          <cell r="D230">
            <v>1340048.8700000001</v>
          </cell>
          <cell r="E230" t="str">
            <v>C</v>
          </cell>
          <cell r="F230">
            <v>0</v>
          </cell>
          <cell r="G230">
            <v>15309.07</v>
          </cell>
          <cell r="H230">
            <v>1355357.94</v>
          </cell>
          <cell r="I230" t="str">
            <v>C</v>
          </cell>
        </row>
        <row r="231">
          <cell r="A231" t="str">
            <v>13.10.35.02</v>
          </cell>
          <cell r="B231" t="str">
            <v>-</v>
          </cell>
          <cell r="C231" t="str">
            <v>Depr.Acum-Instalacoes</v>
          </cell>
          <cell r="D231">
            <v>4129879.72</v>
          </cell>
          <cell r="E231" t="str">
            <v>C</v>
          </cell>
          <cell r="F231">
            <v>0</v>
          </cell>
          <cell r="G231">
            <v>58101.06</v>
          </cell>
          <cell r="H231">
            <v>4187980.78</v>
          </cell>
          <cell r="I231" t="str">
            <v>C</v>
          </cell>
        </row>
        <row r="232">
          <cell r="A232" t="str">
            <v>13.10.35.03</v>
          </cell>
          <cell r="B232" t="str">
            <v>-</v>
          </cell>
          <cell r="C232" t="str">
            <v>Depr.Acum-Maquina/Equipamentos</v>
          </cell>
          <cell r="D232">
            <v>13487773.82</v>
          </cell>
          <cell r="E232" t="str">
            <v>C</v>
          </cell>
          <cell r="F232">
            <v>0</v>
          </cell>
          <cell r="G232">
            <v>220564.9</v>
          </cell>
          <cell r="H232">
            <v>13708338.720000001</v>
          </cell>
          <cell r="I232" t="str">
            <v>C</v>
          </cell>
        </row>
        <row r="233">
          <cell r="A233" t="str">
            <v>13.10.35.04</v>
          </cell>
          <cell r="B233" t="str">
            <v>-</v>
          </cell>
          <cell r="C233" t="str">
            <v>Depr.Acum- Hardware/Equipamentos</v>
          </cell>
          <cell r="D233">
            <v>705491.4</v>
          </cell>
          <cell r="E233" t="str">
            <v>C</v>
          </cell>
          <cell r="F233">
            <v>0</v>
          </cell>
          <cell r="G233">
            <v>13712.33</v>
          </cell>
          <cell r="H233">
            <v>719203.73</v>
          </cell>
          <cell r="I233" t="str">
            <v>C</v>
          </cell>
        </row>
        <row r="234">
          <cell r="A234" t="str">
            <v>13.10.35.05</v>
          </cell>
          <cell r="B234" t="str">
            <v>-</v>
          </cell>
          <cell r="C234" t="str">
            <v>Depr.Acum-Moveis e Utensilios</v>
          </cell>
          <cell r="D234">
            <v>728246.47</v>
          </cell>
          <cell r="E234" t="str">
            <v>C</v>
          </cell>
          <cell r="F234">
            <v>0</v>
          </cell>
          <cell r="G234">
            <v>16812.3</v>
          </cell>
          <cell r="H234">
            <v>745058.77</v>
          </cell>
          <cell r="I234" t="str">
            <v>C</v>
          </cell>
        </row>
        <row r="235">
          <cell r="A235" t="str">
            <v>13.10.35.07</v>
          </cell>
          <cell r="B235" t="str">
            <v>-</v>
          </cell>
          <cell r="C235" t="str">
            <v>Depr.Acum-Veiculos</v>
          </cell>
          <cell r="D235">
            <v>361558.46</v>
          </cell>
          <cell r="E235" t="str">
            <v>C</v>
          </cell>
          <cell r="F235">
            <v>0</v>
          </cell>
          <cell r="G235">
            <v>12587.27</v>
          </cell>
          <cell r="H235">
            <v>374145.73</v>
          </cell>
          <cell r="I235" t="str">
            <v>C</v>
          </cell>
        </row>
        <row r="236">
          <cell r="A236" t="str">
            <v>13.10.35.08</v>
          </cell>
          <cell r="B236" t="str">
            <v>-</v>
          </cell>
          <cell r="C236" t="str">
            <v>Depr.Acum-Ferramentas/Acessorios</v>
          </cell>
          <cell r="D236">
            <v>63739.98</v>
          </cell>
          <cell r="E236" t="str">
            <v>C</v>
          </cell>
          <cell r="F236">
            <v>0</v>
          </cell>
          <cell r="G236">
            <v>3029.65</v>
          </cell>
          <cell r="H236">
            <v>66769.63</v>
          </cell>
          <cell r="I236" t="str">
            <v>C</v>
          </cell>
        </row>
        <row r="237">
          <cell r="A237" t="str">
            <v>13.10.45.00</v>
          </cell>
          <cell r="B237" t="str">
            <v>-</v>
          </cell>
          <cell r="C237" t="str">
            <v>(-) Depreciac.Acum. C.M Especial</v>
          </cell>
          <cell r="D237">
            <v>545945.62</v>
          </cell>
          <cell r="E237" t="str">
            <v>C</v>
          </cell>
          <cell r="F237">
            <v>40.659999999999997</v>
          </cell>
          <cell r="G237">
            <v>108.93</v>
          </cell>
          <cell r="H237">
            <v>546013.89</v>
          </cell>
          <cell r="I237" t="str">
            <v>C</v>
          </cell>
        </row>
        <row r="238">
          <cell r="A238" t="str">
            <v>13.10.45.02</v>
          </cell>
          <cell r="B238" t="str">
            <v>-</v>
          </cell>
          <cell r="C238" t="str">
            <v>Depr.CME-Edificacoes</v>
          </cell>
          <cell r="D238">
            <v>67031.7</v>
          </cell>
          <cell r="E238" t="str">
            <v>C</v>
          </cell>
          <cell r="F238">
            <v>0</v>
          </cell>
          <cell r="G238">
            <v>68.27</v>
          </cell>
          <cell r="H238">
            <v>67099.97</v>
          </cell>
          <cell r="I238" t="str">
            <v>C</v>
          </cell>
        </row>
        <row r="239">
          <cell r="A239" t="str">
            <v>13.10.45.03</v>
          </cell>
          <cell r="B239" t="str">
            <v>-</v>
          </cell>
          <cell r="C239" t="str">
            <v>Depr.CME-Instalacoes</v>
          </cell>
          <cell r="D239">
            <v>50011.4</v>
          </cell>
          <cell r="E239" t="str">
            <v>C</v>
          </cell>
          <cell r="F239">
            <v>0</v>
          </cell>
          <cell r="G239">
            <v>0</v>
          </cell>
          <cell r="H239">
            <v>50011.4</v>
          </cell>
          <cell r="I239" t="str">
            <v>C</v>
          </cell>
        </row>
        <row r="240">
          <cell r="A240" t="str">
            <v>13.10.45.04</v>
          </cell>
          <cell r="B240" t="str">
            <v>-</v>
          </cell>
          <cell r="C240" t="str">
            <v>Depr.CME-Maquina/Equipamentos</v>
          </cell>
          <cell r="D240">
            <v>368175.69</v>
          </cell>
          <cell r="E240" t="str">
            <v>C</v>
          </cell>
          <cell r="F240">
            <v>0</v>
          </cell>
          <cell r="G240">
            <v>0</v>
          </cell>
          <cell r="H240">
            <v>368175.69</v>
          </cell>
          <cell r="I240" t="str">
            <v>C</v>
          </cell>
        </row>
        <row r="241">
          <cell r="A241" t="str">
            <v>13.10.45.07</v>
          </cell>
          <cell r="B241" t="str">
            <v>-</v>
          </cell>
          <cell r="C241" t="str">
            <v>Depr.CME-Moveis/Utensilios</v>
          </cell>
          <cell r="D241">
            <v>60562.97</v>
          </cell>
          <cell r="E241" t="str">
            <v>C</v>
          </cell>
          <cell r="F241">
            <v>40.659999999999997</v>
          </cell>
          <cell r="G241">
            <v>40.659999999999997</v>
          </cell>
          <cell r="H241">
            <v>60562.97</v>
          </cell>
          <cell r="I241" t="str">
            <v>C</v>
          </cell>
        </row>
        <row r="242">
          <cell r="A242" t="str">
            <v>13.10.45.11</v>
          </cell>
          <cell r="B242" t="str">
            <v>-</v>
          </cell>
          <cell r="C242" t="str">
            <v>Depr.CME-Ferram/Acessorios</v>
          </cell>
          <cell r="D242">
            <v>163.86</v>
          </cell>
          <cell r="E242" t="str">
            <v>C</v>
          </cell>
          <cell r="F242">
            <v>0</v>
          </cell>
          <cell r="G242">
            <v>0</v>
          </cell>
          <cell r="H242">
            <v>163.86</v>
          </cell>
          <cell r="I242" t="str">
            <v>C</v>
          </cell>
        </row>
        <row r="243">
          <cell r="A243" t="str">
            <v>13.10.50.00</v>
          </cell>
          <cell r="B243" t="str">
            <v>-</v>
          </cell>
          <cell r="C243" t="str">
            <v>(-) Depreciac. Acumulada Ipc/Btn</v>
          </cell>
          <cell r="D243">
            <v>1499070.69</v>
          </cell>
          <cell r="E243" t="str">
            <v>C</v>
          </cell>
          <cell r="F243">
            <v>0</v>
          </cell>
          <cell r="G243">
            <v>56.25</v>
          </cell>
          <cell r="H243">
            <v>1499126.94</v>
          </cell>
          <cell r="I243" t="str">
            <v>C</v>
          </cell>
        </row>
        <row r="244">
          <cell r="A244" t="str">
            <v>13.10.50.01</v>
          </cell>
          <cell r="B244" t="str">
            <v>-</v>
          </cell>
          <cell r="C244" t="str">
            <v>Depr.Acum-Edificacoes Ipc/Btn</v>
          </cell>
          <cell r="D244">
            <v>55773.17</v>
          </cell>
          <cell r="E244" t="str">
            <v>C</v>
          </cell>
          <cell r="F244">
            <v>0</v>
          </cell>
          <cell r="G244">
            <v>56.25</v>
          </cell>
          <cell r="H244">
            <v>55829.42</v>
          </cell>
          <cell r="I244" t="str">
            <v>C</v>
          </cell>
        </row>
        <row r="245">
          <cell r="A245" t="str">
            <v>13.10.50.02</v>
          </cell>
          <cell r="B245" t="str">
            <v>-</v>
          </cell>
          <cell r="C245" t="str">
            <v>Depr.Acum-Instalacoes Ipc/Btn</v>
          </cell>
          <cell r="D245">
            <v>374401.71</v>
          </cell>
          <cell r="E245" t="str">
            <v>C</v>
          </cell>
          <cell r="F245">
            <v>0</v>
          </cell>
          <cell r="G245">
            <v>0</v>
          </cell>
          <cell r="H245">
            <v>374401.71</v>
          </cell>
          <cell r="I245" t="str">
            <v>C</v>
          </cell>
        </row>
        <row r="246">
          <cell r="A246" t="str">
            <v>13.10.50.03</v>
          </cell>
          <cell r="B246" t="str">
            <v>-</v>
          </cell>
          <cell r="C246" t="str">
            <v>Depr.Acum-Maq./Equipam. Ipc/Btn</v>
          </cell>
          <cell r="D246">
            <v>938899.44</v>
          </cell>
          <cell r="E246" t="str">
            <v>C</v>
          </cell>
          <cell r="F246">
            <v>0</v>
          </cell>
          <cell r="G246">
            <v>0</v>
          </cell>
          <cell r="H246">
            <v>938899.44</v>
          </cell>
          <cell r="I246" t="str">
            <v>C</v>
          </cell>
        </row>
        <row r="247">
          <cell r="A247" t="str">
            <v>13.10.50.05</v>
          </cell>
          <cell r="B247" t="str">
            <v>-</v>
          </cell>
          <cell r="C247" t="str">
            <v>Depr.Acum-Moveis/Utens.Ipc/Btn</v>
          </cell>
          <cell r="D247">
            <v>54071.85</v>
          </cell>
          <cell r="E247" t="str">
            <v>C</v>
          </cell>
          <cell r="F247">
            <v>0</v>
          </cell>
          <cell r="G247">
            <v>0</v>
          </cell>
          <cell r="H247">
            <v>54071.85</v>
          </cell>
          <cell r="I247" t="str">
            <v>C</v>
          </cell>
        </row>
        <row r="248">
          <cell r="A248" t="str">
            <v>13.10.50.07</v>
          </cell>
          <cell r="B248" t="str">
            <v>-</v>
          </cell>
          <cell r="C248" t="str">
            <v>Depr.Acum-Veiculos Ipc/Btn</v>
          </cell>
          <cell r="D248">
            <v>75651.47</v>
          </cell>
          <cell r="E248" t="str">
            <v>C</v>
          </cell>
          <cell r="F248">
            <v>0</v>
          </cell>
          <cell r="G248">
            <v>0</v>
          </cell>
          <cell r="H248">
            <v>75651.47</v>
          </cell>
          <cell r="I248" t="str">
            <v>C</v>
          </cell>
        </row>
        <row r="249">
          <cell r="A249" t="str">
            <v>13.10.50.08</v>
          </cell>
          <cell r="B249" t="str">
            <v>-</v>
          </cell>
          <cell r="C249" t="str">
            <v>Depr.Acum-Ferram/Acessor Ipc/Btn</v>
          </cell>
          <cell r="D249">
            <v>273.05</v>
          </cell>
          <cell r="E249" t="str">
            <v>C</v>
          </cell>
          <cell r="F249">
            <v>0</v>
          </cell>
          <cell r="G249">
            <v>0</v>
          </cell>
          <cell r="H249">
            <v>273.05</v>
          </cell>
          <cell r="I249" t="str">
            <v>C</v>
          </cell>
        </row>
        <row r="250">
          <cell r="A250" t="str">
            <v>13.10.60.00</v>
          </cell>
          <cell r="B250" t="str">
            <v>-</v>
          </cell>
          <cell r="C250" t="str">
            <v>(-) Exaustao</v>
          </cell>
          <cell r="D250">
            <v>9245113.5</v>
          </cell>
          <cell r="E250" t="str">
            <v>C</v>
          </cell>
          <cell r="F250">
            <v>1041160.31</v>
          </cell>
          <cell r="G250">
            <v>831215.02</v>
          </cell>
          <cell r="H250">
            <v>9035168.2100000009</v>
          </cell>
          <cell r="I250" t="str">
            <v>C</v>
          </cell>
        </row>
        <row r="252">
          <cell r="A252" t="str">
            <v>-----------</v>
          </cell>
          <cell r="B252" t="str">
            <v>--</v>
          </cell>
          <cell r="C252" t="str">
            <v>-------------------------------------------------------------------</v>
          </cell>
          <cell r="D252" t="str">
            <v>-------------------</v>
          </cell>
          <cell r="E252" t="str">
            <v>-</v>
          </cell>
          <cell r="F252" t="str">
            <v>-------------------</v>
          </cell>
          <cell r="G252" t="e">
            <v>#NAME?</v>
          </cell>
          <cell r="H252" t="str">
            <v>07AB - 1.00.01.068</v>
          </cell>
        </row>
        <row r="253">
          <cell r="A253" t="str">
            <v>_x000C_----------</v>
          </cell>
          <cell r="B253" t="str">
            <v>--</v>
          </cell>
          <cell r="C253" t="str">
            <v>-------------------------------------------------------------------</v>
          </cell>
          <cell r="D253" t="str">
            <v>-------------------</v>
          </cell>
          <cell r="E253" t="str">
            <v>-</v>
          </cell>
          <cell r="F253" t="str">
            <v>-------------------</v>
          </cell>
          <cell r="G253" t="str">
            <v>-------------------</v>
          </cell>
          <cell r="H253" t="str">
            <v>------ Página:</v>
          </cell>
        </row>
        <row r="254">
          <cell r="A254" t="str">
            <v>Urucum Mine</v>
          </cell>
          <cell r="B254" t="str">
            <v>ra</v>
          </cell>
          <cell r="C254" t="str">
            <v>ção S.A</v>
          </cell>
          <cell r="H254" t="str">
            <v>Balancete</v>
          </cell>
        </row>
        <row r="255">
          <cell r="A255" t="str">
            <v>Período: 01</v>
          </cell>
          <cell r="B255" t="str">
            <v>/0</v>
          </cell>
          <cell r="C255" t="str">
            <v>4/2008 A 30/04/2008 -----------------------------------------------</v>
          </cell>
          <cell r="D255" t="str">
            <v>-------------------</v>
          </cell>
          <cell r="E255" t="str">
            <v>-</v>
          </cell>
          <cell r="F255" t="str">
            <v>-------------------</v>
          </cell>
          <cell r="G255" t="str">
            <v>-------------------</v>
          </cell>
          <cell r="H255" t="str">
            <v>06/05/2008 - 09:0</v>
          </cell>
          <cell r="I255">
            <v>6</v>
          </cell>
        </row>
        <row r="257">
          <cell r="A257" t="str">
            <v>Título</v>
          </cell>
          <cell r="D257" t="str">
            <v>Saldo Inicial</v>
          </cell>
          <cell r="F257" t="str">
            <v>Débito</v>
          </cell>
          <cell r="G257" t="str">
            <v>Crédito</v>
          </cell>
          <cell r="H257" t="str">
            <v>Saldo Final</v>
          </cell>
        </row>
        <row r="258">
          <cell r="A258" t="str">
            <v>-----------</v>
          </cell>
          <cell r="B258" t="str">
            <v>--</v>
          </cell>
          <cell r="C258" t="str">
            <v>-------------------------------------------------------------------</v>
          </cell>
          <cell r="D258" t="str">
            <v>-----------------</v>
          </cell>
          <cell r="F258" t="str">
            <v>------------------</v>
          </cell>
          <cell r="G258" t="str">
            <v>------------------</v>
          </cell>
          <cell r="H258" t="str">
            <v>-----------------</v>
          </cell>
        </row>
        <row r="259">
          <cell r="A259" t="str">
            <v>13.10.60.02</v>
          </cell>
          <cell r="B259" t="str">
            <v>-</v>
          </cell>
          <cell r="C259" t="str">
            <v>Exaustao-Jazidas</v>
          </cell>
          <cell r="D259">
            <v>9245113.5</v>
          </cell>
          <cell r="E259" t="str">
            <v>C</v>
          </cell>
          <cell r="F259">
            <v>1041160.31</v>
          </cell>
          <cell r="G259">
            <v>831215.02</v>
          </cell>
          <cell r="H259">
            <v>9035168.2100000009</v>
          </cell>
          <cell r="I259" t="str">
            <v>C</v>
          </cell>
        </row>
        <row r="260">
          <cell r="A260" t="str">
            <v>13.10.63.00</v>
          </cell>
          <cell r="B260" t="str">
            <v>-</v>
          </cell>
          <cell r="C260" t="str">
            <v>(-)Exaustao Cm Especial</v>
          </cell>
          <cell r="D260">
            <v>13751519.699999999</v>
          </cell>
          <cell r="E260" t="str">
            <v>C</v>
          </cell>
          <cell r="F260">
            <v>534224.06999999995</v>
          </cell>
          <cell r="G260">
            <v>37860.15</v>
          </cell>
          <cell r="H260">
            <v>13255155.779999999</v>
          </cell>
          <cell r="I260" t="str">
            <v>C</v>
          </cell>
        </row>
        <row r="261">
          <cell r="A261" t="str">
            <v>13.10.63.02</v>
          </cell>
          <cell r="B261" t="str">
            <v>-</v>
          </cell>
          <cell r="C261" t="str">
            <v>Exaustao Jazidas Cm Especial</v>
          </cell>
          <cell r="D261">
            <v>13751519.699999999</v>
          </cell>
          <cell r="E261" t="str">
            <v>C</v>
          </cell>
          <cell r="F261">
            <v>534224.06999999995</v>
          </cell>
          <cell r="G261">
            <v>37860.15</v>
          </cell>
          <cell r="H261">
            <v>13255155.779999999</v>
          </cell>
          <cell r="I261" t="str">
            <v>C</v>
          </cell>
        </row>
        <row r="262">
          <cell r="A262" t="str">
            <v>13.10.65.00</v>
          </cell>
          <cell r="B262" t="str">
            <v>-</v>
          </cell>
          <cell r="C262" t="str">
            <v>(-)Exaustao Ipc/Btn</v>
          </cell>
          <cell r="D262">
            <v>5643516.2999999998</v>
          </cell>
          <cell r="E262" t="str">
            <v>C</v>
          </cell>
          <cell r="F262">
            <v>227027.89</v>
          </cell>
          <cell r="G262">
            <v>16089.33</v>
          </cell>
          <cell r="H262">
            <v>5432577.7400000002</v>
          </cell>
          <cell r="I262" t="str">
            <v>C</v>
          </cell>
        </row>
        <row r="263">
          <cell r="A263" t="str">
            <v>13.10.65.02</v>
          </cell>
          <cell r="B263" t="str">
            <v>-</v>
          </cell>
          <cell r="C263" t="str">
            <v>Exaustao-Jazidas Ipc/Btn</v>
          </cell>
          <cell r="D263">
            <v>5643516.2999999998</v>
          </cell>
          <cell r="E263" t="str">
            <v>C</v>
          </cell>
          <cell r="F263">
            <v>227027.89</v>
          </cell>
          <cell r="G263">
            <v>16089.33</v>
          </cell>
          <cell r="H263">
            <v>5432577.7400000002</v>
          </cell>
          <cell r="I263" t="str">
            <v>C</v>
          </cell>
        </row>
        <row r="264">
          <cell r="A264" t="str">
            <v>13.10.70.00</v>
          </cell>
          <cell r="B264" t="str">
            <v>-</v>
          </cell>
          <cell r="C264" t="str">
            <v>(-) Amortizacoes</v>
          </cell>
          <cell r="D264">
            <v>2162034.63</v>
          </cell>
          <cell r="E264" t="str">
            <v>C</v>
          </cell>
          <cell r="F264">
            <v>0</v>
          </cell>
          <cell r="G264">
            <v>77612.460000000006</v>
          </cell>
          <cell r="H264">
            <v>2239647.09</v>
          </cell>
          <cell r="I264" t="str">
            <v>C</v>
          </cell>
        </row>
        <row r="265">
          <cell r="A265" t="str">
            <v>13.10.70.01</v>
          </cell>
          <cell r="B265" t="str">
            <v>-</v>
          </cell>
          <cell r="C265" t="str">
            <v>Amort- Software-Programa/Sistema</v>
          </cell>
          <cell r="D265">
            <v>359237.36</v>
          </cell>
          <cell r="E265" t="str">
            <v>C</v>
          </cell>
          <cell r="F265">
            <v>0</v>
          </cell>
          <cell r="G265">
            <v>13218.36</v>
          </cell>
          <cell r="H265">
            <v>372455.72</v>
          </cell>
          <cell r="I265" t="str">
            <v>C</v>
          </cell>
        </row>
        <row r="266">
          <cell r="A266" t="str">
            <v>13.10.70.03</v>
          </cell>
          <cell r="B266" t="str">
            <v>-</v>
          </cell>
          <cell r="C266" t="str">
            <v>Amortiz.Benfeit Propried Terceiros</v>
          </cell>
          <cell r="D266">
            <v>1802797.27</v>
          </cell>
          <cell r="E266" t="str">
            <v>C</v>
          </cell>
          <cell r="F266">
            <v>0</v>
          </cell>
          <cell r="G266">
            <v>64394.1</v>
          </cell>
          <cell r="H266">
            <v>1867191.37</v>
          </cell>
          <cell r="I266" t="str">
            <v>C</v>
          </cell>
        </row>
        <row r="267">
          <cell r="A267" t="str">
            <v>13.10.90.00</v>
          </cell>
          <cell r="B267" t="str">
            <v>-</v>
          </cell>
          <cell r="C267" t="str">
            <v>Ativo Imobilizado - Ambiental</v>
          </cell>
          <cell r="D267">
            <v>3807000</v>
          </cell>
          <cell r="E267" t="str">
            <v>D</v>
          </cell>
          <cell r="F267">
            <v>0</v>
          </cell>
          <cell r="G267">
            <v>0</v>
          </cell>
          <cell r="H267">
            <v>3807000</v>
          </cell>
          <cell r="I267" t="str">
            <v>D</v>
          </cell>
        </row>
        <row r="268">
          <cell r="A268" t="str">
            <v>13.10.90.01</v>
          </cell>
          <cell r="B268" t="str">
            <v>-</v>
          </cell>
          <cell r="C268" t="str">
            <v>Ativo Imobilizado - Ambiental</v>
          </cell>
          <cell r="D268">
            <v>3807000</v>
          </cell>
          <cell r="E268" t="str">
            <v>D</v>
          </cell>
          <cell r="F268">
            <v>0</v>
          </cell>
          <cell r="G268">
            <v>0</v>
          </cell>
          <cell r="H268">
            <v>3807000</v>
          </cell>
          <cell r="I268" t="str">
            <v>D</v>
          </cell>
        </row>
        <row r="269">
          <cell r="A269" t="str">
            <v>13.10.91.00</v>
          </cell>
          <cell r="B269" t="str">
            <v>-</v>
          </cell>
          <cell r="C269" t="str">
            <v>(-) Amortização Ativo Imobil - Ambiental</v>
          </cell>
          <cell r="D269">
            <v>971000</v>
          </cell>
          <cell r="E269" t="str">
            <v>C</v>
          </cell>
          <cell r="F269">
            <v>0</v>
          </cell>
          <cell r="G269">
            <v>15000</v>
          </cell>
          <cell r="H269">
            <v>986000</v>
          </cell>
          <cell r="I269" t="str">
            <v>C</v>
          </cell>
        </row>
        <row r="270">
          <cell r="A270" t="str">
            <v>13.10.91.01</v>
          </cell>
          <cell r="B270" t="str">
            <v>-</v>
          </cell>
          <cell r="C270" t="str">
            <v>Amortização Ativo Imobil - Ambiental</v>
          </cell>
          <cell r="D270">
            <v>971000</v>
          </cell>
          <cell r="E270" t="str">
            <v>C</v>
          </cell>
          <cell r="F270">
            <v>0</v>
          </cell>
          <cell r="G270">
            <v>15000</v>
          </cell>
          <cell r="H270">
            <v>986000</v>
          </cell>
          <cell r="I270" t="str">
            <v>C</v>
          </cell>
        </row>
        <row r="271">
          <cell r="A271" t="str">
            <v>20.00.00.00</v>
          </cell>
          <cell r="B271" t="str">
            <v>-</v>
          </cell>
          <cell r="C271" t="str">
            <v>Passivo</v>
          </cell>
          <cell r="D271">
            <v>172536683.21000001</v>
          </cell>
          <cell r="E271" t="str">
            <v>C</v>
          </cell>
          <cell r="F271">
            <v>39542086.140000001</v>
          </cell>
          <cell r="G271">
            <v>41100048.780000001</v>
          </cell>
          <cell r="H271">
            <v>174094645.84999999</v>
          </cell>
          <cell r="I271" t="str">
            <v>C</v>
          </cell>
        </row>
        <row r="272">
          <cell r="A272" t="str">
            <v>21.00.00.00</v>
          </cell>
          <cell r="B272" t="str">
            <v>-</v>
          </cell>
          <cell r="C272" t="str">
            <v>Circulante</v>
          </cell>
          <cell r="D272">
            <v>19757315.68</v>
          </cell>
          <cell r="E272" t="str">
            <v>C</v>
          </cell>
          <cell r="F272">
            <v>39149812.700000003</v>
          </cell>
          <cell r="G272">
            <v>39984480.450000003</v>
          </cell>
          <cell r="H272">
            <v>20591983.43</v>
          </cell>
          <cell r="I272" t="str">
            <v>C</v>
          </cell>
        </row>
        <row r="273">
          <cell r="A273" t="str">
            <v>21.10.00.00</v>
          </cell>
          <cell r="B273" t="str">
            <v>-</v>
          </cell>
          <cell r="C273" t="str">
            <v>Fornecedores</v>
          </cell>
          <cell r="D273">
            <v>3533946.09</v>
          </cell>
          <cell r="E273" t="str">
            <v>C</v>
          </cell>
          <cell r="F273">
            <v>23615123.239999998</v>
          </cell>
          <cell r="G273">
            <v>24143290.300000001</v>
          </cell>
          <cell r="H273">
            <v>4062113.15</v>
          </cell>
          <cell r="I273" t="str">
            <v>C</v>
          </cell>
        </row>
        <row r="274">
          <cell r="A274" t="str">
            <v>21.10.01.00</v>
          </cell>
          <cell r="B274" t="str">
            <v>-</v>
          </cell>
          <cell r="C274" t="str">
            <v>Fornecedores Mercado Interno</v>
          </cell>
          <cell r="D274">
            <v>3183101.81</v>
          </cell>
          <cell r="E274" t="str">
            <v>C</v>
          </cell>
          <cell r="F274">
            <v>22612366.800000001</v>
          </cell>
          <cell r="G274">
            <v>23191484.390000001</v>
          </cell>
          <cell r="H274">
            <v>3762219.4</v>
          </cell>
          <cell r="I274" t="str">
            <v>C</v>
          </cell>
        </row>
        <row r="275">
          <cell r="A275" t="str">
            <v>21.10.01.01</v>
          </cell>
          <cell r="B275" t="str">
            <v>-</v>
          </cell>
          <cell r="C275" t="str">
            <v>Fornecedores Mercado Interno</v>
          </cell>
          <cell r="D275">
            <v>3183101.81</v>
          </cell>
          <cell r="E275" t="str">
            <v>C</v>
          </cell>
          <cell r="F275">
            <v>10440519.65</v>
          </cell>
          <cell r="G275">
            <v>11019637.24</v>
          </cell>
          <cell r="H275">
            <v>3762219.4</v>
          </cell>
          <cell r="I275" t="str">
            <v>C</v>
          </cell>
        </row>
        <row r="276">
          <cell r="A276" t="str">
            <v>21.10.01.94</v>
          </cell>
          <cell r="B276" t="str">
            <v>-</v>
          </cell>
          <cell r="C276" t="str">
            <v>Transit. Substituicao - NF p/ DP</v>
          </cell>
          <cell r="D276">
            <v>0</v>
          </cell>
          <cell r="F276">
            <v>403092.63</v>
          </cell>
          <cell r="G276">
            <v>403092.63</v>
          </cell>
          <cell r="H276">
            <v>0</v>
          </cell>
        </row>
        <row r="277">
          <cell r="A277" t="str">
            <v>21.10.01.96</v>
          </cell>
          <cell r="B277" t="str">
            <v>-</v>
          </cell>
          <cell r="C277" t="str">
            <v>Transit. de Transferencia - APB</v>
          </cell>
          <cell r="D277">
            <v>0</v>
          </cell>
          <cell r="F277">
            <v>2992829.04</v>
          </cell>
          <cell r="G277">
            <v>2992829.04</v>
          </cell>
          <cell r="H277">
            <v>0</v>
          </cell>
        </row>
        <row r="278">
          <cell r="A278" t="str">
            <v>21.10.01.98</v>
          </cell>
          <cell r="B278" t="str">
            <v>-</v>
          </cell>
          <cell r="C278" t="str">
            <v>Transit. Fornecedores Compras</v>
          </cell>
          <cell r="D278">
            <v>0</v>
          </cell>
          <cell r="F278">
            <v>8775364.2300000004</v>
          </cell>
          <cell r="G278">
            <v>8775364.2300000004</v>
          </cell>
          <cell r="H278">
            <v>0</v>
          </cell>
        </row>
        <row r="279">
          <cell r="A279" t="str">
            <v>21.10.01.99</v>
          </cell>
          <cell r="B279" t="str">
            <v>-</v>
          </cell>
          <cell r="C279" t="str">
            <v>Transit. Devolucao a Fornecedor</v>
          </cell>
          <cell r="D279">
            <v>0</v>
          </cell>
          <cell r="F279">
            <v>561.25</v>
          </cell>
          <cell r="G279">
            <v>561.25</v>
          </cell>
          <cell r="H279">
            <v>0</v>
          </cell>
        </row>
        <row r="280">
          <cell r="A280" t="str">
            <v>21.10.10.00</v>
          </cell>
          <cell r="B280" t="str">
            <v>-</v>
          </cell>
          <cell r="C280" t="str">
            <v>Fornecedores Mercado Externo</v>
          </cell>
          <cell r="D280">
            <v>76269.210000000006</v>
          </cell>
          <cell r="E280" t="str">
            <v>C</v>
          </cell>
          <cell r="F280">
            <v>140233.01999999999</v>
          </cell>
          <cell r="G280">
            <v>230414.71</v>
          </cell>
          <cell r="H280">
            <v>166450.9</v>
          </cell>
          <cell r="I280" t="str">
            <v>C</v>
          </cell>
        </row>
        <row r="281">
          <cell r="A281" t="str">
            <v>21.10.10.01</v>
          </cell>
          <cell r="B281" t="str">
            <v>-</v>
          </cell>
          <cell r="C281" t="str">
            <v>Fornecedores Mercado Externo</v>
          </cell>
          <cell r="D281">
            <v>76269.210000000006</v>
          </cell>
          <cell r="E281" t="str">
            <v>C</v>
          </cell>
          <cell r="F281">
            <v>140233.01999999999</v>
          </cell>
          <cell r="G281">
            <v>230414.71</v>
          </cell>
          <cell r="H281">
            <v>166450.9</v>
          </cell>
          <cell r="I281" t="str">
            <v>C</v>
          </cell>
        </row>
        <row r="282">
          <cell r="A282" t="str">
            <v>21.10.20.00</v>
          </cell>
          <cell r="B282" t="str">
            <v>-</v>
          </cell>
          <cell r="C282" t="str">
            <v>Fornecedores Cias do Grupo</v>
          </cell>
          <cell r="D282">
            <v>274575.07</v>
          </cell>
          <cell r="E282" t="str">
            <v>C</v>
          </cell>
          <cell r="F282">
            <v>862523.42</v>
          </cell>
          <cell r="G282">
            <v>721391.2</v>
          </cell>
          <cell r="H282">
            <v>133442.85</v>
          </cell>
          <cell r="I282" t="str">
            <v>C</v>
          </cell>
        </row>
        <row r="283">
          <cell r="A283" t="str">
            <v>21.10.20.04</v>
          </cell>
          <cell r="B283" t="str">
            <v>-</v>
          </cell>
          <cell r="C283" t="str">
            <v>Fornecedor - Mato Grosso</v>
          </cell>
          <cell r="D283">
            <v>877.5</v>
          </cell>
          <cell r="E283" t="str">
            <v>C</v>
          </cell>
          <cell r="F283">
            <v>0</v>
          </cell>
          <cell r="G283">
            <v>0</v>
          </cell>
          <cell r="H283">
            <v>877.5</v>
          </cell>
          <cell r="I283" t="str">
            <v>C</v>
          </cell>
        </row>
        <row r="284">
          <cell r="A284" t="str">
            <v>21.10.20.05</v>
          </cell>
          <cell r="B284" t="str">
            <v>-</v>
          </cell>
          <cell r="C284" t="str">
            <v>Fornecedor - Sibra</v>
          </cell>
          <cell r="D284">
            <v>0</v>
          </cell>
          <cell r="F284">
            <v>0</v>
          </cell>
          <cell r="G284">
            <v>48930.02</v>
          </cell>
          <cell r="H284">
            <v>48930.02</v>
          </cell>
          <cell r="I284" t="str">
            <v>C</v>
          </cell>
        </row>
        <row r="285">
          <cell r="A285" t="str">
            <v>21.10.20.10</v>
          </cell>
          <cell r="B285" t="str">
            <v>-</v>
          </cell>
          <cell r="C285" t="str">
            <v>Fornecedor - Cvrd</v>
          </cell>
          <cell r="D285">
            <v>273697.57</v>
          </cell>
          <cell r="E285" t="str">
            <v>C</v>
          </cell>
          <cell r="F285">
            <v>862523.42</v>
          </cell>
          <cell r="G285">
            <v>672461.18</v>
          </cell>
          <cell r="H285">
            <v>83635.33</v>
          </cell>
          <cell r="I285" t="str">
            <v>C</v>
          </cell>
        </row>
        <row r="286">
          <cell r="A286" t="str">
            <v>21.20.00.00</v>
          </cell>
          <cell r="B286" t="str">
            <v>-</v>
          </cell>
          <cell r="C286" t="str">
            <v>Adiantamentos a Clientes</v>
          </cell>
          <cell r="D286">
            <v>43538.69</v>
          </cell>
          <cell r="E286" t="str">
            <v>C</v>
          </cell>
          <cell r="F286">
            <v>6070804.46</v>
          </cell>
          <cell r="G286">
            <v>6069953.7400000002</v>
          </cell>
          <cell r="H286">
            <v>42687.97</v>
          </cell>
          <cell r="I286" t="str">
            <v>C</v>
          </cell>
        </row>
        <row r="287">
          <cell r="A287" t="str">
            <v>21.20.01.00</v>
          </cell>
          <cell r="B287" t="str">
            <v>-</v>
          </cell>
          <cell r="C287" t="str">
            <v>Adto de Clientes Merc.Interno</v>
          </cell>
          <cell r="D287">
            <v>19500</v>
          </cell>
          <cell r="E287" t="str">
            <v>C</v>
          </cell>
          <cell r="F287">
            <v>6069953.7400000002</v>
          </cell>
          <cell r="G287">
            <v>6069953.7400000002</v>
          </cell>
          <cell r="H287">
            <v>19500</v>
          </cell>
          <cell r="I287" t="str">
            <v>C</v>
          </cell>
        </row>
        <row r="288">
          <cell r="A288" t="str">
            <v>21.20.01.01</v>
          </cell>
          <cell r="B288" t="str">
            <v>-</v>
          </cell>
          <cell r="C288" t="str">
            <v>Adto. de Clientes Merc.Interno</v>
          </cell>
          <cell r="D288">
            <v>19500</v>
          </cell>
          <cell r="E288" t="str">
            <v>C</v>
          </cell>
          <cell r="F288">
            <v>6069953.7400000002</v>
          </cell>
          <cell r="G288">
            <v>6069953.7400000002</v>
          </cell>
          <cell r="H288">
            <v>19500</v>
          </cell>
          <cell r="I288" t="str">
            <v>C</v>
          </cell>
        </row>
        <row r="289">
          <cell r="A289" t="str">
            <v>21.20.15.00</v>
          </cell>
          <cell r="B289" t="str">
            <v>-</v>
          </cell>
          <cell r="C289" t="str">
            <v>Adto. de Cliente-Cia Grupo</v>
          </cell>
          <cell r="D289">
            <v>24038.69</v>
          </cell>
          <cell r="E289" t="str">
            <v>C</v>
          </cell>
          <cell r="F289">
            <v>850.72</v>
          </cell>
          <cell r="G289">
            <v>0</v>
          </cell>
          <cell r="H289">
            <v>23187.97</v>
          </cell>
          <cell r="I289" t="str">
            <v>C</v>
          </cell>
        </row>
        <row r="290">
          <cell r="A290" t="str">
            <v>21.20.15.22</v>
          </cell>
          <cell r="B290" t="str">
            <v>-</v>
          </cell>
          <cell r="C290" t="str">
            <v>Adto.de Cliente - CVRDI</v>
          </cell>
          <cell r="D290">
            <v>24038.69</v>
          </cell>
          <cell r="E290" t="str">
            <v>C</v>
          </cell>
          <cell r="F290">
            <v>850.72</v>
          </cell>
          <cell r="G290">
            <v>0</v>
          </cell>
          <cell r="H290">
            <v>23187.97</v>
          </cell>
          <cell r="I290" t="str">
            <v>C</v>
          </cell>
        </row>
        <row r="291">
          <cell r="A291" t="str">
            <v>21.25.00.00</v>
          </cell>
          <cell r="B291" t="str">
            <v>-</v>
          </cell>
          <cell r="C291" t="str">
            <v>Obrigac Fiscais e Trabalhistas</v>
          </cell>
          <cell r="D291">
            <v>2156530.2999999998</v>
          </cell>
          <cell r="E291" t="str">
            <v>C</v>
          </cell>
          <cell r="F291">
            <v>3718055.33</v>
          </cell>
          <cell r="G291">
            <v>3181938.28</v>
          </cell>
          <cell r="H291">
            <v>1620413.25</v>
          </cell>
          <cell r="I291" t="str">
            <v>C</v>
          </cell>
        </row>
        <row r="292">
          <cell r="A292" t="str">
            <v>21.25.01.00</v>
          </cell>
          <cell r="B292" t="str">
            <v>-</v>
          </cell>
          <cell r="C292" t="str">
            <v>Obrigac Fiscais e Trabalhistas</v>
          </cell>
          <cell r="D292">
            <v>2156530.2999999998</v>
          </cell>
          <cell r="E292" t="str">
            <v>C</v>
          </cell>
          <cell r="F292">
            <v>3718055.33</v>
          </cell>
          <cell r="G292">
            <v>3181901.28</v>
          </cell>
          <cell r="H292">
            <v>1620376.25</v>
          </cell>
          <cell r="I292" t="str">
            <v>C</v>
          </cell>
        </row>
        <row r="293">
          <cell r="A293" t="str">
            <v>21.25.01.01</v>
          </cell>
          <cell r="B293" t="str">
            <v>-</v>
          </cell>
          <cell r="C293" t="str">
            <v>Ipi a Recolher</v>
          </cell>
          <cell r="D293">
            <v>807443.94</v>
          </cell>
          <cell r="E293" t="str">
            <v>C</v>
          </cell>
          <cell r="F293">
            <v>810546.21</v>
          </cell>
          <cell r="G293">
            <v>3102.27</v>
          </cell>
          <cell r="H293">
            <v>0</v>
          </cell>
        </row>
        <row r="294">
          <cell r="A294" t="str">
            <v>21.25.01.02</v>
          </cell>
          <cell r="B294" t="str">
            <v>-</v>
          </cell>
          <cell r="C294" t="str">
            <v>Icms a Recolher</v>
          </cell>
          <cell r="D294">
            <v>100774.31</v>
          </cell>
          <cell r="E294" t="str">
            <v>C</v>
          </cell>
          <cell r="F294">
            <v>1637783.66</v>
          </cell>
          <cell r="G294">
            <v>1589993.95</v>
          </cell>
          <cell r="H294">
            <v>52984.6</v>
          </cell>
          <cell r="I294" t="str">
            <v>C</v>
          </cell>
        </row>
        <row r="295">
          <cell r="A295" t="str">
            <v>21.25.01.04</v>
          </cell>
          <cell r="B295" t="str">
            <v>-</v>
          </cell>
          <cell r="C295" t="str">
            <v>CFEM a Recolher</v>
          </cell>
          <cell r="D295">
            <v>610020.67000000004</v>
          </cell>
          <cell r="E295" t="str">
            <v>C</v>
          </cell>
          <cell r="F295">
            <v>268068.98</v>
          </cell>
          <cell r="G295">
            <v>531665.91</v>
          </cell>
          <cell r="H295">
            <v>873617.6</v>
          </cell>
          <cell r="I295" t="str">
            <v>C</v>
          </cell>
        </row>
        <row r="296">
          <cell r="A296" t="str">
            <v>21.25.01.05</v>
          </cell>
          <cell r="B296" t="str">
            <v>-</v>
          </cell>
          <cell r="C296" t="str">
            <v>Pis a Recolher</v>
          </cell>
          <cell r="D296">
            <v>0</v>
          </cell>
          <cell r="F296">
            <v>115007.91</v>
          </cell>
          <cell r="G296">
            <v>115007.91</v>
          </cell>
          <cell r="H296">
            <v>0</v>
          </cell>
        </row>
        <row r="297">
          <cell r="A297" t="str">
            <v>21.25.01.06</v>
          </cell>
          <cell r="B297" t="str">
            <v>-</v>
          </cell>
          <cell r="C297" t="str">
            <v>Cofins a Recolher</v>
          </cell>
          <cell r="D297">
            <v>0</v>
          </cell>
          <cell r="F297">
            <v>529732.79</v>
          </cell>
          <cell r="G297">
            <v>529732.79</v>
          </cell>
          <cell r="H297">
            <v>0</v>
          </cell>
        </row>
        <row r="298">
          <cell r="A298" t="str">
            <v>21.25.01.07</v>
          </cell>
          <cell r="B298" t="str">
            <v>-</v>
          </cell>
          <cell r="C298" t="str">
            <v>Inss a Recolher</v>
          </cell>
          <cell r="D298">
            <v>575762.88</v>
          </cell>
          <cell r="E298" t="str">
            <v>C</v>
          </cell>
          <cell r="F298">
            <v>288979.8</v>
          </cell>
          <cell r="G298">
            <v>338221.64</v>
          </cell>
          <cell r="H298">
            <v>625004.72</v>
          </cell>
          <cell r="I298" t="str">
            <v>C</v>
          </cell>
        </row>
        <row r="299">
          <cell r="A299" t="str">
            <v>21.25.01.08</v>
          </cell>
          <cell r="B299" t="str">
            <v>-</v>
          </cell>
          <cell r="C299" t="str">
            <v>Fgts a Recolher</v>
          </cell>
          <cell r="D299">
            <v>61626.53</v>
          </cell>
          <cell r="E299" t="str">
            <v>C</v>
          </cell>
          <cell r="F299">
            <v>63865.7</v>
          </cell>
          <cell r="G299">
            <v>70106.53</v>
          </cell>
          <cell r="H299">
            <v>67867.360000000001</v>
          </cell>
          <cell r="I299" t="str">
            <v>C</v>
          </cell>
        </row>
        <row r="300">
          <cell r="A300" t="str">
            <v>21.25.01.09</v>
          </cell>
          <cell r="B300" t="str">
            <v>-</v>
          </cell>
          <cell r="C300" t="str">
            <v>Contrib.Sindical/Assist a Recolh</v>
          </cell>
          <cell r="D300">
            <v>901.97</v>
          </cell>
          <cell r="E300" t="str">
            <v>C</v>
          </cell>
          <cell r="F300">
            <v>4070.28</v>
          </cell>
          <cell r="G300">
            <v>4070.28</v>
          </cell>
          <cell r="H300">
            <v>901.97</v>
          </cell>
          <cell r="I300" t="str">
            <v>C</v>
          </cell>
        </row>
        <row r="301">
          <cell r="A301" t="str">
            <v>21.25.05.00</v>
          </cell>
          <cell r="B301" t="str">
            <v>-</v>
          </cell>
          <cell r="C301" t="str">
            <v>Impostos s/Serv Administ-Cias Grupo</v>
          </cell>
          <cell r="D301">
            <v>0</v>
          </cell>
          <cell r="F301">
            <v>0</v>
          </cell>
          <cell r="G301">
            <v>37</v>
          </cell>
          <cell r="H301">
            <v>37</v>
          </cell>
          <cell r="I301" t="str">
            <v>C</v>
          </cell>
        </row>
        <row r="302">
          <cell r="A302" t="str">
            <v>21.25.05.11</v>
          </cell>
          <cell r="B302" t="str">
            <v>-</v>
          </cell>
          <cell r="C302" t="str">
            <v>Pis s/Serv Administ-Urucum</v>
          </cell>
          <cell r="D302">
            <v>0</v>
          </cell>
          <cell r="F302">
            <v>0</v>
          </cell>
          <cell r="G302">
            <v>6.6</v>
          </cell>
          <cell r="H302">
            <v>6.6</v>
          </cell>
          <cell r="I302" t="str">
            <v>C</v>
          </cell>
        </row>
        <row r="303">
          <cell r="A303" t="str">
            <v>21.25.05.31</v>
          </cell>
          <cell r="B303" t="str">
            <v>-</v>
          </cell>
          <cell r="C303" t="str">
            <v>Cofins s/Serv Administ-Urucum</v>
          </cell>
          <cell r="D303">
            <v>0</v>
          </cell>
          <cell r="F303">
            <v>0</v>
          </cell>
          <cell r="G303">
            <v>30.4</v>
          </cell>
          <cell r="H303">
            <v>30.4</v>
          </cell>
          <cell r="I303" t="str">
            <v>C</v>
          </cell>
        </row>
        <row r="304">
          <cell r="A304" t="str">
            <v>21.30.00.00</v>
          </cell>
          <cell r="B304" t="str">
            <v>-</v>
          </cell>
          <cell r="C304" t="str">
            <v>Obrigacoes Retidas</v>
          </cell>
          <cell r="D304">
            <v>870965.56</v>
          </cell>
          <cell r="E304" t="str">
            <v>C</v>
          </cell>
          <cell r="F304">
            <v>673559.35</v>
          </cell>
          <cell r="G304">
            <v>630069.66</v>
          </cell>
          <cell r="H304">
            <v>827475.87</v>
          </cell>
          <cell r="I304" t="str">
            <v>C</v>
          </cell>
        </row>
        <row r="305">
          <cell r="A305" t="str">
            <v>21.30.01.00</v>
          </cell>
          <cell r="B305" t="str">
            <v>-</v>
          </cell>
          <cell r="C305" t="str">
            <v>Obrigacoes Retidas</v>
          </cell>
          <cell r="D305">
            <v>870965.56</v>
          </cell>
          <cell r="E305" t="str">
            <v>C</v>
          </cell>
          <cell r="F305">
            <v>673559.35</v>
          </cell>
          <cell r="G305">
            <v>630069.66</v>
          </cell>
          <cell r="H305">
            <v>827475.87</v>
          </cell>
          <cell r="I305" t="str">
            <v>C</v>
          </cell>
        </row>
        <row r="306">
          <cell r="A306" t="str">
            <v>21.30.01.01</v>
          </cell>
          <cell r="B306" t="str">
            <v>-</v>
          </cell>
          <cell r="C306" t="str">
            <v>Irrf Salarios</v>
          </cell>
          <cell r="D306">
            <v>16223.49</v>
          </cell>
          <cell r="E306" t="str">
            <v>C</v>
          </cell>
          <cell r="F306">
            <v>25644.67</v>
          </cell>
          <cell r="G306">
            <v>48223.34</v>
          </cell>
          <cell r="H306">
            <v>38802.160000000003</v>
          </cell>
          <cell r="I306" t="str">
            <v>C</v>
          </cell>
        </row>
        <row r="307">
          <cell r="A307" t="str">
            <v>21.30.01.02</v>
          </cell>
          <cell r="B307" t="str">
            <v>-</v>
          </cell>
          <cell r="C307" t="str">
            <v>Irrf de Terceiros</v>
          </cell>
          <cell r="D307">
            <v>43629.99</v>
          </cell>
          <cell r="E307" t="str">
            <v>C</v>
          </cell>
          <cell r="F307">
            <v>21180.07</v>
          </cell>
          <cell r="G307">
            <v>21547.66</v>
          </cell>
          <cell r="H307">
            <v>43997.58</v>
          </cell>
          <cell r="I307" t="str">
            <v>C</v>
          </cell>
        </row>
        <row r="308">
          <cell r="A308" t="str">
            <v>21.30.01.03</v>
          </cell>
          <cell r="B308" t="str">
            <v>-</v>
          </cell>
          <cell r="C308" t="str">
            <v>Iss Retido na Fonte</v>
          </cell>
          <cell r="D308">
            <v>235673.07</v>
          </cell>
          <cell r="E308" t="str">
            <v>C</v>
          </cell>
          <cell r="F308">
            <v>130697.99</v>
          </cell>
          <cell r="G308">
            <v>136350.06</v>
          </cell>
          <cell r="H308">
            <v>241325.14</v>
          </cell>
          <cell r="I308" t="str">
            <v>C</v>
          </cell>
        </row>
        <row r="309">
          <cell r="A309" t="str">
            <v>21.30.01.05</v>
          </cell>
          <cell r="B309" t="str">
            <v>-</v>
          </cell>
          <cell r="C309" t="str">
            <v>Inss Sobre Servicos</v>
          </cell>
          <cell r="D309">
            <v>70906.83</v>
          </cell>
          <cell r="E309" t="str">
            <v>C</v>
          </cell>
          <cell r="F309">
            <v>83706.33</v>
          </cell>
          <cell r="G309">
            <v>100523.05</v>
          </cell>
          <cell r="H309">
            <v>87723.55</v>
          </cell>
          <cell r="I309" t="str">
            <v>C</v>
          </cell>
        </row>
        <row r="310">
          <cell r="A310" t="str">
            <v>21.30.01.08</v>
          </cell>
          <cell r="B310" t="str">
            <v>-</v>
          </cell>
          <cell r="C310" t="str">
            <v>Pensao Alimenticia</v>
          </cell>
          <cell r="D310">
            <v>8584.65</v>
          </cell>
          <cell r="E310" t="str">
            <v>C</v>
          </cell>
          <cell r="F310">
            <v>5349.95</v>
          </cell>
          <cell r="G310">
            <v>5466.15</v>
          </cell>
          <cell r="H310">
            <v>8700.85</v>
          </cell>
          <cell r="I310" t="str">
            <v>C</v>
          </cell>
        </row>
        <row r="311">
          <cell r="A311" t="str">
            <v>21.30.01.11</v>
          </cell>
          <cell r="B311" t="str">
            <v>-</v>
          </cell>
          <cell r="C311" t="str">
            <v>Ir s/ Mutuo</v>
          </cell>
          <cell r="D311">
            <v>222815.87</v>
          </cell>
          <cell r="E311" t="str">
            <v>C</v>
          </cell>
          <cell r="F311">
            <v>120751.43</v>
          </cell>
          <cell r="G311">
            <v>121416.65</v>
          </cell>
          <cell r="H311">
            <v>223481.09</v>
          </cell>
          <cell r="I311" t="str">
            <v>C</v>
          </cell>
        </row>
        <row r="312">
          <cell r="A312" t="str">
            <v>21.30.01.16</v>
          </cell>
          <cell r="B312" t="str">
            <v>-</v>
          </cell>
          <cell r="C312" t="str">
            <v>Pis/Cofins/Csl R.F Lei 10833/03</v>
          </cell>
          <cell r="D312">
            <v>88784.73</v>
          </cell>
          <cell r="E312" t="str">
            <v>C</v>
          </cell>
          <cell r="F312">
            <v>197007.57</v>
          </cell>
          <cell r="G312">
            <v>108486.73</v>
          </cell>
          <cell r="H312">
            <v>263.89</v>
          </cell>
          <cell r="I312" t="str">
            <v>C</v>
          </cell>
        </row>
        <row r="313">
          <cell r="A313" t="str">
            <v>21.30.01.17</v>
          </cell>
          <cell r="B313" t="str">
            <v>-</v>
          </cell>
          <cell r="C313" t="str">
            <v>IRRF S/ ASSFIN</v>
          </cell>
          <cell r="D313">
            <v>5554.32</v>
          </cell>
          <cell r="E313" t="str">
            <v>C</v>
          </cell>
          <cell r="F313">
            <v>0</v>
          </cell>
          <cell r="G313">
            <v>0</v>
          </cell>
          <cell r="H313">
            <v>5554.32</v>
          </cell>
          <cell r="I313" t="str">
            <v>C</v>
          </cell>
        </row>
        <row r="314">
          <cell r="A314" t="str">
            <v>21.30.01.18</v>
          </cell>
          <cell r="B314" t="str">
            <v>-</v>
          </cell>
          <cell r="C314" t="str">
            <v>INSS s/Serviços Autônomo</v>
          </cell>
          <cell r="D314">
            <v>357.39</v>
          </cell>
          <cell r="E314" t="str">
            <v>C</v>
          </cell>
          <cell r="F314">
            <v>395.01</v>
          </cell>
          <cell r="G314">
            <v>395.01</v>
          </cell>
          <cell r="H314">
            <v>357.39</v>
          </cell>
          <cell r="I314" t="str">
            <v>C</v>
          </cell>
        </row>
        <row r="315">
          <cell r="A315" t="str">
            <v>21.30.01.19</v>
          </cell>
          <cell r="B315" t="str">
            <v>-</v>
          </cell>
          <cell r="C315" t="str">
            <v>IOF a Pagar</v>
          </cell>
          <cell r="D315">
            <v>2000</v>
          </cell>
          <cell r="E315" t="str">
            <v>C</v>
          </cell>
          <cell r="F315">
            <v>2011.24</v>
          </cell>
          <cell r="G315">
            <v>131.24</v>
          </cell>
          <cell r="H315">
            <v>120</v>
          </cell>
          <cell r="I315" t="str">
            <v>C</v>
          </cell>
        </row>
        <row r="316">
          <cell r="A316" t="str">
            <v>21.30.01.20</v>
          </cell>
          <cell r="B316" t="str">
            <v>-</v>
          </cell>
          <cell r="C316" t="str">
            <v>IOF s/ Mutuo</v>
          </cell>
          <cell r="D316">
            <v>164692.42000000001</v>
          </cell>
          <cell r="E316" t="str">
            <v>C</v>
          </cell>
          <cell r="F316">
            <v>3888.12</v>
          </cell>
          <cell r="G316">
            <v>4602.8</v>
          </cell>
          <cell r="H316">
            <v>165407.1</v>
          </cell>
          <cell r="I316" t="str">
            <v>C</v>
          </cell>
        </row>
        <row r="317">
          <cell r="A317" t="str">
            <v>21.30.01.23</v>
          </cell>
          <cell r="B317" t="str">
            <v>-</v>
          </cell>
          <cell r="C317" t="str">
            <v>Irrf s/ PR</v>
          </cell>
          <cell r="D317">
            <v>11742.8</v>
          </cell>
          <cell r="E317" t="str">
            <v>C</v>
          </cell>
          <cell r="F317">
            <v>0</v>
          </cell>
          <cell r="G317">
            <v>0</v>
          </cell>
          <cell r="H317">
            <v>11742.8</v>
          </cell>
          <cell r="I317" t="str">
            <v>C</v>
          </cell>
        </row>
        <row r="318">
          <cell r="A318" t="str">
            <v>21.30.01.99</v>
          </cell>
          <cell r="B318" t="str">
            <v>-</v>
          </cell>
          <cell r="C318" t="str">
            <v>Transitoria de IRRF</v>
          </cell>
          <cell r="D318">
            <v>0</v>
          </cell>
          <cell r="F318">
            <v>82926.97</v>
          </cell>
          <cell r="G318">
            <v>82926.97</v>
          </cell>
          <cell r="H318">
            <v>0</v>
          </cell>
        </row>
        <row r="319">
          <cell r="A319" t="str">
            <v>21.35.00.00</v>
          </cell>
          <cell r="B319" t="str">
            <v>-</v>
          </cell>
          <cell r="C319" t="str">
            <v>Provisao p/ Ir.e Contrib.Social</v>
          </cell>
          <cell r="D319">
            <v>2168941.9</v>
          </cell>
          <cell r="E319" t="str">
            <v>C</v>
          </cell>
          <cell r="F319">
            <v>0</v>
          </cell>
          <cell r="G319">
            <v>807443.94</v>
          </cell>
          <cell r="H319">
            <v>2976385.84</v>
          </cell>
          <cell r="I319" t="str">
            <v>C</v>
          </cell>
        </row>
        <row r="320">
          <cell r="A320" t="str">
            <v>21.35.01.00</v>
          </cell>
          <cell r="B320" t="str">
            <v>-</v>
          </cell>
          <cell r="C320" t="str">
            <v>Provisao p/ Ir.e Contrib.Social</v>
          </cell>
          <cell r="D320">
            <v>2168941.9</v>
          </cell>
          <cell r="E320" t="str">
            <v>C</v>
          </cell>
          <cell r="F320">
            <v>0</v>
          </cell>
          <cell r="G320">
            <v>807443.94</v>
          </cell>
          <cell r="H320">
            <v>2976385.84</v>
          </cell>
          <cell r="I320" t="str">
            <v>C</v>
          </cell>
        </row>
        <row r="321">
          <cell r="A321" t="str">
            <v>21.35.01.01</v>
          </cell>
          <cell r="B321" t="str">
            <v>-</v>
          </cell>
          <cell r="C321" t="str">
            <v>Irpj a Recolher</v>
          </cell>
          <cell r="D321">
            <v>1401488.28</v>
          </cell>
          <cell r="E321" t="str">
            <v>C</v>
          </cell>
          <cell r="F321">
            <v>0</v>
          </cell>
          <cell r="G321">
            <v>807443.94</v>
          </cell>
          <cell r="H321">
            <v>2208932.2200000002</v>
          </cell>
          <cell r="I321" t="str">
            <v>C</v>
          </cell>
        </row>
        <row r="322">
          <cell r="A322" t="str">
            <v>21.35.01.02</v>
          </cell>
          <cell r="B322" t="str">
            <v>-</v>
          </cell>
          <cell r="C322" t="str">
            <v>Contr.Social s/Lucro a Recolher</v>
          </cell>
          <cell r="D322">
            <v>767453.62</v>
          </cell>
          <cell r="E322" t="str">
            <v>C</v>
          </cell>
          <cell r="F322">
            <v>0</v>
          </cell>
          <cell r="G322">
            <v>0</v>
          </cell>
          <cell r="H322">
            <v>767453.62</v>
          </cell>
          <cell r="I322" t="str">
            <v>C</v>
          </cell>
        </row>
        <row r="323">
          <cell r="A323" t="str">
            <v>21.41.00.00</v>
          </cell>
          <cell r="B323" t="str">
            <v>-</v>
          </cell>
          <cell r="C323" t="str">
            <v>Impostos e Contrib-Parcelamento REFIS</v>
          </cell>
          <cell r="D323">
            <v>232041.29</v>
          </cell>
          <cell r="E323" t="str">
            <v>C</v>
          </cell>
          <cell r="F323">
            <v>19408.64</v>
          </cell>
          <cell r="G323">
            <v>20271.060000000001</v>
          </cell>
          <cell r="H323">
            <v>232903.71</v>
          </cell>
          <cell r="I323" t="str">
            <v>C</v>
          </cell>
        </row>
        <row r="324">
          <cell r="A324" t="str">
            <v>21.41.01.00</v>
          </cell>
          <cell r="B324" t="str">
            <v>-</v>
          </cell>
          <cell r="C324" t="str">
            <v>Impostos e Contrib - Parcelamento REFIS</v>
          </cell>
          <cell r="D324">
            <v>232041.29</v>
          </cell>
          <cell r="E324" t="str">
            <v>C</v>
          </cell>
          <cell r="F324">
            <v>19408.64</v>
          </cell>
          <cell r="G324">
            <v>20271.060000000001</v>
          </cell>
          <cell r="H324">
            <v>232903.71</v>
          </cell>
          <cell r="I324" t="str">
            <v>C</v>
          </cell>
        </row>
        <row r="325">
          <cell r="A325" t="str">
            <v>21.41.01.01</v>
          </cell>
          <cell r="B325" t="str">
            <v>-</v>
          </cell>
          <cell r="C325" t="str">
            <v>Impostos REFIS</v>
          </cell>
          <cell r="D325">
            <v>232041.29</v>
          </cell>
          <cell r="E325" t="str">
            <v>C</v>
          </cell>
          <cell r="F325">
            <v>19408.64</v>
          </cell>
          <cell r="G325">
            <v>20271.060000000001</v>
          </cell>
          <cell r="H325">
            <v>232903.71</v>
          </cell>
          <cell r="I325" t="str">
            <v>C</v>
          </cell>
        </row>
        <row r="326">
          <cell r="A326" t="str">
            <v>21.45.00.00</v>
          </cell>
          <cell r="B326" t="str">
            <v>-</v>
          </cell>
          <cell r="C326" t="str">
            <v>Obrigacoes com Pessoal</v>
          </cell>
          <cell r="D326">
            <v>704602.08</v>
          </cell>
          <cell r="E326" t="str">
            <v>C</v>
          </cell>
          <cell r="F326">
            <v>1334618.92</v>
          </cell>
          <cell r="G326">
            <v>1537118.92</v>
          </cell>
          <cell r="H326">
            <v>907102.08</v>
          </cell>
          <cell r="I326" t="str">
            <v>C</v>
          </cell>
        </row>
        <row r="327">
          <cell r="A327" t="str">
            <v>21.45.01.00</v>
          </cell>
          <cell r="B327" t="str">
            <v>-</v>
          </cell>
          <cell r="C327" t="str">
            <v>Obrigacoes com Pessoal</v>
          </cell>
          <cell r="D327">
            <v>704602.08</v>
          </cell>
          <cell r="E327" t="str">
            <v>C</v>
          </cell>
          <cell r="F327">
            <v>1334618.92</v>
          </cell>
          <cell r="G327">
            <v>1537118.92</v>
          </cell>
          <cell r="H327">
            <v>907102.08</v>
          </cell>
          <cell r="I327" t="str">
            <v>C</v>
          </cell>
        </row>
        <row r="328">
          <cell r="A328" t="str">
            <v>21.45.01.01</v>
          </cell>
          <cell r="B328" t="str">
            <v>-</v>
          </cell>
          <cell r="C328" t="str">
            <v>Salarios</v>
          </cell>
          <cell r="D328">
            <v>97102.080000000002</v>
          </cell>
          <cell r="E328" t="str">
            <v>C</v>
          </cell>
          <cell r="F328">
            <v>1333653.8700000001</v>
          </cell>
          <cell r="G328">
            <v>1333653.8700000001</v>
          </cell>
          <cell r="H328">
            <v>97102.080000000002</v>
          </cell>
          <cell r="I328" t="str">
            <v>C</v>
          </cell>
        </row>
        <row r="329">
          <cell r="A329" t="str">
            <v>21.45.01.02</v>
          </cell>
          <cell r="B329" t="str">
            <v>-</v>
          </cell>
          <cell r="C329" t="str">
            <v>Folha a Pagar Rescisao</v>
          </cell>
          <cell r="D329">
            <v>0</v>
          </cell>
          <cell r="F329">
            <v>965.05</v>
          </cell>
          <cell r="G329">
            <v>965.05</v>
          </cell>
          <cell r="H329">
            <v>0</v>
          </cell>
        </row>
        <row r="330">
          <cell r="A330" t="str">
            <v>21.45.01.03</v>
          </cell>
          <cell r="B330" t="str">
            <v>-</v>
          </cell>
          <cell r="C330" t="str">
            <v>Particip no Resultado Empregado</v>
          </cell>
          <cell r="D330">
            <v>607500</v>
          </cell>
          <cell r="E330" t="str">
            <v>C</v>
          </cell>
          <cell r="F330">
            <v>0</v>
          </cell>
          <cell r="G330">
            <v>202500</v>
          </cell>
          <cell r="H330">
            <v>810000</v>
          </cell>
          <cell r="I330" t="str">
            <v>C</v>
          </cell>
        </row>
        <row r="331">
          <cell r="A331" t="str">
            <v>21.46.00.00</v>
          </cell>
          <cell r="B331" t="str">
            <v>-</v>
          </cell>
          <cell r="C331" t="str">
            <v>Outras Obrigacoes</v>
          </cell>
          <cell r="D331">
            <v>8785058.1199999992</v>
          </cell>
          <cell r="E331" t="str">
            <v>C</v>
          </cell>
          <cell r="F331">
            <v>3674531.12</v>
          </cell>
          <cell r="G331">
            <v>3385691.21</v>
          </cell>
          <cell r="H331">
            <v>8496218.2100000009</v>
          </cell>
          <cell r="I331" t="str">
            <v>C</v>
          </cell>
        </row>
        <row r="332">
          <cell r="A332" t="str">
            <v>21.46.01.00</v>
          </cell>
          <cell r="B332" t="str">
            <v>-</v>
          </cell>
          <cell r="C332" t="str">
            <v>Contas a Pagar</v>
          </cell>
          <cell r="D332">
            <v>4424969.13</v>
          </cell>
          <cell r="E332" t="str">
            <v>C</v>
          </cell>
          <cell r="F332">
            <v>3674531.12</v>
          </cell>
          <cell r="G332">
            <v>3385691.21</v>
          </cell>
          <cell r="H332">
            <v>4136129.22</v>
          </cell>
          <cell r="I332" t="str">
            <v>C</v>
          </cell>
        </row>
        <row r="333">
          <cell r="A333" t="str">
            <v>21.46.01.01</v>
          </cell>
          <cell r="B333" t="str">
            <v>-</v>
          </cell>
          <cell r="C333" t="str">
            <v>Credores Diversos</v>
          </cell>
          <cell r="D333">
            <v>4050140.77</v>
          </cell>
          <cell r="E333" t="str">
            <v>C</v>
          </cell>
          <cell r="F333">
            <v>3184810.7</v>
          </cell>
          <cell r="G333">
            <v>2931138.73</v>
          </cell>
          <cell r="H333">
            <v>3796468.8</v>
          </cell>
          <cell r="I333" t="str">
            <v>C</v>
          </cell>
        </row>
        <row r="334">
          <cell r="A334" t="str">
            <v>21.46.01.02</v>
          </cell>
          <cell r="B334" t="str">
            <v>-</v>
          </cell>
          <cell r="C334" t="str">
            <v>Convenio Sesi/Senai</v>
          </cell>
          <cell r="D334">
            <v>17192.88</v>
          </cell>
          <cell r="E334" t="str">
            <v>D</v>
          </cell>
          <cell r="F334">
            <v>18229.52</v>
          </cell>
          <cell r="G334">
            <v>1061.04</v>
          </cell>
          <cell r="H334">
            <v>34361.360000000001</v>
          </cell>
          <cell r="I334" t="str">
            <v>D</v>
          </cell>
        </row>
        <row r="336">
          <cell r="A336" t="str">
            <v>-----------</v>
          </cell>
          <cell r="B336" t="str">
            <v>--</v>
          </cell>
          <cell r="C336" t="str">
            <v>-------------------------------------------------------------------</v>
          </cell>
          <cell r="D336" t="str">
            <v>-------------------</v>
          </cell>
          <cell r="E336" t="str">
            <v>-</v>
          </cell>
          <cell r="F336" t="str">
            <v>-------------------</v>
          </cell>
          <cell r="G336" t="e">
            <v>#NAME?</v>
          </cell>
          <cell r="H336" t="str">
            <v>07AB - 1.00.01.068</v>
          </cell>
        </row>
        <row r="337">
          <cell r="A337" t="str">
            <v>_x000C_----------</v>
          </cell>
          <cell r="B337" t="str">
            <v>--</v>
          </cell>
          <cell r="C337" t="str">
            <v>-------------------------------------------------------------------</v>
          </cell>
          <cell r="D337" t="str">
            <v>-------------------</v>
          </cell>
          <cell r="E337" t="str">
            <v>-</v>
          </cell>
          <cell r="F337" t="str">
            <v>-------------------</v>
          </cell>
          <cell r="G337" t="str">
            <v>-------------------</v>
          </cell>
          <cell r="H337" t="str">
            <v>------ Página:</v>
          </cell>
        </row>
        <row r="338">
          <cell r="A338" t="str">
            <v>Urucum Mine</v>
          </cell>
          <cell r="B338" t="str">
            <v>ra</v>
          </cell>
          <cell r="C338" t="str">
            <v>ção S.A</v>
          </cell>
          <cell r="H338" t="str">
            <v>Balancete</v>
          </cell>
        </row>
        <row r="339">
          <cell r="A339" t="str">
            <v>Período: 01</v>
          </cell>
          <cell r="B339" t="str">
            <v>/0</v>
          </cell>
          <cell r="C339" t="str">
            <v>4/2008 A 30/04/2008 -----------------------------------------------</v>
          </cell>
          <cell r="D339" t="str">
            <v>-------------------</v>
          </cell>
          <cell r="E339" t="str">
            <v>-</v>
          </cell>
          <cell r="F339" t="str">
            <v>-------------------</v>
          </cell>
          <cell r="G339" t="str">
            <v>-------------------</v>
          </cell>
          <cell r="H339" t="str">
            <v>06/05/2008 - 09:0</v>
          </cell>
          <cell r="I339">
            <v>6</v>
          </cell>
        </row>
        <row r="341">
          <cell r="A341" t="str">
            <v>Título</v>
          </cell>
          <cell r="D341" t="str">
            <v>Saldo Inicial</v>
          </cell>
          <cell r="F341" t="str">
            <v>Débito</v>
          </cell>
          <cell r="G341" t="str">
            <v>Crédito</v>
          </cell>
          <cell r="H341" t="str">
            <v>Saldo Final</v>
          </cell>
        </row>
        <row r="342">
          <cell r="A342" t="str">
            <v>-----------</v>
          </cell>
          <cell r="B342" t="str">
            <v>--</v>
          </cell>
          <cell r="C342" t="str">
            <v>-------------------------------------------------------------------</v>
          </cell>
          <cell r="D342" t="str">
            <v>-----------------</v>
          </cell>
          <cell r="F342" t="str">
            <v>------------------</v>
          </cell>
          <cell r="G342" t="str">
            <v>------------------</v>
          </cell>
          <cell r="H342" t="str">
            <v>-----------------</v>
          </cell>
        </row>
        <row r="343">
          <cell r="A343" t="str">
            <v>21.46.01.05</v>
          </cell>
          <cell r="B343" t="str">
            <v>-</v>
          </cell>
          <cell r="C343" t="str">
            <v>Gremios</v>
          </cell>
          <cell r="D343">
            <v>3</v>
          </cell>
          <cell r="E343" t="str">
            <v>C</v>
          </cell>
          <cell r="F343">
            <v>103</v>
          </cell>
          <cell r="G343">
            <v>104</v>
          </cell>
          <cell r="H343">
            <v>4</v>
          </cell>
          <cell r="I343" t="str">
            <v>C</v>
          </cell>
        </row>
        <row r="344">
          <cell r="A344" t="str">
            <v>21.46.01.10</v>
          </cell>
          <cell r="B344" t="str">
            <v>-</v>
          </cell>
          <cell r="C344" t="str">
            <v>Contribuicao Ordinaria Valiaprev</v>
          </cell>
          <cell r="D344">
            <v>0</v>
          </cell>
          <cell r="F344">
            <v>35207.58</v>
          </cell>
          <cell r="G344">
            <v>35207.58</v>
          </cell>
          <cell r="H344">
            <v>0</v>
          </cell>
        </row>
        <row r="345">
          <cell r="A345" t="str">
            <v>21.46.01.11</v>
          </cell>
          <cell r="B345" t="str">
            <v>-</v>
          </cell>
          <cell r="C345" t="str">
            <v>Contribuic Esporadica Valiaprev</v>
          </cell>
          <cell r="D345">
            <v>0</v>
          </cell>
          <cell r="F345">
            <v>1666.63</v>
          </cell>
          <cell r="G345">
            <v>1666.63</v>
          </cell>
          <cell r="H345">
            <v>0</v>
          </cell>
        </row>
        <row r="346">
          <cell r="A346" t="str">
            <v>21.46.01.14</v>
          </cell>
          <cell r="B346" t="str">
            <v>-</v>
          </cell>
          <cell r="C346" t="str">
            <v>Cooperativa Credito MG-Credivale</v>
          </cell>
          <cell r="D346">
            <v>21453.82</v>
          </cell>
          <cell r="E346" t="str">
            <v>C</v>
          </cell>
          <cell r="F346">
            <v>21453.82</v>
          </cell>
          <cell r="G346">
            <v>25179.59</v>
          </cell>
          <cell r="H346">
            <v>25179.59</v>
          </cell>
          <cell r="I346" t="str">
            <v>C</v>
          </cell>
        </row>
        <row r="347">
          <cell r="A347" t="str">
            <v>21.46.01.20</v>
          </cell>
          <cell r="B347" t="str">
            <v>-</v>
          </cell>
          <cell r="C347" t="str">
            <v>Emprest. Habitacional - Valia</v>
          </cell>
          <cell r="D347">
            <v>0</v>
          </cell>
          <cell r="F347">
            <v>11590.03</v>
          </cell>
          <cell r="G347">
            <v>11590.03</v>
          </cell>
          <cell r="H347">
            <v>0</v>
          </cell>
        </row>
        <row r="348">
          <cell r="A348" t="str">
            <v>21.46.01.21</v>
          </cell>
          <cell r="B348" t="str">
            <v>-</v>
          </cell>
          <cell r="C348" t="str">
            <v>Emprestimos Valia - Outros</v>
          </cell>
          <cell r="D348">
            <v>0</v>
          </cell>
          <cell r="F348">
            <v>30905.42</v>
          </cell>
          <cell r="G348">
            <v>30905.42</v>
          </cell>
          <cell r="H348">
            <v>0</v>
          </cell>
        </row>
        <row r="349">
          <cell r="A349" t="str">
            <v>21.46.01.90</v>
          </cell>
          <cell r="B349" t="str">
            <v>-</v>
          </cell>
          <cell r="C349" t="str">
            <v>Fornecedores a Classificar</v>
          </cell>
          <cell r="D349">
            <v>370564.42</v>
          </cell>
          <cell r="E349" t="str">
            <v>C</v>
          </cell>
          <cell r="F349">
            <v>370564.42</v>
          </cell>
          <cell r="G349">
            <v>348838.19</v>
          </cell>
          <cell r="H349">
            <v>348838.19</v>
          </cell>
          <cell r="I349" t="str">
            <v>C</v>
          </cell>
        </row>
        <row r="350">
          <cell r="A350" t="str">
            <v>21.46.02.00</v>
          </cell>
          <cell r="B350" t="str">
            <v>-</v>
          </cell>
          <cell r="C350" t="str">
            <v>Dividendos e Juros s/Capital Proprio</v>
          </cell>
          <cell r="D350">
            <v>4360088.99</v>
          </cell>
          <cell r="E350" t="str">
            <v>C</v>
          </cell>
          <cell r="F350">
            <v>0</v>
          </cell>
          <cell r="G350">
            <v>0</v>
          </cell>
          <cell r="H350">
            <v>4360088.99</v>
          </cell>
          <cell r="I350" t="str">
            <v>C</v>
          </cell>
        </row>
        <row r="351">
          <cell r="A351" t="str">
            <v>21.46.02.02</v>
          </cell>
          <cell r="B351" t="str">
            <v>-</v>
          </cell>
          <cell r="C351" t="str">
            <v>Dividendos a Pagar a Cvrd</v>
          </cell>
          <cell r="D351">
            <v>4360088.99</v>
          </cell>
          <cell r="E351" t="str">
            <v>C</v>
          </cell>
          <cell r="F351">
            <v>0</v>
          </cell>
          <cell r="G351">
            <v>0</v>
          </cell>
          <cell r="H351">
            <v>4360088.99</v>
          </cell>
          <cell r="I351" t="str">
            <v>C</v>
          </cell>
        </row>
        <row r="352">
          <cell r="A352" t="str">
            <v>21.57.00.00</v>
          </cell>
          <cell r="B352" t="str">
            <v>-</v>
          </cell>
          <cell r="C352" t="str">
            <v>Provisoes</v>
          </cell>
          <cell r="D352">
            <v>1261691.6499999999</v>
          </cell>
          <cell r="E352" t="str">
            <v>C</v>
          </cell>
          <cell r="F352">
            <v>43711.64</v>
          </cell>
          <cell r="G352">
            <v>208703.34</v>
          </cell>
          <cell r="H352">
            <v>1426683.35</v>
          </cell>
          <cell r="I352" t="str">
            <v>C</v>
          </cell>
        </row>
        <row r="353">
          <cell r="A353" t="str">
            <v>21.57.01.00</v>
          </cell>
          <cell r="B353" t="str">
            <v>-</v>
          </cell>
          <cell r="C353" t="str">
            <v>Provisoes</v>
          </cell>
          <cell r="D353">
            <v>1261691.6499999999</v>
          </cell>
          <cell r="E353" t="str">
            <v>C</v>
          </cell>
          <cell r="F353">
            <v>43711.64</v>
          </cell>
          <cell r="G353">
            <v>208703.34</v>
          </cell>
          <cell r="H353">
            <v>1426683.35</v>
          </cell>
          <cell r="I353" t="str">
            <v>C</v>
          </cell>
        </row>
        <row r="354">
          <cell r="A354" t="str">
            <v>21.57.01.02</v>
          </cell>
          <cell r="B354" t="str">
            <v>-</v>
          </cell>
          <cell r="C354" t="str">
            <v>Provisao 13 Salario</v>
          </cell>
          <cell r="D354">
            <v>251521.8</v>
          </cell>
          <cell r="E354" t="str">
            <v>C</v>
          </cell>
          <cell r="F354">
            <v>1260.96</v>
          </cell>
          <cell r="G354">
            <v>89964.04</v>
          </cell>
          <cell r="H354">
            <v>340224.88</v>
          </cell>
          <cell r="I354" t="str">
            <v>C</v>
          </cell>
        </row>
        <row r="355">
          <cell r="A355" t="str">
            <v>21.57.01.03</v>
          </cell>
          <cell r="B355" t="str">
            <v>-</v>
          </cell>
          <cell r="C355" t="str">
            <v>Provisao de Ferias</v>
          </cell>
          <cell r="D355">
            <v>1010169.85</v>
          </cell>
          <cell r="E355" t="str">
            <v>C</v>
          </cell>
          <cell r="F355">
            <v>42450.68</v>
          </cell>
          <cell r="G355">
            <v>118739.3</v>
          </cell>
          <cell r="H355">
            <v>1086458.47</v>
          </cell>
          <cell r="I355" t="str">
            <v>C</v>
          </cell>
        </row>
        <row r="356">
          <cell r="A356" t="str">
            <v>22.00.00.00</v>
          </cell>
          <cell r="B356" t="str">
            <v>-</v>
          </cell>
          <cell r="C356" t="str">
            <v>Exigivel a Longo Prazo</v>
          </cell>
          <cell r="D356">
            <v>102642774.11</v>
          </cell>
          <cell r="E356" t="str">
            <v>C</v>
          </cell>
          <cell r="F356">
            <v>392273.44</v>
          </cell>
          <cell r="G356">
            <v>1115568.33</v>
          </cell>
          <cell r="H356">
            <v>103366069</v>
          </cell>
          <cell r="I356" t="str">
            <v>C</v>
          </cell>
        </row>
        <row r="357">
          <cell r="A357" t="str">
            <v>22.15.00.00</v>
          </cell>
          <cell r="B357" t="str">
            <v>-</v>
          </cell>
          <cell r="C357" t="str">
            <v>Contratos de Mutuo</v>
          </cell>
          <cell r="D357">
            <v>88034225.390000001</v>
          </cell>
          <cell r="E357" t="str">
            <v>C</v>
          </cell>
          <cell r="F357">
            <v>341770.54</v>
          </cell>
          <cell r="G357">
            <v>973963.57</v>
          </cell>
          <cell r="H357">
            <v>88666418.420000002</v>
          </cell>
          <cell r="I357" t="str">
            <v>C</v>
          </cell>
        </row>
        <row r="358">
          <cell r="A358" t="str">
            <v>22.15.01.00</v>
          </cell>
          <cell r="B358" t="str">
            <v>-</v>
          </cell>
          <cell r="C358" t="str">
            <v>Contratos de Mutuo</v>
          </cell>
          <cell r="D358">
            <v>88034225.390000001</v>
          </cell>
          <cell r="E358" t="str">
            <v>C</v>
          </cell>
          <cell r="F358">
            <v>341770.54</v>
          </cell>
          <cell r="G358">
            <v>973963.57</v>
          </cell>
          <cell r="H358">
            <v>88666418.420000002</v>
          </cell>
          <cell r="I358" t="str">
            <v>C</v>
          </cell>
        </row>
        <row r="359">
          <cell r="A359" t="str">
            <v>22.15.01.01</v>
          </cell>
          <cell r="B359" t="str">
            <v>-</v>
          </cell>
          <cell r="C359" t="str">
            <v>Contrato de Mutuo-Cpfl</v>
          </cell>
          <cell r="D359">
            <v>88028781.409999996</v>
          </cell>
          <cell r="E359" t="str">
            <v>C</v>
          </cell>
          <cell r="F359">
            <v>321033.65000000002</v>
          </cell>
          <cell r="G359">
            <v>953583.22</v>
          </cell>
          <cell r="H359">
            <v>88661330.980000004</v>
          </cell>
          <cell r="I359" t="str">
            <v>C</v>
          </cell>
        </row>
        <row r="360">
          <cell r="A360" t="str">
            <v>22.15.01.11</v>
          </cell>
          <cell r="B360" t="str">
            <v>-</v>
          </cell>
          <cell r="C360" t="str">
            <v>Contrato de Mutuo-Urucum</v>
          </cell>
          <cell r="D360">
            <v>5443.98</v>
          </cell>
          <cell r="E360" t="str">
            <v>C</v>
          </cell>
          <cell r="F360">
            <v>409.19</v>
          </cell>
          <cell r="G360">
            <v>52.65</v>
          </cell>
          <cell r="H360">
            <v>5087.4399999999996</v>
          </cell>
          <cell r="I360" t="str">
            <v>C</v>
          </cell>
        </row>
        <row r="361">
          <cell r="A361" t="str">
            <v>22.15.01.99</v>
          </cell>
          <cell r="B361" t="str">
            <v>-</v>
          </cell>
          <cell r="C361" t="str">
            <v>Transitoria de Mutuo</v>
          </cell>
          <cell r="D361">
            <v>0</v>
          </cell>
          <cell r="F361">
            <v>20327.7</v>
          </cell>
          <cell r="G361">
            <v>20327.7</v>
          </cell>
          <cell r="H361">
            <v>0</v>
          </cell>
        </row>
        <row r="362">
          <cell r="A362" t="str">
            <v>22.25.00.00</v>
          </cell>
          <cell r="B362" t="str">
            <v>-</v>
          </cell>
          <cell r="C362" t="str">
            <v>Outras Obrigacoes</v>
          </cell>
          <cell r="D362">
            <v>1072588.6100000001</v>
          </cell>
          <cell r="E362" t="str">
            <v>C</v>
          </cell>
          <cell r="F362">
            <v>19408.650000000001</v>
          </cell>
          <cell r="G362">
            <v>4604.76</v>
          </cell>
          <cell r="H362">
            <v>1057784.72</v>
          </cell>
          <cell r="I362" t="str">
            <v>C</v>
          </cell>
        </row>
        <row r="363">
          <cell r="A363" t="str">
            <v>22.25.02.00</v>
          </cell>
          <cell r="B363" t="str">
            <v>-</v>
          </cell>
          <cell r="C363" t="str">
            <v>Impostos e Contrib - Parcelamento REFIS</v>
          </cell>
          <cell r="D363">
            <v>986175.46</v>
          </cell>
          <cell r="E363" t="str">
            <v>C</v>
          </cell>
          <cell r="F363">
            <v>19408.650000000001</v>
          </cell>
          <cell r="G363">
            <v>3665.31</v>
          </cell>
          <cell r="H363">
            <v>970432.12</v>
          </cell>
          <cell r="I363" t="str">
            <v>C</v>
          </cell>
        </row>
        <row r="364">
          <cell r="A364" t="str">
            <v>22.25.02.15</v>
          </cell>
          <cell r="B364" t="str">
            <v>-</v>
          </cell>
          <cell r="C364" t="str">
            <v>Impostos REFIS</v>
          </cell>
          <cell r="D364">
            <v>986175.46</v>
          </cell>
          <cell r="E364" t="str">
            <v>C</v>
          </cell>
          <cell r="F364">
            <v>19408.650000000001</v>
          </cell>
          <cell r="G364">
            <v>3665.31</v>
          </cell>
          <cell r="H364">
            <v>970432.12</v>
          </cell>
          <cell r="I364" t="str">
            <v>C</v>
          </cell>
        </row>
        <row r="365">
          <cell r="A365" t="str">
            <v>22.25.11.00</v>
          </cell>
          <cell r="B365" t="str">
            <v>-</v>
          </cell>
          <cell r="C365" t="str">
            <v>Caucoes s/ Contratos</v>
          </cell>
          <cell r="D365">
            <v>86413.15</v>
          </cell>
          <cell r="E365" t="str">
            <v>C</v>
          </cell>
          <cell r="F365">
            <v>0</v>
          </cell>
          <cell r="G365">
            <v>939.45</v>
          </cell>
          <cell r="H365">
            <v>87352.6</v>
          </cell>
          <cell r="I365" t="str">
            <v>C</v>
          </cell>
        </row>
        <row r="366">
          <cell r="A366" t="str">
            <v>22.25.11.01</v>
          </cell>
          <cell r="B366" t="str">
            <v>-</v>
          </cell>
          <cell r="C366" t="str">
            <v>Caucoes s/ Contratos</v>
          </cell>
          <cell r="D366">
            <v>86413.15</v>
          </cell>
          <cell r="E366" t="str">
            <v>C</v>
          </cell>
          <cell r="F366">
            <v>0</v>
          </cell>
          <cell r="G366">
            <v>939.45</v>
          </cell>
          <cell r="H366">
            <v>87352.6</v>
          </cell>
          <cell r="I366" t="str">
            <v>C</v>
          </cell>
        </row>
        <row r="367">
          <cell r="A367" t="str">
            <v>22.30.00.00</v>
          </cell>
          <cell r="B367" t="str">
            <v>-</v>
          </cell>
          <cell r="C367" t="str">
            <v>Provisoes</v>
          </cell>
          <cell r="D367">
            <v>13535960.109999999</v>
          </cell>
          <cell r="E367" t="str">
            <v>C</v>
          </cell>
          <cell r="F367">
            <v>31094.25</v>
          </cell>
          <cell r="G367">
            <v>137000</v>
          </cell>
          <cell r="H367">
            <v>13641865.859999999</v>
          </cell>
          <cell r="I367" t="str">
            <v>C</v>
          </cell>
        </row>
        <row r="368">
          <cell r="A368" t="str">
            <v>22.30.02.00</v>
          </cell>
          <cell r="B368" t="str">
            <v>-</v>
          </cell>
          <cell r="C368" t="str">
            <v>Provisão Passivo Contingente</v>
          </cell>
          <cell r="D368">
            <v>4907960.1100000003</v>
          </cell>
          <cell r="E368" t="str">
            <v>C</v>
          </cell>
          <cell r="F368">
            <v>31094.25</v>
          </cell>
          <cell r="G368">
            <v>29000</v>
          </cell>
          <cell r="H368">
            <v>4905865.8600000003</v>
          </cell>
          <cell r="I368" t="str">
            <v>C</v>
          </cell>
        </row>
        <row r="369">
          <cell r="A369" t="str">
            <v>22.30.02.01</v>
          </cell>
          <cell r="B369" t="str">
            <v>-</v>
          </cell>
          <cell r="C369" t="str">
            <v>Prov.Passivo Conting. Tributário</v>
          </cell>
          <cell r="D369">
            <v>827042.94</v>
          </cell>
          <cell r="E369" t="str">
            <v>C</v>
          </cell>
          <cell r="F369">
            <v>0</v>
          </cell>
          <cell r="G369">
            <v>6000</v>
          </cell>
          <cell r="H369">
            <v>833042.94</v>
          </cell>
          <cell r="I369" t="str">
            <v>C</v>
          </cell>
        </row>
        <row r="370">
          <cell r="A370" t="str">
            <v>22.30.02.02</v>
          </cell>
          <cell r="B370" t="str">
            <v>-</v>
          </cell>
          <cell r="C370" t="str">
            <v>Prov.Passivo Conting. Tributário - ICMS</v>
          </cell>
          <cell r="D370">
            <v>75896.23</v>
          </cell>
          <cell r="E370" t="str">
            <v>C</v>
          </cell>
          <cell r="F370">
            <v>0</v>
          </cell>
          <cell r="G370">
            <v>1000</v>
          </cell>
          <cell r="H370">
            <v>76896.23</v>
          </cell>
          <cell r="I370" t="str">
            <v>C</v>
          </cell>
        </row>
        <row r="371">
          <cell r="A371" t="str">
            <v>22.30.02.04</v>
          </cell>
          <cell r="B371" t="str">
            <v>-</v>
          </cell>
          <cell r="C371" t="str">
            <v>Prov.Passivo Conting. Tributário - PIS</v>
          </cell>
          <cell r="D371">
            <v>821662.73</v>
          </cell>
          <cell r="E371" t="str">
            <v>C</v>
          </cell>
          <cell r="F371">
            <v>0</v>
          </cell>
          <cell r="G371">
            <v>6000</v>
          </cell>
          <cell r="H371">
            <v>827662.73</v>
          </cell>
          <cell r="I371" t="str">
            <v>C</v>
          </cell>
        </row>
        <row r="372">
          <cell r="A372" t="str">
            <v>22.30.02.07</v>
          </cell>
          <cell r="B372" t="str">
            <v>-</v>
          </cell>
          <cell r="C372" t="str">
            <v>Prov.Passivo Conting. Tributário - IR</v>
          </cell>
          <cell r="D372">
            <v>1470910.06</v>
          </cell>
          <cell r="E372" t="str">
            <v>C</v>
          </cell>
          <cell r="F372">
            <v>0</v>
          </cell>
          <cell r="G372">
            <v>10000</v>
          </cell>
          <cell r="H372">
            <v>1480910.06</v>
          </cell>
          <cell r="I372" t="str">
            <v>C</v>
          </cell>
        </row>
        <row r="373">
          <cell r="A373" t="str">
            <v>22.30.02.08</v>
          </cell>
          <cell r="B373" t="str">
            <v>-</v>
          </cell>
          <cell r="C373" t="str">
            <v>Prov.Passivo Conting. Tributário - CSLL</v>
          </cell>
          <cell r="D373">
            <v>37413.29</v>
          </cell>
          <cell r="E373" t="str">
            <v>C</v>
          </cell>
          <cell r="F373">
            <v>0</v>
          </cell>
          <cell r="G373">
            <v>0</v>
          </cell>
          <cell r="H373">
            <v>37413.29</v>
          </cell>
          <cell r="I373" t="str">
            <v>C</v>
          </cell>
        </row>
        <row r="374">
          <cell r="A374" t="str">
            <v>22.30.02.30</v>
          </cell>
          <cell r="B374" t="str">
            <v>-</v>
          </cell>
          <cell r="C374" t="str">
            <v>Prov.Passivo Conting Cível</v>
          </cell>
          <cell r="D374">
            <v>700064.02</v>
          </cell>
          <cell r="E374" t="str">
            <v>C</v>
          </cell>
          <cell r="F374">
            <v>0</v>
          </cell>
          <cell r="G374">
            <v>5000</v>
          </cell>
          <cell r="H374">
            <v>705064.02</v>
          </cell>
          <cell r="I374" t="str">
            <v>C</v>
          </cell>
        </row>
        <row r="375">
          <cell r="A375" t="str">
            <v>22.30.02.40</v>
          </cell>
          <cell r="B375" t="str">
            <v>-</v>
          </cell>
          <cell r="C375" t="str">
            <v>Prov.Passivo Conting. Trabalhista</v>
          </cell>
          <cell r="D375">
            <v>175030.41</v>
          </cell>
          <cell r="E375" t="str">
            <v>C</v>
          </cell>
          <cell r="F375">
            <v>9898.6299999999992</v>
          </cell>
          <cell r="G375">
            <v>1000</v>
          </cell>
          <cell r="H375">
            <v>166131.78</v>
          </cell>
          <cell r="I375" t="str">
            <v>C</v>
          </cell>
        </row>
        <row r="376">
          <cell r="A376" t="str">
            <v>22.30.02.49</v>
          </cell>
          <cell r="B376" t="str">
            <v>-</v>
          </cell>
          <cell r="C376" t="str">
            <v>(-)Dep.Judicial Vinculado - Trabalhista</v>
          </cell>
          <cell r="D376">
            <v>0</v>
          </cell>
          <cell r="F376">
            <v>21195.62</v>
          </cell>
          <cell r="G376">
            <v>0</v>
          </cell>
          <cell r="H376">
            <v>21195.62</v>
          </cell>
          <cell r="I376" t="str">
            <v>D</v>
          </cell>
        </row>
        <row r="377">
          <cell r="A377" t="str">
            <v>22.30.02.64</v>
          </cell>
          <cell r="B377" t="str">
            <v>-</v>
          </cell>
          <cell r="C377" t="str">
            <v>Prov. Passivo Contingente Ambiental-MS</v>
          </cell>
          <cell r="D377">
            <v>799940.43</v>
          </cell>
          <cell r="E377" t="str">
            <v>C</v>
          </cell>
          <cell r="F377">
            <v>0</v>
          </cell>
          <cell r="G377">
            <v>0</v>
          </cell>
          <cell r="H377">
            <v>799940.43</v>
          </cell>
          <cell r="I377" t="str">
            <v>C</v>
          </cell>
        </row>
        <row r="378">
          <cell r="A378" t="str">
            <v>22.30.10.00</v>
          </cell>
          <cell r="B378" t="str">
            <v>-</v>
          </cell>
          <cell r="C378" t="str">
            <v>Provisão p/Desativar Ativo Ambiental</v>
          </cell>
          <cell r="D378">
            <v>8628000</v>
          </cell>
          <cell r="E378" t="str">
            <v>C</v>
          </cell>
          <cell r="F378">
            <v>0</v>
          </cell>
          <cell r="G378">
            <v>108000</v>
          </cell>
          <cell r="H378">
            <v>8736000</v>
          </cell>
          <cell r="I378" t="str">
            <v>C</v>
          </cell>
        </row>
        <row r="379">
          <cell r="A379" t="str">
            <v>22.30.10.01</v>
          </cell>
          <cell r="B379" t="str">
            <v>-</v>
          </cell>
          <cell r="C379" t="str">
            <v>Provisão p/Desativar Ativo Ambiental</v>
          </cell>
          <cell r="D379">
            <v>8628000</v>
          </cell>
          <cell r="E379" t="str">
            <v>C</v>
          </cell>
          <cell r="F379">
            <v>0</v>
          </cell>
          <cell r="G379">
            <v>108000</v>
          </cell>
          <cell r="H379">
            <v>8736000</v>
          </cell>
          <cell r="I379" t="str">
            <v>C</v>
          </cell>
        </row>
        <row r="380">
          <cell r="A380" t="str">
            <v>24.00.00.00</v>
          </cell>
          <cell r="B380" t="str">
            <v>-</v>
          </cell>
          <cell r="C380" t="str">
            <v>Patrimonio Liquido</v>
          </cell>
          <cell r="D380">
            <v>50136593.420000002</v>
          </cell>
          <cell r="E380" t="str">
            <v>C</v>
          </cell>
          <cell r="F380">
            <v>0</v>
          </cell>
          <cell r="G380">
            <v>0</v>
          </cell>
          <cell r="H380">
            <v>50136593.420000002</v>
          </cell>
          <cell r="I380" t="str">
            <v>C</v>
          </cell>
        </row>
        <row r="381">
          <cell r="A381" t="str">
            <v>24.01.00.00</v>
          </cell>
          <cell r="B381" t="str">
            <v>-</v>
          </cell>
          <cell r="C381" t="str">
            <v>Capital</v>
          </cell>
          <cell r="D381">
            <v>31307604.66</v>
          </cell>
          <cell r="E381" t="str">
            <v>C</v>
          </cell>
          <cell r="F381">
            <v>0</v>
          </cell>
          <cell r="G381">
            <v>0</v>
          </cell>
          <cell r="H381">
            <v>31307604.66</v>
          </cell>
          <cell r="I381" t="str">
            <v>C</v>
          </cell>
        </row>
        <row r="382">
          <cell r="A382" t="str">
            <v>24.01.01.00</v>
          </cell>
          <cell r="B382" t="str">
            <v>-</v>
          </cell>
          <cell r="C382" t="str">
            <v>Capital Social</v>
          </cell>
          <cell r="D382">
            <v>15708898.140000001</v>
          </cell>
          <cell r="E382" t="str">
            <v>C</v>
          </cell>
          <cell r="F382">
            <v>0</v>
          </cell>
          <cell r="G382">
            <v>0</v>
          </cell>
          <cell r="H382">
            <v>15708898.140000001</v>
          </cell>
          <cell r="I382" t="str">
            <v>C</v>
          </cell>
        </row>
        <row r="383">
          <cell r="A383" t="str">
            <v>24.01.01.01</v>
          </cell>
          <cell r="B383" t="str">
            <v>-</v>
          </cell>
          <cell r="C383" t="str">
            <v>Capital Social Autorizado</v>
          </cell>
          <cell r="D383">
            <v>15708898.140000001</v>
          </cell>
          <cell r="E383" t="str">
            <v>C</v>
          </cell>
          <cell r="F383">
            <v>0</v>
          </cell>
          <cell r="G383">
            <v>0</v>
          </cell>
          <cell r="H383">
            <v>15708898.140000001</v>
          </cell>
          <cell r="I383" t="str">
            <v>C</v>
          </cell>
        </row>
        <row r="384">
          <cell r="A384" t="str">
            <v>24.01.10.00</v>
          </cell>
          <cell r="B384" t="str">
            <v>-</v>
          </cell>
          <cell r="C384" t="str">
            <v>Reservas de Capital</v>
          </cell>
          <cell r="D384">
            <v>15598706.52</v>
          </cell>
          <cell r="E384" t="str">
            <v>C</v>
          </cell>
          <cell r="F384">
            <v>0</v>
          </cell>
          <cell r="G384">
            <v>0</v>
          </cell>
          <cell r="H384">
            <v>15598706.52</v>
          </cell>
          <cell r="I384" t="str">
            <v>C</v>
          </cell>
        </row>
        <row r="385">
          <cell r="A385" t="str">
            <v>24.01.10.04</v>
          </cell>
          <cell r="B385" t="str">
            <v>-</v>
          </cell>
          <cell r="C385" t="str">
            <v>Reserva Incentivo Fiscal</v>
          </cell>
          <cell r="D385">
            <v>353090.65</v>
          </cell>
          <cell r="E385" t="str">
            <v>C</v>
          </cell>
          <cell r="F385">
            <v>0</v>
          </cell>
          <cell r="G385">
            <v>0</v>
          </cell>
          <cell r="H385">
            <v>353090.65</v>
          </cell>
          <cell r="I385" t="str">
            <v>C</v>
          </cell>
        </row>
        <row r="386">
          <cell r="A386" t="str">
            <v>24.01.10.05</v>
          </cell>
          <cell r="B386" t="str">
            <v>-</v>
          </cell>
          <cell r="C386" t="str">
            <v>Reserva Espec Art.2 Lei 8200/91</v>
          </cell>
          <cell r="D386">
            <v>15245615.869999999</v>
          </cell>
          <cell r="E386" t="str">
            <v>C</v>
          </cell>
          <cell r="F386">
            <v>0</v>
          </cell>
          <cell r="G386">
            <v>0</v>
          </cell>
          <cell r="H386">
            <v>15245615.869999999</v>
          </cell>
          <cell r="I386" t="str">
            <v>C</v>
          </cell>
        </row>
        <row r="387">
          <cell r="A387" t="str">
            <v>24.10.00.00</v>
          </cell>
          <cell r="B387" t="str">
            <v>-</v>
          </cell>
          <cell r="C387" t="str">
            <v>Reservas</v>
          </cell>
          <cell r="D387">
            <v>15708898.140000001</v>
          </cell>
          <cell r="E387" t="str">
            <v>C</v>
          </cell>
          <cell r="F387">
            <v>0</v>
          </cell>
          <cell r="G387">
            <v>0</v>
          </cell>
          <cell r="H387">
            <v>15708898.140000001</v>
          </cell>
          <cell r="I387" t="str">
            <v>C</v>
          </cell>
        </row>
        <row r="388">
          <cell r="A388" t="str">
            <v>24.10.10.00</v>
          </cell>
          <cell r="B388" t="str">
            <v>-</v>
          </cell>
          <cell r="C388" t="str">
            <v>Reservas de Lucros</v>
          </cell>
          <cell r="D388">
            <v>15708898.140000001</v>
          </cell>
          <cell r="E388" t="str">
            <v>C</v>
          </cell>
          <cell r="F388">
            <v>0</v>
          </cell>
          <cell r="G388">
            <v>0</v>
          </cell>
          <cell r="H388">
            <v>15708898.140000001</v>
          </cell>
          <cell r="I388" t="str">
            <v>C</v>
          </cell>
        </row>
        <row r="389">
          <cell r="A389" t="str">
            <v>24.10.10.01</v>
          </cell>
          <cell r="B389" t="str">
            <v>-</v>
          </cell>
          <cell r="C389" t="str">
            <v>Reserva Legal</v>
          </cell>
          <cell r="D389">
            <v>3141779.63</v>
          </cell>
          <cell r="E389" t="str">
            <v>C</v>
          </cell>
          <cell r="F389">
            <v>0</v>
          </cell>
          <cell r="G389">
            <v>0</v>
          </cell>
          <cell r="H389">
            <v>3141779.63</v>
          </cell>
          <cell r="I389" t="str">
            <v>C</v>
          </cell>
        </row>
        <row r="390">
          <cell r="A390" t="str">
            <v>24.10.10.06</v>
          </cell>
          <cell r="B390" t="str">
            <v>-</v>
          </cell>
          <cell r="C390" t="str">
            <v>Reserva de Expansao / Investimentos</v>
          </cell>
          <cell r="D390">
            <v>12567118.51</v>
          </cell>
          <cell r="E390" t="str">
            <v>C</v>
          </cell>
          <cell r="F390">
            <v>0</v>
          </cell>
          <cell r="G390">
            <v>0</v>
          </cell>
          <cell r="H390">
            <v>12567118.51</v>
          </cell>
          <cell r="I390" t="str">
            <v>C</v>
          </cell>
        </row>
        <row r="391">
          <cell r="A391" t="str">
            <v>24.20.00.00</v>
          </cell>
          <cell r="B391" t="str">
            <v>-</v>
          </cell>
          <cell r="C391" t="str">
            <v>Lucros e Prejuizos Acumulados</v>
          </cell>
          <cell r="D391">
            <v>3120090.62</v>
          </cell>
          <cell r="E391" t="str">
            <v>C</v>
          </cell>
          <cell r="F391">
            <v>0</v>
          </cell>
          <cell r="G391">
            <v>0</v>
          </cell>
          <cell r="H391">
            <v>3120090.62</v>
          </cell>
          <cell r="I391" t="str">
            <v>C</v>
          </cell>
        </row>
        <row r="392">
          <cell r="A392" t="str">
            <v>24.20.01.00</v>
          </cell>
          <cell r="B392" t="str">
            <v>-</v>
          </cell>
          <cell r="C392" t="str">
            <v>Lucros e Prejuizos Acumulados</v>
          </cell>
          <cell r="D392">
            <v>3120090.62</v>
          </cell>
          <cell r="E392" t="str">
            <v>C</v>
          </cell>
          <cell r="F392">
            <v>0</v>
          </cell>
          <cell r="G392">
            <v>0</v>
          </cell>
          <cell r="H392">
            <v>3120090.62</v>
          </cell>
          <cell r="I392" t="str">
            <v>C</v>
          </cell>
        </row>
        <row r="393">
          <cell r="A393" t="str">
            <v>24.20.01.04</v>
          </cell>
          <cell r="B393" t="str">
            <v>-</v>
          </cell>
          <cell r="C393" t="str">
            <v>Lucros(Prej) Acum. Exercic.em Curso</v>
          </cell>
          <cell r="D393">
            <v>3120090.62</v>
          </cell>
          <cell r="E393" t="str">
            <v>C</v>
          </cell>
          <cell r="F393">
            <v>0</v>
          </cell>
          <cell r="G393">
            <v>0</v>
          </cell>
          <cell r="H393">
            <v>3120090.62</v>
          </cell>
          <cell r="I393" t="str">
            <v>C</v>
          </cell>
        </row>
        <row r="394">
          <cell r="A394" t="str">
            <v>30.00.00.00</v>
          </cell>
          <cell r="B394" t="str">
            <v>-</v>
          </cell>
          <cell r="C394" t="str">
            <v>Resultado</v>
          </cell>
          <cell r="D394">
            <v>0</v>
          </cell>
          <cell r="F394">
            <v>11170717.550000001</v>
          </cell>
          <cell r="G394">
            <v>27099590.420000002</v>
          </cell>
          <cell r="H394">
            <v>15928872.869999999</v>
          </cell>
          <cell r="I394" t="str">
            <v>C</v>
          </cell>
        </row>
        <row r="395">
          <cell r="A395" t="str">
            <v>31.00.00.00</v>
          </cell>
          <cell r="B395" t="str">
            <v>-</v>
          </cell>
          <cell r="C395" t="str">
            <v>Resultado Operacional Bruto</v>
          </cell>
          <cell r="D395">
            <v>43951349.32</v>
          </cell>
          <cell r="E395" t="str">
            <v>C</v>
          </cell>
          <cell r="F395">
            <v>2541301.85</v>
          </cell>
          <cell r="G395">
            <v>26529698.52</v>
          </cell>
          <cell r="H395">
            <v>67939745.989999995</v>
          </cell>
          <cell r="I395" t="str">
            <v>C</v>
          </cell>
        </row>
        <row r="396">
          <cell r="A396" t="str">
            <v>31.01.00.00</v>
          </cell>
          <cell r="B396" t="str">
            <v>-</v>
          </cell>
          <cell r="C396" t="str">
            <v>Receitas de Vendas</v>
          </cell>
          <cell r="D396">
            <v>32647037.059999999</v>
          </cell>
          <cell r="E396" t="str">
            <v>C</v>
          </cell>
          <cell r="F396">
            <v>3000</v>
          </cell>
          <cell r="G396">
            <v>10697226.460000001</v>
          </cell>
          <cell r="H396">
            <v>43341263.520000003</v>
          </cell>
          <cell r="I396" t="str">
            <v>C</v>
          </cell>
        </row>
        <row r="397">
          <cell r="A397" t="str">
            <v>31.01.01.00</v>
          </cell>
          <cell r="B397" t="str">
            <v>-</v>
          </cell>
          <cell r="C397" t="str">
            <v>Receitas de Vendas - Merc. Int.</v>
          </cell>
          <cell r="D397">
            <v>9702585.5500000007</v>
          </cell>
          <cell r="E397" t="str">
            <v>C</v>
          </cell>
          <cell r="F397">
            <v>0</v>
          </cell>
          <cell r="G397">
            <v>3082490.89</v>
          </cell>
          <cell r="H397">
            <v>12785076.439999999</v>
          </cell>
          <cell r="I397" t="str">
            <v>C</v>
          </cell>
        </row>
        <row r="398">
          <cell r="A398" t="str">
            <v>31.01.01.01</v>
          </cell>
          <cell r="B398" t="str">
            <v>-</v>
          </cell>
          <cell r="C398" t="str">
            <v>Rec.Vendas MI - Minerios</v>
          </cell>
          <cell r="D398">
            <v>9702585.5500000007</v>
          </cell>
          <cell r="E398" t="str">
            <v>C</v>
          </cell>
          <cell r="F398">
            <v>0</v>
          </cell>
          <cell r="G398">
            <v>3082490.89</v>
          </cell>
          <cell r="H398">
            <v>12785076.439999999</v>
          </cell>
          <cell r="I398" t="str">
            <v>C</v>
          </cell>
        </row>
        <row r="399">
          <cell r="A399" t="str">
            <v>31.01.10.00</v>
          </cell>
          <cell r="B399" t="str">
            <v>-</v>
          </cell>
          <cell r="C399" t="str">
            <v>Revenda - Mercado Interno</v>
          </cell>
          <cell r="D399">
            <v>0</v>
          </cell>
          <cell r="F399">
            <v>3000</v>
          </cell>
          <cell r="G399">
            <v>3000</v>
          </cell>
          <cell r="H399">
            <v>0</v>
          </cell>
        </row>
        <row r="400">
          <cell r="A400" t="str">
            <v>31.01.10.07</v>
          </cell>
          <cell r="B400" t="str">
            <v>-</v>
          </cell>
          <cell r="C400" t="str">
            <v>Revenda MI - Outros</v>
          </cell>
          <cell r="D400">
            <v>0</v>
          </cell>
          <cell r="F400">
            <v>3000</v>
          </cell>
          <cell r="G400">
            <v>3000</v>
          </cell>
          <cell r="H400">
            <v>0</v>
          </cell>
        </row>
        <row r="401">
          <cell r="A401" t="str">
            <v>31.01.20.00</v>
          </cell>
          <cell r="B401" t="str">
            <v>-</v>
          </cell>
          <cell r="C401" t="str">
            <v>Receita Vendas - Cias Grupo-MI</v>
          </cell>
          <cell r="D401">
            <v>6478405.8300000001</v>
          </cell>
          <cell r="E401" t="str">
            <v>C</v>
          </cell>
          <cell r="F401">
            <v>0</v>
          </cell>
          <cell r="G401">
            <v>3887770.85</v>
          </cell>
          <cell r="H401">
            <v>10366176.68</v>
          </cell>
          <cell r="I401" t="str">
            <v>C</v>
          </cell>
        </row>
        <row r="402">
          <cell r="A402" t="str">
            <v>31.01.20.01</v>
          </cell>
          <cell r="B402" t="str">
            <v>-</v>
          </cell>
          <cell r="C402" t="str">
            <v>Rec.Vend.C.Grupo MI-Minerios</v>
          </cell>
          <cell r="D402">
            <v>6434974.0099999998</v>
          </cell>
          <cell r="E402" t="str">
            <v>C</v>
          </cell>
          <cell r="F402">
            <v>0</v>
          </cell>
          <cell r="G402">
            <v>3822623.12</v>
          </cell>
          <cell r="H402">
            <v>10257597.130000001</v>
          </cell>
          <cell r="I402" t="str">
            <v>C</v>
          </cell>
        </row>
        <row r="403">
          <cell r="A403" t="str">
            <v>31.01.20.02</v>
          </cell>
          <cell r="B403" t="str">
            <v>-</v>
          </cell>
          <cell r="C403" t="str">
            <v>Rec.Vend.C.Grupo MI-Lig.Manganes</v>
          </cell>
          <cell r="D403">
            <v>43431.82</v>
          </cell>
          <cell r="E403" t="str">
            <v>C</v>
          </cell>
          <cell r="F403">
            <v>0</v>
          </cell>
          <cell r="G403">
            <v>65147.73</v>
          </cell>
          <cell r="H403">
            <v>108579.55</v>
          </cell>
          <cell r="I403" t="str">
            <v>C</v>
          </cell>
        </row>
        <row r="404">
          <cell r="A404" t="str">
            <v>31.01.30.00</v>
          </cell>
          <cell r="B404" t="str">
            <v>-</v>
          </cell>
          <cell r="C404" t="str">
            <v>Receita de Vendas - Merc Externo</v>
          </cell>
          <cell r="D404">
            <v>16466045.68</v>
          </cell>
          <cell r="E404" t="str">
            <v>C</v>
          </cell>
          <cell r="F404">
            <v>0</v>
          </cell>
          <cell r="G404">
            <v>3723964.72</v>
          </cell>
          <cell r="H404">
            <v>20190010.399999999</v>
          </cell>
          <cell r="I404" t="str">
            <v>C</v>
          </cell>
        </row>
        <row r="405">
          <cell r="A405" t="str">
            <v>31.01.30.02</v>
          </cell>
          <cell r="B405" t="str">
            <v>-</v>
          </cell>
          <cell r="C405" t="str">
            <v>Vendas ME - Ligas Manganes</v>
          </cell>
          <cell r="D405">
            <v>16466045.68</v>
          </cell>
          <cell r="E405" t="str">
            <v>C</v>
          </cell>
          <cell r="F405">
            <v>0</v>
          </cell>
          <cell r="G405">
            <v>3723964.72</v>
          </cell>
          <cell r="H405">
            <v>20190010.399999999</v>
          </cell>
          <cell r="I405" t="str">
            <v>C</v>
          </cell>
        </row>
        <row r="406">
          <cell r="A406" t="str">
            <v>31.05.00.00</v>
          </cell>
          <cell r="B406" t="str">
            <v>-</v>
          </cell>
          <cell r="C406" t="str">
            <v>Receita de Vendas Grupo Cvrd</v>
          </cell>
          <cell r="D406">
            <v>14670296.550000001</v>
          </cell>
          <cell r="E406" t="str">
            <v>C</v>
          </cell>
          <cell r="F406">
            <v>1093247.18</v>
          </cell>
          <cell r="G406">
            <v>15832194.560000001</v>
          </cell>
          <cell r="H406">
            <v>29409243.93</v>
          </cell>
          <cell r="I406" t="str">
            <v>C</v>
          </cell>
        </row>
        <row r="407">
          <cell r="A407" t="str">
            <v>31.05.71.00</v>
          </cell>
          <cell r="B407" t="str">
            <v>-</v>
          </cell>
          <cell r="C407" t="str">
            <v>Receita de Vendas Grp Cvrd- CVRDI</v>
          </cell>
          <cell r="D407">
            <v>14670296.550000001</v>
          </cell>
          <cell r="E407" t="str">
            <v>C</v>
          </cell>
          <cell r="F407">
            <v>1093247.18</v>
          </cell>
          <cell r="G407">
            <v>15832194.560000001</v>
          </cell>
          <cell r="H407">
            <v>29409243.93</v>
          </cell>
          <cell r="I407" t="str">
            <v>C</v>
          </cell>
        </row>
        <row r="408">
          <cell r="A408" t="str">
            <v>31.05.71.01</v>
          </cell>
          <cell r="B408" t="str">
            <v>-</v>
          </cell>
          <cell r="C408" t="str">
            <v>Rec.Vend.Cvrd- CVRDI Minerios</v>
          </cell>
          <cell r="D408">
            <v>14670296.550000001</v>
          </cell>
          <cell r="E408" t="str">
            <v>C</v>
          </cell>
          <cell r="F408">
            <v>1093247.18</v>
          </cell>
          <cell r="G408">
            <v>15832194.560000001</v>
          </cell>
          <cell r="H408">
            <v>29409243.93</v>
          </cell>
          <cell r="I408" t="str">
            <v>C</v>
          </cell>
        </row>
        <row r="409">
          <cell r="A409" t="str">
            <v>31.10.00.00</v>
          </cell>
          <cell r="B409" t="str">
            <v>-</v>
          </cell>
          <cell r="C409" t="str">
            <v>Deducoes de Vendas Merc. Interno</v>
          </cell>
          <cell r="D409">
            <v>30879.52</v>
          </cell>
          <cell r="E409" t="str">
            <v>D</v>
          </cell>
          <cell r="F409">
            <v>0</v>
          </cell>
          <cell r="G409">
            <v>0</v>
          </cell>
          <cell r="H409">
            <v>30879.52</v>
          </cell>
          <cell r="I409" t="str">
            <v>D</v>
          </cell>
        </row>
        <row r="410">
          <cell r="A410" t="str">
            <v>31.10.10.00</v>
          </cell>
          <cell r="B410" t="str">
            <v>-</v>
          </cell>
          <cell r="C410" t="str">
            <v>Devoluc.Vendas - Cias Grupo- MI</v>
          </cell>
          <cell r="D410">
            <v>30879.52</v>
          </cell>
          <cell r="E410" t="str">
            <v>D</v>
          </cell>
          <cell r="F410">
            <v>0</v>
          </cell>
          <cell r="G410">
            <v>0</v>
          </cell>
          <cell r="H410">
            <v>30879.52</v>
          </cell>
          <cell r="I410" t="str">
            <v>D</v>
          </cell>
        </row>
        <row r="411">
          <cell r="A411" t="str">
            <v>31.10.10.01</v>
          </cell>
          <cell r="B411" t="str">
            <v>-</v>
          </cell>
          <cell r="C411" t="str">
            <v>Dev.Vend.C.Grup MI-Minerios</v>
          </cell>
          <cell r="D411">
            <v>30879.52</v>
          </cell>
          <cell r="E411" t="str">
            <v>D</v>
          </cell>
          <cell r="F411">
            <v>0</v>
          </cell>
          <cell r="G411">
            <v>0</v>
          </cell>
          <cell r="H411">
            <v>30879.52</v>
          </cell>
          <cell r="I411" t="str">
            <v>D</v>
          </cell>
        </row>
        <row r="412">
          <cell r="A412" t="str">
            <v>31.20.00.00</v>
          </cell>
          <cell r="B412" t="str">
            <v>-</v>
          </cell>
          <cell r="C412" t="str">
            <v>Impostos Incid.s/Vendas-Merc Int</v>
          </cell>
          <cell r="D412">
            <v>3335104.77</v>
          </cell>
          <cell r="E412" t="str">
            <v>D</v>
          </cell>
          <cell r="F412">
            <v>1445054.67</v>
          </cell>
          <cell r="G412">
            <v>277.5</v>
          </cell>
          <cell r="H412">
            <v>4779881.9400000004</v>
          </cell>
          <cell r="I412" t="str">
            <v>D</v>
          </cell>
        </row>
        <row r="413">
          <cell r="A413" t="str">
            <v>31.20.09.00</v>
          </cell>
          <cell r="B413" t="str">
            <v>-</v>
          </cell>
          <cell r="C413" t="str">
            <v>Ipi s/Vendas Cias Grupo-Merc Int</v>
          </cell>
          <cell r="D413">
            <v>2068.1799999999998</v>
          </cell>
          <cell r="E413" t="str">
            <v>D</v>
          </cell>
          <cell r="F413">
            <v>3102.27</v>
          </cell>
          <cell r="G413">
            <v>0</v>
          </cell>
          <cell r="H413">
            <v>5170.45</v>
          </cell>
          <cell r="I413" t="str">
            <v>D</v>
          </cell>
        </row>
        <row r="414">
          <cell r="A414" t="str">
            <v>31.20.09.02</v>
          </cell>
          <cell r="B414" t="str">
            <v>-</v>
          </cell>
          <cell r="C414" t="str">
            <v>Ipi s/Vend C.Grup MI- Lig.Mangan</v>
          </cell>
          <cell r="D414">
            <v>2068.1799999999998</v>
          </cell>
          <cell r="E414" t="str">
            <v>D</v>
          </cell>
          <cell r="F414">
            <v>3102.27</v>
          </cell>
          <cell r="G414">
            <v>0</v>
          </cell>
          <cell r="H414">
            <v>5170.45</v>
          </cell>
          <cell r="I414" t="str">
            <v>D</v>
          </cell>
        </row>
        <row r="415">
          <cell r="A415" t="str">
            <v>31.20.13.00</v>
          </cell>
          <cell r="B415" t="str">
            <v>-</v>
          </cell>
          <cell r="C415" t="str">
            <v>Icms S/Vendas - Mercado Interno</v>
          </cell>
          <cell r="D415">
            <v>1065889.3999999999</v>
          </cell>
          <cell r="E415" t="str">
            <v>D</v>
          </cell>
          <cell r="F415">
            <v>331051.52000000002</v>
          </cell>
          <cell r="G415">
            <v>0</v>
          </cell>
          <cell r="H415">
            <v>1396940.92</v>
          </cell>
          <cell r="I415" t="str">
            <v>D</v>
          </cell>
        </row>
        <row r="416">
          <cell r="A416" t="str">
            <v>31.20.13.01</v>
          </cell>
          <cell r="B416" t="str">
            <v>-</v>
          </cell>
          <cell r="C416" t="str">
            <v>Icms s/Vendas MI - Minerios</v>
          </cell>
          <cell r="D416">
            <v>1065889.3999999999</v>
          </cell>
          <cell r="E416" t="str">
            <v>D</v>
          </cell>
          <cell r="F416">
            <v>331051.52000000002</v>
          </cell>
          <cell r="G416">
            <v>0</v>
          </cell>
          <cell r="H416">
            <v>1396940.92</v>
          </cell>
          <cell r="I416" t="str">
            <v>D</v>
          </cell>
        </row>
        <row r="417">
          <cell r="A417" t="str">
            <v>31.20.21.00</v>
          </cell>
          <cell r="B417" t="str">
            <v>-</v>
          </cell>
          <cell r="C417" t="str">
            <v>Icms Vendas Cias Grupo-Merc.Int.</v>
          </cell>
          <cell r="D417">
            <v>773455.93</v>
          </cell>
          <cell r="E417" t="str">
            <v>D</v>
          </cell>
          <cell r="F417">
            <v>466160.18</v>
          </cell>
          <cell r="G417">
            <v>0</v>
          </cell>
          <cell r="H417">
            <v>1239616.1100000001</v>
          </cell>
          <cell r="I417" t="str">
            <v>D</v>
          </cell>
        </row>
        <row r="418">
          <cell r="A418" t="str">
            <v>31.20.21.01</v>
          </cell>
          <cell r="B418" t="str">
            <v>-</v>
          </cell>
          <cell r="C418" t="str">
            <v>Icms Vend C.Grupo MI- Minerios</v>
          </cell>
          <cell r="D418">
            <v>768492.29</v>
          </cell>
          <cell r="E418" t="str">
            <v>D</v>
          </cell>
          <cell r="F418">
            <v>458714.72</v>
          </cell>
          <cell r="G418">
            <v>0</v>
          </cell>
          <cell r="H418">
            <v>1227207.01</v>
          </cell>
          <cell r="I418" t="str">
            <v>D</v>
          </cell>
        </row>
        <row r="420">
          <cell r="A420" t="str">
            <v>-----------</v>
          </cell>
          <cell r="B420" t="str">
            <v>--</v>
          </cell>
          <cell r="C420" t="str">
            <v>-------------------------------------------------------------------</v>
          </cell>
          <cell r="D420" t="str">
            <v>-------------------</v>
          </cell>
          <cell r="E420" t="str">
            <v>-</v>
          </cell>
          <cell r="F420" t="str">
            <v>-------------------</v>
          </cell>
          <cell r="G420" t="e">
            <v>#NAME?</v>
          </cell>
          <cell r="H420" t="str">
            <v>07AB - 1.00.01.068</v>
          </cell>
        </row>
        <row r="421">
          <cell r="A421" t="str">
            <v>_x000C_----------</v>
          </cell>
          <cell r="B421" t="str">
            <v>--</v>
          </cell>
          <cell r="C421" t="str">
            <v>-------------------------------------------------------------------</v>
          </cell>
          <cell r="D421" t="str">
            <v>-------------------</v>
          </cell>
          <cell r="E421" t="str">
            <v>-</v>
          </cell>
          <cell r="F421" t="str">
            <v>-------------------</v>
          </cell>
          <cell r="G421" t="str">
            <v>-------------------</v>
          </cell>
          <cell r="H421" t="str">
            <v>------ Página:</v>
          </cell>
        </row>
        <row r="422">
          <cell r="A422" t="str">
            <v>Urucum Mine</v>
          </cell>
          <cell r="B422" t="str">
            <v>ra</v>
          </cell>
          <cell r="C422" t="str">
            <v>ção S.A</v>
          </cell>
          <cell r="H422" t="str">
            <v>Balancete</v>
          </cell>
        </row>
        <row r="423">
          <cell r="A423" t="str">
            <v>Período: 01</v>
          </cell>
          <cell r="B423" t="str">
            <v>/0</v>
          </cell>
          <cell r="C423" t="str">
            <v>4/2008 A 30/04/2008 -----------------------------------------------</v>
          </cell>
          <cell r="D423" t="str">
            <v>-------------------</v>
          </cell>
          <cell r="E423" t="str">
            <v>-</v>
          </cell>
          <cell r="F423" t="str">
            <v>-------------------</v>
          </cell>
          <cell r="G423" t="str">
            <v>-------------------</v>
          </cell>
          <cell r="H423" t="str">
            <v>06/05/2008 - 09:0</v>
          </cell>
          <cell r="I423">
            <v>6</v>
          </cell>
        </row>
        <row r="425">
          <cell r="A425" t="str">
            <v>Título</v>
          </cell>
          <cell r="D425" t="str">
            <v>Saldo Inicial</v>
          </cell>
          <cell r="F425" t="str">
            <v>Débito</v>
          </cell>
          <cell r="G425" t="str">
            <v>Crédito</v>
          </cell>
          <cell r="H425" t="str">
            <v>Saldo Final</v>
          </cell>
        </row>
        <row r="426">
          <cell r="A426" t="str">
            <v>-----------</v>
          </cell>
          <cell r="B426" t="str">
            <v>--</v>
          </cell>
          <cell r="C426" t="str">
            <v>-------------------------------------------------------------------</v>
          </cell>
          <cell r="D426" t="str">
            <v>-----------------</v>
          </cell>
          <cell r="F426" t="str">
            <v>------------------</v>
          </cell>
          <cell r="G426" t="str">
            <v>------------------</v>
          </cell>
          <cell r="H426" t="str">
            <v>-----------------</v>
          </cell>
        </row>
        <row r="427">
          <cell r="A427" t="str">
            <v>31.20.21.02</v>
          </cell>
          <cell r="B427" t="str">
            <v>-</v>
          </cell>
          <cell r="C427" t="str">
            <v>Icms Vend C.Grupo MI- Lig.Mangan</v>
          </cell>
          <cell r="D427">
            <v>4963.6400000000003</v>
          </cell>
          <cell r="E427" t="str">
            <v>D</v>
          </cell>
          <cell r="F427">
            <v>7445.46</v>
          </cell>
          <cell r="G427">
            <v>0</v>
          </cell>
          <cell r="H427">
            <v>12409.1</v>
          </cell>
          <cell r="I427" t="str">
            <v>D</v>
          </cell>
        </row>
        <row r="428">
          <cell r="A428" t="str">
            <v>31.20.37.00</v>
          </cell>
          <cell r="B428" t="str">
            <v>-</v>
          </cell>
          <cell r="C428" t="str">
            <v>Pis S/Vendas - Mercado Interno</v>
          </cell>
          <cell r="D428">
            <v>160091.28</v>
          </cell>
          <cell r="E428" t="str">
            <v>D</v>
          </cell>
          <cell r="F428">
            <v>50862.05</v>
          </cell>
          <cell r="G428">
            <v>0</v>
          </cell>
          <cell r="H428">
            <v>210953.33</v>
          </cell>
          <cell r="I428" t="str">
            <v>D</v>
          </cell>
        </row>
        <row r="429">
          <cell r="A429" t="str">
            <v>31.20.37.01</v>
          </cell>
          <cell r="B429" t="str">
            <v>-</v>
          </cell>
          <cell r="C429" t="str">
            <v>Pis s/Vendas MI- Minerios</v>
          </cell>
          <cell r="D429">
            <v>160091.28</v>
          </cell>
          <cell r="E429" t="str">
            <v>D</v>
          </cell>
          <cell r="F429">
            <v>50862.05</v>
          </cell>
          <cell r="G429">
            <v>0</v>
          </cell>
          <cell r="H429">
            <v>210953.33</v>
          </cell>
          <cell r="I429" t="str">
            <v>D</v>
          </cell>
        </row>
        <row r="430">
          <cell r="A430" t="str">
            <v>31.20.41.00</v>
          </cell>
          <cell r="B430" t="str">
            <v>-</v>
          </cell>
          <cell r="C430" t="str">
            <v>Pis S/Revenda - Mercado Interno</v>
          </cell>
          <cell r="D430">
            <v>0</v>
          </cell>
          <cell r="F430">
            <v>49.5</v>
          </cell>
          <cell r="G430">
            <v>49.5</v>
          </cell>
          <cell r="H430">
            <v>0</v>
          </cell>
        </row>
        <row r="431">
          <cell r="A431" t="str">
            <v>31.20.41.07</v>
          </cell>
          <cell r="B431" t="str">
            <v>-</v>
          </cell>
          <cell r="C431" t="str">
            <v>Pis s/Revenda MI- Outros</v>
          </cell>
          <cell r="D431">
            <v>0</v>
          </cell>
          <cell r="F431">
            <v>49.5</v>
          </cell>
          <cell r="G431">
            <v>49.5</v>
          </cell>
          <cell r="H431">
            <v>0</v>
          </cell>
        </row>
        <row r="432">
          <cell r="A432" t="str">
            <v>31.20.45.00</v>
          </cell>
          <cell r="B432" t="str">
            <v>-</v>
          </cell>
          <cell r="C432" t="str">
            <v>Pis Vendas Cias do Grupo - M.I.</v>
          </cell>
          <cell r="D432">
            <v>106347.78</v>
          </cell>
          <cell r="E432" t="str">
            <v>D</v>
          </cell>
          <cell r="F432">
            <v>64096.36</v>
          </cell>
          <cell r="G432">
            <v>0</v>
          </cell>
          <cell r="H432">
            <v>170444.14</v>
          </cell>
          <cell r="I432" t="str">
            <v>D</v>
          </cell>
        </row>
        <row r="433">
          <cell r="A433" t="str">
            <v>31.20.45.01</v>
          </cell>
          <cell r="B433" t="str">
            <v>-</v>
          </cell>
          <cell r="C433" t="str">
            <v>Pis Venda C.Grup MI- Minerios</v>
          </cell>
          <cell r="D433">
            <v>105665.28</v>
          </cell>
          <cell r="E433" t="str">
            <v>D</v>
          </cell>
          <cell r="F433">
            <v>63072.61</v>
          </cell>
          <cell r="G433">
            <v>0</v>
          </cell>
          <cell r="H433">
            <v>168737.89</v>
          </cell>
          <cell r="I433" t="str">
            <v>D</v>
          </cell>
        </row>
        <row r="434">
          <cell r="A434" t="str">
            <v>31.20.45.02</v>
          </cell>
          <cell r="B434" t="str">
            <v>-</v>
          </cell>
          <cell r="C434" t="str">
            <v>Pis Venda C.Grup MI- Liga Mangan</v>
          </cell>
          <cell r="D434">
            <v>682.5</v>
          </cell>
          <cell r="E434" t="str">
            <v>D</v>
          </cell>
          <cell r="F434">
            <v>1023.75</v>
          </cell>
          <cell r="G434">
            <v>0</v>
          </cell>
          <cell r="H434">
            <v>1706.25</v>
          </cell>
          <cell r="I434" t="str">
            <v>D</v>
          </cell>
        </row>
        <row r="435">
          <cell r="A435" t="str">
            <v>31.20.49.00</v>
          </cell>
          <cell r="B435" t="str">
            <v>-</v>
          </cell>
          <cell r="C435" t="str">
            <v>Cofins S/Vendas - Merc Interno</v>
          </cell>
          <cell r="D435">
            <v>737396.01</v>
          </cell>
          <cell r="E435" t="str">
            <v>D</v>
          </cell>
          <cell r="F435">
            <v>234269.28</v>
          </cell>
          <cell r="G435">
            <v>0</v>
          </cell>
          <cell r="H435">
            <v>971665.29</v>
          </cell>
          <cell r="I435" t="str">
            <v>D</v>
          </cell>
        </row>
        <row r="436">
          <cell r="A436" t="str">
            <v>31.20.49.01</v>
          </cell>
          <cell r="B436" t="str">
            <v>-</v>
          </cell>
          <cell r="C436" t="str">
            <v>Cofins s/Vendas MI-Minerios</v>
          </cell>
          <cell r="D436">
            <v>737396.01</v>
          </cell>
          <cell r="E436" t="str">
            <v>D</v>
          </cell>
          <cell r="F436">
            <v>234269.28</v>
          </cell>
          <cell r="G436">
            <v>0</v>
          </cell>
          <cell r="H436">
            <v>971665.29</v>
          </cell>
          <cell r="I436" t="str">
            <v>D</v>
          </cell>
        </row>
        <row r="437">
          <cell r="A437" t="str">
            <v>31.20.53.00</v>
          </cell>
          <cell r="B437" t="str">
            <v>-</v>
          </cell>
          <cell r="C437" t="str">
            <v>Cofins S/Revenda - Merc Interno</v>
          </cell>
          <cell r="D437">
            <v>0</v>
          </cell>
          <cell r="F437">
            <v>228</v>
          </cell>
          <cell r="G437">
            <v>228</v>
          </cell>
          <cell r="H437">
            <v>0</v>
          </cell>
        </row>
        <row r="438">
          <cell r="A438" t="str">
            <v>31.20.53.07</v>
          </cell>
          <cell r="B438" t="str">
            <v>-</v>
          </cell>
          <cell r="C438" t="str">
            <v>Cofins s/Revend MI-Outros</v>
          </cell>
          <cell r="D438">
            <v>0</v>
          </cell>
          <cell r="F438">
            <v>228</v>
          </cell>
          <cell r="G438">
            <v>228</v>
          </cell>
          <cell r="H438">
            <v>0</v>
          </cell>
        </row>
        <row r="439">
          <cell r="A439" t="str">
            <v>31.20.57.00</v>
          </cell>
          <cell r="B439" t="str">
            <v>-</v>
          </cell>
          <cell r="C439" t="str">
            <v>Cofins Venda Cias do Grupo- M.I.</v>
          </cell>
          <cell r="D439">
            <v>489856.19</v>
          </cell>
          <cell r="E439" t="str">
            <v>D</v>
          </cell>
          <cell r="F439">
            <v>295235.51</v>
          </cell>
          <cell r="G439">
            <v>0</v>
          </cell>
          <cell r="H439">
            <v>785091.7</v>
          </cell>
          <cell r="I439" t="str">
            <v>D</v>
          </cell>
        </row>
        <row r="440">
          <cell r="A440" t="str">
            <v>31.20.57.01</v>
          </cell>
          <cell r="B440" t="str">
            <v>-</v>
          </cell>
          <cell r="C440" t="str">
            <v>Cofins C.Grupo MI- Minerios</v>
          </cell>
          <cell r="D440">
            <v>486712.55</v>
          </cell>
          <cell r="E440" t="str">
            <v>D</v>
          </cell>
          <cell r="F440">
            <v>290520.05</v>
          </cell>
          <cell r="G440">
            <v>0</v>
          </cell>
          <cell r="H440">
            <v>777232.6</v>
          </cell>
          <cell r="I440" t="str">
            <v>D</v>
          </cell>
        </row>
        <row r="441">
          <cell r="A441" t="str">
            <v>31.20.57.02</v>
          </cell>
          <cell r="B441" t="str">
            <v>-</v>
          </cell>
          <cell r="C441" t="str">
            <v>Cofins C.Grupo MI- Liga Manganes</v>
          </cell>
          <cell r="D441">
            <v>3143.64</v>
          </cell>
          <cell r="E441" t="str">
            <v>D</v>
          </cell>
          <cell r="F441">
            <v>4715.46</v>
          </cell>
          <cell r="G441">
            <v>0</v>
          </cell>
          <cell r="H441">
            <v>7859.1</v>
          </cell>
          <cell r="I441" t="str">
            <v>D</v>
          </cell>
        </row>
        <row r="442">
          <cell r="A442" t="str">
            <v>36.00.00.00</v>
          </cell>
          <cell r="B442" t="str">
            <v>-</v>
          </cell>
          <cell r="C442" t="str">
            <v>Custo Operacional de Vendas</v>
          </cell>
          <cell r="D442">
            <v>22563701.690000001</v>
          </cell>
          <cell r="E442" t="str">
            <v>D</v>
          </cell>
          <cell r="F442">
            <v>8629415.6999999993</v>
          </cell>
          <cell r="G442">
            <v>569891.9</v>
          </cell>
          <cell r="H442">
            <v>30623225.489999998</v>
          </cell>
          <cell r="I442" t="str">
            <v>D</v>
          </cell>
        </row>
        <row r="443">
          <cell r="A443" t="str">
            <v>36.01.00.00</v>
          </cell>
          <cell r="B443" t="str">
            <v>-</v>
          </cell>
          <cell r="C443" t="str">
            <v>Custo Oper. de Vendas - Merc Int</v>
          </cell>
          <cell r="D443">
            <v>3971221.11</v>
          </cell>
          <cell r="E443" t="str">
            <v>D</v>
          </cell>
          <cell r="F443">
            <v>1366719.47</v>
          </cell>
          <cell r="G443">
            <v>1082.1500000000001</v>
          </cell>
          <cell r="H443">
            <v>5336858.43</v>
          </cell>
          <cell r="I443" t="str">
            <v>D</v>
          </cell>
        </row>
        <row r="444">
          <cell r="A444" t="str">
            <v>36.01.01.00</v>
          </cell>
          <cell r="B444" t="str">
            <v>-</v>
          </cell>
          <cell r="C444" t="str">
            <v>Custo Oper. de Vendas - Merc.Int</v>
          </cell>
          <cell r="D444">
            <v>1610423.38</v>
          </cell>
          <cell r="E444" t="str">
            <v>D</v>
          </cell>
          <cell r="F444">
            <v>460279.44</v>
          </cell>
          <cell r="G444">
            <v>1082.1500000000001</v>
          </cell>
          <cell r="H444">
            <v>2069620.67</v>
          </cell>
          <cell r="I444" t="str">
            <v>D</v>
          </cell>
        </row>
        <row r="445">
          <cell r="A445" t="str">
            <v>36.01.01.01</v>
          </cell>
          <cell r="B445" t="str">
            <v>-</v>
          </cell>
          <cell r="C445" t="str">
            <v>Custo Op.Vendas MI-Minerios</v>
          </cell>
          <cell r="D445">
            <v>1602930.7</v>
          </cell>
          <cell r="E445" t="str">
            <v>D</v>
          </cell>
          <cell r="F445">
            <v>453011.9</v>
          </cell>
          <cell r="G445">
            <v>0</v>
          </cell>
          <cell r="H445">
            <v>2055942.6</v>
          </cell>
          <cell r="I445" t="str">
            <v>D</v>
          </cell>
        </row>
        <row r="446">
          <cell r="A446" t="str">
            <v>36.01.01.83</v>
          </cell>
          <cell r="B446" t="str">
            <v>-</v>
          </cell>
          <cell r="C446" t="str">
            <v>Custo Complementar - Materiais</v>
          </cell>
          <cell r="D446">
            <v>29776.33</v>
          </cell>
          <cell r="E446" t="str">
            <v>D</v>
          </cell>
          <cell r="F446">
            <v>2417.7199999999998</v>
          </cell>
          <cell r="G446">
            <v>1082.1500000000001</v>
          </cell>
          <cell r="H446">
            <v>31111.9</v>
          </cell>
          <cell r="I446" t="str">
            <v>D</v>
          </cell>
        </row>
        <row r="447">
          <cell r="A447" t="str">
            <v>36.01.01.84</v>
          </cell>
          <cell r="B447" t="str">
            <v>-</v>
          </cell>
          <cell r="C447" t="str">
            <v>Custo Complementar - Energia Elétrica</v>
          </cell>
          <cell r="D447">
            <v>22283.65</v>
          </cell>
          <cell r="E447" t="str">
            <v>C</v>
          </cell>
          <cell r="F447">
            <v>4849.82</v>
          </cell>
          <cell r="G447">
            <v>0</v>
          </cell>
          <cell r="H447">
            <v>17433.830000000002</v>
          </cell>
          <cell r="I447" t="str">
            <v>C</v>
          </cell>
        </row>
        <row r="448">
          <cell r="A448" t="str">
            <v>36.01.20.00</v>
          </cell>
          <cell r="B448" t="str">
            <v>-</v>
          </cell>
          <cell r="C448" t="str">
            <v>Custo Op.Vendas C.Grupo-Merc Int</v>
          </cell>
          <cell r="D448">
            <v>2276802.2999999998</v>
          </cell>
          <cell r="E448" t="str">
            <v>D</v>
          </cell>
          <cell r="F448">
            <v>906440.03</v>
          </cell>
          <cell r="G448">
            <v>0</v>
          </cell>
          <cell r="H448">
            <v>3183242.33</v>
          </cell>
          <cell r="I448" t="str">
            <v>D</v>
          </cell>
        </row>
        <row r="449">
          <cell r="A449" t="str">
            <v>36.01.20.01</v>
          </cell>
          <cell r="B449" t="str">
            <v>-</v>
          </cell>
          <cell r="C449" t="str">
            <v>Custo Op.C.Grup MI-Minerios</v>
          </cell>
          <cell r="D449">
            <v>2207988.2000000002</v>
          </cell>
          <cell r="E449" t="str">
            <v>D</v>
          </cell>
          <cell r="F449">
            <v>798246.08</v>
          </cell>
          <cell r="G449">
            <v>0</v>
          </cell>
          <cell r="H449">
            <v>3006234.28</v>
          </cell>
          <cell r="I449" t="str">
            <v>D</v>
          </cell>
        </row>
        <row r="450">
          <cell r="A450" t="str">
            <v>36.01.20.02</v>
          </cell>
          <cell r="B450" t="str">
            <v>-</v>
          </cell>
          <cell r="C450" t="str">
            <v>Custo Op.C.Grup MI-Ligas Mangan</v>
          </cell>
          <cell r="D450">
            <v>68814.100000000006</v>
          </cell>
          <cell r="E450" t="str">
            <v>D</v>
          </cell>
          <cell r="F450">
            <v>108193.95</v>
          </cell>
          <cell r="G450">
            <v>0</v>
          </cell>
          <cell r="H450">
            <v>177008.05</v>
          </cell>
          <cell r="I450" t="str">
            <v>D</v>
          </cell>
        </row>
        <row r="451">
          <cell r="A451" t="str">
            <v>36.01.94.00</v>
          </cell>
          <cell r="B451" t="str">
            <v>-</v>
          </cell>
          <cell r="C451" t="str">
            <v>Prov.Estoque s/ Movim-Almoxarifado</v>
          </cell>
          <cell r="D451">
            <v>83995.43</v>
          </cell>
          <cell r="E451" t="str">
            <v>D</v>
          </cell>
          <cell r="F451">
            <v>0</v>
          </cell>
          <cell r="G451">
            <v>0</v>
          </cell>
          <cell r="H451">
            <v>83995.43</v>
          </cell>
          <cell r="I451" t="str">
            <v>D</v>
          </cell>
        </row>
        <row r="452">
          <cell r="A452" t="str">
            <v>36.01.94.01</v>
          </cell>
          <cell r="B452" t="str">
            <v>-</v>
          </cell>
          <cell r="C452" t="str">
            <v>Prov.Estoque s/ Movim-Almoxarifado</v>
          </cell>
          <cell r="D452">
            <v>83995.43</v>
          </cell>
          <cell r="E452" t="str">
            <v>D</v>
          </cell>
          <cell r="F452">
            <v>0</v>
          </cell>
          <cell r="G452">
            <v>0</v>
          </cell>
          <cell r="H452">
            <v>83995.43</v>
          </cell>
          <cell r="I452" t="str">
            <v>D</v>
          </cell>
        </row>
        <row r="453">
          <cell r="A453" t="str">
            <v>36.05.00.00</v>
          </cell>
          <cell r="B453" t="str">
            <v>-</v>
          </cell>
          <cell r="C453" t="str">
            <v>Custos Oper.de Vendas Grupo Cvrd</v>
          </cell>
          <cell r="D453">
            <v>7628937.6600000001</v>
          </cell>
          <cell r="E453" t="str">
            <v>D</v>
          </cell>
          <cell r="F453">
            <v>4754969.51</v>
          </cell>
          <cell r="G453">
            <v>0</v>
          </cell>
          <cell r="H453">
            <v>12383907.17</v>
          </cell>
          <cell r="I453" t="str">
            <v>D</v>
          </cell>
        </row>
        <row r="454">
          <cell r="A454" t="str">
            <v>36.05.71.00</v>
          </cell>
          <cell r="B454" t="str">
            <v>-</v>
          </cell>
          <cell r="C454" t="str">
            <v>Custos Op.Venda Grp Cvrd-CVRDI</v>
          </cell>
          <cell r="D454">
            <v>7628937.6600000001</v>
          </cell>
          <cell r="E454" t="str">
            <v>D</v>
          </cell>
          <cell r="F454">
            <v>4754969.51</v>
          </cell>
          <cell r="G454">
            <v>0</v>
          </cell>
          <cell r="H454">
            <v>12383907.17</v>
          </cell>
          <cell r="I454" t="str">
            <v>D</v>
          </cell>
        </row>
        <row r="455">
          <cell r="A455" t="str">
            <v>36.05.71.01</v>
          </cell>
          <cell r="B455" t="str">
            <v>-</v>
          </cell>
          <cell r="C455" t="str">
            <v>Custos Op.Venda Cvrd-CVRDI Minerios</v>
          </cell>
          <cell r="D455">
            <v>7628937.6600000001</v>
          </cell>
          <cell r="E455" t="str">
            <v>D</v>
          </cell>
          <cell r="F455">
            <v>4754969.51</v>
          </cell>
          <cell r="G455">
            <v>0</v>
          </cell>
          <cell r="H455">
            <v>12383907.17</v>
          </cell>
          <cell r="I455" t="str">
            <v>D</v>
          </cell>
        </row>
        <row r="456">
          <cell r="A456" t="str">
            <v>36.10.00.00</v>
          </cell>
          <cell r="B456" t="str">
            <v>-</v>
          </cell>
          <cell r="C456" t="str">
            <v>Custo Operac. de Vendas Merc Ext</v>
          </cell>
          <cell r="D456">
            <v>10963542.92</v>
          </cell>
          <cell r="E456" t="str">
            <v>D</v>
          </cell>
          <cell r="F456">
            <v>2507726.7200000002</v>
          </cell>
          <cell r="G456">
            <v>568809.75</v>
          </cell>
          <cell r="H456">
            <v>12902459.890000001</v>
          </cell>
          <cell r="I456" t="str">
            <v>D</v>
          </cell>
        </row>
        <row r="457">
          <cell r="A457" t="str">
            <v>36.10.01.00</v>
          </cell>
          <cell r="B457" t="str">
            <v>-</v>
          </cell>
          <cell r="C457" t="str">
            <v>Custo Operac de Vendas-Merc Ext</v>
          </cell>
          <cell r="D457">
            <v>10963542.92</v>
          </cell>
          <cell r="E457" t="str">
            <v>D</v>
          </cell>
          <cell r="F457">
            <v>2507726.7200000002</v>
          </cell>
          <cell r="G457">
            <v>568809.75</v>
          </cell>
          <cell r="H457">
            <v>12902459.890000001</v>
          </cell>
          <cell r="I457" t="str">
            <v>D</v>
          </cell>
        </row>
        <row r="458">
          <cell r="A458" t="str">
            <v>36.10.01.01</v>
          </cell>
          <cell r="B458" t="str">
            <v>-</v>
          </cell>
          <cell r="C458" t="str">
            <v>Custo Op.Vendas ME-Minerios</v>
          </cell>
          <cell r="D458">
            <v>225419.55</v>
          </cell>
          <cell r="E458" t="str">
            <v>D</v>
          </cell>
          <cell r="F458">
            <v>0</v>
          </cell>
          <cell r="G458">
            <v>568809.75</v>
          </cell>
          <cell r="H458">
            <v>343390.2</v>
          </cell>
          <cell r="I458" t="str">
            <v>C</v>
          </cell>
        </row>
        <row r="459">
          <cell r="A459" t="str">
            <v>36.10.01.02</v>
          </cell>
          <cell r="B459" t="str">
            <v>-</v>
          </cell>
          <cell r="C459" t="str">
            <v>Custo Op.Vendas ME-Liga Manganes</v>
          </cell>
          <cell r="D459">
            <v>10738123.369999999</v>
          </cell>
          <cell r="E459" t="str">
            <v>D</v>
          </cell>
          <cell r="F459">
            <v>2507726.7200000002</v>
          </cell>
          <cell r="G459">
            <v>0</v>
          </cell>
          <cell r="H459">
            <v>13245850.09</v>
          </cell>
          <cell r="I459" t="str">
            <v>D</v>
          </cell>
        </row>
        <row r="460">
          <cell r="A460" t="str">
            <v>38.00.00.00</v>
          </cell>
          <cell r="B460" t="str">
            <v>-</v>
          </cell>
          <cell r="C460" t="str">
            <v>Resultado Mensal</v>
          </cell>
          <cell r="D460">
            <v>21387647.629999999</v>
          </cell>
          <cell r="E460" t="str">
            <v>D</v>
          </cell>
          <cell r="F460">
            <v>0</v>
          </cell>
          <cell r="G460">
            <v>0</v>
          </cell>
          <cell r="H460">
            <v>21387647.629999999</v>
          </cell>
          <cell r="I460" t="str">
            <v>D</v>
          </cell>
        </row>
        <row r="461">
          <cell r="A461" t="str">
            <v>38.01.00.00</v>
          </cell>
          <cell r="B461" t="str">
            <v>-</v>
          </cell>
          <cell r="C461" t="str">
            <v>Resultado Mensal</v>
          </cell>
          <cell r="D461">
            <v>21387647.629999999</v>
          </cell>
          <cell r="E461" t="str">
            <v>D</v>
          </cell>
          <cell r="F461">
            <v>0</v>
          </cell>
          <cell r="G461">
            <v>0</v>
          </cell>
          <cell r="H461">
            <v>21387647.629999999</v>
          </cell>
          <cell r="I461" t="str">
            <v>D</v>
          </cell>
        </row>
        <row r="462">
          <cell r="A462" t="str">
            <v>38.01.01.00</v>
          </cell>
          <cell r="B462" t="str">
            <v>-</v>
          </cell>
          <cell r="C462" t="str">
            <v>Resultado Mensal</v>
          </cell>
          <cell r="D462">
            <v>21387647.629999999</v>
          </cell>
          <cell r="E462" t="str">
            <v>D</v>
          </cell>
          <cell r="F462">
            <v>0</v>
          </cell>
          <cell r="G462">
            <v>0</v>
          </cell>
          <cell r="H462">
            <v>21387647.629999999</v>
          </cell>
          <cell r="I462" t="str">
            <v>D</v>
          </cell>
        </row>
        <row r="463">
          <cell r="A463" t="str">
            <v>38.01.01.01</v>
          </cell>
          <cell r="B463" t="str">
            <v>-</v>
          </cell>
          <cell r="C463" t="str">
            <v>Resultado Mensal</v>
          </cell>
          <cell r="D463">
            <v>21387647.629999999</v>
          </cell>
          <cell r="E463" t="str">
            <v>D</v>
          </cell>
          <cell r="F463">
            <v>0</v>
          </cell>
          <cell r="G463">
            <v>0</v>
          </cell>
          <cell r="H463">
            <v>21387647.629999999</v>
          </cell>
          <cell r="I463" t="str">
            <v>D</v>
          </cell>
        </row>
        <row r="464">
          <cell r="A464" t="str">
            <v>40.00.00.00</v>
          </cell>
          <cell r="B464" t="str">
            <v>-</v>
          </cell>
          <cell r="C464" t="str">
            <v>Despesas Operacionais</v>
          </cell>
          <cell r="D464">
            <v>0</v>
          </cell>
          <cell r="F464">
            <v>5063530.71</v>
          </cell>
          <cell r="G464">
            <v>1797419.68</v>
          </cell>
          <cell r="H464">
            <v>3266111.03</v>
          </cell>
          <cell r="I464" t="str">
            <v>D</v>
          </cell>
        </row>
        <row r="465">
          <cell r="A465" t="str">
            <v>41.00.00.00</v>
          </cell>
          <cell r="B465" t="str">
            <v>-</v>
          </cell>
          <cell r="C465" t="str">
            <v>Despesas Operacionais</v>
          </cell>
          <cell r="D465">
            <v>9477357.3599999994</v>
          </cell>
          <cell r="E465" t="str">
            <v>D</v>
          </cell>
          <cell r="F465">
            <v>5054846.58</v>
          </cell>
          <cell r="G465">
            <v>1115394.78</v>
          </cell>
          <cell r="H465">
            <v>13416809.16</v>
          </cell>
          <cell r="I465" t="str">
            <v>D</v>
          </cell>
        </row>
        <row r="466">
          <cell r="A466" t="str">
            <v>41.10.00.00</v>
          </cell>
          <cell r="B466" t="str">
            <v>-</v>
          </cell>
          <cell r="C466" t="str">
            <v>Pessoal</v>
          </cell>
          <cell r="D466">
            <v>26494.37</v>
          </cell>
          <cell r="E466" t="str">
            <v>D</v>
          </cell>
          <cell r="F466">
            <v>8967.07</v>
          </cell>
          <cell r="G466">
            <v>108.2</v>
          </cell>
          <cell r="H466">
            <v>35353.24</v>
          </cell>
          <cell r="I466" t="str">
            <v>D</v>
          </cell>
        </row>
        <row r="467">
          <cell r="A467" t="str">
            <v>41.10.01.00</v>
          </cell>
          <cell r="B467" t="str">
            <v>-</v>
          </cell>
          <cell r="C467" t="str">
            <v>Salarios</v>
          </cell>
          <cell r="D467">
            <v>14496.55</v>
          </cell>
          <cell r="E467" t="str">
            <v>D</v>
          </cell>
          <cell r="F467">
            <v>4832.18</v>
          </cell>
          <cell r="G467">
            <v>0</v>
          </cell>
          <cell r="H467">
            <v>19328.73</v>
          </cell>
          <cell r="I467" t="str">
            <v>D</v>
          </cell>
        </row>
        <row r="468">
          <cell r="A468" t="str">
            <v>41.10.01.01</v>
          </cell>
          <cell r="B468" t="str">
            <v>-</v>
          </cell>
          <cell r="C468" t="str">
            <v>Salarios</v>
          </cell>
          <cell r="D468">
            <v>14496.55</v>
          </cell>
          <cell r="E468" t="str">
            <v>D</v>
          </cell>
          <cell r="F468">
            <v>4832.18</v>
          </cell>
          <cell r="G468">
            <v>0</v>
          </cell>
          <cell r="H468">
            <v>19328.73</v>
          </cell>
          <cell r="I468" t="str">
            <v>D</v>
          </cell>
        </row>
        <row r="469">
          <cell r="A469" t="str">
            <v>41.10.04.00</v>
          </cell>
          <cell r="B469" t="str">
            <v>-</v>
          </cell>
          <cell r="C469" t="str">
            <v>Serv. Extraordinario/Adicionais</v>
          </cell>
          <cell r="D469">
            <v>309.55</v>
          </cell>
          <cell r="E469" t="str">
            <v>D</v>
          </cell>
          <cell r="F469">
            <v>0</v>
          </cell>
          <cell r="G469">
            <v>0</v>
          </cell>
          <cell r="H469">
            <v>309.55</v>
          </cell>
          <cell r="I469" t="str">
            <v>D</v>
          </cell>
        </row>
        <row r="470">
          <cell r="A470" t="str">
            <v>41.10.04.01</v>
          </cell>
          <cell r="B470" t="str">
            <v>-</v>
          </cell>
          <cell r="C470" t="str">
            <v>Horas Extras Dias Uteis</v>
          </cell>
          <cell r="D470">
            <v>309.55</v>
          </cell>
          <cell r="E470" t="str">
            <v>D</v>
          </cell>
          <cell r="F470">
            <v>0</v>
          </cell>
          <cell r="G470">
            <v>0</v>
          </cell>
          <cell r="H470">
            <v>309.55</v>
          </cell>
          <cell r="I470" t="str">
            <v>D</v>
          </cell>
        </row>
        <row r="471">
          <cell r="A471" t="str">
            <v>41.10.25.00</v>
          </cell>
          <cell r="B471" t="str">
            <v>-</v>
          </cell>
          <cell r="C471" t="str">
            <v>Beneficios Legais</v>
          </cell>
          <cell r="D471">
            <v>3083.9</v>
          </cell>
          <cell r="E471" t="str">
            <v>D</v>
          </cell>
          <cell r="F471">
            <v>1029.44</v>
          </cell>
          <cell r="G471">
            <v>0</v>
          </cell>
          <cell r="H471">
            <v>4113.34</v>
          </cell>
          <cell r="I471" t="str">
            <v>D</v>
          </cell>
        </row>
        <row r="472">
          <cell r="A472" t="str">
            <v>41.10.25.01</v>
          </cell>
          <cell r="B472" t="str">
            <v>-</v>
          </cell>
          <cell r="C472" t="str">
            <v>Ferias</v>
          </cell>
          <cell r="D472">
            <v>1726.84</v>
          </cell>
          <cell r="E472" t="str">
            <v>D</v>
          </cell>
          <cell r="F472">
            <v>588.25</v>
          </cell>
          <cell r="G472">
            <v>0</v>
          </cell>
          <cell r="H472">
            <v>2315.09</v>
          </cell>
          <cell r="I472" t="str">
            <v>D</v>
          </cell>
        </row>
        <row r="473">
          <cell r="A473" t="str">
            <v>41.10.25.03</v>
          </cell>
          <cell r="B473" t="str">
            <v>-</v>
          </cell>
          <cell r="C473" t="str">
            <v>13 Salario</v>
          </cell>
          <cell r="D473">
            <v>1295.1500000000001</v>
          </cell>
          <cell r="E473" t="str">
            <v>D</v>
          </cell>
          <cell r="F473">
            <v>441.19</v>
          </cell>
          <cell r="G473">
            <v>0</v>
          </cell>
          <cell r="H473">
            <v>1736.34</v>
          </cell>
          <cell r="I473" t="str">
            <v>D</v>
          </cell>
        </row>
        <row r="474">
          <cell r="A474" t="str">
            <v>41.10.25.05</v>
          </cell>
          <cell r="B474" t="str">
            <v>-</v>
          </cell>
          <cell r="C474" t="str">
            <v>Outros Beneficios Legais</v>
          </cell>
          <cell r="D474">
            <v>61.91</v>
          </cell>
          <cell r="E474" t="str">
            <v>D</v>
          </cell>
          <cell r="F474">
            <v>0</v>
          </cell>
          <cell r="G474">
            <v>0</v>
          </cell>
          <cell r="H474">
            <v>61.91</v>
          </cell>
          <cell r="I474" t="str">
            <v>D</v>
          </cell>
        </row>
        <row r="475">
          <cell r="A475" t="str">
            <v>41.10.30.00</v>
          </cell>
          <cell r="B475" t="str">
            <v>-</v>
          </cell>
          <cell r="C475" t="str">
            <v>Beneficio Empresa</v>
          </cell>
          <cell r="D475">
            <v>297.33999999999997</v>
          </cell>
          <cell r="E475" t="str">
            <v>C</v>
          </cell>
          <cell r="F475">
            <v>0</v>
          </cell>
          <cell r="G475">
            <v>83.7</v>
          </cell>
          <cell r="H475">
            <v>381.04</v>
          </cell>
          <cell r="I475" t="str">
            <v>C</v>
          </cell>
        </row>
        <row r="476">
          <cell r="A476" t="str">
            <v>41.10.30.01</v>
          </cell>
          <cell r="B476" t="str">
            <v>-</v>
          </cell>
          <cell r="C476" t="str">
            <v>Assist.Medica/Hospit/Odontolog</v>
          </cell>
          <cell r="D476">
            <v>297.33999999999997</v>
          </cell>
          <cell r="E476" t="str">
            <v>C</v>
          </cell>
          <cell r="F476">
            <v>0</v>
          </cell>
          <cell r="G476">
            <v>83.7</v>
          </cell>
          <cell r="H476">
            <v>381.04</v>
          </cell>
          <cell r="I476" t="str">
            <v>C</v>
          </cell>
        </row>
        <row r="477">
          <cell r="A477" t="str">
            <v>41.10.35.00</v>
          </cell>
          <cell r="B477" t="str">
            <v>-</v>
          </cell>
          <cell r="C477" t="str">
            <v>Reembolso Educacional</v>
          </cell>
          <cell r="D477">
            <v>1529.06</v>
          </cell>
          <cell r="E477" t="str">
            <v>D</v>
          </cell>
          <cell r="F477">
            <v>124.8</v>
          </cell>
          <cell r="G477">
            <v>0</v>
          </cell>
          <cell r="H477">
            <v>1653.86</v>
          </cell>
          <cell r="I477" t="str">
            <v>D</v>
          </cell>
        </row>
        <row r="478">
          <cell r="A478" t="str">
            <v>41.10.35.01</v>
          </cell>
          <cell r="B478" t="str">
            <v>-</v>
          </cell>
          <cell r="C478" t="str">
            <v>Reembolso Educacao - Empregados</v>
          </cell>
          <cell r="D478">
            <v>529.05999999999995</v>
          </cell>
          <cell r="E478" t="str">
            <v>D</v>
          </cell>
          <cell r="F478">
            <v>124.8</v>
          </cell>
          <cell r="G478">
            <v>0</v>
          </cell>
          <cell r="H478">
            <v>653.86</v>
          </cell>
          <cell r="I478" t="str">
            <v>D</v>
          </cell>
        </row>
        <row r="479">
          <cell r="A479" t="str">
            <v>41.10.35.03</v>
          </cell>
          <cell r="B479" t="str">
            <v>-</v>
          </cell>
          <cell r="C479" t="str">
            <v>Material Escolar</v>
          </cell>
          <cell r="D479">
            <v>1000</v>
          </cell>
          <cell r="E479" t="str">
            <v>D</v>
          </cell>
          <cell r="F479">
            <v>0</v>
          </cell>
          <cell r="G479">
            <v>0</v>
          </cell>
          <cell r="H479">
            <v>1000</v>
          </cell>
          <cell r="I479" t="str">
            <v>D</v>
          </cell>
        </row>
        <row r="480">
          <cell r="A480" t="str">
            <v>41.10.42.00</v>
          </cell>
          <cell r="B480" t="str">
            <v>-</v>
          </cell>
          <cell r="C480" t="str">
            <v>Ticket</v>
          </cell>
          <cell r="D480">
            <v>73.5</v>
          </cell>
          <cell r="E480" t="str">
            <v>C</v>
          </cell>
          <cell r="F480">
            <v>0</v>
          </cell>
          <cell r="G480">
            <v>24.5</v>
          </cell>
          <cell r="H480">
            <v>98</v>
          </cell>
          <cell r="I480" t="str">
            <v>C</v>
          </cell>
        </row>
        <row r="481">
          <cell r="A481" t="str">
            <v>41.10.42.01</v>
          </cell>
          <cell r="B481" t="str">
            <v>-</v>
          </cell>
          <cell r="C481" t="str">
            <v>Ticket</v>
          </cell>
          <cell r="D481">
            <v>73.5</v>
          </cell>
          <cell r="E481" t="str">
            <v>C</v>
          </cell>
          <cell r="F481">
            <v>0</v>
          </cell>
          <cell r="G481">
            <v>24.5</v>
          </cell>
          <cell r="H481">
            <v>98</v>
          </cell>
          <cell r="I481" t="str">
            <v>C</v>
          </cell>
        </row>
        <row r="482">
          <cell r="A482" t="str">
            <v>41.10.47.00</v>
          </cell>
          <cell r="B482" t="str">
            <v>-</v>
          </cell>
          <cell r="C482" t="str">
            <v>Outros Beneficios</v>
          </cell>
          <cell r="D482">
            <v>673.84</v>
          </cell>
          <cell r="E482" t="str">
            <v>D</v>
          </cell>
          <cell r="F482">
            <v>462.07</v>
          </cell>
          <cell r="G482">
            <v>0</v>
          </cell>
          <cell r="H482">
            <v>1135.9100000000001</v>
          </cell>
          <cell r="I482" t="str">
            <v>D</v>
          </cell>
        </row>
        <row r="483">
          <cell r="A483" t="str">
            <v>41.10.47.99</v>
          </cell>
          <cell r="B483" t="str">
            <v>-</v>
          </cell>
          <cell r="C483" t="str">
            <v>Demais Beneficios da Empresa</v>
          </cell>
          <cell r="D483">
            <v>673.84</v>
          </cell>
          <cell r="E483" t="str">
            <v>D</v>
          </cell>
          <cell r="F483">
            <v>462.07</v>
          </cell>
          <cell r="G483">
            <v>0</v>
          </cell>
          <cell r="H483">
            <v>1135.9100000000001</v>
          </cell>
          <cell r="I483" t="str">
            <v>D</v>
          </cell>
        </row>
        <row r="484">
          <cell r="A484" t="str">
            <v>41.10.60.00</v>
          </cell>
          <cell r="B484" t="str">
            <v>-</v>
          </cell>
          <cell r="C484" t="str">
            <v>Contribuicao Previdencia Social</v>
          </cell>
          <cell r="D484">
            <v>5032.22</v>
          </cell>
          <cell r="E484" t="str">
            <v>D</v>
          </cell>
          <cell r="F484">
            <v>1821.22</v>
          </cell>
          <cell r="G484">
            <v>0</v>
          </cell>
          <cell r="H484">
            <v>6853.44</v>
          </cell>
          <cell r="I484" t="str">
            <v>D</v>
          </cell>
        </row>
        <row r="485">
          <cell r="A485" t="str">
            <v>41.10.60.01</v>
          </cell>
          <cell r="B485" t="str">
            <v>-</v>
          </cell>
          <cell r="C485" t="str">
            <v>Contribuicao Previdencia Social</v>
          </cell>
          <cell r="D485">
            <v>4476.05</v>
          </cell>
          <cell r="E485" t="str">
            <v>D</v>
          </cell>
          <cell r="F485">
            <v>1524.74</v>
          </cell>
          <cell r="G485">
            <v>0</v>
          </cell>
          <cell r="H485">
            <v>6000.79</v>
          </cell>
          <cell r="I485" t="str">
            <v>D</v>
          </cell>
        </row>
        <row r="486">
          <cell r="A486" t="str">
            <v>41.10.60.02</v>
          </cell>
          <cell r="B486" t="str">
            <v>-</v>
          </cell>
          <cell r="C486" t="str">
            <v>Inss Ferias</v>
          </cell>
          <cell r="D486">
            <v>183.17</v>
          </cell>
          <cell r="E486" t="str">
            <v>D</v>
          </cell>
          <cell r="F486">
            <v>169.43</v>
          </cell>
          <cell r="G486">
            <v>0</v>
          </cell>
          <cell r="H486">
            <v>352.6</v>
          </cell>
          <cell r="I486" t="str">
            <v>D</v>
          </cell>
        </row>
        <row r="487">
          <cell r="A487" t="str">
            <v>41.10.60.03</v>
          </cell>
          <cell r="B487" t="str">
            <v>-</v>
          </cell>
          <cell r="C487" t="str">
            <v>Inss S/Decimo Terceiro Salario</v>
          </cell>
          <cell r="D487">
            <v>373</v>
          </cell>
          <cell r="E487" t="str">
            <v>D</v>
          </cell>
          <cell r="F487">
            <v>127.05</v>
          </cell>
          <cell r="G487">
            <v>0</v>
          </cell>
          <cell r="H487">
            <v>500.05</v>
          </cell>
          <cell r="I487" t="str">
            <v>D</v>
          </cell>
        </row>
        <row r="488">
          <cell r="A488" t="str">
            <v>41.10.62.00</v>
          </cell>
          <cell r="B488" t="str">
            <v>-</v>
          </cell>
          <cell r="C488" t="str">
            <v>Contribuicao Fgts</v>
          </cell>
          <cell r="D488">
            <v>1397.81</v>
          </cell>
          <cell r="E488" t="str">
            <v>D</v>
          </cell>
          <cell r="F488">
            <v>505.88</v>
          </cell>
          <cell r="G488">
            <v>0</v>
          </cell>
          <cell r="H488">
            <v>1903.69</v>
          </cell>
          <cell r="I488" t="str">
            <v>D</v>
          </cell>
        </row>
        <row r="489">
          <cell r="A489" t="str">
            <v>41.10.62.01</v>
          </cell>
          <cell r="B489" t="str">
            <v>-</v>
          </cell>
          <cell r="C489" t="str">
            <v>Contribuicao Fgts</v>
          </cell>
          <cell r="D489">
            <v>1243.33</v>
          </cell>
          <cell r="E489" t="str">
            <v>D</v>
          </cell>
          <cell r="F489">
            <v>423.53</v>
          </cell>
          <cell r="G489">
            <v>0</v>
          </cell>
          <cell r="H489">
            <v>1666.86</v>
          </cell>
          <cell r="I489" t="str">
            <v>D</v>
          </cell>
        </row>
        <row r="490">
          <cell r="A490" t="str">
            <v>41.10.62.02</v>
          </cell>
          <cell r="B490" t="str">
            <v>-</v>
          </cell>
          <cell r="C490" t="str">
            <v>Fgts Ferias</v>
          </cell>
          <cell r="D490">
            <v>50.88</v>
          </cell>
          <cell r="E490" t="str">
            <v>D</v>
          </cell>
          <cell r="F490">
            <v>47.06</v>
          </cell>
          <cell r="G490">
            <v>0</v>
          </cell>
          <cell r="H490">
            <v>97.94</v>
          </cell>
          <cell r="I490" t="str">
            <v>D</v>
          </cell>
        </row>
        <row r="491">
          <cell r="A491" t="str">
            <v>41.10.62.03</v>
          </cell>
          <cell r="B491" t="str">
            <v>-</v>
          </cell>
          <cell r="C491" t="str">
            <v>Fgts S/Decimo Terceiro Salario</v>
          </cell>
          <cell r="D491">
            <v>103.6</v>
          </cell>
          <cell r="E491" t="str">
            <v>D</v>
          </cell>
          <cell r="F491">
            <v>35.29</v>
          </cell>
          <cell r="G491">
            <v>0</v>
          </cell>
          <cell r="H491">
            <v>138.88999999999999</v>
          </cell>
          <cell r="I491" t="str">
            <v>D</v>
          </cell>
        </row>
        <row r="492">
          <cell r="A492" t="str">
            <v>41.10.65.00</v>
          </cell>
          <cell r="B492" t="str">
            <v>-</v>
          </cell>
          <cell r="C492" t="str">
            <v>Contribuic Previdenc Complement</v>
          </cell>
          <cell r="D492">
            <v>342.28</v>
          </cell>
          <cell r="E492" t="str">
            <v>D</v>
          </cell>
          <cell r="F492">
            <v>191.48</v>
          </cell>
          <cell r="G492">
            <v>0</v>
          </cell>
          <cell r="H492">
            <v>533.76</v>
          </cell>
          <cell r="I492" t="str">
            <v>D</v>
          </cell>
        </row>
        <row r="493">
          <cell r="A493" t="str">
            <v>41.10.65.01</v>
          </cell>
          <cell r="B493" t="str">
            <v>-</v>
          </cell>
          <cell r="C493" t="str">
            <v>Contribuic Ordinaria Valiaprev</v>
          </cell>
          <cell r="D493">
            <v>342.28</v>
          </cell>
          <cell r="E493" t="str">
            <v>D</v>
          </cell>
          <cell r="F493">
            <v>191.48</v>
          </cell>
          <cell r="G493">
            <v>0</v>
          </cell>
          <cell r="H493">
            <v>533.76</v>
          </cell>
          <cell r="I493" t="str">
            <v>D</v>
          </cell>
        </row>
        <row r="494">
          <cell r="A494" t="str">
            <v>41.20.00.00</v>
          </cell>
          <cell r="B494" t="str">
            <v>-</v>
          </cell>
          <cell r="C494" t="str">
            <v>Despesas com Vendas</v>
          </cell>
          <cell r="D494">
            <v>5820476.3600000003</v>
          </cell>
          <cell r="E494" t="str">
            <v>D</v>
          </cell>
          <cell r="F494">
            <v>2425162.64</v>
          </cell>
          <cell r="G494">
            <v>787025.8</v>
          </cell>
          <cell r="H494">
            <v>7458613.2000000002</v>
          </cell>
          <cell r="I494" t="str">
            <v>D</v>
          </cell>
        </row>
        <row r="495">
          <cell r="A495" t="str">
            <v>41.20.01.00</v>
          </cell>
          <cell r="B495" t="str">
            <v>-</v>
          </cell>
          <cell r="C495" t="str">
            <v>Despesas com Vendas Merc Interno</v>
          </cell>
          <cell r="D495">
            <v>3409579.88</v>
          </cell>
          <cell r="E495" t="str">
            <v>D</v>
          </cell>
          <cell r="F495">
            <v>754915.45</v>
          </cell>
          <cell r="G495">
            <v>321263.84000000003</v>
          </cell>
          <cell r="H495">
            <v>3843231.49</v>
          </cell>
          <cell r="I495" t="str">
            <v>D</v>
          </cell>
        </row>
        <row r="496">
          <cell r="A496" t="str">
            <v>41.20.01.03</v>
          </cell>
          <cell r="B496" t="str">
            <v>-</v>
          </cell>
          <cell r="C496" t="str">
            <v>Desp Vend.MI-Fretes Carretos</v>
          </cell>
          <cell r="D496">
            <v>408217.3</v>
          </cell>
          <cell r="E496" t="str">
            <v>D</v>
          </cell>
          <cell r="F496">
            <v>63590.2</v>
          </cell>
          <cell r="G496">
            <v>107220.98</v>
          </cell>
          <cell r="H496">
            <v>364586.52</v>
          </cell>
          <cell r="I496" t="str">
            <v>D</v>
          </cell>
        </row>
        <row r="497">
          <cell r="A497" t="str">
            <v>41.20.01.04</v>
          </cell>
          <cell r="B497" t="str">
            <v>-</v>
          </cell>
          <cell r="C497" t="str">
            <v>Desp Vend.MI-Fretes Ferroviarios</v>
          </cell>
          <cell r="D497">
            <v>2386125.67</v>
          </cell>
          <cell r="E497" t="str">
            <v>D</v>
          </cell>
          <cell r="F497">
            <v>329073.75</v>
          </cell>
          <cell r="G497">
            <v>0</v>
          </cell>
          <cell r="H497">
            <v>2715199.42</v>
          </cell>
          <cell r="I497" t="str">
            <v>D</v>
          </cell>
        </row>
        <row r="498">
          <cell r="A498" t="str">
            <v>41.20.01.09</v>
          </cell>
          <cell r="B498" t="str">
            <v>-</v>
          </cell>
          <cell r="C498" t="str">
            <v>Desp Vend.MI-Viagens e Estadias</v>
          </cell>
          <cell r="D498">
            <v>615236.91</v>
          </cell>
          <cell r="E498" t="str">
            <v>D</v>
          </cell>
          <cell r="F498">
            <v>362251.5</v>
          </cell>
          <cell r="G498">
            <v>214042.86</v>
          </cell>
          <cell r="H498">
            <v>763445.55</v>
          </cell>
          <cell r="I498" t="str">
            <v>D</v>
          </cell>
        </row>
        <row r="499">
          <cell r="A499" t="str">
            <v>41.20.10.00</v>
          </cell>
          <cell r="B499" t="str">
            <v>-</v>
          </cell>
          <cell r="C499" t="str">
            <v>Desp c/ Vendas Mercado Externo</v>
          </cell>
          <cell r="D499">
            <v>2410896.48</v>
          </cell>
          <cell r="E499" t="str">
            <v>D</v>
          </cell>
          <cell r="F499">
            <v>1670247.19</v>
          </cell>
          <cell r="G499">
            <v>465761.96</v>
          </cell>
          <cell r="H499">
            <v>3615381.71</v>
          </cell>
          <cell r="I499" t="str">
            <v>D</v>
          </cell>
        </row>
        <row r="500">
          <cell r="A500" t="str">
            <v>41.20.10.03</v>
          </cell>
          <cell r="B500" t="str">
            <v>-</v>
          </cell>
          <cell r="C500" t="str">
            <v>Desp Vend.ME-Comissoes de Agente</v>
          </cell>
          <cell r="D500">
            <v>39106.74</v>
          </cell>
          <cell r="E500" t="str">
            <v>D</v>
          </cell>
          <cell r="F500">
            <v>16715.52</v>
          </cell>
          <cell r="G500">
            <v>0</v>
          </cell>
          <cell r="H500">
            <v>55822.26</v>
          </cell>
          <cell r="I500" t="str">
            <v>D</v>
          </cell>
        </row>
        <row r="501">
          <cell r="A501" t="str">
            <v>41.20.10.07</v>
          </cell>
          <cell r="B501" t="str">
            <v>-</v>
          </cell>
          <cell r="C501" t="str">
            <v>Desp Vend.ME-Portuarias/Estivas</v>
          </cell>
          <cell r="D501">
            <v>1036815.4</v>
          </cell>
          <cell r="E501" t="str">
            <v>D</v>
          </cell>
          <cell r="F501">
            <v>529646.4</v>
          </cell>
          <cell r="G501">
            <v>0</v>
          </cell>
          <cell r="H501">
            <v>1566461.8</v>
          </cell>
          <cell r="I501" t="str">
            <v>D</v>
          </cell>
        </row>
        <row r="502">
          <cell r="A502" t="str">
            <v>41.20.10.08</v>
          </cell>
          <cell r="B502" t="str">
            <v>-</v>
          </cell>
          <cell r="C502" t="str">
            <v>Desp Vend.ME-Fretes Maritimos</v>
          </cell>
          <cell r="D502">
            <v>5444.26</v>
          </cell>
          <cell r="E502" t="str">
            <v>C</v>
          </cell>
          <cell r="F502">
            <v>148350.39999999999</v>
          </cell>
          <cell r="G502">
            <v>0</v>
          </cell>
          <cell r="H502">
            <v>142906.14000000001</v>
          </cell>
          <cell r="I502" t="str">
            <v>D</v>
          </cell>
        </row>
        <row r="504">
          <cell r="A504" t="str">
            <v>-----------</v>
          </cell>
          <cell r="B504" t="str">
            <v>--</v>
          </cell>
          <cell r="C504" t="str">
            <v>-------------------------------------------------------------------</v>
          </cell>
          <cell r="D504" t="str">
            <v>-------------------</v>
          </cell>
          <cell r="E504" t="str">
            <v>-</v>
          </cell>
          <cell r="F504" t="str">
            <v>-------------------</v>
          </cell>
          <cell r="G504" t="e">
            <v>#NAME?</v>
          </cell>
          <cell r="H504" t="str">
            <v>07AB - 1.00.01.068</v>
          </cell>
        </row>
        <row r="505">
          <cell r="A505" t="str">
            <v>_x000C_----------</v>
          </cell>
          <cell r="B505" t="str">
            <v>--</v>
          </cell>
          <cell r="C505" t="str">
            <v>-------------------------------------------------------------------</v>
          </cell>
          <cell r="D505" t="str">
            <v>-------------------</v>
          </cell>
          <cell r="E505" t="str">
            <v>-</v>
          </cell>
          <cell r="F505" t="str">
            <v>-------------------</v>
          </cell>
          <cell r="G505" t="str">
            <v>-------------------</v>
          </cell>
          <cell r="H505" t="str">
            <v>------ Página:</v>
          </cell>
        </row>
        <row r="506">
          <cell r="A506" t="str">
            <v>Urucum Mine</v>
          </cell>
          <cell r="B506" t="str">
            <v>ra</v>
          </cell>
          <cell r="C506" t="str">
            <v>ção S.A</v>
          </cell>
          <cell r="H506" t="str">
            <v>Balancete</v>
          </cell>
        </row>
        <row r="507">
          <cell r="A507" t="str">
            <v>Período: 01</v>
          </cell>
          <cell r="B507" t="str">
            <v>/0</v>
          </cell>
          <cell r="C507" t="str">
            <v>4/2008 A 30/04/2008 -----------------------------------------------</v>
          </cell>
          <cell r="D507" t="str">
            <v>-------------------</v>
          </cell>
          <cell r="E507" t="str">
            <v>-</v>
          </cell>
          <cell r="F507" t="str">
            <v>-------------------</v>
          </cell>
          <cell r="G507" t="str">
            <v>-------------------</v>
          </cell>
          <cell r="H507" t="str">
            <v>06/05/2008 - 09:0</v>
          </cell>
          <cell r="I507">
            <v>6</v>
          </cell>
        </row>
        <row r="509">
          <cell r="A509" t="str">
            <v>Título</v>
          </cell>
          <cell r="D509" t="str">
            <v>Saldo Inicial</v>
          </cell>
          <cell r="F509" t="str">
            <v>Débito</v>
          </cell>
          <cell r="G509" t="str">
            <v>Crédito</v>
          </cell>
          <cell r="H509" t="str">
            <v>Saldo Final</v>
          </cell>
        </row>
        <row r="510">
          <cell r="A510" t="str">
            <v>-----------</v>
          </cell>
          <cell r="B510" t="str">
            <v>--</v>
          </cell>
          <cell r="C510" t="str">
            <v>-------------------------------------------------------------------</v>
          </cell>
          <cell r="D510" t="str">
            <v>-----------------</v>
          </cell>
          <cell r="F510" t="str">
            <v>------------------</v>
          </cell>
          <cell r="G510" t="str">
            <v>------------------</v>
          </cell>
          <cell r="H510" t="str">
            <v>-----------------</v>
          </cell>
        </row>
        <row r="511">
          <cell r="A511" t="str">
            <v>41.20.10.09</v>
          </cell>
          <cell r="B511" t="str">
            <v>-</v>
          </cell>
          <cell r="C511" t="str">
            <v>Desp Vend.ME-Fretes Rodoviarios</v>
          </cell>
          <cell r="D511">
            <v>1296740.6299999999</v>
          </cell>
          <cell r="E511" t="str">
            <v>D</v>
          </cell>
          <cell r="F511">
            <v>966947.68</v>
          </cell>
          <cell r="G511">
            <v>465761.96</v>
          </cell>
          <cell r="H511">
            <v>1797926.35</v>
          </cell>
          <cell r="I511" t="str">
            <v>D</v>
          </cell>
        </row>
        <row r="512">
          <cell r="A512" t="str">
            <v>41.20.10.12</v>
          </cell>
          <cell r="B512" t="str">
            <v>-</v>
          </cell>
          <cell r="C512" t="str">
            <v>Desp Vend.ME-Serv Terc P.Fisica</v>
          </cell>
          <cell r="D512">
            <v>4788</v>
          </cell>
          <cell r="E512" t="str">
            <v>D</v>
          </cell>
          <cell r="F512">
            <v>2223</v>
          </cell>
          <cell r="G512">
            <v>0</v>
          </cell>
          <cell r="H512">
            <v>7011</v>
          </cell>
          <cell r="I512" t="str">
            <v>D</v>
          </cell>
        </row>
        <row r="513">
          <cell r="A513" t="str">
            <v>41.20.10.13</v>
          </cell>
          <cell r="B513" t="str">
            <v>-</v>
          </cell>
          <cell r="C513" t="str">
            <v>Desp Vend.ME-Serv Terc P.Juridic</v>
          </cell>
          <cell r="D513">
            <v>34956.97</v>
          </cell>
          <cell r="E513" t="str">
            <v>D</v>
          </cell>
          <cell r="F513">
            <v>6364.19</v>
          </cell>
          <cell r="G513">
            <v>0</v>
          </cell>
          <cell r="H513">
            <v>41321.160000000003</v>
          </cell>
          <cell r="I513" t="str">
            <v>D</v>
          </cell>
        </row>
        <row r="514">
          <cell r="A514" t="str">
            <v>41.20.10.99</v>
          </cell>
          <cell r="B514" t="str">
            <v>-</v>
          </cell>
          <cell r="C514" t="str">
            <v>Outras Despesas com Vendas ME</v>
          </cell>
          <cell r="D514">
            <v>3933</v>
          </cell>
          <cell r="E514" t="str">
            <v>D</v>
          </cell>
          <cell r="F514">
            <v>0</v>
          </cell>
          <cell r="G514">
            <v>0</v>
          </cell>
          <cell r="H514">
            <v>3933</v>
          </cell>
          <cell r="I514" t="str">
            <v>D</v>
          </cell>
        </row>
        <row r="515">
          <cell r="A515" t="str">
            <v>41.30.00.00</v>
          </cell>
          <cell r="B515" t="str">
            <v>-</v>
          </cell>
          <cell r="C515" t="str">
            <v>Despesas Administrativas</v>
          </cell>
          <cell r="D515">
            <v>87684.45</v>
          </cell>
          <cell r="E515" t="str">
            <v>D</v>
          </cell>
          <cell r="F515">
            <v>21350.03</v>
          </cell>
          <cell r="G515">
            <v>37598.080000000002</v>
          </cell>
          <cell r="H515">
            <v>71436.399999999994</v>
          </cell>
          <cell r="I515" t="str">
            <v>D</v>
          </cell>
        </row>
        <row r="516">
          <cell r="A516" t="str">
            <v>41.30.05.00</v>
          </cell>
          <cell r="B516" t="str">
            <v>-</v>
          </cell>
          <cell r="C516" t="str">
            <v>Materiais</v>
          </cell>
          <cell r="D516">
            <v>20.85</v>
          </cell>
          <cell r="E516" t="str">
            <v>D</v>
          </cell>
          <cell r="F516">
            <v>6.3</v>
          </cell>
          <cell r="G516">
            <v>0</v>
          </cell>
          <cell r="H516">
            <v>27.15</v>
          </cell>
          <cell r="I516" t="str">
            <v>D</v>
          </cell>
        </row>
        <row r="517">
          <cell r="A517" t="str">
            <v>41.30.05.03</v>
          </cell>
          <cell r="B517" t="str">
            <v>-</v>
          </cell>
          <cell r="C517" t="str">
            <v>Material de Seguranca</v>
          </cell>
          <cell r="D517">
            <v>20.85</v>
          </cell>
          <cell r="E517" t="str">
            <v>D</v>
          </cell>
          <cell r="F517">
            <v>6.3</v>
          </cell>
          <cell r="G517">
            <v>0</v>
          </cell>
          <cell r="H517">
            <v>27.15</v>
          </cell>
          <cell r="I517" t="str">
            <v>D</v>
          </cell>
        </row>
        <row r="518">
          <cell r="A518" t="str">
            <v>41.30.11.00</v>
          </cell>
          <cell r="B518" t="str">
            <v>-</v>
          </cell>
          <cell r="C518" t="str">
            <v>Impostos, Multas e Taxas</v>
          </cell>
          <cell r="D518">
            <v>42854.94</v>
          </cell>
          <cell r="E518" t="str">
            <v>D</v>
          </cell>
          <cell r="F518">
            <v>6343.73</v>
          </cell>
          <cell r="G518">
            <v>37429.379999999997</v>
          </cell>
          <cell r="H518">
            <v>11769.29</v>
          </cell>
          <cell r="I518" t="str">
            <v>D</v>
          </cell>
        </row>
        <row r="519">
          <cell r="A519" t="str">
            <v>41.30.11.03</v>
          </cell>
          <cell r="B519" t="str">
            <v>-</v>
          </cell>
          <cell r="C519" t="str">
            <v>Ipi Sobre Outras Saidas</v>
          </cell>
          <cell r="D519">
            <v>0</v>
          </cell>
          <cell r="F519">
            <v>1254.77</v>
          </cell>
          <cell r="G519">
            <v>0</v>
          </cell>
          <cell r="H519">
            <v>1254.77</v>
          </cell>
          <cell r="I519" t="str">
            <v>D</v>
          </cell>
        </row>
        <row r="520">
          <cell r="A520" t="str">
            <v>41.30.11.05</v>
          </cell>
          <cell r="B520" t="str">
            <v>-</v>
          </cell>
          <cell r="C520" t="str">
            <v>Icms Sobre Outras Saidas</v>
          </cell>
          <cell r="D520">
            <v>144.80000000000001</v>
          </cell>
          <cell r="E520" t="str">
            <v>D</v>
          </cell>
          <cell r="F520">
            <v>0</v>
          </cell>
          <cell r="G520">
            <v>0</v>
          </cell>
          <cell r="H520">
            <v>144.80000000000001</v>
          </cell>
          <cell r="I520" t="str">
            <v>D</v>
          </cell>
        </row>
        <row r="521">
          <cell r="A521" t="str">
            <v>41.30.11.06</v>
          </cell>
          <cell r="B521" t="str">
            <v>-</v>
          </cell>
          <cell r="C521" t="str">
            <v>Pis</v>
          </cell>
          <cell r="D521">
            <v>19.8</v>
          </cell>
          <cell r="E521" t="str">
            <v>D</v>
          </cell>
          <cell r="F521">
            <v>6.6</v>
          </cell>
          <cell r="G521">
            <v>0</v>
          </cell>
          <cell r="H521">
            <v>26.4</v>
          </cell>
          <cell r="I521" t="str">
            <v>D</v>
          </cell>
        </row>
        <row r="522">
          <cell r="A522" t="str">
            <v>41.30.11.08</v>
          </cell>
          <cell r="B522" t="str">
            <v>-</v>
          </cell>
          <cell r="C522" t="str">
            <v>Cofins</v>
          </cell>
          <cell r="D522">
            <v>91.2</v>
          </cell>
          <cell r="E522" t="str">
            <v>D</v>
          </cell>
          <cell r="F522">
            <v>30.4</v>
          </cell>
          <cell r="G522">
            <v>0</v>
          </cell>
          <cell r="H522">
            <v>121.6</v>
          </cell>
          <cell r="I522" t="str">
            <v>D</v>
          </cell>
        </row>
        <row r="523">
          <cell r="A523" t="str">
            <v>41.30.11.20</v>
          </cell>
          <cell r="B523" t="str">
            <v>-</v>
          </cell>
          <cell r="C523" t="str">
            <v>Impostos, Multas/Taxas Diversas</v>
          </cell>
          <cell r="D523">
            <v>15897.15</v>
          </cell>
          <cell r="E523" t="str">
            <v>D</v>
          </cell>
          <cell r="F523">
            <v>5051.96</v>
          </cell>
          <cell r="G523">
            <v>0</v>
          </cell>
          <cell r="H523">
            <v>20949.11</v>
          </cell>
          <cell r="I523" t="str">
            <v>D</v>
          </cell>
        </row>
        <row r="524">
          <cell r="A524" t="str">
            <v>41.30.11.22</v>
          </cell>
          <cell r="B524" t="str">
            <v>-</v>
          </cell>
          <cell r="C524" t="str">
            <v>ICMS (Credito s/Ativo Permanente) - CIAP</v>
          </cell>
          <cell r="D524">
            <v>26701.99</v>
          </cell>
          <cell r="E524" t="str">
            <v>D</v>
          </cell>
          <cell r="F524">
            <v>0</v>
          </cell>
          <cell r="G524">
            <v>37429.379999999997</v>
          </cell>
          <cell r="H524">
            <v>10727.39</v>
          </cell>
          <cell r="I524" t="str">
            <v>C</v>
          </cell>
        </row>
        <row r="525">
          <cell r="A525" t="str">
            <v>41.30.14.00</v>
          </cell>
          <cell r="B525" t="str">
            <v>-</v>
          </cell>
          <cell r="C525" t="str">
            <v>Amortização - Ativo Ambiental</v>
          </cell>
          <cell r="D525">
            <v>45000</v>
          </cell>
          <cell r="E525" t="str">
            <v>D</v>
          </cell>
          <cell r="F525">
            <v>15000</v>
          </cell>
          <cell r="G525">
            <v>0</v>
          </cell>
          <cell r="H525">
            <v>60000</v>
          </cell>
          <cell r="I525" t="str">
            <v>D</v>
          </cell>
        </row>
        <row r="526">
          <cell r="A526" t="str">
            <v>41.30.14.01</v>
          </cell>
          <cell r="B526" t="str">
            <v>-</v>
          </cell>
          <cell r="C526" t="str">
            <v>Amortização - Ativo Ambiental</v>
          </cell>
          <cell r="D526">
            <v>45000</v>
          </cell>
          <cell r="E526" t="str">
            <v>D</v>
          </cell>
          <cell r="F526">
            <v>15000</v>
          </cell>
          <cell r="G526">
            <v>0</v>
          </cell>
          <cell r="H526">
            <v>60000</v>
          </cell>
          <cell r="I526" t="str">
            <v>D</v>
          </cell>
        </row>
        <row r="527">
          <cell r="A527" t="str">
            <v>41.30.15.00</v>
          </cell>
          <cell r="B527" t="str">
            <v>-</v>
          </cell>
          <cell r="C527" t="str">
            <v>Despesas Diversas</v>
          </cell>
          <cell r="D527">
            <v>191.34</v>
          </cell>
          <cell r="E527" t="str">
            <v>C</v>
          </cell>
          <cell r="F527">
            <v>0</v>
          </cell>
          <cell r="G527">
            <v>168.7</v>
          </cell>
          <cell r="H527">
            <v>360.04</v>
          </cell>
          <cell r="I527" t="str">
            <v>C</v>
          </cell>
        </row>
        <row r="528">
          <cell r="A528" t="str">
            <v>41.30.15.16</v>
          </cell>
          <cell r="B528" t="str">
            <v>-</v>
          </cell>
          <cell r="C528" t="str">
            <v>Telefone</v>
          </cell>
          <cell r="D528">
            <v>191.34</v>
          </cell>
          <cell r="E528" t="str">
            <v>C</v>
          </cell>
          <cell r="F528">
            <v>0</v>
          </cell>
          <cell r="G528">
            <v>168.7</v>
          </cell>
          <cell r="H528">
            <v>360.04</v>
          </cell>
          <cell r="I528" t="str">
            <v>C</v>
          </cell>
        </row>
        <row r="529">
          <cell r="A529" t="str">
            <v>41.40.00.00</v>
          </cell>
          <cell r="B529" t="str">
            <v>-</v>
          </cell>
          <cell r="C529" t="str">
            <v>Receitas Financeiras</v>
          </cell>
          <cell r="D529">
            <v>287704.58</v>
          </cell>
          <cell r="E529" t="str">
            <v>C</v>
          </cell>
          <cell r="F529">
            <v>1055954.58</v>
          </cell>
          <cell r="G529">
            <v>279656.65999999997</v>
          </cell>
          <cell r="H529">
            <v>488593.34</v>
          </cell>
          <cell r="I529" t="str">
            <v>D</v>
          </cell>
        </row>
        <row r="530">
          <cell r="A530" t="str">
            <v>41.40.01.00</v>
          </cell>
          <cell r="B530" t="str">
            <v>-</v>
          </cell>
          <cell r="C530" t="str">
            <v>Receitas de Aplicac Financeiras</v>
          </cell>
          <cell r="D530">
            <v>24402.44</v>
          </cell>
          <cell r="E530" t="str">
            <v>C</v>
          </cell>
          <cell r="F530">
            <v>0.01</v>
          </cell>
          <cell r="G530">
            <v>17990.240000000002</v>
          </cell>
          <cell r="H530">
            <v>42392.67</v>
          </cell>
          <cell r="I530" t="str">
            <v>C</v>
          </cell>
        </row>
        <row r="531">
          <cell r="A531" t="str">
            <v>41.40.01.01</v>
          </cell>
          <cell r="B531" t="str">
            <v>-</v>
          </cell>
          <cell r="C531" t="str">
            <v>Receitas de Aplicac Financeiras</v>
          </cell>
          <cell r="D531">
            <v>12095.19</v>
          </cell>
          <cell r="E531" t="str">
            <v>C</v>
          </cell>
          <cell r="F531">
            <v>0</v>
          </cell>
          <cell r="G531">
            <v>0</v>
          </cell>
          <cell r="H531">
            <v>12095.19</v>
          </cell>
          <cell r="I531" t="str">
            <v>C</v>
          </cell>
        </row>
        <row r="532">
          <cell r="A532" t="str">
            <v>41.40.01.02</v>
          </cell>
          <cell r="B532" t="str">
            <v>-</v>
          </cell>
          <cell r="C532" t="str">
            <v>Receitas de Aplic.Financ.-AssFin Cvrd</v>
          </cell>
          <cell r="D532">
            <v>12307.25</v>
          </cell>
          <cell r="E532" t="str">
            <v>C</v>
          </cell>
          <cell r="F532">
            <v>0.01</v>
          </cell>
          <cell r="G532">
            <v>17990.240000000002</v>
          </cell>
          <cell r="H532">
            <v>30297.48</v>
          </cell>
          <cell r="I532" t="str">
            <v>C</v>
          </cell>
        </row>
        <row r="533">
          <cell r="A533" t="str">
            <v>41.40.04.00</v>
          </cell>
          <cell r="B533" t="str">
            <v>-</v>
          </cell>
          <cell r="C533" t="str">
            <v>Juros At.Contr.Mutuo-Cont/Colig</v>
          </cell>
          <cell r="D533">
            <v>76243.100000000006</v>
          </cell>
          <cell r="E533" t="str">
            <v>C</v>
          </cell>
          <cell r="F533">
            <v>0</v>
          </cell>
          <cell r="G533">
            <v>26091.94</v>
          </cell>
          <cell r="H533">
            <v>102335.03999999999</v>
          </cell>
          <cell r="I533" t="str">
            <v>C</v>
          </cell>
        </row>
        <row r="534">
          <cell r="A534" t="str">
            <v>41.40.04.04</v>
          </cell>
          <cell r="B534" t="str">
            <v>-</v>
          </cell>
          <cell r="C534" t="str">
            <v>Juros Ativ.Contr.Mutuo-M.Grosso</v>
          </cell>
          <cell r="D534">
            <v>76243.100000000006</v>
          </cell>
          <cell r="E534" t="str">
            <v>C</v>
          </cell>
          <cell r="F534">
            <v>0</v>
          </cell>
          <cell r="G534">
            <v>26091.94</v>
          </cell>
          <cell r="H534">
            <v>102335.03999999999</v>
          </cell>
          <cell r="I534" t="str">
            <v>C</v>
          </cell>
        </row>
        <row r="535">
          <cell r="A535" t="str">
            <v>41.40.25.00</v>
          </cell>
          <cell r="B535" t="str">
            <v>-</v>
          </cell>
          <cell r="C535" t="str">
            <v>V.M.Ativas S/Depositos Judiciais</v>
          </cell>
          <cell r="D535">
            <v>372573.28</v>
          </cell>
          <cell r="E535" t="str">
            <v>C</v>
          </cell>
          <cell r="F535">
            <v>0</v>
          </cell>
          <cell r="G535">
            <v>0</v>
          </cell>
          <cell r="H535">
            <v>372573.28</v>
          </cell>
          <cell r="I535" t="str">
            <v>C</v>
          </cell>
        </row>
        <row r="536">
          <cell r="A536" t="str">
            <v>41.40.25.01</v>
          </cell>
          <cell r="B536" t="str">
            <v>-</v>
          </cell>
          <cell r="C536" t="str">
            <v>V.M.Ativas S/Depositos Judiciais</v>
          </cell>
          <cell r="D536">
            <v>372573.28</v>
          </cell>
          <cell r="E536" t="str">
            <v>C</v>
          </cell>
          <cell r="F536">
            <v>0</v>
          </cell>
          <cell r="G536">
            <v>0</v>
          </cell>
          <cell r="H536">
            <v>372573.28</v>
          </cell>
          <cell r="I536" t="str">
            <v>C</v>
          </cell>
        </row>
        <row r="537">
          <cell r="A537" t="str">
            <v>41.40.26.00</v>
          </cell>
          <cell r="B537" t="str">
            <v>-</v>
          </cell>
          <cell r="C537" t="str">
            <v>V.Monetarias Ativas Diversas</v>
          </cell>
          <cell r="D537">
            <v>185514.23999999999</v>
          </cell>
          <cell r="E537" t="str">
            <v>D</v>
          </cell>
          <cell r="F537">
            <v>1055954.57</v>
          </cell>
          <cell r="G537">
            <v>225626.7</v>
          </cell>
          <cell r="H537">
            <v>1015842.11</v>
          </cell>
          <cell r="I537" t="str">
            <v>D</v>
          </cell>
        </row>
        <row r="538">
          <cell r="A538" t="str">
            <v>41.40.26.02</v>
          </cell>
          <cell r="B538" t="str">
            <v>-</v>
          </cell>
          <cell r="C538" t="str">
            <v>Variacao Cambial de Clientes - ME</v>
          </cell>
          <cell r="D538">
            <v>16968.38</v>
          </cell>
          <cell r="E538" t="str">
            <v>D</v>
          </cell>
          <cell r="F538">
            <v>235021.92</v>
          </cell>
          <cell r="G538">
            <v>13696.56</v>
          </cell>
          <cell r="H538">
            <v>238293.74</v>
          </cell>
          <cell r="I538" t="str">
            <v>D</v>
          </cell>
        </row>
        <row r="539">
          <cell r="A539" t="str">
            <v>41.40.26.06</v>
          </cell>
          <cell r="B539" t="str">
            <v>-</v>
          </cell>
          <cell r="C539" t="str">
            <v>Variação Cambial-Outros</v>
          </cell>
          <cell r="D539">
            <v>28329.13</v>
          </cell>
          <cell r="E539" t="str">
            <v>C</v>
          </cell>
          <cell r="F539">
            <v>1243.33</v>
          </cell>
          <cell r="G539">
            <v>86027.49</v>
          </cell>
          <cell r="H539">
            <v>113113.29</v>
          </cell>
          <cell r="I539" t="str">
            <v>C</v>
          </cell>
        </row>
        <row r="540">
          <cell r="A540" t="str">
            <v>41.40.26.10</v>
          </cell>
          <cell r="B540" t="str">
            <v>-</v>
          </cell>
          <cell r="C540" t="str">
            <v>Variacao Cambial Clientes - CVRDI</v>
          </cell>
          <cell r="D540">
            <v>196874.99</v>
          </cell>
          <cell r="E540" t="str">
            <v>D</v>
          </cell>
          <cell r="F540">
            <v>819689.32</v>
          </cell>
          <cell r="G540">
            <v>125902.65</v>
          </cell>
          <cell r="H540">
            <v>890661.66</v>
          </cell>
          <cell r="I540" t="str">
            <v>D</v>
          </cell>
        </row>
        <row r="541">
          <cell r="A541" t="str">
            <v>41.40.44.00</v>
          </cell>
          <cell r="B541" t="str">
            <v>-</v>
          </cell>
          <cell r="C541" t="str">
            <v>Receitas Financeiras Diversas</v>
          </cell>
          <cell r="D541">
            <v>0</v>
          </cell>
          <cell r="F541">
            <v>0</v>
          </cell>
          <cell r="G541">
            <v>9947.7800000000007</v>
          </cell>
          <cell r="H541">
            <v>9947.7800000000007</v>
          </cell>
          <cell r="I541" t="str">
            <v>C</v>
          </cell>
        </row>
        <row r="542">
          <cell r="A542" t="str">
            <v>41.40.44.02</v>
          </cell>
          <cell r="B542" t="str">
            <v>-</v>
          </cell>
          <cell r="C542" t="str">
            <v>Dividendos de Acoes</v>
          </cell>
          <cell r="D542">
            <v>0</v>
          </cell>
          <cell r="F542">
            <v>0</v>
          </cell>
          <cell r="G542">
            <v>9947.7800000000007</v>
          </cell>
          <cell r="H542">
            <v>9947.7800000000007</v>
          </cell>
          <cell r="I542" t="str">
            <v>C</v>
          </cell>
        </row>
        <row r="543">
          <cell r="A543" t="str">
            <v>41.50.00.00</v>
          </cell>
          <cell r="B543" t="str">
            <v>-</v>
          </cell>
          <cell r="C543" t="str">
            <v>Despesas Financeiras</v>
          </cell>
          <cell r="D543">
            <v>2997523.76</v>
          </cell>
          <cell r="E543" t="str">
            <v>D</v>
          </cell>
          <cell r="F543">
            <v>1294126.1299999999</v>
          </cell>
          <cell r="G543">
            <v>7606.04</v>
          </cell>
          <cell r="H543">
            <v>4284043.8499999996</v>
          </cell>
          <cell r="I543" t="str">
            <v>D</v>
          </cell>
        </row>
        <row r="544">
          <cell r="A544" t="str">
            <v>41.50.01.00</v>
          </cell>
          <cell r="B544" t="str">
            <v>-</v>
          </cell>
          <cell r="C544" t="str">
            <v>Juros Passivos S/Fornec-Merc.Int</v>
          </cell>
          <cell r="D544">
            <v>12.1</v>
          </cell>
          <cell r="E544" t="str">
            <v>D</v>
          </cell>
          <cell r="F544">
            <v>3.54</v>
          </cell>
          <cell r="G544">
            <v>0.01</v>
          </cell>
          <cell r="H544">
            <v>15.63</v>
          </cell>
          <cell r="I544" t="str">
            <v>D</v>
          </cell>
        </row>
        <row r="545">
          <cell r="A545" t="str">
            <v>41.50.01.01</v>
          </cell>
          <cell r="B545" t="str">
            <v>-</v>
          </cell>
          <cell r="C545" t="str">
            <v>Juros Passivos S/Fornec-Merc.Int</v>
          </cell>
          <cell r="D545">
            <v>12.1</v>
          </cell>
          <cell r="E545" t="str">
            <v>D</v>
          </cell>
          <cell r="F545">
            <v>3.54</v>
          </cell>
          <cell r="G545">
            <v>0.01</v>
          </cell>
          <cell r="H545">
            <v>15.63</v>
          </cell>
          <cell r="I545" t="str">
            <v>D</v>
          </cell>
        </row>
        <row r="546">
          <cell r="A546" t="str">
            <v>41.50.03.00</v>
          </cell>
          <cell r="B546" t="str">
            <v>-</v>
          </cell>
          <cell r="C546" t="str">
            <v>Juros Pas.Cont.Mutuo-Contr/Colig</v>
          </cell>
          <cell r="D546">
            <v>2172057.2999999998</v>
          </cell>
          <cell r="E546" t="str">
            <v>D</v>
          </cell>
          <cell r="F546">
            <v>741857.68</v>
          </cell>
          <cell r="G546">
            <v>0</v>
          </cell>
          <cell r="H546">
            <v>2913914.98</v>
          </cell>
          <cell r="I546" t="str">
            <v>D</v>
          </cell>
        </row>
        <row r="547">
          <cell r="A547" t="str">
            <v>41.50.03.01</v>
          </cell>
          <cell r="B547" t="str">
            <v>-</v>
          </cell>
          <cell r="C547" t="str">
            <v>Juros Pass.Cont.Mutuo-Cpfl</v>
          </cell>
          <cell r="D547">
            <v>2171723.2000000002</v>
          </cell>
          <cell r="E547" t="str">
            <v>D</v>
          </cell>
          <cell r="F547">
            <v>741811.74</v>
          </cell>
          <cell r="G547">
            <v>0</v>
          </cell>
          <cell r="H547">
            <v>2913534.94</v>
          </cell>
          <cell r="I547" t="str">
            <v>D</v>
          </cell>
        </row>
        <row r="548">
          <cell r="A548" t="str">
            <v>41.50.03.09</v>
          </cell>
          <cell r="B548" t="str">
            <v>-</v>
          </cell>
          <cell r="C548" t="str">
            <v>Juros Pass.Cont.Mutuo-Urucum</v>
          </cell>
          <cell r="D548">
            <v>334.1</v>
          </cell>
          <cell r="E548" t="str">
            <v>D</v>
          </cell>
          <cell r="F548">
            <v>45.94</v>
          </cell>
          <cell r="G548">
            <v>0</v>
          </cell>
          <cell r="H548">
            <v>380.04</v>
          </cell>
          <cell r="I548" t="str">
            <v>D</v>
          </cell>
        </row>
        <row r="549">
          <cell r="A549" t="str">
            <v>41.50.10.00</v>
          </cell>
          <cell r="B549" t="str">
            <v>-</v>
          </cell>
          <cell r="C549" t="str">
            <v>JR Passivo s/Multa s/Imp/Contrib</v>
          </cell>
          <cell r="D549">
            <v>16167.95</v>
          </cell>
          <cell r="E549" t="str">
            <v>D</v>
          </cell>
          <cell r="F549">
            <v>242119.97</v>
          </cell>
          <cell r="G549">
            <v>0</v>
          </cell>
          <cell r="H549">
            <v>258287.92</v>
          </cell>
          <cell r="I549" t="str">
            <v>D</v>
          </cell>
        </row>
        <row r="550">
          <cell r="A550" t="str">
            <v>41.50.10.01</v>
          </cell>
          <cell r="B550" t="str">
            <v>-</v>
          </cell>
          <cell r="C550" t="str">
            <v>JR Passivo s/Multa s/Imp/Contrib</v>
          </cell>
          <cell r="D550">
            <v>16167.95</v>
          </cell>
          <cell r="E550" t="str">
            <v>D</v>
          </cell>
          <cell r="F550">
            <v>242119.97</v>
          </cell>
          <cell r="G550">
            <v>0</v>
          </cell>
          <cell r="H550">
            <v>258287.92</v>
          </cell>
          <cell r="I550" t="str">
            <v>D</v>
          </cell>
        </row>
        <row r="551">
          <cell r="A551" t="str">
            <v>41.50.26.00</v>
          </cell>
          <cell r="B551" t="str">
            <v>-</v>
          </cell>
          <cell r="C551" t="str">
            <v>Juros Passivos Fornec.M.Externo</v>
          </cell>
          <cell r="D551">
            <v>105.27</v>
          </cell>
          <cell r="E551" t="str">
            <v>D</v>
          </cell>
          <cell r="F551">
            <v>0</v>
          </cell>
          <cell r="G551">
            <v>0</v>
          </cell>
          <cell r="H551">
            <v>105.27</v>
          </cell>
          <cell r="I551" t="str">
            <v>D</v>
          </cell>
        </row>
        <row r="552">
          <cell r="A552" t="str">
            <v>41.50.26.01</v>
          </cell>
          <cell r="B552" t="str">
            <v>-</v>
          </cell>
          <cell r="C552" t="str">
            <v>Juros Passivos Fornec.M.Externo</v>
          </cell>
          <cell r="D552">
            <v>105.27</v>
          </cell>
          <cell r="E552" t="str">
            <v>D</v>
          </cell>
          <cell r="F552">
            <v>0</v>
          </cell>
          <cell r="G552">
            <v>0</v>
          </cell>
          <cell r="H552">
            <v>105.27</v>
          </cell>
          <cell r="I552" t="str">
            <v>D</v>
          </cell>
        </row>
        <row r="553">
          <cell r="A553" t="str">
            <v>41.50.40.00</v>
          </cell>
          <cell r="B553" t="str">
            <v>-</v>
          </cell>
          <cell r="C553" t="str">
            <v>Outros Juros Passivos</v>
          </cell>
          <cell r="D553">
            <v>3078.14</v>
          </cell>
          <cell r="E553" t="str">
            <v>D</v>
          </cell>
          <cell r="F553">
            <v>1043.48</v>
          </cell>
          <cell r="G553">
            <v>0</v>
          </cell>
          <cell r="H553">
            <v>4121.62</v>
          </cell>
          <cell r="I553" t="str">
            <v>D</v>
          </cell>
        </row>
        <row r="554">
          <cell r="A554" t="str">
            <v>41.50.40.02</v>
          </cell>
          <cell r="B554" t="str">
            <v>-</v>
          </cell>
          <cell r="C554" t="str">
            <v>Juros e multas de IOF e IR s/mutuo</v>
          </cell>
          <cell r="D554">
            <v>3078.14</v>
          </cell>
          <cell r="E554" t="str">
            <v>D</v>
          </cell>
          <cell r="F554">
            <v>1043.48</v>
          </cell>
          <cell r="G554">
            <v>0</v>
          </cell>
          <cell r="H554">
            <v>4121.62</v>
          </cell>
          <cell r="I554" t="str">
            <v>D</v>
          </cell>
        </row>
        <row r="555">
          <cell r="A555" t="str">
            <v>41.50.57.00</v>
          </cell>
          <cell r="B555" t="str">
            <v>-</v>
          </cell>
          <cell r="C555" t="str">
            <v>V.M Passiv s/Multa s/Imp/Contrib</v>
          </cell>
          <cell r="D555">
            <v>2742.68</v>
          </cell>
          <cell r="E555" t="str">
            <v>D</v>
          </cell>
          <cell r="F555">
            <v>616.55999999999995</v>
          </cell>
          <cell r="G555">
            <v>0</v>
          </cell>
          <cell r="H555">
            <v>3359.24</v>
          </cell>
          <cell r="I555" t="str">
            <v>D</v>
          </cell>
        </row>
        <row r="556">
          <cell r="A556" t="str">
            <v>41.50.57.03</v>
          </cell>
          <cell r="B556" t="str">
            <v>-</v>
          </cell>
          <cell r="C556" t="str">
            <v>V.M Passiv s/ CFEM</v>
          </cell>
          <cell r="D556">
            <v>2742.68</v>
          </cell>
          <cell r="E556" t="str">
            <v>D</v>
          </cell>
          <cell r="F556">
            <v>616.55999999999995</v>
          </cell>
          <cell r="G556">
            <v>0</v>
          </cell>
          <cell r="H556">
            <v>3359.24</v>
          </cell>
          <cell r="I556" t="str">
            <v>D</v>
          </cell>
        </row>
        <row r="557">
          <cell r="A557" t="str">
            <v>41.50.75.00</v>
          </cell>
          <cell r="B557" t="str">
            <v>-</v>
          </cell>
          <cell r="C557" t="str">
            <v>Outras Variac Monetaria Passiva</v>
          </cell>
          <cell r="D557">
            <v>74646.350000000006</v>
          </cell>
          <cell r="E557" t="str">
            <v>D</v>
          </cell>
          <cell r="F557">
            <v>50785.07</v>
          </cell>
          <cell r="G557">
            <v>0</v>
          </cell>
          <cell r="H557">
            <v>125431.42</v>
          </cell>
          <cell r="I557" t="str">
            <v>D</v>
          </cell>
        </row>
        <row r="558">
          <cell r="A558" t="str">
            <v>41.50.75.02</v>
          </cell>
          <cell r="B558" t="str">
            <v>-</v>
          </cell>
          <cell r="C558" t="str">
            <v>Variacao Cambial - Fornecedores</v>
          </cell>
          <cell r="D558">
            <v>20353.650000000001</v>
          </cell>
          <cell r="E558" t="str">
            <v>C</v>
          </cell>
          <cell r="F558">
            <v>21785.07</v>
          </cell>
          <cell r="G558">
            <v>0</v>
          </cell>
          <cell r="H558">
            <v>1431.42</v>
          </cell>
          <cell r="I558" t="str">
            <v>D</v>
          </cell>
        </row>
        <row r="559">
          <cell r="A559" t="str">
            <v>41.50.75.30</v>
          </cell>
          <cell r="B559" t="str">
            <v>-</v>
          </cell>
          <cell r="C559" t="str">
            <v>V.M Passiva s/Prov p/Contingencias</v>
          </cell>
          <cell r="D559">
            <v>84000</v>
          </cell>
          <cell r="E559" t="str">
            <v>D</v>
          </cell>
          <cell r="F559">
            <v>29000</v>
          </cell>
          <cell r="G559">
            <v>0</v>
          </cell>
          <cell r="H559">
            <v>113000</v>
          </cell>
          <cell r="I559" t="str">
            <v>D</v>
          </cell>
        </row>
        <row r="560">
          <cell r="A560" t="str">
            <v>41.50.75.31</v>
          </cell>
          <cell r="B560" t="str">
            <v>-</v>
          </cell>
          <cell r="C560" t="str">
            <v>Var.Monetaria Passiv.Depósito p/Reinvest</v>
          </cell>
          <cell r="D560">
            <v>11000</v>
          </cell>
          <cell r="E560" t="str">
            <v>D</v>
          </cell>
          <cell r="F560">
            <v>0</v>
          </cell>
          <cell r="G560">
            <v>0</v>
          </cell>
          <cell r="H560">
            <v>11000</v>
          </cell>
          <cell r="I560" t="str">
            <v>D</v>
          </cell>
        </row>
        <row r="561">
          <cell r="A561" t="str">
            <v>41.50.77.00</v>
          </cell>
          <cell r="B561" t="str">
            <v>-</v>
          </cell>
          <cell r="C561" t="str">
            <v>Despesas Financeiras Diversas</v>
          </cell>
          <cell r="D561">
            <v>388713.97</v>
          </cell>
          <cell r="E561" t="str">
            <v>D</v>
          </cell>
          <cell r="F561">
            <v>149699.82999999999</v>
          </cell>
          <cell r="G561">
            <v>7606.03</v>
          </cell>
          <cell r="H561">
            <v>530807.77</v>
          </cell>
          <cell r="I561" t="str">
            <v>D</v>
          </cell>
        </row>
        <row r="562">
          <cell r="A562" t="str">
            <v>41.50.77.01</v>
          </cell>
          <cell r="B562" t="str">
            <v>-</v>
          </cell>
          <cell r="C562" t="str">
            <v>Descontos Concedidos</v>
          </cell>
          <cell r="D562">
            <v>0</v>
          </cell>
          <cell r="F562">
            <v>0.28999999999999998</v>
          </cell>
          <cell r="G562">
            <v>0</v>
          </cell>
          <cell r="H562">
            <v>0.28999999999999998</v>
          </cell>
          <cell r="I562" t="str">
            <v>D</v>
          </cell>
        </row>
        <row r="563">
          <cell r="A563" t="str">
            <v>41.50.77.02</v>
          </cell>
          <cell r="B563" t="str">
            <v>-</v>
          </cell>
          <cell r="C563" t="str">
            <v>Despesas Bancarias</v>
          </cell>
          <cell r="D563">
            <v>2640.32</v>
          </cell>
          <cell r="E563" t="str">
            <v>D</v>
          </cell>
          <cell r="F563">
            <v>1126.4000000000001</v>
          </cell>
          <cell r="G563">
            <v>0.05</v>
          </cell>
          <cell r="H563">
            <v>3766.67</v>
          </cell>
          <cell r="I563" t="str">
            <v>D</v>
          </cell>
        </row>
        <row r="564">
          <cell r="A564" t="str">
            <v>41.50.77.03</v>
          </cell>
          <cell r="B564" t="str">
            <v>-</v>
          </cell>
          <cell r="C564" t="str">
            <v>Cpmf</v>
          </cell>
          <cell r="D564">
            <v>15437.81</v>
          </cell>
          <cell r="E564" t="str">
            <v>D</v>
          </cell>
          <cell r="F564">
            <v>0</v>
          </cell>
          <cell r="G564">
            <v>0</v>
          </cell>
          <cell r="H564">
            <v>15437.81</v>
          </cell>
          <cell r="I564" t="str">
            <v>D</v>
          </cell>
        </row>
        <row r="565">
          <cell r="A565" t="str">
            <v>41.50.77.08</v>
          </cell>
          <cell r="B565" t="str">
            <v>-</v>
          </cell>
          <cell r="C565" t="str">
            <v>IOF e IOC</v>
          </cell>
          <cell r="D565">
            <v>26926.2</v>
          </cell>
          <cell r="E565" t="str">
            <v>D</v>
          </cell>
          <cell r="F565">
            <v>131.24</v>
          </cell>
          <cell r="G565">
            <v>1997.01</v>
          </cell>
          <cell r="H565">
            <v>25060.43</v>
          </cell>
          <cell r="I565" t="str">
            <v>D</v>
          </cell>
        </row>
        <row r="566">
          <cell r="A566" t="str">
            <v>41.50.77.09</v>
          </cell>
          <cell r="B566" t="str">
            <v>-</v>
          </cell>
          <cell r="C566" t="str">
            <v>Multas</v>
          </cell>
          <cell r="D566">
            <v>12791.25</v>
          </cell>
          <cell r="E566" t="str">
            <v>D</v>
          </cell>
          <cell r="F566">
            <v>30186.2</v>
          </cell>
          <cell r="G566">
            <v>5608.97</v>
          </cell>
          <cell r="H566">
            <v>37368.480000000003</v>
          </cell>
          <cell r="I566" t="str">
            <v>D</v>
          </cell>
        </row>
        <row r="567">
          <cell r="A567" t="str">
            <v>41.50.77.10</v>
          </cell>
          <cell r="B567" t="str">
            <v>-</v>
          </cell>
          <cell r="C567" t="str">
            <v>IOF s/ Mutuo</v>
          </cell>
          <cell r="D567">
            <v>329295.67</v>
          </cell>
          <cell r="E567" t="str">
            <v>D</v>
          </cell>
          <cell r="F567">
            <v>111778.19</v>
          </cell>
          <cell r="G567">
            <v>0</v>
          </cell>
          <cell r="H567">
            <v>441073.86</v>
          </cell>
          <cell r="I567" t="str">
            <v>D</v>
          </cell>
        </row>
        <row r="568">
          <cell r="A568" t="str">
            <v>41.50.77.11</v>
          </cell>
          <cell r="B568" t="str">
            <v>-</v>
          </cell>
          <cell r="C568" t="str">
            <v>Despesas de Aplic.Financ.-AssFin Cvrd</v>
          </cell>
          <cell r="D568">
            <v>1622.72</v>
          </cell>
          <cell r="E568" t="str">
            <v>D</v>
          </cell>
          <cell r="F568">
            <v>6477.51</v>
          </cell>
          <cell r="G568">
            <v>0</v>
          </cell>
          <cell r="H568">
            <v>8100.23</v>
          </cell>
          <cell r="I568" t="str">
            <v>D</v>
          </cell>
        </row>
        <row r="569">
          <cell r="A569" t="str">
            <v>41.50.85.00</v>
          </cell>
          <cell r="B569" t="str">
            <v>-</v>
          </cell>
          <cell r="C569" t="str">
            <v>Despesas Financeiras - Prov.Ambiental</v>
          </cell>
          <cell r="D569">
            <v>340000</v>
          </cell>
          <cell r="E569" t="str">
            <v>D</v>
          </cell>
          <cell r="F569">
            <v>108000</v>
          </cell>
          <cell r="G569">
            <v>0</v>
          </cell>
          <cell r="H569">
            <v>448000</v>
          </cell>
          <cell r="I569" t="str">
            <v>D</v>
          </cell>
        </row>
        <row r="570">
          <cell r="A570" t="str">
            <v>41.50.85.01</v>
          </cell>
          <cell r="B570" t="str">
            <v>-</v>
          </cell>
          <cell r="C570" t="str">
            <v>Despesas Financeiras - Prov.Ambiental</v>
          </cell>
          <cell r="D570">
            <v>340000</v>
          </cell>
          <cell r="E570" t="str">
            <v>D</v>
          </cell>
          <cell r="F570">
            <v>108000</v>
          </cell>
          <cell r="G570">
            <v>0</v>
          </cell>
          <cell r="H570">
            <v>448000</v>
          </cell>
          <cell r="I570" t="str">
            <v>D</v>
          </cell>
        </row>
        <row r="571">
          <cell r="A571" t="str">
            <v>41.65.00.00</v>
          </cell>
          <cell r="B571" t="str">
            <v>-</v>
          </cell>
          <cell r="C571" t="str">
            <v>Outras Rec/Despesas Operacionais</v>
          </cell>
          <cell r="D571">
            <v>832883</v>
          </cell>
          <cell r="E571" t="str">
            <v>D</v>
          </cell>
          <cell r="F571">
            <v>249286.13</v>
          </cell>
          <cell r="G571">
            <v>3400</v>
          </cell>
          <cell r="H571">
            <v>1078769.1299999999</v>
          </cell>
          <cell r="I571" t="str">
            <v>D</v>
          </cell>
        </row>
        <row r="572">
          <cell r="A572" t="str">
            <v>41.65.01.00</v>
          </cell>
          <cell r="B572" t="str">
            <v>-</v>
          </cell>
          <cell r="C572" t="str">
            <v>Outras Rec/Despesas Operacionais</v>
          </cell>
          <cell r="D572">
            <v>1060.6199999999999</v>
          </cell>
          <cell r="E572" t="str">
            <v>D</v>
          </cell>
          <cell r="F572">
            <v>353.71</v>
          </cell>
          <cell r="G572">
            <v>0</v>
          </cell>
          <cell r="H572">
            <v>1414.33</v>
          </cell>
          <cell r="I572" t="str">
            <v>D</v>
          </cell>
        </row>
        <row r="573">
          <cell r="A573" t="str">
            <v>41.65.01.02</v>
          </cell>
          <cell r="B573" t="str">
            <v>-</v>
          </cell>
          <cell r="C573" t="str">
            <v>Equivalencia Patrimonial</v>
          </cell>
          <cell r="D573">
            <v>1060.6199999999999</v>
          </cell>
          <cell r="E573" t="str">
            <v>D</v>
          </cell>
          <cell r="F573">
            <v>353.71</v>
          </cell>
          <cell r="G573">
            <v>0</v>
          </cell>
          <cell r="H573">
            <v>1414.33</v>
          </cell>
          <cell r="I573" t="str">
            <v>D</v>
          </cell>
        </row>
        <row r="574">
          <cell r="A574" t="str">
            <v>41.65.10.00</v>
          </cell>
          <cell r="B574" t="str">
            <v>-</v>
          </cell>
          <cell r="C574" t="str">
            <v>Outras Receitas</v>
          </cell>
          <cell r="D574">
            <v>1200</v>
          </cell>
          <cell r="E574" t="str">
            <v>C</v>
          </cell>
          <cell r="F574">
            <v>0</v>
          </cell>
          <cell r="G574">
            <v>400</v>
          </cell>
          <cell r="H574">
            <v>1600</v>
          </cell>
          <cell r="I574" t="str">
            <v>C</v>
          </cell>
        </row>
        <row r="575">
          <cell r="A575" t="str">
            <v>41.65.10.01</v>
          </cell>
          <cell r="B575" t="str">
            <v>-</v>
          </cell>
          <cell r="C575" t="str">
            <v>Outras Receitas</v>
          </cell>
          <cell r="D575">
            <v>1200</v>
          </cell>
          <cell r="E575" t="str">
            <v>C</v>
          </cell>
          <cell r="F575">
            <v>0</v>
          </cell>
          <cell r="G575">
            <v>400</v>
          </cell>
          <cell r="H575">
            <v>1600</v>
          </cell>
          <cell r="I575" t="str">
            <v>C</v>
          </cell>
        </row>
        <row r="576">
          <cell r="A576" t="str">
            <v>41.65.25.00</v>
          </cell>
          <cell r="B576" t="str">
            <v>-</v>
          </cell>
          <cell r="C576" t="str">
            <v>Outras Despesas Operacionais</v>
          </cell>
          <cell r="D576">
            <v>740313.82</v>
          </cell>
          <cell r="E576" t="str">
            <v>D</v>
          </cell>
          <cell r="F576">
            <v>202500</v>
          </cell>
          <cell r="G576">
            <v>0</v>
          </cell>
          <cell r="H576">
            <v>942813.82</v>
          </cell>
          <cell r="I576" t="str">
            <v>D</v>
          </cell>
        </row>
        <row r="577">
          <cell r="A577" t="str">
            <v>41.65.25.01</v>
          </cell>
          <cell r="B577" t="str">
            <v>-</v>
          </cell>
          <cell r="C577" t="str">
            <v>Outras Despesas Operacionais</v>
          </cell>
          <cell r="D577">
            <v>0.03</v>
          </cell>
          <cell r="E577" t="str">
            <v>C</v>
          </cell>
          <cell r="F577">
            <v>0</v>
          </cell>
          <cell r="G577">
            <v>0</v>
          </cell>
          <cell r="H577">
            <v>0.03</v>
          </cell>
          <cell r="I577" t="str">
            <v>C</v>
          </cell>
        </row>
        <row r="578">
          <cell r="A578" t="str">
            <v>41.65.25.02</v>
          </cell>
          <cell r="B578" t="str">
            <v>-</v>
          </cell>
          <cell r="C578" t="str">
            <v>Participação nos Resultados</v>
          </cell>
          <cell r="D578">
            <v>607500</v>
          </cell>
          <cell r="E578" t="str">
            <v>D</v>
          </cell>
          <cell r="F578">
            <v>202500</v>
          </cell>
          <cell r="G578">
            <v>0</v>
          </cell>
          <cell r="H578">
            <v>810000</v>
          </cell>
          <cell r="I578" t="str">
            <v>D</v>
          </cell>
        </row>
        <row r="579">
          <cell r="A579" t="str">
            <v>41.65.25.05</v>
          </cell>
          <cell r="B579" t="str">
            <v>-</v>
          </cell>
          <cell r="C579" t="str">
            <v>Complemento de PR Ano Anterior</v>
          </cell>
          <cell r="D579">
            <v>132813.85</v>
          </cell>
          <cell r="E579" t="str">
            <v>D</v>
          </cell>
          <cell r="F579">
            <v>0</v>
          </cell>
          <cell r="G579">
            <v>0</v>
          </cell>
          <cell r="H579">
            <v>132813.85</v>
          </cell>
          <cell r="I579" t="str">
            <v>D</v>
          </cell>
        </row>
        <row r="580">
          <cell r="A580" t="str">
            <v>41.65.47.00</v>
          </cell>
          <cell r="B580" t="str">
            <v>-</v>
          </cell>
          <cell r="C580" t="str">
            <v>Outras Provisoes</v>
          </cell>
          <cell r="D580">
            <v>92779.18</v>
          </cell>
          <cell r="E580" t="str">
            <v>D</v>
          </cell>
          <cell r="F580">
            <v>46154.92</v>
          </cell>
          <cell r="G580">
            <v>0</v>
          </cell>
          <cell r="H580">
            <v>138934.1</v>
          </cell>
          <cell r="I580" t="str">
            <v>D</v>
          </cell>
        </row>
        <row r="581">
          <cell r="A581" t="str">
            <v>41.65.47.10</v>
          </cell>
          <cell r="B581" t="str">
            <v>-</v>
          </cell>
          <cell r="C581" t="str">
            <v>Provisão Perda Mútuo</v>
          </cell>
          <cell r="D581">
            <v>92779.18</v>
          </cell>
          <cell r="E581" t="str">
            <v>D</v>
          </cell>
          <cell r="F581">
            <v>46154.92</v>
          </cell>
          <cell r="G581">
            <v>0</v>
          </cell>
          <cell r="H581">
            <v>138934.1</v>
          </cell>
          <cell r="I581" t="str">
            <v>D</v>
          </cell>
        </row>
        <row r="582">
          <cell r="A582" t="str">
            <v>41.65.60.00</v>
          </cell>
          <cell r="B582" t="str">
            <v>-</v>
          </cell>
          <cell r="C582" t="str">
            <v>Rec. de Vendas  MI - Outros</v>
          </cell>
          <cell r="D582">
            <v>0</v>
          </cell>
          <cell r="F582">
            <v>0</v>
          </cell>
          <cell r="G582">
            <v>3000</v>
          </cell>
          <cell r="H582">
            <v>3000</v>
          </cell>
          <cell r="I582" t="str">
            <v>C</v>
          </cell>
        </row>
        <row r="583">
          <cell r="A583" t="str">
            <v>41.65.60.01</v>
          </cell>
          <cell r="B583" t="str">
            <v>-</v>
          </cell>
          <cell r="C583" t="str">
            <v>Rec. de Vendas  MI - Outros</v>
          </cell>
          <cell r="D583">
            <v>0</v>
          </cell>
          <cell r="F583">
            <v>0</v>
          </cell>
          <cell r="G583">
            <v>3000</v>
          </cell>
          <cell r="H583">
            <v>3000</v>
          </cell>
          <cell r="I583" t="str">
            <v>C</v>
          </cell>
        </row>
        <row r="584">
          <cell r="A584" t="str">
            <v>41.65.70.00</v>
          </cell>
          <cell r="B584" t="str">
            <v>-</v>
          </cell>
          <cell r="C584" t="str">
            <v>Icms s/ Vendas MI - Outros</v>
          </cell>
          <cell r="D584">
            <v>30.42</v>
          </cell>
          <cell r="E584" t="str">
            <v>C</v>
          </cell>
          <cell r="F584">
            <v>0</v>
          </cell>
          <cell r="G584">
            <v>0</v>
          </cell>
          <cell r="H584">
            <v>30.42</v>
          </cell>
          <cell r="I584" t="str">
            <v>C</v>
          </cell>
        </row>
        <row r="585">
          <cell r="A585" t="str">
            <v>41.65.70.01</v>
          </cell>
          <cell r="B585" t="str">
            <v>-</v>
          </cell>
          <cell r="C585" t="str">
            <v>Icms s/ Vendas MI - Outros</v>
          </cell>
          <cell r="D585">
            <v>30.42</v>
          </cell>
          <cell r="E585" t="str">
            <v>C</v>
          </cell>
          <cell r="F585">
            <v>0</v>
          </cell>
          <cell r="G585">
            <v>0</v>
          </cell>
          <cell r="H585">
            <v>30.42</v>
          </cell>
          <cell r="I585" t="str">
            <v>C</v>
          </cell>
        </row>
        <row r="586">
          <cell r="A586" t="str">
            <v>41.65.72.00</v>
          </cell>
          <cell r="B586" t="str">
            <v>-</v>
          </cell>
          <cell r="C586" t="str">
            <v>Pis  s/ Vendas MI - Outros</v>
          </cell>
          <cell r="D586">
            <v>7.17</v>
          </cell>
          <cell r="E586" t="str">
            <v>C</v>
          </cell>
          <cell r="F586">
            <v>49.5</v>
          </cell>
          <cell r="G586">
            <v>0</v>
          </cell>
          <cell r="H586">
            <v>42.33</v>
          </cell>
          <cell r="I586" t="str">
            <v>D</v>
          </cell>
        </row>
        <row r="588">
          <cell r="A588" t="str">
            <v>-----------</v>
          </cell>
          <cell r="B588" t="str">
            <v>--</v>
          </cell>
          <cell r="C588" t="str">
            <v>-------------------------------------------------------------------</v>
          </cell>
          <cell r="D588" t="str">
            <v>-------------------</v>
          </cell>
          <cell r="E588" t="str">
            <v>-</v>
          </cell>
          <cell r="F588" t="str">
            <v>-------------------</v>
          </cell>
          <cell r="G588" t="e">
            <v>#NAME?</v>
          </cell>
          <cell r="H588" t="str">
            <v>07AB - 1.00.01.068</v>
          </cell>
        </row>
        <row r="589">
          <cell r="A589" t="str">
            <v>_x000C_----------</v>
          </cell>
          <cell r="B589" t="str">
            <v>--</v>
          </cell>
          <cell r="C589" t="str">
            <v>-------------------------------------------------------------------</v>
          </cell>
          <cell r="D589" t="str">
            <v>-------------------</v>
          </cell>
          <cell r="E589" t="str">
            <v>-</v>
          </cell>
          <cell r="F589" t="str">
            <v>-------------------</v>
          </cell>
          <cell r="G589" t="str">
            <v>-------------------</v>
          </cell>
          <cell r="H589" t="str">
            <v>------ Página:</v>
          </cell>
        </row>
        <row r="590">
          <cell r="A590" t="str">
            <v>Urucum Mine</v>
          </cell>
          <cell r="B590" t="str">
            <v>ra</v>
          </cell>
          <cell r="C590" t="str">
            <v>ção S.A</v>
          </cell>
          <cell r="H590" t="str">
            <v>Balancete</v>
          </cell>
        </row>
        <row r="591">
          <cell r="A591" t="str">
            <v>Período: 01</v>
          </cell>
          <cell r="B591" t="str">
            <v>/0</v>
          </cell>
          <cell r="C591" t="str">
            <v>4/2008 A 30/04/2008 -----------------------------------------------</v>
          </cell>
          <cell r="D591" t="str">
            <v>-------------------</v>
          </cell>
          <cell r="E591" t="str">
            <v>-</v>
          </cell>
          <cell r="F591" t="str">
            <v>-------------------</v>
          </cell>
          <cell r="G591" t="str">
            <v>-------------------</v>
          </cell>
          <cell r="H591" t="str">
            <v>06/05/2008 - 09:0</v>
          </cell>
          <cell r="I591">
            <v>6</v>
          </cell>
        </row>
        <row r="593">
          <cell r="A593" t="str">
            <v>Título</v>
          </cell>
          <cell r="D593" t="str">
            <v>Saldo Inicial</v>
          </cell>
          <cell r="F593" t="str">
            <v>Débito</v>
          </cell>
          <cell r="G593" t="str">
            <v>Crédito</v>
          </cell>
          <cell r="H593" t="str">
            <v>Saldo Final</v>
          </cell>
        </row>
        <row r="594">
          <cell r="A594" t="str">
            <v>-----------</v>
          </cell>
          <cell r="B594" t="str">
            <v>--</v>
          </cell>
          <cell r="C594" t="str">
            <v>-------------------------------------------------------------------</v>
          </cell>
          <cell r="D594" t="str">
            <v>-----------------</v>
          </cell>
          <cell r="F594" t="str">
            <v>------------------</v>
          </cell>
          <cell r="G594" t="str">
            <v>------------------</v>
          </cell>
          <cell r="H594" t="str">
            <v>-----------------</v>
          </cell>
        </row>
        <row r="595">
          <cell r="A595" t="str">
            <v>41.65.72.01</v>
          </cell>
          <cell r="B595" t="str">
            <v>-</v>
          </cell>
          <cell r="C595" t="str">
            <v>Pis s/ Vendas MI - Outros</v>
          </cell>
          <cell r="D595">
            <v>7.17</v>
          </cell>
          <cell r="E595" t="str">
            <v>C</v>
          </cell>
          <cell r="F595">
            <v>49.5</v>
          </cell>
          <cell r="G595">
            <v>0</v>
          </cell>
          <cell r="H595">
            <v>42.33</v>
          </cell>
          <cell r="I595" t="str">
            <v>D</v>
          </cell>
        </row>
        <row r="596">
          <cell r="A596" t="str">
            <v>41.65.74.00</v>
          </cell>
          <cell r="B596" t="str">
            <v>-</v>
          </cell>
          <cell r="C596" t="str">
            <v>Cofins s/ Vendas MI - Outros</v>
          </cell>
          <cell r="D596">
            <v>33.03</v>
          </cell>
          <cell r="E596" t="str">
            <v>C</v>
          </cell>
          <cell r="F596">
            <v>228</v>
          </cell>
          <cell r="G596">
            <v>0</v>
          </cell>
          <cell r="H596">
            <v>194.97</v>
          </cell>
          <cell r="I596" t="str">
            <v>D</v>
          </cell>
        </row>
        <row r="597">
          <cell r="A597" t="str">
            <v>41.65.74.01</v>
          </cell>
          <cell r="B597" t="str">
            <v>-</v>
          </cell>
          <cell r="C597" t="str">
            <v>Cofins s/ Vendas MI - Outros</v>
          </cell>
          <cell r="D597">
            <v>33.03</v>
          </cell>
          <cell r="E597" t="str">
            <v>C</v>
          </cell>
          <cell r="F597">
            <v>228</v>
          </cell>
          <cell r="G597">
            <v>0</v>
          </cell>
          <cell r="H597">
            <v>194.97</v>
          </cell>
          <cell r="I597" t="str">
            <v>D</v>
          </cell>
        </row>
        <row r="598">
          <cell r="A598" t="str">
            <v>42.00.00.00</v>
          </cell>
          <cell r="B598" t="str">
            <v>-</v>
          </cell>
          <cell r="C598" t="str">
            <v>Resultado Nao Operacional</v>
          </cell>
          <cell r="D598">
            <v>4999584.37</v>
          </cell>
          <cell r="E598" t="str">
            <v>D</v>
          </cell>
          <cell r="F598">
            <v>8684.1299999999992</v>
          </cell>
          <cell r="G598">
            <v>0</v>
          </cell>
          <cell r="H598">
            <v>5008268.5</v>
          </cell>
          <cell r="I598" t="str">
            <v>D</v>
          </cell>
        </row>
        <row r="599">
          <cell r="A599" t="str">
            <v>42.01.00.00</v>
          </cell>
          <cell r="B599" t="str">
            <v>-</v>
          </cell>
          <cell r="C599" t="str">
            <v>Resultado Nao Operacional</v>
          </cell>
          <cell r="D599">
            <v>4999584.37</v>
          </cell>
          <cell r="E599" t="str">
            <v>D</v>
          </cell>
          <cell r="F599">
            <v>8684.1299999999992</v>
          </cell>
          <cell r="G599">
            <v>0</v>
          </cell>
          <cell r="H599">
            <v>5008268.5</v>
          </cell>
          <cell r="I599" t="str">
            <v>D</v>
          </cell>
        </row>
        <row r="600">
          <cell r="A600" t="str">
            <v>42.01.01.00</v>
          </cell>
          <cell r="B600" t="str">
            <v>-</v>
          </cell>
          <cell r="C600" t="str">
            <v>Ganhos e Perdas</v>
          </cell>
          <cell r="D600">
            <v>444135.63</v>
          </cell>
          <cell r="E600" t="str">
            <v>D</v>
          </cell>
          <cell r="F600">
            <v>0</v>
          </cell>
          <cell r="G600">
            <v>0</v>
          </cell>
          <cell r="H600">
            <v>444135.63</v>
          </cell>
          <cell r="I600" t="str">
            <v>D</v>
          </cell>
        </row>
        <row r="601">
          <cell r="A601" t="str">
            <v>42.01.01.03</v>
          </cell>
          <cell r="B601" t="str">
            <v>-</v>
          </cell>
          <cell r="C601" t="str">
            <v>Baixa do Permanente por Inutilização</v>
          </cell>
          <cell r="D601">
            <v>444135.63</v>
          </cell>
          <cell r="E601" t="str">
            <v>D</v>
          </cell>
          <cell r="F601">
            <v>0</v>
          </cell>
          <cell r="G601">
            <v>0</v>
          </cell>
          <cell r="H601">
            <v>444135.63</v>
          </cell>
          <cell r="I601" t="str">
            <v>D</v>
          </cell>
        </row>
        <row r="602">
          <cell r="A602" t="str">
            <v>42.01.10.00</v>
          </cell>
          <cell r="B602" t="str">
            <v>-</v>
          </cell>
          <cell r="C602" t="str">
            <v>Custo de Capacidade Ociosa</v>
          </cell>
          <cell r="D602">
            <v>4555448.74</v>
          </cell>
          <cell r="E602" t="str">
            <v>D</v>
          </cell>
          <cell r="F602">
            <v>8684.1299999999992</v>
          </cell>
          <cell r="G602">
            <v>0</v>
          </cell>
          <cell r="H602">
            <v>4564132.87</v>
          </cell>
          <cell r="I602" t="str">
            <v>D</v>
          </cell>
        </row>
        <row r="603">
          <cell r="A603" t="str">
            <v>42.01.10.02</v>
          </cell>
          <cell r="B603" t="str">
            <v>-</v>
          </cell>
          <cell r="C603" t="str">
            <v>Custo Capacidade Ociosa - Depreciação</v>
          </cell>
          <cell r="D603">
            <v>94499.27</v>
          </cell>
          <cell r="E603" t="str">
            <v>D</v>
          </cell>
          <cell r="F603">
            <v>0</v>
          </cell>
          <cell r="G603">
            <v>0</v>
          </cell>
          <cell r="H603">
            <v>94499.27</v>
          </cell>
          <cell r="I603" t="str">
            <v>D</v>
          </cell>
        </row>
        <row r="604">
          <cell r="A604" t="str">
            <v>42.01.10.04</v>
          </cell>
          <cell r="B604" t="str">
            <v>-</v>
          </cell>
          <cell r="C604" t="str">
            <v>Custo Capacidade Ociosa - Pessoal</v>
          </cell>
          <cell r="D604">
            <v>298013.34000000003</v>
          </cell>
          <cell r="E604" t="str">
            <v>D</v>
          </cell>
          <cell r="F604">
            <v>8684.1299999999992</v>
          </cell>
          <cell r="G604">
            <v>0</v>
          </cell>
          <cell r="H604">
            <v>306697.46999999997</v>
          </cell>
          <cell r="I604" t="str">
            <v>D</v>
          </cell>
        </row>
        <row r="605">
          <cell r="A605" t="str">
            <v>42.01.10.05</v>
          </cell>
          <cell r="B605" t="str">
            <v>-</v>
          </cell>
          <cell r="C605" t="str">
            <v>Custo Capacidade Ociosa - Material</v>
          </cell>
          <cell r="D605">
            <v>106433.17</v>
          </cell>
          <cell r="E605" t="str">
            <v>D</v>
          </cell>
          <cell r="F605">
            <v>0</v>
          </cell>
          <cell r="G605">
            <v>0</v>
          </cell>
          <cell r="H605">
            <v>106433.17</v>
          </cell>
          <cell r="I605" t="str">
            <v>D</v>
          </cell>
        </row>
        <row r="606">
          <cell r="A606" t="str">
            <v>42.01.10.06</v>
          </cell>
          <cell r="B606" t="str">
            <v>-</v>
          </cell>
          <cell r="C606" t="str">
            <v>Custo Capac.Ociosa - Serv. e Gasto Geral</v>
          </cell>
          <cell r="D606">
            <v>954087.83</v>
          </cell>
          <cell r="E606" t="str">
            <v>D</v>
          </cell>
          <cell r="F606">
            <v>0</v>
          </cell>
          <cell r="G606">
            <v>0</v>
          </cell>
          <cell r="H606">
            <v>954087.83</v>
          </cell>
          <cell r="I606" t="str">
            <v>D</v>
          </cell>
        </row>
        <row r="607">
          <cell r="A607" t="str">
            <v>42.01.10.07</v>
          </cell>
          <cell r="B607" t="str">
            <v>-</v>
          </cell>
          <cell r="C607" t="str">
            <v>Custo Capac.Ociosa - Gastos Indiretos</v>
          </cell>
          <cell r="D607">
            <v>3102415.13</v>
          </cell>
          <cell r="E607" t="str">
            <v>D</v>
          </cell>
          <cell r="F607">
            <v>0</v>
          </cell>
          <cell r="G607">
            <v>0</v>
          </cell>
          <cell r="H607">
            <v>3102415.13</v>
          </cell>
          <cell r="I607" t="str">
            <v>D</v>
          </cell>
        </row>
        <row r="608">
          <cell r="A608" t="str">
            <v>43.00.00.00</v>
          </cell>
          <cell r="B608" t="str">
            <v>-</v>
          </cell>
          <cell r="C608" t="str">
            <v>Provisoes e Participacoes</v>
          </cell>
          <cell r="D608">
            <v>3790615.28</v>
          </cell>
          <cell r="E608" t="str">
            <v>D</v>
          </cell>
          <cell r="F608">
            <v>0</v>
          </cell>
          <cell r="G608">
            <v>682024.9</v>
          </cell>
          <cell r="H608">
            <v>3108590.38</v>
          </cell>
          <cell r="I608" t="str">
            <v>D</v>
          </cell>
        </row>
        <row r="609">
          <cell r="A609" t="str">
            <v>43.01.00.00</v>
          </cell>
          <cell r="B609" t="str">
            <v>-</v>
          </cell>
          <cell r="C609" t="str">
            <v>Provisoes</v>
          </cell>
          <cell r="D609">
            <v>3790615.28</v>
          </cell>
          <cell r="E609" t="str">
            <v>D</v>
          </cell>
          <cell r="F609">
            <v>0</v>
          </cell>
          <cell r="G609">
            <v>682024.9</v>
          </cell>
          <cell r="H609">
            <v>3108590.38</v>
          </cell>
          <cell r="I609" t="str">
            <v>D</v>
          </cell>
        </row>
        <row r="610">
          <cell r="A610" t="str">
            <v>43.01.01.00</v>
          </cell>
          <cell r="B610" t="str">
            <v>-</v>
          </cell>
          <cell r="C610" t="str">
            <v>Provisao p/Imposto Sobre a Renda</v>
          </cell>
          <cell r="D610">
            <v>2782217.77</v>
          </cell>
          <cell r="E610" t="str">
            <v>D</v>
          </cell>
          <cell r="F610">
            <v>0</v>
          </cell>
          <cell r="G610">
            <v>507985.44</v>
          </cell>
          <cell r="H610">
            <v>2274232.33</v>
          </cell>
          <cell r="I610" t="str">
            <v>D</v>
          </cell>
        </row>
        <row r="611">
          <cell r="A611" t="str">
            <v>43.01.01.01</v>
          </cell>
          <cell r="B611" t="str">
            <v>-</v>
          </cell>
          <cell r="C611" t="str">
            <v>Provisao p/Imposto Sobre a Renda</v>
          </cell>
          <cell r="D611">
            <v>1879559.69</v>
          </cell>
          <cell r="E611" t="str">
            <v>D</v>
          </cell>
          <cell r="F611">
            <v>0</v>
          </cell>
          <cell r="G611">
            <v>0</v>
          </cell>
          <cell r="H611">
            <v>1879559.69</v>
          </cell>
          <cell r="I611" t="str">
            <v>D</v>
          </cell>
        </row>
        <row r="612">
          <cell r="A612" t="str">
            <v>43.01.01.03</v>
          </cell>
          <cell r="B612" t="str">
            <v>-</v>
          </cell>
          <cell r="C612" t="str">
            <v>Imposto de Renda Diferido</v>
          </cell>
          <cell r="D612">
            <v>999658.08</v>
          </cell>
          <cell r="E612" t="str">
            <v>D</v>
          </cell>
          <cell r="F612">
            <v>0</v>
          </cell>
          <cell r="G612">
            <v>476985.44</v>
          </cell>
          <cell r="H612">
            <v>522672.64000000001</v>
          </cell>
          <cell r="I612" t="str">
            <v>D</v>
          </cell>
        </row>
        <row r="613">
          <cell r="A613" t="str">
            <v>43.01.01.06</v>
          </cell>
          <cell r="B613" t="str">
            <v>-</v>
          </cell>
          <cell r="C613" t="str">
            <v>IR Diferido - Ativo Ambiental</v>
          </cell>
          <cell r="D613">
            <v>97000</v>
          </cell>
          <cell r="E613" t="str">
            <v>C</v>
          </cell>
          <cell r="F613">
            <v>0</v>
          </cell>
          <cell r="G613">
            <v>31000</v>
          </cell>
          <cell r="H613">
            <v>128000</v>
          </cell>
          <cell r="I613" t="str">
            <v>C</v>
          </cell>
        </row>
        <row r="614">
          <cell r="A614" t="str">
            <v>43.01.05.00</v>
          </cell>
          <cell r="B614" t="str">
            <v>-</v>
          </cell>
          <cell r="C614" t="str">
            <v>Provisao p/Contribuicao Social</v>
          </cell>
          <cell r="D614">
            <v>1008397.51</v>
          </cell>
          <cell r="E614" t="str">
            <v>D</v>
          </cell>
          <cell r="F614">
            <v>0</v>
          </cell>
          <cell r="G614">
            <v>174039.46</v>
          </cell>
          <cell r="H614">
            <v>834358.05</v>
          </cell>
          <cell r="I614" t="str">
            <v>D</v>
          </cell>
        </row>
        <row r="615">
          <cell r="A615" t="str">
            <v>43.01.05.01</v>
          </cell>
          <cell r="B615" t="str">
            <v>-</v>
          </cell>
          <cell r="C615" t="str">
            <v>Provisao p/Contribuicao Social</v>
          </cell>
          <cell r="D615">
            <v>683520.6</v>
          </cell>
          <cell r="E615" t="str">
            <v>D</v>
          </cell>
          <cell r="F615">
            <v>0</v>
          </cell>
          <cell r="G615">
            <v>0</v>
          </cell>
          <cell r="H615">
            <v>683520.6</v>
          </cell>
          <cell r="I615" t="str">
            <v>D</v>
          </cell>
        </row>
        <row r="616">
          <cell r="A616" t="str">
            <v>43.01.05.03</v>
          </cell>
          <cell r="B616" t="str">
            <v>-</v>
          </cell>
          <cell r="C616" t="str">
            <v>Contribuicao Social Diferida</v>
          </cell>
          <cell r="D616">
            <v>359876.91</v>
          </cell>
          <cell r="E616" t="str">
            <v>D</v>
          </cell>
          <cell r="F616">
            <v>0</v>
          </cell>
          <cell r="G616">
            <v>163039.46</v>
          </cell>
          <cell r="H616">
            <v>196837.45</v>
          </cell>
          <cell r="I616" t="str">
            <v>D</v>
          </cell>
        </row>
        <row r="617">
          <cell r="A617" t="str">
            <v>43.01.05.06</v>
          </cell>
          <cell r="B617" t="str">
            <v>-</v>
          </cell>
          <cell r="C617" t="str">
            <v>CS Diferido - Ativo Ambiental</v>
          </cell>
          <cell r="D617">
            <v>35000</v>
          </cell>
          <cell r="E617" t="str">
            <v>C</v>
          </cell>
          <cell r="F617">
            <v>0</v>
          </cell>
          <cell r="G617">
            <v>11000</v>
          </cell>
          <cell r="H617">
            <v>46000</v>
          </cell>
          <cell r="I617" t="str">
            <v>C</v>
          </cell>
        </row>
        <row r="618">
          <cell r="A618" t="str">
            <v>44.00.00.00</v>
          </cell>
          <cell r="B618" t="str">
            <v>-</v>
          </cell>
          <cell r="C618" t="str">
            <v>Resultado Mensal</v>
          </cell>
          <cell r="D618">
            <v>18267557.010000002</v>
          </cell>
          <cell r="E618" t="str">
            <v>C</v>
          </cell>
          <cell r="F618">
            <v>0</v>
          </cell>
          <cell r="G618">
            <v>0</v>
          </cell>
          <cell r="H618">
            <v>18267557.010000002</v>
          </cell>
          <cell r="I618" t="str">
            <v>C</v>
          </cell>
        </row>
        <row r="619">
          <cell r="A619" t="str">
            <v>44.01.00.00</v>
          </cell>
          <cell r="B619" t="str">
            <v>-</v>
          </cell>
          <cell r="C619" t="str">
            <v>Resultado Mensal</v>
          </cell>
          <cell r="D619">
            <v>18267557.010000002</v>
          </cell>
          <cell r="E619" t="str">
            <v>C</v>
          </cell>
          <cell r="F619">
            <v>0</v>
          </cell>
          <cell r="G619">
            <v>0</v>
          </cell>
          <cell r="H619">
            <v>18267557.010000002</v>
          </cell>
          <cell r="I619" t="str">
            <v>C</v>
          </cell>
        </row>
        <row r="620">
          <cell r="A620" t="str">
            <v>44.01.01.00</v>
          </cell>
          <cell r="B620" t="str">
            <v>-</v>
          </cell>
          <cell r="C620" t="str">
            <v>Resultado Mensal</v>
          </cell>
          <cell r="D620">
            <v>18267557.010000002</v>
          </cell>
          <cell r="E620" t="str">
            <v>C</v>
          </cell>
          <cell r="F620">
            <v>0</v>
          </cell>
          <cell r="G620">
            <v>0</v>
          </cell>
          <cell r="H620">
            <v>18267557.010000002</v>
          </cell>
          <cell r="I620" t="str">
            <v>C</v>
          </cell>
        </row>
        <row r="621">
          <cell r="A621" t="str">
            <v>44.01.01.01</v>
          </cell>
          <cell r="B621" t="str">
            <v>-</v>
          </cell>
          <cell r="C621" t="str">
            <v>Resultado Mensal</v>
          </cell>
          <cell r="D621">
            <v>18267557.010000002</v>
          </cell>
          <cell r="E621" t="str">
            <v>C</v>
          </cell>
          <cell r="F621">
            <v>0</v>
          </cell>
          <cell r="G621">
            <v>0</v>
          </cell>
          <cell r="H621">
            <v>18267557.010000002</v>
          </cell>
          <cell r="I621" t="str">
            <v>C</v>
          </cell>
        </row>
        <row r="622">
          <cell r="A622" t="str">
            <v>50.00.00.00</v>
          </cell>
          <cell r="B622" t="str">
            <v>-</v>
          </cell>
          <cell r="C622" t="str">
            <v>Custos</v>
          </cell>
          <cell r="D622">
            <v>0</v>
          </cell>
          <cell r="F622">
            <v>18409197.859999999</v>
          </cell>
          <cell r="G622">
            <v>18409197.859999999</v>
          </cell>
          <cell r="H622">
            <v>0</v>
          </cell>
        </row>
        <row r="623">
          <cell r="A623" t="str">
            <v>51.00.00.00</v>
          </cell>
          <cell r="B623" t="str">
            <v>-</v>
          </cell>
          <cell r="C623" t="str">
            <v>Pessoal</v>
          </cell>
          <cell r="D623">
            <v>3572341.41</v>
          </cell>
          <cell r="E623" t="str">
            <v>D</v>
          </cell>
          <cell r="F623">
            <v>1933826.18</v>
          </cell>
          <cell r="G623">
            <v>177607.53</v>
          </cell>
          <cell r="H623">
            <v>5328560.0599999996</v>
          </cell>
          <cell r="I623" t="str">
            <v>D</v>
          </cell>
        </row>
        <row r="624">
          <cell r="A624" t="str">
            <v>51.01.00.00</v>
          </cell>
          <cell r="B624" t="str">
            <v>-</v>
          </cell>
          <cell r="C624" t="str">
            <v>Gastos com  Pessoal</v>
          </cell>
          <cell r="D624">
            <v>2064691.03</v>
          </cell>
          <cell r="E624" t="str">
            <v>D</v>
          </cell>
          <cell r="F624">
            <v>955823.89</v>
          </cell>
          <cell r="G624">
            <v>113336.05</v>
          </cell>
          <cell r="H624">
            <v>2907178.87</v>
          </cell>
          <cell r="I624" t="str">
            <v>D</v>
          </cell>
        </row>
        <row r="625">
          <cell r="A625" t="str">
            <v>51.01.01.00</v>
          </cell>
          <cell r="B625" t="str">
            <v>-</v>
          </cell>
          <cell r="C625" t="str">
            <v>Salario Basico</v>
          </cell>
          <cell r="D625">
            <v>1237921.57</v>
          </cell>
          <cell r="E625" t="str">
            <v>D</v>
          </cell>
          <cell r="F625">
            <v>563335.67000000004</v>
          </cell>
          <cell r="G625">
            <v>34567.33</v>
          </cell>
          <cell r="H625">
            <v>1766689.91</v>
          </cell>
          <cell r="I625" t="str">
            <v>D</v>
          </cell>
        </row>
        <row r="626">
          <cell r="A626" t="str">
            <v>51.01.01.01</v>
          </cell>
          <cell r="B626" t="str">
            <v>-</v>
          </cell>
          <cell r="C626" t="str">
            <v>Salario Basico</v>
          </cell>
          <cell r="D626">
            <v>1237921.57</v>
          </cell>
          <cell r="E626" t="str">
            <v>D</v>
          </cell>
          <cell r="F626">
            <v>563335.67000000004</v>
          </cell>
          <cell r="G626">
            <v>34567.33</v>
          </cell>
          <cell r="H626">
            <v>1766689.91</v>
          </cell>
          <cell r="I626" t="str">
            <v>D</v>
          </cell>
        </row>
        <row r="627">
          <cell r="A627" t="str">
            <v>51.01.03.00</v>
          </cell>
          <cell r="B627" t="str">
            <v>-</v>
          </cell>
          <cell r="C627" t="str">
            <v>Adicionais Legais</v>
          </cell>
          <cell r="D627">
            <v>190751.44</v>
          </cell>
          <cell r="E627" t="str">
            <v>D</v>
          </cell>
          <cell r="F627">
            <v>96917.97</v>
          </cell>
          <cell r="G627">
            <v>16453.349999999999</v>
          </cell>
          <cell r="H627">
            <v>271216.06</v>
          </cell>
          <cell r="I627" t="str">
            <v>D</v>
          </cell>
        </row>
        <row r="628">
          <cell r="A628" t="str">
            <v>51.01.03.01</v>
          </cell>
          <cell r="B628" t="str">
            <v>-</v>
          </cell>
          <cell r="C628" t="str">
            <v>Adicional Noturno</v>
          </cell>
          <cell r="D628">
            <v>89250.69</v>
          </cell>
          <cell r="E628" t="str">
            <v>D</v>
          </cell>
          <cell r="F628">
            <v>48926.26</v>
          </cell>
          <cell r="G628">
            <v>5765.44</v>
          </cell>
          <cell r="H628">
            <v>132411.51</v>
          </cell>
          <cell r="I628" t="str">
            <v>D</v>
          </cell>
        </row>
        <row r="629">
          <cell r="A629" t="str">
            <v>51.01.03.02</v>
          </cell>
          <cell r="B629" t="str">
            <v>-</v>
          </cell>
          <cell r="C629" t="str">
            <v>Insalubridade</v>
          </cell>
          <cell r="D629">
            <v>51868.19</v>
          </cell>
          <cell r="E629" t="str">
            <v>D</v>
          </cell>
          <cell r="F629">
            <v>30409.39</v>
          </cell>
          <cell r="G629">
            <v>10328.77</v>
          </cell>
          <cell r="H629">
            <v>71948.81</v>
          </cell>
          <cell r="I629" t="str">
            <v>D</v>
          </cell>
        </row>
        <row r="630">
          <cell r="A630" t="str">
            <v>51.01.03.03</v>
          </cell>
          <cell r="B630" t="str">
            <v>-</v>
          </cell>
          <cell r="C630" t="str">
            <v>Periculosidade</v>
          </cell>
          <cell r="D630">
            <v>49632.56</v>
          </cell>
          <cell r="E630" t="str">
            <v>D</v>
          </cell>
          <cell r="F630">
            <v>17582.32</v>
          </cell>
          <cell r="G630">
            <v>359.14</v>
          </cell>
          <cell r="H630">
            <v>66855.740000000005</v>
          </cell>
          <cell r="I630" t="str">
            <v>D</v>
          </cell>
        </row>
        <row r="631">
          <cell r="A631" t="str">
            <v>51.01.04.00</v>
          </cell>
          <cell r="B631" t="str">
            <v>-</v>
          </cell>
          <cell r="C631" t="str">
            <v>Serv Extraordinarios/Adicionais</v>
          </cell>
          <cell r="D631">
            <v>59217.599999999999</v>
          </cell>
          <cell r="E631" t="str">
            <v>D</v>
          </cell>
          <cell r="F631">
            <v>13041.8</v>
          </cell>
          <cell r="G631">
            <v>2879.05</v>
          </cell>
          <cell r="H631">
            <v>69380.350000000006</v>
          </cell>
          <cell r="I631" t="str">
            <v>D</v>
          </cell>
        </row>
        <row r="632">
          <cell r="A632" t="str">
            <v>51.01.04.01</v>
          </cell>
          <cell r="B632" t="str">
            <v>-</v>
          </cell>
          <cell r="C632" t="str">
            <v>Horas Extras Dias Uteis</v>
          </cell>
          <cell r="D632">
            <v>56157.51</v>
          </cell>
          <cell r="E632" t="str">
            <v>D</v>
          </cell>
          <cell r="F632">
            <v>9751.2800000000007</v>
          </cell>
          <cell r="G632">
            <v>1302.3499999999999</v>
          </cell>
          <cell r="H632">
            <v>64606.44</v>
          </cell>
          <cell r="I632" t="str">
            <v>D</v>
          </cell>
        </row>
        <row r="633">
          <cell r="A633" t="str">
            <v>51.01.04.02</v>
          </cell>
          <cell r="B633" t="str">
            <v>-</v>
          </cell>
          <cell r="C633" t="str">
            <v>Horas Extras Sab/Dom/Feriados</v>
          </cell>
          <cell r="D633">
            <v>3060.09</v>
          </cell>
          <cell r="E633" t="str">
            <v>D</v>
          </cell>
          <cell r="F633">
            <v>3290.52</v>
          </cell>
          <cell r="G633">
            <v>1576.7</v>
          </cell>
          <cell r="H633">
            <v>4773.91</v>
          </cell>
          <cell r="I633" t="str">
            <v>D</v>
          </cell>
        </row>
        <row r="634">
          <cell r="A634" t="str">
            <v>51.01.10.00</v>
          </cell>
          <cell r="B634" t="str">
            <v>-</v>
          </cell>
          <cell r="C634" t="str">
            <v>Adicionais por Acordo</v>
          </cell>
          <cell r="D634">
            <v>126757.4</v>
          </cell>
          <cell r="E634" t="str">
            <v>D</v>
          </cell>
          <cell r="F634">
            <v>59473.84</v>
          </cell>
          <cell r="G634">
            <v>9110.57</v>
          </cell>
          <cell r="H634">
            <v>177120.67</v>
          </cell>
          <cell r="I634" t="str">
            <v>D</v>
          </cell>
        </row>
        <row r="635">
          <cell r="A635" t="str">
            <v>51.01.10.03</v>
          </cell>
          <cell r="B635" t="str">
            <v>-</v>
          </cell>
          <cell r="C635" t="str">
            <v>Outros Adicionais por Acordo</v>
          </cell>
          <cell r="D635">
            <v>126757.4</v>
          </cell>
          <cell r="E635" t="str">
            <v>D</v>
          </cell>
          <cell r="F635">
            <v>59473.84</v>
          </cell>
          <cell r="G635">
            <v>9110.57</v>
          </cell>
          <cell r="H635">
            <v>177120.67</v>
          </cell>
          <cell r="I635" t="str">
            <v>D</v>
          </cell>
        </row>
        <row r="636">
          <cell r="A636" t="str">
            <v>51.01.11.00</v>
          </cell>
          <cell r="B636" t="str">
            <v>-</v>
          </cell>
          <cell r="C636" t="str">
            <v>Ferias/Abono Legal</v>
          </cell>
          <cell r="D636">
            <v>229210.92</v>
          </cell>
          <cell r="E636" t="str">
            <v>D</v>
          </cell>
          <cell r="F636">
            <v>127188.09</v>
          </cell>
          <cell r="G636">
            <v>38082.9</v>
          </cell>
          <cell r="H636">
            <v>318316.11</v>
          </cell>
          <cell r="I636" t="str">
            <v>D</v>
          </cell>
        </row>
        <row r="637">
          <cell r="A637" t="str">
            <v>51.01.11.01</v>
          </cell>
          <cell r="B637" t="str">
            <v>-</v>
          </cell>
          <cell r="C637" t="str">
            <v>Ferias/Abono Legal</v>
          </cell>
          <cell r="D637">
            <v>229210.92</v>
          </cell>
          <cell r="E637" t="str">
            <v>D</v>
          </cell>
          <cell r="F637">
            <v>127188.09</v>
          </cell>
          <cell r="G637">
            <v>38082.9</v>
          </cell>
          <cell r="H637">
            <v>318316.11</v>
          </cell>
          <cell r="I637" t="str">
            <v>D</v>
          </cell>
        </row>
        <row r="638">
          <cell r="A638" t="str">
            <v>51.01.12.00</v>
          </cell>
          <cell r="B638" t="str">
            <v>-</v>
          </cell>
          <cell r="C638" t="str">
            <v>Decimo Terceiro Salario</v>
          </cell>
          <cell r="D638">
            <v>164225.24</v>
          </cell>
          <cell r="E638" t="str">
            <v>D</v>
          </cell>
          <cell r="F638">
            <v>71766.41</v>
          </cell>
          <cell r="G638">
            <v>6679.37</v>
          </cell>
          <cell r="H638">
            <v>229312.28</v>
          </cell>
          <cell r="I638" t="str">
            <v>D</v>
          </cell>
        </row>
        <row r="639">
          <cell r="A639" t="str">
            <v>51.01.12.01</v>
          </cell>
          <cell r="B639" t="str">
            <v>-</v>
          </cell>
          <cell r="C639" t="str">
            <v>Decimo Terceiro Salario</v>
          </cell>
          <cell r="D639">
            <v>164225.24</v>
          </cell>
          <cell r="E639" t="str">
            <v>D</v>
          </cell>
          <cell r="F639">
            <v>71766.41</v>
          </cell>
          <cell r="G639">
            <v>6679.37</v>
          </cell>
          <cell r="H639">
            <v>229312.28</v>
          </cell>
          <cell r="I639" t="str">
            <v>D</v>
          </cell>
        </row>
        <row r="640">
          <cell r="A640" t="str">
            <v>51.01.13.00</v>
          </cell>
          <cell r="B640" t="str">
            <v>-</v>
          </cell>
          <cell r="C640" t="str">
            <v>Vale Transporte</v>
          </cell>
          <cell r="D640">
            <v>21275.45</v>
          </cell>
          <cell r="E640" t="str">
            <v>D</v>
          </cell>
          <cell r="F640">
            <v>8178.77</v>
          </cell>
          <cell r="G640">
            <v>2359.0300000000002</v>
          </cell>
          <cell r="H640">
            <v>27095.19</v>
          </cell>
          <cell r="I640" t="str">
            <v>D</v>
          </cell>
        </row>
        <row r="641">
          <cell r="A641" t="str">
            <v>51.01.13.01</v>
          </cell>
          <cell r="B641" t="str">
            <v>-</v>
          </cell>
          <cell r="C641" t="str">
            <v>Vale Transporte</v>
          </cell>
          <cell r="D641">
            <v>21275.45</v>
          </cell>
          <cell r="E641" t="str">
            <v>D</v>
          </cell>
          <cell r="F641">
            <v>8178.77</v>
          </cell>
          <cell r="G641">
            <v>2359.0300000000002</v>
          </cell>
          <cell r="H641">
            <v>27095.19</v>
          </cell>
          <cell r="I641" t="str">
            <v>D</v>
          </cell>
        </row>
        <row r="642">
          <cell r="A642" t="str">
            <v>51.01.15.00</v>
          </cell>
          <cell r="B642" t="str">
            <v>-</v>
          </cell>
          <cell r="C642" t="str">
            <v>Outros Beneficios Legais</v>
          </cell>
          <cell r="D642">
            <v>35331.410000000003</v>
          </cell>
          <cell r="E642" t="str">
            <v>D</v>
          </cell>
          <cell r="F642">
            <v>15921.34</v>
          </cell>
          <cell r="G642">
            <v>3204.45</v>
          </cell>
          <cell r="H642">
            <v>48048.3</v>
          </cell>
          <cell r="I642" t="str">
            <v>D</v>
          </cell>
        </row>
        <row r="643">
          <cell r="A643" t="str">
            <v>51.01.15.01</v>
          </cell>
          <cell r="B643" t="str">
            <v>-</v>
          </cell>
          <cell r="C643" t="str">
            <v>Outros Beneficios Legais</v>
          </cell>
          <cell r="D643">
            <v>35331.410000000003</v>
          </cell>
          <cell r="E643" t="str">
            <v>D</v>
          </cell>
          <cell r="F643">
            <v>15921.34</v>
          </cell>
          <cell r="G643">
            <v>3204.45</v>
          </cell>
          <cell r="H643">
            <v>48048.3</v>
          </cell>
          <cell r="I643" t="str">
            <v>D</v>
          </cell>
        </row>
        <row r="644">
          <cell r="A644" t="str">
            <v>51.02.00.00</v>
          </cell>
          <cell r="B644" t="str">
            <v>-</v>
          </cell>
          <cell r="C644" t="str">
            <v>Beneficios da Empresa</v>
          </cell>
          <cell r="D644">
            <v>545365.62</v>
          </cell>
          <cell r="E644" t="str">
            <v>D</v>
          </cell>
          <cell r="F644">
            <v>455812.42</v>
          </cell>
          <cell r="G644">
            <v>20643.169999999998</v>
          </cell>
          <cell r="H644">
            <v>980534.87</v>
          </cell>
          <cell r="I644" t="str">
            <v>D</v>
          </cell>
        </row>
        <row r="645">
          <cell r="A645" t="str">
            <v>51.02.01.00</v>
          </cell>
          <cell r="B645" t="str">
            <v>-</v>
          </cell>
          <cell r="C645" t="str">
            <v>Assistenc Medica/Odontol/Hospit</v>
          </cell>
          <cell r="D645">
            <v>15902.96</v>
          </cell>
          <cell r="E645" t="str">
            <v>D</v>
          </cell>
          <cell r="F645">
            <v>215673.62</v>
          </cell>
          <cell r="G645">
            <v>20020.88</v>
          </cell>
          <cell r="H645">
            <v>211555.7</v>
          </cell>
          <cell r="I645" t="str">
            <v>D</v>
          </cell>
        </row>
        <row r="646">
          <cell r="A646" t="str">
            <v>51.02.01.04</v>
          </cell>
          <cell r="B646" t="str">
            <v>-</v>
          </cell>
          <cell r="C646" t="str">
            <v>Assist.Medic-Aquisic de Remedios</v>
          </cell>
          <cell r="D646">
            <v>390.37</v>
          </cell>
          <cell r="E646" t="str">
            <v>C</v>
          </cell>
          <cell r="F646">
            <v>0</v>
          </cell>
          <cell r="G646">
            <v>115.65</v>
          </cell>
          <cell r="H646">
            <v>506.02</v>
          </cell>
          <cell r="I646" t="str">
            <v>C</v>
          </cell>
        </row>
        <row r="647">
          <cell r="A647" t="str">
            <v>51.02.01.06</v>
          </cell>
          <cell r="B647" t="str">
            <v>-</v>
          </cell>
          <cell r="C647" t="str">
            <v>Assistenc.Medic/Odontol/Hospitalar</v>
          </cell>
          <cell r="D647">
            <v>16293.33</v>
          </cell>
          <cell r="E647" t="str">
            <v>D</v>
          </cell>
          <cell r="F647">
            <v>215673.62</v>
          </cell>
          <cell r="G647">
            <v>19905.23</v>
          </cell>
          <cell r="H647">
            <v>212061.72</v>
          </cell>
          <cell r="I647" t="str">
            <v>D</v>
          </cell>
        </row>
        <row r="648">
          <cell r="A648" t="str">
            <v>51.02.03.00</v>
          </cell>
          <cell r="B648" t="str">
            <v>-</v>
          </cell>
          <cell r="C648" t="str">
            <v>Reembolso Educacional</v>
          </cell>
          <cell r="D648">
            <v>152579.99</v>
          </cell>
          <cell r="E648" t="str">
            <v>D</v>
          </cell>
          <cell r="F648">
            <v>9374.17</v>
          </cell>
          <cell r="G648">
            <v>398.5</v>
          </cell>
          <cell r="H648">
            <v>161555.66</v>
          </cell>
          <cell r="I648" t="str">
            <v>D</v>
          </cell>
        </row>
        <row r="649">
          <cell r="A649" t="str">
            <v>51.02.03.01</v>
          </cell>
          <cell r="B649" t="str">
            <v>-</v>
          </cell>
          <cell r="C649" t="str">
            <v>Reembolso Educacao-Empregados</v>
          </cell>
          <cell r="D649">
            <v>20017.490000000002</v>
          </cell>
          <cell r="E649" t="str">
            <v>D</v>
          </cell>
          <cell r="F649">
            <v>5624.17</v>
          </cell>
          <cell r="G649">
            <v>148.5</v>
          </cell>
          <cell r="H649">
            <v>25493.16</v>
          </cell>
          <cell r="I649" t="str">
            <v>D</v>
          </cell>
        </row>
        <row r="650">
          <cell r="A650" t="str">
            <v>51.02.03.03</v>
          </cell>
          <cell r="B650" t="str">
            <v>-</v>
          </cell>
          <cell r="C650" t="str">
            <v>Reemb.Educacao- Material Escolar</v>
          </cell>
          <cell r="D650">
            <v>132562.5</v>
          </cell>
          <cell r="E650" t="str">
            <v>D</v>
          </cell>
          <cell r="F650">
            <v>3750</v>
          </cell>
          <cell r="G650">
            <v>250</v>
          </cell>
          <cell r="H650">
            <v>136062.5</v>
          </cell>
          <cell r="I650" t="str">
            <v>D</v>
          </cell>
        </row>
        <row r="651">
          <cell r="A651" t="str">
            <v>51.02.10.00</v>
          </cell>
          <cell r="B651" t="str">
            <v>-</v>
          </cell>
          <cell r="C651" t="str">
            <v>Outros Beneficios</v>
          </cell>
          <cell r="D651">
            <v>376882.67</v>
          </cell>
          <cell r="E651" t="str">
            <v>D</v>
          </cell>
          <cell r="F651">
            <v>230302.63</v>
          </cell>
          <cell r="G651">
            <v>21.99</v>
          </cell>
          <cell r="H651">
            <v>607163.31000000006</v>
          </cell>
          <cell r="I651" t="str">
            <v>D</v>
          </cell>
        </row>
        <row r="652">
          <cell r="A652" t="str">
            <v>51.02.10.01</v>
          </cell>
          <cell r="B652" t="str">
            <v>-</v>
          </cell>
          <cell r="C652" t="str">
            <v>Reembolso Creche</v>
          </cell>
          <cell r="D652">
            <v>546.84</v>
          </cell>
          <cell r="E652" t="str">
            <v>D</v>
          </cell>
          <cell r="F652">
            <v>0</v>
          </cell>
          <cell r="G652">
            <v>0</v>
          </cell>
          <cell r="H652">
            <v>546.84</v>
          </cell>
          <cell r="I652" t="str">
            <v>D</v>
          </cell>
        </row>
        <row r="653">
          <cell r="A653" t="str">
            <v>51.02.10.02</v>
          </cell>
          <cell r="B653" t="str">
            <v>-</v>
          </cell>
          <cell r="C653" t="str">
            <v>Despesas com Falecimento</v>
          </cell>
          <cell r="D653">
            <v>2000</v>
          </cell>
          <cell r="E653" t="str">
            <v>D</v>
          </cell>
          <cell r="F653">
            <v>0</v>
          </cell>
          <cell r="G653">
            <v>0</v>
          </cell>
          <cell r="H653">
            <v>2000</v>
          </cell>
          <cell r="I653" t="str">
            <v>D</v>
          </cell>
        </row>
        <row r="654">
          <cell r="A654" t="str">
            <v>51.02.10.07</v>
          </cell>
          <cell r="B654" t="str">
            <v>-</v>
          </cell>
          <cell r="C654" t="str">
            <v>Demais Beneficios Empresas</v>
          </cell>
          <cell r="D654">
            <v>136635.82999999999</v>
          </cell>
          <cell r="E654" t="str">
            <v>D</v>
          </cell>
          <cell r="F654">
            <v>63982.63</v>
          </cell>
          <cell r="G654">
            <v>21.99</v>
          </cell>
          <cell r="H654">
            <v>200596.47</v>
          </cell>
          <cell r="I654" t="str">
            <v>D</v>
          </cell>
        </row>
        <row r="655">
          <cell r="A655" t="str">
            <v>51.02.10.09</v>
          </cell>
          <cell r="B655" t="str">
            <v>-</v>
          </cell>
          <cell r="C655" t="str">
            <v>Cesta Basica</v>
          </cell>
          <cell r="D655">
            <v>237700</v>
          </cell>
          <cell r="E655" t="str">
            <v>D</v>
          </cell>
          <cell r="F655">
            <v>166320</v>
          </cell>
          <cell r="G655">
            <v>0</v>
          </cell>
          <cell r="H655">
            <v>404020</v>
          </cell>
          <cell r="I655" t="str">
            <v>D</v>
          </cell>
        </row>
        <row r="656">
          <cell r="A656" t="str">
            <v>51.02.12.00</v>
          </cell>
          <cell r="B656" t="str">
            <v>-</v>
          </cell>
          <cell r="C656" t="str">
            <v>Vantagens</v>
          </cell>
          <cell r="D656">
            <v>0</v>
          </cell>
          <cell r="F656">
            <v>462</v>
          </cell>
          <cell r="G656">
            <v>201.8</v>
          </cell>
          <cell r="H656">
            <v>260.2</v>
          </cell>
          <cell r="I656" t="str">
            <v>D</v>
          </cell>
        </row>
        <row r="657">
          <cell r="A657" t="str">
            <v>51.02.12.05</v>
          </cell>
          <cell r="B657" t="str">
            <v>-</v>
          </cell>
          <cell r="C657" t="str">
            <v>Outras Vantagens</v>
          </cell>
          <cell r="D657">
            <v>0</v>
          </cell>
          <cell r="F657">
            <v>462</v>
          </cell>
          <cell r="G657">
            <v>201.8</v>
          </cell>
          <cell r="H657">
            <v>260.2</v>
          </cell>
          <cell r="I657" t="str">
            <v>D</v>
          </cell>
        </row>
        <row r="658">
          <cell r="A658" t="str">
            <v>51.05.00.00</v>
          </cell>
          <cell r="B658" t="str">
            <v>-</v>
          </cell>
          <cell r="C658" t="str">
            <v>Obrigacoes Sociais/Trabalhistas</v>
          </cell>
          <cell r="D658">
            <v>939774.78</v>
          </cell>
          <cell r="E658" t="str">
            <v>D</v>
          </cell>
          <cell r="F658">
            <v>449598.67</v>
          </cell>
          <cell r="G658">
            <v>43628.31</v>
          </cell>
          <cell r="H658">
            <v>1345745.14</v>
          </cell>
          <cell r="I658" t="str">
            <v>D</v>
          </cell>
        </row>
        <row r="659">
          <cell r="A659" t="str">
            <v>51.05.01.00</v>
          </cell>
          <cell r="B659" t="str">
            <v>-</v>
          </cell>
          <cell r="C659" t="str">
            <v>Contribuicao Previdencia Social</v>
          </cell>
          <cell r="D659">
            <v>679279.72</v>
          </cell>
          <cell r="E659" t="str">
            <v>D</v>
          </cell>
          <cell r="F659">
            <v>333659.86</v>
          </cell>
          <cell r="G659">
            <v>33705.35</v>
          </cell>
          <cell r="H659">
            <v>979234.23</v>
          </cell>
          <cell r="I659" t="str">
            <v>D</v>
          </cell>
        </row>
        <row r="660">
          <cell r="A660" t="str">
            <v>51.05.01.01</v>
          </cell>
          <cell r="B660" t="str">
            <v>-</v>
          </cell>
          <cell r="C660" t="str">
            <v>Contribuicao Previdencia Social</v>
          </cell>
          <cell r="D660">
            <v>676266.28</v>
          </cell>
          <cell r="E660" t="str">
            <v>D</v>
          </cell>
          <cell r="F660">
            <v>285125.13</v>
          </cell>
          <cell r="G660">
            <v>22221.439999999999</v>
          </cell>
          <cell r="H660">
            <v>939169.97</v>
          </cell>
          <cell r="I660" t="str">
            <v>D</v>
          </cell>
        </row>
        <row r="661">
          <cell r="A661" t="str">
            <v>51.05.01.02</v>
          </cell>
          <cell r="B661" t="str">
            <v>-</v>
          </cell>
          <cell r="C661" t="str">
            <v>INSS s/Decimo Terceiro Salario</v>
          </cell>
          <cell r="D661">
            <v>51085.52</v>
          </cell>
          <cell r="E661" t="str">
            <v>D</v>
          </cell>
          <cell r="F661">
            <v>22187.63</v>
          </cell>
          <cell r="G661">
            <v>2235.37</v>
          </cell>
          <cell r="H661">
            <v>71037.78</v>
          </cell>
          <cell r="I661" t="str">
            <v>D</v>
          </cell>
        </row>
        <row r="662">
          <cell r="A662" t="str">
            <v>51.05.01.03</v>
          </cell>
          <cell r="B662" t="str">
            <v>-</v>
          </cell>
          <cell r="C662" t="str">
            <v>Inss Ferias</v>
          </cell>
          <cell r="D662">
            <v>48072.08</v>
          </cell>
          <cell r="E662" t="str">
            <v>C</v>
          </cell>
          <cell r="F662">
            <v>26347.1</v>
          </cell>
          <cell r="G662">
            <v>9248.5400000000009</v>
          </cell>
          <cell r="H662">
            <v>30973.52</v>
          </cell>
          <cell r="I662" t="str">
            <v>C</v>
          </cell>
        </row>
        <row r="663">
          <cell r="A663" t="str">
            <v>51.05.05.00</v>
          </cell>
          <cell r="B663" t="str">
            <v>-</v>
          </cell>
          <cell r="C663" t="str">
            <v>Contribuicao FGTS</v>
          </cell>
          <cell r="D663">
            <v>196668.53</v>
          </cell>
          <cell r="E663" t="str">
            <v>D</v>
          </cell>
          <cell r="F663">
            <v>86968.48</v>
          </cell>
          <cell r="G663">
            <v>8806.9</v>
          </cell>
          <cell r="H663">
            <v>274830.11</v>
          </cell>
          <cell r="I663" t="str">
            <v>D</v>
          </cell>
        </row>
        <row r="664">
          <cell r="A664" t="str">
            <v>51.05.05.01</v>
          </cell>
          <cell r="B664" t="str">
            <v>-</v>
          </cell>
          <cell r="C664" t="str">
            <v>Contribuicao FGTS</v>
          </cell>
          <cell r="D664">
            <v>193221.3</v>
          </cell>
          <cell r="E664" t="str">
            <v>D</v>
          </cell>
          <cell r="F664">
            <v>75068.87</v>
          </cell>
          <cell r="G664">
            <v>5774.06</v>
          </cell>
          <cell r="H664">
            <v>262516.11</v>
          </cell>
          <cell r="I664" t="str">
            <v>D</v>
          </cell>
        </row>
        <row r="665">
          <cell r="A665" t="str">
            <v>51.05.05.02</v>
          </cell>
          <cell r="B665" t="str">
            <v>-</v>
          </cell>
          <cell r="C665" t="str">
            <v>FGTS s/Decimo Terceiro Salario</v>
          </cell>
          <cell r="D665">
            <v>13902.08</v>
          </cell>
          <cell r="E665" t="str">
            <v>D</v>
          </cell>
          <cell r="F665">
            <v>4875.25</v>
          </cell>
          <cell r="G665">
            <v>561.33000000000004</v>
          </cell>
          <cell r="H665">
            <v>18216</v>
          </cell>
          <cell r="I665" t="str">
            <v>D</v>
          </cell>
        </row>
        <row r="666">
          <cell r="A666" t="str">
            <v>51.05.05.03</v>
          </cell>
          <cell r="B666" t="str">
            <v>-</v>
          </cell>
          <cell r="C666" t="str">
            <v>FGTS - Rescisao Contrato</v>
          </cell>
          <cell r="D666">
            <v>750.79</v>
          </cell>
          <cell r="E666" t="str">
            <v>D</v>
          </cell>
          <cell r="F666">
            <v>246.48</v>
          </cell>
          <cell r="G666">
            <v>0</v>
          </cell>
          <cell r="H666">
            <v>997.27</v>
          </cell>
          <cell r="I666" t="str">
            <v>D</v>
          </cell>
        </row>
        <row r="667">
          <cell r="A667" t="str">
            <v>51.05.05.04</v>
          </cell>
          <cell r="B667" t="str">
            <v>-</v>
          </cell>
          <cell r="C667" t="str">
            <v>Fgts Ferias</v>
          </cell>
          <cell r="D667">
            <v>11205.64</v>
          </cell>
          <cell r="E667" t="str">
            <v>C</v>
          </cell>
          <cell r="F667">
            <v>6777.88</v>
          </cell>
          <cell r="G667">
            <v>2471.5100000000002</v>
          </cell>
          <cell r="H667">
            <v>6899.27</v>
          </cell>
          <cell r="I667" t="str">
            <v>C</v>
          </cell>
        </row>
        <row r="668">
          <cell r="A668" t="str">
            <v>51.05.10.00</v>
          </cell>
          <cell r="B668" t="str">
            <v>-</v>
          </cell>
          <cell r="C668" t="str">
            <v>Contrib. Previdenc Complementar</v>
          </cell>
          <cell r="D668">
            <v>57379.73</v>
          </cell>
          <cell r="E668" t="str">
            <v>D</v>
          </cell>
          <cell r="F668">
            <v>24300.46</v>
          </cell>
          <cell r="G668">
            <v>1116.06</v>
          </cell>
          <cell r="H668">
            <v>80564.13</v>
          </cell>
          <cell r="I668" t="str">
            <v>D</v>
          </cell>
        </row>
        <row r="669">
          <cell r="A669" t="str">
            <v>51.05.10.01</v>
          </cell>
          <cell r="B669" t="str">
            <v>-</v>
          </cell>
          <cell r="C669" t="str">
            <v>Contribuicao Valia</v>
          </cell>
          <cell r="D669">
            <v>536.57000000000005</v>
          </cell>
          <cell r="E669" t="str">
            <v>D</v>
          </cell>
          <cell r="F669">
            <v>196.72</v>
          </cell>
          <cell r="G669">
            <v>0</v>
          </cell>
          <cell r="H669">
            <v>733.29</v>
          </cell>
          <cell r="I669" t="str">
            <v>D</v>
          </cell>
        </row>
        <row r="670">
          <cell r="A670" t="str">
            <v>51.05.10.04</v>
          </cell>
          <cell r="B670" t="str">
            <v>-</v>
          </cell>
          <cell r="C670" t="str">
            <v>Contribuicao Ordinaria Valiaprev</v>
          </cell>
          <cell r="D670">
            <v>56843.16</v>
          </cell>
          <cell r="E670" t="str">
            <v>D</v>
          </cell>
          <cell r="F670">
            <v>24103.74</v>
          </cell>
          <cell r="G670">
            <v>1116.06</v>
          </cell>
          <cell r="H670">
            <v>79830.84</v>
          </cell>
          <cell r="I670" t="str">
            <v>D</v>
          </cell>
        </row>
        <row r="672">
          <cell r="A672" t="str">
            <v>-----------</v>
          </cell>
          <cell r="B672" t="str">
            <v>--</v>
          </cell>
          <cell r="C672" t="str">
            <v>-------------------------------------------------------------------</v>
          </cell>
          <cell r="D672" t="str">
            <v>-------------------</v>
          </cell>
          <cell r="E672" t="str">
            <v>-</v>
          </cell>
          <cell r="F672" t="str">
            <v>-------------------</v>
          </cell>
          <cell r="G672" t="e">
            <v>#NAME?</v>
          </cell>
          <cell r="H672" t="str">
            <v>07AB - 1.00.01.068</v>
          </cell>
        </row>
        <row r="673">
          <cell r="A673" t="str">
            <v>_x000C_----------</v>
          </cell>
          <cell r="B673" t="str">
            <v>--</v>
          </cell>
          <cell r="C673" t="str">
            <v>-------------------------------------------------------------------</v>
          </cell>
          <cell r="D673" t="str">
            <v>-------------------</v>
          </cell>
          <cell r="E673" t="str">
            <v>-</v>
          </cell>
          <cell r="F673" t="str">
            <v>-------------------</v>
          </cell>
          <cell r="G673" t="str">
            <v>-------------------</v>
          </cell>
          <cell r="H673" t="str">
            <v>------ Página:</v>
          </cell>
        </row>
        <row r="674">
          <cell r="A674" t="str">
            <v>Urucum Mine</v>
          </cell>
          <cell r="B674" t="str">
            <v>ra</v>
          </cell>
          <cell r="C674" t="str">
            <v>ção S.A</v>
          </cell>
          <cell r="H674" t="str">
            <v>Balancete</v>
          </cell>
        </row>
        <row r="675">
          <cell r="A675" t="str">
            <v>Período: 01</v>
          </cell>
          <cell r="B675" t="str">
            <v>/0</v>
          </cell>
          <cell r="C675" t="str">
            <v>4/2008 A 30/04/2008 -----------------------------------------------</v>
          </cell>
          <cell r="D675" t="str">
            <v>-------------------</v>
          </cell>
          <cell r="E675" t="str">
            <v>-</v>
          </cell>
          <cell r="F675" t="str">
            <v>-------------------</v>
          </cell>
          <cell r="G675" t="str">
            <v>-------------------</v>
          </cell>
          <cell r="H675" t="str">
            <v>06/05/2008 - 09:0</v>
          </cell>
          <cell r="I675">
            <v>6</v>
          </cell>
        </row>
        <row r="677">
          <cell r="A677" t="str">
            <v>Título</v>
          </cell>
          <cell r="D677" t="str">
            <v>Saldo Inicial</v>
          </cell>
          <cell r="F677" t="str">
            <v>Débito</v>
          </cell>
          <cell r="G677" t="str">
            <v>Crédito</v>
          </cell>
          <cell r="H677" t="str">
            <v>Saldo Final</v>
          </cell>
        </row>
        <row r="678">
          <cell r="A678" t="str">
            <v>-----------</v>
          </cell>
          <cell r="B678" t="str">
            <v>--</v>
          </cell>
          <cell r="C678" t="str">
            <v>-------------------------------------------------------------------</v>
          </cell>
          <cell r="D678" t="str">
            <v>-----------------</v>
          </cell>
          <cell r="F678" t="str">
            <v>------------------</v>
          </cell>
          <cell r="G678" t="str">
            <v>------------------</v>
          </cell>
          <cell r="H678" t="str">
            <v>-----------------</v>
          </cell>
        </row>
        <row r="679">
          <cell r="A679" t="str">
            <v>51.05.20.00</v>
          </cell>
          <cell r="B679" t="str">
            <v>-</v>
          </cell>
          <cell r="C679" t="str">
            <v>Obrigacoes Trabalhistas</v>
          </cell>
          <cell r="D679">
            <v>6446.8</v>
          </cell>
          <cell r="E679" t="str">
            <v>D</v>
          </cell>
          <cell r="F679">
            <v>4669.87</v>
          </cell>
          <cell r="G679">
            <v>0</v>
          </cell>
          <cell r="H679">
            <v>11116.67</v>
          </cell>
          <cell r="I679" t="str">
            <v>D</v>
          </cell>
        </row>
        <row r="680">
          <cell r="A680" t="str">
            <v>51.05.20.01</v>
          </cell>
          <cell r="B680" t="str">
            <v>-</v>
          </cell>
          <cell r="C680" t="str">
            <v>Rescisao Contrato de Trabalho</v>
          </cell>
          <cell r="D680">
            <v>6446.8</v>
          </cell>
          <cell r="E680" t="str">
            <v>D</v>
          </cell>
          <cell r="F680">
            <v>4669.87</v>
          </cell>
          <cell r="G680">
            <v>0</v>
          </cell>
          <cell r="H680">
            <v>11116.67</v>
          </cell>
          <cell r="I680" t="str">
            <v>D</v>
          </cell>
        </row>
        <row r="681">
          <cell r="A681" t="str">
            <v>51.06.00.00</v>
          </cell>
          <cell r="B681" t="str">
            <v>-</v>
          </cell>
          <cell r="C681" t="str">
            <v>Outros Gastos com Pessoal</v>
          </cell>
          <cell r="D681">
            <v>3332.6</v>
          </cell>
          <cell r="E681" t="str">
            <v>D</v>
          </cell>
          <cell r="F681">
            <v>65573.2</v>
          </cell>
          <cell r="G681">
            <v>0</v>
          </cell>
          <cell r="H681">
            <v>68905.8</v>
          </cell>
          <cell r="I681" t="str">
            <v>D</v>
          </cell>
        </row>
        <row r="682">
          <cell r="A682" t="str">
            <v>51.06.01.00</v>
          </cell>
          <cell r="B682" t="str">
            <v>-</v>
          </cell>
          <cell r="C682" t="str">
            <v>Outros Gastos com Pessoal</v>
          </cell>
          <cell r="D682">
            <v>3332.6</v>
          </cell>
          <cell r="E682" t="str">
            <v>D</v>
          </cell>
          <cell r="F682">
            <v>65573.2</v>
          </cell>
          <cell r="G682">
            <v>0</v>
          </cell>
          <cell r="H682">
            <v>68905.8</v>
          </cell>
          <cell r="I682" t="str">
            <v>D</v>
          </cell>
        </row>
        <row r="683">
          <cell r="A683" t="str">
            <v>51.06.01.01</v>
          </cell>
          <cell r="B683" t="str">
            <v>-</v>
          </cell>
          <cell r="C683" t="str">
            <v>Outros Gastos com Pessoal</v>
          </cell>
          <cell r="D683">
            <v>3332.6</v>
          </cell>
          <cell r="E683" t="str">
            <v>D</v>
          </cell>
          <cell r="F683">
            <v>65573.2</v>
          </cell>
          <cell r="G683">
            <v>0</v>
          </cell>
          <cell r="H683">
            <v>68905.8</v>
          </cell>
          <cell r="I683" t="str">
            <v>D</v>
          </cell>
        </row>
        <row r="684">
          <cell r="A684" t="str">
            <v>51.10.00.00</v>
          </cell>
          <cell r="B684" t="str">
            <v>-</v>
          </cell>
          <cell r="C684" t="str">
            <v>Pessoal Transitorio</v>
          </cell>
          <cell r="D684">
            <v>19177.38</v>
          </cell>
          <cell r="E684" t="str">
            <v>D</v>
          </cell>
          <cell r="F684">
            <v>7018</v>
          </cell>
          <cell r="G684">
            <v>0</v>
          </cell>
          <cell r="H684">
            <v>26195.38</v>
          </cell>
          <cell r="I684" t="str">
            <v>D</v>
          </cell>
        </row>
        <row r="685">
          <cell r="A685" t="str">
            <v>51.10.02.00</v>
          </cell>
          <cell r="B685" t="str">
            <v>-</v>
          </cell>
          <cell r="C685" t="str">
            <v>Estagiarios</v>
          </cell>
          <cell r="D685">
            <v>19177.38</v>
          </cell>
          <cell r="E685" t="str">
            <v>D</v>
          </cell>
          <cell r="F685">
            <v>7018</v>
          </cell>
          <cell r="G685">
            <v>0</v>
          </cell>
          <cell r="H685">
            <v>26195.38</v>
          </cell>
          <cell r="I685" t="str">
            <v>D</v>
          </cell>
        </row>
        <row r="686">
          <cell r="A686" t="str">
            <v>51.10.02.02</v>
          </cell>
          <cell r="B686" t="str">
            <v>-</v>
          </cell>
          <cell r="C686" t="str">
            <v>Estagiarios Nivel Superior</v>
          </cell>
          <cell r="D686">
            <v>19177.38</v>
          </cell>
          <cell r="E686" t="str">
            <v>D</v>
          </cell>
          <cell r="F686">
            <v>7018</v>
          </cell>
          <cell r="G686">
            <v>0</v>
          </cell>
          <cell r="H686">
            <v>26195.38</v>
          </cell>
          <cell r="I686" t="str">
            <v>D</v>
          </cell>
        </row>
        <row r="687">
          <cell r="A687" t="str">
            <v>52.00.00.00</v>
          </cell>
          <cell r="B687" t="str">
            <v>-</v>
          </cell>
          <cell r="C687" t="str">
            <v>Materiais</v>
          </cell>
          <cell r="D687">
            <v>3613608.11</v>
          </cell>
          <cell r="E687" t="str">
            <v>D</v>
          </cell>
          <cell r="F687">
            <v>970255.65</v>
          </cell>
          <cell r="G687">
            <v>36084.42</v>
          </cell>
          <cell r="H687">
            <v>4547779.34</v>
          </cell>
          <cell r="I687" t="str">
            <v>D</v>
          </cell>
        </row>
        <row r="688">
          <cell r="A688" t="str">
            <v>52.01.00.00</v>
          </cell>
          <cell r="B688" t="str">
            <v>-</v>
          </cell>
          <cell r="C688" t="str">
            <v>Materias de Manutencao</v>
          </cell>
          <cell r="D688">
            <v>2596368.09</v>
          </cell>
          <cell r="E688" t="str">
            <v>D</v>
          </cell>
          <cell r="F688">
            <v>604125.97</v>
          </cell>
          <cell r="G688">
            <v>7393.27</v>
          </cell>
          <cell r="H688">
            <v>3193100.79</v>
          </cell>
          <cell r="I688" t="str">
            <v>D</v>
          </cell>
        </row>
        <row r="689">
          <cell r="A689" t="str">
            <v>52.01.01.00</v>
          </cell>
          <cell r="B689" t="str">
            <v>-</v>
          </cell>
          <cell r="C689" t="str">
            <v>Material de Manut-Diversos</v>
          </cell>
          <cell r="D689">
            <v>761890.58</v>
          </cell>
          <cell r="E689" t="str">
            <v>D</v>
          </cell>
          <cell r="F689">
            <v>285494.37</v>
          </cell>
          <cell r="G689">
            <v>1240.5</v>
          </cell>
          <cell r="H689">
            <v>1046144.45</v>
          </cell>
          <cell r="I689" t="str">
            <v>D</v>
          </cell>
        </row>
        <row r="690">
          <cell r="A690" t="str">
            <v>52.01.01.01</v>
          </cell>
          <cell r="B690" t="str">
            <v>-</v>
          </cell>
          <cell r="C690" t="str">
            <v>Material Manut-Mecanico</v>
          </cell>
          <cell r="D690">
            <v>617971.18999999994</v>
          </cell>
          <cell r="E690" t="str">
            <v>D</v>
          </cell>
          <cell r="F690">
            <v>258948.79</v>
          </cell>
          <cell r="G690">
            <v>1120.1300000000001</v>
          </cell>
          <cell r="H690">
            <v>875799.85</v>
          </cell>
          <cell r="I690" t="str">
            <v>D</v>
          </cell>
        </row>
        <row r="691">
          <cell r="A691" t="str">
            <v>52.01.01.02</v>
          </cell>
          <cell r="B691" t="str">
            <v>-</v>
          </cell>
          <cell r="C691" t="str">
            <v>Material Manut-Eletrico</v>
          </cell>
          <cell r="D691">
            <v>143919.39000000001</v>
          </cell>
          <cell r="E691" t="str">
            <v>D</v>
          </cell>
          <cell r="F691">
            <v>26545.58</v>
          </cell>
          <cell r="G691">
            <v>120.37</v>
          </cell>
          <cell r="H691">
            <v>170344.6</v>
          </cell>
          <cell r="I691" t="str">
            <v>D</v>
          </cell>
        </row>
        <row r="692">
          <cell r="A692" t="str">
            <v>52.01.02.00</v>
          </cell>
          <cell r="B692" t="str">
            <v>-</v>
          </cell>
          <cell r="C692" t="str">
            <v>Material de Construcao/Conservação</v>
          </cell>
          <cell r="D692">
            <v>296966.46000000002</v>
          </cell>
          <cell r="E692" t="str">
            <v>D</v>
          </cell>
          <cell r="F692">
            <v>42135.72</v>
          </cell>
          <cell r="G692">
            <v>1080.1400000000001</v>
          </cell>
          <cell r="H692">
            <v>338022.04</v>
          </cell>
          <cell r="I692" t="str">
            <v>D</v>
          </cell>
        </row>
        <row r="693">
          <cell r="A693" t="str">
            <v>52.01.02.01</v>
          </cell>
          <cell r="B693" t="str">
            <v>-</v>
          </cell>
          <cell r="C693" t="str">
            <v>Mat. Manut-Hidraulico/Pneumatico</v>
          </cell>
          <cell r="D693">
            <v>3283.99</v>
          </cell>
          <cell r="E693" t="str">
            <v>D</v>
          </cell>
          <cell r="F693">
            <v>2001.6</v>
          </cell>
          <cell r="G693">
            <v>0</v>
          </cell>
          <cell r="H693">
            <v>5285.59</v>
          </cell>
          <cell r="I693" t="str">
            <v>D</v>
          </cell>
        </row>
        <row r="694">
          <cell r="A694" t="str">
            <v>52.01.02.02</v>
          </cell>
          <cell r="B694" t="str">
            <v>-</v>
          </cell>
          <cell r="C694" t="str">
            <v>Material P/Solda</v>
          </cell>
          <cell r="D694">
            <v>22482.83</v>
          </cell>
          <cell r="E694" t="str">
            <v>D</v>
          </cell>
          <cell r="F694">
            <v>1685.26</v>
          </cell>
          <cell r="G694">
            <v>0</v>
          </cell>
          <cell r="H694">
            <v>24168.09</v>
          </cell>
          <cell r="I694" t="str">
            <v>D</v>
          </cell>
        </row>
        <row r="695">
          <cell r="A695" t="str">
            <v>52.01.02.03</v>
          </cell>
          <cell r="B695" t="str">
            <v>-</v>
          </cell>
          <cell r="C695" t="str">
            <v>Mat.Const.Civil-Diversos</v>
          </cell>
          <cell r="D695">
            <v>33675.440000000002</v>
          </cell>
          <cell r="E695" t="str">
            <v>D</v>
          </cell>
          <cell r="F695">
            <v>15298.47</v>
          </cell>
          <cell r="G695">
            <v>170.49</v>
          </cell>
          <cell r="H695">
            <v>48803.42</v>
          </cell>
          <cell r="I695" t="str">
            <v>D</v>
          </cell>
        </row>
        <row r="696">
          <cell r="A696" t="str">
            <v>52.01.02.04</v>
          </cell>
          <cell r="B696" t="str">
            <v>-</v>
          </cell>
          <cell r="C696" t="str">
            <v>Cimento e Areia</v>
          </cell>
          <cell r="D696">
            <v>3642.7</v>
          </cell>
          <cell r="E696" t="str">
            <v>D</v>
          </cell>
          <cell r="F696">
            <v>1581.01</v>
          </cell>
          <cell r="G696">
            <v>482.79</v>
          </cell>
          <cell r="H696">
            <v>4740.92</v>
          </cell>
          <cell r="I696" t="str">
            <v>D</v>
          </cell>
        </row>
        <row r="697">
          <cell r="A697" t="str">
            <v>52.01.02.05</v>
          </cell>
          <cell r="B697" t="str">
            <v>-</v>
          </cell>
          <cell r="C697" t="str">
            <v>Tijolos, Telhas e Ceramica</v>
          </cell>
          <cell r="D697">
            <v>9463.41</v>
          </cell>
          <cell r="E697" t="str">
            <v>D</v>
          </cell>
          <cell r="F697">
            <v>3457.57</v>
          </cell>
          <cell r="G697">
            <v>0</v>
          </cell>
          <cell r="H697">
            <v>12920.98</v>
          </cell>
          <cell r="I697" t="str">
            <v>D</v>
          </cell>
        </row>
        <row r="698">
          <cell r="A698" t="str">
            <v>52.01.02.07</v>
          </cell>
          <cell r="B698" t="str">
            <v>-</v>
          </cell>
          <cell r="C698" t="str">
            <v>Tubos</v>
          </cell>
          <cell r="D698">
            <v>42177.440000000002</v>
          </cell>
          <cell r="E698" t="str">
            <v>D</v>
          </cell>
          <cell r="F698">
            <v>392.6</v>
          </cell>
          <cell r="G698">
            <v>23.51</v>
          </cell>
          <cell r="H698">
            <v>42546.53</v>
          </cell>
          <cell r="I698" t="str">
            <v>D</v>
          </cell>
        </row>
        <row r="699">
          <cell r="A699" t="str">
            <v>52.01.02.08</v>
          </cell>
          <cell r="B699" t="str">
            <v>-</v>
          </cell>
          <cell r="C699" t="str">
            <v>Mangueiras</v>
          </cell>
          <cell r="D699">
            <v>85436.14</v>
          </cell>
          <cell r="E699" t="str">
            <v>D</v>
          </cell>
          <cell r="F699">
            <v>4388.01</v>
          </cell>
          <cell r="G699">
            <v>403.35</v>
          </cell>
          <cell r="H699">
            <v>89420.800000000003</v>
          </cell>
          <cell r="I699" t="str">
            <v>D</v>
          </cell>
        </row>
        <row r="700">
          <cell r="A700" t="str">
            <v>52.01.02.09</v>
          </cell>
          <cell r="B700" t="str">
            <v>-</v>
          </cell>
          <cell r="C700" t="str">
            <v>Conexoes</v>
          </cell>
          <cell r="D700">
            <v>4177.2</v>
          </cell>
          <cell r="E700" t="str">
            <v>D</v>
          </cell>
          <cell r="F700">
            <v>0</v>
          </cell>
          <cell r="G700">
            <v>0</v>
          </cell>
          <cell r="H700">
            <v>4177.2</v>
          </cell>
          <cell r="I700" t="str">
            <v>D</v>
          </cell>
        </row>
        <row r="701">
          <cell r="A701" t="str">
            <v>52.01.02.10</v>
          </cell>
          <cell r="B701" t="str">
            <v>-</v>
          </cell>
          <cell r="C701" t="str">
            <v>Barra de Aco</v>
          </cell>
          <cell r="D701">
            <v>291.85000000000002</v>
          </cell>
          <cell r="E701" t="str">
            <v>D</v>
          </cell>
          <cell r="F701">
            <v>0</v>
          </cell>
          <cell r="G701">
            <v>0</v>
          </cell>
          <cell r="H701">
            <v>291.85000000000002</v>
          </cell>
          <cell r="I701" t="str">
            <v>D</v>
          </cell>
        </row>
        <row r="702">
          <cell r="A702" t="str">
            <v>52.01.02.14</v>
          </cell>
          <cell r="B702" t="str">
            <v>-</v>
          </cell>
          <cell r="C702" t="str">
            <v>Laminado Plano</v>
          </cell>
          <cell r="D702">
            <v>89616.05</v>
          </cell>
          <cell r="E702" t="str">
            <v>D</v>
          </cell>
          <cell r="F702">
            <v>12960.77</v>
          </cell>
          <cell r="G702">
            <v>0</v>
          </cell>
          <cell r="H702">
            <v>102576.82</v>
          </cell>
          <cell r="I702" t="str">
            <v>D</v>
          </cell>
        </row>
        <row r="703">
          <cell r="A703" t="str">
            <v>52.01.02.15</v>
          </cell>
          <cell r="B703" t="str">
            <v>-</v>
          </cell>
          <cell r="C703" t="str">
            <v>Ferragens</v>
          </cell>
          <cell r="D703">
            <v>646.04999999999995</v>
          </cell>
          <cell r="E703" t="str">
            <v>D</v>
          </cell>
          <cell r="F703">
            <v>0</v>
          </cell>
          <cell r="G703">
            <v>0</v>
          </cell>
          <cell r="H703">
            <v>646.04999999999995</v>
          </cell>
          <cell r="I703" t="str">
            <v>D</v>
          </cell>
        </row>
        <row r="704">
          <cell r="A704" t="str">
            <v>52.01.02.16</v>
          </cell>
          <cell r="B704" t="str">
            <v>-</v>
          </cell>
          <cell r="C704" t="str">
            <v>Material Vedacao</v>
          </cell>
          <cell r="D704">
            <v>2073.36</v>
          </cell>
          <cell r="E704" t="str">
            <v>D</v>
          </cell>
          <cell r="F704">
            <v>370.43</v>
          </cell>
          <cell r="G704">
            <v>0</v>
          </cell>
          <cell r="H704">
            <v>2443.79</v>
          </cell>
          <cell r="I704" t="str">
            <v>D</v>
          </cell>
        </row>
        <row r="705">
          <cell r="A705" t="str">
            <v>52.01.03.00</v>
          </cell>
          <cell r="B705" t="str">
            <v>-</v>
          </cell>
          <cell r="C705" t="str">
            <v>Componentes P/ Veiculos Maquinas</v>
          </cell>
          <cell r="D705">
            <v>1274621.27</v>
          </cell>
          <cell r="E705" t="str">
            <v>D</v>
          </cell>
          <cell r="F705">
            <v>194594.44</v>
          </cell>
          <cell r="G705">
            <v>1159.1600000000001</v>
          </cell>
          <cell r="H705">
            <v>1468056.55</v>
          </cell>
          <cell r="I705" t="str">
            <v>D</v>
          </cell>
        </row>
        <row r="706">
          <cell r="A706" t="str">
            <v>52.01.03.01</v>
          </cell>
          <cell r="B706" t="str">
            <v>-</v>
          </cell>
          <cell r="C706" t="str">
            <v>Cabos de Aco e Acessorios</v>
          </cell>
          <cell r="D706">
            <v>9192.6</v>
          </cell>
          <cell r="E706" t="str">
            <v>D</v>
          </cell>
          <cell r="F706">
            <v>92.5</v>
          </cell>
          <cell r="G706">
            <v>5.6</v>
          </cell>
          <cell r="H706">
            <v>9279.5</v>
          </cell>
          <cell r="I706" t="str">
            <v>D</v>
          </cell>
        </row>
        <row r="707">
          <cell r="A707" t="str">
            <v>52.01.03.02</v>
          </cell>
          <cell r="B707" t="str">
            <v>-</v>
          </cell>
          <cell r="C707" t="str">
            <v>Material de Consumo em Geral</v>
          </cell>
          <cell r="D707">
            <v>957.84</v>
          </cell>
          <cell r="E707" t="str">
            <v>D</v>
          </cell>
          <cell r="F707">
            <v>833.9</v>
          </cell>
          <cell r="G707">
            <v>17.05</v>
          </cell>
          <cell r="H707">
            <v>1774.69</v>
          </cell>
          <cell r="I707" t="str">
            <v>D</v>
          </cell>
        </row>
        <row r="708">
          <cell r="A708" t="str">
            <v>52.01.03.03</v>
          </cell>
          <cell r="B708" t="str">
            <v>-</v>
          </cell>
          <cell r="C708" t="str">
            <v>Roletes</v>
          </cell>
          <cell r="D708">
            <v>14514.45</v>
          </cell>
          <cell r="E708" t="str">
            <v>D</v>
          </cell>
          <cell r="F708">
            <v>2998.69</v>
          </cell>
          <cell r="G708">
            <v>0</v>
          </cell>
          <cell r="H708">
            <v>17513.14</v>
          </cell>
          <cell r="I708" t="str">
            <v>D</v>
          </cell>
        </row>
        <row r="709">
          <cell r="A709" t="str">
            <v>52.01.03.04</v>
          </cell>
          <cell r="B709" t="str">
            <v>-</v>
          </cell>
          <cell r="C709" t="str">
            <v>Rolamentos</v>
          </cell>
          <cell r="D709">
            <v>41550.239999999998</v>
          </cell>
          <cell r="E709" t="str">
            <v>D</v>
          </cell>
          <cell r="F709">
            <v>3315.83</v>
          </cell>
          <cell r="G709">
            <v>50.18</v>
          </cell>
          <cell r="H709">
            <v>44815.89</v>
          </cell>
          <cell r="I709" t="str">
            <v>D</v>
          </cell>
        </row>
        <row r="710">
          <cell r="A710" t="str">
            <v>52.01.03.05</v>
          </cell>
          <cell r="B710" t="str">
            <v>-</v>
          </cell>
          <cell r="C710" t="str">
            <v>Mancais</v>
          </cell>
          <cell r="D710">
            <v>227.23</v>
          </cell>
          <cell r="E710" t="str">
            <v>D</v>
          </cell>
          <cell r="F710">
            <v>131.4</v>
          </cell>
          <cell r="G710">
            <v>0</v>
          </cell>
          <cell r="H710">
            <v>358.63</v>
          </cell>
          <cell r="I710" t="str">
            <v>D</v>
          </cell>
        </row>
        <row r="711">
          <cell r="A711" t="str">
            <v>52.01.03.06</v>
          </cell>
          <cell r="B711" t="str">
            <v>-</v>
          </cell>
          <cell r="C711" t="str">
            <v>Filtros e Elementos Filtrantes</v>
          </cell>
          <cell r="D711">
            <v>20478.810000000001</v>
          </cell>
          <cell r="E711" t="str">
            <v>D</v>
          </cell>
          <cell r="F711">
            <v>4557.12</v>
          </cell>
          <cell r="G711">
            <v>15.54</v>
          </cell>
          <cell r="H711">
            <v>25020.39</v>
          </cell>
          <cell r="I711" t="str">
            <v>D</v>
          </cell>
        </row>
        <row r="712">
          <cell r="A712" t="str">
            <v>52.01.03.07</v>
          </cell>
          <cell r="B712" t="str">
            <v>-</v>
          </cell>
          <cell r="C712" t="str">
            <v>Outros Compon.Pecas e Acessorios</v>
          </cell>
          <cell r="D712">
            <v>1187700.1000000001</v>
          </cell>
          <cell r="E712" t="str">
            <v>D</v>
          </cell>
          <cell r="F712">
            <v>182665</v>
          </cell>
          <cell r="G712">
            <v>1070.79</v>
          </cell>
          <cell r="H712">
            <v>1369294.31</v>
          </cell>
          <cell r="I712" t="str">
            <v>D</v>
          </cell>
        </row>
        <row r="713">
          <cell r="A713" t="str">
            <v>52.01.04.00</v>
          </cell>
          <cell r="B713" t="str">
            <v>-</v>
          </cell>
          <cell r="C713" t="str">
            <v>Material Manut - Sobressalentes</v>
          </cell>
          <cell r="D713">
            <v>96045.57</v>
          </cell>
          <cell r="E713" t="str">
            <v>D</v>
          </cell>
          <cell r="F713">
            <v>28720.39</v>
          </cell>
          <cell r="G713">
            <v>0</v>
          </cell>
          <cell r="H713">
            <v>124765.96</v>
          </cell>
          <cell r="I713" t="str">
            <v>D</v>
          </cell>
        </row>
        <row r="714">
          <cell r="A714" t="str">
            <v>52.01.04.01</v>
          </cell>
          <cell r="B714" t="str">
            <v>-</v>
          </cell>
          <cell r="C714" t="str">
            <v>Pecas Sobressalentes</v>
          </cell>
          <cell r="D714">
            <v>41262.61</v>
          </cell>
          <cell r="E714" t="str">
            <v>D</v>
          </cell>
          <cell r="F714">
            <v>2778.95</v>
          </cell>
          <cell r="G714">
            <v>0</v>
          </cell>
          <cell r="H714">
            <v>44041.56</v>
          </cell>
          <cell r="I714" t="str">
            <v>D</v>
          </cell>
        </row>
        <row r="715">
          <cell r="A715" t="str">
            <v>52.01.04.02</v>
          </cell>
          <cell r="B715" t="str">
            <v>-</v>
          </cell>
          <cell r="C715" t="str">
            <v>Motores, Redutores e Geradores</v>
          </cell>
          <cell r="D715">
            <v>54782.96</v>
          </cell>
          <cell r="E715" t="str">
            <v>D</v>
          </cell>
          <cell r="F715">
            <v>25941.439999999999</v>
          </cell>
          <cell r="G715">
            <v>0</v>
          </cell>
          <cell r="H715">
            <v>80724.399999999994</v>
          </cell>
          <cell r="I715" t="str">
            <v>D</v>
          </cell>
        </row>
        <row r="716">
          <cell r="A716" t="str">
            <v>52.01.05.00</v>
          </cell>
          <cell r="B716" t="str">
            <v>-</v>
          </cell>
          <cell r="C716" t="str">
            <v>Material Manut - Correias Transp</v>
          </cell>
          <cell r="D716">
            <v>68144.09</v>
          </cell>
          <cell r="E716" t="str">
            <v>D</v>
          </cell>
          <cell r="F716">
            <v>30254.17</v>
          </cell>
          <cell r="G716">
            <v>82.29</v>
          </cell>
          <cell r="H716">
            <v>98315.97</v>
          </cell>
          <cell r="I716" t="str">
            <v>D</v>
          </cell>
        </row>
        <row r="717">
          <cell r="A717" t="str">
            <v>52.01.05.01</v>
          </cell>
          <cell r="B717" t="str">
            <v>-</v>
          </cell>
          <cell r="C717" t="str">
            <v>Correia Transportadora</v>
          </cell>
          <cell r="D717">
            <v>48825.84</v>
          </cell>
          <cell r="E717" t="str">
            <v>D</v>
          </cell>
          <cell r="F717">
            <v>28820.01</v>
          </cell>
          <cell r="G717">
            <v>0</v>
          </cell>
          <cell r="H717">
            <v>77645.850000000006</v>
          </cell>
          <cell r="I717" t="str">
            <v>D</v>
          </cell>
        </row>
        <row r="718">
          <cell r="A718" t="str">
            <v>52.01.05.02</v>
          </cell>
          <cell r="B718" t="str">
            <v>-</v>
          </cell>
          <cell r="C718" t="str">
            <v>Material Emenda Correia Transp</v>
          </cell>
          <cell r="D718">
            <v>19318.25</v>
          </cell>
          <cell r="E718" t="str">
            <v>D</v>
          </cell>
          <cell r="F718">
            <v>1434.16</v>
          </cell>
          <cell r="G718">
            <v>82.29</v>
          </cell>
          <cell r="H718">
            <v>20670.12</v>
          </cell>
          <cell r="I718" t="str">
            <v>D</v>
          </cell>
        </row>
        <row r="719">
          <cell r="A719" t="str">
            <v>52.01.06.00</v>
          </cell>
          <cell r="B719" t="str">
            <v>-</v>
          </cell>
          <cell r="C719" t="str">
            <v>Material Manutenc-Lubrificantes</v>
          </cell>
          <cell r="D719">
            <v>19818.46</v>
          </cell>
          <cell r="E719" t="str">
            <v>D</v>
          </cell>
          <cell r="F719">
            <v>9234.32</v>
          </cell>
          <cell r="G719">
            <v>3716.08</v>
          </cell>
          <cell r="H719">
            <v>25336.7</v>
          </cell>
          <cell r="I719" t="str">
            <v>D</v>
          </cell>
        </row>
        <row r="720">
          <cell r="A720" t="str">
            <v>52.01.06.01</v>
          </cell>
          <cell r="B720" t="str">
            <v>-</v>
          </cell>
          <cell r="C720" t="str">
            <v>Mat.Manut-Oleo Lubrificantes</v>
          </cell>
          <cell r="D720">
            <v>18979.16</v>
          </cell>
          <cell r="E720" t="str">
            <v>D</v>
          </cell>
          <cell r="F720">
            <v>9234.32</v>
          </cell>
          <cell r="G720">
            <v>3716.08</v>
          </cell>
          <cell r="H720">
            <v>24497.4</v>
          </cell>
          <cell r="I720" t="str">
            <v>D</v>
          </cell>
        </row>
        <row r="721">
          <cell r="A721" t="str">
            <v>52.01.06.02</v>
          </cell>
          <cell r="B721" t="str">
            <v>-</v>
          </cell>
          <cell r="C721" t="str">
            <v>Mat.Manut-Graxas</v>
          </cell>
          <cell r="D721">
            <v>839.3</v>
          </cell>
          <cell r="E721" t="str">
            <v>D</v>
          </cell>
          <cell r="F721">
            <v>0</v>
          </cell>
          <cell r="G721">
            <v>0</v>
          </cell>
          <cell r="H721">
            <v>839.3</v>
          </cell>
          <cell r="I721" t="str">
            <v>D</v>
          </cell>
        </row>
        <row r="722">
          <cell r="A722" t="str">
            <v>52.01.07.00</v>
          </cell>
          <cell r="B722" t="str">
            <v>-</v>
          </cell>
          <cell r="C722" t="str">
            <v>Material de Manutenc-Refratarios</v>
          </cell>
          <cell r="D722">
            <v>4295.82</v>
          </cell>
          <cell r="E722" t="str">
            <v>D</v>
          </cell>
          <cell r="F722">
            <v>0</v>
          </cell>
          <cell r="G722">
            <v>0</v>
          </cell>
          <cell r="H722">
            <v>4295.82</v>
          </cell>
          <cell r="I722" t="str">
            <v>D</v>
          </cell>
        </row>
        <row r="723">
          <cell r="A723" t="str">
            <v>52.01.07.02</v>
          </cell>
          <cell r="B723" t="str">
            <v>-</v>
          </cell>
          <cell r="C723" t="str">
            <v>Mat.Manut-Argamass/Ciment Refrat</v>
          </cell>
          <cell r="D723">
            <v>4295.82</v>
          </cell>
          <cell r="E723" t="str">
            <v>D</v>
          </cell>
          <cell r="F723">
            <v>0</v>
          </cell>
          <cell r="G723">
            <v>0</v>
          </cell>
          <cell r="H723">
            <v>4295.82</v>
          </cell>
          <cell r="I723" t="str">
            <v>D</v>
          </cell>
        </row>
        <row r="724">
          <cell r="A724" t="str">
            <v>52.01.08.00</v>
          </cell>
          <cell r="B724" t="str">
            <v>-</v>
          </cell>
          <cell r="C724" t="str">
            <v>Materiais de Borracha</v>
          </cell>
          <cell r="D724">
            <v>1324.95</v>
          </cell>
          <cell r="E724" t="str">
            <v>D</v>
          </cell>
          <cell r="F724">
            <v>0</v>
          </cell>
          <cell r="G724">
            <v>0</v>
          </cell>
          <cell r="H724">
            <v>1324.95</v>
          </cell>
          <cell r="I724" t="str">
            <v>D</v>
          </cell>
        </row>
        <row r="725">
          <cell r="A725" t="str">
            <v>52.01.08.01</v>
          </cell>
          <cell r="B725" t="str">
            <v>-</v>
          </cell>
          <cell r="C725" t="str">
            <v>Pneus</v>
          </cell>
          <cell r="D725">
            <v>1324.95</v>
          </cell>
          <cell r="E725" t="str">
            <v>D</v>
          </cell>
          <cell r="F725">
            <v>0</v>
          </cell>
          <cell r="G725">
            <v>0</v>
          </cell>
          <cell r="H725">
            <v>1324.95</v>
          </cell>
          <cell r="I725" t="str">
            <v>D</v>
          </cell>
        </row>
        <row r="726">
          <cell r="A726" t="str">
            <v>52.01.09.00</v>
          </cell>
          <cell r="B726" t="str">
            <v>-</v>
          </cell>
          <cell r="C726" t="str">
            <v>Componentes Eletricos/Eletronicos</v>
          </cell>
          <cell r="D726">
            <v>73260.89</v>
          </cell>
          <cell r="E726" t="str">
            <v>D</v>
          </cell>
          <cell r="F726">
            <v>13692.56</v>
          </cell>
          <cell r="G726">
            <v>115.1</v>
          </cell>
          <cell r="H726">
            <v>86838.35</v>
          </cell>
          <cell r="I726" t="str">
            <v>D</v>
          </cell>
        </row>
        <row r="727">
          <cell r="A727" t="str">
            <v>52.01.09.01</v>
          </cell>
          <cell r="B727" t="str">
            <v>-</v>
          </cell>
          <cell r="C727" t="str">
            <v>Componenetes p/ Equip. Eletricos</v>
          </cell>
          <cell r="D727">
            <v>8236.59</v>
          </cell>
          <cell r="E727" t="str">
            <v>D</v>
          </cell>
          <cell r="F727">
            <v>1298.01</v>
          </cell>
          <cell r="G727">
            <v>0</v>
          </cell>
          <cell r="H727">
            <v>9534.6</v>
          </cell>
          <cell r="I727" t="str">
            <v>D</v>
          </cell>
        </row>
        <row r="728">
          <cell r="A728" t="str">
            <v>52.01.09.02</v>
          </cell>
          <cell r="B728" t="str">
            <v>-</v>
          </cell>
          <cell r="C728" t="str">
            <v>Fios Cabos Eletricos</v>
          </cell>
          <cell r="D728">
            <v>23510.27</v>
          </cell>
          <cell r="E728" t="str">
            <v>D</v>
          </cell>
          <cell r="F728">
            <v>1260.25</v>
          </cell>
          <cell r="G728">
            <v>0</v>
          </cell>
          <cell r="H728">
            <v>24770.52</v>
          </cell>
          <cell r="I728" t="str">
            <v>D</v>
          </cell>
        </row>
        <row r="729">
          <cell r="A729" t="str">
            <v>52.01.09.03</v>
          </cell>
          <cell r="B729" t="str">
            <v>-</v>
          </cell>
          <cell r="C729" t="str">
            <v>Lampadas e Luminarias</v>
          </cell>
          <cell r="D729">
            <v>21946.43</v>
          </cell>
          <cell r="E729" t="str">
            <v>D</v>
          </cell>
          <cell r="F729">
            <v>10562.03</v>
          </cell>
          <cell r="G729">
            <v>115.1</v>
          </cell>
          <cell r="H729">
            <v>32393.360000000001</v>
          </cell>
          <cell r="I729" t="str">
            <v>D</v>
          </cell>
        </row>
        <row r="730">
          <cell r="A730" t="str">
            <v>52.01.09.04</v>
          </cell>
          <cell r="B730" t="str">
            <v>-</v>
          </cell>
          <cell r="C730" t="str">
            <v>Outros Comp.Eletroeletronicos</v>
          </cell>
          <cell r="D730">
            <v>12106.51</v>
          </cell>
          <cell r="E730" t="str">
            <v>D</v>
          </cell>
          <cell r="F730">
            <v>572.27</v>
          </cell>
          <cell r="G730">
            <v>0</v>
          </cell>
          <cell r="H730">
            <v>12678.78</v>
          </cell>
          <cell r="I730" t="str">
            <v>D</v>
          </cell>
        </row>
        <row r="731">
          <cell r="A731" t="str">
            <v>52.01.09.05</v>
          </cell>
          <cell r="B731" t="str">
            <v>-</v>
          </cell>
          <cell r="C731" t="str">
            <v>Material de Informatica</v>
          </cell>
          <cell r="D731">
            <v>7461.09</v>
          </cell>
          <cell r="E731" t="str">
            <v>D</v>
          </cell>
          <cell r="F731">
            <v>0</v>
          </cell>
          <cell r="G731">
            <v>0</v>
          </cell>
          <cell r="H731">
            <v>7461.09</v>
          </cell>
          <cell r="I731" t="str">
            <v>D</v>
          </cell>
        </row>
        <row r="732">
          <cell r="A732" t="str">
            <v>52.10.00.00</v>
          </cell>
          <cell r="B732" t="str">
            <v>-</v>
          </cell>
          <cell r="C732" t="str">
            <v>Materiais Auxiliares</v>
          </cell>
          <cell r="D732">
            <v>1017240.02</v>
          </cell>
          <cell r="E732" t="str">
            <v>D</v>
          </cell>
          <cell r="F732">
            <v>366129.68</v>
          </cell>
          <cell r="G732">
            <v>28691.15</v>
          </cell>
          <cell r="H732">
            <v>1354678.55</v>
          </cell>
          <cell r="I732" t="str">
            <v>D</v>
          </cell>
        </row>
        <row r="733">
          <cell r="A733" t="str">
            <v>52.10.01.00</v>
          </cell>
          <cell r="B733" t="str">
            <v>-</v>
          </cell>
          <cell r="C733" t="str">
            <v>Materiais Auxiliares - Quimicos</v>
          </cell>
          <cell r="D733">
            <v>1777.24</v>
          </cell>
          <cell r="E733" t="str">
            <v>D</v>
          </cell>
          <cell r="F733">
            <v>295.16000000000003</v>
          </cell>
          <cell r="G733">
            <v>0</v>
          </cell>
          <cell r="H733">
            <v>2072.4</v>
          </cell>
          <cell r="I733" t="str">
            <v>D</v>
          </cell>
        </row>
        <row r="734">
          <cell r="A734" t="str">
            <v>52.10.01.07</v>
          </cell>
          <cell r="B734" t="str">
            <v>-</v>
          </cell>
          <cell r="C734" t="str">
            <v>Mat.Aux.-Outros</v>
          </cell>
          <cell r="D734">
            <v>1777.24</v>
          </cell>
          <cell r="E734" t="str">
            <v>D</v>
          </cell>
          <cell r="F734">
            <v>295.16000000000003</v>
          </cell>
          <cell r="G734">
            <v>0</v>
          </cell>
          <cell r="H734">
            <v>2072.4</v>
          </cell>
          <cell r="I734" t="str">
            <v>D</v>
          </cell>
        </row>
        <row r="735">
          <cell r="A735" t="str">
            <v>52.10.02.00</v>
          </cell>
          <cell r="B735" t="str">
            <v>-</v>
          </cell>
          <cell r="C735" t="str">
            <v>Materiais Aux. - Supr.Operacao</v>
          </cell>
          <cell r="D735">
            <v>773310.01</v>
          </cell>
          <cell r="E735" t="str">
            <v>D</v>
          </cell>
          <cell r="F735">
            <v>294171.45</v>
          </cell>
          <cell r="G735">
            <v>12691.15</v>
          </cell>
          <cell r="H735">
            <v>1054790.31</v>
          </cell>
          <cell r="I735" t="str">
            <v>D</v>
          </cell>
        </row>
        <row r="736">
          <cell r="A736" t="str">
            <v>52.10.02.01</v>
          </cell>
          <cell r="B736" t="str">
            <v>-</v>
          </cell>
          <cell r="C736" t="str">
            <v>Mat.Aux-Explosivos</v>
          </cell>
          <cell r="D736">
            <v>51674.03</v>
          </cell>
          <cell r="E736" t="str">
            <v>D</v>
          </cell>
          <cell r="F736">
            <v>32384.26</v>
          </cell>
          <cell r="G736">
            <v>0</v>
          </cell>
          <cell r="H736">
            <v>84058.29</v>
          </cell>
          <cell r="I736" t="str">
            <v>D</v>
          </cell>
        </row>
        <row r="737">
          <cell r="A737" t="str">
            <v>52.10.02.02</v>
          </cell>
          <cell r="B737" t="str">
            <v>-</v>
          </cell>
          <cell r="C737" t="str">
            <v>Mat.Aux-Materiais de Perfuracao</v>
          </cell>
          <cell r="D737">
            <v>34134.76</v>
          </cell>
          <cell r="E737" t="str">
            <v>D</v>
          </cell>
          <cell r="F737">
            <v>9704.57</v>
          </cell>
          <cell r="G737">
            <v>0</v>
          </cell>
          <cell r="H737">
            <v>43839.33</v>
          </cell>
          <cell r="I737" t="str">
            <v>D</v>
          </cell>
        </row>
        <row r="738">
          <cell r="A738" t="str">
            <v>52.10.02.03</v>
          </cell>
          <cell r="B738" t="str">
            <v>-</v>
          </cell>
          <cell r="C738" t="str">
            <v>Mat.Aux-Tubo Furacao</v>
          </cell>
          <cell r="D738">
            <v>2937.83</v>
          </cell>
          <cell r="E738" t="str">
            <v>D</v>
          </cell>
          <cell r="F738">
            <v>0</v>
          </cell>
          <cell r="G738">
            <v>0</v>
          </cell>
          <cell r="H738">
            <v>2937.83</v>
          </cell>
          <cell r="I738" t="str">
            <v>D</v>
          </cell>
        </row>
        <row r="739">
          <cell r="A739" t="str">
            <v>52.10.02.04</v>
          </cell>
          <cell r="B739" t="str">
            <v>-</v>
          </cell>
          <cell r="C739" t="str">
            <v>Mat.Aux-Barra Furacao</v>
          </cell>
          <cell r="D739">
            <v>63037.66</v>
          </cell>
          <cell r="E739" t="str">
            <v>D</v>
          </cell>
          <cell r="F739">
            <v>18333.36</v>
          </cell>
          <cell r="G739">
            <v>0</v>
          </cell>
          <cell r="H739">
            <v>81371.02</v>
          </cell>
          <cell r="I739" t="str">
            <v>D</v>
          </cell>
        </row>
        <row r="740">
          <cell r="A740" t="str">
            <v>52.10.02.05</v>
          </cell>
          <cell r="B740" t="str">
            <v>-</v>
          </cell>
          <cell r="C740" t="str">
            <v>Mat.Aux-Eletrodos</v>
          </cell>
          <cell r="D740">
            <v>104.43</v>
          </cell>
          <cell r="E740" t="str">
            <v>D</v>
          </cell>
          <cell r="F740">
            <v>129.69</v>
          </cell>
          <cell r="G740">
            <v>0</v>
          </cell>
          <cell r="H740">
            <v>234.12</v>
          </cell>
          <cell r="I740" t="str">
            <v>D</v>
          </cell>
        </row>
        <row r="741">
          <cell r="A741" t="str">
            <v>52.10.02.06</v>
          </cell>
          <cell r="B741" t="str">
            <v>-</v>
          </cell>
          <cell r="C741" t="str">
            <v>Mat.Aux-Camisa P/Eletrodo</v>
          </cell>
          <cell r="D741">
            <v>72042.5</v>
          </cell>
          <cell r="E741" t="str">
            <v>D</v>
          </cell>
          <cell r="F741">
            <v>15156.81</v>
          </cell>
          <cell r="G741">
            <v>59.77</v>
          </cell>
          <cell r="H741">
            <v>87139.54</v>
          </cell>
          <cell r="I741" t="str">
            <v>D</v>
          </cell>
        </row>
        <row r="742">
          <cell r="A742" t="str">
            <v>52.10.02.09</v>
          </cell>
          <cell r="B742" t="str">
            <v>-</v>
          </cell>
          <cell r="C742" t="str">
            <v>Mat.Aux de Protecao e Seguranca</v>
          </cell>
          <cell r="D742">
            <v>109649.4</v>
          </cell>
          <cell r="E742" t="str">
            <v>D</v>
          </cell>
          <cell r="F742">
            <v>47473.05</v>
          </cell>
          <cell r="G742">
            <v>7481.35</v>
          </cell>
          <cell r="H742">
            <v>149641.1</v>
          </cell>
          <cell r="I742" t="str">
            <v>D</v>
          </cell>
        </row>
        <row r="743">
          <cell r="A743" t="str">
            <v>52.10.02.10</v>
          </cell>
          <cell r="B743" t="str">
            <v>-</v>
          </cell>
          <cell r="C743" t="str">
            <v>Mat.Aux-Material P/ Limpeza</v>
          </cell>
          <cell r="D743">
            <v>395.64</v>
          </cell>
          <cell r="E743" t="str">
            <v>D</v>
          </cell>
          <cell r="F743">
            <v>0</v>
          </cell>
          <cell r="G743">
            <v>0</v>
          </cell>
          <cell r="H743">
            <v>395.64</v>
          </cell>
          <cell r="I743" t="str">
            <v>D</v>
          </cell>
        </row>
        <row r="744">
          <cell r="A744" t="str">
            <v>52.10.02.11</v>
          </cell>
          <cell r="B744" t="str">
            <v>-</v>
          </cell>
          <cell r="C744" t="str">
            <v>Mat.Aux-Material P/ Pintura</v>
          </cell>
          <cell r="D744">
            <v>5896.14</v>
          </cell>
          <cell r="E744" t="str">
            <v>D</v>
          </cell>
          <cell r="F744">
            <v>3291.04</v>
          </cell>
          <cell r="G744">
            <v>26.32</v>
          </cell>
          <cell r="H744">
            <v>9160.86</v>
          </cell>
          <cell r="I744" t="str">
            <v>D</v>
          </cell>
        </row>
        <row r="745">
          <cell r="A745" t="str">
            <v>52.10.02.13</v>
          </cell>
          <cell r="B745" t="str">
            <v>-</v>
          </cell>
          <cell r="C745" t="str">
            <v>Mat.Aux-Mater.e Utens.p/Laborat</v>
          </cell>
          <cell r="D745">
            <v>42039.49</v>
          </cell>
          <cell r="E745" t="str">
            <v>D</v>
          </cell>
          <cell r="F745">
            <v>15217.16</v>
          </cell>
          <cell r="G745">
            <v>233.92</v>
          </cell>
          <cell r="H745">
            <v>57022.73</v>
          </cell>
          <cell r="I745" t="str">
            <v>D</v>
          </cell>
        </row>
        <row r="746">
          <cell r="A746" t="str">
            <v>52.10.02.14</v>
          </cell>
          <cell r="B746" t="str">
            <v>-</v>
          </cell>
          <cell r="C746" t="str">
            <v>Mat.Aux-Ferramentas e Acessorios</v>
          </cell>
          <cell r="D746">
            <v>21050.83</v>
          </cell>
          <cell r="E746" t="str">
            <v>D</v>
          </cell>
          <cell r="F746">
            <v>5999.48</v>
          </cell>
          <cell r="G746">
            <v>11.8</v>
          </cell>
          <cell r="H746">
            <v>27038.51</v>
          </cell>
          <cell r="I746" t="str">
            <v>D</v>
          </cell>
        </row>
        <row r="747">
          <cell r="A747" t="str">
            <v>52.10.02.15</v>
          </cell>
          <cell r="B747" t="str">
            <v>-</v>
          </cell>
          <cell r="C747" t="str">
            <v>Mat.Aux-Abrasivos</v>
          </cell>
          <cell r="D747">
            <v>98509.06</v>
          </cell>
          <cell r="E747" t="str">
            <v>D</v>
          </cell>
          <cell r="F747">
            <v>60977.37</v>
          </cell>
          <cell r="G747">
            <v>265.37</v>
          </cell>
          <cell r="H747">
            <v>159221.06</v>
          </cell>
          <cell r="I747" t="str">
            <v>D</v>
          </cell>
        </row>
        <row r="748">
          <cell r="A748" t="str">
            <v>52.10.02.18</v>
          </cell>
          <cell r="B748" t="str">
            <v>-</v>
          </cell>
          <cell r="C748" t="str">
            <v>Mat.Aux-Pasta Soderberg</v>
          </cell>
          <cell r="D748">
            <v>170978.6</v>
          </cell>
          <cell r="E748" t="str">
            <v>D</v>
          </cell>
          <cell r="F748">
            <v>52271.17</v>
          </cell>
          <cell r="G748">
            <v>0</v>
          </cell>
          <cell r="H748">
            <v>223249.77</v>
          </cell>
          <cell r="I748" t="str">
            <v>D</v>
          </cell>
        </row>
        <row r="749">
          <cell r="A749" t="str">
            <v>52.10.02.20</v>
          </cell>
          <cell r="B749" t="str">
            <v>-</v>
          </cell>
          <cell r="C749" t="str">
            <v>Mat.Aux-Gases</v>
          </cell>
          <cell r="D749">
            <v>1199.1300000000001</v>
          </cell>
          <cell r="E749" t="str">
            <v>D</v>
          </cell>
          <cell r="F749">
            <v>390.25</v>
          </cell>
          <cell r="G749">
            <v>0</v>
          </cell>
          <cell r="H749">
            <v>1589.38</v>
          </cell>
          <cell r="I749" t="str">
            <v>D</v>
          </cell>
        </row>
        <row r="750">
          <cell r="A750" t="str">
            <v>52.10.02.21</v>
          </cell>
          <cell r="B750" t="str">
            <v>-</v>
          </cell>
          <cell r="C750" t="str">
            <v>Mat.Aux-Melaco</v>
          </cell>
          <cell r="D750">
            <v>3898.85</v>
          </cell>
          <cell r="E750" t="str">
            <v>D</v>
          </cell>
          <cell r="F750">
            <v>2032.86</v>
          </cell>
          <cell r="G750">
            <v>653.41999999999996</v>
          </cell>
          <cell r="H750">
            <v>5278.29</v>
          </cell>
          <cell r="I750" t="str">
            <v>D</v>
          </cell>
        </row>
        <row r="751">
          <cell r="A751" t="str">
            <v>52.10.02.27</v>
          </cell>
          <cell r="B751" t="str">
            <v>-</v>
          </cell>
          <cell r="C751" t="str">
            <v>Mat.Aux-Bicas Para Corridas</v>
          </cell>
          <cell r="D751">
            <v>7721.93</v>
          </cell>
          <cell r="E751" t="str">
            <v>D</v>
          </cell>
          <cell r="F751">
            <v>0</v>
          </cell>
          <cell r="G751">
            <v>0</v>
          </cell>
          <cell r="H751">
            <v>7721.93</v>
          </cell>
          <cell r="I751" t="str">
            <v>D</v>
          </cell>
        </row>
        <row r="752">
          <cell r="A752" t="str">
            <v>52.10.02.31</v>
          </cell>
          <cell r="B752" t="str">
            <v>-</v>
          </cell>
          <cell r="C752" t="str">
            <v>Mat.Aux-Parafusos</v>
          </cell>
          <cell r="D752">
            <v>12824.19</v>
          </cell>
          <cell r="E752" t="str">
            <v>D</v>
          </cell>
          <cell r="F752">
            <v>3837.26</v>
          </cell>
          <cell r="G752">
            <v>7.14</v>
          </cell>
          <cell r="H752">
            <v>16654.310000000001</v>
          </cell>
          <cell r="I752" t="str">
            <v>D</v>
          </cell>
        </row>
        <row r="753">
          <cell r="A753" t="str">
            <v>52.10.02.33</v>
          </cell>
          <cell r="B753" t="str">
            <v>-</v>
          </cell>
          <cell r="C753" t="str">
            <v>Mat.Aux-Barras Roscadas</v>
          </cell>
          <cell r="D753">
            <v>703.34</v>
          </cell>
          <cell r="E753" t="str">
            <v>D</v>
          </cell>
          <cell r="F753">
            <v>0</v>
          </cell>
          <cell r="G753">
            <v>0</v>
          </cell>
          <cell r="H753">
            <v>703.34</v>
          </cell>
          <cell r="I753" t="str">
            <v>D</v>
          </cell>
        </row>
        <row r="754">
          <cell r="A754" t="str">
            <v>52.10.02.36</v>
          </cell>
          <cell r="B754" t="str">
            <v>-</v>
          </cell>
          <cell r="C754" t="str">
            <v>Outros Materiais Auxiliares</v>
          </cell>
          <cell r="D754">
            <v>52489.67</v>
          </cell>
          <cell r="E754" t="str">
            <v>D</v>
          </cell>
          <cell r="F754">
            <v>16623.490000000002</v>
          </cell>
          <cell r="G754">
            <v>0</v>
          </cell>
          <cell r="H754">
            <v>69113.16</v>
          </cell>
          <cell r="I754" t="str">
            <v>D</v>
          </cell>
        </row>
        <row r="756">
          <cell r="A756" t="str">
            <v>-----------</v>
          </cell>
          <cell r="B756" t="str">
            <v>--</v>
          </cell>
          <cell r="C756" t="str">
            <v>-------------------------------------------------------------------</v>
          </cell>
          <cell r="D756" t="str">
            <v>-------------------</v>
          </cell>
          <cell r="E756" t="str">
            <v>-</v>
          </cell>
          <cell r="F756" t="str">
            <v>-------------------</v>
          </cell>
          <cell r="G756" t="e">
            <v>#NAME?</v>
          </cell>
          <cell r="H756" t="str">
            <v>07AB - 1.00.01.068</v>
          </cell>
        </row>
        <row r="757">
          <cell r="A757" t="str">
            <v>_x000C_----------</v>
          </cell>
          <cell r="B757" t="str">
            <v>--</v>
          </cell>
          <cell r="C757" t="str">
            <v>-------------------------------------------------------------------</v>
          </cell>
          <cell r="D757" t="str">
            <v>-------------------</v>
          </cell>
          <cell r="E757" t="str">
            <v>-</v>
          </cell>
          <cell r="F757" t="str">
            <v>-------------------</v>
          </cell>
          <cell r="G757" t="str">
            <v>-------------------</v>
          </cell>
          <cell r="H757" t="str">
            <v>------ Página:</v>
          </cell>
          <cell r="I757">
            <v>1</v>
          </cell>
        </row>
        <row r="758">
          <cell r="A758" t="str">
            <v>Urucum Mine</v>
          </cell>
          <cell r="B758" t="str">
            <v>ra</v>
          </cell>
          <cell r="C758" t="str">
            <v>ção S.A</v>
          </cell>
          <cell r="H758" t="str">
            <v>Balancete</v>
          </cell>
        </row>
        <row r="759">
          <cell r="A759" t="str">
            <v>Período: 01</v>
          </cell>
          <cell r="B759" t="str">
            <v>/0</v>
          </cell>
          <cell r="C759" t="str">
            <v>4/2008 A 30/04/2008 -----------------------------------------------</v>
          </cell>
          <cell r="D759" t="str">
            <v>-------------------</v>
          </cell>
          <cell r="E759" t="str">
            <v>-</v>
          </cell>
          <cell r="F759" t="str">
            <v>-------------------</v>
          </cell>
          <cell r="G759" t="str">
            <v>-------------------</v>
          </cell>
          <cell r="H759" t="str">
            <v>06/05/2008 - 09:0</v>
          </cell>
          <cell r="I759">
            <v>6</v>
          </cell>
        </row>
        <row r="761">
          <cell r="A761" t="str">
            <v>Título</v>
          </cell>
          <cell r="D761" t="str">
            <v>Saldo Inicial</v>
          </cell>
          <cell r="F761" t="str">
            <v>Débito</v>
          </cell>
          <cell r="G761" t="str">
            <v>Crédito</v>
          </cell>
          <cell r="H761" t="str">
            <v>Saldo Final</v>
          </cell>
        </row>
        <row r="762">
          <cell r="A762" t="str">
            <v>-----------</v>
          </cell>
          <cell r="B762" t="str">
            <v>--</v>
          </cell>
          <cell r="C762" t="str">
            <v>-------------------------------------------------------------------</v>
          </cell>
          <cell r="D762" t="str">
            <v>-----------------</v>
          </cell>
          <cell r="F762" t="str">
            <v>------------------</v>
          </cell>
          <cell r="G762" t="str">
            <v>------------------</v>
          </cell>
          <cell r="H762" t="str">
            <v>-----------------</v>
          </cell>
        </row>
        <row r="763">
          <cell r="A763" t="str">
            <v>52.10.02.37</v>
          </cell>
          <cell r="B763" t="str">
            <v>-</v>
          </cell>
          <cell r="C763" t="str">
            <v>Material Medico/Odontol/Veterin</v>
          </cell>
          <cell r="D763">
            <v>5055.4799999999996</v>
          </cell>
          <cell r="E763" t="str">
            <v>D</v>
          </cell>
          <cell r="F763">
            <v>2629.69</v>
          </cell>
          <cell r="G763">
            <v>600.5</v>
          </cell>
          <cell r="H763">
            <v>7084.67</v>
          </cell>
          <cell r="I763" t="str">
            <v>D</v>
          </cell>
        </row>
        <row r="764">
          <cell r="A764" t="str">
            <v>52.10.02.38</v>
          </cell>
          <cell r="B764" t="str">
            <v>-</v>
          </cell>
          <cell r="C764" t="str">
            <v>Artigos Limpeza/Higiene Pessoal</v>
          </cell>
          <cell r="D764">
            <v>1470.39</v>
          </cell>
          <cell r="E764" t="str">
            <v>D</v>
          </cell>
          <cell r="F764">
            <v>1662.19</v>
          </cell>
          <cell r="G764">
            <v>571.55999999999995</v>
          </cell>
          <cell r="H764">
            <v>2561.02</v>
          </cell>
          <cell r="I764" t="str">
            <v>D</v>
          </cell>
        </row>
        <row r="765">
          <cell r="A765" t="str">
            <v>52.10.02.39</v>
          </cell>
          <cell r="B765" t="str">
            <v>-</v>
          </cell>
          <cell r="C765" t="str">
            <v>Material P/Escritorio</v>
          </cell>
          <cell r="D765">
            <v>9933.73</v>
          </cell>
          <cell r="E765" t="str">
            <v>D</v>
          </cell>
          <cell r="F765">
            <v>4753.3599999999997</v>
          </cell>
          <cell r="G765">
            <v>2780</v>
          </cell>
          <cell r="H765">
            <v>11907.09</v>
          </cell>
          <cell r="I765" t="str">
            <v>D</v>
          </cell>
        </row>
        <row r="766">
          <cell r="A766" t="str">
            <v>52.10.02.40</v>
          </cell>
          <cell r="B766" t="str">
            <v>-</v>
          </cell>
          <cell r="C766" t="str">
            <v>Uniformes</v>
          </cell>
          <cell r="D766">
            <v>5562.93</v>
          </cell>
          <cell r="E766" t="str">
            <v>D</v>
          </cell>
          <cell r="F766">
            <v>1304.3900000000001</v>
          </cell>
          <cell r="G766">
            <v>0</v>
          </cell>
          <cell r="H766">
            <v>6867.32</v>
          </cell>
          <cell r="I766" t="str">
            <v>D</v>
          </cell>
        </row>
        <row r="767">
          <cell r="A767" t="str">
            <v>52.10.04.00</v>
          </cell>
          <cell r="B767" t="str">
            <v>-</v>
          </cell>
          <cell r="C767" t="str">
            <v>Materiais Auxiliares - Embalagem</v>
          </cell>
          <cell r="D767">
            <v>15194.75</v>
          </cell>
          <cell r="E767" t="str">
            <v>D</v>
          </cell>
          <cell r="F767">
            <v>0</v>
          </cell>
          <cell r="G767">
            <v>0</v>
          </cell>
          <cell r="H767">
            <v>15194.75</v>
          </cell>
          <cell r="I767" t="str">
            <v>D</v>
          </cell>
        </row>
        <row r="768">
          <cell r="A768" t="str">
            <v>52.10.04.06</v>
          </cell>
          <cell r="B768" t="str">
            <v>-</v>
          </cell>
          <cell r="C768" t="str">
            <v>Outros Materiais de Embalagem</v>
          </cell>
          <cell r="D768">
            <v>15194.75</v>
          </cell>
          <cell r="E768" t="str">
            <v>D</v>
          </cell>
          <cell r="F768">
            <v>0</v>
          </cell>
          <cell r="G768">
            <v>0</v>
          </cell>
          <cell r="H768">
            <v>15194.75</v>
          </cell>
          <cell r="I768" t="str">
            <v>D</v>
          </cell>
        </row>
        <row r="769">
          <cell r="A769" t="str">
            <v>52.10.05.00</v>
          </cell>
          <cell r="B769" t="str">
            <v>-</v>
          </cell>
          <cell r="C769" t="str">
            <v>Combustiveis</v>
          </cell>
          <cell r="D769">
            <v>226958.02</v>
          </cell>
          <cell r="E769" t="str">
            <v>D</v>
          </cell>
          <cell r="F769">
            <v>71663.070000000007</v>
          </cell>
          <cell r="G769">
            <v>16000</v>
          </cell>
          <cell r="H769">
            <v>282621.09000000003</v>
          </cell>
          <cell r="I769" t="str">
            <v>D</v>
          </cell>
        </row>
        <row r="770">
          <cell r="A770" t="str">
            <v>52.10.05.05</v>
          </cell>
          <cell r="B770" t="str">
            <v>-</v>
          </cell>
          <cell r="C770" t="str">
            <v>Combustiveis-Oleo Diesel</v>
          </cell>
          <cell r="D770">
            <v>99513.48</v>
          </cell>
          <cell r="E770" t="str">
            <v>D</v>
          </cell>
          <cell r="F770">
            <v>45601.2</v>
          </cell>
          <cell r="G770">
            <v>16000</v>
          </cell>
          <cell r="H770">
            <v>129114.68</v>
          </cell>
          <cell r="I770" t="str">
            <v>D</v>
          </cell>
        </row>
        <row r="771">
          <cell r="A771" t="str">
            <v>52.10.05.06</v>
          </cell>
          <cell r="B771" t="str">
            <v>-</v>
          </cell>
          <cell r="C771" t="str">
            <v>Combustiveis-Gasolina</v>
          </cell>
          <cell r="D771">
            <v>24978.35</v>
          </cell>
          <cell r="E771" t="str">
            <v>D</v>
          </cell>
          <cell r="F771">
            <v>7615.61</v>
          </cell>
          <cell r="G771">
            <v>0</v>
          </cell>
          <cell r="H771">
            <v>32593.96</v>
          </cell>
          <cell r="I771" t="str">
            <v>D</v>
          </cell>
        </row>
        <row r="772">
          <cell r="A772" t="str">
            <v>52.10.05.07</v>
          </cell>
          <cell r="B772" t="str">
            <v>-</v>
          </cell>
          <cell r="C772" t="str">
            <v>Combustiveis-Alcool</v>
          </cell>
          <cell r="D772">
            <v>18.149999999999999</v>
          </cell>
          <cell r="E772" t="str">
            <v>D</v>
          </cell>
          <cell r="F772">
            <v>0</v>
          </cell>
          <cell r="G772">
            <v>0</v>
          </cell>
          <cell r="H772">
            <v>18.149999999999999</v>
          </cell>
          <cell r="I772" t="str">
            <v>D</v>
          </cell>
        </row>
        <row r="773">
          <cell r="A773" t="str">
            <v>52.10.05.10</v>
          </cell>
          <cell r="B773" t="str">
            <v>-</v>
          </cell>
          <cell r="C773" t="str">
            <v>Combustiveis-Oleo Roto Atlas</v>
          </cell>
          <cell r="D773">
            <v>102448.04</v>
          </cell>
          <cell r="E773" t="str">
            <v>D</v>
          </cell>
          <cell r="F773">
            <v>18446.259999999998</v>
          </cell>
          <cell r="G773">
            <v>0</v>
          </cell>
          <cell r="H773">
            <v>120894.3</v>
          </cell>
          <cell r="I773" t="str">
            <v>D</v>
          </cell>
        </row>
        <row r="774">
          <cell r="A774" t="str">
            <v>53.00.00.00</v>
          </cell>
          <cell r="B774" t="str">
            <v>-</v>
          </cell>
          <cell r="C774" t="str">
            <v>Materias Primas</v>
          </cell>
          <cell r="D774">
            <v>2255672.41</v>
          </cell>
          <cell r="E774" t="str">
            <v>D</v>
          </cell>
          <cell r="F774">
            <v>884798.17</v>
          </cell>
          <cell r="G774">
            <v>15405.74</v>
          </cell>
          <cell r="H774">
            <v>3125064.84</v>
          </cell>
          <cell r="I774" t="str">
            <v>D</v>
          </cell>
        </row>
        <row r="775">
          <cell r="A775" t="str">
            <v>53.01.00.00</v>
          </cell>
          <cell r="B775" t="str">
            <v>-</v>
          </cell>
          <cell r="C775" t="str">
            <v>Materias Primas</v>
          </cell>
          <cell r="D775">
            <v>2255672.41</v>
          </cell>
          <cell r="E775" t="str">
            <v>D</v>
          </cell>
          <cell r="F775">
            <v>884798.17</v>
          </cell>
          <cell r="G775">
            <v>15405.74</v>
          </cell>
          <cell r="H775">
            <v>3125064.84</v>
          </cell>
          <cell r="I775" t="str">
            <v>D</v>
          </cell>
        </row>
        <row r="776">
          <cell r="A776" t="str">
            <v>53.01.01.00</v>
          </cell>
          <cell r="B776" t="str">
            <v>-</v>
          </cell>
          <cell r="C776" t="str">
            <v>Minerios</v>
          </cell>
          <cell r="D776">
            <v>613651.03</v>
          </cell>
          <cell r="E776" t="str">
            <v>D</v>
          </cell>
          <cell r="F776">
            <v>244068.37</v>
          </cell>
          <cell r="G776">
            <v>0</v>
          </cell>
          <cell r="H776">
            <v>857719.4</v>
          </cell>
          <cell r="I776" t="str">
            <v>D</v>
          </cell>
        </row>
        <row r="777">
          <cell r="A777" t="str">
            <v>53.01.01.02</v>
          </cell>
          <cell r="B777" t="str">
            <v>-</v>
          </cell>
          <cell r="C777" t="str">
            <v>Minerios - Cias do Grupo</v>
          </cell>
          <cell r="D777">
            <v>613651.03</v>
          </cell>
          <cell r="E777" t="str">
            <v>D</v>
          </cell>
          <cell r="F777">
            <v>244068.37</v>
          </cell>
          <cell r="G777">
            <v>0</v>
          </cell>
          <cell r="H777">
            <v>857719.4</v>
          </cell>
          <cell r="I777" t="str">
            <v>D</v>
          </cell>
        </row>
        <row r="778">
          <cell r="A778" t="str">
            <v>53.01.05.00</v>
          </cell>
          <cell r="B778" t="str">
            <v>-</v>
          </cell>
          <cell r="C778" t="str">
            <v>Fundentes</v>
          </cell>
          <cell r="D778">
            <v>238957.05</v>
          </cell>
          <cell r="E778" t="str">
            <v>D</v>
          </cell>
          <cell r="F778">
            <v>76641.61</v>
          </cell>
          <cell r="G778">
            <v>1913.21</v>
          </cell>
          <cell r="H778">
            <v>313685.45</v>
          </cell>
          <cell r="I778" t="str">
            <v>D</v>
          </cell>
        </row>
        <row r="779">
          <cell r="A779" t="str">
            <v>53.01.05.01</v>
          </cell>
          <cell r="B779" t="str">
            <v>-</v>
          </cell>
          <cell r="C779" t="str">
            <v>Fundentes</v>
          </cell>
          <cell r="D779">
            <v>238957.05</v>
          </cell>
          <cell r="E779" t="str">
            <v>D</v>
          </cell>
          <cell r="F779">
            <v>76641.61</v>
          </cell>
          <cell r="G779">
            <v>1913.21</v>
          </cell>
          <cell r="H779">
            <v>313685.45</v>
          </cell>
          <cell r="I779" t="str">
            <v>D</v>
          </cell>
        </row>
        <row r="780">
          <cell r="A780" t="str">
            <v>53.01.10.00</v>
          </cell>
          <cell r="B780" t="str">
            <v>-</v>
          </cell>
          <cell r="C780" t="str">
            <v>Redutores</v>
          </cell>
          <cell r="D780">
            <v>1316895.42</v>
          </cell>
          <cell r="E780" t="str">
            <v>D</v>
          </cell>
          <cell r="F780">
            <v>552790.23</v>
          </cell>
          <cell r="G780">
            <v>13247.14</v>
          </cell>
          <cell r="H780">
            <v>1856438.51</v>
          </cell>
          <cell r="I780" t="str">
            <v>D</v>
          </cell>
        </row>
        <row r="781">
          <cell r="A781" t="str">
            <v>53.01.10.02</v>
          </cell>
          <cell r="B781" t="str">
            <v>-</v>
          </cell>
          <cell r="C781" t="str">
            <v>Coque Metalurgico</v>
          </cell>
          <cell r="D781">
            <v>933075.56</v>
          </cell>
          <cell r="E781" t="str">
            <v>D</v>
          </cell>
          <cell r="F781">
            <v>391921.91999999998</v>
          </cell>
          <cell r="G781">
            <v>10104.780000000001</v>
          </cell>
          <cell r="H781">
            <v>1314892.7</v>
          </cell>
          <cell r="I781" t="str">
            <v>D</v>
          </cell>
        </row>
        <row r="782">
          <cell r="A782" t="str">
            <v>53.01.10.03</v>
          </cell>
          <cell r="B782" t="str">
            <v>-</v>
          </cell>
          <cell r="C782" t="str">
            <v>Outros Redutores</v>
          </cell>
          <cell r="D782">
            <v>383819.86</v>
          </cell>
          <cell r="E782" t="str">
            <v>D</v>
          </cell>
          <cell r="F782">
            <v>160868.31</v>
          </cell>
          <cell r="G782">
            <v>3142.36</v>
          </cell>
          <cell r="H782">
            <v>541545.81000000006</v>
          </cell>
          <cell r="I782" t="str">
            <v>D</v>
          </cell>
        </row>
        <row r="783">
          <cell r="A783" t="str">
            <v>53.01.40.00</v>
          </cell>
          <cell r="B783" t="str">
            <v>-</v>
          </cell>
          <cell r="C783" t="str">
            <v>Producao Propria</v>
          </cell>
          <cell r="D783">
            <v>86168.91</v>
          </cell>
          <cell r="E783" t="str">
            <v>D</v>
          </cell>
          <cell r="F783">
            <v>11297.96</v>
          </cell>
          <cell r="G783">
            <v>245.39</v>
          </cell>
          <cell r="H783">
            <v>97221.48</v>
          </cell>
          <cell r="I783" t="str">
            <v>D</v>
          </cell>
        </row>
        <row r="784">
          <cell r="A784" t="str">
            <v>53.01.40.01</v>
          </cell>
          <cell r="B784" t="str">
            <v>-</v>
          </cell>
          <cell r="C784" t="str">
            <v>Producao Propria</v>
          </cell>
          <cell r="D784">
            <v>86168.91</v>
          </cell>
          <cell r="E784" t="str">
            <v>D</v>
          </cell>
          <cell r="F784">
            <v>11297.96</v>
          </cell>
          <cell r="G784">
            <v>245.39</v>
          </cell>
          <cell r="H784">
            <v>97221.48</v>
          </cell>
          <cell r="I784" t="str">
            <v>D</v>
          </cell>
        </row>
        <row r="785">
          <cell r="A785" t="str">
            <v>54.00.00.00</v>
          </cell>
          <cell r="B785" t="str">
            <v>-</v>
          </cell>
          <cell r="C785" t="str">
            <v>Tributos/Contribuicoes</v>
          </cell>
          <cell r="D785">
            <v>819910.61</v>
          </cell>
          <cell r="E785" t="str">
            <v>D</v>
          </cell>
          <cell r="F785">
            <v>561445.51</v>
          </cell>
          <cell r="G785">
            <v>154.26</v>
          </cell>
          <cell r="H785">
            <v>1381201.86</v>
          </cell>
          <cell r="I785" t="str">
            <v>D</v>
          </cell>
        </row>
        <row r="786">
          <cell r="A786" t="str">
            <v>54.01.00.00</v>
          </cell>
          <cell r="B786" t="str">
            <v>-</v>
          </cell>
          <cell r="C786" t="str">
            <v>Tributos/Contribuicoes</v>
          </cell>
          <cell r="D786">
            <v>819910.61</v>
          </cell>
          <cell r="E786" t="str">
            <v>D</v>
          </cell>
          <cell r="F786">
            <v>561445.51</v>
          </cell>
          <cell r="G786">
            <v>154.26</v>
          </cell>
          <cell r="H786">
            <v>1381201.86</v>
          </cell>
          <cell r="I786" t="str">
            <v>D</v>
          </cell>
        </row>
        <row r="787">
          <cell r="A787" t="str">
            <v>54.01.01.00</v>
          </cell>
          <cell r="B787" t="str">
            <v>-</v>
          </cell>
          <cell r="C787" t="str">
            <v>Imposto Territorial Rural</v>
          </cell>
          <cell r="D787">
            <v>2050.2800000000002</v>
          </cell>
          <cell r="E787" t="str">
            <v>D</v>
          </cell>
          <cell r="F787">
            <v>648.22</v>
          </cell>
          <cell r="G787">
            <v>0</v>
          </cell>
          <cell r="H787">
            <v>2698.5</v>
          </cell>
          <cell r="I787" t="str">
            <v>D</v>
          </cell>
        </row>
        <row r="788">
          <cell r="A788" t="str">
            <v>54.01.01.01</v>
          </cell>
          <cell r="B788" t="str">
            <v>-</v>
          </cell>
          <cell r="C788" t="str">
            <v>Imposto Territorial Rural</v>
          </cell>
          <cell r="D788">
            <v>2050.2800000000002</v>
          </cell>
          <cell r="E788" t="str">
            <v>D</v>
          </cell>
          <cell r="F788">
            <v>648.22</v>
          </cell>
          <cell r="G788">
            <v>0</v>
          </cell>
          <cell r="H788">
            <v>2698.5</v>
          </cell>
          <cell r="I788" t="str">
            <v>D</v>
          </cell>
        </row>
        <row r="789">
          <cell r="A789" t="str">
            <v>54.01.15.00</v>
          </cell>
          <cell r="B789" t="str">
            <v>-</v>
          </cell>
          <cell r="C789" t="str">
            <v>Taxa Florestal</v>
          </cell>
          <cell r="D789">
            <v>4950</v>
          </cell>
          <cell r="E789" t="str">
            <v>D</v>
          </cell>
          <cell r="F789">
            <v>0</v>
          </cell>
          <cell r="G789">
            <v>0</v>
          </cell>
          <cell r="H789">
            <v>4950</v>
          </cell>
          <cell r="I789" t="str">
            <v>D</v>
          </cell>
        </row>
        <row r="790">
          <cell r="A790" t="str">
            <v>54.01.15.01</v>
          </cell>
          <cell r="B790" t="str">
            <v>-</v>
          </cell>
          <cell r="C790" t="str">
            <v>Taxa Florestal</v>
          </cell>
          <cell r="D790">
            <v>4950</v>
          </cell>
          <cell r="E790" t="str">
            <v>D</v>
          </cell>
          <cell r="F790">
            <v>0</v>
          </cell>
          <cell r="G790">
            <v>0</v>
          </cell>
          <cell r="H790">
            <v>4950</v>
          </cell>
          <cell r="I790" t="str">
            <v>D</v>
          </cell>
        </row>
        <row r="791">
          <cell r="A791" t="str">
            <v>54.01.20.00</v>
          </cell>
          <cell r="B791" t="str">
            <v>-</v>
          </cell>
          <cell r="C791" t="str">
            <v>Outros Tributos Estaduais</v>
          </cell>
          <cell r="D791">
            <v>16536.849999999999</v>
          </cell>
          <cell r="E791" t="str">
            <v>D</v>
          </cell>
          <cell r="F791">
            <v>4167.8999999999996</v>
          </cell>
          <cell r="G791">
            <v>154.26</v>
          </cell>
          <cell r="H791">
            <v>20550.490000000002</v>
          </cell>
          <cell r="I791" t="str">
            <v>D</v>
          </cell>
        </row>
        <row r="792">
          <cell r="A792" t="str">
            <v>54.01.20.01</v>
          </cell>
          <cell r="B792" t="str">
            <v>-</v>
          </cell>
          <cell r="C792" t="str">
            <v>IPVA</v>
          </cell>
          <cell r="D792">
            <v>16197.59</v>
          </cell>
          <cell r="E792" t="str">
            <v>D</v>
          </cell>
          <cell r="F792">
            <v>163.54</v>
          </cell>
          <cell r="G792">
            <v>0</v>
          </cell>
          <cell r="H792">
            <v>16361.13</v>
          </cell>
          <cell r="I792" t="str">
            <v>D</v>
          </cell>
        </row>
        <row r="793">
          <cell r="A793" t="str">
            <v>54.01.20.02</v>
          </cell>
          <cell r="B793" t="str">
            <v>-</v>
          </cell>
          <cell r="C793" t="str">
            <v>Outros Tributos Estaduais</v>
          </cell>
          <cell r="D793">
            <v>339.26</v>
          </cell>
          <cell r="E793" t="str">
            <v>D</v>
          </cell>
          <cell r="F793">
            <v>4004.36</v>
          </cell>
          <cell r="G793">
            <v>154.26</v>
          </cell>
          <cell r="H793">
            <v>4189.3599999999997</v>
          </cell>
          <cell r="I793" t="str">
            <v>D</v>
          </cell>
        </row>
        <row r="794">
          <cell r="A794" t="str">
            <v>54.01.30.00</v>
          </cell>
          <cell r="B794" t="str">
            <v>-</v>
          </cell>
          <cell r="C794" t="str">
            <v>Imposto Predial-Territ e Taxas</v>
          </cell>
          <cell r="D794">
            <v>0</v>
          </cell>
          <cell r="F794">
            <v>21689.38</v>
          </cell>
          <cell r="G794">
            <v>0</v>
          </cell>
          <cell r="H794">
            <v>21689.38</v>
          </cell>
          <cell r="I794" t="str">
            <v>D</v>
          </cell>
        </row>
        <row r="795">
          <cell r="A795" t="str">
            <v>54.01.30.01</v>
          </cell>
          <cell r="B795" t="str">
            <v>-</v>
          </cell>
          <cell r="C795" t="str">
            <v>Imposto Predial-Territ e Taxas</v>
          </cell>
          <cell r="D795">
            <v>0</v>
          </cell>
          <cell r="F795">
            <v>21689.38</v>
          </cell>
          <cell r="G795">
            <v>0</v>
          </cell>
          <cell r="H795">
            <v>21689.38</v>
          </cell>
          <cell r="I795" t="str">
            <v>D</v>
          </cell>
        </row>
        <row r="796">
          <cell r="A796" t="str">
            <v>54.01.35.00</v>
          </cell>
          <cell r="B796" t="str">
            <v>-</v>
          </cell>
          <cell r="C796" t="str">
            <v>Outros Impostos Municipais</v>
          </cell>
          <cell r="D796">
            <v>3971.02</v>
          </cell>
          <cell r="E796" t="str">
            <v>D</v>
          </cell>
          <cell r="F796">
            <v>226.1</v>
          </cell>
          <cell r="G796">
            <v>0</v>
          </cell>
          <cell r="H796">
            <v>4197.12</v>
          </cell>
          <cell r="I796" t="str">
            <v>D</v>
          </cell>
        </row>
        <row r="797">
          <cell r="A797" t="str">
            <v>54.01.35.01</v>
          </cell>
          <cell r="B797" t="str">
            <v>-</v>
          </cell>
          <cell r="C797" t="str">
            <v>Outros Impostos Municipais</v>
          </cell>
          <cell r="D797">
            <v>3971.02</v>
          </cell>
          <cell r="E797" t="str">
            <v>D</v>
          </cell>
          <cell r="F797">
            <v>226.1</v>
          </cell>
          <cell r="G797">
            <v>0</v>
          </cell>
          <cell r="H797">
            <v>4197.12</v>
          </cell>
          <cell r="I797" t="str">
            <v>D</v>
          </cell>
        </row>
        <row r="798">
          <cell r="A798" t="str">
            <v>54.01.40.00</v>
          </cell>
          <cell r="B798" t="str">
            <v>-</v>
          </cell>
          <cell r="C798" t="str">
            <v>Contribuicoes</v>
          </cell>
          <cell r="D798">
            <v>29009.34</v>
          </cell>
          <cell r="E798" t="str">
            <v>D</v>
          </cell>
          <cell r="F798">
            <v>3048</v>
          </cell>
          <cell r="G798">
            <v>0</v>
          </cell>
          <cell r="H798">
            <v>32057.34</v>
          </cell>
          <cell r="I798" t="str">
            <v>D</v>
          </cell>
        </row>
        <row r="799">
          <cell r="A799" t="str">
            <v>54.01.40.01</v>
          </cell>
          <cell r="B799" t="str">
            <v>-</v>
          </cell>
          <cell r="C799" t="str">
            <v>Contrib p/Entidade de Classe</v>
          </cell>
          <cell r="D799">
            <v>29009.34</v>
          </cell>
          <cell r="E799" t="str">
            <v>D</v>
          </cell>
          <cell r="F799">
            <v>3048</v>
          </cell>
          <cell r="G799">
            <v>0</v>
          </cell>
          <cell r="H799">
            <v>32057.34</v>
          </cell>
          <cell r="I799" t="str">
            <v>D</v>
          </cell>
        </row>
        <row r="800">
          <cell r="A800" t="str">
            <v>54.01.45.00</v>
          </cell>
          <cell r="B800" t="str">
            <v>-</v>
          </cell>
          <cell r="C800" t="str">
            <v>Cfem-Contr Financ Explor Min</v>
          </cell>
          <cell r="D800">
            <v>763243.12</v>
          </cell>
          <cell r="E800" t="str">
            <v>D</v>
          </cell>
          <cell r="F800">
            <v>531665.91</v>
          </cell>
          <cell r="G800">
            <v>0</v>
          </cell>
          <cell r="H800">
            <v>1294909.03</v>
          </cell>
          <cell r="I800" t="str">
            <v>D</v>
          </cell>
        </row>
        <row r="801">
          <cell r="A801" t="str">
            <v>54.01.45.01</v>
          </cell>
          <cell r="B801" t="str">
            <v>-</v>
          </cell>
          <cell r="C801" t="str">
            <v>CFEM s/ Transferencia</v>
          </cell>
          <cell r="D801">
            <v>37749.72</v>
          </cell>
          <cell r="E801" t="str">
            <v>D</v>
          </cell>
          <cell r="F801">
            <v>8868.4500000000007</v>
          </cell>
          <cell r="G801">
            <v>0</v>
          </cell>
          <cell r="H801">
            <v>46618.17</v>
          </cell>
          <cell r="I801" t="str">
            <v>D</v>
          </cell>
        </row>
        <row r="802">
          <cell r="A802" t="str">
            <v>54.01.45.02</v>
          </cell>
          <cell r="B802" t="str">
            <v>-</v>
          </cell>
          <cell r="C802" t="str">
            <v>CFEM s/Vendas - MI</v>
          </cell>
          <cell r="D802">
            <v>204959.06</v>
          </cell>
          <cell r="E802" t="str">
            <v>D</v>
          </cell>
          <cell r="F802">
            <v>79347.33</v>
          </cell>
          <cell r="G802">
            <v>0</v>
          </cell>
          <cell r="H802">
            <v>284306.39</v>
          </cell>
          <cell r="I802" t="str">
            <v>D</v>
          </cell>
        </row>
        <row r="803">
          <cell r="A803" t="str">
            <v>54.01.45.03</v>
          </cell>
          <cell r="B803" t="str">
            <v>-</v>
          </cell>
          <cell r="C803" t="str">
            <v>CFEM s/Vendas Cias do Grupo - MI</v>
          </cell>
          <cell r="D803">
            <v>77797.98</v>
          </cell>
          <cell r="E803" t="str">
            <v>D</v>
          </cell>
          <cell r="F803">
            <v>79431</v>
          </cell>
          <cell r="G803">
            <v>0</v>
          </cell>
          <cell r="H803">
            <v>157228.98000000001</v>
          </cell>
          <cell r="I803" t="str">
            <v>D</v>
          </cell>
        </row>
        <row r="804">
          <cell r="A804" t="str">
            <v>54.01.45.05</v>
          </cell>
          <cell r="B804" t="str">
            <v>-</v>
          </cell>
          <cell r="C804" t="str">
            <v>CFEM s/Vendas Cias do Grupo - ME</v>
          </cell>
          <cell r="D804">
            <v>442736.36</v>
          </cell>
          <cell r="E804" t="str">
            <v>D</v>
          </cell>
          <cell r="F804">
            <v>364019.13</v>
          </cell>
          <cell r="G804">
            <v>0</v>
          </cell>
          <cell r="H804">
            <v>806755.49</v>
          </cell>
          <cell r="I804" t="str">
            <v>D</v>
          </cell>
        </row>
        <row r="805">
          <cell r="A805" t="str">
            <v>54.01.99.00</v>
          </cell>
          <cell r="B805" t="str">
            <v>-</v>
          </cell>
          <cell r="C805" t="str">
            <v>Impostos, Multas/Taxas Diversas</v>
          </cell>
          <cell r="D805">
            <v>150</v>
          </cell>
          <cell r="E805" t="str">
            <v>D</v>
          </cell>
          <cell r="F805">
            <v>0</v>
          </cell>
          <cell r="G805">
            <v>0</v>
          </cell>
          <cell r="H805">
            <v>150</v>
          </cell>
          <cell r="I805" t="str">
            <v>D</v>
          </cell>
        </row>
        <row r="806">
          <cell r="A806" t="str">
            <v>54.01.99.01</v>
          </cell>
          <cell r="B806" t="str">
            <v>-</v>
          </cell>
          <cell r="C806" t="str">
            <v>Impostos, Multas/Taxas Diversas</v>
          </cell>
          <cell r="D806">
            <v>150</v>
          </cell>
          <cell r="E806" t="str">
            <v>D</v>
          </cell>
          <cell r="F806">
            <v>0</v>
          </cell>
          <cell r="G806">
            <v>0</v>
          </cell>
          <cell r="H806">
            <v>150</v>
          </cell>
          <cell r="I806" t="str">
            <v>D</v>
          </cell>
        </row>
        <row r="807">
          <cell r="A807" t="str">
            <v>56.00.00.00</v>
          </cell>
          <cell r="B807" t="str">
            <v>-</v>
          </cell>
          <cell r="C807" t="str">
            <v>Servicos / Locacoes</v>
          </cell>
          <cell r="D807">
            <v>5476897.8200000003</v>
          </cell>
          <cell r="E807" t="str">
            <v>D</v>
          </cell>
          <cell r="F807">
            <v>2428700.1</v>
          </cell>
          <cell r="G807">
            <v>941510.42</v>
          </cell>
          <cell r="H807">
            <v>6964087.5</v>
          </cell>
          <cell r="I807" t="str">
            <v>D</v>
          </cell>
        </row>
        <row r="808">
          <cell r="A808" t="str">
            <v>56.01.00.00</v>
          </cell>
          <cell r="B808" t="str">
            <v>-</v>
          </cell>
          <cell r="C808" t="str">
            <v>Servicos / Locacoes</v>
          </cell>
          <cell r="D808">
            <v>1895785.54</v>
          </cell>
          <cell r="E808" t="str">
            <v>D</v>
          </cell>
          <cell r="F808">
            <v>1322545.05</v>
          </cell>
          <cell r="G808">
            <v>854278.36</v>
          </cell>
          <cell r="H808">
            <v>2364052.23</v>
          </cell>
          <cell r="I808" t="str">
            <v>D</v>
          </cell>
        </row>
        <row r="809">
          <cell r="A809" t="str">
            <v>56.01.20.00</v>
          </cell>
          <cell r="B809" t="str">
            <v>-</v>
          </cell>
          <cell r="C809" t="str">
            <v>Locacao de Bens Moveis</v>
          </cell>
          <cell r="D809">
            <v>10106.52</v>
          </cell>
          <cell r="E809" t="str">
            <v>D</v>
          </cell>
          <cell r="F809">
            <v>7319.88</v>
          </cell>
          <cell r="G809">
            <v>4000</v>
          </cell>
          <cell r="H809">
            <v>13426.4</v>
          </cell>
          <cell r="I809" t="str">
            <v>D</v>
          </cell>
        </row>
        <row r="810">
          <cell r="A810" t="str">
            <v>56.01.20.01</v>
          </cell>
          <cell r="B810" t="str">
            <v>-</v>
          </cell>
          <cell r="C810" t="str">
            <v>Aluguel Maquinas Reprografia</v>
          </cell>
          <cell r="D810">
            <v>10106.52</v>
          </cell>
          <cell r="E810" t="str">
            <v>D</v>
          </cell>
          <cell r="F810">
            <v>7283.88</v>
          </cell>
          <cell r="G810">
            <v>4000</v>
          </cell>
          <cell r="H810">
            <v>13390.4</v>
          </cell>
          <cell r="I810" t="str">
            <v>D</v>
          </cell>
        </row>
        <row r="811">
          <cell r="A811" t="str">
            <v>56.01.20.03</v>
          </cell>
          <cell r="B811" t="str">
            <v>-</v>
          </cell>
          <cell r="C811" t="str">
            <v>Aluguel Maquinas Escrit-Outras</v>
          </cell>
          <cell r="D811">
            <v>0</v>
          </cell>
          <cell r="F811">
            <v>36</v>
          </cell>
          <cell r="G811">
            <v>0</v>
          </cell>
          <cell r="H811">
            <v>36</v>
          </cell>
          <cell r="I811" t="str">
            <v>D</v>
          </cell>
        </row>
        <row r="812">
          <cell r="A812" t="str">
            <v>56.01.25.00</v>
          </cell>
          <cell r="B812" t="str">
            <v>-</v>
          </cell>
          <cell r="C812" t="str">
            <v>Aluguel de Veiculos</v>
          </cell>
          <cell r="D812">
            <v>140016.85</v>
          </cell>
          <cell r="E812" t="str">
            <v>D</v>
          </cell>
          <cell r="F812">
            <v>150237.31</v>
          </cell>
          <cell r="G812">
            <v>100000</v>
          </cell>
          <cell r="H812">
            <v>190254.16</v>
          </cell>
          <cell r="I812" t="str">
            <v>D</v>
          </cell>
        </row>
        <row r="813">
          <cell r="A813" t="str">
            <v>56.01.25.01</v>
          </cell>
          <cell r="B813" t="str">
            <v>-</v>
          </cell>
          <cell r="C813" t="str">
            <v>Aluguel de Veiculos Leves/Utilit</v>
          </cell>
          <cell r="D813">
            <v>140016.85</v>
          </cell>
          <cell r="E813" t="str">
            <v>D</v>
          </cell>
          <cell r="F813">
            <v>150237.31</v>
          </cell>
          <cell r="G813">
            <v>100000</v>
          </cell>
          <cell r="H813">
            <v>190254.16</v>
          </cell>
          <cell r="I813" t="str">
            <v>D</v>
          </cell>
        </row>
        <row r="814">
          <cell r="A814" t="str">
            <v>56.01.30.00</v>
          </cell>
          <cell r="B814" t="str">
            <v>-</v>
          </cell>
          <cell r="C814" t="str">
            <v>Aluguel de Equipamentos</v>
          </cell>
          <cell r="D814">
            <v>927211.61</v>
          </cell>
          <cell r="E814" t="str">
            <v>D</v>
          </cell>
          <cell r="F814">
            <v>1064082.1200000001</v>
          </cell>
          <cell r="G814">
            <v>522528.36</v>
          </cell>
          <cell r="H814">
            <v>1468765.37</v>
          </cell>
          <cell r="I814" t="str">
            <v>D</v>
          </cell>
        </row>
        <row r="815">
          <cell r="A815" t="str">
            <v>56.01.30.01</v>
          </cell>
          <cell r="B815" t="str">
            <v>-</v>
          </cell>
          <cell r="C815" t="str">
            <v>Alug.Trator/Pa Mec/Escav/Motoniv.</v>
          </cell>
          <cell r="D815">
            <v>272066.34000000003</v>
          </cell>
          <cell r="E815" t="str">
            <v>D</v>
          </cell>
          <cell r="F815">
            <v>321775.99</v>
          </cell>
          <cell r="G815">
            <v>142592.47</v>
          </cell>
          <cell r="H815">
            <v>451249.86</v>
          </cell>
          <cell r="I815" t="str">
            <v>D</v>
          </cell>
        </row>
        <row r="816">
          <cell r="A816" t="str">
            <v>56.01.30.03</v>
          </cell>
          <cell r="B816" t="str">
            <v>-</v>
          </cell>
          <cell r="C816" t="str">
            <v>Aluguel Outros Equipamentos</v>
          </cell>
          <cell r="D816">
            <v>655145.27</v>
          </cell>
          <cell r="E816" t="str">
            <v>D</v>
          </cell>
          <cell r="F816">
            <v>742306.13</v>
          </cell>
          <cell r="G816">
            <v>379935.89</v>
          </cell>
          <cell r="H816">
            <v>1017515.51</v>
          </cell>
          <cell r="I816" t="str">
            <v>D</v>
          </cell>
        </row>
        <row r="817">
          <cell r="A817" t="str">
            <v>56.01.35.00</v>
          </cell>
          <cell r="B817" t="str">
            <v>-</v>
          </cell>
          <cell r="C817" t="str">
            <v>Aluguel de Outros Bens Moveis</v>
          </cell>
          <cell r="D817">
            <v>1700.56</v>
          </cell>
          <cell r="E817" t="str">
            <v>D</v>
          </cell>
          <cell r="F817">
            <v>905.74</v>
          </cell>
          <cell r="G817">
            <v>0</v>
          </cell>
          <cell r="H817">
            <v>2606.3000000000002</v>
          </cell>
          <cell r="I817" t="str">
            <v>D</v>
          </cell>
        </row>
        <row r="818">
          <cell r="A818" t="str">
            <v>56.01.35.06</v>
          </cell>
          <cell r="B818" t="str">
            <v>-</v>
          </cell>
          <cell r="C818" t="str">
            <v>Aluguel de Outros Bens Moveis</v>
          </cell>
          <cell r="D818">
            <v>1700.56</v>
          </cell>
          <cell r="E818" t="str">
            <v>D</v>
          </cell>
          <cell r="F818">
            <v>905.74</v>
          </cell>
          <cell r="G818">
            <v>0</v>
          </cell>
          <cell r="H818">
            <v>2606.3000000000002</v>
          </cell>
          <cell r="I818" t="str">
            <v>D</v>
          </cell>
        </row>
        <row r="819">
          <cell r="A819" t="str">
            <v>56.01.50.00</v>
          </cell>
          <cell r="B819" t="str">
            <v>-</v>
          </cell>
          <cell r="C819" t="str">
            <v>Arrendamento de Instalacoes</v>
          </cell>
          <cell r="D819">
            <v>816750</v>
          </cell>
          <cell r="E819" t="str">
            <v>D</v>
          </cell>
          <cell r="F819">
            <v>100000</v>
          </cell>
          <cell r="G819">
            <v>227750</v>
          </cell>
          <cell r="H819">
            <v>689000</v>
          </cell>
          <cell r="I819" t="str">
            <v>D</v>
          </cell>
        </row>
        <row r="820">
          <cell r="A820" t="str">
            <v>56.01.50.02</v>
          </cell>
          <cell r="B820" t="str">
            <v>-</v>
          </cell>
          <cell r="C820" t="str">
            <v>Arrendamento de Instalações - Corumba</v>
          </cell>
          <cell r="D820">
            <v>816750</v>
          </cell>
          <cell r="E820" t="str">
            <v>D</v>
          </cell>
          <cell r="F820">
            <v>100000</v>
          </cell>
          <cell r="G820">
            <v>227750</v>
          </cell>
          <cell r="H820">
            <v>689000</v>
          </cell>
          <cell r="I820" t="str">
            <v>D</v>
          </cell>
        </row>
        <row r="821">
          <cell r="A821" t="str">
            <v>56.02.00.00</v>
          </cell>
          <cell r="B821" t="str">
            <v>-</v>
          </cell>
          <cell r="C821" t="str">
            <v>Locacoes / Servicos Publicos</v>
          </cell>
          <cell r="D821">
            <v>3581112.28</v>
          </cell>
          <cell r="E821" t="str">
            <v>D</v>
          </cell>
          <cell r="F821">
            <v>1106155.05</v>
          </cell>
          <cell r="G821">
            <v>87232.06</v>
          </cell>
          <cell r="H821">
            <v>4600035.2699999996</v>
          </cell>
          <cell r="I821" t="str">
            <v>D</v>
          </cell>
        </row>
        <row r="822">
          <cell r="A822" t="str">
            <v>56.02.01.00</v>
          </cell>
          <cell r="B822" t="str">
            <v>-</v>
          </cell>
          <cell r="C822" t="str">
            <v>Energia Eletrica</v>
          </cell>
          <cell r="D822">
            <v>3455875.28</v>
          </cell>
          <cell r="E822" t="str">
            <v>D</v>
          </cell>
          <cell r="F822">
            <v>1056016.21</v>
          </cell>
          <cell r="G822">
            <v>82989.179999999993</v>
          </cell>
          <cell r="H822">
            <v>4428902.3099999996</v>
          </cell>
          <cell r="I822" t="str">
            <v>D</v>
          </cell>
        </row>
        <row r="823">
          <cell r="A823" t="str">
            <v>56.02.01.01</v>
          </cell>
          <cell r="B823" t="str">
            <v>-</v>
          </cell>
          <cell r="C823" t="str">
            <v>Energia Eletrica - Demanda</v>
          </cell>
          <cell r="D823">
            <v>337988.5</v>
          </cell>
          <cell r="E823" t="str">
            <v>D</v>
          </cell>
          <cell r="F823">
            <v>193666.99</v>
          </cell>
          <cell r="G823">
            <v>65973.03</v>
          </cell>
          <cell r="H823">
            <v>465682.46</v>
          </cell>
          <cell r="I823" t="str">
            <v>D</v>
          </cell>
        </row>
        <row r="824">
          <cell r="A824" t="str">
            <v>56.02.01.02</v>
          </cell>
          <cell r="B824" t="str">
            <v>-</v>
          </cell>
          <cell r="C824" t="str">
            <v>Energia Eletrica - Consumo</v>
          </cell>
          <cell r="D824">
            <v>3117886.78</v>
          </cell>
          <cell r="E824" t="str">
            <v>D</v>
          </cell>
          <cell r="F824">
            <v>862349.22</v>
          </cell>
          <cell r="G824">
            <v>17016.150000000001</v>
          </cell>
          <cell r="H824">
            <v>3963219.85</v>
          </cell>
          <cell r="I824" t="str">
            <v>D</v>
          </cell>
        </row>
        <row r="825">
          <cell r="A825" t="str">
            <v>56.02.10.00</v>
          </cell>
          <cell r="B825" t="str">
            <v>-</v>
          </cell>
          <cell r="C825" t="str">
            <v>Agua e Esgoto</v>
          </cell>
          <cell r="D825">
            <v>14696.67</v>
          </cell>
          <cell r="E825" t="str">
            <v>D</v>
          </cell>
          <cell r="F825">
            <v>10155.69</v>
          </cell>
          <cell r="G825">
            <v>0</v>
          </cell>
          <cell r="H825">
            <v>24852.36</v>
          </cell>
          <cell r="I825" t="str">
            <v>D</v>
          </cell>
        </row>
        <row r="826">
          <cell r="A826" t="str">
            <v>56.02.10.01</v>
          </cell>
          <cell r="B826" t="str">
            <v>-</v>
          </cell>
          <cell r="C826" t="str">
            <v>Agua e Esgoto</v>
          </cell>
          <cell r="D826">
            <v>14696.67</v>
          </cell>
          <cell r="E826" t="str">
            <v>D</v>
          </cell>
          <cell r="F826">
            <v>10155.69</v>
          </cell>
          <cell r="G826">
            <v>0</v>
          </cell>
          <cell r="H826">
            <v>24852.36</v>
          </cell>
          <cell r="I826" t="str">
            <v>D</v>
          </cell>
        </row>
        <row r="827">
          <cell r="A827" t="str">
            <v>56.02.20.00</v>
          </cell>
          <cell r="B827" t="str">
            <v>-</v>
          </cell>
          <cell r="C827" t="str">
            <v>Comunicacoes</v>
          </cell>
          <cell r="D827">
            <v>110540.33</v>
          </cell>
          <cell r="E827" t="str">
            <v>D</v>
          </cell>
          <cell r="F827">
            <v>39983.15</v>
          </cell>
          <cell r="G827">
            <v>4242.88</v>
          </cell>
          <cell r="H827">
            <v>146280.6</v>
          </cell>
          <cell r="I827" t="str">
            <v>D</v>
          </cell>
        </row>
        <row r="828">
          <cell r="A828" t="str">
            <v>56.02.20.01</v>
          </cell>
          <cell r="B828" t="str">
            <v>-</v>
          </cell>
          <cell r="C828" t="str">
            <v>Telefone e Fax</v>
          </cell>
          <cell r="D828">
            <v>102300.37</v>
          </cell>
          <cell r="E828" t="str">
            <v>D</v>
          </cell>
          <cell r="F828">
            <v>34545.919999999998</v>
          </cell>
          <cell r="G828">
            <v>1442.88</v>
          </cell>
          <cell r="H828">
            <v>135403.41</v>
          </cell>
          <cell r="I828" t="str">
            <v>D</v>
          </cell>
        </row>
        <row r="829">
          <cell r="A829" t="str">
            <v>56.02.20.02</v>
          </cell>
          <cell r="B829" t="str">
            <v>-</v>
          </cell>
          <cell r="C829" t="str">
            <v>Telefax/Canal Comunicacao</v>
          </cell>
          <cell r="D829">
            <v>68.23</v>
          </cell>
          <cell r="E829" t="str">
            <v>D</v>
          </cell>
          <cell r="F829">
            <v>0</v>
          </cell>
          <cell r="G829">
            <v>0</v>
          </cell>
          <cell r="H829">
            <v>68.23</v>
          </cell>
          <cell r="I829" t="str">
            <v>D</v>
          </cell>
        </row>
        <row r="830">
          <cell r="A830" t="str">
            <v>56.02.20.03</v>
          </cell>
          <cell r="B830" t="str">
            <v>-</v>
          </cell>
          <cell r="C830" t="str">
            <v>Correios/Malotes</v>
          </cell>
          <cell r="D830">
            <v>8171.73</v>
          </cell>
          <cell r="E830" t="str">
            <v>D</v>
          </cell>
          <cell r="F830">
            <v>5388.91</v>
          </cell>
          <cell r="G830">
            <v>2800</v>
          </cell>
          <cell r="H830">
            <v>10760.64</v>
          </cell>
          <cell r="I830" t="str">
            <v>D</v>
          </cell>
        </row>
        <row r="831">
          <cell r="A831" t="str">
            <v>56.02.20.06</v>
          </cell>
          <cell r="B831" t="str">
            <v>-</v>
          </cell>
          <cell r="C831" t="str">
            <v>Outros Servicos de Comunicacao</v>
          </cell>
          <cell r="D831">
            <v>0</v>
          </cell>
          <cell r="F831">
            <v>48.32</v>
          </cell>
          <cell r="G831">
            <v>0</v>
          </cell>
          <cell r="H831">
            <v>48.32</v>
          </cell>
          <cell r="I831" t="str">
            <v>D</v>
          </cell>
        </row>
        <row r="832">
          <cell r="A832" t="str">
            <v>57.00.00.00</v>
          </cell>
          <cell r="B832" t="str">
            <v>-</v>
          </cell>
          <cell r="C832" t="str">
            <v>Servicos Contratados</v>
          </cell>
          <cell r="D832">
            <v>3961578.74</v>
          </cell>
          <cell r="E832" t="str">
            <v>D</v>
          </cell>
          <cell r="F832">
            <v>2836299.14</v>
          </cell>
          <cell r="G832">
            <v>1786347.39</v>
          </cell>
          <cell r="H832">
            <v>5011530.49</v>
          </cell>
          <cell r="I832" t="str">
            <v>D</v>
          </cell>
        </row>
        <row r="833">
          <cell r="A833" t="str">
            <v>57.01.00.00</v>
          </cell>
          <cell r="B833" t="str">
            <v>-</v>
          </cell>
          <cell r="C833" t="str">
            <v>Servicos Contratados</v>
          </cell>
          <cell r="D833">
            <v>3961578.74</v>
          </cell>
          <cell r="E833" t="str">
            <v>D</v>
          </cell>
          <cell r="F833">
            <v>2836299.14</v>
          </cell>
          <cell r="G833">
            <v>1786347.39</v>
          </cell>
          <cell r="H833">
            <v>5011530.49</v>
          </cell>
          <cell r="I833" t="str">
            <v>D</v>
          </cell>
        </row>
        <row r="834">
          <cell r="A834" t="str">
            <v>57.01.01.00</v>
          </cell>
          <cell r="B834" t="str">
            <v>-</v>
          </cell>
          <cell r="C834" t="str">
            <v>Empreitada a Preco Global</v>
          </cell>
          <cell r="D834">
            <v>550489.39</v>
          </cell>
          <cell r="E834" t="str">
            <v>D</v>
          </cell>
          <cell r="F834">
            <v>393679.19</v>
          </cell>
          <cell r="G834">
            <v>213226.06</v>
          </cell>
          <cell r="H834">
            <v>730942.52</v>
          </cell>
          <cell r="I834" t="str">
            <v>D</v>
          </cell>
        </row>
        <row r="835">
          <cell r="A835" t="str">
            <v>57.01.01.01</v>
          </cell>
          <cell r="B835" t="str">
            <v>-</v>
          </cell>
          <cell r="C835" t="str">
            <v>Empreitada a Preco Global</v>
          </cell>
          <cell r="D835">
            <v>550489.39</v>
          </cell>
          <cell r="E835" t="str">
            <v>D</v>
          </cell>
          <cell r="F835">
            <v>393679.19</v>
          </cell>
          <cell r="G835">
            <v>213226.06</v>
          </cell>
          <cell r="H835">
            <v>730942.52</v>
          </cell>
          <cell r="I835" t="str">
            <v>D</v>
          </cell>
        </row>
        <row r="836">
          <cell r="A836" t="str">
            <v>57.01.05.00</v>
          </cell>
          <cell r="B836" t="str">
            <v>-</v>
          </cell>
          <cell r="C836" t="str">
            <v>Empreitada a Preco Unitario</v>
          </cell>
          <cell r="D836">
            <v>155044.78</v>
          </cell>
          <cell r="E836" t="str">
            <v>D</v>
          </cell>
          <cell r="F836">
            <v>70542.899999999994</v>
          </cell>
          <cell r="G836">
            <v>42338</v>
          </cell>
          <cell r="H836">
            <v>183249.68</v>
          </cell>
          <cell r="I836" t="str">
            <v>D</v>
          </cell>
        </row>
        <row r="837">
          <cell r="A837" t="str">
            <v>57.01.05.01</v>
          </cell>
          <cell r="B837" t="str">
            <v>-</v>
          </cell>
          <cell r="C837" t="str">
            <v>Empreitada a Preco Unitario</v>
          </cell>
          <cell r="D837">
            <v>155044.78</v>
          </cell>
          <cell r="E837" t="str">
            <v>D</v>
          </cell>
          <cell r="F837">
            <v>70542.899999999994</v>
          </cell>
          <cell r="G837">
            <v>42338</v>
          </cell>
          <cell r="H837">
            <v>183249.68</v>
          </cell>
          <cell r="I837" t="str">
            <v>D</v>
          </cell>
        </row>
        <row r="838">
          <cell r="A838" t="str">
            <v>57.01.35.00</v>
          </cell>
          <cell r="B838" t="str">
            <v>-</v>
          </cell>
          <cell r="C838" t="str">
            <v>Auditoria Externa</v>
          </cell>
          <cell r="D838">
            <v>703.31</v>
          </cell>
          <cell r="E838" t="str">
            <v>D</v>
          </cell>
          <cell r="F838">
            <v>3516.55</v>
          </cell>
          <cell r="G838">
            <v>0</v>
          </cell>
          <cell r="H838">
            <v>4219.8599999999997</v>
          </cell>
          <cell r="I838" t="str">
            <v>D</v>
          </cell>
        </row>
        <row r="840">
          <cell r="A840" t="str">
            <v>-----------</v>
          </cell>
          <cell r="B840" t="str">
            <v>--</v>
          </cell>
          <cell r="C840" t="str">
            <v>-------------------------------------------------------------------</v>
          </cell>
          <cell r="D840" t="str">
            <v>-------------------</v>
          </cell>
          <cell r="E840" t="str">
            <v>-</v>
          </cell>
          <cell r="F840" t="str">
            <v>-------------------</v>
          </cell>
          <cell r="G840" t="e">
            <v>#NAME?</v>
          </cell>
          <cell r="H840" t="str">
            <v>07AB - 1.00.01.068</v>
          </cell>
        </row>
        <row r="841">
          <cell r="A841" t="str">
            <v>_x000C_----------</v>
          </cell>
          <cell r="B841" t="str">
            <v>--</v>
          </cell>
          <cell r="C841" t="str">
            <v>-------------------------------------------------------------------</v>
          </cell>
          <cell r="D841" t="str">
            <v>-------------------</v>
          </cell>
          <cell r="E841" t="str">
            <v>-</v>
          </cell>
          <cell r="F841" t="str">
            <v>-------------------</v>
          </cell>
          <cell r="G841" t="str">
            <v>-------------------</v>
          </cell>
          <cell r="H841" t="str">
            <v>------ Página:</v>
          </cell>
          <cell r="I841">
            <v>1</v>
          </cell>
        </row>
        <row r="842">
          <cell r="A842" t="str">
            <v>Urucum Mine</v>
          </cell>
          <cell r="B842" t="str">
            <v>ra</v>
          </cell>
          <cell r="C842" t="str">
            <v>ção S.A</v>
          </cell>
          <cell r="H842" t="str">
            <v>Balancete</v>
          </cell>
        </row>
        <row r="843">
          <cell r="A843" t="str">
            <v>Período: 01</v>
          </cell>
          <cell r="B843" t="str">
            <v>/0</v>
          </cell>
          <cell r="C843" t="str">
            <v>4/2008 A 30/04/2008 -----------------------------------------------</v>
          </cell>
          <cell r="D843" t="str">
            <v>-------------------</v>
          </cell>
          <cell r="E843" t="str">
            <v>-</v>
          </cell>
          <cell r="F843" t="str">
            <v>-------------------</v>
          </cell>
          <cell r="G843" t="str">
            <v>-------------------</v>
          </cell>
          <cell r="H843" t="str">
            <v>06/05/2008 - 09:0</v>
          </cell>
          <cell r="I843">
            <v>6</v>
          </cell>
        </row>
        <row r="845">
          <cell r="A845" t="str">
            <v>Título</v>
          </cell>
          <cell r="D845" t="str">
            <v>Saldo Inicial</v>
          </cell>
          <cell r="F845" t="str">
            <v>Débito</v>
          </cell>
          <cell r="G845" t="str">
            <v>Crédito</v>
          </cell>
          <cell r="H845" t="str">
            <v>Saldo Final</v>
          </cell>
        </row>
        <row r="846">
          <cell r="A846" t="str">
            <v>-----------</v>
          </cell>
          <cell r="B846" t="str">
            <v>--</v>
          </cell>
          <cell r="C846" t="str">
            <v>-------------------------------------------------------------------</v>
          </cell>
          <cell r="D846" t="str">
            <v>-----------------</v>
          </cell>
          <cell r="F846" t="str">
            <v>------------------</v>
          </cell>
          <cell r="G846" t="str">
            <v>------------------</v>
          </cell>
          <cell r="H846" t="str">
            <v>-----------------</v>
          </cell>
        </row>
        <row r="847">
          <cell r="A847" t="str">
            <v>57.01.35.01</v>
          </cell>
          <cell r="B847" t="str">
            <v>-</v>
          </cell>
          <cell r="C847" t="str">
            <v>Auditoria Externa</v>
          </cell>
          <cell r="D847">
            <v>703.31</v>
          </cell>
          <cell r="E847" t="str">
            <v>D</v>
          </cell>
          <cell r="F847">
            <v>3516.55</v>
          </cell>
          <cell r="G847">
            <v>0</v>
          </cell>
          <cell r="H847">
            <v>4219.8599999999997</v>
          </cell>
          <cell r="I847" t="str">
            <v>D</v>
          </cell>
        </row>
        <row r="848">
          <cell r="A848" t="str">
            <v>57.01.55.00</v>
          </cell>
          <cell r="B848" t="str">
            <v>-</v>
          </cell>
          <cell r="C848" t="str">
            <v>Extr/Benef/Movim de Minerio</v>
          </cell>
          <cell r="D848">
            <v>361687.71</v>
          </cell>
          <cell r="E848" t="str">
            <v>D</v>
          </cell>
          <cell r="F848">
            <v>332118.08</v>
          </cell>
          <cell r="G848">
            <v>247788.26</v>
          </cell>
          <cell r="H848">
            <v>446017.53</v>
          </cell>
          <cell r="I848" t="str">
            <v>D</v>
          </cell>
        </row>
        <row r="849">
          <cell r="A849" t="str">
            <v>57.01.55.01</v>
          </cell>
          <cell r="B849" t="str">
            <v>-</v>
          </cell>
          <cell r="C849" t="str">
            <v>Transporte Mang Mina-Pera</v>
          </cell>
          <cell r="D849">
            <v>361687.71</v>
          </cell>
          <cell r="E849" t="str">
            <v>D</v>
          </cell>
          <cell r="F849">
            <v>332118.08</v>
          </cell>
          <cell r="G849">
            <v>247788.26</v>
          </cell>
          <cell r="H849">
            <v>446017.53</v>
          </cell>
          <cell r="I849" t="str">
            <v>D</v>
          </cell>
        </row>
        <row r="850">
          <cell r="A850" t="str">
            <v>57.01.59.00</v>
          </cell>
          <cell r="B850" t="str">
            <v>-</v>
          </cell>
          <cell r="C850" t="str">
            <v>Servico Auxiliar Contratado</v>
          </cell>
          <cell r="D850">
            <v>1239074.1000000001</v>
          </cell>
          <cell r="E850" t="str">
            <v>D</v>
          </cell>
          <cell r="F850">
            <v>1067216.1299999999</v>
          </cell>
          <cell r="G850">
            <v>640844.79</v>
          </cell>
          <cell r="H850">
            <v>1665445.44</v>
          </cell>
          <cell r="I850" t="str">
            <v>D</v>
          </cell>
        </row>
        <row r="851">
          <cell r="A851" t="str">
            <v>57.01.59.01</v>
          </cell>
          <cell r="B851" t="str">
            <v>-</v>
          </cell>
          <cell r="C851" t="str">
            <v>Apoio a Mineracao</v>
          </cell>
          <cell r="D851">
            <v>691101.74</v>
          </cell>
          <cell r="E851" t="str">
            <v>D</v>
          </cell>
          <cell r="F851">
            <v>661234.93000000005</v>
          </cell>
          <cell r="G851">
            <v>385445.72</v>
          </cell>
          <cell r="H851">
            <v>966890.95</v>
          </cell>
          <cell r="I851" t="str">
            <v>D</v>
          </cell>
        </row>
        <row r="852">
          <cell r="A852" t="str">
            <v>57.01.59.05</v>
          </cell>
          <cell r="B852" t="str">
            <v>-</v>
          </cell>
          <cell r="C852" t="str">
            <v>Apoio a Movimentacao Interna</v>
          </cell>
          <cell r="D852">
            <v>471633.25</v>
          </cell>
          <cell r="E852" t="str">
            <v>D</v>
          </cell>
          <cell r="F852">
            <v>328642.84999999998</v>
          </cell>
          <cell r="G852">
            <v>173250</v>
          </cell>
          <cell r="H852">
            <v>627026.1</v>
          </cell>
          <cell r="I852" t="str">
            <v>D</v>
          </cell>
        </row>
        <row r="853">
          <cell r="A853" t="str">
            <v>57.01.59.06</v>
          </cell>
          <cell r="B853" t="str">
            <v>-</v>
          </cell>
          <cell r="C853" t="str">
            <v>Apoio a Conservacao e Limpeza</v>
          </cell>
          <cell r="D853">
            <v>37479.22</v>
          </cell>
          <cell r="E853" t="str">
            <v>D</v>
          </cell>
          <cell r="F853">
            <v>38739.61</v>
          </cell>
          <cell r="G853">
            <v>38739.61</v>
          </cell>
          <cell r="H853">
            <v>37479.22</v>
          </cell>
          <cell r="I853" t="str">
            <v>D</v>
          </cell>
        </row>
        <row r="854">
          <cell r="A854" t="str">
            <v>57.01.59.10</v>
          </cell>
          <cell r="B854" t="str">
            <v>-</v>
          </cell>
          <cell r="C854" t="str">
            <v>Apoio a Operacao</v>
          </cell>
          <cell r="D854">
            <v>38859.89</v>
          </cell>
          <cell r="E854" t="str">
            <v>D</v>
          </cell>
          <cell r="F854">
            <v>38598.74</v>
          </cell>
          <cell r="G854">
            <v>43409.46</v>
          </cell>
          <cell r="H854">
            <v>34049.17</v>
          </cell>
          <cell r="I854" t="str">
            <v>D</v>
          </cell>
        </row>
        <row r="855">
          <cell r="A855" t="str">
            <v>57.01.71.00</v>
          </cell>
          <cell r="B855" t="str">
            <v>-</v>
          </cell>
          <cell r="C855" t="str">
            <v>Outros Servicos Operacionais</v>
          </cell>
          <cell r="D855">
            <v>580.79999999999995</v>
          </cell>
          <cell r="E855" t="str">
            <v>D</v>
          </cell>
          <cell r="F855">
            <v>0</v>
          </cell>
          <cell r="G855">
            <v>0</v>
          </cell>
          <cell r="H855">
            <v>580.79999999999995</v>
          </cell>
          <cell r="I855" t="str">
            <v>D</v>
          </cell>
        </row>
        <row r="856">
          <cell r="A856" t="str">
            <v>57.01.71.02</v>
          </cell>
          <cell r="B856" t="str">
            <v>-</v>
          </cell>
          <cell r="C856" t="str">
            <v>Serv.Oper.de Equip/Veic. Pesados</v>
          </cell>
          <cell r="D856">
            <v>580.79999999999995</v>
          </cell>
          <cell r="E856" t="str">
            <v>D</v>
          </cell>
          <cell r="F856">
            <v>0</v>
          </cell>
          <cell r="G856">
            <v>0</v>
          </cell>
          <cell r="H856">
            <v>580.79999999999995</v>
          </cell>
          <cell r="I856" t="str">
            <v>D</v>
          </cell>
        </row>
        <row r="857">
          <cell r="A857" t="str">
            <v>57.01.72.00</v>
          </cell>
          <cell r="B857" t="str">
            <v>-</v>
          </cell>
          <cell r="C857" t="str">
            <v>Limpeza/Conserv de Instalacoes</v>
          </cell>
          <cell r="D857">
            <v>123928.98</v>
          </cell>
          <cell r="E857" t="str">
            <v>D</v>
          </cell>
          <cell r="F857">
            <v>67392.259999999995</v>
          </cell>
          <cell r="G857">
            <v>18550</v>
          </cell>
          <cell r="H857">
            <v>172771.24</v>
          </cell>
          <cell r="I857" t="str">
            <v>D</v>
          </cell>
        </row>
        <row r="858">
          <cell r="A858" t="str">
            <v>57.01.72.01</v>
          </cell>
          <cell r="B858" t="str">
            <v>-</v>
          </cell>
          <cell r="C858" t="str">
            <v>Limp/Cons Predios/Dependencias</v>
          </cell>
          <cell r="D858">
            <v>37165.26</v>
          </cell>
          <cell r="E858" t="str">
            <v>D</v>
          </cell>
          <cell r="F858">
            <v>38965.26</v>
          </cell>
          <cell r="G858">
            <v>0</v>
          </cell>
          <cell r="H858">
            <v>76130.52</v>
          </cell>
          <cell r="I858" t="str">
            <v>D</v>
          </cell>
        </row>
        <row r="859">
          <cell r="A859" t="str">
            <v>57.01.72.02</v>
          </cell>
          <cell r="B859" t="str">
            <v>-</v>
          </cell>
          <cell r="C859" t="str">
            <v>Limp/Man.Civil Instal/Via Acesso</v>
          </cell>
          <cell r="D859">
            <v>40153.71</v>
          </cell>
          <cell r="E859" t="str">
            <v>D</v>
          </cell>
          <cell r="F859">
            <v>21877</v>
          </cell>
          <cell r="G859">
            <v>12000</v>
          </cell>
          <cell r="H859">
            <v>50030.71</v>
          </cell>
          <cell r="I859" t="str">
            <v>D</v>
          </cell>
        </row>
        <row r="860">
          <cell r="A860" t="str">
            <v>57.01.72.07</v>
          </cell>
          <cell r="B860" t="str">
            <v>-</v>
          </cell>
          <cell r="C860" t="str">
            <v>Limp./Desass.Barragens</v>
          </cell>
          <cell r="D860">
            <v>104.69</v>
          </cell>
          <cell r="E860" t="str">
            <v>D</v>
          </cell>
          <cell r="F860">
            <v>0</v>
          </cell>
          <cell r="G860">
            <v>0</v>
          </cell>
          <cell r="H860">
            <v>104.69</v>
          </cell>
          <cell r="I860" t="str">
            <v>D</v>
          </cell>
        </row>
        <row r="861">
          <cell r="A861" t="str">
            <v>57.01.72.16</v>
          </cell>
          <cell r="B861" t="str">
            <v>-</v>
          </cell>
          <cell r="C861" t="str">
            <v>Limp/Conserv de Instalac-Outros</v>
          </cell>
          <cell r="D861">
            <v>46505.32</v>
          </cell>
          <cell r="E861" t="str">
            <v>D</v>
          </cell>
          <cell r="F861">
            <v>6550</v>
          </cell>
          <cell r="G861">
            <v>6550</v>
          </cell>
          <cell r="H861">
            <v>46505.32</v>
          </cell>
          <cell r="I861" t="str">
            <v>D</v>
          </cell>
        </row>
        <row r="862">
          <cell r="A862" t="str">
            <v>57.01.73.00</v>
          </cell>
          <cell r="B862" t="str">
            <v>-</v>
          </cell>
          <cell r="C862" t="str">
            <v>Manutencao e Reparo de Veiculo</v>
          </cell>
          <cell r="D862">
            <v>6634.4</v>
          </cell>
          <cell r="E862" t="str">
            <v>D</v>
          </cell>
          <cell r="F862">
            <v>0</v>
          </cell>
          <cell r="G862">
            <v>0</v>
          </cell>
          <cell r="H862">
            <v>6634.4</v>
          </cell>
          <cell r="I862" t="str">
            <v>D</v>
          </cell>
        </row>
        <row r="863">
          <cell r="A863" t="str">
            <v>57.01.73.01</v>
          </cell>
          <cell r="B863" t="str">
            <v>-</v>
          </cell>
          <cell r="C863" t="str">
            <v>Manut.e Reparo Veic. Rodoviarios</v>
          </cell>
          <cell r="D863">
            <v>6634.4</v>
          </cell>
          <cell r="E863" t="str">
            <v>D</v>
          </cell>
          <cell r="F863">
            <v>0</v>
          </cell>
          <cell r="G863">
            <v>0</v>
          </cell>
          <cell r="H863">
            <v>6634.4</v>
          </cell>
          <cell r="I863" t="str">
            <v>D</v>
          </cell>
        </row>
        <row r="864">
          <cell r="A864" t="str">
            <v>57.01.75.00</v>
          </cell>
          <cell r="B864" t="str">
            <v>-</v>
          </cell>
          <cell r="C864" t="str">
            <v>Manut/Rep Maquinas e Equipament</v>
          </cell>
          <cell r="D864">
            <v>420445.86</v>
          </cell>
          <cell r="E864" t="str">
            <v>D</v>
          </cell>
          <cell r="F864">
            <v>199797.67</v>
          </cell>
          <cell r="G864">
            <v>299398.46000000002</v>
          </cell>
          <cell r="H864">
            <v>320845.07</v>
          </cell>
          <cell r="I864" t="str">
            <v>D</v>
          </cell>
        </row>
        <row r="865">
          <cell r="A865" t="str">
            <v>57.01.75.01</v>
          </cell>
          <cell r="B865" t="str">
            <v>-</v>
          </cell>
          <cell r="C865" t="str">
            <v>Calibrac e Aferic de Equipament</v>
          </cell>
          <cell r="D865">
            <v>2514.6799999999998</v>
          </cell>
          <cell r="E865" t="str">
            <v>D</v>
          </cell>
          <cell r="F865">
            <v>0</v>
          </cell>
          <cell r="G865">
            <v>0</v>
          </cell>
          <cell r="H865">
            <v>2514.6799999999998</v>
          </cell>
          <cell r="I865" t="str">
            <v>D</v>
          </cell>
        </row>
        <row r="866">
          <cell r="A866" t="str">
            <v>57.01.75.02</v>
          </cell>
          <cell r="B866" t="str">
            <v>-</v>
          </cell>
          <cell r="C866" t="str">
            <v>Manut de Maquinas e Equipament</v>
          </cell>
          <cell r="D866">
            <v>113391.02</v>
          </cell>
          <cell r="E866" t="str">
            <v>D</v>
          </cell>
          <cell r="F866">
            <v>22167.88</v>
          </cell>
          <cell r="G866">
            <v>73000</v>
          </cell>
          <cell r="H866">
            <v>62558.9</v>
          </cell>
          <cell r="I866" t="str">
            <v>D</v>
          </cell>
        </row>
        <row r="867">
          <cell r="A867" t="str">
            <v>57.01.75.03</v>
          </cell>
          <cell r="B867" t="str">
            <v>-</v>
          </cell>
          <cell r="C867" t="str">
            <v>Manutencao Eletrica</v>
          </cell>
          <cell r="D867">
            <v>1089</v>
          </cell>
          <cell r="E867" t="str">
            <v>D</v>
          </cell>
          <cell r="F867">
            <v>9400</v>
          </cell>
          <cell r="G867">
            <v>0</v>
          </cell>
          <cell r="H867">
            <v>10489</v>
          </cell>
          <cell r="I867" t="str">
            <v>D</v>
          </cell>
        </row>
        <row r="868">
          <cell r="A868" t="str">
            <v>57.01.75.05</v>
          </cell>
          <cell r="B868" t="str">
            <v>-</v>
          </cell>
          <cell r="C868" t="str">
            <v>Manutencao Predial</v>
          </cell>
          <cell r="D868">
            <v>937</v>
          </cell>
          <cell r="E868" t="str">
            <v>D</v>
          </cell>
          <cell r="F868">
            <v>0</v>
          </cell>
          <cell r="G868">
            <v>0</v>
          </cell>
          <cell r="H868">
            <v>937</v>
          </cell>
          <cell r="I868" t="str">
            <v>D</v>
          </cell>
        </row>
        <row r="869">
          <cell r="A869" t="str">
            <v>57.01.75.10</v>
          </cell>
          <cell r="B869" t="str">
            <v>-</v>
          </cell>
          <cell r="C869" t="str">
            <v>Manut. Motores e Bombas</v>
          </cell>
          <cell r="D869">
            <v>221219.94</v>
          </cell>
          <cell r="E869" t="str">
            <v>D</v>
          </cell>
          <cell r="F869">
            <v>71757.820000000007</v>
          </cell>
          <cell r="G869">
            <v>176561.46</v>
          </cell>
          <cell r="H869">
            <v>116416.3</v>
          </cell>
          <cell r="I869" t="str">
            <v>D</v>
          </cell>
        </row>
        <row r="870">
          <cell r="A870" t="str">
            <v>57.01.75.12</v>
          </cell>
          <cell r="B870" t="str">
            <v>-</v>
          </cell>
          <cell r="C870" t="str">
            <v>Manutencao Reparo Cilindros</v>
          </cell>
          <cell r="D870">
            <v>29837</v>
          </cell>
          <cell r="E870" t="str">
            <v>D</v>
          </cell>
          <cell r="F870">
            <v>22045.89</v>
          </cell>
          <cell r="G870">
            <v>29837</v>
          </cell>
          <cell r="H870">
            <v>22045.89</v>
          </cell>
          <cell r="I870" t="str">
            <v>D</v>
          </cell>
        </row>
        <row r="871">
          <cell r="A871" t="str">
            <v>57.01.75.14</v>
          </cell>
          <cell r="B871" t="str">
            <v>-</v>
          </cell>
          <cell r="C871" t="str">
            <v>Isolamento Termico</v>
          </cell>
          <cell r="D871">
            <v>143.22</v>
          </cell>
          <cell r="E871" t="str">
            <v>D</v>
          </cell>
          <cell r="F871">
            <v>0</v>
          </cell>
          <cell r="G871">
            <v>0</v>
          </cell>
          <cell r="H871">
            <v>143.22</v>
          </cell>
          <cell r="I871" t="str">
            <v>D</v>
          </cell>
        </row>
        <row r="872">
          <cell r="A872" t="str">
            <v>57.01.75.15</v>
          </cell>
          <cell r="B872" t="str">
            <v>-</v>
          </cell>
          <cell r="C872" t="str">
            <v>Man/Rep Maq. e Equipament-Outros</v>
          </cell>
          <cell r="D872">
            <v>51314</v>
          </cell>
          <cell r="E872" t="str">
            <v>D</v>
          </cell>
          <cell r="F872">
            <v>74426.080000000002</v>
          </cell>
          <cell r="G872">
            <v>20000</v>
          </cell>
          <cell r="H872">
            <v>105740.08</v>
          </cell>
          <cell r="I872" t="str">
            <v>D</v>
          </cell>
        </row>
        <row r="873">
          <cell r="A873" t="str">
            <v>57.01.77.00</v>
          </cell>
          <cell r="B873" t="str">
            <v>-</v>
          </cell>
          <cell r="C873" t="str">
            <v>Outros Servs Conserv/Manutencao</v>
          </cell>
          <cell r="D873">
            <v>163915.4</v>
          </cell>
          <cell r="E873" t="str">
            <v>D</v>
          </cell>
          <cell r="F873">
            <v>78241.91</v>
          </cell>
          <cell r="G873">
            <v>74103.33</v>
          </cell>
          <cell r="H873">
            <v>168053.98</v>
          </cell>
          <cell r="I873" t="str">
            <v>D</v>
          </cell>
        </row>
        <row r="874">
          <cell r="A874" t="str">
            <v>57.01.77.01</v>
          </cell>
          <cell r="B874" t="str">
            <v>-</v>
          </cell>
          <cell r="C874" t="str">
            <v>Serv.Conserv./Manut.Pneus</v>
          </cell>
          <cell r="D874">
            <v>60370.19</v>
          </cell>
          <cell r="E874" t="str">
            <v>D</v>
          </cell>
          <cell r="F874">
            <v>49216.91</v>
          </cell>
          <cell r="G874">
            <v>53500</v>
          </cell>
          <cell r="H874">
            <v>56087.1</v>
          </cell>
          <cell r="I874" t="str">
            <v>D</v>
          </cell>
        </row>
        <row r="875">
          <cell r="A875" t="str">
            <v>57.01.77.06</v>
          </cell>
          <cell r="B875" t="str">
            <v>-</v>
          </cell>
          <cell r="C875" t="str">
            <v>Man. Equip Segur/Comb Incendio</v>
          </cell>
          <cell r="D875">
            <v>4240</v>
          </cell>
          <cell r="E875" t="str">
            <v>D</v>
          </cell>
          <cell r="F875">
            <v>1490</v>
          </cell>
          <cell r="G875">
            <v>0</v>
          </cell>
          <cell r="H875">
            <v>5730</v>
          </cell>
          <cell r="I875" t="str">
            <v>D</v>
          </cell>
        </row>
        <row r="876">
          <cell r="A876" t="str">
            <v>57.01.77.07</v>
          </cell>
          <cell r="B876" t="str">
            <v>-</v>
          </cell>
          <cell r="C876" t="str">
            <v>Manut Apar/Centrais Refrigeracao</v>
          </cell>
          <cell r="D876">
            <v>58985.21</v>
          </cell>
          <cell r="E876" t="str">
            <v>D</v>
          </cell>
          <cell r="F876">
            <v>27000</v>
          </cell>
          <cell r="G876">
            <v>20003.330000000002</v>
          </cell>
          <cell r="H876">
            <v>65981.88</v>
          </cell>
          <cell r="I876" t="str">
            <v>D</v>
          </cell>
        </row>
        <row r="877">
          <cell r="A877" t="str">
            <v>57.01.77.10</v>
          </cell>
          <cell r="B877" t="str">
            <v>-</v>
          </cell>
          <cell r="C877" t="str">
            <v>Outros Servs Conserv/Manut</v>
          </cell>
          <cell r="D877">
            <v>40320</v>
          </cell>
          <cell r="E877" t="str">
            <v>D</v>
          </cell>
          <cell r="F877">
            <v>535</v>
          </cell>
          <cell r="G877">
            <v>600</v>
          </cell>
          <cell r="H877">
            <v>40255</v>
          </cell>
          <cell r="I877" t="str">
            <v>D</v>
          </cell>
        </row>
        <row r="878">
          <cell r="A878" t="str">
            <v>57.01.79.00</v>
          </cell>
          <cell r="B878" t="str">
            <v>-</v>
          </cell>
          <cell r="C878" t="str">
            <v>Locomocao Transp Sede/Residenc</v>
          </cell>
          <cell r="D878">
            <v>313835.46999999997</v>
          </cell>
          <cell r="E878" t="str">
            <v>D</v>
          </cell>
          <cell r="F878">
            <v>227219.45</v>
          </cell>
          <cell r="G878">
            <v>115000</v>
          </cell>
          <cell r="H878">
            <v>426054.92</v>
          </cell>
          <cell r="I878" t="str">
            <v>D</v>
          </cell>
        </row>
        <row r="879">
          <cell r="A879" t="str">
            <v>57.01.79.01</v>
          </cell>
          <cell r="B879" t="str">
            <v>-</v>
          </cell>
          <cell r="C879" t="str">
            <v>Locomocao Transp Sede/Residenc</v>
          </cell>
          <cell r="D879">
            <v>313835.46999999997</v>
          </cell>
          <cell r="E879" t="str">
            <v>D</v>
          </cell>
          <cell r="F879">
            <v>227219.45</v>
          </cell>
          <cell r="G879">
            <v>115000</v>
          </cell>
          <cell r="H879">
            <v>426054.92</v>
          </cell>
          <cell r="I879" t="str">
            <v>D</v>
          </cell>
        </row>
        <row r="880">
          <cell r="A880" t="str">
            <v>57.01.80.00</v>
          </cell>
          <cell r="B880" t="str">
            <v>-</v>
          </cell>
          <cell r="C880" t="str">
            <v>Treinamento Externo</v>
          </cell>
          <cell r="D880">
            <v>1432.14</v>
          </cell>
          <cell r="E880" t="str">
            <v>D</v>
          </cell>
          <cell r="F880">
            <v>5665.67</v>
          </cell>
          <cell r="G880">
            <v>0</v>
          </cell>
          <cell r="H880">
            <v>7097.81</v>
          </cell>
          <cell r="I880" t="str">
            <v>D</v>
          </cell>
        </row>
        <row r="881">
          <cell r="A881" t="str">
            <v>57.01.80.01</v>
          </cell>
          <cell r="B881" t="str">
            <v>-</v>
          </cell>
          <cell r="C881" t="str">
            <v>Treinamento no Pais</v>
          </cell>
          <cell r="D881">
            <v>1432.14</v>
          </cell>
          <cell r="E881" t="str">
            <v>D</v>
          </cell>
          <cell r="F881">
            <v>5665.67</v>
          </cell>
          <cell r="G881">
            <v>0</v>
          </cell>
          <cell r="H881">
            <v>7097.81</v>
          </cell>
          <cell r="I881" t="str">
            <v>D</v>
          </cell>
        </row>
        <row r="882">
          <cell r="A882" t="str">
            <v>57.01.81.00</v>
          </cell>
          <cell r="B882" t="str">
            <v>-</v>
          </cell>
          <cell r="C882" t="str">
            <v>Alimentacao</v>
          </cell>
          <cell r="D882">
            <v>247624.82</v>
          </cell>
          <cell r="E882" t="str">
            <v>D</v>
          </cell>
          <cell r="F882">
            <v>196992.07</v>
          </cell>
          <cell r="G882">
            <v>111991.88</v>
          </cell>
          <cell r="H882">
            <v>332625.01</v>
          </cell>
          <cell r="I882" t="str">
            <v>D</v>
          </cell>
        </row>
        <row r="883">
          <cell r="A883" t="str">
            <v>57.01.81.01</v>
          </cell>
          <cell r="B883" t="str">
            <v>-</v>
          </cell>
          <cell r="C883" t="str">
            <v>Alimentacao</v>
          </cell>
          <cell r="D883">
            <v>247624.82</v>
          </cell>
          <cell r="E883" t="str">
            <v>D</v>
          </cell>
          <cell r="F883">
            <v>196992.07</v>
          </cell>
          <cell r="G883">
            <v>111991.88</v>
          </cell>
          <cell r="H883">
            <v>332625.01</v>
          </cell>
          <cell r="I883" t="str">
            <v>D</v>
          </cell>
        </row>
        <row r="884">
          <cell r="A884" t="str">
            <v>57.01.82.00</v>
          </cell>
          <cell r="B884" t="str">
            <v>-</v>
          </cell>
          <cell r="C884" t="str">
            <v>Assist Medica Odontologica</v>
          </cell>
          <cell r="D884">
            <v>40470.42</v>
          </cell>
          <cell r="E884" t="str">
            <v>D</v>
          </cell>
          <cell r="F884">
            <v>12297.28</v>
          </cell>
          <cell r="G884">
            <v>0</v>
          </cell>
          <cell r="H884">
            <v>52767.7</v>
          </cell>
          <cell r="I884" t="str">
            <v>D</v>
          </cell>
        </row>
        <row r="885">
          <cell r="A885" t="str">
            <v>57.01.82.04</v>
          </cell>
          <cell r="B885" t="str">
            <v>-</v>
          </cell>
          <cell r="C885" t="str">
            <v>Assist Medica Odontolog-Outros</v>
          </cell>
          <cell r="D885">
            <v>40470.42</v>
          </cell>
          <cell r="E885" t="str">
            <v>D</v>
          </cell>
          <cell r="F885">
            <v>12297.28</v>
          </cell>
          <cell r="G885">
            <v>0</v>
          </cell>
          <cell r="H885">
            <v>52767.7</v>
          </cell>
          <cell r="I885" t="str">
            <v>D</v>
          </cell>
        </row>
        <row r="886">
          <cell r="A886" t="str">
            <v>57.01.85.00</v>
          </cell>
          <cell r="B886" t="str">
            <v>-</v>
          </cell>
          <cell r="C886" t="str">
            <v>Vigilancia e Seguranca</v>
          </cell>
          <cell r="D886">
            <v>133633.74</v>
          </cell>
          <cell r="E886" t="str">
            <v>D</v>
          </cell>
          <cell r="F886">
            <v>44544.58</v>
          </cell>
          <cell r="G886">
            <v>0</v>
          </cell>
          <cell r="H886">
            <v>178178.32</v>
          </cell>
          <cell r="I886" t="str">
            <v>D</v>
          </cell>
        </row>
        <row r="887">
          <cell r="A887" t="str">
            <v>57.01.85.01</v>
          </cell>
          <cell r="B887" t="str">
            <v>-</v>
          </cell>
          <cell r="C887" t="str">
            <v>Vigilancia e Seguranca</v>
          </cell>
          <cell r="D887">
            <v>133633.74</v>
          </cell>
          <cell r="E887" t="str">
            <v>D</v>
          </cell>
          <cell r="F887">
            <v>44544.58</v>
          </cell>
          <cell r="G887">
            <v>0</v>
          </cell>
          <cell r="H887">
            <v>178178.32</v>
          </cell>
          <cell r="I887" t="str">
            <v>D</v>
          </cell>
        </row>
        <row r="888">
          <cell r="A888" t="str">
            <v>57.01.87.00</v>
          </cell>
          <cell r="B888" t="str">
            <v>-</v>
          </cell>
          <cell r="C888" t="str">
            <v>Suporte e Manut de Informatica</v>
          </cell>
          <cell r="D888">
            <v>23809.27</v>
          </cell>
          <cell r="E888" t="str">
            <v>D</v>
          </cell>
          <cell r="F888">
            <v>1997.97</v>
          </cell>
          <cell r="G888">
            <v>0</v>
          </cell>
          <cell r="H888">
            <v>25807.24</v>
          </cell>
          <cell r="I888" t="str">
            <v>D</v>
          </cell>
        </row>
        <row r="889">
          <cell r="A889" t="str">
            <v>57.01.87.01</v>
          </cell>
          <cell r="B889" t="str">
            <v>-</v>
          </cell>
          <cell r="C889" t="str">
            <v>Suporte e Manut de Informatica</v>
          </cell>
          <cell r="D889">
            <v>23809.27</v>
          </cell>
          <cell r="E889" t="str">
            <v>D</v>
          </cell>
          <cell r="F889">
            <v>1997.97</v>
          </cell>
          <cell r="G889">
            <v>0</v>
          </cell>
          <cell r="H889">
            <v>25807.24</v>
          </cell>
          <cell r="I889" t="str">
            <v>D</v>
          </cell>
        </row>
        <row r="890">
          <cell r="A890" t="str">
            <v>57.01.89.00</v>
          </cell>
          <cell r="B890" t="str">
            <v>-</v>
          </cell>
          <cell r="C890" t="str">
            <v>Outros Servicos</v>
          </cell>
          <cell r="D890">
            <v>178268.15</v>
          </cell>
          <cell r="E890" t="str">
            <v>D</v>
          </cell>
          <cell r="F890">
            <v>135077.43</v>
          </cell>
          <cell r="G890">
            <v>23106.61</v>
          </cell>
          <cell r="H890">
            <v>290238.96999999997</v>
          </cell>
          <cell r="I890" t="str">
            <v>D</v>
          </cell>
        </row>
        <row r="891">
          <cell r="A891" t="str">
            <v>57.01.89.01</v>
          </cell>
          <cell r="B891" t="str">
            <v>-</v>
          </cell>
          <cell r="C891" t="str">
            <v>Serv.Graficos/Encadernacao</v>
          </cell>
          <cell r="D891">
            <v>670.27</v>
          </cell>
          <cell r="E891" t="str">
            <v>D</v>
          </cell>
          <cell r="F891">
            <v>300</v>
          </cell>
          <cell r="G891">
            <v>0</v>
          </cell>
          <cell r="H891">
            <v>970.27</v>
          </cell>
          <cell r="I891" t="str">
            <v>D</v>
          </cell>
        </row>
        <row r="892">
          <cell r="A892" t="str">
            <v>57.01.89.02</v>
          </cell>
          <cell r="B892" t="str">
            <v>-</v>
          </cell>
          <cell r="C892" t="str">
            <v>Confec.Chave/Carimb/Rep.Fechad</v>
          </cell>
          <cell r="D892">
            <v>650</v>
          </cell>
          <cell r="E892" t="str">
            <v>D</v>
          </cell>
          <cell r="F892">
            <v>800</v>
          </cell>
          <cell r="G892">
            <v>350</v>
          </cell>
          <cell r="H892">
            <v>1100</v>
          </cell>
          <cell r="I892" t="str">
            <v>D</v>
          </cell>
        </row>
        <row r="893">
          <cell r="A893" t="str">
            <v>57.01.89.03</v>
          </cell>
          <cell r="B893" t="str">
            <v>-</v>
          </cell>
          <cell r="C893" t="str">
            <v>Serv. Lavanderia</v>
          </cell>
          <cell r="D893">
            <v>189.3</v>
          </cell>
          <cell r="E893" t="str">
            <v>D</v>
          </cell>
          <cell r="F893">
            <v>221.1</v>
          </cell>
          <cell r="G893">
            <v>0</v>
          </cell>
          <cell r="H893">
            <v>410.4</v>
          </cell>
          <cell r="I893" t="str">
            <v>D</v>
          </cell>
        </row>
        <row r="894">
          <cell r="A894" t="str">
            <v>57.01.89.07</v>
          </cell>
          <cell r="B894" t="str">
            <v>-</v>
          </cell>
          <cell r="C894" t="str">
            <v>Confec.Placas/Quadros/Molduras</v>
          </cell>
          <cell r="D894">
            <v>5103.2299999999996</v>
          </cell>
          <cell r="E894" t="str">
            <v>D</v>
          </cell>
          <cell r="F894">
            <v>3140.07</v>
          </cell>
          <cell r="G894">
            <v>0</v>
          </cell>
          <cell r="H894">
            <v>8243.2999999999993</v>
          </cell>
          <cell r="I894" t="str">
            <v>D</v>
          </cell>
        </row>
        <row r="895">
          <cell r="A895" t="str">
            <v>57.01.89.10</v>
          </cell>
          <cell r="B895" t="str">
            <v>-</v>
          </cell>
          <cell r="C895" t="str">
            <v>Serv. Administrativos/Apoio</v>
          </cell>
          <cell r="D895">
            <v>1097.5999999999999</v>
          </cell>
          <cell r="E895" t="str">
            <v>D</v>
          </cell>
          <cell r="F895">
            <v>508.6</v>
          </cell>
          <cell r="G895">
            <v>450</v>
          </cell>
          <cell r="H895">
            <v>1156.2</v>
          </cell>
          <cell r="I895" t="str">
            <v>D</v>
          </cell>
        </row>
        <row r="896">
          <cell r="A896" t="str">
            <v>57.01.89.25</v>
          </cell>
          <cell r="B896" t="str">
            <v>-</v>
          </cell>
          <cell r="C896" t="str">
            <v>Serv.Prestados por Coligadas</v>
          </cell>
          <cell r="D896">
            <v>42815</v>
          </cell>
          <cell r="E896" t="str">
            <v>D</v>
          </cell>
          <cell r="F896">
            <v>51378</v>
          </cell>
          <cell r="G896">
            <v>0</v>
          </cell>
          <cell r="H896">
            <v>94193</v>
          </cell>
          <cell r="I896" t="str">
            <v>D</v>
          </cell>
        </row>
        <row r="897">
          <cell r="A897" t="str">
            <v>57.01.89.28</v>
          </cell>
          <cell r="B897" t="str">
            <v>-</v>
          </cell>
          <cell r="C897" t="str">
            <v>Diversos Informatica</v>
          </cell>
          <cell r="D897">
            <v>2649.71</v>
          </cell>
          <cell r="E897" t="str">
            <v>D</v>
          </cell>
          <cell r="F897">
            <v>0</v>
          </cell>
          <cell r="G897">
            <v>0</v>
          </cell>
          <cell r="H897">
            <v>2649.71</v>
          </cell>
          <cell r="I897" t="str">
            <v>D</v>
          </cell>
        </row>
        <row r="898">
          <cell r="A898" t="str">
            <v>57.01.89.32</v>
          </cell>
          <cell r="B898" t="str">
            <v>-</v>
          </cell>
          <cell r="C898" t="str">
            <v>Analise Quimica</v>
          </cell>
          <cell r="D898">
            <v>6376.4</v>
          </cell>
          <cell r="E898" t="str">
            <v>D</v>
          </cell>
          <cell r="F898">
            <v>0</v>
          </cell>
          <cell r="G898">
            <v>0</v>
          </cell>
          <cell r="H898">
            <v>6376.4</v>
          </cell>
          <cell r="I898" t="str">
            <v>D</v>
          </cell>
        </row>
        <row r="899">
          <cell r="A899" t="str">
            <v>57.01.89.36</v>
          </cell>
          <cell r="B899" t="str">
            <v>-</v>
          </cell>
          <cell r="C899" t="str">
            <v>Servicos Diversos</v>
          </cell>
          <cell r="D899">
            <v>118716.64</v>
          </cell>
          <cell r="E899" t="str">
            <v>D</v>
          </cell>
          <cell r="F899">
            <v>78729.66</v>
          </cell>
          <cell r="G899">
            <v>22306.61</v>
          </cell>
          <cell r="H899">
            <v>175139.69</v>
          </cell>
          <cell r="I899" t="str">
            <v>D</v>
          </cell>
        </row>
        <row r="900">
          <cell r="A900" t="str">
            <v>58.00.00.00</v>
          </cell>
          <cell r="B900" t="str">
            <v>-</v>
          </cell>
          <cell r="C900" t="str">
            <v>Gastos Gerais</v>
          </cell>
          <cell r="D900">
            <v>2742593.57</v>
          </cell>
          <cell r="E900" t="str">
            <v>D</v>
          </cell>
          <cell r="F900">
            <v>675888.95</v>
          </cell>
          <cell r="G900">
            <v>1079996.71</v>
          </cell>
          <cell r="H900">
            <v>2338485.81</v>
          </cell>
          <cell r="I900" t="str">
            <v>D</v>
          </cell>
        </row>
        <row r="901">
          <cell r="A901" t="str">
            <v>58.01.00.00</v>
          </cell>
          <cell r="B901" t="str">
            <v>-</v>
          </cell>
          <cell r="C901" t="str">
            <v>Gastos Gerais</v>
          </cell>
          <cell r="D901">
            <v>2742593.57</v>
          </cell>
          <cell r="E901" t="str">
            <v>D</v>
          </cell>
          <cell r="F901">
            <v>675888.95</v>
          </cell>
          <cell r="G901">
            <v>1079996.71</v>
          </cell>
          <cell r="H901">
            <v>2338485.81</v>
          </cell>
          <cell r="I901" t="str">
            <v>D</v>
          </cell>
        </row>
        <row r="902">
          <cell r="A902" t="str">
            <v>58.01.01.00</v>
          </cell>
          <cell r="B902" t="str">
            <v>-</v>
          </cell>
          <cell r="C902" t="str">
            <v>Gastos de Viagem</v>
          </cell>
          <cell r="D902">
            <v>1245.51</v>
          </cell>
          <cell r="E902" t="str">
            <v>D</v>
          </cell>
          <cell r="F902">
            <v>496.3</v>
          </cell>
          <cell r="G902">
            <v>0</v>
          </cell>
          <cell r="H902">
            <v>1741.81</v>
          </cell>
          <cell r="I902" t="str">
            <v>D</v>
          </cell>
        </row>
        <row r="903">
          <cell r="A903" t="str">
            <v>58.01.01.01</v>
          </cell>
          <cell r="B903" t="str">
            <v>-</v>
          </cell>
          <cell r="C903" t="str">
            <v>Diarias de Viagens no Pais</v>
          </cell>
          <cell r="D903">
            <v>1245.51</v>
          </cell>
          <cell r="E903" t="str">
            <v>D</v>
          </cell>
          <cell r="F903">
            <v>496.3</v>
          </cell>
          <cell r="G903">
            <v>0</v>
          </cell>
          <cell r="H903">
            <v>1741.81</v>
          </cell>
          <cell r="I903" t="str">
            <v>D</v>
          </cell>
        </row>
        <row r="904">
          <cell r="A904" t="str">
            <v>58.01.10.00</v>
          </cell>
          <cell r="B904" t="str">
            <v>-</v>
          </cell>
          <cell r="C904" t="str">
            <v>Despesas de Viagem no Pais</v>
          </cell>
          <cell r="D904">
            <v>108635.98</v>
          </cell>
          <cell r="E904" t="str">
            <v>D</v>
          </cell>
          <cell r="F904">
            <v>31105.119999999999</v>
          </cell>
          <cell r="G904">
            <v>593.29999999999995</v>
          </cell>
          <cell r="H904">
            <v>139147.79999999999</v>
          </cell>
          <cell r="I904" t="str">
            <v>D</v>
          </cell>
        </row>
        <row r="905">
          <cell r="A905" t="str">
            <v>58.01.10.01</v>
          </cell>
          <cell r="B905" t="str">
            <v>-</v>
          </cell>
          <cell r="C905" t="str">
            <v>Despesas de Viagem no Pais</v>
          </cell>
          <cell r="D905">
            <v>108635.98</v>
          </cell>
          <cell r="E905" t="str">
            <v>D</v>
          </cell>
          <cell r="F905">
            <v>31105.119999999999</v>
          </cell>
          <cell r="G905">
            <v>593.29999999999995</v>
          </cell>
          <cell r="H905">
            <v>139147.79999999999</v>
          </cell>
          <cell r="I905" t="str">
            <v>D</v>
          </cell>
        </row>
        <row r="906">
          <cell r="A906" t="str">
            <v>58.01.20.00</v>
          </cell>
          <cell r="B906" t="str">
            <v>-</v>
          </cell>
          <cell r="C906" t="str">
            <v>Desp de Viagem no Pais-Hospedagem</v>
          </cell>
          <cell r="D906">
            <v>40162.65</v>
          </cell>
          <cell r="E906" t="str">
            <v>D</v>
          </cell>
          <cell r="F906">
            <v>14984.89</v>
          </cell>
          <cell r="G906">
            <v>0</v>
          </cell>
          <cell r="H906">
            <v>55147.54</v>
          </cell>
          <cell r="I906" t="str">
            <v>D</v>
          </cell>
        </row>
        <row r="907">
          <cell r="A907" t="str">
            <v>58.01.20.01</v>
          </cell>
          <cell r="B907" t="str">
            <v>-</v>
          </cell>
          <cell r="C907" t="str">
            <v>Desp de Viagem no Pais-Hospedagem</v>
          </cell>
          <cell r="D907">
            <v>40162.65</v>
          </cell>
          <cell r="E907" t="str">
            <v>D</v>
          </cell>
          <cell r="F907">
            <v>14984.89</v>
          </cell>
          <cell r="G907">
            <v>0</v>
          </cell>
          <cell r="H907">
            <v>55147.54</v>
          </cell>
          <cell r="I907" t="str">
            <v>D</v>
          </cell>
        </row>
        <row r="908">
          <cell r="A908" t="str">
            <v>58.01.22.00</v>
          </cell>
          <cell r="B908" t="str">
            <v>-</v>
          </cell>
          <cell r="C908" t="str">
            <v>Despesas com Veiculos</v>
          </cell>
          <cell r="D908">
            <v>0</v>
          </cell>
          <cell r="F908">
            <v>1089.1600000000001</v>
          </cell>
          <cell r="G908">
            <v>0</v>
          </cell>
          <cell r="H908">
            <v>1089.1600000000001</v>
          </cell>
          <cell r="I908" t="str">
            <v>D</v>
          </cell>
        </row>
        <row r="909">
          <cell r="A909" t="str">
            <v>58.01.22.01</v>
          </cell>
          <cell r="B909" t="str">
            <v>-</v>
          </cell>
          <cell r="C909" t="str">
            <v>Despesas com Veiculos</v>
          </cell>
          <cell r="D909">
            <v>0</v>
          </cell>
          <cell r="F909">
            <v>1089.1600000000001</v>
          </cell>
          <cell r="G909">
            <v>0</v>
          </cell>
          <cell r="H909">
            <v>1089.1600000000001</v>
          </cell>
          <cell r="I909" t="str">
            <v>D</v>
          </cell>
        </row>
        <row r="910">
          <cell r="A910" t="str">
            <v>58.01.25.00</v>
          </cell>
          <cell r="B910" t="str">
            <v>-</v>
          </cell>
          <cell r="C910" t="str">
            <v>Divulgacao e Publicidade</v>
          </cell>
          <cell r="D910">
            <v>24281.79</v>
          </cell>
          <cell r="E910" t="str">
            <v>D</v>
          </cell>
          <cell r="F910">
            <v>0</v>
          </cell>
          <cell r="G910">
            <v>0</v>
          </cell>
          <cell r="H910">
            <v>24281.79</v>
          </cell>
          <cell r="I910" t="str">
            <v>D</v>
          </cell>
        </row>
        <row r="911">
          <cell r="A911" t="str">
            <v>58.01.25.01</v>
          </cell>
          <cell r="B911" t="str">
            <v>-</v>
          </cell>
          <cell r="C911" t="str">
            <v>Filmes/Videos/Fotos</v>
          </cell>
          <cell r="D911">
            <v>800</v>
          </cell>
          <cell r="E911" t="str">
            <v>D</v>
          </cell>
          <cell r="F911">
            <v>0</v>
          </cell>
          <cell r="G911">
            <v>0</v>
          </cell>
          <cell r="H911">
            <v>800</v>
          </cell>
          <cell r="I911" t="str">
            <v>D</v>
          </cell>
        </row>
        <row r="912">
          <cell r="A912" t="str">
            <v>58.01.25.02</v>
          </cell>
          <cell r="B912" t="str">
            <v>-</v>
          </cell>
          <cell r="C912" t="str">
            <v>Folhetos/Folders</v>
          </cell>
          <cell r="D912">
            <v>1700.59</v>
          </cell>
          <cell r="E912" t="str">
            <v>D</v>
          </cell>
          <cell r="F912">
            <v>0</v>
          </cell>
          <cell r="G912">
            <v>0</v>
          </cell>
          <cell r="H912">
            <v>1700.59</v>
          </cell>
          <cell r="I912" t="str">
            <v>D</v>
          </cell>
        </row>
        <row r="913">
          <cell r="A913" t="str">
            <v>58.01.25.05</v>
          </cell>
          <cell r="B913" t="str">
            <v>-</v>
          </cell>
          <cell r="C913" t="str">
            <v>Divulgacao</v>
          </cell>
          <cell r="D913">
            <v>331.2</v>
          </cell>
          <cell r="E913" t="str">
            <v>D</v>
          </cell>
          <cell r="F913">
            <v>0</v>
          </cell>
          <cell r="G913">
            <v>0</v>
          </cell>
          <cell r="H913">
            <v>331.2</v>
          </cell>
          <cell r="I913" t="str">
            <v>D</v>
          </cell>
        </row>
        <row r="914">
          <cell r="A914" t="str">
            <v>58.01.25.07</v>
          </cell>
          <cell r="B914" t="str">
            <v>-</v>
          </cell>
          <cell r="C914" t="str">
            <v>Co-Patrocinio</v>
          </cell>
          <cell r="D914">
            <v>21450</v>
          </cell>
          <cell r="E914" t="str">
            <v>D</v>
          </cell>
          <cell r="F914">
            <v>0</v>
          </cell>
          <cell r="G914">
            <v>0</v>
          </cell>
          <cell r="H914">
            <v>21450</v>
          </cell>
          <cell r="I914" t="str">
            <v>D</v>
          </cell>
        </row>
        <row r="915">
          <cell r="A915" t="str">
            <v>58.01.30.00</v>
          </cell>
          <cell r="B915" t="str">
            <v>-</v>
          </cell>
          <cell r="C915" t="str">
            <v>Recepcao Hosp e Repr Social</v>
          </cell>
          <cell r="D915">
            <v>157.35</v>
          </cell>
          <cell r="E915" t="str">
            <v>D</v>
          </cell>
          <cell r="F915">
            <v>1293.2</v>
          </cell>
          <cell r="G915">
            <v>0</v>
          </cell>
          <cell r="H915">
            <v>1450.55</v>
          </cell>
          <cell r="I915" t="str">
            <v>D</v>
          </cell>
        </row>
        <row r="916">
          <cell r="A916" t="str">
            <v>58.01.30.02</v>
          </cell>
          <cell r="B916" t="str">
            <v>-</v>
          </cell>
          <cell r="C916" t="str">
            <v>Hospedagem</v>
          </cell>
          <cell r="D916">
            <v>157.35</v>
          </cell>
          <cell r="E916" t="str">
            <v>D</v>
          </cell>
          <cell r="F916">
            <v>0</v>
          </cell>
          <cell r="G916">
            <v>0</v>
          </cell>
          <cell r="H916">
            <v>157.35</v>
          </cell>
          <cell r="I916" t="str">
            <v>D</v>
          </cell>
        </row>
        <row r="917">
          <cell r="A917" t="str">
            <v>58.01.30.03</v>
          </cell>
          <cell r="B917" t="str">
            <v>-</v>
          </cell>
          <cell r="C917" t="str">
            <v>Brindes</v>
          </cell>
          <cell r="D917">
            <v>0</v>
          </cell>
          <cell r="F917">
            <v>643.20000000000005</v>
          </cell>
          <cell r="G917">
            <v>0</v>
          </cell>
          <cell r="H917">
            <v>643.20000000000005</v>
          </cell>
          <cell r="I917" t="str">
            <v>D</v>
          </cell>
        </row>
        <row r="918">
          <cell r="A918" t="str">
            <v>58.01.30.04</v>
          </cell>
          <cell r="B918" t="str">
            <v>-</v>
          </cell>
          <cell r="C918" t="str">
            <v>Outros Gast.Recep/Hosp/Repr Social</v>
          </cell>
          <cell r="D918">
            <v>0</v>
          </cell>
          <cell r="F918">
            <v>650</v>
          </cell>
          <cell r="G918">
            <v>0</v>
          </cell>
          <cell r="H918">
            <v>650</v>
          </cell>
          <cell r="I918" t="str">
            <v>D</v>
          </cell>
        </row>
        <row r="919">
          <cell r="A919" t="str">
            <v>58.01.45.00</v>
          </cell>
          <cell r="B919" t="str">
            <v>-</v>
          </cell>
          <cell r="C919" t="str">
            <v>Seguros</v>
          </cell>
          <cell r="D919">
            <v>60386.02</v>
          </cell>
          <cell r="E919" t="str">
            <v>D</v>
          </cell>
          <cell r="F919">
            <v>16716.71</v>
          </cell>
          <cell r="G919">
            <v>0</v>
          </cell>
          <cell r="H919">
            <v>77102.73</v>
          </cell>
          <cell r="I919" t="str">
            <v>D</v>
          </cell>
        </row>
        <row r="920">
          <cell r="A920" t="str">
            <v>58.01.45.01</v>
          </cell>
          <cell r="B920" t="str">
            <v>-</v>
          </cell>
          <cell r="C920" t="str">
            <v>Seguros</v>
          </cell>
          <cell r="D920">
            <v>60386.02</v>
          </cell>
          <cell r="E920" t="str">
            <v>D</v>
          </cell>
          <cell r="F920">
            <v>16716.71</v>
          </cell>
          <cell r="G920">
            <v>0</v>
          </cell>
          <cell r="H920">
            <v>77102.73</v>
          </cell>
          <cell r="I920" t="str">
            <v>D</v>
          </cell>
        </row>
        <row r="921">
          <cell r="A921" t="str">
            <v>58.01.50.00</v>
          </cell>
          <cell r="B921" t="str">
            <v>-</v>
          </cell>
          <cell r="C921" t="str">
            <v>Fretes e Carretos</v>
          </cell>
          <cell r="D921">
            <v>37929.68</v>
          </cell>
          <cell r="E921" t="str">
            <v>D</v>
          </cell>
          <cell r="F921">
            <v>11778.62</v>
          </cell>
          <cell r="G921">
            <v>0</v>
          </cell>
          <cell r="H921">
            <v>49708.3</v>
          </cell>
          <cell r="I921" t="str">
            <v>D</v>
          </cell>
        </row>
        <row r="922">
          <cell r="A922" t="str">
            <v>58.01.50.01</v>
          </cell>
          <cell r="B922" t="str">
            <v>-</v>
          </cell>
          <cell r="C922" t="str">
            <v>Fretes e Carretos</v>
          </cell>
          <cell r="D922">
            <v>37929.68</v>
          </cell>
          <cell r="E922" t="str">
            <v>D</v>
          </cell>
          <cell r="F922">
            <v>11778.62</v>
          </cell>
          <cell r="G922">
            <v>0</v>
          </cell>
          <cell r="H922">
            <v>49708.3</v>
          </cell>
          <cell r="I922" t="str">
            <v>D</v>
          </cell>
        </row>
        <row r="924">
          <cell r="A924" t="str">
            <v>-----------</v>
          </cell>
          <cell r="B924" t="str">
            <v>--</v>
          </cell>
          <cell r="C924" t="str">
            <v>-------------------------------------------------------------------</v>
          </cell>
          <cell r="D924" t="str">
            <v>-------------------</v>
          </cell>
          <cell r="E924" t="str">
            <v>-</v>
          </cell>
          <cell r="F924" t="str">
            <v>-------------------</v>
          </cell>
          <cell r="G924" t="e">
            <v>#NAME?</v>
          </cell>
          <cell r="H924" t="str">
            <v>07AB - 1.00.01.068</v>
          </cell>
        </row>
        <row r="925">
          <cell r="A925" t="str">
            <v>_x000C_----------</v>
          </cell>
          <cell r="B925" t="str">
            <v>--</v>
          </cell>
          <cell r="C925" t="str">
            <v>-------------------------------------------------------------------</v>
          </cell>
          <cell r="D925" t="str">
            <v>-------------------</v>
          </cell>
          <cell r="E925" t="str">
            <v>-</v>
          </cell>
          <cell r="F925" t="str">
            <v>-------------------</v>
          </cell>
          <cell r="G925" t="str">
            <v>-------------------</v>
          </cell>
          <cell r="H925" t="str">
            <v>------ Página:</v>
          </cell>
          <cell r="I925">
            <v>1</v>
          </cell>
        </row>
        <row r="926">
          <cell r="A926" t="str">
            <v>Urucum Mine</v>
          </cell>
          <cell r="B926" t="str">
            <v>ra</v>
          </cell>
          <cell r="C926" t="str">
            <v>ção S.A</v>
          </cell>
          <cell r="H926" t="str">
            <v>Balancete</v>
          </cell>
        </row>
        <row r="927">
          <cell r="A927" t="str">
            <v>Período: 01</v>
          </cell>
          <cell r="B927" t="str">
            <v>/0</v>
          </cell>
          <cell r="C927" t="str">
            <v>4/2008 A 30/04/2008 -----------------------------------------------</v>
          </cell>
          <cell r="D927" t="str">
            <v>-------------------</v>
          </cell>
          <cell r="E927" t="str">
            <v>-</v>
          </cell>
          <cell r="F927" t="str">
            <v>-------------------</v>
          </cell>
          <cell r="G927" t="str">
            <v>-------------------</v>
          </cell>
          <cell r="H927" t="str">
            <v>06/05/2008 - 09:0</v>
          </cell>
          <cell r="I927">
            <v>6</v>
          </cell>
        </row>
        <row r="929">
          <cell r="A929" t="str">
            <v>Título</v>
          </cell>
          <cell r="D929" t="str">
            <v>Saldo Inicial</v>
          </cell>
          <cell r="F929" t="str">
            <v>Débito</v>
          </cell>
          <cell r="G929" t="str">
            <v>Crédito</v>
          </cell>
          <cell r="H929" t="str">
            <v>Saldo Final</v>
          </cell>
        </row>
        <row r="930">
          <cell r="A930" t="str">
            <v>-----------</v>
          </cell>
          <cell r="B930" t="str">
            <v>--</v>
          </cell>
          <cell r="C930" t="str">
            <v>-------------------------------------------------------------------</v>
          </cell>
          <cell r="D930" t="str">
            <v>-----------------</v>
          </cell>
          <cell r="F930" t="str">
            <v>------------------</v>
          </cell>
          <cell r="G930" t="str">
            <v>------------------</v>
          </cell>
          <cell r="H930" t="str">
            <v>-----------------</v>
          </cell>
        </row>
        <row r="931">
          <cell r="A931" t="str">
            <v>58.01.77.00</v>
          </cell>
          <cell r="B931" t="str">
            <v>-</v>
          </cell>
          <cell r="C931" t="str">
            <v>Reproducao, Copias e Reducoes</v>
          </cell>
          <cell r="D931">
            <v>37.299999999999997</v>
          </cell>
          <cell r="E931" t="str">
            <v>D</v>
          </cell>
          <cell r="F931">
            <v>0</v>
          </cell>
          <cell r="G931">
            <v>0</v>
          </cell>
          <cell r="H931">
            <v>37.299999999999997</v>
          </cell>
          <cell r="I931" t="str">
            <v>D</v>
          </cell>
        </row>
        <row r="932">
          <cell r="A932" t="str">
            <v>58.01.77.01</v>
          </cell>
          <cell r="B932" t="str">
            <v>-</v>
          </cell>
          <cell r="C932" t="str">
            <v>Reproducao, Copias e Reducoes</v>
          </cell>
          <cell r="D932">
            <v>37.299999999999997</v>
          </cell>
          <cell r="E932" t="str">
            <v>D</v>
          </cell>
          <cell r="F932">
            <v>0</v>
          </cell>
          <cell r="G932">
            <v>0</v>
          </cell>
          <cell r="H932">
            <v>37.299999999999997</v>
          </cell>
          <cell r="I932" t="str">
            <v>D</v>
          </cell>
        </row>
        <row r="933">
          <cell r="A933" t="str">
            <v>58.01.80.00</v>
          </cell>
          <cell r="B933" t="str">
            <v>-</v>
          </cell>
          <cell r="C933" t="str">
            <v>Assinat e Aquisicao Publicacoes</v>
          </cell>
          <cell r="D933">
            <v>1181.8800000000001</v>
          </cell>
          <cell r="E933" t="str">
            <v>D</v>
          </cell>
          <cell r="F933">
            <v>410.33</v>
          </cell>
          <cell r="G933">
            <v>0</v>
          </cell>
          <cell r="H933">
            <v>1592.21</v>
          </cell>
          <cell r="I933" t="str">
            <v>D</v>
          </cell>
        </row>
        <row r="934">
          <cell r="A934" t="str">
            <v>58.01.80.01</v>
          </cell>
          <cell r="B934" t="str">
            <v>-</v>
          </cell>
          <cell r="C934" t="str">
            <v>Assinat e Aquisicao Publicacoes</v>
          </cell>
          <cell r="D934">
            <v>1181.8800000000001</v>
          </cell>
          <cell r="E934" t="str">
            <v>D</v>
          </cell>
          <cell r="F934">
            <v>410.33</v>
          </cell>
          <cell r="G934">
            <v>0</v>
          </cell>
          <cell r="H934">
            <v>1592.21</v>
          </cell>
          <cell r="I934" t="str">
            <v>D</v>
          </cell>
        </row>
        <row r="935">
          <cell r="A935" t="str">
            <v>58.01.81.00</v>
          </cell>
          <cell r="B935" t="str">
            <v>-</v>
          </cell>
          <cell r="C935" t="str">
            <v>Atividades Sociais Internas</v>
          </cell>
          <cell r="D935">
            <v>4954.6000000000004</v>
          </cell>
          <cell r="E935" t="str">
            <v>D</v>
          </cell>
          <cell r="F935">
            <v>232.2</v>
          </cell>
          <cell r="G935">
            <v>0</v>
          </cell>
          <cell r="H935">
            <v>5186.8</v>
          </cell>
          <cell r="I935" t="str">
            <v>D</v>
          </cell>
        </row>
        <row r="936">
          <cell r="A936" t="str">
            <v>58.01.81.01</v>
          </cell>
          <cell r="B936" t="str">
            <v>-</v>
          </cell>
          <cell r="C936" t="str">
            <v>Atividades Sociais Internas</v>
          </cell>
          <cell r="D936">
            <v>4954.6000000000004</v>
          </cell>
          <cell r="E936" t="str">
            <v>D</v>
          </cell>
          <cell r="F936">
            <v>232.2</v>
          </cell>
          <cell r="G936">
            <v>0</v>
          </cell>
          <cell r="H936">
            <v>5186.8</v>
          </cell>
          <cell r="I936" t="str">
            <v>D</v>
          </cell>
        </row>
        <row r="937">
          <cell r="A937" t="str">
            <v>58.01.83.00</v>
          </cell>
          <cell r="B937" t="str">
            <v>-</v>
          </cell>
          <cell r="C937" t="str">
            <v>Outros Gastos</v>
          </cell>
          <cell r="D937">
            <v>57934.19</v>
          </cell>
          <cell r="E937" t="str">
            <v>D</v>
          </cell>
          <cell r="F937">
            <v>37123.22</v>
          </cell>
          <cell r="G937">
            <v>19350</v>
          </cell>
          <cell r="H937">
            <v>75707.41</v>
          </cell>
          <cell r="I937" t="str">
            <v>D</v>
          </cell>
        </row>
        <row r="938">
          <cell r="A938" t="str">
            <v>58.01.83.01</v>
          </cell>
          <cell r="B938" t="str">
            <v>-</v>
          </cell>
          <cell r="C938" t="str">
            <v>Despesas Legais e Juridicas</v>
          </cell>
          <cell r="D938">
            <v>42137.3</v>
          </cell>
          <cell r="E938" t="str">
            <v>D</v>
          </cell>
          <cell r="F938">
            <v>26989.4</v>
          </cell>
          <cell r="G938">
            <v>19350</v>
          </cell>
          <cell r="H938">
            <v>49776.7</v>
          </cell>
          <cell r="I938" t="str">
            <v>D</v>
          </cell>
        </row>
        <row r="939">
          <cell r="A939" t="str">
            <v>58.01.83.02</v>
          </cell>
          <cell r="B939" t="str">
            <v>-</v>
          </cell>
          <cell r="C939" t="str">
            <v>Cafe, Cha, Agua Mineral, Bebidas</v>
          </cell>
          <cell r="D939">
            <v>11696.68</v>
          </cell>
          <cell r="E939" t="str">
            <v>D</v>
          </cell>
          <cell r="F939">
            <v>8096.14</v>
          </cell>
          <cell r="G939">
            <v>0</v>
          </cell>
          <cell r="H939">
            <v>19792.82</v>
          </cell>
          <cell r="I939" t="str">
            <v>D</v>
          </cell>
        </row>
        <row r="940">
          <cell r="A940" t="str">
            <v>58.01.83.04</v>
          </cell>
          <cell r="B940" t="str">
            <v>-</v>
          </cell>
          <cell r="C940" t="str">
            <v>Outros Gastos</v>
          </cell>
          <cell r="D940">
            <v>163.16</v>
          </cell>
          <cell r="E940" t="str">
            <v>D</v>
          </cell>
          <cell r="F940">
            <v>712.6</v>
          </cell>
          <cell r="G940">
            <v>0</v>
          </cell>
          <cell r="H940">
            <v>875.76</v>
          </cell>
          <cell r="I940" t="str">
            <v>D</v>
          </cell>
        </row>
        <row r="941">
          <cell r="A941" t="str">
            <v>58.01.83.05</v>
          </cell>
          <cell r="B941" t="str">
            <v>-</v>
          </cell>
          <cell r="C941" t="str">
            <v>Lanches e Refeicoes</v>
          </cell>
          <cell r="D941">
            <v>3937.05</v>
          </cell>
          <cell r="E941" t="str">
            <v>D</v>
          </cell>
          <cell r="F941">
            <v>1325.08</v>
          </cell>
          <cell r="G941">
            <v>0</v>
          </cell>
          <cell r="H941">
            <v>5262.13</v>
          </cell>
          <cell r="I941" t="str">
            <v>D</v>
          </cell>
        </row>
        <row r="942">
          <cell r="A942" t="str">
            <v>58.01.85.00</v>
          </cell>
          <cell r="B942" t="str">
            <v>-</v>
          </cell>
          <cell r="C942" t="str">
            <v>Depreciacao</v>
          </cell>
          <cell r="D942">
            <v>913333.64</v>
          </cell>
          <cell r="E942" t="str">
            <v>D</v>
          </cell>
          <cell r="F942">
            <v>348647.26</v>
          </cell>
          <cell r="G942">
            <v>8406.16</v>
          </cell>
          <cell r="H942">
            <v>1253574.74</v>
          </cell>
          <cell r="I942" t="str">
            <v>D</v>
          </cell>
        </row>
        <row r="943">
          <cell r="A943" t="str">
            <v>58.01.85.01</v>
          </cell>
          <cell r="B943" t="str">
            <v>-</v>
          </cell>
          <cell r="C943" t="str">
            <v>Depreciacao</v>
          </cell>
          <cell r="D943">
            <v>913333.64</v>
          </cell>
          <cell r="E943" t="str">
            <v>D</v>
          </cell>
          <cell r="F943">
            <v>348647.26</v>
          </cell>
          <cell r="G943">
            <v>8406.16</v>
          </cell>
          <cell r="H943">
            <v>1253574.74</v>
          </cell>
          <cell r="I943" t="str">
            <v>D</v>
          </cell>
        </row>
        <row r="944">
          <cell r="A944" t="str">
            <v>58.01.87.00</v>
          </cell>
          <cell r="B944" t="str">
            <v>-</v>
          </cell>
          <cell r="C944" t="str">
            <v>Amortizacoes</v>
          </cell>
          <cell r="D944">
            <v>224934.06</v>
          </cell>
          <cell r="E944" t="str">
            <v>D</v>
          </cell>
          <cell r="F944">
            <v>142048.88</v>
          </cell>
          <cell r="G944">
            <v>64436.42</v>
          </cell>
          <cell r="H944">
            <v>302546.52</v>
          </cell>
          <cell r="I944" t="str">
            <v>D</v>
          </cell>
        </row>
        <row r="945">
          <cell r="A945" t="str">
            <v>58.01.87.01</v>
          </cell>
          <cell r="B945" t="str">
            <v>-</v>
          </cell>
          <cell r="C945" t="str">
            <v>Amortizacoes</v>
          </cell>
          <cell r="D945">
            <v>224934.06</v>
          </cell>
          <cell r="E945" t="str">
            <v>D</v>
          </cell>
          <cell r="F945">
            <v>142048.88</v>
          </cell>
          <cell r="G945">
            <v>64436.42</v>
          </cell>
          <cell r="H945">
            <v>302546.52</v>
          </cell>
          <cell r="I945" t="str">
            <v>D</v>
          </cell>
        </row>
        <row r="946">
          <cell r="A946" t="str">
            <v>58.01.89.00</v>
          </cell>
          <cell r="B946" t="str">
            <v>-</v>
          </cell>
          <cell r="C946" t="str">
            <v>Exaustao</v>
          </cell>
          <cell r="D946">
            <v>1267418.92</v>
          </cell>
          <cell r="E946" t="str">
            <v>D</v>
          </cell>
          <cell r="F946">
            <v>69963.06</v>
          </cell>
          <cell r="G946">
            <v>987210.83</v>
          </cell>
          <cell r="H946">
            <v>350171.15</v>
          </cell>
          <cell r="I946" t="str">
            <v>D</v>
          </cell>
        </row>
        <row r="947">
          <cell r="A947" t="str">
            <v>58.01.89.02</v>
          </cell>
          <cell r="B947" t="str">
            <v>-</v>
          </cell>
          <cell r="C947" t="str">
            <v>Exaustao - Mineracao</v>
          </cell>
          <cell r="D947">
            <v>1267418.92</v>
          </cell>
          <cell r="E947" t="str">
            <v>D</v>
          </cell>
          <cell r="F947">
            <v>69963.06</v>
          </cell>
          <cell r="G947">
            <v>987210.83</v>
          </cell>
          <cell r="H947">
            <v>350171.15</v>
          </cell>
          <cell r="I947" t="str">
            <v>D</v>
          </cell>
        </row>
        <row r="948">
          <cell r="A948" t="str">
            <v>59.00.00.00</v>
          </cell>
          <cell r="B948" t="str">
            <v>-</v>
          </cell>
          <cell r="C948" t="str">
            <v>Absorcao Custo Ind/Recirculacao</v>
          </cell>
          <cell r="D948">
            <v>22442602.670000002</v>
          </cell>
          <cell r="E948" t="str">
            <v>C</v>
          </cell>
          <cell r="F948">
            <v>8117984.1600000001</v>
          </cell>
          <cell r="G948">
            <v>14372091.390000001</v>
          </cell>
          <cell r="H948">
            <v>28696709.899999999</v>
          </cell>
          <cell r="I948" t="str">
            <v>C</v>
          </cell>
        </row>
        <row r="949">
          <cell r="A949" t="str">
            <v>59.07.00.00</v>
          </cell>
          <cell r="B949" t="str">
            <v>-</v>
          </cell>
          <cell r="C949" t="str">
            <v>Recirculacao</v>
          </cell>
          <cell r="D949">
            <v>7169748.6799999997</v>
          </cell>
          <cell r="E949" t="str">
            <v>C</v>
          </cell>
          <cell r="F949">
            <v>8091940.54</v>
          </cell>
          <cell r="G949">
            <v>9465465.8200000003</v>
          </cell>
          <cell r="H949">
            <v>8543273.9600000009</v>
          </cell>
          <cell r="I949" t="str">
            <v>C</v>
          </cell>
        </row>
        <row r="950">
          <cell r="A950" t="str">
            <v>59.07.03.00</v>
          </cell>
          <cell r="B950" t="str">
            <v>-</v>
          </cell>
          <cell r="C950" t="str">
            <v>Recircul. Gastos Urucum Mina</v>
          </cell>
          <cell r="D950">
            <v>3149617.08</v>
          </cell>
          <cell r="E950" t="str">
            <v>C</v>
          </cell>
          <cell r="F950">
            <v>6851717.4800000004</v>
          </cell>
          <cell r="G950">
            <v>6810602.4199999999</v>
          </cell>
          <cell r="H950">
            <v>3108502.02</v>
          </cell>
          <cell r="I950" t="str">
            <v>C</v>
          </cell>
        </row>
        <row r="951">
          <cell r="A951" t="str">
            <v>59.07.03.01</v>
          </cell>
          <cell r="B951" t="str">
            <v>-</v>
          </cell>
          <cell r="C951" t="str">
            <v>Recircul. Auxiliares</v>
          </cell>
          <cell r="D951">
            <v>3433496.42</v>
          </cell>
          <cell r="E951" t="str">
            <v>D</v>
          </cell>
          <cell r="F951">
            <v>1923851.68</v>
          </cell>
          <cell r="G951">
            <v>1080030.46</v>
          </cell>
          <cell r="H951">
            <v>4277317.6399999997</v>
          </cell>
          <cell r="I951" t="str">
            <v>D</v>
          </cell>
        </row>
        <row r="952">
          <cell r="A952" t="str">
            <v>59.07.03.02</v>
          </cell>
          <cell r="B952" t="str">
            <v>-</v>
          </cell>
          <cell r="C952" t="str">
            <v>Recircul. Meio Ambiente</v>
          </cell>
          <cell r="D952">
            <v>246407</v>
          </cell>
          <cell r="E952" t="str">
            <v>D</v>
          </cell>
          <cell r="F952">
            <v>110338.64</v>
          </cell>
          <cell r="G952">
            <v>0</v>
          </cell>
          <cell r="H952">
            <v>356745.64</v>
          </cell>
          <cell r="I952" t="str">
            <v>D</v>
          </cell>
        </row>
        <row r="953">
          <cell r="A953" t="str">
            <v>59.07.03.04</v>
          </cell>
          <cell r="B953" t="str">
            <v>-</v>
          </cell>
          <cell r="C953" t="str">
            <v>Recircul. Operacao Usina</v>
          </cell>
          <cell r="D953">
            <v>199813.12</v>
          </cell>
          <cell r="E953" t="str">
            <v>D</v>
          </cell>
          <cell r="F953">
            <v>38257.24</v>
          </cell>
          <cell r="G953">
            <v>14976.56</v>
          </cell>
          <cell r="H953">
            <v>223093.8</v>
          </cell>
          <cell r="I953" t="str">
            <v>D</v>
          </cell>
        </row>
        <row r="954">
          <cell r="A954" t="str">
            <v>59.07.03.06</v>
          </cell>
          <cell r="B954" t="str">
            <v>-</v>
          </cell>
          <cell r="C954" t="str">
            <v>Recircul. Operacao Embarque</v>
          </cell>
          <cell r="D954">
            <v>11655.44</v>
          </cell>
          <cell r="E954" t="str">
            <v>D</v>
          </cell>
          <cell r="F954">
            <v>5532.02</v>
          </cell>
          <cell r="G954">
            <v>0</v>
          </cell>
          <cell r="H954">
            <v>17187.46</v>
          </cell>
          <cell r="I954" t="str">
            <v>D</v>
          </cell>
        </row>
        <row r="955">
          <cell r="A955" t="str">
            <v>59.07.03.07</v>
          </cell>
          <cell r="B955" t="str">
            <v>-</v>
          </cell>
          <cell r="C955" t="str">
            <v>Recircul. Manutencao Mina</v>
          </cell>
          <cell r="D955">
            <v>1664845.96</v>
          </cell>
          <cell r="E955" t="str">
            <v>D</v>
          </cell>
          <cell r="F955">
            <v>380150.63</v>
          </cell>
          <cell r="G955">
            <v>3746.49</v>
          </cell>
          <cell r="H955">
            <v>2041250.1</v>
          </cell>
          <cell r="I955" t="str">
            <v>D</v>
          </cell>
        </row>
        <row r="956">
          <cell r="A956" t="str">
            <v>59.07.03.08</v>
          </cell>
          <cell r="B956" t="str">
            <v>-</v>
          </cell>
          <cell r="C956" t="str">
            <v>Recircul. Manutencao Usina</v>
          </cell>
          <cell r="D956">
            <v>868964.09</v>
          </cell>
          <cell r="E956" t="str">
            <v>D</v>
          </cell>
          <cell r="F956">
            <v>430871.2</v>
          </cell>
          <cell r="G956">
            <v>0</v>
          </cell>
          <cell r="H956">
            <v>1299835.29</v>
          </cell>
          <cell r="I956" t="str">
            <v>D</v>
          </cell>
        </row>
        <row r="957">
          <cell r="A957" t="str">
            <v>59.07.03.09</v>
          </cell>
          <cell r="B957" t="str">
            <v>-</v>
          </cell>
          <cell r="C957" t="str">
            <v>Recir. Manutencao Embarque</v>
          </cell>
          <cell r="D957">
            <v>7035.62</v>
          </cell>
          <cell r="E957" t="str">
            <v>D</v>
          </cell>
          <cell r="F957">
            <v>788.87</v>
          </cell>
          <cell r="G957">
            <v>0</v>
          </cell>
          <cell r="H957">
            <v>7824.49</v>
          </cell>
          <cell r="I957" t="str">
            <v>D</v>
          </cell>
        </row>
        <row r="958">
          <cell r="A958" t="str">
            <v>59.07.03.10</v>
          </cell>
          <cell r="B958" t="str">
            <v>-</v>
          </cell>
          <cell r="C958" t="str">
            <v>Recircul. Equipamentos</v>
          </cell>
          <cell r="D958">
            <v>3239567.5</v>
          </cell>
          <cell r="E958" t="str">
            <v>D</v>
          </cell>
          <cell r="F958">
            <v>852122.48</v>
          </cell>
          <cell r="G958">
            <v>151843.76</v>
          </cell>
          <cell r="H958">
            <v>3939846.22</v>
          </cell>
          <cell r="I958" t="str">
            <v>D</v>
          </cell>
        </row>
        <row r="959">
          <cell r="A959" t="str">
            <v>59.07.03.11</v>
          </cell>
          <cell r="B959" t="str">
            <v>-</v>
          </cell>
          <cell r="C959" t="str">
            <v>Recircul. Aux.Transitorio</v>
          </cell>
          <cell r="D959">
            <v>2061201.06</v>
          </cell>
          <cell r="E959" t="str">
            <v>D</v>
          </cell>
          <cell r="F959">
            <v>1091656.7</v>
          </cell>
          <cell r="G959">
            <v>18223.88</v>
          </cell>
          <cell r="H959">
            <v>3134633.88</v>
          </cell>
          <cell r="I959" t="str">
            <v>D</v>
          </cell>
        </row>
        <row r="960">
          <cell r="A960" t="str">
            <v>59.07.03.40</v>
          </cell>
          <cell r="B960" t="str">
            <v>-</v>
          </cell>
          <cell r="C960" t="str">
            <v>Recirc.Gastos Ordens de Manutenção</v>
          </cell>
          <cell r="D960">
            <v>777041.37</v>
          </cell>
          <cell r="E960" t="str">
            <v>D</v>
          </cell>
          <cell r="F960">
            <v>487821.21</v>
          </cell>
          <cell r="G960">
            <v>231732.44</v>
          </cell>
          <cell r="H960">
            <v>1033130.14</v>
          </cell>
          <cell r="I960" t="str">
            <v>D</v>
          </cell>
        </row>
        <row r="961">
          <cell r="A961" t="str">
            <v>59.07.03.99</v>
          </cell>
          <cell r="B961" t="str">
            <v>-</v>
          </cell>
          <cell r="C961" t="str">
            <v>Recircul. Credito Urucum Mina</v>
          </cell>
          <cell r="D961">
            <v>15659644.66</v>
          </cell>
          <cell r="E961" t="str">
            <v>C</v>
          </cell>
          <cell r="F961">
            <v>1530326.81</v>
          </cell>
          <cell r="G961">
            <v>5310048.83</v>
          </cell>
          <cell r="H961">
            <v>19439366.68</v>
          </cell>
          <cell r="I961" t="str">
            <v>C</v>
          </cell>
        </row>
        <row r="962">
          <cell r="A962" t="str">
            <v>59.07.04.00</v>
          </cell>
          <cell r="B962" t="str">
            <v>-</v>
          </cell>
          <cell r="C962" t="str">
            <v>Recircul. Gastos Urucum Usina</v>
          </cell>
          <cell r="D962">
            <v>4020131.6</v>
          </cell>
          <cell r="E962" t="str">
            <v>C</v>
          </cell>
          <cell r="F962">
            <v>1240223.06</v>
          </cell>
          <cell r="G962">
            <v>2654863.4</v>
          </cell>
          <cell r="H962">
            <v>5434771.9400000004</v>
          </cell>
          <cell r="I962" t="str">
            <v>C</v>
          </cell>
        </row>
        <row r="963">
          <cell r="A963" t="str">
            <v>59.07.04.01</v>
          </cell>
          <cell r="B963" t="str">
            <v>-</v>
          </cell>
          <cell r="C963" t="str">
            <v>Recircul. Auxiliares</v>
          </cell>
          <cell r="D963">
            <v>1334817.7</v>
          </cell>
          <cell r="E963" t="str">
            <v>D</v>
          </cell>
          <cell r="F963">
            <v>388641.38</v>
          </cell>
          <cell r="G963">
            <v>46553.89</v>
          </cell>
          <cell r="H963">
            <v>1676905.19</v>
          </cell>
          <cell r="I963" t="str">
            <v>D</v>
          </cell>
        </row>
        <row r="964">
          <cell r="A964" t="str">
            <v>59.07.04.02</v>
          </cell>
          <cell r="B964" t="str">
            <v>-</v>
          </cell>
          <cell r="C964" t="str">
            <v>Recircul. Equipamento</v>
          </cell>
          <cell r="D964">
            <v>6126.75</v>
          </cell>
          <cell r="E964" t="str">
            <v>D</v>
          </cell>
          <cell r="F964">
            <v>572.76</v>
          </cell>
          <cell r="G964">
            <v>0</v>
          </cell>
          <cell r="H964">
            <v>6699.51</v>
          </cell>
          <cell r="I964" t="str">
            <v>D</v>
          </cell>
        </row>
        <row r="965">
          <cell r="A965" t="str">
            <v>59.07.04.04</v>
          </cell>
          <cell r="B965" t="str">
            <v>-</v>
          </cell>
          <cell r="C965" t="str">
            <v>Recircul. Operacao Forno</v>
          </cell>
          <cell r="D965">
            <v>1172187.01</v>
          </cell>
          <cell r="E965" t="str">
            <v>D</v>
          </cell>
          <cell r="F965">
            <v>107226.55</v>
          </cell>
          <cell r="G965">
            <v>128393.62</v>
          </cell>
          <cell r="H965">
            <v>1151019.94</v>
          </cell>
          <cell r="I965" t="str">
            <v>D</v>
          </cell>
        </row>
        <row r="966">
          <cell r="A966" t="str">
            <v>59.07.04.05</v>
          </cell>
          <cell r="B966" t="str">
            <v>-</v>
          </cell>
          <cell r="C966" t="str">
            <v>Recircul. Despoeiramento</v>
          </cell>
          <cell r="D966">
            <v>207283.68</v>
          </cell>
          <cell r="E966" t="str">
            <v>D</v>
          </cell>
          <cell r="F966">
            <v>39300.33</v>
          </cell>
          <cell r="G966">
            <v>0</v>
          </cell>
          <cell r="H966">
            <v>246584.01</v>
          </cell>
          <cell r="I966" t="str">
            <v>D</v>
          </cell>
        </row>
        <row r="967">
          <cell r="A967" t="str">
            <v>59.07.04.06</v>
          </cell>
          <cell r="B967" t="str">
            <v>-</v>
          </cell>
          <cell r="C967" t="str">
            <v>Recircul. Manutencao</v>
          </cell>
          <cell r="D967">
            <v>1817.31</v>
          </cell>
          <cell r="E967" t="str">
            <v>D</v>
          </cell>
          <cell r="F967">
            <v>554.88</v>
          </cell>
          <cell r="G967">
            <v>0</v>
          </cell>
          <cell r="H967">
            <v>2372.19</v>
          </cell>
          <cell r="I967" t="str">
            <v>D</v>
          </cell>
        </row>
        <row r="968">
          <cell r="A968" t="str">
            <v>59.07.04.07</v>
          </cell>
          <cell r="B968" t="str">
            <v>-</v>
          </cell>
          <cell r="C968" t="str">
            <v>Recircul.Manutencao Porto</v>
          </cell>
          <cell r="D968">
            <v>2.39</v>
          </cell>
          <cell r="E968" t="str">
            <v>D</v>
          </cell>
          <cell r="F968">
            <v>0</v>
          </cell>
          <cell r="G968">
            <v>0</v>
          </cell>
          <cell r="H968">
            <v>2.39</v>
          </cell>
          <cell r="I968" t="str">
            <v>D</v>
          </cell>
        </row>
        <row r="969">
          <cell r="A969" t="str">
            <v>59.07.04.08</v>
          </cell>
          <cell r="B969" t="str">
            <v>-</v>
          </cell>
          <cell r="C969" t="str">
            <v>Recircul. Aux. Transitorio</v>
          </cell>
          <cell r="D969">
            <v>947075.83</v>
          </cell>
          <cell r="E969" t="str">
            <v>D</v>
          </cell>
          <cell r="F969">
            <v>361611.4</v>
          </cell>
          <cell r="G969">
            <v>121520.12</v>
          </cell>
          <cell r="H969">
            <v>1187167.1100000001</v>
          </cell>
          <cell r="I969" t="str">
            <v>D</v>
          </cell>
        </row>
        <row r="970">
          <cell r="A970" t="str">
            <v>59.07.04.40</v>
          </cell>
          <cell r="B970" t="str">
            <v>-</v>
          </cell>
          <cell r="C970" t="str">
            <v>Recirc.Gastos Ordens de Manutenção</v>
          </cell>
          <cell r="D970">
            <v>171108.45</v>
          </cell>
          <cell r="E970" t="str">
            <v>D</v>
          </cell>
          <cell r="F970">
            <v>134689.4</v>
          </cell>
          <cell r="G970">
            <v>80535.41</v>
          </cell>
          <cell r="H970">
            <v>225262.44</v>
          </cell>
          <cell r="I970" t="str">
            <v>D</v>
          </cell>
        </row>
        <row r="971">
          <cell r="A971" t="str">
            <v>59.07.04.99</v>
          </cell>
          <cell r="B971" t="str">
            <v>-</v>
          </cell>
          <cell r="C971" t="str">
            <v>Recircul.Credito Urucum Usina</v>
          </cell>
          <cell r="D971">
            <v>7860550.7199999997</v>
          </cell>
          <cell r="E971" t="str">
            <v>C</v>
          </cell>
          <cell r="F971">
            <v>207626.36</v>
          </cell>
          <cell r="G971">
            <v>2277860.36</v>
          </cell>
          <cell r="H971">
            <v>9930784.7200000007</v>
          </cell>
          <cell r="I971" t="str">
            <v>C</v>
          </cell>
        </row>
        <row r="972">
          <cell r="A972" t="str">
            <v>59.10.00.00</v>
          </cell>
          <cell r="B972" t="str">
            <v>-</v>
          </cell>
          <cell r="C972" t="str">
            <v>Absorcao de Custos Industriais</v>
          </cell>
          <cell r="D972">
            <v>15272853.99</v>
          </cell>
          <cell r="E972" t="str">
            <v>C</v>
          </cell>
          <cell r="F972">
            <v>26043.62</v>
          </cell>
          <cell r="G972">
            <v>4906625.57</v>
          </cell>
          <cell r="H972">
            <v>20153435.940000001</v>
          </cell>
          <cell r="I972" t="str">
            <v>C</v>
          </cell>
        </row>
        <row r="973">
          <cell r="A973" t="str">
            <v>59.10.01.00</v>
          </cell>
          <cell r="B973" t="str">
            <v>-</v>
          </cell>
          <cell r="C973" t="str">
            <v>Transf para Contas Patrimoniais</v>
          </cell>
          <cell r="D973">
            <v>15272853.99</v>
          </cell>
          <cell r="E973" t="str">
            <v>C</v>
          </cell>
          <cell r="F973">
            <v>26043.62</v>
          </cell>
          <cell r="G973">
            <v>4906625.57</v>
          </cell>
          <cell r="H973">
            <v>20153435.940000001</v>
          </cell>
          <cell r="I973" t="str">
            <v>C</v>
          </cell>
        </row>
        <row r="974">
          <cell r="A974" t="str">
            <v>59.10.01.04</v>
          </cell>
          <cell r="B974" t="str">
            <v>-</v>
          </cell>
          <cell r="C974" t="str">
            <v>Absorcao Custos Energia Dem/Aux</v>
          </cell>
          <cell r="D974">
            <v>518516.77</v>
          </cell>
          <cell r="E974" t="str">
            <v>C</v>
          </cell>
          <cell r="F974">
            <v>0</v>
          </cell>
          <cell r="G974">
            <v>197270.81</v>
          </cell>
          <cell r="H974">
            <v>715787.58</v>
          </cell>
          <cell r="I974" t="str">
            <v>C</v>
          </cell>
        </row>
        <row r="975">
          <cell r="A975" t="str">
            <v>59.10.01.05</v>
          </cell>
          <cell r="B975" t="str">
            <v>-</v>
          </cell>
          <cell r="C975" t="str">
            <v>Absorcao Custos Pessoal</v>
          </cell>
          <cell r="D975">
            <v>1913119.41</v>
          </cell>
          <cell r="E975" t="str">
            <v>C</v>
          </cell>
          <cell r="F975">
            <v>0</v>
          </cell>
          <cell r="G975">
            <v>822248.52</v>
          </cell>
          <cell r="H975">
            <v>2735367.93</v>
          </cell>
          <cell r="I975" t="str">
            <v>C</v>
          </cell>
        </row>
        <row r="976">
          <cell r="A976" t="str">
            <v>59.10.01.06</v>
          </cell>
          <cell r="B976" t="str">
            <v>-</v>
          </cell>
          <cell r="C976" t="str">
            <v>Absorcao Custos Materiais</v>
          </cell>
          <cell r="D976">
            <v>645943.54</v>
          </cell>
          <cell r="E976" t="str">
            <v>C</v>
          </cell>
          <cell r="F976">
            <v>0</v>
          </cell>
          <cell r="G976">
            <v>263448.93</v>
          </cell>
          <cell r="H976">
            <v>909392.47</v>
          </cell>
          <cell r="I976" t="str">
            <v>C</v>
          </cell>
        </row>
        <row r="977">
          <cell r="A977" t="str">
            <v>59.10.01.07</v>
          </cell>
          <cell r="B977" t="str">
            <v>-</v>
          </cell>
          <cell r="C977" t="str">
            <v>Absorcao Custos Servicos + GG</v>
          </cell>
          <cell r="D977">
            <v>2586203.0299999998</v>
          </cell>
          <cell r="E977" t="str">
            <v>C</v>
          </cell>
          <cell r="F977">
            <v>26043.62</v>
          </cell>
          <cell r="G977">
            <v>1107002.1100000001</v>
          </cell>
          <cell r="H977">
            <v>3667161.52</v>
          </cell>
          <cell r="I977" t="str">
            <v>C</v>
          </cell>
        </row>
        <row r="978">
          <cell r="A978" t="str">
            <v>59.10.01.08</v>
          </cell>
          <cell r="B978" t="str">
            <v>-</v>
          </cell>
          <cell r="C978" t="str">
            <v>Absorcao Custos Depreciacao</v>
          </cell>
          <cell r="D978">
            <v>430635.04</v>
          </cell>
          <cell r="E978" t="str">
            <v>C</v>
          </cell>
          <cell r="F978">
            <v>0</v>
          </cell>
          <cell r="G978">
            <v>172009.09</v>
          </cell>
          <cell r="H978">
            <v>602644.13</v>
          </cell>
          <cell r="I978" t="str">
            <v>C</v>
          </cell>
        </row>
        <row r="979">
          <cell r="A979" t="str">
            <v>59.10.01.09</v>
          </cell>
          <cell r="B979" t="str">
            <v>-</v>
          </cell>
          <cell r="C979" t="str">
            <v>Absorcao Custos Recirculacao</v>
          </cell>
          <cell r="D979">
            <v>9178436.1999999993</v>
          </cell>
          <cell r="E979" t="str">
            <v>C</v>
          </cell>
          <cell r="F979">
            <v>0</v>
          </cell>
          <cell r="G979">
            <v>2344646.11</v>
          </cell>
          <cell r="H979">
            <v>11523082.310000001</v>
          </cell>
          <cell r="I979" t="str">
            <v>C</v>
          </cell>
        </row>
        <row r="981">
          <cell r="C981" t="str">
            <v>Total de Débitos</v>
          </cell>
          <cell r="F981">
            <v>266856194.97999999</v>
          </cell>
        </row>
        <row r="982">
          <cell r="C982" t="str">
            <v>Total de Créditos</v>
          </cell>
          <cell r="G982">
            <v>266856194.97999999</v>
          </cell>
        </row>
        <row r="984">
          <cell r="A984" t="str">
            <v>At</v>
          </cell>
          <cell r="B984" t="str">
            <v>iv</v>
          </cell>
          <cell r="C984" t="str">
            <v>o                                            -</v>
          </cell>
          <cell r="D984">
            <v>172536683.21000001</v>
          </cell>
          <cell r="E984" t="str">
            <v>D</v>
          </cell>
          <cell r="H984">
            <v>186757407.69</v>
          </cell>
          <cell r="I984" t="str">
            <v>D</v>
          </cell>
        </row>
        <row r="985">
          <cell r="A985" t="str">
            <v>Pa</v>
          </cell>
          <cell r="B985" t="str">
            <v>ss</v>
          </cell>
          <cell r="C985" t="str">
            <v>ivo                                          -</v>
          </cell>
          <cell r="D985">
            <v>172536683.21000001</v>
          </cell>
          <cell r="E985" t="str">
            <v>C</v>
          </cell>
          <cell r="H985">
            <v>174094645.84999999</v>
          </cell>
          <cell r="I985" t="str">
            <v>C</v>
          </cell>
        </row>
        <row r="986">
          <cell r="A986" t="str">
            <v>Re</v>
          </cell>
          <cell r="B986" t="str">
            <v>su</v>
          </cell>
          <cell r="C986" t="str">
            <v>ltad                                         -</v>
          </cell>
          <cell r="D986">
            <v>0</v>
          </cell>
          <cell r="H986">
            <v>15928872.869999999</v>
          </cell>
          <cell r="I986" t="str">
            <v>C</v>
          </cell>
        </row>
        <row r="987">
          <cell r="A987" t="str">
            <v>De</v>
          </cell>
          <cell r="B987" t="str">
            <v>sp</v>
          </cell>
          <cell r="C987" t="str">
            <v>esas                                         -</v>
          </cell>
          <cell r="D987">
            <v>0</v>
          </cell>
          <cell r="H987">
            <v>3266111.03</v>
          </cell>
          <cell r="I987" t="str">
            <v>D</v>
          </cell>
        </row>
        <row r="988">
          <cell r="A988" t="str">
            <v>Cu</v>
          </cell>
          <cell r="B988" t="str">
            <v>st</v>
          </cell>
          <cell r="C988" t="str">
            <v>o                                            -</v>
          </cell>
          <cell r="D988">
            <v>0</v>
          </cell>
          <cell r="H988">
            <v>0</v>
          </cell>
        </row>
        <row r="990">
          <cell r="A990" t="str">
            <v>Lucros e Pe</v>
          </cell>
          <cell r="B990" t="str">
            <v>rd</v>
          </cell>
          <cell r="C990" t="str">
            <v>as</v>
          </cell>
          <cell r="D990">
            <v>0</v>
          </cell>
          <cell r="H990">
            <v>12662761.84</v>
          </cell>
          <cell r="I990" t="str">
            <v>C</v>
          </cell>
        </row>
        <row r="991">
          <cell r="A991" t="str">
            <v>Ativo/Passi</v>
          </cell>
          <cell r="B991" t="str">
            <v>vo</v>
          </cell>
          <cell r="D991">
            <v>0</v>
          </cell>
          <cell r="H991">
            <v>12662761.84</v>
          </cell>
          <cell r="I991" t="str">
            <v>D</v>
          </cell>
        </row>
        <row r="1008">
          <cell r="A1008" t="str">
            <v>Última pági</v>
          </cell>
          <cell r="B1008" t="str">
            <v>na</v>
          </cell>
          <cell r="C1008" t="str">
            <v>------------------------------------------------------------------</v>
          </cell>
          <cell r="D1008" t="str">
            <v>-------------------</v>
          </cell>
          <cell r="E1008" t="str">
            <v>-</v>
          </cell>
          <cell r="F1008" t="str">
            <v>-------------------</v>
          </cell>
          <cell r="G1008" t="e">
            <v>#NAME?</v>
          </cell>
          <cell r="H1008" t="str">
            <v>07AB - 1.00.01.068</v>
          </cell>
        </row>
        <row r="1009">
          <cell r="A1009" t="str">
            <v>_x000C_</v>
          </cell>
        </row>
      </sheetData>
      <sheetData sheetId="7">
        <row r="1">
          <cell r="A1" t="str">
            <v>-----------</v>
          </cell>
          <cell r="B1" t="str">
            <v>--</v>
          </cell>
          <cell r="C1" t="str">
            <v>-------------------------------------------------------------------</v>
          </cell>
          <cell r="D1" t="str">
            <v>-------------------</v>
          </cell>
          <cell r="E1" t="str">
            <v>-</v>
          </cell>
          <cell r="F1" t="str">
            <v>-------------------</v>
          </cell>
          <cell r="G1" t="str">
            <v>-------------------</v>
          </cell>
          <cell r="H1" t="str">
            <v>----- Página:</v>
          </cell>
          <cell r="I1">
            <v>1</v>
          </cell>
        </row>
        <row r="2">
          <cell r="A2" t="str">
            <v>Urucum Mine</v>
          </cell>
          <cell r="B2" t="str">
            <v>ra</v>
          </cell>
          <cell r="C2" t="str">
            <v>ção S.A</v>
          </cell>
          <cell r="H2" t="str">
            <v>Balancete</v>
          </cell>
        </row>
        <row r="3">
          <cell r="A3" t="str">
            <v>Período: 01</v>
          </cell>
          <cell r="B3" t="str">
            <v>/0</v>
          </cell>
          <cell r="C3" t="str">
            <v>5/2008 A 31/05/2008 -----------------------------------------------</v>
          </cell>
          <cell r="D3" t="str">
            <v>-------------------</v>
          </cell>
          <cell r="E3" t="str">
            <v>-</v>
          </cell>
          <cell r="F3" t="str">
            <v>-------------------</v>
          </cell>
          <cell r="G3" t="str">
            <v>-------------------</v>
          </cell>
          <cell r="H3" t="str">
            <v>03/06/2008 - 12:4</v>
          </cell>
          <cell r="I3">
            <v>8</v>
          </cell>
        </row>
        <row r="5">
          <cell r="A5" t="str">
            <v>Título</v>
          </cell>
          <cell r="D5" t="str">
            <v>Saldo Inicial</v>
          </cell>
          <cell r="F5" t="str">
            <v>Débito</v>
          </cell>
          <cell r="G5" t="str">
            <v>Crédito</v>
          </cell>
          <cell r="H5" t="str">
            <v>Saldo Final</v>
          </cell>
        </row>
        <row r="6">
          <cell r="A6" t="str">
            <v>-----------</v>
          </cell>
          <cell r="B6" t="str">
            <v>--</v>
          </cell>
          <cell r="C6" t="str">
            <v>-------------------------------------------------------------------</v>
          </cell>
          <cell r="D6" t="str">
            <v>-----------------</v>
          </cell>
          <cell r="F6" t="str">
            <v>------------------</v>
          </cell>
          <cell r="G6" t="str">
            <v>------------------</v>
          </cell>
          <cell r="H6" t="str">
            <v>-----------------</v>
          </cell>
        </row>
        <row r="7">
          <cell r="A7" t="str">
            <v>10.00.00.00</v>
          </cell>
          <cell r="B7" t="str">
            <v>-</v>
          </cell>
          <cell r="C7" t="str">
            <v>Ativo</v>
          </cell>
          <cell r="D7">
            <v>186757407.69</v>
          </cell>
          <cell r="E7" t="str">
            <v>D</v>
          </cell>
          <cell r="F7">
            <v>108101082.15000001</v>
          </cell>
          <cell r="G7">
            <v>95686485.950000003</v>
          </cell>
          <cell r="H7">
            <v>199172003.88999999</v>
          </cell>
          <cell r="I7" t="str">
            <v>D</v>
          </cell>
        </row>
        <row r="8">
          <cell r="A8" t="str">
            <v>11.00.00.00</v>
          </cell>
          <cell r="B8" t="str">
            <v>-</v>
          </cell>
          <cell r="C8" t="str">
            <v>Circulante</v>
          </cell>
          <cell r="D8">
            <v>117644131.01000001</v>
          </cell>
          <cell r="E8" t="str">
            <v>D</v>
          </cell>
          <cell r="F8">
            <v>106518242.70999999</v>
          </cell>
          <cell r="G8">
            <v>93677476.709999993</v>
          </cell>
          <cell r="H8">
            <v>130484897.01000001</v>
          </cell>
          <cell r="I8" t="str">
            <v>D</v>
          </cell>
        </row>
        <row r="9">
          <cell r="A9" t="str">
            <v>11.01.00.00</v>
          </cell>
          <cell r="B9" t="str">
            <v>-</v>
          </cell>
          <cell r="C9" t="str">
            <v>Disponivel</v>
          </cell>
          <cell r="D9">
            <v>8997315.5500000007</v>
          </cell>
          <cell r="E9" t="str">
            <v>D</v>
          </cell>
          <cell r="F9">
            <v>28242058.5</v>
          </cell>
          <cell r="G9">
            <v>31561916.949999999</v>
          </cell>
          <cell r="H9">
            <v>5677457.0999999996</v>
          </cell>
          <cell r="I9" t="str">
            <v>D</v>
          </cell>
        </row>
        <row r="10">
          <cell r="A10" t="str">
            <v>11.01.01.00</v>
          </cell>
          <cell r="B10" t="str">
            <v>-</v>
          </cell>
          <cell r="C10" t="str">
            <v>Caixa</v>
          </cell>
          <cell r="D10">
            <v>3000</v>
          </cell>
          <cell r="E10" t="str">
            <v>D</v>
          </cell>
          <cell r="F10">
            <v>2891.71</v>
          </cell>
          <cell r="G10">
            <v>0</v>
          </cell>
          <cell r="H10">
            <v>5891.71</v>
          </cell>
          <cell r="I10" t="str">
            <v>D</v>
          </cell>
        </row>
        <row r="11">
          <cell r="A11" t="str">
            <v>11.01.01.01</v>
          </cell>
          <cell r="B11" t="str">
            <v>-</v>
          </cell>
          <cell r="C11" t="str">
            <v>Caixa  - Fundo Fixo</v>
          </cell>
          <cell r="D11">
            <v>3000</v>
          </cell>
          <cell r="E11" t="str">
            <v>D</v>
          </cell>
          <cell r="F11">
            <v>2891.71</v>
          </cell>
          <cell r="G11">
            <v>0</v>
          </cell>
          <cell r="H11">
            <v>5891.71</v>
          </cell>
          <cell r="I11" t="str">
            <v>D</v>
          </cell>
        </row>
        <row r="12">
          <cell r="A12" t="str">
            <v>11.01.02.00</v>
          </cell>
          <cell r="B12" t="str">
            <v>-</v>
          </cell>
          <cell r="C12" t="str">
            <v>Bancos Conta Movimentos</v>
          </cell>
          <cell r="D12">
            <v>263948.25</v>
          </cell>
          <cell r="E12" t="str">
            <v>D</v>
          </cell>
          <cell r="F12">
            <v>26653596.550000001</v>
          </cell>
          <cell r="G12">
            <v>26564017.670000002</v>
          </cell>
          <cell r="H12">
            <v>353527.13</v>
          </cell>
          <cell r="I12" t="str">
            <v>D</v>
          </cell>
        </row>
        <row r="13">
          <cell r="A13" t="str">
            <v>11.01.02.01</v>
          </cell>
          <cell r="B13" t="str">
            <v>-</v>
          </cell>
          <cell r="C13" t="str">
            <v>Bancos Conta Movimentos</v>
          </cell>
          <cell r="D13">
            <v>263948.25</v>
          </cell>
          <cell r="E13" t="str">
            <v>D</v>
          </cell>
          <cell r="F13">
            <v>15471047.359999999</v>
          </cell>
          <cell r="G13">
            <v>15381468.48</v>
          </cell>
          <cell r="H13">
            <v>353527.13</v>
          </cell>
          <cell r="I13" t="str">
            <v>D</v>
          </cell>
        </row>
        <row r="14">
          <cell r="A14" t="str">
            <v>11.01.02.97</v>
          </cell>
          <cell r="B14" t="str">
            <v>-</v>
          </cell>
          <cell r="C14" t="str">
            <v>Transitoria de Cambio (dolar)</v>
          </cell>
          <cell r="D14">
            <v>0</v>
          </cell>
          <cell r="F14">
            <v>968296.73</v>
          </cell>
          <cell r="G14">
            <v>968296.73</v>
          </cell>
          <cell r="H14">
            <v>0</v>
          </cell>
        </row>
        <row r="15">
          <cell r="A15" t="str">
            <v>11.01.02.98</v>
          </cell>
          <cell r="B15" t="str">
            <v>-</v>
          </cell>
          <cell r="C15" t="str">
            <v>Transitoria de Caixa e Bancos</v>
          </cell>
          <cell r="D15">
            <v>0</v>
          </cell>
          <cell r="F15">
            <v>10214252.460000001</v>
          </cell>
          <cell r="G15">
            <v>10214252.460000001</v>
          </cell>
          <cell r="H15">
            <v>0</v>
          </cell>
        </row>
        <row r="16">
          <cell r="A16" t="str">
            <v>11.01.03.00</v>
          </cell>
          <cell r="B16" t="str">
            <v>-</v>
          </cell>
          <cell r="C16" t="str">
            <v>Aplicac. Financ.- Liq. Imediata</v>
          </cell>
          <cell r="D16">
            <v>8730367.3000000007</v>
          </cell>
          <cell r="E16" t="str">
            <v>D</v>
          </cell>
          <cell r="F16">
            <v>1585570.24</v>
          </cell>
          <cell r="G16">
            <v>4997899.28</v>
          </cell>
          <cell r="H16">
            <v>5318038.26</v>
          </cell>
          <cell r="I16" t="str">
            <v>D</v>
          </cell>
        </row>
        <row r="17">
          <cell r="A17" t="str">
            <v>11.01.03.01</v>
          </cell>
          <cell r="B17" t="str">
            <v>-</v>
          </cell>
          <cell r="C17" t="str">
            <v>Aplicac. Financ. - Liq Imediata</v>
          </cell>
          <cell r="D17">
            <v>3508741.35</v>
          </cell>
          <cell r="E17" t="str">
            <v>D</v>
          </cell>
          <cell r="F17">
            <v>1540618.74</v>
          </cell>
          <cell r="G17">
            <v>4323489.59</v>
          </cell>
          <cell r="H17">
            <v>725870.5</v>
          </cell>
          <cell r="I17" t="str">
            <v>D</v>
          </cell>
        </row>
        <row r="18">
          <cell r="A18" t="str">
            <v>11.01.03.02</v>
          </cell>
          <cell r="B18" t="str">
            <v>-</v>
          </cell>
          <cell r="C18" t="str">
            <v>Assistencia Financeira Cvrd</v>
          </cell>
          <cell r="D18">
            <v>5221625.95</v>
          </cell>
          <cell r="E18" t="str">
            <v>D</v>
          </cell>
          <cell r="F18">
            <v>44951.5</v>
          </cell>
          <cell r="G18">
            <v>674409.69</v>
          </cell>
          <cell r="H18">
            <v>4592167.76</v>
          </cell>
          <cell r="I18" t="str">
            <v>D</v>
          </cell>
        </row>
        <row r="19">
          <cell r="A19" t="str">
            <v>11.05.00.00</v>
          </cell>
          <cell r="B19" t="str">
            <v>-</v>
          </cell>
          <cell r="C19" t="str">
            <v>Contas a Receber</v>
          </cell>
          <cell r="D19">
            <v>44798512.710000001</v>
          </cell>
          <cell r="E19" t="str">
            <v>D</v>
          </cell>
          <cell r="F19">
            <v>54388503.219999999</v>
          </cell>
          <cell r="G19">
            <v>42522202.399999999</v>
          </cell>
          <cell r="H19">
            <v>56664813.530000001</v>
          </cell>
          <cell r="I19" t="str">
            <v>D</v>
          </cell>
        </row>
        <row r="20">
          <cell r="A20" t="str">
            <v>11.05.01.00</v>
          </cell>
          <cell r="B20" t="str">
            <v>-</v>
          </cell>
          <cell r="C20" t="str">
            <v>Clientes no Pais</v>
          </cell>
          <cell r="D20">
            <v>3069480.11</v>
          </cell>
          <cell r="E20" t="str">
            <v>D</v>
          </cell>
          <cell r="F20">
            <v>33106050.140000001</v>
          </cell>
          <cell r="G20">
            <v>32435084.699999999</v>
          </cell>
          <cell r="H20">
            <v>3740445.55</v>
          </cell>
          <cell r="I20" t="str">
            <v>D</v>
          </cell>
        </row>
        <row r="21">
          <cell r="A21" t="str">
            <v>11.05.01.01</v>
          </cell>
          <cell r="B21" t="str">
            <v>-</v>
          </cell>
          <cell r="C21" t="str">
            <v>Clientes no Pais</v>
          </cell>
          <cell r="D21">
            <v>3066480.11</v>
          </cell>
          <cell r="E21" t="str">
            <v>D</v>
          </cell>
          <cell r="F21">
            <v>6358919.7300000004</v>
          </cell>
          <cell r="G21">
            <v>5684954.29</v>
          </cell>
          <cell r="H21">
            <v>3740445.55</v>
          </cell>
          <cell r="I21" t="str">
            <v>D</v>
          </cell>
        </row>
        <row r="22">
          <cell r="A22" t="str">
            <v>11.05.01.95</v>
          </cell>
          <cell r="B22" t="str">
            <v>-</v>
          </cell>
          <cell r="C22" t="str">
            <v>Transit. de Transferencia - ACR</v>
          </cell>
          <cell r="D22">
            <v>0</v>
          </cell>
          <cell r="F22">
            <v>108579.55</v>
          </cell>
          <cell r="G22">
            <v>108579.55</v>
          </cell>
          <cell r="H22">
            <v>0</v>
          </cell>
        </row>
        <row r="23">
          <cell r="A23" t="str">
            <v>11.05.01.96</v>
          </cell>
          <cell r="B23" t="str">
            <v>-</v>
          </cell>
          <cell r="C23" t="str">
            <v>Transit. de Substituicao - ACR</v>
          </cell>
          <cell r="D23">
            <v>0</v>
          </cell>
          <cell r="F23">
            <v>2635000</v>
          </cell>
          <cell r="G23">
            <v>2635000</v>
          </cell>
          <cell r="H23">
            <v>0</v>
          </cell>
        </row>
        <row r="24">
          <cell r="A24" t="str">
            <v>11.05.01.97</v>
          </cell>
          <cell r="B24" t="str">
            <v>-</v>
          </cell>
          <cell r="C24" t="str">
            <v>Transit. de Faturamento/Cobranca</v>
          </cell>
          <cell r="D24">
            <v>0</v>
          </cell>
          <cell r="F24">
            <v>23892312.52</v>
          </cell>
          <cell r="G24">
            <v>23892312.52</v>
          </cell>
          <cell r="H24">
            <v>0</v>
          </cell>
        </row>
        <row r="25">
          <cell r="A25" t="str">
            <v>11.05.01.98</v>
          </cell>
          <cell r="B25" t="str">
            <v>-</v>
          </cell>
          <cell r="C25" t="str">
            <v>Transit. Devolução de Clientes</v>
          </cell>
          <cell r="D25">
            <v>3000</v>
          </cell>
          <cell r="E25" t="str">
            <v>D</v>
          </cell>
          <cell r="F25">
            <v>0</v>
          </cell>
          <cell r="G25">
            <v>3000</v>
          </cell>
          <cell r="H25">
            <v>0</v>
          </cell>
        </row>
        <row r="26">
          <cell r="A26" t="str">
            <v>11.05.01.99</v>
          </cell>
          <cell r="B26" t="str">
            <v>-</v>
          </cell>
          <cell r="C26" t="str">
            <v>Transit. de Encontro de Contas</v>
          </cell>
          <cell r="D26">
            <v>0</v>
          </cell>
          <cell r="F26">
            <v>111238.34</v>
          </cell>
          <cell r="G26">
            <v>111238.34</v>
          </cell>
          <cell r="H26">
            <v>0</v>
          </cell>
        </row>
        <row r="27">
          <cell r="A27" t="str">
            <v>11.05.02.00</v>
          </cell>
          <cell r="B27" t="str">
            <v>-</v>
          </cell>
          <cell r="C27" t="str">
            <v>Clientes no Exterior</v>
          </cell>
          <cell r="D27">
            <v>3736810.56</v>
          </cell>
          <cell r="E27" t="str">
            <v>D</v>
          </cell>
          <cell r="F27">
            <v>12336714.210000001</v>
          </cell>
          <cell r="G27">
            <v>1387416.69</v>
          </cell>
          <cell r="H27">
            <v>14686108.08</v>
          </cell>
          <cell r="I27" t="str">
            <v>D</v>
          </cell>
        </row>
        <row r="28">
          <cell r="A28" t="str">
            <v>11.05.02.01</v>
          </cell>
          <cell r="B28" t="str">
            <v>-</v>
          </cell>
          <cell r="C28" t="str">
            <v>Clientes no Exterior</v>
          </cell>
          <cell r="D28">
            <v>3736810.56</v>
          </cell>
          <cell r="E28" t="str">
            <v>D</v>
          </cell>
          <cell r="F28">
            <v>11331233.199999999</v>
          </cell>
          <cell r="G28">
            <v>381935.68</v>
          </cell>
          <cell r="H28">
            <v>14686108.08</v>
          </cell>
          <cell r="I28" t="str">
            <v>D</v>
          </cell>
        </row>
        <row r="29">
          <cell r="A29" t="str">
            <v>11.05.02.02</v>
          </cell>
          <cell r="B29" t="str">
            <v>-</v>
          </cell>
          <cell r="C29" t="str">
            <v>(-) Adiantam. Cambio Exportacao</v>
          </cell>
          <cell r="D29">
            <v>0</v>
          </cell>
          <cell r="F29">
            <v>1005481.01</v>
          </cell>
          <cell r="G29">
            <v>1005481.01</v>
          </cell>
          <cell r="H29">
            <v>0</v>
          </cell>
        </row>
        <row r="30">
          <cell r="A30" t="str">
            <v>11.05.03.00</v>
          </cell>
          <cell r="B30" t="str">
            <v>-</v>
          </cell>
          <cell r="C30" t="str">
            <v>Clientes Cias do Grupo</v>
          </cell>
          <cell r="D30">
            <v>38243793.670000002</v>
          </cell>
          <cell r="E30" t="str">
            <v>D</v>
          </cell>
          <cell r="F30">
            <v>8945738.8699999992</v>
          </cell>
          <cell r="G30">
            <v>4827411.22</v>
          </cell>
          <cell r="H30">
            <v>42362121.32</v>
          </cell>
          <cell r="I30" t="str">
            <v>D</v>
          </cell>
        </row>
        <row r="31">
          <cell r="A31" t="str">
            <v>11.05.03.05</v>
          </cell>
          <cell r="B31" t="str">
            <v>-</v>
          </cell>
          <cell r="C31" t="str">
            <v>Clientes C.Grupo- Sibra</v>
          </cell>
          <cell r="D31">
            <v>6403845.3799999999</v>
          </cell>
          <cell r="E31" t="str">
            <v>D</v>
          </cell>
          <cell r="F31">
            <v>2188884.85</v>
          </cell>
          <cell r="G31">
            <v>2682072.46</v>
          </cell>
          <cell r="H31">
            <v>5910657.7699999996</v>
          </cell>
          <cell r="I31" t="str">
            <v>D</v>
          </cell>
        </row>
        <row r="32">
          <cell r="A32" t="str">
            <v>11.05.03.22</v>
          </cell>
          <cell r="B32" t="str">
            <v>-</v>
          </cell>
          <cell r="C32" t="str">
            <v>Clientes C.Grupo Cvrd-CVRDI</v>
          </cell>
          <cell r="D32">
            <v>31839948.289999999</v>
          </cell>
          <cell r="E32" t="str">
            <v>D</v>
          </cell>
          <cell r="F32">
            <v>6756854.0199999996</v>
          </cell>
          <cell r="G32">
            <v>2145338.7599999998</v>
          </cell>
          <cell r="H32">
            <v>36451463.549999997</v>
          </cell>
          <cell r="I32" t="str">
            <v>D</v>
          </cell>
        </row>
        <row r="33">
          <cell r="A33" t="str">
            <v>11.05.06.00</v>
          </cell>
          <cell r="B33" t="str">
            <v>-</v>
          </cell>
          <cell r="C33" t="str">
            <v>(-) Prov. P/ Devedores Duvidosos</v>
          </cell>
          <cell r="D33">
            <v>251571.63</v>
          </cell>
          <cell r="E33" t="str">
            <v>C</v>
          </cell>
          <cell r="F33">
            <v>0</v>
          </cell>
          <cell r="G33">
            <v>0</v>
          </cell>
          <cell r="H33">
            <v>251571.63</v>
          </cell>
          <cell r="I33" t="str">
            <v>C</v>
          </cell>
        </row>
        <row r="34">
          <cell r="A34" t="str">
            <v>11.05.06.01</v>
          </cell>
          <cell r="B34" t="str">
            <v>-</v>
          </cell>
          <cell r="C34" t="str">
            <v>(-) Prov. P/ Devedores Duvidosos</v>
          </cell>
          <cell r="D34">
            <v>251571.63</v>
          </cell>
          <cell r="E34" t="str">
            <v>C</v>
          </cell>
          <cell r="F34">
            <v>0</v>
          </cell>
          <cell r="G34">
            <v>0</v>
          </cell>
          <cell r="H34">
            <v>251571.63</v>
          </cell>
          <cell r="I34" t="str">
            <v>C</v>
          </cell>
        </row>
        <row r="35">
          <cell r="A35" t="str">
            <v>11.05.08.00</v>
          </cell>
          <cell r="B35" t="str">
            <v>-</v>
          </cell>
          <cell r="C35" t="str">
            <v>(-)Câmbios Pagos Não Liberados</v>
          </cell>
          <cell r="D35">
            <v>0</v>
          </cell>
          <cell r="F35">
            <v>0</v>
          </cell>
          <cell r="G35">
            <v>3872289.79</v>
          </cell>
          <cell r="H35">
            <v>3872289.79</v>
          </cell>
          <cell r="I35" t="str">
            <v>C</v>
          </cell>
        </row>
        <row r="36">
          <cell r="A36" t="str">
            <v>11.05.08.01</v>
          </cell>
          <cell r="B36" t="str">
            <v>-</v>
          </cell>
          <cell r="C36" t="str">
            <v>(-)Câmbios Pagos Não Liberados</v>
          </cell>
          <cell r="D36">
            <v>0</v>
          </cell>
          <cell r="F36">
            <v>0</v>
          </cell>
          <cell r="G36">
            <v>3608795.12</v>
          </cell>
          <cell r="H36">
            <v>3608795.12</v>
          </cell>
          <cell r="I36" t="str">
            <v>C</v>
          </cell>
        </row>
        <row r="37">
          <cell r="A37" t="str">
            <v>11.05.08.02</v>
          </cell>
          <cell r="B37" t="str">
            <v>-</v>
          </cell>
          <cell r="C37" t="str">
            <v>(-)Câmbios Pagos Não Liberados-CVRDI</v>
          </cell>
          <cell r="D37">
            <v>0</v>
          </cell>
          <cell r="F37">
            <v>0</v>
          </cell>
          <cell r="G37">
            <v>263494.67</v>
          </cell>
          <cell r="H37">
            <v>263494.67</v>
          </cell>
          <cell r="I37" t="str">
            <v>C</v>
          </cell>
        </row>
        <row r="38">
          <cell r="A38" t="str">
            <v>11.10.00.00</v>
          </cell>
          <cell r="B38" t="str">
            <v>-</v>
          </cell>
          <cell r="C38" t="str">
            <v>Estoques</v>
          </cell>
          <cell r="D38">
            <v>53359324.109999999</v>
          </cell>
          <cell r="E38" t="str">
            <v>D</v>
          </cell>
          <cell r="F38">
            <v>16327791.779999999</v>
          </cell>
          <cell r="G38">
            <v>17225129.510000002</v>
          </cell>
          <cell r="H38">
            <v>52461986.380000003</v>
          </cell>
          <cell r="I38" t="str">
            <v>D</v>
          </cell>
        </row>
        <row r="39">
          <cell r="A39" t="str">
            <v>11.10.01.00</v>
          </cell>
          <cell r="B39" t="str">
            <v>-</v>
          </cell>
          <cell r="C39" t="str">
            <v>Produtos Acabados</v>
          </cell>
          <cell r="D39">
            <v>6439626.3300000001</v>
          </cell>
          <cell r="E39" t="str">
            <v>D</v>
          </cell>
          <cell r="F39">
            <v>6726194.0899999999</v>
          </cell>
          <cell r="G39">
            <v>8179060.9299999997</v>
          </cell>
          <cell r="H39">
            <v>4986759.49</v>
          </cell>
          <cell r="I39" t="str">
            <v>D</v>
          </cell>
        </row>
        <row r="40">
          <cell r="A40" t="str">
            <v>11.10.01.01</v>
          </cell>
          <cell r="B40" t="str">
            <v>-</v>
          </cell>
          <cell r="C40" t="str">
            <v>Produtos Acabados - Ligas</v>
          </cell>
          <cell r="D40">
            <v>6417115.9199999999</v>
          </cell>
          <cell r="E40" t="str">
            <v>D</v>
          </cell>
          <cell r="F40">
            <v>0</v>
          </cell>
          <cell r="G40">
            <v>1712536.86</v>
          </cell>
          <cell r="H40">
            <v>4704579.0599999996</v>
          </cell>
          <cell r="I40" t="str">
            <v>D</v>
          </cell>
        </row>
        <row r="41">
          <cell r="A41" t="str">
            <v>11.10.01.02</v>
          </cell>
          <cell r="B41" t="str">
            <v>-</v>
          </cell>
          <cell r="C41" t="str">
            <v>Produtos Acabados - Minérios</v>
          </cell>
          <cell r="D41">
            <v>22510.41</v>
          </cell>
          <cell r="E41" t="str">
            <v>D</v>
          </cell>
          <cell r="F41">
            <v>259670.02</v>
          </cell>
          <cell r="G41">
            <v>0</v>
          </cell>
          <cell r="H41">
            <v>282180.43</v>
          </cell>
          <cell r="I41" t="str">
            <v>D</v>
          </cell>
        </row>
        <row r="42">
          <cell r="A42" t="str">
            <v>11.10.01.98</v>
          </cell>
          <cell r="B42" t="str">
            <v>-</v>
          </cell>
          <cell r="C42" t="str">
            <v>Ordens de Producao - Ligas</v>
          </cell>
          <cell r="D42">
            <v>0</v>
          </cell>
          <cell r="F42">
            <v>3312545.38</v>
          </cell>
          <cell r="G42">
            <v>3312545.38</v>
          </cell>
          <cell r="H42">
            <v>0</v>
          </cell>
        </row>
        <row r="43">
          <cell r="A43" t="str">
            <v>11.10.01.99</v>
          </cell>
          <cell r="B43" t="str">
            <v>-</v>
          </cell>
          <cell r="C43" t="str">
            <v>Ordens de Producao - Minerios</v>
          </cell>
          <cell r="D43">
            <v>0</v>
          </cell>
          <cell r="F43">
            <v>3153978.69</v>
          </cell>
          <cell r="G43">
            <v>3153978.69</v>
          </cell>
          <cell r="H43">
            <v>0</v>
          </cell>
        </row>
        <row r="44">
          <cell r="A44" t="str">
            <v>11.10.05.00</v>
          </cell>
          <cell r="B44" t="str">
            <v>-</v>
          </cell>
          <cell r="C44" t="str">
            <v>Remessa para Industrializacao</v>
          </cell>
          <cell r="D44">
            <v>75386.539999999994</v>
          </cell>
          <cell r="E44" t="str">
            <v>D</v>
          </cell>
          <cell r="F44">
            <v>0</v>
          </cell>
          <cell r="G44">
            <v>0</v>
          </cell>
          <cell r="H44">
            <v>75386.539999999994</v>
          </cell>
          <cell r="I44" t="str">
            <v>D</v>
          </cell>
        </row>
        <row r="45">
          <cell r="A45" t="str">
            <v>11.10.05.01</v>
          </cell>
          <cell r="B45" t="str">
            <v>-</v>
          </cell>
          <cell r="C45" t="str">
            <v>Remessa para Industrializacao</v>
          </cell>
          <cell r="D45">
            <v>75386.539999999994</v>
          </cell>
          <cell r="E45" t="str">
            <v>D</v>
          </cell>
          <cell r="F45">
            <v>0</v>
          </cell>
          <cell r="G45">
            <v>0</v>
          </cell>
          <cell r="H45">
            <v>75386.539999999994</v>
          </cell>
          <cell r="I45" t="str">
            <v>D</v>
          </cell>
        </row>
        <row r="46">
          <cell r="A46" t="str">
            <v>11.10.20.00</v>
          </cell>
          <cell r="B46" t="str">
            <v>-</v>
          </cell>
          <cell r="C46" t="str">
            <v>Produtos Semi-Acabados</v>
          </cell>
          <cell r="D46">
            <v>44923315.369999997</v>
          </cell>
          <cell r="E46" t="str">
            <v>D</v>
          </cell>
          <cell r="F46">
            <v>7853029.7199999997</v>
          </cell>
          <cell r="G46">
            <v>7559691.3499999996</v>
          </cell>
          <cell r="H46">
            <v>45216653.740000002</v>
          </cell>
          <cell r="I46" t="str">
            <v>D</v>
          </cell>
        </row>
        <row r="47">
          <cell r="A47" t="str">
            <v>11.10.20.01</v>
          </cell>
          <cell r="B47" t="str">
            <v>-</v>
          </cell>
          <cell r="C47" t="str">
            <v>Prod.Semi-Acabados - Ligas</v>
          </cell>
          <cell r="D47">
            <v>3205920.6</v>
          </cell>
          <cell r="E47" t="str">
            <v>D</v>
          </cell>
          <cell r="F47">
            <v>0</v>
          </cell>
          <cell r="G47">
            <v>599056.24</v>
          </cell>
          <cell r="H47">
            <v>2606864.36</v>
          </cell>
          <cell r="I47" t="str">
            <v>D</v>
          </cell>
        </row>
        <row r="48">
          <cell r="A48" t="str">
            <v>11.10.20.02</v>
          </cell>
          <cell r="B48" t="str">
            <v>-</v>
          </cell>
          <cell r="C48" t="str">
            <v>Prod.Semi-Acabados - Minerios</v>
          </cell>
          <cell r="D48">
            <v>41714205.57</v>
          </cell>
          <cell r="E48" t="str">
            <v>D</v>
          </cell>
          <cell r="F48">
            <v>1449297.5</v>
          </cell>
          <cell r="G48">
            <v>0</v>
          </cell>
          <cell r="H48">
            <v>43163503.07</v>
          </cell>
          <cell r="I48" t="str">
            <v>D</v>
          </cell>
        </row>
        <row r="49">
          <cell r="A49" t="str">
            <v>11.10.20.03</v>
          </cell>
          <cell r="B49" t="str">
            <v>-</v>
          </cell>
          <cell r="C49" t="str">
            <v>Sub-Produtos</v>
          </cell>
          <cell r="D49">
            <v>3189.28</v>
          </cell>
          <cell r="E49" t="str">
            <v>D</v>
          </cell>
          <cell r="F49">
            <v>8303.08</v>
          </cell>
          <cell r="G49">
            <v>0</v>
          </cell>
          <cell r="H49">
            <v>11492.36</v>
          </cell>
          <cell r="I49" t="str">
            <v>D</v>
          </cell>
        </row>
        <row r="50">
          <cell r="A50" t="str">
            <v>11.10.20.98</v>
          </cell>
          <cell r="B50" t="str">
            <v>-</v>
          </cell>
          <cell r="C50" t="str">
            <v>O.P Semi Acabados - Ligas</v>
          </cell>
          <cell r="D50">
            <v>0.08</v>
          </cell>
          <cell r="E50" t="str">
            <v>C</v>
          </cell>
          <cell r="F50">
            <v>2569592.98</v>
          </cell>
          <cell r="G50">
            <v>2569592.9</v>
          </cell>
          <cell r="H50">
            <v>0</v>
          </cell>
        </row>
        <row r="51">
          <cell r="A51" t="str">
            <v>11.10.20.99</v>
          </cell>
          <cell r="B51" t="str">
            <v>-</v>
          </cell>
          <cell r="C51" t="str">
            <v>O.P Semi-Acabados - Minerios</v>
          </cell>
          <cell r="D51">
            <v>0</v>
          </cell>
          <cell r="F51">
            <v>3825836.16</v>
          </cell>
          <cell r="G51">
            <v>4391042.21</v>
          </cell>
          <cell r="H51">
            <v>565206.05000000005</v>
          </cell>
          <cell r="I51" t="str">
            <v>C</v>
          </cell>
        </row>
        <row r="52">
          <cell r="A52" t="str">
            <v>11.10.25.00</v>
          </cell>
          <cell r="B52" t="str">
            <v>-</v>
          </cell>
          <cell r="C52" t="str">
            <v>(-) Prov. p/Perdas Prod. Semi-Acabados</v>
          </cell>
          <cell r="D52">
            <v>4314733.0599999996</v>
          </cell>
          <cell r="E52" t="str">
            <v>C</v>
          </cell>
          <cell r="F52">
            <v>0</v>
          </cell>
          <cell r="G52">
            <v>0</v>
          </cell>
          <cell r="H52">
            <v>4314733.0599999996</v>
          </cell>
          <cell r="I52" t="str">
            <v>C</v>
          </cell>
        </row>
        <row r="53">
          <cell r="A53" t="str">
            <v>11.10.25.01</v>
          </cell>
          <cell r="B53" t="str">
            <v>-</v>
          </cell>
          <cell r="C53" t="str">
            <v>(-) Prov. p/Perdas Prod. Semi-Acabados</v>
          </cell>
          <cell r="D53">
            <v>4314733.0599999996</v>
          </cell>
          <cell r="E53" t="str">
            <v>C</v>
          </cell>
          <cell r="F53">
            <v>0</v>
          </cell>
          <cell r="G53">
            <v>0</v>
          </cell>
          <cell r="H53">
            <v>4314733.0599999996</v>
          </cell>
          <cell r="I53" t="str">
            <v>C</v>
          </cell>
        </row>
        <row r="54">
          <cell r="A54" t="str">
            <v>11.10.30.00</v>
          </cell>
          <cell r="B54" t="str">
            <v>-</v>
          </cell>
          <cell r="C54" t="str">
            <v>Materia Prima</v>
          </cell>
          <cell r="D54">
            <v>648494.79</v>
          </cell>
          <cell r="E54" t="str">
            <v>D</v>
          </cell>
          <cell r="F54">
            <v>145905.93</v>
          </cell>
          <cell r="G54">
            <v>80510.95</v>
          </cell>
          <cell r="H54">
            <v>713889.77</v>
          </cell>
          <cell r="I54" t="str">
            <v>D</v>
          </cell>
        </row>
        <row r="55">
          <cell r="A55" t="str">
            <v>11.10.30.01</v>
          </cell>
          <cell r="B55" t="str">
            <v>-</v>
          </cell>
          <cell r="C55" t="str">
            <v>M.Prima - Minerios</v>
          </cell>
          <cell r="D55">
            <v>117016.35</v>
          </cell>
          <cell r="E55" t="str">
            <v>D</v>
          </cell>
          <cell r="F55">
            <v>102969.37</v>
          </cell>
          <cell r="G55">
            <v>0</v>
          </cell>
          <cell r="H55">
            <v>219985.72</v>
          </cell>
          <cell r="I55" t="str">
            <v>D</v>
          </cell>
        </row>
        <row r="56">
          <cell r="A56" t="str">
            <v>11.10.30.11</v>
          </cell>
          <cell r="B56" t="str">
            <v>-</v>
          </cell>
          <cell r="C56" t="str">
            <v>M.Prima - Redutores</v>
          </cell>
          <cell r="D56">
            <v>260317.61</v>
          </cell>
          <cell r="E56" t="str">
            <v>D</v>
          </cell>
          <cell r="F56">
            <v>0</v>
          </cell>
          <cell r="G56">
            <v>31005.79</v>
          </cell>
          <cell r="H56">
            <v>229311.82</v>
          </cell>
          <cell r="I56" t="str">
            <v>D</v>
          </cell>
        </row>
        <row r="57">
          <cell r="A57" t="str">
            <v>11.10.30.12</v>
          </cell>
          <cell r="B57" t="str">
            <v>-</v>
          </cell>
          <cell r="C57" t="str">
            <v>M.Prima - Explosivos</v>
          </cell>
          <cell r="D57">
            <v>4195.08</v>
          </cell>
          <cell r="E57" t="str">
            <v>D</v>
          </cell>
          <cell r="F57">
            <v>0</v>
          </cell>
          <cell r="G57">
            <v>190.27</v>
          </cell>
          <cell r="H57">
            <v>4004.81</v>
          </cell>
          <cell r="I57" t="str">
            <v>D</v>
          </cell>
        </row>
        <row r="58">
          <cell r="A58" t="str">
            <v>11.10.30.13</v>
          </cell>
          <cell r="B58" t="str">
            <v>-</v>
          </cell>
          <cell r="C58" t="str">
            <v>M.Prima - Fundentes</v>
          </cell>
          <cell r="D58">
            <v>184188.11</v>
          </cell>
          <cell r="E58" t="str">
            <v>D</v>
          </cell>
          <cell r="F58">
            <v>42936.56</v>
          </cell>
          <cell r="G58">
            <v>0</v>
          </cell>
          <cell r="H58">
            <v>227124.67</v>
          </cell>
          <cell r="I58" t="str">
            <v>D</v>
          </cell>
        </row>
        <row r="59">
          <cell r="A59" t="str">
            <v>11.10.30.14</v>
          </cell>
          <cell r="B59" t="str">
            <v>-</v>
          </cell>
          <cell r="C59" t="str">
            <v>M.Prima - Materiais Auxiliares</v>
          </cell>
          <cell r="D59">
            <v>82777.64</v>
          </cell>
          <cell r="E59" t="str">
            <v>D</v>
          </cell>
          <cell r="F59">
            <v>0</v>
          </cell>
          <cell r="G59">
            <v>49314.89</v>
          </cell>
          <cell r="H59">
            <v>33462.75</v>
          </cell>
          <cell r="I59" t="str">
            <v>D</v>
          </cell>
        </row>
        <row r="60">
          <cell r="A60" t="str">
            <v>11.10.31.00</v>
          </cell>
          <cell r="B60" t="str">
            <v>-</v>
          </cell>
          <cell r="C60" t="str">
            <v>Materia Prima em Transito</v>
          </cell>
          <cell r="D60">
            <v>18135.88</v>
          </cell>
          <cell r="E60" t="str">
            <v>D</v>
          </cell>
          <cell r="F60">
            <v>138616.68</v>
          </cell>
          <cell r="G60">
            <v>28806.400000000001</v>
          </cell>
          <cell r="H60">
            <v>127946.16</v>
          </cell>
          <cell r="I60" t="str">
            <v>D</v>
          </cell>
        </row>
        <row r="61">
          <cell r="A61" t="str">
            <v>11.10.31.01</v>
          </cell>
          <cell r="B61" t="str">
            <v>-</v>
          </cell>
          <cell r="C61" t="str">
            <v>Materia Prima em Transito</v>
          </cell>
          <cell r="D61">
            <v>18135.88</v>
          </cell>
          <cell r="E61" t="str">
            <v>D</v>
          </cell>
          <cell r="F61">
            <v>138616.68</v>
          </cell>
          <cell r="G61">
            <v>28806.400000000001</v>
          </cell>
          <cell r="H61">
            <v>127946.16</v>
          </cell>
          <cell r="I61" t="str">
            <v>D</v>
          </cell>
        </row>
        <row r="62">
          <cell r="A62" t="str">
            <v>11.10.40.00</v>
          </cell>
          <cell r="B62" t="str">
            <v>-</v>
          </cell>
          <cell r="C62" t="str">
            <v>Almoxarifado</v>
          </cell>
          <cell r="D62">
            <v>6179879.0700000003</v>
          </cell>
          <cell r="E62" t="str">
            <v>D</v>
          </cell>
          <cell r="F62">
            <v>2527.11</v>
          </cell>
          <cell r="G62">
            <v>495843.47</v>
          </cell>
          <cell r="H62">
            <v>5686562.71</v>
          </cell>
          <cell r="I62" t="str">
            <v>D</v>
          </cell>
        </row>
        <row r="63">
          <cell r="A63" t="str">
            <v>11.10.40.01</v>
          </cell>
          <cell r="B63" t="str">
            <v>-</v>
          </cell>
          <cell r="C63" t="str">
            <v>Almox. - Insumos</v>
          </cell>
          <cell r="D63">
            <v>36592.36</v>
          </cell>
          <cell r="E63" t="str">
            <v>D</v>
          </cell>
          <cell r="F63">
            <v>0</v>
          </cell>
          <cell r="G63">
            <v>3131.23</v>
          </cell>
          <cell r="H63">
            <v>33461.129999999997</v>
          </cell>
          <cell r="I63" t="str">
            <v>D</v>
          </cell>
        </row>
        <row r="64">
          <cell r="A64" t="str">
            <v>11.10.40.04</v>
          </cell>
          <cell r="B64" t="str">
            <v>-</v>
          </cell>
          <cell r="C64" t="str">
            <v>Almox.Combust. e Lubrificantes</v>
          </cell>
          <cell r="D64">
            <v>175357.84</v>
          </cell>
          <cell r="E64" t="str">
            <v>D</v>
          </cell>
          <cell r="F64">
            <v>0</v>
          </cell>
          <cell r="G64">
            <v>17160.57</v>
          </cell>
          <cell r="H64">
            <v>158197.26999999999</v>
          </cell>
          <cell r="I64" t="str">
            <v>D</v>
          </cell>
        </row>
        <row r="65">
          <cell r="A65" t="str">
            <v>11.10.40.05</v>
          </cell>
          <cell r="B65" t="str">
            <v>-</v>
          </cell>
          <cell r="C65" t="str">
            <v>Almox.Mat. e Equip. Seguranca</v>
          </cell>
          <cell r="D65">
            <v>246487.29</v>
          </cell>
          <cell r="E65" t="str">
            <v>D</v>
          </cell>
          <cell r="F65">
            <v>0</v>
          </cell>
          <cell r="G65">
            <v>22951.06</v>
          </cell>
          <cell r="H65">
            <v>223536.23</v>
          </cell>
          <cell r="I65" t="str">
            <v>D</v>
          </cell>
        </row>
        <row r="66">
          <cell r="A66" t="str">
            <v>11.10.40.06</v>
          </cell>
          <cell r="B66" t="str">
            <v>-</v>
          </cell>
          <cell r="C66" t="str">
            <v>Almox. Materiais de Manutencao</v>
          </cell>
          <cell r="D66">
            <v>3035956.24</v>
          </cell>
          <cell r="E66" t="str">
            <v>D</v>
          </cell>
          <cell r="F66">
            <v>0</v>
          </cell>
          <cell r="G66">
            <v>99088.17</v>
          </cell>
          <cell r="H66">
            <v>2936868.07</v>
          </cell>
          <cell r="I66" t="str">
            <v>D</v>
          </cell>
        </row>
        <row r="67">
          <cell r="A67" t="str">
            <v>11.10.40.07</v>
          </cell>
          <cell r="B67" t="str">
            <v>-</v>
          </cell>
          <cell r="C67" t="str">
            <v>Almox. Materiais de Laboratorio</v>
          </cell>
          <cell r="D67">
            <v>17280.939999999999</v>
          </cell>
          <cell r="E67" t="str">
            <v>D</v>
          </cell>
          <cell r="F67">
            <v>0</v>
          </cell>
          <cell r="G67">
            <v>4536.45</v>
          </cell>
          <cell r="H67">
            <v>12744.49</v>
          </cell>
          <cell r="I67" t="str">
            <v>D</v>
          </cell>
        </row>
        <row r="68">
          <cell r="A68" t="str">
            <v>11.10.40.08</v>
          </cell>
          <cell r="B68" t="str">
            <v>-</v>
          </cell>
          <cell r="C68" t="str">
            <v>Almox. Embalagens</v>
          </cell>
          <cell r="D68">
            <v>20205.09</v>
          </cell>
          <cell r="E68" t="str">
            <v>D</v>
          </cell>
          <cell r="F68">
            <v>0</v>
          </cell>
          <cell r="G68">
            <v>1417.82</v>
          </cell>
          <cell r="H68">
            <v>18787.27</v>
          </cell>
          <cell r="I68" t="str">
            <v>D</v>
          </cell>
        </row>
        <row r="69">
          <cell r="A69" t="str">
            <v>11.10.40.09</v>
          </cell>
          <cell r="B69" t="str">
            <v>-</v>
          </cell>
          <cell r="C69" t="str">
            <v>Almox. Energia Eletrica</v>
          </cell>
          <cell r="D69">
            <v>209278.24</v>
          </cell>
          <cell r="E69" t="str">
            <v>D</v>
          </cell>
          <cell r="F69">
            <v>0</v>
          </cell>
          <cell r="G69">
            <v>209278.24</v>
          </cell>
          <cell r="H69">
            <v>0</v>
          </cell>
        </row>
        <row r="70">
          <cell r="A70" t="str">
            <v>11.10.40.95</v>
          </cell>
          <cell r="B70" t="str">
            <v>-</v>
          </cell>
          <cell r="C70" t="str">
            <v>Almox.Pcs p/Veic.Transp de Cargas</v>
          </cell>
          <cell r="D70">
            <v>1990105.11</v>
          </cell>
          <cell r="E70" t="str">
            <v>D</v>
          </cell>
          <cell r="F70">
            <v>0</v>
          </cell>
          <cell r="G70">
            <v>23918.67</v>
          </cell>
          <cell r="H70">
            <v>1966186.44</v>
          </cell>
          <cell r="I70" t="str">
            <v>D</v>
          </cell>
        </row>
        <row r="71">
          <cell r="A71" t="str">
            <v>11.10.40.96</v>
          </cell>
          <cell r="B71" t="str">
            <v>-</v>
          </cell>
          <cell r="C71" t="str">
            <v>Almox.Pcs p/Miner. e Benefic</v>
          </cell>
          <cell r="D71">
            <v>581910.18000000005</v>
          </cell>
          <cell r="E71" t="str">
            <v>D</v>
          </cell>
          <cell r="F71">
            <v>2451.62</v>
          </cell>
          <cell r="G71">
            <v>24063.48</v>
          </cell>
          <cell r="H71">
            <v>560298.31999999995</v>
          </cell>
          <cell r="I71" t="str">
            <v>D</v>
          </cell>
        </row>
        <row r="72">
          <cell r="A72" t="str">
            <v>11.10.40.97</v>
          </cell>
          <cell r="B72" t="str">
            <v>-</v>
          </cell>
          <cell r="C72" t="str">
            <v>Almox. Materiais Administrativos</v>
          </cell>
          <cell r="D72">
            <v>9308.59</v>
          </cell>
          <cell r="E72" t="str">
            <v>D</v>
          </cell>
          <cell r="F72">
            <v>0</v>
          </cell>
          <cell r="G72">
            <v>397.94</v>
          </cell>
          <cell r="H72">
            <v>8910.65</v>
          </cell>
          <cell r="I72" t="str">
            <v>D</v>
          </cell>
        </row>
        <row r="73">
          <cell r="A73" t="str">
            <v>11.10.40.98</v>
          </cell>
          <cell r="B73" t="str">
            <v>-</v>
          </cell>
          <cell r="C73" t="str">
            <v>Transitoria Ajuste de Estoque</v>
          </cell>
          <cell r="D73">
            <v>142602.81</v>
          </cell>
          <cell r="E73" t="str">
            <v>C</v>
          </cell>
          <cell r="F73">
            <v>75.489999999999995</v>
          </cell>
          <cell r="G73">
            <v>89899.839999999997</v>
          </cell>
          <cell r="H73">
            <v>232427.16</v>
          </cell>
          <cell r="I73" t="str">
            <v>C</v>
          </cell>
        </row>
        <row r="74">
          <cell r="A74" t="str">
            <v>11.10.41.00</v>
          </cell>
          <cell r="B74" t="str">
            <v>-</v>
          </cell>
          <cell r="C74" t="str">
            <v>(-) Prov. p/Perdas Almoxarifado</v>
          </cell>
          <cell r="D74">
            <v>857051.34</v>
          </cell>
          <cell r="E74" t="str">
            <v>C</v>
          </cell>
          <cell r="F74">
            <v>0</v>
          </cell>
          <cell r="G74">
            <v>0</v>
          </cell>
          <cell r="H74">
            <v>857051.34</v>
          </cell>
          <cell r="I74" t="str">
            <v>C</v>
          </cell>
        </row>
        <row r="75">
          <cell r="A75" t="str">
            <v>11.10.41.01</v>
          </cell>
          <cell r="B75" t="str">
            <v>-</v>
          </cell>
          <cell r="C75" t="str">
            <v>(-) Prov. p/Perdas Almoxarifado</v>
          </cell>
          <cell r="D75">
            <v>857051.34</v>
          </cell>
          <cell r="E75" t="str">
            <v>C</v>
          </cell>
          <cell r="F75">
            <v>0</v>
          </cell>
          <cell r="G75">
            <v>0</v>
          </cell>
          <cell r="H75">
            <v>857051.34</v>
          </cell>
          <cell r="I75" t="str">
            <v>C</v>
          </cell>
        </row>
        <row r="76">
          <cell r="A76" t="str">
            <v>11.10.42.00</v>
          </cell>
          <cell r="B76" t="str">
            <v>-</v>
          </cell>
          <cell r="C76" t="str">
            <v>Transferencias</v>
          </cell>
          <cell r="D76">
            <v>308398.82</v>
          </cell>
          <cell r="E76" t="str">
            <v>D</v>
          </cell>
          <cell r="F76">
            <v>1135621.71</v>
          </cell>
          <cell r="G76">
            <v>598081.69999999995</v>
          </cell>
          <cell r="H76">
            <v>845938.83</v>
          </cell>
          <cell r="I76" t="str">
            <v>D</v>
          </cell>
        </row>
        <row r="77">
          <cell r="A77" t="str">
            <v>11.10.42.97</v>
          </cell>
          <cell r="B77" t="str">
            <v>-</v>
          </cell>
          <cell r="C77" t="str">
            <v>Estoques a Classificar</v>
          </cell>
          <cell r="D77">
            <v>348838.19</v>
          </cell>
          <cell r="E77" t="str">
            <v>D</v>
          </cell>
          <cell r="F77">
            <v>855553.33</v>
          </cell>
          <cell r="G77">
            <v>348838.19</v>
          </cell>
          <cell r="H77">
            <v>855553.33</v>
          </cell>
          <cell r="I77" t="str">
            <v>D</v>
          </cell>
        </row>
        <row r="78">
          <cell r="A78" t="str">
            <v>11.10.42.98</v>
          </cell>
          <cell r="B78" t="str">
            <v>-</v>
          </cell>
          <cell r="C78" t="str">
            <v>Transit. Transf. Usinas-Saidas</v>
          </cell>
          <cell r="D78">
            <v>4751.3100000000004</v>
          </cell>
          <cell r="E78" t="str">
            <v>D</v>
          </cell>
          <cell r="F78">
            <v>257462.24</v>
          </cell>
          <cell r="G78">
            <v>249243.51</v>
          </cell>
          <cell r="H78">
            <v>12970.04</v>
          </cell>
          <cell r="I78" t="str">
            <v>D</v>
          </cell>
        </row>
        <row r="79">
          <cell r="A79" t="str">
            <v>11.10.42.99</v>
          </cell>
          <cell r="B79" t="str">
            <v>-</v>
          </cell>
          <cell r="C79" t="str">
            <v>Transit. Transf. Entre Depositos</v>
          </cell>
          <cell r="D79">
            <v>45190.68</v>
          </cell>
          <cell r="E79" t="str">
            <v>C</v>
          </cell>
          <cell r="F79">
            <v>22606.14</v>
          </cell>
          <cell r="G79">
            <v>0</v>
          </cell>
          <cell r="H79">
            <v>22584.54</v>
          </cell>
          <cell r="I79" t="str">
            <v>C</v>
          </cell>
        </row>
        <row r="80">
          <cell r="A80" t="str">
            <v>11.10.43.00</v>
          </cell>
          <cell r="B80" t="str">
            <v>-</v>
          </cell>
          <cell r="C80" t="str">
            <v>Transitória de Manutenção Industrial</v>
          </cell>
          <cell r="D80">
            <v>0</v>
          </cell>
          <cell r="F80">
            <v>283134.71000000002</v>
          </cell>
          <cell r="G80">
            <v>283134.71000000002</v>
          </cell>
          <cell r="H80">
            <v>0</v>
          </cell>
        </row>
        <row r="81">
          <cell r="A81" t="str">
            <v>11.10.43.01</v>
          </cell>
          <cell r="B81" t="str">
            <v>-</v>
          </cell>
          <cell r="C81" t="str">
            <v>Ordem de Manutenção - MI</v>
          </cell>
          <cell r="D81">
            <v>0</v>
          </cell>
          <cell r="F81">
            <v>283134.71000000002</v>
          </cell>
          <cell r="G81">
            <v>283134.71000000002</v>
          </cell>
          <cell r="H81">
            <v>0</v>
          </cell>
        </row>
        <row r="82">
          <cell r="A82" t="str">
            <v>11.10.50.00</v>
          </cell>
          <cell r="B82" t="str">
            <v>-</v>
          </cell>
          <cell r="C82" t="str">
            <v>Importacao em Curso</v>
          </cell>
          <cell r="D82">
            <v>33390.53</v>
          </cell>
          <cell r="E82" t="str">
            <v>C</v>
          </cell>
          <cell r="F82">
            <v>42761.83</v>
          </cell>
          <cell r="G82">
            <v>0</v>
          </cell>
          <cell r="H82">
            <v>9371.2999999999993</v>
          </cell>
          <cell r="I82" t="str">
            <v>D</v>
          </cell>
        </row>
        <row r="84">
          <cell r="A84" t="str">
            <v>-----------</v>
          </cell>
          <cell r="B84" t="str">
            <v>--</v>
          </cell>
          <cell r="C84" t="str">
            <v>-------------------------------------------------------------------</v>
          </cell>
          <cell r="D84" t="str">
            <v>-------------------</v>
          </cell>
          <cell r="E84" t="str">
            <v>-</v>
          </cell>
          <cell r="F84" t="str">
            <v>-------------------</v>
          </cell>
          <cell r="G84" t="e">
            <v>#NAME?</v>
          </cell>
          <cell r="H84" t="str">
            <v>07AB - 1.00.01.068</v>
          </cell>
        </row>
        <row r="85">
          <cell r="A85" t="str">
            <v>_x000C_----------</v>
          </cell>
          <cell r="B85" t="str">
            <v>--</v>
          </cell>
          <cell r="C85" t="str">
            <v>-------------------------------------------------------------------</v>
          </cell>
          <cell r="D85" t="str">
            <v>-------------------</v>
          </cell>
          <cell r="E85" t="str">
            <v>-</v>
          </cell>
          <cell r="F85" t="str">
            <v>-------------------</v>
          </cell>
          <cell r="G85" t="str">
            <v>-------------------</v>
          </cell>
          <cell r="H85" t="str">
            <v>------ Página:</v>
          </cell>
          <cell r="J85">
            <v>2</v>
          </cell>
        </row>
        <row r="86">
          <cell r="A86" t="str">
            <v>Urucum Mine</v>
          </cell>
          <cell r="B86" t="str">
            <v>ra</v>
          </cell>
          <cell r="C86" t="str">
            <v>ção S.A</v>
          </cell>
          <cell r="H86" t="str">
            <v>Balancete</v>
          </cell>
        </row>
        <row r="87">
          <cell r="A87" t="str">
            <v>Período: 01</v>
          </cell>
          <cell r="B87" t="str">
            <v>/0</v>
          </cell>
          <cell r="C87" t="str">
            <v>5/2008 A 31/05/2008 -----------------------------------------------</v>
          </cell>
          <cell r="D87" t="str">
            <v>-------------------</v>
          </cell>
          <cell r="E87" t="str">
            <v>-</v>
          </cell>
          <cell r="F87" t="str">
            <v>-------------------</v>
          </cell>
          <cell r="G87" t="str">
            <v>-------------------</v>
          </cell>
          <cell r="H87" t="str">
            <v>03/06/2008 - 12:4</v>
          </cell>
          <cell r="I87">
            <v>8</v>
          </cell>
        </row>
        <row r="89">
          <cell r="A89" t="str">
            <v>Título</v>
          </cell>
          <cell r="D89" t="str">
            <v>Saldo Inicial</v>
          </cell>
          <cell r="F89" t="str">
            <v>Débito</v>
          </cell>
          <cell r="G89" t="str">
            <v>Crédito</v>
          </cell>
          <cell r="H89" t="str">
            <v>Saldo Final</v>
          </cell>
        </row>
        <row r="90">
          <cell r="A90" t="str">
            <v>-----------</v>
          </cell>
          <cell r="B90" t="str">
            <v>--</v>
          </cell>
          <cell r="C90" t="str">
            <v>-------------------------------------------------------------------</v>
          </cell>
          <cell r="D90" t="str">
            <v>-----------------</v>
          </cell>
          <cell r="F90" t="str">
            <v>------------------</v>
          </cell>
          <cell r="G90" t="str">
            <v>------------------</v>
          </cell>
          <cell r="H90" t="str">
            <v>-----------------</v>
          </cell>
        </row>
        <row r="91">
          <cell r="A91" t="str">
            <v>11.10.50.01</v>
          </cell>
          <cell r="B91" t="str">
            <v>-</v>
          </cell>
          <cell r="C91" t="str">
            <v>Importacao em Curso</v>
          </cell>
          <cell r="D91">
            <v>33390.53</v>
          </cell>
          <cell r="E91" t="str">
            <v>C</v>
          </cell>
          <cell r="F91">
            <v>42761.83</v>
          </cell>
          <cell r="G91">
            <v>0</v>
          </cell>
          <cell r="H91">
            <v>9371.2999999999993</v>
          </cell>
          <cell r="I91" t="str">
            <v>D</v>
          </cell>
        </row>
        <row r="92">
          <cell r="A92" t="str">
            <v>11.10.55.00</v>
          </cell>
          <cell r="B92" t="str">
            <v>-</v>
          </cell>
          <cell r="C92" t="str">
            <v>Ajustes de Estoque - Valor de Mercado</v>
          </cell>
          <cell r="D92">
            <v>28737.759999999998</v>
          </cell>
          <cell r="E92" t="str">
            <v>C</v>
          </cell>
          <cell r="F92">
            <v>0</v>
          </cell>
          <cell r="G92">
            <v>0</v>
          </cell>
          <cell r="H92">
            <v>28737.759999999998</v>
          </cell>
          <cell r="I92" t="str">
            <v>C</v>
          </cell>
        </row>
        <row r="93">
          <cell r="A93" t="str">
            <v>11.10.55.01</v>
          </cell>
          <cell r="B93" t="str">
            <v>-</v>
          </cell>
          <cell r="C93" t="str">
            <v>Ajustes a Valor Mercado - Prod. Acabados</v>
          </cell>
          <cell r="D93">
            <v>28737.759999999998</v>
          </cell>
          <cell r="E93" t="str">
            <v>C</v>
          </cell>
          <cell r="F93">
            <v>0</v>
          </cell>
          <cell r="G93">
            <v>0</v>
          </cell>
          <cell r="H93">
            <v>28737.759999999998</v>
          </cell>
          <cell r="I93" t="str">
            <v>C</v>
          </cell>
        </row>
        <row r="94">
          <cell r="A94" t="str">
            <v>11.15.00.00</v>
          </cell>
          <cell r="B94" t="str">
            <v>-</v>
          </cell>
          <cell r="C94" t="str">
            <v>Outras Contas a Receber</v>
          </cell>
          <cell r="D94">
            <v>47819.37</v>
          </cell>
          <cell r="E94" t="str">
            <v>D</v>
          </cell>
          <cell r="F94">
            <v>4093561.12</v>
          </cell>
          <cell r="G94">
            <v>213095.17</v>
          </cell>
          <cell r="H94">
            <v>3928285.32</v>
          </cell>
          <cell r="I94" t="str">
            <v>D</v>
          </cell>
        </row>
        <row r="95">
          <cell r="A95" t="str">
            <v>11.15.01.00</v>
          </cell>
          <cell r="B95" t="str">
            <v>-</v>
          </cell>
          <cell r="C95" t="str">
            <v>Outras Contas a Receber</v>
          </cell>
          <cell r="D95">
            <v>47819.37</v>
          </cell>
          <cell r="E95" t="str">
            <v>D</v>
          </cell>
          <cell r="F95">
            <v>221271.33</v>
          </cell>
          <cell r="G95">
            <v>213095.17</v>
          </cell>
          <cell r="H95">
            <v>55995.53</v>
          </cell>
          <cell r="I95" t="str">
            <v>D</v>
          </cell>
        </row>
        <row r="96">
          <cell r="A96" t="str">
            <v>11.15.01.02</v>
          </cell>
          <cell r="B96" t="str">
            <v>-</v>
          </cell>
          <cell r="C96" t="str">
            <v>Adiantamento 13 Salario</v>
          </cell>
          <cell r="D96">
            <v>49895.08</v>
          </cell>
          <cell r="E96" t="str">
            <v>D</v>
          </cell>
          <cell r="F96">
            <v>6750.64</v>
          </cell>
          <cell r="G96">
            <v>0</v>
          </cell>
          <cell r="H96">
            <v>56645.72</v>
          </cell>
          <cell r="I96" t="str">
            <v>D</v>
          </cell>
        </row>
        <row r="97">
          <cell r="A97" t="str">
            <v>11.15.01.04</v>
          </cell>
          <cell r="B97" t="str">
            <v>-</v>
          </cell>
          <cell r="C97" t="str">
            <v>Adiantam. p/ Desconto em Folha</v>
          </cell>
          <cell r="D97">
            <v>9136.36</v>
          </cell>
          <cell r="E97" t="str">
            <v>D</v>
          </cell>
          <cell r="F97">
            <v>9758.84</v>
          </cell>
          <cell r="G97">
            <v>8514.69</v>
          </cell>
          <cell r="H97">
            <v>10380.51</v>
          </cell>
          <cell r="I97" t="str">
            <v>D</v>
          </cell>
        </row>
        <row r="98">
          <cell r="A98" t="str">
            <v>11.15.01.05</v>
          </cell>
          <cell r="B98" t="str">
            <v>-</v>
          </cell>
          <cell r="C98" t="str">
            <v>Adiantamentos de Viagens</v>
          </cell>
          <cell r="D98">
            <v>3002</v>
          </cell>
          <cell r="E98" t="str">
            <v>D</v>
          </cell>
          <cell r="F98">
            <v>7902.16</v>
          </cell>
          <cell r="G98">
            <v>6932.16</v>
          </cell>
          <cell r="H98">
            <v>3972</v>
          </cell>
          <cell r="I98" t="str">
            <v>D</v>
          </cell>
        </row>
        <row r="99">
          <cell r="A99" t="str">
            <v>11.15.01.06</v>
          </cell>
          <cell r="B99" t="str">
            <v>-</v>
          </cell>
          <cell r="C99" t="str">
            <v>Adiantamento de Ferias</v>
          </cell>
          <cell r="D99">
            <v>15651.11</v>
          </cell>
          <cell r="E99" t="str">
            <v>C</v>
          </cell>
          <cell r="F99">
            <v>38878.33</v>
          </cell>
          <cell r="G99">
            <v>41021.839999999997</v>
          </cell>
          <cell r="H99">
            <v>17794.62</v>
          </cell>
          <cell r="I99" t="str">
            <v>C</v>
          </cell>
        </row>
        <row r="100">
          <cell r="A100" t="str">
            <v>11.15.01.07</v>
          </cell>
          <cell r="B100" t="str">
            <v>-</v>
          </cell>
          <cell r="C100" t="str">
            <v>Adiantamento Quinzenal</v>
          </cell>
          <cell r="D100">
            <v>0</v>
          </cell>
          <cell r="F100">
            <v>153775.97</v>
          </cell>
          <cell r="G100">
            <v>152349.85999999999</v>
          </cell>
          <cell r="H100">
            <v>1426.11</v>
          </cell>
          <cell r="I100" t="str">
            <v>D</v>
          </cell>
        </row>
        <row r="101">
          <cell r="A101" t="str">
            <v>11.15.01.09</v>
          </cell>
          <cell r="B101" t="str">
            <v>-</v>
          </cell>
          <cell r="C101" t="str">
            <v>Empréstimo de Férias</v>
          </cell>
          <cell r="D101">
            <v>1509.69</v>
          </cell>
          <cell r="E101" t="str">
            <v>D</v>
          </cell>
          <cell r="F101">
            <v>2891.84</v>
          </cell>
          <cell r="G101">
            <v>3480.71</v>
          </cell>
          <cell r="H101">
            <v>920.82</v>
          </cell>
          <cell r="I101" t="str">
            <v>D</v>
          </cell>
        </row>
        <row r="102">
          <cell r="A102" t="str">
            <v>11.15.01.99</v>
          </cell>
          <cell r="B102" t="str">
            <v>-</v>
          </cell>
          <cell r="C102" t="str">
            <v>Transit. Ajuste Desp. de Viagem</v>
          </cell>
          <cell r="D102">
            <v>72.650000000000006</v>
          </cell>
          <cell r="E102" t="str">
            <v>C</v>
          </cell>
          <cell r="F102">
            <v>1313.55</v>
          </cell>
          <cell r="G102">
            <v>795.91</v>
          </cell>
          <cell r="H102">
            <v>444.99</v>
          </cell>
          <cell r="I102" t="str">
            <v>D</v>
          </cell>
        </row>
        <row r="103">
          <cell r="A103" t="str">
            <v>11.15.08.00</v>
          </cell>
          <cell r="B103" t="str">
            <v>-</v>
          </cell>
          <cell r="C103" t="str">
            <v>Câmbios Pagos Não Liberados</v>
          </cell>
          <cell r="D103">
            <v>0</v>
          </cell>
          <cell r="F103">
            <v>3872289.79</v>
          </cell>
          <cell r="G103">
            <v>0</v>
          </cell>
          <cell r="H103">
            <v>3872289.79</v>
          </cell>
          <cell r="I103" t="str">
            <v>D</v>
          </cell>
        </row>
        <row r="104">
          <cell r="A104" t="str">
            <v>11.15.08.01</v>
          </cell>
          <cell r="B104" t="str">
            <v>-</v>
          </cell>
          <cell r="C104" t="str">
            <v>Câmbios Pagos Não Liberados</v>
          </cell>
          <cell r="D104">
            <v>0</v>
          </cell>
          <cell r="F104">
            <v>3608795.12</v>
          </cell>
          <cell r="G104">
            <v>0</v>
          </cell>
          <cell r="H104">
            <v>3608795.12</v>
          </cell>
          <cell r="I104" t="str">
            <v>D</v>
          </cell>
        </row>
        <row r="105">
          <cell r="A105" t="str">
            <v>11.15.08.02</v>
          </cell>
          <cell r="B105" t="str">
            <v>-</v>
          </cell>
          <cell r="C105" t="str">
            <v>Câmbios Pagos Não Liberados-CVRDI</v>
          </cell>
          <cell r="D105">
            <v>0</v>
          </cell>
          <cell r="F105">
            <v>263494.67</v>
          </cell>
          <cell r="G105">
            <v>0</v>
          </cell>
          <cell r="H105">
            <v>263494.67</v>
          </cell>
          <cell r="I105" t="str">
            <v>D</v>
          </cell>
        </row>
        <row r="106">
          <cell r="A106" t="str">
            <v>11.18.00.00</v>
          </cell>
          <cell r="B106" t="str">
            <v>-</v>
          </cell>
          <cell r="C106" t="str">
            <v>Creditos Diversos</v>
          </cell>
          <cell r="D106">
            <v>339767.51</v>
          </cell>
          <cell r="E106" t="str">
            <v>D</v>
          </cell>
          <cell r="F106">
            <v>296629.76000000001</v>
          </cell>
          <cell r="G106">
            <v>415885.3</v>
          </cell>
          <cell r="H106">
            <v>220511.97</v>
          </cell>
          <cell r="I106" t="str">
            <v>D</v>
          </cell>
        </row>
        <row r="107">
          <cell r="A107" t="str">
            <v>11.18.01.00</v>
          </cell>
          <cell r="B107" t="str">
            <v>-</v>
          </cell>
          <cell r="C107" t="str">
            <v>Adiantamentos a Fornecedores</v>
          </cell>
          <cell r="D107">
            <v>274873.25</v>
          </cell>
          <cell r="E107" t="str">
            <v>D</v>
          </cell>
          <cell r="F107">
            <v>296629.76000000001</v>
          </cell>
          <cell r="G107">
            <v>391829.33</v>
          </cell>
          <cell r="H107">
            <v>179673.68</v>
          </cell>
          <cell r="I107" t="str">
            <v>D</v>
          </cell>
        </row>
        <row r="108">
          <cell r="A108" t="str">
            <v>11.18.01.01</v>
          </cell>
          <cell r="B108" t="str">
            <v>-</v>
          </cell>
          <cell r="C108" t="str">
            <v>Adto. Fornec Merc.Interno</v>
          </cell>
          <cell r="D108">
            <v>274873.25</v>
          </cell>
          <cell r="E108" t="str">
            <v>D</v>
          </cell>
          <cell r="F108">
            <v>296629.76000000001</v>
          </cell>
          <cell r="G108">
            <v>391829.33</v>
          </cell>
          <cell r="H108">
            <v>179673.68</v>
          </cell>
          <cell r="I108" t="str">
            <v>D</v>
          </cell>
        </row>
        <row r="109">
          <cell r="A109" t="str">
            <v>11.18.05.00</v>
          </cell>
          <cell r="B109" t="str">
            <v>-</v>
          </cell>
          <cell r="C109" t="str">
            <v>Conta Corrente de Terceiros</v>
          </cell>
          <cell r="D109">
            <v>64894.26</v>
          </cell>
          <cell r="E109" t="str">
            <v>D</v>
          </cell>
          <cell r="F109">
            <v>0</v>
          </cell>
          <cell r="G109">
            <v>24055.97</v>
          </cell>
          <cell r="H109">
            <v>40838.29</v>
          </cell>
          <cell r="I109" t="str">
            <v>D</v>
          </cell>
        </row>
        <row r="110">
          <cell r="A110" t="str">
            <v>11.18.05.03</v>
          </cell>
          <cell r="B110" t="str">
            <v>-</v>
          </cell>
          <cell r="C110" t="str">
            <v>Diversos Creditos</v>
          </cell>
          <cell r="D110">
            <v>64894.26</v>
          </cell>
          <cell r="E110" t="str">
            <v>D</v>
          </cell>
          <cell r="F110">
            <v>0</v>
          </cell>
          <cell r="G110">
            <v>24055.97</v>
          </cell>
          <cell r="H110">
            <v>40838.29</v>
          </cell>
          <cell r="I110" t="str">
            <v>D</v>
          </cell>
        </row>
        <row r="111">
          <cell r="A111" t="str">
            <v>11.21.00.00</v>
          </cell>
          <cell r="B111" t="str">
            <v>-</v>
          </cell>
          <cell r="C111" t="str">
            <v>Impostos e Contrib. Recuperaveis</v>
          </cell>
          <cell r="D111">
            <v>8134189.0300000003</v>
          </cell>
          <cell r="E111" t="str">
            <v>D</v>
          </cell>
          <cell r="F111">
            <v>2342431.2999999998</v>
          </cell>
          <cell r="G111">
            <v>1724579.33</v>
          </cell>
          <cell r="H111">
            <v>8752041</v>
          </cell>
          <cell r="I111" t="str">
            <v>D</v>
          </cell>
        </row>
        <row r="112">
          <cell r="A112" t="str">
            <v>11.21.01.00</v>
          </cell>
          <cell r="B112" t="str">
            <v>-</v>
          </cell>
          <cell r="C112" t="str">
            <v>Impostos e Contrib. Recuperaveis</v>
          </cell>
          <cell r="D112">
            <v>8134189.0300000003</v>
          </cell>
          <cell r="E112" t="str">
            <v>D</v>
          </cell>
          <cell r="F112">
            <v>2342431.2999999998</v>
          </cell>
          <cell r="G112">
            <v>1724579.33</v>
          </cell>
          <cell r="H112">
            <v>8752041</v>
          </cell>
          <cell r="I112" t="str">
            <v>D</v>
          </cell>
        </row>
        <row r="113">
          <cell r="A113" t="str">
            <v>11.21.01.01</v>
          </cell>
          <cell r="B113" t="str">
            <v>-</v>
          </cell>
          <cell r="C113" t="str">
            <v>Inss a Compensar</v>
          </cell>
          <cell r="D113">
            <v>4772.3100000000004</v>
          </cell>
          <cell r="E113" t="str">
            <v>D</v>
          </cell>
          <cell r="F113">
            <v>0</v>
          </cell>
          <cell r="G113">
            <v>0</v>
          </cell>
          <cell r="H113">
            <v>4772.3100000000004</v>
          </cell>
          <cell r="I113" t="str">
            <v>D</v>
          </cell>
        </row>
        <row r="114">
          <cell r="A114" t="str">
            <v>11.21.01.02</v>
          </cell>
          <cell r="B114" t="str">
            <v>-</v>
          </cell>
          <cell r="C114" t="str">
            <v>Ipi a Recuperar</v>
          </cell>
          <cell r="D114">
            <v>501354.38</v>
          </cell>
          <cell r="E114" t="str">
            <v>D</v>
          </cell>
          <cell r="F114">
            <v>0</v>
          </cell>
          <cell r="G114">
            <v>3102.27</v>
          </cell>
          <cell r="H114">
            <v>498252.11</v>
          </cell>
          <cell r="I114" t="str">
            <v>D</v>
          </cell>
        </row>
        <row r="115">
          <cell r="A115" t="str">
            <v>11.21.01.03</v>
          </cell>
          <cell r="B115" t="str">
            <v>-</v>
          </cell>
          <cell r="C115" t="str">
            <v>Icms a Recuperar</v>
          </cell>
          <cell r="D115">
            <v>869804.22</v>
          </cell>
          <cell r="E115" t="str">
            <v>D</v>
          </cell>
          <cell r="F115">
            <v>755284.83</v>
          </cell>
          <cell r="G115">
            <v>1185076.8</v>
          </cell>
          <cell r="H115">
            <v>440012.25</v>
          </cell>
          <cell r="I115" t="str">
            <v>D</v>
          </cell>
        </row>
        <row r="116">
          <cell r="A116" t="str">
            <v>11.21.01.06</v>
          </cell>
          <cell r="B116" t="str">
            <v>-</v>
          </cell>
          <cell r="C116" t="str">
            <v>Cofins a Compensar</v>
          </cell>
          <cell r="D116">
            <v>3498209.44</v>
          </cell>
          <cell r="E116" t="str">
            <v>D</v>
          </cell>
          <cell r="F116">
            <v>1278226.3500000001</v>
          </cell>
          <cell r="G116">
            <v>436003.91</v>
          </cell>
          <cell r="H116">
            <v>4340431.88</v>
          </cell>
          <cell r="I116" t="str">
            <v>D</v>
          </cell>
        </row>
        <row r="117">
          <cell r="A117" t="str">
            <v>11.21.01.14</v>
          </cell>
          <cell r="B117" t="str">
            <v>-</v>
          </cell>
          <cell r="C117" t="str">
            <v>Iss a Compensar</v>
          </cell>
          <cell r="D117">
            <v>8268.77</v>
          </cell>
          <cell r="E117" t="str">
            <v>D</v>
          </cell>
          <cell r="F117">
            <v>0</v>
          </cell>
          <cell r="G117">
            <v>0</v>
          </cell>
          <cell r="H117">
            <v>8268.77</v>
          </cell>
          <cell r="I117" t="str">
            <v>D</v>
          </cell>
        </row>
        <row r="118">
          <cell r="A118" t="str">
            <v>11.21.01.15</v>
          </cell>
          <cell r="B118" t="str">
            <v>-</v>
          </cell>
          <cell r="C118" t="str">
            <v>Pis a Compensar</v>
          </cell>
          <cell r="D118">
            <v>768117.18</v>
          </cell>
          <cell r="E118" t="str">
            <v>D</v>
          </cell>
          <cell r="F118">
            <v>277483.45</v>
          </cell>
          <cell r="G118">
            <v>94658.77</v>
          </cell>
          <cell r="H118">
            <v>950941.86</v>
          </cell>
          <cell r="I118" t="str">
            <v>D</v>
          </cell>
        </row>
        <row r="119">
          <cell r="A119" t="str">
            <v>11.21.01.21</v>
          </cell>
          <cell r="B119" t="str">
            <v>-</v>
          </cell>
          <cell r="C119" t="str">
            <v>Pis a Recuperar</v>
          </cell>
          <cell r="D119">
            <v>12281.58</v>
          </cell>
          <cell r="E119" t="str">
            <v>D</v>
          </cell>
          <cell r="F119">
            <v>1023.46</v>
          </cell>
          <cell r="G119">
            <v>1023.46</v>
          </cell>
          <cell r="H119">
            <v>12281.58</v>
          </cell>
          <cell r="I119" t="str">
            <v>D</v>
          </cell>
        </row>
        <row r="120">
          <cell r="A120" t="str">
            <v>11.21.01.22</v>
          </cell>
          <cell r="B120" t="str">
            <v>-</v>
          </cell>
          <cell r="C120" t="str">
            <v>Cofins a Recuperar</v>
          </cell>
          <cell r="D120">
            <v>56569.49</v>
          </cell>
          <cell r="E120" t="str">
            <v>D</v>
          </cell>
          <cell r="F120">
            <v>4714.12</v>
          </cell>
          <cell r="G120">
            <v>4714.12</v>
          </cell>
          <cell r="H120">
            <v>56569.49</v>
          </cell>
          <cell r="I120" t="str">
            <v>D</v>
          </cell>
        </row>
        <row r="121">
          <cell r="A121" t="str">
            <v>11.21.01.30</v>
          </cell>
          <cell r="B121" t="str">
            <v>-</v>
          </cell>
          <cell r="C121" t="str">
            <v>Icms a Recuperar s/Imobilizado - CP</v>
          </cell>
          <cell r="D121">
            <v>769491.42</v>
          </cell>
          <cell r="E121" t="str">
            <v>D</v>
          </cell>
          <cell r="F121">
            <v>25699.09</v>
          </cell>
          <cell r="G121">
            <v>0</v>
          </cell>
          <cell r="H121">
            <v>795190.51</v>
          </cell>
          <cell r="I121" t="str">
            <v>D</v>
          </cell>
        </row>
        <row r="122">
          <cell r="A122" t="str">
            <v>11.21.01.40</v>
          </cell>
          <cell r="B122" t="str">
            <v>-</v>
          </cell>
          <cell r="C122" t="str">
            <v>Imp.Renda Diferido a Recuperar</v>
          </cell>
          <cell r="D122">
            <v>1209794.29</v>
          </cell>
          <cell r="E122" t="str">
            <v>D</v>
          </cell>
          <cell r="F122">
            <v>0</v>
          </cell>
          <cell r="G122">
            <v>0</v>
          </cell>
          <cell r="H122">
            <v>1209794.29</v>
          </cell>
          <cell r="I122" t="str">
            <v>D</v>
          </cell>
        </row>
        <row r="123">
          <cell r="A123" t="str">
            <v>11.21.01.41</v>
          </cell>
          <cell r="B123" t="str">
            <v>-</v>
          </cell>
          <cell r="C123" t="str">
            <v>Contrib.Social Diferida a Recuperar</v>
          </cell>
          <cell r="D123">
            <v>435525.95</v>
          </cell>
          <cell r="E123" t="str">
            <v>D</v>
          </cell>
          <cell r="F123">
            <v>0</v>
          </cell>
          <cell r="G123">
            <v>0</v>
          </cell>
          <cell r="H123">
            <v>435525.95</v>
          </cell>
          <cell r="I123" t="str">
            <v>D</v>
          </cell>
        </row>
        <row r="124">
          <cell r="A124" t="str">
            <v>11.23.00.00</v>
          </cell>
          <cell r="B124" t="str">
            <v>-</v>
          </cell>
          <cell r="C124" t="str">
            <v>Antecipacoes Tributarias</v>
          </cell>
          <cell r="D124">
            <v>1931935.15</v>
          </cell>
          <cell r="E124" t="str">
            <v>D</v>
          </cell>
          <cell r="F124">
            <v>827267.03</v>
          </cell>
          <cell r="G124">
            <v>561</v>
          </cell>
          <cell r="H124">
            <v>2758641.18</v>
          </cell>
          <cell r="I124" t="str">
            <v>D</v>
          </cell>
        </row>
        <row r="125">
          <cell r="A125" t="str">
            <v>11.23.01.00</v>
          </cell>
          <cell r="B125" t="str">
            <v>-</v>
          </cell>
          <cell r="C125" t="str">
            <v>Antecipacoes Tributarias</v>
          </cell>
          <cell r="D125">
            <v>1931935.15</v>
          </cell>
          <cell r="E125" t="str">
            <v>D</v>
          </cell>
          <cell r="F125">
            <v>827267.03</v>
          </cell>
          <cell r="G125">
            <v>561</v>
          </cell>
          <cell r="H125">
            <v>2758641.18</v>
          </cell>
          <cell r="I125" t="str">
            <v>D</v>
          </cell>
        </row>
        <row r="126">
          <cell r="A126" t="str">
            <v>11.23.01.01</v>
          </cell>
          <cell r="B126" t="str">
            <v>-</v>
          </cell>
          <cell r="C126" t="str">
            <v>Antecipacoes de Imposto de Renda</v>
          </cell>
          <cell r="D126">
            <v>1131766.17</v>
          </cell>
          <cell r="E126" t="str">
            <v>D</v>
          </cell>
          <cell r="F126">
            <v>527928.5</v>
          </cell>
          <cell r="G126">
            <v>0</v>
          </cell>
          <cell r="H126">
            <v>1659694.67</v>
          </cell>
          <cell r="I126" t="str">
            <v>D</v>
          </cell>
        </row>
        <row r="127">
          <cell r="A127" t="str">
            <v>11.23.01.02</v>
          </cell>
          <cell r="B127" t="str">
            <v>-</v>
          </cell>
          <cell r="C127" t="str">
            <v>Antecipacoes de Contrib. Social</v>
          </cell>
          <cell r="D127">
            <v>467947.01</v>
          </cell>
          <cell r="E127" t="str">
            <v>D</v>
          </cell>
          <cell r="F127">
            <v>286548.74</v>
          </cell>
          <cell r="G127">
            <v>0</v>
          </cell>
          <cell r="H127">
            <v>754495.75</v>
          </cell>
          <cell r="I127" t="str">
            <v>D</v>
          </cell>
        </row>
        <row r="128">
          <cell r="A128" t="str">
            <v>11.23.01.03</v>
          </cell>
          <cell r="B128" t="str">
            <v>-</v>
          </cell>
          <cell r="C128" t="str">
            <v>Irrf s/Aplicacoes Financeiras</v>
          </cell>
          <cell r="D128">
            <v>44612.33</v>
          </cell>
          <cell r="E128" t="str">
            <v>D</v>
          </cell>
          <cell r="F128">
            <v>7544.88</v>
          </cell>
          <cell r="G128">
            <v>561</v>
          </cell>
          <cell r="H128">
            <v>51596.21</v>
          </cell>
          <cell r="I128" t="str">
            <v>D</v>
          </cell>
        </row>
        <row r="129">
          <cell r="A129" t="str">
            <v>11.23.01.04</v>
          </cell>
          <cell r="B129" t="str">
            <v>-</v>
          </cell>
          <cell r="C129" t="str">
            <v>Irrf s/Aplicac Financeiras-Assfin</v>
          </cell>
          <cell r="D129">
            <v>25024.03</v>
          </cell>
          <cell r="E129" t="str">
            <v>D</v>
          </cell>
          <cell r="F129">
            <v>898.23</v>
          </cell>
          <cell r="G129">
            <v>0</v>
          </cell>
          <cell r="H129">
            <v>25922.26</v>
          </cell>
          <cell r="I129" t="str">
            <v>D</v>
          </cell>
        </row>
        <row r="130">
          <cell r="A130" t="str">
            <v>11.23.01.05</v>
          </cell>
          <cell r="B130" t="str">
            <v>-</v>
          </cell>
          <cell r="C130" t="str">
            <v>Irrf s/Rendimentos do Mutuo</v>
          </cell>
          <cell r="D130">
            <v>262585.61</v>
          </cell>
          <cell r="E130" t="str">
            <v>D</v>
          </cell>
          <cell r="F130">
            <v>4346.68</v>
          </cell>
          <cell r="G130">
            <v>0</v>
          </cell>
          <cell r="H130">
            <v>266932.28999999998</v>
          </cell>
          <cell r="I130" t="str">
            <v>D</v>
          </cell>
        </row>
        <row r="131">
          <cell r="A131" t="str">
            <v>11.31.00.00</v>
          </cell>
          <cell r="B131" t="str">
            <v>-</v>
          </cell>
          <cell r="C131" t="str">
            <v>Despesas Antecipadas</v>
          </cell>
          <cell r="D131">
            <v>35267.58</v>
          </cell>
          <cell r="E131" t="str">
            <v>D</v>
          </cell>
          <cell r="F131">
            <v>0</v>
          </cell>
          <cell r="G131">
            <v>14107.05</v>
          </cell>
          <cell r="H131">
            <v>21160.53</v>
          </cell>
          <cell r="I131" t="str">
            <v>D</v>
          </cell>
        </row>
        <row r="132">
          <cell r="A132" t="str">
            <v>11.31.01.00</v>
          </cell>
          <cell r="B132" t="str">
            <v>-</v>
          </cell>
          <cell r="C132" t="str">
            <v>Despesas Antecipadas</v>
          </cell>
          <cell r="D132">
            <v>35267.58</v>
          </cell>
          <cell r="E132" t="str">
            <v>D</v>
          </cell>
          <cell r="F132">
            <v>0</v>
          </cell>
          <cell r="G132">
            <v>14107.05</v>
          </cell>
          <cell r="H132">
            <v>21160.53</v>
          </cell>
          <cell r="I132" t="str">
            <v>D</v>
          </cell>
        </row>
        <row r="133">
          <cell r="A133" t="str">
            <v>11.31.01.01</v>
          </cell>
          <cell r="B133" t="str">
            <v>-</v>
          </cell>
          <cell r="C133" t="str">
            <v>Premios de Seguros</v>
          </cell>
          <cell r="D133">
            <v>35267.58</v>
          </cell>
          <cell r="E133" t="str">
            <v>D</v>
          </cell>
          <cell r="F133">
            <v>0</v>
          </cell>
          <cell r="G133">
            <v>14107.05</v>
          </cell>
          <cell r="H133">
            <v>21160.53</v>
          </cell>
          <cell r="I133" t="str">
            <v>D</v>
          </cell>
        </row>
        <row r="134">
          <cell r="A134" t="str">
            <v>12.00.00.00</v>
          </cell>
          <cell r="B134" t="str">
            <v>-</v>
          </cell>
          <cell r="C134" t="str">
            <v>Realizavel a Longo Prazo</v>
          </cell>
          <cell r="D134">
            <v>12157796.859999999</v>
          </cell>
          <cell r="E134" t="str">
            <v>D</v>
          </cell>
          <cell r="F134">
            <v>1229458.58</v>
          </cell>
          <cell r="G134">
            <v>1209334.28</v>
          </cell>
          <cell r="H134">
            <v>12177921.16</v>
          </cell>
          <cell r="I134" t="str">
            <v>D</v>
          </cell>
        </row>
        <row r="135">
          <cell r="A135" t="str">
            <v>12.01.00.00</v>
          </cell>
          <cell r="B135" t="str">
            <v>-</v>
          </cell>
          <cell r="C135" t="str">
            <v>Contas a Receber</v>
          </cell>
          <cell r="D135">
            <v>0</v>
          </cell>
          <cell r="F135">
            <v>1153799.55</v>
          </cell>
          <cell r="G135">
            <v>1153799.55</v>
          </cell>
          <cell r="H135">
            <v>0</v>
          </cell>
        </row>
        <row r="136">
          <cell r="A136" t="str">
            <v>12.01.01.00</v>
          </cell>
          <cell r="B136" t="str">
            <v>-</v>
          </cell>
          <cell r="C136" t="str">
            <v>Creditos c/Controlada e Coligada</v>
          </cell>
          <cell r="D136">
            <v>0</v>
          </cell>
          <cell r="F136">
            <v>1153799.55</v>
          </cell>
          <cell r="G136">
            <v>1153799.55</v>
          </cell>
          <cell r="H136">
            <v>0</v>
          </cell>
        </row>
        <row r="137">
          <cell r="A137" t="str">
            <v>12.01.01.01</v>
          </cell>
          <cell r="B137" t="str">
            <v>-</v>
          </cell>
          <cell r="C137" t="str">
            <v>Contrato de Mutuo Cpfl</v>
          </cell>
          <cell r="D137">
            <v>0</v>
          </cell>
          <cell r="F137">
            <v>1099957.67</v>
          </cell>
          <cell r="G137">
            <v>1099957.67</v>
          </cell>
          <cell r="H137">
            <v>0</v>
          </cell>
        </row>
        <row r="138">
          <cell r="A138" t="str">
            <v>12.01.01.03</v>
          </cell>
          <cell r="B138" t="str">
            <v>-</v>
          </cell>
          <cell r="C138" t="str">
            <v>Contrato de Mutuo M.Grosso</v>
          </cell>
          <cell r="D138">
            <v>3131254</v>
          </cell>
          <cell r="E138" t="str">
            <v>D</v>
          </cell>
          <cell r="F138">
            <v>53841.88</v>
          </cell>
          <cell r="G138">
            <v>4346.68</v>
          </cell>
          <cell r="H138">
            <v>3180749.2</v>
          </cell>
          <cell r="I138" t="str">
            <v>D</v>
          </cell>
        </row>
        <row r="139">
          <cell r="A139" t="str">
            <v>12.01.01.50</v>
          </cell>
          <cell r="B139" t="str">
            <v>-</v>
          </cell>
          <cell r="C139" t="str">
            <v>(-)Prov.Perda Min.Mato Grosso</v>
          </cell>
          <cell r="D139">
            <v>3131254</v>
          </cell>
          <cell r="E139" t="str">
            <v>C</v>
          </cell>
          <cell r="F139">
            <v>0</v>
          </cell>
          <cell r="G139">
            <v>49495.199999999997</v>
          </cell>
          <cell r="H139">
            <v>3180749.2</v>
          </cell>
          <cell r="I139" t="str">
            <v>C</v>
          </cell>
        </row>
        <row r="140">
          <cell r="A140" t="str">
            <v>12.04.01.00</v>
          </cell>
          <cell r="B140" t="str">
            <v>-</v>
          </cell>
          <cell r="C140" t="str">
            <v>Creditos com Terceiros</v>
          </cell>
          <cell r="D140">
            <v>0</v>
          </cell>
          <cell r="F140">
            <v>0</v>
          </cell>
          <cell r="G140">
            <v>0</v>
          </cell>
          <cell r="H140">
            <v>0</v>
          </cell>
        </row>
        <row r="141">
          <cell r="A141" t="str">
            <v>12.04.01.06</v>
          </cell>
          <cell r="B141" t="str">
            <v>-</v>
          </cell>
          <cell r="C141" t="str">
            <v>Creditos c/ Terceiros - Fluviomar S/A</v>
          </cell>
          <cell r="D141">
            <v>146429.66</v>
          </cell>
          <cell r="E141" t="str">
            <v>D</v>
          </cell>
          <cell r="F141">
            <v>0</v>
          </cell>
          <cell r="G141">
            <v>0</v>
          </cell>
          <cell r="H141">
            <v>146429.66</v>
          </cell>
          <cell r="I141" t="str">
            <v>D</v>
          </cell>
        </row>
        <row r="142">
          <cell r="A142" t="str">
            <v>12.04.01.07</v>
          </cell>
          <cell r="B142" t="str">
            <v>-</v>
          </cell>
          <cell r="C142" t="str">
            <v>(-)Prov.p/Perdas Creditos Fluviomar S/A</v>
          </cell>
          <cell r="D142">
            <v>146429.66</v>
          </cell>
          <cell r="E142" t="str">
            <v>C</v>
          </cell>
          <cell r="F142">
            <v>0</v>
          </cell>
          <cell r="G142">
            <v>0</v>
          </cell>
          <cell r="H142">
            <v>146429.66</v>
          </cell>
          <cell r="I142" t="str">
            <v>C</v>
          </cell>
        </row>
        <row r="143">
          <cell r="A143" t="str">
            <v>12.10.00.00</v>
          </cell>
          <cell r="B143" t="str">
            <v>-</v>
          </cell>
          <cell r="C143" t="str">
            <v>Depositos Judiciais</v>
          </cell>
          <cell r="D143">
            <v>1750229.3</v>
          </cell>
          <cell r="E143" t="str">
            <v>D</v>
          </cell>
          <cell r="F143">
            <v>0</v>
          </cell>
          <cell r="G143">
            <v>0</v>
          </cell>
          <cell r="H143">
            <v>1750229.3</v>
          </cell>
          <cell r="I143" t="str">
            <v>D</v>
          </cell>
        </row>
        <row r="144">
          <cell r="A144" t="str">
            <v>12.10.01.00</v>
          </cell>
          <cell r="B144" t="str">
            <v>-</v>
          </cell>
          <cell r="C144" t="str">
            <v>Depositos Judiciais</v>
          </cell>
          <cell r="D144">
            <v>1750229.3</v>
          </cell>
          <cell r="E144" t="str">
            <v>D</v>
          </cell>
          <cell r="F144">
            <v>0</v>
          </cell>
          <cell r="G144">
            <v>0</v>
          </cell>
          <cell r="H144">
            <v>1750229.3</v>
          </cell>
          <cell r="I144" t="str">
            <v>D</v>
          </cell>
        </row>
        <row r="145">
          <cell r="A145" t="str">
            <v>12.10.01.01</v>
          </cell>
          <cell r="B145" t="str">
            <v>-</v>
          </cell>
          <cell r="C145" t="str">
            <v>Depositos Judiciais</v>
          </cell>
          <cell r="D145">
            <v>1750229.3</v>
          </cell>
          <cell r="E145" t="str">
            <v>D</v>
          </cell>
          <cell r="F145">
            <v>0</v>
          </cell>
          <cell r="G145">
            <v>0</v>
          </cell>
          <cell r="H145">
            <v>1750229.3</v>
          </cell>
          <cell r="I145" t="str">
            <v>D</v>
          </cell>
        </row>
        <row r="146">
          <cell r="A146" t="str">
            <v>12.20.00.00</v>
          </cell>
          <cell r="B146" t="str">
            <v>-</v>
          </cell>
          <cell r="C146" t="str">
            <v>Impostos e Contrib. Recuperaveis</v>
          </cell>
          <cell r="D146">
            <v>14007567.560000001</v>
          </cell>
          <cell r="E146" t="str">
            <v>D</v>
          </cell>
          <cell r="F146">
            <v>75659.03</v>
          </cell>
          <cell r="G146">
            <v>55534.73</v>
          </cell>
          <cell r="H146">
            <v>14027691.859999999</v>
          </cell>
          <cell r="I146" t="str">
            <v>D</v>
          </cell>
        </row>
        <row r="147">
          <cell r="A147" t="str">
            <v>12.20.01.00</v>
          </cell>
          <cell r="B147" t="str">
            <v>-</v>
          </cell>
          <cell r="C147" t="str">
            <v>Impostos e Contrib. Recuperaveis</v>
          </cell>
          <cell r="D147">
            <v>11995567.560000001</v>
          </cell>
          <cell r="E147" t="str">
            <v>D</v>
          </cell>
          <cell r="F147">
            <v>5659.03</v>
          </cell>
          <cell r="G147">
            <v>55534.73</v>
          </cell>
          <cell r="H147">
            <v>11945691.859999999</v>
          </cell>
          <cell r="I147" t="str">
            <v>D</v>
          </cell>
        </row>
        <row r="148">
          <cell r="A148" t="str">
            <v>12.20.01.02</v>
          </cell>
          <cell r="B148" t="str">
            <v>-</v>
          </cell>
          <cell r="C148" t="str">
            <v>Icms a Recuperar</v>
          </cell>
          <cell r="D148">
            <v>3600000</v>
          </cell>
          <cell r="E148" t="str">
            <v>D</v>
          </cell>
          <cell r="F148">
            <v>0</v>
          </cell>
          <cell r="G148">
            <v>0</v>
          </cell>
          <cell r="H148">
            <v>3600000</v>
          </cell>
          <cell r="I148" t="str">
            <v>D</v>
          </cell>
        </row>
        <row r="149">
          <cell r="A149" t="str">
            <v>12.20.01.15</v>
          </cell>
          <cell r="B149" t="str">
            <v>-</v>
          </cell>
          <cell r="C149" t="str">
            <v>Icms a Recuperar s/Imobilizado</v>
          </cell>
          <cell r="D149">
            <v>2405611.5699999998</v>
          </cell>
          <cell r="E149" t="str">
            <v>D</v>
          </cell>
          <cell r="F149">
            <v>5659.03</v>
          </cell>
          <cell r="G149">
            <v>25699.09</v>
          </cell>
          <cell r="H149">
            <v>2385571.5099999998</v>
          </cell>
          <cell r="I149" t="str">
            <v>D</v>
          </cell>
        </row>
        <row r="150">
          <cell r="A150" t="str">
            <v>12.20.01.16</v>
          </cell>
          <cell r="B150" t="str">
            <v>-</v>
          </cell>
          <cell r="C150" t="str">
            <v>Imp.Renda s/Incl.Temp.a Recup</v>
          </cell>
          <cell r="D150">
            <v>5890867.4000000004</v>
          </cell>
          <cell r="E150" t="str">
            <v>D</v>
          </cell>
          <cell r="F150">
            <v>0</v>
          </cell>
          <cell r="G150">
            <v>24098.06</v>
          </cell>
          <cell r="H150">
            <v>5866769.3399999999</v>
          </cell>
          <cell r="I150" t="str">
            <v>D</v>
          </cell>
        </row>
        <row r="151">
          <cell r="A151" t="str">
            <v>12.20.01.17</v>
          </cell>
          <cell r="B151" t="str">
            <v>-</v>
          </cell>
          <cell r="C151" t="str">
            <v>Cont.Social s/Incl.Temp.a Recuperar</v>
          </cell>
          <cell r="D151">
            <v>2112036.96</v>
          </cell>
          <cell r="E151" t="str">
            <v>D</v>
          </cell>
          <cell r="F151">
            <v>0</v>
          </cell>
          <cell r="G151">
            <v>0</v>
          </cell>
          <cell r="H151">
            <v>2112036.96</v>
          </cell>
          <cell r="I151" t="str">
            <v>D</v>
          </cell>
        </row>
        <row r="152">
          <cell r="A152" t="str">
            <v>12.20.01.19</v>
          </cell>
          <cell r="B152" t="str">
            <v>-</v>
          </cell>
          <cell r="C152" t="str">
            <v>Pis a Compensar Importação Imobilizado</v>
          </cell>
          <cell r="D152">
            <v>3755.08</v>
          </cell>
          <cell r="E152" t="str">
            <v>D</v>
          </cell>
          <cell r="F152">
            <v>0</v>
          </cell>
          <cell r="G152">
            <v>1023.46</v>
          </cell>
          <cell r="H152">
            <v>2731.62</v>
          </cell>
          <cell r="I152" t="str">
            <v>D</v>
          </cell>
        </row>
        <row r="153">
          <cell r="A153" t="str">
            <v>12.20.01.20</v>
          </cell>
          <cell r="B153" t="str">
            <v>-</v>
          </cell>
          <cell r="C153" t="str">
            <v>Cofins a Compensar Importação Imobilizad</v>
          </cell>
          <cell r="D153">
            <v>17296.55</v>
          </cell>
          <cell r="E153" t="str">
            <v>D</v>
          </cell>
          <cell r="F153">
            <v>0</v>
          </cell>
          <cell r="G153">
            <v>4714.12</v>
          </cell>
          <cell r="H153">
            <v>12582.43</v>
          </cell>
          <cell r="I153" t="str">
            <v>D</v>
          </cell>
        </row>
        <row r="154">
          <cell r="A154" t="str">
            <v>12.20.01.22</v>
          </cell>
          <cell r="B154" t="str">
            <v>-</v>
          </cell>
          <cell r="C154" t="str">
            <v>(-)Prov.Perda Icms a Recup.s/Imobilizado</v>
          </cell>
          <cell r="D154">
            <v>2034000</v>
          </cell>
          <cell r="E154" t="str">
            <v>C</v>
          </cell>
          <cell r="F154">
            <v>0</v>
          </cell>
          <cell r="G154">
            <v>0</v>
          </cell>
          <cell r="H154">
            <v>2034000</v>
          </cell>
          <cell r="I154" t="str">
            <v>C</v>
          </cell>
        </row>
        <row r="155">
          <cell r="A155" t="str">
            <v>12.20.05.00</v>
          </cell>
          <cell r="B155" t="str">
            <v>-</v>
          </cell>
          <cell r="C155" t="str">
            <v>Imposto Diferido - Ativo Ambiental</v>
          </cell>
          <cell r="D155">
            <v>2012000</v>
          </cell>
          <cell r="E155" t="str">
            <v>D</v>
          </cell>
          <cell r="F155">
            <v>70000</v>
          </cell>
          <cell r="G155">
            <v>0</v>
          </cell>
          <cell r="H155">
            <v>2082000</v>
          </cell>
          <cell r="I155" t="str">
            <v>D</v>
          </cell>
        </row>
        <row r="156">
          <cell r="A156" t="str">
            <v>12.20.05.01</v>
          </cell>
          <cell r="B156" t="str">
            <v>-</v>
          </cell>
          <cell r="C156" t="str">
            <v>Imposto Diferido - Ativo Ambiental</v>
          </cell>
          <cell r="D156">
            <v>2012000</v>
          </cell>
          <cell r="E156" t="str">
            <v>D</v>
          </cell>
          <cell r="F156">
            <v>70000</v>
          </cell>
          <cell r="G156">
            <v>0</v>
          </cell>
          <cell r="H156">
            <v>2082000</v>
          </cell>
          <cell r="I156" t="str">
            <v>D</v>
          </cell>
        </row>
        <row r="157">
          <cell r="A157" t="str">
            <v>12.21.00.00</v>
          </cell>
          <cell r="B157" t="str">
            <v>-</v>
          </cell>
          <cell r="C157" t="str">
            <v>Prov.p/perda Impostos e Contrib.Recup</v>
          </cell>
          <cell r="D157">
            <v>3600000</v>
          </cell>
          <cell r="E157" t="str">
            <v>C</v>
          </cell>
          <cell r="F157">
            <v>0</v>
          </cell>
          <cell r="G157">
            <v>0</v>
          </cell>
          <cell r="H157">
            <v>3600000</v>
          </cell>
          <cell r="I157" t="str">
            <v>C</v>
          </cell>
        </row>
        <row r="158">
          <cell r="A158" t="str">
            <v>12.21.03.00</v>
          </cell>
          <cell r="B158" t="str">
            <v>-</v>
          </cell>
          <cell r="C158" t="str">
            <v>(-)Prov.p/perda Impostos e Contrib.Recup</v>
          </cell>
          <cell r="D158">
            <v>3600000</v>
          </cell>
          <cell r="E158" t="str">
            <v>C</v>
          </cell>
          <cell r="F158">
            <v>0</v>
          </cell>
          <cell r="G158">
            <v>0</v>
          </cell>
          <cell r="H158">
            <v>3600000</v>
          </cell>
          <cell r="I158" t="str">
            <v>C</v>
          </cell>
        </row>
        <row r="159">
          <cell r="A159" t="str">
            <v>12.21.03.03</v>
          </cell>
          <cell r="B159" t="str">
            <v>-</v>
          </cell>
          <cell r="C159" t="str">
            <v>(-)Prov.p/perda Icms a recuperar</v>
          </cell>
          <cell r="D159">
            <v>3600000</v>
          </cell>
          <cell r="E159" t="str">
            <v>C</v>
          </cell>
          <cell r="F159">
            <v>0</v>
          </cell>
          <cell r="G159">
            <v>0</v>
          </cell>
          <cell r="H159">
            <v>3600000</v>
          </cell>
          <cell r="I159" t="str">
            <v>C</v>
          </cell>
        </row>
        <row r="160">
          <cell r="A160" t="str">
            <v>13.00.00.00</v>
          </cell>
          <cell r="B160" t="str">
            <v>-</v>
          </cell>
          <cell r="C160" t="str">
            <v>Permanente</v>
          </cell>
          <cell r="D160">
            <v>56955479.82</v>
          </cell>
          <cell r="E160" t="str">
            <v>D</v>
          </cell>
          <cell r="F160">
            <v>353380.86</v>
          </cell>
          <cell r="G160">
            <v>799674.96</v>
          </cell>
          <cell r="H160">
            <v>56509185.719999999</v>
          </cell>
          <cell r="I160" t="str">
            <v>D</v>
          </cell>
        </row>
        <row r="161">
          <cell r="A161" t="str">
            <v>13.01.00.00</v>
          </cell>
          <cell r="B161" t="str">
            <v>-</v>
          </cell>
          <cell r="C161" t="str">
            <v>Investimentos</v>
          </cell>
          <cell r="D161">
            <v>34969.620000000003</v>
          </cell>
          <cell r="E161" t="str">
            <v>D</v>
          </cell>
          <cell r="F161">
            <v>0</v>
          </cell>
          <cell r="G161">
            <v>357.99</v>
          </cell>
          <cell r="H161">
            <v>34611.629999999997</v>
          </cell>
          <cell r="I161" t="str">
            <v>D</v>
          </cell>
        </row>
        <row r="162">
          <cell r="A162" t="str">
            <v>13.01.01.00</v>
          </cell>
          <cell r="B162" t="str">
            <v>-</v>
          </cell>
          <cell r="C162" t="str">
            <v>Sociedades Controladas</v>
          </cell>
          <cell r="D162">
            <v>1388.67</v>
          </cell>
          <cell r="E162" t="str">
            <v>D</v>
          </cell>
          <cell r="F162">
            <v>0</v>
          </cell>
          <cell r="G162">
            <v>357.99</v>
          </cell>
          <cell r="H162">
            <v>1030.68</v>
          </cell>
          <cell r="I162" t="str">
            <v>D</v>
          </cell>
        </row>
        <row r="163">
          <cell r="A163" t="str">
            <v>13.01.01.01</v>
          </cell>
          <cell r="B163" t="str">
            <v>-</v>
          </cell>
          <cell r="C163" t="str">
            <v>Invest.Soc.Controladas</v>
          </cell>
          <cell r="D163">
            <v>1388.67</v>
          </cell>
          <cell r="E163" t="str">
            <v>D</v>
          </cell>
          <cell r="F163">
            <v>0</v>
          </cell>
          <cell r="G163">
            <v>357.99</v>
          </cell>
          <cell r="H163">
            <v>1030.68</v>
          </cell>
          <cell r="I163" t="str">
            <v>D</v>
          </cell>
        </row>
        <row r="164">
          <cell r="A164" t="str">
            <v>13.01.06.00</v>
          </cell>
          <cell r="B164" t="str">
            <v>-</v>
          </cell>
          <cell r="C164" t="str">
            <v>Sociedade Controladas - Ipc/Btn</v>
          </cell>
          <cell r="D164">
            <v>3338.33</v>
          </cell>
          <cell r="E164" t="str">
            <v>D</v>
          </cell>
          <cell r="F164">
            <v>0</v>
          </cell>
          <cell r="G164">
            <v>0</v>
          </cell>
          <cell r="H164">
            <v>3338.33</v>
          </cell>
          <cell r="I164" t="str">
            <v>D</v>
          </cell>
        </row>
        <row r="165">
          <cell r="A165" t="str">
            <v>13.01.06.01</v>
          </cell>
          <cell r="B165" t="str">
            <v>-</v>
          </cell>
          <cell r="C165" t="str">
            <v>Inv.Soc.Contr.Ipc/Btn</v>
          </cell>
          <cell r="D165">
            <v>3338.33</v>
          </cell>
          <cell r="E165" t="str">
            <v>D</v>
          </cell>
          <cell r="F165">
            <v>0</v>
          </cell>
          <cell r="G165">
            <v>0</v>
          </cell>
          <cell r="H165">
            <v>3338.33</v>
          </cell>
          <cell r="I165" t="str">
            <v>D</v>
          </cell>
        </row>
        <row r="166">
          <cell r="A166" t="str">
            <v>13.01.12.00</v>
          </cell>
          <cell r="B166" t="str">
            <v>-</v>
          </cell>
          <cell r="C166" t="str">
            <v>Agio / Desagio dos Investimentos</v>
          </cell>
          <cell r="D166">
            <v>0</v>
          </cell>
          <cell r="F166">
            <v>0</v>
          </cell>
          <cell r="G166">
            <v>0</v>
          </cell>
          <cell r="H166">
            <v>0</v>
          </cell>
        </row>
        <row r="168">
          <cell r="A168" t="str">
            <v>-----------</v>
          </cell>
          <cell r="B168" t="str">
            <v>--</v>
          </cell>
          <cell r="C168" t="str">
            <v>-------------------------------------------------------------------</v>
          </cell>
          <cell r="D168" t="str">
            <v>-------------------</v>
          </cell>
          <cell r="E168" t="str">
            <v>-</v>
          </cell>
          <cell r="F168" t="str">
            <v>-------------------</v>
          </cell>
          <cell r="G168" t="e">
            <v>#NAME?</v>
          </cell>
          <cell r="H168" t="str">
            <v>07AB - 1.00.01.068</v>
          </cell>
        </row>
        <row r="169">
          <cell r="A169" t="str">
            <v>_x000C_----------</v>
          </cell>
          <cell r="B169" t="str">
            <v>--</v>
          </cell>
          <cell r="C169" t="str">
            <v>-------------------------------------------------------------------</v>
          </cell>
          <cell r="D169" t="str">
            <v>-------------------</v>
          </cell>
          <cell r="E169" t="str">
            <v>-</v>
          </cell>
          <cell r="F169" t="str">
            <v>-------------------</v>
          </cell>
          <cell r="G169" t="str">
            <v>-------------------</v>
          </cell>
          <cell r="H169" t="str">
            <v>------ Página:</v>
          </cell>
          <cell r="J169">
            <v>3</v>
          </cell>
        </row>
        <row r="170">
          <cell r="A170" t="str">
            <v>Urucum Mine</v>
          </cell>
          <cell r="B170" t="str">
            <v>ra</v>
          </cell>
          <cell r="C170" t="str">
            <v>ção S.A</v>
          </cell>
          <cell r="H170" t="str">
            <v>Balancete</v>
          </cell>
        </row>
        <row r="171">
          <cell r="A171" t="str">
            <v>Período: 01</v>
          </cell>
          <cell r="B171" t="str">
            <v>/0</v>
          </cell>
          <cell r="C171" t="str">
            <v>5/2008 A 31/05/2008 -----------------------------------------------</v>
          </cell>
          <cell r="D171" t="str">
            <v>-------------------</v>
          </cell>
          <cell r="E171" t="str">
            <v>-</v>
          </cell>
          <cell r="F171" t="str">
            <v>-------------------</v>
          </cell>
          <cell r="G171" t="str">
            <v>-------------------</v>
          </cell>
          <cell r="H171" t="str">
            <v>03/06/2008 - 12:4</v>
          </cell>
          <cell r="I171">
            <v>8</v>
          </cell>
        </row>
        <row r="173">
          <cell r="A173" t="str">
            <v>Título</v>
          </cell>
          <cell r="D173" t="str">
            <v>Saldo Inicial</v>
          </cell>
          <cell r="F173" t="str">
            <v>Débito</v>
          </cell>
          <cell r="G173" t="str">
            <v>Crédito</v>
          </cell>
          <cell r="H173" t="str">
            <v>Saldo Final</v>
          </cell>
        </row>
        <row r="174">
          <cell r="A174" t="str">
            <v>-----------</v>
          </cell>
          <cell r="B174" t="str">
            <v>--</v>
          </cell>
          <cell r="C174" t="str">
            <v>-------------------------------------------------------------------</v>
          </cell>
          <cell r="D174" t="str">
            <v>-----------------</v>
          </cell>
          <cell r="F174" t="str">
            <v>------------------</v>
          </cell>
          <cell r="G174" t="str">
            <v>------------------</v>
          </cell>
          <cell r="H174" t="str">
            <v>-----------------</v>
          </cell>
        </row>
        <row r="175">
          <cell r="A175" t="str">
            <v>13.01.12.01</v>
          </cell>
          <cell r="B175" t="str">
            <v>-</v>
          </cell>
          <cell r="C175" t="str">
            <v>Agio/Desagio Invest-Cpfl</v>
          </cell>
          <cell r="D175">
            <v>304235.36</v>
          </cell>
          <cell r="E175" t="str">
            <v>D</v>
          </cell>
          <cell r="F175">
            <v>0</v>
          </cell>
          <cell r="G175">
            <v>0</v>
          </cell>
          <cell r="H175">
            <v>304235.36</v>
          </cell>
          <cell r="I175" t="str">
            <v>D</v>
          </cell>
        </row>
        <row r="176">
          <cell r="A176" t="str">
            <v>13.01.12.02</v>
          </cell>
          <cell r="B176" t="str">
            <v>-</v>
          </cell>
          <cell r="C176" t="str">
            <v>(-)Amortizacao de Agio</v>
          </cell>
          <cell r="D176">
            <v>304235.36</v>
          </cell>
          <cell r="E176" t="str">
            <v>C</v>
          </cell>
          <cell r="F176">
            <v>0</v>
          </cell>
          <cell r="G176">
            <v>0</v>
          </cell>
          <cell r="H176">
            <v>304235.36</v>
          </cell>
          <cell r="I176" t="str">
            <v>C</v>
          </cell>
        </row>
        <row r="177">
          <cell r="A177" t="str">
            <v>13.01.18.00</v>
          </cell>
          <cell r="B177" t="str">
            <v>-</v>
          </cell>
          <cell r="C177" t="str">
            <v>Agio/Desag dos Investim. Ipc/Btn</v>
          </cell>
          <cell r="D177">
            <v>0</v>
          </cell>
          <cell r="F177">
            <v>0</v>
          </cell>
          <cell r="G177">
            <v>0</v>
          </cell>
          <cell r="H177">
            <v>0</v>
          </cell>
        </row>
        <row r="178">
          <cell r="A178" t="str">
            <v>13.01.18.01</v>
          </cell>
          <cell r="B178" t="str">
            <v>-</v>
          </cell>
          <cell r="C178" t="str">
            <v>Cia Paulista Agio/Desag Ipc/Btn</v>
          </cell>
          <cell r="D178">
            <v>305674.81</v>
          </cell>
          <cell r="E178" t="str">
            <v>D</v>
          </cell>
          <cell r="F178">
            <v>0</v>
          </cell>
          <cell r="G178">
            <v>0</v>
          </cell>
          <cell r="H178">
            <v>305674.81</v>
          </cell>
          <cell r="I178" t="str">
            <v>D</v>
          </cell>
        </row>
        <row r="179">
          <cell r="A179" t="str">
            <v>13.01.18.02</v>
          </cell>
          <cell r="B179" t="str">
            <v>-</v>
          </cell>
          <cell r="C179" t="str">
            <v>(-) Amortizacao de Agio Ipc/Btn</v>
          </cell>
          <cell r="D179">
            <v>305674.81</v>
          </cell>
          <cell r="E179" t="str">
            <v>C</v>
          </cell>
          <cell r="F179">
            <v>0</v>
          </cell>
          <cell r="G179">
            <v>0</v>
          </cell>
          <cell r="H179">
            <v>305674.81</v>
          </cell>
          <cell r="I179" t="str">
            <v>C</v>
          </cell>
        </row>
        <row r="180">
          <cell r="A180" t="str">
            <v>13.01.30.00</v>
          </cell>
          <cell r="B180" t="str">
            <v>-</v>
          </cell>
          <cell r="C180" t="str">
            <v>Investim. em Outras Companhias</v>
          </cell>
          <cell r="D180">
            <v>20700.2</v>
          </cell>
          <cell r="E180" t="str">
            <v>D</v>
          </cell>
          <cell r="F180">
            <v>0</v>
          </cell>
          <cell r="G180">
            <v>0</v>
          </cell>
          <cell r="H180">
            <v>20700.2</v>
          </cell>
          <cell r="I180" t="str">
            <v>D</v>
          </cell>
        </row>
        <row r="181">
          <cell r="A181" t="str">
            <v>13.01.30.01</v>
          </cell>
          <cell r="B181" t="str">
            <v>-</v>
          </cell>
          <cell r="C181" t="str">
            <v>Investim. em Outras Companhias</v>
          </cell>
          <cell r="D181">
            <v>20700.2</v>
          </cell>
          <cell r="E181" t="str">
            <v>D</v>
          </cell>
          <cell r="F181">
            <v>0</v>
          </cell>
          <cell r="G181">
            <v>0</v>
          </cell>
          <cell r="H181">
            <v>20700.2</v>
          </cell>
          <cell r="I181" t="str">
            <v>D</v>
          </cell>
        </row>
        <row r="182">
          <cell r="A182" t="str">
            <v>13.01.36.00</v>
          </cell>
          <cell r="B182" t="str">
            <v>-</v>
          </cell>
          <cell r="C182" t="str">
            <v>Investim. em Outras Cias Ipc/Btn</v>
          </cell>
          <cell r="D182">
            <v>8639.68</v>
          </cell>
          <cell r="E182" t="str">
            <v>D</v>
          </cell>
          <cell r="F182">
            <v>0</v>
          </cell>
          <cell r="G182">
            <v>0</v>
          </cell>
          <cell r="H182">
            <v>8639.68</v>
          </cell>
          <cell r="I182" t="str">
            <v>D</v>
          </cell>
        </row>
        <row r="183">
          <cell r="A183" t="str">
            <v>13.01.36.01</v>
          </cell>
          <cell r="B183" t="str">
            <v>-</v>
          </cell>
          <cell r="C183" t="str">
            <v>Em outras Companhias Ipc/Btn</v>
          </cell>
          <cell r="D183">
            <v>8639.68</v>
          </cell>
          <cell r="E183" t="str">
            <v>D</v>
          </cell>
          <cell r="F183">
            <v>0</v>
          </cell>
          <cell r="G183">
            <v>0</v>
          </cell>
          <cell r="H183">
            <v>8639.68</v>
          </cell>
          <cell r="I183" t="str">
            <v>D</v>
          </cell>
        </row>
        <row r="184">
          <cell r="A184" t="str">
            <v>13.01.42.00</v>
          </cell>
          <cell r="B184" t="str">
            <v>-</v>
          </cell>
          <cell r="C184" t="str">
            <v>Aplicacao p/Incentivos Fiscais</v>
          </cell>
          <cell r="D184">
            <v>450.5</v>
          </cell>
          <cell r="E184" t="str">
            <v>D</v>
          </cell>
          <cell r="F184">
            <v>0</v>
          </cell>
          <cell r="G184">
            <v>0</v>
          </cell>
          <cell r="H184">
            <v>450.5</v>
          </cell>
          <cell r="I184" t="str">
            <v>D</v>
          </cell>
        </row>
        <row r="185">
          <cell r="A185" t="str">
            <v>13.01.42.01</v>
          </cell>
          <cell r="B185" t="str">
            <v>-</v>
          </cell>
          <cell r="C185" t="str">
            <v>Aplic Incent Fiscais</v>
          </cell>
          <cell r="D185">
            <v>450.5</v>
          </cell>
          <cell r="E185" t="str">
            <v>D</v>
          </cell>
          <cell r="F185">
            <v>0</v>
          </cell>
          <cell r="G185">
            <v>0</v>
          </cell>
          <cell r="H185">
            <v>450.5</v>
          </cell>
          <cell r="I185" t="str">
            <v>D</v>
          </cell>
        </row>
        <row r="186">
          <cell r="A186" t="str">
            <v>13.01.48.00</v>
          </cell>
          <cell r="B186" t="str">
            <v>-</v>
          </cell>
          <cell r="C186" t="str">
            <v>Aplic. p/Incent. Fiscais Ipc/Btn</v>
          </cell>
          <cell r="D186">
            <v>452.24</v>
          </cell>
          <cell r="E186" t="str">
            <v>D</v>
          </cell>
          <cell r="F186">
            <v>0</v>
          </cell>
          <cell r="G186">
            <v>0</v>
          </cell>
          <cell r="H186">
            <v>452.24</v>
          </cell>
          <cell r="I186" t="str">
            <v>D</v>
          </cell>
        </row>
        <row r="187">
          <cell r="A187" t="str">
            <v>13.01.48.01</v>
          </cell>
          <cell r="B187" t="str">
            <v>-</v>
          </cell>
          <cell r="C187" t="str">
            <v>Apl.Inc.Fiscais Ipc/Btn</v>
          </cell>
          <cell r="D187">
            <v>452.24</v>
          </cell>
          <cell r="E187" t="str">
            <v>D</v>
          </cell>
          <cell r="F187">
            <v>0</v>
          </cell>
          <cell r="G187">
            <v>0</v>
          </cell>
          <cell r="H187">
            <v>452.24</v>
          </cell>
          <cell r="I187" t="str">
            <v>D</v>
          </cell>
        </row>
        <row r="188">
          <cell r="A188" t="str">
            <v>13.10.00.00</v>
          </cell>
          <cell r="B188" t="str">
            <v>-</v>
          </cell>
          <cell r="C188" t="str">
            <v>Imobilizado</v>
          </cell>
          <cell r="D188">
            <v>56920510.200000003</v>
          </cell>
          <cell r="E188" t="str">
            <v>D</v>
          </cell>
          <cell r="F188">
            <v>353380.86</v>
          </cell>
          <cell r="G188">
            <v>799316.97</v>
          </cell>
          <cell r="H188">
            <v>56474574.090000004</v>
          </cell>
          <cell r="I188" t="str">
            <v>D</v>
          </cell>
        </row>
        <row r="189">
          <cell r="A189" t="str">
            <v>13.10.01.00</v>
          </cell>
          <cell r="B189" t="str">
            <v>-</v>
          </cell>
          <cell r="C189" t="str">
            <v>Custo Corrigido</v>
          </cell>
          <cell r="D189">
            <v>76211467.900000006</v>
          </cell>
          <cell r="E189" t="str">
            <v>D</v>
          </cell>
          <cell r="F189">
            <v>193574.23</v>
          </cell>
          <cell r="G189">
            <v>176670.1</v>
          </cell>
          <cell r="H189">
            <v>76228372.030000001</v>
          </cell>
          <cell r="I189" t="str">
            <v>D</v>
          </cell>
        </row>
        <row r="190">
          <cell r="A190" t="str">
            <v>13.10.01.01</v>
          </cell>
          <cell r="B190" t="str">
            <v>-</v>
          </cell>
          <cell r="C190" t="str">
            <v>Terrenos e Glebas</v>
          </cell>
          <cell r="D190">
            <v>1955535.56</v>
          </cell>
          <cell r="E190" t="str">
            <v>D</v>
          </cell>
          <cell r="F190">
            <v>0</v>
          </cell>
          <cell r="G190">
            <v>0</v>
          </cell>
          <cell r="H190">
            <v>1955535.56</v>
          </cell>
          <cell r="I190" t="str">
            <v>D</v>
          </cell>
        </row>
        <row r="191">
          <cell r="A191" t="str">
            <v>13.10.01.02</v>
          </cell>
          <cell r="B191" t="str">
            <v>-</v>
          </cell>
          <cell r="C191" t="str">
            <v>Edificacoes</v>
          </cell>
          <cell r="D191">
            <v>4648692.5199999996</v>
          </cell>
          <cell r="E191" t="str">
            <v>D</v>
          </cell>
          <cell r="F191">
            <v>0</v>
          </cell>
          <cell r="G191">
            <v>0</v>
          </cell>
          <cell r="H191">
            <v>4648692.5199999996</v>
          </cell>
          <cell r="I191" t="str">
            <v>D</v>
          </cell>
        </row>
        <row r="192">
          <cell r="A192" t="str">
            <v>13.10.01.03</v>
          </cell>
          <cell r="B192" t="str">
            <v>-</v>
          </cell>
          <cell r="C192" t="str">
            <v>Instalacoes</v>
          </cell>
          <cell r="D192">
            <v>7870753.6600000001</v>
          </cell>
          <cell r="E192" t="str">
            <v>D</v>
          </cell>
          <cell r="F192">
            <v>2801.21</v>
          </cell>
          <cell r="G192">
            <v>0</v>
          </cell>
          <cell r="H192">
            <v>7873554.8700000001</v>
          </cell>
          <cell r="I192" t="str">
            <v>D</v>
          </cell>
        </row>
        <row r="193">
          <cell r="A193" t="str">
            <v>13.10.01.04</v>
          </cell>
          <cell r="B193" t="str">
            <v>-</v>
          </cell>
          <cell r="C193" t="str">
            <v>Maquinas e Equipamentos</v>
          </cell>
          <cell r="D193">
            <v>33311643.5</v>
          </cell>
          <cell r="E193" t="str">
            <v>D</v>
          </cell>
          <cell r="F193">
            <v>142.16</v>
          </cell>
          <cell r="G193">
            <v>0</v>
          </cell>
          <cell r="H193">
            <v>33311785.66</v>
          </cell>
          <cell r="I193" t="str">
            <v>D</v>
          </cell>
        </row>
        <row r="194">
          <cell r="A194" t="str">
            <v>13.10.01.05</v>
          </cell>
          <cell r="B194" t="str">
            <v>-</v>
          </cell>
          <cell r="C194" t="str">
            <v>Hardware - Equipamentos</v>
          </cell>
          <cell r="D194">
            <v>1075217.8899999999</v>
          </cell>
          <cell r="E194" t="str">
            <v>D</v>
          </cell>
          <cell r="F194">
            <v>0</v>
          </cell>
          <cell r="G194">
            <v>0</v>
          </cell>
          <cell r="H194">
            <v>1075217.8899999999</v>
          </cell>
          <cell r="I194" t="str">
            <v>D</v>
          </cell>
        </row>
        <row r="195">
          <cell r="A195" t="str">
            <v>13.10.01.06</v>
          </cell>
          <cell r="B195" t="str">
            <v>-</v>
          </cell>
          <cell r="C195" t="str">
            <v>Software - Programas e Sistemas</v>
          </cell>
          <cell r="D195">
            <v>855750.17</v>
          </cell>
          <cell r="E195" t="str">
            <v>D</v>
          </cell>
          <cell r="F195">
            <v>0</v>
          </cell>
          <cell r="G195">
            <v>0</v>
          </cell>
          <cell r="H195">
            <v>855750.17</v>
          </cell>
          <cell r="I195" t="str">
            <v>D</v>
          </cell>
        </row>
        <row r="196">
          <cell r="A196" t="str">
            <v>13.10.01.07</v>
          </cell>
          <cell r="B196" t="str">
            <v>-</v>
          </cell>
          <cell r="C196" t="str">
            <v>Moveis e Utensilios</v>
          </cell>
          <cell r="D196">
            <v>2150197.46</v>
          </cell>
          <cell r="E196" t="str">
            <v>D</v>
          </cell>
          <cell r="F196">
            <v>0</v>
          </cell>
          <cell r="G196">
            <v>0</v>
          </cell>
          <cell r="H196">
            <v>2150197.46</v>
          </cell>
          <cell r="I196" t="str">
            <v>D</v>
          </cell>
        </row>
        <row r="197">
          <cell r="A197" t="str">
            <v>13.10.01.09</v>
          </cell>
          <cell r="B197" t="str">
            <v>-</v>
          </cell>
          <cell r="C197" t="str">
            <v>Veiculos</v>
          </cell>
          <cell r="D197">
            <v>735879.05</v>
          </cell>
          <cell r="E197" t="str">
            <v>D</v>
          </cell>
          <cell r="F197">
            <v>0</v>
          </cell>
          <cell r="G197">
            <v>0</v>
          </cell>
          <cell r="H197">
            <v>735879.05</v>
          </cell>
          <cell r="I197" t="str">
            <v>D</v>
          </cell>
        </row>
        <row r="198">
          <cell r="A198" t="str">
            <v>13.10.01.11</v>
          </cell>
          <cell r="B198" t="str">
            <v>-</v>
          </cell>
          <cell r="C198" t="str">
            <v>Ferramentas e Acessorios</v>
          </cell>
          <cell r="D198">
            <v>368049.66</v>
          </cell>
          <cell r="E198" t="str">
            <v>D</v>
          </cell>
          <cell r="F198">
            <v>0</v>
          </cell>
          <cell r="G198">
            <v>0</v>
          </cell>
          <cell r="H198">
            <v>368049.66</v>
          </cell>
          <cell r="I198" t="str">
            <v>D</v>
          </cell>
        </row>
        <row r="199">
          <cell r="A199" t="str">
            <v>13.10.01.17</v>
          </cell>
          <cell r="B199" t="str">
            <v>-</v>
          </cell>
          <cell r="C199" t="str">
            <v>Jazidas</v>
          </cell>
          <cell r="D199">
            <v>19376102.57</v>
          </cell>
          <cell r="E199" t="str">
            <v>D</v>
          </cell>
          <cell r="F199">
            <v>0</v>
          </cell>
          <cell r="G199">
            <v>0</v>
          </cell>
          <cell r="H199">
            <v>19376102.57</v>
          </cell>
          <cell r="I199" t="str">
            <v>D</v>
          </cell>
        </row>
        <row r="200">
          <cell r="A200" t="str">
            <v>13.10.01.20</v>
          </cell>
          <cell r="B200" t="str">
            <v>-</v>
          </cell>
          <cell r="C200" t="str">
            <v>Transit. Permanente Aquisicao</v>
          </cell>
          <cell r="D200">
            <v>0</v>
          </cell>
          <cell r="F200">
            <v>162753.35</v>
          </cell>
          <cell r="G200">
            <v>162753.35</v>
          </cell>
          <cell r="H200">
            <v>0</v>
          </cell>
        </row>
        <row r="201">
          <cell r="A201" t="str">
            <v>13.10.01.26</v>
          </cell>
          <cell r="B201" t="str">
            <v>-</v>
          </cell>
          <cell r="C201" t="str">
            <v>Transit. Reclassific Imobilizado</v>
          </cell>
          <cell r="D201">
            <v>0</v>
          </cell>
          <cell r="F201">
            <v>13916.75</v>
          </cell>
          <cell r="G201">
            <v>13916.75</v>
          </cell>
          <cell r="H201">
            <v>0</v>
          </cell>
        </row>
        <row r="202">
          <cell r="A202" t="str">
            <v>13.10.01.29</v>
          </cell>
          <cell r="B202" t="str">
            <v>-</v>
          </cell>
          <cell r="C202" t="str">
            <v>Ativo Imobilizado a Classificar</v>
          </cell>
          <cell r="D202">
            <v>0</v>
          </cell>
          <cell r="F202">
            <v>44.01</v>
          </cell>
          <cell r="G202">
            <v>0</v>
          </cell>
          <cell r="H202">
            <v>44.01</v>
          </cell>
          <cell r="I202" t="str">
            <v>D</v>
          </cell>
        </row>
        <row r="203">
          <cell r="A203" t="str">
            <v>13.10.01.31</v>
          </cell>
          <cell r="B203" t="str">
            <v>-</v>
          </cell>
          <cell r="C203" t="str">
            <v>Benfeitoria Propried de Terceiros</v>
          </cell>
          <cell r="D203">
            <v>3863645.86</v>
          </cell>
          <cell r="E203" t="str">
            <v>D</v>
          </cell>
          <cell r="F203">
            <v>13916.75</v>
          </cell>
          <cell r="G203">
            <v>0</v>
          </cell>
          <cell r="H203">
            <v>3877562.61</v>
          </cell>
          <cell r="I203" t="str">
            <v>D</v>
          </cell>
        </row>
        <row r="204">
          <cell r="A204" t="str">
            <v>13.10.05.00</v>
          </cell>
          <cell r="B204" t="str">
            <v>-</v>
          </cell>
          <cell r="C204" t="str">
            <v>Imobilizado em Curso</v>
          </cell>
          <cell r="D204">
            <v>1135157.1299999999</v>
          </cell>
          <cell r="E204" t="str">
            <v>D</v>
          </cell>
          <cell r="F204">
            <v>159765.97</v>
          </cell>
          <cell r="G204">
            <v>13916.75</v>
          </cell>
          <cell r="H204">
            <v>1281006.3500000001</v>
          </cell>
          <cell r="I204" t="str">
            <v>D</v>
          </cell>
        </row>
        <row r="205">
          <cell r="A205" t="str">
            <v>13.10.05.01</v>
          </cell>
          <cell r="B205" t="str">
            <v>-</v>
          </cell>
          <cell r="C205" t="str">
            <v>Imobilizado em Curso</v>
          </cell>
          <cell r="D205">
            <v>1135157.1299999999</v>
          </cell>
          <cell r="E205" t="str">
            <v>D</v>
          </cell>
          <cell r="F205">
            <v>159765.97</v>
          </cell>
          <cell r="G205">
            <v>13916.75</v>
          </cell>
          <cell r="H205">
            <v>1281006.3500000001</v>
          </cell>
          <cell r="I205" t="str">
            <v>D</v>
          </cell>
        </row>
        <row r="206">
          <cell r="A206" t="str">
            <v>13.10.07.00</v>
          </cell>
          <cell r="B206" t="str">
            <v>-</v>
          </cell>
          <cell r="C206" t="str">
            <v>Provisao para Perdas</v>
          </cell>
          <cell r="D206">
            <v>759262.41</v>
          </cell>
          <cell r="E206" t="str">
            <v>C</v>
          </cell>
          <cell r="F206">
            <v>0</v>
          </cell>
          <cell r="G206">
            <v>0</v>
          </cell>
          <cell r="H206">
            <v>759262.41</v>
          </cell>
          <cell r="I206" t="str">
            <v>C</v>
          </cell>
        </row>
        <row r="207">
          <cell r="A207" t="str">
            <v>13.10.07.05</v>
          </cell>
          <cell r="B207" t="str">
            <v>-</v>
          </cell>
          <cell r="C207" t="str">
            <v>(-) Prov.Perdas Jazidas</v>
          </cell>
          <cell r="D207">
            <v>759262.41</v>
          </cell>
          <cell r="E207" t="str">
            <v>C</v>
          </cell>
          <cell r="F207">
            <v>0</v>
          </cell>
          <cell r="G207">
            <v>0</v>
          </cell>
          <cell r="H207">
            <v>759262.41</v>
          </cell>
          <cell r="I207" t="str">
            <v>C</v>
          </cell>
        </row>
        <row r="208">
          <cell r="A208" t="str">
            <v>13.10.15.00</v>
          </cell>
          <cell r="B208" t="str">
            <v>-</v>
          </cell>
          <cell r="C208" t="str">
            <v>Correcao Monetaria Especial</v>
          </cell>
          <cell r="D208">
            <v>22461848.649999999</v>
          </cell>
          <cell r="E208" t="str">
            <v>D</v>
          </cell>
          <cell r="F208">
            <v>0</v>
          </cell>
          <cell r="G208">
            <v>0</v>
          </cell>
          <cell r="H208">
            <v>22461848.649999999</v>
          </cell>
          <cell r="I208" t="str">
            <v>D</v>
          </cell>
        </row>
        <row r="209">
          <cell r="A209" t="str">
            <v>13.10.15.01</v>
          </cell>
          <cell r="B209" t="str">
            <v>-</v>
          </cell>
          <cell r="C209" t="str">
            <v>C.M.Espec-Terrenos e Glebas</v>
          </cell>
          <cell r="D209">
            <v>4681.78</v>
          </cell>
          <cell r="E209" t="str">
            <v>D</v>
          </cell>
          <cell r="F209">
            <v>0</v>
          </cell>
          <cell r="G209">
            <v>0</v>
          </cell>
          <cell r="H209">
            <v>4681.78</v>
          </cell>
          <cell r="I209" t="str">
            <v>D</v>
          </cell>
        </row>
        <row r="210">
          <cell r="A210" t="str">
            <v>13.10.15.02</v>
          </cell>
          <cell r="B210" t="str">
            <v>-</v>
          </cell>
          <cell r="C210" t="str">
            <v>C.M.Espec-Edificacoes</v>
          </cell>
          <cell r="D210">
            <v>84305.15</v>
          </cell>
          <cell r="E210" t="str">
            <v>D</v>
          </cell>
          <cell r="F210">
            <v>0</v>
          </cell>
          <cell r="G210">
            <v>0</v>
          </cell>
          <cell r="H210">
            <v>84305.15</v>
          </cell>
          <cell r="I210" t="str">
            <v>D</v>
          </cell>
        </row>
        <row r="211">
          <cell r="A211" t="str">
            <v>13.10.15.03</v>
          </cell>
          <cell r="B211" t="str">
            <v>-</v>
          </cell>
          <cell r="C211" t="str">
            <v>C.M.Espec-Instalacoes</v>
          </cell>
          <cell r="D211">
            <v>50011.4</v>
          </cell>
          <cell r="E211" t="str">
            <v>D</v>
          </cell>
          <cell r="F211">
            <v>0</v>
          </cell>
          <cell r="G211">
            <v>0</v>
          </cell>
          <cell r="H211">
            <v>50011.4</v>
          </cell>
          <cell r="I211" t="str">
            <v>D</v>
          </cell>
        </row>
        <row r="212">
          <cell r="A212" t="str">
            <v>13.10.15.04</v>
          </cell>
          <cell r="B212" t="str">
            <v>-</v>
          </cell>
          <cell r="C212" t="str">
            <v>C.M.Espec-Maquinas/Equipamentos</v>
          </cell>
          <cell r="D212">
            <v>368175.69</v>
          </cell>
          <cell r="E212" t="str">
            <v>D</v>
          </cell>
          <cell r="F212">
            <v>0</v>
          </cell>
          <cell r="G212">
            <v>0</v>
          </cell>
          <cell r="H212">
            <v>368175.69</v>
          </cell>
          <cell r="I212" t="str">
            <v>D</v>
          </cell>
        </row>
        <row r="213">
          <cell r="A213" t="str">
            <v>13.10.15.07</v>
          </cell>
          <cell r="B213" t="str">
            <v>-</v>
          </cell>
          <cell r="C213" t="str">
            <v>C.M.Espec-Moveis e Utensilios</v>
          </cell>
          <cell r="D213">
            <v>60562.97</v>
          </cell>
          <cell r="E213" t="str">
            <v>D</v>
          </cell>
          <cell r="F213">
            <v>0</v>
          </cell>
          <cell r="G213">
            <v>0</v>
          </cell>
          <cell r="H213">
            <v>60562.97</v>
          </cell>
          <cell r="I213" t="str">
            <v>D</v>
          </cell>
        </row>
        <row r="214">
          <cell r="A214" t="str">
            <v>13.10.15.11</v>
          </cell>
          <cell r="B214" t="str">
            <v>-</v>
          </cell>
          <cell r="C214" t="str">
            <v>C.M.Espec-Ferramentas/Acessorios</v>
          </cell>
          <cell r="D214">
            <v>163.86</v>
          </cell>
          <cell r="E214" t="str">
            <v>D</v>
          </cell>
          <cell r="F214">
            <v>0</v>
          </cell>
          <cell r="G214">
            <v>0</v>
          </cell>
          <cell r="H214">
            <v>163.86</v>
          </cell>
          <cell r="I214" t="str">
            <v>D</v>
          </cell>
        </row>
        <row r="215">
          <cell r="A215" t="str">
            <v>13.10.15.17</v>
          </cell>
          <cell r="B215" t="str">
            <v>-</v>
          </cell>
          <cell r="C215" t="str">
            <v>C.M.Espec-Jazidas</v>
          </cell>
          <cell r="D215">
            <v>21893947.800000001</v>
          </cell>
          <cell r="E215" t="str">
            <v>D</v>
          </cell>
          <cell r="F215">
            <v>0</v>
          </cell>
          <cell r="G215">
            <v>0</v>
          </cell>
          <cell r="H215">
            <v>21893947.800000001</v>
          </cell>
          <cell r="I215" t="str">
            <v>D</v>
          </cell>
        </row>
        <row r="216">
          <cell r="A216" t="str">
            <v>13.10.17.00</v>
          </cell>
          <cell r="B216" t="str">
            <v>-</v>
          </cell>
          <cell r="C216" t="str">
            <v>C.M.Espec-Prov p/Perdas Imobiliz</v>
          </cell>
          <cell r="D216">
            <v>1471374.68</v>
          </cell>
          <cell r="E216" t="str">
            <v>C</v>
          </cell>
          <cell r="F216">
            <v>0</v>
          </cell>
          <cell r="G216">
            <v>0</v>
          </cell>
          <cell r="H216">
            <v>1471374.68</v>
          </cell>
          <cell r="I216" t="str">
            <v>C</v>
          </cell>
        </row>
        <row r="217">
          <cell r="A217" t="str">
            <v>13.10.17.05</v>
          </cell>
          <cell r="B217" t="str">
            <v>-</v>
          </cell>
          <cell r="C217" t="str">
            <v>(-)C.M.Espec-Prov Perdas Jazidas</v>
          </cell>
          <cell r="D217">
            <v>1471374.68</v>
          </cell>
          <cell r="E217" t="str">
            <v>C</v>
          </cell>
          <cell r="F217">
            <v>0</v>
          </cell>
          <cell r="G217">
            <v>0</v>
          </cell>
          <cell r="H217">
            <v>1471374.68</v>
          </cell>
          <cell r="I217" t="str">
            <v>C</v>
          </cell>
        </row>
        <row r="218">
          <cell r="A218" t="str">
            <v>13.10.20.00</v>
          </cell>
          <cell r="B218" t="str">
            <v>-</v>
          </cell>
          <cell r="C218" t="str">
            <v>Custo Corrigido Ipc / Btn</v>
          </cell>
          <cell r="D218">
            <v>10821819.890000001</v>
          </cell>
          <cell r="E218" t="str">
            <v>D</v>
          </cell>
          <cell r="F218">
            <v>0</v>
          </cell>
          <cell r="G218">
            <v>0</v>
          </cell>
          <cell r="H218">
            <v>10821819.890000001</v>
          </cell>
          <cell r="I218" t="str">
            <v>D</v>
          </cell>
        </row>
        <row r="219">
          <cell r="A219" t="str">
            <v>13.10.20.01</v>
          </cell>
          <cell r="B219" t="str">
            <v>-</v>
          </cell>
          <cell r="C219" t="str">
            <v>Terrenos e Glebas Ipc/Btn</v>
          </cell>
          <cell r="D219">
            <v>4844.67</v>
          </cell>
          <cell r="E219" t="str">
            <v>D</v>
          </cell>
          <cell r="F219">
            <v>0</v>
          </cell>
          <cell r="G219">
            <v>0</v>
          </cell>
          <cell r="H219">
            <v>4844.67</v>
          </cell>
          <cell r="I219" t="str">
            <v>D</v>
          </cell>
        </row>
        <row r="220">
          <cell r="A220" t="str">
            <v>13.10.20.02</v>
          </cell>
          <cell r="B220" t="str">
            <v>-</v>
          </cell>
          <cell r="C220" t="str">
            <v>Edificacoes Ipc/Btn</v>
          </cell>
          <cell r="D220">
            <v>69460.45</v>
          </cell>
          <cell r="E220" t="str">
            <v>D</v>
          </cell>
          <cell r="F220">
            <v>0</v>
          </cell>
          <cell r="G220">
            <v>0</v>
          </cell>
          <cell r="H220">
            <v>69460.45</v>
          </cell>
          <cell r="I220" t="str">
            <v>D</v>
          </cell>
        </row>
        <row r="221">
          <cell r="A221" t="str">
            <v>13.10.20.03</v>
          </cell>
          <cell r="B221" t="str">
            <v>-</v>
          </cell>
          <cell r="C221" t="str">
            <v>Instalacoes Ipc / Btn</v>
          </cell>
          <cell r="D221">
            <v>374401.71</v>
          </cell>
          <cell r="E221" t="str">
            <v>D</v>
          </cell>
          <cell r="F221">
            <v>0</v>
          </cell>
          <cell r="G221">
            <v>0</v>
          </cell>
          <cell r="H221">
            <v>374401.71</v>
          </cell>
          <cell r="I221" t="str">
            <v>D</v>
          </cell>
        </row>
        <row r="222">
          <cell r="A222" t="str">
            <v>13.10.20.04</v>
          </cell>
          <cell r="B222" t="str">
            <v>-</v>
          </cell>
          <cell r="C222" t="str">
            <v>Maquinas e Equipamentos Ipc/Btn</v>
          </cell>
          <cell r="D222">
            <v>938899.44</v>
          </cell>
          <cell r="E222" t="str">
            <v>D</v>
          </cell>
          <cell r="F222">
            <v>0</v>
          </cell>
          <cell r="G222">
            <v>0</v>
          </cell>
          <cell r="H222">
            <v>938899.44</v>
          </cell>
          <cell r="I222" t="str">
            <v>D</v>
          </cell>
        </row>
        <row r="223">
          <cell r="A223" t="str">
            <v>13.10.20.07</v>
          </cell>
          <cell r="B223" t="str">
            <v>-</v>
          </cell>
          <cell r="C223" t="str">
            <v>Moveis e Utensilios Ipc/Btn</v>
          </cell>
          <cell r="D223">
            <v>54071.85</v>
          </cell>
          <cell r="E223" t="str">
            <v>D</v>
          </cell>
          <cell r="F223">
            <v>0</v>
          </cell>
          <cell r="G223">
            <v>0</v>
          </cell>
          <cell r="H223">
            <v>54071.85</v>
          </cell>
          <cell r="I223" t="str">
            <v>D</v>
          </cell>
        </row>
        <row r="224">
          <cell r="A224" t="str">
            <v>13.10.20.09</v>
          </cell>
          <cell r="B224" t="str">
            <v>-</v>
          </cell>
          <cell r="C224" t="str">
            <v>Veiculos Ipc/Btn</v>
          </cell>
          <cell r="D224">
            <v>75651.47</v>
          </cell>
          <cell r="E224" t="str">
            <v>D</v>
          </cell>
          <cell r="F224">
            <v>0</v>
          </cell>
          <cell r="G224">
            <v>0</v>
          </cell>
          <cell r="H224">
            <v>75651.47</v>
          </cell>
          <cell r="I224" t="str">
            <v>D</v>
          </cell>
        </row>
        <row r="225">
          <cell r="A225" t="str">
            <v>13.10.20.11</v>
          </cell>
          <cell r="B225" t="str">
            <v>-</v>
          </cell>
          <cell r="C225" t="str">
            <v>Ferramentas e Acessorios Ipc/Btn</v>
          </cell>
          <cell r="D225">
            <v>273.05</v>
          </cell>
          <cell r="E225" t="str">
            <v>D</v>
          </cell>
          <cell r="F225">
            <v>0</v>
          </cell>
          <cell r="G225">
            <v>0</v>
          </cell>
          <cell r="H225">
            <v>273.05</v>
          </cell>
          <cell r="I225" t="str">
            <v>D</v>
          </cell>
        </row>
        <row r="226">
          <cell r="A226" t="str">
            <v>13.10.20.17</v>
          </cell>
          <cell r="B226" t="str">
            <v>-</v>
          </cell>
          <cell r="C226" t="str">
            <v>Jazidas Ipc/Btn</v>
          </cell>
          <cell r="D226">
            <v>9304217.25</v>
          </cell>
          <cell r="E226" t="str">
            <v>D</v>
          </cell>
          <cell r="F226">
            <v>0</v>
          </cell>
          <cell r="G226">
            <v>0</v>
          </cell>
          <cell r="H226">
            <v>9304217.25</v>
          </cell>
          <cell r="I226" t="str">
            <v>D</v>
          </cell>
        </row>
        <row r="227">
          <cell r="A227" t="str">
            <v>13.10.27.00</v>
          </cell>
          <cell r="B227" t="str">
            <v>-</v>
          </cell>
          <cell r="C227" t="str">
            <v>Prov.p/Perdas Imobilizado Ipc/Btn</v>
          </cell>
          <cell r="D227">
            <v>1135601.33</v>
          </cell>
          <cell r="E227" t="str">
            <v>C</v>
          </cell>
          <cell r="F227">
            <v>0</v>
          </cell>
          <cell r="G227">
            <v>0</v>
          </cell>
          <cell r="H227">
            <v>1135601.33</v>
          </cell>
          <cell r="I227" t="str">
            <v>C</v>
          </cell>
        </row>
        <row r="228">
          <cell r="A228" t="str">
            <v>13.10.27.05</v>
          </cell>
          <cell r="B228" t="str">
            <v>-</v>
          </cell>
          <cell r="C228" t="str">
            <v>(-)Prov.Perda Jazidas Ipc/Btn</v>
          </cell>
          <cell r="D228">
            <v>1135601.33</v>
          </cell>
          <cell r="E228" t="str">
            <v>C</v>
          </cell>
          <cell r="F228">
            <v>0</v>
          </cell>
          <cell r="G228">
            <v>0</v>
          </cell>
          <cell r="H228">
            <v>1135601.33</v>
          </cell>
          <cell r="I228" t="str">
            <v>C</v>
          </cell>
        </row>
        <row r="229">
          <cell r="A229" t="str">
            <v>13.10.35.00</v>
          </cell>
          <cell r="B229" t="str">
            <v>-</v>
          </cell>
          <cell r="C229" t="str">
            <v>(-)Depreciacoes Acumuladas</v>
          </cell>
          <cell r="D229">
            <v>21156855.300000001</v>
          </cell>
          <cell r="E229" t="str">
            <v>C</v>
          </cell>
          <cell r="F229">
            <v>0</v>
          </cell>
          <cell r="G229">
            <v>340158.79</v>
          </cell>
          <cell r="H229">
            <v>21497014.09</v>
          </cell>
          <cell r="I229" t="str">
            <v>C</v>
          </cell>
        </row>
        <row r="230">
          <cell r="A230" t="str">
            <v>13.10.35.01</v>
          </cell>
          <cell r="B230" t="str">
            <v>-</v>
          </cell>
          <cell r="C230" t="str">
            <v>Depr.Acum-Edificacoes</v>
          </cell>
          <cell r="D230">
            <v>1355357.94</v>
          </cell>
          <cell r="E230" t="str">
            <v>C</v>
          </cell>
          <cell r="F230">
            <v>0</v>
          </cell>
          <cell r="G230">
            <v>15309.07</v>
          </cell>
          <cell r="H230">
            <v>1370667.01</v>
          </cell>
          <cell r="I230" t="str">
            <v>C</v>
          </cell>
        </row>
        <row r="231">
          <cell r="A231" t="str">
            <v>13.10.35.02</v>
          </cell>
          <cell r="B231" t="str">
            <v>-</v>
          </cell>
          <cell r="C231" t="str">
            <v>Depr.Acum-Instalacoes</v>
          </cell>
          <cell r="D231">
            <v>4187980.78</v>
          </cell>
          <cell r="E231" t="str">
            <v>C</v>
          </cell>
          <cell r="F231">
            <v>0</v>
          </cell>
          <cell r="G231">
            <v>58124.4</v>
          </cell>
          <cell r="H231">
            <v>4246105.18</v>
          </cell>
          <cell r="I231" t="str">
            <v>C</v>
          </cell>
        </row>
        <row r="232">
          <cell r="A232" t="str">
            <v>13.10.35.03</v>
          </cell>
          <cell r="B232" t="str">
            <v>-</v>
          </cell>
          <cell r="C232" t="str">
            <v>Depr.Acum-Maquina/Equipamentos</v>
          </cell>
          <cell r="D232">
            <v>13708338.720000001</v>
          </cell>
          <cell r="E232" t="str">
            <v>C</v>
          </cell>
          <cell r="F232">
            <v>0</v>
          </cell>
          <cell r="G232">
            <v>220583.77</v>
          </cell>
          <cell r="H232">
            <v>13928922.49</v>
          </cell>
          <cell r="I232" t="str">
            <v>C</v>
          </cell>
        </row>
        <row r="233">
          <cell r="A233" t="str">
            <v>13.10.35.04</v>
          </cell>
          <cell r="B233" t="str">
            <v>-</v>
          </cell>
          <cell r="C233" t="str">
            <v>Depr.Acum- Hardware/Equipamentos</v>
          </cell>
          <cell r="D233">
            <v>719203.73</v>
          </cell>
          <cell r="E233" t="str">
            <v>C</v>
          </cell>
          <cell r="F233">
            <v>0</v>
          </cell>
          <cell r="G233">
            <v>13712.33</v>
          </cell>
          <cell r="H233">
            <v>732916.06</v>
          </cell>
          <cell r="I233" t="str">
            <v>C</v>
          </cell>
        </row>
        <row r="234">
          <cell r="A234" t="str">
            <v>13.10.35.05</v>
          </cell>
          <cell r="B234" t="str">
            <v>-</v>
          </cell>
          <cell r="C234" t="str">
            <v>Depr.Acum-Moveis e Utensilios</v>
          </cell>
          <cell r="D234">
            <v>745058.77</v>
          </cell>
          <cell r="E234" t="str">
            <v>C</v>
          </cell>
          <cell r="F234">
            <v>0</v>
          </cell>
          <cell r="G234">
            <v>16812.3</v>
          </cell>
          <cell r="H234">
            <v>761871.07</v>
          </cell>
          <cell r="I234" t="str">
            <v>C</v>
          </cell>
        </row>
        <row r="235">
          <cell r="A235" t="str">
            <v>13.10.35.07</v>
          </cell>
          <cell r="B235" t="str">
            <v>-</v>
          </cell>
          <cell r="C235" t="str">
            <v>Depr.Acum-Veiculos</v>
          </cell>
          <cell r="D235">
            <v>374145.73</v>
          </cell>
          <cell r="E235" t="str">
            <v>C</v>
          </cell>
          <cell r="F235">
            <v>0</v>
          </cell>
          <cell r="G235">
            <v>12587.27</v>
          </cell>
          <cell r="H235">
            <v>386733</v>
          </cell>
          <cell r="I235" t="str">
            <v>C</v>
          </cell>
        </row>
        <row r="236">
          <cell r="A236" t="str">
            <v>13.10.35.08</v>
          </cell>
          <cell r="B236" t="str">
            <v>-</v>
          </cell>
          <cell r="C236" t="str">
            <v>Depr.Acum-Ferramentas/Acessorios</v>
          </cell>
          <cell r="D236">
            <v>66769.63</v>
          </cell>
          <cell r="E236" t="str">
            <v>C</v>
          </cell>
          <cell r="F236">
            <v>0</v>
          </cell>
          <cell r="G236">
            <v>3029.65</v>
          </cell>
          <cell r="H236">
            <v>69799.28</v>
          </cell>
          <cell r="I236" t="str">
            <v>C</v>
          </cell>
        </row>
        <row r="237">
          <cell r="A237" t="str">
            <v>13.10.45.00</v>
          </cell>
          <cell r="B237" t="str">
            <v>-</v>
          </cell>
          <cell r="C237" t="str">
            <v>(-) Depreciac.Acum. C.M Especial</v>
          </cell>
          <cell r="D237">
            <v>546013.89</v>
          </cell>
          <cell r="E237" t="str">
            <v>C</v>
          </cell>
          <cell r="F237">
            <v>40.659999999999997</v>
          </cell>
          <cell r="G237">
            <v>108.93</v>
          </cell>
          <cell r="H237">
            <v>546082.16</v>
          </cell>
          <cell r="I237" t="str">
            <v>C</v>
          </cell>
        </row>
        <row r="238">
          <cell r="A238" t="str">
            <v>13.10.45.02</v>
          </cell>
          <cell r="B238" t="str">
            <v>-</v>
          </cell>
          <cell r="C238" t="str">
            <v>Depr.CME-Edificacoes</v>
          </cell>
          <cell r="D238">
            <v>67099.97</v>
          </cell>
          <cell r="E238" t="str">
            <v>C</v>
          </cell>
          <cell r="F238">
            <v>0</v>
          </cell>
          <cell r="G238">
            <v>68.27</v>
          </cell>
          <cell r="H238">
            <v>67168.240000000005</v>
          </cell>
          <cell r="I238" t="str">
            <v>C</v>
          </cell>
        </row>
        <row r="239">
          <cell r="A239" t="str">
            <v>13.10.45.03</v>
          </cell>
          <cell r="B239" t="str">
            <v>-</v>
          </cell>
          <cell r="C239" t="str">
            <v>Depr.CME-Instalacoes</v>
          </cell>
          <cell r="D239">
            <v>50011.4</v>
          </cell>
          <cell r="E239" t="str">
            <v>C</v>
          </cell>
          <cell r="F239">
            <v>0</v>
          </cell>
          <cell r="G239">
            <v>0</v>
          </cell>
          <cell r="H239">
            <v>50011.4</v>
          </cell>
          <cell r="I239" t="str">
            <v>C</v>
          </cell>
        </row>
        <row r="240">
          <cell r="A240" t="str">
            <v>13.10.45.04</v>
          </cell>
          <cell r="B240" t="str">
            <v>-</v>
          </cell>
          <cell r="C240" t="str">
            <v>Depr.CME-Maquina/Equipamentos</v>
          </cell>
          <cell r="D240">
            <v>368175.69</v>
          </cell>
          <cell r="E240" t="str">
            <v>C</v>
          </cell>
          <cell r="F240">
            <v>0</v>
          </cell>
          <cell r="G240">
            <v>0</v>
          </cell>
          <cell r="H240">
            <v>368175.69</v>
          </cell>
          <cell r="I240" t="str">
            <v>C</v>
          </cell>
        </row>
        <row r="241">
          <cell r="A241" t="str">
            <v>13.10.45.07</v>
          </cell>
          <cell r="B241" t="str">
            <v>-</v>
          </cell>
          <cell r="C241" t="str">
            <v>Depr.CME-Moveis/Utensilios</v>
          </cell>
          <cell r="D241">
            <v>60562.97</v>
          </cell>
          <cell r="E241" t="str">
            <v>C</v>
          </cell>
          <cell r="F241">
            <v>40.659999999999997</v>
          </cell>
          <cell r="G241">
            <v>40.659999999999997</v>
          </cell>
          <cell r="H241">
            <v>60562.97</v>
          </cell>
          <cell r="I241" t="str">
            <v>C</v>
          </cell>
        </row>
        <row r="242">
          <cell r="A242" t="str">
            <v>13.10.45.11</v>
          </cell>
          <cell r="B242" t="str">
            <v>-</v>
          </cell>
          <cell r="C242" t="str">
            <v>Depr.CME-Ferram/Acessorios</v>
          </cell>
          <cell r="D242">
            <v>163.86</v>
          </cell>
          <cell r="E242" t="str">
            <v>C</v>
          </cell>
          <cell r="F242">
            <v>0</v>
          </cell>
          <cell r="G242">
            <v>0</v>
          </cell>
          <cell r="H242">
            <v>163.86</v>
          </cell>
          <cell r="I242" t="str">
            <v>C</v>
          </cell>
        </row>
        <row r="243">
          <cell r="A243" t="str">
            <v>13.10.50.00</v>
          </cell>
          <cell r="B243" t="str">
            <v>-</v>
          </cell>
          <cell r="C243" t="str">
            <v>(-) Depreciac. Acumulada Ipc/Btn</v>
          </cell>
          <cell r="D243">
            <v>1499126.94</v>
          </cell>
          <cell r="E243" t="str">
            <v>C</v>
          </cell>
          <cell r="F243">
            <v>0</v>
          </cell>
          <cell r="G243">
            <v>56.25</v>
          </cell>
          <cell r="H243">
            <v>1499183.19</v>
          </cell>
          <cell r="I243" t="str">
            <v>C</v>
          </cell>
        </row>
        <row r="244">
          <cell r="A244" t="str">
            <v>13.10.50.01</v>
          </cell>
          <cell r="B244" t="str">
            <v>-</v>
          </cell>
          <cell r="C244" t="str">
            <v>Depr.Acum-Edificacoes Ipc/Btn</v>
          </cell>
          <cell r="D244">
            <v>55829.42</v>
          </cell>
          <cell r="E244" t="str">
            <v>C</v>
          </cell>
          <cell r="F244">
            <v>0</v>
          </cell>
          <cell r="G244">
            <v>56.25</v>
          </cell>
          <cell r="H244">
            <v>55885.67</v>
          </cell>
          <cell r="I244" t="str">
            <v>C</v>
          </cell>
        </row>
        <row r="245">
          <cell r="A245" t="str">
            <v>13.10.50.02</v>
          </cell>
          <cell r="B245" t="str">
            <v>-</v>
          </cell>
          <cell r="C245" t="str">
            <v>Depr.Acum-Instalacoes Ipc/Btn</v>
          </cell>
          <cell r="D245">
            <v>374401.71</v>
          </cell>
          <cell r="E245" t="str">
            <v>C</v>
          </cell>
          <cell r="F245">
            <v>0</v>
          </cell>
          <cell r="G245">
            <v>0</v>
          </cell>
          <cell r="H245">
            <v>374401.71</v>
          </cell>
          <cell r="I245" t="str">
            <v>C</v>
          </cell>
        </row>
        <row r="246">
          <cell r="A246" t="str">
            <v>13.10.50.03</v>
          </cell>
          <cell r="B246" t="str">
            <v>-</v>
          </cell>
          <cell r="C246" t="str">
            <v>Depr.Acum-Maq./Equipam. Ipc/Btn</v>
          </cell>
          <cell r="D246">
            <v>938899.44</v>
          </cell>
          <cell r="E246" t="str">
            <v>C</v>
          </cell>
          <cell r="F246">
            <v>0</v>
          </cell>
          <cell r="G246">
            <v>0</v>
          </cell>
          <cell r="H246">
            <v>938899.44</v>
          </cell>
          <cell r="I246" t="str">
            <v>C</v>
          </cell>
        </row>
        <row r="247">
          <cell r="A247" t="str">
            <v>13.10.50.05</v>
          </cell>
          <cell r="B247" t="str">
            <v>-</v>
          </cell>
          <cell r="C247" t="str">
            <v>Depr.Acum-Moveis/Utens.Ipc/Btn</v>
          </cell>
          <cell r="D247">
            <v>54071.85</v>
          </cell>
          <cell r="E247" t="str">
            <v>C</v>
          </cell>
          <cell r="F247">
            <v>0</v>
          </cell>
          <cell r="G247">
            <v>0</v>
          </cell>
          <cell r="H247">
            <v>54071.85</v>
          </cell>
          <cell r="I247" t="str">
            <v>C</v>
          </cell>
        </row>
        <row r="248">
          <cell r="A248" t="str">
            <v>13.10.50.07</v>
          </cell>
          <cell r="B248" t="str">
            <v>-</v>
          </cell>
          <cell r="C248" t="str">
            <v>Depr.Acum-Veiculos Ipc/Btn</v>
          </cell>
          <cell r="D248">
            <v>75651.47</v>
          </cell>
          <cell r="E248" t="str">
            <v>C</v>
          </cell>
          <cell r="F248">
            <v>0</v>
          </cell>
          <cell r="G248">
            <v>0</v>
          </cell>
          <cell r="H248">
            <v>75651.47</v>
          </cell>
          <cell r="I248" t="str">
            <v>C</v>
          </cell>
        </row>
        <row r="249">
          <cell r="A249" t="str">
            <v>13.10.50.08</v>
          </cell>
          <cell r="B249" t="str">
            <v>-</v>
          </cell>
          <cell r="C249" t="str">
            <v>Depr.Acum-Ferram/Acessor Ipc/Btn</v>
          </cell>
          <cell r="D249">
            <v>273.05</v>
          </cell>
          <cell r="E249" t="str">
            <v>C</v>
          </cell>
          <cell r="F249">
            <v>0</v>
          </cell>
          <cell r="G249">
            <v>0</v>
          </cell>
          <cell r="H249">
            <v>273.05</v>
          </cell>
          <cell r="I249" t="str">
            <v>C</v>
          </cell>
        </row>
        <row r="250">
          <cell r="A250" t="str">
            <v>13.10.60.00</v>
          </cell>
          <cell r="B250" t="str">
            <v>-</v>
          </cell>
          <cell r="C250" t="str">
            <v>(-) Exaustao</v>
          </cell>
          <cell r="D250">
            <v>9035168.2100000009</v>
          </cell>
          <cell r="E250" t="str">
            <v>C</v>
          </cell>
          <cell r="F250">
            <v>0</v>
          </cell>
          <cell r="G250">
            <v>40183.65</v>
          </cell>
          <cell r="H250">
            <v>9075351.8599999994</v>
          </cell>
          <cell r="I250" t="str">
            <v>C</v>
          </cell>
        </row>
        <row r="252">
          <cell r="A252" t="str">
            <v>-----------</v>
          </cell>
          <cell r="B252" t="str">
            <v>--</v>
          </cell>
          <cell r="C252" t="str">
            <v>-------------------------------------------------------------------</v>
          </cell>
          <cell r="D252" t="str">
            <v>-------------------</v>
          </cell>
          <cell r="E252" t="str">
            <v>-</v>
          </cell>
          <cell r="F252" t="str">
            <v>-------------------</v>
          </cell>
          <cell r="G252" t="e">
            <v>#NAME?</v>
          </cell>
          <cell r="H252" t="str">
            <v>07AB - 1.00.01.068</v>
          </cell>
        </row>
        <row r="253">
          <cell r="A253" t="str">
            <v>_x000C_----------</v>
          </cell>
          <cell r="B253" t="str">
            <v>--</v>
          </cell>
          <cell r="C253" t="str">
            <v>-------------------------------------------------------------------</v>
          </cell>
          <cell r="D253" t="str">
            <v>-------------------</v>
          </cell>
          <cell r="E253" t="str">
            <v>-</v>
          </cell>
          <cell r="F253" t="str">
            <v>-------------------</v>
          </cell>
          <cell r="G253" t="str">
            <v>-------------------</v>
          </cell>
          <cell r="H253" t="str">
            <v>------ Página:</v>
          </cell>
          <cell r="J253">
            <v>4</v>
          </cell>
        </row>
        <row r="254">
          <cell r="A254" t="str">
            <v>Urucum Mine</v>
          </cell>
          <cell r="B254" t="str">
            <v>ra</v>
          </cell>
          <cell r="C254" t="str">
            <v>ção S.A</v>
          </cell>
          <cell r="H254" t="str">
            <v>Balancete</v>
          </cell>
        </row>
        <row r="255">
          <cell r="A255" t="str">
            <v>Período: 01</v>
          </cell>
          <cell r="B255" t="str">
            <v>/0</v>
          </cell>
          <cell r="C255" t="str">
            <v>5/2008 A 31/05/2008 -----------------------------------------------</v>
          </cell>
          <cell r="D255" t="str">
            <v>-------------------</v>
          </cell>
          <cell r="E255" t="str">
            <v>-</v>
          </cell>
          <cell r="F255" t="str">
            <v>-------------------</v>
          </cell>
          <cell r="G255" t="str">
            <v>-------------------</v>
          </cell>
          <cell r="H255" t="str">
            <v>03/06/2008 - 12:4</v>
          </cell>
          <cell r="I255">
            <v>8</v>
          </cell>
        </row>
        <row r="257">
          <cell r="A257" t="str">
            <v>Título</v>
          </cell>
          <cell r="D257" t="str">
            <v>Saldo Inicial</v>
          </cell>
          <cell r="F257" t="str">
            <v>Débito</v>
          </cell>
          <cell r="G257" t="str">
            <v>Crédito</v>
          </cell>
          <cell r="H257" t="str">
            <v>Saldo Final</v>
          </cell>
        </row>
        <row r="258">
          <cell r="A258" t="str">
            <v>-----------</v>
          </cell>
          <cell r="B258" t="str">
            <v>--</v>
          </cell>
          <cell r="C258" t="str">
            <v>-------------------------------------------------------------------</v>
          </cell>
          <cell r="D258" t="str">
            <v>-----------------</v>
          </cell>
          <cell r="F258" t="str">
            <v>------------------</v>
          </cell>
          <cell r="G258" t="str">
            <v>------------------</v>
          </cell>
          <cell r="H258" t="str">
            <v>-----------------</v>
          </cell>
        </row>
        <row r="259">
          <cell r="A259" t="str">
            <v>13.10.60.02</v>
          </cell>
          <cell r="B259" t="str">
            <v>-</v>
          </cell>
          <cell r="C259" t="str">
            <v>Exaustao-Jazidas</v>
          </cell>
          <cell r="D259">
            <v>9035168.2100000009</v>
          </cell>
          <cell r="E259" t="str">
            <v>C</v>
          </cell>
          <cell r="F259">
            <v>0</v>
          </cell>
          <cell r="G259">
            <v>40183.65</v>
          </cell>
          <cell r="H259">
            <v>9075351.8599999994</v>
          </cell>
          <cell r="I259" t="str">
            <v>C</v>
          </cell>
        </row>
        <row r="260">
          <cell r="A260" t="str">
            <v>13.10.63.00</v>
          </cell>
          <cell r="B260" t="str">
            <v>-</v>
          </cell>
          <cell r="C260" t="str">
            <v>(-)Exaustao Cm Especial</v>
          </cell>
          <cell r="D260">
            <v>13255155.779999999</v>
          </cell>
          <cell r="E260" t="str">
            <v>C</v>
          </cell>
          <cell r="F260">
            <v>0</v>
          </cell>
          <cell r="G260">
            <v>95004.34</v>
          </cell>
          <cell r="H260">
            <v>13350160.119999999</v>
          </cell>
          <cell r="I260" t="str">
            <v>C</v>
          </cell>
        </row>
        <row r="261">
          <cell r="A261" t="str">
            <v>13.10.63.02</v>
          </cell>
          <cell r="B261" t="str">
            <v>-</v>
          </cell>
          <cell r="C261" t="str">
            <v>Exaustao Jazidas Cm Especial</v>
          </cell>
          <cell r="D261">
            <v>13255155.779999999</v>
          </cell>
          <cell r="E261" t="str">
            <v>C</v>
          </cell>
          <cell r="F261">
            <v>0</v>
          </cell>
          <cell r="G261">
            <v>95004.34</v>
          </cell>
          <cell r="H261">
            <v>13350160.119999999</v>
          </cell>
          <cell r="I261" t="str">
            <v>C</v>
          </cell>
        </row>
        <row r="262">
          <cell r="A262" t="str">
            <v>13.10.65.00</v>
          </cell>
          <cell r="B262" t="str">
            <v>-</v>
          </cell>
          <cell r="C262" t="str">
            <v>(-)Exaustao Ipc/Btn</v>
          </cell>
          <cell r="D262">
            <v>5432577.7400000002</v>
          </cell>
          <cell r="E262" t="str">
            <v>C</v>
          </cell>
          <cell r="F262">
            <v>0</v>
          </cell>
          <cell r="G262">
            <v>40373.760000000002</v>
          </cell>
          <cell r="H262">
            <v>5472951.5</v>
          </cell>
          <cell r="I262" t="str">
            <v>C</v>
          </cell>
        </row>
        <row r="263">
          <cell r="A263" t="str">
            <v>13.10.65.02</v>
          </cell>
          <cell r="B263" t="str">
            <v>-</v>
          </cell>
          <cell r="C263" t="str">
            <v>Exaustao-Jazidas Ipc/Btn</v>
          </cell>
          <cell r="D263">
            <v>5432577.7400000002</v>
          </cell>
          <cell r="E263" t="str">
            <v>C</v>
          </cell>
          <cell r="F263">
            <v>0</v>
          </cell>
          <cell r="G263">
            <v>40373.760000000002</v>
          </cell>
          <cell r="H263">
            <v>5472951.5</v>
          </cell>
          <cell r="I263" t="str">
            <v>C</v>
          </cell>
        </row>
        <row r="264">
          <cell r="A264" t="str">
            <v>13.10.70.00</v>
          </cell>
          <cell r="B264" t="str">
            <v>-</v>
          </cell>
          <cell r="C264" t="str">
            <v>(-) Amortizacoes</v>
          </cell>
          <cell r="D264">
            <v>2239647.09</v>
          </cell>
          <cell r="E264" t="str">
            <v>C</v>
          </cell>
          <cell r="F264">
            <v>0</v>
          </cell>
          <cell r="G264">
            <v>77844.399999999994</v>
          </cell>
          <cell r="H264">
            <v>2317491.4900000002</v>
          </cell>
          <cell r="I264" t="str">
            <v>C</v>
          </cell>
        </row>
        <row r="265">
          <cell r="A265" t="str">
            <v>13.10.70.01</v>
          </cell>
          <cell r="B265" t="str">
            <v>-</v>
          </cell>
          <cell r="C265" t="str">
            <v>Amort- Software-Programa/Sistema</v>
          </cell>
          <cell r="D265">
            <v>372455.72</v>
          </cell>
          <cell r="E265" t="str">
            <v>C</v>
          </cell>
          <cell r="F265">
            <v>0</v>
          </cell>
          <cell r="G265">
            <v>13218.36</v>
          </cell>
          <cell r="H265">
            <v>385674.08</v>
          </cell>
          <cell r="I265" t="str">
            <v>C</v>
          </cell>
        </row>
        <row r="266">
          <cell r="A266" t="str">
            <v>13.10.70.03</v>
          </cell>
          <cell r="B266" t="str">
            <v>-</v>
          </cell>
          <cell r="C266" t="str">
            <v>Amortiz.Benfeit Propried Terceiros</v>
          </cell>
          <cell r="D266">
            <v>1867191.37</v>
          </cell>
          <cell r="E266" t="str">
            <v>C</v>
          </cell>
          <cell r="F266">
            <v>0</v>
          </cell>
          <cell r="G266">
            <v>64626.04</v>
          </cell>
          <cell r="H266">
            <v>1931817.41</v>
          </cell>
          <cell r="I266" t="str">
            <v>C</v>
          </cell>
        </row>
        <row r="267">
          <cell r="A267" t="str">
            <v>13.10.90.00</v>
          </cell>
          <cell r="B267" t="str">
            <v>-</v>
          </cell>
          <cell r="C267" t="str">
            <v>Ativo Imobilizado - Ambiental</v>
          </cell>
          <cell r="D267">
            <v>3807000</v>
          </cell>
          <cell r="E267" t="str">
            <v>D</v>
          </cell>
          <cell r="F267">
            <v>0</v>
          </cell>
          <cell r="G267">
            <v>0</v>
          </cell>
          <cell r="H267">
            <v>3807000</v>
          </cell>
          <cell r="I267" t="str">
            <v>D</v>
          </cell>
        </row>
        <row r="268">
          <cell r="A268" t="str">
            <v>13.10.90.01</v>
          </cell>
          <cell r="B268" t="str">
            <v>-</v>
          </cell>
          <cell r="C268" t="str">
            <v>Ativo Imobilizado - Ambiental</v>
          </cell>
          <cell r="D268">
            <v>3807000</v>
          </cell>
          <cell r="E268" t="str">
            <v>D</v>
          </cell>
          <cell r="F268">
            <v>0</v>
          </cell>
          <cell r="G268">
            <v>0</v>
          </cell>
          <cell r="H268">
            <v>3807000</v>
          </cell>
          <cell r="I268" t="str">
            <v>D</v>
          </cell>
        </row>
        <row r="269">
          <cell r="A269" t="str">
            <v>13.10.91.00</v>
          </cell>
          <cell r="B269" t="str">
            <v>-</v>
          </cell>
          <cell r="C269" t="str">
            <v>(-) Amortização Ativo Imobil - Ambiental</v>
          </cell>
          <cell r="D269">
            <v>986000</v>
          </cell>
          <cell r="E269" t="str">
            <v>C</v>
          </cell>
          <cell r="F269">
            <v>0</v>
          </cell>
          <cell r="G269">
            <v>15000</v>
          </cell>
          <cell r="H269">
            <v>1001000</v>
          </cell>
          <cell r="I269" t="str">
            <v>C</v>
          </cell>
        </row>
        <row r="270">
          <cell r="A270" t="str">
            <v>13.10.91.01</v>
          </cell>
          <cell r="B270" t="str">
            <v>-</v>
          </cell>
          <cell r="C270" t="str">
            <v>Amortização Ativo Imobil - Ambiental</v>
          </cell>
          <cell r="D270">
            <v>986000</v>
          </cell>
          <cell r="E270" t="str">
            <v>C</v>
          </cell>
          <cell r="F270">
            <v>0</v>
          </cell>
          <cell r="G270">
            <v>15000</v>
          </cell>
          <cell r="H270">
            <v>1001000</v>
          </cell>
          <cell r="I270" t="str">
            <v>C</v>
          </cell>
        </row>
        <row r="271">
          <cell r="A271" t="str">
            <v>20.00.00.00</v>
          </cell>
          <cell r="B271" t="str">
            <v>-</v>
          </cell>
          <cell r="C271" t="str">
            <v>Passivo</v>
          </cell>
          <cell r="D271">
            <v>186757407.69</v>
          </cell>
          <cell r="E271" t="str">
            <v>C</v>
          </cell>
          <cell r="F271">
            <v>30969827.039999999</v>
          </cell>
          <cell r="G271">
            <v>32490696.440000001</v>
          </cell>
          <cell r="H271">
            <v>188278277.09</v>
          </cell>
          <cell r="I271" t="str">
            <v>C</v>
          </cell>
        </row>
        <row r="272">
          <cell r="A272" t="str">
            <v>21.00.00.00</v>
          </cell>
          <cell r="B272" t="str">
            <v>-</v>
          </cell>
          <cell r="C272" t="str">
            <v>Circulante</v>
          </cell>
          <cell r="D272">
            <v>23416506.02</v>
          </cell>
          <cell r="E272" t="str">
            <v>C</v>
          </cell>
          <cell r="F272">
            <v>30819481.879999999</v>
          </cell>
          <cell r="G272">
            <v>31284137.379999999</v>
          </cell>
          <cell r="H272">
            <v>23881161.52</v>
          </cell>
          <cell r="I272" t="str">
            <v>C</v>
          </cell>
        </row>
        <row r="273">
          <cell r="A273" t="str">
            <v>21.10.00.00</v>
          </cell>
          <cell r="B273" t="str">
            <v>-</v>
          </cell>
          <cell r="C273" t="str">
            <v>Fornecedores</v>
          </cell>
          <cell r="D273">
            <v>4062113.15</v>
          </cell>
          <cell r="E273" t="str">
            <v>C</v>
          </cell>
          <cell r="F273">
            <v>22280576.260000002</v>
          </cell>
          <cell r="G273">
            <v>22165940.510000002</v>
          </cell>
          <cell r="H273">
            <v>3947477.4</v>
          </cell>
          <cell r="I273" t="str">
            <v>C</v>
          </cell>
        </row>
        <row r="274">
          <cell r="A274" t="str">
            <v>21.10.01.00</v>
          </cell>
          <cell r="B274" t="str">
            <v>-</v>
          </cell>
          <cell r="C274" t="str">
            <v>Fornecedores Mercado Interno</v>
          </cell>
          <cell r="D274">
            <v>3762219.4</v>
          </cell>
          <cell r="E274" t="str">
            <v>C</v>
          </cell>
          <cell r="F274">
            <v>20503942.760000002</v>
          </cell>
          <cell r="G274">
            <v>20424075.699999999</v>
          </cell>
          <cell r="H274">
            <v>3682352.34</v>
          </cell>
          <cell r="I274" t="str">
            <v>C</v>
          </cell>
        </row>
        <row r="275">
          <cell r="A275" t="str">
            <v>21.10.01.01</v>
          </cell>
          <cell r="B275" t="str">
            <v>-</v>
          </cell>
          <cell r="C275" t="str">
            <v>Fornecedores Mercado Interno</v>
          </cell>
          <cell r="D275">
            <v>3762219.4</v>
          </cell>
          <cell r="E275" t="str">
            <v>C</v>
          </cell>
          <cell r="F275">
            <v>9374203.9199999999</v>
          </cell>
          <cell r="G275">
            <v>9294336.8599999994</v>
          </cell>
          <cell r="H275">
            <v>3682352.34</v>
          </cell>
          <cell r="I275" t="str">
            <v>C</v>
          </cell>
        </row>
        <row r="276">
          <cell r="A276" t="str">
            <v>21.10.01.94</v>
          </cell>
          <cell r="B276" t="str">
            <v>-</v>
          </cell>
          <cell r="C276" t="str">
            <v>Transit. Substituicao - NF p/ DP</v>
          </cell>
          <cell r="D276">
            <v>0</v>
          </cell>
          <cell r="F276">
            <v>1044551.08</v>
          </cell>
          <cell r="G276">
            <v>1044551.08</v>
          </cell>
          <cell r="H276">
            <v>0</v>
          </cell>
        </row>
        <row r="277">
          <cell r="A277" t="str">
            <v>21.10.01.96</v>
          </cell>
          <cell r="B277" t="str">
            <v>-</v>
          </cell>
          <cell r="C277" t="str">
            <v>Transit. de Transferencia - APB</v>
          </cell>
          <cell r="D277">
            <v>0</v>
          </cell>
          <cell r="F277">
            <v>2490909.37</v>
          </cell>
          <cell r="G277">
            <v>2490909.37</v>
          </cell>
          <cell r="H277">
            <v>0</v>
          </cell>
        </row>
        <row r="278">
          <cell r="A278" t="str">
            <v>21.10.01.98</v>
          </cell>
          <cell r="B278" t="str">
            <v>-</v>
          </cell>
          <cell r="C278" t="str">
            <v>Transit. Fornecedores Compras</v>
          </cell>
          <cell r="D278">
            <v>0</v>
          </cell>
          <cell r="F278">
            <v>7584255.6799999997</v>
          </cell>
          <cell r="G278">
            <v>7584255.6799999997</v>
          </cell>
          <cell r="H278">
            <v>0</v>
          </cell>
        </row>
        <row r="279">
          <cell r="A279" t="str">
            <v>21.10.01.99</v>
          </cell>
          <cell r="B279" t="str">
            <v>-</v>
          </cell>
          <cell r="C279" t="str">
            <v>Transit. Devolucao a Fornecedor</v>
          </cell>
          <cell r="D279">
            <v>0</v>
          </cell>
          <cell r="F279">
            <v>10022.709999999999</v>
          </cell>
          <cell r="G279">
            <v>10022.709999999999</v>
          </cell>
          <cell r="H279">
            <v>0</v>
          </cell>
        </row>
        <row r="280">
          <cell r="A280" t="str">
            <v>21.10.10.00</v>
          </cell>
          <cell r="B280" t="str">
            <v>-</v>
          </cell>
          <cell r="C280" t="str">
            <v>Fornecedores Mercado Externo</v>
          </cell>
          <cell r="D280">
            <v>166450.9</v>
          </cell>
          <cell r="E280" t="str">
            <v>C</v>
          </cell>
          <cell r="F280">
            <v>332901.8</v>
          </cell>
          <cell r="G280">
            <v>166450.9</v>
          </cell>
          <cell r="H280">
            <v>0</v>
          </cell>
        </row>
        <row r="281">
          <cell r="A281" t="str">
            <v>21.10.10.01</v>
          </cell>
          <cell r="B281" t="str">
            <v>-</v>
          </cell>
          <cell r="C281" t="str">
            <v>Fornecedores Mercado Externo</v>
          </cell>
          <cell r="D281">
            <v>166450.9</v>
          </cell>
          <cell r="E281" t="str">
            <v>C</v>
          </cell>
          <cell r="F281">
            <v>332901.8</v>
          </cell>
          <cell r="G281">
            <v>166450.9</v>
          </cell>
          <cell r="H281">
            <v>0</v>
          </cell>
        </row>
        <row r="282">
          <cell r="A282" t="str">
            <v>21.10.20.00</v>
          </cell>
          <cell r="B282" t="str">
            <v>-</v>
          </cell>
          <cell r="C282" t="str">
            <v>Fornecedores Cias do Grupo</v>
          </cell>
          <cell r="D282">
            <v>133442.85</v>
          </cell>
          <cell r="E282" t="str">
            <v>C</v>
          </cell>
          <cell r="F282">
            <v>1443731.7</v>
          </cell>
          <cell r="G282">
            <v>1575413.91</v>
          </cell>
          <cell r="H282">
            <v>265125.06</v>
          </cell>
          <cell r="I282" t="str">
            <v>C</v>
          </cell>
        </row>
        <row r="283">
          <cell r="A283" t="str">
            <v>21.10.20.04</v>
          </cell>
          <cell r="B283" t="str">
            <v>-</v>
          </cell>
          <cell r="C283" t="str">
            <v>Fornecedor - Mato Grosso</v>
          </cell>
          <cell r="D283">
            <v>877.5</v>
          </cell>
          <cell r="E283" t="str">
            <v>C</v>
          </cell>
          <cell r="F283">
            <v>0</v>
          </cell>
          <cell r="G283">
            <v>0</v>
          </cell>
          <cell r="H283">
            <v>877.5</v>
          </cell>
          <cell r="I283" t="str">
            <v>C</v>
          </cell>
        </row>
        <row r="284">
          <cell r="A284" t="str">
            <v>21.10.20.05</v>
          </cell>
          <cell r="B284" t="str">
            <v>-</v>
          </cell>
          <cell r="C284" t="str">
            <v>Fornecedor - Sibra</v>
          </cell>
          <cell r="D284">
            <v>48930.02</v>
          </cell>
          <cell r="E284" t="str">
            <v>C</v>
          </cell>
          <cell r="F284">
            <v>126666.44</v>
          </cell>
          <cell r="G284">
            <v>266202.46999999997</v>
          </cell>
          <cell r="H284">
            <v>188466.05</v>
          </cell>
          <cell r="I284" t="str">
            <v>C</v>
          </cell>
        </row>
        <row r="285">
          <cell r="A285" t="str">
            <v>21.10.20.10</v>
          </cell>
          <cell r="B285" t="str">
            <v>-</v>
          </cell>
          <cell r="C285" t="str">
            <v>Fornecedor - Cvrd</v>
          </cell>
          <cell r="D285">
            <v>83635.33</v>
          </cell>
          <cell r="E285" t="str">
            <v>C</v>
          </cell>
          <cell r="F285">
            <v>1317065.26</v>
          </cell>
          <cell r="G285">
            <v>1309211.44</v>
          </cell>
          <cell r="H285">
            <v>75781.509999999995</v>
          </cell>
          <cell r="I285" t="str">
            <v>C</v>
          </cell>
        </row>
        <row r="286">
          <cell r="A286" t="str">
            <v>21.20.00.00</v>
          </cell>
          <cell r="B286" t="str">
            <v>-</v>
          </cell>
          <cell r="C286" t="str">
            <v>Adiantamentos a Clientes</v>
          </cell>
          <cell r="D286">
            <v>42687.97</v>
          </cell>
          <cell r="E286" t="str">
            <v>C</v>
          </cell>
          <cell r="F286">
            <v>316994.38</v>
          </cell>
          <cell r="G286">
            <v>316200</v>
          </cell>
          <cell r="H286">
            <v>41893.589999999997</v>
          </cell>
          <cell r="I286" t="str">
            <v>C</v>
          </cell>
        </row>
        <row r="287">
          <cell r="A287" t="str">
            <v>21.20.01.00</v>
          </cell>
          <cell r="B287" t="str">
            <v>-</v>
          </cell>
          <cell r="C287" t="str">
            <v>Adto de Clientes Merc.Interno</v>
          </cell>
          <cell r="D287">
            <v>19500</v>
          </cell>
          <cell r="E287" t="str">
            <v>C</v>
          </cell>
          <cell r="F287">
            <v>316200</v>
          </cell>
          <cell r="G287">
            <v>316200</v>
          </cell>
          <cell r="H287">
            <v>19500</v>
          </cell>
          <cell r="I287" t="str">
            <v>C</v>
          </cell>
        </row>
        <row r="288">
          <cell r="A288" t="str">
            <v>21.20.01.01</v>
          </cell>
          <cell r="B288" t="str">
            <v>-</v>
          </cell>
          <cell r="C288" t="str">
            <v>Adto. de Clientes Merc.Interno</v>
          </cell>
          <cell r="D288">
            <v>19500</v>
          </cell>
          <cell r="E288" t="str">
            <v>C</v>
          </cell>
          <cell r="F288">
            <v>316200</v>
          </cell>
          <cell r="G288">
            <v>316200</v>
          </cell>
          <cell r="H288">
            <v>19500</v>
          </cell>
          <cell r="I288" t="str">
            <v>C</v>
          </cell>
        </row>
        <row r="289">
          <cell r="A289" t="str">
            <v>21.20.15.00</v>
          </cell>
          <cell r="B289" t="str">
            <v>-</v>
          </cell>
          <cell r="C289" t="str">
            <v>Adto. de Cliente-Cia Grupo</v>
          </cell>
          <cell r="D289">
            <v>23187.97</v>
          </cell>
          <cell r="E289" t="str">
            <v>C</v>
          </cell>
          <cell r="F289">
            <v>794.38</v>
          </cell>
          <cell r="G289">
            <v>0</v>
          </cell>
          <cell r="H289">
            <v>22393.59</v>
          </cell>
          <cell r="I289" t="str">
            <v>C</v>
          </cell>
        </row>
        <row r="290">
          <cell r="A290" t="str">
            <v>21.20.15.22</v>
          </cell>
          <cell r="B290" t="str">
            <v>-</v>
          </cell>
          <cell r="C290" t="str">
            <v>Adto.de Cliente - CVRDI</v>
          </cell>
          <cell r="D290">
            <v>23187.97</v>
          </cell>
          <cell r="E290" t="str">
            <v>C</v>
          </cell>
          <cell r="F290">
            <v>794.38</v>
          </cell>
          <cell r="G290">
            <v>0</v>
          </cell>
          <cell r="H290">
            <v>22393.59</v>
          </cell>
          <cell r="I290" t="str">
            <v>C</v>
          </cell>
        </row>
        <row r="291">
          <cell r="A291" t="str">
            <v>21.25.00.00</v>
          </cell>
          <cell r="B291" t="str">
            <v>-</v>
          </cell>
          <cell r="C291" t="str">
            <v>Obrigac Fiscais e Trabalhistas</v>
          </cell>
          <cell r="D291">
            <v>1620413.25</v>
          </cell>
          <cell r="E291" t="str">
            <v>C</v>
          </cell>
          <cell r="F291">
            <v>2537029.0299999998</v>
          </cell>
          <cell r="G291">
            <v>2409963.7599999998</v>
          </cell>
          <cell r="H291">
            <v>1493347.98</v>
          </cell>
          <cell r="I291" t="str">
            <v>C</v>
          </cell>
        </row>
        <row r="292">
          <cell r="A292" t="str">
            <v>21.25.01.00</v>
          </cell>
          <cell r="B292" t="str">
            <v>-</v>
          </cell>
          <cell r="C292" t="str">
            <v>Obrigac Fiscais e Trabalhistas</v>
          </cell>
          <cell r="D292">
            <v>1620376.25</v>
          </cell>
          <cell r="E292" t="str">
            <v>C</v>
          </cell>
          <cell r="F292">
            <v>2536955.0299999998</v>
          </cell>
          <cell r="G292">
            <v>2409926.7599999998</v>
          </cell>
          <cell r="H292">
            <v>1493347.98</v>
          </cell>
          <cell r="I292" t="str">
            <v>C</v>
          </cell>
        </row>
        <row r="293">
          <cell r="A293" t="str">
            <v>21.25.01.01</v>
          </cell>
          <cell r="B293" t="str">
            <v>-</v>
          </cell>
          <cell r="C293" t="str">
            <v>Ipi a Recolher</v>
          </cell>
          <cell r="D293">
            <v>0</v>
          </cell>
          <cell r="F293">
            <v>3102.27</v>
          </cell>
          <cell r="G293">
            <v>3102.27</v>
          </cell>
          <cell r="H293">
            <v>0</v>
          </cell>
        </row>
        <row r="294">
          <cell r="A294" t="str">
            <v>21.25.01.02</v>
          </cell>
          <cell r="B294" t="str">
            <v>-</v>
          </cell>
          <cell r="C294" t="str">
            <v>Icms a Recolher</v>
          </cell>
          <cell r="D294">
            <v>52984.6</v>
          </cell>
          <cell r="E294" t="str">
            <v>C</v>
          </cell>
          <cell r="F294">
            <v>1238061.4099999999</v>
          </cell>
          <cell r="G294">
            <v>1212344.8700000001</v>
          </cell>
          <cell r="H294">
            <v>27268.06</v>
          </cell>
          <cell r="I294" t="str">
            <v>C</v>
          </cell>
        </row>
        <row r="295">
          <cell r="A295" t="str">
            <v>21.25.01.04</v>
          </cell>
          <cell r="B295" t="str">
            <v>-</v>
          </cell>
          <cell r="C295" t="str">
            <v>CFEM a Recolher</v>
          </cell>
          <cell r="D295">
            <v>873617.6</v>
          </cell>
          <cell r="E295" t="str">
            <v>C</v>
          </cell>
          <cell r="F295">
            <v>350563.01</v>
          </cell>
          <cell r="G295">
            <v>244264.7</v>
          </cell>
          <cell r="H295">
            <v>767319.29</v>
          </cell>
          <cell r="I295" t="str">
            <v>C</v>
          </cell>
        </row>
        <row r="296">
          <cell r="A296" t="str">
            <v>21.25.01.05</v>
          </cell>
          <cell r="B296" t="str">
            <v>-</v>
          </cell>
          <cell r="C296" t="str">
            <v>Pis a Recolher</v>
          </cell>
          <cell r="D296">
            <v>0</v>
          </cell>
          <cell r="F296">
            <v>95718.53</v>
          </cell>
          <cell r="G296">
            <v>95718.53</v>
          </cell>
          <cell r="H296">
            <v>0</v>
          </cell>
        </row>
        <row r="297">
          <cell r="A297" t="str">
            <v>21.25.01.06</v>
          </cell>
          <cell r="B297" t="str">
            <v>-</v>
          </cell>
          <cell r="C297" t="str">
            <v>Cofins a Recolher</v>
          </cell>
          <cell r="D297">
            <v>0</v>
          </cell>
          <cell r="F297">
            <v>440885.23</v>
          </cell>
          <cell r="G297">
            <v>440885.23</v>
          </cell>
          <cell r="H297">
            <v>0</v>
          </cell>
        </row>
        <row r="298">
          <cell r="A298" t="str">
            <v>21.25.01.07</v>
          </cell>
          <cell r="B298" t="str">
            <v>-</v>
          </cell>
          <cell r="C298" t="str">
            <v>Inss a Recolher</v>
          </cell>
          <cell r="D298">
            <v>625004.72</v>
          </cell>
          <cell r="E298" t="str">
            <v>C</v>
          </cell>
          <cell r="F298">
            <v>337542.14</v>
          </cell>
          <cell r="G298">
            <v>342912.52</v>
          </cell>
          <cell r="H298">
            <v>630375.1</v>
          </cell>
          <cell r="I298" t="str">
            <v>C</v>
          </cell>
        </row>
        <row r="299">
          <cell r="A299" t="str">
            <v>21.25.01.08</v>
          </cell>
          <cell r="B299" t="str">
            <v>-</v>
          </cell>
          <cell r="C299" t="str">
            <v>Fgts a Recolher</v>
          </cell>
          <cell r="D299">
            <v>67867.360000000001</v>
          </cell>
          <cell r="E299" t="str">
            <v>C</v>
          </cell>
          <cell r="F299">
            <v>67878.16</v>
          </cell>
          <cell r="G299">
            <v>67424.100000000006</v>
          </cell>
          <cell r="H299">
            <v>67413.3</v>
          </cell>
          <cell r="I299" t="str">
            <v>C</v>
          </cell>
        </row>
        <row r="300">
          <cell r="A300" t="str">
            <v>21.25.01.09</v>
          </cell>
          <cell r="B300" t="str">
            <v>-</v>
          </cell>
          <cell r="C300" t="str">
            <v>Contrib.Sindical/Assist a Recolh</v>
          </cell>
          <cell r="D300">
            <v>901.97</v>
          </cell>
          <cell r="E300" t="str">
            <v>C</v>
          </cell>
          <cell r="F300">
            <v>3204.28</v>
          </cell>
          <cell r="G300">
            <v>3274.54</v>
          </cell>
          <cell r="H300">
            <v>972.23</v>
          </cell>
          <cell r="I300" t="str">
            <v>C</v>
          </cell>
        </row>
        <row r="301">
          <cell r="A301" t="str">
            <v>21.25.05.00</v>
          </cell>
          <cell r="B301" t="str">
            <v>-</v>
          </cell>
          <cell r="C301" t="str">
            <v>Impostos s/Serv Administ-Cias Grupo</v>
          </cell>
          <cell r="D301">
            <v>37</v>
          </cell>
          <cell r="E301" t="str">
            <v>C</v>
          </cell>
          <cell r="F301">
            <v>74</v>
          </cell>
          <cell r="G301">
            <v>37</v>
          </cell>
          <cell r="H301">
            <v>0</v>
          </cell>
        </row>
        <row r="302">
          <cell r="A302" t="str">
            <v>21.25.05.11</v>
          </cell>
          <cell r="B302" t="str">
            <v>-</v>
          </cell>
          <cell r="C302" t="str">
            <v>Pis s/Serv Administ-Urucum</v>
          </cell>
          <cell r="D302">
            <v>6.6</v>
          </cell>
          <cell r="E302" t="str">
            <v>C</v>
          </cell>
          <cell r="F302">
            <v>13.2</v>
          </cell>
          <cell r="G302">
            <v>6.6</v>
          </cell>
          <cell r="H302">
            <v>0</v>
          </cell>
        </row>
        <row r="303">
          <cell r="A303" t="str">
            <v>21.25.05.31</v>
          </cell>
          <cell r="B303" t="str">
            <v>-</v>
          </cell>
          <cell r="C303" t="str">
            <v>Cofins s/Serv Administ-Urucum</v>
          </cell>
          <cell r="D303">
            <v>30.4</v>
          </cell>
          <cell r="E303" t="str">
            <v>C</v>
          </cell>
          <cell r="F303">
            <v>60.8</v>
          </cell>
          <cell r="G303">
            <v>30.4</v>
          </cell>
          <cell r="H303">
            <v>0</v>
          </cell>
        </row>
        <row r="304">
          <cell r="A304" t="str">
            <v>21.30.00.00</v>
          </cell>
          <cell r="B304" t="str">
            <v>-</v>
          </cell>
          <cell r="C304" t="str">
            <v>Obrigacoes Retidas</v>
          </cell>
          <cell r="D304">
            <v>827475.87</v>
          </cell>
          <cell r="E304" t="str">
            <v>C</v>
          </cell>
          <cell r="F304">
            <v>665391.04</v>
          </cell>
          <cell r="G304">
            <v>652310.84</v>
          </cell>
          <cell r="H304">
            <v>814395.67</v>
          </cell>
          <cell r="I304" t="str">
            <v>C</v>
          </cell>
        </row>
        <row r="305">
          <cell r="A305" t="str">
            <v>21.30.01.00</v>
          </cell>
          <cell r="B305" t="str">
            <v>-</v>
          </cell>
          <cell r="C305" t="str">
            <v>Obrigacoes Retidas</v>
          </cell>
          <cell r="D305">
            <v>827475.87</v>
          </cell>
          <cell r="E305" t="str">
            <v>C</v>
          </cell>
          <cell r="F305">
            <v>665391.04</v>
          </cell>
          <cell r="G305">
            <v>652310.84</v>
          </cell>
          <cell r="H305">
            <v>814395.67</v>
          </cell>
          <cell r="I305" t="str">
            <v>C</v>
          </cell>
        </row>
        <row r="306">
          <cell r="A306" t="str">
            <v>21.30.01.01</v>
          </cell>
          <cell r="B306" t="str">
            <v>-</v>
          </cell>
          <cell r="C306" t="str">
            <v>Irrf Salarios</v>
          </cell>
          <cell r="D306">
            <v>38802.160000000003</v>
          </cell>
          <cell r="E306" t="str">
            <v>C</v>
          </cell>
          <cell r="F306">
            <v>48819.69</v>
          </cell>
          <cell r="G306">
            <v>36004.959999999999</v>
          </cell>
          <cell r="H306">
            <v>25987.43</v>
          </cell>
          <cell r="I306" t="str">
            <v>C</v>
          </cell>
        </row>
        <row r="307">
          <cell r="A307" t="str">
            <v>21.30.01.02</v>
          </cell>
          <cell r="B307" t="str">
            <v>-</v>
          </cell>
          <cell r="C307" t="str">
            <v>Irrf de Terceiros</v>
          </cell>
          <cell r="D307">
            <v>43997.58</v>
          </cell>
          <cell r="E307" t="str">
            <v>C</v>
          </cell>
          <cell r="F307">
            <v>45161.4</v>
          </cell>
          <cell r="G307">
            <v>24146.89</v>
          </cell>
          <cell r="H307">
            <v>22983.07</v>
          </cell>
          <cell r="I307" t="str">
            <v>C</v>
          </cell>
        </row>
        <row r="308">
          <cell r="A308" t="str">
            <v>21.30.01.03</v>
          </cell>
          <cell r="B308" t="str">
            <v>-</v>
          </cell>
          <cell r="C308" t="str">
            <v>Iss Retido na Fonte</v>
          </cell>
          <cell r="D308">
            <v>241325.14</v>
          </cell>
          <cell r="E308" t="str">
            <v>C</v>
          </cell>
          <cell r="F308">
            <v>136350.06</v>
          </cell>
          <cell r="G308">
            <v>125357.97</v>
          </cell>
          <cell r="H308">
            <v>230333.05</v>
          </cell>
          <cell r="I308" t="str">
            <v>C</v>
          </cell>
        </row>
        <row r="309">
          <cell r="A309" t="str">
            <v>21.30.01.05</v>
          </cell>
          <cell r="B309" t="str">
            <v>-</v>
          </cell>
          <cell r="C309" t="str">
            <v>Inss Sobre Servicos</v>
          </cell>
          <cell r="D309">
            <v>87723.55</v>
          </cell>
          <cell r="E309" t="str">
            <v>C</v>
          </cell>
          <cell r="F309">
            <v>100250.92</v>
          </cell>
          <cell r="G309">
            <v>82466.460000000006</v>
          </cell>
          <cell r="H309">
            <v>69939.09</v>
          </cell>
          <cell r="I309" t="str">
            <v>C</v>
          </cell>
        </row>
        <row r="310">
          <cell r="A310" t="str">
            <v>21.30.01.08</v>
          </cell>
          <cell r="B310" t="str">
            <v>-</v>
          </cell>
          <cell r="C310" t="str">
            <v>Pensao Alimenticia</v>
          </cell>
          <cell r="D310">
            <v>8700.85</v>
          </cell>
          <cell r="E310" t="str">
            <v>C</v>
          </cell>
          <cell r="F310">
            <v>5437.27</v>
          </cell>
          <cell r="G310">
            <v>5466.32</v>
          </cell>
          <cell r="H310">
            <v>8729.9</v>
          </cell>
          <cell r="I310" t="str">
            <v>C</v>
          </cell>
        </row>
        <row r="311">
          <cell r="A311" t="str">
            <v>21.30.01.11</v>
          </cell>
          <cell r="B311" t="str">
            <v>-</v>
          </cell>
          <cell r="C311" t="str">
            <v>Ir s/ Mutuo</v>
          </cell>
          <cell r="D311">
            <v>223481.09</v>
          </cell>
          <cell r="E311" t="str">
            <v>C</v>
          </cell>
          <cell r="F311">
            <v>121033.65</v>
          </cell>
          <cell r="G311">
            <v>124731.56</v>
          </cell>
          <cell r="H311">
            <v>227179</v>
          </cell>
          <cell r="I311" t="str">
            <v>C</v>
          </cell>
        </row>
        <row r="312">
          <cell r="A312" t="str">
            <v>21.30.01.16</v>
          </cell>
          <cell r="B312" t="str">
            <v>-</v>
          </cell>
          <cell r="C312" t="str">
            <v>Pis/Cofins/Csl R.F Lei 10833/03</v>
          </cell>
          <cell r="D312">
            <v>263.89</v>
          </cell>
          <cell r="E312" t="str">
            <v>C</v>
          </cell>
          <cell r="F312">
            <v>91961.35</v>
          </cell>
          <cell r="G312">
            <v>98094.42</v>
          </cell>
          <cell r="H312">
            <v>6396.96</v>
          </cell>
          <cell r="I312" t="str">
            <v>C</v>
          </cell>
        </row>
        <row r="313">
          <cell r="A313" t="str">
            <v>21.30.01.17</v>
          </cell>
          <cell r="B313" t="str">
            <v>-</v>
          </cell>
          <cell r="C313" t="str">
            <v>IRRF S/ ASSFIN</v>
          </cell>
          <cell r="D313">
            <v>5554.32</v>
          </cell>
          <cell r="E313" t="str">
            <v>C</v>
          </cell>
          <cell r="F313">
            <v>0</v>
          </cell>
          <cell r="G313">
            <v>0</v>
          </cell>
          <cell r="H313">
            <v>5554.32</v>
          </cell>
          <cell r="I313" t="str">
            <v>C</v>
          </cell>
        </row>
        <row r="314">
          <cell r="A314" t="str">
            <v>21.30.01.18</v>
          </cell>
          <cell r="B314" t="str">
            <v>-</v>
          </cell>
          <cell r="C314" t="str">
            <v>INSS s/Serviços Autônomo</v>
          </cell>
          <cell r="D314">
            <v>357.39</v>
          </cell>
          <cell r="E314" t="str">
            <v>C</v>
          </cell>
          <cell r="F314">
            <v>376.2</v>
          </cell>
          <cell r="G314">
            <v>451.44</v>
          </cell>
          <cell r="H314">
            <v>432.63</v>
          </cell>
          <cell r="I314" t="str">
            <v>C</v>
          </cell>
        </row>
        <row r="315">
          <cell r="A315" t="str">
            <v>21.30.01.19</v>
          </cell>
          <cell r="B315" t="str">
            <v>-</v>
          </cell>
          <cell r="C315" t="str">
            <v>IOF a Pagar</v>
          </cell>
          <cell r="D315">
            <v>120</v>
          </cell>
          <cell r="E315" t="str">
            <v>C</v>
          </cell>
          <cell r="F315">
            <v>24950.07</v>
          </cell>
          <cell r="G315">
            <v>59830.07</v>
          </cell>
          <cell r="H315">
            <v>35000</v>
          </cell>
          <cell r="I315" t="str">
            <v>C</v>
          </cell>
        </row>
        <row r="316">
          <cell r="A316" t="str">
            <v>21.30.01.20</v>
          </cell>
          <cell r="B316" t="str">
            <v>-</v>
          </cell>
          <cell r="C316" t="str">
            <v>IOF s/ Mutuo</v>
          </cell>
          <cell r="D316">
            <v>165407.1</v>
          </cell>
          <cell r="E316" t="str">
            <v>C</v>
          </cell>
          <cell r="F316">
            <v>3933.13</v>
          </cell>
          <cell r="G316">
            <v>8643.4500000000007</v>
          </cell>
          <cell r="H316">
            <v>170117.42</v>
          </cell>
          <cell r="I316" t="str">
            <v>C</v>
          </cell>
        </row>
        <row r="317">
          <cell r="A317" t="str">
            <v>21.30.01.23</v>
          </cell>
          <cell r="B317" t="str">
            <v>-</v>
          </cell>
          <cell r="C317" t="str">
            <v>Irrf s/ PR</v>
          </cell>
          <cell r="D317">
            <v>11742.8</v>
          </cell>
          <cell r="E317" t="str">
            <v>C</v>
          </cell>
          <cell r="F317">
            <v>0</v>
          </cell>
          <cell r="G317">
            <v>0</v>
          </cell>
          <cell r="H317">
            <v>11742.8</v>
          </cell>
          <cell r="I317" t="str">
            <v>C</v>
          </cell>
        </row>
        <row r="318">
          <cell r="A318" t="str">
            <v>21.30.01.99</v>
          </cell>
          <cell r="B318" t="str">
            <v>-</v>
          </cell>
          <cell r="C318" t="str">
            <v>Transitoria de IRRF</v>
          </cell>
          <cell r="D318">
            <v>0</v>
          </cell>
          <cell r="F318">
            <v>87117.3</v>
          </cell>
          <cell r="G318">
            <v>87117.3</v>
          </cell>
          <cell r="H318">
            <v>0</v>
          </cell>
        </row>
        <row r="319">
          <cell r="A319" t="str">
            <v>21.35.00.00</v>
          </cell>
          <cell r="B319" t="str">
            <v>-</v>
          </cell>
          <cell r="C319" t="str">
            <v>Provisao p/ Ir.e Contrib.Social</v>
          </cell>
          <cell r="D319">
            <v>5800908.4299999997</v>
          </cell>
          <cell r="E319" t="str">
            <v>C</v>
          </cell>
          <cell r="F319">
            <v>0</v>
          </cell>
          <cell r="G319">
            <v>0</v>
          </cell>
          <cell r="H319">
            <v>5800908.4299999997</v>
          </cell>
          <cell r="I319" t="str">
            <v>C</v>
          </cell>
        </row>
        <row r="320">
          <cell r="A320" t="str">
            <v>21.35.01.00</v>
          </cell>
          <cell r="B320" t="str">
            <v>-</v>
          </cell>
          <cell r="C320" t="str">
            <v>Provisao p/ Ir.e Contrib.Social</v>
          </cell>
          <cell r="D320">
            <v>5800908.4299999997</v>
          </cell>
          <cell r="E320" t="str">
            <v>C</v>
          </cell>
          <cell r="F320">
            <v>0</v>
          </cell>
          <cell r="G320">
            <v>0</v>
          </cell>
          <cell r="H320">
            <v>5800908.4299999997</v>
          </cell>
          <cell r="I320" t="str">
            <v>C</v>
          </cell>
        </row>
        <row r="321">
          <cell r="A321" t="str">
            <v>21.35.01.01</v>
          </cell>
          <cell r="B321" t="str">
            <v>-</v>
          </cell>
          <cell r="C321" t="str">
            <v>Irpj a Recolher</v>
          </cell>
          <cell r="D321">
            <v>4285257.6500000004</v>
          </cell>
          <cell r="E321" t="str">
            <v>C</v>
          </cell>
          <cell r="F321">
            <v>0</v>
          </cell>
          <cell r="G321">
            <v>0</v>
          </cell>
          <cell r="H321">
            <v>4285257.6500000004</v>
          </cell>
          <cell r="I321" t="str">
            <v>C</v>
          </cell>
        </row>
        <row r="322">
          <cell r="A322" t="str">
            <v>21.35.01.02</v>
          </cell>
          <cell r="B322" t="str">
            <v>-</v>
          </cell>
          <cell r="C322" t="str">
            <v>Contr.Social s/Lucro a Recolher</v>
          </cell>
          <cell r="D322">
            <v>1515650.78</v>
          </cell>
          <cell r="E322" t="str">
            <v>C</v>
          </cell>
          <cell r="F322">
            <v>0</v>
          </cell>
          <cell r="G322">
            <v>0</v>
          </cell>
          <cell r="H322">
            <v>1515650.78</v>
          </cell>
          <cell r="I322" t="str">
            <v>C</v>
          </cell>
        </row>
        <row r="323">
          <cell r="A323" t="str">
            <v>21.41.00.00</v>
          </cell>
          <cell r="B323" t="str">
            <v>-</v>
          </cell>
          <cell r="C323" t="str">
            <v>Impostos e Contrib-Parcelamento REFIS</v>
          </cell>
          <cell r="D323">
            <v>232903.71</v>
          </cell>
          <cell r="E323" t="str">
            <v>C</v>
          </cell>
          <cell r="F323">
            <v>0</v>
          </cell>
          <cell r="G323">
            <v>0</v>
          </cell>
          <cell r="H323">
            <v>232903.71</v>
          </cell>
          <cell r="I323" t="str">
            <v>C</v>
          </cell>
        </row>
        <row r="324">
          <cell r="A324" t="str">
            <v>21.41.01.00</v>
          </cell>
          <cell r="B324" t="str">
            <v>-</v>
          </cell>
          <cell r="C324" t="str">
            <v>Impostos e Contrib - Parcelamento REFIS</v>
          </cell>
          <cell r="D324">
            <v>232903.71</v>
          </cell>
          <cell r="E324" t="str">
            <v>C</v>
          </cell>
          <cell r="F324">
            <v>0</v>
          </cell>
          <cell r="G324">
            <v>0</v>
          </cell>
          <cell r="H324">
            <v>232903.71</v>
          </cell>
          <cell r="I324" t="str">
            <v>C</v>
          </cell>
        </row>
        <row r="325">
          <cell r="A325" t="str">
            <v>21.41.01.01</v>
          </cell>
          <cell r="B325" t="str">
            <v>-</v>
          </cell>
          <cell r="C325" t="str">
            <v>Impostos REFIS</v>
          </cell>
          <cell r="D325">
            <v>232903.71</v>
          </cell>
          <cell r="E325" t="str">
            <v>C</v>
          </cell>
          <cell r="F325">
            <v>0</v>
          </cell>
          <cell r="G325">
            <v>0</v>
          </cell>
          <cell r="H325">
            <v>232903.71</v>
          </cell>
          <cell r="I325" t="str">
            <v>C</v>
          </cell>
        </row>
        <row r="326">
          <cell r="A326" t="str">
            <v>21.45.00.00</v>
          </cell>
          <cell r="B326" t="str">
            <v>-</v>
          </cell>
          <cell r="C326" t="str">
            <v>Obrigacoes com Pessoal</v>
          </cell>
          <cell r="D326">
            <v>907102.08</v>
          </cell>
          <cell r="E326" t="str">
            <v>C</v>
          </cell>
          <cell r="F326">
            <v>1334660.68</v>
          </cell>
          <cell r="G326">
            <v>1537697.65</v>
          </cell>
          <cell r="H326">
            <v>1110139.05</v>
          </cell>
          <cell r="I326" t="str">
            <v>C</v>
          </cell>
        </row>
        <row r="327">
          <cell r="A327" t="str">
            <v>21.45.01.00</v>
          </cell>
          <cell r="B327" t="str">
            <v>-</v>
          </cell>
          <cell r="C327" t="str">
            <v>Obrigacoes com Pessoal</v>
          </cell>
          <cell r="D327">
            <v>907102.08</v>
          </cell>
          <cell r="E327" t="str">
            <v>C</v>
          </cell>
          <cell r="F327">
            <v>1334660.68</v>
          </cell>
          <cell r="G327">
            <v>1537697.65</v>
          </cell>
          <cell r="H327">
            <v>1110139.05</v>
          </cell>
          <cell r="I327" t="str">
            <v>C</v>
          </cell>
        </row>
        <row r="328">
          <cell r="A328" t="str">
            <v>21.45.01.01</v>
          </cell>
          <cell r="B328" t="str">
            <v>-</v>
          </cell>
          <cell r="C328" t="str">
            <v>Salarios</v>
          </cell>
          <cell r="D328">
            <v>97102.080000000002</v>
          </cell>
          <cell r="E328" t="str">
            <v>C</v>
          </cell>
          <cell r="F328">
            <v>1319313.53</v>
          </cell>
          <cell r="G328">
            <v>1319850.5</v>
          </cell>
          <cell r="H328">
            <v>97639.05</v>
          </cell>
          <cell r="I328" t="str">
            <v>C</v>
          </cell>
        </row>
        <row r="329">
          <cell r="A329" t="str">
            <v>21.45.01.02</v>
          </cell>
          <cell r="B329" t="str">
            <v>-</v>
          </cell>
          <cell r="C329" t="str">
            <v>Folha a Pagar Rescisao</v>
          </cell>
          <cell r="D329">
            <v>0</v>
          </cell>
          <cell r="F329">
            <v>11953.4</v>
          </cell>
          <cell r="G329">
            <v>11953.4</v>
          </cell>
          <cell r="H329">
            <v>0</v>
          </cell>
        </row>
        <row r="330">
          <cell r="A330" t="str">
            <v>21.45.01.03</v>
          </cell>
          <cell r="B330" t="str">
            <v>-</v>
          </cell>
          <cell r="C330" t="str">
            <v>Particip no Resultado Empregado</v>
          </cell>
          <cell r="D330">
            <v>810000</v>
          </cell>
          <cell r="E330" t="str">
            <v>C</v>
          </cell>
          <cell r="F330">
            <v>3393.75</v>
          </cell>
          <cell r="G330">
            <v>205893.75</v>
          </cell>
          <cell r="H330">
            <v>1012500</v>
          </cell>
          <cell r="I330" t="str">
            <v>C</v>
          </cell>
        </row>
        <row r="331">
          <cell r="A331" t="str">
            <v>21.46.00.00</v>
          </cell>
          <cell r="B331" t="str">
            <v>-</v>
          </cell>
          <cell r="C331" t="str">
            <v>Outras Obrigacoes</v>
          </cell>
          <cell r="D331">
            <v>8496218.2100000009</v>
          </cell>
          <cell r="E331" t="str">
            <v>C</v>
          </cell>
          <cell r="F331">
            <v>3621377.62</v>
          </cell>
          <cell r="G331">
            <v>3970806.65</v>
          </cell>
          <cell r="H331">
            <v>8845647.2400000002</v>
          </cell>
          <cell r="I331" t="str">
            <v>C</v>
          </cell>
        </row>
        <row r="332">
          <cell r="A332" t="str">
            <v>21.46.01.00</v>
          </cell>
          <cell r="B332" t="str">
            <v>-</v>
          </cell>
          <cell r="C332" t="str">
            <v>Contas a Pagar</v>
          </cell>
          <cell r="D332">
            <v>4136129.22</v>
          </cell>
          <cell r="E332" t="str">
            <v>C</v>
          </cell>
          <cell r="F332">
            <v>3621377.62</v>
          </cell>
          <cell r="G332">
            <v>3970806.65</v>
          </cell>
          <cell r="H332">
            <v>4485558.25</v>
          </cell>
          <cell r="I332" t="str">
            <v>C</v>
          </cell>
        </row>
        <row r="333">
          <cell r="A333" t="str">
            <v>21.46.01.01</v>
          </cell>
          <cell r="B333" t="str">
            <v>-</v>
          </cell>
          <cell r="C333" t="str">
            <v>Credores Diversos</v>
          </cell>
          <cell r="D333">
            <v>3796468.8</v>
          </cell>
          <cell r="E333" t="str">
            <v>C</v>
          </cell>
          <cell r="F333">
            <v>3171571.69</v>
          </cell>
          <cell r="G333">
            <v>3014368.71</v>
          </cell>
          <cell r="H333">
            <v>3639265.82</v>
          </cell>
          <cell r="I333" t="str">
            <v>C</v>
          </cell>
        </row>
        <row r="334">
          <cell r="A334" t="str">
            <v>21.46.01.02</v>
          </cell>
          <cell r="B334" t="str">
            <v>-</v>
          </cell>
          <cell r="C334" t="str">
            <v>Convenio Sesi/Senai</v>
          </cell>
          <cell r="D334">
            <v>34361.360000000001</v>
          </cell>
          <cell r="E334" t="str">
            <v>D</v>
          </cell>
          <cell r="F334">
            <v>0</v>
          </cell>
          <cell r="G334">
            <v>1045.08</v>
          </cell>
          <cell r="H334">
            <v>33316.28</v>
          </cell>
          <cell r="I334" t="str">
            <v>D</v>
          </cell>
        </row>
        <row r="336">
          <cell r="A336" t="str">
            <v>-----------</v>
          </cell>
          <cell r="B336" t="str">
            <v>--</v>
          </cell>
          <cell r="C336" t="str">
            <v>-------------------------------------------------------------------</v>
          </cell>
          <cell r="D336" t="str">
            <v>-------------------</v>
          </cell>
          <cell r="E336" t="str">
            <v>-</v>
          </cell>
          <cell r="F336" t="str">
            <v>-------------------</v>
          </cell>
          <cell r="G336" t="e">
            <v>#NAME?</v>
          </cell>
          <cell r="H336" t="str">
            <v>07AB - 1.00.01.068</v>
          </cell>
        </row>
        <row r="337">
          <cell r="A337" t="str">
            <v>_x000C_----------</v>
          </cell>
          <cell r="B337" t="str">
            <v>--</v>
          </cell>
          <cell r="C337" t="str">
            <v>-------------------------------------------------------------------</v>
          </cell>
          <cell r="D337" t="str">
            <v>-------------------</v>
          </cell>
          <cell r="E337" t="str">
            <v>-</v>
          </cell>
          <cell r="F337" t="str">
            <v>-------------------</v>
          </cell>
          <cell r="G337" t="str">
            <v>-------------------</v>
          </cell>
          <cell r="H337" t="str">
            <v>------ Página:</v>
          </cell>
          <cell r="J337">
            <v>5</v>
          </cell>
        </row>
        <row r="338">
          <cell r="A338" t="str">
            <v>Urucum Mine</v>
          </cell>
          <cell r="B338" t="str">
            <v>ra</v>
          </cell>
          <cell r="C338" t="str">
            <v>ção S.A</v>
          </cell>
          <cell r="H338" t="str">
            <v>Balancete</v>
          </cell>
        </row>
        <row r="339">
          <cell r="A339" t="str">
            <v>Período: 01</v>
          </cell>
          <cell r="B339" t="str">
            <v>/0</v>
          </cell>
          <cell r="C339" t="str">
            <v>5/2008 A 31/05/2008 -----------------------------------------------</v>
          </cell>
          <cell r="D339" t="str">
            <v>-------------------</v>
          </cell>
          <cell r="E339" t="str">
            <v>-</v>
          </cell>
          <cell r="F339" t="str">
            <v>-------------------</v>
          </cell>
          <cell r="G339" t="str">
            <v>-------------------</v>
          </cell>
          <cell r="H339" t="str">
            <v>03/06/2008 - 12:4</v>
          </cell>
          <cell r="I339">
            <v>8</v>
          </cell>
        </row>
        <row r="341">
          <cell r="A341" t="str">
            <v>Título</v>
          </cell>
          <cell r="D341" t="str">
            <v>Saldo Inicial</v>
          </cell>
          <cell r="F341" t="str">
            <v>Débito</v>
          </cell>
          <cell r="G341" t="str">
            <v>Crédito</v>
          </cell>
          <cell r="H341" t="str">
            <v>Saldo Final</v>
          </cell>
        </row>
        <row r="342">
          <cell r="A342" t="str">
            <v>-----------</v>
          </cell>
          <cell r="B342" t="str">
            <v>--</v>
          </cell>
          <cell r="C342" t="str">
            <v>-------------------------------------------------------------------</v>
          </cell>
          <cell r="D342" t="str">
            <v>-----------------</v>
          </cell>
          <cell r="F342" t="str">
            <v>------------------</v>
          </cell>
          <cell r="G342" t="str">
            <v>------------------</v>
          </cell>
          <cell r="H342" t="str">
            <v>-----------------</v>
          </cell>
        </row>
        <row r="343">
          <cell r="A343" t="str">
            <v>21.46.01.05</v>
          </cell>
          <cell r="B343" t="str">
            <v>-</v>
          </cell>
          <cell r="C343" t="str">
            <v>Gremios</v>
          </cell>
          <cell r="D343">
            <v>4</v>
          </cell>
          <cell r="E343" t="str">
            <v>C</v>
          </cell>
          <cell r="F343">
            <v>105</v>
          </cell>
          <cell r="G343">
            <v>101</v>
          </cell>
          <cell r="H343">
            <v>0</v>
          </cell>
        </row>
        <row r="344">
          <cell r="A344" t="str">
            <v>21.46.01.10</v>
          </cell>
          <cell r="B344" t="str">
            <v>-</v>
          </cell>
          <cell r="C344" t="str">
            <v>Contribuicao Ordinaria Valiaprev</v>
          </cell>
          <cell r="D344">
            <v>0</v>
          </cell>
          <cell r="F344">
            <v>35070.29</v>
          </cell>
          <cell r="G344">
            <v>35070.29</v>
          </cell>
          <cell r="H344">
            <v>0</v>
          </cell>
        </row>
        <row r="345">
          <cell r="A345" t="str">
            <v>21.46.01.11</v>
          </cell>
          <cell r="B345" t="str">
            <v>-</v>
          </cell>
          <cell r="C345" t="str">
            <v>Contribuic Esporadica Valiaprev</v>
          </cell>
          <cell r="D345">
            <v>0</v>
          </cell>
          <cell r="F345">
            <v>1516.63</v>
          </cell>
          <cell r="G345">
            <v>1516.63</v>
          </cell>
          <cell r="H345">
            <v>0</v>
          </cell>
        </row>
        <row r="346">
          <cell r="A346" t="str">
            <v>21.46.01.14</v>
          </cell>
          <cell r="B346" t="str">
            <v>-</v>
          </cell>
          <cell r="C346" t="str">
            <v>Cooperativa Credito MG-Credivale</v>
          </cell>
          <cell r="D346">
            <v>25179.59</v>
          </cell>
          <cell r="E346" t="str">
            <v>C</v>
          </cell>
          <cell r="F346">
            <v>25179.59</v>
          </cell>
          <cell r="G346">
            <v>23377.14</v>
          </cell>
          <cell r="H346">
            <v>23377.14</v>
          </cell>
          <cell r="I346" t="str">
            <v>C</v>
          </cell>
        </row>
        <row r="347">
          <cell r="A347" t="str">
            <v>21.46.01.20</v>
          </cell>
          <cell r="B347" t="str">
            <v>-</v>
          </cell>
          <cell r="C347" t="str">
            <v>Emprest. Habitacional - Valia</v>
          </cell>
          <cell r="D347">
            <v>0</v>
          </cell>
          <cell r="F347">
            <v>11819.39</v>
          </cell>
          <cell r="G347">
            <v>11819.39</v>
          </cell>
          <cell r="H347">
            <v>0</v>
          </cell>
        </row>
        <row r="348">
          <cell r="A348" t="str">
            <v>21.46.01.21</v>
          </cell>
          <cell r="B348" t="str">
            <v>-</v>
          </cell>
          <cell r="C348" t="str">
            <v>Emprestimos Valia - Outros</v>
          </cell>
          <cell r="D348">
            <v>0</v>
          </cell>
          <cell r="F348">
            <v>27276.84</v>
          </cell>
          <cell r="G348">
            <v>27955.08</v>
          </cell>
          <cell r="H348">
            <v>678.24</v>
          </cell>
          <cell r="I348" t="str">
            <v>C</v>
          </cell>
        </row>
        <row r="349">
          <cell r="A349" t="str">
            <v>21.46.01.90</v>
          </cell>
          <cell r="B349" t="str">
            <v>-</v>
          </cell>
          <cell r="C349" t="str">
            <v>Fornecedores a Classificar</v>
          </cell>
          <cell r="D349">
            <v>348838.19</v>
          </cell>
          <cell r="E349" t="str">
            <v>C</v>
          </cell>
          <cell r="F349">
            <v>348838.19</v>
          </cell>
          <cell r="G349">
            <v>855553.33</v>
          </cell>
          <cell r="H349">
            <v>855553.33</v>
          </cell>
          <cell r="I349" t="str">
            <v>C</v>
          </cell>
        </row>
        <row r="350">
          <cell r="A350" t="str">
            <v>21.46.02.00</v>
          </cell>
          <cell r="B350" t="str">
            <v>-</v>
          </cell>
          <cell r="C350" t="str">
            <v>Dividendos e Juros s/Capital Proprio</v>
          </cell>
          <cell r="D350">
            <v>4360088.99</v>
          </cell>
          <cell r="E350" t="str">
            <v>C</v>
          </cell>
          <cell r="F350">
            <v>0</v>
          </cell>
          <cell r="G350">
            <v>0</v>
          </cell>
          <cell r="H350">
            <v>4360088.99</v>
          </cell>
          <cell r="I350" t="str">
            <v>C</v>
          </cell>
        </row>
        <row r="351">
          <cell r="A351" t="str">
            <v>21.46.02.02</v>
          </cell>
          <cell r="B351" t="str">
            <v>-</v>
          </cell>
          <cell r="C351" t="str">
            <v>Dividendos a Pagar a Cvrd</v>
          </cell>
          <cell r="D351">
            <v>4360088.99</v>
          </cell>
          <cell r="E351" t="str">
            <v>C</v>
          </cell>
          <cell r="F351">
            <v>0</v>
          </cell>
          <cell r="G351">
            <v>0</v>
          </cell>
          <cell r="H351">
            <v>4360088.99</v>
          </cell>
          <cell r="I351" t="str">
            <v>C</v>
          </cell>
        </row>
        <row r="352">
          <cell r="A352" t="str">
            <v>21.57.00.00</v>
          </cell>
          <cell r="B352" t="str">
            <v>-</v>
          </cell>
          <cell r="C352" t="str">
            <v>Provisoes</v>
          </cell>
          <cell r="D352">
            <v>1426683.35</v>
          </cell>
          <cell r="E352" t="str">
            <v>C</v>
          </cell>
          <cell r="F352">
            <v>63452.87</v>
          </cell>
          <cell r="G352">
            <v>231217.97</v>
          </cell>
          <cell r="H352">
            <v>1594448.45</v>
          </cell>
          <cell r="I352" t="str">
            <v>C</v>
          </cell>
        </row>
        <row r="353">
          <cell r="A353" t="str">
            <v>21.57.01.00</v>
          </cell>
          <cell r="B353" t="str">
            <v>-</v>
          </cell>
          <cell r="C353" t="str">
            <v>Provisoes</v>
          </cell>
          <cell r="D353">
            <v>1426683.35</v>
          </cell>
          <cell r="E353" t="str">
            <v>C</v>
          </cell>
          <cell r="F353">
            <v>63452.87</v>
          </cell>
          <cell r="G353">
            <v>231217.97</v>
          </cell>
          <cell r="H353">
            <v>1594448.45</v>
          </cell>
          <cell r="I353" t="str">
            <v>C</v>
          </cell>
        </row>
        <row r="354">
          <cell r="A354" t="str">
            <v>21.57.01.02</v>
          </cell>
          <cell r="B354" t="str">
            <v>-</v>
          </cell>
          <cell r="C354" t="str">
            <v>Provisao 13 Salario</v>
          </cell>
          <cell r="D354">
            <v>340224.88</v>
          </cell>
          <cell r="E354" t="str">
            <v>C</v>
          </cell>
          <cell r="F354">
            <v>3600.57</v>
          </cell>
          <cell r="G354">
            <v>97275.48</v>
          </cell>
          <cell r="H354">
            <v>433899.79</v>
          </cell>
          <cell r="I354" t="str">
            <v>C</v>
          </cell>
        </row>
        <row r="355">
          <cell r="A355" t="str">
            <v>21.57.01.03</v>
          </cell>
          <cell r="B355" t="str">
            <v>-</v>
          </cell>
          <cell r="C355" t="str">
            <v>Provisao de Ferias</v>
          </cell>
          <cell r="D355">
            <v>1086458.47</v>
          </cell>
          <cell r="E355" t="str">
            <v>C</v>
          </cell>
          <cell r="F355">
            <v>59852.3</v>
          </cell>
          <cell r="G355">
            <v>133942.49</v>
          </cell>
          <cell r="H355">
            <v>1160548.6599999999</v>
          </cell>
          <cell r="I355" t="str">
            <v>C</v>
          </cell>
        </row>
        <row r="356">
          <cell r="A356" t="str">
            <v>22.00.00.00</v>
          </cell>
          <cell r="B356" t="str">
            <v>-</v>
          </cell>
          <cell r="C356" t="str">
            <v>Exigivel a Longo Prazo</v>
          </cell>
          <cell r="D356">
            <v>103366069</v>
          </cell>
          <cell r="E356" t="str">
            <v>C</v>
          </cell>
          <cell r="F356">
            <v>150345.16</v>
          </cell>
          <cell r="G356">
            <v>1188559.06</v>
          </cell>
          <cell r="H356">
            <v>104404282.90000001</v>
          </cell>
          <cell r="I356" t="str">
            <v>C</v>
          </cell>
        </row>
        <row r="357">
          <cell r="A357" t="str">
            <v>22.15.00.00</v>
          </cell>
          <cell r="B357" t="str">
            <v>-</v>
          </cell>
          <cell r="C357" t="str">
            <v>Contratos de Mutuo</v>
          </cell>
          <cell r="D357">
            <v>88666418.420000002</v>
          </cell>
          <cell r="E357" t="str">
            <v>C</v>
          </cell>
          <cell r="F357">
            <v>147561.97</v>
          </cell>
          <cell r="G357">
            <v>998559.06</v>
          </cell>
          <cell r="H357">
            <v>89517415.510000005</v>
          </cell>
          <cell r="I357" t="str">
            <v>C</v>
          </cell>
        </row>
        <row r="358">
          <cell r="A358" t="str">
            <v>22.15.01.00</v>
          </cell>
          <cell r="B358" t="str">
            <v>-</v>
          </cell>
          <cell r="C358" t="str">
            <v>Contratos de Mutuo</v>
          </cell>
          <cell r="D358">
            <v>88666418.420000002</v>
          </cell>
          <cell r="E358" t="str">
            <v>C</v>
          </cell>
          <cell r="F358">
            <v>147561.97</v>
          </cell>
          <cell r="G358">
            <v>998559.06</v>
          </cell>
          <cell r="H358">
            <v>89517415.510000005</v>
          </cell>
          <cell r="I358" t="str">
            <v>C</v>
          </cell>
        </row>
        <row r="359">
          <cell r="A359" t="str">
            <v>22.15.01.01</v>
          </cell>
          <cell r="B359" t="str">
            <v>-</v>
          </cell>
          <cell r="C359" t="str">
            <v>Contrato de Mutuo-Cpfl</v>
          </cell>
          <cell r="D359">
            <v>88661330.980000004</v>
          </cell>
          <cell r="E359" t="str">
            <v>C</v>
          </cell>
          <cell r="F359">
            <v>124300.19</v>
          </cell>
          <cell r="G359">
            <v>975657.48</v>
          </cell>
          <cell r="H359">
            <v>89512688.269999996</v>
          </cell>
          <cell r="I359" t="str">
            <v>C</v>
          </cell>
        </row>
        <row r="360">
          <cell r="A360" t="str">
            <v>22.15.01.11</v>
          </cell>
          <cell r="B360" t="str">
            <v>-</v>
          </cell>
          <cell r="C360" t="str">
            <v>Contrato de Mutuo-Urucum</v>
          </cell>
          <cell r="D360">
            <v>5087.4399999999996</v>
          </cell>
          <cell r="E360" t="str">
            <v>C</v>
          </cell>
          <cell r="F360">
            <v>408.33</v>
          </cell>
          <cell r="G360">
            <v>48.13</v>
          </cell>
          <cell r="H360">
            <v>4727.24</v>
          </cell>
          <cell r="I360" t="str">
            <v>C</v>
          </cell>
        </row>
        <row r="361">
          <cell r="A361" t="str">
            <v>22.15.01.99</v>
          </cell>
          <cell r="B361" t="str">
            <v>-</v>
          </cell>
          <cell r="C361" t="str">
            <v>Transitoria de Mutuo</v>
          </cell>
          <cell r="D361">
            <v>0</v>
          </cell>
          <cell r="F361">
            <v>22853.45</v>
          </cell>
          <cell r="G361">
            <v>22853.45</v>
          </cell>
          <cell r="H361">
            <v>0</v>
          </cell>
        </row>
        <row r="362">
          <cell r="A362" t="str">
            <v>22.25.00.00</v>
          </cell>
          <cell r="B362" t="str">
            <v>-</v>
          </cell>
          <cell r="C362" t="str">
            <v>Outras Obrigacoes</v>
          </cell>
          <cell r="D362">
            <v>1057784.72</v>
          </cell>
          <cell r="E362" t="str">
            <v>C</v>
          </cell>
          <cell r="F362">
            <v>0</v>
          </cell>
          <cell r="G362">
            <v>0</v>
          </cell>
          <cell r="H362">
            <v>1057784.72</v>
          </cell>
          <cell r="I362" t="str">
            <v>C</v>
          </cell>
        </row>
        <row r="363">
          <cell r="A363" t="str">
            <v>22.25.02.00</v>
          </cell>
          <cell r="B363" t="str">
            <v>-</v>
          </cell>
          <cell r="C363" t="str">
            <v>Impostos e Contrib - Parcelamento REFIS</v>
          </cell>
          <cell r="D363">
            <v>970432.12</v>
          </cell>
          <cell r="E363" t="str">
            <v>C</v>
          </cell>
          <cell r="F363">
            <v>0</v>
          </cell>
          <cell r="G363">
            <v>0</v>
          </cell>
          <cell r="H363">
            <v>970432.12</v>
          </cell>
          <cell r="I363" t="str">
            <v>C</v>
          </cell>
        </row>
        <row r="364">
          <cell r="A364" t="str">
            <v>22.25.02.15</v>
          </cell>
          <cell r="B364" t="str">
            <v>-</v>
          </cell>
          <cell r="C364" t="str">
            <v>Impostos REFIS</v>
          </cell>
          <cell r="D364">
            <v>970432.12</v>
          </cell>
          <cell r="E364" t="str">
            <v>C</v>
          </cell>
          <cell r="F364">
            <v>0</v>
          </cell>
          <cell r="G364">
            <v>0</v>
          </cell>
          <cell r="H364">
            <v>970432.12</v>
          </cell>
          <cell r="I364" t="str">
            <v>C</v>
          </cell>
        </row>
        <row r="365">
          <cell r="A365" t="str">
            <v>22.25.11.00</v>
          </cell>
          <cell r="B365" t="str">
            <v>-</v>
          </cell>
          <cell r="C365" t="str">
            <v>Caucoes s/ Contratos</v>
          </cell>
          <cell r="D365">
            <v>87352.6</v>
          </cell>
          <cell r="E365" t="str">
            <v>C</v>
          </cell>
          <cell r="F365">
            <v>0</v>
          </cell>
          <cell r="G365">
            <v>0</v>
          </cell>
          <cell r="H365">
            <v>87352.6</v>
          </cell>
          <cell r="I365" t="str">
            <v>C</v>
          </cell>
        </row>
        <row r="366">
          <cell r="A366" t="str">
            <v>22.25.11.01</v>
          </cell>
          <cell r="B366" t="str">
            <v>-</v>
          </cell>
          <cell r="C366" t="str">
            <v>Caucoes s/ Contratos</v>
          </cell>
          <cell r="D366">
            <v>87352.6</v>
          </cell>
          <cell r="E366" t="str">
            <v>C</v>
          </cell>
          <cell r="F366">
            <v>0</v>
          </cell>
          <cell r="G366">
            <v>0</v>
          </cell>
          <cell r="H366">
            <v>87352.6</v>
          </cell>
          <cell r="I366" t="str">
            <v>C</v>
          </cell>
        </row>
        <row r="367">
          <cell r="A367" t="str">
            <v>22.30.00.00</v>
          </cell>
          <cell r="B367" t="str">
            <v>-</v>
          </cell>
          <cell r="C367" t="str">
            <v>Provisoes</v>
          </cell>
          <cell r="D367">
            <v>13641865.859999999</v>
          </cell>
          <cell r="E367" t="str">
            <v>C</v>
          </cell>
          <cell r="F367">
            <v>2783.19</v>
          </cell>
          <cell r="G367">
            <v>190000</v>
          </cell>
          <cell r="H367">
            <v>13829082.67</v>
          </cell>
          <cell r="I367" t="str">
            <v>C</v>
          </cell>
        </row>
        <row r="368">
          <cell r="A368" t="str">
            <v>22.30.02.00</v>
          </cell>
          <cell r="B368" t="str">
            <v>-</v>
          </cell>
          <cell r="C368" t="str">
            <v>Provisão Passivo Contingente</v>
          </cell>
          <cell r="D368">
            <v>4905865.8600000003</v>
          </cell>
          <cell r="E368" t="str">
            <v>C</v>
          </cell>
          <cell r="F368">
            <v>2783.19</v>
          </cell>
          <cell r="G368">
            <v>0</v>
          </cell>
          <cell r="H368">
            <v>4903082.67</v>
          </cell>
          <cell r="I368" t="str">
            <v>C</v>
          </cell>
        </row>
        <row r="369">
          <cell r="A369" t="str">
            <v>22.30.02.01</v>
          </cell>
          <cell r="B369" t="str">
            <v>-</v>
          </cell>
          <cell r="C369" t="str">
            <v>Prov.Passivo Conting. Tributário</v>
          </cell>
          <cell r="D369">
            <v>833042.94</v>
          </cell>
          <cell r="E369" t="str">
            <v>C</v>
          </cell>
          <cell r="F369">
            <v>0</v>
          </cell>
          <cell r="G369">
            <v>0</v>
          </cell>
          <cell r="H369">
            <v>833042.94</v>
          </cell>
          <cell r="I369" t="str">
            <v>C</v>
          </cell>
        </row>
        <row r="370">
          <cell r="A370" t="str">
            <v>22.30.02.02</v>
          </cell>
          <cell r="B370" t="str">
            <v>-</v>
          </cell>
          <cell r="C370" t="str">
            <v>Prov.Passivo Conting. Tributário - ICMS</v>
          </cell>
          <cell r="D370">
            <v>76896.23</v>
          </cell>
          <cell r="E370" t="str">
            <v>C</v>
          </cell>
          <cell r="F370">
            <v>0</v>
          </cell>
          <cell r="G370">
            <v>0</v>
          </cell>
          <cell r="H370">
            <v>76896.23</v>
          </cell>
          <cell r="I370" t="str">
            <v>C</v>
          </cell>
        </row>
        <row r="371">
          <cell r="A371" t="str">
            <v>22.30.02.04</v>
          </cell>
          <cell r="B371" t="str">
            <v>-</v>
          </cell>
          <cell r="C371" t="str">
            <v>Prov.Passivo Conting. Tributário - PIS</v>
          </cell>
          <cell r="D371">
            <v>827662.73</v>
          </cell>
          <cell r="E371" t="str">
            <v>C</v>
          </cell>
          <cell r="F371">
            <v>0</v>
          </cell>
          <cell r="G371">
            <v>0</v>
          </cell>
          <cell r="H371">
            <v>827662.73</v>
          </cell>
          <cell r="I371" t="str">
            <v>C</v>
          </cell>
        </row>
        <row r="372">
          <cell r="A372" t="str">
            <v>22.30.02.07</v>
          </cell>
          <cell r="B372" t="str">
            <v>-</v>
          </cell>
          <cell r="C372" t="str">
            <v>Prov.Passivo Conting. Tributário - IR</v>
          </cell>
          <cell r="D372">
            <v>1480910.06</v>
          </cell>
          <cell r="E372" t="str">
            <v>C</v>
          </cell>
          <cell r="F372">
            <v>0</v>
          </cell>
          <cell r="G372">
            <v>0</v>
          </cell>
          <cell r="H372">
            <v>1480910.06</v>
          </cell>
          <cell r="I372" t="str">
            <v>C</v>
          </cell>
        </row>
        <row r="373">
          <cell r="A373" t="str">
            <v>22.30.02.08</v>
          </cell>
          <cell r="B373" t="str">
            <v>-</v>
          </cell>
          <cell r="C373" t="str">
            <v>Prov.Passivo Conting. Tributário - CSLL</v>
          </cell>
          <cell r="D373">
            <v>37413.29</v>
          </cell>
          <cell r="E373" t="str">
            <v>C</v>
          </cell>
          <cell r="F373">
            <v>0</v>
          </cell>
          <cell r="G373">
            <v>0</v>
          </cell>
          <cell r="H373">
            <v>37413.29</v>
          </cell>
          <cell r="I373" t="str">
            <v>C</v>
          </cell>
        </row>
        <row r="374">
          <cell r="A374" t="str">
            <v>22.30.02.30</v>
          </cell>
          <cell r="B374" t="str">
            <v>-</v>
          </cell>
          <cell r="C374" t="str">
            <v>Prov.Passivo Conting Cível</v>
          </cell>
          <cell r="D374">
            <v>705064.02</v>
          </cell>
          <cell r="E374" t="str">
            <v>C</v>
          </cell>
          <cell r="F374">
            <v>0</v>
          </cell>
          <cell r="G374">
            <v>0</v>
          </cell>
          <cell r="H374">
            <v>705064.02</v>
          </cell>
          <cell r="I374" t="str">
            <v>C</v>
          </cell>
        </row>
        <row r="375">
          <cell r="A375" t="str">
            <v>22.30.02.40</v>
          </cell>
          <cell r="B375" t="str">
            <v>-</v>
          </cell>
          <cell r="C375" t="str">
            <v>Prov.Passivo Conting. Trabalhista</v>
          </cell>
          <cell r="D375">
            <v>166131.78</v>
          </cell>
          <cell r="E375" t="str">
            <v>C</v>
          </cell>
          <cell r="F375">
            <v>0</v>
          </cell>
          <cell r="G375">
            <v>0</v>
          </cell>
          <cell r="H375">
            <v>166131.78</v>
          </cell>
          <cell r="I375" t="str">
            <v>C</v>
          </cell>
        </row>
        <row r="376">
          <cell r="A376" t="str">
            <v>22.30.02.49</v>
          </cell>
          <cell r="B376" t="str">
            <v>-</v>
          </cell>
          <cell r="C376" t="str">
            <v>(-)Dep.Judicial Vinculado - Trabalhista</v>
          </cell>
          <cell r="D376">
            <v>21195.62</v>
          </cell>
          <cell r="E376" t="str">
            <v>D</v>
          </cell>
          <cell r="F376">
            <v>2783.19</v>
          </cell>
          <cell r="G376">
            <v>0</v>
          </cell>
          <cell r="H376">
            <v>23978.81</v>
          </cell>
          <cell r="I376" t="str">
            <v>D</v>
          </cell>
        </row>
        <row r="377">
          <cell r="A377" t="str">
            <v>22.30.02.64</v>
          </cell>
          <cell r="B377" t="str">
            <v>-</v>
          </cell>
          <cell r="C377" t="str">
            <v>Prov. Passivo Contingente Ambiental-MS</v>
          </cell>
          <cell r="D377">
            <v>799940.43</v>
          </cell>
          <cell r="E377" t="str">
            <v>C</v>
          </cell>
          <cell r="F377">
            <v>0</v>
          </cell>
          <cell r="G377">
            <v>0</v>
          </cell>
          <cell r="H377">
            <v>799940.43</v>
          </cell>
          <cell r="I377" t="str">
            <v>C</v>
          </cell>
        </row>
        <row r="378">
          <cell r="A378" t="str">
            <v>22.30.10.00</v>
          </cell>
          <cell r="B378" t="str">
            <v>-</v>
          </cell>
          <cell r="C378" t="str">
            <v>Provisão p/Desativar Ativo Ambiental</v>
          </cell>
          <cell r="D378">
            <v>8736000</v>
          </cell>
          <cell r="E378" t="str">
            <v>C</v>
          </cell>
          <cell r="F378">
            <v>0</v>
          </cell>
          <cell r="G378">
            <v>190000</v>
          </cell>
          <cell r="H378">
            <v>8926000</v>
          </cell>
          <cell r="I378" t="str">
            <v>C</v>
          </cell>
        </row>
        <row r="379">
          <cell r="A379" t="str">
            <v>22.30.10.01</v>
          </cell>
          <cell r="B379" t="str">
            <v>-</v>
          </cell>
          <cell r="C379" t="str">
            <v>Provisão p/Desativar Ativo Ambiental</v>
          </cell>
          <cell r="D379">
            <v>8736000</v>
          </cell>
          <cell r="E379" t="str">
            <v>C</v>
          </cell>
          <cell r="F379">
            <v>0</v>
          </cell>
          <cell r="G379">
            <v>190000</v>
          </cell>
          <cell r="H379">
            <v>8926000</v>
          </cell>
          <cell r="I379" t="str">
            <v>C</v>
          </cell>
        </row>
        <row r="380">
          <cell r="A380" t="str">
            <v>24.00.00.00</v>
          </cell>
          <cell r="B380" t="str">
            <v>-</v>
          </cell>
          <cell r="C380" t="str">
            <v>Patrimonio Liquido</v>
          </cell>
          <cell r="D380">
            <v>59974832.670000002</v>
          </cell>
          <cell r="E380" t="str">
            <v>C</v>
          </cell>
          <cell r="F380">
            <v>0</v>
          </cell>
          <cell r="G380">
            <v>18000</v>
          </cell>
          <cell r="H380">
            <v>59992832.670000002</v>
          </cell>
          <cell r="I380" t="str">
            <v>C</v>
          </cell>
        </row>
        <row r="381">
          <cell r="A381" t="str">
            <v>24.01.00.00</v>
          </cell>
          <cell r="B381" t="str">
            <v>-</v>
          </cell>
          <cell r="C381" t="str">
            <v>Capital</v>
          </cell>
          <cell r="D381">
            <v>31307604.66</v>
          </cell>
          <cell r="E381" t="str">
            <v>C</v>
          </cell>
          <cell r="F381">
            <v>0</v>
          </cell>
          <cell r="G381">
            <v>0</v>
          </cell>
          <cell r="H381">
            <v>31307604.66</v>
          </cell>
          <cell r="I381" t="str">
            <v>C</v>
          </cell>
        </row>
        <row r="382">
          <cell r="A382" t="str">
            <v>24.01.01.00</v>
          </cell>
          <cell r="B382" t="str">
            <v>-</v>
          </cell>
          <cell r="C382" t="str">
            <v>Capital Social</v>
          </cell>
          <cell r="D382">
            <v>15708898.140000001</v>
          </cell>
          <cell r="E382" t="str">
            <v>C</v>
          </cell>
          <cell r="F382">
            <v>0</v>
          </cell>
          <cell r="G382">
            <v>0</v>
          </cell>
          <cell r="H382">
            <v>15708898.140000001</v>
          </cell>
          <cell r="I382" t="str">
            <v>C</v>
          </cell>
        </row>
        <row r="383">
          <cell r="A383" t="str">
            <v>24.01.01.01</v>
          </cell>
          <cell r="B383" t="str">
            <v>-</v>
          </cell>
          <cell r="C383" t="str">
            <v>Capital Social Autorizado</v>
          </cell>
          <cell r="D383">
            <v>15708898.140000001</v>
          </cell>
          <cell r="E383" t="str">
            <v>C</v>
          </cell>
          <cell r="F383">
            <v>0</v>
          </cell>
          <cell r="G383">
            <v>0</v>
          </cell>
          <cell r="H383">
            <v>15708898.140000001</v>
          </cell>
          <cell r="I383" t="str">
            <v>C</v>
          </cell>
        </row>
        <row r="384">
          <cell r="A384" t="str">
            <v>24.01.10.00</v>
          </cell>
          <cell r="B384" t="str">
            <v>-</v>
          </cell>
          <cell r="C384" t="str">
            <v>Reservas de Capital</v>
          </cell>
          <cell r="D384">
            <v>15598706.52</v>
          </cell>
          <cell r="E384" t="str">
            <v>C</v>
          </cell>
          <cell r="F384">
            <v>0</v>
          </cell>
          <cell r="G384">
            <v>0</v>
          </cell>
          <cell r="H384">
            <v>15598706.52</v>
          </cell>
          <cell r="I384" t="str">
            <v>C</v>
          </cell>
        </row>
        <row r="385">
          <cell r="A385" t="str">
            <v>24.01.10.04</v>
          </cell>
          <cell r="B385" t="str">
            <v>-</v>
          </cell>
          <cell r="C385" t="str">
            <v>Reserva Incentivo Fiscal</v>
          </cell>
          <cell r="D385">
            <v>353090.65</v>
          </cell>
          <cell r="E385" t="str">
            <v>C</v>
          </cell>
          <cell r="F385">
            <v>0</v>
          </cell>
          <cell r="G385">
            <v>0</v>
          </cell>
          <cell r="H385">
            <v>353090.65</v>
          </cell>
          <cell r="I385" t="str">
            <v>C</v>
          </cell>
        </row>
        <row r="386">
          <cell r="A386" t="str">
            <v>24.01.10.05</v>
          </cell>
          <cell r="B386" t="str">
            <v>-</v>
          </cell>
          <cell r="C386" t="str">
            <v>Reserva Espec Art.2 Lei 8200/91</v>
          </cell>
          <cell r="D386">
            <v>15245615.869999999</v>
          </cell>
          <cell r="E386" t="str">
            <v>C</v>
          </cell>
          <cell r="F386">
            <v>0</v>
          </cell>
          <cell r="G386">
            <v>0</v>
          </cell>
          <cell r="H386">
            <v>15245615.869999999</v>
          </cell>
          <cell r="I386" t="str">
            <v>C</v>
          </cell>
        </row>
        <row r="387">
          <cell r="A387" t="str">
            <v>24.10.00.00</v>
          </cell>
          <cell r="B387" t="str">
            <v>-</v>
          </cell>
          <cell r="C387" t="str">
            <v>Reservas</v>
          </cell>
          <cell r="D387">
            <v>15708898.140000001</v>
          </cell>
          <cell r="E387" t="str">
            <v>C</v>
          </cell>
          <cell r="F387">
            <v>0</v>
          </cell>
          <cell r="G387">
            <v>0</v>
          </cell>
          <cell r="H387">
            <v>15708898.140000001</v>
          </cell>
          <cell r="I387" t="str">
            <v>C</v>
          </cell>
        </row>
        <row r="388">
          <cell r="A388" t="str">
            <v>24.10.10.00</v>
          </cell>
          <cell r="B388" t="str">
            <v>-</v>
          </cell>
          <cell r="C388" t="str">
            <v>Reservas de Lucros</v>
          </cell>
          <cell r="D388">
            <v>15708898.140000001</v>
          </cell>
          <cell r="E388" t="str">
            <v>C</v>
          </cell>
          <cell r="F388">
            <v>0</v>
          </cell>
          <cell r="G388">
            <v>0</v>
          </cell>
          <cell r="H388">
            <v>15708898.140000001</v>
          </cell>
          <cell r="I388" t="str">
            <v>C</v>
          </cell>
        </row>
        <row r="389">
          <cell r="A389" t="str">
            <v>24.10.10.01</v>
          </cell>
          <cell r="B389" t="str">
            <v>-</v>
          </cell>
          <cell r="C389" t="str">
            <v>Reserva Legal</v>
          </cell>
          <cell r="D389">
            <v>3141779.63</v>
          </cell>
          <cell r="E389" t="str">
            <v>C</v>
          </cell>
          <cell r="F389">
            <v>0</v>
          </cell>
          <cell r="G389">
            <v>0</v>
          </cell>
          <cell r="H389">
            <v>3141779.63</v>
          </cell>
          <cell r="I389" t="str">
            <v>C</v>
          </cell>
        </row>
        <row r="390">
          <cell r="A390" t="str">
            <v>24.10.10.06</v>
          </cell>
          <cell r="B390" t="str">
            <v>-</v>
          </cell>
          <cell r="C390" t="str">
            <v>Reserva de Expansao / Investimentos</v>
          </cell>
          <cell r="D390">
            <v>12567118.51</v>
          </cell>
          <cell r="E390" t="str">
            <v>C</v>
          </cell>
          <cell r="F390">
            <v>0</v>
          </cell>
          <cell r="G390">
            <v>0</v>
          </cell>
          <cell r="H390">
            <v>12567118.51</v>
          </cell>
          <cell r="I390" t="str">
            <v>C</v>
          </cell>
        </row>
        <row r="391">
          <cell r="A391" t="str">
            <v>24.20.00.00</v>
          </cell>
          <cell r="B391" t="str">
            <v>-</v>
          </cell>
          <cell r="C391" t="str">
            <v>Lucros e Prejuizos Acumulados</v>
          </cell>
          <cell r="D391">
            <v>12958329.869999999</v>
          </cell>
          <cell r="E391" t="str">
            <v>C</v>
          </cell>
          <cell r="F391">
            <v>0</v>
          </cell>
          <cell r="G391">
            <v>18000</v>
          </cell>
          <cell r="H391">
            <v>12976329.869999999</v>
          </cell>
          <cell r="I391" t="str">
            <v>C</v>
          </cell>
        </row>
        <row r="392">
          <cell r="A392" t="str">
            <v>24.20.01.00</v>
          </cell>
          <cell r="B392" t="str">
            <v>-</v>
          </cell>
          <cell r="C392" t="str">
            <v>Lucros e Prejuizos Acumulados</v>
          </cell>
          <cell r="D392">
            <v>12958329.869999999</v>
          </cell>
          <cell r="E392" t="str">
            <v>C</v>
          </cell>
          <cell r="F392">
            <v>0</v>
          </cell>
          <cell r="G392">
            <v>18000</v>
          </cell>
          <cell r="H392">
            <v>12976329.869999999</v>
          </cell>
          <cell r="I392" t="str">
            <v>C</v>
          </cell>
        </row>
        <row r="393">
          <cell r="A393" t="str">
            <v>24.20.01.03</v>
          </cell>
          <cell r="B393" t="str">
            <v>-</v>
          </cell>
          <cell r="C393" t="str">
            <v>Lucros(Prej) Acum. Exerc.Anterior</v>
          </cell>
          <cell r="D393">
            <v>0</v>
          </cell>
          <cell r="F393">
            <v>0</v>
          </cell>
          <cell r="G393">
            <v>18000</v>
          </cell>
          <cell r="H393">
            <v>18000</v>
          </cell>
          <cell r="I393" t="str">
            <v>C</v>
          </cell>
        </row>
        <row r="394">
          <cell r="A394" t="str">
            <v>24.20.01.04</v>
          </cell>
          <cell r="B394" t="str">
            <v>-</v>
          </cell>
          <cell r="C394" t="str">
            <v>Lucros(Prej) Acum. Exercic.em Curso</v>
          </cell>
          <cell r="D394">
            <v>12958329.869999999</v>
          </cell>
          <cell r="E394" t="str">
            <v>C</v>
          </cell>
          <cell r="F394">
            <v>0</v>
          </cell>
          <cell r="G394">
            <v>0</v>
          </cell>
          <cell r="H394">
            <v>12958329.869999999</v>
          </cell>
          <cell r="I394" t="str">
            <v>C</v>
          </cell>
        </row>
        <row r="395">
          <cell r="A395" t="str">
            <v>30.00.00.00</v>
          </cell>
          <cell r="B395" t="str">
            <v>-</v>
          </cell>
          <cell r="C395" t="str">
            <v>Resultado</v>
          </cell>
          <cell r="D395">
            <v>0</v>
          </cell>
          <cell r="F395">
            <v>9044955.1699999999</v>
          </cell>
          <cell r="G395">
            <v>24962614.5</v>
          </cell>
          <cell r="H395">
            <v>15917659.33</v>
          </cell>
          <cell r="I395" t="str">
            <v>C</v>
          </cell>
        </row>
        <row r="396">
          <cell r="A396" t="str">
            <v>31.00.00.00</v>
          </cell>
          <cell r="B396" t="str">
            <v>-</v>
          </cell>
          <cell r="C396" t="str">
            <v>Resultado Operacional Bruto</v>
          </cell>
          <cell r="D396">
            <v>67939745.989999995</v>
          </cell>
          <cell r="E396" t="str">
            <v>C</v>
          </cell>
          <cell r="F396">
            <v>1170651.8799999999</v>
          </cell>
          <cell r="G396">
            <v>23892589.539999999</v>
          </cell>
          <cell r="H396">
            <v>90661683.650000006</v>
          </cell>
          <cell r="I396" t="str">
            <v>C</v>
          </cell>
        </row>
        <row r="397">
          <cell r="A397" t="str">
            <v>31.01.00.00</v>
          </cell>
          <cell r="B397" t="str">
            <v>-</v>
          </cell>
          <cell r="C397" t="str">
            <v>Receitas de Vendas</v>
          </cell>
          <cell r="D397">
            <v>43341263.520000003</v>
          </cell>
          <cell r="E397" t="str">
            <v>C</v>
          </cell>
          <cell r="F397">
            <v>0</v>
          </cell>
          <cell r="G397">
            <v>17135458.23</v>
          </cell>
          <cell r="H397">
            <v>60476721.75</v>
          </cell>
          <cell r="I397" t="str">
            <v>C</v>
          </cell>
        </row>
        <row r="398">
          <cell r="A398" t="str">
            <v>31.01.01.00</v>
          </cell>
          <cell r="B398" t="str">
            <v>-</v>
          </cell>
          <cell r="C398" t="str">
            <v>Receitas de Vendas - Merc. Int.</v>
          </cell>
          <cell r="D398">
            <v>12785076.439999999</v>
          </cell>
          <cell r="E398" t="str">
            <v>C</v>
          </cell>
          <cell r="F398">
            <v>0</v>
          </cell>
          <cell r="G398">
            <v>3723919.73</v>
          </cell>
          <cell r="H398">
            <v>16508996.17</v>
          </cell>
          <cell r="I398" t="str">
            <v>C</v>
          </cell>
        </row>
        <row r="399">
          <cell r="A399" t="str">
            <v>31.01.01.01</v>
          </cell>
          <cell r="B399" t="str">
            <v>-</v>
          </cell>
          <cell r="C399" t="str">
            <v>Rec.Vendas MI - Minerios</v>
          </cell>
          <cell r="D399">
            <v>12785076.439999999</v>
          </cell>
          <cell r="E399" t="str">
            <v>C</v>
          </cell>
          <cell r="F399">
            <v>0</v>
          </cell>
          <cell r="G399">
            <v>3723919.73</v>
          </cell>
          <cell r="H399">
            <v>16508996.17</v>
          </cell>
          <cell r="I399" t="str">
            <v>C</v>
          </cell>
        </row>
        <row r="400">
          <cell r="A400" t="str">
            <v>31.01.20.00</v>
          </cell>
          <cell r="B400" t="str">
            <v>-</v>
          </cell>
          <cell r="C400" t="str">
            <v>Receita Vendas - Cias Grupo-MI</v>
          </cell>
          <cell r="D400">
            <v>10366176.68</v>
          </cell>
          <cell r="E400" t="str">
            <v>C</v>
          </cell>
          <cell r="F400">
            <v>0</v>
          </cell>
          <cell r="G400">
            <v>2080305.3</v>
          </cell>
          <cell r="H400">
            <v>12446481.98</v>
          </cell>
          <cell r="I400" t="str">
            <v>C</v>
          </cell>
        </row>
        <row r="401">
          <cell r="A401" t="str">
            <v>31.01.20.01</v>
          </cell>
          <cell r="B401" t="str">
            <v>-</v>
          </cell>
          <cell r="C401" t="str">
            <v>Rec.Vend.C.Grupo MI-Minerios</v>
          </cell>
          <cell r="D401">
            <v>10257597.130000001</v>
          </cell>
          <cell r="E401" t="str">
            <v>C</v>
          </cell>
          <cell r="F401">
            <v>0</v>
          </cell>
          <cell r="G401">
            <v>2015157.57</v>
          </cell>
          <cell r="H401">
            <v>12272754.699999999</v>
          </cell>
          <cell r="I401" t="str">
            <v>C</v>
          </cell>
        </row>
        <row r="402">
          <cell r="A402" t="str">
            <v>31.01.20.02</v>
          </cell>
          <cell r="B402" t="str">
            <v>-</v>
          </cell>
          <cell r="C402" t="str">
            <v>Rec.Vend.C.Grupo MI-Lig.Manganes</v>
          </cell>
          <cell r="D402">
            <v>108579.55</v>
          </cell>
          <cell r="E402" t="str">
            <v>C</v>
          </cell>
          <cell r="F402">
            <v>0</v>
          </cell>
          <cell r="G402">
            <v>65147.73</v>
          </cell>
          <cell r="H402">
            <v>173727.28</v>
          </cell>
          <cell r="I402" t="str">
            <v>C</v>
          </cell>
        </row>
        <row r="403">
          <cell r="A403" t="str">
            <v>31.01.30.00</v>
          </cell>
          <cell r="B403" t="str">
            <v>-</v>
          </cell>
          <cell r="C403" t="str">
            <v>Receita de Vendas - Merc Externo</v>
          </cell>
          <cell r="D403">
            <v>20190010.399999999</v>
          </cell>
          <cell r="E403" t="str">
            <v>C</v>
          </cell>
          <cell r="F403">
            <v>0</v>
          </cell>
          <cell r="G403">
            <v>11331233.199999999</v>
          </cell>
          <cell r="H403">
            <v>31521243.600000001</v>
          </cell>
          <cell r="I403" t="str">
            <v>C</v>
          </cell>
        </row>
        <row r="404">
          <cell r="A404" t="str">
            <v>31.01.30.02</v>
          </cell>
          <cell r="B404" t="str">
            <v>-</v>
          </cell>
          <cell r="C404" t="str">
            <v>Vendas ME - Ligas Manganes</v>
          </cell>
          <cell r="D404">
            <v>20190010.399999999</v>
          </cell>
          <cell r="E404" t="str">
            <v>C</v>
          </cell>
          <cell r="F404">
            <v>0</v>
          </cell>
          <cell r="G404">
            <v>11331233.199999999</v>
          </cell>
          <cell r="H404">
            <v>31521243.600000001</v>
          </cell>
          <cell r="I404" t="str">
            <v>C</v>
          </cell>
        </row>
        <row r="405">
          <cell r="A405" t="str">
            <v>31.05.00.00</v>
          </cell>
          <cell r="B405" t="str">
            <v>-</v>
          </cell>
          <cell r="C405" t="str">
            <v>Receita de Vendas Grupo Cvrd</v>
          </cell>
          <cell r="D405">
            <v>29409243.93</v>
          </cell>
          <cell r="E405" t="str">
            <v>C</v>
          </cell>
          <cell r="F405">
            <v>0</v>
          </cell>
          <cell r="G405">
            <v>6756853.8099999996</v>
          </cell>
          <cell r="H405">
            <v>36166097.740000002</v>
          </cell>
          <cell r="I405" t="str">
            <v>C</v>
          </cell>
        </row>
        <row r="406">
          <cell r="A406" t="str">
            <v>31.05.71.00</v>
          </cell>
          <cell r="B406" t="str">
            <v>-</v>
          </cell>
          <cell r="C406" t="str">
            <v>Receita de Vendas Grp Cvrd- CVRDI</v>
          </cell>
          <cell r="D406">
            <v>29409243.93</v>
          </cell>
          <cell r="E406" t="str">
            <v>C</v>
          </cell>
          <cell r="F406">
            <v>0</v>
          </cell>
          <cell r="G406">
            <v>6756853.8099999996</v>
          </cell>
          <cell r="H406">
            <v>36166097.740000002</v>
          </cell>
          <cell r="I406" t="str">
            <v>C</v>
          </cell>
        </row>
        <row r="407">
          <cell r="A407" t="str">
            <v>31.05.71.01</v>
          </cell>
          <cell r="B407" t="str">
            <v>-</v>
          </cell>
          <cell r="C407" t="str">
            <v>Rec.Vend.Cvrd- CVRDI Minerios</v>
          </cell>
          <cell r="D407">
            <v>29409243.93</v>
          </cell>
          <cell r="E407" t="str">
            <v>C</v>
          </cell>
          <cell r="F407">
            <v>0</v>
          </cell>
          <cell r="G407">
            <v>6756853.8099999996</v>
          </cell>
          <cell r="H407">
            <v>36166097.740000002</v>
          </cell>
          <cell r="I407" t="str">
            <v>C</v>
          </cell>
        </row>
        <row r="408">
          <cell r="A408" t="str">
            <v>31.10.00.00</v>
          </cell>
          <cell r="B408" t="str">
            <v>-</v>
          </cell>
          <cell r="C408" t="str">
            <v>Deducoes de Vendas Merc. Interno</v>
          </cell>
          <cell r="D408">
            <v>30879.52</v>
          </cell>
          <cell r="E408" t="str">
            <v>D</v>
          </cell>
          <cell r="F408">
            <v>0</v>
          </cell>
          <cell r="G408">
            <v>0</v>
          </cell>
          <cell r="H408">
            <v>30879.52</v>
          </cell>
          <cell r="I408" t="str">
            <v>D</v>
          </cell>
        </row>
        <row r="409">
          <cell r="A409" t="str">
            <v>31.10.10.00</v>
          </cell>
          <cell r="B409" t="str">
            <v>-</v>
          </cell>
          <cell r="C409" t="str">
            <v>Devoluc.Vendas - Cias Grupo- MI</v>
          </cell>
          <cell r="D409">
            <v>30879.52</v>
          </cell>
          <cell r="E409" t="str">
            <v>D</v>
          </cell>
          <cell r="F409">
            <v>0</v>
          </cell>
          <cell r="G409">
            <v>0</v>
          </cell>
          <cell r="H409">
            <v>30879.52</v>
          </cell>
          <cell r="I409" t="str">
            <v>D</v>
          </cell>
        </row>
        <row r="410">
          <cell r="A410" t="str">
            <v>31.10.10.01</v>
          </cell>
          <cell r="B410" t="str">
            <v>-</v>
          </cell>
          <cell r="C410" t="str">
            <v>Dev.Vend.C.Grup MI-Minerios</v>
          </cell>
          <cell r="D410">
            <v>30879.52</v>
          </cell>
          <cell r="E410" t="str">
            <v>D</v>
          </cell>
          <cell r="F410">
            <v>0</v>
          </cell>
          <cell r="G410">
            <v>0</v>
          </cell>
          <cell r="H410">
            <v>30879.52</v>
          </cell>
          <cell r="I410" t="str">
            <v>D</v>
          </cell>
        </row>
        <row r="411">
          <cell r="A411" t="str">
            <v>31.20.00.00</v>
          </cell>
          <cell r="B411" t="str">
            <v>-</v>
          </cell>
          <cell r="C411" t="str">
            <v>Impostos Incid.s/Vendas-Merc Int</v>
          </cell>
          <cell r="D411">
            <v>4779881.9400000004</v>
          </cell>
          <cell r="E411" t="str">
            <v>D</v>
          </cell>
          <cell r="F411">
            <v>1170651.8799999999</v>
          </cell>
          <cell r="G411">
            <v>277.5</v>
          </cell>
          <cell r="H411">
            <v>5950256.3200000003</v>
          </cell>
          <cell r="I411" t="str">
            <v>D</v>
          </cell>
        </row>
        <row r="412">
          <cell r="A412" t="str">
            <v>31.20.09.00</v>
          </cell>
          <cell r="B412" t="str">
            <v>-</v>
          </cell>
          <cell r="C412" t="str">
            <v>Ipi s/Vendas Cias Grupo-Merc Int</v>
          </cell>
          <cell r="D412">
            <v>5170.45</v>
          </cell>
          <cell r="E412" t="str">
            <v>D</v>
          </cell>
          <cell r="F412">
            <v>3102.27</v>
          </cell>
          <cell r="G412">
            <v>0</v>
          </cell>
          <cell r="H412">
            <v>8272.7199999999993</v>
          </cell>
          <cell r="I412" t="str">
            <v>D</v>
          </cell>
        </row>
        <row r="413">
          <cell r="A413" t="str">
            <v>31.20.09.02</v>
          </cell>
          <cell r="B413" t="str">
            <v>-</v>
          </cell>
          <cell r="C413" t="str">
            <v>Ipi s/Vend C.Grup MI- Lig.Mangan</v>
          </cell>
          <cell r="D413">
            <v>5170.45</v>
          </cell>
          <cell r="E413" t="str">
            <v>D</v>
          </cell>
          <cell r="F413">
            <v>3102.27</v>
          </cell>
          <cell r="G413">
            <v>0</v>
          </cell>
          <cell r="H413">
            <v>8272.7199999999993</v>
          </cell>
          <cell r="I413" t="str">
            <v>D</v>
          </cell>
        </row>
        <row r="414">
          <cell r="A414" t="str">
            <v>31.20.13.00</v>
          </cell>
          <cell r="B414" t="str">
            <v>-</v>
          </cell>
          <cell r="C414" t="str">
            <v>Icms S/Vendas - Mercado Interno</v>
          </cell>
          <cell r="D414">
            <v>1396940.92</v>
          </cell>
          <cell r="E414" t="str">
            <v>D</v>
          </cell>
          <cell r="F414">
            <v>381681.51</v>
          </cell>
          <cell r="G414">
            <v>0</v>
          </cell>
          <cell r="H414">
            <v>1778622.43</v>
          </cell>
          <cell r="I414" t="str">
            <v>D</v>
          </cell>
        </row>
        <row r="415">
          <cell r="A415" t="str">
            <v>31.20.13.01</v>
          </cell>
          <cell r="B415" t="str">
            <v>-</v>
          </cell>
          <cell r="C415" t="str">
            <v>Icms s/Vendas MI - Minerios</v>
          </cell>
          <cell r="D415">
            <v>1396940.92</v>
          </cell>
          <cell r="E415" t="str">
            <v>D</v>
          </cell>
          <cell r="F415">
            <v>381681.51</v>
          </cell>
          <cell r="G415">
            <v>0</v>
          </cell>
          <cell r="H415">
            <v>1778622.43</v>
          </cell>
          <cell r="I415" t="str">
            <v>D</v>
          </cell>
        </row>
        <row r="416">
          <cell r="A416" t="str">
            <v>31.20.21.00</v>
          </cell>
          <cell r="B416" t="str">
            <v>-</v>
          </cell>
          <cell r="C416" t="str">
            <v>Icms Vendas Cias Grupo-Merc.Int.</v>
          </cell>
          <cell r="D416">
            <v>1239616.1100000001</v>
          </cell>
          <cell r="E416" t="str">
            <v>D</v>
          </cell>
          <cell r="F416">
            <v>249264.34</v>
          </cell>
          <cell r="G416">
            <v>0</v>
          </cell>
          <cell r="H416">
            <v>1488880.45</v>
          </cell>
          <cell r="I416" t="str">
            <v>D</v>
          </cell>
        </row>
        <row r="417">
          <cell r="A417" t="str">
            <v>31.20.21.01</v>
          </cell>
          <cell r="B417" t="str">
            <v>-</v>
          </cell>
          <cell r="C417" t="str">
            <v>Icms Vend C.Grupo MI- Minerios</v>
          </cell>
          <cell r="D417">
            <v>1227207.01</v>
          </cell>
          <cell r="E417" t="str">
            <v>D</v>
          </cell>
          <cell r="F417">
            <v>241818.88</v>
          </cell>
          <cell r="G417">
            <v>0</v>
          </cell>
          <cell r="H417">
            <v>1469025.89</v>
          </cell>
          <cell r="I417" t="str">
            <v>D</v>
          </cell>
        </row>
        <row r="418">
          <cell r="A418" t="str">
            <v>31.20.21.02</v>
          </cell>
          <cell r="B418" t="str">
            <v>-</v>
          </cell>
          <cell r="C418" t="str">
            <v>Icms Vend C.Grupo MI- Lig.Mangan</v>
          </cell>
          <cell r="D418">
            <v>12409.1</v>
          </cell>
          <cell r="E418" t="str">
            <v>D</v>
          </cell>
          <cell r="F418">
            <v>7445.46</v>
          </cell>
          <cell r="G418">
            <v>0</v>
          </cell>
          <cell r="H418">
            <v>19854.560000000001</v>
          </cell>
          <cell r="I418" t="str">
            <v>D</v>
          </cell>
        </row>
        <row r="420">
          <cell r="A420" t="str">
            <v>-----------</v>
          </cell>
          <cell r="B420" t="str">
            <v>--</v>
          </cell>
          <cell r="C420" t="str">
            <v>-------------------------------------------------------------------</v>
          </cell>
          <cell r="D420" t="str">
            <v>-------------------</v>
          </cell>
          <cell r="E420" t="str">
            <v>-</v>
          </cell>
          <cell r="F420" t="str">
            <v>-------------------</v>
          </cell>
          <cell r="G420" t="e">
            <v>#NAME?</v>
          </cell>
          <cell r="H420" t="str">
            <v>07AB - 1.00.01.068</v>
          </cell>
        </row>
        <row r="421">
          <cell r="A421" t="str">
            <v>_x000C_----------</v>
          </cell>
          <cell r="B421" t="str">
            <v>--</v>
          </cell>
          <cell r="C421" t="str">
            <v>-------------------------------------------------------------------</v>
          </cell>
          <cell r="D421" t="str">
            <v>-------------------</v>
          </cell>
          <cell r="E421" t="str">
            <v>-</v>
          </cell>
          <cell r="F421" t="str">
            <v>-------------------</v>
          </cell>
          <cell r="G421" t="str">
            <v>-------------------</v>
          </cell>
          <cell r="H421" t="str">
            <v>------ Página:</v>
          </cell>
          <cell r="J421">
            <v>6</v>
          </cell>
        </row>
        <row r="422">
          <cell r="A422" t="str">
            <v>Urucum Mine</v>
          </cell>
          <cell r="B422" t="str">
            <v>ra</v>
          </cell>
          <cell r="C422" t="str">
            <v>ção S.A</v>
          </cell>
          <cell r="H422" t="str">
            <v>Balancete</v>
          </cell>
        </row>
        <row r="423">
          <cell r="A423" t="str">
            <v>Período: 01</v>
          </cell>
          <cell r="B423" t="str">
            <v>/0</v>
          </cell>
          <cell r="C423" t="str">
            <v>5/2008 A 31/05/2008 -----------------------------------------------</v>
          </cell>
          <cell r="D423" t="str">
            <v>-------------------</v>
          </cell>
          <cell r="E423" t="str">
            <v>-</v>
          </cell>
          <cell r="F423" t="str">
            <v>-------------------</v>
          </cell>
          <cell r="G423" t="str">
            <v>-------------------</v>
          </cell>
          <cell r="H423" t="str">
            <v>03/06/2008 - 12:4</v>
          </cell>
          <cell r="I423">
            <v>8</v>
          </cell>
        </row>
        <row r="425">
          <cell r="A425" t="str">
            <v>Título</v>
          </cell>
          <cell r="D425" t="str">
            <v>Saldo Inicial</v>
          </cell>
          <cell r="F425" t="str">
            <v>Débito</v>
          </cell>
          <cell r="G425" t="str">
            <v>Crédito</v>
          </cell>
          <cell r="H425" t="str">
            <v>Saldo Final</v>
          </cell>
        </row>
        <row r="426">
          <cell r="A426" t="str">
            <v>-----------</v>
          </cell>
          <cell r="B426" t="str">
            <v>--</v>
          </cell>
          <cell r="C426" t="str">
            <v>-------------------------------------------------------------------</v>
          </cell>
          <cell r="D426" t="str">
            <v>-----------------</v>
          </cell>
          <cell r="F426" t="str">
            <v>------------------</v>
          </cell>
          <cell r="G426" t="str">
            <v>------------------</v>
          </cell>
          <cell r="H426" t="str">
            <v>-----------------</v>
          </cell>
        </row>
        <row r="427">
          <cell r="A427" t="str">
            <v>31.20.37.00</v>
          </cell>
          <cell r="B427" t="str">
            <v>-</v>
          </cell>
          <cell r="C427" t="str">
            <v>Pis S/Vendas - Mercado Interno</v>
          </cell>
          <cell r="D427">
            <v>210953.33</v>
          </cell>
          <cell r="E427" t="str">
            <v>D</v>
          </cell>
          <cell r="F427">
            <v>61444.87</v>
          </cell>
          <cell r="G427">
            <v>0</v>
          </cell>
          <cell r="H427">
            <v>272398.2</v>
          </cell>
          <cell r="I427" t="str">
            <v>D</v>
          </cell>
        </row>
        <row r="428">
          <cell r="A428" t="str">
            <v>31.20.37.01</v>
          </cell>
          <cell r="B428" t="str">
            <v>-</v>
          </cell>
          <cell r="C428" t="str">
            <v>Pis s/Vendas MI- Minerios</v>
          </cell>
          <cell r="D428">
            <v>210953.33</v>
          </cell>
          <cell r="E428" t="str">
            <v>D</v>
          </cell>
          <cell r="F428">
            <v>61444.87</v>
          </cell>
          <cell r="G428">
            <v>0</v>
          </cell>
          <cell r="H428">
            <v>272398.2</v>
          </cell>
          <cell r="I428" t="str">
            <v>D</v>
          </cell>
        </row>
        <row r="429">
          <cell r="A429" t="str">
            <v>31.20.45.00</v>
          </cell>
          <cell r="B429" t="str">
            <v>-</v>
          </cell>
          <cell r="C429" t="str">
            <v>Pis Vendas Cias do Grupo - M.I.</v>
          </cell>
          <cell r="D429">
            <v>170444.14</v>
          </cell>
          <cell r="E429" t="str">
            <v>D</v>
          </cell>
          <cell r="F429">
            <v>34273.660000000003</v>
          </cell>
          <cell r="G429">
            <v>49.5</v>
          </cell>
          <cell r="H429">
            <v>204668.3</v>
          </cell>
          <cell r="I429" t="str">
            <v>D</v>
          </cell>
        </row>
        <row r="430">
          <cell r="A430" t="str">
            <v>31.20.45.01</v>
          </cell>
          <cell r="B430" t="str">
            <v>-</v>
          </cell>
          <cell r="C430" t="str">
            <v>Pis Venda C.Grup MI- Minerios</v>
          </cell>
          <cell r="D430">
            <v>168737.89</v>
          </cell>
          <cell r="E430" t="str">
            <v>D</v>
          </cell>
          <cell r="F430">
            <v>33249.910000000003</v>
          </cell>
          <cell r="G430">
            <v>0</v>
          </cell>
          <cell r="H430">
            <v>201987.8</v>
          </cell>
          <cell r="I430" t="str">
            <v>D</v>
          </cell>
        </row>
        <row r="431">
          <cell r="A431" t="str">
            <v>31.20.45.02</v>
          </cell>
          <cell r="B431" t="str">
            <v>-</v>
          </cell>
          <cell r="C431" t="str">
            <v>Pis Venda C.Grup MI- Liga Mangan</v>
          </cell>
          <cell r="D431">
            <v>1706.25</v>
          </cell>
          <cell r="E431" t="str">
            <v>D</v>
          </cell>
          <cell r="F431">
            <v>1023.75</v>
          </cell>
          <cell r="G431">
            <v>0</v>
          </cell>
          <cell r="H431">
            <v>2730</v>
          </cell>
          <cell r="I431" t="str">
            <v>D</v>
          </cell>
        </row>
        <row r="432">
          <cell r="A432" t="str">
            <v>31.20.45.07</v>
          </cell>
          <cell r="B432" t="str">
            <v>-</v>
          </cell>
          <cell r="C432" t="str">
            <v>Pis Venda C.Grup MI- Outros</v>
          </cell>
          <cell r="D432">
            <v>0</v>
          </cell>
          <cell r="F432">
            <v>0</v>
          </cell>
          <cell r="G432">
            <v>49.5</v>
          </cell>
          <cell r="H432">
            <v>49.5</v>
          </cell>
          <cell r="I432" t="str">
            <v>C</v>
          </cell>
        </row>
        <row r="433">
          <cell r="A433" t="str">
            <v>31.20.49.00</v>
          </cell>
          <cell r="B433" t="str">
            <v>-</v>
          </cell>
          <cell r="C433" t="str">
            <v>Cofins S/Vendas - Merc Interno</v>
          </cell>
          <cell r="D433">
            <v>971665.29</v>
          </cell>
          <cell r="E433" t="str">
            <v>D</v>
          </cell>
          <cell r="F433">
            <v>283017.43</v>
          </cell>
          <cell r="G433">
            <v>0</v>
          </cell>
          <cell r="H433">
            <v>1254682.72</v>
          </cell>
          <cell r="I433" t="str">
            <v>D</v>
          </cell>
        </row>
        <row r="434">
          <cell r="A434" t="str">
            <v>31.20.49.01</v>
          </cell>
          <cell r="B434" t="str">
            <v>-</v>
          </cell>
          <cell r="C434" t="str">
            <v>Cofins s/Vendas MI-Minerios</v>
          </cell>
          <cell r="D434">
            <v>971665.29</v>
          </cell>
          <cell r="E434" t="str">
            <v>D</v>
          </cell>
          <cell r="F434">
            <v>283017.43</v>
          </cell>
          <cell r="G434">
            <v>0</v>
          </cell>
          <cell r="H434">
            <v>1254682.72</v>
          </cell>
          <cell r="I434" t="str">
            <v>D</v>
          </cell>
        </row>
        <row r="435">
          <cell r="A435" t="str">
            <v>31.20.57.00</v>
          </cell>
          <cell r="B435" t="str">
            <v>-</v>
          </cell>
          <cell r="C435" t="str">
            <v>Cofins Venda Cias do Grupo- M.I.</v>
          </cell>
          <cell r="D435">
            <v>785091.7</v>
          </cell>
          <cell r="E435" t="str">
            <v>D</v>
          </cell>
          <cell r="F435">
            <v>157867.79999999999</v>
          </cell>
          <cell r="G435">
            <v>228</v>
          </cell>
          <cell r="H435">
            <v>942731.5</v>
          </cell>
          <cell r="I435" t="str">
            <v>D</v>
          </cell>
        </row>
        <row r="436">
          <cell r="A436" t="str">
            <v>31.20.57.01</v>
          </cell>
          <cell r="B436" t="str">
            <v>-</v>
          </cell>
          <cell r="C436" t="str">
            <v>Cofins C.Grupo MI- Minerios</v>
          </cell>
          <cell r="D436">
            <v>777232.6</v>
          </cell>
          <cell r="E436" t="str">
            <v>D</v>
          </cell>
          <cell r="F436">
            <v>153152.34</v>
          </cell>
          <cell r="G436">
            <v>0</v>
          </cell>
          <cell r="H436">
            <v>930384.94</v>
          </cell>
          <cell r="I436" t="str">
            <v>D</v>
          </cell>
        </row>
        <row r="437">
          <cell r="A437" t="str">
            <v>31.20.57.02</v>
          </cell>
          <cell r="B437" t="str">
            <v>-</v>
          </cell>
          <cell r="C437" t="str">
            <v>Cofins C.Grupo MI- Liga Manganes</v>
          </cell>
          <cell r="D437">
            <v>7859.1</v>
          </cell>
          <cell r="E437" t="str">
            <v>D</v>
          </cell>
          <cell r="F437">
            <v>4715.46</v>
          </cell>
          <cell r="G437">
            <v>0</v>
          </cell>
          <cell r="H437">
            <v>12574.56</v>
          </cell>
          <cell r="I437" t="str">
            <v>D</v>
          </cell>
        </row>
        <row r="438">
          <cell r="A438" t="str">
            <v>31.20.57.07</v>
          </cell>
          <cell r="B438" t="str">
            <v>-</v>
          </cell>
          <cell r="C438" t="str">
            <v>Cofins C.Grupo MI- Outros</v>
          </cell>
          <cell r="D438">
            <v>0</v>
          </cell>
          <cell r="F438">
            <v>0</v>
          </cell>
          <cell r="G438">
            <v>228</v>
          </cell>
          <cell r="H438">
            <v>228</v>
          </cell>
          <cell r="I438" t="str">
            <v>C</v>
          </cell>
        </row>
        <row r="439">
          <cell r="A439" t="str">
            <v>36.00.00.00</v>
          </cell>
          <cell r="B439" t="str">
            <v>-</v>
          </cell>
          <cell r="C439" t="str">
            <v>Custo Operacional de Vendas</v>
          </cell>
          <cell r="D439">
            <v>30623225.489999998</v>
          </cell>
          <cell r="E439" t="str">
            <v>D</v>
          </cell>
          <cell r="F439">
            <v>7874303.29</v>
          </cell>
          <cell r="G439">
            <v>1070024.96</v>
          </cell>
          <cell r="H439">
            <v>37427503.82</v>
          </cell>
          <cell r="I439" t="str">
            <v>D</v>
          </cell>
        </row>
        <row r="440">
          <cell r="A440" t="str">
            <v>36.01.00.00</v>
          </cell>
          <cell r="B440" t="str">
            <v>-</v>
          </cell>
          <cell r="C440" t="str">
            <v>Custo Oper. de Vendas - Merc Int</v>
          </cell>
          <cell r="D440">
            <v>5336858.43</v>
          </cell>
          <cell r="E440" t="str">
            <v>D</v>
          </cell>
          <cell r="F440">
            <v>1037601.27</v>
          </cell>
          <cell r="G440">
            <v>1070024.96</v>
          </cell>
          <cell r="H440">
            <v>5304434.74</v>
          </cell>
          <cell r="I440" t="str">
            <v>D</v>
          </cell>
        </row>
        <row r="441">
          <cell r="A441" t="str">
            <v>36.01.01.00</v>
          </cell>
          <cell r="B441" t="str">
            <v>-</v>
          </cell>
          <cell r="C441" t="str">
            <v>Custo Oper. de Vendas - Merc.Int</v>
          </cell>
          <cell r="D441">
            <v>2069620.67</v>
          </cell>
          <cell r="E441" t="str">
            <v>D</v>
          </cell>
          <cell r="F441">
            <v>545261.31999999995</v>
          </cell>
          <cell r="G441">
            <v>1070024.96</v>
          </cell>
          <cell r="H441">
            <v>1544857.03</v>
          </cell>
          <cell r="I441" t="str">
            <v>D</v>
          </cell>
        </row>
        <row r="442">
          <cell r="A442" t="str">
            <v>36.01.01.01</v>
          </cell>
          <cell r="B442" t="str">
            <v>-</v>
          </cell>
          <cell r="C442" t="str">
            <v>Custo Op.Vendas MI-Minerios</v>
          </cell>
          <cell r="D442">
            <v>2055942.6</v>
          </cell>
          <cell r="E442" t="str">
            <v>D</v>
          </cell>
          <cell r="F442">
            <v>467762.01</v>
          </cell>
          <cell r="G442">
            <v>0</v>
          </cell>
          <cell r="H442">
            <v>2523704.61</v>
          </cell>
          <cell r="I442" t="str">
            <v>D</v>
          </cell>
        </row>
        <row r="443">
          <cell r="A443" t="str">
            <v>36.01.01.07</v>
          </cell>
          <cell r="B443" t="str">
            <v>-</v>
          </cell>
          <cell r="C443" t="str">
            <v>Custo Op.Vendas MI-Outros</v>
          </cell>
          <cell r="D443">
            <v>0</v>
          </cell>
          <cell r="F443">
            <v>70000</v>
          </cell>
          <cell r="G443">
            <v>70000</v>
          </cell>
          <cell r="H443">
            <v>0</v>
          </cell>
        </row>
        <row r="444">
          <cell r="A444" t="str">
            <v>36.01.01.83</v>
          </cell>
          <cell r="B444" t="str">
            <v>-</v>
          </cell>
          <cell r="C444" t="str">
            <v>Custo Complementar - Materiais</v>
          </cell>
          <cell r="D444">
            <v>31111.9</v>
          </cell>
          <cell r="E444" t="str">
            <v>D</v>
          </cell>
          <cell r="F444">
            <v>1694.7</v>
          </cell>
          <cell r="G444">
            <v>2024.96</v>
          </cell>
          <cell r="H444">
            <v>30781.64</v>
          </cell>
          <cell r="I444" t="str">
            <v>D</v>
          </cell>
        </row>
        <row r="445">
          <cell r="A445" t="str">
            <v>36.01.01.84</v>
          </cell>
          <cell r="B445" t="str">
            <v>-</v>
          </cell>
          <cell r="C445" t="str">
            <v>Custo Complementar - Energia Elétrica</v>
          </cell>
          <cell r="D445">
            <v>17433.830000000002</v>
          </cell>
          <cell r="E445" t="str">
            <v>C</v>
          </cell>
          <cell r="F445">
            <v>5804.61</v>
          </cell>
          <cell r="G445">
            <v>0</v>
          </cell>
          <cell r="H445">
            <v>11629.22</v>
          </cell>
          <cell r="I445" t="str">
            <v>C</v>
          </cell>
        </row>
        <row r="446">
          <cell r="A446" t="str">
            <v>36.01.01.97</v>
          </cell>
          <cell r="B446" t="str">
            <v>-</v>
          </cell>
          <cell r="C446" t="str">
            <v>Custo Complementar</v>
          </cell>
          <cell r="D446">
            <v>0</v>
          </cell>
          <cell r="F446">
            <v>0</v>
          </cell>
          <cell r="G446">
            <v>998000</v>
          </cell>
          <cell r="H446">
            <v>998000</v>
          </cell>
          <cell r="I446" t="str">
            <v>C</v>
          </cell>
        </row>
        <row r="447">
          <cell r="A447" t="str">
            <v>36.01.20.00</v>
          </cell>
          <cell r="B447" t="str">
            <v>-</v>
          </cell>
          <cell r="C447" t="str">
            <v>Custo Op.Vendas C.Grupo-Merc Int</v>
          </cell>
          <cell r="D447">
            <v>3183242.33</v>
          </cell>
          <cell r="E447" t="str">
            <v>D</v>
          </cell>
          <cell r="F447">
            <v>492339.95</v>
          </cell>
          <cell r="G447">
            <v>0</v>
          </cell>
          <cell r="H447">
            <v>3675582.28</v>
          </cell>
          <cell r="I447" t="str">
            <v>D</v>
          </cell>
        </row>
        <row r="448">
          <cell r="A448" t="str">
            <v>36.01.20.01</v>
          </cell>
          <cell r="B448" t="str">
            <v>-</v>
          </cell>
          <cell r="C448" t="str">
            <v>Custo Op.C.Grup MI-Minerios</v>
          </cell>
          <cell r="D448">
            <v>3006234.28</v>
          </cell>
          <cell r="E448" t="str">
            <v>D</v>
          </cell>
          <cell r="F448">
            <v>378579.77</v>
          </cell>
          <cell r="G448">
            <v>0</v>
          </cell>
          <cell r="H448">
            <v>3384814.05</v>
          </cell>
          <cell r="I448" t="str">
            <v>D</v>
          </cell>
        </row>
        <row r="449">
          <cell r="A449" t="str">
            <v>36.01.20.02</v>
          </cell>
          <cell r="B449" t="str">
            <v>-</v>
          </cell>
          <cell r="C449" t="str">
            <v>Custo Op.C.Grup MI-Ligas Mangan</v>
          </cell>
          <cell r="D449">
            <v>177008.05</v>
          </cell>
          <cell r="E449" t="str">
            <v>D</v>
          </cell>
          <cell r="F449">
            <v>113760.18</v>
          </cell>
          <cell r="G449">
            <v>0</v>
          </cell>
          <cell r="H449">
            <v>290768.23</v>
          </cell>
          <cell r="I449" t="str">
            <v>D</v>
          </cell>
        </row>
        <row r="450">
          <cell r="A450" t="str">
            <v>36.01.94.00</v>
          </cell>
          <cell r="B450" t="str">
            <v>-</v>
          </cell>
          <cell r="C450" t="str">
            <v>Prov.Estoque s/ Movim-Almoxarifado</v>
          </cell>
          <cell r="D450">
            <v>83995.43</v>
          </cell>
          <cell r="E450" t="str">
            <v>D</v>
          </cell>
          <cell r="F450">
            <v>0</v>
          </cell>
          <cell r="G450">
            <v>0</v>
          </cell>
          <cell r="H450">
            <v>83995.43</v>
          </cell>
          <cell r="I450" t="str">
            <v>D</v>
          </cell>
        </row>
        <row r="451">
          <cell r="A451" t="str">
            <v>36.01.94.01</v>
          </cell>
          <cell r="B451" t="str">
            <v>-</v>
          </cell>
          <cell r="C451" t="str">
            <v>Prov.Estoque s/ Movim-Almoxarifado</v>
          </cell>
          <cell r="D451">
            <v>83995.43</v>
          </cell>
          <cell r="E451" t="str">
            <v>D</v>
          </cell>
          <cell r="F451">
            <v>0</v>
          </cell>
          <cell r="G451">
            <v>0</v>
          </cell>
          <cell r="H451">
            <v>83995.43</v>
          </cell>
          <cell r="I451" t="str">
            <v>D</v>
          </cell>
        </row>
        <row r="452">
          <cell r="A452" t="str">
            <v>36.05.00.00</v>
          </cell>
          <cell r="B452" t="str">
            <v>-</v>
          </cell>
          <cell r="C452" t="str">
            <v>Custos Oper.de Vendas Grupo Cvrd</v>
          </cell>
          <cell r="D452">
            <v>12383907.17</v>
          </cell>
          <cell r="E452" t="str">
            <v>D</v>
          </cell>
          <cell r="F452">
            <v>1925379.96</v>
          </cell>
          <cell r="G452">
            <v>0</v>
          </cell>
          <cell r="H452">
            <v>14309287.130000001</v>
          </cell>
          <cell r="I452" t="str">
            <v>D</v>
          </cell>
        </row>
        <row r="453">
          <cell r="A453" t="str">
            <v>36.05.71.00</v>
          </cell>
          <cell r="B453" t="str">
            <v>-</v>
          </cell>
          <cell r="C453" t="str">
            <v>Custos Op.Venda Grp Cvrd-CVRDI</v>
          </cell>
          <cell r="D453">
            <v>12383907.17</v>
          </cell>
          <cell r="E453" t="str">
            <v>D</v>
          </cell>
          <cell r="F453">
            <v>1925379.96</v>
          </cell>
          <cell r="G453">
            <v>0</v>
          </cell>
          <cell r="H453">
            <v>14309287.130000001</v>
          </cell>
          <cell r="I453" t="str">
            <v>D</v>
          </cell>
        </row>
        <row r="454">
          <cell r="A454" t="str">
            <v>36.05.71.01</v>
          </cell>
          <cell r="B454" t="str">
            <v>-</v>
          </cell>
          <cell r="C454" t="str">
            <v>Custos Op.Venda Cvrd-CVRDI Minerios</v>
          </cell>
          <cell r="D454">
            <v>12383907.17</v>
          </cell>
          <cell r="E454" t="str">
            <v>D</v>
          </cell>
          <cell r="F454">
            <v>1925379.96</v>
          </cell>
          <cell r="G454">
            <v>0</v>
          </cell>
          <cell r="H454">
            <v>14309287.130000001</v>
          </cell>
          <cell r="I454" t="str">
            <v>D</v>
          </cell>
        </row>
        <row r="455">
          <cell r="A455" t="str">
            <v>36.10.00.00</v>
          </cell>
          <cell r="B455" t="str">
            <v>-</v>
          </cell>
          <cell r="C455" t="str">
            <v>Custo Operac. de Vendas Merc Ext</v>
          </cell>
          <cell r="D455">
            <v>12902459.890000001</v>
          </cell>
          <cell r="E455" t="str">
            <v>D</v>
          </cell>
          <cell r="F455">
            <v>4911322.0599999996</v>
          </cell>
          <cell r="G455">
            <v>0</v>
          </cell>
          <cell r="H455">
            <v>17813781.949999999</v>
          </cell>
          <cell r="I455" t="str">
            <v>D</v>
          </cell>
        </row>
        <row r="456">
          <cell r="A456" t="str">
            <v>36.10.01.00</v>
          </cell>
          <cell r="B456" t="str">
            <v>-</v>
          </cell>
          <cell r="C456" t="str">
            <v>Custo Operac de Vendas-Merc Ext</v>
          </cell>
          <cell r="D456">
            <v>12902459.890000001</v>
          </cell>
          <cell r="E456" t="str">
            <v>D</v>
          </cell>
          <cell r="F456">
            <v>4911322.0599999996</v>
          </cell>
          <cell r="G456">
            <v>0</v>
          </cell>
          <cell r="H456">
            <v>17813781.949999999</v>
          </cell>
          <cell r="I456" t="str">
            <v>D</v>
          </cell>
        </row>
        <row r="457">
          <cell r="A457" t="str">
            <v>36.10.01.01</v>
          </cell>
          <cell r="B457" t="str">
            <v>-</v>
          </cell>
          <cell r="C457" t="str">
            <v>Custo Op.Vendas ME-Minerios</v>
          </cell>
          <cell r="D457">
            <v>343390.2</v>
          </cell>
          <cell r="E457" t="str">
            <v>C</v>
          </cell>
          <cell r="F457">
            <v>0</v>
          </cell>
          <cell r="G457">
            <v>0</v>
          </cell>
          <cell r="H457">
            <v>343390.2</v>
          </cell>
          <cell r="I457" t="str">
            <v>C</v>
          </cell>
        </row>
        <row r="458">
          <cell r="A458" t="str">
            <v>36.10.01.02</v>
          </cell>
          <cell r="B458" t="str">
            <v>-</v>
          </cell>
          <cell r="C458" t="str">
            <v>Custo Op.Vendas ME-Liga Manganes</v>
          </cell>
          <cell r="D458">
            <v>13245850.09</v>
          </cell>
          <cell r="E458" t="str">
            <v>D</v>
          </cell>
          <cell r="F458">
            <v>4911322.0599999996</v>
          </cell>
          <cell r="G458">
            <v>0</v>
          </cell>
          <cell r="H458">
            <v>18157172.149999999</v>
          </cell>
          <cell r="I458" t="str">
            <v>D</v>
          </cell>
        </row>
        <row r="459">
          <cell r="A459" t="str">
            <v>38.00.00.00</v>
          </cell>
          <cell r="B459" t="str">
            <v>-</v>
          </cell>
          <cell r="C459" t="str">
            <v>Resultado Mensal</v>
          </cell>
          <cell r="D459">
            <v>37316520.5</v>
          </cell>
          <cell r="E459" t="str">
            <v>D</v>
          </cell>
          <cell r="F459">
            <v>0</v>
          </cell>
          <cell r="G459">
            <v>0</v>
          </cell>
          <cell r="H459">
            <v>37316520.5</v>
          </cell>
          <cell r="I459" t="str">
            <v>D</v>
          </cell>
        </row>
        <row r="460">
          <cell r="A460" t="str">
            <v>38.01.00.00</v>
          </cell>
          <cell r="B460" t="str">
            <v>-</v>
          </cell>
          <cell r="C460" t="str">
            <v>Resultado Mensal</v>
          </cell>
          <cell r="D460">
            <v>37316520.5</v>
          </cell>
          <cell r="E460" t="str">
            <v>D</v>
          </cell>
          <cell r="F460">
            <v>0</v>
          </cell>
          <cell r="G460">
            <v>0</v>
          </cell>
          <cell r="H460">
            <v>37316520.5</v>
          </cell>
          <cell r="I460" t="str">
            <v>D</v>
          </cell>
        </row>
        <row r="461">
          <cell r="A461" t="str">
            <v>38.01.01.00</v>
          </cell>
          <cell r="B461" t="str">
            <v>-</v>
          </cell>
          <cell r="C461" t="str">
            <v>Resultado Mensal</v>
          </cell>
          <cell r="D461">
            <v>37316520.5</v>
          </cell>
          <cell r="E461" t="str">
            <v>D</v>
          </cell>
          <cell r="F461">
            <v>0</v>
          </cell>
          <cell r="G461">
            <v>0</v>
          </cell>
          <cell r="H461">
            <v>37316520.5</v>
          </cell>
          <cell r="I461" t="str">
            <v>D</v>
          </cell>
        </row>
        <row r="462">
          <cell r="A462" t="str">
            <v>38.01.01.01</v>
          </cell>
          <cell r="B462" t="str">
            <v>-</v>
          </cell>
          <cell r="C462" t="str">
            <v>Resultado Mensal</v>
          </cell>
          <cell r="D462">
            <v>37316520.5</v>
          </cell>
          <cell r="E462" t="str">
            <v>D</v>
          </cell>
          <cell r="F462">
            <v>0</v>
          </cell>
          <cell r="G462">
            <v>0</v>
          </cell>
          <cell r="H462">
            <v>37316520.5</v>
          </cell>
          <cell r="I462" t="str">
            <v>D</v>
          </cell>
        </row>
        <row r="463">
          <cell r="A463" t="str">
            <v>40.00.00.00</v>
          </cell>
          <cell r="B463" t="str">
            <v>-</v>
          </cell>
          <cell r="C463" t="str">
            <v>Despesas Operacionais</v>
          </cell>
          <cell r="D463">
            <v>0</v>
          </cell>
          <cell r="F463">
            <v>5974157.1100000003</v>
          </cell>
          <cell r="G463">
            <v>950224.58</v>
          </cell>
          <cell r="H463">
            <v>5023932.53</v>
          </cell>
          <cell r="I463" t="str">
            <v>D</v>
          </cell>
        </row>
        <row r="464">
          <cell r="A464" t="str">
            <v>41.00.00.00</v>
          </cell>
          <cell r="B464" t="str">
            <v>-</v>
          </cell>
          <cell r="C464" t="str">
            <v>Despesas Operacionais</v>
          </cell>
          <cell r="D464">
            <v>13416809.16</v>
          </cell>
          <cell r="E464" t="str">
            <v>D</v>
          </cell>
          <cell r="F464">
            <v>5872857.9000000004</v>
          </cell>
          <cell r="G464">
            <v>881713.89</v>
          </cell>
          <cell r="H464">
            <v>18407953.170000002</v>
          </cell>
          <cell r="I464" t="str">
            <v>D</v>
          </cell>
        </row>
        <row r="465">
          <cell r="A465" t="str">
            <v>41.10.00.00</v>
          </cell>
          <cell r="B465" t="str">
            <v>-</v>
          </cell>
          <cell r="C465" t="str">
            <v>Pessoal</v>
          </cell>
          <cell r="D465">
            <v>35353.24</v>
          </cell>
          <cell r="E465" t="str">
            <v>D</v>
          </cell>
          <cell r="F465">
            <v>11850.78</v>
          </cell>
          <cell r="G465">
            <v>166.95</v>
          </cell>
          <cell r="H465">
            <v>47037.07</v>
          </cell>
          <cell r="I465" t="str">
            <v>D</v>
          </cell>
        </row>
        <row r="466">
          <cell r="A466" t="str">
            <v>41.10.01.00</v>
          </cell>
          <cell r="B466" t="str">
            <v>-</v>
          </cell>
          <cell r="C466" t="str">
            <v>Salarios</v>
          </cell>
          <cell r="D466">
            <v>19328.73</v>
          </cell>
          <cell r="E466" t="str">
            <v>D</v>
          </cell>
          <cell r="F466">
            <v>5459.17</v>
          </cell>
          <cell r="G466">
            <v>0</v>
          </cell>
          <cell r="H466">
            <v>24787.9</v>
          </cell>
          <cell r="I466" t="str">
            <v>D</v>
          </cell>
        </row>
        <row r="467">
          <cell r="A467" t="str">
            <v>41.10.01.01</v>
          </cell>
          <cell r="B467" t="str">
            <v>-</v>
          </cell>
          <cell r="C467" t="str">
            <v>Salarios</v>
          </cell>
          <cell r="D467">
            <v>19328.73</v>
          </cell>
          <cell r="E467" t="str">
            <v>D</v>
          </cell>
          <cell r="F467">
            <v>5459.17</v>
          </cell>
          <cell r="G467">
            <v>0</v>
          </cell>
          <cell r="H467">
            <v>24787.9</v>
          </cell>
          <cell r="I467" t="str">
            <v>D</v>
          </cell>
        </row>
        <row r="468">
          <cell r="A468" t="str">
            <v>41.10.04.00</v>
          </cell>
          <cell r="B468" t="str">
            <v>-</v>
          </cell>
          <cell r="C468" t="str">
            <v>Serv. Extraordinario/Adicionais</v>
          </cell>
          <cell r="D468">
            <v>309.55</v>
          </cell>
          <cell r="E468" t="str">
            <v>D</v>
          </cell>
          <cell r="F468">
            <v>314.62</v>
          </cell>
          <cell r="G468">
            <v>0</v>
          </cell>
          <cell r="H468">
            <v>624.16999999999996</v>
          </cell>
          <cell r="I468" t="str">
            <v>D</v>
          </cell>
        </row>
        <row r="469">
          <cell r="A469" t="str">
            <v>41.10.04.01</v>
          </cell>
          <cell r="B469" t="str">
            <v>-</v>
          </cell>
          <cell r="C469" t="str">
            <v>Horas Extras Dias Uteis</v>
          </cell>
          <cell r="D469">
            <v>309.55</v>
          </cell>
          <cell r="E469" t="str">
            <v>D</v>
          </cell>
          <cell r="F469">
            <v>314.62</v>
          </cell>
          <cell r="G469">
            <v>0</v>
          </cell>
          <cell r="H469">
            <v>624.16999999999996</v>
          </cell>
          <cell r="I469" t="str">
            <v>D</v>
          </cell>
        </row>
        <row r="470">
          <cell r="A470" t="str">
            <v>41.10.06.00</v>
          </cell>
          <cell r="B470" t="str">
            <v>-</v>
          </cell>
          <cell r="C470" t="str">
            <v>Adicionais por Acordo</v>
          </cell>
          <cell r="D470">
            <v>0</v>
          </cell>
          <cell r="F470">
            <v>18.920000000000002</v>
          </cell>
          <cell r="G470">
            <v>0</v>
          </cell>
          <cell r="H470">
            <v>18.920000000000002</v>
          </cell>
          <cell r="I470" t="str">
            <v>D</v>
          </cell>
        </row>
        <row r="471">
          <cell r="A471" t="str">
            <v>41.10.06.01</v>
          </cell>
          <cell r="B471" t="str">
            <v>-</v>
          </cell>
          <cell r="C471" t="str">
            <v>Adicionais de Turno</v>
          </cell>
          <cell r="D471">
            <v>0</v>
          </cell>
          <cell r="F471">
            <v>18.920000000000002</v>
          </cell>
          <cell r="G471">
            <v>0</v>
          </cell>
          <cell r="H471">
            <v>18.920000000000002</v>
          </cell>
          <cell r="I471" t="str">
            <v>D</v>
          </cell>
        </row>
        <row r="472">
          <cell r="A472" t="str">
            <v>41.10.25.00</v>
          </cell>
          <cell r="B472" t="str">
            <v>-</v>
          </cell>
          <cell r="C472" t="str">
            <v>Beneficios Legais</v>
          </cell>
          <cell r="D472">
            <v>4113.34</v>
          </cell>
          <cell r="E472" t="str">
            <v>D</v>
          </cell>
          <cell r="F472">
            <v>2191.75</v>
          </cell>
          <cell r="G472">
            <v>0</v>
          </cell>
          <cell r="H472">
            <v>6305.09</v>
          </cell>
          <cell r="I472" t="str">
            <v>D</v>
          </cell>
        </row>
        <row r="473">
          <cell r="A473" t="str">
            <v>41.10.25.01</v>
          </cell>
          <cell r="B473" t="str">
            <v>-</v>
          </cell>
          <cell r="C473" t="str">
            <v>Ferias</v>
          </cell>
          <cell r="D473">
            <v>2315.09</v>
          </cell>
          <cell r="E473" t="str">
            <v>D</v>
          </cell>
          <cell r="F473">
            <v>1382.42</v>
          </cell>
          <cell r="G473">
            <v>0</v>
          </cell>
          <cell r="H473">
            <v>3697.51</v>
          </cell>
          <cell r="I473" t="str">
            <v>D</v>
          </cell>
        </row>
        <row r="474">
          <cell r="A474" t="str">
            <v>41.10.25.03</v>
          </cell>
          <cell r="B474" t="str">
            <v>-</v>
          </cell>
          <cell r="C474" t="str">
            <v>13 Salario</v>
          </cell>
          <cell r="D474">
            <v>1736.34</v>
          </cell>
          <cell r="E474" t="str">
            <v>D</v>
          </cell>
          <cell r="F474">
            <v>742.63</v>
          </cell>
          <cell r="G474">
            <v>0</v>
          </cell>
          <cell r="H474">
            <v>2478.9699999999998</v>
          </cell>
          <cell r="I474" t="str">
            <v>D</v>
          </cell>
        </row>
        <row r="475">
          <cell r="A475" t="str">
            <v>41.10.25.05</v>
          </cell>
          <cell r="B475" t="str">
            <v>-</v>
          </cell>
          <cell r="C475" t="str">
            <v>Outros Beneficios Legais</v>
          </cell>
          <cell r="D475">
            <v>61.91</v>
          </cell>
          <cell r="E475" t="str">
            <v>D</v>
          </cell>
          <cell r="F475">
            <v>66.7</v>
          </cell>
          <cell r="G475">
            <v>0</v>
          </cell>
          <cell r="H475">
            <v>128.61000000000001</v>
          </cell>
          <cell r="I475" t="str">
            <v>D</v>
          </cell>
        </row>
        <row r="476">
          <cell r="A476" t="str">
            <v>41.10.30.00</v>
          </cell>
          <cell r="B476" t="str">
            <v>-</v>
          </cell>
          <cell r="C476" t="str">
            <v>Beneficio Empresa</v>
          </cell>
          <cell r="D476">
            <v>381.04</v>
          </cell>
          <cell r="E476" t="str">
            <v>C</v>
          </cell>
          <cell r="F476">
            <v>0</v>
          </cell>
          <cell r="G476">
            <v>142.44999999999999</v>
          </cell>
          <cell r="H476">
            <v>523.49</v>
          </cell>
          <cell r="I476" t="str">
            <v>C</v>
          </cell>
        </row>
        <row r="477">
          <cell r="A477" t="str">
            <v>41.10.30.01</v>
          </cell>
          <cell r="B477" t="str">
            <v>-</v>
          </cell>
          <cell r="C477" t="str">
            <v>Assist.Medica/Hospit/Odontolog</v>
          </cell>
          <cell r="D477">
            <v>381.04</v>
          </cell>
          <cell r="E477" t="str">
            <v>C</v>
          </cell>
          <cell r="F477">
            <v>0</v>
          </cell>
          <cell r="G477">
            <v>142.44999999999999</v>
          </cell>
          <cell r="H477">
            <v>523.49</v>
          </cell>
          <cell r="I477" t="str">
            <v>C</v>
          </cell>
        </row>
        <row r="478">
          <cell r="A478" t="str">
            <v>41.10.35.00</v>
          </cell>
          <cell r="B478" t="str">
            <v>-</v>
          </cell>
          <cell r="C478" t="str">
            <v>Reembolso Educacional</v>
          </cell>
          <cell r="D478">
            <v>1653.86</v>
          </cell>
          <cell r="E478" t="str">
            <v>D</v>
          </cell>
          <cell r="F478">
            <v>136.80000000000001</v>
          </cell>
          <cell r="G478">
            <v>0</v>
          </cell>
          <cell r="H478">
            <v>1790.66</v>
          </cell>
          <cell r="I478" t="str">
            <v>D</v>
          </cell>
        </row>
        <row r="479">
          <cell r="A479" t="str">
            <v>41.10.35.01</v>
          </cell>
          <cell r="B479" t="str">
            <v>-</v>
          </cell>
          <cell r="C479" t="str">
            <v>Reembolso Educacao - Empregados</v>
          </cell>
          <cell r="D479">
            <v>653.86</v>
          </cell>
          <cell r="E479" t="str">
            <v>D</v>
          </cell>
          <cell r="F479">
            <v>136.80000000000001</v>
          </cell>
          <cell r="G479">
            <v>0</v>
          </cell>
          <cell r="H479">
            <v>790.66</v>
          </cell>
          <cell r="I479" t="str">
            <v>D</v>
          </cell>
        </row>
        <row r="480">
          <cell r="A480" t="str">
            <v>41.10.35.03</v>
          </cell>
          <cell r="B480" t="str">
            <v>-</v>
          </cell>
          <cell r="C480" t="str">
            <v>Material Escolar</v>
          </cell>
          <cell r="D480">
            <v>1000</v>
          </cell>
          <cell r="E480" t="str">
            <v>D</v>
          </cell>
          <cell r="F480">
            <v>0</v>
          </cell>
          <cell r="G480">
            <v>0</v>
          </cell>
          <cell r="H480">
            <v>1000</v>
          </cell>
          <cell r="I480" t="str">
            <v>D</v>
          </cell>
        </row>
        <row r="481">
          <cell r="A481" t="str">
            <v>41.10.42.00</v>
          </cell>
          <cell r="B481" t="str">
            <v>-</v>
          </cell>
          <cell r="C481" t="str">
            <v>Ticket</v>
          </cell>
          <cell r="D481">
            <v>98</v>
          </cell>
          <cell r="E481" t="str">
            <v>C</v>
          </cell>
          <cell r="F481">
            <v>0</v>
          </cell>
          <cell r="G481">
            <v>24.5</v>
          </cell>
          <cell r="H481">
            <v>122.5</v>
          </cell>
          <cell r="I481" t="str">
            <v>C</v>
          </cell>
        </row>
        <row r="482">
          <cell r="A482" t="str">
            <v>41.10.42.01</v>
          </cell>
          <cell r="B482" t="str">
            <v>-</v>
          </cell>
          <cell r="C482" t="str">
            <v>Ticket</v>
          </cell>
          <cell r="D482">
            <v>98</v>
          </cell>
          <cell r="E482" t="str">
            <v>C</v>
          </cell>
          <cell r="F482">
            <v>0</v>
          </cell>
          <cell r="G482">
            <v>24.5</v>
          </cell>
          <cell r="H482">
            <v>122.5</v>
          </cell>
          <cell r="I482" t="str">
            <v>C</v>
          </cell>
        </row>
        <row r="483">
          <cell r="A483" t="str">
            <v>41.10.47.00</v>
          </cell>
          <cell r="B483" t="str">
            <v>-</v>
          </cell>
          <cell r="C483" t="str">
            <v>Outros Beneficios</v>
          </cell>
          <cell r="D483">
            <v>1135.9100000000001</v>
          </cell>
          <cell r="E483" t="str">
            <v>D</v>
          </cell>
          <cell r="F483">
            <v>383.52</v>
          </cell>
          <cell r="G483">
            <v>0</v>
          </cell>
          <cell r="H483">
            <v>1519.43</v>
          </cell>
          <cell r="I483" t="str">
            <v>D</v>
          </cell>
        </row>
        <row r="484">
          <cell r="A484" t="str">
            <v>41.10.47.99</v>
          </cell>
          <cell r="B484" t="str">
            <v>-</v>
          </cell>
          <cell r="C484" t="str">
            <v>Demais Beneficios da Empresa</v>
          </cell>
          <cell r="D484">
            <v>1135.9100000000001</v>
          </cell>
          <cell r="E484" t="str">
            <v>D</v>
          </cell>
          <cell r="F484">
            <v>383.52</v>
          </cell>
          <cell r="G484">
            <v>0</v>
          </cell>
          <cell r="H484">
            <v>1519.43</v>
          </cell>
          <cell r="I484" t="str">
            <v>D</v>
          </cell>
        </row>
        <row r="485">
          <cell r="A485" t="str">
            <v>41.10.60.00</v>
          </cell>
          <cell r="B485" t="str">
            <v>-</v>
          </cell>
          <cell r="C485" t="str">
            <v>Contribuicao Previdencia Social</v>
          </cell>
          <cell r="D485">
            <v>6853.44</v>
          </cell>
          <cell r="E485" t="str">
            <v>D</v>
          </cell>
          <cell r="F485">
            <v>2409.9899999999998</v>
          </cell>
          <cell r="G485">
            <v>0</v>
          </cell>
          <cell r="H485">
            <v>9263.43</v>
          </cell>
          <cell r="I485" t="str">
            <v>D</v>
          </cell>
        </row>
        <row r="486">
          <cell r="A486" t="str">
            <v>41.10.60.01</v>
          </cell>
          <cell r="B486" t="str">
            <v>-</v>
          </cell>
          <cell r="C486" t="str">
            <v>Contribuicao Previdencia Social</v>
          </cell>
          <cell r="D486">
            <v>6000.79</v>
          </cell>
          <cell r="E486" t="str">
            <v>D</v>
          </cell>
          <cell r="F486">
            <v>1797.97</v>
          </cell>
          <cell r="G486">
            <v>0</v>
          </cell>
          <cell r="H486">
            <v>7798.76</v>
          </cell>
          <cell r="I486" t="str">
            <v>D</v>
          </cell>
        </row>
        <row r="487">
          <cell r="A487" t="str">
            <v>41.10.60.02</v>
          </cell>
          <cell r="B487" t="str">
            <v>-</v>
          </cell>
          <cell r="C487" t="str">
            <v>Inss Ferias</v>
          </cell>
          <cell r="D487">
            <v>352.6</v>
          </cell>
          <cell r="E487" t="str">
            <v>D</v>
          </cell>
          <cell r="F487">
            <v>398.13</v>
          </cell>
          <cell r="G487">
            <v>0</v>
          </cell>
          <cell r="H487">
            <v>750.73</v>
          </cell>
          <cell r="I487" t="str">
            <v>D</v>
          </cell>
        </row>
        <row r="488">
          <cell r="A488" t="str">
            <v>41.10.60.03</v>
          </cell>
          <cell r="B488" t="str">
            <v>-</v>
          </cell>
          <cell r="C488" t="str">
            <v>Inss S/Decimo Terceiro Salario</v>
          </cell>
          <cell r="D488">
            <v>500.05</v>
          </cell>
          <cell r="E488" t="str">
            <v>D</v>
          </cell>
          <cell r="F488">
            <v>213.89</v>
          </cell>
          <cell r="G488">
            <v>0</v>
          </cell>
          <cell r="H488">
            <v>713.94</v>
          </cell>
          <cell r="I488" t="str">
            <v>D</v>
          </cell>
        </row>
        <row r="489">
          <cell r="A489" t="str">
            <v>41.10.62.00</v>
          </cell>
          <cell r="B489" t="str">
            <v>-</v>
          </cell>
          <cell r="C489" t="str">
            <v>Contribuicao Fgts</v>
          </cell>
          <cell r="D489">
            <v>1903.69</v>
          </cell>
          <cell r="E489" t="str">
            <v>D</v>
          </cell>
          <cell r="F489">
            <v>669.43</v>
          </cell>
          <cell r="G489">
            <v>0</v>
          </cell>
          <cell r="H489">
            <v>2573.12</v>
          </cell>
          <cell r="I489" t="str">
            <v>D</v>
          </cell>
        </row>
        <row r="490">
          <cell r="A490" t="str">
            <v>41.10.62.01</v>
          </cell>
          <cell r="B490" t="str">
            <v>-</v>
          </cell>
          <cell r="C490" t="str">
            <v>Contribuicao Fgts</v>
          </cell>
          <cell r="D490">
            <v>1666.86</v>
          </cell>
          <cell r="E490" t="str">
            <v>D</v>
          </cell>
          <cell r="F490">
            <v>499.43</v>
          </cell>
          <cell r="G490">
            <v>0</v>
          </cell>
          <cell r="H490">
            <v>2166.29</v>
          </cell>
          <cell r="I490" t="str">
            <v>D</v>
          </cell>
        </row>
        <row r="491">
          <cell r="A491" t="str">
            <v>41.10.62.02</v>
          </cell>
          <cell r="B491" t="str">
            <v>-</v>
          </cell>
          <cell r="C491" t="str">
            <v>Fgts Ferias</v>
          </cell>
          <cell r="D491">
            <v>97.94</v>
          </cell>
          <cell r="E491" t="str">
            <v>D</v>
          </cell>
          <cell r="F491">
            <v>110.59</v>
          </cell>
          <cell r="G491">
            <v>0</v>
          </cell>
          <cell r="H491">
            <v>208.53</v>
          </cell>
          <cell r="I491" t="str">
            <v>D</v>
          </cell>
        </row>
        <row r="492">
          <cell r="A492" t="str">
            <v>41.10.62.03</v>
          </cell>
          <cell r="B492" t="str">
            <v>-</v>
          </cell>
          <cell r="C492" t="str">
            <v>Fgts S/Decimo Terceiro Salario</v>
          </cell>
          <cell r="D492">
            <v>138.88999999999999</v>
          </cell>
          <cell r="E492" t="str">
            <v>D</v>
          </cell>
          <cell r="F492">
            <v>59.41</v>
          </cell>
          <cell r="G492">
            <v>0</v>
          </cell>
          <cell r="H492">
            <v>198.3</v>
          </cell>
          <cell r="I492" t="str">
            <v>D</v>
          </cell>
        </row>
        <row r="493">
          <cell r="A493" t="str">
            <v>41.10.65.00</v>
          </cell>
          <cell r="B493" t="str">
            <v>-</v>
          </cell>
          <cell r="C493" t="str">
            <v>Contribuic Previdenc Complement</v>
          </cell>
          <cell r="D493">
            <v>533.76</v>
          </cell>
          <cell r="E493" t="str">
            <v>D</v>
          </cell>
          <cell r="F493">
            <v>266.58</v>
          </cell>
          <cell r="G493">
            <v>0</v>
          </cell>
          <cell r="H493">
            <v>800.34</v>
          </cell>
          <cell r="I493" t="str">
            <v>D</v>
          </cell>
        </row>
        <row r="494">
          <cell r="A494" t="str">
            <v>41.10.65.01</v>
          </cell>
          <cell r="B494" t="str">
            <v>-</v>
          </cell>
          <cell r="C494" t="str">
            <v>Contribuic Ordinaria Valiaprev</v>
          </cell>
          <cell r="D494">
            <v>533.76</v>
          </cell>
          <cell r="E494" t="str">
            <v>D</v>
          </cell>
          <cell r="F494">
            <v>266.58</v>
          </cell>
          <cell r="G494">
            <v>0</v>
          </cell>
          <cell r="H494">
            <v>800.34</v>
          </cell>
          <cell r="I494" t="str">
            <v>D</v>
          </cell>
        </row>
        <row r="495">
          <cell r="A495" t="str">
            <v>41.20.00.00</v>
          </cell>
          <cell r="B495" t="str">
            <v>-</v>
          </cell>
          <cell r="C495" t="str">
            <v>Despesas com Vendas</v>
          </cell>
          <cell r="D495">
            <v>7458613.2000000002</v>
          </cell>
          <cell r="E495" t="str">
            <v>D</v>
          </cell>
          <cell r="F495">
            <v>2867615</v>
          </cell>
          <cell r="G495">
            <v>689767.14</v>
          </cell>
          <cell r="H495">
            <v>9636461.0600000005</v>
          </cell>
          <cell r="I495" t="str">
            <v>D</v>
          </cell>
        </row>
        <row r="496">
          <cell r="A496" t="str">
            <v>41.20.01.00</v>
          </cell>
          <cell r="B496" t="str">
            <v>-</v>
          </cell>
          <cell r="C496" t="str">
            <v>Despesas com Vendas Merc Interno</v>
          </cell>
          <cell r="D496">
            <v>3843231.49</v>
          </cell>
          <cell r="E496" t="str">
            <v>D</v>
          </cell>
          <cell r="F496">
            <v>1392119.48</v>
          </cell>
          <cell r="G496">
            <v>210455.82</v>
          </cell>
          <cell r="H496">
            <v>5024895.1500000004</v>
          </cell>
          <cell r="I496" t="str">
            <v>D</v>
          </cell>
        </row>
        <row r="497">
          <cell r="A497" t="str">
            <v>41.20.01.03</v>
          </cell>
          <cell r="B497" t="str">
            <v>-</v>
          </cell>
          <cell r="C497" t="str">
            <v>Desp Vend.MI-Fretes Carretos</v>
          </cell>
          <cell r="D497">
            <v>364586.52</v>
          </cell>
          <cell r="E497" t="str">
            <v>D</v>
          </cell>
          <cell r="F497">
            <v>50268.76</v>
          </cell>
          <cell r="G497">
            <v>47594.84</v>
          </cell>
          <cell r="H497">
            <v>367260.44</v>
          </cell>
          <cell r="I497" t="str">
            <v>D</v>
          </cell>
        </row>
        <row r="498">
          <cell r="A498" t="str">
            <v>41.20.01.04</v>
          </cell>
          <cell r="B498" t="str">
            <v>-</v>
          </cell>
          <cell r="C498" t="str">
            <v>Desp Vend.MI-Fretes Ferroviarios</v>
          </cell>
          <cell r="D498">
            <v>2715199.42</v>
          </cell>
          <cell r="E498" t="str">
            <v>D</v>
          </cell>
          <cell r="F498">
            <v>924560.01</v>
          </cell>
          <cell r="G498">
            <v>0</v>
          </cell>
          <cell r="H498">
            <v>3639759.43</v>
          </cell>
          <cell r="I498" t="str">
            <v>D</v>
          </cell>
        </row>
        <row r="499">
          <cell r="A499" t="str">
            <v>41.20.01.09</v>
          </cell>
          <cell r="B499" t="str">
            <v>-</v>
          </cell>
          <cell r="C499" t="str">
            <v>Desp Vend.MI-Viagens e Estadias</v>
          </cell>
          <cell r="D499">
            <v>763445.55</v>
          </cell>
          <cell r="E499" t="str">
            <v>D</v>
          </cell>
          <cell r="F499">
            <v>417290.71</v>
          </cell>
          <cell r="G499">
            <v>162860.98000000001</v>
          </cell>
          <cell r="H499">
            <v>1017875.28</v>
          </cell>
          <cell r="I499" t="str">
            <v>D</v>
          </cell>
        </row>
        <row r="500">
          <cell r="A500" t="str">
            <v>41.20.10.00</v>
          </cell>
          <cell r="B500" t="str">
            <v>-</v>
          </cell>
          <cell r="C500" t="str">
            <v>Desp c/ Vendas Mercado Externo</v>
          </cell>
          <cell r="D500">
            <v>3615381.71</v>
          </cell>
          <cell r="E500" t="str">
            <v>D</v>
          </cell>
          <cell r="F500">
            <v>1475495.52</v>
          </cell>
          <cell r="G500">
            <v>479311.32</v>
          </cell>
          <cell r="H500">
            <v>4611565.91</v>
          </cell>
          <cell r="I500" t="str">
            <v>D</v>
          </cell>
        </row>
        <row r="501">
          <cell r="A501" t="str">
            <v>41.20.10.03</v>
          </cell>
          <cell r="B501" t="str">
            <v>-</v>
          </cell>
          <cell r="C501" t="str">
            <v>Desp Vend.ME-Comissoes de Agente</v>
          </cell>
          <cell r="D501">
            <v>55822.26</v>
          </cell>
          <cell r="E501" t="str">
            <v>D</v>
          </cell>
          <cell r="F501">
            <v>0</v>
          </cell>
          <cell r="G501">
            <v>0</v>
          </cell>
          <cell r="H501">
            <v>55822.26</v>
          </cell>
          <cell r="I501" t="str">
            <v>D</v>
          </cell>
        </row>
        <row r="502">
          <cell r="A502" t="str">
            <v>41.20.10.07</v>
          </cell>
          <cell r="B502" t="str">
            <v>-</v>
          </cell>
          <cell r="C502" t="str">
            <v>Desp Vend.ME-Portuarias/Estivas</v>
          </cell>
          <cell r="D502">
            <v>1566461.8</v>
          </cell>
          <cell r="E502" t="str">
            <v>D</v>
          </cell>
          <cell r="F502">
            <v>386247.51</v>
          </cell>
          <cell r="G502">
            <v>0</v>
          </cell>
          <cell r="H502">
            <v>1952709.31</v>
          </cell>
          <cell r="I502" t="str">
            <v>D</v>
          </cell>
        </row>
        <row r="504">
          <cell r="A504" t="str">
            <v>-----------</v>
          </cell>
          <cell r="B504" t="str">
            <v>--</v>
          </cell>
          <cell r="C504" t="str">
            <v>-------------------------------------------------------------------</v>
          </cell>
          <cell r="D504" t="str">
            <v>-------------------</v>
          </cell>
          <cell r="E504" t="str">
            <v>-</v>
          </cell>
          <cell r="F504" t="str">
            <v>-------------------</v>
          </cell>
          <cell r="G504" t="e">
            <v>#NAME?</v>
          </cell>
          <cell r="H504" t="str">
            <v>07AB - 1.00.01.068</v>
          </cell>
        </row>
        <row r="505">
          <cell r="A505" t="str">
            <v>_x000C_----------</v>
          </cell>
          <cell r="B505" t="str">
            <v>--</v>
          </cell>
          <cell r="C505" t="str">
            <v>-------------------------------------------------------------------</v>
          </cell>
          <cell r="D505" t="str">
            <v>-------------------</v>
          </cell>
          <cell r="E505" t="str">
            <v>-</v>
          </cell>
          <cell r="F505" t="str">
            <v>-------------------</v>
          </cell>
          <cell r="G505" t="str">
            <v>-------------------</v>
          </cell>
          <cell r="H505" t="str">
            <v>------ Página:</v>
          </cell>
          <cell r="J505">
            <v>7</v>
          </cell>
        </row>
        <row r="506">
          <cell r="A506" t="str">
            <v>Urucum Mine</v>
          </cell>
          <cell r="B506" t="str">
            <v>ra</v>
          </cell>
          <cell r="C506" t="str">
            <v>ção S.A</v>
          </cell>
          <cell r="H506" t="str">
            <v>Balancete</v>
          </cell>
        </row>
        <row r="507">
          <cell r="A507" t="str">
            <v>Período: 01</v>
          </cell>
          <cell r="B507" t="str">
            <v>/0</v>
          </cell>
          <cell r="C507" t="str">
            <v>5/2008 A 31/05/2008 -----------------------------------------------</v>
          </cell>
          <cell r="D507" t="str">
            <v>-------------------</v>
          </cell>
          <cell r="E507" t="str">
            <v>-</v>
          </cell>
          <cell r="F507" t="str">
            <v>-------------------</v>
          </cell>
          <cell r="G507" t="str">
            <v>-------------------</v>
          </cell>
          <cell r="H507" t="str">
            <v>03/06/2008 - 12:4</v>
          </cell>
          <cell r="I507">
            <v>8</v>
          </cell>
        </row>
        <row r="509">
          <cell r="A509" t="str">
            <v>Título</v>
          </cell>
          <cell r="D509" t="str">
            <v>Saldo Inicial</v>
          </cell>
          <cell r="F509" t="str">
            <v>Débito</v>
          </cell>
          <cell r="G509" t="str">
            <v>Crédito</v>
          </cell>
          <cell r="H509" t="str">
            <v>Saldo Final</v>
          </cell>
        </row>
        <row r="510">
          <cell r="A510" t="str">
            <v>-----------</v>
          </cell>
          <cell r="B510" t="str">
            <v>--</v>
          </cell>
          <cell r="C510" t="str">
            <v>-------------------------------------------------------------------</v>
          </cell>
          <cell r="D510" t="str">
            <v>-----------------</v>
          </cell>
          <cell r="F510" t="str">
            <v>------------------</v>
          </cell>
          <cell r="G510" t="str">
            <v>------------------</v>
          </cell>
          <cell r="H510" t="str">
            <v>-----------------</v>
          </cell>
        </row>
        <row r="511">
          <cell r="A511" t="str">
            <v>41.20.10.08</v>
          </cell>
          <cell r="B511" t="str">
            <v>-</v>
          </cell>
          <cell r="C511" t="str">
            <v>Desp Vend.ME-Fretes Maritimos</v>
          </cell>
          <cell r="D511">
            <v>142906.14000000001</v>
          </cell>
          <cell r="E511" t="str">
            <v>D</v>
          </cell>
          <cell r="F511">
            <v>0</v>
          </cell>
          <cell r="G511">
            <v>0</v>
          </cell>
          <cell r="H511">
            <v>142906.14000000001</v>
          </cell>
          <cell r="I511" t="str">
            <v>D</v>
          </cell>
        </row>
        <row r="512">
          <cell r="A512" t="str">
            <v>41.20.10.09</v>
          </cell>
          <cell r="B512" t="str">
            <v>-</v>
          </cell>
          <cell r="C512" t="str">
            <v>Desp Vend.ME-Fretes Rodoviarios</v>
          </cell>
          <cell r="D512">
            <v>1797926.35</v>
          </cell>
          <cell r="E512" t="str">
            <v>D</v>
          </cell>
          <cell r="F512">
            <v>1059893.1100000001</v>
          </cell>
          <cell r="G512">
            <v>479311.32</v>
          </cell>
          <cell r="H512">
            <v>2378508.14</v>
          </cell>
          <cell r="I512" t="str">
            <v>D</v>
          </cell>
        </row>
        <row r="513">
          <cell r="A513" t="str">
            <v>41.20.10.12</v>
          </cell>
          <cell r="B513" t="str">
            <v>-</v>
          </cell>
          <cell r="C513" t="str">
            <v>Desp Vend.ME-Serv Terc P.Fisica</v>
          </cell>
          <cell r="D513">
            <v>7011</v>
          </cell>
          <cell r="E513" t="str">
            <v>D</v>
          </cell>
          <cell r="F513">
            <v>2565</v>
          </cell>
          <cell r="G513">
            <v>0</v>
          </cell>
          <cell r="H513">
            <v>9576</v>
          </cell>
          <cell r="I513" t="str">
            <v>D</v>
          </cell>
        </row>
        <row r="514">
          <cell r="A514" t="str">
            <v>41.20.10.13</v>
          </cell>
          <cell r="B514" t="str">
            <v>-</v>
          </cell>
          <cell r="C514" t="str">
            <v>Desp Vend.ME-Serv Terc P.Juridic</v>
          </cell>
          <cell r="D514">
            <v>41321.160000000003</v>
          </cell>
          <cell r="E514" t="str">
            <v>D</v>
          </cell>
          <cell r="F514">
            <v>26789.9</v>
          </cell>
          <cell r="G514">
            <v>0</v>
          </cell>
          <cell r="H514">
            <v>68111.06</v>
          </cell>
          <cell r="I514" t="str">
            <v>D</v>
          </cell>
        </row>
        <row r="515">
          <cell r="A515" t="str">
            <v>41.20.10.99</v>
          </cell>
          <cell r="B515" t="str">
            <v>-</v>
          </cell>
          <cell r="C515" t="str">
            <v>Outras Despesas com Vendas ME</v>
          </cell>
          <cell r="D515">
            <v>3933</v>
          </cell>
          <cell r="E515" t="str">
            <v>D</v>
          </cell>
          <cell r="F515">
            <v>0</v>
          </cell>
          <cell r="G515">
            <v>0</v>
          </cell>
          <cell r="H515">
            <v>3933</v>
          </cell>
          <cell r="I515" t="str">
            <v>D</v>
          </cell>
        </row>
        <row r="516">
          <cell r="A516" t="str">
            <v>41.30.00.00</v>
          </cell>
          <cell r="B516" t="str">
            <v>-</v>
          </cell>
          <cell r="C516" t="str">
            <v>Despesas Administrativas</v>
          </cell>
          <cell r="D516">
            <v>71436.399999999994</v>
          </cell>
          <cell r="E516" t="str">
            <v>D</v>
          </cell>
          <cell r="F516">
            <v>25397.01</v>
          </cell>
          <cell r="G516">
            <v>34544.25</v>
          </cell>
          <cell r="H516">
            <v>62289.16</v>
          </cell>
          <cell r="I516" t="str">
            <v>D</v>
          </cell>
        </row>
        <row r="517">
          <cell r="A517" t="str">
            <v>41.30.05.00</v>
          </cell>
          <cell r="B517" t="str">
            <v>-</v>
          </cell>
          <cell r="C517" t="str">
            <v>Materiais</v>
          </cell>
          <cell r="D517">
            <v>27.15</v>
          </cell>
          <cell r="E517" t="str">
            <v>D</v>
          </cell>
          <cell r="F517">
            <v>0</v>
          </cell>
          <cell r="G517">
            <v>0</v>
          </cell>
          <cell r="H517">
            <v>27.15</v>
          </cell>
          <cell r="I517" t="str">
            <v>D</v>
          </cell>
        </row>
        <row r="518">
          <cell r="A518" t="str">
            <v>41.30.05.03</v>
          </cell>
          <cell r="B518" t="str">
            <v>-</v>
          </cell>
          <cell r="C518" t="str">
            <v>Material de Seguranca</v>
          </cell>
          <cell r="D518">
            <v>27.15</v>
          </cell>
          <cell r="E518" t="str">
            <v>D</v>
          </cell>
          <cell r="F518">
            <v>0</v>
          </cell>
          <cell r="G518">
            <v>0</v>
          </cell>
          <cell r="H518">
            <v>27.15</v>
          </cell>
          <cell r="I518" t="str">
            <v>D</v>
          </cell>
        </row>
        <row r="519">
          <cell r="A519" t="str">
            <v>41.30.11.00</v>
          </cell>
          <cell r="B519" t="str">
            <v>-</v>
          </cell>
          <cell r="C519" t="str">
            <v>Impostos, Multas e Taxas</v>
          </cell>
          <cell r="D519">
            <v>11769.29</v>
          </cell>
          <cell r="E519" t="str">
            <v>D</v>
          </cell>
          <cell r="F519">
            <v>861.77</v>
          </cell>
          <cell r="G519">
            <v>34484.120000000003</v>
          </cell>
          <cell r="H519">
            <v>21853.06</v>
          </cell>
          <cell r="I519" t="str">
            <v>C</v>
          </cell>
        </row>
        <row r="520">
          <cell r="A520" t="str">
            <v>41.30.11.03</v>
          </cell>
          <cell r="B520" t="str">
            <v>-</v>
          </cell>
          <cell r="C520" t="str">
            <v>Ipi Sobre Outras Saidas</v>
          </cell>
          <cell r="D520">
            <v>1254.77</v>
          </cell>
          <cell r="E520" t="str">
            <v>D</v>
          </cell>
          <cell r="F520">
            <v>0</v>
          </cell>
          <cell r="G520">
            <v>0</v>
          </cell>
          <cell r="H520">
            <v>1254.77</v>
          </cell>
          <cell r="I520" t="str">
            <v>D</v>
          </cell>
        </row>
        <row r="521">
          <cell r="A521" t="str">
            <v>41.30.11.05</v>
          </cell>
          <cell r="B521" t="str">
            <v>-</v>
          </cell>
          <cell r="C521" t="str">
            <v>Icms Sobre Outras Saidas</v>
          </cell>
          <cell r="D521">
            <v>144.80000000000001</v>
          </cell>
          <cell r="E521" t="str">
            <v>D</v>
          </cell>
          <cell r="F521">
            <v>0</v>
          </cell>
          <cell r="G521">
            <v>0</v>
          </cell>
          <cell r="H521">
            <v>144.80000000000001</v>
          </cell>
          <cell r="I521" t="str">
            <v>D</v>
          </cell>
        </row>
        <row r="522">
          <cell r="A522" t="str">
            <v>41.30.11.06</v>
          </cell>
          <cell r="B522" t="str">
            <v>-</v>
          </cell>
          <cell r="C522" t="str">
            <v>Pis</v>
          </cell>
          <cell r="D522">
            <v>26.4</v>
          </cell>
          <cell r="E522" t="str">
            <v>D</v>
          </cell>
          <cell r="F522">
            <v>6.6</v>
          </cell>
          <cell r="G522">
            <v>0</v>
          </cell>
          <cell r="H522">
            <v>33</v>
          </cell>
          <cell r="I522" t="str">
            <v>D</v>
          </cell>
        </row>
        <row r="523">
          <cell r="A523" t="str">
            <v>41.30.11.08</v>
          </cell>
          <cell r="B523" t="str">
            <v>-</v>
          </cell>
          <cell r="C523" t="str">
            <v>Cofins</v>
          </cell>
          <cell r="D523">
            <v>121.6</v>
          </cell>
          <cell r="E523" t="str">
            <v>D</v>
          </cell>
          <cell r="F523">
            <v>30.4</v>
          </cell>
          <cell r="G523">
            <v>0</v>
          </cell>
          <cell r="H523">
            <v>152</v>
          </cell>
          <cell r="I523" t="str">
            <v>D</v>
          </cell>
        </row>
        <row r="524">
          <cell r="A524" t="str">
            <v>41.30.11.20</v>
          </cell>
          <cell r="B524" t="str">
            <v>-</v>
          </cell>
          <cell r="C524" t="str">
            <v>Impostos, Multas/Taxas Diversas</v>
          </cell>
          <cell r="D524">
            <v>20949.11</v>
          </cell>
          <cell r="E524" t="str">
            <v>D</v>
          </cell>
          <cell r="F524">
            <v>824.77</v>
          </cell>
          <cell r="G524">
            <v>0</v>
          </cell>
          <cell r="H524">
            <v>21773.88</v>
          </cell>
          <cell r="I524" t="str">
            <v>D</v>
          </cell>
        </row>
        <row r="525">
          <cell r="A525" t="str">
            <v>41.30.11.22</v>
          </cell>
          <cell r="B525" t="str">
            <v>-</v>
          </cell>
          <cell r="C525" t="str">
            <v>ICMS (Credito s/Ativo Permanente) - CIAP</v>
          </cell>
          <cell r="D525">
            <v>10727.39</v>
          </cell>
          <cell r="E525" t="str">
            <v>C</v>
          </cell>
          <cell r="F525">
            <v>0</v>
          </cell>
          <cell r="G525">
            <v>34484.120000000003</v>
          </cell>
          <cell r="H525">
            <v>45211.51</v>
          </cell>
          <cell r="I525" t="str">
            <v>C</v>
          </cell>
        </row>
        <row r="526">
          <cell r="A526" t="str">
            <v>41.30.14.00</v>
          </cell>
          <cell r="B526" t="str">
            <v>-</v>
          </cell>
          <cell r="C526" t="str">
            <v>Amortização - Ativo Ambiental</v>
          </cell>
          <cell r="D526">
            <v>60000</v>
          </cell>
          <cell r="E526" t="str">
            <v>D</v>
          </cell>
          <cell r="F526">
            <v>15000</v>
          </cell>
          <cell r="G526">
            <v>0</v>
          </cell>
          <cell r="H526">
            <v>75000</v>
          </cell>
          <cell r="I526" t="str">
            <v>D</v>
          </cell>
        </row>
        <row r="527">
          <cell r="A527" t="str">
            <v>41.30.14.01</v>
          </cell>
          <cell r="B527" t="str">
            <v>-</v>
          </cell>
          <cell r="C527" t="str">
            <v>Amortização - Ativo Ambiental</v>
          </cell>
          <cell r="D527">
            <v>60000</v>
          </cell>
          <cell r="E527" t="str">
            <v>D</v>
          </cell>
          <cell r="F527">
            <v>15000</v>
          </cell>
          <cell r="G527">
            <v>0</v>
          </cell>
          <cell r="H527">
            <v>75000</v>
          </cell>
          <cell r="I527" t="str">
            <v>D</v>
          </cell>
        </row>
        <row r="528">
          <cell r="A528" t="str">
            <v>41.30.15.00</v>
          </cell>
          <cell r="B528" t="str">
            <v>-</v>
          </cell>
          <cell r="C528" t="str">
            <v>Despesas Diversas</v>
          </cell>
          <cell r="D528">
            <v>360.04</v>
          </cell>
          <cell r="E528" t="str">
            <v>C</v>
          </cell>
          <cell r="F528">
            <v>9535.24</v>
          </cell>
          <cell r="G528">
            <v>60.13</v>
          </cell>
          <cell r="H528">
            <v>9115.07</v>
          </cell>
          <cell r="I528" t="str">
            <v>D</v>
          </cell>
        </row>
        <row r="529">
          <cell r="A529" t="str">
            <v>41.30.15.11</v>
          </cell>
          <cell r="B529" t="str">
            <v>-</v>
          </cell>
          <cell r="C529" t="str">
            <v>Editais e Publicacoes</v>
          </cell>
          <cell r="D529">
            <v>0</v>
          </cell>
          <cell r="F529">
            <v>9535.24</v>
          </cell>
          <cell r="G529">
            <v>0</v>
          </cell>
          <cell r="H529">
            <v>9535.24</v>
          </cell>
          <cell r="I529" t="str">
            <v>D</v>
          </cell>
        </row>
        <row r="530">
          <cell r="A530" t="str">
            <v>41.30.15.16</v>
          </cell>
          <cell r="B530" t="str">
            <v>-</v>
          </cell>
          <cell r="C530" t="str">
            <v>Telefone</v>
          </cell>
          <cell r="D530">
            <v>360.04</v>
          </cell>
          <cell r="E530" t="str">
            <v>C</v>
          </cell>
          <cell r="F530">
            <v>0</v>
          </cell>
          <cell r="G530">
            <v>60.13</v>
          </cell>
          <cell r="H530">
            <v>420.17</v>
          </cell>
          <cell r="I530" t="str">
            <v>C</v>
          </cell>
        </row>
        <row r="531">
          <cell r="A531" t="str">
            <v>41.40.00.00</v>
          </cell>
          <cell r="B531" t="str">
            <v>-</v>
          </cell>
          <cell r="C531" t="str">
            <v>Receitas Financeiras</v>
          </cell>
          <cell r="D531">
            <v>488593.34</v>
          </cell>
          <cell r="E531" t="str">
            <v>D</v>
          </cell>
          <cell r="F531">
            <v>1568300.47</v>
          </cell>
          <cell r="G531">
            <v>150538.64000000001</v>
          </cell>
          <cell r="H531">
            <v>1906355.17</v>
          </cell>
          <cell r="I531" t="str">
            <v>D</v>
          </cell>
        </row>
        <row r="532">
          <cell r="A532" t="str">
            <v>41.40.01.00</v>
          </cell>
          <cell r="B532" t="str">
            <v>-</v>
          </cell>
          <cell r="C532" t="str">
            <v>Receitas de Aplicac Financeiras</v>
          </cell>
          <cell r="D532">
            <v>42392.67</v>
          </cell>
          <cell r="E532" t="str">
            <v>C</v>
          </cell>
          <cell r="F532">
            <v>87.98</v>
          </cell>
          <cell r="G532">
            <v>82037.350000000006</v>
          </cell>
          <cell r="H532">
            <v>124342.04</v>
          </cell>
          <cell r="I532" t="str">
            <v>C</v>
          </cell>
        </row>
        <row r="533">
          <cell r="A533" t="str">
            <v>41.40.01.01</v>
          </cell>
          <cell r="B533" t="str">
            <v>-</v>
          </cell>
          <cell r="C533" t="str">
            <v>Receitas de Aplicac Financeiras</v>
          </cell>
          <cell r="D533">
            <v>12095.19</v>
          </cell>
          <cell r="E533" t="str">
            <v>C</v>
          </cell>
          <cell r="F533">
            <v>87.98</v>
          </cell>
          <cell r="G533">
            <v>39973.81</v>
          </cell>
          <cell r="H533">
            <v>51981.02</v>
          </cell>
          <cell r="I533" t="str">
            <v>C</v>
          </cell>
        </row>
        <row r="534">
          <cell r="A534" t="str">
            <v>41.40.01.02</v>
          </cell>
          <cell r="B534" t="str">
            <v>-</v>
          </cell>
          <cell r="C534" t="str">
            <v>Receitas de Aplic.Financ.-AssFin Cvrd</v>
          </cell>
          <cell r="D534">
            <v>30297.48</v>
          </cell>
          <cell r="E534" t="str">
            <v>C</v>
          </cell>
          <cell r="F534">
            <v>0</v>
          </cell>
          <cell r="G534">
            <v>42063.54</v>
          </cell>
          <cell r="H534">
            <v>72361.02</v>
          </cell>
          <cell r="I534" t="str">
            <v>C</v>
          </cell>
        </row>
        <row r="535">
          <cell r="A535" t="str">
            <v>41.40.04.00</v>
          </cell>
          <cell r="B535" t="str">
            <v>-</v>
          </cell>
          <cell r="C535" t="str">
            <v>Juros At.Contr.Mutuo-Cont/Colig</v>
          </cell>
          <cell r="D535">
            <v>102335.03999999999</v>
          </cell>
          <cell r="E535" t="str">
            <v>C</v>
          </cell>
          <cell r="F535">
            <v>0</v>
          </cell>
          <cell r="G535">
            <v>26995.61</v>
          </cell>
          <cell r="H535">
            <v>129330.65</v>
          </cell>
          <cell r="I535" t="str">
            <v>C</v>
          </cell>
        </row>
        <row r="536">
          <cell r="A536" t="str">
            <v>41.40.04.04</v>
          </cell>
          <cell r="B536" t="str">
            <v>-</v>
          </cell>
          <cell r="C536" t="str">
            <v>Juros Ativ.Contr.Mutuo-M.Grosso</v>
          </cell>
          <cell r="D536">
            <v>102335.03999999999</v>
          </cell>
          <cell r="E536" t="str">
            <v>C</v>
          </cell>
          <cell r="F536">
            <v>0</v>
          </cell>
          <cell r="G536">
            <v>26995.61</v>
          </cell>
          <cell r="H536">
            <v>129330.65</v>
          </cell>
          <cell r="I536" t="str">
            <v>C</v>
          </cell>
        </row>
        <row r="537">
          <cell r="A537" t="str">
            <v>41.40.25.00</v>
          </cell>
          <cell r="B537" t="str">
            <v>-</v>
          </cell>
          <cell r="C537" t="str">
            <v>V.M.Ativas S/Depositos Judiciais</v>
          </cell>
          <cell r="D537">
            <v>372573.28</v>
          </cell>
          <cell r="E537" t="str">
            <v>C</v>
          </cell>
          <cell r="F537">
            <v>0</v>
          </cell>
          <cell r="G537">
            <v>0</v>
          </cell>
          <cell r="H537">
            <v>372573.28</v>
          </cell>
          <cell r="I537" t="str">
            <v>C</v>
          </cell>
        </row>
        <row r="538">
          <cell r="A538" t="str">
            <v>41.40.25.01</v>
          </cell>
          <cell r="B538" t="str">
            <v>-</v>
          </cell>
          <cell r="C538" t="str">
            <v>V.M.Ativas S/Depositos Judiciais</v>
          </cell>
          <cell r="D538">
            <v>372573.28</v>
          </cell>
          <cell r="E538" t="str">
            <v>C</v>
          </cell>
          <cell r="F538">
            <v>0</v>
          </cell>
          <cell r="G538">
            <v>0</v>
          </cell>
          <cell r="H538">
            <v>372573.28</v>
          </cell>
          <cell r="I538" t="str">
            <v>C</v>
          </cell>
        </row>
        <row r="539">
          <cell r="A539" t="str">
            <v>41.40.26.00</v>
          </cell>
          <cell r="B539" t="str">
            <v>-</v>
          </cell>
          <cell r="C539" t="str">
            <v>V.Monetarias Ativas Diversas</v>
          </cell>
          <cell r="D539">
            <v>1015842.11</v>
          </cell>
          <cell r="E539" t="str">
            <v>D</v>
          </cell>
          <cell r="F539">
            <v>1558977.99</v>
          </cell>
          <cell r="G539">
            <v>37979.15</v>
          </cell>
          <cell r="H539">
            <v>2536840.9500000002</v>
          </cell>
          <cell r="I539" t="str">
            <v>D</v>
          </cell>
        </row>
        <row r="540">
          <cell r="A540" t="str">
            <v>41.40.26.02</v>
          </cell>
          <cell r="B540" t="str">
            <v>-</v>
          </cell>
          <cell r="C540" t="str">
            <v>Variacao Cambial de Clientes - ME</v>
          </cell>
          <cell r="D540">
            <v>238293.74</v>
          </cell>
          <cell r="E540" t="str">
            <v>D</v>
          </cell>
          <cell r="F540">
            <v>381935.68</v>
          </cell>
          <cell r="G540">
            <v>794.38</v>
          </cell>
          <cell r="H540">
            <v>619435.04</v>
          </cell>
          <cell r="I540" t="str">
            <v>D</v>
          </cell>
        </row>
        <row r="541">
          <cell r="A541" t="str">
            <v>41.40.26.06</v>
          </cell>
          <cell r="B541" t="str">
            <v>-</v>
          </cell>
          <cell r="C541" t="str">
            <v>Variação Cambial-Outros</v>
          </cell>
          <cell r="D541">
            <v>113113.29</v>
          </cell>
          <cell r="E541" t="str">
            <v>C</v>
          </cell>
          <cell r="F541">
            <v>0.27</v>
          </cell>
          <cell r="G541">
            <v>37184.769999999997</v>
          </cell>
          <cell r="H541">
            <v>150297.79</v>
          </cell>
          <cell r="I541" t="str">
            <v>C</v>
          </cell>
        </row>
        <row r="542">
          <cell r="A542" t="str">
            <v>41.40.26.10</v>
          </cell>
          <cell r="B542" t="str">
            <v>-</v>
          </cell>
          <cell r="C542" t="str">
            <v>Variacao Cambial Clientes - CVRDI</v>
          </cell>
          <cell r="D542">
            <v>890661.66</v>
          </cell>
          <cell r="E542" t="str">
            <v>D</v>
          </cell>
          <cell r="F542">
            <v>1177042.04</v>
          </cell>
          <cell r="G542">
            <v>0</v>
          </cell>
          <cell r="H542">
            <v>2067703.7</v>
          </cell>
          <cell r="I542" t="str">
            <v>D</v>
          </cell>
        </row>
        <row r="543">
          <cell r="A543" t="str">
            <v>41.40.44.00</v>
          </cell>
          <cell r="B543" t="str">
            <v>-</v>
          </cell>
          <cell r="C543" t="str">
            <v>Receitas Financeiras Diversas</v>
          </cell>
          <cell r="D543">
            <v>9947.7800000000007</v>
          </cell>
          <cell r="E543" t="str">
            <v>C</v>
          </cell>
          <cell r="F543">
            <v>9234.5</v>
          </cell>
          <cell r="G543">
            <v>3526.53</v>
          </cell>
          <cell r="H543">
            <v>4239.8100000000004</v>
          </cell>
          <cell r="I543" t="str">
            <v>C</v>
          </cell>
        </row>
        <row r="544">
          <cell r="A544" t="str">
            <v>41.40.44.01</v>
          </cell>
          <cell r="B544" t="str">
            <v>-</v>
          </cell>
          <cell r="C544" t="str">
            <v>Descontos Obtidos</v>
          </cell>
          <cell r="D544">
            <v>0</v>
          </cell>
          <cell r="F544">
            <v>0</v>
          </cell>
          <cell r="G544">
            <v>3504.24</v>
          </cell>
          <cell r="H544">
            <v>3504.24</v>
          </cell>
          <cell r="I544" t="str">
            <v>C</v>
          </cell>
        </row>
        <row r="545">
          <cell r="A545" t="str">
            <v>41.40.44.02</v>
          </cell>
          <cell r="B545" t="str">
            <v>-</v>
          </cell>
          <cell r="C545" t="str">
            <v>Dividendos de Acoes</v>
          </cell>
          <cell r="D545">
            <v>9947.7800000000007</v>
          </cell>
          <cell r="E545" t="str">
            <v>C</v>
          </cell>
          <cell r="F545">
            <v>9234.5</v>
          </cell>
          <cell r="G545">
            <v>22.29</v>
          </cell>
          <cell r="H545">
            <v>735.57</v>
          </cell>
          <cell r="I545" t="str">
            <v>C</v>
          </cell>
        </row>
        <row r="546">
          <cell r="A546" t="str">
            <v>41.50.00.00</v>
          </cell>
          <cell r="B546" t="str">
            <v>-</v>
          </cell>
          <cell r="C546" t="str">
            <v>Despesas Financeiras</v>
          </cell>
          <cell r="D546">
            <v>4284043.8499999996</v>
          </cell>
          <cell r="E546" t="str">
            <v>D</v>
          </cell>
          <cell r="F546">
            <v>1144341.45</v>
          </cell>
          <cell r="G546">
            <v>2903.16</v>
          </cell>
          <cell r="H546">
            <v>5425482.1399999997</v>
          </cell>
          <cell r="I546" t="str">
            <v>D</v>
          </cell>
        </row>
        <row r="547">
          <cell r="A547" t="str">
            <v>41.50.01.00</v>
          </cell>
          <cell r="B547" t="str">
            <v>-</v>
          </cell>
          <cell r="C547" t="str">
            <v>Juros Passivos S/Fornec-Merc.Int</v>
          </cell>
          <cell r="D547">
            <v>15.63</v>
          </cell>
          <cell r="E547" t="str">
            <v>D</v>
          </cell>
          <cell r="F547">
            <v>0</v>
          </cell>
          <cell r="G547">
            <v>0</v>
          </cell>
          <cell r="H547">
            <v>15.63</v>
          </cell>
          <cell r="I547" t="str">
            <v>D</v>
          </cell>
        </row>
        <row r="548">
          <cell r="A548" t="str">
            <v>41.50.01.01</v>
          </cell>
          <cell r="B548" t="str">
            <v>-</v>
          </cell>
          <cell r="C548" t="str">
            <v>Juros Passivos S/Fornec-Merc.Int</v>
          </cell>
          <cell r="D548">
            <v>15.63</v>
          </cell>
          <cell r="E548" t="str">
            <v>D</v>
          </cell>
          <cell r="F548">
            <v>0</v>
          </cell>
          <cell r="G548">
            <v>0</v>
          </cell>
          <cell r="H548">
            <v>15.63</v>
          </cell>
          <cell r="I548" t="str">
            <v>D</v>
          </cell>
        </row>
        <row r="549">
          <cell r="A549" t="str">
            <v>41.50.03.00</v>
          </cell>
          <cell r="B549" t="str">
            <v>-</v>
          </cell>
          <cell r="C549" t="str">
            <v>Juros Pas.Cont.Mutuo-Contr/Colig</v>
          </cell>
          <cell r="D549">
            <v>2913914.98</v>
          </cell>
          <cell r="E549" t="str">
            <v>D</v>
          </cell>
          <cell r="F549">
            <v>762876.22</v>
          </cell>
          <cell r="G549">
            <v>0</v>
          </cell>
          <cell r="H549">
            <v>3676791.2</v>
          </cell>
          <cell r="I549" t="str">
            <v>D</v>
          </cell>
        </row>
        <row r="550">
          <cell r="A550" t="str">
            <v>41.50.03.01</v>
          </cell>
          <cell r="B550" t="str">
            <v>-</v>
          </cell>
          <cell r="C550" t="str">
            <v>Juros Pass.Cont.Mutuo-Cpfl</v>
          </cell>
          <cell r="D550">
            <v>2913534.94</v>
          </cell>
          <cell r="E550" t="str">
            <v>D</v>
          </cell>
          <cell r="F550">
            <v>762834.57</v>
          </cell>
          <cell r="G550">
            <v>0</v>
          </cell>
          <cell r="H550">
            <v>3676369.51</v>
          </cell>
          <cell r="I550" t="str">
            <v>D</v>
          </cell>
        </row>
        <row r="551">
          <cell r="A551" t="str">
            <v>41.50.03.09</v>
          </cell>
          <cell r="B551" t="str">
            <v>-</v>
          </cell>
          <cell r="C551" t="str">
            <v>Juros Pass.Cont.Mutuo-Urucum</v>
          </cell>
          <cell r="D551">
            <v>380.04</v>
          </cell>
          <cell r="E551" t="str">
            <v>D</v>
          </cell>
          <cell r="F551">
            <v>41.65</v>
          </cell>
          <cell r="G551">
            <v>0</v>
          </cell>
          <cell r="H551">
            <v>421.69</v>
          </cell>
          <cell r="I551" t="str">
            <v>D</v>
          </cell>
        </row>
        <row r="552">
          <cell r="A552" t="str">
            <v>41.50.10.00</v>
          </cell>
          <cell r="B552" t="str">
            <v>-</v>
          </cell>
          <cell r="C552" t="str">
            <v>JR Passivo s/Multa s/Imp/Contrib</v>
          </cell>
          <cell r="D552">
            <v>258287.92</v>
          </cell>
          <cell r="E552" t="str">
            <v>D</v>
          </cell>
          <cell r="F552">
            <v>1134.07</v>
          </cell>
          <cell r="G552">
            <v>0</v>
          </cell>
          <cell r="H552">
            <v>259421.99</v>
          </cell>
          <cell r="I552" t="str">
            <v>D</v>
          </cell>
        </row>
        <row r="553">
          <cell r="A553" t="str">
            <v>41.50.10.01</v>
          </cell>
          <cell r="B553" t="str">
            <v>-</v>
          </cell>
          <cell r="C553" t="str">
            <v>JR Passivo s/Multa s/Imp/Contrib</v>
          </cell>
          <cell r="D553">
            <v>258287.92</v>
          </cell>
          <cell r="E553" t="str">
            <v>D</v>
          </cell>
          <cell r="F553">
            <v>1134.07</v>
          </cell>
          <cell r="G553">
            <v>0</v>
          </cell>
          <cell r="H553">
            <v>259421.99</v>
          </cell>
          <cell r="I553" t="str">
            <v>D</v>
          </cell>
        </row>
        <row r="554">
          <cell r="A554" t="str">
            <v>41.50.26.00</v>
          </cell>
          <cell r="B554" t="str">
            <v>-</v>
          </cell>
          <cell r="C554" t="str">
            <v>Juros Passivos Fornec.M.Externo</v>
          </cell>
          <cell r="D554">
            <v>105.27</v>
          </cell>
          <cell r="E554" t="str">
            <v>D</v>
          </cell>
          <cell r="F554">
            <v>0</v>
          </cell>
          <cell r="G554">
            <v>0</v>
          </cell>
          <cell r="H554">
            <v>105.27</v>
          </cell>
          <cell r="I554" t="str">
            <v>D</v>
          </cell>
        </row>
        <row r="555">
          <cell r="A555" t="str">
            <v>41.50.26.01</v>
          </cell>
          <cell r="B555" t="str">
            <v>-</v>
          </cell>
          <cell r="C555" t="str">
            <v>Juros Passivos Fornec.M.Externo</v>
          </cell>
          <cell r="D555">
            <v>105.27</v>
          </cell>
          <cell r="E555" t="str">
            <v>D</v>
          </cell>
          <cell r="F555">
            <v>0</v>
          </cell>
          <cell r="G555">
            <v>0</v>
          </cell>
          <cell r="H555">
            <v>105.27</v>
          </cell>
          <cell r="I555" t="str">
            <v>D</v>
          </cell>
        </row>
        <row r="556">
          <cell r="A556" t="str">
            <v>41.50.40.00</v>
          </cell>
          <cell r="B556" t="str">
            <v>-</v>
          </cell>
          <cell r="C556" t="str">
            <v>Outros Juros Passivos</v>
          </cell>
          <cell r="D556">
            <v>4121.62</v>
          </cell>
          <cell r="E556" t="str">
            <v>D</v>
          </cell>
          <cell r="F556">
            <v>5073.67</v>
          </cell>
          <cell r="G556">
            <v>0</v>
          </cell>
          <cell r="H556">
            <v>9195.2900000000009</v>
          </cell>
          <cell r="I556" t="str">
            <v>D</v>
          </cell>
        </row>
        <row r="557">
          <cell r="A557" t="str">
            <v>41.50.40.02</v>
          </cell>
          <cell r="B557" t="str">
            <v>-</v>
          </cell>
          <cell r="C557" t="str">
            <v>Juros e multas de IOF e IR s/mutuo</v>
          </cell>
          <cell r="D557">
            <v>4121.62</v>
          </cell>
          <cell r="E557" t="str">
            <v>D</v>
          </cell>
          <cell r="F557">
            <v>5073.67</v>
          </cell>
          <cell r="G557">
            <v>0</v>
          </cell>
          <cell r="H557">
            <v>9195.2900000000009</v>
          </cell>
          <cell r="I557" t="str">
            <v>D</v>
          </cell>
        </row>
        <row r="558">
          <cell r="A558" t="str">
            <v>41.50.57.00</v>
          </cell>
          <cell r="B558" t="str">
            <v>-</v>
          </cell>
          <cell r="C558" t="str">
            <v>V.M Passiv s/Multa s/Imp/Contrib</v>
          </cell>
          <cell r="D558">
            <v>3359.24</v>
          </cell>
          <cell r="E558" t="str">
            <v>D</v>
          </cell>
          <cell r="F558">
            <v>1392.79</v>
          </cell>
          <cell r="G558">
            <v>0</v>
          </cell>
          <cell r="H558">
            <v>4752.03</v>
          </cell>
          <cell r="I558" t="str">
            <v>D</v>
          </cell>
        </row>
        <row r="559">
          <cell r="A559" t="str">
            <v>41.50.57.03</v>
          </cell>
          <cell r="B559" t="str">
            <v>-</v>
          </cell>
          <cell r="C559" t="str">
            <v>V.M Passiv s/ CFEM</v>
          </cell>
          <cell r="D559">
            <v>3359.24</v>
          </cell>
          <cell r="E559" t="str">
            <v>D</v>
          </cell>
          <cell r="F559">
            <v>1392.79</v>
          </cell>
          <cell r="G559">
            <v>0</v>
          </cell>
          <cell r="H559">
            <v>4752.03</v>
          </cell>
          <cell r="I559" t="str">
            <v>D</v>
          </cell>
        </row>
        <row r="560">
          <cell r="A560" t="str">
            <v>41.50.75.00</v>
          </cell>
          <cell r="B560" t="str">
            <v>-</v>
          </cell>
          <cell r="C560" t="str">
            <v>Outras Variac Monetaria Passiva</v>
          </cell>
          <cell r="D560">
            <v>125431.42</v>
          </cell>
          <cell r="E560" t="str">
            <v>D</v>
          </cell>
          <cell r="F560">
            <v>0</v>
          </cell>
          <cell r="G560">
            <v>0</v>
          </cell>
          <cell r="H560">
            <v>125431.42</v>
          </cell>
          <cell r="I560" t="str">
            <v>D</v>
          </cell>
        </row>
        <row r="561">
          <cell r="A561" t="str">
            <v>41.50.75.02</v>
          </cell>
          <cell r="B561" t="str">
            <v>-</v>
          </cell>
          <cell r="C561" t="str">
            <v>Variacao Cambial - Fornecedores</v>
          </cell>
          <cell r="D561">
            <v>1431.42</v>
          </cell>
          <cell r="E561" t="str">
            <v>D</v>
          </cell>
          <cell r="F561">
            <v>0</v>
          </cell>
          <cell r="G561">
            <v>0</v>
          </cell>
          <cell r="H561">
            <v>1431.42</v>
          </cell>
          <cell r="I561" t="str">
            <v>D</v>
          </cell>
        </row>
        <row r="562">
          <cell r="A562" t="str">
            <v>41.50.75.30</v>
          </cell>
          <cell r="B562" t="str">
            <v>-</v>
          </cell>
          <cell r="C562" t="str">
            <v>V.M Passiva s/Prov p/Contingencias</v>
          </cell>
          <cell r="D562">
            <v>113000</v>
          </cell>
          <cell r="E562" t="str">
            <v>D</v>
          </cell>
          <cell r="F562">
            <v>0</v>
          </cell>
          <cell r="G562">
            <v>0</v>
          </cell>
          <cell r="H562">
            <v>113000</v>
          </cell>
          <cell r="I562" t="str">
            <v>D</v>
          </cell>
        </row>
        <row r="563">
          <cell r="A563" t="str">
            <v>41.50.75.31</v>
          </cell>
          <cell r="B563" t="str">
            <v>-</v>
          </cell>
          <cell r="C563" t="str">
            <v>Var.Monetaria Passiv.Depósito p/Reinvest</v>
          </cell>
          <cell r="D563">
            <v>11000</v>
          </cell>
          <cell r="E563" t="str">
            <v>D</v>
          </cell>
          <cell r="F563">
            <v>0</v>
          </cell>
          <cell r="G563">
            <v>0</v>
          </cell>
          <cell r="H563">
            <v>11000</v>
          </cell>
          <cell r="I563" t="str">
            <v>D</v>
          </cell>
        </row>
        <row r="564">
          <cell r="A564" t="str">
            <v>41.50.77.00</v>
          </cell>
          <cell r="B564" t="str">
            <v>-</v>
          </cell>
          <cell r="C564" t="str">
            <v>Despesas Financeiras Diversas</v>
          </cell>
          <cell r="D564">
            <v>530807.77</v>
          </cell>
          <cell r="E564" t="str">
            <v>D</v>
          </cell>
          <cell r="F564">
            <v>183864.7</v>
          </cell>
          <cell r="G564">
            <v>2903.16</v>
          </cell>
          <cell r="H564">
            <v>711769.31</v>
          </cell>
          <cell r="I564" t="str">
            <v>D</v>
          </cell>
        </row>
        <row r="565">
          <cell r="A565" t="str">
            <v>41.50.77.01</v>
          </cell>
          <cell r="B565" t="str">
            <v>-</v>
          </cell>
          <cell r="C565" t="str">
            <v>Descontos Concedidos</v>
          </cell>
          <cell r="D565">
            <v>0.28999999999999998</v>
          </cell>
          <cell r="E565" t="str">
            <v>D</v>
          </cell>
          <cell r="F565">
            <v>0</v>
          </cell>
          <cell r="G565">
            <v>0</v>
          </cell>
          <cell r="H565">
            <v>0.28999999999999998</v>
          </cell>
          <cell r="I565" t="str">
            <v>D</v>
          </cell>
        </row>
        <row r="566">
          <cell r="A566" t="str">
            <v>41.50.77.02</v>
          </cell>
          <cell r="B566" t="str">
            <v>-</v>
          </cell>
          <cell r="C566" t="str">
            <v>Despesas Bancarias</v>
          </cell>
          <cell r="D566">
            <v>3766.67</v>
          </cell>
          <cell r="E566" t="str">
            <v>D</v>
          </cell>
          <cell r="F566">
            <v>570.4</v>
          </cell>
          <cell r="G566">
            <v>15.2</v>
          </cell>
          <cell r="H566">
            <v>4321.87</v>
          </cell>
          <cell r="I566" t="str">
            <v>D</v>
          </cell>
        </row>
        <row r="567">
          <cell r="A567" t="str">
            <v>41.50.77.03</v>
          </cell>
          <cell r="B567" t="str">
            <v>-</v>
          </cell>
          <cell r="C567" t="str">
            <v>Cpmf</v>
          </cell>
          <cell r="D567">
            <v>15437.81</v>
          </cell>
          <cell r="E567" t="str">
            <v>D</v>
          </cell>
          <cell r="F567">
            <v>0</v>
          </cell>
          <cell r="G567">
            <v>0</v>
          </cell>
          <cell r="H567">
            <v>15437.81</v>
          </cell>
          <cell r="I567" t="str">
            <v>D</v>
          </cell>
        </row>
        <row r="568">
          <cell r="A568" t="str">
            <v>41.50.77.08</v>
          </cell>
          <cell r="B568" t="str">
            <v>-</v>
          </cell>
          <cell r="C568" t="str">
            <v>IOF e IOC</v>
          </cell>
          <cell r="D568">
            <v>25060.43</v>
          </cell>
          <cell r="E568" t="str">
            <v>D</v>
          </cell>
          <cell r="F568">
            <v>66193.45</v>
          </cell>
          <cell r="G568">
            <v>2887.96</v>
          </cell>
          <cell r="H568">
            <v>88365.92</v>
          </cell>
          <cell r="I568" t="str">
            <v>D</v>
          </cell>
        </row>
        <row r="569">
          <cell r="A569" t="str">
            <v>41.50.77.09</v>
          </cell>
          <cell r="B569" t="str">
            <v>-</v>
          </cell>
          <cell r="C569" t="str">
            <v>Multas</v>
          </cell>
          <cell r="D569">
            <v>37368.480000000003</v>
          </cell>
          <cell r="E569" t="str">
            <v>D</v>
          </cell>
          <cell r="F569">
            <v>4271.46</v>
          </cell>
          <cell r="G569">
            <v>0</v>
          </cell>
          <cell r="H569">
            <v>41639.94</v>
          </cell>
          <cell r="I569" t="str">
            <v>D</v>
          </cell>
        </row>
        <row r="570">
          <cell r="A570" t="str">
            <v>41.50.77.10</v>
          </cell>
          <cell r="B570" t="str">
            <v>-</v>
          </cell>
          <cell r="C570" t="str">
            <v>IOF s/ Mutuo</v>
          </cell>
          <cell r="D570">
            <v>441073.86</v>
          </cell>
          <cell r="E570" t="str">
            <v>D</v>
          </cell>
          <cell r="F570">
            <v>112829.39</v>
          </cell>
          <cell r="G570">
            <v>0</v>
          </cell>
          <cell r="H570">
            <v>553903.25</v>
          </cell>
          <cell r="I570" t="str">
            <v>D</v>
          </cell>
        </row>
        <row r="571">
          <cell r="A571" t="str">
            <v>41.50.77.11</v>
          </cell>
          <cell r="B571" t="str">
            <v>-</v>
          </cell>
          <cell r="C571" t="str">
            <v>Despesas de Aplic.Financ.-AssFin Cvrd</v>
          </cell>
          <cell r="D571">
            <v>8100.23</v>
          </cell>
          <cell r="E571" t="str">
            <v>D</v>
          </cell>
          <cell r="F571">
            <v>0</v>
          </cell>
          <cell r="G571">
            <v>0</v>
          </cell>
          <cell r="H571">
            <v>8100.23</v>
          </cell>
          <cell r="I571" t="str">
            <v>D</v>
          </cell>
        </row>
        <row r="572">
          <cell r="A572" t="str">
            <v>41.50.85.00</v>
          </cell>
          <cell r="B572" t="str">
            <v>-</v>
          </cell>
          <cell r="C572" t="str">
            <v>Despesas Financeiras - Prov.Ambiental</v>
          </cell>
          <cell r="D572">
            <v>448000</v>
          </cell>
          <cell r="E572" t="str">
            <v>D</v>
          </cell>
          <cell r="F572">
            <v>190000</v>
          </cell>
          <cell r="G572">
            <v>0</v>
          </cell>
          <cell r="H572">
            <v>638000</v>
          </cell>
          <cell r="I572" t="str">
            <v>D</v>
          </cell>
        </row>
        <row r="573">
          <cell r="A573" t="str">
            <v>41.50.85.01</v>
          </cell>
          <cell r="B573" t="str">
            <v>-</v>
          </cell>
          <cell r="C573" t="str">
            <v>Despesas Financeiras - Prov.Ambiental</v>
          </cell>
          <cell r="D573">
            <v>448000</v>
          </cell>
          <cell r="E573" t="str">
            <v>D</v>
          </cell>
          <cell r="F573">
            <v>190000</v>
          </cell>
          <cell r="G573">
            <v>0</v>
          </cell>
          <cell r="H573">
            <v>638000</v>
          </cell>
          <cell r="I573" t="str">
            <v>D</v>
          </cell>
        </row>
        <row r="574">
          <cell r="A574" t="str">
            <v>41.65.00.00</v>
          </cell>
          <cell r="B574" t="str">
            <v>-</v>
          </cell>
          <cell r="C574" t="str">
            <v>Outras Rec/Despesas Operacionais</v>
          </cell>
          <cell r="D574">
            <v>1078769.1299999999</v>
          </cell>
          <cell r="E574" t="str">
            <v>D</v>
          </cell>
          <cell r="F574">
            <v>255353.19</v>
          </cell>
          <cell r="G574">
            <v>3793.75</v>
          </cell>
          <cell r="H574">
            <v>1330328.57</v>
          </cell>
          <cell r="I574" t="str">
            <v>D</v>
          </cell>
        </row>
        <row r="575">
          <cell r="A575" t="str">
            <v>41.65.01.00</v>
          </cell>
          <cell r="B575" t="str">
            <v>-</v>
          </cell>
          <cell r="C575" t="str">
            <v>Outras Rec/Despesas Operacionais</v>
          </cell>
          <cell r="D575">
            <v>1414.33</v>
          </cell>
          <cell r="E575" t="str">
            <v>D</v>
          </cell>
          <cell r="F575">
            <v>357.99</v>
          </cell>
          <cell r="G575">
            <v>0</v>
          </cell>
          <cell r="H575">
            <v>1772.32</v>
          </cell>
          <cell r="I575" t="str">
            <v>D</v>
          </cell>
        </row>
        <row r="576">
          <cell r="A576" t="str">
            <v>41.65.01.02</v>
          </cell>
          <cell r="B576" t="str">
            <v>-</v>
          </cell>
          <cell r="C576" t="str">
            <v>Equivalencia Patrimonial</v>
          </cell>
          <cell r="D576">
            <v>1414.33</v>
          </cell>
          <cell r="E576" t="str">
            <v>D</v>
          </cell>
          <cell r="F576">
            <v>357.99</v>
          </cell>
          <cell r="G576">
            <v>0</v>
          </cell>
          <cell r="H576">
            <v>1772.32</v>
          </cell>
          <cell r="I576" t="str">
            <v>D</v>
          </cell>
        </row>
        <row r="577">
          <cell r="A577" t="str">
            <v>41.65.10.00</v>
          </cell>
          <cell r="B577" t="str">
            <v>-</v>
          </cell>
          <cell r="C577" t="str">
            <v>Outras Receitas</v>
          </cell>
          <cell r="D577">
            <v>1600</v>
          </cell>
          <cell r="E577" t="str">
            <v>C</v>
          </cell>
          <cell r="F577">
            <v>0</v>
          </cell>
          <cell r="G577">
            <v>400</v>
          </cell>
          <cell r="H577">
            <v>2000</v>
          </cell>
          <cell r="I577" t="str">
            <v>C</v>
          </cell>
        </row>
        <row r="578">
          <cell r="A578" t="str">
            <v>41.65.10.01</v>
          </cell>
          <cell r="B578" t="str">
            <v>-</v>
          </cell>
          <cell r="C578" t="str">
            <v>Outras Receitas</v>
          </cell>
          <cell r="D578">
            <v>1600</v>
          </cell>
          <cell r="E578" t="str">
            <v>C</v>
          </cell>
          <cell r="F578">
            <v>0</v>
          </cell>
          <cell r="G578">
            <v>400</v>
          </cell>
          <cell r="H578">
            <v>2000</v>
          </cell>
          <cell r="I578" t="str">
            <v>C</v>
          </cell>
        </row>
        <row r="579">
          <cell r="A579" t="str">
            <v>41.65.25.00</v>
          </cell>
          <cell r="B579" t="str">
            <v>-</v>
          </cell>
          <cell r="C579" t="str">
            <v>Outras Despesas Operacionais</v>
          </cell>
          <cell r="D579">
            <v>942813.82</v>
          </cell>
          <cell r="E579" t="str">
            <v>D</v>
          </cell>
          <cell r="F579">
            <v>202500</v>
          </cell>
          <cell r="G579">
            <v>3393.75</v>
          </cell>
          <cell r="H579">
            <v>1141920.07</v>
          </cell>
          <cell r="I579" t="str">
            <v>D</v>
          </cell>
        </row>
        <row r="580">
          <cell r="A580" t="str">
            <v>41.65.25.01</v>
          </cell>
          <cell r="B580" t="str">
            <v>-</v>
          </cell>
          <cell r="C580" t="str">
            <v>Outras Despesas Operacionais</v>
          </cell>
          <cell r="D580">
            <v>0.03</v>
          </cell>
          <cell r="E580" t="str">
            <v>C</v>
          </cell>
          <cell r="F580">
            <v>0</v>
          </cell>
          <cell r="G580">
            <v>0</v>
          </cell>
          <cell r="H580">
            <v>0.03</v>
          </cell>
          <cell r="I580" t="str">
            <v>C</v>
          </cell>
        </row>
        <row r="581">
          <cell r="A581" t="str">
            <v>41.65.25.02</v>
          </cell>
          <cell r="B581" t="str">
            <v>-</v>
          </cell>
          <cell r="C581" t="str">
            <v>Participação nos Resultados</v>
          </cell>
          <cell r="D581">
            <v>810000</v>
          </cell>
          <cell r="E581" t="str">
            <v>D</v>
          </cell>
          <cell r="F581">
            <v>202500</v>
          </cell>
          <cell r="G581">
            <v>0</v>
          </cell>
          <cell r="H581">
            <v>1012500</v>
          </cell>
          <cell r="I581" t="str">
            <v>D</v>
          </cell>
        </row>
        <row r="582">
          <cell r="A582" t="str">
            <v>41.65.25.05</v>
          </cell>
          <cell r="B582" t="str">
            <v>-</v>
          </cell>
          <cell r="C582" t="str">
            <v>Complemento de PR Ano Anterior</v>
          </cell>
          <cell r="D582">
            <v>132813.85</v>
          </cell>
          <cell r="E582" t="str">
            <v>D</v>
          </cell>
          <cell r="F582">
            <v>0</v>
          </cell>
          <cell r="G582">
            <v>3393.75</v>
          </cell>
          <cell r="H582">
            <v>129420.1</v>
          </cell>
          <cell r="I582" t="str">
            <v>D</v>
          </cell>
        </row>
        <row r="583">
          <cell r="A583" t="str">
            <v>41.65.47.00</v>
          </cell>
          <cell r="B583" t="str">
            <v>-</v>
          </cell>
          <cell r="C583" t="str">
            <v>Outras Provisoes</v>
          </cell>
          <cell r="D583">
            <v>138934.1</v>
          </cell>
          <cell r="E583" t="str">
            <v>D</v>
          </cell>
          <cell r="F583">
            <v>49495.199999999997</v>
          </cell>
          <cell r="G583">
            <v>0</v>
          </cell>
          <cell r="H583">
            <v>188429.3</v>
          </cell>
          <cell r="I583" t="str">
            <v>D</v>
          </cell>
        </row>
        <row r="584">
          <cell r="A584" t="str">
            <v>41.65.47.10</v>
          </cell>
          <cell r="B584" t="str">
            <v>-</v>
          </cell>
          <cell r="C584" t="str">
            <v>Provisão Perda Mútuo</v>
          </cell>
          <cell r="D584">
            <v>138934.1</v>
          </cell>
          <cell r="E584" t="str">
            <v>D</v>
          </cell>
          <cell r="F584">
            <v>49495.199999999997</v>
          </cell>
          <cell r="G584">
            <v>0</v>
          </cell>
          <cell r="H584">
            <v>188429.3</v>
          </cell>
          <cell r="I584" t="str">
            <v>D</v>
          </cell>
        </row>
        <row r="585">
          <cell r="A585" t="str">
            <v>41.65.60.00</v>
          </cell>
          <cell r="B585" t="str">
            <v>-</v>
          </cell>
          <cell r="C585" t="str">
            <v>Rec. de Vendas  MI - Outros</v>
          </cell>
          <cell r="D585">
            <v>3000</v>
          </cell>
          <cell r="E585" t="str">
            <v>C</v>
          </cell>
          <cell r="F585">
            <v>0</v>
          </cell>
          <cell r="G585">
            <v>0</v>
          </cell>
          <cell r="H585">
            <v>3000</v>
          </cell>
          <cell r="I585" t="str">
            <v>C</v>
          </cell>
        </row>
        <row r="586">
          <cell r="A586" t="str">
            <v>41.65.60.01</v>
          </cell>
          <cell r="B586" t="str">
            <v>-</v>
          </cell>
          <cell r="C586" t="str">
            <v>Rec. de Vendas  MI - Outros</v>
          </cell>
          <cell r="D586">
            <v>3000</v>
          </cell>
          <cell r="E586" t="str">
            <v>C</v>
          </cell>
          <cell r="F586">
            <v>0</v>
          </cell>
          <cell r="G586">
            <v>0</v>
          </cell>
          <cell r="H586">
            <v>3000</v>
          </cell>
          <cell r="I586" t="str">
            <v>C</v>
          </cell>
        </row>
        <row r="588">
          <cell r="A588" t="str">
            <v>-----------</v>
          </cell>
          <cell r="B588" t="str">
            <v>--</v>
          </cell>
          <cell r="C588" t="str">
            <v>-------------------------------------------------------------------</v>
          </cell>
          <cell r="D588" t="str">
            <v>-------------------</v>
          </cell>
          <cell r="E588" t="str">
            <v>-</v>
          </cell>
          <cell r="F588" t="str">
            <v>-------------------</v>
          </cell>
          <cell r="G588" t="e">
            <v>#NAME?</v>
          </cell>
          <cell r="H588" t="str">
            <v>07AB - 1.00.01.068</v>
          </cell>
        </row>
        <row r="589">
          <cell r="A589" t="str">
            <v>_x000C_----------</v>
          </cell>
          <cell r="B589" t="str">
            <v>--</v>
          </cell>
          <cell r="C589" t="str">
            <v>-------------------------------------------------------------------</v>
          </cell>
          <cell r="D589" t="str">
            <v>-------------------</v>
          </cell>
          <cell r="E589" t="str">
            <v>-</v>
          </cell>
          <cell r="F589" t="str">
            <v>-------------------</v>
          </cell>
          <cell r="G589" t="str">
            <v>-------------------</v>
          </cell>
          <cell r="H589" t="str">
            <v>------ Página:</v>
          </cell>
          <cell r="J589">
            <v>8</v>
          </cell>
        </row>
        <row r="590">
          <cell r="A590" t="str">
            <v>Urucum Mine</v>
          </cell>
          <cell r="B590" t="str">
            <v>ra</v>
          </cell>
          <cell r="C590" t="str">
            <v>ção S.A</v>
          </cell>
          <cell r="H590" t="str">
            <v>Balancete</v>
          </cell>
        </row>
        <row r="591">
          <cell r="A591" t="str">
            <v>Período: 01</v>
          </cell>
          <cell r="B591" t="str">
            <v>/0</v>
          </cell>
          <cell r="C591" t="str">
            <v>5/2008 A 31/05/2008 -----------------------------------------------</v>
          </cell>
          <cell r="D591" t="str">
            <v>-------------------</v>
          </cell>
          <cell r="E591" t="str">
            <v>-</v>
          </cell>
          <cell r="F591" t="str">
            <v>-------------------</v>
          </cell>
          <cell r="G591" t="str">
            <v>-------------------</v>
          </cell>
          <cell r="H591" t="str">
            <v>03/06/2008 - 12:4</v>
          </cell>
          <cell r="I591">
            <v>8</v>
          </cell>
        </row>
        <row r="593">
          <cell r="A593" t="str">
            <v>Título</v>
          </cell>
          <cell r="D593" t="str">
            <v>Saldo Inicial</v>
          </cell>
          <cell r="F593" t="str">
            <v>Débito</v>
          </cell>
          <cell r="G593" t="str">
            <v>Crédito</v>
          </cell>
          <cell r="H593" t="str">
            <v>Saldo Final</v>
          </cell>
        </row>
        <row r="594">
          <cell r="A594" t="str">
            <v>-----------</v>
          </cell>
          <cell r="B594" t="str">
            <v>--</v>
          </cell>
          <cell r="C594" t="str">
            <v>-------------------------------------------------------------------</v>
          </cell>
          <cell r="D594" t="str">
            <v>-----------------</v>
          </cell>
          <cell r="F594" t="str">
            <v>------------------</v>
          </cell>
          <cell r="G594" t="str">
            <v>------------------</v>
          </cell>
          <cell r="H594" t="str">
            <v>-----------------</v>
          </cell>
        </row>
        <row r="595">
          <cell r="A595" t="str">
            <v>41.65.62.00</v>
          </cell>
          <cell r="B595" t="str">
            <v>-</v>
          </cell>
          <cell r="C595" t="str">
            <v>Devolução Vendas MI - Outros</v>
          </cell>
          <cell r="D595">
            <v>0</v>
          </cell>
          <cell r="F595">
            <v>3000</v>
          </cell>
          <cell r="G595">
            <v>0</v>
          </cell>
          <cell r="H595">
            <v>3000</v>
          </cell>
          <cell r="I595" t="str">
            <v>D</v>
          </cell>
        </row>
        <row r="596">
          <cell r="A596" t="str">
            <v>41.65.62.01</v>
          </cell>
          <cell r="B596" t="str">
            <v>-</v>
          </cell>
          <cell r="C596" t="str">
            <v>Devolução Vendas MI - Outros</v>
          </cell>
          <cell r="D596">
            <v>0</v>
          </cell>
          <cell r="F596">
            <v>3000</v>
          </cell>
          <cell r="G596">
            <v>0</v>
          </cell>
          <cell r="H596">
            <v>3000</v>
          </cell>
          <cell r="I596" t="str">
            <v>D</v>
          </cell>
        </row>
        <row r="597">
          <cell r="A597" t="str">
            <v>41.65.70.00</v>
          </cell>
          <cell r="B597" t="str">
            <v>-</v>
          </cell>
          <cell r="C597" t="str">
            <v>Icms s/ Vendas MI - Outros</v>
          </cell>
          <cell r="D597">
            <v>30.42</v>
          </cell>
          <cell r="E597" t="str">
            <v>C</v>
          </cell>
          <cell r="F597">
            <v>0</v>
          </cell>
          <cell r="G597">
            <v>0</v>
          </cell>
          <cell r="H597">
            <v>30.42</v>
          </cell>
          <cell r="I597" t="str">
            <v>C</v>
          </cell>
        </row>
        <row r="598">
          <cell r="A598" t="str">
            <v>41.65.70.01</v>
          </cell>
          <cell r="B598" t="str">
            <v>-</v>
          </cell>
          <cell r="C598" t="str">
            <v>Icms s/ Vendas MI - Outros</v>
          </cell>
          <cell r="D598">
            <v>30.42</v>
          </cell>
          <cell r="E598" t="str">
            <v>C</v>
          </cell>
          <cell r="F598">
            <v>0</v>
          </cell>
          <cell r="G598">
            <v>0</v>
          </cell>
          <cell r="H598">
            <v>30.42</v>
          </cell>
          <cell r="I598" t="str">
            <v>C</v>
          </cell>
        </row>
        <row r="599">
          <cell r="A599" t="str">
            <v>41.65.72.00</v>
          </cell>
          <cell r="B599" t="str">
            <v>-</v>
          </cell>
          <cell r="C599" t="str">
            <v>Pis  s/ Vendas MI - Outros</v>
          </cell>
          <cell r="D599">
            <v>42.33</v>
          </cell>
          <cell r="E599" t="str">
            <v>D</v>
          </cell>
          <cell r="F599">
            <v>0</v>
          </cell>
          <cell r="G599">
            <v>0</v>
          </cell>
          <cell r="H599">
            <v>42.33</v>
          </cell>
          <cell r="I599" t="str">
            <v>D</v>
          </cell>
        </row>
        <row r="600">
          <cell r="A600" t="str">
            <v>41.65.72.01</v>
          </cell>
          <cell r="B600" t="str">
            <v>-</v>
          </cell>
          <cell r="C600" t="str">
            <v>Pis s/ Vendas MI - Outros</v>
          </cell>
          <cell r="D600">
            <v>42.33</v>
          </cell>
          <cell r="E600" t="str">
            <v>D</v>
          </cell>
          <cell r="F600">
            <v>0</v>
          </cell>
          <cell r="G600">
            <v>0</v>
          </cell>
          <cell r="H600">
            <v>42.33</v>
          </cell>
          <cell r="I600" t="str">
            <v>D</v>
          </cell>
        </row>
        <row r="601">
          <cell r="A601" t="str">
            <v>41.65.74.00</v>
          </cell>
          <cell r="B601" t="str">
            <v>-</v>
          </cell>
          <cell r="C601" t="str">
            <v>Cofins s/ Vendas MI - Outros</v>
          </cell>
          <cell r="D601">
            <v>194.97</v>
          </cell>
          <cell r="E601" t="str">
            <v>D</v>
          </cell>
          <cell r="F601">
            <v>0</v>
          </cell>
          <cell r="G601">
            <v>0</v>
          </cell>
          <cell r="H601">
            <v>194.97</v>
          </cell>
          <cell r="I601" t="str">
            <v>D</v>
          </cell>
        </row>
        <row r="602">
          <cell r="A602" t="str">
            <v>41.65.74.01</v>
          </cell>
          <cell r="B602" t="str">
            <v>-</v>
          </cell>
          <cell r="C602" t="str">
            <v>Cofins s/ Vendas MI - Outros</v>
          </cell>
          <cell r="D602">
            <v>194.97</v>
          </cell>
          <cell r="E602" t="str">
            <v>D</v>
          </cell>
          <cell r="F602">
            <v>0</v>
          </cell>
          <cell r="G602">
            <v>0</v>
          </cell>
          <cell r="H602">
            <v>194.97</v>
          </cell>
          <cell r="I602" t="str">
            <v>D</v>
          </cell>
        </row>
        <row r="603">
          <cell r="A603" t="str">
            <v>42.00.00.00</v>
          </cell>
          <cell r="B603" t="str">
            <v>-</v>
          </cell>
          <cell r="C603" t="str">
            <v>Resultado Nao Operacional</v>
          </cell>
          <cell r="D603">
            <v>5008268.5</v>
          </cell>
          <cell r="E603" t="str">
            <v>D</v>
          </cell>
          <cell r="F603">
            <v>77201.149999999994</v>
          </cell>
          <cell r="G603">
            <v>16510.689999999999</v>
          </cell>
          <cell r="H603">
            <v>5068958.96</v>
          </cell>
          <cell r="I603" t="str">
            <v>D</v>
          </cell>
        </row>
        <row r="604">
          <cell r="A604" t="str">
            <v>42.01.00.00</v>
          </cell>
          <cell r="B604" t="str">
            <v>-</v>
          </cell>
          <cell r="C604" t="str">
            <v>Resultado Nao Operacional</v>
          </cell>
          <cell r="D604">
            <v>5008268.5</v>
          </cell>
          <cell r="E604" t="str">
            <v>D</v>
          </cell>
          <cell r="F604">
            <v>77201.149999999994</v>
          </cell>
          <cell r="G604">
            <v>16510.689999999999</v>
          </cell>
          <cell r="H604">
            <v>5068958.96</v>
          </cell>
          <cell r="I604" t="str">
            <v>D</v>
          </cell>
        </row>
        <row r="605">
          <cell r="A605" t="str">
            <v>42.01.01.00</v>
          </cell>
          <cell r="B605" t="str">
            <v>-</v>
          </cell>
          <cell r="C605" t="str">
            <v>Ganhos e Perdas</v>
          </cell>
          <cell r="D605">
            <v>444135.63</v>
          </cell>
          <cell r="E605" t="str">
            <v>D</v>
          </cell>
          <cell r="F605">
            <v>0</v>
          </cell>
          <cell r="G605">
            <v>0</v>
          </cell>
          <cell r="H605">
            <v>444135.63</v>
          </cell>
          <cell r="I605" t="str">
            <v>D</v>
          </cell>
        </row>
        <row r="606">
          <cell r="A606" t="str">
            <v>42.01.01.03</v>
          </cell>
          <cell r="B606" t="str">
            <v>-</v>
          </cell>
          <cell r="C606" t="str">
            <v>Baixa do Permanente por Inutilização</v>
          </cell>
          <cell r="D606">
            <v>444135.63</v>
          </cell>
          <cell r="E606" t="str">
            <v>D</v>
          </cell>
          <cell r="F606">
            <v>0</v>
          </cell>
          <cell r="G606">
            <v>0</v>
          </cell>
          <cell r="H606">
            <v>444135.63</v>
          </cell>
          <cell r="I606" t="str">
            <v>D</v>
          </cell>
        </row>
        <row r="607">
          <cell r="A607" t="str">
            <v>42.01.10.00</v>
          </cell>
          <cell r="B607" t="str">
            <v>-</v>
          </cell>
          <cell r="C607" t="str">
            <v>Custo de Capacidade Ociosa</v>
          </cell>
          <cell r="D607">
            <v>4564132.87</v>
          </cell>
          <cell r="E607" t="str">
            <v>D</v>
          </cell>
          <cell r="F607">
            <v>77201.149999999994</v>
          </cell>
          <cell r="G607">
            <v>16510.689999999999</v>
          </cell>
          <cell r="H607">
            <v>4624823.33</v>
          </cell>
          <cell r="I607" t="str">
            <v>D</v>
          </cell>
        </row>
        <row r="608">
          <cell r="A608" t="str">
            <v>42.01.10.02</v>
          </cell>
          <cell r="B608" t="str">
            <v>-</v>
          </cell>
          <cell r="C608" t="str">
            <v>Custo Capacidade Ociosa - Depreciação</v>
          </cell>
          <cell r="D608">
            <v>94499.27</v>
          </cell>
          <cell r="E608" t="str">
            <v>D</v>
          </cell>
          <cell r="F608">
            <v>24843.39</v>
          </cell>
          <cell r="G608">
            <v>0</v>
          </cell>
          <cell r="H608">
            <v>119342.66</v>
          </cell>
          <cell r="I608" t="str">
            <v>D</v>
          </cell>
        </row>
        <row r="609">
          <cell r="A609" t="str">
            <v>42.01.10.04</v>
          </cell>
          <cell r="B609" t="str">
            <v>-</v>
          </cell>
          <cell r="C609" t="str">
            <v>Custo Capacidade Ociosa - Pessoal</v>
          </cell>
          <cell r="D609">
            <v>306697.46999999997</v>
          </cell>
          <cell r="E609" t="str">
            <v>D</v>
          </cell>
          <cell r="F609">
            <v>0</v>
          </cell>
          <cell r="G609">
            <v>0</v>
          </cell>
          <cell r="H609">
            <v>306697.46999999997</v>
          </cell>
          <cell r="I609" t="str">
            <v>D</v>
          </cell>
        </row>
        <row r="610">
          <cell r="A610" t="str">
            <v>42.01.10.05</v>
          </cell>
          <cell r="B610" t="str">
            <v>-</v>
          </cell>
          <cell r="C610" t="str">
            <v>Custo Capacidade Ociosa - Material</v>
          </cell>
          <cell r="D610">
            <v>106433.17</v>
          </cell>
          <cell r="E610" t="str">
            <v>D</v>
          </cell>
          <cell r="F610">
            <v>0</v>
          </cell>
          <cell r="G610">
            <v>0</v>
          </cell>
          <cell r="H610">
            <v>106433.17</v>
          </cell>
          <cell r="I610" t="str">
            <v>D</v>
          </cell>
        </row>
        <row r="611">
          <cell r="A611" t="str">
            <v>42.01.10.06</v>
          </cell>
          <cell r="B611" t="str">
            <v>-</v>
          </cell>
          <cell r="C611" t="str">
            <v>Custo Capac.Ociosa - Serv. e Gasto Geral</v>
          </cell>
          <cell r="D611">
            <v>954087.83</v>
          </cell>
          <cell r="E611" t="str">
            <v>D</v>
          </cell>
          <cell r="F611">
            <v>0</v>
          </cell>
          <cell r="G611">
            <v>0</v>
          </cell>
          <cell r="H611">
            <v>954087.83</v>
          </cell>
          <cell r="I611" t="str">
            <v>D</v>
          </cell>
        </row>
        <row r="612">
          <cell r="A612" t="str">
            <v>42.01.10.07</v>
          </cell>
          <cell r="B612" t="str">
            <v>-</v>
          </cell>
          <cell r="C612" t="str">
            <v>Custo Capac.Ociosa - Gastos Indiretos</v>
          </cell>
          <cell r="D612">
            <v>3102415.13</v>
          </cell>
          <cell r="E612" t="str">
            <v>D</v>
          </cell>
          <cell r="F612">
            <v>52357.760000000002</v>
          </cell>
          <cell r="G612">
            <v>16510.689999999999</v>
          </cell>
          <cell r="H612">
            <v>3138262.2</v>
          </cell>
          <cell r="I612" t="str">
            <v>D</v>
          </cell>
        </row>
        <row r="613">
          <cell r="A613" t="str">
            <v>43.00.00.00</v>
          </cell>
          <cell r="B613" t="str">
            <v>-</v>
          </cell>
          <cell r="C613" t="str">
            <v>Provisoes e Participacoes</v>
          </cell>
          <cell r="D613">
            <v>5933112.9699999997</v>
          </cell>
          <cell r="E613" t="str">
            <v>D</v>
          </cell>
          <cell r="F613">
            <v>24098.06</v>
          </cell>
          <cell r="G613">
            <v>52000</v>
          </cell>
          <cell r="H613">
            <v>5905211.0300000003</v>
          </cell>
          <cell r="I613" t="str">
            <v>D</v>
          </cell>
        </row>
        <row r="614">
          <cell r="A614" t="str">
            <v>43.01.00.00</v>
          </cell>
          <cell r="B614" t="str">
            <v>-</v>
          </cell>
          <cell r="C614" t="str">
            <v>Provisoes</v>
          </cell>
          <cell r="D614">
            <v>5933112.9699999997</v>
          </cell>
          <cell r="E614" t="str">
            <v>D</v>
          </cell>
          <cell r="F614">
            <v>24098.06</v>
          </cell>
          <cell r="G614">
            <v>0</v>
          </cell>
          <cell r="H614">
            <v>5957211.0300000003</v>
          </cell>
          <cell r="I614" t="str">
            <v>D</v>
          </cell>
        </row>
        <row r="615">
          <cell r="A615" t="str">
            <v>43.01.01.00</v>
          </cell>
          <cell r="B615" t="str">
            <v>-</v>
          </cell>
          <cell r="C615" t="str">
            <v>Provisao p/Imposto Sobre a Renda</v>
          </cell>
          <cell r="D615">
            <v>4350557.76</v>
          </cell>
          <cell r="E615" t="str">
            <v>D</v>
          </cell>
          <cell r="F615">
            <v>24098.06</v>
          </cell>
          <cell r="G615">
            <v>0</v>
          </cell>
          <cell r="H615">
            <v>4374655.82</v>
          </cell>
          <cell r="I615" t="str">
            <v>D</v>
          </cell>
        </row>
        <row r="616">
          <cell r="A616" t="str">
            <v>43.01.01.01</v>
          </cell>
          <cell r="B616" t="str">
            <v>-</v>
          </cell>
          <cell r="C616" t="str">
            <v>Provisao p/Imposto Sobre a Renda</v>
          </cell>
          <cell r="D616">
            <v>3955885.12</v>
          </cell>
          <cell r="E616" t="str">
            <v>D</v>
          </cell>
          <cell r="F616">
            <v>0</v>
          </cell>
          <cell r="G616">
            <v>0</v>
          </cell>
          <cell r="H616">
            <v>3955885.12</v>
          </cell>
          <cell r="I616" t="str">
            <v>D</v>
          </cell>
        </row>
        <row r="617">
          <cell r="A617" t="str">
            <v>43.01.01.03</v>
          </cell>
          <cell r="B617" t="str">
            <v>-</v>
          </cell>
          <cell r="C617" t="str">
            <v>Imposto de Renda Diferido</v>
          </cell>
          <cell r="D617">
            <v>522672.64000000001</v>
          </cell>
          <cell r="E617" t="str">
            <v>D</v>
          </cell>
          <cell r="F617">
            <v>24098.06</v>
          </cell>
          <cell r="G617">
            <v>0</v>
          </cell>
          <cell r="H617">
            <v>546770.69999999995</v>
          </cell>
          <cell r="I617" t="str">
            <v>D</v>
          </cell>
        </row>
        <row r="618">
          <cell r="A618" t="str">
            <v>43.01.01.06</v>
          </cell>
          <cell r="B618" t="str">
            <v>-</v>
          </cell>
          <cell r="C618" t="str">
            <v>IR Diferido - Ativo Ambiental</v>
          </cell>
          <cell r="D618">
            <v>128000</v>
          </cell>
          <cell r="E618" t="str">
            <v>C</v>
          </cell>
          <cell r="F618">
            <v>0</v>
          </cell>
          <cell r="G618">
            <v>0</v>
          </cell>
          <cell r="H618">
            <v>128000</v>
          </cell>
          <cell r="I618" t="str">
            <v>C</v>
          </cell>
        </row>
        <row r="619">
          <cell r="A619" t="str">
            <v>43.01.05.00</v>
          </cell>
          <cell r="B619" t="str">
            <v>-</v>
          </cell>
          <cell r="C619" t="str">
            <v>Provisao p/Contribuicao Social</v>
          </cell>
          <cell r="D619">
            <v>1582555.21</v>
          </cell>
          <cell r="E619" t="str">
            <v>D</v>
          </cell>
          <cell r="F619">
            <v>0</v>
          </cell>
          <cell r="G619">
            <v>0</v>
          </cell>
          <cell r="H619">
            <v>1582555.21</v>
          </cell>
          <cell r="I619" t="str">
            <v>D</v>
          </cell>
        </row>
        <row r="620">
          <cell r="A620" t="str">
            <v>43.01.05.01</v>
          </cell>
          <cell r="B620" t="str">
            <v>-</v>
          </cell>
          <cell r="C620" t="str">
            <v>Provisao p/Contribuicao Social</v>
          </cell>
          <cell r="D620">
            <v>1431717.76</v>
          </cell>
          <cell r="E620" t="str">
            <v>D</v>
          </cell>
          <cell r="F620">
            <v>0</v>
          </cell>
          <cell r="G620">
            <v>0</v>
          </cell>
          <cell r="H620">
            <v>1431717.76</v>
          </cell>
          <cell r="I620" t="str">
            <v>D</v>
          </cell>
        </row>
        <row r="621">
          <cell r="A621" t="str">
            <v>43.01.05.03</v>
          </cell>
          <cell r="B621" t="str">
            <v>-</v>
          </cell>
          <cell r="C621" t="str">
            <v>Contribuicao Social Diferida</v>
          </cell>
          <cell r="D621">
            <v>196837.45</v>
          </cell>
          <cell r="E621" t="str">
            <v>D</v>
          </cell>
          <cell r="F621">
            <v>0</v>
          </cell>
          <cell r="G621">
            <v>0</v>
          </cell>
          <cell r="H621">
            <v>196837.45</v>
          </cell>
          <cell r="I621" t="str">
            <v>D</v>
          </cell>
        </row>
        <row r="622">
          <cell r="A622" t="str">
            <v>43.01.05.06</v>
          </cell>
          <cell r="B622" t="str">
            <v>-</v>
          </cell>
          <cell r="C622" t="str">
            <v>CS Diferido - Ativo Ambiental</v>
          </cell>
          <cell r="D622">
            <v>46000</v>
          </cell>
          <cell r="E622" t="str">
            <v>C</v>
          </cell>
          <cell r="F622">
            <v>0</v>
          </cell>
          <cell r="G622">
            <v>0</v>
          </cell>
          <cell r="H622">
            <v>46000</v>
          </cell>
          <cell r="I622" t="str">
            <v>C</v>
          </cell>
        </row>
        <row r="623">
          <cell r="A623" t="str">
            <v>43.30.00.00</v>
          </cell>
          <cell r="B623" t="str">
            <v>-</v>
          </cell>
          <cell r="C623" t="str">
            <v>Itens Extraordinarios</v>
          </cell>
          <cell r="D623">
            <v>0</v>
          </cell>
          <cell r="F623">
            <v>0</v>
          </cell>
          <cell r="G623">
            <v>52000</v>
          </cell>
          <cell r="H623">
            <v>52000</v>
          </cell>
          <cell r="I623" t="str">
            <v>C</v>
          </cell>
        </row>
        <row r="624">
          <cell r="A624" t="str">
            <v>43.30.01.00</v>
          </cell>
          <cell r="B624" t="str">
            <v>-</v>
          </cell>
          <cell r="C624" t="str">
            <v>Itens Extraordinarios</v>
          </cell>
          <cell r="D624">
            <v>0</v>
          </cell>
          <cell r="F624">
            <v>0</v>
          </cell>
          <cell r="G624">
            <v>52000</v>
          </cell>
          <cell r="H624">
            <v>52000</v>
          </cell>
          <cell r="I624" t="str">
            <v>C</v>
          </cell>
        </row>
        <row r="625">
          <cell r="A625" t="str">
            <v>43.30.01.01</v>
          </cell>
          <cell r="B625" t="str">
            <v>-</v>
          </cell>
          <cell r="C625" t="str">
            <v>Prov.e Baixas de Ativos Ambientais</v>
          </cell>
          <cell r="D625">
            <v>0</v>
          </cell>
          <cell r="F625">
            <v>0</v>
          </cell>
          <cell r="G625">
            <v>52000</v>
          </cell>
          <cell r="H625">
            <v>52000</v>
          </cell>
          <cell r="I625" t="str">
            <v>C</v>
          </cell>
        </row>
        <row r="626">
          <cell r="A626" t="str">
            <v>44.00.00.00</v>
          </cell>
          <cell r="B626" t="str">
            <v>-</v>
          </cell>
          <cell r="C626" t="str">
            <v>Resultado Mensal</v>
          </cell>
          <cell r="D626">
            <v>24358190.629999999</v>
          </cell>
          <cell r="E626" t="str">
            <v>C</v>
          </cell>
          <cell r="F626">
            <v>0</v>
          </cell>
          <cell r="G626">
            <v>0</v>
          </cell>
          <cell r="H626">
            <v>24358190.629999999</v>
          </cell>
          <cell r="I626" t="str">
            <v>C</v>
          </cell>
        </row>
        <row r="627">
          <cell r="A627" t="str">
            <v>44.01.00.00</v>
          </cell>
          <cell r="B627" t="str">
            <v>-</v>
          </cell>
          <cell r="C627" t="str">
            <v>Resultado Mensal</v>
          </cell>
          <cell r="D627">
            <v>24358190.629999999</v>
          </cell>
          <cell r="E627" t="str">
            <v>C</v>
          </cell>
          <cell r="F627">
            <v>0</v>
          </cell>
          <cell r="G627">
            <v>0</v>
          </cell>
          <cell r="H627">
            <v>24358190.629999999</v>
          </cell>
          <cell r="I627" t="str">
            <v>C</v>
          </cell>
        </row>
        <row r="628">
          <cell r="A628" t="str">
            <v>44.01.01.00</v>
          </cell>
          <cell r="B628" t="str">
            <v>-</v>
          </cell>
          <cell r="C628" t="str">
            <v>Resultado Mensal</v>
          </cell>
          <cell r="D628">
            <v>24358190.629999999</v>
          </cell>
          <cell r="E628" t="str">
            <v>C</v>
          </cell>
          <cell r="F628">
            <v>0</v>
          </cell>
          <cell r="G628">
            <v>0</v>
          </cell>
          <cell r="H628">
            <v>24358190.629999999</v>
          </cell>
          <cell r="I628" t="str">
            <v>C</v>
          </cell>
        </row>
        <row r="629">
          <cell r="A629" t="str">
            <v>44.01.01.01</v>
          </cell>
          <cell r="B629" t="str">
            <v>-</v>
          </cell>
          <cell r="C629" t="str">
            <v>Resultado Mensal</v>
          </cell>
          <cell r="D629">
            <v>24358190.629999999</v>
          </cell>
          <cell r="E629" t="str">
            <v>C</v>
          </cell>
          <cell r="F629">
            <v>0</v>
          </cell>
          <cell r="G629">
            <v>0</v>
          </cell>
          <cell r="H629">
            <v>24358190.629999999</v>
          </cell>
          <cell r="I629" t="str">
            <v>C</v>
          </cell>
        </row>
        <row r="630">
          <cell r="A630" t="str">
            <v>50.00.00.00</v>
          </cell>
          <cell r="B630" t="str">
            <v>-</v>
          </cell>
          <cell r="C630" t="str">
            <v>Custos</v>
          </cell>
          <cell r="D630">
            <v>0</v>
          </cell>
          <cell r="F630">
            <v>16503686.16</v>
          </cell>
          <cell r="G630">
            <v>16503686.16</v>
          </cell>
          <cell r="H630">
            <v>0</v>
          </cell>
        </row>
        <row r="631">
          <cell r="A631" t="str">
            <v>51.00.00.00</v>
          </cell>
          <cell r="B631" t="str">
            <v>-</v>
          </cell>
          <cell r="C631" t="str">
            <v>Pessoal</v>
          </cell>
          <cell r="D631">
            <v>5328560.0599999996</v>
          </cell>
          <cell r="E631" t="str">
            <v>D</v>
          </cell>
          <cell r="F631">
            <v>1750743.08</v>
          </cell>
          <cell r="G631">
            <v>298314.86</v>
          </cell>
          <cell r="H631">
            <v>6780988.2800000003</v>
          </cell>
          <cell r="I631" t="str">
            <v>D</v>
          </cell>
        </row>
        <row r="632">
          <cell r="A632" t="str">
            <v>51.01.00.00</v>
          </cell>
          <cell r="B632" t="str">
            <v>-</v>
          </cell>
          <cell r="C632" t="str">
            <v>Gastos com  Pessoal</v>
          </cell>
          <cell r="D632">
            <v>2907178.87</v>
          </cell>
          <cell r="E632" t="str">
            <v>D</v>
          </cell>
          <cell r="F632">
            <v>1044198.85</v>
          </cell>
          <cell r="G632">
            <v>138051.69</v>
          </cell>
          <cell r="H632">
            <v>3813326.03</v>
          </cell>
          <cell r="I632" t="str">
            <v>D</v>
          </cell>
        </row>
        <row r="633">
          <cell r="A633" t="str">
            <v>51.01.01.00</v>
          </cell>
          <cell r="B633" t="str">
            <v>-</v>
          </cell>
          <cell r="C633" t="str">
            <v>Salario Basico</v>
          </cell>
          <cell r="D633">
            <v>1766689.91</v>
          </cell>
          <cell r="E633" t="str">
            <v>D</v>
          </cell>
          <cell r="F633">
            <v>557242.07999999996</v>
          </cell>
          <cell r="G633">
            <v>33673.96</v>
          </cell>
          <cell r="H633">
            <v>2290258.0299999998</v>
          </cell>
          <cell r="I633" t="str">
            <v>D</v>
          </cell>
        </row>
        <row r="634">
          <cell r="A634" t="str">
            <v>51.01.01.01</v>
          </cell>
          <cell r="B634" t="str">
            <v>-</v>
          </cell>
          <cell r="C634" t="str">
            <v>Salario Basico</v>
          </cell>
          <cell r="D634">
            <v>1766689.91</v>
          </cell>
          <cell r="E634" t="str">
            <v>D</v>
          </cell>
          <cell r="F634">
            <v>557242.07999999996</v>
          </cell>
          <cell r="G634">
            <v>33673.96</v>
          </cell>
          <cell r="H634">
            <v>2290258.0299999998</v>
          </cell>
          <cell r="I634" t="str">
            <v>D</v>
          </cell>
        </row>
        <row r="635">
          <cell r="A635" t="str">
            <v>51.01.03.00</v>
          </cell>
          <cell r="B635" t="str">
            <v>-</v>
          </cell>
          <cell r="C635" t="str">
            <v>Adicionais Legais</v>
          </cell>
          <cell r="D635">
            <v>271216.06</v>
          </cell>
          <cell r="E635" t="str">
            <v>D</v>
          </cell>
          <cell r="F635">
            <v>101214.88</v>
          </cell>
          <cell r="G635">
            <v>16775.91</v>
          </cell>
          <cell r="H635">
            <v>355655.03</v>
          </cell>
          <cell r="I635" t="str">
            <v>D</v>
          </cell>
        </row>
        <row r="636">
          <cell r="A636" t="str">
            <v>51.01.03.01</v>
          </cell>
          <cell r="B636" t="str">
            <v>-</v>
          </cell>
          <cell r="C636" t="str">
            <v>Adicional Noturno</v>
          </cell>
          <cell r="D636">
            <v>132411.51</v>
          </cell>
          <cell r="E636" t="str">
            <v>D</v>
          </cell>
          <cell r="F636">
            <v>53214.83</v>
          </cell>
          <cell r="G636">
            <v>6022.37</v>
          </cell>
          <cell r="H636">
            <v>179603.97</v>
          </cell>
          <cell r="I636" t="str">
            <v>D</v>
          </cell>
        </row>
        <row r="637">
          <cell r="A637" t="str">
            <v>51.01.03.02</v>
          </cell>
          <cell r="B637" t="str">
            <v>-</v>
          </cell>
          <cell r="C637" t="str">
            <v>Insalubridade</v>
          </cell>
          <cell r="D637">
            <v>71948.81</v>
          </cell>
          <cell r="E637" t="str">
            <v>D</v>
          </cell>
          <cell r="F637">
            <v>30872.34</v>
          </cell>
          <cell r="G637">
            <v>10686.08</v>
          </cell>
          <cell r="H637">
            <v>92135.07</v>
          </cell>
          <cell r="I637" t="str">
            <v>D</v>
          </cell>
        </row>
        <row r="638">
          <cell r="A638" t="str">
            <v>51.01.03.03</v>
          </cell>
          <cell r="B638" t="str">
            <v>-</v>
          </cell>
          <cell r="C638" t="str">
            <v>Periculosidade</v>
          </cell>
          <cell r="D638">
            <v>66855.740000000005</v>
          </cell>
          <cell r="E638" t="str">
            <v>D</v>
          </cell>
          <cell r="F638">
            <v>17127.71</v>
          </cell>
          <cell r="G638">
            <v>67.459999999999994</v>
          </cell>
          <cell r="H638">
            <v>83915.99</v>
          </cell>
          <cell r="I638" t="str">
            <v>D</v>
          </cell>
        </row>
        <row r="639">
          <cell r="A639" t="str">
            <v>51.01.04.00</v>
          </cell>
          <cell r="B639" t="str">
            <v>-</v>
          </cell>
          <cell r="C639" t="str">
            <v>Serv Extraordinarios/Adicionais</v>
          </cell>
          <cell r="D639">
            <v>69380.350000000006</v>
          </cell>
          <cell r="E639" t="str">
            <v>D</v>
          </cell>
          <cell r="F639">
            <v>46233</v>
          </cell>
          <cell r="G639">
            <v>6606.99</v>
          </cell>
          <cell r="H639">
            <v>109006.36</v>
          </cell>
          <cell r="I639" t="str">
            <v>D</v>
          </cell>
        </row>
        <row r="640">
          <cell r="A640" t="str">
            <v>51.01.04.01</v>
          </cell>
          <cell r="B640" t="str">
            <v>-</v>
          </cell>
          <cell r="C640" t="str">
            <v>Horas Extras Dias Uteis</v>
          </cell>
          <cell r="D640">
            <v>64606.44</v>
          </cell>
          <cell r="E640" t="str">
            <v>D</v>
          </cell>
          <cell r="F640">
            <v>30685.62</v>
          </cell>
          <cell r="G640">
            <v>2945.37</v>
          </cell>
          <cell r="H640">
            <v>92346.69</v>
          </cell>
          <cell r="I640" t="str">
            <v>D</v>
          </cell>
        </row>
        <row r="641">
          <cell r="A641" t="str">
            <v>51.01.04.02</v>
          </cell>
          <cell r="B641" t="str">
            <v>-</v>
          </cell>
          <cell r="C641" t="str">
            <v>Horas Extras Sab/Dom/Feriados</v>
          </cell>
          <cell r="D641">
            <v>4773.91</v>
          </cell>
          <cell r="E641" t="str">
            <v>D</v>
          </cell>
          <cell r="F641">
            <v>15547.38</v>
          </cell>
          <cell r="G641">
            <v>3661.62</v>
          </cell>
          <cell r="H641">
            <v>16659.669999999998</v>
          </cell>
          <cell r="I641" t="str">
            <v>D</v>
          </cell>
        </row>
        <row r="642">
          <cell r="A642" t="str">
            <v>51.01.10.00</v>
          </cell>
          <cell r="B642" t="str">
            <v>-</v>
          </cell>
          <cell r="C642" t="str">
            <v>Adicionais por Acordo</v>
          </cell>
          <cell r="D642">
            <v>177120.67</v>
          </cell>
          <cell r="E642" t="str">
            <v>D</v>
          </cell>
          <cell r="F642">
            <v>58479.4</v>
          </cell>
          <cell r="G642">
            <v>8824.65</v>
          </cell>
          <cell r="H642">
            <v>226775.42</v>
          </cell>
          <cell r="I642" t="str">
            <v>D</v>
          </cell>
        </row>
        <row r="643">
          <cell r="A643" t="str">
            <v>51.01.10.03</v>
          </cell>
          <cell r="B643" t="str">
            <v>-</v>
          </cell>
          <cell r="C643" t="str">
            <v>Outros Adicionais por Acordo</v>
          </cell>
          <cell r="D643">
            <v>177120.67</v>
          </cell>
          <cell r="E643" t="str">
            <v>D</v>
          </cell>
          <cell r="F643">
            <v>58479.4</v>
          </cell>
          <cell r="G643">
            <v>8824.65</v>
          </cell>
          <cell r="H643">
            <v>226775.42</v>
          </cell>
          <cell r="I643" t="str">
            <v>D</v>
          </cell>
        </row>
        <row r="644">
          <cell r="A644" t="str">
            <v>51.01.11.00</v>
          </cell>
          <cell r="B644" t="str">
            <v>-</v>
          </cell>
          <cell r="C644" t="str">
            <v>Ferias/Abono Legal</v>
          </cell>
          <cell r="D644">
            <v>318316.11</v>
          </cell>
          <cell r="E644" t="str">
            <v>D</v>
          </cell>
          <cell r="F644">
            <v>150831.17000000001</v>
          </cell>
          <cell r="G644">
            <v>52040.14</v>
          </cell>
          <cell r="H644">
            <v>417107.14</v>
          </cell>
          <cell r="I644" t="str">
            <v>D</v>
          </cell>
        </row>
        <row r="645">
          <cell r="A645" t="str">
            <v>51.01.11.01</v>
          </cell>
          <cell r="B645" t="str">
            <v>-</v>
          </cell>
          <cell r="C645" t="str">
            <v>Ferias/Abono Legal</v>
          </cell>
          <cell r="D645">
            <v>318316.11</v>
          </cell>
          <cell r="E645" t="str">
            <v>D</v>
          </cell>
          <cell r="F645">
            <v>150831.17000000001</v>
          </cell>
          <cell r="G645">
            <v>52040.14</v>
          </cell>
          <cell r="H645">
            <v>417107.14</v>
          </cell>
          <cell r="I645" t="str">
            <v>D</v>
          </cell>
        </row>
        <row r="646">
          <cell r="A646" t="str">
            <v>51.01.12.00</v>
          </cell>
          <cell r="B646" t="str">
            <v>-</v>
          </cell>
          <cell r="C646" t="str">
            <v>Decimo Terceiro Salario</v>
          </cell>
          <cell r="D646">
            <v>229312.28</v>
          </cell>
          <cell r="E646" t="str">
            <v>D</v>
          </cell>
          <cell r="F646">
            <v>78512.460000000006</v>
          </cell>
          <cell r="G646">
            <v>8575.1299999999992</v>
          </cell>
          <cell r="H646">
            <v>299249.61</v>
          </cell>
          <cell r="I646" t="str">
            <v>D</v>
          </cell>
        </row>
        <row r="647">
          <cell r="A647" t="str">
            <v>51.01.12.01</v>
          </cell>
          <cell r="B647" t="str">
            <v>-</v>
          </cell>
          <cell r="C647" t="str">
            <v>Decimo Terceiro Salario</v>
          </cell>
          <cell r="D647">
            <v>229312.28</v>
          </cell>
          <cell r="E647" t="str">
            <v>D</v>
          </cell>
          <cell r="F647">
            <v>78512.460000000006</v>
          </cell>
          <cell r="G647">
            <v>8575.1299999999992</v>
          </cell>
          <cell r="H647">
            <v>299249.61</v>
          </cell>
          <cell r="I647" t="str">
            <v>D</v>
          </cell>
        </row>
        <row r="648">
          <cell r="A648" t="str">
            <v>51.01.13.00</v>
          </cell>
          <cell r="B648" t="str">
            <v>-</v>
          </cell>
          <cell r="C648" t="str">
            <v>Vale Transporte</v>
          </cell>
          <cell r="D648">
            <v>27095.19</v>
          </cell>
          <cell r="E648" t="str">
            <v>D</v>
          </cell>
          <cell r="F648">
            <v>25374.55</v>
          </cell>
          <cell r="G648">
            <v>6667.17</v>
          </cell>
          <cell r="H648">
            <v>45802.57</v>
          </cell>
          <cell r="I648" t="str">
            <v>D</v>
          </cell>
        </row>
        <row r="649">
          <cell r="A649" t="str">
            <v>51.01.13.01</v>
          </cell>
          <cell r="B649" t="str">
            <v>-</v>
          </cell>
          <cell r="C649" t="str">
            <v>Vale Transporte</v>
          </cell>
          <cell r="D649">
            <v>27095.19</v>
          </cell>
          <cell r="E649" t="str">
            <v>D</v>
          </cell>
          <cell r="F649">
            <v>25374.55</v>
          </cell>
          <cell r="G649">
            <v>6667.17</v>
          </cell>
          <cell r="H649">
            <v>45802.57</v>
          </cell>
          <cell r="I649" t="str">
            <v>D</v>
          </cell>
        </row>
        <row r="650">
          <cell r="A650" t="str">
            <v>51.01.15.00</v>
          </cell>
          <cell r="B650" t="str">
            <v>-</v>
          </cell>
          <cell r="C650" t="str">
            <v>Outros Beneficios Legais</v>
          </cell>
          <cell r="D650">
            <v>48048.3</v>
          </cell>
          <cell r="E650" t="str">
            <v>D</v>
          </cell>
          <cell r="F650">
            <v>26311.31</v>
          </cell>
          <cell r="G650">
            <v>4887.74</v>
          </cell>
          <cell r="H650">
            <v>69471.87</v>
          </cell>
          <cell r="I650" t="str">
            <v>D</v>
          </cell>
        </row>
        <row r="651">
          <cell r="A651" t="str">
            <v>51.01.15.01</v>
          </cell>
          <cell r="B651" t="str">
            <v>-</v>
          </cell>
          <cell r="C651" t="str">
            <v>Outros Beneficios Legais</v>
          </cell>
          <cell r="D651">
            <v>48048.3</v>
          </cell>
          <cell r="E651" t="str">
            <v>D</v>
          </cell>
          <cell r="F651">
            <v>26311.31</v>
          </cell>
          <cell r="G651">
            <v>4887.74</v>
          </cell>
          <cell r="H651">
            <v>69471.87</v>
          </cell>
          <cell r="I651" t="str">
            <v>D</v>
          </cell>
        </row>
        <row r="652">
          <cell r="A652" t="str">
            <v>51.02.00.00</v>
          </cell>
          <cell r="B652" t="str">
            <v>-</v>
          </cell>
          <cell r="C652" t="str">
            <v>Beneficios da Empresa</v>
          </cell>
          <cell r="D652">
            <v>980534.87</v>
          </cell>
          <cell r="E652" t="str">
            <v>D</v>
          </cell>
          <cell r="F652">
            <v>244474.32</v>
          </cell>
          <cell r="G652">
            <v>107204.03</v>
          </cell>
          <cell r="H652">
            <v>1117805.1599999999</v>
          </cell>
          <cell r="I652" t="str">
            <v>D</v>
          </cell>
        </row>
        <row r="653">
          <cell r="A653" t="str">
            <v>51.02.01.00</v>
          </cell>
          <cell r="B653" t="str">
            <v>-</v>
          </cell>
          <cell r="C653" t="str">
            <v>Assistenc Medica/Odontol/Hospit</v>
          </cell>
          <cell r="D653">
            <v>211555.7</v>
          </cell>
          <cell r="E653" t="str">
            <v>D</v>
          </cell>
          <cell r="F653">
            <v>79466.41</v>
          </cell>
          <cell r="G653">
            <v>23011.49</v>
          </cell>
          <cell r="H653">
            <v>268010.62</v>
          </cell>
          <cell r="I653" t="str">
            <v>D</v>
          </cell>
        </row>
        <row r="654">
          <cell r="A654" t="str">
            <v>51.02.01.04</v>
          </cell>
          <cell r="B654" t="str">
            <v>-</v>
          </cell>
          <cell r="C654" t="str">
            <v>Assist.Medic-Aquisic de Remedios</v>
          </cell>
          <cell r="D654">
            <v>506.02</v>
          </cell>
          <cell r="E654" t="str">
            <v>C</v>
          </cell>
          <cell r="F654">
            <v>0</v>
          </cell>
          <cell r="G654">
            <v>115.65</v>
          </cell>
          <cell r="H654">
            <v>621.66999999999996</v>
          </cell>
          <cell r="I654" t="str">
            <v>C</v>
          </cell>
        </row>
        <row r="655">
          <cell r="A655" t="str">
            <v>51.02.01.06</v>
          </cell>
          <cell r="B655" t="str">
            <v>-</v>
          </cell>
          <cell r="C655" t="str">
            <v>Assistenc.Medic/Odontol/Hospitalar</v>
          </cell>
          <cell r="D655">
            <v>212061.72</v>
          </cell>
          <cell r="E655" t="str">
            <v>D</v>
          </cell>
          <cell r="F655">
            <v>79466.41</v>
          </cell>
          <cell r="G655">
            <v>22895.84</v>
          </cell>
          <cell r="H655">
            <v>268632.28999999998</v>
          </cell>
          <cell r="I655" t="str">
            <v>D</v>
          </cell>
        </row>
        <row r="656">
          <cell r="A656" t="str">
            <v>51.02.03.00</v>
          </cell>
          <cell r="B656" t="str">
            <v>-</v>
          </cell>
          <cell r="C656" t="str">
            <v>Reembolso Educacional</v>
          </cell>
          <cell r="D656">
            <v>161555.66</v>
          </cell>
          <cell r="E656" t="str">
            <v>D</v>
          </cell>
          <cell r="F656">
            <v>5418.8</v>
          </cell>
          <cell r="G656">
            <v>0</v>
          </cell>
          <cell r="H656">
            <v>166974.46</v>
          </cell>
          <cell r="I656" t="str">
            <v>D</v>
          </cell>
        </row>
        <row r="657">
          <cell r="A657" t="str">
            <v>51.02.03.01</v>
          </cell>
          <cell r="B657" t="str">
            <v>-</v>
          </cell>
          <cell r="C657" t="str">
            <v>Reembolso Educacao-Empregados</v>
          </cell>
          <cell r="D657">
            <v>25493.16</v>
          </cell>
          <cell r="E657" t="str">
            <v>D</v>
          </cell>
          <cell r="F657">
            <v>5418.8</v>
          </cell>
          <cell r="G657">
            <v>0</v>
          </cell>
          <cell r="H657">
            <v>30911.96</v>
          </cell>
          <cell r="I657" t="str">
            <v>D</v>
          </cell>
        </row>
        <row r="658">
          <cell r="A658" t="str">
            <v>51.02.03.03</v>
          </cell>
          <cell r="B658" t="str">
            <v>-</v>
          </cell>
          <cell r="C658" t="str">
            <v>Reemb.Educacao- Material Escolar</v>
          </cell>
          <cell r="D658">
            <v>136062.5</v>
          </cell>
          <cell r="E658" t="str">
            <v>D</v>
          </cell>
          <cell r="F658">
            <v>0</v>
          </cell>
          <cell r="G658">
            <v>0</v>
          </cell>
          <cell r="H658">
            <v>136062.5</v>
          </cell>
          <cell r="I658" t="str">
            <v>D</v>
          </cell>
        </row>
        <row r="659">
          <cell r="A659" t="str">
            <v>51.02.10.00</v>
          </cell>
          <cell r="B659" t="str">
            <v>-</v>
          </cell>
          <cell r="C659" t="str">
            <v>Outros Beneficios</v>
          </cell>
          <cell r="D659">
            <v>607163.31000000006</v>
          </cell>
          <cell r="E659" t="str">
            <v>D</v>
          </cell>
          <cell r="F659">
            <v>159589.10999999999</v>
          </cell>
          <cell r="G659">
            <v>84192.54</v>
          </cell>
          <cell r="H659">
            <v>682559.88</v>
          </cell>
          <cell r="I659" t="str">
            <v>D</v>
          </cell>
        </row>
        <row r="660">
          <cell r="A660" t="str">
            <v>51.02.10.01</v>
          </cell>
          <cell r="B660" t="str">
            <v>-</v>
          </cell>
          <cell r="C660" t="str">
            <v>Reembolso Creche</v>
          </cell>
          <cell r="D660">
            <v>546.84</v>
          </cell>
          <cell r="E660" t="str">
            <v>D</v>
          </cell>
          <cell r="F660">
            <v>1204.69</v>
          </cell>
          <cell r="G660">
            <v>0</v>
          </cell>
          <cell r="H660">
            <v>1751.53</v>
          </cell>
          <cell r="I660" t="str">
            <v>D</v>
          </cell>
        </row>
        <row r="661">
          <cell r="A661" t="str">
            <v>51.02.10.02</v>
          </cell>
          <cell r="B661" t="str">
            <v>-</v>
          </cell>
          <cell r="C661" t="str">
            <v>Despesas com Falecimento</v>
          </cell>
          <cell r="D661">
            <v>2000</v>
          </cell>
          <cell r="E661" t="str">
            <v>D</v>
          </cell>
          <cell r="F661">
            <v>0</v>
          </cell>
          <cell r="G661">
            <v>0</v>
          </cell>
          <cell r="H661">
            <v>2000</v>
          </cell>
          <cell r="I661" t="str">
            <v>D</v>
          </cell>
        </row>
        <row r="662">
          <cell r="A662" t="str">
            <v>51.02.10.07</v>
          </cell>
          <cell r="B662" t="str">
            <v>-</v>
          </cell>
          <cell r="C662" t="str">
            <v>Demais Beneficios Empresas</v>
          </cell>
          <cell r="D662">
            <v>200596.47</v>
          </cell>
          <cell r="E662" t="str">
            <v>D</v>
          </cell>
          <cell r="F662">
            <v>68222.25</v>
          </cell>
          <cell r="G662">
            <v>10.17</v>
          </cell>
          <cell r="H662">
            <v>268808.55</v>
          </cell>
          <cell r="I662" t="str">
            <v>D</v>
          </cell>
        </row>
        <row r="663">
          <cell r="A663" t="str">
            <v>51.02.10.09</v>
          </cell>
          <cell r="B663" t="str">
            <v>-</v>
          </cell>
          <cell r="C663" t="str">
            <v>Cesta Basica</v>
          </cell>
          <cell r="D663">
            <v>404020</v>
          </cell>
          <cell r="E663" t="str">
            <v>D</v>
          </cell>
          <cell r="F663">
            <v>90162.17</v>
          </cell>
          <cell r="G663">
            <v>84182.37</v>
          </cell>
          <cell r="H663">
            <v>409999.8</v>
          </cell>
          <cell r="I663" t="str">
            <v>D</v>
          </cell>
        </row>
        <row r="664">
          <cell r="A664" t="str">
            <v>51.02.12.00</v>
          </cell>
          <cell r="B664" t="str">
            <v>-</v>
          </cell>
          <cell r="C664" t="str">
            <v>Vantagens</v>
          </cell>
          <cell r="D664">
            <v>260.2</v>
          </cell>
          <cell r="E664" t="str">
            <v>D</v>
          </cell>
          <cell r="F664">
            <v>0</v>
          </cell>
          <cell r="G664">
            <v>0</v>
          </cell>
          <cell r="H664">
            <v>260.2</v>
          </cell>
          <cell r="I664" t="str">
            <v>D</v>
          </cell>
        </row>
        <row r="665">
          <cell r="A665" t="str">
            <v>51.02.12.05</v>
          </cell>
          <cell r="B665" t="str">
            <v>-</v>
          </cell>
          <cell r="C665" t="str">
            <v>Outras Vantagens</v>
          </cell>
          <cell r="D665">
            <v>260.2</v>
          </cell>
          <cell r="E665" t="str">
            <v>D</v>
          </cell>
          <cell r="F665">
            <v>0</v>
          </cell>
          <cell r="G665">
            <v>0</v>
          </cell>
          <cell r="H665">
            <v>260.2</v>
          </cell>
          <cell r="I665" t="str">
            <v>D</v>
          </cell>
        </row>
        <row r="666">
          <cell r="A666" t="str">
            <v>51.05.00.00</v>
          </cell>
          <cell r="B666" t="str">
            <v>-</v>
          </cell>
          <cell r="C666" t="str">
            <v>Obrigacoes Sociais/Trabalhistas</v>
          </cell>
          <cell r="D666">
            <v>1345745.14</v>
          </cell>
          <cell r="E666" t="str">
            <v>D</v>
          </cell>
          <cell r="F666">
            <v>453009.76</v>
          </cell>
          <cell r="G666">
            <v>52380.9</v>
          </cell>
          <cell r="H666">
            <v>1746374</v>
          </cell>
          <cell r="I666" t="str">
            <v>D</v>
          </cell>
        </row>
        <row r="667">
          <cell r="A667" t="str">
            <v>51.05.01.00</v>
          </cell>
          <cell r="B667" t="str">
            <v>-</v>
          </cell>
          <cell r="C667" t="str">
            <v>Contribuicao Previdencia Social</v>
          </cell>
          <cell r="D667">
            <v>979234.23</v>
          </cell>
          <cell r="E667" t="str">
            <v>D</v>
          </cell>
          <cell r="F667">
            <v>338762.49</v>
          </cell>
          <cell r="G667">
            <v>40352.68</v>
          </cell>
          <cell r="H667">
            <v>1277644.04</v>
          </cell>
          <cell r="I667" t="str">
            <v>D</v>
          </cell>
        </row>
        <row r="668">
          <cell r="A668" t="str">
            <v>51.05.01.01</v>
          </cell>
          <cell r="B668" t="str">
            <v>-</v>
          </cell>
          <cell r="C668" t="str">
            <v>Contribuicao Previdencia Social</v>
          </cell>
          <cell r="D668">
            <v>939169.97</v>
          </cell>
          <cell r="E668" t="str">
            <v>D</v>
          </cell>
          <cell r="F668">
            <v>284946.28000000003</v>
          </cell>
          <cell r="G668">
            <v>24318</v>
          </cell>
          <cell r="H668">
            <v>1199798.25</v>
          </cell>
          <cell r="I668" t="str">
            <v>D</v>
          </cell>
        </row>
        <row r="669">
          <cell r="A669" t="str">
            <v>51.05.01.02</v>
          </cell>
          <cell r="B669" t="str">
            <v>-</v>
          </cell>
          <cell r="C669" t="str">
            <v>INSS s/Decimo Terceiro Salario</v>
          </cell>
          <cell r="D669">
            <v>71037.78</v>
          </cell>
          <cell r="E669" t="str">
            <v>D</v>
          </cell>
          <cell r="F669">
            <v>23885.81</v>
          </cell>
          <cell r="G669">
            <v>2805.17</v>
          </cell>
          <cell r="H669">
            <v>92118.42</v>
          </cell>
          <cell r="I669" t="str">
            <v>D</v>
          </cell>
        </row>
        <row r="670">
          <cell r="A670" t="str">
            <v>51.05.01.03</v>
          </cell>
          <cell r="B670" t="str">
            <v>-</v>
          </cell>
          <cell r="C670" t="str">
            <v>Inss Ferias</v>
          </cell>
          <cell r="D670">
            <v>30973.52</v>
          </cell>
          <cell r="E670" t="str">
            <v>C</v>
          </cell>
          <cell r="F670">
            <v>29930.400000000001</v>
          </cell>
          <cell r="G670">
            <v>13229.51</v>
          </cell>
          <cell r="H670">
            <v>14272.63</v>
          </cell>
          <cell r="I670" t="str">
            <v>C</v>
          </cell>
        </row>
        <row r="672">
          <cell r="A672" t="str">
            <v>-----------</v>
          </cell>
          <cell r="B672" t="str">
            <v>--</v>
          </cell>
          <cell r="C672" t="str">
            <v>-------------------------------------------------------------------</v>
          </cell>
          <cell r="D672" t="str">
            <v>-------------------</v>
          </cell>
          <cell r="E672" t="str">
            <v>-</v>
          </cell>
          <cell r="F672" t="str">
            <v>-------------------</v>
          </cell>
          <cell r="G672" t="e">
            <v>#NAME?</v>
          </cell>
          <cell r="H672" t="str">
            <v>07AB - 1.00.01.068</v>
          </cell>
        </row>
        <row r="673">
          <cell r="A673" t="str">
            <v>_x000C_----------</v>
          </cell>
          <cell r="B673" t="str">
            <v>--</v>
          </cell>
          <cell r="C673" t="str">
            <v>-------------------------------------------------------------------</v>
          </cell>
          <cell r="D673" t="str">
            <v>-------------------</v>
          </cell>
          <cell r="E673" t="str">
            <v>-</v>
          </cell>
          <cell r="F673" t="str">
            <v>-------------------</v>
          </cell>
          <cell r="G673" t="str">
            <v>-------------------</v>
          </cell>
          <cell r="H673" t="str">
            <v>------ Página:</v>
          </cell>
          <cell r="J673">
            <v>9</v>
          </cell>
        </row>
        <row r="674">
          <cell r="A674" t="str">
            <v>Urucum Mine</v>
          </cell>
          <cell r="B674" t="str">
            <v>ra</v>
          </cell>
          <cell r="C674" t="str">
            <v>ção S.A</v>
          </cell>
          <cell r="H674" t="str">
            <v>Balancete</v>
          </cell>
        </row>
        <row r="675">
          <cell r="A675" t="str">
            <v>Período: 01</v>
          </cell>
          <cell r="B675" t="str">
            <v>/0</v>
          </cell>
          <cell r="C675" t="str">
            <v>5/2008 A 31/05/2008 -----------------------------------------------</v>
          </cell>
          <cell r="D675" t="str">
            <v>-------------------</v>
          </cell>
          <cell r="E675" t="str">
            <v>-</v>
          </cell>
          <cell r="F675" t="str">
            <v>-------------------</v>
          </cell>
          <cell r="G675" t="str">
            <v>-------------------</v>
          </cell>
          <cell r="H675" t="str">
            <v>03/06/2008 - 12:4</v>
          </cell>
          <cell r="I675">
            <v>8</v>
          </cell>
        </row>
        <row r="677">
          <cell r="A677" t="str">
            <v>Título</v>
          </cell>
          <cell r="D677" t="str">
            <v>Saldo Inicial</v>
          </cell>
          <cell r="F677" t="str">
            <v>Débito</v>
          </cell>
          <cell r="G677" t="str">
            <v>Crédito</v>
          </cell>
          <cell r="H677" t="str">
            <v>Saldo Final</v>
          </cell>
        </row>
        <row r="678">
          <cell r="A678" t="str">
            <v>-----------</v>
          </cell>
          <cell r="B678" t="str">
            <v>--</v>
          </cell>
          <cell r="C678" t="str">
            <v>-------------------------------------------------------------------</v>
          </cell>
          <cell r="D678" t="str">
            <v>-----------------</v>
          </cell>
          <cell r="F678" t="str">
            <v>------------------</v>
          </cell>
          <cell r="G678" t="str">
            <v>------------------</v>
          </cell>
          <cell r="H678" t="str">
            <v>-----------------</v>
          </cell>
        </row>
        <row r="679">
          <cell r="A679" t="str">
            <v>51.05.05.00</v>
          </cell>
          <cell r="B679" t="str">
            <v>-</v>
          </cell>
          <cell r="C679" t="str">
            <v>Contribuicao FGTS</v>
          </cell>
          <cell r="D679">
            <v>274830.11</v>
          </cell>
          <cell r="E679" t="str">
            <v>D</v>
          </cell>
          <cell r="F679">
            <v>86508.54</v>
          </cell>
          <cell r="G679">
            <v>10938.1</v>
          </cell>
          <cell r="H679">
            <v>350400.55</v>
          </cell>
          <cell r="I679" t="str">
            <v>D</v>
          </cell>
        </row>
        <row r="680">
          <cell r="A680" t="str">
            <v>51.05.05.01</v>
          </cell>
          <cell r="B680" t="str">
            <v>-</v>
          </cell>
          <cell r="C680" t="str">
            <v>Contribuicao FGTS</v>
          </cell>
          <cell r="D680">
            <v>262516.11</v>
          </cell>
          <cell r="E680" t="str">
            <v>D</v>
          </cell>
          <cell r="F680">
            <v>72463.81</v>
          </cell>
          <cell r="G680">
            <v>6312.13</v>
          </cell>
          <cell r="H680">
            <v>328667.78999999998</v>
          </cell>
          <cell r="I680" t="str">
            <v>D</v>
          </cell>
        </row>
        <row r="681">
          <cell r="A681" t="str">
            <v>51.05.05.02</v>
          </cell>
          <cell r="B681" t="str">
            <v>-</v>
          </cell>
          <cell r="C681" t="str">
            <v>FGTS s/Decimo Terceiro Salario</v>
          </cell>
          <cell r="D681">
            <v>18216</v>
          </cell>
          <cell r="E681" t="str">
            <v>D</v>
          </cell>
          <cell r="F681">
            <v>6425.66</v>
          </cell>
          <cell r="G681">
            <v>1099.3599999999999</v>
          </cell>
          <cell r="H681">
            <v>23542.3</v>
          </cell>
          <cell r="I681" t="str">
            <v>D</v>
          </cell>
        </row>
        <row r="682">
          <cell r="A682" t="str">
            <v>51.05.05.03</v>
          </cell>
          <cell r="B682" t="str">
            <v>-</v>
          </cell>
          <cell r="C682" t="str">
            <v>FGTS - Rescisao Contrato</v>
          </cell>
          <cell r="D682">
            <v>997.27</v>
          </cell>
          <cell r="E682" t="str">
            <v>D</v>
          </cell>
          <cell r="F682">
            <v>0</v>
          </cell>
          <cell r="G682">
            <v>0</v>
          </cell>
          <cell r="H682">
            <v>997.27</v>
          </cell>
          <cell r="I682" t="str">
            <v>D</v>
          </cell>
        </row>
        <row r="683">
          <cell r="A683" t="str">
            <v>51.05.05.04</v>
          </cell>
          <cell r="B683" t="str">
            <v>-</v>
          </cell>
          <cell r="C683" t="str">
            <v>Fgts Ferias</v>
          </cell>
          <cell r="D683">
            <v>6899.27</v>
          </cell>
          <cell r="E683" t="str">
            <v>C</v>
          </cell>
          <cell r="F683">
            <v>7619.07</v>
          </cell>
          <cell r="G683">
            <v>3526.61</v>
          </cell>
          <cell r="H683">
            <v>2806.81</v>
          </cell>
          <cell r="I683" t="str">
            <v>C</v>
          </cell>
        </row>
        <row r="684">
          <cell r="A684" t="str">
            <v>51.05.10.00</v>
          </cell>
          <cell r="B684" t="str">
            <v>-</v>
          </cell>
          <cell r="C684" t="str">
            <v>Contrib. Previdenc Complementar</v>
          </cell>
          <cell r="D684">
            <v>80564.13</v>
          </cell>
          <cell r="E684" t="str">
            <v>D</v>
          </cell>
          <cell r="F684">
            <v>24011</v>
          </cell>
          <cell r="G684">
            <v>1090.1199999999999</v>
          </cell>
          <cell r="H684">
            <v>103485.01</v>
          </cell>
          <cell r="I684" t="str">
            <v>D</v>
          </cell>
        </row>
        <row r="685">
          <cell r="A685" t="str">
            <v>51.05.10.01</v>
          </cell>
          <cell r="B685" t="str">
            <v>-</v>
          </cell>
          <cell r="C685" t="str">
            <v>Contribuicao Valia</v>
          </cell>
          <cell r="D685">
            <v>733.29</v>
          </cell>
          <cell r="E685" t="str">
            <v>D</v>
          </cell>
          <cell r="F685">
            <v>129.5</v>
          </cell>
          <cell r="G685">
            <v>0</v>
          </cell>
          <cell r="H685">
            <v>862.79</v>
          </cell>
          <cell r="I685" t="str">
            <v>D</v>
          </cell>
        </row>
        <row r="686">
          <cell r="A686" t="str">
            <v>51.05.10.04</v>
          </cell>
          <cell r="B686" t="str">
            <v>-</v>
          </cell>
          <cell r="C686" t="str">
            <v>Contribuicao Ordinaria Valiaprev</v>
          </cell>
          <cell r="D686">
            <v>79830.84</v>
          </cell>
          <cell r="E686" t="str">
            <v>D</v>
          </cell>
          <cell r="F686">
            <v>23881.5</v>
          </cell>
          <cell r="G686">
            <v>1090.1199999999999</v>
          </cell>
          <cell r="H686">
            <v>102622.22</v>
          </cell>
          <cell r="I686" t="str">
            <v>D</v>
          </cell>
        </row>
        <row r="687">
          <cell r="A687" t="str">
            <v>51.05.20.00</v>
          </cell>
          <cell r="B687" t="str">
            <v>-</v>
          </cell>
          <cell r="C687" t="str">
            <v>Obrigacoes Trabalhistas</v>
          </cell>
          <cell r="D687">
            <v>11116.67</v>
          </cell>
          <cell r="E687" t="str">
            <v>D</v>
          </cell>
          <cell r="F687">
            <v>3727.73</v>
          </cell>
          <cell r="G687">
            <v>0</v>
          </cell>
          <cell r="H687">
            <v>14844.4</v>
          </cell>
          <cell r="I687" t="str">
            <v>D</v>
          </cell>
        </row>
        <row r="688">
          <cell r="A688" t="str">
            <v>51.05.20.01</v>
          </cell>
          <cell r="B688" t="str">
            <v>-</v>
          </cell>
          <cell r="C688" t="str">
            <v>Rescisao Contrato de Trabalho</v>
          </cell>
          <cell r="D688">
            <v>11116.67</v>
          </cell>
          <cell r="E688" t="str">
            <v>D</v>
          </cell>
          <cell r="F688">
            <v>3727.73</v>
          </cell>
          <cell r="G688">
            <v>0</v>
          </cell>
          <cell r="H688">
            <v>14844.4</v>
          </cell>
          <cell r="I688" t="str">
            <v>D</v>
          </cell>
        </row>
        <row r="689">
          <cell r="A689" t="str">
            <v>51.06.00.00</v>
          </cell>
          <cell r="B689" t="str">
            <v>-</v>
          </cell>
          <cell r="C689" t="str">
            <v>Outros Gastos com Pessoal</v>
          </cell>
          <cell r="D689">
            <v>68905.8</v>
          </cell>
          <cell r="E689" t="str">
            <v>D</v>
          </cell>
          <cell r="F689">
            <v>1356.48</v>
          </cell>
          <cell r="G689">
            <v>678.24</v>
          </cell>
          <cell r="H689">
            <v>69584.039999999994</v>
          </cell>
          <cell r="I689" t="str">
            <v>D</v>
          </cell>
        </row>
        <row r="690">
          <cell r="A690" t="str">
            <v>51.06.01.00</v>
          </cell>
          <cell r="B690" t="str">
            <v>-</v>
          </cell>
          <cell r="C690" t="str">
            <v>Outros Gastos com Pessoal</v>
          </cell>
          <cell r="D690">
            <v>68905.8</v>
          </cell>
          <cell r="E690" t="str">
            <v>D</v>
          </cell>
          <cell r="F690">
            <v>1356.48</v>
          </cell>
          <cell r="G690">
            <v>678.24</v>
          </cell>
          <cell r="H690">
            <v>69584.039999999994</v>
          </cell>
          <cell r="I690" t="str">
            <v>D</v>
          </cell>
        </row>
        <row r="691">
          <cell r="A691" t="str">
            <v>51.06.01.01</v>
          </cell>
          <cell r="B691" t="str">
            <v>-</v>
          </cell>
          <cell r="C691" t="str">
            <v>Outros Gastos com Pessoal</v>
          </cell>
          <cell r="D691">
            <v>68905.8</v>
          </cell>
          <cell r="E691" t="str">
            <v>D</v>
          </cell>
          <cell r="F691">
            <v>1356.48</v>
          </cell>
          <cell r="G691">
            <v>678.24</v>
          </cell>
          <cell r="H691">
            <v>69584.039999999994</v>
          </cell>
          <cell r="I691" t="str">
            <v>D</v>
          </cell>
        </row>
        <row r="692">
          <cell r="A692" t="str">
            <v>51.10.00.00</v>
          </cell>
          <cell r="B692" t="str">
            <v>-</v>
          </cell>
          <cell r="C692" t="str">
            <v>Pessoal Transitorio</v>
          </cell>
          <cell r="D692">
            <v>26195.38</v>
          </cell>
          <cell r="E692" t="str">
            <v>D</v>
          </cell>
          <cell r="F692">
            <v>7703.67</v>
          </cell>
          <cell r="G692">
            <v>0</v>
          </cell>
          <cell r="H692">
            <v>33899.050000000003</v>
          </cell>
          <cell r="I692" t="str">
            <v>D</v>
          </cell>
        </row>
        <row r="693">
          <cell r="A693" t="str">
            <v>51.10.02.00</v>
          </cell>
          <cell r="B693" t="str">
            <v>-</v>
          </cell>
          <cell r="C693" t="str">
            <v>Estagiarios</v>
          </cell>
          <cell r="D693">
            <v>26195.38</v>
          </cell>
          <cell r="E693" t="str">
            <v>D</v>
          </cell>
          <cell r="F693">
            <v>7703.67</v>
          </cell>
          <cell r="G693">
            <v>0</v>
          </cell>
          <cell r="H693">
            <v>33899.050000000003</v>
          </cell>
          <cell r="I693" t="str">
            <v>D</v>
          </cell>
        </row>
        <row r="694">
          <cell r="A694" t="str">
            <v>51.10.02.02</v>
          </cell>
          <cell r="B694" t="str">
            <v>-</v>
          </cell>
          <cell r="C694" t="str">
            <v>Estagiarios Nivel Superior</v>
          </cell>
          <cell r="D694">
            <v>26195.38</v>
          </cell>
          <cell r="E694" t="str">
            <v>D</v>
          </cell>
          <cell r="F694">
            <v>7703.67</v>
          </cell>
          <cell r="G694">
            <v>0</v>
          </cell>
          <cell r="H694">
            <v>33899.050000000003</v>
          </cell>
          <cell r="I694" t="str">
            <v>D</v>
          </cell>
        </row>
        <row r="695">
          <cell r="A695" t="str">
            <v>52.00.00.00</v>
          </cell>
          <cell r="B695" t="str">
            <v>-</v>
          </cell>
          <cell r="C695" t="str">
            <v>Materiais</v>
          </cell>
          <cell r="D695">
            <v>4547779.34</v>
          </cell>
          <cell r="E695" t="str">
            <v>D</v>
          </cell>
          <cell r="F695">
            <v>957142.32</v>
          </cell>
          <cell r="G695">
            <v>51571.46</v>
          </cell>
          <cell r="H695">
            <v>5453350.2000000002</v>
          </cell>
          <cell r="I695" t="str">
            <v>D</v>
          </cell>
        </row>
        <row r="696">
          <cell r="A696" t="str">
            <v>52.01.00.00</v>
          </cell>
          <cell r="B696" t="str">
            <v>-</v>
          </cell>
          <cell r="C696" t="str">
            <v>Materias de Manutencao</v>
          </cell>
          <cell r="D696">
            <v>3193100.79</v>
          </cell>
          <cell r="E696" t="str">
            <v>D</v>
          </cell>
          <cell r="F696">
            <v>547267.19999999995</v>
          </cell>
          <cell r="G696">
            <v>28591.96</v>
          </cell>
          <cell r="H696">
            <v>3711776.03</v>
          </cell>
          <cell r="I696" t="str">
            <v>D</v>
          </cell>
        </row>
        <row r="697">
          <cell r="A697" t="str">
            <v>52.01.01.00</v>
          </cell>
          <cell r="B697" t="str">
            <v>-</v>
          </cell>
          <cell r="C697" t="str">
            <v>Material de Manut-Diversos</v>
          </cell>
          <cell r="D697">
            <v>1046144.45</v>
          </cell>
          <cell r="E697" t="str">
            <v>D</v>
          </cell>
          <cell r="F697">
            <v>232059.87</v>
          </cell>
          <cell r="G697">
            <v>12949.63</v>
          </cell>
          <cell r="H697">
            <v>1265254.69</v>
          </cell>
          <cell r="I697" t="str">
            <v>D</v>
          </cell>
        </row>
        <row r="698">
          <cell r="A698" t="str">
            <v>52.01.01.01</v>
          </cell>
          <cell r="B698" t="str">
            <v>-</v>
          </cell>
          <cell r="C698" t="str">
            <v>Material Manut-Mecanico</v>
          </cell>
          <cell r="D698">
            <v>875799.85</v>
          </cell>
          <cell r="E698" t="str">
            <v>D</v>
          </cell>
          <cell r="F698">
            <v>164569.84</v>
          </cell>
          <cell r="G698">
            <v>4977.2</v>
          </cell>
          <cell r="H698">
            <v>1035392.49</v>
          </cell>
          <cell r="I698" t="str">
            <v>D</v>
          </cell>
        </row>
        <row r="699">
          <cell r="A699" t="str">
            <v>52.01.01.02</v>
          </cell>
          <cell r="B699" t="str">
            <v>-</v>
          </cell>
          <cell r="C699" t="str">
            <v>Material Manut-Eletrico</v>
          </cell>
          <cell r="D699">
            <v>170344.6</v>
          </cell>
          <cell r="E699" t="str">
            <v>D</v>
          </cell>
          <cell r="F699">
            <v>67490.03</v>
          </cell>
          <cell r="G699">
            <v>7972.43</v>
          </cell>
          <cell r="H699">
            <v>229862.2</v>
          </cell>
          <cell r="I699" t="str">
            <v>D</v>
          </cell>
        </row>
        <row r="700">
          <cell r="A700" t="str">
            <v>52.01.02.00</v>
          </cell>
          <cell r="B700" t="str">
            <v>-</v>
          </cell>
          <cell r="C700" t="str">
            <v>Material de Construcao/Conservação</v>
          </cell>
          <cell r="D700">
            <v>338022.04</v>
          </cell>
          <cell r="E700" t="str">
            <v>D</v>
          </cell>
          <cell r="F700">
            <v>54809.67</v>
          </cell>
          <cell r="G700">
            <v>422.8</v>
          </cell>
          <cell r="H700">
            <v>392408.91</v>
          </cell>
          <cell r="I700" t="str">
            <v>D</v>
          </cell>
        </row>
        <row r="701">
          <cell r="A701" t="str">
            <v>52.01.02.01</v>
          </cell>
          <cell r="B701" t="str">
            <v>-</v>
          </cell>
          <cell r="C701" t="str">
            <v>Mat. Manut-Hidraulico/Pneumatico</v>
          </cell>
          <cell r="D701">
            <v>5285.59</v>
          </cell>
          <cell r="E701" t="str">
            <v>D</v>
          </cell>
          <cell r="F701">
            <v>0</v>
          </cell>
          <cell r="G701">
            <v>0</v>
          </cell>
          <cell r="H701">
            <v>5285.59</v>
          </cell>
          <cell r="I701" t="str">
            <v>D</v>
          </cell>
        </row>
        <row r="702">
          <cell r="A702" t="str">
            <v>52.01.02.02</v>
          </cell>
          <cell r="B702" t="str">
            <v>-</v>
          </cell>
          <cell r="C702" t="str">
            <v>Material P/Solda</v>
          </cell>
          <cell r="D702">
            <v>24168.09</v>
          </cell>
          <cell r="E702" t="str">
            <v>D</v>
          </cell>
          <cell r="F702">
            <v>2433.81</v>
          </cell>
          <cell r="G702">
            <v>143.19</v>
          </cell>
          <cell r="H702">
            <v>26458.71</v>
          </cell>
          <cell r="I702" t="str">
            <v>D</v>
          </cell>
        </row>
        <row r="703">
          <cell r="A703" t="str">
            <v>52.01.02.03</v>
          </cell>
          <cell r="B703" t="str">
            <v>-</v>
          </cell>
          <cell r="C703" t="str">
            <v>Mat.Const.Civil-Diversos</v>
          </cell>
          <cell r="D703">
            <v>48803.42</v>
          </cell>
          <cell r="E703" t="str">
            <v>D</v>
          </cell>
          <cell r="F703">
            <v>8243.31</v>
          </cell>
          <cell r="G703">
            <v>0</v>
          </cell>
          <cell r="H703">
            <v>57046.73</v>
          </cell>
          <cell r="I703" t="str">
            <v>D</v>
          </cell>
        </row>
        <row r="704">
          <cell r="A704" t="str">
            <v>52.01.02.04</v>
          </cell>
          <cell r="B704" t="str">
            <v>-</v>
          </cell>
          <cell r="C704" t="str">
            <v>Cimento e Areia</v>
          </cell>
          <cell r="D704">
            <v>4740.92</v>
          </cell>
          <cell r="E704" t="str">
            <v>D</v>
          </cell>
          <cell r="F704">
            <v>0</v>
          </cell>
          <cell r="G704">
            <v>0</v>
          </cell>
          <cell r="H704">
            <v>4740.92</v>
          </cell>
          <cell r="I704" t="str">
            <v>D</v>
          </cell>
        </row>
        <row r="705">
          <cell r="A705" t="str">
            <v>52.01.02.05</v>
          </cell>
          <cell r="B705" t="str">
            <v>-</v>
          </cell>
          <cell r="C705" t="str">
            <v>Tijolos, Telhas e Ceramica</v>
          </cell>
          <cell r="D705">
            <v>12920.98</v>
          </cell>
          <cell r="E705" t="str">
            <v>D</v>
          </cell>
          <cell r="F705">
            <v>415.38</v>
          </cell>
          <cell r="G705">
            <v>0</v>
          </cell>
          <cell r="H705">
            <v>13336.36</v>
          </cell>
          <cell r="I705" t="str">
            <v>D</v>
          </cell>
        </row>
        <row r="706">
          <cell r="A706" t="str">
            <v>52.01.02.07</v>
          </cell>
          <cell r="B706" t="str">
            <v>-</v>
          </cell>
          <cell r="C706" t="str">
            <v>Tubos</v>
          </cell>
          <cell r="D706">
            <v>42546.53</v>
          </cell>
          <cell r="E706" t="str">
            <v>D</v>
          </cell>
          <cell r="F706">
            <v>7717.19</v>
          </cell>
          <cell r="G706">
            <v>23.51</v>
          </cell>
          <cell r="H706">
            <v>50240.21</v>
          </cell>
          <cell r="I706" t="str">
            <v>D</v>
          </cell>
        </row>
        <row r="707">
          <cell r="A707" t="str">
            <v>52.01.02.08</v>
          </cell>
          <cell r="B707" t="str">
            <v>-</v>
          </cell>
          <cell r="C707" t="str">
            <v>Mangueiras</v>
          </cell>
          <cell r="D707">
            <v>89420.800000000003</v>
          </cell>
          <cell r="E707" t="str">
            <v>D</v>
          </cell>
          <cell r="F707">
            <v>3080.41</v>
          </cell>
          <cell r="G707">
            <v>0</v>
          </cell>
          <cell r="H707">
            <v>92501.21</v>
          </cell>
          <cell r="I707" t="str">
            <v>D</v>
          </cell>
        </row>
        <row r="708">
          <cell r="A708" t="str">
            <v>52.01.02.09</v>
          </cell>
          <cell r="B708" t="str">
            <v>-</v>
          </cell>
          <cell r="C708" t="str">
            <v>Conexoes</v>
          </cell>
          <cell r="D708">
            <v>4177.2</v>
          </cell>
          <cell r="E708" t="str">
            <v>D</v>
          </cell>
          <cell r="F708">
            <v>18.149999999999999</v>
          </cell>
          <cell r="G708">
            <v>0</v>
          </cell>
          <cell r="H708">
            <v>4195.3500000000004</v>
          </cell>
          <cell r="I708" t="str">
            <v>D</v>
          </cell>
        </row>
        <row r="709">
          <cell r="A709" t="str">
            <v>52.01.02.10</v>
          </cell>
          <cell r="B709" t="str">
            <v>-</v>
          </cell>
          <cell r="C709" t="str">
            <v>Barra de Aco</v>
          </cell>
          <cell r="D709">
            <v>291.85000000000002</v>
          </cell>
          <cell r="E709" t="str">
            <v>D</v>
          </cell>
          <cell r="F709">
            <v>5118.38</v>
          </cell>
          <cell r="G709">
            <v>0</v>
          </cell>
          <cell r="H709">
            <v>5410.23</v>
          </cell>
          <cell r="I709" t="str">
            <v>D</v>
          </cell>
        </row>
        <row r="710">
          <cell r="A710" t="str">
            <v>52.01.02.13</v>
          </cell>
          <cell r="B710" t="str">
            <v>-</v>
          </cell>
          <cell r="C710" t="str">
            <v>Perfil</v>
          </cell>
          <cell r="D710">
            <v>0</v>
          </cell>
          <cell r="F710">
            <v>2138.98</v>
          </cell>
          <cell r="G710">
            <v>0</v>
          </cell>
          <cell r="H710">
            <v>2138.98</v>
          </cell>
          <cell r="I710" t="str">
            <v>D</v>
          </cell>
        </row>
        <row r="711">
          <cell r="A711" t="str">
            <v>52.01.02.14</v>
          </cell>
          <cell r="B711" t="str">
            <v>-</v>
          </cell>
          <cell r="C711" t="str">
            <v>Laminado Plano</v>
          </cell>
          <cell r="D711">
            <v>102576.82</v>
          </cell>
          <cell r="E711" t="str">
            <v>D</v>
          </cell>
          <cell r="F711">
            <v>24640.51</v>
          </cell>
          <cell r="G711">
            <v>217.37</v>
          </cell>
          <cell r="H711">
            <v>126999.96</v>
          </cell>
          <cell r="I711" t="str">
            <v>D</v>
          </cell>
        </row>
        <row r="712">
          <cell r="A712" t="str">
            <v>52.01.02.15</v>
          </cell>
          <cell r="B712" t="str">
            <v>-</v>
          </cell>
          <cell r="C712" t="str">
            <v>Ferragens</v>
          </cell>
          <cell r="D712">
            <v>646.04999999999995</v>
          </cell>
          <cell r="E712" t="str">
            <v>D</v>
          </cell>
          <cell r="F712">
            <v>0</v>
          </cell>
          <cell r="G712">
            <v>0</v>
          </cell>
          <cell r="H712">
            <v>646.04999999999995</v>
          </cell>
          <cell r="I712" t="str">
            <v>D</v>
          </cell>
        </row>
        <row r="713">
          <cell r="A713" t="str">
            <v>52.01.02.16</v>
          </cell>
          <cell r="B713" t="str">
            <v>-</v>
          </cell>
          <cell r="C713" t="str">
            <v>Material Vedacao</v>
          </cell>
          <cell r="D713">
            <v>2443.79</v>
          </cell>
          <cell r="E713" t="str">
            <v>D</v>
          </cell>
          <cell r="F713">
            <v>1003.55</v>
          </cell>
          <cell r="G713">
            <v>38.729999999999997</v>
          </cell>
          <cell r="H713">
            <v>3408.61</v>
          </cell>
          <cell r="I713" t="str">
            <v>D</v>
          </cell>
        </row>
        <row r="714">
          <cell r="A714" t="str">
            <v>52.01.03.00</v>
          </cell>
          <cell r="B714" t="str">
            <v>-</v>
          </cell>
          <cell r="C714" t="str">
            <v>Componentes P/ Veiculos Maquinas</v>
          </cell>
          <cell r="D714">
            <v>1468056.55</v>
          </cell>
          <cell r="E714" t="str">
            <v>D</v>
          </cell>
          <cell r="F714">
            <v>203227.26</v>
          </cell>
          <cell r="G714">
            <v>716.32</v>
          </cell>
          <cell r="H714">
            <v>1670567.49</v>
          </cell>
          <cell r="I714" t="str">
            <v>D</v>
          </cell>
        </row>
        <row r="715">
          <cell r="A715" t="str">
            <v>52.01.03.01</v>
          </cell>
          <cell r="B715" t="str">
            <v>-</v>
          </cell>
          <cell r="C715" t="str">
            <v>Cabos de Aco e Acessorios</v>
          </cell>
          <cell r="D715">
            <v>9279.5</v>
          </cell>
          <cell r="E715" t="str">
            <v>D</v>
          </cell>
          <cell r="F715">
            <v>594.01</v>
          </cell>
          <cell r="G715">
            <v>87.19</v>
          </cell>
          <cell r="H715">
            <v>9786.32</v>
          </cell>
          <cell r="I715" t="str">
            <v>D</v>
          </cell>
        </row>
        <row r="716">
          <cell r="A716" t="str">
            <v>52.01.03.02</v>
          </cell>
          <cell r="B716" t="str">
            <v>-</v>
          </cell>
          <cell r="C716" t="str">
            <v>Material de Consumo em Geral</v>
          </cell>
          <cell r="D716">
            <v>1774.69</v>
          </cell>
          <cell r="E716" t="str">
            <v>D</v>
          </cell>
          <cell r="F716">
            <v>1432.91</v>
          </cell>
          <cell r="G716">
            <v>25.58</v>
          </cell>
          <cell r="H716">
            <v>3182.02</v>
          </cell>
          <cell r="I716" t="str">
            <v>D</v>
          </cell>
        </row>
        <row r="717">
          <cell r="A717" t="str">
            <v>52.01.03.03</v>
          </cell>
          <cell r="B717" t="str">
            <v>-</v>
          </cell>
          <cell r="C717" t="str">
            <v>Roletes</v>
          </cell>
          <cell r="D717">
            <v>17513.14</v>
          </cell>
          <cell r="E717" t="str">
            <v>D</v>
          </cell>
          <cell r="F717">
            <v>314.19</v>
          </cell>
          <cell r="G717">
            <v>0</v>
          </cell>
          <cell r="H717">
            <v>17827.330000000002</v>
          </cell>
          <cell r="I717" t="str">
            <v>D</v>
          </cell>
        </row>
        <row r="718">
          <cell r="A718" t="str">
            <v>52.01.03.04</v>
          </cell>
          <cell r="B718" t="str">
            <v>-</v>
          </cell>
          <cell r="C718" t="str">
            <v>Rolamentos</v>
          </cell>
          <cell r="D718">
            <v>44815.89</v>
          </cell>
          <cell r="E718" t="str">
            <v>D</v>
          </cell>
          <cell r="F718">
            <v>25339.9</v>
          </cell>
          <cell r="G718">
            <v>25.66</v>
          </cell>
          <cell r="H718">
            <v>70130.13</v>
          </cell>
          <cell r="I718" t="str">
            <v>D</v>
          </cell>
        </row>
        <row r="719">
          <cell r="A719" t="str">
            <v>52.01.03.05</v>
          </cell>
          <cell r="B719" t="str">
            <v>-</v>
          </cell>
          <cell r="C719" t="str">
            <v>Mancais</v>
          </cell>
          <cell r="D719">
            <v>358.63</v>
          </cell>
          <cell r="E719" t="str">
            <v>D</v>
          </cell>
          <cell r="F719">
            <v>0</v>
          </cell>
          <cell r="G719">
            <v>0</v>
          </cell>
          <cell r="H719">
            <v>358.63</v>
          </cell>
          <cell r="I719" t="str">
            <v>D</v>
          </cell>
        </row>
        <row r="720">
          <cell r="A720" t="str">
            <v>52.01.03.06</v>
          </cell>
          <cell r="B720" t="str">
            <v>-</v>
          </cell>
          <cell r="C720" t="str">
            <v>Filtros e Elementos Filtrantes</v>
          </cell>
          <cell r="D720">
            <v>25020.39</v>
          </cell>
          <cell r="E720" t="str">
            <v>D</v>
          </cell>
          <cell r="F720">
            <v>4623.29</v>
          </cell>
          <cell r="G720">
            <v>0</v>
          </cell>
          <cell r="H720">
            <v>29643.68</v>
          </cell>
          <cell r="I720" t="str">
            <v>D</v>
          </cell>
        </row>
        <row r="721">
          <cell r="A721" t="str">
            <v>52.01.03.07</v>
          </cell>
          <cell r="B721" t="str">
            <v>-</v>
          </cell>
          <cell r="C721" t="str">
            <v>Outros Compon.Pecas e Acessorios</v>
          </cell>
          <cell r="D721">
            <v>1369294.31</v>
          </cell>
          <cell r="E721" t="str">
            <v>D</v>
          </cell>
          <cell r="F721">
            <v>170922.96</v>
          </cell>
          <cell r="G721">
            <v>577.89</v>
          </cell>
          <cell r="H721">
            <v>1539639.38</v>
          </cell>
          <cell r="I721" t="str">
            <v>D</v>
          </cell>
        </row>
        <row r="722">
          <cell r="A722" t="str">
            <v>52.01.04.00</v>
          </cell>
          <cell r="B722" t="str">
            <v>-</v>
          </cell>
          <cell r="C722" t="str">
            <v>Material Manut - Sobressalentes</v>
          </cell>
          <cell r="D722">
            <v>124765.96</v>
          </cell>
          <cell r="E722" t="str">
            <v>D</v>
          </cell>
          <cell r="F722">
            <v>11599.3</v>
          </cell>
          <cell r="G722">
            <v>0</v>
          </cell>
          <cell r="H722">
            <v>136365.26</v>
          </cell>
          <cell r="I722" t="str">
            <v>D</v>
          </cell>
        </row>
        <row r="723">
          <cell r="A723" t="str">
            <v>52.01.04.01</v>
          </cell>
          <cell r="B723" t="str">
            <v>-</v>
          </cell>
          <cell r="C723" t="str">
            <v>Pecas Sobressalentes</v>
          </cell>
          <cell r="D723">
            <v>44041.56</v>
          </cell>
          <cell r="E723" t="str">
            <v>D</v>
          </cell>
          <cell r="F723">
            <v>4709.43</v>
          </cell>
          <cell r="G723">
            <v>0</v>
          </cell>
          <cell r="H723">
            <v>48750.99</v>
          </cell>
          <cell r="I723" t="str">
            <v>D</v>
          </cell>
        </row>
        <row r="724">
          <cell r="A724" t="str">
            <v>52.01.04.02</v>
          </cell>
          <cell r="B724" t="str">
            <v>-</v>
          </cell>
          <cell r="C724" t="str">
            <v>Motores, Redutores e Geradores</v>
          </cell>
          <cell r="D724">
            <v>80724.399999999994</v>
          </cell>
          <cell r="E724" t="str">
            <v>D</v>
          </cell>
          <cell r="F724">
            <v>6889.87</v>
          </cell>
          <cell r="G724">
            <v>0</v>
          </cell>
          <cell r="H724">
            <v>87614.27</v>
          </cell>
          <cell r="I724" t="str">
            <v>D</v>
          </cell>
        </row>
        <row r="725">
          <cell r="A725" t="str">
            <v>52.01.05.00</v>
          </cell>
          <cell r="B725" t="str">
            <v>-</v>
          </cell>
          <cell r="C725" t="str">
            <v>Material Manut - Correias Transp</v>
          </cell>
          <cell r="D725">
            <v>98315.97</v>
          </cell>
          <cell r="E725" t="str">
            <v>D</v>
          </cell>
          <cell r="F725">
            <v>5801.11</v>
          </cell>
          <cell r="G725">
            <v>0</v>
          </cell>
          <cell r="H725">
            <v>104117.08</v>
          </cell>
          <cell r="I725" t="str">
            <v>D</v>
          </cell>
        </row>
        <row r="726">
          <cell r="A726" t="str">
            <v>52.01.05.01</v>
          </cell>
          <cell r="B726" t="str">
            <v>-</v>
          </cell>
          <cell r="C726" t="str">
            <v>Correia Transportadora</v>
          </cell>
          <cell r="D726">
            <v>77645.850000000006</v>
          </cell>
          <cell r="E726" t="str">
            <v>D</v>
          </cell>
          <cell r="F726">
            <v>5242.34</v>
          </cell>
          <cell r="G726">
            <v>0</v>
          </cell>
          <cell r="H726">
            <v>82888.19</v>
          </cell>
          <cell r="I726" t="str">
            <v>D</v>
          </cell>
        </row>
        <row r="727">
          <cell r="A727" t="str">
            <v>52.01.05.02</v>
          </cell>
          <cell r="B727" t="str">
            <v>-</v>
          </cell>
          <cell r="C727" t="str">
            <v>Material Emenda Correia Transp</v>
          </cell>
          <cell r="D727">
            <v>20670.12</v>
          </cell>
          <cell r="E727" t="str">
            <v>D</v>
          </cell>
          <cell r="F727">
            <v>558.77</v>
          </cell>
          <cell r="G727">
            <v>0</v>
          </cell>
          <cell r="H727">
            <v>21228.89</v>
          </cell>
          <cell r="I727" t="str">
            <v>D</v>
          </cell>
        </row>
        <row r="728">
          <cell r="A728" t="str">
            <v>52.01.06.00</v>
          </cell>
          <cell r="B728" t="str">
            <v>-</v>
          </cell>
          <cell r="C728" t="str">
            <v>Material Manutenc-Lubrificantes</v>
          </cell>
          <cell r="D728">
            <v>25336.7</v>
          </cell>
          <cell r="E728" t="str">
            <v>D</v>
          </cell>
          <cell r="F728">
            <v>9901.06</v>
          </cell>
          <cell r="G728">
            <v>3007.74</v>
          </cell>
          <cell r="H728">
            <v>32230.02</v>
          </cell>
          <cell r="I728" t="str">
            <v>D</v>
          </cell>
        </row>
        <row r="729">
          <cell r="A729" t="str">
            <v>52.01.06.01</v>
          </cell>
          <cell r="B729" t="str">
            <v>-</v>
          </cell>
          <cell r="C729" t="str">
            <v>Mat.Manut-Oleo Lubrificantes</v>
          </cell>
          <cell r="D729">
            <v>24497.4</v>
          </cell>
          <cell r="E729" t="str">
            <v>D</v>
          </cell>
          <cell r="F729">
            <v>8993.56</v>
          </cell>
          <cell r="G729">
            <v>3007.74</v>
          </cell>
          <cell r="H729">
            <v>30483.22</v>
          </cell>
          <cell r="I729" t="str">
            <v>D</v>
          </cell>
        </row>
        <row r="730">
          <cell r="A730" t="str">
            <v>52.01.06.02</v>
          </cell>
          <cell r="B730" t="str">
            <v>-</v>
          </cell>
          <cell r="C730" t="str">
            <v>Mat.Manut-Graxas</v>
          </cell>
          <cell r="D730">
            <v>839.3</v>
          </cell>
          <cell r="E730" t="str">
            <v>D</v>
          </cell>
          <cell r="F730">
            <v>907.5</v>
          </cell>
          <cell r="G730">
            <v>0</v>
          </cell>
          <cell r="H730">
            <v>1746.8</v>
          </cell>
          <cell r="I730" t="str">
            <v>D</v>
          </cell>
        </row>
        <row r="731">
          <cell r="A731" t="str">
            <v>52.01.07.00</v>
          </cell>
          <cell r="B731" t="str">
            <v>-</v>
          </cell>
          <cell r="C731" t="str">
            <v>Material de Manutenc-Refratarios</v>
          </cell>
          <cell r="D731">
            <v>4295.82</v>
          </cell>
          <cell r="E731" t="str">
            <v>D</v>
          </cell>
          <cell r="F731">
            <v>22475.52</v>
          </cell>
          <cell r="G731">
            <v>11237.76</v>
          </cell>
          <cell r="H731">
            <v>15533.58</v>
          </cell>
          <cell r="I731" t="str">
            <v>D</v>
          </cell>
        </row>
        <row r="732">
          <cell r="A732" t="str">
            <v>52.01.07.02</v>
          </cell>
          <cell r="B732" t="str">
            <v>-</v>
          </cell>
          <cell r="C732" t="str">
            <v>Mat.Manut-Argamass/Ciment Refrat</v>
          </cell>
          <cell r="D732">
            <v>4295.82</v>
          </cell>
          <cell r="E732" t="str">
            <v>D</v>
          </cell>
          <cell r="F732">
            <v>22475.52</v>
          </cell>
          <cell r="G732">
            <v>11237.76</v>
          </cell>
          <cell r="H732">
            <v>15533.58</v>
          </cell>
          <cell r="I732" t="str">
            <v>D</v>
          </cell>
        </row>
        <row r="733">
          <cell r="A733" t="str">
            <v>52.01.08.00</v>
          </cell>
          <cell r="B733" t="str">
            <v>-</v>
          </cell>
          <cell r="C733" t="str">
            <v>Materiais de Borracha</v>
          </cell>
          <cell r="D733">
            <v>1324.95</v>
          </cell>
          <cell r="E733" t="str">
            <v>D</v>
          </cell>
          <cell r="F733">
            <v>391.45</v>
          </cell>
          <cell r="G733">
            <v>0</v>
          </cell>
          <cell r="H733">
            <v>1716.4</v>
          </cell>
          <cell r="I733" t="str">
            <v>D</v>
          </cell>
        </row>
        <row r="734">
          <cell r="A734" t="str">
            <v>52.01.08.01</v>
          </cell>
          <cell r="B734" t="str">
            <v>-</v>
          </cell>
          <cell r="C734" t="str">
            <v>Pneus</v>
          </cell>
          <cell r="D734">
            <v>1324.95</v>
          </cell>
          <cell r="E734" t="str">
            <v>D</v>
          </cell>
          <cell r="F734">
            <v>353.92</v>
          </cell>
          <cell r="G734">
            <v>0</v>
          </cell>
          <cell r="H734">
            <v>1678.87</v>
          </cell>
          <cell r="I734" t="str">
            <v>D</v>
          </cell>
        </row>
        <row r="735">
          <cell r="A735" t="str">
            <v>52.01.08.02</v>
          </cell>
          <cell r="B735" t="str">
            <v>-</v>
          </cell>
          <cell r="C735" t="str">
            <v>Camaras de Ar</v>
          </cell>
          <cell r="D735">
            <v>0</v>
          </cell>
          <cell r="F735">
            <v>37.53</v>
          </cell>
          <cell r="G735">
            <v>0</v>
          </cell>
          <cell r="H735">
            <v>37.53</v>
          </cell>
          <cell r="I735" t="str">
            <v>D</v>
          </cell>
        </row>
        <row r="736">
          <cell r="A736" t="str">
            <v>52.01.09.00</v>
          </cell>
          <cell r="B736" t="str">
            <v>-</v>
          </cell>
          <cell r="C736" t="str">
            <v>Componentes Eletricos/Eletronicos</v>
          </cell>
          <cell r="D736">
            <v>86838.35</v>
          </cell>
          <cell r="E736" t="str">
            <v>D</v>
          </cell>
          <cell r="F736">
            <v>7001.96</v>
          </cell>
          <cell r="G736">
            <v>257.70999999999998</v>
          </cell>
          <cell r="H736">
            <v>93582.6</v>
          </cell>
          <cell r="I736" t="str">
            <v>D</v>
          </cell>
        </row>
        <row r="737">
          <cell r="A737" t="str">
            <v>52.01.09.01</v>
          </cell>
          <cell r="B737" t="str">
            <v>-</v>
          </cell>
          <cell r="C737" t="str">
            <v>Componenetes p/ Equip. Eletricos</v>
          </cell>
          <cell r="D737">
            <v>9534.6</v>
          </cell>
          <cell r="E737" t="str">
            <v>D</v>
          </cell>
          <cell r="F737">
            <v>0</v>
          </cell>
          <cell r="G737">
            <v>0</v>
          </cell>
          <cell r="H737">
            <v>9534.6</v>
          </cell>
          <cell r="I737" t="str">
            <v>D</v>
          </cell>
        </row>
        <row r="738">
          <cell r="A738" t="str">
            <v>52.01.09.02</v>
          </cell>
          <cell r="B738" t="str">
            <v>-</v>
          </cell>
          <cell r="C738" t="str">
            <v>Fios Cabos Eletricos</v>
          </cell>
          <cell r="D738">
            <v>24770.52</v>
          </cell>
          <cell r="E738" t="str">
            <v>D</v>
          </cell>
          <cell r="F738">
            <v>1015.87</v>
          </cell>
          <cell r="G738">
            <v>0</v>
          </cell>
          <cell r="H738">
            <v>25786.39</v>
          </cell>
          <cell r="I738" t="str">
            <v>D</v>
          </cell>
        </row>
        <row r="739">
          <cell r="A739" t="str">
            <v>52.01.09.03</v>
          </cell>
          <cell r="B739" t="str">
            <v>-</v>
          </cell>
          <cell r="C739" t="str">
            <v>Lampadas e Luminarias</v>
          </cell>
          <cell r="D739">
            <v>32393.360000000001</v>
          </cell>
          <cell r="E739" t="str">
            <v>D</v>
          </cell>
          <cell r="F739">
            <v>5600.56</v>
          </cell>
          <cell r="G739">
            <v>257.70999999999998</v>
          </cell>
          <cell r="H739">
            <v>37736.21</v>
          </cell>
          <cell r="I739" t="str">
            <v>D</v>
          </cell>
        </row>
        <row r="740">
          <cell r="A740" t="str">
            <v>52.01.09.04</v>
          </cell>
          <cell r="B740" t="str">
            <v>-</v>
          </cell>
          <cell r="C740" t="str">
            <v>Outros Comp.Eletroeletronicos</v>
          </cell>
          <cell r="D740">
            <v>12678.78</v>
          </cell>
          <cell r="E740" t="str">
            <v>D</v>
          </cell>
          <cell r="F740">
            <v>385.53</v>
          </cell>
          <cell r="G740">
            <v>0</v>
          </cell>
          <cell r="H740">
            <v>13064.31</v>
          </cell>
          <cell r="I740" t="str">
            <v>D</v>
          </cell>
        </row>
        <row r="741">
          <cell r="A741" t="str">
            <v>52.01.09.05</v>
          </cell>
          <cell r="B741" t="str">
            <v>-</v>
          </cell>
          <cell r="C741" t="str">
            <v>Material de Informatica</v>
          </cell>
          <cell r="D741">
            <v>7461.09</v>
          </cell>
          <cell r="E741" t="str">
            <v>D</v>
          </cell>
          <cell r="F741">
            <v>0</v>
          </cell>
          <cell r="G741">
            <v>0</v>
          </cell>
          <cell r="H741">
            <v>7461.09</v>
          </cell>
          <cell r="I741" t="str">
            <v>D</v>
          </cell>
        </row>
        <row r="742">
          <cell r="A742" t="str">
            <v>52.10.00.00</v>
          </cell>
          <cell r="B742" t="str">
            <v>-</v>
          </cell>
          <cell r="C742" t="str">
            <v>Materiais Auxiliares</v>
          </cell>
          <cell r="D742">
            <v>1354678.55</v>
          </cell>
          <cell r="E742" t="str">
            <v>D</v>
          </cell>
          <cell r="F742">
            <v>409875.12</v>
          </cell>
          <cell r="G742">
            <v>22979.5</v>
          </cell>
          <cell r="H742">
            <v>1741574.17</v>
          </cell>
          <cell r="I742" t="str">
            <v>D</v>
          </cell>
        </row>
        <row r="743">
          <cell r="A743" t="str">
            <v>52.10.01.00</v>
          </cell>
          <cell r="B743" t="str">
            <v>-</v>
          </cell>
          <cell r="C743" t="str">
            <v>Materiais Auxiliares - Quimicos</v>
          </cell>
          <cell r="D743">
            <v>2072.4</v>
          </cell>
          <cell r="E743" t="str">
            <v>D</v>
          </cell>
          <cell r="F743">
            <v>0</v>
          </cell>
          <cell r="G743">
            <v>0</v>
          </cell>
          <cell r="H743">
            <v>2072.4</v>
          </cell>
          <cell r="I743" t="str">
            <v>D</v>
          </cell>
        </row>
        <row r="744">
          <cell r="A744" t="str">
            <v>52.10.01.07</v>
          </cell>
          <cell r="B744" t="str">
            <v>-</v>
          </cell>
          <cell r="C744" t="str">
            <v>Mat.Aux.-Outros</v>
          </cell>
          <cell r="D744">
            <v>2072.4</v>
          </cell>
          <cell r="E744" t="str">
            <v>D</v>
          </cell>
          <cell r="F744">
            <v>0</v>
          </cell>
          <cell r="G744">
            <v>0</v>
          </cell>
          <cell r="H744">
            <v>2072.4</v>
          </cell>
          <cell r="I744" t="str">
            <v>D</v>
          </cell>
        </row>
        <row r="745">
          <cell r="A745" t="str">
            <v>52.10.02.00</v>
          </cell>
          <cell r="B745" t="str">
            <v>-</v>
          </cell>
          <cell r="C745" t="str">
            <v>Materiais Aux. - Supr.Operacao</v>
          </cell>
          <cell r="D745">
            <v>1054790.31</v>
          </cell>
          <cell r="E745" t="str">
            <v>D</v>
          </cell>
          <cell r="F745">
            <v>264045.03999999998</v>
          </cell>
          <cell r="G745">
            <v>11480.88</v>
          </cell>
          <cell r="H745">
            <v>1307354.47</v>
          </cell>
          <cell r="I745" t="str">
            <v>D</v>
          </cell>
        </row>
        <row r="746">
          <cell r="A746" t="str">
            <v>52.10.02.01</v>
          </cell>
          <cell r="B746" t="str">
            <v>-</v>
          </cell>
          <cell r="C746" t="str">
            <v>Mat.Aux-Explosivos</v>
          </cell>
          <cell r="D746">
            <v>84058.29</v>
          </cell>
          <cell r="E746" t="str">
            <v>D</v>
          </cell>
          <cell r="F746">
            <v>45672.49</v>
          </cell>
          <cell r="G746">
            <v>0</v>
          </cell>
          <cell r="H746">
            <v>129730.78</v>
          </cell>
          <cell r="I746" t="str">
            <v>D</v>
          </cell>
        </row>
        <row r="747">
          <cell r="A747" t="str">
            <v>52.10.02.02</v>
          </cell>
          <cell r="B747" t="str">
            <v>-</v>
          </cell>
          <cell r="C747" t="str">
            <v>Mat.Aux-Materiais de Perfuracao</v>
          </cell>
          <cell r="D747">
            <v>43839.33</v>
          </cell>
          <cell r="E747" t="str">
            <v>D</v>
          </cell>
          <cell r="F747">
            <v>10549.8</v>
          </cell>
          <cell r="G747">
            <v>0</v>
          </cell>
          <cell r="H747">
            <v>54389.13</v>
          </cell>
          <cell r="I747" t="str">
            <v>D</v>
          </cell>
        </row>
        <row r="748">
          <cell r="A748" t="str">
            <v>52.10.02.03</v>
          </cell>
          <cell r="B748" t="str">
            <v>-</v>
          </cell>
          <cell r="C748" t="str">
            <v>Mat.Aux-Tubo Furacao</v>
          </cell>
          <cell r="D748">
            <v>2937.83</v>
          </cell>
          <cell r="E748" t="str">
            <v>D</v>
          </cell>
          <cell r="F748">
            <v>885.97</v>
          </cell>
          <cell r="G748">
            <v>0</v>
          </cell>
          <cell r="H748">
            <v>3823.8</v>
          </cell>
          <cell r="I748" t="str">
            <v>D</v>
          </cell>
        </row>
        <row r="749">
          <cell r="A749" t="str">
            <v>52.10.02.04</v>
          </cell>
          <cell r="B749" t="str">
            <v>-</v>
          </cell>
          <cell r="C749" t="str">
            <v>Mat.Aux-Barra Furacao</v>
          </cell>
          <cell r="D749">
            <v>81371.02</v>
          </cell>
          <cell r="E749" t="str">
            <v>D</v>
          </cell>
          <cell r="F749">
            <v>20092.11</v>
          </cell>
          <cell r="G749">
            <v>0</v>
          </cell>
          <cell r="H749">
            <v>101463.13</v>
          </cell>
          <cell r="I749" t="str">
            <v>D</v>
          </cell>
        </row>
        <row r="750">
          <cell r="A750" t="str">
            <v>52.10.02.05</v>
          </cell>
          <cell r="B750" t="str">
            <v>-</v>
          </cell>
          <cell r="C750" t="str">
            <v>Mat.Aux-Eletrodos</v>
          </cell>
          <cell r="D750">
            <v>234.12</v>
          </cell>
          <cell r="E750" t="str">
            <v>D</v>
          </cell>
          <cell r="F750">
            <v>0</v>
          </cell>
          <cell r="G750">
            <v>0</v>
          </cell>
          <cell r="H750">
            <v>234.12</v>
          </cell>
          <cell r="I750" t="str">
            <v>D</v>
          </cell>
        </row>
        <row r="751">
          <cell r="A751" t="str">
            <v>52.10.02.06</v>
          </cell>
          <cell r="B751" t="str">
            <v>-</v>
          </cell>
          <cell r="C751" t="str">
            <v>Mat.Aux-Camisa P/Eletrodo</v>
          </cell>
          <cell r="D751">
            <v>87139.54</v>
          </cell>
          <cell r="E751" t="str">
            <v>D</v>
          </cell>
          <cell r="F751">
            <v>10452.57</v>
          </cell>
          <cell r="G751">
            <v>0</v>
          </cell>
          <cell r="H751">
            <v>97592.11</v>
          </cell>
          <cell r="I751" t="str">
            <v>D</v>
          </cell>
        </row>
        <row r="752">
          <cell r="A752" t="str">
            <v>52.10.02.09</v>
          </cell>
          <cell r="B752" t="str">
            <v>-</v>
          </cell>
          <cell r="C752" t="str">
            <v>Mat.Aux de Protecao e Seguranca</v>
          </cell>
          <cell r="D752">
            <v>149641.1</v>
          </cell>
          <cell r="E752" t="str">
            <v>D</v>
          </cell>
          <cell r="F752">
            <v>52546.18</v>
          </cell>
          <cell r="G752">
            <v>4782.3</v>
          </cell>
          <cell r="H752">
            <v>197404.98</v>
          </cell>
          <cell r="I752" t="str">
            <v>D</v>
          </cell>
        </row>
        <row r="753">
          <cell r="A753" t="str">
            <v>52.10.02.10</v>
          </cell>
          <cell r="B753" t="str">
            <v>-</v>
          </cell>
          <cell r="C753" t="str">
            <v>Mat.Aux-Material P/ Limpeza</v>
          </cell>
          <cell r="D753">
            <v>395.64</v>
          </cell>
          <cell r="E753" t="str">
            <v>D</v>
          </cell>
          <cell r="F753">
            <v>9.06</v>
          </cell>
          <cell r="G753">
            <v>0</v>
          </cell>
          <cell r="H753">
            <v>404.7</v>
          </cell>
          <cell r="I753" t="str">
            <v>D</v>
          </cell>
        </row>
        <row r="754">
          <cell r="A754" t="str">
            <v>52.10.02.11</v>
          </cell>
          <cell r="B754" t="str">
            <v>-</v>
          </cell>
          <cell r="C754" t="str">
            <v>Mat.Aux-Material P/ Pintura</v>
          </cell>
          <cell r="D754">
            <v>9160.86</v>
          </cell>
          <cell r="E754" t="str">
            <v>D</v>
          </cell>
          <cell r="F754">
            <v>2732.54</v>
          </cell>
          <cell r="G754">
            <v>69.72</v>
          </cell>
          <cell r="H754">
            <v>11823.68</v>
          </cell>
          <cell r="I754" t="str">
            <v>D</v>
          </cell>
        </row>
        <row r="756">
          <cell r="A756" t="str">
            <v>-----------</v>
          </cell>
          <cell r="B756" t="str">
            <v>--</v>
          </cell>
          <cell r="C756" t="str">
            <v>-------------------------------------------------------------------</v>
          </cell>
          <cell r="D756" t="str">
            <v>-------------------</v>
          </cell>
          <cell r="E756" t="str">
            <v>-</v>
          </cell>
          <cell r="F756" t="str">
            <v>-------------------</v>
          </cell>
          <cell r="G756" t="e">
            <v>#NAME?</v>
          </cell>
          <cell r="H756" t="str">
            <v>07AB - 1.00.01.068</v>
          </cell>
        </row>
        <row r="757">
          <cell r="A757" t="str">
            <v>_x000C_----------</v>
          </cell>
          <cell r="B757" t="str">
            <v>--</v>
          </cell>
          <cell r="C757" t="str">
            <v>-------------------------------------------------------------------</v>
          </cell>
          <cell r="D757" t="str">
            <v>-------------------</v>
          </cell>
          <cell r="E757" t="str">
            <v>-</v>
          </cell>
          <cell r="F757" t="str">
            <v>-------------------</v>
          </cell>
          <cell r="G757" t="str">
            <v>-------------------</v>
          </cell>
          <cell r="H757" t="str">
            <v>------ Página:</v>
          </cell>
          <cell r="I757">
            <v>1</v>
          </cell>
          <cell r="J757">
            <v>0</v>
          </cell>
        </row>
        <row r="758">
          <cell r="A758" t="str">
            <v>Urucum Mine</v>
          </cell>
          <cell r="B758" t="str">
            <v>ra</v>
          </cell>
          <cell r="C758" t="str">
            <v>ção S.A</v>
          </cell>
          <cell r="H758" t="str">
            <v>Balancete</v>
          </cell>
        </row>
        <row r="759">
          <cell r="A759" t="str">
            <v>Período: 01</v>
          </cell>
          <cell r="B759" t="str">
            <v>/0</v>
          </cell>
          <cell r="C759" t="str">
            <v>5/2008 A 31/05/2008 -----------------------------------------------</v>
          </cell>
          <cell r="D759" t="str">
            <v>-------------------</v>
          </cell>
          <cell r="E759" t="str">
            <v>-</v>
          </cell>
          <cell r="F759" t="str">
            <v>-------------------</v>
          </cell>
          <cell r="G759" t="str">
            <v>-------------------</v>
          </cell>
          <cell r="H759" t="str">
            <v>03/06/2008 - 12:4</v>
          </cell>
          <cell r="I759">
            <v>8</v>
          </cell>
        </row>
        <row r="761">
          <cell r="A761" t="str">
            <v>Título</v>
          </cell>
          <cell r="D761" t="str">
            <v>Saldo Inicial</v>
          </cell>
          <cell r="F761" t="str">
            <v>Débito</v>
          </cell>
          <cell r="G761" t="str">
            <v>Crédito</v>
          </cell>
          <cell r="H761" t="str">
            <v>Saldo Final</v>
          </cell>
        </row>
        <row r="762">
          <cell r="A762" t="str">
            <v>-----------</v>
          </cell>
          <cell r="B762" t="str">
            <v>--</v>
          </cell>
          <cell r="C762" t="str">
            <v>-------------------------------------------------------------------</v>
          </cell>
          <cell r="D762" t="str">
            <v>-----------------</v>
          </cell>
          <cell r="F762" t="str">
            <v>------------------</v>
          </cell>
          <cell r="G762" t="str">
            <v>------------------</v>
          </cell>
          <cell r="H762" t="str">
            <v>-----------------</v>
          </cell>
        </row>
        <row r="763">
          <cell r="A763" t="str">
            <v>52.10.02.12</v>
          </cell>
          <cell r="B763" t="str">
            <v>-</v>
          </cell>
          <cell r="C763" t="str">
            <v>Mat.Aux p/ Tratamento de Agua</v>
          </cell>
          <cell r="D763">
            <v>0</v>
          </cell>
          <cell r="F763">
            <v>4219.78</v>
          </cell>
          <cell r="G763">
            <v>2109.89</v>
          </cell>
          <cell r="H763">
            <v>2109.89</v>
          </cell>
          <cell r="I763" t="str">
            <v>D</v>
          </cell>
        </row>
        <row r="764">
          <cell r="A764" t="str">
            <v>52.10.02.13</v>
          </cell>
          <cell r="B764" t="str">
            <v>-</v>
          </cell>
          <cell r="C764" t="str">
            <v>Mat.Aux-Mater.e Utens.p/Laborat</v>
          </cell>
          <cell r="D764">
            <v>57022.73</v>
          </cell>
          <cell r="E764" t="str">
            <v>D</v>
          </cell>
          <cell r="F764">
            <v>8810.7199999999993</v>
          </cell>
          <cell r="G764">
            <v>264.97000000000003</v>
          </cell>
          <cell r="H764">
            <v>65568.479999999996</v>
          </cell>
          <cell r="I764" t="str">
            <v>D</v>
          </cell>
        </row>
        <row r="765">
          <cell r="A765" t="str">
            <v>52.10.02.14</v>
          </cell>
          <cell r="B765" t="str">
            <v>-</v>
          </cell>
          <cell r="C765" t="str">
            <v>Mat.Aux-Ferramentas e Acessorios</v>
          </cell>
          <cell r="D765">
            <v>27038.51</v>
          </cell>
          <cell r="E765" t="str">
            <v>D</v>
          </cell>
          <cell r="F765">
            <v>3250.7</v>
          </cell>
          <cell r="G765">
            <v>23.99</v>
          </cell>
          <cell r="H765">
            <v>30265.22</v>
          </cell>
          <cell r="I765" t="str">
            <v>D</v>
          </cell>
        </row>
        <row r="766">
          <cell r="A766" t="str">
            <v>52.10.02.15</v>
          </cell>
          <cell r="B766" t="str">
            <v>-</v>
          </cell>
          <cell r="C766" t="str">
            <v>Mat.Aux-Abrasivos</v>
          </cell>
          <cell r="D766">
            <v>159221.06</v>
          </cell>
          <cell r="E766" t="str">
            <v>D</v>
          </cell>
          <cell r="F766">
            <v>28743.4</v>
          </cell>
          <cell r="G766">
            <v>108.65</v>
          </cell>
          <cell r="H766">
            <v>187855.81</v>
          </cell>
          <cell r="I766" t="str">
            <v>D</v>
          </cell>
        </row>
        <row r="767">
          <cell r="A767" t="str">
            <v>52.10.02.18</v>
          </cell>
          <cell r="B767" t="str">
            <v>-</v>
          </cell>
          <cell r="C767" t="str">
            <v>Mat.Aux-Pasta Soderberg</v>
          </cell>
          <cell r="D767">
            <v>223249.77</v>
          </cell>
          <cell r="E767" t="str">
            <v>D</v>
          </cell>
          <cell r="F767">
            <v>49314.89</v>
          </cell>
          <cell r="G767">
            <v>0</v>
          </cell>
          <cell r="H767">
            <v>272564.65999999997</v>
          </cell>
          <cell r="I767" t="str">
            <v>D</v>
          </cell>
        </row>
        <row r="768">
          <cell r="A768" t="str">
            <v>52.10.02.19</v>
          </cell>
          <cell r="B768" t="str">
            <v>-</v>
          </cell>
          <cell r="C768" t="str">
            <v>Mat.Aux-Madeiras</v>
          </cell>
          <cell r="D768">
            <v>0</v>
          </cell>
          <cell r="F768">
            <v>2695.27</v>
          </cell>
          <cell r="G768">
            <v>0</v>
          </cell>
          <cell r="H768">
            <v>2695.27</v>
          </cell>
          <cell r="I768" t="str">
            <v>D</v>
          </cell>
        </row>
        <row r="769">
          <cell r="A769" t="str">
            <v>52.10.02.20</v>
          </cell>
          <cell r="B769" t="str">
            <v>-</v>
          </cell>
          <cell r="C769" t="str">
            <v>Mat.Aux-Gases</v>
          </cell>
          <cell r="D769">
            <v>1589.38</v>
          </cell>
          <cell r="E769" t="str">
            <v>D</v>
          </cell>
          <cell r="F769">
            <v>593.16999999999996</v>
          </cell>
          <cell r="G769">
            <v>0</v>
          </cell>
          <cell r="H769">
            <v>2182.5500000000002</v>
          </cell>
          <cell r="I769" t="str">
            <v>D</v>
          </cell>
        </row>
        <row r="770">
          <cell r="A770" t="str">
            <v>52.10.02.21</v>
          </cell>
          <cell r="B770" t="str">
            <v>-</v>
          </cell>
          <cell r="C770" t="str">
            <v>Mat.Aux-Melaco</v>
          </cell>
          <cell r="D770">
            <v>5278.29</v>
          </cell>
          <cell r="E770" t="str">
            <v>D</v>
          </cell>
          <cell r="F770">
            <v>3102.09</v>
          </cell>
          <cell r="G770">
            <v>397.7</v>
          </cell>
          <cell r="H770">
            <v>7982.68</v>
          </cell>
          <cell r="I770" t="str">
            <v>D</v>
          </cell>
        </row>
        <row r="771">
          <cell r="A771" t="str">
            <v>52.10.02.27</v>
          </cell>
          <cell r="B771" t="str">
            <v>-</v>
          </cell>
          <cell r="C771" t="str">
            <v>Mat.Aux-Bicas Para Corridas</v>
          </cell>
          <cell r="D771">
            <v>7721.93</v>
          </cell>
          <cell r="E771" t="str">
            <v>D</v>
          </cell>
          <cell r="F771">
            <v>0</v>
          </cell>
          <cell r="G771">
            <v>0</v>
          </cell>
          <cell r="H771">
            <v>7721.93</v>
          </cell>
          <cell r="I771" t="str">
            <v>D</v>
          </cell>
        </row>
        <row r="772">
          <cell r="A772" t="str">
            <v>52.10.02.31</v>
          </cell>
          <cell r="B772" t="str">
            <v>-</v>
          </cell>
          <cell r="C772" t="str">
            <v>Mat.Aux-Parafusos</v>
          </cell>
          <cell r="D772">
            <v>16654.310000000001</v>
          </cell>
          <cell r="E772" t="str">
            <v>D</v>
          </cell>
          <cell r="F772">
            <v>970.95</v>
          </cell>
          <cell r="G772">
            <v>12.14</v>
          </cell>
          <cell r="H772">
            <v>17613.12</v>
          </cell>
          <cell r="I772" t="str">
            <v>D</v>
          </cell>
        </row>
        <row r="773">
          <cell r="A773" t="str">
            <v>52.10.02.33</v>
          </cell>
          <cell r="B773" t="str">
            <v>-</v>
          </cell>
          <cell r="C773" t="str">
            <v>Mat.Aux-Barras Roscadas</v>
          </cell>
          <cell r="D773">
            <v>703.34</v>
          </cell>
          <cell r="E773" t="str">
            <v>D</v>
          </cell>
          <cell r="F773">
            <v>456.04</v>
          </cell>
          <cell r="G773">
            <v>218.9</v>
          </cell>
          <cell r="H773">
            <v>940.48</v>
          </cell>
          <cell r="I773" t="str">
            <v>D</v>
          </cell>
        </row>
        <row r="774">
          <cell r="A774" t="str">
            <v>52.10.02.36</v>
          </cell>
          <cell r="B774" t="str">
            <v>-</v>
          </cell>
          <cell r="C774" t="str">
            <v>Outros Materiais Auxiliares</v>
          </cell>
          <cell r="D774">
            <v>69113.16</v>
          </cell>
          <cell r="E774" t="str">
            <v>D</v>
          </cell>
          <cell r="F774">
            <v>6351.4</v>
          </cell>
          <cell r="G774">
            <v>0</v>
          </cell>
          <cell r="H774">
            <v>75464.56</v>
          </cell>
          <cell r="I774" t="str">
            <v>D</v>
          </cell>
        </row>
        <row r="775">
          <cell r="A775" t="str">
            <v>52.10.02.37</v>
          </cell>
          <cell r="B775" t="str">
            <v>-</v>
          </cell>
          <cell r="C775" t="str">
            <v>Material Medico/Odontol/Veterin</v>
          </cell>
          <cell r="D775">
            <v>7084.67</v>
          </cell>
          <cell r="E775" t="str">
            <v>D</v>
          </cell>
          <cell r="F775">
            <v>1255.4100000000001</v>
          </cell>
          <cell r="G775">
            <v>60.91</v>
          </cell>
          <cell r="H775">
            <v>8279.17</v>
          </cell>
          <cell r="I775" t="str">
            <v>D</v>
          </cell>
        </row>
        <row r="776">
          <cell r="A776" t="str">
            <v>52.10.02.38</v>
          </cell>
          <cell r="B776" t="str">
            <v>-</v>
          </cell>
          <cell r="C776" t="str">
            <v>Artigos Limpeza/Higiene Pessoal</v>
          </cell>
          <cell r="D776">
            <v>2561.02</v>
          </cell>
          <cell r="E776" t="str">
            <v>D</v>
          </cell>
          <cell r="F776">
            <v>1608.9</v>
          </cell>
          <cell r="G776">
            <v>476.3</v>
          </cell>
          <cell r="H776">
            <v>3693.62</v>
          </cell>
          <cell r="I776" t="str">
            <v>D</v>
          </cell>
        </row>
        <row r="777">
          <cell r="A777" t="str">
            <v>52.10.02.39</v>
          </cell>
          <cell r="B777" t="str">
            <v>-</v>
          </cell>
          <cell r="C777" t="str">
            <v>Material P/Escritorio</v>
          </cell>
          <cell r="D777">
            <v>11907.09</v>
          </cell>
          <cell r="E777" t="str">
            <v>D</v>
          </cell>
          <cell r="F777">
            <v>8677.69</v>
          </cell>
          <cell r="G777">
            <v>2955.41</v>
          </cell>
          <cell r="H777">
            <v>17629.37</v>
          </cell>
          <cell r="I777" t="str">
            <v>D</v>
          </cell>
        </row>
        <row r="778">
          <cell r="A778" t="str">
            <v>52.10.02.40</v>
          </cell>
          <cell r="B778" t="str">
            <v>-</v>
          </cell>
          <cell r="C778" t="str">
            <v>Uniformes</v>
          </cell>
          <cell r="D778">
            <v>6867.32</v>
          </cell>
          <cell r="E778" t="str">
            <v>D</v>
          </cell>
          <cell r="F778">
            <v>1053.9100000000001</v>
          </cell>
          <cell r="G778">
            <v>0</v>
          </cell>
          <cell r="H778">
            <v>7921.23</v>
          </cell>
          <cell r="I778" t="str">
            <v>D</v>
          </cell>
        </row>
        <row r="779">
          <cell r="A779" t="str">
            <v>52.10.04.00</v>
          </cell>
          <cell r="B779" t="str">
            <v>-</v>
          </cell>
          <cell r="C779" t="str">
            <v>Materiais Auxiliares - Embalagem</v>
          </cell>
          <cell r="D779">
            <v>15194.75</v>
          </cell>
          <cell r="E779" t="str">
            <v>D</v>
          </cell>
          <cell r="F779">
            <v>4038.08</v>
          </cell>
          <cell r="G779">
            <v>1998.62</v>
          </cell>
          <cell r="H779">
            <v>17234.21</v>
          </cell>
          <cell r="I779" t="str">
            <v>D</v>
          </cell>
        </row>
        <row r="780">
          <cell r="A780" t="str">
            <v>52.10.04.02</v>
          </cell>
          <cell r="B780" t="str">
            <v>-</v>
          </cell>
          <cell r="C780" t="str">
            <v>Mat.Aux-Big-Bag</v>
          </cell>
          <cell r="D780">
            <v>0</v>
          </cell>
          <cell r="F780">
            <v>222.04</v>
          </cell>
          <cell r="G780">
            <v>111.02</v>
          </cell>
          <cell r="H780">
            <v>111.02</v>
          </cell>
          <cell r="I780" t="str">
            <v>D</v>
          </cell>
        </row>
        <row r="781">
          <cell r="A781" t="str">
            <v>52.10.04.06</v>
          </cell>
          <cell r="B781" t="str">
            <v>-</v>
          </cell>
          <cell r="C781" t="str">
            <v>Outros Materiais de Embalagem</v>
          </cell>
          <cell r="D781">
            <v>15194.75</v>
          </cell>
          <cell r="E781" t="str">
            <v>D</v>
          </cell>
          <cell r="F781">
            <v>3816.04</v>
          </cell>
          <cell r="G781">
            <v>1887.6</v>
          </cell>
          <cell r="H781">
            <v>17123.189999999999</v>
          </cell>
          <cell r="I781" t="str">
            <v>D</v>
          </cell>
        </row>
        <row r="782">
          <cell r="A782" t="str">
            <v>52.10.05.00</v>
          </cell>
          <cell r="B782" t="str">
            <v>-</v>
          </cell>
          <cell r="C782" t="str">
            <v>Combustiveis</v>
          </cell>
          <cell r="D782">
            <v>282621.09000000003</v>
          </cell>
          <cell r="E782" t="str">
            <v>D</v>
          </cell>
          <cell r="F782">
            <v>141792</v>
          </cell>
          <cell r="G782">
            <v>9500</v>
          </cell>
          <cell r="H782">
            <v>414913.09</v>
          </cell>
          <cell r="I782" t="str">
            <v>D</v>
          </cell>
        </row>
        <row r="783">
          <cell r="A783" t="str">
            <v>52.10.05.05</v>
          </cell>
          <cell r="B783" t="str">
            <v>-</v>
          </cell>
          <cell r="C783" t="str">
            <v>Combustiveis-Oleo Diesel</v>
          </cell>
          <cell r="D783">
            <v>129114.68</v>
          </cell>
          <cell r="E783" t="str">
            <v>D</v>
          </cell>
          <cell r="F783">
            <v>109936.56</v>
          </cell>
          <cell r="G783">
            <v>9500</v>
          </cell>
          <cell r="H783">
            <v>229551.24</v>
          </cell>
          <cell r="I783" t="str">
            <v>D</v>
          </cell>
        </row>
        <row r="784">
          <cell r="A784" t="str">
            <v>52.10.05.06</v>
          </cell>
          <cell r="B784" t="str">
            <v>-</v>
          </cell>
          <cell r="C784" t="str">
            <v>Combustiveis-Gasolina</v>
          </cell>
          <cell r="D784">
            <v>32593.96</v>
          </cell>
          <cell r="E784" t="str">
            <v>D</v>
          </cell>
          <cell r="F784">
            <v>7981.03</v>
          </cell>
          <cell r="G784">
            <v>0</v>
          </cell>
          <cell r="H784">
            <v>40574.99</v>
          </cell>
          <cell r="I784" t="str">
            <v>D</v>
          </cell>
        </row>
        <row r="785">
          <cell r="A785" t="str">
            <v>52.10.05.07</v>
          </cell>
          <cell r="B785" t="str">
            <v>-</v>
          </cell>
          <cell r="C785" t="str">
            <v>Combustiveis-Alcool</v>
          </cell>
          <cell r="D785">
            <v>18.149999999999999</v>
          </cell>
          <cell r="E785" t="str">
            <v>D</v>
          </cell>
          <cell r="F785">
            <v>0</v>
          </cell>
          <cell r="G785">
            <v>0</v>
          </cell>
          <cell r="H785">
            <v>18.149999999999999</v>
          </cell>
          <cell r="I785" t="str">
            <v>D</v>
          </cell>
        </row>
        <row r="786">
          <cell r="A786" t="str">
            <v>52.10.05.10</v>
          </cell>
          <cell r="B786" t="str">
            <v>-</v>
          </cell>
          <cell r="C786" t="str">
            <v>Combustiveis-Oleo Roto Atlas</v>
          </cell>
          <cell r="D786">
            <v>120894.3</v>
          </cell>
          <cell r="E786" t="str">
            <v>D</v>
          </cell>
          <cell r="F786">
            <v>23874.41</v>
          </cell>
          <cell r="G786">
            <v>0</v>
          </cell>
          <cell r="H786">
            <v>144768.71</v>
          </cell>
          <cell r="I786" t="str">
            <v>D</v>
          </cell>
        </row>
        <row r="787">
          <cell r="A787" t="str">
            <v>53.00.00.00</v>
          </cell>
          <cell r="B787" t="str">
            <v>-</v>
          </cell>
          <cell r="C787" t="str">
            <v>Materias Primas</v>
          </cell>
          <cell r="D787">
            <v>3125064.84</v>
          </cell>
          <cell r="E787" t="str">
            <v>D</v>
          </cell>
          <cell r="F787">
            <v>810531.71</v>
          </cell>
          <cell r="G787">
            <v>2499.48</v>
          </cell>
          <cell r="H787">
            <v>3933097.07</v>
          </cell>
          <cell r="I787" t="str">
            <v>D</v>
          </cell>
        </row>
        <row r="788">
          <cell r="A788" t="str">
            <v>53.01.00.00</v>
          </cell>
          <cell r="B788" t="str">
            <v>-</v>
          </cell>
          <cell r="C788" t="str">
            <v>Materias Primas</v>
          </cell>
          <cell r="D788">
            <v>3125064.84</v>
          </cell>
          <cell r="E788" t="str">
            <v>D</v>
          </cell>
          <cell r="F788">
            <v>810531.71</v>
          </cell>
          <cell r="G788">
            <v>2499.48</v>
          </cell>
          <cell r="H788">
            <v>3933097.07</v>
          </cell>
          <cell r="I788" t="str">
            <v>D</v>
          </cell>
        </row>
        <row r="789">
          <cell r="A789" t="str">
            <v>53.01.01.00</v>
          </cell>
          <cell r="B789" t="str">
            <v>-</v>
          </cell>
          <cell r="C789" t="str">
            <v>Minerios</v>
          </cell>
          <cell r="D789">
            <v>857719.4</v>
          </cell>
          <cell r="E789" t="str">
            <v>D</v>
          </cell>
          <cell r="F789">
            <v>263374.12</v>
          </cell>
          <cell r="G789">
            <v>2499.48</v>
          </cell>
          <cell r="H789">
            <v>1118594.04</v>
          </cell>
          <cell r="I789" t="str">
            <v>D</v>
          </cell>
        </row>
        <row r="790">
          <cell r="A790" t="str">
            <v>53.01.01.02</v>
          </cell>
          <cell r="B790" t="str">
            <v>-</v>
          </cell>
          <cell r="C790" t="str">
            <v>Minerios - Cias do Grupo</v>
          </cell>
          <cell r="D790">
            <v>857719.4</v>
          </cell>
          <cell r="E790" t="str">
            <v>D</v>
          </cell>
          <cell r="F790">
            <v>263374.12</v>
          </cell>
          <cell r="G790">
            <v>2499.48</v>
          </cell>
          <cell r="H790">
            <v>1118594.04</v>
          </cell>
          <cell r="I790" t="str">
            <v>D</v>
          </cell>
        </row>
        <row r="791">
          <cell r="A791" t="str">
            <v>53.01.05.00</v>
          </cell>
          <cell r="B791" t="str">
            <v>-</v>
          </cell>
          <cell r="C791" t="str">
            <v>Fundentes</v>
          </cell>
          <cell r="D791">
            <v>313685.45</v>
          </cell>
          <cell r="E791" t="str">
            <v>D</v>
          </cell>
          <cell r="F791">
            <v>68847.179999999993</v>
          </cell>
          <cell r="G791">
            <v>0</v>
          </cell>
          <cell r="H791">
            <v>382532.63</v>
          </cell>
          <cell r="I791" t="str">
            <v>D</v>
          </cell>
        </row>
        <row r="792">
          <cell r="A792" t="str">
            <v>53.01.05.01</v>
          </cell>
          <cell r="B792" t="str">
            <v>-</v>
          </cell>
          <cell r="C792" t="str">
            <v>Fundentes</v>
          </cell>
          <cell r="D792">
            <v>313685.45</v>
          </cell>
          <cell r="E792" t="str">
            <v>D</v>
          </cell>
          <cell r="F792">
            <v>68847.179999999993</v>
          </cell>
          <cell r="G792">
            <v>0</v>
          </cell>
          <cell r="H792">
            <v>382532.63</v>
          </cell>
          <cell r="I792" t="str">
            <v>D</v>
          </cell>
        </row>
        <row r="793">
          <cell r="A793" t="str">
            <v>53.01.10.00</v>
          </cell>
          <cell r="B793" t="str">
            <v>-</v>
          </cell>
          <cell r="C793" t="str">
            <v>Redutores</v>
          </cell>
          <cell r="D793">
            <v>1856438.51</v>
          </cell>
          <cell r="E793" t="str">
            <v>D</v>
          </cell>
          <cell r="F793">
            <v>446238.12</v>
          </cell>
          <cell r="G793">
            <v>0</v>
          </cell>
          <cell r="H793">
            <v>2302676.63</v>
          </cell>
          <cell r="I793" t="str">
            <v>D</v>
          </cell>
        </row>
        <row r="794">
          <cell r="A794" t="str">
            <v>53.01.10.02</v>
          </cell>
          <cell r="B794" t="str">
            <v>-</v>
          </cell>
          <cell r="C794" t="str">
            <v>Coque Metalurgico</v>
          </cell>
          <cell r="D794">
            <v>1314892.7</v>
          </cell>
          <cell r="E794" t="str">
            <v>D</v>
          </cell>
          <cell r="F794">
            <v>311859.93</v>
          </cell>
          <cell r="G794">
            <v>0</v>
          </cell>
          <cell r="H794">
            <v>1626752.63</v>
          </cell>
          <cell r="I794" t="str">
            <v>D</v>
          </cell>
        </row>
        <row r="795">
          <cell r="A795" t="str">
            <v>53.01.10.03</v>
          </cell>
          <cell r="B795" t="str">
            <v>-</v>
          </cell>
          <cell r="C795" t="str">
            <v>Outros Redutores</v>
          </cell>
          <cell r="D795">
            <v>541545.81000000006</v>
          </cell>
          <cell r="E795" t="str">
            <v>D</v>
          </cell>
          <cell r="F795">
            <v>134378.19</v>
          </cell>
          <cell r="G795">
            <v>0</v>
          </cell>
          <cell r="H795">
            <v>675924</v>
          </cell>
          <cell r="I795" t="str">
            <v>D</v>
          </cell>
        </row>
        <row r="796">
          <cell r="A796" t="str">
            <v>53.01.40.00</v>
          </cell>
          <cell r="B796" t="str">
            <v>-</v>
          </cell>
          <cell r="C796" t="str">
            <v>Producao Propria</v>
          </cell>
          <cell r="D796">
            <v>97221.48</v>
          </cell>
          <cell r="E796" t="str">
            <v>D</v>
          </cell>
          <cell r="F796">
            <v>32072.29</v>
          </cell>
          <cell r="G796">
            <v>0</v>
          </cell>
          <cell r="H796">
            <v>129293.77</v>
          </cell>
          <cell r="I796" t="str">
            <v>D</v>
          </cell>
        </row>
        <row r="797">
          <cell r="A797" t="str">
            <v>53.01.40.01</v>
          </cell>
          <cell r="B797" t="str">
            <v>-</v>
          </cell>
          <cell r="C797" t="str">
            <v>Producao Propria</v>
          </cell>
          <cell r="D797">
            <v>97221.48</v>
          </cell>
          <cell r="E797" t="str">
            <v>D</v>
          </cell>
          <cell r="F797">
            <v>32072.29</v>
          </cell>
          <cell r="G797">
            <v>0</v>
          </cell>
          <cell r="H797">
            <v>129293.77</v>
          </cell>
          <cell r="I797" t="str">
            <v>D</v>
          </cell>
        </row>
        <row r="798">
          <cell r="A798" t="str">
            <v>54.00.00.00</v>
          </cell>
          <cell r="B798" t="str">
            <v>-</v>
          </cell>
          <cell r="C798" t="str">
            <v>Tributos/Contribuicoes</v>
          </cell>
          <cell r="D798">
            <v>1381201.86</v>
          </cell>
          <cell r="E798" t="str">
            <v>D</v>
          </cell>
          <cell r="F798">
            <v>250579.24</v>
          </cell>
          <cell r="G798">
            <v>115146.41</v>
          </cell>
          <cell r="H798">
            <v>1516634.69</v>
          </cell>
          <cell r="I798" t="str">
            <v>D</v>
          </cell>
        </row>
        <row r="799">
          <cell r="A799" t="str">
            <v>54.01.00.00</v>
          </cell>
          <cell r="B799" t="str">
            <v>-</v>
          </cell>
          <cell r="C799" t="str">
            <v>Tributos/Contribuicoes</v>
          </cell>
          <cell r="D799">
            <v>1381201.86</v>
          </cell>
          <cell r="E799" t="str">
            <v>D</v>
          </cell>
          <cell r="F799">
            <v>250579.24</v>
          </cell>
          <cell r="G799">
            <v>115146.41</v>
          </cell>
          <cell r="H799">
            <v>1516634.69</v>
          </cell>
          <cell r="I799" t="str">
            <v>D</v>
          </cell>
        </row>
        <row r="800">
          <cell r="A800" t="str">
            <v>54.01.01.00</v>
          </cell>
          <cell r="B800" t="str">
            <v>-</v>
          </cell>
          <cell r="C800" t="str">
            <v>Imposto Territorial Rural</v>
          </cell>
          <cell r="D800">
            <v>2698.5</v>
          </cell>
          <cell r="E800" t="str">
            <v>D</v>
          </cell>
          <cell r="F800">
            <v>0</v>
          </cell>
          <cell r="G800">
            <v>0</v>
          </cell>
          <cell r="H800">
            <v>2698.5</v>
          </cell>
          <cell r="I800" t="str">
            <v>D</v>
          </cell>
        </row>
        <row r="801">
          <cell r="A801" t="str">
            <v>54.01.01.01</v>
          </cell>
          <cell r="B801" t="str">
            <v>-</v>
          </cell>
          <cell r="C801" t="str">
            <v>Imposto Territorial Rural</v>
          </cell>
          <cell r="D801">
            <v>2698.5</v>
          </cell>
          <cell r="E801" t="str">
            <v>D</v>
          </cell>
          <cell r="F801">
            <v>0</v>
          </cell>
          <cell r="G801">
            <v>0</v>
          </cell>
          <cell r="H801">
            <v>2698.5</v>
          </cell>
          <cell r="I801" t="str">
            <v>D</v>
          </cell>
        </row>
        <row r="802">
          <cell r="A802" t="str">
            <v>54.01.15.00</v>
          </cell>
          <cell r="B802" t="str">
            <v>-</v>
          </cell>
          <cell r="C802" t="str">
            <v>Taxa Florestal</v>
          </cell>
          <cell r="D802">
            <v>4950</v>
          </cell>
          <cell r="E802" t="str">
            <v>D</v>
          </cell>
          <cell r="F802">
            <v>0</v>
          </cell>
          <cell r="G802">
            <v>0</v>
          </cell>
          <cell r="H802">
            <v>4950</v>
          </cell>
          <cell r="I802" t="str">
            <v>D</v>
          </cell>
        </row>
        <row r="803">
          <cell r="A803" t="str">
            <v>54.01.15.01</v>
          </cell>
          <cell r="B803" t="str">
            <v>-</v>
          </cell>
          <cell r="C803" t="str">
            <v>Taxa Florestal</v>
          </cell>
          <cell r="D803">
            <v>4950</v>
          </cell>
          <cell r="E803" t="str">
            <v>D</v>
          </cell>
          <cell r="F803">
            <v>0</v>
          </cell>
          <cell r="G803">
            <v>0</v>
          </cell>
          <cell r="H803">
            <v>4950</v>
          </cell>
          <cell r="I803" t="str">
            <v>D</v>
          </cell>
        </row>
        <row r="804">
          <cell r="A804" t="str">
            <v>54.01.20.00</v>
          </cell>
          <cell r="B804" t="str">
            <v>-</v>
          </cell>
          <cell r="C804" t="str">
            <v>Outros Tributos Estaduais</v>
          </cell>
          <cell r="D804">
            <v>20550.490000000002</v>
          </cell>
          <cell r="E804" t="str">
            <v>D</v>
          </cell>
          <cell r="F804">
            <v>2616.7399999999998</v>
          </cell>
          <cell r="G804">
            <v>0</v>
          </cell>
          <cell r="H804">
            <v>23167.23</v>
          </cell>
          <cell r="I804" t="str">
            <v>D</v>
          </cell>
        </row>
        <row r="805">
          <cell r="A805" t="str">
            <v>54.01.20.01</v>
          </cell>
          <cell r="B805" t="str">
            <v>-</v>
          </cell>
          <cell r="C805" t="str">
            <v>IPVA</v>
          </cell>
          <cell r="D805">
            <v>16361.13</v>
          </cell>
          <cell r="E805" t="str">
            <v>D</v>
          </cell>
          <cell r="F805">
            <v>701.36</v>
          </cell>
          <cell r="G805">
            <v>0</v>
          </cell>
          <cell r="H805">
            <v>17062.490000000002</v>
          </cell>
          <cell r="I805" t="str">
            <v>D</v>
          </cell>
        </row>
        <row r="806">
          <cell r="A806" t="str">
            <v>54.01.20.02</v>
          </cell>
          <cell r="B806" t="str">
            <v>-</v>
          </cell>
          <cell r="C806" t="str">
            <v>Outros Tributos Estaduais</v>
          </cell>
          <cell r="D806">
            <v>4189.3599999999997</v>
          </cell>
          <cell r="E806" t="str">
            <v>D</v>
          </cell>
          <cell r="F806">
            <v>1915.38</v>
          </cell>
          <cell r="G806">
            <v>0</v>
          </cell>
          <cell r="H806">
            <v>6104.74</v>
          </cell>
          <cell r="I806" t="str">
            <v>D</v>
          </cell>
        </row>
        <row r="807">
          <cell r="A807" t="str">
            <v>54.01.30.00</v>
          </cell>
          <cell r="B807" t="str">
            <v>-</v>
          </cell>
          <cell r="C807" t="str">
            <v>Imposto Predial-Territ e Taxas</v>
          </cell>
          <cell r="D807">
            <v>21689.38</v>
          </cell>
          <cell r="E807" t="str">
            <v>D</v>
          </cell>
          <cell r="F807">
            <v>0</v>
          </cell>
          <cell r="G807">
            <v>0</v>
          </cell>
          <cell r="H807">
            <v>21689.38</v>
          </cell>
          <cell r="I807" t="str">
            <v>D</v>
          </cell>
        </row>
        <row r="808">
          <cell r="A808" t="str">
            <v>54.01.30.01</v>
          </cell>
          <cell r="B808" t="str">
            <v>-</v>
          </cell>
          <cell r="C808" t="str">
            <v>Imposto Predial-Territ e Taxas</v>
          </cell>
          <cell r="D808">
            <v>21689.38</v>
          </cell>
          <cell r="E808" t="str">
            <v>D</v>
          </cell>
          <cell r="F808">
            <v>0</v>
          </cell>
          <cell r="G808">
            <v>0</v>
          </cell>
          <cell r="H808">
            <v>21689.38</v>
          </cell>
          <cell r="I808" t="str">
            <v>D</v>
          </cell>
        </row>
        <row r="809">
          <cell r="A809" t="str">
            <v>54.01.35.00</v>
          </cell>
          <cell r="B809" t="str">
            <v>-</v>
          </cell>
          <cell r="C809" t="str">
            <v>Outros Impostos Municipais</v>
          </cell>
          <cell r="D809">
            <v>4197.12</v>
          </cell>
          <cell r="E809" t="str">
            <v>D</v>
          </cell>
          <cell r="F809">
            <v>0</v>
          </cell>
          <cell r="G809">
            <v>0</v>
          </cell>
          <cell r="H809">
            <v>4197.12</v>
          </cell>
          <cell r="I809" t="str">
            <v>D</v>
          </cell>
        </row>
        <row r="810">
          <cell r="A810" t="str">
            <v>54.01.35.01</v>
          </cell>
          <cell r="B810" t="str">
            <v>-</v>
          </cell>
          <cell r="C810" t="str">
            <v>Outros Impostos Municipais</v>
          </cell>
          <cell r="D810">
            <v>4197.12</v>
          </cell>
          <cell r="E810" t="str">
            <v>D</v>
          </cell>
          <cell r="F810">
            <v>0</v>
          </cell>
          <cell r="G810">
            <v>0</v>
          </cell>
          <cell r="H810">
            <v>4197.12</v>
          </cell>
          <cell r="I810" t="str">
            <v>D</v>
          </cell>
        </row>
        <row r="811">
          <cell r="A811" t="str">
            <v>54.01.40.00</v>
          </cell>
          <cell r="B811" t="str">
            <v>-</v>
          </cell>
          <cell r="C811" t="str">
            <v>Contribuicoes</v>
          </cell>
          <cell r="D811">
            <v>32057.34</v>
          </cell>
          <cell r="E811" t="str">
            <v>D</v>
          </cell>
          <cell r="F811">
            <v>3048</v>
          </cell>
          <cell r="G811">
            <v>0</v>
          </cell>
          <cell r="H811">
            <v>35105.339999999997</v>
          </cell>
          <cell r="I811" t="str">
            <v>D</v>
          </cell>
        </row>
        <row r="812">
          <cell r="A812" t="str">
            <v>54.01.40.01</v>
          </cell>
          <cell r="B812" t="str">
            <v>-</v>
          </cell>
          <cell r="C812" t="str">
            <v>Contrib p/Entidade de Classe</v>
          </cell>
          <cell r="D812">
            <v>32057.34</v>
          </cell>
          <cell r="E812" t="str">
            <v>D</v>
          </cell>
          <cell r="F812">
            <v>3048</v>
          </cell>
          <cell r="G812">
            <v>0</v>
          </cell>
          <cell r="H812">
            <v>35105.339999999997</v>
          </cell>
          <cell r="I812" t="str">
            <v>D</v>
          </cell>
        </row>
        <row r="813">
          <cell r="A813" t="str">
            <v>54.01.45.00</v>
          </cell>
          <cell r="B813" t="str">
            <v>-</v>
          </cell>
          <cell r="C813" t="str">
            <v>Cfem-Contr Financ Explor Min</v>
          </cell>
          <cell r="D813">
            <v>1294909.03</v>
          </cell>
          <cell r="E813" t="str">
            <v>D</v>
          </cell>
          <cell r="F813">
            <v>244264.7</v>
          </cell>
          <cell r="G813">
            <v>114496.61</v>
          </cell>
          <cell r="H813">
            <v>1424677.12</v>
          </cell>
          <cell r="I813" t="str">
            <v>D</v>
          </cell>
        </row>
        <row r="814">
          <cell r="A814" t="str">
            <v>54.01.45.01</v>
          </cell>
          <cell r="B814" t="str">
            <v>-</v>
          </cell>
          <cell r="C814" t="str">
            <v>CFEM s/ Transferencia</v>
          </cell>
          <cell r="D814">
            <v>46618.17</v>
          </cell>
          <cell r="E814" t="str">
            <v>D</v>
          </cell>
          <cell r="F814">
            <v>5377.31</v>
          </cell>
          <cell r="G814">
            <v>0</v>
          </cell>
          <cell r="H814">
            <v>51995.48</v>
          </cell>
          <cell r="I814" t="str">
            <v>D</v>
          </cell>
        </row>
        <row r="815">
          <cell r="A815" t="str">
            <v>54.01.45.02</v>
          </cell>
          <cell r="B815" t="str">
            <v>-</v>
          </cell>
          <cell r="C815" t="str">
            <v>CFEM s/Vendas - MI</v>
          </cell>
          <cell r="D815">
            <v>284306.39</v>
          </cell>
          <cell r="E815" t="str">
            <v>D</v>
          </cell>
          <cell r="F815">
            <v>85003.32</v>
          </cell>
          <cell r="G815">
            <v>0</v>
          </cell>
          <cell r="H815">
            <v>369309.71</v>
          </cell>
          <cell r="I815" t="str">
            <v>D</v>
          </cell>
        </row>
        <row r="816">
          <cell r="A816" t="str">
            <v>54.01.45.03</v>
          </cell>
          <cell r="B816" t="str">
            <v>-</v>
          </cell>
          <cell r="C816" t="str">
            <v>CFEM s/Vendas Cias do Grupo - MI</v>
          </cell>
          <cell r="D816">
            <v>157228.98000000001</v>
          </cell>
          <cell r="E816" t="str">
            <v>D</v>
          </cell>
          <cell r="F816">
            <v>17044.13</v>
          </cell>
          <cell r="G816">
            <v>0</v>
          </cell>
          <cell r="H816">
            <v>174273.11</v>
          </cell>
          <cell r="I816" t="str">
            <v>D</v>
          </cell>
        </row>
        <row r="817">
          <cell r="A817" t="str">
            <v>54.01.45.05</v>
          </cell>
          <cell r="B817" t="str">
            <v>-</v>
          </cell>
          <cell r="C817" t="str">
            <v>CFEM s/Vendas Cias do Grupo - ME</v>
          </cell>
          <cell r="D817">
            <v>806755.49</v>
          </cell>
          <cell r="E817" t="str">
            <v>D</v>
          </cell>
          <cell r="F817">
            <v>136839.94</v>
          </cell>
          <cell r="G817">
            <v>114496.61</v>
          </cell>
          <cell r="H817">
            <v>829098.82</v>
          </cell>
          <cell r="I817" t="str">
            <v>D</v>
          </cell>
        </row>
        <row r="818">
          <cell r="A818" t="str">
            <v>54.01.50.00</v>
          </cell>
          <cell r="B818" t="str">
            <v>-</v>
          </cell>
          <cell r="C818" t="str">
            <v>INSS s/Serviços Autônomo</v>
          </cell>
          <cell r="D818">
            <v>0</v>
          </cell>
          <cell r="F818">
            <v>649.79999999999995</v>
          </cell>
          <cell r="G818">
            <v>649.79999999999995</v>
          </cell>
          <cell r="H818">
            <v>0</v>
          </cell>
        </row>
        <row r="819">
          <cell r="A819" t="str">
            <v>54.01.50.01</v>
          </cell>
          <cell r="B819" t="str">
            <v>-</v>
          </cell>
          <cell r="C819" t="str">
            <v>INSS s/Serviços Autônomo</v>
          </cell>
          <cell r="D819">
            <v>0</v>
          </cell>
          <cell r="F819">
            <v>649.79999999999995</v>
          </cell>
          <cell r="G819">
            <v>649.79999999999995</v>
          </cell>
          <cell r="H819">
            <v>0</v>
          </cell>
        </row>
        <row r="820">
          <cell r="A820" t="str">
            <v>54.01.99.00</v>
          </cell>
          <cell r="B820" t="str">
            <v>-</v>
          </cell>
          <cell r="C820" t="str">
            <v>Impostos, Multas/Taxas Diversas</v>
          </cell>
          <cell r="D820">
            <v>150</v>
          </cell>
          <cell r="E820" t="str">
            <v>D</v>
          </cell>
          <cell r="F820">
            <v>0</v>
          </cell>
          <cell r="G820">
            <v>0</v>
          </cell>
          <cell r="H820">
            <v>150</v>
          </cell>
          <cell r="I820" t="str">
            <v>D</v>
          </cell>
        </row>
        <row r="821">
          <cell r="A821" t="str">
            <v>54.01.99.01</v>
          </cell>
          <cell r="B821" t="str">
            <v>-</v>
          </cell>
          <cell r="C821" t="str">
            <v>Impostos, Multas/Taxas Diversas</v>
          </cell>
          <cell r="D821">
            <v>150</v>
          </cell>
          <cell r="E821" t="str">
            <v>D</v>
          </cell>
          <cell r="F821">
            <v>0</v>
          </cell>
          <cell r="G821">
            <v>0</v>
          </cell>
          <cell r="H821">
            <v>150</v>
          </cell>
          <cell r="I821" t="str">
            <v>D</v>
          </cell>
        </row>
        <row r="822">
          <cell r="A822" t="str">
            <v>56.00.00.00</v>
          </cell>
          <cell r="B822" t="str">
            <v>-</v>
          </cell>
          <cell r="C822" t="str">
            <v>Servicos / Locacoes</v>
          </cell>
          <cell r="D822">
            <v>6964087.5</v>
          </cell>
          <cell r="E822" t="str">
            <v>D</v>
          </cell>
          <cell r="F822">
            <v>2338672.81</v>
          </cell>
          <cell r="G822">
            <v>900300.78</v>
          </cell>
          <cell r="H822">
            <v>8402459.5299999993</v>
          </cell>
          <cell r="I822" t="str">
            <v>D</v>
          </cell>
        </row>
        <row r="823">
          <cell r="A823" t="str">
            <v>56.01.00.00</v>
          </cell>
          <cell r="B823" t="str">
            <v>-</v>
          </cell>
          <cell r="C823" t="str">
            <v>Servicos / Locacoes</v>
          </cell>
          <cell r="D823">
            <v>2364052.23</v>
          </cell>
          <cell r="E823" t="str">
            <v>D</v>
          </cell>
          <cell r="F823">
            <v>1372800.73</v>
          </cell>
          <cell r="G823">
            <v>825914</v>
          </cell>
          <cell r="H823">
            <v>2910938.96</v>
          </cell>
          <cell r="I823" t="str">
            <v>D</v>
          </cell>
        </row>
        <row r="824">
          <cell r="A824" t="str">
            <v>56.01.20.00</v>
          </cell>
          <cell r="B824" t="str">
            <v>-</v>
          </cell>
          <cell r="C824" t="str">
            <v>Locacao de Bens Moveis</v>
          </cell>
          <cell r="D824">
            <v>13426.4</v>
          </cell>
          <cell r="E824" t="str">
            <v>D</v>
          </cell>
          <cell r="F824">
            <v>8096.21</v>
          </cell>
          <cell r="G824">
            <v>4000</v>
          </cell>
          <cell r="H824">
            <v>17522.61</v>
          </cell>
          <cell r="I824" t="str">
            <v>D</v>
          </cell>
        </row>
        <row r="825">
          <cell r="A825" t="str">
            <v>56.01.20.01</v>
          </cell>
          <cell r="B825" t="str">
            <v>-</v>
          </cell>
          <cell r="C825" t="str">
            <v>Aluguel Maquinas Reprografia</v>
          </cell>
          <cell r="D825">
            <v>13390.4</v>
          </cell>
          <cell r="E825" t="str">
            <v>D</v>
          </cell>
          <cell r="F825">
            <v>8096.21</v>
          </cell>
          <cell r="G825">
            <v>4000</v>
          </cell>
          <cell r="H825">
            <v>17486.61</v>
          </cell>
          <cell r="I825" t="str">
            <v>D</v>
          </cell>
        </row>
        <row r="826">
          <cell r="A826" t="str">
            <v>56.01.20.03</v>
          </cell>
          <cell r="B826" t="str">
            <v>-</v>
          </cell>
          <cell r="C826" t="str">
            <v>Aluguel Maquinas Escrit-Outras</v>
          </cell>
          <cell r="D826">
            <v>36</v>
          </cell>
          <cell r="E826" t="str">
            <v>D</v>
          </cell>
          <cell r="F826">
            <v>0</v>
          </cell>
          <cell r="G826">
            <v>0</v>
          </cell>
          <cell r="H826">
            <v>36</v>
          </cell>
          <cell r="I826" t="str">
            <v>D</v>
          </cell>
        </row>
        <row r="827">
          <cell r="A827" t="str">
            <v>56.01.25.00</v>
          </cell>
          <cell r="B827" t="str">
            <v>-</v>
          </cell>
          <cell r="C827" t="str">
            <v>Aluguel de Veiculos</v>
          </cell>
          <cell r="D827">
            <v>190254.16</v>
          </cell>
          <cell r="E827" t="str">
            <v>D</v>
          </cell>
          <cell r="F827">
            <v>217482.43</v>
          </cell>
          <cell r="G827">
            <v>150000</v>
          </cell>
          <cell r="H827">
            <v>257736.59</v>
          </cell>
          <cell r="I827" t="str">
            <v>D</v>
          </cell>
        </row>
        <row r="828">
          <cell r="A828" t="str">
            <v>56.01.25.01</v>
          </cell>
          <cell r="B828" t="str">
            <v>-</v>
          </cell>
          <cell r="C828" t="str">
            <v>Aluguel de Veiculos Leves/Utilit</v>
          </cell>
          <cell r="D828">
            <v>190254.16</v>
          </cell>
          <cell r="E828" t="str">
            <v>D</v>
          </cell>
          <cell r="F828">
            <v>217482.43</v>
          </cell>
          <cell r="G828">
            <v>150000</v>
          </cell>
          <cell r="H828">
            <v>257736.59</v>
          </cell>
          <cell r="I828" t="str">
            <v>D</v>
          </cell>
        </row>
        <row r="829">
          <cell r="A829" t="str">
            <v>56.01.30.00</v>
          </cell>
          <cell r="B829" t="str">
            <v>-</v>
          </cell>
          <cell r="C829" t="str">
            <v>Aluguel de Equipamentos</v>
          </cell>
          <cell r="D829">
            <v>1468765.37</v>
          </cell>
          <cell r="E829" t="str">
            <v>D</v>
          </cell>
          <cell r="F829">
            <v>1047222.09</v>
          </cell>
          <cell r="G829">
            <v>644164</v>
          </cell>
          <cell r="H829">
            <v>1871823.46</v>
          </cell>
          <cell r="I829" t="str">
            <v>D</v>
          </cell>
        </row>
        <row r="830">
          <cell r="A830" t="str">
            <v>56.01.30.01</v>
          </cell>
          <cell r="B830" t="str">
            <v>-</v>
          </cell>
          <cell r="C830" t="str">
            <v>Alug.Trator/Pa Mec/Escav/Motoniv.</v>
          </cell>
          <cell r="D830">
            <v>451249.86</v>
          </cell>
          <cell r="E830" t="str">
            <v>D</v>
          </cell>
          <cell r="F830">
            <v>273687.07</v>
          </cell>
          <cell r="G830">
            <v>201938.15</v>
          </cell>
          <cell r="H830">
            <v>522998.78</v>
          </cell>
          <cell r="I830" t="str">
            <v>D</v>
          </cell>
        </row>
        <row r="831">
          <cell r="A831" t="str">
            <v>56.01.30.03</v>
          </cell>
          <cell r="B831" t="str">
            <v>-</v>
          </cell>
          <cell r="C831" t="str">
            <v>Aluguel Outros Equipamentos</v>
          </cell>
          <cell r="D831">
            <v>1017515.51</v>
          </cell>
          <cell r="E831" t="str">
            <v>D</v>
          </cell>
          <cell r="F831">
            <v>773535.02</v>
          </cell>
          <cell r="G831">
            <v>442225.85</v>
          </cell>
          <cell r="H831">
            <v>1348824.68</v>
          </cell>
          <cell r="I831" t="str">
            <v>D</v>
          </cell>
        </row>
        <row r="832">
          <cell r="A832" t="str">
            <v>56.01.35.00</v>
          </cell>
          <cell r="B832" t="str">
            <v>-</v>
          </cell>
          <cell r="C832" t="str">
            <v>Aluguel de Outros Bens Moveis</v>
          </cell>
          <cell r="D832">
            <v>2606.3000000000002</v>
          </cell>
          <cell r="E832" t="str">
            <v>D</v>
          </cell>
          <cell r="F832">
            <v>0</v>
          </cell>
          <cell r="G832">
            <v>0</v>
          </cell>
          <cell r="H832">
            <v>2606.3000000000002</v>
          </cell>
          <cell r="I832" t="str">
            <v>D</v>
          </cell>
        </row>
        <row r="833">
          <cell r="A833" t="str">
            <v>56.01.35.06</v>
          </cell>
          <cell r="B833" t="str">
            <v>-</v>
          </cell>
          <cell r="C833" t="str">
            <v>Aluguel de Outros Bens Moveis</v>
          </cell>
          <cell r="D833">
            <v>2606.3000000000002</v>
          </cell>
          <cell r="E833" t="str">
            <v>D</v>
          </cell>
          <cell r="F833">
            <v>0</v>
          </cell>
          <cell r="G833">
            <v>0</v>
          </cell>
          <cell r="H833">
            <v>2606.3000000000002</v>
          </cell>
          <cell r="I833" t="str">
            <v>D</v>
          </cell>
        </row>
        <row r="834">
          <cell r="A834" t="str">
            <v>56.01.50.00</v>
          </cell>
          <cell r="B834" t="str">
            <v>-</v>
          </cell>
          <cell r="C834" t="str">
            <v>Arrendamento de Instalacoes</v>
          </cell>
          <cell r="D834">
            <v>689000</v>
          </cell>
          <cell r="E834" t="str">
            <v>D</v>
          </cell>
          <cell r="F834">
            <v>100000</v>
          </cell>
          <cell r="G834">
            <v>27750</v>
          </cell>
          <cell r="H834">
            <v>761250</v>
          </cell>
          <cell r="I834" t="str">
            <v>D</v>
          </cell>
        </row>
        <row r="835">
          <cell r="A835" t="str">
            <v>56.01.50.02</v>
          </cell>
          <cell r="B835" t="str">
            <v>-</v>
          </cell>
          <cell r="C835" t="str">
            <v>Arrendamento de Instalações - Corumba</v>
          </cell>
          <cell r="D835">
            <v>689000</v>
          </cell>
          <cell r="E835" t="str">
            <v>D</v>
          </cell>
          <cell r="F835">
            <v>100000</v>
          </cell>
          <cell r="G835">
            <v>27750</v>
          </cell>
          <cell r="H835">
            <v>761250</v>
          </cell>
          <cell r="I835" t="str">
            <v>D</v>
          </cell>
        </row>
        <row r="836">
          <cell r="A836" t="str">
            <v>56.02.00.00</v>
          </cell>
          <cell r="B836" t="str">
            <v>-</v>
          </cell>
          <cell r="C836" t="str">
            <v>Locacoes / Servicos Publicos</v>
          </cell>
          <cell r="D836">
            <v>4600035.2699999996</v>
          </cell>
          <cell r="E836" t="str">
            <v>D</v>
          </cell>
          <cell r="F836">
            <v>965872.08</v>
          </cell>
          <cell r="G836">
            <v>74386.78</v>
          </cell>
          <cell r="H836">
            <v>5491520.5700000003</v>
          </cell>
          <cell r="I836" t="str">
            <v>D</v>
          </cell>
        </row>
        <row r="837">
          <cell r="A837" t="str">
            <v>56.02.01.00</v>
          </cell>
          <cell r="B837" t="str">
            <v>-</v>
          </cell>
          <cell r="C837" t="str">
            <v>Energia Eletrica</v>
          </cell>
          <cell r="D837">
            <v>4428902.3099999996</v>
          </cell>
          <cell r="E837" t="str">
            <v>D</v>
          </cell>
          <cell r="F837">
            <v>925168.03</v>
          </cell>
          <cell r="G837">
            <v>70420.72</v>
          </cell>
          <cell r="H837">
            <v>5283649.62</v>
          </cell>
          <cell r="I837" t="str">
            <v>D</v>
          </cell>
        </row>
        <row r="838">
          <cell r="A838" t="str">
            <v>56.02.01.01</v>
          </cell>
          <cell r="B838" t="str">
            <v>-</v>
          </cell>
          <cell r="C838" t="str">
            <v>Energia Eletrica - Demanda</v>
          </cell>
          <cell r="D838">
            <v>465682.46</v>
          </cell>
          <cell r="E838" t="str">
            <v>D</v>
          </cell>
          <cell r="F838">
            <v>216404.75</v>
          </cell>
          <cell r="G838">
            <v>70420.72</v>
          </cell>
          <cell r="H838">
            <v>611666.49</v>
          </cell>
          <cell r="I838" t="str">
            <v>D</v>
          </cell>
        </row>
        <row r="840">
          <cell r="A840" t="str">
            <v>-----------</v>
          </cell>
          <cell r="B840" t="str">
            <v>--</v>
          </cell>
          <cell r="C840" t="str">
            <v>-------------------------------------------------------------------</v>
          </cell>
          <cell r="D840" t="str">
            <v>-------------------</v>
          </cell>
          <cell r="E840" t="str">
            <v>-</v>
          </cell>
          <cell r="F840" t="str">
            <v>-------------------</v>
          </cell>
          <cell r="G840" t="e">
            <v>#NAME?</v>
          </cell>
          <cell r="H840" t="str">
            <v>07AB - 1.00.01.068</v>
          </cell>
        </row>
        <row r="841">
          <cell r="A841" t="str">
            <v>_x000C_----------</v>
          </cell>
          <cell r="B841" t="str">
            <v>--</v>
          </cell>
          <cell r="C841" t="str">
            <v>-------------------------------------------------------------------</v>
          </cell>
          <cell r="D841" t="str">
            <v>-------------------</v>
          </cell>
          <cell r="E841" t="str">
            <v>-</v>
          </cell>
          <cell r="F841" t="str">
            <v>-------------------</v>
          </cell>
          <cell r="G841" t="str">
            <v>-------------------</v>
          </cell>
          <cell r="H841" t="str">
            <v>------ Página:</v>
          </cell>
          <cell r="I841">
            <v>1</v>
          </cell>
          <cell r="J841">
            <v>1</v>
          </cell>
        </row>
        <row r="842">
          <cell r="A842" t="str">
            <v>Urucum Mine</v>
          </cell>
          <cell r="B842" t="str">
            <v>ra</v>
          </cell>
          <cell r="C842" t="str">
            <v>ção S.A</v>
          </cell>
          <cell r="H842" t="str">
            <v>Balancete</v>
          </cell>
        </row>
        <row r="843">
          <cell r="A843" t="str">
            <v>Período: 01</v>
          </cell>
          <cell r="B843" t="str">
            <v>/0</v>
          </cell>
          <cell r="C843" t="str">
            <v>5/2008 A 31/05/2008 -----------------------------------------------</v>
          </cell>
          <cell r="D843" t="str">
            <v>-------------------</v>
          </cell>
          <cell r="E843" t="str">
            <v>-</v>
          </cell>
          <cell r="F843" t="str">
            <v>-------------------</v>
          </cell>
          <cell r="G843" t="str">
            <v>-------------------</v>
          </cell>
          <cell r="H843" t="str">
            <v>03/06/2008 - 12:4</v>
          </cell>
          <cell r="I843">
            <v>8</v>
          </cell>
        </row>
        <row r="845">
          <cell r="A845" t="str">
            <v>Título</v>
          </cell>
          <cell r="D845" t="str">
            <v>Saldo Inicial</v>
          </cell>
          <cell r="F845" t="str">
            <v>Débito</v>
          </cell>
          <cell r="G845" t="str">
            <v>Crédito</v>
          </cell>
          <cell r="H845" t="str">
            <v>Saldo Final</v>
          </cell>
        </row>
        <row r="846">
          <cell r="A846" t="str">
            <v>-----------</v>
          </cell>
          <cell r="B846" t="str">
            <v>--</v>
          </cell>
          <cell r="C846" t="str">
            <v>-------------------------------------------------------------------</v>
          </cell>
          <cell r="D846" t="str">
            <v>-----------------</v>
          </cell>
          <cell r="F846" t="str">
            <v>------------------</v>
          </cell>
          <cell r="G846" t="str">
            <v>------------------</v>
          </cell>
          <cell r="H846" t="str">
            <v>-----------------</v>
          </cell>
        </row>
        <row r="847">
          <cell r="A847" t="str">
            <v>56.02.01.02</v>
          </cell>
          <cell r="B847" t="str">
            <v>-</v>
          </cell>
          <cell r="C847" t="str">
            <v>Energia Eletrica - Consumo</v>
          </cell>
          <cell r="D847">
            <v>3963219.85</v>
          </cell>
          <cell r="E847" t="str">
            <v>D</v>
          </cell>
          <cell r="F847">
            <v>708763.28</v>
          </cell>
          <cell r="G847">
            <v>0</v>
          </cell>
          <cell r="H847">
            <v>4671983.13</v>
          </cell>
          <cell r="I847" t="str">
            <v>D</v>
          </cell>
        </row>
        <row r="848">
          <cell r="A848" t="str">
            <v>56.02.10.00</v>
          </cell>
          <cell r="B848" t="str">
            <v>-</v>
          </cell>
          <cell r="C848" t="str">
            <v>Agua e Esgoto</v>
          </cell>
          <cell r="D848">
            <v>24852.36</v>
          </cell>
          <cell r="E848" t="str">
            <v>D</v>
          </cell>
          <cell r="F848">
            <v>1520.42</v>
          </cell>
          <cell r="G848">
            <v>0</v>
          </cell>
          <cell r="H848">
            <v>26372.78</v>
          </cell>
          <cell r="I848" t="str">
            <v>D</v>
          </cell>
        </row>
        <row r="849">
          <cell r="A849" t="str">
            <v>56.02.10.01</v>
          </cell>
          <cell r="B849" t="str">
            <v>-</v>
          </cell>
          <cell r="C849" t="str">
            <v>Agua e Esgoto</v>
          </cell>
          <cell r="D849">
            <v>24852.36</v>
          </cell>
          <cell r="E849" t="str">
            <v>D</v>
          </cell>
          <cell r="F849">
            <v>1520.42</v>
          </cell>
          <cell r="G849">
            <v>0</v>
          </cell>
          <cell r="H849">
            <v>26372.78</v>
          </cell>
          <cell r="I849" t="str">
            <v>D</v>
          </cell>
        </row>
        <row r="850">
          <cell r="A850" t="str">
            <v>56.02.20.00</v>
          </cell>
          <cell r="B850" t="str">
            <v>-</v>
          </cell>
          <cell r="C850" t="str">
            <v>Comunicacoes</v>
          </cell>
          <cell r="D850">
            <v>146280.6</v>
          </cell>
          <cell r="E850" t="str">
            <v>D</v>
          </cell>
          <cell r="F850">
            <v>39183.629999999997</v>
          </cell>
          <cell r="G850">
            <v>3966.06</v>
          </cell>
          <cell r="H850">
            <v>181498.17</v>
          </cell>
          <cell r="I850" t="str">
            <v>D</v>
          </cell>
        </row>
        <row r="851">
          <cell r="A851" t="str">
            <v>56.02.20.01</v>
          </cell>
          <cell r="B851" t="str">
            <v>-</v>
          </cell>
          <cell r="C851" t="str">
            <v>Telefone e Fax</v>
          </cell>
          <cell r="D851">
            <v>135403.41</v>
          </cell>
          <cell r="E851" t="str">
            <v>D</v>
          </cell>
          <cell r="F851">
            <v>32767.4</v>
          </cell>
          <cell r="G851">
            <v>1166.06</v>
          </cell>
          <cell r="H851">
            <v>167004.75</v>
          </cell>
          <cell r="I851" t="str">
            <v>D</v>
          </cell>
        </row>
        <row r="852">
          <cell r="A852" t="str">
            <v>56.02.20.02</v>
          </cell>
          <cell r="B852" t="str">
            <v>-</v>
          </cell>
          <cell r="C852" t="str">
            <v>Telefax/Canal Comunicacao</v>
          </cell>
          <cell r="D852">
            <v>68.23</v>
          </cell>
          <cell r="E852" t="str">
            <v>D</v>
          </cell>
          <cell r="F852">
            <v>0</v>
          </cell>
          <cell r="G852">
            <v>0</v>
          </cell>
          <cell r="H852">
            <v>68.23</v>
          </cell>
          <cell r="I852" t="str">
            <v>D</v>
          </cell>
        </row>
        <row r="853">
          <cell r="A853" t="str">
            <v>56.02.20.03</v>
          </cell>
          <cell r="B853" t="str">
            <v>-</v>
          </cell>
          <cell r="C853" t="str">
            <v>Correios/Malotes</v>
          </cell>
          <cell r="D853">
            <v>10760.64</v>
          </cell>
          <cell r="E853" t="str">
            <v>D</v>
          </cell>
          <cell r="F853">
            <v>6416.23</v>
          </cell>
          <cell r="G853">
            <v>2800</v>
          </cell>
          <cell r="H853">
            <v>14376.87</v>
          </cell>
          <cell r="I853" t="str">
            <v>D</v>
          </cell>
        </row>
        <row r="854">
          <cell r="A854" t="str">
            <v>56.02.20.06</v>
          </cell>
          <cell r="B854" t="str">
            <v>-</v>
          </cell>
          <cell r="C854" t="str">
            <v>Outros Servicos de Comunicacao</v>
          </cell>
          <cell r="D854">
            <v>48.32</v>
          </cell>
          <cell r="E854" t="str">
            <v>D</v>
          </cell>
          <cell r="F854">
            <v>0</v>
          </cell>
          <cell r="G854">
            <v>0</v>
          </cell>
          <cell r="H854">
            <v>48.32</v>
          </cell>
          <cell r="I854" t="str">
            <v>D</v>
          </cell>
        </row>
        <row r="855">
          <cell r="A855" t="str">
            <v>57.00.00.00</v>
          </cell>
          <cell r="B855" t="str">
            <v>-</v>
          </cell>
          <cell r="C855" t="str">
            <v>Servicos Contratados</v>
          </cell>
          <cell r="D855">
            <v>5011530.49</v>
          </cell>
          <cell r="E855" t="str">
            <v>D</v>
          </cell>
          <cell r="F855">
            <v>2636084.7200000002</v>
          </cell>
          <cell r="G855">
            <v>1484213.86</v>
          </cell>
          <cell r="H855">
            <v>6163401.3499999996</v>
          </cell>
          <cell r="I855" t="str">
            <v>D</v>
          </cell>
        </row>
        <row r="856">
          <cell r="A856" t="str">
            <v>57.01.00.00</v>
          </cell>
          <cell r="B856" t="str">
            <v>-</v>
          </cell>
          <cell r="C856" t="str">
            <v>Servicos Contratados</v>
          </cell>
          <cell r="D856">
            <v>5011530.49</v>
          </cell>
          <cell r="E856" t="str">
            <v>D</v>
          </cell>
          <cell r="F856">
            <v>2636084.7200000002</v>
          </cell>
          <cell r="G856">
            <v>1484213.86</v>
          </cell>
          <cell r="H856">
            <v>6163401.3499999996</v>
          </cell>
          <cell r="I856" t="str">
            <v>D</v>
          </cell>
        </row>
        <row r="857">
          <cell r="A857" t="str">
            <v>57.01.01.00</v>
          </cell>
          <cell r="B857" t="str">
            <v>-</v>
          </cell>
          <cell r="C857" t="str">
            <v>Empreitada a Preco Global</v>
          </cell>
          <cell r="D857">
            <v>730942.52</v>
          </cell>
          <cell r="E857" t="str">
            <v>D</v>
          </cell>
          <cell r="F857">
            <v>327364.21999999997</v>
          </cell>
          <cell r="G857">
            <v>185658.78</v>
          </cell>
          <cell r="H857">
            <v>872647.96</v>
          </cell>
          <cell r="I857" t="str">
            <v>D</v>
          </cell>
        </row>
        <row r="858">
          <cell r="A858" t="str">
            <v>57.01.01.01</v>
          </cell>
          <cell r="B858" t="str">
            <v>-</v>
          </cell>
          <cell r="C858" t="str">
            <v>Empreitada a Preco Global</v>
          </cell>
          <cell r="D858">
            <v>730942.52</v>
          </cell>
          <cell r="E858" t="str">
            <v>D</v>
          </cell>
          <cell r="F858">
            <v>327364.21999999997</v>
          </cell>
          <cell r="G858">
            <v>185658.78</v>
          </cell>
          <cell r="H858">
            <v>872647.96</v>
          </cell>
          <cell r="I858" t="str">
            <v>D</v>
          </cell>
        </row>
        <row r="859">
          <cell r="A859" t="str">
            <v>57.01.05.00</v>
          </cell>
          <cell r="B859" t="str">
            <v>-</v>
          </cell>
          <cell r="C859" t="str">
            <v>Empreitada a Preco Unitario</v>
          </cell>
          <cell r="D859">
            <v>183249.68</v>
          </cell>
          <cell r="E859" t="str">
            <v>D</v>
          </cell>
          <cell r="F859">
            <v>65841.81</v>
          </cell>
          <cell r="G859">
            <v>50356</v>
          </cell>
          <cell r="H859">
            <v>198735.49</v>
          </cell>
          <cell r="I859" t="str">
            <v>D</v>
          </cell>
        </row>
        <row r="860">
          <cell r="A860" t="str">
            <v>57.01.05.01</v>
          </cell>
          <cell r="B860" t="str">
            <v>-</v>
          </cell>
          <cell r="C860" t="str">
            <v>Empreitada a Preco Unitario</v>
          </cell>
          <cell r="D860">
            <v>183249.68</v>
          </cell>
          <cell r="E860" t="str">
            <v>D</v>
          </cell>
          <cell r="F860">
            <v>65841.81</v>
          </cell>
          <cell r="G860">
            <v>50356</v>
          </cell>
          <cell r="H860">
            <v>198735.49</v>
          </cell>
          <cell r="I860" t="str">
            <v>D</v>
          </cell>
        </row>
        <row r="861">
          <cell r="A861" t="str">
            <v>57.01.35.00</v>
          </cell>
          <cell r="B861" t="str">
            <v>-</v>
          </cell>
          <cell r="C861" t="str">
            <v>Auditoria Externa</v>
          </cell>
          <cell r="D861">
            <v>4219.8599999999997</v>
          </cell>
          <cell r="E861" t="str">
            <v>D</v>
          </cell>
          <cell r="F861">
            <v>0</v>
          </cell>
          <cell r="G861">
            <v>0</v>
          </cell>
          <cell r="H861">
            <v>4219.8599999999997</v>
          </cell>
          <cell r="I861" t="str">
            <v>D</v>
          </cell>
        </row>
        <row r="862">
          <cell r="A862" t="str">
            <v>57.01.35.01</v>
          </cell>
          <cell r="B862" t="str">
            <v>-</v>
          </cell>
          <cell r="C862" t="str">
            <v>Auditoria Externa</v>
          </cell>
          <cell r="D862">
            <v>4219.8599999999997</v>
          </cell>
          <cell r="E862" t="str">
            <v>D</v>
          </cell>
          <cell r="F862">
            <v>0</v>
          </cell>
          <cell r="G862">
            <v>0</v>
          </cell>
          <cell r="H862">
            <v>4219.8599999999997</v>
          </cell>
          <cell r="I862" t="str">
            <v>D</v>
          </cell>
        </row>
        <row r="863">
          <cell r="A863" t="str">
            <v>57.01.55.00</v>
          </cell>
          <cell r="B863" t="str">
            <v>-</v>
          </cell>
          <cell r="C863" t="str">
            <v>Extr/Benef/Movim de Minerio</v>
          </cell>
          <cell r="D863">
            <v>446017.53</v>
          </cell>
          <cell r="E863" t="str">
            <v>D</v>
          </cell>
          <cell r="F863">
            <v>284831.23</v>
          </cell>
          <cell r="G863">
            <v>186829.98</v>
          </cell>
          <cell r="H863">
            <v>544018.78</v>
          </cell>
          <cell r="I863" t="str">
            <v>D</v>
          </cell>
        </row>
        <row r="864">
          <cell r="A864" t="str">
            <v>57.01.55.01</v>
          </cell>
          <cell r="B864" t="str">
            <v>-</v>
          </cell>
          <cell r="C864" t="str">
            <v>Transporte Mang Mina-Pera</v>
          </cell>
          <cell r="D864">
            <v>446017.53</v>
          </cell>
          <cell r="E864" t="str">
            <v>D</v>
          </cell>
          <cell r="F864">
            <v>284831.23</v>
          </cell>
          <cell r="G864">
            <v>186829.98</v>
          </cell>
          <cell r="H864">
            <v>544018.78</v>
          </cell>
          <cell r="I864" t="str">
            <v>D</v>
          </cell>
        </row>
        <row r="865">
          <cell r="A865" t="str">
            <v>57.01.59.00</v>
          </cell>
          <cell r="B865" t="str">
            <v>-</v>
          </cell>
          <cell r="C865" t="str">
            <v>Servico Auxiliar Contratado</v>
          </cell>
          <cell r="D865">
            <v>1665445.44</v>
          </cell>
          <cell r="E865" t="str">
            <v>D</v>
          </cell>
          <cell r="F865">
            <v>1002887.89</v>
          </cell>
          <cell r="G865">
            <v>589515.84</v>
          </cell>
          <cell r="H865">
            <v>2078817.49</v>
          </cell>
          <cell r="I865" t="str">
            <v>D</v>
          </cell>
        </row>
        <row r="866">
          <cell r="A866" t="str">
            <v>57.01.59.01</v>
          </cell>
          <cell r="B866" t="str">
            <v>-</v>
          </cell>
          <cell r="C866" t="str">
            <v>Apoio a Mineracao</v>
          </cell>
          <cell r="D866">
            <v>966890.95</v>
          </cell>
          <cell r="E866" t="str">
            <v>D</v>
          </cell>
          <cell r="F866">
            <v>607506.97</v>
          </cell>
          <cell r="G866">
            <v>363912.8</v>
          </cell>
          <cell r="H866">
            <v>1210485.1200000001</v>
          </cell>
          <cell r="I866" t="str">
            <v>D</v>
          </cell>
        </row>
        <row r="867">
          <cell r="A867" t="str">
            <v>57.01.59.05</v>
          </cell>
          <cell r="B867" t="str">
            <v>-</v>
          </cell>
          <cell r="C867" t="str">
            <v>Apoio a Movimentacao Interna</v>
          </cell>
          <cell r="D867">
            <v>627026.1</v>
          </cell>
          <cell r="E867" t="str">
            <v>D</v>
          </cell>
          <cell r="F867">
            <v>320861.03999999998</v>
          </cell>
          <cell r="G867">
            <v>168450</v>
          </cell>
          <cell r="H867">
            <v>779437.14</v>
          </cell>
          <cell r="I867" t="str">
            <v>D</v>
          </cell>
        </row>
        <row r="868">
          <cell r="A868" t="str">
            <v>57.01.59.06</v>
          </cell>
          <cell r="B868" t="str">
            <v>-</v>
          </cell>
          <cell r="C868" t="str">
            <v>Apoio a Conservacao e Limpeza</v>
          </cell>
          <cell r="D868">
            <v>37479.22</v>
          </cell>
          <cell r="E868" t="str">
            <v>D</v>
          </cell>
          <cell r="F868">
            <v>37165.26</v>
          </cell>
          <cell r="G868">
            <v>38739.61</v>
          </cell>
          <cell r="H868">
            <v>35904.870000000003</v>
          </cell>
          <cell r="I868" t="str">
            <v>D</v>
          </cell>
        </row>
        <row r="869">
          <cell r="A869" t="str">
            <v>57.01.59.10</v>
          </cell>
          <cell r="B869" t="str">
            <v>-</v>
          </cell>
          <cell r="C869" t="str">
            <v>Apoio a Operacao</v>
          </cell>
          <cell r="D869">
            <v>34049.17</v>
          </cell>
          <cell r="E869" t="str">
            <v>D</v>
          </cell>
          <cell r="F869">
            <v>37354.620000000003</v>
          </cell>
          <cell r="G869">
            <v>18413.43</v>
          </cell>
          <cell r="H869">
            <v>52990.36</v>
          </cell>
          <cell r="I869" t="str">
            <v>D</v>
          </cell>
        </row>
        <row r="870">
          <cell r="A870" t="str">
            <v>57.01.71.00</v>
          </cell>
          <cell r="B870" t="str">
            <v>-</v>
          </cell>
          <cell r="C870" t="str">
            <v>Outros Servicos Operacionais</v>
          </cell>
          <cell r="D870">
            <v>580.79999999999995</v>
          </cell>
          <cell r="E870" t="str">
            <v>D</v>
          </cell>
          <cell r="F870">
            <v>0</v>
          </cell>
          <cell r="G870">
            <v>0</v>
          </cell>
          <cell r="H870">
            <v>580.79999999999995</v>
          </cell>
          <cell r="I870" t="str">
            <v>D</v>
          </cell>
        </row>
        <row r="871">
          <cell r="A871" t="str">
            <v>57.01.71.02</v>
          </cell>
          <cell r="B871" t="str">
            <v>-</v>
          </cell>
          <cell r="C871" t="str">
            <v>Serv.Oper.de Equip/Veic. Pesados</v>
          </cell>
          <cell r="D871">
            <v>580.79999999999995</v>
          </cell>
          <cell r="E871" t="str">
            <v>D</v>
          </cell>
          <cell r="F871">
            <v>0</v>
          </cell>
          <cell r="G871">
            <v>0</v>
          </cell>
          <cell r="H871">
            <v>580.79999999999995</v>
          </cell>
          <cell r="I871" t="str">
            <v>D</v>
          </cell>
        </row>
        <row r="872">
          <cell r="A872" t="str">
            <v>57.01.72.00</v>
          </cell>
          <cell r="B872" t="str">
            <v>-</v>
          </cell>
          <cell r="C872" t="str">
            <v>Limpeza/Conserv de Instalacoes</v>
          </cell>
          <cell r="D872">
            <v>172771.24</v>
          </cell>
          <cell r="E872" t="str">
            <v>D</v>
          </cell>
          <cell r="F872">
            <v>111012.66</v>
          </cell>
          <cell r="G872">
            <v>28272.84</v>
          </cell>
          <cell r="H872">
            <v>255511.06</v>
          </cell>
          <cell r="I872" t="str">
            <v>D</v>
          </cell>
        </row>
        <row r="873">
          <cell r="A873" t="str">
            <v>57.01.72.01</v>
          </cell>
          <cell r="B873" t="str">
            <v>-</v>
          </cell>
          <cell r="C873" t="str">
            <v>Limp/Cons Predios/Dependencias</v>
          </cell>
          <cell r="D873">
            <v>76130.52</v>
          </cell>
          <cell r="E873" t="str">
            <v>D</v>
          </cell>
          <cell r="F873">
            <v>11107.3</v>
          </cell>
          <cell r="G873">
            <v>0</v>
          </cell>
          <cell r="H873">
            <v>87237.82</v>
          </cell>
          <cell r="I873" t="str">
            <v>D</v>
          </cell>
        </row>
        <row r="874">
          <cell r="A874" t="str">
            <v>57.01.72.02</v>
          </cell>
          <cell r="B874" t="str">
            <v>-</v>
          </cell>
          <cell r="C874" t="str">
            <v>Limp/Man.Civil Instal/Via Acesso</v>
          </cell>
          <cell r="D874">
            <v>50030.71</v>
          </cell>
          <cell r="E874" t="str">
            <v>D</v>
          </cell>
          <cell r="F874">
            <v>93309.81</v>
          </cell>
          <cell r="G874">
            <v>21722.84</v>
          </cell>
          <cell r="H874">
            <v>121617.68</v>
          </cell>
          <cell r="I874" t="str">
            <v>D</v>
          </cell>
        </row>
        <row r="875">
          <cell r="A875" t="str">
            <v>57.01.72.07</v>
          </cell>
          <cell r="B875" t="str">
            <v>-</v>
          </cell>
          <cell r="C875" t="str">
            <v>Limp./Desass.Barragens</v>
          </cell>
          <cell r="D875">
            <v>104.69</v>
          </cell>
          <cell r="E875" t="str">
            <v>D</v>
          </cell>
          <cell r="F875">
            <v>0</v>
          </cell>
          <cell r="G875">
            <v>0</v>
          </cell>
          <cell r="H875">
            <v>104.69</v>
          </cell>
          <cell r="I875" t="str">
            <v>D</v>
          </cell>
        </row>
        <row r="876">
          <cell r="A876" t="str">
            <v>57.01.72.11</v>
          </cell>
          <cell r="B876" t="str">
            <v>-</v>
          </cell>
          <cell r="C876" t="str">
            <v>Limp/Cons.Jard/Talude/Area Verde</v>
          </cell>
          <cell r="D876">
            <v>0</v>
          </cell>
          <cell r="F876">
            <v>769</v>
          </cell>
          <cell r="G876">
            <v>0</v>
          </cell>
          <cell r="H876">
            <v>769</v>
          </cell>
          <cell r="I876" t="str">
            <v>D</v>
          </cell>
        </row>
        <row r="877">
          <cell r="A877" t="str">
            <v>57.01.72.16</v>
          </cell>
          <cell r="B877" t="str">
            <v>-</v>
          </cell>
          <cell r="C877" t="str">
            <v>Limp/Conserv de Instalac-Outros</v>
          </cell>
          <cell r="D877">
            <v>46505.32</v>
          </cell>
          <cell r="E877" t="str">
            <v>D</v>
          </cell>
          <cell r="F877">
            <v>5826.55</v>
          </cell>
          <cell r="G877">
            <v>6550</v>
          </cell>
          <cell r="H877">
            <v>45781.87</v>
          </cell>
          <cell r="I877" t="str">
            <v>D</v>
          </cell>
        </row>
        <row r="878">
          <cell r="A878" t="str">
            <v>57.01.73.00</v>
          </cell>
          <cell r="B878" t="str">
            <v>-</v>
          </cell>
          <cell r="C878" t="str">
            <v>Manutencao e Reparo de Veiculo</v>
          </cell>
          <cell r="D878">
            <v>6634.4</v>
          </cell>
          <cell r="E878" t="str">
            <v>D</v>
          </cell>
          <cell r="F878">
            <v>531.05999999999995</v>
          </cell>
          <cell r="G878">
            <v>0</v>
          </cell>
          <cell r="H878">
            <v>7165.46</v>
          </cell>
          <cell r="I878" t="str">
            <v>D</v>
          </cell>
        </row>
        <row r="879">
          <cell r="A879" t="str">
            <v>57.01.73.01</v>
          </cell>
          <cell r="B879" t="str">
            <v>-</v>
          </cell>
          <cell r="C879" t="str">
            <v>Manut.e Reparo Veic. Rodoviarios</v>
          </cell>
          <cell r="D879">
            <v>6634.4</v>
          </cell>
          <cell r="E879" t="str">
            <v>D</v>
          </cell>
          <cell r="F879">
            <v>531.05999999999995</v>
          </cell>
          <cell r="G879">
            <v>0</v>
          </cell>
          <cell r="H879">
            <v>7165.46</v>
          </cell>
          <cell r="I879" t="str">
            <v>D</v>
          </cell>
        </row>
        <row r="880">
          <cell r="A880" t="str">
            <v>57.01.75.00</v>
          </cell>
          <cell r="B880" t="str">
            <v>-</v>
          </cell>
          <cell r="C880" t="str">
            <v>Manut/Rep Maquinas e Equipament</v>
          </cell>
          <cell r="D880">
            <v>320845.07</v>
          </cell>
          <cell r="E880" t="str">
            <v>D</v>
          </cell>
          <cell r="F880">
            <v>124345.95</v>
          </cell>
          <cell r="G880">
            <v>115548.48</v>
          </cell>
          <cell r="H880">
            <v>329642.53999999998</v>
          </cell>
          <cell r="I880" t="str">
            <v>D</v>
          </cell>
        </row>
        <row r="881">
          <cell r="A881" t="str">
            <v>57.01.75.01</v>
          </cell>
          <cell r="B881" t="str">
            <v>-</v>
          </cell>
          <cell r="C881" t="str">
            <v>Calibrac e Aferic de Equipament</v>
          </cell>
          <cell r="D881">
            <v>2514.6799999999998</v>
          </cell>
          <cell r="E881" t="str">
            <v>D</v>
          </cell>
          <cell r="F881">
            <v>10416.280000000001</v>
          </cell>
          <cell r="G881">
            <v>0</v>
          </cell>
          <cell r="H881">
            <v>12930.96</v>
          </cell>
          <cell r="I881" t="str">
            <v>D</v>
          </cell>
        </row>
        <row r="882">
          <cell r="A882" t="str">
            <v>57.01.75.02</v>
          </cell>
          <cell r="B882" t="str">
            <v>-</v>
          </cell>
          <cell r="C882" t="str">
            <v>Manut de Maquinas e Equipament</v>
          </cell>
          <cell r="D882">
            <v>62558.9</v>
          </cell>
          <cell r="E882" t="str">
            <v>D</v>
          </cell>
          <cell r="F882">
            <v>36705.5</v>
          </cell>
          <cell r="G882">
            <v>15000</v>
          </cell>
          <cell r="H882">
            <v>84264.4</v>
          </cell>
          <cell r="I882" t="str">
            <v>D</v>
          </cell>
        </row>
        <row r="883">
          <cell r="A883" t="str">
            <v>57.01.75.03</v>
          </cell>
          <cell r="B883" t="str">
            <v>-</v>
          </cell>
          <cell r="C883" t="str">
            <v>Manutencao Eletrica</v>
          </cell>
          <cell r="D883">
            <v>10489</v>
          </cell>
          <cell r="E883" t="str">
            <v>D</v>
          </cell>
          <cell r="F883">
            <v>17092.150000000001</v>
          </cell>
          <cell r="G883">
            <v>9400</v>
          </cell>
          <cell r="H883">
            <v>18181.150000000001</v>
          </cell>
          <cell r="I883" t="str">
            <v>D</v>
          </cell>
        </row>
        <row r="884">
          <cell r="A884" t="str">
            <v>57.01.75.05</v>
          </cell>
          <cell r="B884" t="str">
            <v>-</v>
          </cell>
          <cell r="C884" t="str">
            <v>Manutencao Predial</v>
          </cell>
          <cell r="D884">
            <v>937</v>
          </cell>
          <cell r="E884" t="str">
            <v>D</v>
          </cell>
          <cell r="F884">
            <v>0</v>
          </cell>
          <cell r="G884">
            <v>0</v>
          </cell>
          <cell r="H884">
            <v>937</v>
          </cell>
          <cell r="I884" t="str">
            <v>D</v>
          </cell>
        </row>
        <row r="885">
          <cell r="A885" t="str">
            <v>57.01.75.10</v>
          </cell>
          <cell r="B885" t="str">
            <v>-</v>
          </cell>
          <cell r="C885" t="str">
            <v>Manut. Motores e Bombas</v>
          </cell>
          <cell r="D885">
            <v>116416.3</v>
          </cell>
          <cell r="E885" t="str">
            <v>D</v>
          </cell>
          <cell r="F885">
            <v>22712.06</v>
          </cell>
          <cell r="G885">
            <v>23500</v>
          </cell>
          <cell r="H885">
            <v>115628.36</v>
          </cell>
          <cell r="I885" t="str">
            <v>D</v>
          </cell>
        </row>
        <row r="886">
          <cell r="A886" t="str">
            <v>57.01.75.12</v>
          </cell>
          <cell r="B886" t="str">
            <v>-</v>
          </cell>
          <cell r="C886" t="str">
            <v>Manutencao Reparo Cilindros</v>
          </cell>
          <cell r="D886">
            <v>22045.89</v>
          </cell>
          <cell r="E886" t="str">
            <v>D</v>
          </cell>
          <cell r="F886">
            <v>0</v>
          </cell>
          <cell r="G886">
            <v>0</v>
          </cell>
          <cell r="H886">
            <v>22045.89</v>
          </cell>
          <cell r="I886" t="str">
            <v>D</v>
          </cell>
        </row>
        <row r="887">
          <cell r="A887" t="str">
            <v>57.01.75.14</v>
          </cell>
          <cell r="B887" t="str">
            <v>-</v>
          </cell>
          <cell r="C887" t="str">
            <v>Isolamento Termico</v>
          </cell>
          <cell r="D887">
            <v>143.22</v>
          </cell>
          <cell r="E887" t="str">
            <v>D</v>
          </cell>
          <cell r="F887">
            <v>0</v>
          </cell>
          <cell r="G887">
            <v>0</v>
          </cell>
          <cell r="H887">
            <v>143.22</v>
          </cell>
          <cell r="I887" t="str">
            <v>D</v>
          </cell>
        </row>
        <row r="888">
          <cell r="A888" t="str">
            <v>57.01.75.15</v>
          </cell>
          <cell r="B888" t="str">
            <v>-</v>
          </cell>
          <cell r="C888" t="str">
            <v>Man/Rep Maq. e Equipament-Outros</v>
          </cell>
          <cell r="D888">
            <v>105740.08</v>
          </cell>
          <cell r="E888" t="str">
            <v>D</v>
          </cell>
          <cell r="F888">
            <v>37419.96</v>
          </cell>
          <cell r="G888">
            <v>67648.479999999996</v>
          </cell>
          <cell r="H888">
            <v>75511.56</v>
          </cell>
          <cell r="I888" t="str">
            <v>D</v>
          </cell>
        </row>
        <row r="889">
          <cell r="A889" t="str">
            <v>57.01.77.00</v>
          </cell>
          <cell r="B889" t="str">
            <v>-</v>
          </cell>
          <cell r="C889" t="str">
            <v>Outros Servs Conserv/Manutencao</v>
          </cell>
          <cell r="D889">
            <v>168053.98</v>
          </cell>
          <cell r="E889" t="str">
            <v>D</v>
          </cell>
          <cell r="F889">
            <v>93202.98</v>
          </cell>
          <cell r="G889">
            <v>53600</v>
          </cell>
          <cell r="H889">
            <v>207656.95999999999</v>
          </cell>
          <cell r="I889" t="str">
            <v>D</v>
          </cell>
        </row>
        <row r="890">
          <cell r="A890" t="str">
            <v>57.01.77.01</v>
          </cell>
          <cell r="B890" t="str">
            <v>-</v>
          </cell>
          <cell r="C890" t="str">
            <v>Serv.Conserv./Manut.Pneus</v>
          </cell>
          <cell r="D890">
            <v>56087.1</v>
          </cell>
          <cell r="E890" t="str">
            <v>D</v>
          </cell>
          <cell r="F890">
            <v>56682.98</v>
          </cell>
          <cell r="G890">
            <v>26200</v>
          </cell>
          <cell r="H890">
            <v>86570.08</v>
          </cell>
          <cell r="I890" t="str">
            <v>D</v>
          </cell>
        </row>
        <row r="891">
          <cell r="A891" t="str">
            <v>57.01.77.06</v>
          </cell>
          <cell r="B891" t="str">
            <v>-</v>
          </cell>
          <cell r="C891" t="str">
            <v>Man. Equip Segur/Comb Incendio</v>
          </cell>
          <cell r="D891">
            <v>5730</v>
          </cell>
          <cell r="E891" t="str">
            <v>D</v>
          </cell>
          <cell r="F891">
            <v>1410</v>
          </cell>
          <cell r="G891">
            <v>0</v>
          </cell>
          <cell r="H891">
            <v>7140</v>
          </cell>
          <cell r="I891" t="str">
            <v>D</v>
          </cell>
        </row>
        <row r="892">
          <cell r="A892" t="str">
            <v>57.01.77.07</v>
          </cell>
          <cell r="B892" t="str">
            <v>-</v>
          </cell>
          <cell r="C892" t="str">
            <v>Manut Apar/Centrais Refrigeracao</v>
          </cell>
          <cell r="D892">
            <v>65981.88</v>
          </cell>
          <cell r="E892" t="str">
            <v>D</v>
          </cell>
          <cell r="F892">
            <v>33570</v>
          </cell>
          <cell r="G892">
            <v>27000</v>
          </cell>
          <cell r="H892">
            <v>72551.88</v>
          </cell>
          <cell r="I892" t="str">
            <v>D</v>
          </cell>
        </row>
        <row r="893">
          <cell r="A893" t="str">
            <v>57.01.77.10</v>
          </cell>
          <cell r="B893" t="str">
            <v>-</v>
          </cell>
          <cell r="C893" t="str">
            <v>Outros Servs Conserv/Manut</v>
          </cell>
          <cell r="D893">
            <v>40255</v>
          </cell>
          <cell r="E893" t="str">
            <v>D</v>
          </cell>
          <cell r="F893">
            <v>1540</v>
          </cell>
          <cell r="G893">
            <v>400</v>
          </cell>
          <cell r="H893">
            <v>41395</v>
          </cell>
          <cell r="I893" t="str">
            <v>D</v>
          </cell>
        </row>
        <row r="894">
          <cell r="A894" t="str">
            <v>57.01.79.00</v>
          </cell>
          <cell r="B894" t="str">
            <v>-</v>
          </cell>
          <cell r="C894" t="str">
            <v>Locomocao Transp Sede/Residenc</v>
          </cell>
          <cell r="D894">
            <v>426054.92</v>
          </cell>
          <cell r="E894" t="str">
            <v>D</v>
          </cell>
          <cell r="F894">
            <v>253763.78</v>
          </cell>
          <cell r="G894">
            <v>120000</v>
          </cell>
          <cell r="H894">
            <v>559818.69999999995</v>
          </cell>
          <cell r="I894" t="str">
            <v>D</v>
          </cell>
        </row>
        <row r="895">
          <cell r="A895" t="str">
            <v>57.01.79.01</v>
          </cell>
          <cell r="B895" t="str">
            <v>-</v>
          </cell>
          <cell r="C895" t="str">
            <v>Locomocao Transp Sede/Residenc</v>
          </cell>
          <cell r="D895">
            <v>426054.92</v>
          </cell>
          <cell r="E895" t="str">
            <v>D</v>
          </cell>
          <cell r="F895">
            <v>253763.78</v>
          </cell>
          <cell r="G895">
            <v>120000</v>
          </cell>
          <cell r="H895">
            <v>559818.69999999995</v>
          </cell>
          <cell r="I895" t="str">
            <v>D</v>
          </cell>
        </row>
        <row r="896">
          <cell r="A896" t="str">
            <v>57.01.80.00</v>
          </cell>
          <cell r="B896" t="str">
            <v>-</v>
          </cell>
          <cell r="C896" t="str">
            <v>Treinamento Externo</v>
          </cell>
          <cell r="D896">
            <v>7097.81</v>
          </cell>
          <cell r="E896" t="str">
            <v>D</v>
          </cell>
          <cell r="F896">
            <v>7308.54</v>
          </cell>
          <cell r="G896">
            <v>0</v>
          </cell>
          <cell r="H896">
            <v>14406.35</v>
          </cell>
          <cell r="I896" t="str">
            <v>D</v>
          </cell>
        </row>
        <row r="897">
          <cell r="A897" t="str">
            <v>57.01.80.01</v>
          </cell>
          <cell r="B897" t="str">
            <v>-</v>
          </cell>
          <cell r="C897" t="str">
            <v>Treinamento no Pais</v>
          </cell>
          <cell r="D897">
            <v>7097.81</v>
          </cell>
          <cell r="E897" t="str">
            <v>D</v>
          </cell>
          <cell r="F897">
            <v>7308.54</v>
          </cell>
          <cell r="G897">
            <v>0</v>
          </cell>
          <cell r="H897">
            <v>14406.35</v>
          </cell>
          <cell r="I897" t="str">
            <v>D</v>
          </cell>
        </row>
        <row r="898">
          <cell r="A898" t="str">
            <v>57.01.81.00</v>
          </cell>
          <cell r="B898" t="str">
            <v>-</v>
          </cell>
          <cell r="C898" t="str">
            <v>Alimentacao</v>
          </cell>
          <cell r="D898">
            <v>332625.01</v>
          </cell>
          <cell r="E898" t="str">
            <v>D</v>
          </cell>
          <cell r="F898">
            <v>103146.69</v>
          </cell>
          <cell r="G898">
            <v>104869.4</v>
          </cell>
          <cell r="H898">
            <v>330902.3</v>
          </cell>
          <cell r="I898" t="str">
            <v>D</v>
          </cell>
        </row>
        <row r="899">
          <cell r="A899" t="str">
            <v>57.01.81.01</v>
          </cell>
          <cell r="B899" t="str">
            <v>-</v>
          </cell>
          <cell r="C899" t="str">
            <v>Alimentacao</v>
          </cell>
          <cell r="D899">
            <v>332625.01</v>
          </cell>
          <cell r="E899" t="str">
            <v>D</v>
          </cell>
          <cell r="F899">
            <v>103146.69</v>
          </cell>
          <cell r="G899">
            <v>104869.4</v>
          </cell>
          <cell r="H899">
            <v>330902.3</v>
          </cell>
          <cell r="I899" t="str">
            <v>D</v>
          </cell>
        </row>
        <row r="900">
          <cell r="A900" t="str">
            <v>57.01.82.00</v>
          </cell>
          <cell r="B900" t="str">
            <v>-</v>
          </cell>
          <cell r="C900" t="str">
            <v>Assist Medica Odontologica</v>
          </cell>
          <cell r="D900">
            <v>52767.7</v>
          </cell>
          <cell r="E900" t="str">
            <v>D</v>
          </cell>
          <cell r="F900">
            <v>12204.68</v>
          </cell>
          <cell r="G900">
            <v>0</v>
          </cell>
          <cell r="H900">
            <v>64972.38</v>
          </cell>
          <cell r="I900" t="str">
            <v>D</v>
          </cell>
        </row>
        <row r="901">
          <cell r="A901" t="str">
            <v>57.01.82.04</v>
          </cell>
          <cell r="B901" t="str">
            <v>-</v>
          </cell>
          <cell r="C901" t="str">
            <v>Assist Medica Odontolog-Outros</v>
          </cell>
          <cell r="D901">
            <v>52767.7</v>
          </cell>
          <cell r="E901" t="str">
            <v>D</v>
          </cell>
          <cell r="F901">
            <v>12204.68</v>
          </cell>
          <cell r="G901">
            <v>0</v>
          </cell>
          <cell r="H901">
            <v>64972.38</v>
          </cell>
          <cell r="I901" t="str">
            <v>D</v>
          </cell>
        </row>
        <row r="902">
          <cell r="A902" t="str">
            <v>57.01.85.00</v>
          </cell>
          <cell r="B902" t="str">
            <v>-</v>
          </cell>
          <cell r="C902" t="str">
            <v>Vigilancia e Seguranca</v>
          </cell>
          <cell r="D902">
            <v>178178.32</v>
          </cell>
          <cell r="E902" t="str">
            <v>D</v>
          </cell>
          <cell r="F902">
            <v>44544.58</v>
          </cell>
          <cell r="G902">
            <v>316.93</v>
          </cell>
          <cell r="H902">
            <v>222405.97</v>
          </cell>
          <cell r="I902" t="str">
            <v>D</v>
          </cell>
        </row>
        <row r="903">
          <cell r="A903" t="str">
            <v>57.01.85.01</v>
          </cell>
          <cell r="B903" t="str">
            <v>-</v>
          </cell>
          <cell r="C903" t="str">
            <v>Vigilancia e Seguranca</v>
          </cell>
          <cell r="D903">
            <v>178178.32</v>
          </cell>
          <cell r="E903" t="str">
            <v>D</v>
          </cell>
          <cell r="F903">
            <v>44544.58</v>
          </cell>
          <cell r="G903">
            <v>316.93</v>
          </cell>
          <cell r="H903">
            <v>222405.97</v>
          </cell>
          <cell r="I903" t="str">
            <v>D</v>
          </cell>
        </row>
        <row r="904">
          <cell r="A904" t="str">
            <v>57.01.87.00</v>
          </cell>
          <cell r="B904" t="str">
            <v>-</v>
          </cell>
          <cell r="C904" t="str">
            <v>Suporte e Manut de Informatica</v>
          </cell>
          <cell r="D904">
            <v>25807.24</v>
          </cell>
          <cell r="E904" t="str">
            <v>D</v>
          </cell>
          <cell r="F904">
            <v>0</v>
          </cell>
          <cell r="G904">
            <v>0</v>
          </cell>
          <cell r="H904">
            <v>25807.24</v>
          </cell>
          <cell r="I904" t="str">
            <v>D</v>
          </cell>
        </row>
        <row r="905">
          <cell r="A905" t="str">
            <v>57.01.87.01</v>
          </cell>
          <cell r="B905" t="str">
            <v>-</v>
          </cell>
          <cell r="C905" t="str">
            <v>Suporte e Manut de Informatica</v>
          </cell>
          <cell r="D905">
            <v>25807.24</v>
          </cell>
          <cell r="E905" t="str">
            <v>D</v>
          </cell>
          <cell r="F905">
            <v>0</v>
          </cell>
          <cell r="G905">
            <v>0</v>
          </cell>
          <cell r="H905">
            <v>25807.24</v>
          </cell>
          <cell r="I905" t="str">
            <v>D</v>
          </cell>
        </row>
        <row r="906">
          <cell r="A906" t="str">
            <v>57.01.89.00</v>
          </cell>
          <cell r="B906" t="str">
            <v>-</v>
          </cell>
          <cell r="C906" t="str">
            <v>Outros Servicos</v>
          </cell>
          <cell r="D906">
            <v>290238.96999999997</v>
          </cell>
          <cell r="E906" t="str">
            <v>D</v>
          </cell>
          <cell r="F906">
            <v>205098.65</v>
          </cell>
          <cell r="G906">
            <v>49245.61</v>
          </cell>
          <cell r="H906">
            <v>446092.01</v>
          </cell>
          <cell r="I906" t="str">
            <v>D</v>
          </cell>
        </row>
        <row r="907">
          <cell r="A907" t="str">
            <v>57.01.89.01</v>
          </cell>
          <cell r="B907" t="str">
            <v>-</v>
          </cell>
          <cell r="C907" t="str">
            <v>Serv.Graficos/Encadernacao</v>
          </cell>
          <cell r="D907">
            <v>970.27</v>
          </cell>
          <cell r="E907" t="str">
            <v>D</v>
          </cell>
          <cell r="F907">
            <v>0</v>
          </cell>
          <cell r="G907">
            <v>0</v>
          </cell>
          <cell r="H907">
            <v>970.27</v>
          </cell>
          <cell r="I907" t="str">
            <v>D</v>
          </cell>
        </row>
        <row r="908">
          <cell r="A908" t="str">
            <v>57.01.89.02</v>
          </cell>
          <cell r="B908" t="str">
            <v>-</v>
          </cell>
          <cell r="C908" t="str">
            <v>Confec.Chave/Carimb/Rep.Fechad</v>
          </cell>
          <cell r="D908">
            <v>1100</v>
          </cell>
          <cell r="E908" t="str">
            <v>D</v>
          </cell>
          <cell r="F908">
            <v>836</v>
          </cell>
          <cell r="G908">
            <v>800</v>
          </cell>
          <cell r="H908">
            <v>1136</v>
          </cell>
          <cell r="I908" t="str">
            <v>D</v>
          </cell>
        </row>
        <row r="909">
          <cell r="A909" t="str">
            <v>57.01.89.03</v>
          </cell>
          <cell r="B909" t="str">
            <v>-</v>
          </cell>
          <cell r="C909" t="str">
            <v>Serv. Lavanderia</v>
          </cell>
          <cell r="D909">
            <v>410.4</v>
          </cell>
          <cell r="E909" t="str">
            <v>D</v>
          </cell>
          <cell r="F909">
            <v>804.6</v>
          </cell>
          <cell r="G909">
            <v>0</v>
          </cell>
          <cell r="H909">
            <v>1215</v>
          </cell>
          <cell r="I909" t="str">
            <v>D</v>
          </cell>
        </row>
        <row r="910">
          <cell r="A910" t="str">
            <v>57.01.89.07</v>
          </cell>
          <cell r="B910" t="str">
            <v>-</v>
          </cell>
          <cell r="C910" t="str">
            <v>Confec.Placas/Quadros/Molduras</v>
          </cell>
          <cell r="D910">
            <v>8243.2999999999993</v>
          </cell>
          <cell r="E910" t="str">
            <v>D</v>
          </cell>
          <cell r="F910">
            <v>11611.78</v>
          </cell>
          <cell r="G910">
            <v>0</v>
          </cell>
          <cell r="H910">
            <v>19855.080000000002</v>
          </cell>
          <cell r="I910" t="str">
            <v>D</v>
          </cell>
        </row>
        <row r="911">
          <cell r="A911" t="str">
            <v>57.01.89.10</v>
          </cell>
          <cell r="B911" t="str">
            <v>-</v>
          </cell>
          <cell r="C911" t="str">
            <v>Serv. Administrativos/Apoio</v>
          </cell>
          <cell r="D911">
            <v>1156.2</v>
          </cell>
          <cell r="E911" t="str">
            <v>D</v>
          </cell>
          <cell r="F911">
            <v>804.6</v>
          </cell>
          <cell r="G911">
            <v>450</v>
          </cell>
          <cell r="H911">
            <v>1510.8</v>
          </cell>
          <cell r="I911" t="str">
            <v>D</v>
          </cell>
        </row>
        <row r="912">
          <cell r="A912" t="str">
            <v>57.01.89.25</v>
          </cell>
          <cell r="B912" t="str">
            <v>-</v>
          </cell>
          <cell r="C912" t="str">
            <v>Serv.Prestados por Coligadas</v>
          </cell>
          <cell r="D912">
            <v>94193</v>
          </cell>
          <cell r="E912" t="str">
            <v>D</v>
          </cell>
          <cell r="F912">
            <v>51378</v>
          </cell>
          <cell r="G912">
            <v>25689</v>
          </cell>
          <cell r="H912">
            <v>119882</v>
          </cell>
          <cell r="I912" t="str">
            <v>D</v>
          </cell>
        </row>
        <row r="913">
          <cell r="A913" t="str">
            <v>57.01.89.28</v>
          </cell>
          <cell r="B913" t="str">
            <v>-</v>
          </cell>
          <cell r="C913" t="str">
            <v>Diversos Informatica</v>
          </cell>
          <cell r="D913">
            <v>2649.71</v>
          </cell>
          <cell r="E913" t="str">
            <v>D</v>
          </cell>
          <cell r="F913">
            <v>0</v>
          </cell>
          <cell r="G913">
            <v>0</v>
          </cell>
          <cell r="H913">
            <v>2649.71</v>
          </cell>
          <cell r="I913" t="str">
            <v>D</v>
          </cell>
        </row>
        <row r="914">
          <cell r="A914" t="str">
            <v>57.01.89.32</v>
          </cell>
          <cell r="B914" t="str">
            <v>-</v>
          </cell>
          <cell r="C914" t="str">
            <v>Analise Quimica</v>
          </cell>
          <cell r="D914">
            <v>6376.4</v>
          </cell>
          <cell r="E914" t="str">
            <v>D</v>
          </cell>
          <cell r="F914">
            <v>0</v>
          </cell>
          <cell r="G914">
            <v>0</v>
          </cell>
          <cell r="H914">
            <v>6376.4</v>
          </cell>
          <cell r="I914" t="str">
            <v>D</v>
          </cell>
        </row>
        <row r="915">
          <cell r="A915" t="str">
            <v>57.01.89.36</v>
          </cell>
          <cell r="B915" t="str">
            <v>-</v>
          </cell>
          <cell r="C915" t="str">
            <v>Servicos Diversos</v>
          </cell>
          <cell r="D915">
            <v>175139.69</v>
          </cell>
          <cell r="E915" t="str">
            <v>D</v>
          </cell>
          <cell r="F915">
            <v>139663.67000000001</v>
          </cell>
          <cell r="G915">
            <v>22306.61</v>
          </cell>
          <cell r="H915">
            <v>292496.75</v>
          </cell>
          <cell r="I915" t="str">
            <v>D</v>
          </cell>
        </row>
        <row r="916">
          <cell r="A916" t="str">
            <v>58.00.00.00</v>
          </cell>
          <cell r="B916" t="str">
            <v>-</v>
          </cell>
          <cell r="C916" t="str">
            <v>Gastos Gerais</v>
          </cell>
          <cell r="D916">
            <v>2338485.81</v>
          </cell>
          <cell r="E916" t="str">
            <v>D</v>
          </cell>
          <cell r="F916">
            <v>1036705.64</v>
          </cell>
          <cell r="G916">
            <v>111845.83</v>
          </cell>
          <cell r="H916">
            <v>3263345.62</v>
          </cell>
          <cell r="I916" t="str">
            <v>D</v>
          </cell>
        </row>
        <row r="917">
          <cell r="A917" t="str">
            <v>58.01.00.00</v>
          </cell>
          <cell r="B917" t="str">
            <v>-</v>
          </cell>
          <cell r="C917" t="str">
            <v>Gastos Gerais</v>
          </cell>
          <cell r="D917">
            <v>2338485.81</v>
          </cell>
          <cell r="E917" t="str">
            <v>D</v>
          </cell>
          <cell r="F917">
            <v>1036705.64</v>
          </cell>
          <cell r="G917">
            <v>111845.83</v>
          </cell>
          <cell r="H917">
            <v>3263345.62</v>
          </cell>
          <cell r="I917" t="str">
            <v>D</v>
          </cell>
        </row>
        <row r="918">
          <cell r="A918" t="str">
            <v>58.01.01.00</v>
          </cell>
          <cell r="B918" t="str">
            <v>-</v>
          </cell>
          <cell r="C918" t="str">
            <v>Gastos de Viagem</v>
          </cell>
          <cell r="D918">
            <v>1741.81</v>
          </cell>
          <cell r="E918" t="str">
            <v>D</v>
          </cell>
          <cell r="F918">
            <v>512.42999999999995</v>
          </cell>
          <cell r="G918">
            <v>0</v>
          </cell>
          <cell r="H918">
            <v>2254.2399999999998</v>
          </cell>
          <cell r="I918" t="str">
            <v>D</v>
          </cell>
        </row>
        <row r="919">
          <cell r="A919" t="str">
            <v>58.01.01.01</v>
          </cell>
          <cell r="B919" t="str">
            <v>-</v>
          </cell>
          <cell r="C919" t="str">
            <v>Diarias de Viagens no Pais</v>
          </cell>
          <cell r="D919">
            <v>1741.81</v>
          </cell>
          <cell r="E919" t="str">
            <v>D</v>
          </cell>
          <cell r="F919">
            <v>512.42999999999995</v>
          </cell>
          <cell r="G919">
            <v>0</v>
          </cell>
          <cell r="H919">
            <v>2254.2399999999998</v>
          </cell>
          <cell r="I919" t="str">
            <v>D</v>
          </cell>
        </row>
        <row r="920">
          <cell r="A920" t="str">
            <v>58.01.10.00</v>
          </cell>
          <cell r="B920" t="str">
            <v>-</v>
          </cell>
          <cell r="C920" t="str">
            <v>Despesas de Viagem no Pais</v>
          </cell>
          <cell r="D920">
            <v>139147.79999999999</v>
          </cell>
          <cell r="E920" t="str">
            <v>D</v>
          </cell>
          <cell r="F920">
            <v>89383.25</v>
          </cell>
          <cell r="G920">
            <v>532</v>
          </cell>
          <cell r="H920">
            <v>227999.05</v>
          </cell>
          <cell r="I920" t="str">
            <v>D</v>
          </cell>
        </row>
        <row r="921">
          <cell r="A921" t="str">
            <v>58.01.10.01</v>
          </cell>
          <cell r="B921" t="str">
            <v>-</v>
          </cell>
          <cell r="C921" t="str">
            <v>Despesas de Viagem no Pais</v>
          </cell>
          <cell r="D921">
            <v>139147.79999999999</v>
          </cell>
          <cell r="E921" t="str">
            <v>D</v>
          </cell>
          <cell r="F921">
            <v>89383.25</v>
          </cell>
          <cell r="G921">
            <v>532</v>
          </cell>
          <cell r="H921">
            <v>227999.05</v>
          </cell>
          <cell r="I921" t="str">
            <v>D</v>
          </cell>
        </row>
        <row r="922">
          <cell r="A922" t="str">
            <v>58.01.20.00</v>
          </cell>
          <cell r="B922" t="str">
            <v>-</v>
          </cell>
          <cell r="C922" t="str">
            <v>Desp de Viagem no Pais-Hospedagem</v>
          </cell>
          <cell r="D922">
            <v>55147.54</v>
          </cell>
          <cell r="E922" t="str">
            <v>D</v>
          </cell>
          <cell r="F922">
            <v>29096.55</v>
          </cell>
          <cell r="G922">
            <v>0</v>
          </cell>
          <cell r="H922">
            <v>84244.09</v>
          </cell>
          <cell r="I922" t="str">
            <v>D</v>
          </cell>
        </row>
        <row r="924">
          <cell r="A924" t="str">
            <v>-----------</v>
          </cell>
          <cell r="B924" t="str">
            <v>--</v>
          </cell>
          <cell r="C924" t="str">
            <v>-------------------------------------------------------------------</v>
          </cell>
          <cell r="D924" t="str">
            <v>-------------------</v>
          </cell>
          <cell r="E924" t="str">
            <v>-</v>
          </cell>
          <cell r="F924" t="str">
            <v>-------------------</v>
          </cell>
          <cell r="G924" t="e">
            <v>#NAME?</v>
          </cell>
          <cell r="H924" t="str">
            <v>07AB - 1.00.01.068</v>
          </cell>
        </row>
        <row r="925">
          <cell r="A925" t="str">
            <v>_x000C_----------</v>
          </cell>
          <cell r="B925" t="str">
            <v>--</v>
          </cell>
          <cell r="C925" t="str">
            <v>-------------------------------------------------------------------</v>
          </cell>
          <cell r="D925" t="str">
            <v>-------------------</v>
          </cell>
          <cell r="E925" t="str">
            <v>-</v>
          </cell>
          <cell r="F925" t="str">
            <v>-------------------</v>
          </cell>
          <cell r="G925" t="str">
            <v>-------------------</v>
          </cell>
          <cell r="H925" t="str">
            <v>------ Página:</v>
          </cell>
          <cell r="I925">
            <v>1</v>
          </cell>
          <cell r="J925">
            <v>2</v>
          </cell>
        </row>
        <row r="926">
          <cell r="A926" t="str">
            <v>Urucum Mine</v>
          </cell>
          <cell r="B926" t="str">
            <v>ra</v>
          </cell>
          <cell r="C926" t="str">
            <v>ção S.A</v>
          </cell>
          <cell r="H926" t="str">
            <v>Balancete</v>
          </cell>
        </row>
        <row r="927">
          <cell r="A927" t="str">
            <v>Período: 01</v>
          </cell>
          <cell r="B927" t="str">
            <v>/0</v>
          </cell>
          <cell r="C927" t="str">
            <v>5/2008 A 31/05/2008 -----------------------------------------------</v>
          </cell>
          <cell r="D927" t="str">
            <v>-------------------</v>
          </cell>
          <cell r="E927" t="str">
            <v>-</v>
          </cell>
          <cell r="F927" t="str">
            <v>-------------------</v>
          </cell>
          <cell r="G927" t="str">
            <v>-------------------</v>
          </cell>
          <cell r="H927" t="str">
            <v>03/06/2008 - 12:4</v>
          </cell>
          <cell r="I927">
            <v>8</v>
          </cell>
        </row>
        <row r="929">
          <cell r="A929" t="str">
            <v>Título</v>
          </cell>
          <cell r="D929" t="str">
            <v>Saldo Inicial</v>
          </cell>
          <cell r="F929" t="str">
            <v>Débito</v>
          </cell>
          <cell r="G929" t="str">
            <v>Crédito</v>
          </cell>
          <cell r="H929" t="str">
            <v>Saldo Final</v>
          </cell>
        </row>
        <row r="930">
          <cell r="A930" t="str">
            <v>-----------</v>
          </cell>
          <cell r="B930" t="str">
            <v>--</v>
          </cell>
          <cell r="C930" t="str">
            <v>-------------------------------------------------------------------</v>
          </cell>
          <cell r="D930" t="str">
            <v>-----------------</v>
          </cell>
          <cell r="F930" t="str">
            <v>------------------</v>
          </cell>
          <cell r="G930" t="str">
            <v>------------------</v>
          </cell>
          <cell r="H930" t="str">
            <v>-----------------</v>
          </cell>
        </row>
        <row r="931">
          <cell r="A931" t="str">
            <v>58.01.20.01</v>
          </cell>
          <cell r="B931" t="str">
            <v>-</v>
          </cell>
          <cell r="C931" t="str">
            <v>Desp de Viagem no Pais-Hospedagem</v>
          </cell>
          <cell r="D931">
            <v>55147.54</v>
          </cell>
          <cell r="E931" t="str">
            <v>D</v>
          </cell>
          <cell r="F931">
            <v>29096.55</v>
          </cell>
          <cell r="G931">
            <v>0</v>
          </cell>
          <cell r="H931">
            <v>84244.09</v>
          </cell>
          <cell r="I931" t="str">
            <v>D</v>
          </cell>
        </row>
        <row r="932">
          <cell r="A932" t="str">
            <v>58.01.22.00</v>
          </cell>
          <cell r="B932" t="str">
            <v>-</v>
          </cell>
          <cell r="C932" t="str">
            <v>Despesas com Veiculos</v>
          </cell>
          <cell r="D932">
            <v>1089.1600000000001</v>
          </cell>
          <cell r="E932" t="str">
            <v>D</v>
          </cell>
          <cell r="F932">
            <v>939.51</v>
          </cell>
          <cell r="G932">
            <v>0</v>
          </cell>
          <cell r="H932">
            <v>2028.67</v>
          </cell>
          <cell r="I932" t="str">
            <v>D</v>
          </cell>
        </row>
        <row r="933">
          <cell r="A933" t="str">
            <v>58.01.22.01</v>
          </cell>
          <cell r="B933" t="str">
            <v>-</v>
          </cell>
          <cell r="C933" t="str">
            <v>Despesas com Veiculos</v>
          </cell>
          <cell r="D933">
            <v>1089.1600000000001</v>
          </cell>
          <cell r="E933" t="str">
            <v>D</v>
          </cell>
          <cell r="F933">
            <v>939.51</v>
          </cell>
          <cell r="G933">
            <v>0</v>
          </cell>
          <cell r="H933">
            <v>2028.67</v>
          </cell>
          <cell r="I933" t="str">
            <v>D</v>
          </cell>
        </row>
        <row r="934">
          <cell r="A934" t="str">
            <v>58.01.25.00</v>
          </cell>
          <cell r="B934" t="str">
            <v>-</v>
          </cell>
          <cell r="C934" t="str">
            <v>Divulgacao e Publicidade</v>
          </cell>
          <cell r="D934">
            <v>24281.79</v>
          </cell>
          <cell r="E934" t="str">
            <v>D</v>
          </cell>
          <cell r="F934">
            <v>0</v>
          </cell>
          <cell r="G934">
            <v>0</v>
          </cell>
          <cell r="H934">
            <v>24281.79</v>
          </cell>
          <cell r="I934" t="str">
            <v>D</v>
          </cell>
        </row>
        <row r="935">
          <cell r="A935" t="str">
            <v>58.01.25.01</v>
          </cell>
          <cell r="B935" t="str">
            <v>-</v>
          </cell>
          <cell r="C935" t="str">
            <v>Filmes/Videos/Fotos</v>
          </cell>
          <cell r="D935">
            <v>800</v>
          </cell>
          <cell r="E935" t="str">
            <v>D</v>
          </cell>
          <cell r="F935">
            <v>0</v>
          </cell>
          <cell r="G935">
            <v>0</v>
          </cell>
          <cell r="H935">
            <v>800</v>
          </cell>
          <cell r="I935" t="str">
            <v>D</v>
          </cell>
        </row>
        <row r="936">
          <cell r="A936" t="str">
            <v>58.01.25.02</v>
          </cell>
          <cell r="B936" t="str">
            <v>-</v>
          </cell>
          <cell r="C936" t="str">
            <v>Folhetos/Folders</v>
          </cell>
          <cell r="D936">
            <v>1700.59</v>
          </cell>
          <cell r="E936" t="str">
            <v>D</v>
          </cell>
          <cell r="F936">
            <v>0</v>
          </cell>
          <cell r="G936">
            <v>0</v>
          </cell>
          <cell r="H936">
            <v>1700.59</v>
          </cell>
          <cell r="I936" t="str">
            <v>D</v>
          </cell>
        </row>
        <row r="937">
          <cell r="A937" t="str">
            <v>58.01.25.05</v>
          </cell>
          <cell r="B937" t="str">
            <v>-</v>
          </cell>
          <cell r="C937" t="str">
            <v>Divulgacao</v>
          </cell>
          <cell r="D937">
            <v>331.2</v>
          </cell>
          <cell r="E937" t="str">
            <v>D</v>
          </cell>
          <cell r="F937">
            <v>0</v>
          </cell>
          <cell r="G937">
            <v>0</v>
          </cell>
          <cell r="H937">
            <v>331.2</v>
          </cell>
          <cell r="I937" t="str">
            <v>D</v>
          </cell>
        </row>
        <row r="938">
          <cell r="A938" t="str">
            <v>58.01.25.07</v>
          </cell>
          <cell r="B938" t="str">
            <v>-</v>
          </cell>
          <cell r="C938" t="str">
            <v>Co-Patrocinio</v>
          </cell>
          <cell r="D938">
            <v>21450</v>
          </cell>
          <cell r="E938" t="str">
            <v>D</v>
          </cell>
          <cell r="F938">
            <v>0</v>
          </cell>
          <cell r="G938">
            <v>0</v>
          </cell>
          <cell r="H938">
            <v>21450</v>
          </cell>
          <cell r="I938" t="str">
            <v>D</v>
          </cell>
        </row>
        <row r="939">
          <cell r="A939" t="str">
            <v>58.01.30.00</v>
          </cell>
          <cell r="B939" t="str">
            <v>-</v>
          </cell>
          <cell r="C939" t="str">
            <v>Recepcao Hosp e Repr Social</v>
          </cell>
          <cell r="D939">
            <v>1450.55</v>
          </cell>
          <cell r="E939" t="str">
            <v>D</v>
          </cell>
          <cell r="F939">
            <v>2829.8</v>
          </cell>
          <cell r="G939">
            <v>0</v>
          </cell>
          <cell r="H939">
            <v>4280.3500000000004</v>
          </cell>
          <cell r="I939" t="str">
            <v>D</v>
          </cell>
        </row>
        <row r="940">
          <cell r="A940" t="str">
            <v>58.01.30.02</v>
          </cell>
          <cell r="B940" t="str">
            <v>-</v>
          </cell>
          <cell r="C940" t="str">
            <v>Hospedagem</v>
          </cell>
          <cell r="D940">
            <v>157.35</v>
          </cell>
          <cell r="E940" t="str">
            <v>D</v>
          </cell>
          <cell r="F940">
            <v>0</v>
          </cell>
          <cell r="G940">
            <v>0</v>
          </cell>
          <cell r="H940">
            <v>157.35</v>
          </cell>
          <cell r="I940" t="str">
            <v>D</v>
          </cell>
        </row>
        <row r="941">
          <cell r="A941" t="str">
            <v>58.01.30.03</v>
          </cell>
          <cell r="B941" t="str">
            <v>-</v>
          </cell>
          <cell r="C941" t="str">
            <v>Brindes</v>
          </cell>
          <cell r="D941">
            <v>643.20000000000005</v>
          </cell>
          <cell r="E941" t="str">
            <v>D</v>
          </cell>
          <cell r="F941">
            <v>2829.8</v>
          </cell>
          <cell r="G941">
            <v>0</v>
          </cell>
          <cell r="H941">
            <v>3473</v>
          </cell>
          <cell r="I941" t="str">
            <v>D</v>
          </cell>
        </row>
        <row r="942">
          <cell r="A942" t="str">
            <v>58.01.30.04</v>
          </cell>
          <cell r="B942" t="str">
            <v>-</v>
          </cell>
          <cell r="C942" t="str">
            <v>Outros Gast.Recep/Hosp/Repr Social</v>
          </cell>
          <cell r="D942">
            <v>650</v>
          </cell>
          <cell r="E942" t="str">
            <v>D</v>
          </cell>
          <cell r="F942">
            <v>0</v>
          </cell>
          <cell r="G942">
            <v>0</v>
          </cell>
          <cell r="H942">
            <v>650</v>
          </cell>
          <cell r="I942" t="str">
            <v>D</v>
          </cell>
        </row>
        <row r="943">
          <cell r="A943" t="str">
            <v>58.01.45.00</v>
          </cell>
          <cell r="B943" t="str">
            <v>-</v>
          </cell>
          <cell r="C943" t="str">
            <v>Seguros</v>
          </cell>
          <cell r="D943">
            <v>77102.73</v>
          </cell>
          <cell r="E943" t="str">
            <v>D</v>
          </cell>
          <cell r="F943">
            <v>66087.95</v>
          </cell>
          <cell r="G943">
            <v>0</v>
          </cell>
          <cell r="H943">
            <v>143190.68</v>
          </cell>
          <cell r="I943" t="str">
            <v>D</v>
          </cell>
        </row>
        <row r="944">
          <cell r="A944" t="str">
            <v>58.01.45.01</v>
          </cell>
          <cell r="B944" t="str">
            <v>-</v>
          </cell>
          <cell r="C944" t="str">
            <v>Seguros</v>
          </cell>
          <cell r="D944">
            <v>77102.73</v>
          </cell>
          <cell r="E944" t="str">
            <v>D</v>
          </cell>
          <cell r="F944">
            <v>66087.95</v>
          </cell>
          <cell r="G944">
            <v>0</v>
          </cell>
          <cell r="H944">
            <v>143190.68</v>
          </cell>
          <cell r="I944" t="str">
            <v>D</v>
          </cell>
        </row>
        <row r="945">
          <cell r="A945" t="str">
            <v>58.01.50.00</v>
          </cell>
          <cell r="B945" t="str">
            <v>-</v>
          </cell>
          <cell r="C945" t="str">
            <v>Fretes e Carretos</v>
          </cell>
          <cell r="D945">
            <v>49708.3</v>
          </cell>
          <cell r="E945" t="str">
            <v>D</v>
          </cell>
          <cell r="F945">
            <v>10011.27</v>
          </cell>
          <cell r="G945">
            <v>7.92</v>
          </cell>
          <cell r="H945">
            <v>59711.65</v>
          </cell>
          <cell r="I945" t="str">
            <v>D</v>
          </cell>
        </row>
        <row r="946">
          <cell r="A946" t="str">
            <v>58.01.50.01</v>
          </cell>
          <cell r="B946" t="str">
            <v>-</v>
          </cell>
          <cell r="C946" t="str">
            <v>Fretes e Carretos</v>
          </cell>
          <cell r="D946">
            <v>49708.3</v>
          </cell>
          <cell r="E946" t="str">
            <v>D</v>
          </cell>
          <cell r="F946">
            <v>10011.27</v>
          </cell>
          <cell r="G946">
            <v>7.92</v>
          </cell>
          <cell r="H946">
            <v>59711.65</v>
          </cell>
          <cell r="I946" t="str">
            <v>D</v>
          </cell>
        </row>
        <row r="947">
          <cell r="A947" t="str">
            <v>58.01.77.00</v>
          </cell>
          <cell r="B947" t="str">
            <v>-</v>
          </cell>
          <cell r="C947" t="str">
            <v>Reproducao, Copias e Reducoes</v>
          </cell>
          <cell r="D947">
            <v>37.299999999999997</v>
          </cell>
          <cell r="E947" t="str">
            <v>D</v>
          </cell>
          <cell r="F947">
            <v>0</v>
          </cell>
          <cell r="G947">
            <v>0</v>
          </cell>
          <cell r="H947">
            <v>37.299999999999997</v>
          </cell>
          <cell r="I947" t="str">
            <v>D</v>
          </cell>
        </row>
        <row r="948">
          <cell r="A948" t="str">
            <v>58.01.77.01</v>
          </cell>
          <cell r="B948" t="str">
            <v>-</v>
          </cell>
          <cell r="C948" t="str">
            <v>Reproducao, Copias e Reducoes</v>
          </cell>
          <cell r="D948">
            <v>37.299999999999997</v>
          </cell>
          <cell r="E948" t="str">
            <v>D</v>
          </cell>
          <cell r="F948">
            <v>0</v>
          </cell>
          <cell r="G948">
            <v>0</v>
          </cell>
          <cell r="H948">
            <v>37.299999999999997</v>
          </cell>
          <cell r="I948" t="str">
            <v>D</v>
          </cell>
        </row>
        <row r="949">
          <cell r="A949" t="str">
            <v>58.01.80.00</v>
          </cell>
          <cell r="B949" t="str">
            <v>-</v>
          </cell>
          <cell r="C949" t="str">
            <v>Assinat e Aquisicao Publicacoes</v>
          </cell>
          <cell r="D949">
            <v>1592.21</v>
          </cell>
          <cell r="E949" t="str">
            <v>D</v>
          </cell>
          <cell r="F949">
            <v>3564.37</v>
          </cell>
          <cell r="G949">
            <v>0</v>
          </cell>
          <cell r="H949">
            <v>5156.58</v>
          </cell>
          <cell r="I949" t="str">
            <v>D</v>
          </cell>
        </row>
        <row r="950">
          <cell r="A950" t="str">
            <v>58.01.80.01</v>
          </cell>
          <cell r="B950" t="str">
            <v>-</v>
          </cell>
          <cell r="C950" t="str">
            <v>Assinat e Aquisicao Publicacoes</v>
          </cell>
          <cell r="D950">
            <v>1592.21</v>
          </cell>
          <cell r="E950" t="str">
            <v>D</v>
          </cell>
          <cell r="F950">
            <v>3564.37</v>
          </cell>
          <cell r="G950">
            <v>0</v>
          </cell>
          <cell r="H950">
            <v>5156.58</v>
          </cell>
          <cell r="I950" t="str">
            <v>D</v>
          </cell>
        </row>
        <row r="951">
          <cell r="A951" t="str">
            <v>58.01.81.00</v>
          </cell>
          <cell r="B951" t="str">
            <v>-</v>
          </cell>
          <cell r="C951" t="str">
            <v>Atividades Sociais Internas</v>
          </cell>
          <cell r="D951">
            <v>5186.8</v>
          </cell>
          <cell r="E951" t="str">
            <v>D</v>
          </cell>
          <cell r="F951">
            <v>0</v>
          </cell>
          <cell r="G951">
            <v>0</v>
          </cell>
          <cell r="H951">
            <v>5186.8</v>
          </cell>
          <cell r="I951" t="str">
            <v>D</v>
          </cell>
        </row>
        <row r="952">
          <cell r="A952" t="str">
            <v>58.01.81.01</v>
          </cell>
          <cell r="B952" t="str">
            <v>-</v>
          </cell>
          <cell r="C952" t="str">
            <v>Atividades Sociais Internas</v>
          </cell>
          <cell r="D952">
            <v>5186.8</v>
          </cell>
          <cell r="E952" t="str">
            <v>D</v>
          </cell>
          <cell r="F952">
            <v>0</v>
          </cell>
          <cell r="G952">
            <v>0</v>
          </cell>
          <cell r="H952">
            <v>5186.8</v>
          </cell>
          <cell r="I952" t="str">
            <v>D</v>
          </cell>
        </row>
        <row r="953">
          <cell r="A953" t="str">
            <v>58.01.83.00</v>
          </cell>
          <cell r="B953" t="str">
            <v>-</v>
          </cell>
          <cell r="C953" t="str">
            <v>Outros Gastos</v>
          </cell>
          <cell r="D953">
            <v>75707.41</v>
          </cell>
          <cell r="E953" t="str">
            <v>D</v>
          </cell>
          <cell r="F953">
            <v>167516.53</v>
          </cell>
          <cell r="G953">
            <v>13388</v>
          </cell>
          <cell r="H953">
            <v>229835.94</v>
          </cell>
          <cell r="I953" t="str">
            <v>D</v>
          </cell>
        </row>
        <row r="954">
          <cell r="A954" t="str">
            <v>58.01.83.01</v>
          </cell>
          <cell r="B954" t="str">
            <v>-</v>
          </cell>
          <cell r="C954" t="str">
            <v>Despesas Legais e Juridicas</v>
          </cell>
          <cell r="D954">
            <v>49776.7</v>
          </cell>
          <cell r="E954" t="str">
            <v>D</v>
          </cell>
          <cell r="F954">
            <v>15350</v>
          </cell>
          <cell r="G954">
            <v>9675</v>
          </cell>
          <cell r="H954">
            <v>55451.7</v>
          </cell>
          <cell r="I954" t="str">
            <v>D</v>
          </cell>
        </row>
        <row r="955">
          <cell r="A955" t="str">
            <v>58.01.83.02</v>
          </cell>
          <cell r="B955" t="str">
            <v>-</v>
          </cell>
          <cell r="C955" t="str">
            <v>Cafe, Cha, Agua Mineral, Bebidas</v>
          </cell>
          <cell r="D955">
            <v>19792.82</v>
          </cell>
          <cell r="E955" t="str">
            <v>D</v>
          </cell>
          <cell r="F955">
            <v>150914.87</v>
          </cell>
          <cell r="G955">
            <v>3713</v>
          </cell>
          <cell r="H955">
            <v>166994.69</v>
          </cell>
          <cell r="I955" t="str">
            <v>D</v>
          </cell>
        </row>
        <row r="956">
          <cell r="A956" t="str">
            <v>58.01.83.04</v>
          </cell>
          <cell r="B956" t="str">
            <v>-</v>
          </cell>
          <cell r="C956" t="str">
            <v>Outros Gastos</v>
          </cell>
          <cell r="D956">
            <v>875.76</v>
          </cell>
          <cell r="E956" t="str">
            <v>D</v>
          </cell>
          <cell r="F956">
            <v>120</v>
          </cell>
          <cell r="G956">
            <v>0</v>
          </cell>
          <cell r="H956">
            <v>995.76</v>
          </cell>
          <cell r="I956" t="str">
            <v>D</v>
          </cell>
        </row>
        <row r="957">
          <cell r="A957" t="str">
            <v>58.01.83.05</v>
          </cell>
          <cell r="B957" t="str">
            <v>-</v>
          </cell>
          <cell r="C957" t="str">
            <v>Lanches e Refeicoes</v>
          </cell>
          <cell r="D957">
            <v>5262.13</v>
          </cell>
          <cell r="E957" t="str">
            <v>D</v>
          </cell>
          <cell r="F957">
            <v>1131.6600000000001</v>
          </cell>
          <cell r="G957">
            <v>0</v>
          </cell>
          <cell r="H957">
            <v>6393.79</v>
          </cell>
          <cell r="I957" t="str">
            <v>D</v>
          </cell>
        </row>
        <row r="958">
          <cell r="A958" t="str">
            <v>58.01.85.00</v>
          </cell>
          <cell r="B958" t="str">
            <v>-</v>
          </cell>
          <cell r="C958" t="str">
            <v>Depreciacao</v>
          </cell>
          <cell r="D958">
            <v>1253574.74</v>
          </cell>
          <cell r="E958" t="str">
            <v>D</v>
          </cell>
          <cell r="F958">
            <v>348689.47</v>
          </cell>
          <cell r="G958">
            <v>33249.550000000003</v>
          </cell>
          <cell r="H958">
            <v>1569014.66</v>
          </cell>
          <cell r="I958" t="str">
            <v>D</v>
          </cell>
        </row>
        <row r="959">
          <cell r="A959" t="str">
            <v>58.01.85.01</v>
          </cell>
          <cell r="B959" t="str">
            <v>-</v>
          </cell>
          <cell r="C959" t="str">
            <v>Depreciacao</v>
          </cell>
          <cell r="D959">
            <v>1253574.74</v>
          </cell>
          <cell r="E959" t="str">
            <v>D</v>
          </cell>
          <cell r="F959">
            <v>348689.47</v>
          </cell>
          <cell r="G959">
            <v>33249.550000000003</v>
          </cell>
          <cell r="H959">
            <v>1569014.66</v>
          </cell>
          <cell r="I959" t="str">
            <v>D</v>
          </cell>
        </row>
        <row r="960">
          <cell r="A960" t="str">
            <v>58.01.87.00</v>
          </cell>
          <cell r="B960" t="str">
            <v>-</v>
          </cell>
          <cell r="C960" t="str">
            <v>Amortizacoes</v>
          </cell>
          <cell r="D960">
            <v>302546.52</v>
          </cell>
          <cell r="E960" t="str">
            <v>D</v>
          </cell>
          <cell r="F960">
            <v>142512.76</v>
          </cell>
          <cell r="G960">
            <v>64668.36</v>
          </cell>
          <cell r="H960">
            <v>380390.92</v>
          </cell>
          <cell r="I960" t="str">
            <v>D</v>
          </cell>
        </row>
        <row r="961">
          <cell r="A961" t="str">
            <v>58.01.87.01</v>
          </cell>
          <cell r="B961" t="str">
            <v>-</v>
          </cell>
          <cell r="C961" t="str">
            <v>Amortizacoes</v>
          </cell>
          <cell r="D961">
            <v>302546.52</v>
          </cell>
          <cell r="E961" t="str">
            <v>D</v>
          </cell>
          <cell r="F961">
            <v>142512.76</v>
          </cell>
          <cell r="G961">
            <v>64668.36</v>
          </cell>
          <cell r="H961">
            <v>380390.92</v>
          </cell>
          <cell r="I961" t="str">
            <v>D</v>
          </cell>
        </row>
        <row r="962">
          <cell r="A962" t="str">
            <v>58.01.89.00</v>
          </cell>
          <cell r="B962" t="str">
            <v>-</v>
          </cell>
          <cell r="C962" t="str">
            <v>Exaustao</v>
          </cell>
          <cell r="D962">
            <v>350171.15</v>
          </cell>
          <cell r="E962" t="str">
            <v>D</v>
          </cell>
          <cell r="F962">
            <v>175561.75</v>
          </cell>
          <cell r="G962">
            <v>0</v>
          </cell>
          <cell r="H962">
            <v>525732.9</v>
          </cell>
          <cell r="I962" t="str">
            <v>D</v>
          </cell>
        </row>
        <row r="963">
          <cell r="A963" t="str">
            <v>58.01.89.02</v>
          </cell>
          <cell r="B963" t="str">
            <v>-</v>
          </cell>
          <cell r="C963" t="str">
            <v>Exaustao - Mineracao</v>
          </cell>
          <cell r="D963">
            <v>350171.15</v>
          </cell>
          <cell r="E963" t="str">
            <v>D</v>
          </cell>
          <cell r="F963">
            <v>175561.75</v>
          </cell>
          <cell r="G963">
            <v>0</v>
          </cell>
          <cell r="H963">
            <v>525732.9</v>
          </cell>
          <cell r="I963" t="str">
            <v>D</v>
          </cell>
        </row>
        <row r="964">
          <cell r="A964" t="str">
            <v>59.00.00.00</v>
          </cell>
          <cell r="B964" t="str">
            <v>-</v>
          </cell>
          <cell r="C964" t="str">
            <v>Absorcao Custo Ind/Recirculacao</v>
          </cell>
          <cell r="D964">
            <v>28696709.899999999</v>
          </cell>
          <cell r="E964" t="str">
            <v>C</v>
          </cell>
          <cell r="F964">
            <v>6723226.6399999997</v>
          </cell>
          <cell r="G964">
            <v>13539793.48</v>
          </cell>
          <cell r="H964">
            <v>35513276.740000002</v>
          </cell>
          <cell r="I964" t="str">
            <v>C</v>
          </cell>
        </row>
        <row r="965">
          <cell r="A965" t="str">
            <v>59.07.00.00</v>
          </cell>
          <cell r="B965" t="str">
            <v>-</v>
          </cell>
          <cell r="C965" t="str">
            <v>Recirculacao</v>
          </cell>
          <cell r="D965">
            <v>8543273.9600000009</v>
          </cell>
          <cell r="E965" t="str">
            <v>C</v>
          </cell>
          <cell r="F965">
            <v>6713259.54</v>
          </cell>
          <cell r="G965">
            <v>7656168.4299999997</v>
          </cell>
          <cell r="H965">
            <v>9486182.8499999996</v>
          </cell>
          <cell r="I965" t="str">
            <v>C</v>
          </cell>
        </row>
        <row r="966">
          <cell r="A966" t="str">
            <v>59.07.03.00</v>
          </cell>
          <cell r="B966" t="str">
            <v>-</v>
          </cell>
          <cell r="C966" t="str">
            <v>Recircul. Gastos Urucum Mina</v>
          </cell>
          <cell r="D966">
            <v>3108502.02</v>
          </cell>
          <cell r="E966" t="str">
            <v>C</v>
          </cell>
          <cell r="F966">
            <v>5018293.66</v>
          </cell>
          <cell r="G966">
            <v>5320346.8600000003</v>
          </cell>
          <cell r="H966">
            <v>3410555.22</v>
          </cell>
          <cell r="I966" t="str">
            <v>C</v>
          </cell>
        </row>
        <row r="967">
          <cell r="A967" t="str">
            <v>59.07.03.01</v>
          </cell>
          <cell r="B967" t="str">
            <v>-</v>
          </cell>
          <cell r="C967" t="str">
            <v>Recircul. Auxiliares</v>
          </cell>
          <cell r="D967">
            <v>4277317.6399999997</v>
          </cell>
          <cell r="E967" t="str">
            <v>D</v>
          </cell>
          <cell r="F967">
            <v>1511416.61</v>
          </cell>
          <cell r="G967">
            <v>67825.8</v>
          </cell>
          <cell r="H967">
            <v>5720908.4500000002</v>
          </cell>
          <cell r="I967" t="str">
            <v>D</v>
          </cell>
        </row>
        <row r="968">
          <cell r="A968" t="str">
            <v>59.07.03.02</v>
          </cell>
          <cell r="B968" t="str">
            <v>-</v>
          </cell>
          <cell r="C968" t="str">
            <v>Recircul. Meio Ambiente</v>
          </cell>
          <cell r="D968">
            <v>356745.64</v>
          </cell>
          <cell r="E968" t="str">
            <v>D</v>
          </cell>
          <cell r="F968">
            <v>128561.42</v>
          </cell>
          <cell r="G968">
            <v>4620.03</v>
          </cell>
          <cell r="H968">
            <v>480687.03</v>
          </cell>
          <cell r="I968" t="str">
            <v>D</v>
          </cell>
        </row>
        <row r="969">
          <cell r="A969" t="str">
            <v>59.07.03.04</v>
          </cell>
          <cell r="B969" t="str">
            <v>-</v>
          </cell>
          <cell r="C969" t="str">
            <v>Recircul. Operacao Usina</v>
          </cell>
          <cell r="D969">
            <v>223093.8</v>
          </cell>
          <cell r="E969" t="str">
            <v>D</v>
          </cell>
          <cell r="F969">
            <v>16510.689999999999</v>
          </cell>
          <cell r="G969">
            <v>0</v>
          </cell>
          <cell r="H969">
            <v>239604.49</v>
          </cell>
          <cell r="I969" t="str">
            <v>D</v>
          </cell>
        </row>
        <row r="970">
          <cell r="A970" t="str">
            <v>59.07.03.06</v>
          </cell>
          <cell r="B970" t="str">
            <v>-</v>
          </cell>
          <cell r="C970" t="str">
            <v>Recircul. Operacao Embarque</v>
          </cell>
          <cell r="D970">
            <v>17187.46</v>
          </cell>
          <cell r="E970" t="str">
            <v>D</v>
          </cell>
          <cell r="F970">
            <v>2037.16</v>
          </cell>
          <cell r="G970">
            <v>0</v>
          </cell>
          <cell r="H970">
            <v>19224.62</v>
          </cell>
          <cell r="I970" t="str">
            <v>D</v>
          </cell>
        </row>
        <row r="971">
          <cell r="A971" t="str">
            <v>59.07.03.07</v>
          </cell>
          <cell r="B971" t="str">
            <v>-</v>
          </cell>
          <cell r="C971" t="str">
            <v>Recircul. Manutencao Mina</v>
          </cell>
          <cell r="D971">
            <v>2041250.1</v>
          </cell>
          <cell r="E971" t="str">
            <v>D</v>
          </cell>
          <cell r="F971">
            <v>479378.17</v>
          </cell>
          <cell r="G971">
            <v>116.51</v>
          </cell>
          <cell r="H971">
            <v>2520511.7599999998</v>
          </cell>
          <cell r="I971" t="str">
            <v>D</v>
          </cell>
        </row>
        <row r="972">
          <cell r="A972" t="str">
            <v>59.07.03.08</v>
          </cell>
          <cell r="B972" t="str">
            <v>-</v>
          </cell>
          <cell r="C972" t="str">
            <v>Recircul. Manutencao Usina</v>
          </cell>
          <cell r="D972">
            <v>1299835.29</v>
          </cell>
          <cell r="E972" t="str">
            <v>D</v>
          </cell>
          <cell r="F972">
            <v>319099.24</v>
          </cell>
          <cell r="G972">
            <v>51968.72</v>
          </cell>
          <cell r="H972">
            <v>1566965.81</v>
          </cell>
          <cell r="I972" t="str">
            <v>D</v>
          </cell>
        </row>
        <row r="973">
          <cell r="A973" t="str">
            <v>59.07.03.09</v>
          </cell>
          <cell r="B973" t="str">
            <v>-</v>
          </cell>
          <cell r="C973" t="str">
            <v>Recir. Manutencao Embarque</v>
          </cell>
          <cell r="D973">
            <v>7824.49</v>
          </cell>
          <cell r="E973" t="str">
            <v>D</v>
          </cell>
          <cell r="F973">
            <v>788.87</v>
          </cell>
          <cell r="G973">
            <v>0</v>
          </cell>
          <cell r="H973">
            <v>8613.36</v>
          </cell>
          <cell r="I973" t="str">
            <v>D</v>
          </cell>
        </row>
        <row r="974">
          <cell r="A974" t="str">
            <v>59.07.03.10</v>
          </cell>
          <cell r="B974" t="str">
            <v>-</v>
          </cell>
          <cell r="C974" t="str">
            <v>Recircul. Equipamentos</v>
          </cell>
          <cell r="D974">
            <v>3939846.22</v>
          </cell>
          <cell r="E974" t="str">
            <v>D</v>
          </cell>
          <cell r="F974">
            <v>1024806.67</v>
          </cell>
          <cell r="G974">
            <v>33774.89</v>
          </cell>
          <cell r="H974">
            <v>4930878</v>
          </cell>
          <cell r="I974" t="str">
            <v>D</v>
          </cell>
        </row>
        <row r="975">
          <cell r="A975" t="str">
            <v>59.07.03.11</v>
          </cell>
          <cell r="B975" t="str">
            <v>-</v>
          </cell>
          <cell r="C975" t="str">
            <v>Recircul. Aux.Transitorio</v>
          </cell>
          <cell r="D975">
            <v>3134633.88</v>
          </cell>
          <cell r="E975" t="str">
            <v>D</v>
          </cell>
          <cell r="F975">
            <v>853140.92</v>
          </cell>
          <cell r="G975">
            <v>15073.16</v>
          </cell>
          <cell r="H975">
            <v>3972701.64</v>
          </cell>
          <cell r="I975" t="str">
            <v>D</v>
          </cell>
        </row>
        <row r="976">
          <cell r="A976" t="str">
            <v>59.07.03.40</v>
          </cell>
          <cell r="B976" t="str">
            <v>-</v>
          </cell>
          <cell r="C976" t="str">
            <v>Recirc.Gastos Ordens de Manutenção</v>
          </cell>
          <cell r="D976">
            <v>1033130.14</v>
          </cell>
          <cell r="E976" t="str">
            <v>D</v>
          </cell>
          <cell r="F976">
            <v>543893.30000000005</v>
          </cell>
          <cell r="G976">
            <v>257386.11</v>
          </cell>
          <cell r="H976">
            <v>1319637.33</v>
          </cell>
          <cell r="I976" t="str">
            <v>D</v>
          </cell>
        </row>
        <row r="977">
          <cell r="A977" t="str">
            <v>59.07.03.99</v>
          </cell>
          <cell r="B977" t="str">
            <v>-</v>
          </cell>
          <cell r="C977" t="str">
            <v>Recircul. Credito Urucum Mina</v>
          </cell>
          <cell r="D977">
            <v>19439366.68</v>
          </cell>
          <cell r="E977" t="str">
            <v>C</v>
          </cell>
          <cell r="F977">
            <v>138660.60999999999</v>
          </cell>
          <cell r="G977">
            <v>4889581.6399999997</v>
          </cell>
          <cell r="H977">
            <v>24190287.710000001</v>
          </cell>
          <cell r="I977" t="str">
            <v>C</v>
          </cell>
        </row>
        <row r="978">
          <cell r="A978" t="str">
            <v>59.07.04.00</v>
          </cell>
          <cell r="B978" t="str">
            <v>-</v>
          </cell>
          <cell r="C978" t="str">
            <v>Recircul. Gastos Urucum Usina</v>
          </cell>
          <cell r="D978">
            <v>5434771.9400000004</v>
          </cell>
          <cell r="E978" t="str">
            <v>C</v>
          </cell>
          <cell r="F978">
            <v>1694965.88</v>
          </cell>
          <cell r="G978">
            <v>2335821.5699999998</v>
          </cell>
          <cell r="H978">
            <v>6075627.6299999999</v>
          </cell>
          <cell r="I978" t="str">
            <v>C</v>
          </cell>
        </row>
        <row r="979">
          <cell r="A979" t="str">
            <v>59.07.04.01</v>
          </cell>
          <cell r="B979" t="str">
            <v>-</v>
          </cell>
          <cell r="C979" t="str">
            <v>Recircul. Auxiliares</v>
          </cell>
          <cell r="D979">
            <v>1676905.19</v>
          </cell>
          <cell r="E979" t="str">
            <v>D</v>
          </cell>
          <cell r="F979">
            <v>653064.56000000006</v>
          </cell>
          <cell r="G979">
            <v>37473.379999999997</v>
          </cell>
          <cell r="H979">
            <v>2292496.37</v>
          </cell>
          <cell r="I979" t="str">
            <v>D</v>
          </cell>
        </row>
        <row r="980">
          <cell r="A980" t="str">
            <v>59.07.04.02</v>
          </cell>
          <cell r="B980" t="str">
            <v>-</v>
          </cell>
          <cell r="C980" t="str">
            <v>Recircul. Equipamento</v>
          </cell>
          <cell r="D980">
            <v>6699.51</v>
          </cell>
          <cell r="E980" t="str">
            <v>D</v>
          </cell>
          <cell r="F980">
            <v>966.1</v>
          </cell>
          <cell r="G980">
            <v>0</v>
          </cell>
          <cell r="H980">
            <v>7665.61</v>
          </cell>
          <cell r="I980" t="str">
            <v>D</v>
          </cell>
        </row>
        <row r="981">
          <cell r="A981" t="str">
            <v>59.07.04.04</v>
          </cell>
          <cell r="B981" t="str">
            <v>-</v>
          </cell>
          <cell r="C981" t="str">
            <v>Recircul. Operacao Forno</v>
          </cell>
          <cell r="D981">
            <v>1151019.94</v>
          </cell>
          <cell r="E981" t="str">
            <v>D</v>
          </cell>
          <cell r="F981">
            <v>188021.92</v>
          </cell>
          <cell r="G981">
            <v>150.07</v>
          </cell>
          <cell r="H981">
            <v>1338891.79</v>
          </cell>
          <cell r="I981" t="str">
            <v>D</v>
          </cell>
        </row>
        <row r="982">
          <cell r="A982" t="str">
            <v>59.07.04.05</v>
          </cell>
          <cell r="B982" t="str">
            <v>-</v>
          </cell>
          <cell r="C982" t="str">
            <v>Recircul. Despoeiramento</v>
          </cell>
          <cell r="D982">
            <v>246584.01</v>
          </cell>
          <cell r="E982" t="str">
            <v>D</v>
          </cell>
          <cell r="F982">
            <v>118576.15</v>
          </cell>
          <cell r="G982">
            <v>0</v>
          </cell>
          <cell r="H982">
            <v>365160.16</v>
          </cell>
          <cell r="I982" t="str">
            <v>D</v>
          </cell>
        </row>
        <row r="983">
          <cell r="A983" t="str">
            <v>59.07.04.06</v>
          </cell>
          <cell r="B983" t="str">
            <v>-</v>
          </cell>
          <cell r="C983" t="str">
            <v>Recircul. Manutencao</v>
          </cell>
          <cell r="D983">
            <v>2372.19</v>
          </cell>
          <cell r="E983" t="str">
            <v>D</v>
          </cell>
          <cell r="F983">
            <v>1923.38</v>
          </cell>
          <cell r="G983">
            <v>0</v>
          </cell>
          <cell r="H983">
            <v>4295.57</v>
          </cell>
          <cell r="I983" t="str">
            <v>D</v>
          </cell>
        </row>
        <row r="984">
          <cell r="A984" t="str">
            <v>59.07.04.07</v>
          </cell>
          <cell r="B984" t="str">
            <v>-</v>
          </cell>
          <cell r="C984" t="str">
            <v>Recircul.Manutencao Porto</v>
          </cell>
          <cell r="D984">
            <v>2.39</v>
          </cell>
          <cell r="E984" t="str">
            <v>D</v>
          </cell>
          <cell r="F984">
            <v>2.39</v>
          </cell>
          <cell r="G984">
            <v>0</v>
          </cell>
          <cell r="H984">
            <v>4.78</v>
          </cell>
          <cell r="I984" t="str">
            <v>D</v>
          </cell>
        </row>
        <row r="985">
          <cell r="A985" t="str">
            <v>59.07.04.08</v>
          </cell>
          <cell r="B985" t="str">
            <v>-</v>
          </cell>
          <cell r="C985" t="str">
            <v>Recircul. Aux. Transitorio</v>
          </cell>
          <cell r="D985">
            <v>1187167.1100000001</v>
          </cell>
          <cell r="E985" t="str">
            <v>D</v>
          </cell>
          <cell r="F985">
            <v>596520.41</v>
          </cell>
          <cell r="G985">
            <v>5336.59</v>
          </cell>
          <cell r="H985">
            <v>1778350.93</v>
          </cell>
          <cell r="I985" t="str">
            <v>D</v>
          </cell>
        </row>
        <row r="986">
          <cell r="A986" t="str">
            <v>59.07.04.40</v>
          </cell>
          <cell r="B986" t="str">
            <v>-</v>
          </cell>
          <cell r="C986" t="str">
            <v>Recirc.Gastos Ordens de Manutenção</v>
          </cell>
          <cell r="D986">
            <v>225262.44</v>
          </cell>
          <cell r="E986" t="str">
            <v>D</v>
          </cell>
          <cell r="F986">
            <v>95002.4</v>
          </cell>
          <cell r="G986">
            <v>34852.400000000001</v>
          </cell>
          <cell r="H986">
            <v>285412.44</v>
          </cell>
          <cell r="I986" t="str">
            <v>D</v>
          </cell>
        </row>
        <row r="987">
          <cell r="A987" t="str">
            <v>59.07.04.99</v>
          </cell>
          <cell r="B987" t="str">
            <v>-</v>
          </cell>
          <cell r="C987" t="str">
            <v>Recircul.Credito Urucum Usina</v>
          </cell>
          <cell r="D987">
            <v>9930784.7200000007</v>
          </cell>
          <cell r="E987" t="str">
            <v>C</v>
          </cell>
          <cell r="F987">
            <v>40888.57</v>
          </cell>
          <cell r="G987">
            <v>2258009.13</v>
          </cell>
          <cell r="H987">
            <v>12147905.279999999</v>
          </cell>
          <cell r="I987" t="str">
            <v>C</v>
          </cell>
        </row>
        <row r="988">
          <cell r="A988" t="str">
            <v>59.10.00.00</v>
          </cell>
          <cell r="B988" t="str">
            <v>-</v>
          </cell>
          <cell r="C988" t="str">
            <v>Absorcao de Custos Industriais</v>
          </cell>
          <cell r="D988">
            <v>20153435.940000001</v>
          </cell>
          <cell r="E988" t="str">
            <v>C</v>
          </cell>
          <cell r="F988">
            <v>9967.1</v>
          </cell>
          <cell r="G988">
            <v>5883625.0499999998</v>
          </cell>
          <cell r="H988">
            <v>26027093.890000001</v>
          </cell>
          <cell r="I988" t="str">
            <v>C</v>
          </cell>
        </row>
        <row r="989">
          <cell r="A989" t="str">
            <v>59.10.01.00</v>
          </cell>
          <cell r="B989" t="str">
            <v>-</v>
          </cell>
          <cell r="C989" t="str">
            <v>Transf para Contas Patrimoniais</v>
          </cell>
          <cell r="D989">
            <v>20153435.940000001</v>
          </cell>
          <cell r="E989" t="str">
            <v>C</v>
          </cell>
          <cell r="F989">
            <v>9967.1</v>
          </cell>
          <cell r="G989">
            <v>5883625.0499999998</v>
          </cell>
          <cell r="H989">
            <v>26027093.890000001</v>
          </cell>
          <cell r="I989" t="str">
            <v>C</v>
          </cell>
        </row>
        <row r="990">
          <cell r="A990" t="str">
            <v>59.10.01.04</v>
          </cell>
          <cell r="B990" t="str">
            <v>-</v>
          </cell>
          <cell r="C990" t="str">
            <v>Absorcao Custos Energia Dem/Aux</v>
          </cell>
          <cell r="D990">
            <v>715787.58</v>
          </cell>
          <cell r="E990" t="str">
            <v>C</v>
          </cell>
          <cell r="F990">
            <v>0</v>
          </cell>
          <cell r="G990">
            <v>272232.73</v>
          </cell>
          <cell r="H990">
            <v>988020.31</v>
          </cell>
          <cell r="I990" t="str">
            <v>C</v>
          </cell>
        </row>
        <row r="991">
          <cell r="A991" t="str">
            <v>59.10.01.05</v>
          </cell>
          <cell r="B991" t="str">
            <v>-</v>
          </cell>
          <cell r="C991" t="str">
            <v>Absorcao Custos Pessoal</v>
          </cell>
          <cell r="D991">
            <v>2735367.93</v>
          </cell>
          <cell r="E991" t="str">
            <v>C</v>
          </cell>
          <cell r="F991">
            <v>0</v>
          </cell>
          <cell r="G991">
            <v>828154.94</v>
          </cell>
          <cell r="H991">
            <v>3563522.87</v>
          </cell>
          <cell r="I991" t="str">
            <v>C</v>
          </cell>
        </row>
        <row r="992">
          <cell r="A992" t="str">
            <v>59.10.01.06</v>
          </cell>
          <cell r="B992" t="str">
            <v>-</v>
          </cell>
          <cell r="C992" t="str">
            <v>Absorcao Custos Materiais</v>
          </cell>
          <cell r="D992">
            <v>909392.47</v>
          </cell>
          <cell r="E992" t="str">
            <v>C</v>
          </cell>
          <cell r="F992">
            <v>0</v>
          </cell>
          <cell r="G992">
            <v>283408.37</v>
          </cell>
          <cell r="H992">
            <v>1192800.8400000001</v>
          </cell>
          <cell r="I992" t="str">
            <v>C</v>
          </cell>
        </row>
        <row r="993">
          <cell r="A993" t="str">
            <v>59.10.01.07</v>
          </cell>
          <cell r="B993" t="str">
            <v>-</v>
          </cell>
          <cell r="C993" t="str">
            <v>Absorcao Custos Servicos + GG</v>
          </cell>
          <cell r="D993">
            <v>3667161.52</v>
          </cell>
          <cell r="E993" t="str">
            <v>C</v>
          </cell>
          <cell r="F993">
            <v>61.32</v>
          </cell>
          <cell r="G993">
            <v>951861.55</v>
          </cell>
          <cell r="H993">
            <v>4618961.75</v>
          </cell>
          <cell r="I993" t="str">
            <v>C</v>
          </cell>
        </row>
        <row r="994">
          <cell r="A994" t="str">
            <v>59.10.01.08</v>
          </cell>
          <cell r="B994" t="str">
            <v>-</v>
          </cell>
          <cell r="C994" t="str">
            <v>Absorcao Custos Depreciacao</v>
          </cell>
          <cell r="D994">
            <v>602644.13</v>
          </cell>
          <cell r="E994" t="str">
            <v>C</v>
          </cell>
          <cell r="F994">
            <v>0</v>
          </cell>
          <cell r="G994">
            <v>172320.7</v>
          </cell>
          <cell r="H994">
            <v>774964.83</v>
          </cell>
          <cell r="I994" t="str">
            <v>C</v>
          </cell>
        </row>
        <row r="995">
          <cell r="A995" t="str">
            <v>59.10.01.09</v>
          </cell>
          <cell r="B995" t="str">
            <v>-</v>
          </cell>
          <cell r="C995" t="str">
            <v>Absorcao Custos Recirculacao</v>
          </cell>
          <cell r="D995">
            <v>11523082.310000001</v>
          </cell>
          <cell r="E995" t="str">
            <v>C</v>
          </cell>
          <cell r="F995">
            <v>9905.7800000000007</v>
          </cell>
          <cell r="G995">
            <v>3375646.76</v>
          </cell>
          <cell r="H995">
            <v>14888823.289999999</v>
          </cell>
          <cell r="I995" t="str">
            <v>C</v>
          </cell>
        </row>
        <row r="997">
          <cell r="C997" t="str">
            <v>Total de Débitos</v>
          </cell>
          <cell r="F997">
            <v>170593707.63</v>
          </cell>
        </row>
        <row r="998">
          <cell r="C998" t="str">
            <v>Total de Créditos</v>
          </cell>
          <cell r="G998">
            <v>170593707.63</v>
          </cell>
        </row>
        <row r="1000">
          <cell r="A1000" t="str">
            <v>At</v>
          </cell>
          <cell r="B1000" t="str">
            <v>iv</v>
          </cell>
          <cell r="C1000" t="str">
            <v>o                                            -</v>
          </cell>
          <cell r="D1000">
            <v>186757407.69</v>
          </cell>
          <cell r="E1000" t="str">
            <v>D</v>
          </cell>
          <cell r="H1000">
            <v>199172003.88999999</v>
          </cell>
          <cell r="I1000" t="str">
            <v>D</v>
          </cell>
        </row>
        <row r="1001">
          <cell r="A1001" t="str">
            <v>Pa</v>
          </cell>
          <cell r="B1001" t="str">
            <v>ss</v>
          </cell>
          <cell r="C1001" t="str">
            <v>ivo                                          -</v>
          </cell>
          <cell r="D1001">
            <v>186757407.69</v>
          </cell>
          <cell r="E1001" t="str">
            <v>C</v>
          </cell>
          <cell r="H1001">
            <v>188278277.09</v>
          </cell>
          <cell r="I1001" t="str">
            <v>C</v>
          </cell>
        </row>
        <row r="1002">
          <cell r="A1002" t="str">
            <v>Re</v>
          </cell>
          <cell r="B1002" t="str">
            <v>su</v>
          </cell>
          <cell r="C1002" t="str">
            <v>ltad                                         -</v>
          </cell>
          <cell r="D1002">
            <v>0</v>
          </cell>
          <cell r="H1002">
            <v>15917659.33</v>
          </cell>
          <cell r="I1002" t="str">
            <v>C</v>
          </cell>
        </row>
        <row r="1003">
          <cell r="A1003" t="str">
            <v>De</v>
          </cell>
          <cell r="B1003" t="str">
            <v>sp</v>
          </cell>
          <cell r="C1003" t="str">
            <v>esas                                         -</v>
          </cell>
          <cell r="D1003">
            <v>0</v>
          </cell>
          <cell r="H1003">
            <v>5023932.53</v>
          </cell>
          <cell r="I1003" t="str">
            <v>D</v>
          </cell>
        </row>
        <row r="1004">
          <cell r="A1004" t="str">
            <v>Cu</v>
          </cell>
          <cell r="B1004" t="str">
            <v>st</v>
          </cell>
          <cell r="C1004" t="str">
            <v>o                                            -</v>
          </cell>
          <cell r="D1004">
            <v>0</v>
          </cell>
          <cell r="H1004">
            <v>0</v>
          </cell>
        </row>
        <row r="1008">
          <cell r="A1008" t="str">
            <v>-----------</v>
          </cell>
          <cell r="B1008" t="str">
            <v>--</v>
          </cell>
          <cell r="C1008" t="str">
            <v>-------------------------------------------------------------------</v>
          </cell>
          <cell r="D1008" t="str">
            <v>-------------------</v>
          </cell>
          <cell r="E1008" t="str">
            <v>-</v>
          </cell>
          <cell r="F1008" t="str">
            <v>-------------------</v>
          </cell>
          <cell r="G1008" t="e">
            <v>#NAME?</v>
          </cell>
          <cell r="H1008" t="str">
            <v>07AB - 1.00.01.068</v>
          </cell>
        </row>
        <row r="1009">
          <cell r="A1009" t="str">
            <v>_x000C_----------</v>
          </cell>
          <cell r="B1009" t="str">
            <v>--</v>
          </cell>
          <cell r="C1009" t="str">
            <v>-------------------------------------------------------------------</v>
          </cell>
          <cell r="D1009" t="str">
            <v>-------------------</v>
          </cell>
          <cell r="E1009" t="str">
            <v>-</v>
          </cell>
          <cell r="F1009" t="str">
            <v>-------------------</v>
          </cell>
          <cell r="G1009" t="str">
            <v>-------------------</v>
          </cell>
          <cell r="H1009" t="str">
            <v>------ Página:</v>
          </cell>
          <cell r="I1009">
            <v>1</v>
          </cell>
          <cell r="J1009">
            <v>3</v>
          </cell>
        </row>
        <row r="1010">
          <cell r="A1010" t="str">
            <v>Urucum Mine</v>
          </cell>
          <cell r="B1010" t="str">
            <v>ra</v>
          </cell>
          <cell r="C1010" t="str">
            <v>ção S.A</v>
          </cell>
          <cell r="H1010" t="str">
            <v>Balancete</v>
          </cell>
        </row>
        <row r="1011">
          <cell r="A1011" t="str">
            <v>Período: 01</v>
          </cell>
          <cell r="B1011" t="str">
            <v>/0</v>
          </cell>
          <cell r="C1011" t="str">
            <v>5/2008 A 31/05/2008 -----------------------------------------------</v>
          </cell>
          <cell r="D1011" t="str">
            <v>-------------------</v>
          </cell>
          <cell r="E1011" t="str">
            <v>-</v>
          </cell>
          <cell r="F1011" t="str">
            <v>-------------------</v>
          </cell>
          <cell r="G1011" t="str">
            <v>-------------------</v>
          </cell>
          <cell r="H1011" t="str">
            <v>03/06/2008 - 12:4</v>
          </cell>
          <cell r="I1011">
            <v>8</v>
          </cell>
        </row>
        <row r="1014">
          <cell r="A1014" t="str">
            <v>Lucros e Pe</v>
          </cell>
          <cell r="B1014" t="str">
            <v>rd</v>
          </cell>
          <cell r="C1014" t="str">
            <v>as</v>
          </cell>
          <cell r="D1014">
            <v>0</v>
          </cell>
          <cell r="H1014">
            <v>10893726.800000001</v>
          </cell>
          <cell r="I1014" t="str">
            <v>C</v>
          </cell>
        </row>
        <row r="1015">
          <cell r="A1015" t="str">
            <v>Ativo/Passi</v>
          </cell>
          <cell r="B1015" t="str">
            <v>vo</v>
          </cell>
          <cell r="D1015">
            <v>0</v>
          </cell>
          <cell r="H1015">
            <v>10893726.800000001</v>
          </cell>
          <cell r="I1015" t="str">
            <v>D</v>
          </cell>
        </row>
      </sheetData>
      <sheetData sheetId="8">
        <row r="1">
          <cell r="A1" t="str">
            <v>-----------</v>
          </cell>
          <cell r="B1" t="str">
            <v>--</v>
          </cell>
          <cell r="C1" t="str">
            <v>-------------------------------------------------------------------</v>
          </cell>
          <cell r="D1" t="str">
            <v>-------------------</v>
          </cell>
          <cell r="E1" t="str">
            <v>-</v>
          </cell>
          <cell r="F1" t="str">
            <v>-------------------</v>
          </cell>
          <cell r="G1" t="str">
            <v>-------------------</v>
          </cell>
          <cell r="H1" t="str">
            <v>----- Página:</v>
          </cell>
          <cell r="I1">
            <v>1</v>
          </cell>
        </row>
        <row r="2">
          <cell r="A2" t="str">
            <v>Urucum Mine</v>
          </cell>
          <cell r="B2" t="str">
            <v>ra</v>
          </cell>
          <cell r="C2" t="str">
            <v>ção S.A</v>
          </cell>
          <cell r="H2" t="str">
            <v>Balancete</v>
          </cell>
        </row>
        <row r="3">
          <cell r="A3" t="str">
            <v>Período: 01</v>
          </cell>
          <cell r="B3" t="str">
            <v>/0</v>
          </cell>
          <cell r="C3" t="str">
            <v>6/2008 A 30/06/2008 -----------------------------------------------</v>
          </cell>
          <cell r="D3" t="str">
            <v>-------------------</v>
          </cell>
          <cell r="E3" t="str">
            <v>-</v>
          </cell>
          <cell r="F3" t="str">
            <v>-------------------</v>
          </cell>
          <cell r="G3" t="str">
            <v>-------------------</v>
          </cell>
          <cell r="H3" t="str">
            <v>02/07/2008 - 18:2</v>
          </cell>
          <cell r="I3">
            <v>4</v>
          </cell>
        </row>
        <row r="5">
          <cell r="A5" t="str">
            <v>Título</v>
          </cell>
          <cell r="D5" t="str">
            <v>Saldo Inicial</v>
          </cell>
          <cell r="F5" t="str">
            <v>Débito</v>
          </cell>
          <cell r="G5" t="str">
            <v>Crédito</v>
          </cell>
          <cell r="H5" t="str">
            <v>Saldo Final</v>
          </cell>
        </row>
        <row r="6">
          <cell r="A6" t="str">
            <v>-----------</v>
          </cell>
          <cell r="B6" t="str">
            <v>--</v>
          </cell>
          <cell r="C6" t="str">
            <v>-------------------------------------------------------------------</v>
          </cell>
          <cell r="D6" t="str">
            <v>-----------------</v>
          </cell>
          <cell r="F6" t="str">
            <v>------------------</v>
          </cell>
          <cell r="G6" t="str">
            <v>------------------</v>
          </cell>
          <cell r="H6" t="str">
            <v>-----------------</v>
          </cell>
        </row>
        <row r="7">
          <cell r="A7" t="str">
            <v>10.00.00.00</v>
          </cell>
          <cell r="B7" t="str">
            <v>-</v>
          </cell>
          <cell r="C7" t="str">
            <v>Ativo</v>
          </cell>
          <cell r="D7">
            <v>199239682.25999999</v>
          </cell>
          <cell r="E7" t="str">
            <v>D</v>
          </cell>
          <cell r="F7">
            <v>194180036.52000001</v>
          </cell>
          <cell r="G7">
            <v>174034393.91999999</v>
          </cell>
          <cell r="H7">
            <v>219385324.86000001</v>
          </cell>
          <cell r="I7" t="str">
            <v>D</v>
          </cell>
        </row>
        <row r="8">
          <cell r="A8" t="str">
            <v>11.00.00.00</v>
          </cell>
          <cell r="B8" t="str">
            <v>-</v>
          </cell>
          <cell r="C8" t="str">
            <v>Circulante</v>
          </cell>
          <cell r="D8">
            <v>130484897.01000001</v>
          </cell>
          <cell r="E8" t="str">
            <v>D</v>
          </cell>
          <cell r="F8">
            <v>191361363.5</v>
          </cell>
          <cell r="G8">
            <v>171463667.87</v>
          </cell>
          <cell r="H8">
            <v>150382592.63999999</v>
          </cell>
          <cell r="I8" t="str">
            <v>D</v>
          </cell>
        </row>
        <row r="9">
          <cell r="A9" t="str">
            <v>11.01.00.00</v>
          </cell>
          <cell r="B9" t="str">
            <v>-</v>
          </cell>
          <cell r="C9" t="str">
            <v>Disponivel</v>
          </cell>
          <cell r="D9">
            <v>5677457.0999999996</v>
          </cell>
          <cell r="E9" t="str">
            <v>D</v>
          </cell>
          <cell r="F9">
            <v>71997697.560000002</v>
          </cell>
          <cell r="G9">
            <v>64239323.280000001</v>
          </cell>
          <cell r="H9">
            <v>13435831.380000001</v>
          </cell>
          <cell r="I9" t="str">
            <v>D</v>
          </cell>
        </row>
        <row r="10">
          <cell r="A10" t="str">
            <v>11.01.01.00</v>
          </cell>
          <cell r="B10" t="str">
            <v>-</v>
          </cell>
          <cell r="C10" t="str">
            <v>Caixa</v>
          </cell>
          <cell r="D10">
            <v>5891.71</v>
          </cell>
          <cell r="E10" t="str">
            <v>D</v>
          </cell>
          <cell r="F10">
            <v>1533.47</v>
          </cell>
          <cell r="G10">
            <v>4425.18</v>
          </cell>
          <cell r="H10">
            <v>3000</v>
          </cell>
          <cell r="I10" t="str">
            <v>D</v>
          </cell>
        </row>
        <row r="11">
          <cell r="A11" t="str">
            <v>11.01.01.01</v>
          </cell>
          <cell r="B11" t="str">
            <v>-</v>
          </cell>
          <cell r="C11" t="str">
            <v>Caixa  - Fundo Fixo</v>
          </cell>
          <cell r="D11">
            <v>5891.71</v>
          </cell>
          <cell r="E11" t="str">
            <v>D</v>
          </cell>
          <cell r="F11">
            <v>1533.47</v>
          </cell>
          <cell r="G11">
            <v>4425.18</v>
          </cell>
          <cell r="H11">
            <v>3000</v>
          </cell>
          <cell r="I11" t="str">
            <v>D</v>
          </cell>
        </row>
        <row r="12">
          <cell r="A12" t="str">
            <v>11.01.02.00</v>
          </cell>
          <cell r="B12" t="str">
            <v>-</v>
          </cell>
          <cell r="C12" t="str">
            <v>Bancos Conta Movimentos</v>
          </cell>
          <cell r="D12">
            <v>353527.13</v>
          </cell>
          <cell r="E12" t="str">
            <v>D</v>
          </cell>
          <cell r="F12">
            <v>66946215.270000003</v>
          </cell>
          <cell r="G12">
            <v>63256859.289999999</v>
          </cell>
          <cell r="H12">
            <v>4042883.11</v>
          </cell>
          <cell r="I12" t="str">
            <v>D</v>
          </cell>
        </row>
        <row r="13">
          <cell r="A13" t="str">
            <v>11.01.02.01</v>
          </cell>
          <cell r="B13" t="str">
            <v>-</v>
          </cell>
          <cell r="C13" t="str">
            <v>Bancos Conta Movimentos</v>
          </cell>
          <cell r="D13">
            <v>353527.13</v>
          </cell>
          <cell r="E13" t="str">
            <v>D</v>
          </cell>
          <cell r="F13">
            <v>30140348.219999999</v>
          </cell>
          <cell r="G13">
            <v>26450992.239999998</v>
          </cell>
          <cell r="H13">
            <v>4042883.11</v>
          </cell>
          <cell r="I13" t="str">
            <v>D</v>
          </cell>
        </row>
        <row r="14">
          <cell r="A14" t="str">
            <v>11.01.02.95</v>
          </cell>
          <cell r="B14" t="str">
            <v>-</v>
          </cell>
          <cell r="C14" t="str">
            <v>Transitoria de Cambio (Euro)</v>
          </cell>
          <cell r="D14">
            <v>0</v>
          </cell>
          <cell r="F14">
            <v>8936926.5999999996</v>
          </cell>
          <cell r="G14">
            <v>8936926.5999999996</v>
          </cell>
          <cell r="H14">
            <v>0</v>
          </cell>
        </row>
        <row r="15">
          <cell r="A15" t="str">
            <v>11.01.02.97</v>
          </cell>
          <cell r="B15" t="str">
            <v>-</v>
          </cell>
          <cell r="C15" t="str">
            <v>Transitoria de Cambio (dolar)</v>
          </cell>
          <cell r="D15">
            <v>0</v>
          </cell>
          <cell r="F15">
            <v>10827541.140000001</v>
          </cell>
          <cell r="G15">
            <v>10827541.140000001</v>
          </cell>
          <cell r="H15">
            <v>0</v>
          </cell>
        </row>
        <row r="16">
          <cell r="A16" t="str">
            <v>11.01.02.98</v>
          </cell>
          <cell r="B16" t="str">
            <v>-</v>
          </cell>
          <cell r="C16" t="str">
            <v>Transitoria de Caixa e Bancos</v>
          </cell>
          <cell r="D16">
            <v>0</v>
          </cell>
          <cell r="F16">
            <v>17041399.309999999</v>
          </cell>
          <cell r="G16">
            <v>17041399.309999999</v>
          </cell>
          <cell r="H16">
            <v>0</v>
          </cell>
        </row>
        <row r="17">
          <cell r="A17" t="str">
            <v>11.01.03.00</v>
          </cell>
          <cell r="B17" t="str">
            <v>-</v>
          </cell>
          <cell r="C17" t="str">
            <v>Aplicac. Financ.- Liq. Imediata</v>
          </cell>
          <cell r="D17">
            <v>5318038.26</v>
          </cell>
          <cell r="E17" t="str">
            <v>D</v>
          </cell>
          <cell r="F17">
            <v>5049948.82</v>
          </cell>
          <cell r="G17">
            <v>978038.81</v>
          </cell>
          <cell r="H17">
            <v>9389948.2699999996</v>
          </cell>
          <cell r="I17" t="str">
            <v>D</v>
          </cell>
        </row>
        <row r="18">
          <cell r="A18" t="str">
            <v>11.01.03.01</v>
          </cell>
          <cell r="B18" t="str">
            <v>-</v>
          </cell>
          <cell r="C18" t="str">
            <v>Aplicac. Financ. - Liq Imediata</v>
          </cell>
          <cell r="D18">
            <v>725870.5</v>
          </cell>
          <cell r="E18" t="str">
            <v>D</v>
          </cell>
          <cell r="F18">
            <v>5007988.88</v>
          </cell>
          <cell r="G18">
            <v>212962.17</v>
          </cell>
          <cell r="H18">
            <v>5520897.21</v>
          </cell>
          <cell r="I18" t="str">
            <v>D</v>
          </cell>
        </row>
        <row r="19">
          <cell r="A19" t="str">
            <v>11.01.03.02</v>
          </cell>
          <cell r="B19" t="str">
            <v>-</v>
          </cell>
          <cell r="C19" t="str">
            <v>Assistencia Financeira Cvrd</v>
          </cell>
          <cell r="D19">
            <v>4592167.76</v>
          </cell>
          <cell r="E19" t="str">
            <v>D</v>
          </cell>
          <cell r="F19">
            <v>41959.94</v>
          </cell>
          <cell r="G19">
            <v>765076.64</v>
          </cell>
          <cell r="H19">
            <v>3869051.06</v>
          </cell>
          <cell r="I19" t="str">
            <v>D</v>
          </cell>
        </row>
        <row r="20">
          <cell r="A20" t="str">
            <v>11.05.00.00</v>
          </cell>
          <cell r="B20" t="str">
            <v>-</v>
          </cell>
          <cell r="C20" t="str">
            <v>Contas a Receber</v>
          </cell>
          <cell r="D20">
            <v>56664813.530000001</v>
          </cell>
          <cell r="E20" t="str">
            <v>D</v>
          </cell>
          <cell r="F20">
            <v>93049126.230000004</v>
          </cell>
          <cell r="G20">
            <v>74201714.859999999</v>
          </cell>
          <cell r="H20">
            <v>75512224.900000006</v>
          </cell>
          <cell r="I20" t="str">
            <v>D</v>
          </cell>
        </row>
        <row r="21">
          <cell r="A21" t="str">
            <v>11.05.01.00</v>
          </cell>
          <cell r="B21" t="str">
            <v>-</v>
          </cell>
          <cell r="C21" t="str">
            <v>Clientes no Pais</v>
          </cell>
          <cell r="D21">
            <v>3740445.55</v>
          </cell>
          <cell r="E21" t="str">
            <v>D</v>
          </cell>
          <cell r="F21">
            <v>39495814.960000001</v>
          </cell>
          <cell r="G21">
            <v>38572410</v>
          </cell>
          <cell r="H21">
            <v>4663850.51</v>
          </cell>
          <cell r="I21" t="str">
            <v>D</v>
          </cell>
        </row>
        <row r="22">
          <cell r="A22" t="str">
            <v>11.05.01.01</v>
          </cell>
          <cell r="B22" t="str">
            <v>-</v>
          </cell>
          <cell r="C22" t="str">
            <v>Clientes no Pais</v>
          </cell>
          <cell r="D22">
            <v>3740445.55</v>
          </cell>
          <cell r="E22" t="str">
            <v>D</v>
          </cell>
          <cell r="F22">
            <v>7512235.29</v>
          </cell>
          <cell r="G22">
            <v>6588830.3300000001</v>
          </cell>
          <cell r="H22">
            <v>4663850.51</v>
          </cell>
          <cell r="I22" t="str">
            <v>D</v>
          </cell>
        </row>
        <row r="23">
          <cell r="A23" t="str">
            <v>11.05.01.95</v>
          </cell>
          <cell r="B23" t="str">
            <v>-</v>
          </cell>
          <cell r="C23" t="str">
            <v>Transit. de Transferencia - ACR</v>
          </cell>
          <cell r="D23">
            <v>0</v>
          </cell>
          <cell r="F23">
            <v>65147.73</v>
          </cell>
          <cell r="G23">
            <v>65147.73</v>
          </cell>
          <cell r="H23">
            <v>0</v>
          </cell>
        </row>
        <row r="24">
          <cell r="A24" t="str">
            <v>11.05.01.96</v>
          </cell>
          <cell r="B24" t="str">
            <v>-</v>
          </cell>
          <cell r="C24" t="str">
            <v>Transit. de Substituicao - ACR</v>
          </cell>
          <cell r="D24">
            <v>0</v>
          </cell>
          <cell r="F24">
            <v>2834179.86</v>
          </cell>
          <cell r="G24">
            <v>2834179.86</v>
          </cell>
          <cell r="H24">
            <v>0</v>
          </cell>
        </row>
        <row r="25">
          <cell r="A25" t="str">
            <v>11.05.01.97</v>
          </cell>
          <cell r="B25" t="str">
            <v>-</v>
          </cell>
          <cell r="C25" t="str">
            <v>Transit. de Faturamento/Cobranca</v>
          </cell>
          <cell r="D25">
            <v>0</v>
          </cell>
          <cell r="F25">
            <v>28909394.219999999</v>
          </cell>
          <cell r="G25">
            <v>28909394.219999999</v>
          </cell>
          <cell r="H25">
            <v>0</v>
          </cell>
        </row>
        <row r="26">
          <cell r="A26" t="str">
            <v>11.05.01.99</v>
          </cell>
          <cell r="B26" t="str">
            <v>-</v>
          </cell>
          <cell r="C26" t="str">
            <v>Transit. de Encontro de Contas</v>
          </cell>
          <cell r="D26">
            <v>0</v>
          </cell>
          <cell r="F26">
            <v>174857.86</v>
          </cell>
          <cell r="G26">
            <v>174857.86</v>
          </cell>
          <cell r="H26">
            <v>0</v>
          </cell>
        </row>
        <row r="27">
          <cell r="A27" t="str">
            <v>11.05.02.00</v>
          </cell>
          <cell r="B27" t="str">
            <v>-</v>
          </cell>
          <cell r="C27" t="str">
            <v>Clientes no Exterior</v>
          </cell>
          <cell r="D27">
            <v>14686108.08</v>
          </cell>
          <cell r="E27" t="str">
            <v>D</v>
          </cell>
          <cell r="F27">
            <v>30852131.120000001</v>
          </cell>
          <cell r="G27">
            <v>29304679.760000002</v>
          </cell>
          <cell r="H27">
            <v>16233559.439999999</v>
          </cell>
          <cell r="I27" t="str">
            <v>D</v>
          </cell>
        </row>
        <row r="28">
          <cell r="A28" t="str">
            <v>11.05.02.01</v>
          </cell>
          <cell r="B28" t="str">
            <v>-</v>
          </cell>
          <cell r="C28" t="str">
            <v>Clientes no Exterior</v>
          </cell>
          <cell r="D28">
            <v>14686108.08</v>
          </cell>
          <cell r="E28" t="str">
            <v>D</v>
          </cell>
          <cell r="F28">
            <v>19840200.52</v>
          </cell>
          <cell r="G28">
            <v>18292749.16</v>
          </cell>
          <cell r="H28">
            <v>16233559.439999999</v>
          </cell>
          <cell r="I28" t="str">
            <v>D</v>
          </cell>
        </row>
        <row r="29">
          <cell r="A29" t="str">
            <v>11.05.02.02</v>
          </cell>
          <cell r="B29" t="str">
            <v>-</v>
          </cell>
          <cell r="C29" t="str">
            <v>(-) Adiantam. Cambio Exportacao</v>
          </cell>
          <cell r="D29">
            <v>0</v>
          </cell>
          <cell r="F29">
            <v>11011930.6</v>
          </cell>
          <cell r="G29">
            <v>11011930.6</v>
          </cell>
          <cell r="H29">
            <v>0</v>
          </cell>
        </row>
        <row r="30">
          <cell r="A30" t="str">
            <v>11.05.03.00</v>
          </cell>
          <cell r="B30" t="str">
            <v>-</v>
          </cell>
          <cell r="C30" t="str">
            <v>Clientes Cias do Grupo</v>
          </cell>
          <cell r="D30">
            <v>42362121.32</v>
          </cell>
          <cell r="E30" t="str">
            <v>D</v>
          </cell>
          <cell r="F30">
            <v>13393212.539999999</v>
          </cell>
          <cell r="G30">
            <v>6324625.0999999996</v>
          </cell>
          <cell r="H30">
            <v>49430708.759999998</v>
          </cell>
          <cell r="I30" t="str">
            <v>D</v>
          </cell>
        </row>
        <row r="31">
          <cell r="A31" t="str">
            <v>11.05.03.05</v>
          </cell>
          <cell r="B31" t="str">
            <v>-</v>
          </cell>
          <cell r="C31" t="str">
            <v>Clientes C.Grupo- Sibra</v>
          </cell>
          <cell r="D31">
            <v>5910657.7699999996</v>
          </cell>
          <cell r="E31" t="str">
            <v>D</v>
          </cell>
          <cell r="F31">
            <v>2449935.5699999998</v>
          </cell>
          <cell r="G31">
            <v>3389155.21</v>
          </cell>
          <cell r="H31">
            <v>4971438.13</v>
          </cell>
          <cell r="I31" t="str">
            <v>D</v>
          </cell>
        </row>
        <row r="32">
          <cell r="A32" t="str">
            <v>11.05.03.22</v>
          </cell>
          <cell r="B32" t="str">
            <v>-</v>
          </cell>
          <cell r="C32" t="str">
            <v>Clientes C.Grupo Cvrd-CVRDI</v>
          </cell>
          <cell r="D32">
            <v>36451463.549999997</v>
          </cell>
          <cell r="E32" t="str">
            <v>D</v>
          </cell>
          <cell r="F32">
            <v>10943276.970000001</v>
          </cell>
          <cell r="G32">
            <v>2935469.89</v>
          </cell>
          <cell r="H32">
            <v>44459270.630000003</v>
          </cell>
          <cell r="I32" t="str">
            <v>D</v>
          </cell>
        </row>
        <row r="33">
          <cell r="A33" t="str">
            <v>11.05.04.00</v>
          </cell>
          <cell r="B33" t="str">
            <v>-</v>
          </cell>
          <cell r="C33" t="str">
            <v>Clientes C.Grupo Cvrd em Transito</v>
          </cell>
          <cell r="D33">
            <v>0</v>
          </cell>
          <cell r="F33">
            <v>5184106.1900000004</v>
          </cell>
          <cell r="G33">
            <v>0</v>
          </cell>
          <cell r="H33">
            <v>5184106.1900000004</v>
          </cell>
          <cell r="I33" t="str">
            <v>D</v>
          </cell>
        </row>
        <row r="34">
          <cell r="A34" t="str">
            <v>11.05.04.06</v>
          </cell>
          <cell r="B34" t="str">
            <v>-</v>
          </cell>
          <cell r="C34" t="str">
            <v>Clientes C.Grupo Cvrd em Trans.CVRDI</v>
          </cell>
          <cell r="D34">
            <v>0</v>
          </cell>
          <cell r="F34">
            <v>5184106.1900000004</v>
          </cell>
          <cell r="G34">
            <v>0</v>
          </cell>
          <cell r="H34">
            <v>5184106.1900000004</v>
          </cell>
          <cell r="I34" t="str">
            <v>D</v>
          </cell>
        </row>
        <row r="35">
          <cell r="A35" t="str">
            <v>11.05.06.00</v>
          </cell>
          <cell r="B35" t="str">
            <v>-</v>
          </cell>
          <cell r="C35" t="str">
            <v>(-) Prov. P/ Devedores Duvidosos</v>
          </cell>
          <cell r="D35">
            <v>251571.63</v>
          </cell>
          <cell r="E35" t="str">
            <v>C</v>
          </cell>
          <cell r="F35">
            <v>251571.63</v>
          </cell>
          <cell r="G35">
            <v>0</v>
          </cell>
          <cell r="H35">
            <v>0</v>
          </cell>
        </row>
        <row r="36">
          <cell r="A36" t="str">
            <v>11.05.06.01</v>
          </cell>
          <cell r="B36" t="str">
            <v>-</v>
          </cell>
          <cell r="C36" t="str">
            <v>(-) Prov. P/ Devedores Duvidosos</v>
          </cell>
          <cell r="D36">
            <v>251571.63</v>
          </cell>
          <cell r="E36" t="str">
            <v>C</v>
          </cell>
          <cell r="F36">
            <v>251571.63</v>
          </cell>
          <cell r="G36">
            <v>0</v>
          </cell>
          <cell r="H36">
            <v>0</v>
          </cell>
        </row>
        <row r="37">
          <cell r="A37" t="str">
            <v>11.05.08.00</v>
          </cell>
          <cell r="B37" t="str">
            <v>-</v>
          </cell>
          <cell r="C37" t="str">
            <v>(-)Câmbios Pagos Não Liberados</v>
          </cell>
          <cell r="D37">
            <v>3872289.79</v>
          </cell>
          <cell r="E37" t="str">
            <v>C</v>
          </cell>
          <cell r="F37">
            <v>3872289.79</v>
          </cell>
          <cell r="G37">
            <v>0</v>
          </cell>
          <cell r="H37">
            <v>0</v>
          </cell>
        </row>
        <row r="38">
          <cell r="A38" t="str">
            <v>11.05.08.01</v>
          </cell>
          <cell r="B38" t="str">
            <v>-</v>
          </cell>
          <cell r="C38" t="str">
            <v>(-)Câmbios Pagos Não Liberados</v>
          </cell>
          <cell r="D38">
            <v>3608795.12</v>
          </cell>
          <cell r="E38" t="str">
            <v>C</v>
          </cell>
          <cell r="F38">
            <v>3608795.12</v>
          </cell>
          <cell r="G38">
            <v>0</v>
          </cell>
          <cell r="H38">
            <v>0</v>
          </cell>
        </row>
        <row r="39">
          <cell r="A39" t="str">
            <v>11.05.08.02</v>
          </cell>
          <cell r="B39" t="str">
            <v>-</v>
          </cell>
          <cell r="C39" t="str">
            <v>(-)Câmbios Pagos Não Liberados-CVRDI</v>
          </cell>
          <cell r="D39">
            <v>263494.67</v>
          </cell>
          <cell r="E39" t="str">
            <v>C</v>
          </cell>
          <cell r="F39">
            <v>263494.67</v>
          </cell>
          <cell r="G39">
            <v>0</v>
          </cell>
          <cell r="H39">
            <v>0</v>
          </cell>
        </row>
        <row r="40">
          <cell r="A40" t="str">
            <v>11.10.00.00</v>
          </cell>
          <cell r="B40" t="str">
            <v>-</v>
          </cell>
          <cell r="C40" t="str">
            <v>Estoques</v>
          </cell>
          <cell r="D40">
            <v>52461986.380000003</v>
          </cell>
          <cell r="E40" t="str">
            <v>D</v>
          </cell>
          <cell r="F40">
            <v>24225648.449999999</v>
          </cell>
          <cell r="G40">
            <v>27670480.390000001</v>
          </cell>
          <cell r="H40">
            <v>49017154.439999998</v>
          </cell>
          <cell r="I40" t="str">
            <v>D</v>
          </cell>
        </row>
        <row r="41">
          <cell r="A41" t="str">
            <v>11.10.01.00</v>
          </cell>
          <cell r="B41" t="str">
            <v>-</v>
          </cell>
          <cell r="C41" t="str">
            <v>Produtos Acabados</v>
          </cell>
          <cell r="D41">
            <v>4986759.49</v>
          </cell>
          <cell r="E41" t="str">
            <v>D</v>
          </cell>
          <cell r="F41">
            <v>10256610.18</v>
          </cell>
          <cell r="G41">
            <v>11489040.869999999</v>
          </cell>
          <cell r="H41">
            <v>3754328.8</v>
          </cell>
          <cell r="I41" t="str">
            <v>D</v>
          </cell>
        </row>
        <row r="42">
          <cell r="A42" t="str">
            <v>11.10.01.01</v>
          </cell>
          <cell r="B42" t="str">
            <v>-</v>
          </cell>
          <cell r="C42" t="str">
            <v>Produtos Acabados - Ligas</v>
          </cell>
          <cell r="D42">
            <v>4704579.0599999996</v>
          </cell>
          <cell r="E42" t="str">
            <v>D</v>
          </cell>
          <cell r="F42">
            <v>0</v>
          </cell>
          <cell r="G42">
            <v>700453.61</v>
          </cell>
          <cell r="H42">
            <v>4004125.45</v>
          </cell>
          <cell r="I42" t="str">
            <v>D</v>
          </cell>
        </row>
        <row r="43">
          <cell r="A43" t="str">
            <v>11.10.01.02</v>
          </cell>
          <cell r="B43" t="str">
            <v>-</v>
          </cell>
          <cell r="C43" t="str">
            <v>Produtos Acabados - Minérios</v>
          </cell>
          <cell r="D43">
            <v>282180.43</v>
          </cell>
          <cell r="E43" t="str">
            <v>D</v>
          </cell>
          <cell r="F43">
            <v>824834.19</v>
          </cell>
          <cell r="G43">
            <v>0</v>
          </cell>
          <cell r="H43">
            <v>1107014.6200000001</v>
          </cell>
          <cell r="I43" t="str">
            <v>D</v>
          </cell>
        </row>
        <row r="44">
          <cell r="A44" t="str">
            <v>11.10.01.90</v>
          </cell>
          <cell r="B44" t="str">
            <v>-</v>
          </cell>
          <cell r="C44" t="str">
            <v>Produto Acabado em Transito - Minerios</v>
          </cell>
          <cell r="D44">
            <v>0</v>
          </cell>
          <cell r="F44">
            <v>0</v>
          </cell>
          <cell r="G44">
            <v>1167374.56</v>
          </cell>
          <cell r="H44">
            <v>1167374.56</v>
          </cell>
          <cell r="I44" t="str">
            <v>C</v>
          </cell>
        </row>
        <row r="45">
          <cell r="A45" t="str">
            <v>11.10.01.98</v>
          </cell>
          <cell r="B45" t="str">
            <v>-</v>
          </cell>
          <cell r="C45" t="str">
            <v>Ordens de Producao - Ligas</v>
          </cell>
          <cell r="D45">
            <v>0</v>
          </cell>
          <cell r="F45">
            <v>4260628.6399999997</v>
          </cell>
          <cell r="G45">
            <v>4450065.3499999996</v>
          </cell>
          <cell r="H45">
            <v>189436.71</v>
          </cell>
          <cell r="I45" t="str">
            <v>C</v>
          </cell>
        </row>
        <row r="46">
          <cell r="A46" t="str">
            <v>11.10.01.99</v>
          </cell>
          <cell r="B46" t="str">
            <v>-</v>
          </cell>
          <cell r="C46" t="str">
            <v>Ordens de Producao - Minerios</v>
          </cell>
          <cell r="D46">
            <v>0</v>
          </cell>
          <cell r="F46">
            <v>5171147.3499999996</v>
          </cell>
          <cell r="G46">
            <v>5171147.3499999996</v>
          </cell>
          <cell r="H46">
            <v>0</v>
          </cell>
        </row>
        <row r="47">
          <cell r="A47" t="str">
            <v>11.10.05.00</v>
          </cell>
          <cell r="B47" t="str">
            <v>-</v>
          </cell>
          <cell r="C47" t="str">
            <v>Remessa para Industrializacao</v>
          </cell>
          <cell r="D47">
            <v>75386.539999999994</v>
          </cell>
          <cell r="E47" t="str">
            <v>D</v>
          </cell>
          <cell r="F47">
            <v>6000</v>
          </cell>
          <cell r="G47">
            <v>0</v>
          </cell>
          <cell r="H47">
            <v>81386.539999999994</v>
          </cell>
          <cell r="I47" t="str">
            <v>D</v>
          </cell>
        </row>
        <row r="48">
          <cell r="A48" t="str">
            <v>11.10.05.01</v>
          </cell>
          <cell r="B48" t="str">
            <v>-</v>
          </cell>
          <cell r="C48" t="str">
            <v>Remessa para Industrializacao</v>
          </cell>
          <cell r="D48">
            <v>75386.539999999994</v>
          </cell>
          <cell r="E48" t="str">
            <v>D</v>
          </cell>
          <cell r="F48">
            <v>6000</v>
          </cell>
          <cell r="G48">
            <v>0</v>
          </cell>
          <cell r="H48">
            <v>81386.539999999994</v>
          </cell>
          <cell r="I48" t="str">
            <v>D</v>
          </cell>
        </row>
        <row r="49">
          <cell r="A49" t="str">
            <v>11.10.20.00</v>
          </cell>
          <cell r="B49" t="str">
            <v>-</v>
          </cell>
          <cell r="C49" t="str">
            <v>Produtos Semi-Acabados</v>
          </cell>
          <cell r="D49">
            <v>45216653.740000002</v>
          </cell>
          <cell r="E49" t="str">
            <v>D</v>
          </cell>
          <cell r="F49">
            <v>7133981.8300000001</v>
          </cell>
          <cell r="G49">
            <v>9030774.4600000009</v>
          </cell>
          <cell r="H49">
            <v>43319861.109999999</v>
          </cell>
          <cell r="I49" t="str">
            <v>D</v>
          </cell>
        </row>
        <row r="50">
          <cell r="A50" t="str">
            <v>11.10.20.01</v>
          </cell>
          <cell r="B50" t="str">
            <v>-</v>
          </cell>
          <cell r="C50" t="str">
            <v>Prod.Semi-Acabados - Ligas</v>
          </cell>
          <cell r="D50">
            <v>2606864.36</v>
          </cell>
          <cell r="E50" t="str">
            <v>D</v>
          </cell>
          <cell r="F50">
            <v>0</v>
          </cell>
          <cell r="G50">
            <v>1687157.89</v>
          </cell>
          <cell r="H50">
            <v>919706.47</v>
          </cell>
          <cell r="I50" t="str">
            <v>D</v>
          </cell>
        </row>
        <row r="51">
          <cell r="A51" t="str">
            <v>11.10.20.02</v>
          </cell>
          <cell r="B51" t="str">
            <v>-</v>
          </cell>
          <cell r="C51" t="str">
            <v>Prod.Semi-Acabados - Minerios</v>
          </cell>
          <cell r="D51">
            <v>43163503.07</v>
          </cell>
          <cell r="E51" t="str">
            <v>D</v>
          </cell>
          <cell r="F51">
            <v>0</v>
          </cell>
          <cell r="G51">
            <v>345725.91</v>
          </cell>
          <cell r="H51">
            <v>42817777.159999996</v>
          </cell>
          <cell r="I51" t="str">
            <v>D</v>
          </cell>
        </row>
        <row r="52">
          <cell r="A52" t="str">
            <v>11.10.20.03</v>
          </cell>
          <cell r="B52" t="str">
            <v>-</v>
          </cell>
          <cell r="C52" t="str">
            <v>Sub-Produtos</v>
          </cell>
          <cell r="D52">
            <v>11492.36</v>
          </cell>
          <cell r="E52" t="str">
            <v>D</v>
          </cell>
          <cell r="F52">
            <v>20.02</v>
          </cell>
          <cell r="G52">
            <v>4205.4399999999996</v>
          </cell>
          <cell r="H52">
            <v>7306.94</v>
          </cell>
          <cell r="I52" t="str">
            <v>D</v>
          </cell>
        </row>
        <row r="53">
          <cell r="A53" t="str">
            <v>11.10.20.98</v>
          </cell>
          <cell r="B53" t="str">
            <v>-</v>
          </cell>
          <cell r="C53" t="str">
            <v>O.P Semi Acabados - Ligas</v>
          </cell>
          <cell r="D53">
            <v>0</v>
          </cell>
          <cell r="F53">
            <v>2422327.06</v>
          </cell>
          <cell r="G53">
            <v>2422327.06</v>
          </cell>
          <cell r="H53">
            <v>0</v>
          </cell>
        </row>
        <row r="54">
          <cell r="A54" t="str">
            <v>11.10.20.99</v>
          </cell>
          <cell r="B54" t="str">
            <v>-</v>
          </cell>
          <cell r="C54" t="str">
            <v>O.P Semi-Acabados - Minerios</v>
          </cell>
          <cell r="D54">
            <v>565206.05000000005</v>
          </cell>
          <cell r="E54" t="str">
            <v>C</v>
          </cell>
          <cell r="F54">
            <v>4711634.75</v>
          </cell>
          <cell r="G54">
            <v>4571358.16</v>
          </cell>
          <cell r="H54">
            <v>424929.46</v>
          </cell>
          <cell r="I54" t="str">
            <v>C</v>
          </cell>
        </row>
        <row r="55">
          <cell r="A55" t="str">
            <v>11.10.25.00</v>
          </cell>
          <cell r="B55" t="str">
            <v>-</v>
          </cell>
          <cell r="C55" t="str">
            <v>(-) Prov. p/Perdas Prod. Semi-Acabados</v>
          </cell>
          <cell r="D55">
            <v>4314733.0599999996</v>
          </cell>
          <cell r="E55" t="str">
            <v>C</v>
          </cell>
          <cell r="F55">
            <v>4314733.0599999996</v>
          </cell>
          <cell r="G55">
            <v>4679857.5199999996</v>
          </cell>
          <cell r="H55">
            <v>4679857.5199999996</v>
          </cell>
          <cell r="I55" t="str">
            <v>C</v>
          </cell>
        </row>
        <row r="56">
          <cell r="A56" t="str">
            <v>11.10.25.01</v>
          </cell>
          <cell r="B56" t="str">
            <v>-</v>
          </cell>
          <cell r="C56" t="str">
            <v>(-) Prov. p/Perdas Prod. Semi-Acabados</v>
          </cell>
          <cell r="D56">
            <v>4314733.0599999996</v>
          </cell>
          <cell r="E56" t="str">
            <v>C</v>
          </cell>
          <cell r="F56">
            <v>4314733.0599999996</v>
          </cell>
          <cell r="G56">
            <v>4679857.5199999996</v>
          </cell>
          <cell r="H56">
            <v>4679857.5199999996</v>
          </cell>
          <cell r="I56" t="str">
            <v>C</v>
          </cell>
        </row>
        <row r="57">
          <cell r="A57" t="str">
            <v>11.10.30.00</v>
          </cell>
          <cell r="B57" t="str">
            <v>-</v>
          </cell>
          <cell r="C57" t="str">
            <v>Materia Prima</v>
          </cell>
          <cell r="D57">
            <v>713889.77</v>
          </cell>
          <cell r="E57" t="str">
            <v>D</v>
          </cell>
          <cell r="F57">
            <v>41132.49</v>
          </cell>
          <cell r="G57">
            <v>72073.16</v>
          </cell>
          <cell r="H57">
            <v>682949.1</v>
          </cell>
          <cell r="I57" t="str">
            <v>D</v>
          </cell>
        </row>
        <row r="58">
          <cell r="A58" t="str">
            <v>11.10.30.01</v>
          </cell>
          <cell r="B58" t="str">
            <v>-</v>
          </cell>
          <cell r="C58" t="str">
            <v>M.Prima - Minerios</v>
          </cell>
          <cell r="D58">
            <v>219985.72</v>
          </cell>
          <cell r="E58" t="str">
            <v>D</v>
          </cell>
          <cell r="F58">
            <v>0</v>
          </cell>
          <cell r="G58">
            <v>50747.62</v>
          </cell>
          <cell r="H58">
            <v>169238.1</v>
          </cell>
          <cell r="I58" t="str">
            <v>D</v>
          </cell>
        </row>
        <row r="59">
          <cell r="A59" t="str">
            <v>11.10.30.11</v>
          </cell>
          <cell r="B59" t="str">
            <v>-</v>
          </cell>
          <cell r="C59" t="str">
            <v>M.Prima - Redutores</v>
          </cell>
          <cell r="D59">
            <v>229311.82</v>
          </cell>
          <cell r="E59" t="str">
            <v>D</v>
          </cell>
          <cell r="F59">
            <v>0</v>
          </cell>
          <cell r="G59">
            <v>19373.310000000001</v>
          </cell>
          <cell r="H59">
            <v>209938.51</v>
          </cell>
          <cell r="I59" t="str">
            <v>D</v>
          </cell>
        </row>
        <row r="60">
          <cell r="A60" t="str">
            <v>11.10.30.12</v>
          </cell>
          <cell r="B60" t="str">
            <v>-</v>
          </cell>
          <cell r="C60" t="str">
            <v>M.Prima - Explosivos</v>
          </cell>
          <cell r="D60">
            <v>4004.81</v>
          </cell>
          <cell r="E60" t="str">
            <v>D</v>
          </cell>
          <cell r="F60">
            <v>0</v>
          </cell>
          <cell r="G60">
            <v>451.92</v>
          </cell>
          <cell r="H60">
            <v>3552.89</v>
          </cell>
          <cell r="I60" t="str">
            <v>D</v>
          </cell>
        </row>
        <row r="61">
          <cell r="A61" t="str">
            <v>11.10.30.13</v>
          </cell>
          <cell r="B61" t="str">
            <v>-</v>
          </cell>
          <cell r="C61" t="str">
            <v>M.Prima - Fundentes</v>
          </cell>
          <cell r="D61">
            <v>227124.67</v>
          </cell>
          <cell r="E61" t="str">
            <v>D</v>
          </cell>
          <cell r="F61">
            <v>0</v>
          </cell>
          <cell r="G61">
            <v>1500.31</v>
          </cell>
          <cell r="H61">
            <v>225624.36</v>
          </cell>
          <cell r="I61" t="str">
            <v>D</v>
          </cell>
        </row>
        <row r="62">
          <cell r="A62" t="str">
            <v>11.10.30.14</v>
          </cell>
          <cell r="B62" t="str">
            <v>-</v>
          </cell>
          <cell r="C62" t="str">
            <v>M.Prima - Materiais Auxiliares</v>
          </cell>
          <cell r="D62">
            <v>33462.75</v>
          </cell>
          <cell r="E62" t="str">
            <v>D</v>
          </cell>
          <cell r="F62">
            <v>41132.49</v>
          </cell>
          <cell r="G62">
            <v>0</v>
          </cell>
          <cell r="H62">
            <v>74595.240000000005</v>
          </cell>
          <cell r="I62" t="str">
            <v>D</v>
          </cell>
        </row>
        <row r="63">
          <cell r="A63" t="str">
            <v>11.10.31.00</v>
          </cell>
          <cell r="B63" t="str">
            <v>-</v>
          </cell>
          <cell r="C63" t="str">
            <v>Materia Prima em Transito</v>
          </cell>
          <cell r="D63">
            <v>127946.16</v>
          </cell>
          <cell r="E63" t="str">
            <v>D</v>
          </cell>
          <cell r="F63">
            <v>32737.42</v>
          </cell>
          <cell r="G63">
            <v>138616.68</v>
          </cell>
          <cell r="H63">
            <v>22066.9</v>
          </cell>
          <cell r="I63" t="str">
            <v>D</v>
          </cell>
        </row>
        <row r="64">
          <cell r="A64" t="str">
            <v>11.10.31.01</v>
          </cell>
          <cell r="B64" t="str">
            <v>-</v>
          </cell>
          <cell r="C64" t="str">
            <v>Materia Prima em Transito</v>
          </cell>
          <cell r="D64">
            <v>127946.16</v>
          </cell>
          <cell r="E64" t="str">
            <v>D</v>
          </cell>
          <cell r="F64">
            <v>32737.42</v>
          </cell>
          <cell r="G64">
            <v>138616.68</v>
          </cell>
          <cell r="H64">
            <v>22066.9</v>
          </cell>
          <cell r="I64" t="str">
            <v>D</v>
          </cell>
        </row>
        <row r="65">
          <cell r="A65" t="str">
            <v>11.10.40.00</v>
          </cell>
          <cell r="B65" t="str">
            <v>-</v>
          </cell>
          <cell r="C65" t="str">
            <v>Almoxarifado</v>
          </cell>
          <cell r="D65">
            <v>5686562.71</v>
          </cell>
          <cell r="E65" t="str">
            <v>D</v>
          </cell>
          <cell r="F65">
            <v>243856.68</v>
          </cell>
          <cell r="G65">
            <v>50496.73</v>
          </cell>
          <cell r="H65">
            <v>5879922.6600000001</v>
          </cell>
          <cell r="I65" t="str">
            <v>D</v>
          </cell>
        </row>
        <row r="66">
          <cell r="A66" t="str">
            <v>11.10.40.01</v>
          </cell>
          <cell r="B66" t="str">
            <v>-</v>
          </cell>
          <cell r="C66" t="str">
            <v>Almox. - Insumos</v>
          </cell>
          <cell r="D66">
            <v>33461.129999999997</v>
          </cell>
          <cell r="E66" t="str">
            <v>D</v>
          </cell>
          <cell r="F66">
            <v>7183.53</v>
          </cell>
          <cell r="G66">
            <v>0</v>
          </cell>
          <cell r="H66">
            <v>40644.660000000003</v>
          </cell>
          <cell r="I66" t="str">
            <v>D</v>
          </cell>
        </row>
        <row r="67">
          <cell r="A67" t="str">
            <v>11.10.40.04</v>
          </cell>
          <cell r="B67" t="str">
            <v>-</v>
          </cell>
          <cell r="C67" t="str">
            <v>Almox.Combust. e Lubrificantes</v>
          </cell>
          <cell r="D67">
            <v>158197.26999999999</v>
          </cell>
          <cell r="E67" t="str">
            <v>D</v>
          </cell>
          <cell r="F67">
            <v>11304.87</v>
          </cell>
          <cell r="G67">
            <v>782.64</v>
          </cell>
          <cell r="H67">
            <v>168719.5</v>
          </cell>
          <cell r="I67" t="str">
            <v>D</v>
          </cell>
        </row>
        <row r="68">
          <cell r="A68" t="str">
            <v>11.10.40.05</v>
          </cell>
          <cell r="B68" t="str">
            <v>-</v>
          </cell>
          <cell r="C68" t="str">
            <v>Almox.Mat. e Equip. Seguranca</v>
          </cell>
          <cell r="D68">
            <v>223536.23</v>
          </cell>
          <cell r="E68" t="str">
            <v>D</v>
          </cell>
          <cell r="F68">
            <v>1675.51</v>
          </cell>
          <cell r="G68">
            <v>5561.11</v>
          </cell>
          <cell r="H68">
            <v>219650.63</v>
          </cell>
          <cell r="I68" t="str">
            <v>D</v>
          </cell>
        </row>
        <row r="69">
          <cell r="A69" t="str">
            <v>11.10.40.06</v>
          </cell>
          <cell r="B69" t="str">
            <v>-</v>
          </cell>
          <cell r="C69" t="str">
            <v>Almox. Materiais de Manutencao</v>
          </cell>
          <cell r="D69">
            <v>2936868.07</v>
          </cell>
          <cell r="E69" t="str">
            <v>D</v>
          </cell>
          <cell r="F69">
            <v>14367.23</v>
          </cell>
          <cell r="G69">
            <v>35597.440000000002</v>
          </cell>
          <cell r="H69">
            <v>2915637.86</v>
          </cell>
          <cell r="I69" t="str">
            <v>D</v>
          </cell>
        </row>
        <row r="70">
          <cell r="A70" t="str">
            <v>11.10.40.07</v>
          </cell>
          <cell r="B70" t="str">
            <v>-</v>
          </cell>
          <cell r="C70" t="str">
            <v>Almox. Materiais de Laboratorio</v>
          </cell>
          <cell r="D70">
            <v>12744.49</v>
          </cell>
          <cell r="E70" t="str">
            <v>D</v>
          </cell>
          <cell r="F70">
            <v>3039.86</v>
          </cell>
          <cell r="G70">
            <v>806.57</v>
          </cell>
          <cell r="H70">
            <v>14977.78</v>
          </cell>
          <cell r="I70" t="str">
            <v>D</v>
          </cell>
        </row>
        <row r="71">
          <cell r="A71" t="str">
            <v>11.10.40.08</v>
          </cell>
          <cell r="B71" t="str">
            <v>-</v>
          </cell>
          <cell r="C71" t="str">
            <v>Almox. Embalagens</v>
          </cell>
          <cell r="D71">
            <v>18787.27</v>
          </cell>
          <cell r="E71" t="str">
            <v>D</v>
          </cell>
          <cell r="F71">
            <v>395.21</v>
          </cell>
          <cell r="G71">
            <v>0</v>
          </cell>
          <cell r="H71">
            <v>19182.48</v>
          </cell>
          <cell r="I71" t="str">
            <v>D</v>
          </cell>
        </row>
        <row r="72">
          <cell r="A72" t="str">
            <v>11.10.40.95</v>
          </cell>
          <cell r="B72" t="str">
            <v>-</v>
          </cell>
          <cell r="C72" t="str">
            <v>Almox.Pcs p/Veic.Transp de Cargas</v>
          </cell>
          <cell r="D72">
            <v>1966186.44</v>
          </cell>
          <cell r="E72" t="str">
            <v>D</v>
          </cell>
          <cell r="F72">
            <v>163827.79999999999</v>
          </cell>
          <cell r="G72">
            <v>0</v>
          </cell>
          <cell r="H72">
            <v>2130014.2400000002</v>
          </cell>
          <cell r="I72" t="str">
            <v>D</v>
          </cell>
        </row>
        <row r="73">
          <cell r="A73" t="str">
            <v>11.10.40.96</v>
          </cell>
          <cell r="B73" t="str">
            <v>-</v>
          </cell>
          <cell r="C73" t="str">
            <v>Almox.Pcs p/Miner. e Benefic</v>
          </cell>
          <cell r="D73">
            <v>560298.31999999995</v>
          </cell>
          <cell r="E73" t="str">
            <v>D</v>
          </cell>
          <cell r="F73">
            <v>33278.199999999997</v>
          </cell>
          <cell r="G73">
            <v>7327.5</v>
          </cell>
          <cell r="H73">
            <v>586249.02</v>
          </cell>
          <cell r="I73" t="str">
            <v>D</v>
          </cell>
        </row>
        <row r="74">
          <cell r="A74" t="str">
            <v>11.10.40.97</v>
          </cell>
          <cell r="B74" t="str">
            <v>-</v>
          </cell>
          <cell r="C74" t="str">
            <v>Almox. Materiais Administrativos</v>
          </cell>
          <cell r="D74">
            <v>8910.65</v>
          </cell>
          <cell r="E74" t="str">
            <v>D</v>
          </cell>
          <cell r="F74">
            <v>171.8</v>
          </cell>
          <cell r="G74">
            <v>399.98</v>
          </cell>
          <cell r="H74">
            <v>8682.4699999999993</v>
          </cell>
          <cell r="I74" t="str">
            <v>D</v>
          </cell>
        </row>
        <row r="75">
          <cell r="A75" t="str">
            <v>11.10.40.98</v>
          </cell>
          <cell r="B75" t="str">
            <v>-</v>
          </cell>
          <cell r="C75" t="str">
            <v>Transitoria Ajuste de Estoque</v>
          </cell>
          <cell r="D75">
            <v>232427.16</v>
          </cell>
          <cell r="E75" t="str">
            <v>C</v>
          </cell>
          <cell r="F75">
            <v>8612.67</v>
          </cell>
          <cell r="G75">
            <v>21.49</v>
          </cell>
          <cell r="H75">
            <v>223835.98</v>
          </cell>
          <cell r="I75" t="str">
            <v>C</v>
          </cell>
        </row>
        <row r="76">
          <cell r="A76" t="str">
            <v>11.10.41.00</v>
          </cell>
          <cell r="B76" t="str">
            <v>-</v>
          </cell>
          <cell r="C76" t="str">
            <v>(-) Prov. p/Perdas Almoxarifado</v>
          </cell>
          <cell r="D76">
            <v>857051.34</v>
          </cell>
          <cell r="E76" t="str">
            <v>C</v>
          </cell>
          <cell r="F76">
            <v>857051.34</v>
          </cell>
          <cell r="G76">
            <v>950972.24</v>
          </cell>
          <cell r="H76">
            <v>950972.24</v>
          </cell>
          <cell r="I76" t="str">
            <v>C</v>
          </cell>
        </row>
        <row r="77">
          <cell r="A77" t="str">
            <v>11.10.41.01</v>
          </cell>
          <cell r="B77" t="str">
            <v>-</v>
          </cell>
          <cell r="C77" t="str">
            <v>(-) Prov. p/Perdas Almoxarifado</v>
          </cell>
          <cell r="D77">
            <v>857051.34</v>
          </cell>
          <cell r="E77" t="str">
            <v>C</v>
          </cell>
          <cell r="F77">
            <v>857051.34</v>
          </cell>
          <cell r="G77">
            <v>950972.24</v>
          </cell>
          <cell r="H77">
            <v>950972.24</v>
          </cell>
          <cell r="I77" t="str">
            <v>C</v>
          </cell>
        </row>
        <row r="78">
          <cell r="A78" t="str">
            <v>11.10.42.00</v>
          </cell>
          <cell r="B78" t="str">
            <v>-</v>
          </cell>
          <cell r="C78" t="str">
            <v>Transferencias</v>
          </cell>
          <cell r="D78">
            <v>845938.83</v>
          </cell>
          <cell r="E78" t="str">
            <v>D</v>
          </cell>
          <cell r="F78">
            <v>1032809.12</v>
          </cell>
          <cell r="G78">
            <v>980650.16</v>
          </cell>
          <cell r="H78">
            <v>898097.79</v>
          </cell>
          <cell r="I78" t="str">
            <v>D</v>
          </cell>
        </row>
        <row r="79">
          <cell r="A79" t="str">
            <v>11.10.42.97</v>
          </cell>
          <cell r="B79" t="str">
            <v>-</v>
          </cell>
          <cell r="C79" t="str">
            <v>Estoques a Classificar</v>
          </cell>
          <cell r="D79">
            <v>855553.33</v>
          </cell>
          <cell r="E79" t="str">
            <v>D</v>
          </cell>
          <cell r="F79">
            <v>908000.59</v>
          </cell>
          <cell r="G79">
            <v>855553.33</v>
          </cell>
          <cell r="H79">
            <v>908000.59</v>
          </cell>
          <cell r="I79" t="str">
            <v>D</v>
          </cell>
        </row>
        <row r="80">
          <cell r="A80" t="str">
            <v>11.10.42.98</v>
          </cell>
          <cell r="B80" t="str">
            <v>-</v>
          </cell>
          <cell r="C80" t="str">
            <v>Transit. Transf. Usinas-Saidas</v>
          </cell>
          <cell r="D80">
            <v>12970.04</v>
          </cell>
          <cell r="E80" t="str">
            <v>D</v>
          </cell>
          <cell r="F80">
            <v>124808.53</v>
          </cell>
          <cell r="G80">
            <v>124808.53</v>
          </cell>
          <cell r="H80">
            <v>12970.04</v>
          </cell>
          <cell r="I80" t="str">
            <v>D</v>
          </cell>
        </row>
        <row r="81">
          <cell r="A81" t="str">
            <v>11.10.42.99</v>
          </cell>
          <cell r="B81" t="str">
            <v>-</v>
          </cell>
          <cell r="C81" t="str">
            <v>Transit. Transf. Entre Depositos</v>
          </cell>
          <cell r="D81">
            <v>22584.54</v>
          </cell>
          <cell r="E81" t="str">
            <v>C</v>
          </cell>
          <cell r="F81">
            <v>0</v>
          </cell>
          <cell r="G81">
            <v>288.3</v>
          </cell>
          <cell r="H81">
            <v>22872.84</v>
          </cell>
          <cell r="I81" t="str">
            <v>C</v>
          </cell>
        </row>
        <row r="82">
          <cell r="A82" t="str">
            <v>11.10.43.00</v>
          </cell>
          <cell r="B82" t="str">
            <v>-</v>
          </cell>
          <cell r="C82" t="str">
            <v>Transitória de Manutenção Industrial</v>
          </cell>
          <cell r="D82">
            <v>0</v>
          </cell>
          <cell r="F82">
            <v>277998.57</v>
          </cell>
          <cell r="G82">
            <v>277998.57</v>
          </cell>
          <cell r="H82">
            <v>0</v>
          </cell>
        </row>
        <row r="84">
          <cell r="A84" t="str">
            <v>-----------</v>
          </cell>
          <cell r="B84" t="str">
            <v>--</v>
          </cell>
          <cell r="C84" t="str">
            <v>-------------------------------------------------------------------</v>
          </cell>
          <cell r="D84" t="str">
            <v>-------------------</v>
          </cell>
          <cell r="E84" t="str">
            <v>-</v>
          </cell>
          <cell r="F84" t="str">
            <v>-------------------</v>
          </cell>
          <cell r="G84" t="e">
            <v>#NAME?</v>
          </cell>
          <cell r="H84" t="str">
            <v>07AB - 1.00.01.068</v>
          </cell>
        </row>
        <row r="85">
          <cell r="A85" t="str">
            <v>_x000C_----------</v>
          </cell>
          <cell r="B85" t="str">
            <v>--</v>
          </cell>
          <cell r="C85" t="str">
            <v>-------------------------------------------------------------------</v>
          </cell>
          <cell r="D85" t="str">
            <v>-------------------</v>
          </cell>
          <cell r="E85" t="str">
            <v>-</v>
          </cell>
          <cell r="F85" t="str">
            <v>-------------------</v>
          </cell>
          <cell r="G85" t="str">
            <v>-------------------</v>
          </cell>
          <cell r="H85" t="str">
            <v>------ Página:</v>
          </cell>
        </row>
        <row r="86">
          <cell r="A86" t="str">
            <v>Urucum Mine</v>
          </cell>
          <cell r="B86" t="str">
            <v>ra</v>
          </cell>
          <cell r="C86" t="str">
            <v>ção S.A</v>
          </cell>
          <cell r="H86" t="str">
            <v>Balancete</v>
          </cell>
        </row>
        <row r="87">
          <cell r="A87" t="str">
            <v>Período: 01</v>
          </cell>
          <cell r="B87" t="str">
            <v>/0</v>
          </cell>
          <cell r="C87" t="str">
            <v>6/2008 A 30/06/2008 -----------------------------------------------</v>
          </cell>
          <cell r="D87" t="str">
            <v>-------------------</v>
          </cell>
          <cell r="E87" t="str">
            <v>-</v>
          </cell>
          <cell r="F87" t="str">
            <v>-------------------</v>
          </cell>
          <cell r="G87" t="str">
            <v>-------------------</v>
          </cell>
          <cell r="H87" t="str">
            <v>02/07/2008 - 18:2</v>
          </cell>
          <cell r="I87">
            <v>4</v>
          </cell>
        </row>
        <row r="89">
          <cell r="A89" t="str">
            <v>Título</v>
          </cell>
          <cell r="D89" t="str">
            <v>Saldo Inicial</v>
          </cell>
          <cell r="F89" t="str">
            <v>Débito</v>
          </cell>
          <cell r="G89" t="str">
            <v>Crédito</v>
          </cell>
          <cell r="H89" t="str">
            <v>Saldo Final</v>
          </cell>
        </row>
        <row r="90">
          <cell r="A90" t="str">
            <v>-----------</v>
          </cell>
          <cell r="B90" t="str">
            <v>--</v>
          </cell>
          <cell r="C90" t="str">
            <v>-------------------------------------------------------------------</v>
          </cell>
          <cell r="D90" t="str">
            <v>-----------------</v>
          </cell>
          <cell r="F90" t="str">
            <v>------------------</v>
          </cell>
          <cell r="G90" t="str">
            <v>------------------</v>
          </cell>
          <cell r="H90" t="str">
            <v>-----------------</v>
          </cell>
        </row>
        <row r="91">
          <cell r="A91" t="str">
            <v>11.10.43.01</v>
          </cell>
          <cell r="B91" t="str">
            <v>-</v>
          </cell>
          <cell r="C91" t="str">
            <v>Ordem de Manutenção - MI</v>
          </cell>
          <cell r="D91">
            <v>0</v>
          </cell>
          <cell r="F91">
            <v>277998.57</v>
          </cell>
          <cell r="G91">
            <v>277998.57</v>
          </cell>
          <cell r="H91">
            <v>0</v>
          </cell>
        </row>
        <row r="92">
          <cell r="A92" t="str">
            <v>11.10.50.00</v>
          </cell>
          <cell r="B92" t="str">
            <v>-</v>
          </cell>
          <cell r="C92" t="str">
            <v>Importacao em Curso</v>
          </cell>
          <cell r="D92">
            <v>9371.2999999999993</v>
          </cell>
          <cell r="E92" t="str">
            <v>D</v>
          </cell>
          <cell r="F92">
            <v>0</v>
          </cell>
          <cell r="G92">
            <v>0</v>
          </cell>
          <cell r="H92">
            <v>9371.2999999999993</v>
          </cell>
          <cell r="I92" t="str">
            <v>D</v>
          </cell>
        </row>
        <row r="93">
          <cell r="A93" t="str">
            <v>11.10.50.01</v>
          </cell>
          <cell r="B93" t="str">
            <v>-</v>
          </cell>
          <cell r="C93" t="str">
            <v>Importacao em Curso</v>
          </cell>
          <cell r="D93">
            <v>9371.2999999999993</v>
          </cell>
          <cell r="E93" t="str">
            <v>D</v>
          </cell>
          <cell r="F93">
            <v>0</v>
          </cell>
          <cell r="G93">
            <v>0</v>
          </cell>
          <cell r="H93">
            <v>9371.2999999999993</v>
          </cell>
          <cell r="I93" t="str">
            <v>D</v>
          </cell>
        </row>
        <row r="94">
          <cell r="A94" t="str">
            <v>11.10.55.00</v>
          </cell>
          <cell r="B94" t="str">
            <v>-</v>
          </cell>
          <cell r="C94" t="str">
            <v>Ajustes de Estoque - Valor de Mercado</v>
          </cell>
          <cell r="D94">
            <v>28737.759999999998</v>
          </cell>
          <cell r="E94" t="str">
            <v>C</v>
          </cell>
          <cell r="F94">
            <v>28737.759999999998</v>
          </cell>
          <cell r="G94">
            <v>0</v>
          </cell>
          <cell r="H94">
            <v>0</v>
          </cell>
        </row>
        <row r="95">
          <cell r="A95" t="str">
            <v>11.10.55.01</v>
          </cell>
          <cell r="B95" t="str">
            <v>-</v>
          </cell>
          <cell r="C95" t="str">
            <v>Ajustes a Valor Mercado - Prod. Acabados</v>
          </cell>
          <cell r="D95">
            <v>28737.759999999998</v>
          </cell>
          <cell r="E95" t="str">
            <v>C</v>
          </cell>
          <cell r="F95">
            <v>28737.759999999998</v>
          </cell>
          <cell r="G95">
            <v>0</v>
          </cell>
          <cell r="H95">
            <v>0</v>
          </cell>
        </row>
        <row r="96">
          <cell r="A96" t="str">
            <v>11.15.00.00</v>
          </cell>
          <cell r="B96" t="str">
            <v>-</v>
          </cell>
          <cell r="C96" t="str">
            <v>Outras Contas a Receber</v>
          </cell>
          <cell r="D96">
            <v>3928285.32</v>
          </cell>
          <cell r="E96" t="str">
            <v>D</v>
          </cell>
          <cell r="F96">
            <v>243779.24</v>
          </cell>
          <cell r="G96">
            <v>4081406.86</v>
          </cell>
          <cell r="H96">
            <v>90657.7</v>
          </cell>
          <cell r="I96" t="str">
            <v>D</v>
          </cell>
        </row>
        <row r="97">
          <cell r="A97" t="str">
            <v>11.15.01.00</v>
          </cell>
          <cell r="B97" t="str">
            <v>-</v>
          </cell>
          <cell r="C97" t="str">
            <v>Outras Contas a Receber</v>
          </cell>
          <cell r="D97">
            <v>55995.53</v>
          </cell>
          <cell r="E97" t="str">
            <v>D</v>
          </cell>
          <cell r="F97">
            <v>243779.24</v>
          </cell>
          <cell r="G97">
            <v>209117.07</v>
          </cell>
          <cell r="H97">
            <v>90657.7</v>
          </cell>
          <cell r="I97" t="str">
            <v>D</v>
          </cell>
        </row>
        <row r="98">
          <cell r="A98" t="str">
            <v>11.15.01.02</v>
          </cell>
          <cell r="B98" t="str">
            <v>-</v>
          </cell>
          <cell r="C98" t="str">
            <v>Adiantamento 13 Salario</v>
          </cell>
          <cell r="D98">
            <v>56645.72</v>
          </cell>
          <cell r="E98" t="str">
            <v>D</v>
          </cell>
          <cell r="F98">
            <v>8422.4500000000007</v>
          </cell>
          <cell r="G98">
            <v>0</v>
          </cell>
          <cell r="H98">
            <v>65068.17</v>
          </cell>
          <cell r="I98" t="str">
            <v>D</v>
          </cell>
        </row>
        <row r="99">
          <cell r="A99" t="str">
            <v>11.15.01.04</v>
          </cell>
          <cell r="B99" t="str">
            <v>-</v>
          </cell>
          <cell r="C99" t="str">
            <v>Adiantam. p/ Desconto em Folha</v>
          </cell>
          <cell r="D99">
            <v>10380.51</v>
          </cell>
          <cell r="E99" t="str">
            <v>D</v>
          </cell>
          <cell r="F99">
            <v>9665.1</v>
          </cell>
          <cell r="G99">
            <v>9224.2999999999993</v>
          </cell>
          <cell r="H99">
            <v>10821.31</v>
          </cell>
          <cell r="I99" t="str">
            <v>D</v>
          </cell>
        </row>
        <row r="100">
          <cell r="A100" t="str">
            <v>11.15.01.05</v>
          </cell>
          <cell r="B100" t="str">
            <v>-</v>
          </cell>
          <cell r="C100" t="str">
            <v>Adiantamentos de Viagens</v>
          </cell>
          <cell r="D100">
            <v>3972</v>
          </cell>
          <cell r="E100" t="str">
            <v>D</v>
          </cell>
          <cell r="F100">
            <v>4993.1899999999996</v>
          </cell>
          <cell r="G100">
            <v>5766.19</v>
          </cell>
          <cell r="H100">
            <v>3199</v>
          </cell>
          <cell r="I100" t="str">
            <v>D</v>
          </cell>
        </row>
        <row r="101">
          <cell r="A101" t="str">
            <v>11.15.01.06</v>
          </cell>
          <cell r="B101" t="str">
            <v>-</v>
          </cell>
          <cell r="C101" t="str">
            <v>Adiantamento de Ferias</v>
          </cell>
          <cell r="D101">
            <v>17794.62</v>
          </cell>
          <cell r="E101" t="str">
            <v>C</v>
          </cell>
          <cell r="F101">
            <v>68293.259999999995</v>
          </cell>
          <cell r="G101">
            <v>38631.120000000003</v>
          </cell>
          <cell r="H101">
            <v>11867.52</v>
          </cell>
          <cell r="I101" t="str">
            <v>D</v>
          </cell>
        </row>
        <row r="102">
          <cell r="A102" t="str">
            <v>11.15.01.07</v>
          </cell>
          <cell r="B102" t="str">
            <v>-</v>
          </cell>
          <cell r="C102" t="str">
            <v>Adiantamento Quinzenal</v>
          </cell>
          <cell r="D102">
            <v>1426.11</v>
          </cell>
          <cell r="E102" t="str">
            <v>D</v>
          </cell>
          <cell r="F102">
            <v>151238.94</v>
          </cell>
          <cell r="G102">
            <v>151238.94</v>
          </cell>
          <cell r="H102">
            <v>1426.11</v>
          </cell>
          <cell r="I102" t="str">
            <v>D</v>
          </cell>
        </row>
        <row r="103">
          <cell r="A103" t="str">
            <v>11.15.01.09</v>
          </cell>
          <cell r="B103" t="str">
            <v>-</v>
          </cell>
          <cell r="C103" t="str">
            <v>Empréstimo de Férias</v>
          </cell>
          <cell r="D103">
            <v>920.82</v>
          </cell>
          <cell r="E103" t="str">
            <v>D</v>
          </cell>
          <cell r="F103">
            <v>477.49</v>
          </cell>
          <cell r="G103">
            <v>2903.89</v>
          </cell>
          <cell r="H103">
            <v>1505.58</v>
          </cell>
          <cell r="I103" t="str">
            <v>C</v>
          </cell>
        </row>
        <row r="104">
          <cell r="A104" t="str">
            <v>11.15.01.99</v>
          </cell>
          <cell r="B104" t="str">
            <v>-</v>
          </cell>
          <cell r="C104" t="str">
            <v>Transit. Ajuste Desp. de Viagem</v>
          </cell>
          <cell r="D104">
            <v>444.99</v>
          </cell>
          <cell r="E104" t="str">
            <v>D</v>
          </cell>
          <cell r="F104">
            <v>688.81</v>
          </cell>
          <cell r="G104">
            <v>1352.63</v>
          </cell>
          <cell r="H104">
            <v>218.83</v>
          </cell>
          <cell r="I104" t="str">
            <v>C</v>
          </cell>
        </row>
        <row r="105">
          <cell r="A105" t="str">
            <v>11.15.08.00</v>
          </cell>
          <cell r="B105" t="str">
            <v>-</v>
          </cell>
          <cell r="C105" t="str">
            <v>Câmbios Pagos Não Liberados</v>
          </cell>
          <cell r="D105">
            <v>3872289.79</v>
          </cell>
          <cell r="E105" t="str">
            <v>D</v>
          </cell>
          <cell r="F105">
            <v>0</v>
          </cell>
          <cell r="G105">
            <v>3872289.79</v>
          </cell>
          <cell r="H105">
            <v>0</v>
          </cell>
        </row>
        <row r="106">
          <cell r="A106" t="str">
            <v>11.15.08.01</v>
          </cell>
          <cell r="B106" t="str">
            <v>-</v>
          </cell>
          <cell r="C106" t="str">
            <v>Câmbios Pagos Não Liberados</v>
          </cell>
          <cell r="D106">
            <v>3608795.12</v>
          </cell>
          <cell r="E106" t="str">
            <v>D</v>
          </cell>
          <cell r="F106">
            <v>0</v>
          </cell>
          <cell r="G106">
            <v>3608795.12</v>
          </cell>
          <cell r="H106">
            <v>0</v>
          </cell>
        </row>
        <row r="107">
          <cell r="A107" t="str">
            <v>11.15.08.02</v>
          </cell>
          <cell r="B107" t="str">
            <v>-</v>
          </cell>
          <cell r="C107" t="str">
            <v>Câmbios Pagos Não Liberados-CVRDI</v>
          </cell>
          <cell r="D107">
            <v>263494.67</v>
          </cell>
          <cell r="E107" t="str">
            <v>D</v>
          </cell>
          <cell r="F107">
            <v>0</v>
          </cell>
          <cell r="G107">
            <v>263494.67</v>
          </cell>
          <cell r="H107">
            <v>0</v>
          </cell>
        </row>
        <row r="108">
          <cell r="A108" t="str">
            <v>11.18.00.00</v>
          </cell>
          <cell r="B108" t="str">
            <v>-</v>
          </cell>
          <cell r="C108" t="str">
            <v>Creditos Diversos</v>
          </cell>
          <cell r="D108">
            <v>220511.97</v>
          </cell>
          <cell r="E108" t="str">
            <v>D</v>
          </cell>
          <cell r="F108">
            <v>239341.91</v>
          </cell>
          <cell r="G108">
            <v>399922.81</v>
          </cell>
          <cell r="H108">
            <v>59931.07</v>
          </cell>
          <cell r="I108" t="str">
            <v>D</v>
          </cell>
        </row>
        <row r="109">
          <cell r="A109" t="str">
            <v>11.18.01.00</v>
          </cell>
          <cell r="B109" t="str">
            <v>-</v>
          </cell>
          <cell r="C109" t="str">
            <v>Adiantamentos a Fornecedores</v>
          </cell>
          <cell r="D109">
            <v>179673.68</v>
          </cell>
          <cell r="E109" t="str">
            <v>D</v>
          </cell>
          <cell r="F109">
            <v>179663.16</v>
          </cell>
          <cell r="G109">
            <v>299405.77</v>
          </cell>
          <cell r="H109">
            <v>59931.07</v>
          </cell>
          <cell r="I109" t="str">
            <v>D</v>
          </cell>
        </row>
        <row r="110">
          <cell r="A110" t="str">
            <v>11.18.01.01</v>
          </cell>
          <cell r="B110" t="str">
            <v>-</v>
          </cell>
          <cell r="C110" t="str">
            <v>Adto. Fornec Merc.Interno</v>
          </cell>
          <cell r="D110">
            <v>179673.68</v>
          </cell>
          <cell r="E110" t="str">
            <v>D</v>
          </cell>
          <cell r="F110">
            <v>179663.16</v>
          </cell>
          <cell r="G110">
            <v>299405.77</v>
          </cell>
          <cell r="H110">
            <v>59931.07</v>
          </cell>
          <cell r="I110" t="str">
            <v>D</v>
          </cell>
        </row>
        <row r="111">
          <cell r="A111" t="str">
            <v>11.18.05.00</v>
          </cell>
          <cell r="B111" t="str">
            <v>-</v>
          </cell>
          <cell r="C111" t="str">
            <v>Conta Corrente de Terceiros</v>
          </cell>
          <cell r="D111">
            <v>40838.29</v>
          </cell>
          <cell r="E111" t="str">
            <v>D</v>
          </cell>
          <cell r="F111">
            <v>59678.75</v>
          </cell>
          <cell r="G111">
            <v>100517.04</v>
          </cell>
          <cell r="H111">
            <v>0</v>
          </cell>
        </row>
        <row r="112">
          <cell r="A112" t="str">
            <v>11.18.05.03</v>
          </cell>
          <cell r="B112" t="str">
            <v>-</v>
          </cell>
          <cell r="C112" t="str">
            <v>Diversos Creditos</v>
          </cell>
          <cell r="D112">
            <v>40838.29</v>
          </cell>
          <cell r="E112" t="str">
            <v>D</v>
          </cell>
          <cell r="F112">
            <v>59678.75</v>
          </cell>
          <cell r="G112">
            <v>100517.04</v>
          </cell>
          <cell r="H112">
            <v>0</v>
          </cell>
        </row>
        <row r="113">
          <cell r="A113" t="str">
            <v>11.21.00.00</v>
          </cell>
          <cell r="B113" t="str">
            <v>-</v>
          </cell>
          <cell r="C113" t="str">
            <v>Impostos e Contrib. Recuperaveis</v>
          </cell>
          <cell r="D113">
            <v>8752041</v>
          </cell>
          <cell r="E113" t="str">
            <v>D</v>
          </cell>
          <cell r="F113">
            <v>839971.8</v>
          </cell>
          <cell r="G113">
            <v>854185.32</v>
          </cell>
          <cell r="H113">
            <v>8737827.4800000004</v>
          </cell>
          <cell r="I113" t="str">
            <v>D</v>
          </cell>
        </row>
        <row r="114">
          <cell r="A114" t="str">
            <v>11.21.01.00</v>
          </cell>
          <cell r="B114" t="str">
            <v>-</v>
          </cell>
          <cell r="C114" t="str">
            <v>Impostos e Contrib. Recuperaveis</v>
          </cell>
          <cell r="D114">
            <v>8752041</v>
          </cell>
          <cell r="E114" t="str">
            <v>D</v>
          </cell>
          <cell r="F114">
            <v>839971.8</v>
          </cell>
          <cell r="G114">
            <v>854185.32</v>
          </cell>
          <cell r="H114">
            <v>8737827.4800000004</v>
          </cell>
          <cell r="I114" t="str">
            <v>D</v>
          </cell>
        </row>
        <row r="115">
          <cell r="A115" t="str">
            <v>11.21.01.01</v>
          </cell>
          <cell r="B115" t="str">
            <v>-</v>
          </cell>
          <cell r="C115" t="str">
            <v>Inss a Compensar</v>
          </cell>
          <cell r="D115">
            <v>4772.3100000000004</v>
          </cell>
          <cell r="E115" t="str">
            <v>D</v>
          </cell>
          <cell r="F115">
            <v>0</v>
          </cell>
          <cell r="G115">
            <v>0</v>
          </cell>
          <cell r="H115">
            <v>4772.3100000000004</v>
          </cell>
          <cell r="I115" t="str">
            <v>D</v>
          </cell>
        </row>
        <row r="116">
          <cell r="A116" t="str">
            <v>11.21.01.02</v>
          </cell>
          <cell r="B116" t="str">
            <v>-</v>
          </cell>
          <cell r="C116" t="str">
            <v>Ipi a Recuperar</v>
          </cell>
          <cell r="D116">
            <v>498252.11</v>
          </cell>
          <cell r="E116" t="str">
            <v>D</v>
          </cell>
          <cell r="F116">
            <v>0</v>
          </cell>
          <cell r="G116">
            <v>3102.27</v>
          </cell>
          <cell r="H116">
            <v>495149.84</v>
          </cell>
          <cell r="I116" t="str">
            <v>D</v>
          </cell>
        </row>
        <row r="117">
          <cell r="A117" t="str">
            <v>11.21.01.03</v>
          </cell>
          <cell r="B117" t="str">
            <v>-</v>
          </cell>
          <cell r="C117" t="str">
            <v>Icms a Recuperar</v>
          </cell>
          <cell r="D117">
            <v>440012.25</v>
          </cell>
          <cell r="E117" t="str">
            <v>D</v>
          </cell>
          <cell r="F117">
            <v>217589.66</v>
          </cell>
          <cell r="G117">
            <v>116404.81</v>
          </cell>
          <cell r="H117">
            <v>541197.1</v>
          </cell>
          <cell r="I117" t="str">
            <v>D</v>
          </cell>
        </row>
        <row r="118">
          <cell r="A118" t="str">
            <v>11.21.01.06</v>
          </cell>
          <cell r="B118" t="str">
            <v>-</v>
          </cell>
          <cell r="C118" t="str">
            <v>Cofins a Compensar</v>
          </cell>
          <cell r="D118">
            <v>4340431.88</v>
          </cell>
          <cell r="E118" t="str">
            <v>D</v>
          </cell>
          <cell r="F118">
            <v>506648.27</v>
          </cell>
          <cell r="G118">
            <v>598913.78</v>
          </cell>
          <cell r="H118">
            <v>4248166.37</v>
          </cell>
          <cell r="I118" t="str">
            <v>D</v>
          </cell>
        </row>
        <row r="119">
          <cell r="A119" t="str">
            <v>11.21.01.14</v>
          </cell>
          <cell r="B119" t="str">
            <v>-</v>
          </cell>
          <cell r="C119" t="str">
            <v>Iss a Compensar</v>
          </cell>
          <cell r="D119">
            <v>8268.77</v>
          </cell>
          <cell r="E119" t="str">
            <v>D</v>
          </cell>
          <cell r="F119">
            <v>0</v>
          </cell>
          <cell r="G119">
            <v>0</v>
          </cell>
          <cell r="H119">
            <v>8268.77</v>
          </cell>
          <cell r="I119" t="str">
            <v>D</v>
          </cell>
        </row>
        <row r="120">
          <cell r="A120" t="str">
            <v>11.21.01.15</v>
          </cell>
          <cell r="B120" t="str">
            <v>-</v>
          </cell>
          <cell r="C120" t="str">
            <v>Pis a Compensar</v>
          </cell>
          <cell r="D120">
            <v>950941.86</v>
          </cell>
          <cell r="E120" t="str">
            <v>D</v>
          </cell>
          <cell r="F120">
            <v>109996.29</v>
          </cell>
          <cell r="G120">
            <v>130026.88</v>
          </cell>
          <cell r="H120">
            <v>930911.27</v>
          </cell>
          <cell r="I120" t="str">
            <v>D</v>
          </cell>
        </row>
        <row r="121">
          <cell r="A121" t="str">
            <v>11.21.01.21</v>
          </cell>
          <cell r="B121" t="str">
            <v>-</v>
          </cell>
          <cell r="C121" t="str">
            <v>Pis a Recuperar</v>
          </cell>
          <cell r="D121">
            <v>12281.58</v>
          </cell>
          <cell r="E121" t="str">
            <v>D</v>
          </cell>
          <cell r="F121">
            <v>1023.46</v>
          </cell>
          <cell r="G121">
            <v>1023.46</v>
          </cell>
          <cell r="H121">
            <v>12281.58</v>
          </cell>
          <cell r="I121" t="str">
            <v>D</v>
          </cell>
        </row>
        <row r="122">
          <cell r="A122" t="str">
            <v>11.21.01.22</v>
          </cell>
          <cell r="B122" t="str">
            <v>-</v>
          </cell>
          <cell r="C122" t="str">
            <v>Cofins a Recuperar</v>
          </cell>
          <cell r="D122">
            <v>56569.49</v>
          </cell>
          <cell r="E122" t="str">
            <v>D</v>
          </cell>
          <cell r="F122">
            <v>4714.12</v>
          </cell>
          <cell r="G122">
            <v>4714.12</v>
          </cell>
          <cell r="H122">
            <v>56569.49</v>
          </cell>
          <cell r="I122" t="str">
            <v>D</v>
          </cell>
        </row>
        <row r="123">
          <cell r="A123" t="str">
            <v>11.21.01.30</v>
          </cell>
          <cell r="B123" t="str">
            <v>-</v>
          </cell>
          <cell r="C123" t="str">
            <v>Icms a Recuperar s/Imobilizado - CP</v>
          </cell>
          <cell r="D123">
            <v>795190.51</v>
          </cell>
          <cell r="E123" t="str">
            <v>D</v>
          </cell>
          <cell r="F123">
            <v>0</v>
          </cell>
          <cell r="G123">
            <v>0</v>
          </cell>
          <cell r="H123">
            <v>795190.51</v>
          </cell>
          <cell r="I123" t="str">
            <v>D</v>
          </cell>
        </row>
        <row r="124">
          <cell r="A124" t="str">
            <v>11.21.01.40</v>
          </cell>
          <cell r="B124" t="str">
            <v>-</v>
          </cell>
          <cell r="C124" t="str">
            <v>Imp.Renda Diferido a Recuperar</v>
          </cell>
          <cell r="D124">
            <v>1209794.29</v>
          </cell>
          <cell r="E124" t="str">
            <v>D</v>
          </cell>
          <cell r="F124">
            <v>0</v>
          </cell>
          <cell r="G124">
            <v>0</v>
          </cell>
          <cell r="H124">
            <v>1209794.29</v>
          </cell>
          <cell r="I124" t="str">
            <v>D</v>
          </cell>
        </row>
        <row r="125">
          <cell r="A125" t="str">
            <v>11.21.01.41</v>
          </cell>
          <cell r="B125" t="str">
            <v>-</v>
          </cell>
          <cell r="C125" t="str">
            <v>Contrib.Social Diferida a Recuperar</v>
          </cell>
          <cell r="D125">
            <v>435525.95</v>
          </cell>
          <cell r="E125" t="str">
            <v>D</v>
          </cell>
          <cell r="F125">
            <v>0</v>
          </cell>
          <cell r="G125">
            <v>0</v>
          </cell>
          <cell r="H125">
            <v>435525.95</v>
          </cell>
          <cell r="I125" t="str">
            <v>D</v>
          </cell>
        </row>
        <row r="126">
          <cell r="A126" t="str">
            <v>11.23.00.00</v>
          </cell>
          <cell r="B126" t="str">
            <v>-</v>
          </cell>
          <cell r="C126" t="str">
            <v>Antecipacoes Tributarias</v>
          </cell>
          <cell r="D126">
            <v>2758641.18</v>
          </cell>
          <cell r="E126" t="str">
            <v>D</v>
          </cell>
          <cell r="F126">
            <v>765798.31</v>
          </cell>
          <cell r="G126">
            <v>2527.3000000000002</v>
          </cell>
          <cell r="H126">
            <v>3521912.19</v>
          </cell>
          <cell r="I126" t="str">
            <v>D</v>
          </cell>
        </row>
        <row r="127">
          <cell r="A127" t="str">
            <v>11.23.01.00</v>
          </cell>
          <cell r="B127" t="str">
            <v>-</v>
          </cell>
          <cell r="C127" t="str">
            <v>Antecipacoes Tributarias</v>
          </cell>
          <cell r="D127">
            <v>2758641.18</v>
          </cell>
          <cell r="E127" t="str">
            <v>D</v>
          </cell>
          <cell r="F127">
            <v>765798.31</v>
          </cell>
          <cell r="G127">
            <v>2527.3000000000002</v>
          </cell>
          <cell r="H127">
            <v>3521912.19</v>
          </cell>
          <cell r="I127" t="str">
            <v>D</v>
          </cell>
        </row>
        <row r="128">
          <cell r="A128" t="str">
            <v>11.23.01.01</v>
          </cell>
          <cell r="B128" t="str">
            <v>-</v>
          </cell>
          <cell r="C128" t="str">
            <v>Antecipacoes de Imposto de Renda</v>
          </cell>
          <cell r="D128">
            <v>1659694.67</v>
          </cell>
          <cell r="E128" t="str">
            <v>D</v>
          </cell>
          <cell r="F128">
            <v>485414.5</v>
          </cell>
          <cell r="G128">
            <v>0</v>
          </cell>
          <cell r="H128">
            <v>2145109.17</v>
          </cell>
          <cell r="I128" t="str">
            <v>D</v>
          </cell>
        </row>
        <row r="129">
          <cell r="A129" t="str">
            <v>11.23.01.02</v>
          </cell>
          <cell r="B129" t="str">
            <v>-</v>
          </cell>
          <cell r="C129" t="str">
            <v>Antecipacoes de Contrib. Social</v>
          </cell>
          <cell r="D129">
            <v>754495.75</v>
          </cell>
          <cell r="E129" t="str">
            <v>D</v>
          </cell>
          <cell r="F129">
            <v>271506.5</v>
          </cell>
          <cell r="G129">
            <v>0</v>
          </cell>
          <cell r="H129">
            <v>1026002.25</v>
          </cell>
          <cell r="I129" t="str">
            <v>D</v>
          </cell>
        </row>
        <row r="130">
          <cell r="A130" t="str">
            <v>11.23.01.03</v>
          </cell>
          <cell r="B130" t="str">
            <v>-</v>
          </cell>
          <cell r="C130" t="str">
            <v>Irrf s/Aplicacoes Financeiras</v>
          </cell>
          <cell r="D130">
            <v>51596.21</v>
          </cell>
          <cell r="E130" t="str">
            <v>D</v>
          </cell>
          <cell r="F130">
            <v>1123.45</v>
          </cell>
          <cell r="G130">
            <v>2527.3000000000002</v>
          </cell>
          <cell r="H130">
            <v>50192.36</v>
          </cell>
          <cell r="I130" t="str">
            <v>D</v>
          </cell>
        </row>
        <row r="131">
          <cell r="A131" t="str">
            <v>11.23.01.04</v>
          </cell>
          <cell r="B131" t="str">
            <v>-</v>
          </cell>
          <cell r="C131" t="str">
            <v>Irrf s/Aplicac Financeiras-Assfin</v>
          </cell>
          <cell r="D131">
            <v>25922.26</v>
          </cell>
          <cell r="E131" t="str">
            <v>D</v>
          </cell>
          <cell r="F131">
            <v>3116.79</v>
          </cell>
          <cell r="G131">
            <v>0</v>
          </cell>
          <cell r="H131">
            <v>29039.05</v>
          </cell>
          <cell r="I131" t="str">
            <v>D</v>
          </cell>
        </row>
        <row r="132">
          <cell r="A132" t="str">
            <v>11.23.01.05</v>
          </cell>
          <cell r="B132" t="str">
            <v>-</v>
          </cell>
          <cell r="C132" t="str">
            <v>Irrf s/Rendimentos do Mutuo</v>
          </cell>
          <cell r="D132">
            <v>266932.28999999998</v>
          </cell>
          <cell r="E132" t="str">
            <v>D</v>
          </cell>
          <cell r="F132">
            <v>4637.07</v>
          </cell>
          <cell r="G132">
            <v>0</v>
          </cell>
          <cell r="H132">
            <v>271569.36</v>
          </cell>
          <cell r="I132" t="str">
            <v>D</v>
          </cell>
        </row>
        <row r="133">
          <cell r="A133" t="str">
            <v>11.31.00.00</v>
          </cell>
          <cell r="B133" t="str">
            <v>-</v>
          </cell>
          <cell r="C133" t="str">
            <v>Despesas Antecipadas</v>
          </cell>
          <cell r="D133">
            <v>21160.53</v>
          </cell>
          <cell r="E133" t="str">
            <v>D</v>
          </cell>
          <cell r="F133">
            <v>0</v>
          </cell>
          <cell r="G133">
            <v>14107.05</v>
          </cell>
          <cell r="H133">
            <v>7053.48</v>
          </cell>
          <cell r="I133" t="str">
            <v>D</v>
          </cell>
        </row>
        <row r="134">
          <cell r="A134" t="str">
            <v>11.31.01.00</v>
          </cell>
          <cell r="B134" t="str">
            <v>-</v>
          </cell>
          <cell r="C134" t="str">
            <v>Despesas Antecipadas</v>
          </cell>
          <cell r="D134">
            <v>21160.53</v>
          </cell>
          <cell r="E134" t="str">
            <v>D</v>
          </cell>
          <cell r="F134">
            <v>0</v>
          </cell>
          <cell r="G134">
            <v>14107.05</v>
          </cell>
          <cell r="H134">
            <v>7053.48</v>
          </cell>
          <cell r="I134" t="str">
            <v>D</v>
          </cell>
        </row>
        <row r="135">
          <cell r="A135" t="str">
            <v>11.31.01.01</v>
          </cell>
          <cell r="B135" t="str">
            <v>-</v>
          </cell>
          <cell r="C135" t="str">
            <v>Premios de Seguros</v>
          </cell>
          <cell r="D135">
            <v>21160.53</v>
          </cell>
          <cell r="E135" t="str">
            <v>D</v>
          </cell>
          <cell r="F135">
            <v>0</v>
          </cell>
          <cell r="G135">
            <v>14107.05</v>
          </cell>
          <cell r="H135">
            <v>7053.48</v>
          </cell>
          <cell r="I135" t="str">
            <v>D</v>
          </cell>
        </row>
        <row r="136">
          <cell r="A136" t="str">
            <v>12.00.00.00</v>
          </cell>
          <cell r="B136" t="str">
            <v>-</v>
          </cell>
          <cell r="C136" t="str">
            <v>Realizavel a Longo Prazo</v>
          </cell>
          <cell r="D136">
            <v>12245599.529999999</v>
          </cell>
          <cell r="E136" t="str">
            <v>D</v>
          </cell>
          <cell r="F136">
            <v>1581632.93</v>
          </cell>
          <cell r="G136">
            <v>1204425.58</v>
          </cell>
          <cell r="H136">
            <v>12622806.880000001</v>
          </cell>
          <cell r="I136" t="str">
            <v>D</v>
          </cell>
        </row>
        <row r="137">
          <cell r="A137" t="str">
            <v>12.01.00.00</v>
          </cell>
          <cell r="B137" t="str">
            <v>-</v>
          </cell>
          <cell r="C137" t="str">
            <v>Contas a Receber</v>
          </cell>
          <cell r="D137">
            <v>0</v>
          </cell>
          <cell r="F137">
            <v>1194249.49</v>
          </cell>
          <cell r="G137">
            <v>1194249.49</v>
          </cell>
          <cell r="H137">
            <v>0</v>
          </cell>
        </row>
        <row r="138">
          <cell r="A138" t="str">
            <v>12.01.01.00</v>
          </cell>
          <cell r="B138" t="str">
            <v>-</v>
          </cell>
          <cell r="C138" t="str">
            <v>Creditos c/Controlada e Coligada</v>
          </cell>
          <cell r="D138">
            <v>0</v>
          </cell>
          <cell r="F138">
            <v>1194249.49</v>
          </cell>
          <cell r="G138">
            <v>1194249.49</v>
          </cell>
          <cell r="H138">
            <v>0</v>
          </cell>
        </row>
        <row r="139">
          <cell r="A139" t="str">
            <v>12.01.01.01</v>
          </cell>
          <cell r="B139" t="str">
            <v>-</v>
          </cell>
          <cell r="C139" t="str">
            <v>Contrato de Mutuo Cpfl</v>
          </cell>
          <cell r="D139">
            <v>0</v>
          </cell>
          <cell r="F139">
            <v>1156076.68</v>
          </cell>
          <cell r="G139">
            <v>1156076.68</v>
          </cell>
          <cell r="H139">
            <v>0</v>
          </cell>
        </row>
        <row r="140">
          <cell r="A140" t="str">
            <v>12.01.01.03</v>
          </cell>
          <cell r="B140" t="str">
            <v>-</v>
          </cell>
          <cell r="C140" t="str">
            <v>Contrato de Mutuo M.Grosso</v>
          </cell>
          <cell r="D140">
            <v>3180749.2</v>
          </cell>
          <cell r="E140" t="str">
            <v>D</v>
          </cell>
          <cell r="F140">
            <v>38172.81</v>
          </cell>
          <cell r="G140">
            <v>4914.46</v>
          </cell>
          <cell r="H140">
            <v>3214007.55</v>
          </cell>
          <cell r="I140" t="str">
            <v>D</v>
          </cell>
        </row>
        <row r="141">
          <cell r="A141" t="str">
            <v>12.01.01.50</v>
          </cell>
          <cell r="B141" t="str">
            <v>-</v>
          </cell>
          <cell r="C141" t="str">
            <v>(-)Prov.Perda Min.Mato Grosso</v>
          </cell>
          <cell r="D141">
            <v>3180749.2</v>
          </cell>
          <cell r="E141" t="str">
            <v>C</v>
          </cell>
          <cell r="F141">
            <v>0</v>
          </cell>
          <cell r="G141">
            <v>33258.35</v>
          </cell>
          <cell r="H141">
            <v>3214007.55</v>
          </cell>
          <cell r="I141" t="str">
            <v>C</v>
          </cell>
        </row>
        <row r="142">
          <cell r="A142" t="str">
            <v>12.04.01.00</v>
          </cell>
          <cell r="B142" t="str">
            <v>-</v>
          </cell>
          <cell r="C142" t="str">
            <v>Creditos com Terceiros</v>
          </cell>
          <cell r="D142">
            <v>0</v>
          </cell>
          <cell r="F142">
            <v>0</v>
          </cell>
          <cell r="G142">
            <v>0</v>
          </cell>
          <cell r="H142">
            <v>0</v>
          </cell>
        </row>
        <row r="143">
          <cell r="A143" t="str">
            <v>12.04.01.06</v>
          </cell>
          <cell r="B143" t="str">
            <v>-</v>
          </cell>
          <cell r="C143" t="str">
            <v>Creditos c/ Terceiros - Fluviomar S/A</v>
          </cell>
          <cell r="D143">
            <v>146429.66</v>
          </cell>
          <cell r="E143" t="str">
            <v>D</v>
          </cell>
          <cell r="F143">
            <v>0</v>
          </cell>
          <cell r="G143">
            <v>0</v>
          </cell>
          <cell r="H143">
            <v>146429.66</v>
          </cell>
          <cell r="I143" t="str">
            <v>D</v>
          </cell>
        </row>
        <row r="144">
          <cell r="A144" t="str">
            <v>12.04.01.07</v>
          </cell>
          <cell r="B144" t="str">
            <v>-</v>
          </cell>
          <cell r="C144" t="str">
            <v>(-)Prov.p/Perdas Creditos Fluviomar S/A</v>
          </cell>
          <cell r="D144">
            <v>146429.66</v>
          </cell>
          <cell r="E144" t="str">
            <v>C</v>
          </cell>
          <cell r="F144">
            <v>0</v>
          </cell>
          <cell r="G144">
            <v>0</v>
          </cell>
          <cell r="H144">
            <v>146429.66</v>
          </cell>
          <cell r="I144" t="str">
            <v>C</v>
          </cell>
        </row>
        <row r="145">
          <cell r="A145" t="str">
            <v>12.10.00.00</v>
          </cell>
          <cell r="B145" t="str">
            <v>-</v>
          </cell>
          <cell r="C145" t="str">
            <v>Depositos Judiciais</v>
          </cell>
          <cell r="D145">
            <v>1750229.3</v>
          </cell>
          <cell r="E145" t="str">
            <v>D</v>
          </cell>
          <cell r="F145">
            <v>0</v>
          </cell>
          <cell r="G145">
            <v>4438.51</v>
          </cell>
          <cell r="H145">
            <v>1745790.79</v>
          </cell>
          <cell r="I145" t="str">
            <v>D</v>
          </cell>
        </row>
        <row r="146">
          <cell r="A146" t="str">
            <v>12.10.01.00</v>
          </cell>
          <cell r="B146" t="str">
            <v>-</v>
          </cell>
          <cell r="C146" t="str">
            <v>Depositos Judiciais</v>
          </cell>
          <cell r="D146">
            <v>1750229.3</v>
          </cell>
          <cell r="E146" t="str">
            <v>D</v>
          </cell>
          <cell r="F146">
            <v>0</v>
          </cell>
          <cell r="G146">
            <v>4438.51</v>
          </cell>
          <cell r="H146">
            <v>1745790.79</v>
          </cell>
          <cell r="I146" t="str">
            <v>D</v>
          </cell>
        </row>
        <row r="147">
          <cell r="A147" t="str">
            <v>12.10.01.01</v>
          </cell>
          <cell r="B147" t="str">
            <v>-</v>
          </cell>
          <cell r="C147" t="str">
            <v>Depositos Judiciais</v>
          </cell>
          <cell r="D147">
            <v>1750229.3</v>
          </cell>
          <cell r="E147" t="str">
            <v>D</v>
          </cell>
          <cell r="F147">
            <v>0</v>
          </cell>
          <cell r="G147">
            <v>4438.51</v>
          </cell>
          <cell r="H147">
            <v>1745790.79</v>
          </cell>
          <cell r="I147" t="str">
            <v>D</v>
          </cell>
        </row>
        <row r="148">
          <cell r="A148" t="str">
            <v>12.20.00.00</v>
          </cell>
          <cell r="B148" t="str">
            <v>-</v>
          </cell>
          <cell r="C148" t="str">
            <v>Impostos e Contrib. Recuperaveis</v>
          </cell>
          <cell r="D148">
            <v>14095370.23</v>
          </cell>
          <cell r="E148" t="str">
            <v>D</v>
          </cell>
          <cell r="F148">
            <v>387383.44</v>
          </cell>
          <cell r="G148">
            <v>5737.58</v>
          </cell>
          <cell r="H148">
            <v>14477016.09</v>
          </cell>
          <cell r="I148" t="str">
            <v>D</v>
          </cell>
        </row>
        <row r="149">
          <cell r="A149" t="str">
            <v>12.20.01.00</v>
          </cell>
          <cell r="B149" t="str">
            <v>-</v>
          </cell>
          <cell r="C149" t="str">
            <v>Impostos e Contrib. Recuperaveis</v>
          </cell>
          <cell r="D149">
            <v>12031370.23</v>
          </cell>
          <cell r="E149" t="str">
            <v>D</v>
          </cell>
          <cell r="F149">
            <v>286383.44</v>
          </cell>
          <cell r="G149">
            <v>5737.58</v>
          </cell>
          <cell r="H149">
            <v>12312016.09</v>
          </cell>
          <cell r="I149" t="str">
            <v>D</v>
          </cell>
        </row>
        <row r="150">
          <cell r="A150" t="str">
            <v>12.20.01.02</v>
          </cell>
          <cell r="B150" t="str">
            <v>-</v>
          </cell>
          <cell r="C150" t="str">
            <v>Icms a Recuperar</v>
          </cell>
          <cell r="D150">
            <v>3600000</v>
          </cell>
          <cell r="E150" t="str">
            <v>D</v>
          </cell>
          <cell r="F150">
            <v>0</v>
          </cell>
          <cell r="G150">
            <v>0</v>
          </cell>
          <cell r="H150">
            <v>3600000</v>
          </cell>
          <cell r="I150" t="str">
            <v>D</v>
          </cell>
        </row>
        <row r="151">
          <cell r="A151" t="str">
            <v>12.20.01.15</v>
          </cell>
          <cell r="B151" t="str">
            <v>-</v>
          </cell>
          <cell r="C151" t="str">
            <v>Icms a Recuperar s/Imobilizado</v>
          </cell>
          <cell r="D151">
            <v>2385571.5099999998</v>
          </cell>
          <cell r="E151" t="str">
            <v>D</v>
          </cell>
          <cell r="F151">
            <v>90561.05</v>
          </cell>
          <cell r="G151">
            <v>0</v>
          </cell>
          <cell r="H151">
            <v>2476132.56</v>
          </cell>
          <cell r="I151" t="str">
            <v>D</v>
          </cell>
        </row>
        <row r="152">
          <cell r="A152" t="str">
            <v>12.20.01.16</v>
          </cell>
          <cell r="B152" t="str">
            <v>-</v>
          </cell>
          <cell r="C152" t="str">
            <v>Imp.Renda s/Incl.Temp.a Recup</v>
          </cell>
          <cell r="D152">
            <v>5929768.1399999997</v>
          </cell>
          <cell r="E152" t="str">
            <v>D</v>
          </cell>
          <cell r="F152">
            <v>143987.04999999999</v>
          </cell>
          <cell r="G152">
            <v>0</v>
          </cell>
          <cell r="H152">
            <v>6073755.1900000004</v>
          </cell>
          <cell r="I152" t="str">
            <v>D</v>
          </cell>
        </row>
        <row r="153">
          <cell r="A153" t="str">
            <v>12.20.01.17</v>
          </cell>
          <cell r="B153" t="str">
            <v>-</v>
          </cell>
          <cell r="C153" t="str">
            <v>Cont.Social s/Incl.Temp.a Recuperar</v>
          </cell>
          <cell r="D153">
            <v>2134716.5299999998</v>
          </cell>
          <cell r="E153" t="str">
            <v>D</v>
          </cell>
          <cell r="F153">
            <v>51835.34</v>
          </cell>
          <cell r="G153">
            <v>0</v>
          </cell>
          <cell r="H153">
            <v>2186551.87</v>
          </cell>
          <cell r="I153" t="str">
            <v>D</v>
          </cell>
        </row>
        <row r="154">
          <cell r="A154" t="str">
            <v>12.20.01.19</v>
          </cell>
          <cell r="B154" t="str">
            <v>-</v>
          </cell>
          <cell r="C154" t="str">
            <v>Pis a Compensar Importação Imobilizado</v>
          </cell>
          <cell r="D154">
            <v>2731.62</v>
          </cell>
          <cell r="E154" t="str">
            <v>D</v>
          </cell>
          <cell r="F154">
            <v>0</v>
          </cell>
          <cell r="G154">
            <v>1023.46</v>
          </cell>
          <cell r="H154">
            <v>1708.16</v>
          </cell>
          <cell r="I154" t="str">
            <v>D</v>
          </cell>
        </row>
        <row r="155">
          <cell r="A155" t="str">
            <v>12.20.01.20</v>
          </cell>
          <cell r="B155" t="str">
            <v>-</v>
          </cell>
          <cell r="C155" t="str">
            <v>Cofins a Compensar Importação Imobilizad</v>
          </cell>
          <cell r="D155">
            <v>12582.43</v>
          </cell>
          <cell r="E155" t="str">
            <v>D</v>
          </cell>
          <cell r="F155">
            <v>0</v>
          </cell>
          <cell r="G155">
            <v>4714.12</v>
          </cell>
          <cell r="H155">
            <v>7868.31</v>
          </cell>
          <cell r="I155" t="str">
            <v>D</v>
          </cell>
        </row>
        <row r="156">
          <cell r="A156" t="str">
            <v>12.20.01.22</v>
          </cell>
          <cell r="B156" t="str">
            <v>-</v>
          </cell>
          <cell r="C156" t="str">
            <v>(-)Prov.Perda Icms a Recup.s/Imobilizado</v>
          </cell>
          <cell r="D156">
            <v>2034000</v>
          </cell>
          <cell r="E156" t="str">
            <v>C</v>
          </cell>
          <cell r="F156">
            <v>0</v>
          </cell>
          <cell r="G156">
            <v>0</v>
          </cell>
          <cell r="H156">
            <v>2034000</v>
          </cell>
          <cell r="I156" t="str">
            <v>C</v>
          </cell>
        </row>
        <row r="157">
          <cell r="A157" t="str">
            <v>12.20.05.00</v>
          </cell>
          <cell r="B157" t="str">
            <v>-</v>
          </cell>
          <cell r="C157" t="str">
            <v>Imposto Diferido - Ativo Ambiental</v>
          </cell>
          <cell r="D157">
            <v>2064000</v>
          </cell>
          <cell r="E157" t="str">
            <v>D</v>
          </cell>
          <cell r="F157">
            <v>101000</v>
          </cell>
          <cell r="G157">
            <v>0</v>
          </cell>
          <cell r="H157">
            <v>2165000</v>
          </cell>
          <cell r="I157" t="str">
            <v>D</v>
          </cell>
        </row>
        <row r="158">
          <cell r="A158" t="str">
            <v>12.20.05.01</v>
          </cell>
          <cell r="B158" t="str">
            <v>-</v>
          </cell>
          <cell r="C158" t="str">
            <v>Imposto Diferido - Ativo Ambiental</v>
          </cell>
          <cell r="D158">
            <v>2064000</v>
          </cell>
          <cell r="E158" t="str">
            <v>D</v>
          </cell>
          <cell r="F158">
            <v>101000</v>
          </cell>
          <cell r="G158">
            <v>0</v>
          </cell>
          <cell r="H158">
            <v>2165000</v>
          </cell>
          <cell r="I158" t="str">
            <v>D</v>
          </cell>
        </row>
        <row r="159">
          <cell r="A159" t="str">
            <v>12.21.00.00</v>
          </cell>
          <cell r="B159" t="str">
            <v>-</v>
          </cell>
          <cell r="C159" t="str">
            <v>Prov.p/perda Impostos e Contrib.Recup</v>
          </cell>
          <cell r="D159">
            <v>3600000</v>
          </cell>
          <cell r="E159" t="str">
            <v>C</v>
          </cell>
          <cell r="F159">
            <v>0</v>
          </cell>
          <cell r="G159">
            <v>0</v>
          </cell>
          <cell r="H159">
            <v>3600000</v>
          </cell>
          <cell r="I159" t="str">
            <v>C</v>
          </cell>
        </row>
        <row r="160">
          <cell r="A160" t="str">
            <v>12.21.03.00</v>
          </cell>
          <cell r="B160" t="str">
            <v>-</v>
          </cell>
          <cell r="C160" t="str">
            <v>(-)Prov.p/perda Impostos e Contrib.Recup</v>
          </cell>
          <cell r="D160">
            <v>3600000</v>
          </cell>
          <cell r="E160" t="str">
            <v>C</v>
          </cell>
          <cell r="F160">
            <v>0</v>
          </cell>
          <cell r="G160">
            <v>0</v>
          </cell>
          <cell r="H160">
            <v>3600000</v>
          </cell>
          <cell r="I160" t="str">
            <v>C</v>
          </cell>
        </row>
        <row r="161">
          <cell r="A161" t="str">
            <v>12.21.03.03</v>
          </cell>
          <cell r="B161" t="str">
            <v>-</v>
          </cell>
          <cell r="C161" t="str">
            <v>(-)Prov.p/perda Icms a recuperar</v>
          </cell>
          <cell r="D161">
            <v>3600000</v>
          </cell>
          <cell r="E161" t="str">
            <v>C</v>
          </cell>
          <cell r="F161">
            <v>0</v>
          </cell>
          <cell r="G161">
            <v>0</v>
          </cell>
          <cell r="H161">
            <v>3600000</v>
          </cell>
          <cell r="I161" t="str">
            <v>C</v>
          </cell>
        </row>
        <row r="162">
          <cell r="A162" t="str">
            <v>13.00.00.00</v>
          </cell>
          <cell r="B162" t="str">
            <v>-</v>
          </cell>
          <cell r="C162" t="str">
            <v>Permanente</v>
          </cell>
          <cell r="D162">
            <v>56509185.719999999</v>
          </cell>
          <cell r="E162" t="str">
            <v>D</v>
          </cell>
          <cell r="F162">
            <v>1237040.0900000001</v>
          </cell>
          <cell r="G162">
            <v>1366300.47</v>
          </cell>
          <cell r="H162">
            <v>56379925.340000004</v>
          </cell>
          <cell r="I162" t="str">
            <v>D</v>
          </cell>
        </row>
        <row r="163">
          <cell r="A163" t="str">
            <v>13.01.00.00</v>
          </cell>
          <cell r="B163" t="str">
            <v>-</v>
          </cell>
          <cell r="C163" t="str">
            <v>Investimentos</v>
          </cell>
          <cell r="D163">
            <v>34611.629999999997</v>
          </cell>
          <cell r="E163" t="str">
            <v>D</v>
          </cell>
          <cell r="F163">
            <v>0</v>
          </cell>
          <cell r="G163">
            <v>353.48</v>
          </cell>
          <cell r="H163">
            <v>34258.15</v>
          </cell>
          <cell r="I163" t="str">
            <v>D</v>
          </cell>
        </row>
        <row r="164">
          <cell r="A164" t="str">
            <v>13.01.01.00</v>
          </cell>
          <cell r="B164" t="str">
            <v>-</v>
          </cell>
          <cell r="C164" t="str">
            <v>Sociedades Controladas</v>
          </cell>
          <cell r="D164">
            <v>1030.68</v>
          </cell>
          <cell r="E164" t="str">
            <v>D</v>
          </cell>
          <cell r="F164">
            <v>0</v>
          </cell>
          <cell r="G164">
            <v>353.48</v>
          </cell>
          <cell r="H164">
            <v>677.2</v>
          </cell>
          <cell r="I164" t="str">
            <v>D</v>
          </cell>
        </row>
        <row r="165">
          <cell r="A165" t="str">
            <v>13.01.01.01</v>
          </cell>
          <cell r="B165" t="str">
            <v>-</v>
          </cell>
          <cell r="C165" t="str">
            <v>Invest.Soc.Controladas</v>
          </cell>
          <cell r="D165">
            <v>1030.68</v>
          </cell>
          <cell r="E165" t="str">
            <v>D</v>
          </cell>
          <cell r="F165">
            <v>0</v>
          </cell>
          <cell r="G165">
            <v>353.48</v>
          </cell>
          <cell r="H165">
            <v>677.2</v>
          </cell>
          <cell r="I165" t="str">
            <v>D</v>
          </cell>
        </row>
        <row r="166">
          <cell r="A166" t="str">
            <v>13.01.06.00</v>
          </cell>
          <cell r="B166" t="str">
            <v>-</v>
          </cell>
          <cell r="C166" t="str">
            <v>Sociedade Controladas - Ipc/Btn</v>
          </cell>
          <cell r="D166">
            <v>3338.33</v>
          </cell>
          <cell r="E166" t="str">
            <v>D</v>
          </cell>
          <cell r="F166">
            <v>0</v>
          </cell>
          <cell r="G166">
            <v>0</v>
          </cell>
          <cell r="H166">
            <v>3338.33</v>
          </cell>
          <cell r="I166" t="str">
            <v>D</v>
          </cell>
        </row>
        <row r="168">
          <cell r="A168" t="str">
            <v>-----------</v>
          </cell>
          <cell r="B168" t="str">
            <v>--</v>
          </cell>
          <cell r="C168" t="str">
            <v>-------------------------------------------------------------------</v>
          </cell>
          <cell r="D168" t="str">
            <v>-------------------</v>
          </cell>
          <cell r="E168" t="str">
            <v>-</v>
          </cell>
          <cell r="F168" t="str">
            <v>-------------------</v>
          </cell>
          <cell r="G168" t="e">
            <v>#NAME?</v>
          </cell>
          <cell r="H168" t="str">
            <v>07AB - 1.00.01.068</v>
          </cell>
        </row>
        <row r="169">
          <cell r="A169" t="str">
            <v>_x000C_----------</v>
          </cell>
          <cell r="B169" t="str">
            <v>--</v>
          </cell>
          <cell r="C169" t="str">
            <v>-------------------------------------------------------------------</v>
          </cell>
          <cell r="D169" t="str">
            <v>-------------------</v>
          </cell>
          <cell r="E169" t="str">
            <v>-</v>
          </cell>
          <cell r="F169" t="str">
            <v>-------------------</v>
          </cell>
          <cell r="G169" t="str">
            <v>-------------------</v>
          </cell>
          <cell r="H169" t="str">
            <v>------ Página:</v>
          </cell>
        </row>
        <row r="170">
          <cell r="A170" t="str">
            <v>Urucum Mine</v>
          </cell>
          <cell r="B170" t="str">
            <v>ra</v>
          </cell>
          <cell r="C170" t="str">
            <v>ção S.A</v>
          </cell>
          <cell r="H170" t="str">
            <v>Balancete</v>
          </cell>
        </row>
        <row r="171">
          <cell r="A171" t="str">
            <v>Período: 01</v>
          </cell>
          <cell r="B171" t="str">
            <v>/0</v>
          </cell>
          <cell r="C171" t="str">
            <v>6/2008 A 30/06/2008 -----------------------------------------------</v>
          </cell>
          <cell r="D171" t="str">
            <v>-------------------</v>
          </cell>
          <cell r="E171" t="str">
            <v>-</v>
          </cell>
          <cell r="F171" t="str">
            <v>-------------------</v>
          </cell>
          <cell r="G171" t="str">
            <v>-------------------</v>
          </cell>
          <cell r="H171" t="str">
            <v>02/07/2008 - 18:2</v>
          </cell>
          <cell r="I171">
            <v>4</v>
          </cell>
        </row>
        <row r="173">
          <cell r="A173" t="str">
            <v>Título</v>
          </cell>
          <cell r="D173" t="str">
            <v>Saldo Inicial</v>
          </cell>
          <cell r="F173" t="str">
            <v>Débito</v>
          </cell>
          <cell r="G173" t="str">
            <v>Crédito</v>
          </cell>
          <cell r="H173" t="str">
            <v>Saldo Final</v>
          </cell>
        </row>
        <row r="174">
          <cell r="A174" t="str">
            <v>-----------</v>
          </cell>
          <cell r="B174" t="str">
            <v>--</v>
          </cell>
          <cell r="C174" t="str">
            <v>-------------------------------------------------------------------</v>
          </cell>
          <cell r="D174" t="str">
            <v>-----------------</v>
          </cell>
          <cell r="F174" t="str">
            <v>------------------</v>
          </cell>
          <cell r="G174" t="str">
            <v>------------------</v>
          </cell>
          <cell r="H174" t="str">
            <v>-----------------</v>
          </cell>
        </row>
        <row r="175">
          <cell r="A175" t="str">
            <v>13.01.06.01</v>
          </cell>
          <cell r="B175" t="str">
            <v>-</v>
          </cell>
          <cell r="C175" t="str">
            <v>Inv.Soc.Contr.Ipc/Btn</v>
          </cell>
          <cell r="D175">
            <v>3338.33</v>
          </cell>
          <cell r="E175" t="str">
            <v>D</v>
          </cell>
          <cell r="F175">
            <v>0</v>
          </cell>
          <cell r="G175">
            <v>0</v>
          </cell>
          <cell r="H175">
            <v>3338.33</v>
          </cell>
          <cell r="I175" t="str">
            <v>D</v>
          </cell>
        </row>
        <row r="176">
          <cell r="A176" t="str">
            <v>13.01.12.00</v>
          </cell>
          <cell r="B176" t="str">
            <v>-</v>
          </cell>
          <cell r="C176" t="str">
            <v>Agio / Desagio dos Investimentos</v>
          </cell>
          <cell r="D176">
            <v>0</v>
          </cell>
          <cell r="F176">
            <v>0</v>
          </cell>
          <cell r="G176">
            <v>0</v>
          </cell>
          <cell r="H176">
            <v>0</v>
          </cell>
        </row>
        <row r="177">
          <cell r="A177" t="str">
            <v>13.01.12.01</v>
          </cell>
          <cell r="B177" t="str">
            <v>-</v>
          </cell>
          <cell r="C177" t="str">
            <v>Agio/Desagio Invest-Cpfl</v>
          </cell>
          <cell r="D177">
            <v>304235.36</v>
          </cell>
          <cell r="E177" t="str">
            <v>D</v>
          </cell>
          <cell r="F177">
            <v>0</v>
          </cell>
          <cell r="G177">
            <v>0</v>
          </cell>
          <cell r="H177">
            <v>304235.36</v>
          </cell>
          <cell r="I177" t="str">
            <v>D</v>
          </cell>
        </row>
        <row r="178">
          <cell r="A178" t="str">
            <v>13.01.12.02</v>
          </cell>
          <cell r="B178" t="str">
            <v>-</v>
          </cell>
          <cell r="C178" t="str">
            <v>(-)Amortizacao de Agio</v>
          </cell>
          <cell r="D178">
            <v>304235.36</v>
          </cell>
          <cell r="E178" t="str">
            <v>C</v>
          </cell>
          <cell r="F178">
            <v>0</v>
          </cell>
          <cell r="G178">
            <v>0</v>
          </cell>
          <cell r="H178">
            <v>304235.36</v>
          </cell>
          <cell r="I178" t="str">
            <v>C</v>
          </cell>
        </row>
        <row r="179">
          <cell r="A179" t="str">
            <v>13.01.18.00</v>
          </cell>
          <cell r="B179" t="str">
            <v>-</v>
          </cell>
          <cell r="C179" t="str">
            <v>Agio/Desag dos Investim. Ipc/Btn</v>
          </cell>
          <cell r="D179">
            <v>0</v>
          </cell>
          <cell r="F179">
            <v>0</v>
          </cell>
          <cell r="G179">
            <v>0</v>
          </cell>
          <cell r="H179">
            <v>0</v>
          </cell>
        </row>
        <row r="180">
          <cell r="A180" t="str">
            <v>13.01.18.01</v>
          </cell>
          <cell r="B180" t="str">
            <v>-</v>
          </cell>
          <cell r="C180" t="str">
            <v>Cia Paulista Agio/Desag Ipc/Btn</v>
          </cell>
          <cell r="D180">
            <v>305674.81</v>
          </cell>
          <cell r="E180" t="str">
            <v>D</v>
          </cell>
          <cell r="F180">
            <v>0</v>
          </cell>
          <cell r="G180">
            <v>0</v>
          </cell>
          <cell r="H180">
            <v>305674.81</v>
          </cell>
          <cell r="I180" t="str">
            <v>D</v>
          </cell>
        </row>
        <row r="181">
          <cell r="A181" t="str">
            <v>13.01.18.02</v>
          </cell>
          <cell r="B181" t="str">
            <v>-</v>
          </cell>
          <cell r="C181" t="str">
            <v>(-) Amortizacao de Agio Ipc/Btn</v>
          </cell>
          <cell r="D181">
            <v>305674.81</v>
          </cell>
          <cell r="E181" t="str">
            <v>C</v>
          </cell>
          <cell r="F181">
            <v>0</v>
          </cell>
          <cell r="G181">
            <v>0</v>
          </cell>
          <cell r="H181">
            <v>305674.81</v>
          </cell>
          <cell r="I181" t="str">
            <v>C</v>
          </cell>
        </row>
        <row r="182">
          <cell r="A182" t="str">
            <v>13.01.30.00</v>
          </cell>
          <cell r="B182" t="str">
            <v>-</v>
          </cell>
          <cell r="C182" t="str">
            <v>Investim. em Outras Companhias</v>
          </cell>
          <cell r="D182">
            <v>20700.2</v>
          </cell>
          <cell r="E182" t="str">
            <v>D</v>
          </cell>
          <cell r="F182">
            <v>0</v>
          </cell>
          <cell r="G182">
            <v>0</v>
          </cell>
          <cell r="H182">
            <v>20700.2</v>
          </cell>
          <cell r="I182" t="str">
            <v>D</v>
          </cell>
        </row>
        <row r="183">
          <cell r="A183" t="str">
            <v>13.01.30.01</v>
          </cell>
          <cell r="B183" t="str">
            <v>-</v>
          </cell>
          <cell r="C183" t="str">
            <v>Investim. em Outras Companhias</v>
          </cell>
          <cell r="D183">
            <v>20700.2</v>
          </cell>
          <cell r="E183" t="str">
            <v>D</v>
          </cell>
          <cell r="F183">
            <v>0</v>
          </cell>
          <cell r="G183">
            <v>0</v>
          </cell>
          <cell r="H183">
            <v>20700.2</v>
          </cell>
          <cell r="I183" t="str">
            <v>D</v>
          </cell>
        </row>
        <row r="184">
          <cell r="A184" t="str">
            <v>13.01.36.00</v>
          </cell>
          <cell r="B184" t="str">
            <v>-</v>
          </cell>
          <cell r="C184" t="str">
            <v>Investim. em Outras Cias Ipc/Btn</v>
          </cell>
          <cell r="D184">
            <v>8639.68</v>
          </cell>
          <cell r="E184" t="str">
            <v>D</v>
          </cell>
          <cell r="F184">
            <v>0</v>
          </cell>
          <cell r="G184">
            <v>0</v>
          </cell>
          <cell r="H184">
            <v>8639.68</v>
          </cell>
          <cell r="I184" t="str">
            <v>D</v>
          </cell>
        </row>
        <row r="185">
          <cell r="A185" t="str">
            <v>13.01.36.01</v>
          </cell>
          <cell r="B185" t="str">
            <v>-</v>
          </cell>
          <cell r="C185" t="str">
            <v>Em outras Companhias Ipc/Btn</v>
          </cell>
          <cell r="D185">
            <v>8639.68</v>
          </cell>
          <cell r="E185" t="str">
            <v>D</v>
          </cell>
          <cell r="F185">
            <v>0</v>
          </cell>
          <cell r="G185">
            <v>0</v>
          </cell>
          <cell r="H185">
            <v>8639.68</v>
          </cell>
          <cell r="I185" t="str">
            <v>D</v>
          </cell>
        </row>
        <row r="186">
          <cell r="A186" t="str">
            <v>13.01.42.00</v>
          </cell>
          <cell r="B186" t="str">
            <v>-</v>
          </cell>
          <cell r="C186" t="str">
            <v>Aplicacao p/Incentivos Fiscais</v>
          </cell>
          <cell r="D186">
            <v>450.5</v>
          </cell>
          <cell r="E186" t="str">
            <v>D</v>
          </cell>
          <cell r="F186">
            <v>0</v>
          </cell>
          <cell r="G186">
            <v>0</v>
          </cell>
          <cell r="H186">
            <v>450.5</v>
          </cell>
          <cell r="I186" t="str">
            <v>D</v>
          </cell>
        </row>
        <row r="187">
          <cell r="A187" t="str">
            <v>13.01.42.01</v>
          </cell>
          <cell r="B187" t="str">
            <v>-</v>
          </cell>
          <cell r="C187" t="str">
            <v>Aplic Incent Fiscais</v>
          </cell>
          <cell r="D187">
            <v>450.5</v>
          </cell>
          <cell r="E187" t="str">
            <v>D</v>
          </cell>
          <cell r="F187">
            <v>0</v>
          </cell>
          <cell r="G187">
            <v>0</v>
          </cell>
          <cell r="H187">
            <v>450.5</v>
          </cell>
          <cell r="I187" t="str">
            <v>D</v>
          </cell>
        </row>
        <row r="188">
          <cell r="A188" t="str">
            <v>13.01.48.00</v>
          </cell>
          <cell r="B188" t="str">
            <v>-</v>
          </cell>
          <cell r="C188" t="str">
            <v>Aplic. p/Incent. Fiscais Ipc/Btn</v>
          </cell>
          <cell r="D188">
            <v>452.24</v>
          </cell>
          <cell r="E188" t="str">
            <v>D</v>
          </cell>
          <cell r="F188">
            <v>0</v>
          </cell>
          <cell r="G188">
            <v>0</v>
          </cell>
          <cell r="H188">
            <v>452.24</v>
          </cell>
          <cell r="I188" t="str">
            <v>D</v>
          </cell>
        </row>
        <row r="189">
          <cell r="A189" t="str">
            <v>13.01.48.01</v>
          </cell>
          <cell r="B189" t="str">
            <v>-</v>
          </cell>
          <cell r="C189" t="str">
            <v>Apl.Inc.Fiscais Ipc/Btn</v>
          </cell>
          <cell r="D189">
            <v>452.24</v>
          </cell>
          <cell r="E189" t="str">
            <v>D</v>
          </cell>
          <cell r="F189">
            <v>0</v>
          </cell>
          <cell r="G189">
            <v>0</v>
          </cell>
          <cell r="H189">
            <v>452.24</v>
          </cell>
          <cell r="I189" t="str">
            <v>D</v>
          </cell>
        </row>
        <row r="190">
          <cell r="A190" t="str">
            <v>13.10.00.00</v>
          </cell>
          <cell r="B190" t="str">
            <v>-</v>
          </cell>
          <cell r="C190" t="str">
            <v>Imobilizado</v>
          </cell>
          <cell r="D190">
            <v>56474574.090000004</v>
          </cell>
          <cell r="E190" t="str">
            <v>D</v>
          </cell>
          <cell r="F190">
            <v>1237040.0900000001</v>
          </cell>
          <cell r="G190">
            <v>1365946.99</v>
          </cell>
          <cell r="H190">
            <v>56345667.189999998</v>
          </cell>
          <cell r="I190" t="str">
            <v>D</v>
          </cell>
        </row>
        <row r="191">
          <cell r="A191" t="str">
            <v>13.10.01.00</v>
          </cell>
          <cell r="B191" t="str">
            <v>-</v>
          </cell>
          <cell r="C191" t="str">
            <v>Custo Corrigido</v>
          </cell>
          <cell r="D191">
            <v>76228372.030000001</v>
          </cell>
          <cell r="E191" t="str">
            <v>D</v>
          </cell>
          <cell r="F191">
            <v>839554.37</v>
          </cell>
          <cell r="G191">
            <v>621499.71</v>
          </cell>
          <cell r="H191">
            <v>76446426.689999998</v>
          </cell>
          <cell r="I191" t="str">
            <v>D</v>
          </cell>
        </row>
        <row r="192">
          <cell r="A192" t="str">
            <v>13.10.01.01</v>
          </cell>
          <cell r="B192" t="str">
            <v>-</v>
          </cell>
          <cell r="C192" t="str">
            <v>Terrenos e Glebas</v>
          </cell>
          <cell r="D192">
            <v>1955535.56</v>
          </cell>
          <cell r="E192" t="str">
            <v>D</v>
          </cell>
          <cell r="F192">
            <v>0</v>
          </cell>
          <cell r="G192">
            <v>0</v>
          </cell>
          <cell r="H192">
            <v>1955535.56</v>
          </cell>
          <cell r="I192" t="str">
            <v>D</v>
          </cell>
        </row>
        <row r="193">
          <cell r="A193" t="str">
            <v>13.10.01.02</v>
          </cell>
          <cell r="B193" t="str">
            <v>-</v>
          </cell>
          <cell r="C193" t="str">
            <v>Edificacoes</v>
          </cell>
          <cell r="D193">
            <v>4648692.5199999996</v>
          </cell>
          <cell r="E193" t="str">
            <v>D</v>
          </cell>
          <cell r="F193">
            <v>0</v>
          </cell>
          <cell r="G193">
            <v>0</v>
          </cell>
          <cell r="H193">
            <v>4648692.5199999996</v>
          </cell>
          <cell r="I193" t="str">
            <v>D</v>
          </cell>
        </row>
        <row r="194">
          <cell r="A194" t="str">
            <v>13.10.01.03</v>
          </cell>
          <cell r="B194" t="str">
            <v>-</v>
          </cell>
          <cell r="C194" t="str">
            <v>Instalacoes</v>
          </cell>
          <cell r="D194">
            <v>7873554.8700000001</v>
          </cell>
          <cell r="E194" t="str">
            <v>D</v>
          </cell>
          <cell r="F194">
            <v>0</v>
          </cell>
          <cell r="G194">
            <v>0</v>
          </cell>
          <cell r="H194">
            <v>7873554.8700000001</v>
          </cell>
          <cell r="I194" t="str">
            <v>D</v>
          </cell>
        </row>
        <row r="195">
          <cell r="A195" t="str">
            <v>13.10.01.04</v>
          </cell>
          <cell r="B195" t="str">
            <v>-</v>
          </cell>
          <cell r="C195" t="str">
            <v>Maquinas e Equipamentos</v>
          </cell>
          <cell r="D195">
            <v>33311785.66</v>
          </cell>
          <cell r="E195" t="str">
            <v>D</v>
          </cell>
          <cell r="F195">
            <v>95808.79</v>
          </cell>
          <cell r="G195">
            <v>0</v>
          </cell>
          <cell r="H195">
            <v>33407594.449999999</v>
          </cell>
          <cell r="I195" t="str">
            <v>D</v>
          </cell>
        </row>
        <row r="196">
          <cell r="A196" t="str">
            <v>13.10.01.05</v>
          </cell>
          <cell r="B196" t="str">
            <v>-</v>
          </cell>
          <cell r="C196" t="str">
            <v>Hardware - Equipamentos</v>
          </cell>
          <cell r="D196">
            <v>1075217.8899999999</v>
          </cell>
          <cell r="E196" t="str">
            <v>D</v>
          </cell>
          <cell r="F196">
            <v>0</v>
          </cell>
          <cell r="G196">
            <v>0</v>
          </cell>
          <cell r="H196">
            <v>1075217.8899999999</v>
          </cell>
          <cell r="I196" t="str">
            <v>D</v>
          </cell>
        </row>
        <row r="197">
          <cell r="A197" t="str">
            <v>13.10.01.06</v>
          </cell>
          <cell r="B197" t="str">
            <v>-</v>
          </cell>
          <cell r="C197" t="str">
            <v>Software - Programas e Sistemas</v>
          </cell>
          <cell r="D197">
            <v>855750.17</v>
          </cell>
          <cell r="E197" t="str">
            <v>D</v>
          </cell>
          <cell r="F197">
            <v>0</v>
          </cell>
          <cell r="G197">
            <v>0</v>
          </cell>
          <cell r="H197">
            <v>855750.17</v>
          </cell>
          <cell r="I197" t="str">
            <v>D</v>
          </cell>
        </row>
        <row r="198">
          <cell r="A198" t="str">
            <v>13.10.01.07</v>
          </cell>
          <cell r="B198" t="str">
            <v>-</v>
          </cell>
          <cell r="C198" t="str">
            <v>Moveis e Utensilios</v>
          </cell>
          <cell r="D198">
            <v>2150197.46</v>
          </cell>
          <cell r="E198" t="str">
            <v>D</v>
          </cell>
          <cell r="F198">
            <v>0</v>
          </cell>
          <cell r="G198">
            <v>0</v>
          </cell>
          <cell r="H198">
            <v>2150197.46</v>
          </cell>
          <cell r="I198" t="str">
            <v>D</v>
          </cell>
        </row>
        <row r="199">
          <cell r="A199" t="str">
            <v>13.10.01.09</v>
          </cell>
          <cell r="B199" t="str">
            <v>-</v>
          </cell>
          <cell r="C199" t="str">
            <v>Veiculos</v>
          </cell>
          <cell r="D199">
            <v>735879.05</v>
          </cell>
          <cell r="E199" t="str">
            <v>D</v>
          </cell>
          <cell r="F199">
            <v>0</v>
          </cell>
          <cell r="G199">
            <v>0</v>
          </cell>
          <cell r="H199">
            <v>735879.05</v>
          </cell>
          <cell r="I199" t="str">
            <v>D</v>
          </cell>
        </row>
        <row r="200">
          <cell r="A200" t="str">
            <v>13.10.01.11</v>
          </cell>
          <cell r="B200" t="str">
            <v>-</v>
          </cell>
          <cell r="C200" t="str">
            <v>Ferramentas e Acessorios</v>
          </cell>
          <cell r="D200">
            <v>368049.66</v>
          </cell>
          <cell r="E200" t="str">
            <v>D</v>
          </cell>
          <cell r="F200">
            <v>0</v>
          </cell>
          <cell r="G200">
            <v>0</v>
          </cell>
          <cell r="H200">
            <v>368049.66</v>
          </cell>
          <cell r="I200" t="str">
            <v>D</v>
          </cell>
        </row>
        <row r="201">
          <cell r="A201" t="str">
            <v>13.10.01.17</v>
          </cell>
          <cell r="B201" t="str">
            <v>-</v>
          </cell>
          <cell r="C201" t="str">
            <v>Jazidas</v>
          </cell>
          <cell r="D201">
            <v>19376102.57</v>
          </cell>
          <cell r="E201" t="str">
            <v>D</v>
          </cell>
          <cell r="F201">
            <v>0</v>
          </cell>
          <cell r="G201">
            <v>0</v>
          </cell>
          <cell r="H201">
            <v>19376102.57</v>
          </cell>
          <cell r="I201" t="str">
            <v>D</v>
          </cell>
        </row>
        <row r="202">
          <cell r="A202" t="str">
            <v>13.10.01.20</v>
          </cell>
          <cell r="B202" t="str">
            <v>-</v>
          </cell>
          <cell r="C202" t="str">
            <v>Transit. Permanente Aquisicao</v>
          </cell>
          <cell r="D202">
            <v>0</v>
          </cell>
          <cell r="F202">
            <v>487341.88</v>
          </cell>
          <cell r="G202">
            <v>493253.85</v>
          </cell>
          <cell r="H202">
            <v>5911.97</v>
          </cell>
          <cell r="I202" t="str">
            <v>C</v>
          </cell>
        </row>
        <row r="203">
          <cell r="A203" t="str">
            <v>13.10.01.26</v>
          </cell>
          <cell r="B203" t="str">
            <v>-</v>
          </cell>
          <cell r="C203" t="str">
            <v>Transit. Reclassific Imobilizado</v>
          </cell>
          <cell r="D203">
            <v>0</v>
          </cell>
          <cell r="F203">
            <v>128201.85</v>
          </cell>
          <cell r="G203">
            <v>128201.85</v>
          </cell>
          <cell r="H203">
            <v>0</v>
          </cell>
        </row>
        <row r="204">
          <cell r="A204" t="str">
            <v>13.10.01.29</v>
          </cell>
          <cell r="B204" t="str">
            <v>-</v>
          </cell>
          <cell r="C204" t="str">
            <v>Ativo Imobilizado a Classificar</v>
          </cell>
          <cell r="D204">
            <v>44.01</v>
          </cell>
          <cell r="E204" t="str">
            <v>D</v>
          </cell>
          <cell r="F204">
            <v>0</v>
          </cell>
          <cell r="G204">
            <v>44.01</v>
          </cell>
          <cell r="H204">
            <v>0</v>
          </cell>
        </row>
        <row r="205">
          <cell r="A205" t="str">
            <v>13.10.01.31</v>
          </cell>
          <cell r="B205" t="str">
            <v>-</v>
          </cell>
          <cell r="C205" t="str">
            <v>Benfeitoria Propried de Terceiros</v>
          </cell>
          <cell r="D205">
            <v>3877562.61</v>
          </cell>
          <cell r="E205" t="str">
            <v>D</v>
          </cell>
          <cell r="F205">
            <v>128201.85</v>
          </cell>
          <cell r="G205">
            <v>0</v>
          </cell>
          <cell r="H205">
            <v>4005764.46</v>
          </cell>
          <cell r="I205" t="str">
            <v>D</v>
          </cell>
        </row>
        <row r="206">
          <cell r="A206" t="str">
            <v>13.10.05.00</v>
          </cell>
          <cell r="B206" t="str">
            <v>-</v>
          </cell>
          <cell r="C206" t="str">
            <v>Imobilizado em Curso</v>
          </cell>
          <cell r="D206">
            <v>1281006.3500000001</v>
          </cell>
          <cell r="E206" t="str">
            <v>D</v>
          </cell>
          <cell r="F206">
            <v>397445.06</v>
          </cell>
          <cell r="G206">
            <v>128201.85</v>
          </cell>
          <cell r="H206">
            <v>1550249.56</v>
          </cell>
          <cell r="I206" t="str">
            <v>D</v>
          </cell>
        </row>
        <row r="207">
          <cell r="A207" t="str">
            <v>13.10.05.01</v>
          </cell>
          <cell r="B207" t="str">
            <v>-</v>
          </cell>
          <cell r="C207" t="str">
            <v>Imobilizado em Curso</v>
          </cell>
          <cell r="D207">
            <v>1281006.3500000001</v>
          </cell>
          <cell r="E207" t="str">
            <v>D</v>
          </cell>
          <cell r="F207">
            <v>397445.06</v>
          </cell>
          <cell r="G207">
            <v>128201.85</v>
          </cell>
          <cell r="H207">
            <v>1550249.56</v>
          </cell>
          <cell r="I207" t="str">
            <v>D</v>
          </cell>
        </row>
        <row r="208">
          <cell r="A208" t="str">
            <v>13.10.07.00</v>
          </cell>
          <cell r="B208" t="str">
            <v>-</v>
          </cell>
          <cell r="C208" t="str">
            <v>Provisao para Perdas</v>
          </cell>
          <cell r="D208">
            <v>759262.41</v>
          </cell>
          <cell r="E208" t="str">
            <v>C</v>
          </cell>
          <cell r="F208">
            <v>0</v>
          </cell>
          <cell r="G208">
            <v>0</v>
          </cell>
          <cell r="H208">
            <v>759262.41</v>
          </cell>
          <cell r="I208" t="str">
            <v>C</v>
          </cell>
        </row>
        <row r="209">
          <cell r="A209" t="str">
            <v>13.10.07.05</v>
          </cell>
          <cell r="B209" t="str">
            <v>-</v>
          </cell>
          <cell r="C209" t="str">
            <v>(-) Prov.Perdas Jazidas</v>
          </cell>
          <cell r="D209">
            <v>759262.41</v>
          </cell>
          <cell r="E209" t="str">
            <v>C</v>
          </cell>
          <cell r="F209">
            <v>0</v>
          </cell>
          <cell r="G209">
            <v>0</v>
          </cell>
          <cell r="H209">
            <v>759262.41</v>
          </cell>
          <cell r="I209" t="str">
            <v>C</v>
          </cell>
        </row>
        <row r="210">
          <cell r="A210" t="str">
            <v>13.10.15.00</v>
          </cell>
          <cell r="B210" t="str">
            <v>-</v>
          </cell>
          <cell r="C210" t="str">
            <v>Correcao Monetaria Especial</v>
          </cell>
          <cell r="D210">
            <v>22461848.649999999</v>
          </cell>
          <cell r="E210" t="str">
            <v>D</v>
          </cell>
          <cell r="F210">
            <v>0</v>
          </cell>
          <cell r="G210">
            <v>0</v>
          </cell>
          <cell r="H210">
            <v>22461848.649999999</v>
          </cell>
          <cell r="I210" t="str">
            <v>D</v>
          </cell>
        </row>
        <row r="211">
          <cell r="A211" t="str">
            <v>13.10.15.01</v>
          </cell>
          <cell r="B211" t="str">
            <v>-</v>
          </cell>
          <cell r="C211" t="str">
            <v>C.M.Espec-Terrenos e Glebas</v>
          </cell>
          <cell r="D211">
            <v>4681.78</v>
          </cell>
          <cell r="E211" t="str">
            <v>D</v>
          </cell>
          <cell r="F211">
            <v>0</v>
          </cell>
          <cell r="G211">
            <v>0</v>
          </cell>
          <cell r="H211">
            <v>4681.78</v>
          </cell>
          <cell r="I211" t="str">
            <v>D</v>
          </cell>
        </row>
        <row r="212">
          <cell r="A212" t="str">
            <v>13.10.15.02</v>
          </cell>
          <cell r="B212" t="str">
            <v>-</v>
          </cell>
          <cell r="C212" t="str">
            <v>C.M.Espec-Edificacoes</v>
          </cell>
          <cell r="D212">
            <v>84305.15</v>
          </cell>
          <cell r="E212" t="str">
            <v>D</v>
          </cell>
          <cell r="F212">
            <v>0</v>
          </cell>
          <cell r="G212">
            <v>0</v>
          </cell>
          <cell r="H212">
            <v>84305.15</v>
          </cell>
          <cell r="I212" t="str">
            <v>D</v>
          </cell>
        </row>
        <row r="213">
          <cell r="A213" t="str">
            <v>13.10.15.03</v>
          </cell>
          <cell r="B213" t="str">
            <v>-</v>
          </cell>
          <cell r="C213" t="str">
            <v>C.M.Espec-Instalacoes</v>
          </cell>
          <cell r="D213">
            <v>50011.4</v>
          </cell>
          <cell r="E213" t="str">
            <v>D</v>
          </cell>
          <cell r="F213">
            <v>0</v>
          </cell>
          <cell r="G213">
            <v>0</v>
          </cell>
          <cell r="H213">
            <v>50011.4</v>
          </cell>
          <cell r="I213" t="str">
            <v>D</v>
          </cell>
        </row>
        <row r="214">
          <cell r="A214" t="str">
            <v>13.10.15.04</v>
          </cell>
          <cell r="B214" t="str">
            <v>-</v>
          </cell>
          <cell r="C214" t="str">
            <v>C.M.Espec-Maquinas/Equipamentos</v>
          </cell>
          <cell r="D214">
            <v>368175.69</v>
          </cell>
          <cell r="E214" t="str">
            <v>D</v>
          </cell>
          <cell r="F214">
            <v>0</v>
          </cell>
          <cell r="G214">
            <v>0</v>
          </cell>
          <cell r="H214">
            <v>368175.69</v>
          </cell>
          <cell r="I214" t="str">
            <v>D</v>
          </cell>
        </row>
        <row r="215">
          <cell r="A215" t="str">
            <v>13.10.15.07</v>
          </cell>
          <cell r="B215" t="str">
            <v>-</v>
          </cell>
          <cell r="C215" t="str">
            <v>C.M.Espec-Moveis e Utensilios</v>
          </cell>
          <cell r="D215">
            <v>60562.97</v>
          </cell>
          <cell r="E215" t="str">
            <v>D</v>
          </cell>
          <cell r="F215">
            <v>0</v>
          </cell>
          <cell r="G215">
            <v>0</v>
          </cell>
          <cell r="H215">
            <v>60562.97</v>
          </cell>
          <cell r="I215" t="str">
            <v>D</v>
          </cell>
        </row>
        <row r="216">
          <cell r="A216" t="str">
            <v>13.10.15.11</v>
          </cell>
          <cell r="B216" t="str">
            <v>-</v>
          </cell>
          <cell r="C216" t="str">
            <v>C.M.Espec-Ferramentas/Acessorios</v>
          </cell>
          <cell r="D216">
            <v>163.86</v>
          </cell>
          <cell r="E216" t="str">
            <v>D</v>
          </cell>
          <cell r="F216">
            <v>0</v>
          </cell>
          <cell r="G216">
            <v>0</v>
          </cell>
          <cell r="H216">
            <v>163.86</v>
          </cell>
          <cell r="I216" t="str">
            <v>D</v>
          </cell>
        </row>
        <row r="217">
          <cell r="A217" t="str">
            <v>13.10.15.17</v>
          </cell>
          <cell r="B217" t="str">
            <v>-</v>
          </cell>
          <cell r="C217" t="str">
            <v>C.M.Espec-Jazidas</v>
          </cell>
          <cell r="D217">
            <v>21893947.800000001</v>
          </cell>
          <cell r="E217" t="str">
            <v>D</v>
          </cell>
          <cell r="F217">
            <v>0</v>
          </cell>
          <cell r="G217">
            <v>0</v>
          </cell>
          <cell r="H217">
            <v>21893947.800000001</v>
          </cell>
          <cell r="I217" t="str">
            <v>D</v>
          </cell>
        </row>
        <row r="218">
          <cell r="A218" t="str">
            <v>13.10.17.00</v>
          </cell>
          <cell r="B218" t="str">
            <v>-</v>
          </cell>
          <cell r="C218" t="str">
            <v>C.M.Espec-Prov p/Perdas Imobiliz</v>
          </cell>
          <cell r="D218">
            <v>1471374.68</v>
          </cell>
          <cell r="E218" t="str">
            <v>C</v>
          </cell>
          <cell r="F218">
            <v>0</v>
          </cell>
          <cell r="G218">
            <v>0</v>
          </cell>
          <cell r="H218">
            <v>1471374.68</v>
          </cell>
          <cell r="I218" t="str">
            <v>C</v>
          </cell>
        </row>
        <row r="219">
          <cell r="A219" t="str">
            <v>13.10.17.05</v>
          </cell>
          <cell r="B219" t="str">
            <v>-</v>
          </cell>
          <cell r="C219" t="str">
            <v>(-)C.M.Espec-Prov Perdas Jazidas</v>
          </cell>
          <cell r="D219">
            <v>1471374.68</v>
          </cell>
          <cell r="E219" t="str">
            <v>C</v>
          </cell>
          <cell r="F219">
            <v>0</v>
          </cell>
          <cell r="G219">
            <v>0</v>
          </cell>
          <cell r="H219">
            <v>1471374.68</v>
          </cell>
          <cell r="I219" t="str">
            <v>C</v>
          </cell>
        </row>
        <row r="220">
          <cell r="A220" t="str">
            <v>13.10.20.00</v>
          </cell>
          <cell r="B220" t="str">
            <v>-</v>
          </cell>
          <cell r="C220" t="str">
            <v>Custo Corrigido Ipc / Btn</v>
          </cell>
          <cell r="D220">
            <v>10821819.890000001</v>
          </cell>
          <cell r="E220" t="str">
            <v>D</v>
          </cell>
          <cell r="F220">
            <v>0</v>
          </cell>
          <cell r="G220">
            <v>0</v>
          </cell>
          <cell r="H220">
            <v>10821819.890000001</v>
          </cell>
          <cell r="I220" t="str">
            <v>D</v>
          </cell>
        </row>
        <row r="221">
          <cell r="A221" t="str">
            <v>13.10.20.01</v>
          </cell>
          <cell r="B221" t="str">
            <v>-</v>
          </cell>
          <cell r="C221" t="str">
            <v>Terrenos e Glebas Ipc/Btn</v>
          </cell>
          <cell r="D221">
            <v>4844.67</v>
          </cell>
          <cell r="E221" t="str">
            <v>D</v>
          </cell>
          <cell r="F221">
            <v>0</v>
          </cell>
          <cell r="G221">
            <v>0</v>
          </cell>
          <cell r="H221">
            <v>4844.67</v>
          </cell>
          <cell r="I221" t="str">
            <v>D</v>
          </cell>
        </row>
        <row r="222">
          <cell r="A222" t="str">
            <v>13.10.20.02</v>
          </cell>
          <cell r="B222" t="str">
            <v>-</v>
          </cell>
          <cell r="C222" t="str">
            <v>Edificacoes Ipc/Btn</v>
          </cell>
          <cell r="D222">
            <v>69460.45</v>
          </cell>
          <cell r="E222" t="str">
            <v>D</v>
          </cell>
          <cell r="F222">
            <v>0</v>
          </cell>
          <cell r="G222">
            <v>0</v>
          </cell>
          <cell r="H222">
            <v>69460.45</v>
          </cell>
          <cell r="I222" t="str">
            <v>D</v>
          </cell>
        </row>
        <row r="223">
          <cell r="A223" t="str">
            <v>13.10.20.03</v>
          </cell>
          <cell r="B223" t="str">
            <v>-</v>
          </cell>
          <cell r="C223" t="str">
            <v>Instalacoes Ipc / Btn</v>
          </cell>
          <cell r="D223">
            <v>374401.71</v>
          </cell>
          <cell r="E223" t="str">
            <v>D</v>
          </cell>
          <cell r="F223">
            <v>0</v>
          </cell>
          <cell r="G223">
            <v>0</v>
          </cell>
          <cell r="H223">
            <v>374401.71</v>
          </cell>
          <cell r="I223" t="str">
            <v>D</v>
          </cell>
        </row>
        <row r="224">
          <cell r="A224" t="str">
            <v>13.10.20.04</v>
          </cell>
          <cell r="B224" t="str">
            <v>-</v>
          </cell>
          <cell r="C224" t="str">
            <v>Maquinas e Equipamentos Ipc/Btn</v>
          </cell>
          <cell r="D224">
            <v>938899.44</v>
          </cell>
          <cell r="E224" t="str">
            <v>D</v>
          </cell>
          <cell r="F224">
            <v>0</v>
          </cell>
          <cell r="G224">
            <v>0</v>
          </cell>
          <cell r="H224">
            <v>938899.44</v>
          </cell>
          <cell r="I224" t="str">
            <v>D</v>
          </cell>
        </row>
        <row r="225">
          <cell r="A225" t="str">
            <v>13.10.20.07</v>
          </cell>
          <cell r="B225" t="str">
            <v>-</v>
          </cell>
          <cell r="C225" t="str">
            <v>Moveis e Utensilios Ipc/Btn</v>
          </cell>
          <cell r="D225">
            <v>54071.85</v>
          </cell>
          <cell r="E225" t="str">
            <v>D</v>
          </cell>
          <cell r="F225">
            <v>0</v>
          </cell>
          <cell r="G225">
            <v>0</v>
          </cell>
          <cell r="H225">
            <v>54071.85</v>
          </cell>
          <cell r="I225" t="str">
            <v>D</v>
          </cell>
        </row>
        <row r="226">
          <cell r="A226" t="str">
            <v>13.10.20.09</v>
          </cell>
          <cell r="B226" t="str">
            <v>-</v>
          </cell>
          <cell r="C226" t="str">
            <v>Veiculos Ipc/Btn</v>
          </cell>
          <cell r="D226">
            <v>75651.47</v>
          </cell>
          <cell r="E226" t="str">
            <v>D</v>
          </cell>
          <cell r="F226">
            <v>0</v>
          </cell>
          <cell r="G226">
            <v>0</v>
          </cell>
          <cell r="H226">
            <v>75651.47</v>
          </cell>
          <cell r="I226" t="str">
            <v>D</v>
          </cell>
        </row>
        <row r="227">
          <cell r="A227" t="str">
            <v>13.10.20.11</v>
          </cell>
          <cell r="B227" t="str">
            <v>-</v>
          </cell>
          <cell r="C227" t="str">
            <v>Ferramentas e Acessorios Ipc/Btn</v>
          </cell>
          <cell r="D227">
            <v>273.05</v>
          </cell>
          <cell r="E227" t="str">
            <v>D</v>
          </cell>
          <cell r="F227">
            <v>0</v>
          </cell>
          <cell r="G227">
            <v>0</v>
          </cell>
          <cell r="H227">
            <v>273.05</v>
          </cell>
          <cell r="I227" t="str">
            <v>D</v>
          </cell>
        </row>
        <row r="228">
          <cell r="A228" t="str">
            <v>13.10.20.17</v>
          </cell>
          <cell r="B228" t="str">
            <v>-</v>
          </cell>
          <cell r="C228" t="str">
            <v>Jazidas Ipc/Btn</v>
          </cell>
          <cell r="D228">
            <v>9304217.25</v>
          </cell>
          <cell r="E228" t="str">
            <v>D</v>
          </cell>
          <cell r="F228">
            <v>0</v>
          </cell>
          <cell r="G228">
            <v>0</v>
          </cell>
          <cell r="H228">
            <v>9304217.25</v>
          </cell>
          <cell r="I228" t="str">
            <v>D</v>
          </cell>
        </row>
        <row r="229">
          <cell r="A229" t="str">
            <v>13.10.27.00</v>
          </cell>
          <cell r="B229" t="str">
            <v>-</v>
          </cell>
          <cell r="C229" t="str">
            <v>Prov.p/Perdas Imobilizado Ipc/Btn</v>
          </cell>
          <cell r="D229">
            <v>1135601.33</v>
          </cell>
          <cell r="E229" t="str">
            <v>C</v>
          </cell>
          <cell r="F229">
            <v>0</v>
          </cell>
          <cell r="G229">
            <v>0</v>
          </cell>
          <cell r="H229">
            <v>1135601.33</v>
          </cell>
          <cell r="I229" t="str">
            <v>C</v>
          </cell>
        </row>
        <row r="230">
          <cell r="A230" t="str">
            <v>13.10.27.05</v>
          </cell>
          <cell r="B230" t="str">
            <v>-</v>
          </cell>
          <cell r="C230" t="str">
            <v>(-)Prov.Perda Jazidas Ipc/Btn</v>
          </cell>
          <cell r="D230">
            <v>1135601.33</v>
          </cell>
          <cell r="E230" t="str">
            <v>C</v>
          </cell>
          <cell r="F230">
            <v>0</v>
          </cell>
          <cell r="G230">
            <v>0</v>
          </cell>
          <cell r="H230">
            <v>1135601.33</v>
          </cell>
          <cell r="I230" t="str">
            <v>C</v>
          </cell>
        </row>
        <row r="231">
          <cell r="A231" t="str">
            <v>13.10.35.00</v>
          </cell>
          <cell r="B231" t="str">
            <v>-</v>
          </cell>
          <cell r="C231" t="str">
            <v>(-)Depreciacoes Acumuladas</v>
          </cell>
          <cell r="D231">
            <v>21497014.09</v>
          </cell>
          <cell r="E231" t="str">
            <v>C</v>
          </cell>
          <cell r="F231">
            <v>0</v>
          </cell>
          <cell r="G231">
            <v>340811.3</v>
          </cell>
          <cell r="H231">
            <v>21837825.390000001</v>
          </cell>
          <cell r="I231" t="str">
            <v>C</v>
          </cell>
        </row>
        <row r="232">
          <cell r="A232" t="str">
            <v>13.10.35.01</v>
          </cell>
          <cell r="B232" t="str">
            <v>-</v>
          </cell>
          <cell r="C232" t="str">
            <v>Depr.Acum-Edificacoes</v>
          </cell>
          <cell r="D232">
            <v>1370667.01</v>
          </cell>
          <cell r="E232" t="str">
            <v>C</v>
          </cell>
          <cell r="F232">
            <v>0</v>
          </cell>
          <cell r="G232">
            <v>15309.07</v>
          </cell>
          <cell r="H232">
            <v>1385976.08</v>
          </cell>
          <cell r="I232" t="str">
            <v>C</v>
          </cell>
        </row>
        <row r="233">
          <cell r="A233" t="str">
            <v>13.10.35.02</v>
          </cell>
          <cell r="B233" t="str">
            <v>-</v>
          </cell>
          <cell r="C233" t="str">
            <v>Depr.Acum-Instalacoes</v>
          </cell>
          <cell r="D233">
            <v>4246105.18</v>
          </cell>
          <cell r="E233" t="str">
            <v>C</v>
          </cell>
          <cell r="F233">
            <v>0</v>
          </cell>
          <cell r="G233">
            <v>57996.2</v>
          </cell>
          <cell r="H233">
            <v>4304101.38</v>
          </cell>
          <cell r="I233" t="str">
            <v>C</v>
          </cell>
        </row>
        <row r="234">
          <cell r="A234" t="str">
            <v>13.10.35.03</v>
          </cell>
          <cell r="B234" t="str">
            <v>-</v>
          </cell>
          <cell r="C234" t="str">
            <v>Depr.Acum-Maquina/Equipamentos</v>
          </cell>
          <cell r="D234">
            <v>13928922.49</v>
          </cell>
          <cell r="E234" t="str">
            <v>C</v>
          </cell>
          <cell r="F234">
            <v>0</v>
          </cell>
          <cell r="G234">
            <v>221364.48000000001</v>
          </cell>
          <cell r="H234">
            <v>14150286.970000001</v>
          </cell>
          <cell r="I234" t="str">
            <v>C</v>
          </cell>
        </row>
        <row r="235">
          <cell r="A235" t="str">
            <v>13.10.35.04</v>
          </cell>
          <cell r="B235" t="str">
            <v>-</v>
          </cell>
          <cell r="C235" t="str">
            <v>Depr.Acum- Hardware/Equipamentos</v>
          </cell>
          <cell r="D235">
            <v>732916.06</v>
          </cell>
          <cell r="E235" t="str">
            <v>C</v>
          </cell>
          <cell r="F235">
            <v>0</v>
          </cell>
          <cell r="G235">
            <v>13712.33</v>
          </cell>
          <cell r="H235">
            <v>746628.39</v>
          </cell>
          <cell r="I235" t="str">
            <v>C</v>
          </cell>
        </row>
        <row r="236">
          <cell r="A236" t="str">
            <v>13.10.35.05</v>
          </cell>
          <cell r="B236" t="str">
            <v>-</v>
          </cell>
          <cell r="C236" t="str">
            <v>Depr.Acum-Moveis e Utensilios</v>
          </cell>
          <cell r="D236">
            <v>761871.07</v>
          </cell>
          <cell r="E236" t="str">
            <v>C</v>
          </cell>
          <cell r="F236">
            <v>0</v>
          </cell>
          <cell r="G236">
            <v>16812.3</v>
          </cell>
          <cell r="H236">
            <v>778683.37</v>
          </cell>
          <cell r="I236" t="str">
            <v>C</v>
          </cell>
        </row>
        <row r="237">
          <cell r="A237" t="str">
            <v>13.10.35.07</v>
          </cell>
          <cell r="B237" t="str">
            <v>-</v>
          </cell>
          <cell r="C237" t="str">
            <v>Depr.Acum-Veiculos</v>
          </cell>
          <cell r="D237">
            <v>386733</v>
          </cell>
          <cell r="E237" t="str">
            <v>C</v>
          </cell>
          <cell r="F237">
            <v>0</v>
          </cell>
          <cell r="G237">
            <v>12587.27</v>
          </cell>
          <cell r="H237">
            <v>399320.27</v>
          </cell>
          <cell r="I237" t="str">
            <v>C</v>
          </cell>
        </row>
        <row r="238">
          <cell r="A238" t="str">
            <v>13.10.35.08</v>
          </cell>
          <cell r="B238" t="str">
            <v>-</v>
          </cell>
          <cell r="C238" t="str">
            <v>Depr.Acum-Ferramentas/Acessorios</v>
          </cell>
          <cell r="D238">
            <v>69799.28</v>
          </cell>
          <cell r="E238" t="str">
            <v>C</v>
          </cell>
          <cell r="F238">
            <v>0</v>
          </cell>
          <cell r="G238">
            <v>3029.65</v>
          </cell>
          <cell r="H238">
            <v>72828.929999999993</v>
          </cell>
          <cell r="I238" t="str">
            <v>C</v>
          </cell>
        </row>
        <row r="239">
          <cell r="A239" t="str">
            <v>13.10.45.00</v>
          </cell>
          <cell r="B239" t="str">
            <v>-</v>
          </cell>
          <cell r="C239" t="str">
            <v>(-) Depreciac.Acum. C.M Especial</v>
          </cell>
          <cell r="D239">
            <v>546082.16</v>
          </cell>
          <cell r="E239" t="str">
            <v>C</v>
          </cell>
          <cell r="F239">
            <v>40.659999999999997</v>
          </cell>
          <cell r="G239">
            <v>108.93</v>
          </cell>
          <cell r="H239">
            <v>546150.43000000005</v>
          </cell>
          <cell r="I239" t="str">
            <v>C</v>
          </cell>
        </row>
        <row r="240">
          <cell r="A240" t="str">
            <v>13.10.45.02</v>
          </cell>
          <cell r="B240" t="str">
            <v>-</v>
          </cell>
          <cell r="C240" t="str">
            <v>Depr.CME-Edificacoes</v>
          </cell>
          <cell r="D240">
            <v>67168.240000000005</v>
          </cell>
          <cell r="E240" t="str">
            <v>C</v>
          </cell>
          <cell r="F240">
            <v>0</v>
          </cell>
          <cell r="G240">
            <v>68.27</v>
          </cell>
          <cell r="H240">
            <v>67236.509999999995</v>
          </cell>
          <cell r="I240" t="str">
            <v>C</v>
          </cell>
        </row>
        <row r="241">
          <cell r="A241" t="str">
            <v>13.10.45.03</v>
          </cell>
          <cell r="B241" t="str">
            <v>-</v>
          </cell>
          <cell r="C241" t="str">
            <v>Depr.CME-Instalacoes</v>
          </cell>
          <cell r="D241">
            <v>50011.4</v>
          </cell>
          <cell r="E241" t="str">
            <v>C</v>
          </cell>
          <cell r="F241">
            <v>0</v>
          </cell>
          <cell r="G241">
            <v>0</v>
          </cell>
          <cell r="H241">
            <v>50011.4</v>
          </cell>
          <cell r="I241" t="str">
            <v>C</v>
          </cell>
        </row>
        <row r="242">
          <cell r="A242" t="str">
            <v>13.10.45.04</v>
          </cell>
          <cell r="B242" t="str">
            <v>-</v>
          </cell>
          <cell r="C242" t="str">
            <v>Depr.CME-Maquina/Equipamentos</v>
          </cell>
          <cell r="D242">
            <v>368175.69</v>
          </cell>
          <cell r="E242" t="str">
            <v>C</v>
          </cell>
          <cell r="F242">
            <v>0</v>
          </cell>
          <cell r="G242">
            <v>0</v>
          </cell>
          <cell r="H242">
            <v>368175.69</v>
          </cell>
          <cell r="I242" t="str">
            <v>C</v>
          </cell>
        </row>
        <row r="243">
          <cell r="A243" t="str">
            <v>13.10.45.07</v>
          </cell>
          <cell r="B243" t="str">
            <v>-</v>
          </cell>
          <cell r="C243" t="str">
            <v>Depr.CME-Moveis/Utensilios</v>
          </cell>
          <cell r="D243">
            <v>60562.97</v>
          </cell>
          <cell r="E243" t="str">
            <v>C</v>
          </cell>
          <cell r="F243">
            <v>40.659999999999997</v>
          </cell>
          <cell r="G243">
            <v>40.659999999999997</v>
          </cell>
          <cell r="H243">
            <v>60562.97</v>
          </cell>
          <cell r="I243" t="str">
            <v>C</v>
          </cell>
        </row>
        <row r="244">
          <cell r="A244" t="str">
            <v>13.10.45.11</v>
          </cell>
          <cell r="B244" t="str">
            <v>-</v>
          </cell>
          <cell r="C244" t="str">
            <v>Depr.CME-Ferram/Acessorios</v>
          </cell>
          <cell r="D244">
            <v>163.86</v>
          </cell>
          <cell r="E244" t="str">
            <v>C</v>
          </cell>
          <cell r="F244">
            <v>0</v>
          </cell>
          <cell r="G244">
            <v>0</v>
          </cell>
          <cell r="H244">
            <v>163.86</v>
          </cell>
          <cell r="I244" t="str">
            <v>C</v>
          </cell>
        </row>
        <row r="245">
          <cell r="A245" t="str">
            <v>13.10.50.00</v>
          </cell>
          <cell r="B245" t="str">
            <v>-</v>
          </cell>
          <cell r="C245" t="str">
            <v>(-) Depreciac. Acumulada Ipc/Btn</v>
          </cell>
          <cell r="D245">
            <v>1499183.19</v>
          </cell>
          <cell r="E245" t="str">
            <v>C</v>
          </cell>
          <cell r="F245">
            <v>0</v>
          </cell>
          <cell r="G245">
            <v>56.25</v>
          </cell>
          <cell r="H245">
            <v>1499239.44</v>
          </cell>
          <cell r="I245" t="str">
            <v>C</v>
          </cell>
        </row>
        <row r="246">
          <cell r="A246" t="str">
            <v>13.10.50.01</v>
          </cell>
          <cell r="B246" t="str">
            <v>-</v>
          </cell>
          <cell r="C246" t="str">
            <v>Depr.Acum-Edificacoes Ipc/Btn</v>
          </cell>
          <cell r="D246">
            <v>55885.67</v>
          </cell>
          <cell r="E246" t="str">
            <v>C</v>
          </cell>
          <cell r="F246">
            <v>0</v>
          </cell>
          <cell r="G246">
            <v>56.25</v>
          </cell>
          <cell r="H246">
            <v>55941.919999999998</v>
          </cell>
          <cell r="I246" t="str">
            <v>C</v>
          </cell>
        </row>
        <row r="247">
          <cell r="A247" t="str">
            <v>13.10.50.02</v>
          </cell>
          <cell r="B247" t="str">
            <v>-</v>
          </cell>
          <cell r="C247" t="str">
            <v>Depr.Acum-Instalacoes Ipc/Btn</v>
          </cell>
          <cell r="D247">
            <v>374401.71</v>
          </cell>
          <cell r="E247" t="str">
            <v>C</v>
          </cell>
          <cell r="F247">
            <v>0</v>
          </cell>
          <cell r="G247">
            <v>0</v>
          </cell>
          <cell r="H247">
            <v>374401.71</v>
          </cell>
          <cell r="I247" t="str">
            <v>C</v>
          </cell>
        </row>
        <row r="248">
          <cell r="A248" t="str">
            <v>13.10.50.03</v>
          </cell>
          <cell r="B248" t="str">
            <v>-</v>
          </cell>
          <cell r="C248" t="str">
            <v>Depr.Acum-Maq./Equipam. Ipc/Btn</v>
          </cell>
          <cell r="D248">
            <v>938899.44</v>
          </cell>
          <cell r="E248" t="str">
            <v>C</v>
          </cell>
          <cell r="F248">
            <v>0</v>
          </cell>
          <cell r="G248">
            <v>0</v>
          </cell>
          <cell r="H248">
            <v>938899.44</v>
          </cell>
          <cell r="I248" t="str">
            <v>C</v>
          </cell>
        </row>
        <row r="249">
          <cell r="A249" t="str">
            <v>13.10.50.05</v>
          </cell>
          <cell r="B249" t="str">
            <v>-</v>
          </cell>
          <cell r="C249" t="str">
            <v>Depr.Acum-Moveis/Utens.Ipc/Btn</v>
          </cell>
          <cell r="D249">
            <v>54071.85</v>
          </cell>
          <cell r="E249" t="str">
            <v>C</v>
          </cell>
          <cell r="F249">
            <v>0</v>
          </cell>
          <cell r="G249">
            <v>0</v>
          </cell>
          <cell r="H249">
            <v>54071.85</v>
          </cell>
          <cell r="I249" t="str">
            <v>C</v>
          </cell>
        </row>
        <row r="250">
          <cell r="A250" t="str">
            <v>13.10.50.07</v>
          </cell>
          <cell r="B250" t="str">
            <v>-</v>
          </cell>
          <cell r="C250" t="str">
            <v>Depr.Acum-Veiculos Ipc/Btn</v>
          </cell>
          <cell r="D250">
            <v>75651.47</v>
          </cell>
          <cell r="E250" t="str">
            <v>C</v>
          </cell>
          <cell r="F250">
            <v>0</v>
          </cell>
          <cell r="G250">
            <v>0</v>
          </cell>
          <cell r="H250">
            <v>75651.47</v>
          </cell>
          <cell r="I250" t="str">
            <v>C</v>
          </cell>
        </row>
        <row r="252">
          <cell r="A252" t="str">
            <v>-----------</v>
          </cell>
          <cell r="B252" t="str">
            <v>--</v>
          </cell>
          <cell r="C252" t="str">
            <v>-------------------------------------------------------------------</v>
          </cell>
          <cell r="D252" t="str">
            <v>-------------------</v>
          </cell>
          <cell r="E252" t="str">
            <v>-</v>
          </cell>
          <cell r="F252" t="str">
            <v>-------------------</v>
          </cell>
          <cell r="G252" t="e">
            <v>#NAME?</v>
          </cell>
          <cell r="H252" t="str">
            <v>07AB - 1.00.01.068</v>
          </cell>
        </row>
        <row r="253">
          <cell r="A253" t="str">
            <v>_x000C_----------</v>
          </cell>
          <cell r="B253" t="str">
            <v>--</v>
          </cell>
          <cell r="C253" t="str">
            <v>-------------------------------------------------------------------</v>
          </cell>
          <cell r="D253" t="str">
            <v>-------------------</v>
          </cell>
          <cell r="E253" t="str">
            <v>-</v>
          </cell>
          <cell r="F253" t="str">
            <v>-------------------</v>
          </cell>
          <cell r="G253" t="str">
            <v>-------------------</v>
          </cell>
          <cell r="H253" t="str">
            <v>------ Página:</v>
          </cell>
        </row>
        <row r="254">
          <cell r="A254" t="str">
            <v>Urucum Mine</v>
          </cell>
          <cell r="B254" t="str">
            <v>ra</v>
          </cell>
          <cell r="C254" t="str">
            <v>ção S.A</v>
          </cell>
          <cell r="H254" t="str">
            <v>Balancete</v>
          </cell>
        </row>
        <row r="255">
          <cell r="A255" t="str">
            <v>Período: 01</v>
          </cell>
          <cell r="B255" t="str">
            <v>/0</v>
          </cell>
          <cell r="C255" t="str">
            <v>6/2008 A 30/06/2008 -----------------------------------------------</v>
          </cell>
          <cell r="D255" t="str">
            <v>-------------------</v>
          </cell>
          <cell r="E255" t="str">
            <v>-</v>
          </cell>
          <cell r="F255" t="str">
            <v>-------------------</v>
          </cell>
          <cell r="G255" t="str">
            <v>-------------------</v>
          </cell>
          <cell r="H255" t="str">
            <v>02/07/2008 - 18:2</v>
          </cell>
          <cell r="I255">
            <v>4</v>
          </cell>
        </row>
        <row r="257">
          <cell r="A257" t="str">
            <v>Título</v>
          </cell>
          <cell r="D257" t="str">
            <v>Saldo Inicial</v>
          </cell>
          <cell r="F257" t="str">
            <v>Débito</v>
          </cell>
          <cell r="G257" t="str">
            <v>Crédito</v>
          </cell>
          <cell r="H257" t="str">
            <v>Saldo Final</v>
          </cell>
        </row>
        <row r="258">
          <cell r="A258" t="str">
            <v>-----------</v>
          </cell>
          <cell r="B258" t="str">
            <v>--</v>
          </cell>
          <cell r="C258" t="str">
            <v>-------------------------------------------------------------------</v>
          </cell>
          <cell r="D258" t="str">
            <v>-----------------</v>
          </cell>
          <cell r="F258" t="str">
            <v>------------------</v>
          </cell>
          <cell r="G258" t="str">
            <v>------------------</v>
          </cell>
          <cell r="H258" t="str">
            <v>-----------------</v>
          </cell>
        </row>
        <row r="259">
          <cell r="A259" t="str">
            <v>13.10.50.08</v>
          </cell>
          <cell r="B259" t="str">
            <v>-</v>
          </cell>
          <cell r="C259" t="str">
            <v>Depr.Acum-Ferram/Acessor Ipc/Btn</v>
          </cell>
          <cell r="D259">
            <v>273.05</v>
          </cell>
          <cell r="E259" t="str">
            <v>C</v>
          </cell>
          <cell r="F259">
            <v>0</v>
          </cell>
          <cell r="G259">
            <v>0</v>
          </cell>
          <cell r="H259">
            <v>273.05</v>
          </cell>
          <cell r="I259" t="str">
            <v>C</v>
          </cell>
        </row>
        <row r="260">
          <cell r="A260" t="str">
            <v>13.10.60.00</v>
          </cell>
          <cell r="B260" t="str">
            <v>-</v>
          </cell>
          <cell r="C260" t="str">
            <v>(-) Exaustao</v>
          </cell>
          <cell r="D260">
            <v>9075351.8599999994</v>
          </cell>
          <cell r="E260" t="str">
            <v>C</v>
          </cell>
          <cell r="F260">
            <v>0</v>
          </cell>
          <cell r="G260">
            <v>41265.39</v>
          </cell>
          <cell r="H260">
            <v>9116617.25</v>
          </cell>
          <cell r="I260" t="str">
            <v>C</v>
          </cell>
        </row>
        <row r="261">
          <cell r="A261" t="str">
            <v>13.10.60.02</v>
          </cell>
          <cell r="B261" t="str">
            <v>-</v>
          </cell>
          <cell r="C261" t="str">
            <v>Exaustao-Jazidas</v>
          </cell>
          <cell r="D261">
            <v>9075351.8599999994</v>
          </cell>
          <cell r="E261" t="str">
            <v>C</v>
          </cell>
          <cell r="F261">
            <v>0</v>
          </cell>
          <cell r="G261">
            <v>41265.39</v>
          </cell>
          <cell r="H261">
            <v>9116617.25</v>
          </cell>
          <cell r="I261" t="str">
            <v>C</v>
          </cell>
        </row>
        <row r="262">
          <cell r="A262" t="str">
            <v>13.10.63.00</v>
          </cell>
          <cell r="B262" t="str">
            <v>-</v>
          </cell>
          <cell r="C262" t="str">
            <v>(-)Exaustao Cm Especial</v>
          </cell>
          <cell r="D262">
            <v>13350160.119999999</v>
          </cell>
          <cell r="E262" t="str">
            <v>C</v>
          </cell>
          <cell r="F262">
            <v>0</v>
          </cell>
          <cell r="G262">
            <v>97561.84</v>
          </cell>
          <cell r="H262">
            <v>13447721.960000001</v>
          </cell>
          <cell r="I262" t="str">
            <v>C</v>
          </cell>
        </row>
        <row r="263">
          <cell r="A263" t="str">
            <v>13.10.63.02</v>
          </cell>
          <cell r="B263" t="str">
            <v>-</v>
          </cell>
          <cell r="C263" t="str">
            <v>Exaustao Jazidas Cm Especial</v>
          </cell>
          <cell r="D263">
            <v>13350160.119999999</v>
          </cell>
          <cell r="E263" t="str">
            <v>C</v>
          </cell>
          <cell r="F263">
            <v>0</v>
          </cell>
          <cell r="G263">
            <v>97561.84</v>
          </cell>
          <cell r="H263">
            <v>13447721.960000001</v>
          </cell>
          <cell r="I263" t="str">
            <v>C</v>
          </cell>
        </row>
        <row r="264">
          <cell r="A264" t="str">
            <v>13.10.65.00</v>
          </cell>
          <cell r="B264" t="str">
            <v>-</v>
          </cell>
          <cell r="C264" t="str">
            <v>(-)Exaustao Ipc/Btn</v>
          </cell>
          <cell r="D264">
            <v>5472951.5</v>
          </cell>
          <cell r="E264" t="str">
            <v>C</v>
          </cell>
          <cell r="F264">
            <v>0</v>
          </cell>
          <cell r="G264">
            <v>41460.620000000003</v>
          </cell>
          <cell r="H264">
            <v>5514412.1200000001</v>
          </cell>
          <cell r="I264" t="str">
            <v>C</v>
          </cell>
        </row>
        <row r="265">
          <cell r="A265" t="str">
            <v>13.10.65.02</v>
          </cell>
          <cell r="B265" t="str">
            <v>-</v>
          </cell>
          <cell r="C265" t="str">
            <v>Exaustao-Jazidas Ipc/Btn</v>
          </cell>
          <cell r="D265">
            <v>5472951.5</v>
          </cell>
          <cell r="E265" t="str">
            <v>C</v>
          </cell>
          <cell r="F265">
            <v>0</v>
          </cell>
          <cell r="G265">
            <v>41460.620000000003</v>
          </cell>
          <cell r="H265">
            <v>5514412.1200000001</v>
          </cell>
          <cell r="I265" t="str">
            <v>C</v>
          </cell>
        </row>
        <row r="266">
          <cell r="A266" t="str">
            <v>13.10.70.00</v>
          </cell>
          <cell r="B266" t="str">
            <v>-</v>
          </cell>
          <cell r="C266" t="str">
            <v>(-) Amortizacoes</v>
          </cell>
          <cell r="D266">
            <v>2317491.4900000002</v>
          </cell>
          <cell r="E266" t="str">
            <v>C</v>
          </cell>
          <cell r="F266">
            <v>0</v>
          </cell>
          <cell r="G266">
            <v>79981.100000000006</v>
          </cell>
          <cell r="H266">
            <v>2397472.59</v>
          </cell>
          <cell r="I266" t="str">
            <v>C</v>
          </cell>
        </row>
        <row r="267">
          <cell r="A267" t="str">
            <v>13.10.70.01</v>
          </cell>
          <cell r="B267" t="str">
            <v>-</v>
          </cell>
          <cell r="C267" t="str">
            <v>Amort- Software-Programa/Sistema</v>
          </cell>
          <cell r="D267">
            <v>385674.08</v>
          </cell>
          <cell r="E267" t="str">
            <v>C</v>
          </cell>
          <cell r="F267">
            <v>0</v>
          </cell>
          <cell r="G267">
            <v>13218.36</v>
          </cell>
          <cell r="H267">
            <v>398892.44</v>
          </cell>
          <cell r="I267" t="str">
            <v>C</v>
          </cell>
        </row>
        <row r="268">
          <cell r="A268" t="str">
            <v>13.10.70.03</v>
          </cell>
          <cell r="B268" t="str">
            <v>-</v>
          </cell>
          <cell r="C268" t="str">
            <v>Amortiz.Benfeit Propried Terceiros</v>
          </cell>
          <cell r="D268">
            <v>1931817.41</v>
          </cell>
          <cell r="E268" t="str">
            <v>C</v>
          </cell>
          <cell r="F268">
            <v>0</v>
          </cell>
          <cell r="G268">
            <v>66762.740000000005</v>
          </cell>
          <cell r="H268">
            <v>1998580.15</v>
          </cell>
          <cell r="I268" t="str">
            <v>C</v>
          </cell>
        </row>
        <row r="269">
          <cell r="A269" t="str">
            <v>13.10.90.00</v>
          </cell>
          <cell r="B269" t="str">
            <v>-</v>
          </cell>
          <cell r="C269" t="str">
            <v>Ativo Imobilizado - Ambiental</v>
          </cell>
          <cell r="D269">
            <v>3807000</v>
          </cell>
          <cell r="E269" t="str">
            <v>D</v>
          </cell>
          <cell r="F269">
            <v>0</v>
          </cell>
          <cell r="G269">
            <v>0</v>
          </cell>
          <cell r="H269">
            <v>3807000</v>
          </cell>
          <cell r="I269" t="str">
            <v>D</v>
          </cell>
        </row>
        <row r="270">
          <cell r="A270" t="str">
            <v>13.10.90.01</v>
          </cell>
          <cell r="B270" t="str">
            <v>-</v>
          </cell>
          <cell r="C270" t="str">
            <v>Ativo Imobilizado - Ambiental</v>
          </cell>
          <cell r="D270">
            <v>3807000</v>
          </cell>
          <cell r="E270" t="str">
            <v>D</v>
          </cell>
          <cell r="F270">
            <v>0</v>
          </cell>
          <cell r="G270">
            <v>0</v>
          </cell>
          <cell r="H270">
            <v>3807000</v>
          </cell>
          <cell r="I270" t="str">
            <v>D</v>
          </cell>
        </row>
        <row r="271">
          <cell r="A271" t="str">
            <v>13.10.91.00</v>
          </cell>
          <cell r="B271" t="str">
            <v>-</v>
          </cell>
          <cell r="C271" t="str">
            <v>(-) Amortização Ativo Imobil - Ambiental</v>
          </cell>
          <cell r="D271">
            <v>1001000</v>
          </cell>
          <cell r="E271" t="str">
            <v>C</v>
          </cell>
          <cell r="F271">
            <v>0</v>
          </cell>
          <cell r="G271">
            <v>15000</v>
          </cell>
          <cell r="H271">
            <v>1016000</v>
          </cell>
          <cell r="I271" t="str">
            <v>C</v>
          </cell>
        </row>
        <row r="272">
          <cell r="A272" t="str">
            <v>13.10.91.01</v>
          </cell>
          <cell r="B272" t="str">
            <v>-</v>
          </cell>
          <cell r="C272" t="str">
            <v>Amortização Ativo Imobil - Ambiental</v>
          </cell>
          <cell r="D272">
            <v>1001000</v>
          </cell>
          <cell r="E272" t="str">
            <v>C</v>
          </cell>
          <cell r="F272">
            <v>0</v>
          </cell>
          <cell r="G272">
            <v>15000</v>
          </cell>
          <cell r="H272">
            <v>1016000</v>
          </cell>
          <cell r="I272" t="str">
            <v>C</v>
          </cell>
        </row>
        <row r="273">
          <cell r="A273" t="str">
            <v>20.00.00.00</v>
          </cell>
          <cell r="B273" t="str">
            <v>-</v>
          </cell>
          <cell r="C273" t="str">
            <v>Passivo</v>
          </cell>
          <cell r="D273">
            <v>199239682.25999999</v>
          </cell>
          <cell r="E273" t="str">
            <v>C</v>
          </cell>
          <cell r="F273">
            <v>31939859.190000001</v>
          </cell>
          <cell r="G273">
            <v>35071406.25</v>
          </cell>
          <cell r="H273">
            <v>202371229.31999999</v>
          </cell>
          <cell r="I273" t="str">
            <v>C</v>
          </cell>
        </row>
        <row r="274">
          <cell r="A274" t="str">
            <v>21.00.00.00</v>
          </cell>
          <cell r="B274" t="str">
            <v>-</v>
          </cell>
          <cell r="C274" t="str">
            <v>Circulante</v>
          </cell>
          <cell r="D274">
            <v>26631187.100000001</v>
          </cell>
          <cell r="E274" t="str">
            <v>C</v>
          </cell>
          <cell r="F274">
            <v>31756291.609999999</v>
          </cell>
          <cell r="G274">
            <v>33660180.119999997</v>
          </cell>
          <cell r="H274">
            <v>28535075.609999999</v>
          </cell>
          <cell r="I274" t="str">
            <v>C</v>
          </cell>
        </row>
        <row r="275">
          <cell r="A275" t="str">
            <v>21.10.00.00</v>
          </cell>
          <cell r="B275" t="str">
            <v>-</v>
          </cell>
          <cell r="C275" t="str">
            <v>Fornecedores</v>
          </cell>
          <cell r="D275">
            <v>3947477.4</v>
          </cell>
          <cell r="E275" t="str">
            <v>C</v>
          </cell>
          <cell r="F275">
            <v>22132910.460000001</v>
          </cell>
          <cell r="G275">
            <v>22453047.899999999</v>
          </cell>
          <cell r="H275">
            <v>4267614.84</v>
          </cell>
          <cell r="I275" t="str">
            <v>C</v>
          </cell>
        </row>
        <row r="276">
          <cell r="A276" t="str">
            <v>21.10.01.00</v>
          </cell>
          <cell r="B276" t="str">
            <v>-</v>
          </cell>
          <cell r="C276" t="str">
            <v>Fornecedores Mercado Interno</v>
          </cell>
          <cell r="D276">
            <v>3682352.34</v>
          </cell>
          <cell r="E276" t="str">
            <v>C</v>
          </cell>
          <cell r="F276">
            <v>20159054.289999999</v>
          </cell>
          <cell r="G276">
            <v>20410454.09</v>
          </cell>
          <cell r="H276">
            <v>3933752.14</v>
          </cell>
          <cell r="I276" t="str">
            <v>C</v>
          </cell>
        </row>
        <row r="277">
          <cell r="A277" t="str">
            <v>21.10.01.01</v>
          </cell>
          <cell r="B277" t="str">
            <v>-</v>
          </cell>
          <cell r="C277" t="str">
            <v>Fornecedores Mercado Interno</v>
          </cell>
          <cell r="D277">
            <v>3682352.34</v>
          </cell>
          <cell r="E277" t="str">
            <v>C</v>
          </cell>
          <cell r="F277">
            <v>8803513.1400000006</v>
          </cell>
          <cell r="G277">
            <v>9054912.9399999995</v>
          </cell>
          <cell r="H277">
            <v>3933752.14</v>
          </cell>
          <cell r="I277" t="str">
            <v>C</v>
          </cell>
        </row>
        <row r="278">
          <cell r="A278" t="str">
            <v>21.10.01.94</v>
          </cell>
          <cell r="B278" t="str">
            <v>-</v>
          </cell>
          <cell r="C278" t="str">
            <v>Transit. Substituicao - NF p/ DP</v>
          </cell>
          <cell r="D278">
            <v>0</v>
          </cell>
          <cell r="F278">
            <v>387103</v>
          </cell>
          <cell r="G278">
            <v>387103</v>
          </cell>
          <cell r="H278">
            <v>0</v>
          </cell>
        </row>
        <row r="279">
          <cell r="A279" t="str">
            <v>21.10.01.96</v>
          </cell>
          <cell r="B279" t="str">
            <v>-</v>
          </cell>
          <cell r="C279" t="str">
            <v>Transit. de Transferencia - APB</v>
          </cell>
          <cell r="D279">
            <v>0</v>
          </cell>
          <cell r="F279">
            <v>2728038.58</v>
          </cell>
          <cell r="G279">
            <v>2728038.58</v>
          </cell>
          <cell r="H279">
            <v>0</v>
          </cell>
        </row>
        <row r="280">
          <cell r="A280" t="str">
            <v>21.10.01.98</v>
          </cell>
          <cell r="B280" t="str">
            <v>-</v>
          </cell>
          <cell r="C280" t="str">
            <v>Transit. Fornecedores Compras</v>
          </cell>
          <cell r="D280">
            <v>0</v>
          </cell>
          <cell r="F280">
            <v>8231558.29</v>
          </cell>
          <cell r="G280">
            <v>8231558.29</v>
          </cell>
          <cell r="H280">
            <v>0</v>
          </cell>
        </row>
        <row r="281">
          <cell r="A281" t="str">
            <v>21.10.01.99</v>
          </cell>
          <cell r="B281" t="str">
            <v>-</v>
          </cell>
          <cell r="C281" t="str">
            <v>Transit. Devolucao a Fornecedor</v>
          </cell>
          <cell r="D281">
            <v>0</v>
          </cell>
          <cell r="F281">
            <v>8841.2800000000007</v>
          </cell>
          <cell r="G281">
            <v>8841.2800000000007</v>
          </cell>
          <cell r="H281">
            <v>0</v>
          </cell>
        </row>
        <row r="282">
          <cell r="A282" t="str">
            <v>21.10.10.00</v>
          </cell>
          <cell r="B282" t="str">
            <v>-</v>
          </cell>
          <cell r="C282" t="str">
            <v>Fornecedores Mercado Externo</v>
          </cell>
          <cell r="D282">
            <v>0</v>
          </cell>
          <cell r="F282">
            <v>236696.03</v>
          </cell>
          <cell r="G282">
            <v>361144.4</v>
          </cell>
          <cell r="H282">
            <v>124448.37</v>
          </cell>
          <cell r="I282" t="str">
            <v>C</v>
          </cell>
        </row>
        <row r="283">
          <cell r="A283" t="str">
            <v>21.10.10.01</v>
          </cell>
          <cell r="B283" t="str">
            <v>-</v>
          </cell>
          <cell r="C283" t="str">
            <v>Fornecedores Mercado Externo</v>
          </cell>
          <cell r="D283">
            <v>0</v>
          </cell>
          <cell r="F283">
            <v>236696.03</v>
          </cell>
          <cell r="G283">
            <v>361144.4</v>
          </cell>
          <cell r="H283">
            <v>124448.37</v>
          </cell>
          <cell r="I283" t="str">
            <v>C</v>
          </cell>
        </row>
        <row r="284">
          <cell r="A284" t="str">
            <v>21.10.20.00</v>
          </cell>
          <cell r="B284" t="str">
            <v>-</v>
          </cell>
          <cell r="C284" t="str">
            <v>Fornecedores Cias do Grupo</v>
          </cell>
          <cell r="D284">
            <v>265125.06</v>
          </cell>
          <cell r="E284" t="str">
            <v>C</v>
          </cell>
          <cell r="F284">
            <v>1737160.14</v>
          </cell>
          <cell r="G284">
            <v>1681449.41</v>
          </cell>
          <cell r="H284">
            <v>209414.33</v>
          </cell>
          <cell r="I284" t="str">
            <v>C</v>
          </cell>
        </row>
        <row r="285">
          <cell r="A285" t="str">
            <v>21.10.20.04</v>
          </cell>
          <cell r="B285" t="str">
            <v>-</v>
          </cell>
          <cell r="C285" t="str">
            <v>Fornecedor - Mato Grosso</v>
          </cell>
          <cell r="D285">
            <v>877.5</v>
          </cell>
          <cell r="E285" t="str">
            <v>C</v>
          </cell>
          <cell r="F285">
            <v>0</v>
          </cell>
          <cell r="G285">
            <v>0</v>
          </cell>
          <cell r="H285">
            <v>877.5</v>
          </cell>
          <cell r="I285" t="str">
            <v>C</v>
          </cell>
        </row>
        <row r="286">
          <cell r="A286" t="str">
            <v>21.10.20.05</v>
          </cell>
          <cell r="B286" t="str">
            <v>-</v>
          </cell>
          <cell r="C286" t="str">
            <v>Fornecedor - Sibra</v>
          </cell>
          <cell r="D286">
            <v>188466.05</v>
          </cell>
          <cell r="E286" t="str">
            <v>C</v>
          </cell>
          <cell r="F286">
            <v>238315.42</v>
          </cell>
          <cell r="G286">
            <v>258386.2</v>
          </cell>
          <cell r="H286">
            <v>208536.83</v>
          </cell>
          <cell r="I286" t="str">
            <v>C</v>
          </cell>
        </row>
        <row r="287">
          <cell r="A287" t="str">
            <v>21.10.20.10</v>
          </cell>
          <cell r="B287" t="str">
            <v>-</v>
          </cell>
          <cell r="C287" t="str">
            <v>Fornecedor - Cvrd</v>
          </cell>
          <cell r="D287">
            <v>75781.509999999995</v>
          </cell>
          <cell r="E287" t="str">
            <v>C</v>
          </cell>
          <cell r="F287">
            <v>1498844.72</v>
          </cell>
          <cell r="G287">
            <v>1423063.21</v>
          </cell>
          <cell r="H287">
            <v>0</v>
          </cell>
        </row>
        <row r="288">
          <cell r="A288" t="str">
            <v>21.20.00.00</v>
          </cell>
          <cell r="B288" t="str">
            <v>-</v>
          </cell>
          <cell r="C288" t="str">
            <v>Adiantamentos a Clientes</v>
          </cell>
          <cell r="D288">
            <v>41893.589999999997</v>
          </cell>
          <cell r="E288" t="str">
            <v>C</v>
          </cell>
          <cell r="F288">
            <v>1929010.25</v>
          </cell>
          <cell r="G288">
            <v>1943944.87</v>
          </cell>
          <cell r="H288">
            <v>56828.21</v>
          </cell>
          <cell r="I288" t="str">
            <v>C</v>
          </cell>
        </row>
        <row r="289">
          <cell r="A289" t="str">
            <v>21.20.01.00</v>
          </cell>
          <cell r="B289" t="str">
            <v>-</v>
          </cell>
          <cell r="C289" t="str">
            <v>Adto de Clientes Merc.Interno</v>
          </cell>
          <cell r="D289">
            <v>19500</v>
          </cell>
          <cell r="E289" t="str">
            <v>C</v>
          </cell>
          <cell r="F289">
            <v>1928494.87</v>
          </cell>
          <cell r="G289">
            <v>1943944.87</v>
          </cell>
          <cell r="H289">
            <v>34950</v>
          </cell>
          <cell r="I289" t="str">
            <v>C</v>
          </cell>
        </row>
        <row r="290">
          <cell r="A290" t="str">
            <v>21.20.01.01</v>
          </cell>
          <cell r="B290" t="str">
            <v>-</v>
          </cell>
          <cell r="C290" t="str">
            <v>Adto. de Clientes Merc.Interno</v>
          </cell>
          <cell r="D290">
            <v>19500</v>
          </cell>
          <cell r="E290" t="str">
            <v>C</v>
          </cell>
          <cell r="F290">
            <v>1928494.87</v>
          </cell>
          <cell r="G290">
            <v>1943944.87</v>
          </cell>
          <cell r="H290">
            <v>34950</v>
          </cell>
          <cell r="I290" t="str">
            <v>C</v>
          </cell>
        </row>
        <row r="291">
          <cell r="A291" t="str">
            <v>21.20.15.00</v>
          </cell>
          <cell r="B291" t="str">
            <v>-</v>
          </cell>
          <cell r="C291" t="str">
            <v>Adto. de Cliente-Cia Grupo</v>
          </cell>
          <cell r="D291">
            <v>22393.59</v>
          </cell>
          <cell r="E291" t="str">
            <v>C</v>
          </cell>
          <cell r="F291">
            <v>515.38</v>
          </cell>
          <cell r="G291">
            <v>0</v>
          </cell>
          <cell r="H291">
            <v>21878.21</v>
          </cell>
          <cell r="I291" t="str">
            <v>C</v>
          </cell>
        </row>
        <row r="292">
          <cell r="A292" t="str">
            <v>21.20.15.22</v>
          </cell>
          <cell r="B292" t="str">
            <v>-</v>
          </cell>
          <cell r="C292" t="str">
            <v>Adto.de Cliente - CVRDI</v>
          </cell>
          <cell r="D292">
            <v>22393.59</v>
          </cell>
          <cell r="E292" t="str">
            <v>C</v>
          </cell>
          <cell r="F292">
            <v>515.38</v>
          </cell>
          <cell r="G292">
            <v>0</v>
          </cell>
          <cell r="H292">
            <v>21878.21</v>
          </cell>
          <cell r="I292" t="str">
            <v>C</v>
          </cell>
        </row>
        <row r="293">
          <cell r="A293" t="str">
            <v>21.25.00.00</v>
          </cell>
          <cell r="B293" t="str">
            <v>-</v>
          </cell>
          <cell r="C293" t="str">
            <v>Obrigac Fiscais e Trabalhistas</v>
          </cell>
          <cell r="D293">
            <v>1493347.98</v>
          </cell>
          <cell r="E293" t="str">
            <v>C</v>
          </cell>
          <cell r="F293">
            <v>1747972.74</v>
          </cell>
          <cell r="G293">
            <v>2365561.85</v>
          </cell>
          <cell r="H293">
            <v>2110937.09</v>
          </cell>
          <cell r="I293" t="str">
            <v>C</v>
          </cell>
        </row>
        <row r="294">
          <cell r="A294" t="str">
            <v>21.25.01.00</v>
          </cell>
          <cell r="B294" t="str">
            <v>-</v>
          </cell>
          <cell r="C294" t="str">
            <v>Obrigac Fiscais e Trabalhistas</v>
          </cell>
          <cell r="D294">
            <v>1493347.98</v>
          </cell>
          <cell r="E294" t="str">
            <v>C</v>
          </cell>
          <cell r="F294">
            <v>1747935.74</v>
          </cell>
          <cell r="G294">
            <v>2365524.85</v>
          </cell>
          <cell r="H294">
            <v>2110937.09</v>
          </cell>
          <cell r="I294" t="str">
            <v>C</v>
          </cell>
        </row>
        <row r="295">
          <cell r="A295" t="str">
            <v>21.25.01.01</v>
          </cell>
          <cell r="B295" t="str">
            <v>-</v>
          </cell>
          <cell r="C295" t="str">
            <v>Ipi a Recolher</v>
          </cell>
          <cell r="D295">
            <v>0</v>
          </cell>
          <cell r="F295">
            <v>3102.27</v>
          </cell>
          <cell r="G295">
            <v>3102.27</v>
          </cell>
          <cell r="H295">
            <v>0</v>
          </cell>
        </row>
        <row r="296">
          <cell r="A296" t="str">
            <v>21.25.01.02</v>
          </cell>
          <cell r="B296" t="str">
            <v>-</v>
          </cell>
          <cell r="C296" t="str">
            <v>Icms a Recolher</v>
          </cell>
          <cell r="D296">
            <v>27268.06</v>
          </cell>
          <cell r="E296" t="str">
            <v>C</v>
          </cell>
          <cell r="F296">
            <v>143672.99</v>
          </cell>
          <cell r="G296">
            <v>914440.37</v>
          </cell>
          <cell r="H296">
            <v>798035.44</v>
          </cell>
          <cell r="I296" t="str">
            <v>C</v>
          </cell>
        </row>
        <row r="297">
          <cell r="A297" t="str">
            <v>21.25.01.04</v>
          </cell>
          <cell r="B297" t="str">
            <v>-</v>
          </cell>
          <cell r="C297" t="str">
            <v>CFEM a Recolher</v>
          </cell>
          <cell r="D297">
            <v>767319.29</v>
          </cell>
          <cell r="E297" t="str">
            <v>C</v>
          </cell>
          <cell r="F297">
            <v>523370.02</v>
          </cell>
          <cell r="G297">
            <v>394700.85</v>
          </cell>
          <cell r="H297">
            <v>638650.12</v>
          </cell>
          <cell r="I297" t="str">
            <v>C</v>
          </cell>
        </row>
        <row r="298">
          <cell r="A298" t="str">
            <v>21.25.01.05</v>
          </cell>
          <cell r="B298" t="str">
            <v>-</v>
          </cell>
          <cell r="C298" t="str">
            <v>Pis a Recolher</v>
          </cell>
          <cell r="D298">
            <v>0</v>
          </cell>
          <cell r="F298">
            <v>116193.74</v>
          </cell>
          <cell r="G298">
            <v>116193.74</v>
          </cell>
          <cell r="H298">
            <v>0</v>
          </cell>
        </row>
        <row r="299">
          <cell r="A299" t="str">
            <v>21.25.01.06</v>
          </cell>
          <cell r="B299" t="str">
            <v>-</v>
          </cell>
          <cell r="C299" t="str">
            <v>Cofins a Recolher</v>
          </cell>
          <cell r="D299">
            <v>0</v>
          </cell>
          <cell r="F299">
            <v>535197.5</v>
          </cell>
          <cell r="G299">
            <v>535197.5</v>
          </cell>
          <cell r="H299">
            <v>0</v>
          </cell>
        </row>
        <row r="300">
          <cell r="A300" t="str">
            <v>21.25.01.07</v>
          </cell>
          <cell r="B300" t="str">
            <v>-</v>
          </cell>
          <cell r="C300" t="str">
            <v>Inss a Recolher</v>
          </cell>
          <cell r="D300">
            <v>630375.1</v>
          </cell>
          <cell r="E300" t="str">
            <v>C</v>
          </cell>
          <cell r="F300">
            <v>343001.86</v>
          </cell>
          <cell r="G300">
            <v>325548.32</v>
          </cell>
          <cell r="H300">
            <v>612921.56000000006</v>
          </cell>
          <cell r="I300" t="str">
            <v>C</v>
          </cell>
        </row>
        <row r="301">
          <cell r="A301" t="str">
            <v>21.25.01.08</v>
          </cell>
          <cell r="B301" t="str">
            <v>-</v>
          </cell>
          <cell r="C301" t="str">
            <v>Fgts a Recolher</v>
          </cell>
          <cell r="D301">
            <v>67413.3</v>
          </cell>
          <cell r="E301" t="str">
            <v>C</v>
          </cell>
          <cell r="F301">
            <v>76354.149999999994</v>
          </cell>
          <cell r="G301">
            <v>73098.59</v>
          </cell>
          <cell r="H301">
            <v>64157.74</v>
          </cell>
          <cell r="I301" t="str">
            <v>C</v>
          </cell>
        </row>
        <row r="302">
          <cell r="A302" t="str">
            <v>21.25.01.09</v>
          </cell>
          <cell r="B302" t="str">
            <v>-</v>
          </cell>
          <cell r="C302" t="str">
            <v>Contrib.Sindical/Assist a Recolh</v>
          </cell>
          <cell r="D302">
            <v>972.23</v>
          </cell>
          <cell r="E302" t="str">
            <v>C</v>
          </cell>
          <cell r="F302">
            <v>7043.21</v>
          </cell>
          <cell r="G302">
            <v>3243.21</v>
          </cell>
          <cell r="H302">
            <v>2827.77</v>
          </cell>
          <cell r="I302" t="str">
            <v>D</v>
          </cell>
        </row>
        <row r="303">
          <cell r="A303" t="str">
            <v>21.25.05.00</v>
          </cell>
          <cell r="B303" t="str">
            <v>-</v>
          </cell>
          <cell r="C303" t="str">
            <v>Impostos s/Serv Administ-Cias Grupo</v>
          </cell>
          <cell r="D303">
            <v>0</v>
          </cell>
          <cell r="F303">
            <v>37</v>
          </cell>
          <cell r="G303">
            <v>37</v>
          </cell>
          <cell r="H303">
            <v>0</v>
          </cell>
        </row>
        <row r="304">
          <cell r="A304" t="str">
            <v>21.25.05.11</v>
          </cell>
          <cell r="B304" t="str">
            <v>-</v>
          </cell>
          <cell r="C304" t="str">
            <v>Pis s/Serv Administ-Urucum</v>
          </cell>
          <cell r="D304">
            <v>0</v>
          </cell>
          <cell r="F304">
            <v>6.6</v>
          </cell>
          <cell r="G304">
            <v>6.6</v>
          </cell>
          <cell r="H304">
            <v>0</v>
          </cell>
        </row>
        <row r="305">
          <cell r="A305" t="str">
            <v>21.25.05.31</v>
          </cell>
          <cell r="B305" t="str">
            <v>-</v>
          </cell>
          <cell r="C305" t="str">
            <v>Cofins s/Serv Administ-Urucum</v>
          </cell>
          <cell r="D305">
            <v>0</v>
          </cell>
          <cell r="F305">
            <v>30.4</v>
          </cell>
          <cell r="G305">
            <v>30.4</v>
          </cell>
          <cell r="H305">
            <v>0</v>
          </cell>
        </row>
        <row r="306">
          <cell r="A306" t="str">
            <v>21.30.00.00</v>
          </cell>
          <cell r="B306" t="str">
            <v>-</v>
          </cell>
          <cell r="C306" t="str">
            <v>Obrigacoes Retidas</v>
          </cell>
          <cell r="D306">
            <v>814395.67</v>
          </cell>
          <cell r="E306" t="str">
            <v>C</v>
          </cell>
          <cell r="F306">
            <v>623392.28</v>
          </cell>
          <cell r="G306">
            <v>645505.47</v>
          </cell>
          <cell r="H306">
            <v>836508.86</v>
          </cell>
          <cell r="I306" t="str">
            <v>C</v>
          </cell>
        </row>
        <row r="307">
          <cell r="A307" t="str">
            <v>21.30.01.00</v>
          </cell>
          <cell r="B307" t="str">
            <v>-</v>
          </cell>
          <cell r="C307" t="str">
            <v>Obrigacoes Retidas</v>
          </cell>
          <cell r="D307">
            <v>814395.67</v>
          </cell>
          <cell r="E307" t="str">
            <v>C</v>
          </cell>
          <cell r="F307">
            <v>623392.28</v>
          </cell>
          <cell r="G307">
            <v>645505.47</v>
          </cell>
          <cell r="H307">
            <v>836508.86</v>
          </cell>
          <cell r="I307" t="str">
            <v>C</v>
          </cell>
        </row>
        <row r="308">
          <cell r="A308" t="str">
            <v>21.30.01.01</v>
          </cell>
          <cell r="B308" t="str">
            <v>-</v>
          </cell>
          <cell r="C308" t="str">
            <v>Irrf Salarios</v>
          </cell>
          <cell r="D308">
            <v>25987.43</v>
          </cell>
          <cell r="E308" t="str">
            <v>C</v>
          </cell>
          <cell r="F308">
            <v>35578.86</v>
          </cell>
          <cell r="G308">
            <v>31294.09</v>
          </cell>
          <cell r="H308">
            <v>21702.66</v>
          </cell>
          <cell r="I308" t="str">
            <v>C</v>
          </cell>
        </row>
        <row r="309">
          <cell r="A309" t="str">
            <v>21.30.01.02</v>
          </cell>
          <cell r="B309" t="str">
            <v>-</v>
          </cell>
          <cell r="C309" t="str">
            <v>Irrf de Terceiros</v>
          </cell>
          <cell r="D309">
            <v>22983.07</v>
          </cell>
          <cell r="E309" t="str">
            <v>C</v>
          </cell>
          <cell r="F309">
            <v>25666.54</v>
          </cell>
          <cell r="G309">
            <v>27696.47</v>
          </cell>
          <cell r="H309">
            <v>25013</v>
          </cell>
          <cell r="I309" t="str">
            <v>C</v>
          </cell>
        </row>
        <row r="310">
          <cell r="A310" t="str">
            <v>21.30.01.03</v>
          </cell>
          <cell r="B310" t="str">
            <v>-</v>
          </cell>
          <cell r="C310" t="str">
            <v>Iss Retido na Fonte</v>
          </cell>
          <cell r="D310">
            <v>230333.05</v>
          </cell>
          <cell r="E310" t="str">
            <v>C</v>
          </cell>
          <cell r="F310">
            <v>140653.54</v>
          </cell>
          <cell r="G310">
            <v>160946.14000000001</v>
          </cell>
          <cell r="H310">
            <v>250625.65</v>
          </cell>
          <cell r="I310" t="str">
            <v>C</v>
          </cell>
        </row>
        <row r="311">
          <cell r="A311" t="str">
            <v>21.30.01.05</v>
          </cell>
          <cell r="B311" t="str">
            <v>-</v>
          </cell>
          <cell r="C311" t="str">
            <v>Inss Sobre Servicos</v>
          </cell>
          <cell r="D311">
            <v>69939.09</v>
          </cell>
          <cell r="E311" t="str">
            <v>C</v>
          </cell>
          <cell r="F311">
            <v>81938.570000000007</v>
          </cell>
          <cell r="G311">
            <v>89294.91</v>
          </cell>
          <cell r="H311">
            <v>77295.429999999993</v>
          </cell>
          <cell r="I311" t="str">
            <v>C</v>
          </cell>
        </row>
        <row r="312">
          <cell r="A312" t="str">
            <v>21.30.01.08</v>
          </cell>
          <cell r="B312" t="str">
            <v>-</v>
          </cell>
          <cell r="C312" t="str">
            <v>Pensao Alimenticia</v>
          </cell>
          <cell r="D312">
            <v>8729.9</v>
          </cell>
          <cell r="E312" t="str">
            <v>C</v>
          </cell>
          <cell r="F312">
            <v>5460.61</v>
          </cell>
          <cell r="G312">
            <v>5460.61</v>
          </cell>
          <cell r="H312">
            <v>8729.9</v>
          </cell>
          <cell r="I312" t="str">
            <v>C</v>
          </cell>
        </row>
        <row r="313">
          <cell r="A313" t="str">
            <v>21.30.01.11</v>
          </cell>
          <cell r="B313" t="str">
            <v>-</v>
          </cell>
          <cell r="C313" t="str">
            <v>Ir s/ Mutuo</v>
          </cell>
          <cell r="D313">
            <v>227179</v>
          </cell>
          <cell r="E313" t="str">
            <v>C</v>
          </cell>
          <cell r="F313">
            <v>124300.19</v>
          </cell>
          <cell r="G313">
            <v>132320.35999999999</v>
          </cell>
          <cell r="H313">
            <v>235199.17</v>
          </cell>
          <cell r="I313" t="str">
            <v>C</v>
          </cell>
        </row>
        <row r="314">
          <cell r="A314" t="str">
            <v>21.30.01.16</v>
          </cell>
          <cell r="B314" t="str">
            <v>-</v>
          </cell>
          <cell r="C314" t="str">
            <v>Pis/Cofins/Csl R.F Lei 10833/03</v>
          </cell>
          <cell r="D314">
            <v>6396.96</v>
          </cell>
          <cell r="E314" t="str">
            <v>C</v>
          </cell>
          <cell r="F314">
            <v>91052.24</v>
          </cell>
          <cell r="G314">
            <v>89045.68</v>
          </cell>
          <cell r="H314">
            <v>4390.3999999999996</v>
          </cell>
          <cell r="I314" t="str">
            <v>C</v>
          </cell>
        </row>
        <row r="315">
          <cell r="A315" t="str">
            <v>21.30.01.17</v>
          </cell>
          <cell r="B315" t="str">
            <v>-</v>
          </cell>
          <cell r="C315" t="str">
            <v>IRRF S/ ASSFIN</v>
          </cell>
          <cell r="D315">
            <v>5554.32</v>
          </cell>
          <cell r="E315" t="str">
            <v>C</v>
          </cell>
          <cell r="F315">
            <v>0</v>
          </cell>
          <cell r="G315">
            <v>0</v>
          </cell>
          <cell r="H315">
            <v>5554.32</v>
          </cell>
          <cell r="I315" t="str">
            <v>C</v>
          </cell>
        </row>
        <row r="316">
          <cell r="A316" t="str">
            <v>21.30.01.18</v>
          </cell>
          <cell r="B316" t="str">
            <v>-</v>
          </cell>
          <cell r="C316" t="str">
            <v>INSS s/Serviços Autônomo</v>
          </cell>
          <cell r="D316">
            <v>432.63</v>
          </cell>
          <cell r="E316" t="str">
            <v>C</v>
          </cell>
          <cell r="F316">
            <v>470.25</v>
          </cell>
          <cell r="G316">
            <v>357.39</v>
          </cell>
          <cell r="H316">
            <v>319.77</v>
          </cell>
          <cell r="I316" t="str">
            <v>C</v>
          </cell>
        </row>
        <row r="317">
          <cell r="A317" t="str">
            <v>21.30.01.19</v>
          </cell>
          <cell r="B317" t="str">
            <v>-</v>
          </cell>
          <cell r="C317" t="str">
            <v>IOF a Pagar</v>
          </cell>
          <cell r="D317">
            <v>35000</v>
          </cell>
          <cell r="E317" t="str">
            <v>C</v>
          </cell>
          <cell r="F317">
            <v>35000</v>
          </cell>
          <cell r="G317">
            <v>25000</v>
          </cell>
          <cell r="H317">
            <v>25000</v>
          </cell>
          <cell r="I317" t="str">
            <v>C</v>
          </cell>
        </row>
        <row r="318">
          <cell r="A318" t="str">
            <v>21.30.01.20</v>
          </cell>
          <cell r="B318" t="str">
            <v>-</v>
          </cell>
          <cell r="C318" t="str">
            <v>IOF s/ Mutuo</v>
          </cell>
          <cell r="D318">
            <v>170117.42</v>
          </cell>
          <cell r="E318" t="str">
            <v>C</v>
          </cell>
          <cell r="F318">
            <v>3231.58</v>
          </cell>
          <cell r="G318">
            <v>4049.92</v>
          </cell>
          <cell r="H318">
            <v>170935.76</v>
          </cell>
          <cell r="I318" t="str">
            <v>C</v>
          </cell>
        </row>
        <row r="319">
          <cell r="A319" t="str">
            <v>21.30.01.23</v>
          </cell>
          <cell r="B319" t="str">
            <v>-</v>
          </cell>
          <cell r="C319" t="str">
            <v>Irrf s/ PR</v>
          </cell>
          <cell r="D319">
            <v>11742.8</v>
          </cell>
          <cell r="E319" t="str">
            <v>C</v>
          </cell>
          <cell r="F319">
            <v>0</v>
          </cell>
          <cell r="G319">
            <v>0</v>
          </cell>
          <cell r="H319">
            <v>11742.8</v>
          </cell>
          <cell r="I319" t="str">
            <v>C</v>
          </cell>
        </row>
        <row r="320">
          <cell r="A320" t="str">
            <v>21.30.01.99</v>
          </cell>
          <cell r="B320" t="str">
            <v>-</v>
          </cell>
          <cell r="C320" t="str">
            <v>Transitoria de IRRF</v>
          </cell>
          <cell r="D320">
            <v>0</v>
          </cell>
          <cell r="F320">
            <v>80039.899999999994</v>
          </cell>
          <cell r="G320">
            <v>80039.899999999994</v>
          </cell>
          <cell r="H320">
            <v>0</v>
          </cell>
        </row>
        <row r="321">
          <cell r="A321" t="str">
            <v>21.35.00.00</v>
          </cell>
          <cell r="B321" t="str">
            <v>-</v>
          </cell>
          <cell r="C321" t="str">
            <v>Provisao p/ Ir.e Contrib.Social</v>
          </cell>
          <cell r="D321">
            <v>8550934.0099999998</v>
          </cell>
          <cell r="E321" t="str">
            <v>C</v>
          </cell>
          <cell r="F321">
            <v>0</v>
          </cell>
          <cell r="G321">
            <v>0</v>
          </cell>
          <cell r="H321">
            <v>8550934.0099999998</v>
          </cell>
          <cell r="I321" t="str">
            <v>C</v>
          </cell>
        </row>
        <row r="322">
          <cell r="A322" t="str">
            <v>21.35.01.00</v>
          </cell>
          <cell r="B322" t="str">
            <v>-</v>
          </cell>
          <cell r="C322" t="str">
            <v>Provisao p/ Ir.e Contrib.Social</v>
          </cell>
          <cell r="D322">
            <v>8550934.0099999998</v>
          </cell>
          <cell r="E322" t="str">
            <v>C</v>
          </cell>
          <cell r="F322">
            <v>0</v>
          </cell>
          <cell r="G322">
            <v>0</v>
          </cell>
          <cell r="H322">
            <v>8550934.0099999998</v>
          </cell>
          <cell r="I322" t="str">
            <v>C</v>
          </cell>
        </row>
        <row r="323">
          <cell r="A323" t="str">
            <v>21.35.01.01</v>
          </cell>
          <cell r="B323" t="str">
            <v>-</v>
          </cell>
          <cell r="C323" t="str">
            <v>Irpj a Recolher</v>
          </cell>
          <cell r="D323">
            <v>6307323.4299999997</v>
          </cell>
          <cell r="E323" t="str">
            <v>C</v>
          </cell>
          <cell r="F323">
            <v>0</v>
          </cell>
          <cell r="G323">
            <v>0</v>
          </cell>
          <cell r="H323">
            <v>6307323.4299999997</v>
          </cell>
          <cell r="I323" t="str">
            <v>C</v>
          </cell>
        </row>
        <row r="324">
          <cell r="A324" t="str">
            <v>21.35.01.02</v>
          </cell>
          <cell r="B324" t="str">
            <v>-</v>
          </cell>
          <cell r="C324" t="str">
            <v>Contr.Social s/Lucro a Recolher</v>
          </cell>
          <cell r="D324">
            <v>2243610.58</v>
          </cell>
          <cell r="E324" t="str">
            <v>C</v>
          </cell>
          <cell r="F324">
            <v>0</v>
          </cell>
          <cell r="G324">
            <v>0</v>
          </cell>
          <cell r="H324">
            <v>2243610.58</v>
          </cell>
          <cell r="I324" t="str">
            <v>C</v>
          </cell>
        </row>
        <row r="325">
          <cell r="A325" t="str">
            <v>21.41.00.00</v>
          </cell>
          <cell r="B325" t="str">
            <v>-</v>
          </cell>
          <cell r="C325" t="str">
            <v>Impostos e Contrib-Parcelamento REFIS</v>
          </cell>
          <cell r="D325">
            <v>232903.71</v>
          </cell>
          <cell r="E325" t="str">
            <v>C</v>
          </cell>
          <cell r="F325">
            <v>39032.89</v>
          </cell>
          <cell r="G325">
            <v>39895.31</v>
          </cell>
          <cell r="H325">
            <v>233766.13</v>
          </cell>
          <cell r="I325" t="str">
            <v>C</v>
          </cell>
        </row>
        <row r="326">
          <cell r="A326" t="str">
            <v>21.41.01.00</v>
          </cell>
          <cell r="B326" t="str">
            <v>-</v>
          </cell>
          <cell r="C326" t="str">
            <v>Impostos e Contrib - Parcelamento REFIS</v>
          </cell>
          <cell r="D326">
            <v>232903.71</v>
          </cell>
          <cell r="E326" t="str">
            <v>C</v>
          </cell>
          <cell r="F326">
            <v>39032.89</v>
          </cell>
          <cell r="G326">
            <v>39895.31</v>
          </cell>
          <cell r="H326">
            <v>233766.13</v>
          </cell>
          <cell r="I326" t="str">
            <v>C</v>
          </cell>
        </row>
        <row r="327">
          <cell r="A327" t="str">
            <v>21.41.01.01</v>
          </cell>
          <cell r="B327" t="str">
            <v>-</v>
          </cell>
          <cell r="C327" t="str">
            <v>Impostos REFIS</v>
          </cell>
          <cell r="D327">
            <v>232903.71</v>
          </cell>
          <cell r="E327" t="str">
            <v>C</v>
          </cell>
          <cell r="F327">
            <v>39032.89</v>
          </cell>
          <cell r="G327">
            <v>39895.31</v>
          </cell>
          <cell r="H327">
            <v>233766.13</v>
          </cell>
          <cell r="I327" t="str">
            <v>C</v>
          </cell>
        </row>
        <row r="328">
          <cell r="A328" t="str">
            <v>21.45.00.00</v>
          </cell>
          <cell r="B328" t="str">
            <v>-</v>
          </cell>
          <cell r="C328" t="str">
            <v>Obrigacoes com Pessoal</v>
          </cell>
          <cell r="D328">
            <v>1110139.05</v>
          </cell>
          <cell r="E328" t="str">
            <v>C</v>
          </cell>
          <cell r="F328">
            <v>1266992.8600000001</v>
          </cell>
          <cell r="G328">
            <v>1484492.86</v>
          </cell>
          <cell r="H328">
            <v>1327639.05</v>
          </cell>
          <cell r="I328" t="str">
            <v>C</v>
          </cell>
        </row>
        <row r="329">
          <cell r="A329" t="str">
            <v>21.45.01.00</v>
          </cell>
          <cell r="B329" t="str">
            <v>-</v>
          </cell>
          <cell r="C329" t="str">
            <v>Obrigacoes com Pessoal</v>
          </cell>
          <cell r="D329">
            <v>1110139.05</v>
          </cell>
          <cell r="E329" t="str">
            <v>C</v>
          </cell>
          <cell r="F329">
            <v>1266992.8600000001</v>
          </cell>
          <cell r="G329">
            <v>1484492.86</v>
          </cell>
          <cell r="H329">
            <v>1327639.05</v>
          </cell>
          <cell r="I329" t="str">
            <v>C</v>
          </cell>
        </row>
        <row r="330">
          <cell r="A330" t="str">
            <v>21.45.01.01</v>
          </cell>
          <cell r="B330" t="str">
            <v>-</v>
          </cell>
          <cell r="C330" t="str">
            <v>Salarios</v>
          </cell>
          <cell r="D330">
            <v>97639.05</v>
          </cell>
          <cell r="E330" t="str">
            <v>C</v>
          </cell>
          <cell r="F330">
            <v>1252623.6399999999</v>
          </cell>
          <cell r="G330">
            <v>1252623.6399999999</v>
          </cell>
          <cell r="H330">
            <v>97639.05</v>
          </cell>
          <cell r="I330" t="str">
            <v>C</v>
          </cell>
        </row>
        <row r="331">
          <cell r="A331" t="str">
            <v>21.45.01.02</v>
          </cell>
          <cell r="B331" t="str">
            <v>-</v>
          </cell>
          <cell r="C331" t="str">
            <v>Folha a Pagar Rescisao</v>
          </cell>
          <cell r="D331">
            <v>0</v>
          </cell>
          <cell r="F331">
            <v>14369.22</v>
          </cell>
          <cell r="G331">
            <v>14369.22</v>
          </cell>
          <cell r="H331">
            <v>0</v>
          </cell>
        </row>
        <row r="332">
          <cell r="A332" t="str">
            <v>21.45.01.03</v>
          </cell>
          <cell r="B332" t="str">
            <v>-</v>
          </cell>
          <cell r="C332" t="str">
            <v>Particip no Resultado Empregado</v>
          </cell>
          <cell r="D332">
            <v>1012500</v>
          </cell>
          <cell r="E332" t="str">
            <v>C</v>
          </cell>
          <cell r="F332">
            <v>0</v>
          </cell>
          <cell r="G332">
            <v>217500</v>
          </cell>
          <cell r="H332">
            <v>1230000</v>
          </cell>
          <cell r="I332" t="str">
            <v>C</v>
          </cell>
        </row>
        <row r="333">
          <cell r="A333" t="str">
            <v>21.46.00.00</v>
          </cell>
          <cell r="B333" t="str">
            <v>-</v>
          </cell>
          <cell r="C333" t="str">
            <v>Outras Obrigacoes</v>
          </cell>
          <cell r="D333">
            <v>8845647.2400000002</v>
          </cell>
          <cell r="E333" t="str">
            <v>C</v>
          </cell>
          <cell r="F333">
            <v>3971470.35</v>
          </cell>
          <cell r="G333">
            <v>4510853.93</v>
          </cell>
          <cell r="H333">
            <v>9385030.8200000003</v>
          </cell>
          <cell r="I333" t="str">
            <v>C</v>
          </cell>
        </row>
        <row r="334">
          <cell r="A334" t="str">
            <v>21.46.01.00</v>
          </cell>
          <cell r="B334" t="str">
            <v>-</v>
          </cell>
          <cell r="C334" t="str">
            <v>Contas a Pagar</v>
          </cell>
          <cell r="D334">
            <v>4485558.25</v>
          </cell>
          <cell r="E334" t="str">
            <v>C</v>
          </cell>
          <cell r="F334">
            <v>3971470.35</v>
          </cell>
          <cell r="G334">
            <v>4510853.93</v>
          </cell>
          <cell r="H334">
            <v>5024941.83</v>
          </cell>
          <cell r="I334" t="str">
            <v>C</v>
          </cell>
        </row>
        <row r="336">
          <cell r="A336" t="str">
            <v>-----------</v>
          </cell>
          <cell r="B336" t="str">
            <v>--</v>
          </cell>
          <cell r="C336" t="str">
            <v>-------------------------------------------------------------------</v>
          </cell>
          <cell r="D336" t="str">
            <v>-------------------</v>
          </cell>
          <cell r="E336" t="str">
            <v>-</v>
          </cell>
          <cell r="F336" t="str">
            <v>-------------------</v>
          </cell>
          <cell r="G336" t="e">
            <v>#NAME?</v>
          </cell>
          <cell r="H336" t="str">
            <v>07AB - 1.00.01.068</v>
          </cell>
        </row>
        <row r="337">
          <cell r="A337" t="str">
            <v>_x000C_----------</v>
          </cell>
          <cell r="B337" t="str">
            <v>--</v>
          </cell>
          <cell r="C337" t="str">
            <v>-------------------------------------------------------------------</v>
          </cell>
          <cell r="D337" t="str">
            <v>-------------------</v>
          </cell>
          <cell r="E337" t="str">
            <v>-</v>
          </cell>
          <cell r="F337" t="str">
            <v>-------------------</v>
          </cell>
          <cell r="G337" t="str">
            <v>-------------------</v>
          </cell>
          <cell r="H337" t="str">
            <v>------ Página:</v>
          </cell>
        </row>
        <row r="338">
          <cell r="A338" t="str">
            <v>Urucum Mine</v>
          </cell>
          <cell r="B338" t="str">
            <v>ra</v>
          </cell>
          <cell r="C338" t="str">
            <v>ção S.A</v>
          </cell>
          <cell r="H338" t="str">
            <v>Balancete</v>
          </cell>
        </row>
        <row r="339">
          <cell r="A339" t="str">
            <v>Período: 01</v>
          </cell>
          <cell r="B339" t="str">
            <v>/0</v>
          </cell>
          <cell r="C339" t="str">
            <v>6/2008 A 30/06/2008 -----------------------------------------------</v>
          </cell>
          <cell r="D339" t="str">
            <v>-------------------</v>
          </cell>
          <cell r="E339" t="str">
            <v>-</v>
          </cell>
          <cell r="F339" t="str">
            <v>-------------------</v>
          </cell>
          <cell r="G339" t="str">
            <v>-------------------</v>
          </cell>
          <cell r="H339" t="str">
            <v>02/07/2008 - 18:2</v>
          </cell>
          <cell r="I339">
            <v>4</v>
          </cell>
        </row>
        <row r="341">
          <cell r="A341" t="str">
            <v>Título</v>
          </cell>
          <cell r="D341" t="str">
            <v>Saldo Inicial</v>
          </cell>
          <cell r="F341" t="str">
            <v>Débito</v>
          </cell>
          <cell r="G341" t="str">
            <v>Crédito</v>
          </cell>
          <cell r="H341" t="str">
            <v>Saldo Final</v>
          </cell>
        </row>
        <row r="342">
          <cell r="A342" t="str">
            <v>-----------</v>
          </cell>
          <cell r="B342" t="str">
            <v>--</v>
          </cell>
          <cell r="C342" t="str">
            <v>-------------------------------------------------------------------</v>
          </cell>
          <cell r="D342" t="str">
            <v>-----------------</v>
          </cell>
          <cell r="F342" t="str">
            <v>------------------</v>
          </cell>
          <cell r="G342" t="str">
            <v>------------------</v>
          </cell>
          <cell r="H342" t="str">
            <v>-----------------</v>
          </cell>
        </row>
        <row r="343">
          <cell r="A343" t="str">
            <v>21.46.01.01</v>
          </cell>
          <cell r="B343" t="str">
            <v>-</v>
          </cell>
          <cell r="C343" t="str">
            <v>Credores Diversos</v>
          </cell>
          <cell r="D343">
            <v>3639265.82</v>
          </cell>
          <cell r="E343" t="str">
            <v>C</v>
          </cell>
          <cell r="F343">
            <v>3069225.12</v>
          </cell>
          <cell r="G343">
            <v>3500016.95</v>
          </cell>
          <cell r="H343">
            <v>4070057.65</v>
          </cell>
          <cell r="I343" t="str">
            <v>C</v>
          </cell>
        </row>
        <row r="344">
          <cell r="A344" t="str">
            <v>21.46.01.02</v>
          </cell>
          <cell r="B344" t="str">
            <v>-</v>
          </cell>
          <cell r="C344" t="str">
            <v>Convenio Sesi/Senai</v>
          </cell>
          <cell r="D344">
            <v>33316.28</v>
          </cell>
          <cell r="E344" t="str">
            <v>D</v>
          </cell>
          <cell r="F344">
            <v>0</v>
          </cell>
          <cell r="G344">
            <v>994.67</v>
          </cell>
          <cell r="H344">
            <v>32321.61</v>
          </cell>
          <cell r="I344" t="str">
            <v>D</v>
          </cell>
        </row>
        <row r="345">
          <cell r="A345" t="str">
            <v>21.46.01.05</v>
          </cell>
          <cell r="B345" t="str">
            <v>-</v>
          </cell>
          <cell r="C345" t="str">
            <v>Gremios</v>
          </cell>
          <cell r="D345">
            <v>0</v>
          </cell>
          <cell r="F345">
            <v>101</v>
          </cell>
          <cell r="G345">
            <v>101</v>
          </cell>
          <cell r="H345">
            <v>0</v>
          </cell>
        </row>
        <row r="346">
          <cell r="A346" t="str">
            <v>21.46.01.10</v>
          </cell>
          <cell r="B346" t="str">
            <v>-</v>
          </cell>
          <cell r="C346" t="str">
            <v>Contribuicao Ordinaria Valiaprev</v>
          </cell>
          <cell r="D346">
            <v>0</v>
          </cell>
          <cell r="F346">
            <v>0</v>
          </cell>
          <cell r="G346">
            <v>34437.82</v>
          </cell>
          <cell r="H346">
            <v>34437.82</v>
          </cell>
          <cell r="I346" t="str">
            <v>C</v>
          </cell>
        </row>
        <row r="347">
          <cell r="A347" t="str">
            <v>21.46.01.11</v>
          </cell>
          <cell r="B347" t="str">
            <v>-</v>
          </cell>
          <cell r="C347" t="str">
            <v>Contribuic Esporadica Valiaprev</v>
          </cell>
          <cell r="D347">
            <v>0</v>
          </cell>
          <cell r="F347">
            <v>0</v>
          </cell>
          <cell r="G347">
            <v>1496.63</v>
          </cell>
          <cell r="H347">
            <v>1496.63</v>
          </cell>
          <cell r="I347" t="str">
            <v>C</v>
          </cell>
        </row>
        <row r="348">
          <cell r="A348" t="str">
            <v>21.46.01.14</v>
          </cell>
          <cell r="B348" t="str">
            <v>-</v>
          </cell>
          <cell r="C348" t="str">
            <v>Cooperativa Credito MG-Credivale</v>
          </cell>
          <cell r="D348">
            <v>23377.14</v>
          </cell>
          <cell r="E348" t="str">
            <v>C</v>
          </cell>
          <cell r="F348">
            <v>46590.9</v>
          </cell>
          <cell r="G348">
            <v>23213.759999999998</v>
          </cell>
          <cell r="H348">
            <v>0</v>
          </cell>
        </row>
        <row r="349">
          <cell r="A349" t="str">
            <v>21.46.01.20</v>
          </cell>
          <cell r="B349" t="str">
            <v>-</v>
          </cell>
          <cell r="C349" t="str">
            <v>Emprest. Habitacional - Valia</v>
          </cell>
          <cell r="D349">
            <v>0</v>
          </cell>
          <cell r="F349">
            <v>0</v>
          </cell>
          <cell r="G349">
            <v>11282.87</v>
          </cell>
          <cell r="H349">
            <v>11282.87</v>
          </cell>
          <cell r="I349" t="str">
            <v>C</v>
          </cell>
        </row>
        <row r="350">
          <cell r="A350" t="str">
            <v>21.46.01.21</v>
          </cell>
          <cell r="B350" t="str">
            <v>-</v>
          </cell>
          <cell r="C350" t="str">
            <v>Emprestimos Valia - Outros</v>
          </cell>
          <cell r="D350">
            <v>678.24</v>
          </cell>
          <cell r="E350" t="str">
            <v>C</v>
          </cell>
          <cell r="F350">
            <v>0</v>
          </cell>
          <cell r="G350">
            <v>31309.64</v>
          </cell>
          <cell r="H350">
            <v>31987.88</v>
          </cell>
          <cell r="I350" t="str">
            <v>C</v>
          </cell>
        </row>
        <row r="351">
          <cell r="A351" t="str">
            <v>21.46.01.90</v>
          </cell>
          <cell r="B351" t="str">
            <v>-</v>
          </cell>
          <cell r="C351" t="str">
            <v>Fornecedores a Classificar</v>
          </cell>
          <cell r="D351">
            <v>855553.33</v>
          </cell>
          <cell r="E351" t="str">
            <v>C</v>
          </cell>
          <cell r="F351">
            <v>855553.33</v>
          </cell>
          <cell r="G351">
            <v>908000.59</v>
          </cell>
          <cell r="H351">
            <v>908000.59</v>
          </cell>
          <cell r="I351" t="str">
            <v>C</v>
          </cell>
        </row>
        <row r="352">
          <cell r="A352" t="str">
            <v>21.46.02.00</v>
          </cell>
          <cell r="B352" t="str">
            <v>-</v>
          </cell>
          <cell r="C352" t="str">
            <v>Dividendos e Juros s/Capital Proprio</v>
          </cell>
          <cell r="D352">
            <v>4360088.99</v>
          </cell>
          <cell r="E352" t="str">
            <v>C</v>
          </cell>
          <cell r="F352">
            <v>0</v>
          </cell>
          <cell r="G352">
            <v>0</v>
          </cell>
          <cell r="H352">
            <v>4360088.99</v>
          </cell>
          <cell r="I352" t="str">
            <v>C</v>
          </cell>
        </row>
        <row r="353">
          <cell r="A353" t="str">
            <v>21.46.02.02</v>
          </cell>
          <cell r="B353" t="str">
            <v>-</v>
          </cell>
          <cell r="C353" t="str">
            <v>Dividendos a Pagar a Cvrd</v>
          </cell>
          <cell r="D353">
            <v>4360088.99</v>
          </cell>
          <cell r="E353" t="str">
            <v>C</v>
          </cell>
          <cell r="F353">
            <v>0</v>
          </cell>
          <cell r="G353">
            <v>0</v>
          </cell>
          <cell r="H353">
            <v>4360088.99</v>
          </cell>
          <cell r="I353" t="str">
            <v>C</v>
          </cell>
        </row>
        <row r="354">
          <cell r="A354" t="str">
            <v>21.57.00.00</v>
          </cell>
          <cell r="B354" t="str">
            <v>-</v>
          </cell>
          <cell r="C354" t="str">
            <v>Provisoes</v>
          </cell>
          <cell r="D354">
            <v>1594448.45</v>
          </cell>
          <cell r="E354" t="str">
            <v>C</v>
          </cell>
          <cell r="F354">
            <v>45509.78</v>
          </cell>
          <cell r="G354">
            <v>216877.93</v>
          </cell>
          <cell r="H354">
            <v>1765816.6</v>
          </cell>
          <cell r="I354" t="str">
            <v>C</v>
          </cell>
        </row>
        <row r="355">
          <cell r="A355" t="str">
            <v>21.57.01.00</v>
          </cell>
          <cell r="B355" t="str">
            <v>-</v>
          </cell>
          <cell r="C355" t="str">
            <v>Provisoes</v>
          </cell>
          <cell r="D355">
            <v>1594448.45</v>
          </cell>
          <cell r="E355" t="str">
            <v>C</v>
          </cell>
          <cell r="F355">
            <v>45509.78</v>
          </cell>
          <cell r="G355">
            <v>216877.93</v>
          </cell>
          <cell r="H355">
            <v>1765816.6</v>
          </cell>
          <cell r="I355" t="str">
            <v>C</v>
          </cell>
        </row>
        <row r="356">
          <cell r="A356" t="str">
            <v>21.57.01.02</v>
          </cell>
          <cell r="B356" t="str">
            <v>-</v>
          </cell>
          <cell r="C356" t="str">
            <v>Provisao 13 Salario</v>
          </cell>
          <cell r="D356">
            <v>433899.79</v>
          </cell>
          <cell r="E356" t="str">
            <v>C</v>
          </cell>
          <cell r="F356">
            <v>3482.01</v>
          </cell>
          <cell r="G356">
            <v>94897.33</v>
          </cell>
          <cell r="H356">
            <v>525315.11</v>
          </cell>
          <cell r="I356" t="str">
            <v>C</v>
          </cell>
        </row>
        <row r="357">
          <cell r="A357" t="str">
            <v>21.57.01.03</v>
          </cell>
          <cell r="B357" t="str">
            <v>-</v>
          </cell>
          <cell r="C357" t="str">
            <v>Provisao de Ferias</v>
          </cell>
          <cell r="D357">
            <v>1160548.6599999999</v>
          </cell>
          <cell r="E357" t="str">
            <v>C</v>
          </cell>
          <cell r="F357">
            <v>42027.77</v>
          </cell>
          <cell r="G357">
            <v>121980.6</v>
          </cell>
          <cell r="H357">
            <v>1240501.49</v>
          </cell>
          <cell r="I357" t="str">
            <v>C</v>
          </cell>
        </row>
        <row r="358">
          <cell r="A358" t="str">
            <v>22.00.00.00</v>
          </cell>
          <cell r="B358" t="str">
            <v>-</v>
          </cell>
          <cell r="C358" t="str">
            <v>Exigivel a Longo Prazo</v>
          </cell>
          <cell r="D358">
            <v>104404282.90000001</v>
          </cell>
          <cell r="E358" t="str">
            <v>C</v>
          </cell>
          <cell r="F358">
            <v>183567.58</v>
          </cell>
          <cell r="G358">
            <v>1411226.13</v>
          </cell>
          <cell r="H358">
            <v>105631941.45</v>
          </cell>
          <cell r="I358" t="str">
            <v>C</v>
          </cell>
        </row>
        <row r="359">
          <cell r="A359" t="str">
            <v>22.15.00.00</v>
          </cell>
          <cell r="B359" t="str">
            <v>-</v>
          </cell>
          <cell r="C359" t="str">
            <v>Contratos de Mutuo</v>
          </cell>
          <cell r="D359">
            <v>89517415.510000005</v>
          </cell>
          <cell r="E359" t="str">
            <v>C</v>
          </cell>
          <cell r="F359">
            <v>137901.20000000001</v>
          </cell>
          <cell r="G359">
            <v>1029826.97</v>
          </cell>
          <cell r="H359">
            <v>90409341.280000001</v>
          </cell>
          <cell r="I359" t="str">
            <v>C</v>
          </cell>
        </row>
        <row r="360">
          <cell r="A360" t="str">
            <v>22.15.01.00</v>
          </cell>
          <cell r="B360" t="str">
            <v>-</v>
          </cell>
          <cell r="C360" t="str">
            <v>Contratos de Mutuo</v>
          </cell>
          <cell r="D360">
            <v>89517415.510000005</v>
          </cell>
          <cell r="E360" t="str">
            <v>C</v>
          </cell>
          <cell r="F360">
            <v>137901.20000000001</v>
          </cell>
          <cell r="G360">
            <v>1029826.97</v>
          </cell>
          <cell r="H360">
            <v>90409341.280000001</v>
          </cell>
          <cell r="I360" t="str">
            <v>C</v>
          </cell>
        </row>
        <row r="361">
          <cell r="A361" t="str">
            <v>22.15.01.01</v>
          </cell>
          <cell r="B361" t="str">
            <v>-</v>
          </cell>
          <cell r="C361" t="str">
            <v>Contrato de Mutuo-Cpfl</v>
          </cell>
          <cell r="D361">
            <v>89512688.269999996</v>
          </cell>
          <cell r="E361" t="str">
            <v>C</v>
          </cell>
          <cell r="F361">
            <v>131896.84</v>
          </cell>
          <cell r="G361">
            <v>1024179.84</v>
          </cell>
          <cell r="H361">
            <v>90404971.269999996</v>
          </cell>
          <cell r="I361" t="str">
            <v>C</v>
          </cell>
        </row>
        <row r="362">
          <cell r="A362" t="str">
            <v>22.15.01.11</v>
          </cell>
          <cell r="B362" t="str">
            <v>-</v>
          </cell>
          <cell r="C362" t="str">
            <v>Contrato de Mutuo-Urucum</v>
          </cell>
          <cell r="D362">
            <v>4727.24</v>
          </cell>
          <cell r="E362" t="str">
            <v>C</v>
          </cell>
          <cell r="F362">
            <v>409.23</v>
          </cell>
          <cell r="G362">
            <v>52</v>
          </cell>
          <cell r="H362">
            <v>4370.01</v>
          </cell>
          <cell r="I362" t="str">
            <v>C</v>
          </cell>
        </row>
        <row r="363">
          <cell r="A363" t="str">
            <v>22.15.01.99</v>
          </cell>
          <cell r="B363" t="str">
            <v>-</v>
          </cell>
          <cell r="C363" t="str">
            <v>Transitoria de Mutuo</v>
          </cell>
          <cell r="D363">
            <v>0</v>
          </cell>
          <cell r="F363">
            <v>5595.13</v>
          </cell>
          <cell r="G363">
            <v>5595.13</v>
          </cell>
          <cell r="H363">
            <v>0</v>
          </cell>
        </row>
        <row r="364">
          <cell r="A364" t="str">
            <v>22.25.00.00</v>
          </cell>
          <cell r="B364" t="str">
            <v>-</v>
          </cell>
          <cell r="C364" t="str">
            <v>Outras Obrigacoes</v>
          </cell>
          <cell r="D364">
            <v>1057784.72</v>
          </cell>
          <cell r="E364" t="str">
            <v>C</v>
          </cell>
          <cell r="F364">
            <v>39032.89</v>
          </cell>
          <cell r="G364">
            <v>4399.16</v>
          </cell>
          <cell r="H364">
            <v>1023150.99</v>
          </cell>
          <cell r="I364" t="str">
            <v>C</v>
          </cell>
        </row>
        <row r="365">
          <cell r="A365" t="str">
            <v>22.25.02.00</v>
          </cell>
          <cell r="B365" t="str">
            <v>-</v>
          </cell>
          <cell r="C365" t="str">
            <v>Impostos e Contrib - Parcelamento REFIS</v>
          </cell>
          <cell r="D365">
            <v>970432.12</v>
          </cell>
          <cell r="E365" t="str">
            <v>C</v>
          </cell>
          <cell r="F365">
            <v>39032.89</v>
          </cell>
          <cell r="G365">
            <v>3665.31</v>
          </cell>
          <cell r="H365">
            <v>935064.54</v>
          </cell>
          <cell r="I365" t="str">
            <v>C</v>
          </cell>
        </row>
        <row r="366">
          <cell r="A366" t="str">
            <v>22.25.02.15</v>
          </cell>
          <cell r="B366" t="str">
            <v>-</v>
          </cell>
          <cell r="C366" t="str">
            <v>Impostos REFIS</v>
          </cell>
          <cell r="D366">
            <v>970432.12</v>
          </cell>
          <cell r="E366" t="str">
            <v>C</v>
          </cell>
          <cell r="F366">
            <v>39032.89</v>
          </cell>
          <cell r="G366">
            <v>3665.31</v>
          </cell>
          <cell r="H366">
            <v>935064.54</v>
          </cell>
          <cell r="I366" t="str">
            <v>C</v>
          </cell>
        </row>
        <row r="367">
          <cell r="A367" t="str">
            <v>22.25.11.00</v>
          </cell>
          <cell r="B367" t="str">
            <v>-</v>
          </cell>
          <cell r="C367" t="str">
            <v>Caucoes s/ Contratos</v>
          </cell>
          <cell r="D367">
            <v>87352.6</v>
          </cell>
          <cell r="E367" t="str">
            <v>C</v>
          </cell>
          <cell r="F367">
            <v>0</v>
          </cell>
          <cell r="G367">
            <v>733.85</v>
          </cell>
          <cell r="H367">
            <v>88086.45</v>
          </cell>
          <cell r="I367" t="str">
            <v>C</v>
          </cell>
        </row>
        <row r="368">
          <cell r="A368" t="str">
            <v>22.25.11.01</v>
          </cell>
          <cell r="B368" t="str">
            <v>-</v>
          </cell>
          <cell r="C368" t="str">
            <v>Caucoes s/ Contratos</v>
          </cell>
          <cell r="D368">
            <v>87352.6</v>
          </cell>
          <cell r="E368" t="str">
            <v>C</v>
          </cell>
          <cell r="F368">
            <v>0</v>
          </cell>
          <cell r="G368">
            <v>733.85</v>
          </cell>
          <cell r="H368">
            <v>88086.45</v>
          </cell>
          <cell r="I368" t="str">
            <v>C</v>
          </cell>
        </row>
        <row r="369">
          <cell r="A369" t="str">
            <v>22.30.00.00</v>
          </cell>
          <cell r="B369" t="str">
            <v>-</v>
          </cell>
          <cell r="C369" t="str">
            <v>Provisoes</v>
          </cell>
          <cell r="D369">
            <v>13829082.67</v>
          </cell>
          <cell r="E369" t="str">
            <v>C</v>
          </cell>
          <cell r="F369">
            <v>6633.49</v>
          </cell>
          <cell r="G369">
            <v>377000</v>
          </cell>
          <cell r="H369">
            <v>14199449.18</v>
          </cell>
          <cell r="I369" t="str">
            <v>C</v>
          </cell>
        </row>
        <row r="370">
          <cell r="A370" t="str">
            <v>22.30.02.00</v>
          </cell>
          <cell r="B370" t="str">
            <v>-</v>
          </cell>
          <cell r="C370" t="str">
            <v>Provisão Passivo Contingente</v>
          </cell>
          <cell r="D370">
            <v>4903082.67</v>
          </cell>
          <cell r="E370" t="str">
            <v>C</v>
          </cell>
          <cell r="F370">
            <v>6633.49</v>
          </cell>
          <cell r="G370">
            <v>150000</v>
          </cell>
          <cell r="H370">
            <v>5046449.18</v>
          </cell>
          <cell r="I370" t="str">
            <v>C</v>
          </cell>
        </row>
        <row r="371">
          <cell r="A371" t="str">
            <v>22.30.02.01</v>
          </cell>
          <cell r="B371" t="str">
            <v>-</v>
          </cell>
          <cell r="C371" t="str">
            <v>Prov.Passivo Conting. Tributário</v>
          </cell>
          <cell r="D371">
            <v>833042.94</v>
          </cell>
          <cell r="E371" t="str">
            <v>C</v>
          </cell>
          <cell r="F371">
            <v>0</v>
          </cell>
          <cell r="G371">
            <v>30000</v>
          </cell>
          <cell r="H371">
            <v>863042.94</v>
          </cell>
          <cell r="I371" t="str">
            <v>C</v>
          </cell>
        </row>
        <row r="372">
          <cell r="A372" t="str">
            <v>22.30.02.02</v>
          </cell>
          <cell r="B372" t="str">
            <v>-</v>
          </cell>
          <cell r="C372" t="str">
            <v>Prov.Passivo Conting. Tributário - ICMS</v>
          </cell>
          <cell r="D372">
            <v>76896.23</v>
          </cell>
          <cell r="E372" t="str">
            <v>C</v>
          </cell>
          <cell r="F372">
            <v>0</v>
          </cell>
          <cell r="G372">
            <v>3000</v>
          </cell>
          <cell r="H372">
            <v>79896.23</v>
          </cell>
          <cell r="I372" t="str">
            <v>C</v>
          </cell>
        </row>
        <row r="373">
          <cell r="A373" t="str">
            <v>22.30.02.04</v>
          </cell>
          <cell r="B373" t="str">
            <v>-</v>
          </cell>
          <cell r="C373" t="str">
            <v>Prov.Passivo Conting. Tributário - PIS</v>
          </cell>
          <cell r="D373">
            <v>827662.73</v>
          </cell>
          <cell r="E373" t="str">
            <v>C</v>
          </cell>
          <cell r="F373">
            <v>0</v>
          </cell>
          <cell r="G373">
            <v>30000</v>
          </cell>
          <cell r="H373">
            <v>857662.73</v>
          </cell>
          <cell r="I373" t="str">
            <v>C</v>
          </cell>
        </row>
        <row r="374">
          <cell r="A374" t="str">
            <v>22.30.02.07</v>
          </cell>
          <cell r="B374" t="str">
            <v>-</v>
          </cell>
          <cell r="C374" t="str">
            <v>Prov.Passivo Conting. Tributário - IR</v>
          </cell>
          <cell r="D374">
            <v>1480910.06</v>
          </cell>
          <cell r="E374" t="str">
            <v>C</v>
          </cell>
          <cell r="F374">
            <v>0</v>
          </cell>
          <cell r="G374">
            <v>54000</v>
          </cell>
          <cell r="H374">
            <v>1534910.06</v>
          </cell>
          <cell r="I374" t="str">
            <v>C</v>
          </cell>
        </row>
        <row r="375">
          <cell r="A375" t="str">
            <v>22.30.02.08</v>
          </cell>
          <cell r="B375" t="str">
            <v>-</v>
          </cell>
          <cell r="C375" t="str">
            <v>Prov.Passivo Conting. Tributário - CSLL</v>
          </cell>
          <cell r="D375">
            <v>37413.29</v>
          </cell>
          <cell r="E375" t="str">
            <v>C</v>
          </cell>
          <cell r="F375">
            <v>0</v>
          </cell>
          <cell r="G375">
            <v>2000</v>
          </cell>
          <cell r="H375">
            <v>39413.29</v>
          </cell>
          <cell r="I375" t="str">
            <v>C</v>
          </cell>
        </row>
        <row r="376">
          <cell r="A376" t="str">
            <v>22.30.02.30</v>
          </cell>
          <cell r="B376" t="str">
            <v>-</v>
          </cell>
          <cell r="C376" t="str">
            <v>Prov.Passivo Conting Cível</v>
          </cell>
          <cell r="D376">
            <v>705064.02</v>
          </cell>
          <cell r="E376" t="str">
            <v>C</v>
          </cell>
          <cell r="F376">
            <v>0</v>
          </cell>
          <cell r="G376">
            <v>25000</v>
          </cell>
          <cell r="H376">
            <v>730064.02</v>
          </cell>
          <cell r="I376" t="str">
            <v>C</v>
          </cell>
        </row>
        <row r="377">
          <cell r="A377" t="str">
            <v>22.30.02.40</v>
          </cell>
          <cell r="B377" t="str">
            <v>-</v>
          </cell>
          <cell r="C377" t="str">
            <v>Prov.Passivo Conting. Trabalhista</v>
          </cell>
          <cell r="D377">
            <v>166131.78</v>
          </cell>
          <cell r="E377" t="str">
            <v>C</v>
          </cell>
          <cell r="F377">
            <v>3546.13</v>
          </cell>
          <cell r="G377">
            <v>6000</v>
          </cell>
          <cell r="H377">
            <v>168585.65</v>
          </cell>
          <cell r="I377" t="str">
            <v>C</v>
          </cell>
        </row>
        <row r="378">
          <cell r="A378" t="str">
            <v>22.30.02.49</v>
          </cell>
          <cell r="B378" t="str">
            <v>-</v>
          </cell>
          <cell r="C378" t="str">
            <v>(-)Dep.Judicial Vinculado - Trabalhista</v>
          </cell>
          <cell r="D378">
            <v>23978.81</v>
          </cell>
          <cell r="E378" t="str">
            <v>D</v>
          </cell>
          <cell r="F378">
            <v>3087.36</v>
          </cell>
          <cell r="G378">
            <v>0</v>
          </cell>
          <cell r="H378">
            <v>27066.17</v>
          </cell>
          <cell r="I378" t="str">
            <v>D</v>
          </cell>
        </row>
        <row r="379">
          <cell r="A379" t="str">
            <v>22.30.02.64</v>
          </cell>
          <cell r="B379" t="str">
            <v>-</v>
          </cell>
          <cell r="C379" t="str">
            <v>Prov. Passivo Contingente Ambiental-MS</v>
          </cell>
          <cell r="D379">
            <v>799940.43</v>
          </cell>
          <cell r="E379" t="str">
            <v>C</v>
          </cell>
          <cell r="F379">
            <v>0</v>
          </cell>
          <cell r="G379">
            <v>0</v>
          </cell>
          <cell r="H379">
            <v>799940.43</v>
          </cell>
          <cell r="I379" t="str">
            <v>C</v>
          </cell>
        </row>
        <row r="380">
          <cell r="A380" t="str">
            <v>22.30.10.00</v>
          </cell>
          <cell r="B380" t="str">
            <v>-</v>
          </cell>
          <cell r="C380" t="str">
            <v>Provisão p/Desativar Ativo Ambiental</v>
          </cell>
          <cell r="D380">
            <v>8926000</v>
          </cell>
          <cell r="E380" t="str">
            <v>C</v>
          </cell>
          <cell r="F380">
            <v>0</v>
          </cell>
          <cell r="G380">
            <v>227000</v>
          </cell>
          <cell r="H380">
            <v>9153000</v>
          </cell>
          <cell r="I380" t="str">
            <v>C</v>
          </cell>
        </row>
        <row r="381">
          <cell r="A381" t="str">
            <v>22.30.10.01</v>
          </cell>
          <cell r="B381" t="str">
            <v>-</v>
          </cell>
          <cell r="C381" t="str">
            <v>Provisão p/Desativar Ativo Ambiental</v>
          </cell>
          <cell r="D381">
            <v>8926000</v>
          </cell>
          <cell r="E381" t="str">
            <v>C</v>
          </cell>
          <cell r="F381">
            <v>0</v>
          </cell>
          <cell r="G381">
            <v>227000</v>
          </cell>
          <cell r="H381">
            <v>9153000</v>
          </cell>
          <cell r="I381" t="str">
            <v>C</v>
          </cell>
        </row>
        <row r="382">
          <cell r="A382" t="str">
            <v>24.00.00.00</v>
          </cell>
          <cell r="B382" t="str">
            <v>-</v>
          </cell>
          <cell r="C382" t="str">
            <v>Patrimonio Liquido</v>
          </cell>
          <cell r="D382">
            <v>68204212.260000005</v>
          </cell>
          <cell r="E382" t="str">
            <v>C</v>
          </cell>
          <cell r="F382">
            <v>0</v>
          </cell>
          <cell r="G382">
            <v>0</v>
          </cell>
          <cell r="H382">
            <v>68204212.260000005</v>
          </cell>
          <cell r="I382" t="str">
            <v>C</v>
          </cell>
        </row>
        <row r="383">
          <cell r="A383" t="str">
            <v>24.01.00.00</v>
          </cell>
          <cell r="B383" t="str">
            <v>-</v>
          </cell>
          <cell r="C383" t="str">
            <v>Capital</v>
          </cell>
          <cell r="D383">
            <v>31307604.66</v>
          </cell>
          <cell r="E383" t="str">
            <v>C</v>
          </cell>
          <cell r="F383">
            <v>0</v>
          </cell>
          <cell r="G383">
            <v>0</v>
          </cell>
          <cell r="H383">
            <v>31307604.66</v>
          </cell>
          <cell r="I383" t="str">
            <v>C</v>
          </cell>
        </row>
        <row r="384">
          <cell r="A384" t="str">
            <v>24.01.01.00</v>
          </cell>
          <cell r="B384" t="str">
            <v>-</v>
          </cell>
          <cell r="C384" t="str">
            <v>Capital Social</v>
          </cell>
          <cell r="D384">
            <v>15708898.140000001</v>
          </cell>
          <cell r="E384" t="str">
            <v>C</v>
          </cell>
          <cell r="F384">
            <v>0</v>
          </cell>
          <cell r="G384">
            <v>0</v>
          </cell>
          <cell r="H384">
            <v>15708898.140000001</v>
          </cell>
          <cell r="I384" t="str">
            <v>C</v>
          </cell>
        </row>
        <row r="385">
          <cell r="A385" t="str">
            <v>24.01.01.01</v>
          </cell>
          <cell r="B385" t="str">
            <v>-</v>
          </cell>
          <cell r="C385" t="str">
            <v>Capital Social Autorizado</v>
          </cell>
          <cell r="D385">
            <v>15708898.140000001</v>
          </cell>
          <cell r="E385" t="str">
            <v>C</v>
          </cell>
          <cell r="F385">
            <v>0</v>
          </cell>
          <cell r="G385">
            <v>0</v>
          </cell>
          <cell r="H385">
            <v>15708898.140000001</v>
          </cell>
          <cell r="I385" t="str">
            <v>C</v>
          </cell>
        </row>
        <row r="386">
          <cell r="A386" t="str">
            <v>24.01.10.00</v>
          </cell>
          <cell r="B386" t="str">
            <v>-</v>
          </cell>
          <cell r="C386" t="str">
            <v>Reservas de Capital</v>
          </cell>
          <cell r="D386">
            <v>15598706.52</v>
          </cell>
          <cell r="E386" t="str">
            <v>C</v>
          </cell>
          <cell r="F386">
            <v>0</v>
          </cell>
          <cell r="G386">
            <v>0</v>
          </cell>
          <cell r="H386">
            <v>15598706.52</v>
          </cell>
          <cell r="I386" t="str">
            <v>C</v>
          </cell>
        </row>
        <row r="387">
          <cell r="A387" t="str">
            <v>24.01.10.04</v>
          </cell>
          <cell r="B387" t="str">
            <v>-</v>
          </cell>
          <cell r="C387" t="str">
            <v>Reserva Incentivo Fiscal</v>
          </cell>
          <cell r="D387">
            <v>353090.65</v>
          </cell>
          <cell r="E387" t="str">
            <v>C</v>
          </cell>
          <cell r="F387">
            <v>0</v>
          </cell>
          <cell r="G387">
            <v>0</v>
          </cell>
          <cell r="H387">
            <v>353090.65</v>
          </cell>
          <cell r="I387" t="str">
            <v>C</v>
          </cell>
        </row>
        <row r="388">
          <cell r="A388" t="str">
            <v>24.01.10.05</v>
          </cell>
          <cell r="B388" t="str">
            <v>-</v>
          </cell>
          <cell r="C388" t="str">
            <v>Reserva Espec Art.2 Lei 8200/91</v>
          </cell>
          <cell r="D388">
            <v>15245615.869999999</v>
          </cell>
          <cell r="E388" t="str">
            <v>C</v>
          </cell>
          <cell r="F388">
            <v>0</v>
          </cell>
          <cell r="G388">
            <v>0</v>
          </cell>
          <cell r="H388">
            <v>15245615.869999999</v>
          </cell>
          <cell r="I388" t="str">
            <v>C</v>
          </cell>
        </row>
        <row r="389">
          <cell r="A389" t="str">
            <v>24.10.00.00</v>
          </cell>
          <cell r="B389" t="str">
            <v>-</v>
          </cell>
          <cell r="C389" t="str">
            <v>Reservas</v>
          </cell>
          <cell r="D389">
            <v>15708898.140000001</v>
          </cell>
          <cell r="E389" t="str">
            <v>C</v>
          </cell>
          <cell r="F389">
            <v>0</v>
          </cell>
          <cell r="G389">
            <v>0</v>
          </cell>
          <cell r="H389">
            <v>15708898.140000001</v>
          </cell>
          <cell r="I389" t="str">
            <v>C</v>
          </cell>
        </row>
        <row r="390">
          <cell r="A390" t="str">
            <v>24.10.10.00</v>
          </cell>
          <cell r="B390" t="str">
            <v>-</v>
          </cell>
          <cell r="C390" t="str">
            <v>Reservas de Lucros</v>
          </cell>
          <cell r="D390">
            <v>15708898.140000001</v>
          </cell>
          <cell r="E390" t="str">
            <v>C</v>
          </cell>
          <cell r="F390">
            <v>0</v>
          </cell>
          <cell r="G390">
            <v>0</v>
          </cell>
          <cell r="H390">
            <v>15708898.140000001</v>
          </cell>
          <cell r="I390" t="str">
            <v>C</v>
          </cell>
        </row>
        <row r="391">
          <cell r="A391" t="str">
            <v>24.10.10.01</v>
          </cell>
          <cell r="B391" t="str">
            <v>-</v>
          </cell>
          <cell r="C391" t="str">
            <v>Reserva Legal</v>
          </cell>
          <cell r="D391">
            <v>3141779.63</v>
          </cell>
          <cell r="E391" t="str">
            <v>C</v>
          </cell>
          <cell r="F391">
            <v>0</v>
          </cell>
          <cell r="G391">
            <v>0</v>
          </cell>
          <cell r="H391">
            <v>3141779.63</v>
          </cell>
          <cell r="I391" t="str">
            <v>C</v>
          </cell>
        </row>
        <row r="392">
          <cell r="A392" t="str">
            <v>24.10.10.06</v>
          </cell>
          <cell r="B392" t="str">
            <v>-</v>
          </cell>
          <cell r="C392" t="str">
            <v>Reserva de Expansao / Investimentos</v>
          </cell>
          <cell r="D392">
            <v>12567118.51</v>
          </cell>
          <cell r="E392" t="str">
            <v>C</v>
          </cell>
          <cell r="F392">
            <v>0</v>
          </cell>
          <cell r="G392">
            <v>0</v>
          </cell>
          <cell r="H392">
            <v>12567118.51</v>
          </cell>
          <cell r="I392" t="str">
            <v>C</v>
          </cell>
        </row>
        <row r="393">
          <cell r="A393" t="str">
            <v>24.20.00.00</v>
          </cell>
          <cell r="B393" t="str">
            <v>-</v>
          </cell>
          <cell r="C393" t="str">
            <v>Lucros e Prejuizos Acumulados</v>
          </cell>
          <cell r="D393">
            <v>21187709.460000001</v>
          </cell>
          <cell r="E393" t="str">
            <v>C</v>
          </cell>
          <cell r="F393">
            <v>0</v>
          </cell>
          <cell r="G393">
            <v>0</v>
          </cell>
          <cell r="H393">
            <v>21187709.460000001</v>
          </cell>
          <cell r="I393" t="str">
            <v>C</v>
          </cell>
        </row>
        <row r="394">
          <cell r="A394" t="str">
            <v>24.20.01.00</v>
          </cell>
          <cell r="B394" t="str">
            <v>-</v>
          </cell>
          <cell r="C394" t="str">
            <v>Lucros e Prejuizos Acumulados</v>
          </cell>
          <cell r="D394">
            <v>21187709.460000001</v>
          </cell>
          <cell r="E394" t="str">
            <v>C</v>
          </cell>
          <cell r="F394">
            <v>0</v>
          </cell>
          <cell r="G394">
            <v>0</v>
          </cell>
          <cell r="H394">
            <v>21187709.460000001</v>
          </cell>
          <cell r="I394" t="str">
            <v>C</v>
          </cell>
        </row>
        <row r="395">
          <cell r="A395" t="str">
            <v>24.20.01.04</v>
          </cell>
          <cell r="B395" t="str">
            <v>-</v>
          </cell>
          <cell r="C395" t="str">
            <v>Lucros(Prej) Acum. Exercic.em Curso</v>
          </cell>
          <cell r="D395">
            <v>21187709.460000001</v>
          </cell>
          <cell r="E395" t="str">
            <v>C</v>
          </cell>
          <cell r="F395">
            <v>0</v>
          </cell>
          <cell r="G395">
            <v>0</v>
          </cell>
          <cell r="H395">
            <v>21187709.460000001</v>
          </cell>
          <cell r="I395" t="str">
            <v>C</v>
          </cell>
        </row>
        <row r="396">
          <cell r="A396" t="str">
            <v>30.00.00.00</v>
          </cell>
          <cell r="B396" t="str">
            <v>-</v>
          </cell>
          <cell r="C396" t="str">
            <v>Resultado</v>
          </cell>
          <cell r="D396">
            <v>0</v>
          </cell>
          <cell r="F396">
            <v>19083321.260000002</v>
          </cell>
          <cell r="G396">
            <v>40466509.32</v>
          </cell>
          <cell r="H396">
            <v>21383188.059999999</v>
          </cell>
          <cell r="I396" t="str">
            <v>C</v>
          </cell>
        </row>
        <row r="397">
          <cell r="A397" t="str">
            <v>31.00.00.00</v>
          </cell>
          <cell r="B397" t="str">
            <v>-</v>
          </cell>
          <cell r="C397" t="str">
            <v>Resultado Operacional Bruto</v>
          </cell>
          <cell r="D397">
            <v>90661683.650000006</v>
          </cell>
          <cell r="E397" t="str">
            <v>C</v>
          </cell>
          <cell r="F397">
            <v>2635583.98</v>
          </cell>
          <cell r="G397">
            <v>35256566.93</v>
          </cell>
          <cell r="H397">
            <v>123282666.59999999</v>
          </cell>
          <cell r="I397" t="str">
            <v>C</v>
          </cell>
        </row>
        <row r="398">
          <cell r="A398" t="str">
            <v>31.01.00.00</v>
          </cell>
          <cell r="B398" t="str">
            <v>-</v>
          </cell>
          <cell r="C398" t="str">
            <v>Receitas de Vendas</v>
          </cell>
          <cell r="D398">
            <v>60476721.75</v>
          </cell>
          <cell r="E398" t="str">
            <v>C</v>
          </cell>
          <cell r="F398">
            <v>0</v>
          </cell>
          <cell r="G398">
            <v>17948431.120000001</v>
          </cell>
          <cell r="H398">
            <v>78425152.870000005</v>
          </cell>
          <cell r="I398" t="str">
            <v>C</v>
          </cell>
        </row>
        <row r="399">
          <cell r="A399" t="str">
            <v>31.01.01.00</v>
          </cell>
          <cell r="B399" t="str">
            <v>-</v>
          </cell>
          <cell r="C399" t="str">
            <v>Receitas de Vendas - Merc. Int.</v>
          </cell>
          <cell r="D399">
            <v>16508996.17</v>
          </cell>
          <cell r="E399" t="str">
            <v>C</v>
          </cell>
          <cell r="F399">
            <v>0</v>
          </cell>
          <cell r="G399">
            <v>4660369.3600000003</v>
          </cell>
          <cell r="H399">
            <v>21169365.530000001</v>
          </cell>
          <cell r="I399" t="str">
            <v>C</v>
          </cell>
        </row>
        <row r="400">
          <cell r="A400" t="str">
            <v>31.01.01.01</v>
          </cell>
          <cell r="B400" t="str">
            <v>-</v>
          </cell>
          <cell r="C400" t="str">
            <v>Rec.Vendas MI - Minerios</v>
          </cell>
          <cell r="D400">
            <v>16508996.17</v>
          </cell>
          <cell r="E400" t="str">
            <v>C</v>
          </cell>
          <cell r="F400">
            <v>0</v>
          </cell>
          <cell r="G400">
            <v>4660369.3600000003</v>
          </cell>
          <cell r="H400">
            <v>21169365.530000001</v>
          </cell>
          <cell r="I400" t="str">
            <v>C</v>
          </cell>
        </row>
        <row r="401">
          <cell r="A401" t="str">
            <v>31.01.20.00</v>
          </cell>
          <cell r="B401" t="str">
            <v>-</v>
          </cell>
          <cell r="C401" t="str">
            <v>Receita Vendas - Cias Grupo-MI</v>
          </cell>
          <cell r="D401">
            <v>12446481.98</v>
          </cell>
          <cell r="E401" t="str">
            <v>C</v>
          </cell>
          <cell r="F401">
            <v>0</v>
          </cell>
          <cell r="G401">
            <v>2384787.84</v>
          </cell>
          <cell r="H401">
            <v>14831269.82</v>
          </cell>
          <cell r="I401" t="str">
            <v>C</v>
          </cell>
        </row>
        <row r="402">
          <cell r="A402" t="str">
            <v>31.01.20.01</v>
          </cell>
          <cell r="B402" t="str">
            <v>-</v>
          </cell>
          <cell r="C402" t="str">
            <v>Rec.Vend.C.Grupo MI-Minerios</v>
          </cell>
          <cell r="D402">
            <v>12272754.699999999</v>
          </cell>
          <cell r="E402" t="str">
            <v>C</v>
          </cell>
          <cell r="F402">
            <v>0</v>
          </cell>
          <cell r="G402">
            <v>2319640.11</v>
          </cell>
          <cell r="H402">
            <v>14592394.810000001</v>
          </cell>
          <cell r="I402" t="str">
            <v>C</v>
          </cell>
        </row>
        <row r="403">
          <cell r="A403" t="str">
            <v>31.01.20.02</v>
          </cell>
          <cell r="B403" t="str">
            <v>-</v>
          </cell>
          <cell r="C403" t="str">
            <v>Rec.Vend.C.Grupo MI-Lig.Manganes</v>
          </cell>
          <cell r="D403">
            <v>173727.28</v>
          </cell>
          <cell r="E403" t="str">
            <v>C</v>
          </cell>
          <cell r="F403">
            <v>0</v>
          </cell>
          <cell r="G403">
            <v>65147.73</v>
          </cell>
          <cell r="H403">
            <v>238875.01</v>
          </cell>
          <cell r="I403" t="str">
            <v>C</v>
          </cell>
        </row>
        <row r="404">
          <cell r="A404" t="str">
            <v>31.01.30.00</v>
          </cell>
          <cell r="B404" t="str">
            <v>-</v>
          </cell>
          <cell r="C404" t="str">
            <v>Receita de Vendas - Merc Externo</v>
          </cell>
          <cell r="D404">
            <v>31521243.600000001</v>
          </cell>
          <cell r="E404" t="str">
            <v>C</v>
          </cell>
          <cell r="F404">
            <v>0</v>
          </cell>
          <cell r="G404">
            <v>10903273.92</v>
          </cell>
          <cell r="H404">
            <v>42424517.520000003</v>
          </cell>
          <cell r="I404" t="str">
            <v>C</v>
          </cell>
        </row>
        <row r="405">
          <cell r="A405" t="str">
            <v>31.01.30.02</v>
          </cell>
          <cell r="B405" t="str">
            <v>-</v>
          </cell>
          <cell r="C405" t="str">
            <v>Vendas ME - Ligas Manganes</v>
          </cell>
          <cell r="D405">
            <v>31521243.600000001</v>
          </cell>
          <cell r="E405" t="str">
            <v>C</v>
          </cell>
          <cell r="F405">
            <v>0</v>
          </cell>
          <cell r="G405">
            <v>10903273.92</v>
          </cell>
          <cell r="H405">
            <v>42424517.520000003</v>
          </cell>
          <cell r="I405" t="str">
            <v>C</v>
          </cell>
        </row>
        <row r="406">
          <cell r="A406" t="str">
            <v>31.05.00.00</v>
          </cell>
          <cell r="B406" t="str">
            <v>-</v>
          </cell>
          <cell r="C406" t="str">
            <v>Receita de Vendas Grupo Cvrd</v>
          </cell>
          <cell r="D406">
            <v>36166097.740000002</v>
          </cell>
          <cell r="E406" t="str">
            <v>C</v>
          </cell>
          <cell r="F406">
            <v>0</v>
          </cell>
          <cell r="G406">
            <v>16127383.220000001</v>
          </cell>
          <cell r="H406">
            <v>52293480.960000001</v>
          </cell>
          <cell r="I406" t="str">
            <v>C</v>
          </cell>
        </row>
        <row r="407">
          <cell r="A407" t="str">
            <v>31.05.71.00</v>
          </cell>
          <cell r="B407" t="str">
            <v>-</v>
          </cell>
          <cell r="C407" t="str">
            <v>Receita de Vendas Grp Cvrd- CVRDI</v>
          </cell>
          <cell r="D407">
            <v>36166097.740000002</v>
          </cell>
          <cell r="E407" t="str">
            <v>C</v>
          </cell>
          <cell r="F407">
            <v>0</v>
          </cell>
          <cell r="G407">
            <v>16127383.220000001</v>
          </cell>
          <cell r="H407">
            <v>52293480.960000001</v>
          </cell>
          <cell r="I407" t="str">
            <v>C</v>
          </cell>
        </row>
        <row r="408">
          <cell r="A408" t="str">
            <v>31.05.71.01</v>
          </cell>
          <cell r="B408" t="str">
            <v>-</v>
          </cell>
          <cell r="C408" t="str">
            <v>Rec.Vend.Cvrd- CVRDI Minerios</v>
          </cell>
          <cell r="D408">
            <v>36166097.740000002</v>
          </cell>
          <cell r="E408" t="str">
            <v>C</v>
          </cell>
          <cell r="F408">
            <v>0</v>
          </cell>
          <cell r="G408">
            <v>10943277.029999999</v>
          </cell>
          <cell r="H408">
            <v>47109374.770000003</v>
          </cell>
          <cell r="I408" t="str">
            <v>C</v>
          </cell>
        </row>
        <row r="409">
          <cell r="A409" t="str">
            <v>31.05.71.97</v>
          </cell>
          <cell r="B409" t="str">
            <v>-</v>
          </cell>
          <cell r="C409" t="str">
            <v>Rec.Vend.CVRDI em Transito Minerios</v>
          </cell>
          <cell r="D409">
            <v>0</v>
          </cell>
          <cell r="F409">
            <v>0</v>
          </cell>
          <cell r="G409">
            <v>5184106.1900000004</v>
          </cell>
          <cell r="H409">
            <v>5184106.1900000004</v>
          </cell>
          <cell r="I409" t="str">
            <v>C</v>
          </cell>
        </row>
        <row r="410">
          <cell r="A410" t="str">
            <v>31.10.00.00</v>
          </cell>
          <cell r="B410" t="str">
            <v>-</v>
          </cell>
          <cell r="C410" t="str">
            <v>Deducoes de Vendas Merc. Interno</v>
          </cell>
          <cell r="D410">
            <v>30879.52</v>
          </cell>
          <cell r="E410" t="str">
            <v>D</v>
          </cell>
          <cell r="F410">
            <v>1180752.5900000001</v>
          </cell>
          <cell r="G410">
            <v>1180752.5900000001</v>
          </cell>
          <cell r="H410">
            <v>30879.52</v>
          </cell>
          <cell r="I410" t="str">
            <v>D</v>
          </cell>
        </row>
        <row r="411">
          <cell r="A411" t="str">
            <v>31.10.10.00</v>
          </cell>
          <cell r="B411" t="str">
            <v>-</v>
          </cell>
          <cell r="C411" t="str">
            <v>Devoluc.Vendas - Cias Grupo- MI</v>
          </cell>
          <cell r="D411">
            <v>30879.52</v>
          </cell>
          <cell r="E411" t="str">
            <v>D</v>
          </cell>
          <cell r="F411">
            <v>1180752.5900000001</v>
          </cell>
          <cell r="G411">
            <v>1180752.5900000001</v>
          </cell>
          <cell r="H411">
            <v>30879.52</v>
          </cell>
          <cell r="I411" t="str">
            <v>D</v>
          </cell>
        </row>
        <row r="412">
          <cell r="A412" t="str">
            <v>31.10.10.01</v>
          </cell>
          <cell r="B412" t="str">
            <v>-</v>
          </cell>
          <cell r="C412" t="str">
            <v>Dev.Vend.C.Grup MI-Minerios</v>
          </cell>
          <cell r="D412">
            <v>30879.52</v>
          </cell>
          <cell r="E412" t="str">
            <v>D</v>
          </cell>
          <cell r="F412">
            <v>0</v>
          </cell>
          <cell r="G412">
            <v>0</v>
          </cell>
          <cell r="H412">
            <v>30879.52</v>
          </cell>
          <cell r="I412" t="str">
            <v>D</v>
          </cell>
        </row>
        <row r="413">
          <cell r="A413" t="str">
            <v>31.10.10.07</v>
          </cell>
          <cell r="B413" t="str">
            <v>-</v>
          </cell>
          <cell r="C413" t="str">
            <v>Dev.Vend.C.Grup MI-Outros</v>
          </cell>
          <cell r="D413">
            <v>0</v>
          </cell>
          <cell r="F413">
            <v>1180752.5900000001</v>
          </cell>
          <cell r="G413">
            <v>1180752.5900000001</v>
          </cell>
          <cell r="H413">
            <v>0</v>
          </cell>
        </row>
        <row r="414">
          <cell r="A414" t="str">
            <v>31.20.00.00</v>
          </cell>
          <cell r="B414" t="str">
            <v>-</v>
          </cell>
          <cell r="C414" t="str">
            <v>Impostos Incid.s/Vendas-Merc Int</v>
          </cell>
          <cell r="D414">
            <v>5950256.3200000003</v>
          </cell>
          <cell r="E414" t="str">
            <v>D</v>
          </cell>
          <cell r="F414">
            <v>1454831.39</v>
          </cell>
          <cell r="G414">
            <v>0</v>
          </cell>
          <cell r="H414">
            <v>7405087.71</v>
          </cell>
          <cell r="I414" t="str">
            <v>D</v>
          </cell>
        </row>
        <row r="415">
          <cell r="A415" t="str">
            <v>31.20.09.00</v>
          </cell>
          <cell r="B415" t="str">
            <v>-</v>
          </cell>
          <cell r="C415" t="str">
            <v>Ipi s/Vendas Cias Grupo-Merc Int</v>
          </cell>
          <cell r="D415">
            <v>8272.7199999999993</v>
          </cell>
          <cell r="E415" t="str">
            <v>D</v>
          </cell>
          <cell r="F415">
            <v>3102.27</v>
          </cell>
          <cell r="G415">
            <v>0</v>
          </cell>
          <cell r="H415">
            <v>11374.99</v>
          </cell>
          <cell r="I415" t="str">
            <v>D</v>
          </cell>
        </row>
        <row r="416">
          <cell r="A416" t="str">
            <v>31.20.09.02</v>
          </cell>
          <cell r="B416" t="str">
            <v>-</v>
          </cell>
          <cell r="C416" t="str">
            <v>Ipi s/Vend C.Grup MI- Lig.Mangan</v>
          </cell>
          <cell r="D416">
            <v>8272.7199999999993</v>
          </cell>
          <cell r="E416" t="str">
            <v>D</v>
          </cell>
          <cell r="F416">
            <v>3102.27</v>
          </cell>
          <cell r="G416">
            <v>0</v>
          </cell>
          <cell r="H416">
            <v>11374.99</v>
          </cell>
          <cell r="I416" t="str">
            <v>D</v>
          </cell>
        </row>
        <row r="417">
          <cell r="A417" t="str">
            <v>31.20.13.00</v>
          </cell>
          <cell r="B417" t="str">
            <v>-</v>
          </cell>
          <cell r="C417" t="str">
            <v>Icms S/Vendas - Mercado Interno</v>
          </cell>
          <cell r="D417">
            <v>1778622.43</v>
          </cell>
          <cell r="E417" t="str">
            <v>D</v>
          </cell>
          <cell r="F417">
            <v>514257.96</v>
          </cell>
          <cell r="G417">
            <v>0</v>
          </cell>
          <cell r="H417">
            <v>2292880.39</v>
          </cell>
          <cell r="I417" t="str">
            <v>D</v>
          </cell>
        </row>
        <row r="418">
          <cell r="A418" t="str">
            <v>31.20.13.01</v>
          </cell>
          <cell r="B418" t="str">
            <v>-</v>
          </cell>
          <cell r="C418" t="str">
            <v>Icms s/Vendas MI - Minerios</v>
          </cell>
          <cell r="D418">
            <v>1778622.43</v>
          </cell>
          <cell r="E418" t="str">
            <v>D</v>
          </cell>
          <cell r="F418">
            <v>514257.96</v>
          </cell>
          <cell r="G418">
            <v>0</v>
          </cell>
          <cell r="H418">
            <v>2292880.39</v>
          </cell>
          <cell r="I418" t="str">
            <v>D</v>
          </cell>
        </row>
        <row r="420">
          <cell r="A420" t="str">
            <v>-----------</v>
          </cell>
          <cell r="B420" t="str">
            <v>--</v>
          </cell>
          <cell r="C420" t="str">
            <v>-------------------------------------------------------------------</v>
          </cell>
          <cell r="D420" t="str">
            <v>-------------------</v>
          </cell>
          <cell r="E420" t="str">
            <v>-</v>
          </cell>
          <cell r="F420" t="str">
            <v>-------------------</v>
          </cell>
          <cell r="G420" t="e">
            <v>#NAME?</v>
          </cell>
          <cell r="H420" t="str">
            <v>07AB - 1.00.01.068</v>
          </cell>
        </row>
        <row r="421">
          <cell r="A421" t="str">
            <v>_x000C_----------</v>
          </cell>
          <cell r="B421" t="str">
            <v>--</v>
          </cell>
          <cell r="C421" t="str">
            <v>-------------------------------------------------------------------</v>
          </cell>
          <cell r="D421" t="str">
            <v>-------------------</v>
          </cell>
          <cell r="E421" t="str">
            <v>-</v>
          </cell>
          <cell r="F421" t="str">
            <v>-------------------</v>
          </cell>
          <cell r="G421" t="str">
            <v>-------------------</v>
          </cell>
          <cell r="H421" t="str">
            <v>------ Página:</v>
          </cell>
        </row>
        <row r="422">
          <cell r="A422" t="str">
            <v>Urucum Mine</v>
          </cell>
          <cell r="B422" t="str">
            <v>ra</v>
          </cell>
          <cell r="C422" t="str">
            <v>ção S.A</v>
          </cell>
          <cell r="H422" t="str">
            <v>Balancete</v>
          </cell>
        </row>
        <row r="423">
          <cell r="A423" t="str">
            <v>Período: 01</v>
          </cell>
          <cell r="B423" t="str">
            <v>/0</v>
          </cell>
          <cell r="C423" t="str">
            <v>6/2008 A 30/06/2008 -----------------------------------------------</v>
          </cell>
          <cell r="D423" t="str">
            <v>-------------------</v>
          </cell>
          <cell r="E423" t="str">
            <v>-</v>
          </cell>
          <cell r="F423" t="str">
            <v>-------------------</v>
          </cell>
          <cell r="G423" t="str">
            <v>-------------------</v>
          </cell>
          <cell r="H423" t="str">
            <v>02/07/2008 - 18:2</v>
          </cell>
          <cell r="I423">
            <v>4</v>
          </cell>
        </row>
        <row r="425">
          <cell r="A425" t="str">
            <v>Título</v>
          </cell>
          <cell r="D425" t="str">
            <v>Saldo Inicial</v>
          </cell>
          <cell r="F425" t="str">
            <v>Débito</v>
          </cell>
          <cell r="G425" t="str">
            <v>Crédito</v>
          </cell>
          <cell r="H425" t="str">
            <v>Saldo Final</v>
          </cell>
        </row>
        <row r="426">
          <cell r="A426" t="str">
            <v>-----------</v>
          </cell>
          <cell r="B426" t="str">
            <v>--</v>
          </cell>
          <cell r="C426" t="str">
            <v>-------------------------------------------------------------------</v>
          </cell>
          <cell r="D426" t="str">
            <v>-----------------</v>
          </cell>
          <cell r="F426" t="str">
            <v>------------------</v>
          </cell>
          <cell r="G426" t="str">
            <v>------------------</v>
          </cell>
          <cell r="H426" t="str">
            <v>-----------------</v>
          </cell>
        </row>
        <row r="427">
          <cell r="A427" t="str">
            <v>31.20.21.00</v>
          </cell>
          <cell r="B427" t="str">
            <v>-</v>
          </cell>
          <cell r="C427" t="str">
            <v>Icms Vendas Cias Grupo-Merc.Int.</v>
          </cell>
          <cell r="D427">
            <v>1488880.45</v>
          </cell>
          <cell r="E427" t="str">
            <v>D</v>
          </cell>
          <cell r="F427">
            <v>285802.42</v>
          </cell>
          <cell r="G427">
            <v>0</v>
          </cell>
          <cell r="H427">
            <v>1774682.87</v>
          </cell>
          <cell r="I427" t="str">
            <v>D</v>
          </cell>
        </row>
        <row r="428">
          <cell r="A428" t="str">
            <v>31.20.21.01</v>
          </cell>
          <cell r="B428" t="str">
            <v>-</v>
          </cell>
          <cell r="C428" t="str">
            <v>Icms Vend C.Grupo MI- Minerios</v>
          </cell>
          <cell r="D428">
            <v>1469025.89</v>
          </cell>
          <cell r="E428" t="str">
            <v>D</v>
          </cell>
          <cell r="F428">
            <v>278356.96000000002</v>
          </cell>
          <cell r="G428">
            <v>0</v>
          </cell>
          <cell r="H428">
            <v>1747382.85</v>
          </cell>
          <cell r="I428" t="str">
            <v>D</v>
          </cell>
        </row>
        <row r="429">
          <cell r="A429" t="str">
            <v>31.20.21.02</v>
          </cell>
          <cell r="B429" t="str">
            <v>-</v>
          </cell>
          <cell r="C429" t="str">
            <v>Icms Vend C.Grupo MI- Lig.Mangan</v>
          </cell>
          <cell r="D429">
            <v>19854.560000000001</v>
          </cell>
          <cell r="E429" t="str">
            <v>D</v>
          </cell>
          <cell r="F429">
            <v>7445.46</v>
          </cell>
          <cell r="G429">
            <v>0</v>
          </cell>
          <cell r="H429">
            <v>27300.02</v>
          </cell>
          <cell r="I429" t="str">
            <v>D</v>
          </cell>
        </row>
        <row r="430">
          <cell r="A430" t="str">
            <v>31.20.37.00</v>
          </cell>
          <cell r="B430" t="str">
            <v>-</v>
          </cell>
          <cell r="C430" t="str">
            <v>Pis S/Vendas - Mercado Interno</v>
          </cell>
          <cell r="D430">
            <v>272398.2</v>
          </cell>
          <cell r="E430" t="str">
            <v>D</v>
          </cell>
          <cell r="F430">
            <v>76896.42</v>
          </cell>
          <cell r="G430">
            <v>0</v>
          </cell>
          <cell r="H430">
            <v>349294.62</v>
          </cell>
          <cell r="I430" t="str">
            <v>D</v>
          </cell>
        </row>
        <row r="431">
          <cell r="A431" t="str">
            <v>31.20.37.01</v>
          </cell>
          <cell r="B431" t="str">
            <v>-</v>
          </cell>
          <cell r="C431" t="str">
            <v>Pis s/Vendas MI- Minerios</v>
          </cell>
          <cell r="D431">
            <v>272398.2</v>
          </cell>
          <cell r="E431" t="str">
            <v>D</v>
          </cell>
          <cell r="F431">
            <v>76896.42</v>
          </cell>
          <cell r="G431">
            <v>0</v>
          </cell>
          <cell r="H431">
            <v>349294.62</v>
          </cell>
          <cell r="I431" t="str">
            <v>D</v>
          </cell>
        </row>
        <row r="432">
          <cell r="A432" t="str">
            <v>31.20.45.00</v>
          </cell>
          <cell r="B432" t="str">
            <v>-</v>
          </cell>
          <cell r="C432" t="str">
            <v>Pis Vendas Cias do Grupo - M.I.</v>
          </cell>
          <cell r="D432">
            <v>204668.3</v>
          </cell>
          <cell r="E432" t="str">
            <v>D</v>
          </cell>
          <cell r="F432">
            <v>39346.82</v>
          </cell>
          <cell r="G432">
            <v>0</v>
          </cell>
          <cell r="H432">
            <v>244015.12</v>
          </cell>
          <cell r="I432" t="str">
            <v>D</v>
          </cell>
        </row>
        <row r="433">
          <cell r="A433" t="str">
            <v>31.20.45.01</v>
          </cell>
          <cell r="B433" t="str">
            <v>-</v>
          </cell>
          <cell r="C433" t="str">
            <v>Pis Venda C.Grup MI- Minerios</v>
          </cell>
          <cell r="D433">
            <v>201987.8</v>
          </cell>
          <cell r="E433" t="str">
            <v>D</v>
          </cell>
          <cell r="F433">
            <v>38273.57</v>
          </cell>
          <cell r="G433">
            <v>0</v>
          </cell>
          <cell r="H433">
            <v>240261.37</v>
          </cell>
          <cell r="I433" t="str">
            <v>D</v>
          </cell>
        </row>
        <row r="434">
          <cell r="A434" t="str">
            <v>31.20.45.02</v>
          </cell>
          <cell r="B434" t="str">
            <v>-</v>
          </cell>
          <cell r="C434" t="str">
            <v>Pis Venda C.Grup MI- Liga Mangan</v>
          </cell>
          <cell r="D434">
            <v>2730</v>
          </cell>
          <cell r="E434" t="str">
            <v>D</v>
          </cell>
          <cell r="F434">
            <v>1023.75</v>
          </cell>
          <cell r="G434">
            <v>0</v>
          </cell>
          <cell r="H434">
            <v>3753.75</v>
          </cell>
          <cell r="I434" t="str">
            <v>D</v>
          </cell>
        </row>
        <row r="435">
          <cell r="A435" t="str">
            <v>31.20.45.07</v>
          </cell>
          <cell r="B435" t="str">
            <v>-</v>
          </cell>
          <cell r="C435" t="str">
            <v>Pis Venda C.Grup MI- Outros</v>
          </cell>
          <cell r="D435">
            <v>49.5</v>
          </cell>
          <cell r="E435" t="str">
            <v>C</v>
          </cell>
          <cell r="F435">
            <v>49.5</v>
          </cell>
          <cell r="G435">
            <v>0</v>
          </cell>
          <cell r="H435">
            <v>0</v>
          </cell>
        </row>
        <row r="436">
          <cell r="A436" t="str">
            <v>31.20.49.00</v>
          </cell>
          <cell r="B436" t="str">
            <v>-</v>
          </cell>
          <cell r="C436" t="str">
            <v>Cofins S/Vendas - Merc Interno</v>
          </cell>
          <cell r="D436">
            <v>1254682.72</v>
          </cell>
          <cell r="E436" t="str">
            <v>D</v>
          </cell>
          <cell r="F436">
            <v>354188.85</v>
          </cell>
          <cell r="G436">
            <v>0</v>
          </cell>
          <cell r="H436">
            <v>1608871.57</v>
          </cell>
          <cell r="I436" t="str">
            <v>D</v>
          </cell>
        </row>
        <row r="437">
          <cell r="A437" t="str">
            <v>31.20.49.01</v>
          </cell>
          <cell r="B437" t="str">
            <v>-</v>
          </cell>
          <cell r="C437" t="str">
            <v>Cofins s/Vendas MI-Minerios</v>
          </cell>
          <cell r="D437">
            <v>1254682.72</v>
          </cell>
          <cell r="E437" t="str">
            <v>D</v>
          </cell>
          <cell r="F437">
            <v>354188.85</v>
          </cell>
          <cell r="G437">
            <v>0</v>
          </cell>
          <cell r="H437">
            <v>1608871.57</v>
          </cell>
          <cell r="I437" t="str">
            <v>D</v>
          </cell>
        </row>
        <row r="438">
          <cell r="A438" t="str">
            <v>31.20.57.00</v>
          </cell>
          <cell r="B438" t="str">
            <v>-</v>
          </cell>
          <cell r="C438" t="str">
            <v>Cofins Venda Cias do Grupo- M.I.</v>
          </cell>
          <cell r="D438">
            <v>942731.5</v>
          </cell>
          <cell r="E438" t="str">
            <v>D</v>
          </cell>
          <cell r="F438">
            <v>181236.65</v>
          </cell>
          <cell r="G438">
            <v>0</v>
          </cell>
          <cell r="H438">
            <v>1123968.1499999999</v>
          </cell>
          <cell r="I438" t="str">
            <v>D</v>
          </cell>
        </row>
        <row r="439">
          <cell r="A439" t="str">
            <v>31.20.57.01</v>
          </cell>
          <cell r="B439" t="str">
            <v>-</v>
          </cell>
          <cell r="C439" t="str">
            <v>Cofins C.Grupo MI- Minerios</v>
          </cell>
          <cell r="D439">
            <v>930384.94</v>
          </cell>
          <cell r="E439" t="str">
            <v>D</v>
          </cell>
          <cell r="F439">
            <v>176293.19</v>
          </cell>
          <cell r="G439">
            <v>0</v>
          </cell>
          <cell r="H439">
            <v>1106678.1299999999</v>
          </cell>
          <cell r="I439" t="str">
            <v>D</v>
          </cell>
        </row>
        <row r="440">
          <cell r="A440" t="str">
            <v>31.20.57.02</v>
          </cell>
          <cell r="B440" t="str">
            <v>-</v>
          </cell>
          <cell r="C440" t="str">
            <v>Cofins C.Grupo MI- Liga Manganes</v>
          </cell>
          <cell r="D440">
            <v>12574.56</v>
          </cell>
          <cell r="E440" t="str">
            <v>D</v>
          </cell>
          <cell r="F440">
            <v>4715.46</v>
          </cell>
          <cell r="G440">
            <v>0</v>
          </cell>
          <cell r="H440">
            <v>17290.02</v>
          </cell>
          <cell r="I440" t="str">
            <v>D</v>
          </cell>
        </row>
        <row r="441">
          <cell r="A441" t="str">
            <v>31.20.57.07</v>
          </cell>
          <cell r="B441" t="str">
            <v>-</v>
          </cell>
          <cell r="C441" t="str">
            <v>Cofins C.Grupo MI- Outros</v>
          </cell>
          <cell r="D441">
            <v>228</v>
          </cell>
          <cell r="E441" t="str">
            <v>C</v>
          </cell>
          <cell r="F441">
            <v>228</v>
          </cell>
          <cell r="G441">
            <v>0</v>
          </cell>
          <cell r="H441">
            <v>0</v>
          </cell>
        </row>
        <row r="442">
          <cell r="A442" t="str">
            <v>36.00.00.00</v>
          </cell>
          <cell r="B442" t="str">
            <v>-</v>
          </cell>
          <cell r="C442" t="str">
            <v>Custo Operacional de Vendas</v>
          </cell>
          <cell r="D442">
            <v>37427503.82</v>
          </cell>
          <cell r="E442" t="str">
            <v>D</v>
          </cell>
          <cell r="F442">
            <v>16447737.279999999</v>
          </cell>
          <cell r="G442">
            <v>5209942.3899999997</v>
          </cell>
          <cell r="H442">
            <v>48665298.710000001</v>
          </cell>
          <cell r="I442" t="str">
            <v>D</v>
          </cell>
        </row>
        <row r="443">
          <cell r="A443" t="str">
            <v>36.01.00.00</v>
          </cell>
          <cell r="B443" t="str">
            <v>-</v>
          </cell>
          <cell r="C443" t="str">
            <v>Custo Oper. de Vendas - Merc Int</v>
          </cell>
          <cell r="D443">
            <v>5304434.74</v>
          </cell>
          <cell r="E443" t="str">
            <v>D</v>
          </cell>
          <cell r="F443">
            <v>7162039.0599999996</v>
          </cell>
          <cell r="G443">
            <v>5209942.3899999997</v>
          </cell>
          <cell r="H443">
            <v>7256531.4100000001</v>
          </cell>
          <cell r="I443" t="str">
            <v>D</v>
          </cell>
        </row>
        <row r="444">
          <cell r="A444" t="str">
            <v>36.01.01.00</v>
          </cell>
          <cell r="B444" t="str">
            <v>-</v>
          </cell>
          <cell r="C444" t="str">
            <v>Custo Oper. de Vendas - Merc.Int</v>
          </cell>
          <cell r="D444">
            <v>1544857.03</v>
          </cell>
          <cell r="E444" t="str">
            <v>D</v>
          </cell>
          <cell r="F444">
            <v>932397.25</v>
          </cell>
          <cell r="G444">
            <v>9420.23</v>
          </cell>
          <cell r="H444">
            <v>2467834.0499999998</v>
          </cell>
          <cell r="I444" t="str">
            <v>D</v>
          </cell>
        </row>
        <row r="445">
          <cell r="A445" t="str">
            <v>36.01.01.01</v>
          </cell>
          <cell r="B445" t="str">
            <v>-</v>
          </cell>
          <cell r="C445" t="str">
            <v>Custo Op.Vendas MI-Minerios</v>
          </cell>
          <cell r="D445">
            <v>2523704.61</v>
          </cell>
          <cell r="E445" t="str">
            <v>D</v>
          </cell>
          <cell r="F445">
            <v>646335.76</v>
          </cell>
          <cell r="G445">
            <v>0</v>
          </cell>
          <cell r="H445">
            <v>3170040.37</v>
          </cell>
          <cell r="I445" t="str">
            <v>D</v>
          </cell>
        </row>
        <row r="446">
          <cell r="A446" t="str">
            <v>36.01.01.83</v>
          </cell>
          <cell r="B446" t="str">
            <v>-</v>
          </cell>
          <cell r="C446" t="str">
            <v>Custo Complementar - Materiais</v>
          </cell>
          <cell r="D446">
            <v>30781.64</v>
          </cell>
          <cell r="E446" t="str">
            <v>D</v>
          </cell>
          <cell r="F446">
            <v>108510.85</v>
          </cell>
          <cell r="G446">
            <v>9420.23</v>
          </cell>
          <cell r="H446">
            <v>129872.26</v>
          </cell>
          <cell r="I446" t="str">
            <v>D</v>
          </cell>
        </row>
        <row r="447">
          <cell r="A447" t="str">
            <v>36.01.01.84</v>
          </cell>
          <cell r="B447" t="str">
            <v>-</v>
          </cell>
          <cell r="C447" t="str">
            <v>Custo Complementar - Energia Elétrica</v>
          </cell>
          <cell r="D447">
            <v>11629.22</v>
          </cell>
          <cell r="E447" t="str">
            <v>C</v>
          </cell>
          <cell r="F447">
            <v>5706.19</v>
          </cell>
          <cell r="G447">
            <v>0</v>
          </cell>
          <cell r="H447">
            <v>5923.03</v>
          </cell>
          <cell r="I447" t="str">
            <v>C</v>
          </cell>
        </row>
        <row r="448">
          <cell r="A448" t="str">
            <v>36.01.01.87</v>
          </cell>
          <cell r="B448" t="str">
            <v>-</v>
          </cell>
          <cell r="C448" t="str">
            <v>Custo Complementar - Serviço Contratado</v>
          </cell>
          <cell r="D448">
            <v>0</v>
          </cell>
          <cell r="F448">
            <v>171844.45</v>
          </cell>
          <cell r="G448">
            <v>0</v>
          </cell>
          <cell r="H448">
            <v>171844.45</v>
          </cell>
          <cell r="I448" t="str">
            <v>D</v>
          </cell>
        </row>
        <row r="449">
          <cell r="A449" t="str">
            <v>36.01.01.97</v>
          </cell>
          <cell r="B449" t="str">
            <v>-</v>
          </cell>
          <cell r="C449" t="str">
            <v>Custo Complementar</v>
          </cell>
          <cell r="D449">
            <v>998000</v>
          </cell>
          <cell r="E449" t="str">
            <v>C</v>
          </cell>
          <cell r="F449">
            <v>0</v>
          </cell>
          <cell r="G449">
            <v>0</v>
          </cell>
          <cell r="H449">
            <v>998000</v>
          </cell>
          <cell r="I449" t="str">
            <v>C</v>
          </cell>
        </row>
        <row r="450">
          <cell r="A450" t="str">
            <v>36.01.20.00</v>
          </cell>
          <cell r="B450" t="str">
            <v>-</v>
          </cell>
          <cell r="C450" t="str">
            <v>Custo Op.Vendas C.Grupo-Merc Int</v>
          </cell>
          <cell r="D450">
            <v>3675582.28</v>
          </cell>
          <cell r="E450" t="str">
            <v>D</v>
          </cell>
          <cell r="F450">
            <v>598812.05000000005</v>
          </cell>
          <cell r="G450">
            <v>0</v>
          </cell>
          <cell r="H450">
            <v>4274394.33</v>
          </cell>
          <cell r="I450" t="str">
            <v>D</v>
          </cell>
        </row>
        <row r="451">
          <cell r="A451" t="str">
            <v>36.01.20.01</v>
          </cell>
          <cell r="B451" t="str">
            <v>-</v>
          </cell>
          <cell r="C451" t="str">
            <v>Custo Op.C.Grup MI-Minerios</v>
          </cell>
          <cell r="D451">
            <v>3384814.05</v>
          </cell>
          <cell r="E451" t="str">
            <v>D</v>
          </cell>
          <cell r="F451">
            <v>479641.43</v>
          </cell>
          <cell r="G451">
            <v>0</v>
          </cell>
          <cell r="H451">
            <v>3864455.48</v>
          </cell>
          <cell r="I451" t="str">
            <v>D</v>
          </cell>
        </row>
        <row r="452">
          <cell r="A452" t="str">
            <v>36.01.20.02</v>
          </cell>
          <cell r="B452" t="str">
            <v>-</v>
          </cell>
          <cell r="C452" t="str">
            <v>Custo Op.C.Grup MI-Ligas Mangan</v>
          </cell>
          <cell r="D452">
            <v>290768.23</v>
          </cell>
          <cell r="E452" t="str">
            <v>D</v>
          </cell>
          <cell r="F452">
            <v>119170.62</v>
          </cell>
          <cell r="G452">
            <v>0</v>
          </cell>
          <cell r="H452">
            <v>409938.85</v>
          </cell>
          <cell r="I452" t="str">
            <v>D</v>
          </cell>
        </row>
        <row r="453">
          <cell r="A453" t="str">
            <v>36.01.92.00</v>
          </cell>
          <cell r="B453" t="str">
            <v>-</v>
          </cell>
          <cell r="C453" t="str">
            <v>Prov.Desvaloriz Estoque-Semi Acabado</v>
          </cell>
          <cell r="D453">
            <v>0</v>
          </cell>
          <cell r="F453">
            <v>4679857.5199999996</v>
          </cell>
          <cell r="G453">
            <v>4314733.0599999996</v>
          </cell>
          <cell r="H453">
            <v>365124.46</v>
          </cell>
          <cell r="I453" t="str">
            <v>D</v>
          </cell>
        </row>
        <row r="454">
          <cell r="A454" t="str">
            <v>36.01.92.01</v>
          </cell>
          <cell r="B454" t="str">
            <v>-</v>
          </cell>
          <cell r="C454" t="str">
            <v>Prov.Desvalor.Estoq-Minerio Semi-Acab</v>
          </cell>
          <cell r="D454">
            <v>0</v>
          </cell>
          <cell r="F454">
            <v>4679857.5199999996</v>
          </cell>
          <cell r="G454">
            <v>4300850.97</v>
          </cell>
          <cell r="H454">
            <v>379006.55</v>
          </cell>
          <cell r="I454" t="str">
            <v>D</v>
          </cell>
        </row>
        <row r="455">
          <cell r="A455" t="str">
            <v>36.01.92.02</v>
          </cell>
          <cell r="B455" t="str">
            <v>-</v>
          </cell>
          <cell r="C455" t="str">
            <v>Prov.Desvalor.Estoq-Ligas Mang Semi-Acab</v>
          </cell>
          <cell r="D455">
            <v>0</v>
          </cell>
          <cell r="F455">
            <v>0</v>
          </cell>
          <cell r="G455">
            <v>13882.09</v>
          </cell>
          <cell r="H455">
            <v>13882.09</v>
          </cell>
          <cell r="I455" t="str">
            <v>C</v>
          </cell>
        </row>
        <row r="456">
          <cell r="A456" t="str">
            <v>36.01.93.00</v>
          </cell>
          <cell r="B456" t="str">
            <v>-</v>
          </cell>
          <cell r="C456" t="str">
            <v>Prov.Desvaloriz Estoque-Prod Acabado</v>
          </cell>
          <cell r="D456">
            <v>0</v>
          </cell>
          <cell r="F456">
            <v>0</v>
          </cell>
          <cell r="G456">
            <v>28737.759999999998</v>
          </cell>
          <cell r="H456">
            <v>28737.759999999998</v>
          </cell>
          <cell r="I456" t="str">
            <v>C</v>
          </cell>
        </row>
        <row r="457">
          <cell r="A457" t="str">
            <v>36.01.93.02</v>
          </cell>
          <cell r="B457" t="str">
            <v>-</v>
          </cell>
          <cell r="C457" t="str">
            <v>Prov.Desvalor.Estoq-Ligas Mang Acabad</v>
          </cell>
          <cell r="D457">
            <v>0</v>
          </cell>
          <cell r="F457">
            <v>0</v>
          </cell>
          <cell r="G457">
            <v>28737.759999999998</v>
          </cell>
          <cell r="H457">
            <v>28737.759999999998</v>
          </cell>
          <cell r="I457" t="str">
            <v>C</v>
          </cell>
        </row>
        <row r="458">
          <cell r="A458" t="str">
            <v>36.01.94.00</v>
          </cell>
          <cell r="B458" t="str">
            <v>-</v>
          </cell>
          <cell r="C458" t="str">
            <v>Prov.Estoque s/ Movim-Almoxarifado</v>
          </cell>
          <cell r="D458">
            <v>83995.43</v>
          </cell>
          <cell r="E458" t="str">
            <v>D</v>
          </cell>
          <cell r="F458">
            <v>950972.24</v>
          </cell>
          <cell r="G458">
            <v>857051.34</v>
          </cell>
          <cell r="H458">
            <v>177916.33</v>
          </cell>
          <cell r="I458" t="str">
            <v>D</v>
          </cell>
        </row>
        <row r="459">
          <cell r="A459" t="str">
            <v>36.01.94.01</v>
          </cell>
          <cell r="B459" t="str">
            <v>-</v>
          </cell>
          <cell r="C459" t="str">
            <v>Prov.Estoque s/ Movim-Almoxarifado</v>
          </cell>
          <cell r="D459">
            <v>83995.43</v>
          </cell>
          <cell r="E459" t="str">
            <v>D</v>
          </cell>
          <cell r="F459">
            <v>950972.24</v>
          </cell>
          <cell r="G459">
            <v>857051.34</v>
          </cell>
          <cell r="H459">
            <v>177916.33</v>
          </cell>
          <cell r="I459" t="str">
            <v>D</v>
          </cell>
        </row>
        <row r="460">
          <cell r="A460" t="str">
            <v>36.05.00.00</v>
          </cell>
          <cell r="B460" t="str">
            <v>-</v>
          </cell>
          <cell r="C460" t="str">
            <v>Custos Oper.de Vendas Grupo Cvrd</v>
          </cell>
          <cell r="D460">
            <v>14309287.130000001</v>
          </cell>
          <cell r="E460" t="str">
            <v>D</v>
          </cell>
          <cell r="F460">
            <v>3086975.32</v>
          </cell>
          <cell r="G460">
            <v>0</v>
          </cell>
          <cell r="H460">
            <v>17396262.449999999</v>
          </cell>
          <cell r="I460" t="str">
            <v>D</v>
          </cell>
        </row>
        <row r="461">
          <cell r="A461" t="str">
            <v>36.05.71.00</v>
          </cell>
          <cell r="B461" t="str">
            <v>-</v>
          </cell>
          <cell r="C461" t="str">
            <v>Custos Op.Venda Grp Cvrd-CVRDI</v>
          </cell>
          <cell r="D461">
            <v>14309287.130000001</v>
          </cell>
          <cell r="E461" t="str">
            <v>D</v>
          </cell>
          <cell r="F461">
            <v>3086975.32</v>
          </cell>
          <cell r="G461">
            <v>0</v>
          </cell>
          <cell r="H461">
            <v>17396262.449999999</v>
          </cell>
          <cell r="I461" t="str">
            <v>D</v>
          </cell>
        </row>
        <row r="462">
          <cell r="A462" t="str">
            <v>36.05.71.01</v>
          </cell>
          <cell r="B462" t="str">
            <v>-</v>
          </cell>
          <cell r="C462" t="str">
            <v>Custos Op.Venda Cvrd-CVRDI Minerios</v>
          </cell>
          <cell r="D462">
            <v>14309287.130000001</v>
          </cell>
          <cell r="E462" t="str">
            <v>D</v>
          </cell>
          <cell r="F462">
            <v>3086975.32</v>
          </cell>
          <cell r="G462">
            <v>0</v>
          </cell>
          <cell r="H462">
            <v>17396262.449999999</v>
          </cell>
          <cell r="I462" t="str">
            <v>D</v>
          </cell>
        </row>
        <row r="463">
          <cell r="A463" t="str">
            <v>36.10.00.00</v>
          </cell>
          <cell r="B463" t="str">
            <v>-</v>
          </cell>
          <cell r="C463" t="str">
            <v>Custo Operac. de Vendas Merc Ext</v>
          </cell>
          <cell r="D463">
            <v>17813781.949999999</v>
          </cell>
          <cell r="E463" t="str">
            <v>D</v>
          </cell>
          <cell r="F463">
            <v>6198722.9000000004</v>
          </cell>
          <cell r="G463">
            <v>0</v>
          </cell>
          <cell r="H463">
            <v>24012504.850000001</v>
          </cell>
          <cell r="I463" t="str">
            <v>D</v>
          </cell>
        </row>
        <row r="464">
          <cell r="A464" t="str">
            <v>36.10.01.00</v>
          </cell>
          <cell r="B464" t="str">
            <v>-</v>
          </cell>
          <cell r="C464" t="str">
            <v>Custo Operac de Vendas-Merc Ext</v>
          </cell>
          <cell r="D464">
            <v>17813781.949999999</v>
          </cell>
          <cell r="E464" t="str">
            <v>D</v>
          </cell>
          <cell r="F464">
            <v>6198722.9000000004</v>
          </cell>
          <cell r="G464">
            <v>0</v>
          </cell>
          <cell r="H464">
            <v>24012504.850000001</v>
          </cell>
          <cell r="I464" t="str">
            <v>D</v>
          </cell>
        </row>
        <row r="465">
          <cell r="A465" t="str">
            <v>36.10.01.01</v>
          </cell>
          <cell r="B465" t="str">
            <v>-</v>
          </cell>
          <cell r="C465" t="str">
            <v>Custo Op.Vendas ME-Minerios</v>
          </cell>
          <cell r="D465">
            <v>343390.2</v>
          </cell>
          <cell r="E465" t="str">
            <v>C</v>
          </cell>
          <cell r="F465">
            <v>1167374.56</v>
          </cell>
          <cell r="G465">
            <v>0</v>
          </cell>
          <cell r="H465">
            <v>823984.36</v>
          </cell>
          <cell r="I465" t="str">
            <v>D</v>
          </cell>
        </row>
        <row r="466">
          <cell r="A466" t="str">
            <v>36.10.01.02</v>
          </cell>
          <cell r="B466" t="str">
            <v>-</v>
          </cell>
          <cell r="C466" t="str">
            <v>Custo Op.Vendas ME-Liga Manganes</v>
          </cell>
          <cell r="D466">
            <v>18157172.149999999</v>
          </cell>
          <cell r="E466" t="str">
            <v>D</v>
          </cell>
          <cell r="F466">
            <v>5031348.34</v>
          </cell>
          <cell r="G466">
            <v>0</v>
          </cell>
          <cell r="H466">
            <v>23188520.489999998</v>
          </cell>
          <cell r="I466" t="str">
            <v>D</v>
          </cell>
        </row>
        <row r="467">
          <cell r="A467" t="str">
            <v>38.00.00.00</v>
          </cell>
          <cell r="B467" t="str">
            <v>-</v>
          </cell>
          <cell r="C467" t="str">
            <v>Resultado Mensal</v>
          </cell>
          <cell r="D467">
            <v>53234179.829999998</v>
          </cell>
          <cell r="E467" t="str">
            <v>D</v>
          </cell>
          <cell r="F467">
            <v>0</v>
          </cell>
          <cell r="G467">
            <v>0</v>
          </cell>
          <cell r="H467">
            <v>53234179.829999998</v>
          </cell>
          <cell r="I467" t="str">
            <v>D</v>
          </cell>
        </row>
        <row r="468">
          <cell r="A468" t="str">
            <v>38.01.00.00</v>
          </cell>
          <cell r="B468" t="str">
            <v>-</v>
          </cell>
          <cell r="C468" t="str">
            <v>Resultado Mensal</v>
          </cell>
          <cell r="D468">
            <v>53234179.829999998</v>
          </cell>
          <cell r="E468" t="str">
            <v>D</v>
          </cell>
          <cell r="F468">
            <v>0</v>
          </cell>
          <cell r="G468">
            <v>0</v>
          </cell>
          <cell r="H468">
            <v>53234179.829999998</v>
          </cell>
          <cell r="I468" t="str">
            <v>D</v>
          </cell>
        </row>
        <row r="469">
          <cell r="A469" t="str">
            <v>38.01.01.00</v>
          </cell>
          <cell r="B469" t="str">
            <v>-</v>
          </cell>
          <cell r="C469" t="str">
            <v>Resultado Mensal</v>
          </cell>
          <cell r="D469">
            <v>53234179.829999998</v>
          </cell>
          <cell r="E469" t="str">
            <v>D</v>
          </cell>
          <cell r="F469">
            <v>0</v>
          </cell>
          <cell r="G469">
            <v>0</v>
          </cell>
          <cell r="H469">
            <v>53234179.829999998</v>
          </cell>
          <cell r="I469" t="str">
            <v>D</v>
          </cell>
        </row>
        <row r="470">
          <cell r="A470" t="str">
            <v>38.01.01.01</v>
          </cell>
          <cell r="B470" t="str">
            <v>-</v>
          </cell>
          <cell r="C470" t="str">
            <v>Resultado Mensal</v>
          </cell>
          <cell r="D470">
            <v>53234179.829999998</v>
          </cell>
          <cell r="E470" t="str">
            <v>D</v>
          </cell>
          <cell r="F470">
            <v>0</v>
          </cell>
          <cell r="G470">
            <v>0</v>
          </cell>
          <cell r="H470">
            <v>53234179.829999998</v>
          </cell>
          <cell r="I470" t="str">
            <v>D</v>
          </cell>
        </row>
        <row r="471">
          <cell r="A471" t="str">
            <v>40.00.00.00</v>
          </cell>
          <cell r="B471" t="str">
            <v>-</v>
          </cell>
          <cell r="C471" t="str">
            <v>Despesas Operacionais</v>
          </cell>
          <cell r="D471">
            <v>0</v>
          </cell>
          <cell r="F471">
            <v>6167219.0099999998</v>
          </cell>
          <cell r="G471">
            <v>1798126.49</v>
          </cell>
          <cell r="H471">
            <v>4369092.5199999996</v>
          </cell>
          <cell r="I471" t="str">
            <v>D</v>
          </cell>
        </row>
        <row r="472">
          <cell r="A472" t="str">
            <v>41.00.00.00</v>
          </cell>
          <cell r="B472" t="str">
            <v>-</v>
          </cell>
          <cell r="C472" t="str">
            <v>Despesas Operacionais</v>
          </cell>
          <cell r="D472">
            <v>18407953.170000002</v>
          </cell>
          <cell r="E472" t="str">
            <v>D</v>
          </cell>
          <cell r="F472">
            <v>6064957.7699999996</v>
          </cell>
          <cell r="G472">
            <v>1484793.41</v>
          </cell>
          <cell r="H472">
            <v>22988117.530000001</v>
          </cell>
          <cell r="I472" t="str">
            <v>D</v>
          </cell>
        </row>
        <row r="473">
          <cell r="A473" t="str">
            <v>41.10.00.00</v>
          </cell>
          <cell r="B473" t="str">
            <v>-</v>
          </cell>
          <cell r="C473" t="str">
            <v>Pessoal</v>
          </cell>
          <cell r="D473">
            <v>47037.07</v>
          </cell>
          <cell r="E473" t="str">
            <v>D</v>
          </cell>
          <cell r="F473">
            <v>9903.5300000000007</v>
          </cell>
          <cell r="G473">
            <v>38.17</v>
          </cell>
          <cell r="H473">
            <v>56902.43</v>
          </cell>
          <cell r="I473" t="str">
            <v>D</v>
          </cell>
        </row>
        <row r="474">
          <cell r="A474" t="str">
            <v>41.10.01.00</v>
          </cell>
          <cell r="B474" t="str">
            <v>-</v>
          </cell>
          <cell r="C474" t="str">
            <v>Salarios</v>
          </cell>
          <cell r="D474">
            <v>24787.9</v>
          </cell>
          <cell r="E474" t="str">
            <v>D</v>
          </cell>
          <cell r="F474">
            <v>5459.16</v>
          </cell>
          <cell r="G474">
            <v>0</v>
          </cell>
          <cell r="H474">
            <v>30247.06</v>
          </cell>
          <cell r="I474" t="str">
            <v>D</v>
          </cell>
        </row>
        <row r="475">
          <cell r="A475" t="str">
            <v>41.10.01.01</v>
          </cell>
          <cell r="B475" t="str">
            <v>-</v>
          </cell>
          <cell r="C475" t="str">
            <v>Salarios</v>
          </cell>
          <cell r="D475">
            <v>24787.9</v>
          </cell>
          <cell r="E475" t="str">
            <v>D</v>
          </cell>
          <cell r="F475">
            <v>5459.16</v>
          </cell>
          <cell r="G475">
            <v>0</v>
          </cell>
          <cell r="H475">
            <v>30247.06</v>
          </cell>
          <cell r="I475" t="str">
            <v>D</v>
          </cell>
        </row>
        <row r="476">
          <cell r="A476" t="str">
            <v>41.10.04.00</v>
          </cell>
          <cell r="B476" t="str">
            <v>-</v>
          </cell>
          <cell r="C476" t="str">
            <v>Serv. Extraordinario/Adicionais</v>
          </cell>
          <cell r="D476">
            <v>624.16999999999996</v>
          </cell>
          <cell r="E476" t="str">
            <v>D</v>
          </cell>
          <cell r="F476">
            <v>0</v>
          </cell>
          <cell r="G476">
            <v>0</v>
          </cell>
          <cell r="H476">
            <v>624.16999999999996</v>
          </cell>
          <cell r="I476" t="str">
            <v>D</v>
          </cell>
        </row>
        <row r="477">
          <cell r="A477" t="str">
            <v>41.10.04.01</v>
          </cell>
          <cell r="B477" t="str">
            <v>-</v>
          </cell>
          <cell r="C477" t="str">
            <v>Horas Extras Dias Uteis</v>
          </cell>
          <cell r="D477">
            <v>624.16999999999996</v>
          </cell>
          <cell r="E477" t="str">
            <v>D</v>
          </cell>
          <cell r="F477">
            <v>0</v>
          </cell>
          <cell r="G477">
            <v>0</v>
          </cell>
          <cell r="H477">
            <v>624.16999999999996</v>
          </cell>
          <cell r="I477" t="str">
            <v>D</v>
          </cell>
        </row>
        <row r="478">
          <cell r="A478" t="str">
            <v>41.10.06.00</v>
          </cell>
          <cell r="B478" t="str">
            <v>-</v>
          </cell>
          <cell r="C478" t="str">
            <v>Adicionais por Acordo</v>
          </cell>
          <cell r="D478">
            <v>18.920000000000002</v>
          </cell>
          <cell r="E478" t="str">
            <v>D</v>
          </cell>
          <cell r="F478">
            <v>0</v>
          </cell>
          <cell r="G478">
            <v>0</v>
          </cell>
          <cell r="H478">
            <v>18.920000000000002</v>
          </cell>
          <cell r="I478" t="str">
            <v>D</v>
          </cell>
        </row>
        <row r="479">
          <cell r="A479" t="str">
            <v>41.10.06.01</v>
          </cell>
          <cell r="B479" t="str">
            <v>-</v>
          </cell>
          <cell r="C479" t="str">
            <v>Adicionais de Turno</v>
          </cell>
          <cell r="D479">
            <v>18.920000000000002</v>
          </cell>
          <cell r="E479" t="str">
            <v>D</v>
          </cell>
          <cell r="F479">
            <v>0</v>
          </cell>
          <cell r="G479">
            <v>0</v>
          </cell>
          <cell r="H479">
            <v>18.920000000000002</v>
          </cell>
          <cell r="I479" t="str">
            <v>D</v>
          </cell>
        </row>
        <row r="480">
          <cell r="A480" t="str">
            <v>41.10.25.00</v>
          </cell>
          <cell r="B480" t="str">
            <v>-</v>
          </cell>
          <cell r="C480" t="str">
            <v>Beneficios Legais</v>
          </cell>
          <cell r="D480">
            <v>6305.09</v>
          </cell>
          <cell r="E480" t="str">
            <v>D</v>
          </cell>
          <cell r="F480">
            <v>1131.95</v>
          </cell>
          <cell r="G480">
            <v>0</v>
          </cell>
          <cell r="H480">
            <v>7437.04</v>
          </cell>
          <cell r="I480" t="str">
            <v>D</v>
          </cell>
        </row>
        <row r="481">
          <cell r="A481" t="str">
            <v>41.10.25.01</v>
          </cell>
          <cell r="B481" t="str">
            <v>-</v>
          </cell>
          <cell r="C481" t="str">
            <v>Ferias</v>
          </cell>
          <cell r="D481">
            <v>3697.51</v>
          </cell>
          <cell r="E481" t="str">
            <v>D</v>
          </cell>
          <cell r="F481">
            <v>646.83000000000004</v>
          </cell>
          <cell r="G481">
            <v>0</v>
          </cell>
          <cell r="H481">
            <v>4344.34</v>
          </cell>
          <cell r="I481" t="str">
            <v>D</v>
          </cell>
        </row>
        <row r="482">
          <cell r="A482" t="str">
            <v>41.10.25.03</v>
          </cell>
          <cell r="B482" t="str">
            <v>-</v>
          </cell>
          <cell r="C482" t="str">
            <v>13 Salario</v>
          </cell>
          <cell r="D482">
            <v>2478.9699999999998</v>
          </cell>
          <cell r="E482" t="str">
            <v>D</v>
          </cell>
          <cell r="F482">
            <v>485.12</v>
          </cell>
          <cell r="G482">
            <v>0</v>
          </cell>
          <cell r="H482">
            <v>2964.09</v>
          </cell>
          <cell r="I482" t="str">
            <v>D</v>
          </cell>
        </row>
        <row r="483">
          <cell r="A483" t="str">
            <v>41.10.25.05</v>
          </cell>
          <cell r="B483" t="str">
            <v>-</v>
          </cell>
          <cell r="C483" t="str">
            <v>Outros Beneficios Legais</v>
          </cell>
          <cell r="D483">
            <v>128.61000000000001</v>
          </cell>
          <cell r="E483" t="str">
            <v>D</v>
          </cell>
          <cell r="F483">
            <v>0</v>
          </cell>
          <cell r="G483">
            <v>0</v>
          </cell>
          <cell r="H483">
            <v>128.61000000000001</v>
          </cell>
          <cell r="I483" t="str">
            <v>D</v>
          </cell>
        </row>
        <row r="484">
          <cell r="A484" t="str">
            <v>41.10.30.00</v>
          </cell>
          <cell r="B484" t="str">
            <v>-</v>
          </cell>
          <cell r="C484" t="str">
            <v>Beneficio Empresa</v>
          </cell>
          <cell r="D484">
            <v>523.49</v>
          </cell>
          <cell r="E484" t="str">
            <v>C</v>
          </cell>
          <cell r="F484">
            <v>0</v>
          </cell>
          <cell r="G484">
            <v>13.67</v>
          </cell>
          <cell r="H484">
            <v>537.16</v>
          </cell>
          <cell r="I484" t="str">
            <v>C</v>
          </cell>
        </row>
        <row r="485">
          <cell r="A485" t="str">
            <v>41.10.30.01</v>
          </cell>
          <cell r="B485" t="str">
            <v>-</v>
          </cell>
          <cell r="C485" t="str">
            <v>Assist.Medica/Hospit/Odontolog</v>
          </cell>
          <cell r="D485">
            <v>523.49</v>
          </cell>
          <cell r="E485" t="str">
            <v>C</v>
          </cell>
          <cell r="F485">
            <v>0</v>
          </cell>
          <cell r="G485">
            <v>13.67</v>
          </cell>
          <cell r="H485">
            <v>537.16</v>
          </cell>
          <cell r="I485" t="str">
            <v>C</v>
          </cell>
        </row>
        <row r="486">
          <cell r="A486" t="str">
            <v>41.10.35.00</v>
          </cell>
          <cell r="B486" t="str">
            <v>-</v>
          </cell>
          <cell r="C486" t="str">
            <v>Reembolso Educacional</v>
          </cell>
          <cell r="D486">
            <v>1790.66</v>
          </cell>
          <cell r="E486" t="str">
            <v>D</v>
          </cell>
          <cell r="F486">
            <v>124.8</v>
          </cell>
          <cell r="G486">
            <v>0</v>
          </cell>
          <cell r="H486">
            <v>1915.46</v>
          </cell>
          <cell r="I486" t="str">
            <v>D</v>
          </cell>
        </row>
        <row r="487">
          <cell r="A487" t="str">
            <v>41.10.35.01</v>
          </cell>
          <cell r="B487" t="str">
            <v>-</v>
          </cell>
          <cell r="C487" t="str">
            <v>Reembolso Educacao - Empregados</v>
          </cell>
          <cell r="D487">
            <v>790.66</v>
          </cell>
          <cell r="E487" t="str">
            <v>D</v>
          </cell>
          <cell r="F487">
            <v>124.8</v>
          </cell>
          <cell r="G487">
            <v>0</v>
          </cell>
          <cell r="H487">
            <v>915.46</v>
          </cell>
          <cell r="I487" t="str">
            <v>D</v>
          </cell>
        </row>
        <row r="488">
          <cell r="A488" t="str">
            <v>41.10.35.03</v>
          </cell>
          <cell r="B488" t="str">
            <v>-</v>
          </cell>
          <cell r="C488" t="str">
            <v>Material Escolar</v>
          </cell>
          <cell r="D488">
            <v>1000</v>
          </cell>
          <cell r="E488" t="str">
            <v>D</v>
          </cell>
          <cell r="F488">
            <v>0</v>
          </cell>
          <cell r="G488">
            <v>0</v>
          </cell>
          <cell r="H488">
            <v>1000</v>
          </cell>
          <cell r="I488" t="str">
            <v>D</v>
          </cell>
        </row>
        <row r="489">
          <cell r="A489" t="str">
            <v>41.10.42.00</v>
          </cell>
          <cell r="B489" t="str">
            <v>-</v>
          </cell>
          <cell r="C489" t="str">
            <v>Ticket</v>
          </cell>
          <cell r="D489">
            <v>122.5</v>
          </cell>
          <cell r="E489" t="str">
            <v>C</v>
          </cell>
          <cell r="F489">
            <v>0</v>
          </cell>
          <cell r="G489">
            <v>24.5</v>
          </cell>
          <cell r="H489">
            <v>147</v>
          </cell>
          <cell r="I489" t="str">
            <v>C</v>
          </cell>
        </row>
        <row r="490">
          <cell r="A490" t="str">
            <v>41.10.42.01</v>
          </cell>
          <cell r="B490" t="str">
            <v>-</v>
          </cell>
          <cell r="C490" t="str">
            <v>Ticket</v>
          </cell>
          <cell r="D490">
            <v>122.5</v>
          </cell>
          <cell r="E490" t="str">
            <v>C</v>
          </cell>
          <cell r="F490">
            <v>0</v>
          </cell>
          <cell r="G490">
            <v>24.5</v>
          </cell>
          <cell r="H490">
            <v>147</v>
          </cell>
          <cell r="I490" t="str">
            <v>C</v>
          </cell>
        </row>
        <row r="491">
          <cell r="A491" t="str">
            <v>41.10.47.00</v>
          </cell>
          <cell r="B491" t="str">
            <v>-</v>
          </cell>
          <cell r="C491" t="str">
            <v>Outros Beneficios</v>
          </cell>
          <cell r="D491">
            <v>1519.43</v>
          </cell>
          <cell r="E491" t="str">
            <v>D</v>
          </cell>
          <cell r="F491">
            <v>362.22</v>
          </cell>
          <cell r="G491">
            <v>0</v>
          </cell>
          <cell r="H491">
            <v>1881.65</v>
          </cell>
          <cell r="I491" t="str">
            <v>D</v>
          </cell>
        </row>
        <row r="492">
          <cell r="A492" t="str">
            <v>41.10.47.99</v>
          </cell>
          <cell r="B492" t="str">
            <v>-</v>
          </cell>
          <cell r="C492" t="str">
            <v>Demais Beneficios da Empresa</v>
          </cell>
          <cell r="D492">
            <v>1519.43</v>
          </cell>
          <cell r="E492" t="str">
            <v>D</v>
          </cell>
          <cell r="F492">
            <v>362.22</v>
          </cell>
          <cell r="G492">
            <v>0</v>
          </cell>
          <cell r="H492">
            <v>1881.65</v>
          </cell>
          <cell r="I492" t="str">
            <v>D</v>
          </cell>
        </row>
        <row r="493">
          <cell r="A493" t="str">
            <v>41.10.60.00</v>
          </cell>
          <cell r="B493" t="str">
            <v>-</v>
          </cell>
          <cell r="C493" t="str">
            <v>Contribuicao Previdencia Social</v>
          </cell>
          <cell r="D493">
            <v>9263.43</v>
          </cell>
          <cell r="E493" t="str">
            <v>D</v>
          </cell>
          <cell r="F493">
            <v>2002.55</v>
          </cell>
          <cell r="G493">
            <v>0</v>
          </cell>
          <cell r="H493">
            <v>11265.98</v>
          </cell>
          <cell r="I493" t="str">
            <v>D</v>
          </cell>
        </row>
        <row r="494">
          <cell r="A494" t="str">
            <v>41.10.60.01</v>
          </cell>
          <cell r="B494" t="str">
            <v>-</v>
          </cell>
          <cell r="C494" t="str">
            <v>Contribuicao Previdencia Social</v>
          </cell>
          <cell r="D494">
            <v>7798.76</v>
          </cell>
          <cell r="E494" t="str">
            <v>D</v>
          </cell>
          <cell r="F494">
            <v>1676.55</v>
          </cell>
          <cell r="G494">
            <v>0</v>
          </cell>
          <cell r="H494">
            <v>9475.31</v>
          </cell>
          <cell r="I494" t="str">
            <v>D</v>
          </cell>
        </row>
        <row r="495">
          <cell r="A495" t="str">
            <v>41.10.60.02</v>
          </cell>
          <cell r="B495" t="str">
            <v>-</v>
          </cell>
          <cell r="C495" t="str">
            <v>Inss Ferias</v>
          </cell>
          <cell r="D495">
            <v>750.73</v>
          </cell>
          <cell r="E495" t="str">
            <v>D</v>
          </cell>
          <cell r="F495">
            <v>186.29</v>
          </cell>
          <cell r="G495">
            <v>0</v>
          </cell>
          <cell r="H495">
            <v>937.02</v>
          </cell>
          <cell r="I495" t="str">
            <v>D</v>
          </cell>
        </row>
        <row r="496">
          <cell r="A496" t="str">
            <v>41.10.60.03</v>
          </cell>
          <cell r="B496" t="str">
            <v>-</v>
          </cell>
          <cell r="C496" t="str">
            <v>Inss S/Decimo Terceiro Salario</v>
          </cell>
          <cell r="D496">
            <v>713.94</v>
          </cell>
          <cell r="E496" t="str">
            <v>D</v>
          </cell>
          <cell r="F496">
            <v>139.71</v>
          </cell>
          <cell r="G496">
            <v>0</v>
          </cell>
          <cell r="H496">
            <v>853.65</v>
          </cell>
          <cell r="I496" t="str">
            <v>D</v>
          </cell>
        </row>
        <row r="497">
          <cell r="A497" t="str">
            <v>41.10.62.00</v>
          </cell>
          <cell r="B497" t="str">
            <v>-</v>
          </cell>
          <cell r="C497" t="str">
            <v>Contribuicao Fgts</v>
          </cell>
          <cell r="D497">
            <v>2573.12</v>
          </cell>
          <cell r="E497" t="str">
            <v>D</v>
          </cell>
          <cell r="F497">
            <v>556.27</v>
          </cell>
          <cell r="G497">
            <v>0</v>
          </cell>
          <cell r="H497">
            <v>3129.39</v>
          </cell>
          <cell r="I497" t="str">
            <v>D</v>
          </cell>
        </row>
        <row r="498">
          <cell r="A498" t="str">
            <v>41.10.62.01</v>
          </cell>
          <cell r="B498" t="str">
            <v>-</v>
          </cell>
          <cell r="C498" t="str">
            <v>Contribuicao Fgts</v>
          </cell>
          <cell r="D498">
            <v>2166.29</v>
          </cell>
          <cell r="E498" t="str">
            <v>D</v>
          </cell>
          <cell r="F498">
            <v>465.7</v>
          </cell>
          <cell r="G498">
            <v>0</v>
          </cell>
          <cell r="H498">
            <v>2631.99</v>
          </cell>
          <cell r="I498" t="str">
            <v>D</v>
          </cell>
        </row>
        <row r="499">
          <cell r="A499" t="str">
            <v>41.10.62.02</v>
          </cell>
          <cell r="B499" t="str">
            <v>-</v>
          </cell>
          <cell r="C499" t="str">
            <v>Fgts Ferias</v>
          </cell>
          <cell r="D499">
            <v>208.53</v>
          </cell>
          <cell r="E499" t="str">
            <v>D</v>
          </cell>
          <cell r="F499">
            <v>51.75</v>
          </cell>
          <cell r="G499">
            <v>0</v>
          </cell>
          <cell r="H499">
            <v>260.27999999999997</v>
          </cell>
          <cell r="I499" t="str">
            <v>D</v>
          </cell>
        </row>
        <row r="500">
          <cell r="A500" t="str">
            <v>41.10.62.03</v>
          </cell>
          <cell r="B500" t="str">
            <v>-</v>
          </cell>
          <cell r="C500" t="str">
            <v>Fgts S/Decimo Terceiro Salario</v>
          </cell>
          <cell r="D500">
            <v>198.3</v>
          </cell>
          <cell r="E500" t="str">
            <v>D</v>
          </cell>
          <cell r="F500">
            <v>38.82</v>
          </cell>
          <cell r="G500">
            <v>0</v>
          </cell>
          <cell r="H500">
            <v>237.12</v>
          </cell>
          <cell r="I500" t="str">
            <v>D</v>
          </cell>
        </row>
        <row r="501">
          <cell r="A501" t="str">
            <v>41.10.65.00</v>
          </cell>
          <cell r="B501" t="str">
            <v>-</v>
          </cell>
          <cell r="C501" t="str">
            <v>Contribuic Previdenc Complement</v>
          </cell>
          <cell r="D501">
            <v>800.34</v>
          </cell>
          <cell r="E501" t="str">
            <v>D</v>
          </cell>
          <cell r="F501">
            <v>266.58</v>
          </cell>
          <cell r="G501">
            <v>0</v>
          </cell>
          <cell r="H501">
            <v>1066.92</v>
          </cell>
          <cell r="I501" t="str">
            <v>D</v>
          </cell>
        </row>
        <row r="502">
          <cell r="A502" t="str">
            <v>41.10.65.01</v>
          </cell>
          <cell r="B502" t="str">
            <v>-</v>
          </cell>
          <cell r="C502" t="str">
            <v>Contribuic Ordinaria Valiaprev</v>
          </cell>
          <cell r="D502">
            <v>800.34</v>
          </cell>
          <cell r="E502" t="str">
            <v>D</v>
          </cell>
          <cell r="F502">
            <v>266.58</v>
          </cell>
          <cell r="G502">
            <v>0</v>
          </cell>
          <cell r="H502">
            <v>1066.92</v>
          </cell>
          <cell r="I502" t="str">
            <v>D</v>
          </cell>
        </row>
        <row r="504">
          <cell r="A504" t="str">
            <v>-----------</v>
          </cell>
          <cell r="B504" t="str">
            <v>--</v>
          </cell>
          <cell r="C504" t="str">
            <v>-------------------------------------------------------------------</v>
          </cell>
          <cell r="D504" t="str">
            <v>-------------------</v>
          </cell>
          <cell r="E504" t="str">
            <v>-</v>
          </cell>
          <cell r="F504" t="str">
            <v>-------------------</v>
          </cell>
          <cell r="G504" t="e">
            <v>#NAME?</v>
          </cell>
          <cell r="H504" t="str">
            <v>07AB - 1.00.01.068</v>
          </cell>
        </row>
        <row r="505">
          <cell r="A505" t="str">
            <v>_x000C_----------</v>
          </cell>
          <cell r="B505" t="str">
            <v>--</v>
          </cell>
          <cell r="C505" t="str">
            <v>-------------------------------------------------------------------</v>
          </cell>
          <cell r="D505" t="str">
            <v>-------------------</v>
          </cell>
          <cell r="E505" t="str">
            <v>-</v>
          </cell>
          <cell r="F505" t="str">
            <v>-------------------</v>
          </cell>
          <cell r="G505" t="str">
            <v>-------------------</v>
          </cell>
          <cell r="H505" t="str">
            <v>------ Página:</v>
          </cell>
        </row>
        <row r="506">
          <cell r="A506" t="str">
            <v>Urucum Mine</v>
          </cell>
          <cell r="B506" t="str">
            <v>ra</v>
          </cell>
          <cell r="C506" t="str">
            <v>ção S.A</v>
          </cell>
          <cell r="H506" t="str">
            <v>Balancete</v>
          </cell>
        </row>
        <row r="507">
          <cell r="A507" t="str">
            <v>Período: 01</v>
          </cell>
          <cell r="B507" t="str">
            <v>/0</v>
          </cell>
          <cell r="C507" t="str">
            <v>6/2008 A 30/06/2008 -----------------------------------------------</v>
          </cell>
          <cell r="D507" t="str">
            <v>-------------------</v>
          </cell>
          <cell r="E507" t="str">
            <v>-</v>
          </cell>
          <cell r="F507" t="str">
            <v>-------------------</v>
          </cell>
          <cell r="G507" t="str">
            <v>-------------------</v>
          </cell>
          <cell r="H507" t="str">
            <v>02/07/2008 - 18:2</v>
          </cell>
          <cell r="I507">
            <v>4</v>
          </cell>
        </row>
        <row r="509">
          <cell r="A509" t="str">
            <v>Título</v>
          </cell>
          <cell r="D509" t="str">
            <v>Saldo Inicial</v>
          </cell>
          <cell r="F509" t="str">
            <v>Débito</v>
          </cell>
          <cell r="G509" t="str">
            <v>Crédito</v>
          </cell>
          <cell r="H509" t="str">
            <v>Saldo Final</v>
          </cell>
        </row>
        <row r="510">
          <cell r="A510" t="str">
            <v>-----------</v>
          </cell>
          <cell r="B510" t="str">
            <v>--</v>
          </cell>
          <cell r="C510" t="str">
            <v>-------------------------------------------------------------------</v>
          </cell>
          <cell r="D510" t="str">
            <v>-----------------</v>
          </cell>
          <cell r="F510" t="str">
            <v>------------------</v>
          </cell>
          <cell r="G510" t="str">
            <v>------------------</v>
          </cell>
          <cell r="H510" t="str">
            <v>-----------------</v>
          </cell>
        </row>
        <row r="511">
          <cell r="A511" t="str">
            <v>41.20.00.00</v>
          </cell>
          <cell r="B511" t="str">
            <v>-</v>
          </cell>
          <cell r="C511" t="str">
            <v>Despesas com Vendas</v>
          </cell>
          <cell r="D511">
            <v>9636461.0600000005</v>
          </cell>
          <cell r="E511" t="str">
            <v>D</v>
          </cell>
          <cell r="F511">
            <v>2947935.44</v>
          </cell>
          <cell r="G511">
            <v>1129635.73</v>
          </cell>
          <cell r="H511">
            <v>11454760.77</v>
          </cell>
          <cell r="I511" t="str">
            <v>D</v>
          </cell>
        </row>
        <row r="512">
          <cell r="A512" t="str">
            <v>41.20.01.00</v>
          </cell>
          <cell r="B512" t="str">
            <v>-</v>
          </cell>
          <cell r="C512" t="str">
            <v>Despesas com Vendas Merc Interno</v>
          </cell>
          <cell r="D512">
            <v>5024895.1500000004</v>
          </cell>
          <cell r="E512" t="str">
            <v>D</v>
          </cell>
          <cell r="F512">
            <v>916575.77</v>
          </cell>
          <cell r="G512">
            <v>494794.37</v>
          </cell>
          <cell r="H512">
            <v>5446676.5499999998</v>
          </cell>
          <cell r="I512" t="str">
            <v>D</v>
          </cell>
        </row>
        <row r="513">
          <cell r="A513" t="str">
            <v>41.20.01.03</v>
          </cell>
          <cell r="B513" t="str">
            <v>-</v>
          </cell>
          <cell r="C513" t="str">
            <v>Desp Vend.MI-Fretes Carretos</v>
          </cell>
          <cell r="D513">
            <v>367260.44</v>
          </cell>
          <cell r="E513" t="str">
            <v>D</v>
          </cell>
          <cell r="F513">
            <v>67479.850000000006</v>
          </cell>
          <cell r="G513">
            <v>28225.5</v>
          </cell>
          <cell r="H513">
            <v>406514.79</v>
          </cell>
          <cell r="I513" t="str">
            <v>D</v>
          </cell>
        </row>
        <row r="514">
          <cell r="A514" t="str">
            <v>41.20.01.04</v>
          </cell>
          <cell r="B514" t="str">
            <v>-</v>
          </cell>
          <cell r="C514" t="str">
            <v>Desp Vend.MI-Fretes Ferroviarios</v>
          </cell>
          <cell r="D514">
            <v>3639759.43</v>
          </cell>
          <cell r="E514" t="str">
            <v>D</v>
          </cell>
          <cell r="F514">
            <v>320761.13</v>
          </cell>
          <cell r="G514">
            <v>0</v>
          </cell>
          <cell r="H514">
            <v>3960520.56</v>
          </cell>
          <cell r="I514" t="str">
            <v>D</v>
          </cell>
        </row>
        <row r="515">
          <cell r="A515" t="str">
            <v>41.20.01.09</v>
          </cell>
          <cell r="B515" t="str">
            <v>-</v>
          </cell>
          <cell r="C515" t="str">
            <v>Desp Vend.MI-Viagens e Estadias</v>
          </cell>
          <cell r="D515">
            <v>1017875.28</v>
          </cell>
          <cell r="E515" t="str">
            <v>D</v>
          </cell>
          <cell r="F515">
            <v>528334.79</v>
          </cell>
          <cell r="G515">
            <v>214997.24</v>
          </cell>
          <cell r="H515">
            <v>1331212.83</v>
          </cell>
          <cell r="I515" t="str">
            <v>D</v>
          </cell>
        </row>
        <row r="516">
          <cell r="A516" t="str">
            <v>41.20.01.17</v>
          </cell>
          <cell r="B516" t="str">
            <v>-</v>
          </cell>
          <cell r="C516" t="str">
            <v>Prov. p/ Devedores Duvidosos</v>
          </cell>
          <cell r="D516">
            <v>0</v>
          </cell>
          <cell r="F516">
            <v>0</v>
          </cell>
          <cell r="G516">
            <v>251571.63</v>
          </cell>
          <cell r="H516">
            <v>251571.63</v>
          </cell>
          <cell r="I516" t="str">
            <v>C</v>
          </cell>
        </row>
        <row r="517">
          <cell r="A517" t="str">
            <v>41.20.10.00</v>
          </cell>
          <cell r="B517" t="str">
            <v>-</v>
          </cell>
          <cell r="C517" t="str">
            <v>Desp c/ Vendas Mercado Externo</v>
          </cell>
          <cell r="D517">
            <v>4611565.91</v>
          </cell>
          <cell r="E517" t="str">
            <v>D</v>
          </cell>
          <cell r="F517">
            <v>2031359.67</v>
          </cell>
          <cell r="G517">
            <v>634841.36</v>
          </cell>
          <cell r="H517">
            <v>6008084.2199999997</v>
          </cell>
          <cell r="I517" t="str">
            <v>D</v>
          </cell>
        </row>
        <row r="518">
          <cell r="A518" t="str">
            <v>41.20.10.03</v>
          </cell>
          <cell r="B518" t="str">
            <v>-</v>
          </cell>
          <cell r="C518" t="str">
            <v>Desp Vend.ME-Comissoes de Agente</v>
          </cell>
          <cell r="D518">
            <v>55822.26</v>
          </cell>
          <cell r="E518" t="str">
            <v>D</v>
          </cell>
          <cell r="F518">
            <v>2461.27</v>
          </cell>
          <cell r="G518">
            <v>0</v>
          </cell>
          <cell r="H518">
            <v>58283.53</v>
          </cell>
          <cell r="I518" t="str">
            <v>D</v>
          </cell>
        </row>
        <row r="519">
          <cell r="A519" t="str">
            <v>41.20.10.07</v>
          </cell>
          <cell r="B519" t="str">
            <v>-</v>
          </cell>
          <cell r="C519" t="str">
            <v>Desp Vend.ME-Portuarias/Estivas</v>
          </cell>
          <cell r="D519">
            <v>1952709.31</v>
          </cell>
          <cell r="E519" t="str">
            <v>D</v>
          </cell>
          <cell r="F519">
            <v>372366.07</v>
          </cell>
          <cell r="G519">
            <v>0</v>
          </cell>
          <cell r="H519">
            <v>2325075.38</v>
          </cell>
          <cell r="I519" t="str">
            <v>D</v>
          </cell>
        </row>
        <row r="520">
          <cell r="A520" t="str">
            <v>41.20.10.08</v>
          </cell>
          <cell r="B520" t="str">
            <v>-</v>
          </cell>
          <cell r="C520" t="str">
            <v>Desp Vend.ME-Fretes Maritimos</v>
          </cell>
          <cell r="D520">
            <v>142906.14000000001</v>
          </cell>
          <cell r="E520" t="str">
            <v>D</v>
          </cell>
          <cell r="F520">
            <v>221536.68</v>
          </cell>
          <cell r="G520">
            <v>0</v>
          </cell>
          <cell r="H520">
            <v>364442.82</v>
          </cell>
          <cell r="I520" t="str">
            <v>D</v>
          </cell>
        </row>
        <row r="521">
          <cell r="A521" t="str">
            <v>41.20.10.09</v>
          </cell>
          <cell r="B521" t="str">
            <v>-</v>
          </cell>
          <cell r="C521" t="str">
            <v>Desp Vend.ME-Fretes Rodoviarios</v>
          </cell>
          <cell r="D521">
            <v>2378508.14</v>
          </cell>
          <cell r="E521" t="str">
            <v>D</v>
          </cell>
          <cell r="F521">
            <v>1418046.6</v>
          </cell>
          <cell r="G521">
            <v>634841.36</v>
          </cell>
          <cell r="H521">
            <v>3161713.38</v>
          </cell>
          <cell r="I521" t="str">
            <v>D</v>
          </cell>
        </row>
        <row r="522">
          <cell r="A522" t="str">
            <v>41.20.10.12</v>
          </cell>
          <cell r="B522" t="str">
            <v>-</v>
          </cell>
          <cell r="C522" t="str">
            <v>Desp Vend.ME-Serv Terc P.Fisica</v>
          </cell>
          <cell r="D522">
            <v>9576</v>
          </cell>
          <cell r="E522" t="str">
            <v>D</v>
          </cell>
          <cell r="F522">
            <v>5130</v>
          </cell>
          <cell r="G522">
            <v>0</v>
          </cell>
          <cell r="H522">
            <v>14706</v>
          </cell>
          <cell r="I522" t="str">
            <v>D</v>
          </cell>
        </row>
        <row r="523">
          <cell r="A523" t="str">
            <v>41.20.10.13</v>
          </cell>
          <cell r="B523" t="str">
            <v>-</v>
          </cell>
          <cell r="C523" t="str">
            <v>Desp Vend.ME-Serv Terc P.Juridic</v>
          </cell>
          <cell r="D523">
            <v>68111.06</v>
          </cell>
          <cell r="E523" t="str">
            <v>D</v>
          </cell>
          <cell r="F523">
            <v>11819.05</v>
          </cell>
          <cell r="G523">
            <v>0</v>
          </cell>
          <cell r="H523">
            <v>79930.11</v>
          </cell>
          <cell r="I523" t="str">
            <v>D</v>
          </cell>
        </row>
        <row r="524">
          <cell r="A524" t="str">
            <v>41.20.10.99</v>
          </cell>
          <cell r="B524" t="str">
            <v>-</v>
          </cell>
          <cell r="C524" t="str">
            <v>Outras Despesas com Vendas ME</v>
          </cell>
          <cell r="D524">
            <v>3933</v>
          </cell>
          <cell r="E524" t="str">
            <v>D</v>
          </cell>
          <cell r="F524">
            <v>0</v>
          </cell>
          <cell r="G524">
            <v>0</v>
          </cell>
          <cell r="H524">
            <v>3933</v>
          </cell>
          <cell r="I524" t="str">
            <v>D</v>
          </cell>
        </row>
        <row r="525">
          <cell r="A525" t="str">
            <v>41.30.00.00</v>
          </cell>
          <cell r="B525" t="str">
            <v>-</v>
          </cell>
          <cell r="C525" t="str">
            <v>Despesas Administrativas</v>
          </cell>
          <cell r="D525">
            <v>62289.16</v>
          </cell>
          <cell r="E525" t="str">
            <v>D</v>
          </cell>
          <cell r="F525">
            <v>21078.87</v>
          </cell>
          <cell r="G525">
            <v>36525.050000000003</v>
          </cell>
          <cell r="H525">
            <v>46842.98</v>
          </cell>
          <cell r="I525" t="str">
            <v>D</v>
          </cell>
        </row>
        <row r="526">
          <cell r="A526" t="str">
            <v>41.30.05.00</v>
          </cell>
          <cell r="B526" t="str">
            <v>-</v>
          </cell>
          <cell r="C526" t="str">
            <v>Materiais</v>
          </cell>
          <cell r="D526">
            <v>27.15</v>
          </cell>
          <cell r="E526" t="str">
            <v>D</v>
          </cell>
          <cell r="F526">
            <v>0</v>
          </cell>
          <cell r="G526">
            <v>0</v>
          </cell>
          <cell r="H526">
            <v>27.15</v>
          </cell>
          <cell r="I526" t="str">
            <v>D</v>
          </cell>
        </row>
        <row r="527">
          <cell r="A527" t="str">
            <v>41.30.05.03</v>
          </cell>
          <cell r="B527" t="str">
            <v>-</v>
          </cell>
          <cell r="C527" t="str">
            <v>Material de Seguranca</v>
          </cell>
          <cell r="D527">
            <v>27.15</v>
          </cell>
          <cell r="E527" t="str">
            <v>D</v>
          </cell>
          <cell r="F527">
            <v>0</v>
          </cell>
          <cell r="G527">
            <v>0</v>
          </cell>
          <cell r="H527">
            <v>27.15</v>
          </cell>
          <cell r="I527" t="str">
            <v>D</v>
          </cell>
        </row>
        <row r="528">
          <cell r="A528" t="str">
            <v>41.30.11.00</v>
          </cell>
          <cell r="B528" t="str">
            <v>-</v>
          </cell>
          <cell r="C528" t="str">
            <v>Impostos, Multas e Taxas</v>
          </cell>
          <cell r="D528">
            <v>21853.06</v>
          </cell>
          <cell r="E528" t="str">
            <v>C</v>
          </cell>
          <cell r="F528">
            <v>6078.87</v>
          </cell>
          <cell r="G528">
            <v>36525.050000000003</v>
          </cell>
          <cell r="H528">
            <v>52299.24</v>
          </cell>
          <cell r="I528" t="str">
            <v>C</v>
          </cell>
        </row>
        <row r="529">
          <cell r="A529" t="str">
            <v>41.30.11.03</v>
          </cell>
          <cell r="B529" t="str">
            <v>-</v>
          </cell>
          <cell r="C529" t="str">
            <v>Ipi Sobre Outras Saidas</v>
          </cell>
          <cell r="D529">
            <v>1254.77</v>
          </cell>
          <cell r="E529" t="str">
            <v>D</v>
          </cell>
          <cell r="F529">
            <v>0</v>
          </cell>
          <cell r="G529">
            <v>0</v>
          </cell>
          <cell r="H529">
            <v>1254.77</v>
          </cell>
          <cell r="I529" t="str">
            <v>D</v>
          </cell>
        </row>
        <row r="530">
          <cell r="A530" t="str">
            <v>41.30.11.05</v>
          </cell>
          <cell r="B530" t="str">
            <v>-</v>
          </cell>
          <cell r="C530" t="str">
            <v>Icms Sobre Outras Saidas</v>
          </cell>
          <cell r="D530">
            <v>144.80000000000001</v>
          </cell>
          <cell r="E530" t="str">
            <v>D</v>
          </cell>
          <cell r="F530">
            <v>0.14000000000000001</v>
          </cell>
          <cell r="G530">
            <v>0</v>
          </cell>
          <cell r="H530">
            <v>144.94</v>
          </cell>
          <cell r="I530" t="str">
            <v>D</v>
          </cell>
        </row>
        <row r="531">
          <cell r="A531" t="str">
            <v>41.30.11.06</v>
          </cell>
          <cell r="B531" t="str">
            <v>-</v>
          </cell>
          <cell r="C531" t="str">
            <v>Pis</v>
          </cell>
          <cell r="D531">
            <v>33</v>
          </cell>
          <cell r="E531" t="str">
            <v>D</v>
          </cell>
          <cell r="F531">
            <v>6.6</v>
          </cell>
          <cell r="G531">
            <v>0</v>
          </cell>
          <cell r="H531">
            <v>39.6</v>
          </cell>
          <cell r="I531" t="str">
            <v>D</v>
          </cell>
        </row>
        <row r="532">
          <cell r="A532" t="str">
            <v>41.30.11.08</v>
          </cell>
          <cell r="B532" t="str">
            <v>-</v>
          </cell>
          <cell r="C532" t="str">
            <v>Cofins</v>
          </cell>
          <cell r="D532">
            <v>152</v>
          </cell>
          <cell r="E532" t="str">
            <v>D</v>
          </cell>
          <cell r="F532">
            <v>30.4</v>
          </cell>
          <cell r="G532">
            <v>0</v>
          </cell>
          <cell r="H532">
            <v>182.4</v>
          </cell>
          <cell r="I532" t="str">
            <v>D</v>
          </cell>
        </row>
        <row r="533">
          <cell r="A533" t="str">
            <v>41.30.11.20</v>
          </cell>
          <cell r="B533" t="str">
            <v>-</v>
          </cell>
          <cell r="C533" t="str">
            <v>Impostos, Multas/Taxas Diversas</v>
          </cell>
          <cell r="D533">
            <v>21773.88</v>
          </cell>
          <cell r="E533" t="str">
            <v>D</v>
          </cell>
          <cell r="F533">
            <v>6041.73</v>
          </cell>
          <cell r="G533">
            <v>0</v>
          </cell>
          <cell r="H533">
            <v>27815.61</v>
          </cell>
          <cell r="I533" t="str">
            <v>D</v>
          </cell>
        </row>
        <row r="534">
          <cell r="A534" t="str">
            <v>41.30.11.22</v>
          </cell>
          <cell r="B534" t="str">
            <v>-</v>
          </cell>
          <cell r="C534" t="str">
            <v>ICMS (Credito s/Ativo Permanente) - CIAP</v>
          </cell>
          <cell r="D534">
            <v>45211.51</v>
          </cell>
          <cell r="E534" t="str">
            <v>C</v>
          </cell>
          <cell r="F534">
            <v>0</v>
          </cell>
          <cell r="G534">
            <v>36525.050000000003</v>
          </cell>
          <cell r="H534">
            <v>81736.56</v>
          </cell>
          <cell r="I534" t="str">
            <v>C</v>
          </cell>
        </row>
        <row r="535">
          <cell r="A535" t="str">
            <v>41.30.14.00</v>
          </cell>
          <cell r="B535" t="str">
            <v>-</v>
          </cell>
          <cell r="C535" t="str">
            <v>Amortização - Ativo Ambiental</v>
          </cell>
          <cell r="D535">
            <v>75000</v>
          </cell>
          <cell r="E535" t="str">
            <v>D</v>
          </cell>
          <cell r="F535">
            <v>15000</v>
          </cell>
          <cell r="G535">
            <v>0</v>
          </cell>
          <cell r="H535">
            <v>90000</v>
          </cell>
          <cell r="I535" t="str">
            <v>D</v>
          </cell>
        </row>
        <row r="536">
          <cell r="A536" t="str">
            <v>41.30.14.01</v>
          </cell>
          <cell r="B536" t="str">
            <v>-</v>
          </cell>
          <cell r="C536" t="str">
            <v>Amortização - Ativo Ambiental</v>
          </cell>
          <cell r="D536">
            <v>75000</v>
          </cell>
          <cell r="E536" t="str">
            <v>D</v>
          </cell>
          <cell r="F536">
            <v>15000</v>
          </cell>
          <cell r="G536">
            <v>0</v>
          </cell>
          <cell r="H536">
            <v>90000</v>
          </cell>
          <cell r="I536" t="str">
            <v>D</v>
          </cell>
        </row>
        <row r="537">
          <cell r="A537" t="str">
            <v>41.30.15.00</v>
          </cell>
          <cell r="B537" t="str">
            <v>-</v>
          </cell>
          <cell r="C537" t="str">
            <v>Despesas Diversas</v>
          </cell>
          <cell r="D537">
            <v>9115.07</v>
          </cell>
          <cell r="E537" t="str">
            <v>D</v>
          </cell>
          <cell r="F537">
            <v>0</v>
          </cell>
          <cell r="G537">
            <v>0</v>
          </cell>
          <cell r="H537">
            <v>9115.07</v>
          </cell>
          <cell r="I537" t="str">
            <v>D</v>
          </cell>
        </row>
        <row r="538">
          <cell r="A538" t="str">
            <v>41.30.15.11</v>
          </cell>
          <cell r="B538" t="str">
            <v>-</v>
          </cell>
          <cell r="C538" t="str">
            <v>Editais e Publicacoes</v>
          </cell>
          <cell r="D538">
            <v>9535.24</v>
          </cell>
          <cell r="E538" t="str">
            <v>D</v>
          </cell>
          <cell r="F538">
            <v>0</v>
          </cell>
          <cell r="G538">
            <v>0</v>
          </cell>
          <cell r="H538">
            <v>9535.24</v>
          </cell>
          <cell r="I538" t="str">
            <v>D</v>
          </cell>
        </row>
        <row r="539">
          <cell r="A539" t="str">
            <v>41.30.15.16</v>
          </cell>
          <cell r="B539" t="str">
            <v>-</v>
          </cell>
          <cell r="C539" t="str">
            <v>Telefone</v>
          </cell>
          <cell r="D539">
            <v>420.17</v>
          </cell>
          <cell r="E539" t="str">
            <v>C</v>
          </cell>
          <cell r="F539">
            <v>0</v>
          </cell>
          <cell r="G539">
            <v>0</v>
          </cell>
          <cell r="H539">
            <v>420.17</v>
          </cell>
          <cell r="I539" t="str">
            <v>C</v>
          </cell>
        </row>
        <row r="540">
          <cell r="A540" t="str">
            <v>41.40.00.00</v>
          </cell>
          <cell r="B540" t="str">
            <v>-</v>
          </cell>
          <cell r="C540" t="str">
            <v>Receitas Financeiras</v>
          </cell>
          <cell r="D540">
            <v>1906355.17</v>
          </cell>
          <cell r="E540" t="str">
            <v>D</v>
          </cell>
          <cell r="F540">
            <v>1473316.94</v>
          </cell>
          <cell r="G540">
            <v>254792.04</v>
          </cell>
          <cell r="H540">
            <v>3124880.07</v>
          </cell>
          <cell r="I540" t="str">
            <v>D</v>
          </cell>
        </row>
        <row r="541">
          <cell r="A541" t="str">
            <v>41.40.01.00</v>
          </cell>
          <cell r="B541" t="str">
            <v>-</v>
          </cell>
          <cell r="C541" t="str">
            <v>Receitas de Aplicac Financeiras</v>
          </cell>
          <cell r="D541">
            <v>124342.04</v>
          </cell>
          <cell r="E541" t="str">
            <v>C</v>
          </cell>
          <cell r="F541">
            <v>12026.68</v>
          </cell>
          <cell r="G541">
            <v>41081.89</v>
          </cell>
          <cell r="H541">
            <v>153397.25</v>
          </cell>
          <cell r="I541" t="str">
            <v>C</v>
          </cell>
        </row>
        <row r="542">
          <cell r="A542" t="str">
            <v>41.40.01.01</v>
          </cell>
          <cell r="B542" t="str">
            <v>-</v>
          </cell>
          <cell r="C542" t="str">
            <v>Receitas de Aplicac Financeiras</v>
          </cell>
          <cell r="D542">
            <v>51981.02</v>
          </cell>
          <cell r="E542" t="str">
            <v>C</v>
          </cell>
          <cell r="F542">
            <v>11320.43</v>
          </cell>
          <cell r="G542">
            <v>5461.58</v>
          </cell>
          <cell r="H542">
            <v>46122.17</v>
          </cell>
          <cell r="I542" t="str">
            <v>C</v>
          </cell>
        </row>
        <row r="543">
          <cell r="A543" t="str">
            <v>41.40.01.02</v>
          </cell>
          <cell r="B543" t="str">
            <v>-</v>
          </cell>
          <cell r="C543" t="str">
            <v>Receitas de Aplic.Financ.-AssFin Cvrd</v>
          </cell>
          <cell r="D543">
            <v>72361.02</v>
          </cell>
          <cell r="E543" t="str">
            <v>C</v>
          </cell>
          <cell r="F543">
            <v>706.25</v>
          </cell>
          <cell r="G543">
            <v>35620.31</v>
          </cell>
          <cell r="H543">
            <v>107275.08</v>
          </cell>
          <cell r="I543" t="str">
            <v>C</v>
          </cell>
        </row>
        <row r="544">
          <cell r="A544" t="str">
            <v>41.40.04.00</v>
          </cell>
          <cell r="B544" t="str">
            <v>-</v>
          </cell>
          <cell r="C544" t="str">
            <v>Juros At.Contr.Mutuo-Cont/Colig</v>
          </cell>
          <cell r="D544">
            <v>129330.65</v>
          </cell>
          <cell r="E544" t="str">
            <v>C</v>
          </cell>
          <cell r="F544">
            <v>0</v>
          </cell>
          <cell r="G544">
            <v>28805.15</v>
          </cell>
          <cell r="H544">
            <v>158135.79999999999</v>
          </cell>
          <cell r="I544" t="str">
            <v>C</v>
          </cell>
        </row>
        <row r="545">
          <cell r="A545" t="str">
            <v>41.40.04.04</v>
          </cell>
          <cell r="B545" t="str">
            <v>-</v>
          </cell>
          <cell r="C545" t="str">
            <v>Juros Ativ.Contr.Mutuo-M.Grosso</v>
          </cell>
          <cell r="D545">
            <v>129330.65</v>
          </cell>
          <cell r="E545" t="str">
            <v>C</v>
          </cell>
          <cell r="F545">
            <v>0</v>
          </cell>
          <cell r="G545">
            <v>28805.15</v>
          </cell>
          <cell r="H545">
            <v>158135.79999999999</v>
          </cell>
          <cell r="I545" t="str">
            <v>C</v>
          </cell>
        </row>
        <row r="546">
          <cell r="A546" t="str">
            <v>41.40.25.00</v>
          </cell>
          <cell r="B546" t="str">
            <v>-</v>
          </cell>
          <cell r="C546" t="str">
            <v>V.M.Ativas S/Depositos Judiciais</v>
          </cell>
          <cell r="D546">
            <v>372573.28</v>
          </cell>
          <cell r="E546" t="str">
            <v>C</v>
          </cell>
          <cell r="F546">
            <v>0</v>
          </cell>
          <cell r="G546">
            <v>0</v>
          </cell>
          <cell r="H546">
            <v>372573.28</v>
          </cell>
          <cell r="I546" t="str">
            <v>C</v>
          </cell>
        </row>
        <row r="547">
          <cell r="A547" t="str">
            <v>41.40.25.01</v>
          </cell>
          <cell r="B547" t="str">
            <v>-</v>
          </cell>
          <cell r="C547" t="str">
            <v>V.M.Ativas S/Depositos Judiciais</v>
          </cell>
          <cell r="D547">
            <v>372573.28</v>
          </cell>
          <cell r="E547" t="str">
            <v>C</v>
          </cell>
          <cell r="F547">
            <v>0</v>
          </cell>
          <cell r="G547">
            <v>0</v>
          </cell>
          <cell r="H547">
            <v>372573.28</v>
          </cell>
          <cell r="I547" t="str">
            <v>C</v>
          </cell>
        </row>
        <row r="548">
          <cell r="A548" t="str">
            <v>41.40.26.00</v>
          </cell>
          <cell r="B548" t="str">
            <v>-</v>
          </cell>
          <cell r="C548" t="str">
            <v>V.Monetarias Ativas Diversas</v>
          </cell>
          <cell r="D548">
            <v>2536840.9500000002</v>
          </cell>
          <cell r="E548" t="str">
            <v>D</v>
          </cell>
          <cell r="F548">
            <v>1461290.26</v>
          </cell>
          <cell r="G548">
            <v>184905</v>
          </cell>
          <cell r="H548">
            <v>3813226.21</v>
          </cell>
          <cell r="I548" t="str">
            <v>D</v>
          </cell>
        </row>
        <row r="549">
          <cell r="A549" t="str">
            <v>41.40.26.02</v>
          </cell>
          <cell r="B549" t="str">
            <v>-</v>
          </cell>
          <cell r="C549" t="str">
            <v>Variacao Cambial de Clientes - ME</v>
          </cell>
          <cell r="D549">
            <v>619435.04</v>
          </cell>
          <cell r="E549" t="str">
            <v>D</v>
          </cell>
          <cell r="F549">
            <v>418895.96</v>
          </cell>
          <cell r="G549">
            <v>515.52</v>
          </cell>
          <cell r="H549">
            <v>1037815.48</v>
          </cell>
          <cell r="I549" t="str">
            <v>D</v>
          </cell>
        </row>
        <row r="550">
          <cell r="A550" t="str">
            <v>41.40.26.06</v>
          </cell>
          <cell r="B550" t="str">
            <v>-</v>
          </cell>
          <cell r="C550" t="str">
            <v>Variação Cambial-Outros</v>
          </cell>
          <cell r="D550">
            <v>150297.79</v>
          </cell>
          <cell r="E550" t="str">
            <v>C</v>
          </cell>
          <cell r="F550">
            <v>0.22</v>
          </cell>
          <cell r="G550">
            <v>184389.46</v>
          </cell>
          <cell r="H550">
            <v>334687.03000000003</v>
          </cell>
          <cell r="I550" t="str">
            <v>C</v>
          </cell>
        </row>
        <row r="551">
          <cell r="A551" t="str">
            <v>41.40.26.10</v>
          </cell>
          <cell r="B551" t="str">
            <v>-</v>
          </cell>
          <cell r="C551" t="str">
            <v>Variacao Cambial Clientes - CVRDI</v>
          </cell>
          <cell r="D551">
            <v>2067703.7</v>
          </cell>
          <cell r="E551" t="str">
            <v>D</v>
          </cell>
          <cell r="F551">
            <v>1042394.08</v>
          </cell>
          <cell r="G551">
            <v>0.02</v>
          </cell>
          <cell r="H551">
            <v>3110097.76</v>
          </cell>
          <cell r="I551" t="str">
            <v>D</v>
          </cell>
        </row>
        <row r="552">
          <cell r="A552" t="str">
            <v>41.40.44.00</v>
          </cell>
          <cell r="B552" t="str">
            <v>-</v>
          </cell>
          <cell r="C552" t="str">
            <v>Receitas Financeiras Diversas</v>
          </cell>
          <cell r="D552">
            <v>4239.8100000000004</v>
          </cell>
          <cell r="E552" t="str">
            <v>C</v>
          </cell>
          <cell r="F552">
            <v>0</v>
          </cell>
          <cell r="G552">
            <v>0</v>
          </cell>
          <cell r="H552">
            <v>4239.8100000000004</v>
          </cell>
          <cell r="I552" t="str">
            <v>C</v>
          </cell>
        </row>
        <row r="553">
          <cell r="A553" t="str">
            <v>41.40.44.01</v>
          </cell>
          <cell r="B553" t="str">
            <v>-</v>
          </cell>
          <cell r="C553" t="str">
            <v>Descontos Obtidos</v>
          </cell>
          <cell r="D553">
            <v>3504.24</v>
          </cell>
          <cell r="E553" t="str">
            <v>C</v>
          </cell>
          <cell r="F553">
            <v>0</v>
          </cell>
          <cell r="G553">
            <v>0</v>
          </cell>
          <cell r="H553">
            <v>3504.24</v>
          </cell>
          <cell r="I553" t="str">
            <v>C</v>
          </cell>
        </row>
        <row r="554">
          <cell r="A554" t="str">
            <v>41.40.44.02</v>
          </cell>
          <cell r="B554" t="str">
            <v>-</v>
          </cell>
          <cell r="C554" t="str">
            <v>Dividendos de Acoes</v>
          </cell>
          <cell r="D554">
            <v>735.57</v>
          </cell>
          <cell r="E554" t="str">
            <v>C</v>
          </cell>
          <cell r="F554">
            <v>0</v>
          </cell>
          <cell r="G554">
            <v>0</v>
          </cell>
          <cell r="H554">
            <v>735.57</v>
          </cell>
          <cell r="I554" t="str">
            <v>C</v>
          </cell>
        </row>
        <row r="555">
          <cell r="A555" t="str">
            <v>41.50.00.00</v>
          </cell>
          <cell r="B555" t="str">
            <v>-</v>
          </cell>
          <cell r="C555" t="str">
            <v>Despesas Financeiras</v>
          </cell>
          <cell r="D555">
            <v>5425482.1399999997</v>
          </cell>
          <cell r="E555" t="str">
            <v>D</v>
          </cell>
          <cell r="F555">
            <v>1361611.16</v>
          </cell>
          <cell r="G555">
            <v>63124.92</v>
          </cell>
          <cell r="H555">
            <v>6723968.3799999999</v>
          </cell>
          <cell r="I555" t="str">
            <v>D</v>
          </cell>
        </row>
        <row r="556">
          <cell r="A556" t="str">
            <v>41.50.01.00</v>
          </cell>
          <cell r="B556" t="str">
            <v>-</v>
          </cell>
          <cell r="C556" t="str">
            <v>Juros Passivos S/Fornec-Merc.Int</v>
          </cell>
          <cell r="D556">
            <v>15.63</v>
          </cell>
          <cell r="E556" t="str">
            <v>D</v>
          </cell>
          <cell r="F556">
            <v>4.8899999999999997</v>
          </cell>
          <cell r="G556">
            <v>0</v>
          </cell>
          <cell r="H556">
            <v>20.52</v>
          </cell>
          <cell r="I556" t="str">
            <v>D</v>
          </cell>
        </row>
        <row r="557">
          <cell r="A557" t="str">
            <v>41.50.01.01</v>
          </cell>
          <cell r="B557" t="str">
            <v>-</v>
          </cell>
          <cell r="C557" t="str">
            <v>Juros Passivos S/Fornec-Merc.Int</v>
          </cell>
          <cell r="D557">
            <v>15.63</v>
          </cell>
          <cell r="E557" t="str">
            <v>D</v>
          </cell>
          <cell r="F557">
            <v>4.8899999999999997</v>
          </cell>
          <cell r="G557">
            <v>0</v>
          </cell>
          <cell r="H557">
            <v>20.52</v>
          </cell>
          <cell r="I557" t="str">
            <v>D</v>
          </cell>
        </row>
        <row r="558">
          <cell r="A558" t="str">
            <v>41.50.03.00</v>
          </cell>
          <cell r="B558" t="str">
            <v>-</v>
          </cell>
          <cell r="C558" t="str">
            <v>Juros Pas.Cont.Mutuo-Contr/Colig</v>
          </cell>
          <cell r="D558">
            <v>3676791.2</v>
          </cell>
          <cell r="E558" t="str">
            <v>D</v>
          </cell>
          <cell r="F558">
            <v>810309.56</v>
          </cell>
          <cell r="G558">
            <v>0</v>
          </cell>
          <cell r="H558">
            <v>4487100.76</v>
          </cell>
          <cell r="I558" t="str">
            <v>D</v>
          </cell>
        </row>
        <row r="559">
          <cell r="A559" t="str">
            <v>41.50.03.01</v>
          </cell>
          <cell r="B559" t="str">
            <v>-</v>
          </cell>
          <cell r="C559" t="str">
            <v>Juros Pass.Cont.Mutuo-Cpfl</v>
          </cell>
          <cell r="D559">
            <v>3676369.51</v>
          </cell>
          <cell r="E559" t="str">
            <v>D</v>
          </cell>
          <cell r="F559">
            <v>810263.39</v>
          </cell>
          <cell r="G559">
            <v>0</v>
          </cell>
          <cell r="H559">
            <v>4486632.9000000004</v>
          </cell>
          <cell r="I559" t="str">
            <v>D</v>
          </cell>
        </row>
        <row r="560">
          <cell r="A560" t="str">
            <v>41.50.03.09</v>
          </cell>
          <cell r="B560" t="str">
            <v>-</v>
          </cell>
          <cell r="C560" t="str">
            <v>Juros Pass.Cont.Mutuo-Urucum</v>
          </cell>
          <cell r="D560">
            <v>421.69</v>
          </cell>
          <cell r="E560" t="str">
            <v>D</v>
          </cell>
          <cell r="F560">
            <v>46.17</v>
          </cell>
          <cell r="G560">
            <v>0</v>
          </cell>
          <cell r="H560">
            <v>467.86</v>
          </cell>
          <cell r="I560" t="str">
            <v>D</v>
          </cell>
        </row>
        <row r="561">
          <cell r="A561" t="str">
            <v>41.50.10.00</v>
          </cell>
          <cell r="B561" t="str">
            <v>-</v>
          </cell>
          <cell r="C561" t="str">
            <v>JR Passivo s/Multa s/Imp/Contrib</v>
          </cell>
          <cell r="D561">
            <v>259421.99</v>
          </cell>
          <cell r="E561" t="str">
            <v>D</v>
          </cell>
          <cell r="F561">
            <v>5408.44</v>
          </cell>
          <cell r="G561">
            <v>0</v>
          </cell>
          <cell r="H561">
            <v>264830.43</v>
          </cell>
          <cell r="I561" t="str">
            <v>D</v>
          </cell>
        </row>
        <row r="562">
          <cell r="A562" t="str">
            <v>41.50.10.01</v>
          </cell>
          <cell r="B562" t="str">
            <v>-</v>
          </cell>
          <cell r="C562" t="str">
            <v>JR Passivo s/Multa s/Imp/Contrib</v>
          </cell>
          <cell r="D562">
            <v>259421.99</v>
          </cell>
          <cell r="E562" t="str">
            <v>D</v>
          </cell>
          <cell r="F562">
            <v>5408.44</v>
          </cell>
          <cell r="G562">
            <v>0</v>
          </cell>
          <cell r="H562">
            <v>264830.43</v>
          </cell>
          <cell r="I562" t="str">
            <v>D</v>
          </cell>
        </row>
        <row r="563">
          <cell r="A563" t="str">
            <v>41.50.26.00</v>
          </cell>
          <cell r="B563" t="str">
            <v>-</v>
          </cell>
          <cell r="C563" t="str">
            <v>Juros Passivos Fornec.M.Externo</v>
          </cell>
          <cell r="D563">
            <v>105.27</v>
          </cell>
          <cell r="E563" t="str">
            <v>D</v>
          </cell>
          <cell r="F563">
            <v>711.91</v>
          </cell>
          <cell r="G563">
            <v>0</v>
          </cell>
          <cell r="H563">
            <v>817.18</v>
          </cell>
          <cell r="I563" t="str">
            <v>D</v>
          </cell>
        </row>
        <row r="564">
          <cell r="A564" t="str">
            <v>41.50.26.01</v>
          </cell>
          <cell r="B564" t="str">
            <v>-</v>
          </cell>
          <cell r="C564" t="str">
            <v>Juros Passivos Fornec.M.Externo</v>
          </cell>
          <cell r="D564">
            <v>105.27</v>
          </cell>
          <cell r="E564" t="str">
            <v>D</v>
          </cell>
          <cell r="F564">
            <v>711.91</v>
          </cell>
          <cell r="G564">
            <v>0</v>
          </cell>
          <cell r="H564">
            <v>817.18</v>
          </cell>
          <cell r="I564" t="str">
            <v>D</v>
          </cell>
        </row>
        <row r="565">
          <cell r="A565" t="str">
            <v>41.50.40.00</v>
          </cell>
          <cell r="B565" t="str">
            <v>-</v>
          </cell>
          <cell r="C565" t="str">
            <v>Outros Juros Passivos</v>
          </cell>
          <cell r="D565">
            <v>9195.2900000000009</v>
          </cell>
          <cell r="E565" t="str">
            <v>D</v>
          </cell>
          <cell r="F565">
            <v>414.29</v>
          </cell>
          <cell r="G565">
            <v>3231.58</v>
          </cell>
          <cell r="H565">
            <v>6378</v>
          </cell>
          <cell r="I565" t="str">
            <v>D</v>
          </cell>
        </row>
        <row r="566">
          <cell r="A566" t="str">
            <v>41.50.40.02</v>
          </cell>
          <cell r="B566" t="str">
            <v>-</v>
          </cell>
          <cell r="C566" t="str">
            <v>Juros e multas de IOF e IR s/mutuo</v>
          </cell>
          <cell r="D566">
            <v>9195.2900000000009</v>
          </cell>
          <cell r="E566" t="str">
            <v>D</v>
          </cell>
          <cell r="F566">
            <v>414.29</v>
          </cell>
          <cell r="G566">
            <v>3231.58</v>
          </cell>
          <cell r="H566">
            <v>6378</v>
          </cell>
          <cell r="I566" t="str">
            <v>D</v>
          </cell>
        </row>
        <row r="567">
          <cell r="A567" t="str">
            <v>41.50.57.00</v>
          </cell>
          <cell r="B567" t="str">
            <v>-</v>
          </cell>
          <cell r="C567" t="str">
            <v>V.M Passiv s/Multa s/Imp/Contrib</v>
          </cell>
          <cell r="D567">
            <v>4752.03</v>
          </cell>
          <cell r="E567" t="str">
            <v>D</v>
          </cell>
          <cell r="F567">
            <v>2930.88</v>
          </cell>
          <cell r="G567">
            <v>0</v>
          </cell>
          <cell r="H567">
            <v>7682.91</v>
          </cell>
          <cell r="I567" t="str">
            <v>D</v>
          </cell>
        </row>
        <row r="568">
          <cell r="A568" t="str">
            <v>41.50.57.03</v>
          </cell>
          <cell r="B568" t="str">
            <v>-</v>
          </cell>
          <cell r="C568" t="str">
            <v>V.M Passiv s/ CFEM</v>
          </cell>
          <cell r="D568">
            <v>4752.03</v>
          </cell>
          <cell r="E568" t="str">
            <v>D</v>
          </cell>
          <cell r="F568">
            <v>2930.88</v>
          </cell>
          <cell r="G568">
            <v>0</v>
          </cell>
          <cell r="H568">
            <v>7682.91</v>
          </cell>
          <cell r="I568" t="str">
            <v>D</v>
          </cell>
        </row>
        <row r="569">
          <cell r="A569" t="str">
            <v>41.50.75.00</v>
          </cell>
          <cell r="B569" t="str">
            <v>-</v>
          </cell>
          <cell r="C569" t="str">
            <v>Outras Variac Monetaria Passiva</v>
          </cell>
          <cell r="D569">
            <v>125431.42</v>
          </cell>
          <cell r="E569" t="str">
            <v>D</v>
          </cell>
          <cell r="F569">
            <v>161010.51999999999</v>
          </cell>
          <cell r="G569">
            <v>13642.35</v>
          </cell>
          <cell r="H569">
            <v>272799.59000000003</v>
          </cell>
          <cell r="I569" t="str">
            <v>D</v>
          </cell>
        </row>
        <row r="570">
          <cell r="A570" t="str">
            <v>41.50.75.02</v>
          </cell>
          <cell r="B570" t="str">
            <v>-</v>
          </cell>
          <cell r="C570" t="str">
            <v>Variacao Cambial - Fornecedores</v>
          </cell>
          <cell r="D570">
            <v>1431.42</v>
          </cell>
          <cell r="E570" t="str">
            <v>D</v>
          </cell>
          <cell r="F570">
            <v>10.52</v>
          </cell>
          <cell r="G570">
            <v>2642.35</v>
          </cell>
          <cell r="H570">
            <v>1200.4100000000001</v>
          </cell>
          <cell r="I570" t="str">
            <v>C</v>
          </cell>
        </row>
        <row r="571">
          <cell r="A571" t="str">
            <v>41.50.75.30</v>
          </cell>
          <cell r="B571" t="str">
            <v>-</v>
          </cell>
          <cell r="C571" t="str">
            <v>V.M Passiva s/Prov p/Contingencias</v>
          </cell>
          <cell r="D571">
            <v>113000</v>
          </cell>
          <cell r="E571" t="str">
            <v>D</v>
          </cell>
          <cell r="F571">
            <v>161000</v>
          </cell>
          <cell r="G571">
            <v>0</v>
          </cell>
          <cell r="H571">
            <v>274000</v>
          </cell>
          <cell r="I571" t="str">
            <v>D</v>
          </cell>
        </row>
        <row r="572">
          <cell r="A572" t="str">
            <v>41.50.75.31</v>
          </cell>
          <cell r="B572" t="str">
            <v>-</v>
          </cell>
          <cell r="C572" t="str">
            <v>Var.Monetaria Passiv.Depósito p/Reinvest</v>
          </cell>
          <cell r="D572">
            <v>11000</v>
          </cell>
          <cell r="E572" t="str">
            <v>D</v>
          </cell>
          <cell r="F572">
            <v>0</v>
          </cell>
          <cell r="G572">
            <v>11000</v>
          </cell>
          <cell r="H572">
            <v>0</v>
          </cell>
        </row>
        <row r="573">
          <cell r="A573" t="str">
            <v>41.50.77.00</v>
          </cell>
          <cell r="B573" t="str">
            <v>-</v>
          </cell>
          <cell r="C573" t="str">
            <v>Despesas Financeiras Diversas</v>
          </cell>
          <cell r="D573">
            <v>711769.31</v>
          </cell>
          <cell r="E573" t="str">
            <v>D</v>
          </cell>
          <cell r="F573">
            <v>153820.67000000001</v>
          </cell>
          <cell r="G573">
            <v>46250.99</v>
          </cell>
          <cell r="H573">
            <v>819338.99</v>
          </cell>
          <cell r="I573" t="str">
            <v>D</v>
          </cell>
        </row>
        <row r="574">
          <cell r="A574" t="str">
            <v>41.50.77.01</v>
          </cell>
          <cell r="B574" t="str">
            <v>-</v>
          </cell>
          <cell r="C574" t="str">
            <v>Descontos Concedidos</v>
          </cell>
          <cell r="D574">
            <v>0.28999999999999998</v>
          </cell>
          <cell r="E574" t="str">
            <v>D</v>
          </cell>
          <cell r="F574">
            <v>0</v>
          </cell>
          <cell r="G574">
            <v>0</v>
          </cell>
          <cell r="H574">
            <v>0.28999999999999998</v>
          </cell>
          <cell r="I574" t="str">
            <v>D</v>
          </cell>
        </row>
        <row r="575">
          <cell r="A575" t="str">
            <v>41.50.77.02</v>
          </cell>
          <cell r="B575" t="str">
            <v>-</v>
          </cell>
          <cell r="C575" t="str">
            <v>Despesas Bancarias</v>
          </cell>
          <cell r="D575">
            <v>4321.87</v>
          </cell>
          <cell r="E575" t="str">
            <v>D</v>
          </cell>
          <cell r="F575">
            <v>796.67</v>
          </cell>
          <cell r="G575">
            <v>0</v>
          </cell>
          <cell r="H575">
            <v>5118.54</v>
          </cell>
          <cell r="I575" t="str">
            <v>D</v>
          </cell>
        </row>
        <row r="576">
          <cell r="A576" t="str">
            <v>41.50.77.03</v>
          </cell>
          <cell r="B576" t="str">
            <v>-</v>
          </cell>
          <cell r="C576" t="str">
            <v>Cpmf</v>
          </cell>
          <cell r="D576">
            <v>15437.81</v>
          </cell>
          <cell r="E576" t="str">
            <v>D</v>
          </cell>
          <cell r="F576">
            <v>0</v>
          </cell>
          <cell r="G576">
            <v>0</v>
          </cell>
          <cell r="H576">
            <v>15437.81</v>
          </cell>
          <cell r="I576" t="str">
            <v>D</v>
          </cell>
        </row>
        <row r="577">
          <cell r="A577" t="str">
            <v>41.50.77.08</v>
          </cell>
          <cell r="B577" t="str">
            <v>-</v>
          </cell>
          <cell r="C577" t="str">
            <v>IOF e IOC</v>
          </cell>
          <cell r="D577">
            <v>88365.92</v>
          </cell>
          <cell r="E577" t="str">
            <v>D</v>
          </cell>
          <cell r="F577">
            <v>25827.87</v>
          </cell>
          <cell r="G577">
            <v>34817.440000000002</v>
          </cell>
          <cell r="H577">
            <v>79376.350000000006</v>
          </cell>
          <cell r="I577" t="str">
            <v>D</v>
          </cell>
        </row>
        <row r="578">
          <cell r="A578" t="str">
            <v>41.50.77.09</v>
          </cell>
          <cell r="B578" t="str">
            <v>-</v>
          </cell>
          <cell r="C578" t="str">
            <v>Multas</v>
          </cell>
          <cell r="D578">
            <v>41639.94</v>
          </cell>
          <cell r="E578" t="str">
            <v>D</v>
          </cell>
          <cell r="F578">
            <v>13273.85</v>
          </cell>
          <cell r="G578">
            <v>11433.55</v>
          </cell>
          <cell r="H578">
            <v>43480.24</v>
          </cell>
          <cell r="I578" t="str">
            <v>D</v>
          </cell>
        </row>
        <row r="579">
          <cell r="A579" t="str">
            <v>41.50.77.10</v>
          </cell>
          <cell r="B579" t="str">
            <v>-</v>
          </cell>
          <cell r="C579" t="str">
            <v>IOF s/ Mutuo</v>
          </cell>
          <cell r="D579">
            <v>553903.25</v>
          </cell>
          <cell r="E579" t="str">
            <v>D</v>
          </cell>
          <cell r="F579">
            <v>113922.28</v>
          </cell>
          <cell r="G579">
            <v>0</v>
          </cell>
          <cell r="H579">
            <v>667825.53</v>
          </cell>
          <cell r="I579" t="str">
            <v>D</v>
          </cell>
        </row>
        <row r="580">
          <cell r="A580" t="str">
            <v>41.50.77.11</v>
          </cell>
          <cell r="B580" t="str">
            <v>-</v>
          </cell>
          <cell r="C580" t="str">
            <v>Despesas de Aplic.Financ.-AssFin Cvrd</v>
          </cell>
          <cell r="D580">
            <v>8100.23</v>
          </cell>
          <cell r="E580" t="str">
            <v>D</v>
          </cell>
          <cell r="F580">
            <v>0</v>
          </cell>
          <cell r="G580">
            <v>0</v>
          </cell>
          <cell r="H580">
            <v>8100.23</v>
          </cell>
          <cell r="I580" t="str">
            <v>D</v>
          </cell>
        </row>
        <row r="581">
          <cell r="A581" t="str">
            <v>41.50.85.00</v>
          </cell>
          <cell r="B581" t="str">
            <v>-</v>
          </cell>
          <cell r="C581" t="str">
            <v>Despesas Financeiras - Prov.Ambiental</v>
          </cell>
          <cell r="D581">
            <v>638000</v>
          </cell>
          <cell r="E581" t="str">
            <v>D</v>
          </cell>
          <cell r="F581">
            <v>227000</v>
          </cell>
          <cell r="G581">
            <v>0</v>
          </cell>
          <cell r="H581">
            <v>865000</v>
          </cell>
          <cell r="I581" t="str">
            <v>D</v>
          </cell>
        </row>
        <row r="582">
          <cell r="A582" t="str">
            <v>41.50.85.01</v>
          </cell>
          <cell r="B582" t="str">
            <v>-</v>
          </cell>
          <cell r="C582" t="str">
            <v>Despesas Financeiras - Prov.Ambiental</v>
          </cell>
          <cell r="D582">
            <v>638000</v>
          </cell>
          <cell r="E582" t="str">
            <v>D</v>
          </cell>
          <cell r="F582">
            <v>227000</v>
          </cell>
          <cell r="G582">
            <v>0</v>
          </cell>
          <cell r="H582">
            <v>865000</v>
          </cell>
          <cell r="I582" t="str">
            <v>D</v>
          </cell>
        </row>
        <row r="583">
          <cell r="A583" t="str">
            <v>41.65.00.00</v>
          </cell>
          <cell r="B583" t="str">
            <v>-</v>
          </cell>
          <cell r="C583" t="str">
            <v>Outras Rec/Despesas Operacionais</v>
          </cell>
          <cell r="D583">
            <v>1330328.57</v>
          </cell>
          <cell r="E583" t="str">
            <v>D</v>
          </cell>
          <cell r="F583">
            <v>251111.83</v>
          </cell>
          <cell r="G583">
            <v>677.5</v>
          </cell>
          <cell r="H583">
            <v>1580762.9</v>
          </cell>
          <cell r="I583" t="str">
            <v>D</v>
          </cell>
        </row>
        <row r="584">
          <cell r="A584" t="str">
            <v>41.65.01.00</v>
          </cell>
          <cell r="B584" t="str">
            <v>-</v>
          </cell>
          <cell r="C584" t="str">
            <v>Outras Rec/Despesas Operacionais</v>
          </cell>
          <cell r="D584">
            <v>1772.32</v>
          </cell>
          <cell r="E584" t="str">
            <v>D</v>
          </cell>
          <cell r="F584">
            <v>353.48</v>
          </cell>
          <cell r="G584">
            <v>0</v>
          </cell>
          <cell r="H584">
            <v>2125.8000000000002</v>
          </cell>
          <cell r="I584" t="str">
            <v>D</v>
          </cell>
        </row>
        <row r="585">
          <cell r="A585" t="str">
            <v>41.65.01.02</v>
          </cell>
          <cell r="B585" t="str">
            <v>-</v>
          </cell>
          <cell r="C585" t="str">
            <v>Equivalencia Patrimonial</v>
          </cell>
          <cell r="D585">
            <v>1772.32</v>
          </cell>
          <cell r="E585" t="str">
            <v>D</v>
          </cell>
          <cell r="F585">
            <v>353.48</v>
          </cell>
          <cell r="G585">
            <v>0</v>
          </cell>
          <cell r="H585">
            <v>2125.8000000000002</v>
          </cell>
          <cell r="I585" t="str">
            <v>D</v>
          </cell>
        </row>
        <row r="586">
          <cell r="A586" t="str">
            <v>41.65.10.00</v>
          </cell>
          <cell r="B586" t="str">
            <v>-</v>
          </cell>
          <cell r="C586" t="str">
            <v>Outras Receitas</v>
          </cell>
          <cell r="D586">
            <v>2000</v>
          </cell>
          <cell r="E586" t="str">
            <v>C</v>
          </cell>
          <cell r="F586">
            <v>0</v>
          </cell>
          <cell r="G586">
            <v>400</v>
          </cell>
          <cell r="H586">
            <v>2400</v>
          </cell>
          <cell r="I586" t="str">
            <v>C</v>
          </cell>
        </row>
        <row r="588">
          <cell r="A588" t="str">
            <v>-----------</v>
          </cell>
          <cell r="B588" t="str">
            <v>--</v>
          </cell>
          <cell r="C588" t="str">
            <v>-------------------------------------------------------------------</v>
          </cell>
          <cell r="D588" t="str">
            <v>-------------------</v>
          </cell>
          <cell r="E588" t="str">
            <v>-</v>
          </cell>
          <cell r="F588" t="str">
            <v>-------------------</v>
          </cell>
          <cell r="G588" t="e">
            <v>#NAME?</v>
          </cell>
          <cell r="H588" t="str">
            <v>07AB - 1.00.01.068</v>
          </cell>
        </row>
        <row r="589">
          <cell r="A589" t="str">
            <v>_x000C_----------</v>
          </cell>
          <cell r="B589" t="str">
            <v>--</v>
          </cell>
          <cell r="C589" t="str">
            <v>-------------------------------------------------------------------</v>
          </cell>
          <cell r="D589" t="str">
            <v>-------------------</v>
          </cell>
          <cell r="E589" t="str">
            <v>-</v>
          </cell>
          <cell r="F589" t="str">
            <v>-------------------</v>
          </cell>
          <cell r="G589" t="str">
            <v>-------------------</v>
          </cell>
          <cell r="H589" t="str">
            <v>------ Página:</v>
          </cell>
        </row>
        <row r="590">
          <cell r="A590" t="str">
            <v>Urucum Mine</v>
          </cell>
          <cell r="B590" t="str">
            <v>ra</v>
          </cell>
          <cell r="C590" t="str">
            <v>ção S.A</v>
          </cell>
          <cell r="H590" t="str">
            <v>Balancete</v>
          </cell>
        </row>
        <row r="591">
          <cell r="A591" t="str">
            <v>Período: 01</v>
          </cell>
          <cell r="B591" t="str">
            <v>/0</v>
          </cell>
          <cell r="C591" t="str">
            <v>6/2008 A 30/06/2008 -----------------------------------------------</v>
          </cell>
          <cell r="D591" t="str">
            <v>-------------------</v>
          </cell>
          <cell r="E591" t="str">
            <v>-</v>
          </cell>
          <cell r="F591" t="str">
            <v>-------------------</v>
          </cell>
          <cell r="G591" t="str">
            <v>-------------------</v>
          </cell>
          <cell r="H591" t="str">
            <v>02/07/2008 - 18:2</v>
          </cell>
          <cell r="I591">
            <v>4</v>
          </cell>
        </row>
        <row r="593">
          <cell r="A593" t="str">
            <v>Título</v>
          </cell>
          <cell r="D593" t="str">
            <v>Saldo Inicial</v>
          </cell>
          <cell r="F593" t="str">
            <v>Débito</v>
          </cell>
          <cell r="G593" t="str">
            <v>Crédito</v>
          </cell>
          <cell r="H593" t="str">
            <v>Saldo Final</v>
          </cell>
        </row>
        <row r="594">
          <cell r="A594" t="str">
            <v>-----------</v>
          </cell>
          <cell r="B594" t="str">
            <v>--</v>
          </cell>
          <cell r="C594" t="str">
            <v>-------------------------------------------------------------------</v>
          </cell>
          <cell r="D594" t="str">
            <v>-----------------</v>
          </cell>
          <cell r="F594" t="str">
            <v>------------------</v>
          </cell>
          <cell r="G594" t="str">
            <v>------------------</v>
          </cell>
          <cell r="H594" t="str">
            <v>-----------------</v>
          </cell>
        </row>
        <row r="595">
          <cell r="A595" t="str">
            <v>41.65.10.01</v>
          </cell>
          <cell r="B595" t="str">
            <v>-</v>
          </cell>
          <cell r="C595" t="str">
            <v>Outras Receitas</v>
          </cell>
          <cell r="D595">
            <v>2000</v>
          </cell>
          <cell r="E595" t="str">
            <v>C</v>
          </cell>
          <cell r="F595">
            <v>0</v>
          </cell>
          <cell r="G595">
            <v>400</v>
          </cell>
          <cell r="H595">
            <v>2400</v>
          </cell>
          <cell r="I595" t="str">
            <v>C</v>
          </cell>
        </row>
        <row r="596">
          <cell r="A596" t="str">
            <v>41.65.25.00</v>
          </cell>
          <cell r="B596" t="str">
            <v>-</v>
          </cell>
          <cell r="C596" t="str">
            <v>Outras Despesas Operacionais</v>
          </cell>
          <cell r="D596">
            <v>1141920.07</v>
          </cell>
          <cell r="E596" t="str">
            <v>D</v>
          </cell>
          <cell r="F596">
            <v>217500</v>
          </cell>
          <cell r="G596">
            <v>0</v>
          </cell>
          <cell r="H596">
            <v>1359420.07</v>
          </cell>
          <cell r="I596" t="str">
            <v>D</v>
          </cell>
        </row>
        <row r="597">
          <cell r="A597" t="str">
            <v>41.65.25.01</v>
          </cell>
          <cell r="B597" t="str">
            <v>-</v>
          </cell>
          <cell r="C597" t="str">
            <v>Outras Despesas Operacionais</v>
          </cell>
          <cell r="D597">
            <v>0.03</v>
          </cell>
          <cell r="E597" t="str">
            <v>C</v>
          </cell>
          <cell r="F597">
            <v>0</v>
          </cell>
          <cell r="G597">
            <v>0</v>
          </cell>
          <cell r="H597">
            <v>0.03</v>
          </cell>
          <cell r="I597" t="str">
            <v>C</v>
          </cell>
        </row>
        <row r="598">
          <cell r="A598" t="str">
            <v>41.65.25.02</v>
          </cell>
          <cell r="B598" t="str">
            <v>-</v>
          </cell>
          <cell r="C598" t="str">
            <v>Participação nos Resultados</v>
          </cell>
          <cell r="D598">
            <v>1012500</v>
          </cell>
          <cell r="E598" t="str">
            <v>D</v>
          </cell>
          <cell r="F598">
            <v>217500</v>
          </cell>
          <cell r="G598">
            <v>0</v>
          </cell>
          <cell r="H598">
            <v>1230000</v>
          </cell>
          <cell r="I598" t="str">
            <v>D</v>
          </cell>
        </row>
        <row r="599">
          <cell r="A599" t="str">
            <v>41.65.25.05</v>
          </cell>
          <cell r="B599" t="str">
            <v>-</v>
          </cell>
          <cell r="C599" t="str">
            <v>Complemento de PR Ano Anterior</v>
          </cell>
          <cell r="D599">
            <v>129420.1</v>
          </cell>
          <cell r="E599" t="str">
            <v>D</v>
          </cell>
          <cell r="F599">
            <v>0</v>
          </cell>
          <cell r="G599">
            <v>0</v>
          </cell>
          <cell r="H599">
            <v>129420.1</v>
          </cell>
          <cell r="I599" t="str">
            <v>D</v>
          </cell>
        </row>
        <row r="600">
          <cell r="A600" t="str">
            <v>41.65.47.00</v>
          </cell>
          <cell r="B600" t="str">
            <v>-</v>
          </cell>
          <cell r="C600" t="str">
            <v>Outras Provisoes</v>
          </cell>
          <cell r="D600">
            <v>188429.3</v>
          </cell>
          <cell r="E600" t="str">
            <v>D</v>
          </cell>
          <cell r="F600">
            <v>33258.35</v>
          </cell>
          <cell r="G600">
            <v>0</v>
          </cell>
          <cell r="H600">
            <v>221687.65</v>
          </cell>
          <cell r="I600" t="str">
            <v>D</v>
          </cell>
        </row>
        <row r="601">
          <cell r="A601" t="str">
            <v>41.65.47.10</v>
          </cell>
          <cell r="B601" t="str">
            <v>-</v>
          </cell>
          <cell r="C601" t="str">
            <v>Provisão Perda Mútuo</v>
          </cell>
          <cell r="D601">
            <v>188429.3</v>
          </cell>
          <cell r="E601" t="str">
            <v>D</v>
          </cell>
          <cell r="F601">
            <v>33258.35</v>
          </cell>
          <cell r="G601">
            <v>0</v>
          </cell>
          <cell r="H601">
            <v>221687.65</v>
          </cell>
          <cell r="I601" t="str">
            <v>D</v>
          </cell>
        </row>
        <row r="602">
          <cell r="A602" t="str">
            <v>41.65.60.00</v>
          </cell>
          <cell r="B602" t="str">
            <v>-</v>
          </cell>
          <cell r="C602" t="str">
            <v>Rec. de Vendas  MI - Outros</v>
          </cell>
          <cell r="D602">
            <v>3000</v>
          </cell>
          <cell r="E602" t="str">
            <v>C</v>
          </cell>
          <cell r="F602">
            <v>0</v>
          </cell>
          <cell r="G602">
            <v>0</v>
          </cell>
          <cell r="H602">
            <v>3000</v>
          </cell>
          <cell r="I602" t="str">
            <v>C</v>
          </cell>
        </row>
        <row r="603">
          <cell r="A603" t="str">
            <v>41.65.60.01</v>
          </cell>
          <cell r="B603" t="str">
            <v>-</v>
          </cell>
          <cell r="C603" t="str">
            <v>Rec. de Vendas  MI - Outros</v>
          </cell>
          <cell r="D603">
            <v>3000</v>
          </cell>
          <cell r="E603" t="str">
            <v>C</v>
          </cell>
          <cell r="F603">
            <v>0</v>
          </cell>
          <cell r="G603">
            <v>0</v>
          </cell>
          <cell r="H603">
            <v>3000</v>
          </cell>
          <cell r="I603" t="str">
            <v>C</v>
          </cell>
        </row>
        <row r="604">
          <cell r="A604" t="str">
            <v>41.65.62.00</v>
          </cell>
          <cell r="B604" t="str">
            <v>-</v>
          </cell>
          <cell r="C604" t="str">
            <v>Devolução Vendas MI - Outros</v>
          </cell>
          <cell r="D604">
            <v>3000</v>
          </cell>
          <cell r="E604" t="str">
            <v>D</v>
          </cell>
          <cell r="F604">
            <v>0</v>
          </cell>
          <cell r="G604">
            <v>0</v>
          </cell>
          <cell r="H604">
            <v>3000</v>
          </cell>
          <cell r="I604" t="str">
            <v>D</v>
          </cell>
        </row>
        <row r="605">
          <cell r="A605" t="str">
            <v>41.65.62.01</v>
          </cell>
          <cell r="B605" t="str">
            <v>-</v>
          </cell>
          <cell r="C605" t="str">
            <v>Devolução Vendas MI - Outros</v>
          </cell>
          <cell r="D605">
            <v>3000</v>
          </cell>
          <cell r="E605" t="str">
            <v>D</v>
          </cell>
          <cell r="F605">
            <v>0</v>
          </cell>
          <cell r="G605">
            <v>0</v>
          </cell>
          <cell r="H605">
            <v>3000</v>
          </cell>
          <cell r="I605" t="str">
            <v>D</v>
          </cell>
        </row>
        <row r="606">
          <cell r="A606" t="str">
            <v>41.65.70.00</v>
          </cell>
          <cell r="B606" t="str">
            <v>-</v>
          </cell>
          <cell r="C606" t="str">
            <v>Icms s/ Vendas MI - Outros</v>
          </cell>
          <cell r="D606">
            <v>30.42</v>
          </cell>
          <cell r="E606" t="str">
            <v>C</v>
          </cell>
          <cell r="F606">
            <v>0</v>
          </cell>
          <cell r="G606">
            <v>0</v>
          </cell>
          <cell r="H606">
            <v>30.42</v>
          </cell>
          <cell r="I606" t="str">
            <v>C</v>
          </cell>
        </row>
        <row r="607">
          <cell r="A607" t="str">
            <v>41.65.70.01</v>
          </cell>
          <cell r="B607" t="str">
            <v>-</v>
          </cell>
          <cell r="C607" t="str">
            <v>Icms s/ Vendas MI - Outros</v>
          </cell>
          <cell r="D607">
            <v>30.42</v>
          </cell>
          <cell r="E607" t="str">
            <v>C</v>
          </cell>
          <cell r="F607">
            <v>0</v>
          </cell>
          <cell r="G607">
            <v>0</v>
          </cell>
          <cell r="H607">
            <v>30.42</v>
          </cell>
          <cell r="I607" t="str">
            <v>C</v>
          </cell>
        </row>
        <row r="608">
          <cell r="A608" t="str">
            <v>41.65.72.00</v>
          </cell>
          <cell r="B608" t="str">
            <v>-</v>
          </cell>
          <cell r="C608" t="str">
            <v>Pis  s/ Vendas MI - Outros</v>
          </cell>
          <cell r="D608">
            <v>42.33</v>
          </cell>
          <cell r="E608" t="str">
            <v>D</v>
          </cell>
          <cell r="F608">
            <v>0</v>
          </cell>
          <cell r="G608">
            <v>49.5</v>
          </cell>
          <cell r="H608">
            <v>7.17</v>
          </cell>
          <cell r="I608" t="str">
            <v>C</v>
          </cell>
        </row>
        <row r="609">
          <cell r="A609" t="str">
            <v>41.65.72.01</v>
          </cell>
          <cell r="B609" t="str">
            <v>-</v>
          </cell>
          <cell r="C609" t="str">
            <v>Pis s/ Vendas MI - Outros</v>
          </cell>
          <cell r="D609">
            <v>42.33</v>
          </cell>
          <cell r="E609" t="str">
            <v>D</v>
          </cell>
          <cell r="F609">
            <v>0</v>
          </cell>
          <cell r="G609">
            <v>49.5</v>
          </cell>
          <cell r="H609">
            <v>7.17</v>
          </cell>
          <cell r="I609" t="str">
            <v>C</v>
          </cell>
        </row>
        <row r="610">
          <cell r="A610" t="str">
            <v>41.65.74.00</v>
          </cell>
          <cell r="B610" t="str">
            <v>-</v>
          </cell>
          <cell r="C610" t="str">
            <v>Cofins s/ Vendas MI - Outros</v>
          </cell>
          <cell r="D610">
            <v>194.97</v>
          </cell>
          <cell r="E610" t="str">
            <v>D</v>
          </cell>
          <cell r="F610">
            <v>0</v>
          </cell>
          <cell r="G610">
            <v>228</v>
          </cell>
          <cell r="H610">
            <v>33.03</v>
          </cell>
          <cell r="I610" t="str">
            <v>C</v>
          </cell>
        </row>
        <row r="611">
          <cell r="A611" t="str">
            <v>41.65.74.01</v>
          </cell>
          <cell r="B611" t="str">
            <v>-</v>
          </cell>
          <cell r="C611" t="str">
            <v>Cofins s/ Vendas MI - Outros</v>
          </cell>
          <cell r="D611">
            <v>194.97</v>
          </cell>
          <cell r="E611" t="str">
            <v>D</v>
          </cell>
          <cell r="F611">
            <v>0</v>
          </cell>
          <cell r="G611">
            <v>228</v>
          </cell>
          <cell r="H611">
            <v>33.03</v>
          </cell>
          <cell r="I611" t="str">
            <v>C</v>
          </cell>
        </row>
        <row r="612">
          <cell r="A612" t="str">
            <v>42.00.00.00</v>
          </cell>
          <cell r="B612" t="str">
            <v>-</v>
          </cell>
          <cell r="C612" t="str">
            <v>Resultado Nao Operacional</v>
          </cell>
          <cell r="D612">
            <v>5068958.96</v>
          </cell>
          <cell r="E612" t="str">
            <v>D</v>
          </cell>
          <cell r="F612">
            <v>102261.24</v>
          </cell>
          <cell r="G612">
            <v>16510.689999999999</v>
          </cell>
          <cell r="H612">
            <v>5154709.51</v>
          </cell>
          <cell r="I612" t="str">
            <v>D</v>
          </cell>
        </row>
        <row r="613">
          <cell r="A613" t="str">
            <v>42.01.00.00</v>
          </cell>
          <cell r="B613" t="str">
            <v>-</v>
          </cell>
          <cell r="C613" t="str">
            <v>Resultado Nao Operacional</v>
          </cell>
          <cell r="D613">
            <v>5068958.96</v>
          </cell>
          <cell r="E613" t="str">
            <v>D</v>
          </cell>
          <cell r="F613">
            <v>102261.24</v>
          </cell>
          <cell r="G613">
            <v>16510.689999999999</v>
          </cell>
          <cell r="H613">
            <v>5154709.51</v>
          </cell>
          <cell r="I613" t="str">
            <v>D</v>
          </cell>
        </row>
        <row r="614">
          <cell r="A614" t="str">
            <v>42.01.01.00</v>
          </cell>
          <cell r="B614" t="str">
            <v>-</v>
          </cell>
          <cell r="C614" t="str">
            <v>Ganhos e Perdas</v>
          </cell>
          <cell r="D614">
            <v>444135.63</v>
          </cell>
          <cell r="E614" t="str">
            <v>D</v>
          </cell>
          <cell r="F614">
            <v>0</v>
          </cell>
          <cell r="G614">
            <v>0</v>
          </cell>
          <cell r="H614">
            <v>444135.63</v>
          </cell>
          <cell r="I614" t="str">
            <v>D</v>
          </cell>
        </row>
        <row r="615">
          <cell r="A615" t="str">
            <v>42.01.01.03</v>
          </cell>
          <cell r="B615" t="str">
            <v>-</v>
          </cell>
          <cell r="C615" t="str">
            <v>Baixa do Permanente por Inutilização</v>
          </cell>
          <cell r="D615">
            <v>444135.63</v>
          </cell>
          <cell r="E615" t="str">
            <v>D</v>
          </cell>
          <cell r="F615">
            <v>0</v>
          </cell>
          <cell r="G615">
            <v>0</v>
          </cell>
          <cell r="H615">
            <v>444135.63</v>
          </cell>
          <cell r="I615" t="str">
            <v>D</v>
          </cell>
        </row>
        <row r="616">
          <cell r="A616" t="str">
            <v>42.01.10.00</v>
          </cell>
          <cell r="B616" t="str">
            <v>-</v>
          </cell>
          <cell r="C616" t="str">
            <v>Custo de Capacidade Ociosa</v>
          </cell>
          <cell r="D616">
            <v>4624823.33</v>
          </cell>
          <cell r="E616" t="str">
            <v>D</v>
          </cell>
          <cell r="F616">
            <v>102261.24</v>
          </cell>
          <cell r="G616">
            <v>16510.689999999999</v>
          </cell>
          <cell r="H616">
            <v>4710573.88</v>
          </cell>
          <cell r="I616" t="str">
            <v>D</v>
          </cell>
        </row>
        <row r="617">
          <cell r="A617" t="str">
            <v>42.01.10.02</v>
          </cell>
          <cell r="B617" t="str">
            <v>-</v>
          </cell>
          <cell r="C617" t="str">
            <v>Custo Capacidade Ociosa - Depreciação</v>
          </cell>
          <cell r="D617">
            <v>119342.66</v>
          </cell>
          <cell r="E617" t="str">
            <v>D</v>
          </cell>
          <cell r="F617">
            <v>24843.39</v>
          </cell>
          <cell r="G617">
            <v>0</v>
          </cell>
          <cell r="H617">
            <v>144186.04999999999</v>
          </cell>
          <cell r="I617" t="str">
            <v>D</v>
          </cell>
        </row>
        <row r="618">
          <cell r="A618" t="str">
            <v>42.01.10.04</v>
          </cell>
          <cell r="B618" t="str">
            <v>-</v>
          </cell>
          <cell r="C618" t="str">
            <v>Custo Capacidade Ociosa - Pessoal</v>
          </cell>
          <cell r="D618">
            <v>306697.46999999997</v>
          </cell>
          <cell r="E618" t="str">
            <v>D</v>
          </cell>
          <cell r="F618">
            <v>0</v>
          </cell>
          <cell r="G618">
            <v>0</v>
          </cell>
          <cell r="H618">
            <v>306697.46999999997</v>
          </cell>
          <cell r="I618" t="str">
            <v>D</v>
          </cell>
        </row>
        <row r="619">
          <cell r="A619" t="str">
            <v>42.01.10.05</v>
          </cell>
          <cell r="B619" t="str">
            <v>-</v>
          </cell>
          <cell r="C619" t="str">
            <v>Custo Capacidade Ociosa - Material</v>
          </cell>
          <cell r="D619">
            <v>106433.17</v>
          </cell>
          <cell r="E619" t="str">
            <v>D</v>
          </cell>
          <cell r="F619">
            <v>0</v>
          </cell>
          <cell r="G619">
            <v>0</v>
          </cell>
          <cell r="H619">
            <v>106433.17</v>
          </cell>
          <cell r="I619" t="str">
            <v>D</v>
          </cell>
        </row>
        <row r="620">
          <cell r="A620" t="str">
            <v>42.01.10.06</v>
          </cell>
          <cell r="B620" t="str">
            <v>-</v>
          </cell>
          <cell r="C620" t="str">
            <v>Custo Capac.Ociosa - Serv. e Gasto Geral</v>
          </cell>
          <cell r="D620">
            <v>954087.83</v>
          </cell>
          <cell r="E620" t="str">
            <v>D</v>
          </cell>
          <cell r="F620">
            <v>0</v>
          </cell>
          <cell r="G620">
            <v>0</v>
          </cell>
          <cell r="H620">
            <v>954087.83</v>
          </cell>
          <cell r="I620" t="str">
            <v>D</v>
          </cell>
        </row>
        <row r="621">
          <cell r="A621" t="str">
            <v>42.01.10.07</v>
          </cell>
          <cell r="B621" t="str">
            <v>-</v>
          </cell>
          <cell r="C621" t="str">
            <v>Custo Capac.Ociosa - Gastos Indiretos</v>
          </cell>
          <cell r="D621">
            <v>3138262.2</v>
          </cell>
          <cell r="E621" t="str">
            <v>D</v>
          </cell>
          <cell r="F621">
            <v>77417.850000000006</v>
          </cell>
          <cell r="G621">
            <v>16510.689999999999</v>
          </cell>
          <cell r="H621">
            <v>3199169.36</v>
          </cell>
          <cell r="I621" t="str">
            <v>D</v>
          </cell>
        </row>
        <row r="622">
          <cell r="A622" t="str">
            <v>43.00.00.00</v>
          </cell>
          <cell r="B622" t="str">
            <v>-</v>
          </cell>
          <cell r="C622" t="str">
            <v>Provisoes e Participacoes</v>
          </cell>
          <cell r="D622">
            <v>8569558.2400000002</v>
          </cell>
          <cell r="E622" t="str">
            <v>D</v>
          </cell>
          <cell r="F622">
            <v>0</v>
          </cell>
          <cell r="G622">
            <v>296822.39</v>
          </cell>
          <cell r="H622">
            <v>8272735.8499999996</v>
          </cell>
          <cell r="I622" t="str">
            <v>D</v>
          </cell>
        </row>
        <row r="623">
          <cell r="A623" t="str">
            <v>43.01.00.00</v>
          </cell>
          <cell r="B623" t="str">
            <v>-</v>
          </cell>
          <cell r="C623" t="str">
            <v>Provisoes</v>
          </cell>
          <cell r="D623">
            <v>8569558.2400000002</v>
          </cell>
          <cell r="E623" t="str">
            <v>D</v>
          </cell>
          <cell r="F623">
            <v>0</v>
          </cell>
          <cell r="G623">
            <v>296822.39</v>
          </cell>
          <cell r="H623">
            <v>8272735.8499999996</v>
          </cell>
          <cell r="I623" t="str">
            <v>D</v>
          </cell>
        </row>
        <row r="624">
          <cell r="A624" t="str">
            <v>43.01.01.00</v>
          </cell>
          <cell r="B624" t="str">
            <v>-</v>
          </cell>
          <cell r="C624" t="str">
            <v>Provisao p/Imposto Sobre a Renda</v>
          </cell>
          <cell r="D624">
            <v>6281722.7999999998</v>
          </cell>
          <cell r="E624" t="str">
            <v>D</v>
          </cell>
          <cell r="F624">
            <v>0</v>
          </cell>
          <cell r="G624">
            <v>204987.05</v>
          </cell>
          <cell r="H624">
            <v>6076735.75</v>
          </cell>
          <cell r="I624" t="str">
            <v>D</v>
          </cell>
        </row>
        <row r="625">
          <cell r="A625" t="str">
            <v>43.01.01.01</v>
          </cell>
          <cell r="B625" t="str">
            <v>-</v>
          </cell>
          <cell r="C625" t="str">
            <v>Provisao p/Imposto Sobre a Renda</v>
          </cell>
          <cell r="D625">
            <v>5977950.9000000004</v>
          </cell>
          <cell r="E625" t="str">
            <v>D</v>
          </cell>
          <cell r="F625">
            <v>0</v>
          </cell>
          <cell r="G625">
            <v>0</v>
          </cell>
          <cell r="H625">
            <v>5977950.9000000004</v>
          </cell>
          <cell r="I625" t="str">
            <v>D</v>
          </cell>
        </row>
        <row r="626">
          <cell r="A626" t="str">
            <v>43.01.01.03</v>
          </cell>
          <cell r="B626" t="str">
            <v>-</v>
          </cell>
          <cell r="C626" t="str">
            <v>Imposto de Renda Diferido</v>
          </cell>
          <cell r="D626">
            <v>483771.9</v>
          </cell>
          <cell r="E626" t="str">
            <v>D</v>
          </cell>
          <cell r="F626">
            <v>0</v>
          </cell>
          <cell r="G626">
            <v>143987.04999999999</v>
          </cell>
          <cell r="H626">
            <v>339784.85</v>
          </cell>
          <cell r="I626" t="str">
            <v>D</v>
          </cell>
        </row>
        <row r="627">
          <cell r="A627" t="str">
            <v>43.01.01.06</v>
          </cell>
          <cell r="B627" t="str">
            <v>-</v>
          </cell>
          <cell r="C627" t="str">
            <v>IR Diferido - Ativo Ambiental</v>
          </cell>
          <cell r="D627">
            <v>180000</v>
          </cell>
          <cell r="E627" t="str">
            <v>C</v>
          </cell>
          <cell r="F627">
            <v>0</v>
          </cell>
          <cell r="G627">
            <v>61000</v>
          </cell>
          <cell r="H627">
            <v>241000</v>
          </cell>
          <cell r="I627" t="str">
            <v>C</v>
          </cell>
        </row>
        <row r="628">
          <cell r="A628" t="str">
            <v>43.01.05.00</v>
          </cell>
          <cell r="B628" t="str">
            <v>-</v>
          </cell>
          <cell r="C628" t="str">
            <v>Provisao p/Contribuicao Social</v>
          </cell>
          <cell r="D628">
            <v>2287835.44</v>
          </cell>
          <cell r="E628" t="str">
            <v>D</v>
          </cell>
          <cell r="F628">
            <v>0</v>
          </cell>
          <cell r="G628">
            <v>91835.34</v>
          </cell>
          <cell r="H628">
            <v>2196000.1</v>
          </cell>
          <cell r="I628" t="str">
            <v>D</v>
          </cell>
        </row>
        <row r="629">
          <cell r="A629" t="str">
            <v>43.01.05.01</v>
          </cell>
          <cell r="B629" t="str">
            <v>-</v>
          </cell>
          <cell r="C629" t="str">
            <v>Provisao p/Contribuicao Social</v>
          </cell>
          <cell r="D629">
            <v>2159677.56</v>
          </cell>
          <cell r="E629" t="str">
            <v>D</v>
          </cell>
          <cell r="F629">
            <v>0</v>
          </cell>
          <cell r="G629">
            <v>0</v>
          </cell>
          <cell r="H629">
            <v>2159677.56</v>
          </cell>
          <cell r="I629" t="str">
            <v>D</v>
          </cell>
        </row>
        <row r="630">
          <cell r="A630" t="str">
            <v>43.01.05.03</v>
          </cell>
          <cell r="B630" t="str">
            <v>-</v>
          </cell>
          <cell r="C630" t="str">
            <v>Contribuicao Social Diferida</v>
          </cell>
          <cell r="D630">
            <v>174157.88</v>
          </cell>
          <cell r="E630" t="str">
            <v>D</v>
          </cell>
          <cell r="F630">
            <v>0</v>
          </cell>
          <cell r="G630">
            <v>51835.34</v>
          </cell>
          <cell r="H630">
            <v>122322.54</v>
          </cell>
          <cell r="I630" t="str">
            <v>D</v>
          </cell>
        </row>
        <row r="631">
          <cell r="A631" t="str">
            <v>43.01.05.06</v>
          </cell>
          <cell r="B631" t="str">
            <v>-</v>
          </cell>
          <cell r="C631" t="str">
            <v>CS Diferido - Ativo Ambiental</v>
          </cell>
          <cell r="D631">
            <v>46000</v>
          </cell>
          <cell r="E631" t="str">
            <v>C</v>
          </cell>
          <cell r="F631">
            <v>0</v>
          </cell>
          <cell r="G631">
            <v>40000</v>
          </cell>
          <cell r="H631">
            <v>86000</v>
          </cell>
          <cell r="I631" t="str">
            <v>C</v>
          </cell>
        </row>
        <row r="632">
          <cell r="A632" t="str">
            <v>44.00.00.00</v>
          </cell>
          <cell r="B632" t="str">
            <v>-</v>
          </cell>
          <cell r="C632" t="str">
            <v>Resultado Mensal</v>
          </cell>
          <cell r="D632">
            <v>32046470.370000001</v>
          </cell>
          <cell r="E632" t="str">
            <v>C</v>
          </cell>
          <cell r="F632">
            <v>0</v>
          </cell>
          <cell r="G632">
            <v>0</v>
          </cell>
          <cell r="H632">
            <v>32046470.370000001</v>
          </cell>
          <cell r="I632" t="str">
            <v>C</v>
          </cell>
        </row>
        <row r="633">
          <cell r="A633" t="str">
            <v>44.01.00.00</v>
          </cell>
          <cell r="B633" t="str">
            <v>-</v>
          </cell>
          <cell r="C633" t="str">
            <v>Resultado Mensal</v>
          </cell>
          <cell r="D633">
            <v>32046470.370000001</v>
          </cell>
          <cell r="E633" t="str">
            <v>C</v>
          </cell>
          <cell r="F633">
            <v>0</v>
          </cell>
          <cell r="G633">
            <v>0</v>
          </cell>
          <cell r="H633">
            <v>32046470.370000001</v>
          </cell>
          <cell r="I633" t="str">
            <v>C</v>
          </cell>
        </row>
        <row r="634">
          <cell r="A634" t="str">
            <v>44.01.01.00</v>
          </cell>
          <cell r="B634" t="str">
            <v>-</v>
          </cell>
          <cell r="C634" t="str">
            <v>Resultado Mensal</v>
          </cell>
          <cell r="D634">
            <v>32046470.370000001</v>
          </cell>
          <cell r="E634" t="str">
            <v>C</v>
          </cell>
          <cell r="F634">
            <v>0</v>
          </cell>
          <cell r="G634">
            <v>0</v>
          </cell>
          <cell r="H634">
            <v>32046470.370000001</v>
          </cell>
          <cell r="I634" t="str">
            <v>C</v>
          </cell>
        </row>
        <row r="635">
          <cell r="A635" t="str">
            <v>44.01.01.01</v>
          </cell>
          <cell r="B635" t="str">
            <v>-</v>
          </cell>
          <cell r="C635" t="str">
            <v>Resultado Mensal</v>
          </cell>
          <cell r="D635">
            <v>32046470.370000001</v>
          </cell>
          <cell r="E635" t="str">
            <v>C</v>
          </cell>
          <cell r="F635">
            <v>0</v>
          </cell>
          <cell r="G635">
            <v>0</v>
          </cell>
          <cell r="H635">
            <v>32046470.370000001</v>
          </cell>
          <cell r="I635" t="str">
            <v>C</v>
          </cell>
        </row>
        <row r="636">
          <cell r="A636" t="str">
            <v>50.00.00.00</v>
          </cell>
          <cell r="B636" t="str">
            <v>-</v>
          </cell>
          <cell r="C636" t="str">
            <v>Custos</v>
          </cell>
          <cell r="D636">
            <v>0</v>
          </cell>
          <cell r="F636">
            <v>16475921.32</v>
          </cell>
          <cell r="G636">
            <v>16475921.32</v>
          </cell>
          <cell r="H636">
            <v>0</v>
          </cell>
        </row>
        <row r="637">
          <cell r="A637" t="str">
            <v>51.00.00.00</v>
          </cell>
          <cell r="B637" t="str">
            <v>-</v>
          </cell>
          <cell r="C637" t="str">
            <v>Pessoal</v>
          </cell>
          <cell r="D637">
            <v>6780988.2800000003</v>
          </cell>
          <cell r="E637" t="str">
            <v>D</v>
          </cell>
          <cell r="F637">
            <v>1726872.3</v>
          </cell>
          <cell r="G637">
            <v>190396.79</v>
          </cell>
          <cell r="H637">
            <v>8317463.79</v>
          </cell>
          <cell r="I637" t="str">
            <v>D</v>
          </cell>
        </row>
        <row r="638">
          <cell r="A638" t="str">
            <v>51.01.00.00</v>
          </cell>
          <cell r="B638" t="str">
            <v>-</v>
          </cell>
          <cell r="C638" t="str">
            <v>Gastos com  Pessoal</v>
          </cell>
          <cell r="D638">
            <v>3813326.03</v>
          </cell>
          <cell r="E638" t="str">
            <v>D</v>
          </cell>
          <cell r="F638">
            <v>971355.36</v>
          </cell>
          <cell r="G638">
            <v>111982.67</v>
          </cell>
          <cell r="H638">
            <v>4672698.72</v>
          </cell>
          <cell r="I638" t="str">
            <v>D</v>
          </cell>
        </row>
        <row r="639">
          <cell r="A639" t="str">
            <v>51.01.01.00</v>
          </cell>
          <cell r="B639" t="str">
            <v>-</v>
          </cell>
          <cell r="C639" t="str">
            <v>Salario Basico</v>
          </cell>
          <cell r="D639">
            <v>2290258.0299999998</v>
          </cell>
          <cell r="E639" t="str">
            <v>D</v>
          </cell>
          <cell r="F639">
            <v>565495.69999999995</v>
          </cell>
          <cell r="G639">
            <v>35232.120000000003</v>
          </cell>
          <cell r="H639">
            <v>2820521.61</v>
          </cell>
          <cell r="I639" t="str">
            <v>D</v>
          </cell>
        </row>
        <row r="640">
          <cell r="A640" t="str">
            <v>51.01.01.01</v>
          </cell>
          <cell r="B640" t="str">
            <v>-</v>
          </cell>
          <cell r="C640" t="str">
            <v>Salario Basico</v>
          </cell>
          <cell r="D640">
            <v>2290258.0299999998</v>
          </cell>
          <cell r="E640" t="str">
            <v>D</v>
          </cell>
          <cell r="F640">
            <v>565495.69999999995</v>
          </cell>
          <cell r="G640">
            <v>35232.120000000003</v>
          </cell>
          <cell r="H640">
            <v>2820521.61</v>
          </cell>
          <cell r="I640" t="str">
            <v>D</v>
          </cell>
        </row>
        <row r="641">
          <cell r="A641" t="str">
            <v>51.01.03.00</v>
          </cell>
          <cell r="B641" t="str">
            <v>-</v>
          </cell>
          <cell r="C641" t="str">
            <v>Adicionais Legais</v>
          </cell>
          <cell r="D641">
            <v>355655.03</v>
          </cell>
          <cell r="E641" t="str">
            <v>D</v>
          </cell>
          <cell r="F641">
            <v>103296.03</v>
          </cell>
          <cell r="G641">
            <v>16562.38</v>
          </cell>
          <cell r="H641">
            <v>442388.68</v>
          </cell>
          <cell r="I641" t="str">
            <v>D</v>
          </cell>
        </row>
        <row r="642">
          <cell r="A642" t="str">
            <v>51.01.03.01</v>
          </cell>
          <cell r="B642" t="str">
            <v>-</v>
          </cell>
          <cell r="C642" t="str">
            <v>Adicional Noturno</v>
          </cell>
          <cell r="D642">
            <v>179603.97</v>
          </cell>
          <cell r="E642" t="str">
            <v>D</v>
          </cell>
          <cell r="F642">
            <v>55082.71</v>
          </cell>
          <cell r="G642">
            <v>5776.1</v>
          </cell>
          <cell r="H642">
            <v>228910.58</v>
          </cell>
          <cell r="I642" t="str">
            <v>D</v>
          </cell>
        </row>
        <row r="643">
          <cell r="A643" t="str">
            <v>51.01.03.02</v>
          </cell>
          <cell r="B643" t="str">
            <v>-</v>
          </cell>
          <cell r="C643" t="str">
            <v>Insalubridade</v>
          </cell>
          <cell r="D643">
            <v>92135.07</v>
          </cell>
          <cell r="E643" t="str">
            <v>D</v>
          </cell>
          <cell r="F643">
            <v>30367.71</v>
          </cell>
          <cell r="G643">
            <v>10463.98</v>
          </cell>
          <cell r="H643">
            <v>112038.8</v>
          </cell>
          <cell r="I643" t="str">
            <v>D</v>
          </cell>
        </row>
        <row r="644">
          <cell r="A644" t="str">
            <v>51.01.03.03</v>
          </cell>
          <cell r="B644" t="str">
            <v>-</v>
          </cell>
          <cell r="C644" t="str">
            <v>Periculosidade</v>
          </cell>
          <cell r="D644">
            <v>83915.99</v>
          </cell>
          <cell r="E644" t="str">
            <v>D</v>
          </cell>
          <cell r="F644">
            <v>17845.61</v>
          </cell>
          <cell r="G644">
            <v>322.3</v>
          </cell>
          <cell r="H644">
            <v>101439.3</v>
          </cell>
          <cell r="I644" t="str">
            <v>D</v>
          </cell>
        </row>
        <row r="645">
          <cell r="A645" t="str">
            <v>51.01.04.00</v>
          </cell>
          <cell r="B645" t="str">
            <v>-</v>
          </cell>
          <cell r="C645" t="str">
            <v>Serv Extraordinarios/Adicionais</v>
          </cell>
          <cell r="D645">
            <v>109006.36</v>
          </cell>
          <cell r="E645" t="str">
            <v>D</v>
          </cell>
          <cell r="F645">
            <v>5347.11</v>
          </cell>
          <cell r="G645">
            <v>428.05</v>
          </cell>
          <cell r="H645">
            <v>113925.42</v>
          </cell>
          <cell r="I645" t="str">
            <v>D</v>
          </cell>
        </row>
        <row r="646">
          <cell r="A646" t="str">
            <v>51.01.04.01</v>
          </cell>
          <cell r="B646" t="str">
            <v>-</v>
          </cell>
          <cell r="C646" t="str">
            <v>Horas Extras Dias Uteis</v>
          </cell>
          <cell r="D646">
            <v>92346.69</v>
          </cell>
          <cell r="E646" t="str">
            <v>D</v>
          </cell>
          <cell r="F646">
            <v>5347.11</v>
          </cell>
          <cell r="G646">
            <v>428.05</v>
          </cell>
          <cell r="H646">
            <v>97265.75</v>
          </cell>
          <cell r="I646" t="str">
            <v>D</v>
          </cell>
        </row>
        <row r="647">
          <cell r="A647" t="str">
            <v>51.01.04.02</v>
          </cell>
          <cell r="B647" t="str">
            <v>-</v>
          </cell>
          <cell r="C647" t="str">
            <v>Horas Extras Sab/Dom/Feriados</v>
          </cell>
          <cell r="D647">
            <v>16659.669999999998</v>
          </cell>
          <cell r="E647" t="str">
            <v>D</v>
          </cell>
          <cell r="F647">
            <v>0</v>
          </cell>
          <cell r="G647">
            <v>0</v>
          </cell>
          <cell r="H647">
            <v>16659.669999999998</v>
          </cell>
          <cell r="I647" t="str">
            <v>D</v>
          </cell>
        </row>
        <row r="648">
          <cell r="A648" t="str">
            <v>51.01.10.00</v>
          </cell>
          <cell r="B648" t="str">
            <v>-</v>
          </cell>
          <cell r="C648" t="str">
            <v>Adicionais por Acordo</v>
          </cell>
          <cell r="D648">
            <v>226775.42</v>
          </cell>
          <cell r="E648" t="str">
            <v>D</v>
          </cell>
          <cell r="F648">
            <v>59956.19</v>
          </cell>
          <cell r="G648">
            <v>8790.7800000000007</v>
          </cell>
          <cell r="H648">
            <v>277940.83</v>
          </cell>
          <cell r="I648" t="str">
            <v>D</v>
          </cell>
        </row>
        <row r="649">
          <cell r="A649" t="str">
            <v>51.01.10.03</v>
          </cell>
          <cell r="B649" t="str">
            <v>-</v>
          </cell>
          <cell r="C649" t="str">
            <v>Outros Adicionais por Acordo</v>
          </cell>
          <cell r="D649">
            <v>226775.42</v>
          </cell>
          <cell r="E649" t="str">
            <v>D</v>
          </cell>
          <cell r="F649">
            <v>59956.19</v>
          </cell>
          <cell r="G649">
            <v>8790.7800000000007</v>
          </cell>
          <cell r="H649">
            <v>277940.83</v>
          </cell>
          <cell r="I649" t="str">
            <v>D</v>
          </cell>
        </row>
        <row r="650">
          <cell r="A650" t="str">
            <v>51.01.11.00</v>
          </cell>
          <cell r="B650" t="str">
            <v>-</v>
          </cell>
          <cell r="C650" t="str">
            <v>Ferias/Abono Legal</v>
          </cell>
          <cell r="D650">
            <v>417107.14</v>
          </cell>
          <cell r="E650" t="str">
            <v>D</v>
          </cell>
          <cell r="F650">
            <v>133930.04999999999</v>
          </cell>
          <cell r="G650">
            <v>39806.769999999997</v>
          </cell>
          <cell r="H650">
            <v>511230.42</v>
          </cell>
          <cell r="I650" t="str">
            <v>D</v>
          </cell>
        </row>
        <row r="651">
          <cell r="A651" t="str">
            <v>51.01.11.01</v>
          </cell>
          <cell r="B651" t="str">
            <v>-</v>
          </cell>
          <cell r="C651" t="str">
            <v>Ferias/Abono Legal</v>
          </cell>
          <cell r="D651">
            <v>417107.14</v>
          </cell>
          <cell r="E651" t="str">
            <v>D</v>
          </cell>
          <cell r="F651">
            <v>133930.04999999999</v>
          </cell>
          <cell r="G651">
            <v>39806.769999999997</v>
          </cell>
          <cell r="H651">
            <v>511230.42</v>
          </cell>
          <cell r="I651" t="str">
            <v>D</v>
          </cell>
        </row>
        <row r="652">
          <cell r="A652" t="str">
            <v>51.01.12.00</v>
          </cell>
          <cell r="B652" t="str">
            <v>-</v>
          </cell>
          <cell r="C652" t="str">
            <v>Decimo Terceiro Salario</v>
          </cell>
          <cell r="D652">
            <v>299249.61</v>
          </cell>
          <cell r="E652" t="str">
            <v>D</v>
          </cell>
          <cell r="F652">
            <v>77081.649999999994</v>
          </cell>
          <cell r="G652">
            <v>8720.41</v>
          </cell>
          <cell r="H652">
            <v>367610.85</v>
          </cell>
          <cell r="I652" t="str">
            <v>D</v>
          </cell>
        </row>
        <row r="653">
          <cell r="A653" t="str">
            <v>51.01.12.01</v>
          </cell>
          <cell r="B653" t="str">
            <v>-</v>
          </cell>
          <cell r="C653" t="str">
            <v>Decimo Terceiro Salario</v>
          </cell>
          <cell r="D653">
            <v>299249.61</v>
          </cell>
          <cell r="E653" t="str">
            <v>D</v>
          </cell>
          <cell r="F653">
            <v>77081.649999999994</v>
          </cell>
          <cell r="G653">
            <v>8720.41</v>
          </cell>
          <cell r="H653">
            <v>367610.85</v>
          </cell>
          <cell r="I653" t="str">
            <v>D</v>
          </cell>
        </row>
        <row r="654">
          <cell r="A654" t="str">
            <v>51.01.13.00</v>
          </cell>
          <cell r="B654" t="str">
            <v>-</v>
          </cell>
          <cell r="C654" t="str">
            <v>Vale Transporte</v>
          </cell>
          <cell r="D654">
            <v>45802.57</v>
          </cell>
          <cell r="E654" t="str">
            <v>D</v>
          </cell>
          <cell r="F654">
            <v>8487.33</v>
          </cell>
          <cell r="G654">
            <v>116.05</v>
          </cell>
          <cell r="H654">
            <v>54173.85</v>
          </cell>
          <cell r="I654" t="str">
            <v>D</v>
          </cell>
        </row>
        <row r="655">
          <cell r="A655" t="str">
            <v>51.01.13.01</v>
          </cell>
          <cell r="B655" t="str">
            <v>-</v>
          </cell>
          <cell r="C655" t="str">
            <v>Vale Transporte</v>
          </cell>
          <cell r="D655">
            <v>45802.57</v>
          </cell>
          <cell r="E655" t="str">
            <v>D</v>
          </cell>
          <cell r="F655">
            <v>8487.33</v>
          </cell>
          <cell r="G655">
            <v>116.05</v>
          </cell>
          <cell r="H655">
            <v>54173.85</v>
          </cell>
          <cell r="I655" t="str">
            <v>D</v>
          </cell>
        </row>
        <row r="656">
          <cell r="A656" t="str">
            <v>51.01.15.00</v>
          </cell>
          <cell r="B656" t="str">
            <v>-</v>
          </cell>
          <cell r="C656" t="str">
            <v>Outros Beneficios Legais</v>
          </cell>
          <cell r="D656">
            <v>69471.87</v>
          </cell>
          <cell r="E656" t="str">
            <v>D</v>
          </cell>
          <cell r="F656">
            <v>17761.3</v>
          </cell>
          <cell r="G656">
            <v>2326.11</v>
          </cell>
          <cell r="H656">
            <v>84907.06</v>
          </cell>
          <cell r="I656" t="str">
            <v>D</v>
          </cell>
        </row>
        <row r="657">
          <cell r="A657" t="str">
            <v>51.01.15.01</v>
          </cell>
          <cell r="B657" t="str">
            <v>-</v>
          </cell>
          <cell r="C657" t="str">
            <v>Outros Beneficios Legais</v>
          </cell>
          <cell r="D657">
            <v>69471.87</v>
          </cell>
          <cell r="E657" t="str">
            <v>D</v>
          </cell>
          <cell r="F657">
            <v>17761.3</v>
          </cell>
          <cell r="G657">
            <v>2326.11</v>
          </cell>
          <cell r="H657">
            <v>84907.06</v>
          </cell>
          <cell r="I657" t="str">
            <v>D</v>
          </cell>
        </row>
        <row r="658">
          <cell r="A658" t="str">
            <v>51.02.00.00</v>
          </cell>
          <cell r="B658" t="str">
            <v>-</v>
          </cell>
          <cell r="C658" t="str">
            <v>Beneficios da Empresa</v>
          </cell>
          <cell r="D658">
            <v>1117805.1599999999</v>
          </cell>
          <cell r="E658" t="str">
            <v>D</v>
          </cell>
          <cell r="F658">
            <v>297353.82</v>
          </cell>
          <cell r="G658">
            <v>25657.17</v>
          </cell>
          <cell r="H658">
            <v>1389501.81</v>
          </cell>
          <cell r="I658" t="str">
            <v>D</v>
          </cell>
        </row>
        <row r="659">
          <cell r="A659" t="str">
            <v>51.02.01.00</v>
          </cell>
          <cell r="B659" t="str">
            <v>-</v>
          </cell>
          <cell r="C659" t="str">
            <v>Assistenc Medica/Odontol/Hospit</v>
          </cell>
          <cell r="D659">
            <v>268010.62</v>
          </cell>
          <cell r="E659" t="str">
            <v>D</v>
          </cell>
          <cell r="F659">
            <v>139881.26999999999</v>
          </cell>
          <cell r="G659">
            <v>25029.75</v>
          </cell>
          <cell r="H659">
            <v>382862.14</v>
          </cell>
          <cell r="I659" t="str">
            <v>D</v>
          </cell>
        </row>
        <row r="660">
          <cell r="A660" t="str">
            <v>51.02.01.04</v>
          </cell>
          <cell r="B660" t="str">
            <v>-</v>
          </cell>
          <cell r="C660" t="str">
            <v>Assist.Medic-Aquisic de Remedios</v>
          </cell>
          <cell r="D660">
            <v>621.66999999999996</v>
          </cell>
          <cell r="E660" t="str">
            <v>C</v>
          </cell>
          <cell r="F660">
            <v>0</v>
          </cell>
          <cell r="G660">
            <v>0</v>
          </cell>
          <cell r="H660">
            <v>621.66999999999996</v>
          </cell>
          <cell r="I660" t="str">
            <v>C</v>
          </cell>
        </row>
        <row r="661">
          <cell r="A661" t="str">
            <v>51.02.01.06</v>
          </cell>
          <cell r="B661" t="str">
            <v>-</v>
          </cell>
          <cell r="C661" t="str">
            <v>Assistenc.Medic/Odontol/Hospitalar</v>
          </cell>
          <cell r="D661">
            <v>268632.28999999998</v>
          </cell>
          <cell r="E661" t="str">
            <v>D</v>
          </cell>
          <cell r="F661">
            <v>139881.26999999999</v>
          </cell>
          <cell r="G661">
            <v>25029.75</v>
          </cell>
          <cell r="H661">
            <v>383483.81</v>
          </cell>
          <cell r="I661" t="str">
            <v>D</v>
          </cell>
        </row>
        <row r="662">
          <cell r="A662" t="str">
            <v>51.02.03.00</v>
          </cell>
          <cell r="B662" t="str">
            <v>-</v>
          </cell>
          <cell r="C662" t="str">
            <v>Reembolso Educacional</v>
          </cell>
          <cell r="D662">
            <v>166974.46</v>
          </cell>
          <cell r="E662" t="str">
            <v>D</v>
          </cell>
          <cell r="F662">
            <v>7591.78</v>
          </cell>
          <cell r="G662">
            <v>627.41999999999996</v>
          </cell>
          <cell r="H662">
            <v>173938.82</v>
          </cell>
          <cell r="I662" t="str">
            <v>D</v>
          </cell>
        </row>
        <row r="663">
          <cell r="A663" t="str">
            <v>51.02.03.01</v>
          </cell>
          <cell r="B663" t="str">
            <v>-</v>
          </cell>
          <cell r="C663" t="str">
            <v>Reembolso Educacao-Empregados</v>
          </cell>
          <cell r="D663">
            <v>30911.96</v>
          </cell>
          <cell r="E663" t="str">
            <v>D</v>
          </cell>
          <cell r="F663">
            <v>7341.78</v>
          </cell>
          <cell r="G663">
            <v>627.41999999999996</v>
          </cell>
          <cell r="H663">
            <v>37626.32</v>
          </cell>
          <cell r="I663" t="str">
            <v>D</v>
          </cell>
        </row>
        <row r="664">
          <cell r="A664" t="str">
            <v>51.02.03.03</v>
          </cell>
          <cell r="B664" t="str">
            <v>-</v>
          </cell>
          <cell r="C664" t="str">
            <v>Reemb.Educacao- Material Escolar</v>
          </cell>
          <cell r="D664">
            <v>136062.5</v>
          </cell>
          <cell r="E664" t="str">
            <v>D</v>
          </cell>
          <cell r="F664">
            <v>250</v>
          </cell>
          <cell r="G664">
            <v>0</v>
          </cell>
          <cell r="H664">
            <v>136312.5</v>
          </cell>
          <cell r="I664" t="str">
            <v>D</v>
          </cell>
        </row>
        <row r="665">
          <cell r="A665" t="str">
            <v>51.02.10.00</v>
          </cell>
          <cell r="B665" t="str">
            <v>-</v>
          </cell>
          <cell r="C665" t="str">
            <v>Outros Beneficios</v>
          </cell>
          <cell r="D665">
            <v>682559.88</v>
          </cell>
          <cell r="E665" t="str">
            <v>D</v>
          </cell>
          <cell r="F665">
            <v>149880.76999999999</v>
          </cell>
          <cell r="G665">
            <v>0</v>
          </cell>
          <cell r="H665">
            <v>832440.65</v>
          </cell>
          <cell r="I665" t="str">
            <v>D</v>
          </cell>
        </row>
        <row r="666">
          <cell r="A666" t="str">
            <v>51.02.10.01</v>
          </cell>
          <cell r="B666" t="str">
            <v>-</v>
          </cell>
          <cell r="C666" t="str">
            <v>Reembolso Creche</v>
          </cell>
          <cell r="D666">
            <v>1751.53</v>
          </cell>
          <cell r="E666" t="str">
            <v>D</v>
          </cell>
          <cell r="F666">
            <v>100.57</v>
          </cell>
          <cell r="G666">
            <v>0</v>
          </cell>
          <cell r="H666">
            <v>1852.1</v>
          </cell>
          <cell r="I666" t="str">
            <v>D</v>
          </cell>
        </row>
        <row r="667">
          <cell r="A667" t="str">
            <v>51.02.10.02</v>
          </cell>
          <cell r="B667" t="str">
            <v>-</v>
          </cell>
          <cell r="C667" t="str">
            <v>Despesas com Falecimento</v>
          </cell>
          <cell r="D667">
            <v>2000</v>
          </cell>
          <cell r="E667" t="str">
            <v>D</v>
          </cell>
          <cell r="F667">
            <v>0</v>
          </cell>
          <cell r="G667">
            <v>0</v>
          </cell>
          <cell r="H667">
            <v>2000</v>
          </cell>
          <cell r="I667" t="str">
            <v>D</v>
          </cell>
        </row>
        <row r="668">
          <cell r="A668" t="str">
            <v>51.02.10.07</v>
          </cell>
          <cell r="B668" t="str">
            <v>-</v>
          </cell>
          <cell r="C668" t="str">
            <v>Demais Beneficios Empresas</v>
          </cell>
          <cell r="D668">
            <v>268808.55</v>
          </cell>
          <cell r="E668" t="str">
            <v>D</v>
          </cell>
          <cell r="F668">
            <v>67940.2</v>
          </cell>
          <cell r="G668">
            <v>0</v>
          </cell>
          <cell r="H668">
            <v>336748.75</v>
          </cell>
          <cell r="I668" t="str">
            <v>D</v>
          </cell>
        </row>
        <row r="669">
          <cell r="A669" t="str">
            <v>51.02.10.09</v>
          </cell>
          <cell r="B669" t="str">
            <v>-</v>
          </cell>
          <cell r="C669" t="str">
            <v>Cesta Basica</v>
          </cell>
          <cell r="D669">
            <v>409999.8</v>
          </cell>
          <cell r="E669" t="str">
            <v>D</v>
          </cell>
          <cell r="F669">
            <v>81840</v>
          </cell>
          <cell r="G669">
            <v>0</v>
          </cell>
          <cell r="H669">
            <v>491839.8</v>
          </cell>
          <cell r="I669" t="str">
            <v>D</v>
          </cell>
        </row>
        <row r="670">
          <cell r="A670" t="str">
            <v>51.02.12.00</v>
          </cell>
          <cell r="B670" t="str">
            <v>-</v>
          </cell>
          <cell r="C670" t="str">
            <v>Vantagens</v>
          </cell>
          <cell r="D670">
            <v>260.2</v>
          </cell>
          <cell r="E670" t="str">
            <v>D</v>
          </cell>
          <cell r="F670">
            <v>0</v>
          </cell>
          <cell r="G670">
            <v>0</v>
          </cell>
          <cell r="H670">
            <v>260.2</v>
          </cell>
          <cell r="I670" t="str">
            <v>D</v>
          </cell>
        </row>
        <row r="672">
          <cell r="A672" t="str">
            <v>-----------</v>
          </cell>
          <cell r="B672" t="str">
            <v>--</v>
          </cell>
          <cell r="C672" t="str">
            <v>-------------------------------------------------------------------</v>
          </cell>
          <cell r="D672" t="str">
            <v>-------------------</v>
          </cell>
          <cell r="E672" t="str">
            <v>-</v>
          </cell>
          <cell r="F672" t="str">
            <v>-------------------</v>
          </cell>
          <cell r="G672" t="e">
            <v>#NAME?</v>
          </cell>
          <cell r="H672" t="str">
            <v>07AB - 1.00.01.068</v>
          </cell>
        </row>
        <row r="673">
          <cell r="A673" t="str">
            <v>_x000C_----------</v>
          </cell>
          <cell r="B673" t="str">
            <v>--</v>
          </cell>
          <cell r="C673" t="str">
            <v>-------------------------------------------------------------------</v>
          </cell>
          <cell r="D673" t="str">
            <v>-------------------</v>
          </cell>
          <cell r="E673" t="str">
            <v>-</v>
          </cell>
          <cell r="F673" t="str">
            <v>-------------------</v>
          </cell>
          <cell r="G673" t="str">
            <v>-------------------</v>
          </cell>
          <cell r="H673" t="str">
            <v>------ Página:</v>
          </cell>
        </row>
        <row r="674">
          <cell r="A674" t="str">
            <v>Urucum Mine</v>
          </cell>
          <cell r="B674" t="str">
            <v>ra</v>
          </cell>
          <cell r="C674" t="str">
            <v>ção S.A</v>
          </cell>
          <cell r="H674" t="str">
            <v>Balancete</v>
          </cell>
        </row>
        <row r="675">
          <cell r="A675" t="str">
            <v>Período: 01</v>
          </cell>
          <cell r="B675" t="str">
            <v>/0</v>
          </cell>
          <cell r="C675" t="str">
            <v>6/2008 A 30/06/2008 -----------------------------------------------</v>
          </cell>
          <cell r="D675" t="str">
            <v>-------------------</v>
          </cell>
          <cell r="E675" t="str">
            <v>-</v>
          </cell>
          <cell r="F675" t="str">
            <v>-------------------</v>
          </cell>
          <cell r="G675" t="str">
            <v>-------------------</v>
          </cell>
          <cell r="H675" t="str">
            <v>02/07/2008 - 18:2</v>
          </cell>
          <cell r="I675">
            <v>4</v>
          </cell>
        </row>
        <row r="677">
          <cell r="A677" t="str">
            <v>Título</v>
          </cell>
          <cell r="D677" t="str">
            <v>Saldo Inicial</v>
          </cell>
          <cell r="F677" t="str">
            <v>Débito</v>
          </cell>
          <cell r="G677" t="str">
            <v>Crédito</v>
          </cell>
          <cell r="H677" t="str">
            <v>Saldo Final</v>
          </cell>
        </row>
        <row r="678">
          <cell r="A678" t="str">
            <v>-----------</v>
          </cell>
          <cell r="B678" t="str">
            <v>--</v>
          </cell>
          <cell r="C678" t="str">
            <v>-------------------------------------------------------------------</v>
          </cell>
          <cell r="D678" t="str">
            <v>-----------------</v>
          </cell>
          <cell r="F678" t="str">
            <v>------------------</v>
          </cell>
          <cell r="G678" t="str">
            <v>------------------</v>
          </cell>
          <cell r="H678" t="str">
            <v>-----------------</v>
          </cell>
        </row>
        <row r="679">
          <cell r="A679" t="str">
            <v>51.02.12.05</v>
          </cell>
          <cell r="B679" t="str">
            <v>-</v>
          </cell>
          <cell r="C679" t="str">
            <v>Outras Vantagens</v>
          </cell>
          <cell r="D679">
            <v>260.2</v>
          </cell>
          <cell r="E679" t="str">
            <v>D</v>
          </cell>
          <cell r="F679">
            <v>0</v>
          </cell>
          <cell r="G679">
            <v>0</v>
          </cell>
          <cell r="H679">
            <v>260.2</v>
          </cell>
          <cell r="I679" t="str">
            <v>D</v>
          </cell>
        </row>
        <row r="680">
          <cell r="A680" t="str">
            <v>51.05.00.00</v>
          </cell>
          <cell r="B680" t="str">
            <v>-</v>
          </cell>
          <cell r="C680" t="str">
            <v>Obrigacoes Sociais/Trabalhistas</v>
          </cell>
          <cell r="D680">
            <v>1746374</v>
          </cell>
          <cell r="E680" t="str">
            <v>D</v>
          </cell>
          <cell r="F680">
            <v>448846.71</v>
          </cell>
          <cell r="G680">
            <v>52756.95</v>
          </cell>
          <cell r="H680">
            <v>2142463.7599999998</v>
          </cell>
          <cell r="I680" t="str">
            <v>D</v>
          </cell>
        </row>
        <row r="681">
          <cell r="A681" t="str">
            <v>51.05.01.00</v>
          </cell>
          <cell r="B681" t="str">
            <v>-</v>
          </cell>
          <cell r="C681" t="str">
            <v>Contribuicao Previdencia Social</v>
          </cell>
          <cell r="D681">
            <v>1277644.04</v>
          </cell>
          <cell r="E681" t="str">
            <v>D</v>
          </cell>
          <cell r="F681">
            <v>322646.81</v>
          </cell>
          <cell r="G681">
            <v>35979.96</v>
          </cell>
          <cell r="H681">
            <v>1564310.89</v>
          </cell>
          <cell r="I681" t="str">
            <v>D</v>
          </cell>
        </row>
        <row r="682">
          <cell r="A682" t="str">
            <v>51.05.01.01</v>
          </cell>
          <cell r="B682" t="str">
            <v>-</v>
          </cell>
          <cell r="C682" t="str">
            <v>Contribuicao Previdencia Social</v>
          </cell>
          <cell r="D682">
            <v>1199798.25</v>
          </cell>
          <cell r="E682" t="str">
            <v>D</v>
          </cell>
          <cell r="F682">
            <v>272109.40000000002</v>
          </cell>
          <cell r="G682">
            <v>23896.94</v>
          </cell>
          <cell r="H682">
            <v>1448010.71</v>
          </cell>
          <cell r="I682" t="str">
            <v>D</v>
          </cell>
        </row>
        <row r="683">
          <cell r="A683" t="str">
            <v>51.05.01.02</v>
          </cell>
          <cell r="B683" t="str">
            <v>-</v>
          </cell>
          <cell r="C683" t="str">
            <v>INSS s/Decimo Terceiro Salario</v>
          </cell>
          <cell r="D683">
            <v>92118.42</v>
          </cell>
          <cell r="E683" t="str">
            <v>D</v>
          </cell>
          <cell r="F683">
            <v>23104.31</v>
          </cell>
          <cell r="G683">
            <v>2574.96</v>
          </cell>
          <cell r="H683">
            <v>112647.77</v>
          </cell>
          <cell r="I683" t="str">
            <v>D</v>
          </cell>
        </row>
        <row r="684">
          <cell r="A684" t="str">
            <v>51.05.01.03</v>
          </cell>
          <cell r="B684" t="str">
            <v>-</v>
          </cell>
          <cell r="C684" t="str">
            <v>Inss Ferias</v>
          </cell>
          <cell r="D684">
            <v>14272.63</v>
          </cell>
          <cell r="E684" t="str">
            <v>C</v>
          </cell>
          <cell r="F684">
            <v>27433.1</v>
          </cell>
          <cell r="G684">
            <v>9508.06</v>
          </cell>
          <cell r="H684">
            <v>3652.41</v>
          </cell>
          <cell r="I684" t="str">
            <v>D</v>
          </cell>
        </row>
        <row r="685">
          <cell r="A685" t="str">
            <v>51.05.05.00</v>
          </cell>
          <cell r="B685" t="str">
            <v>-</v>
          </cell>
          <cell r="C685" t="str">
            <v>Contribuicao FGTS</v>
          </cell>
          <cell r="D685">
            <v>350400.55</v>
          </cell>
          <cell r="E685" t="str">
            <v>D</v>
          </cell>
          <cell r="F685">
            <v>95794.81</v>
          </cell>
          <cell r="G685">
            <v>14124.81</v>
          </cell>
          <cell r="H685">
            <v>432070.55</v>
          </cell>
          <cell r="I685" t="str">
            <v>D</v>
          </cell>
        </row>
        <row r="686">
          <cell r="A686" t="str">
            <v>51.05.05.01</v>
          </cell>
          <cell r="B686" t="str">
            <v>-</v>
          </cell>
          <cell r="C686" t="str">
            <v>Contribuicao FGTS</v>
          </cell>
          <cell r="D686">
            <v>328667.78999999998</v>
          </cell>
          <cell r="E686" t="str">
            <v>D</v>
          </cell>
          <cell r="F686">
            <v>81535.48</v>
          </cell>
          <cell r="G686">
            <v>10298.23</v>
          </cell>
          <cell r="H686">
            <v>399905.04</v>
          </cell>
          <cell r="I686" t="str">
            <v>D</v>
          </cell>
        </row>
        <row r="687">
          <cell r="A687" t="str">
            <v>51.05.05.02</v>
          </cell>
          <cell r="B687" t="str">
            <v>-</v>
          </cell>
          <cell r="C687" t="str">
            <v>FGTS s/Decimo Terceiro Salario</v>
          </cell>
          <cell r="D687">
            <v>23542.3</v>
          </cell>
          <cell r="E687" t="str">
            <v>D</v>
          </cell>
          <cell r="F687">
            <v>6326.78</v>
          </cell>
          <cell r="G687">
            <v>1126.53</v>
          </cell>
          <cell r="H687">
            <v>28742.55</v>
          </cell>
          <cell r="I687" t="str">
            <v>D</v>
          </cell>
        </row>
        <row r="688">
          <cell r="A688" t="str">
            <v>51.05.05.03</v>
          </cell>
          <cell r="B688" t="str">
            <v>-</v>
          </cell>
          <cell r="C688" t="str">
            <v>FGTS - Rescisao Contrato</v>
          </cell>
          <cell r="D688">
            <v>997.27</v>
          </cell>
          <cell r="E688" t="str">
            <v>D</v>
          </cell>
          <cell r="F688">
            <v>927.87</v>
          </cell>
          <cell r="G688">
            <v>205.97</v>
          </cell>
          <cell r="H688">
            <v>1719.17</v>
          </cell>
          <cell r="I688" t="str">
            <v>D</v>
          </cell>
        </row>
        <row r="689">
          <cell r="A689" t="str">
            <v>51.05.05.04</v>
          </cell>
          <cell r="B689" t="str">
            <v>-</v>
          </cell>
          <cell r="C689" t="str">
            <v>Fgts Ferias</v>
          </cell>
          <cell r="D689">
            <v>2806.81</v>
          </cell>
          <cell r="E689" t="str">
            <v>C</v>
          </cell>
          <cell r="F689">
            <v>7004.68</v>
          </cell>
          <cell r="G689">
            <v>2494.08</v>
          </cell>
          <cell r="H689">
            <v>1703.79</v>
          </cell>
          <cell r="I689" t="str">
            <v>D</v>
          </cell>
        </row>
        <row r="690">
          <cell r="A690" t="str">
            <v>51.05.10.00</v>
          </cell>
          <cell r="B690" t="str">
            <v>-</v>
          </cell>
          <cell r="C690" t="str">
            <v>Contrib. Previdenc Complementar</v>
          </cell>
          <cell r="D690">
            <v>103485.01</v>
          </cell>
          <cell r="E690" t="str">
            <v>D</v>
          </cell>
          <cell r="F690">
            <v>23650.1</v>
          </cell>
          <cell r="G690">
            <v>1113.3699999999999</v>
          </cell>
          <cell r="H690">
            <v>126021.74</v>
          </cell>
          <cell r="I690" t="str">
            <v>D</v>
          </cell>
        </row>
        <row r="691">
          <cell r="A691" t="str">
            <v>51.05.10.01</v>
          </cell>
          <cell r="B691" t="str">
            <v>-</v>
          </cell>
          <cell r="C691" t="str">
            <v>Contribuicao Valia</v>
          </cell>
          <cell r="D691">
            <v>862.79</v>
          </cell>
          <cell r="E691" t="str">
            <v>D</v>
          </cell>
          <cell r="F691">
            <v>0</v>
          </cell>
          <cell r="G691">
            <v>0</v>
          </cell>
          <cell r="H691">
            <v>862.79</v>
          </cell>
          <cell r="I691" t="str">
            <v>D</v>
          </cell>
        </row>
        <row r="692">
          <cell r="A692" t="str">
            <v>51.05.10.04</v>
          </cell>
          <cell r="B692" t="str">
            <v>-</v>
          </cell>
          <cell r="C692" t="str">
            <v>Contribuicao Ordinaria Valiaprev</v>
          </cell>
          <cell r="D692">
            <v>102622.22</v>
          </cell>
          <cell r="E692" t="str">
            <v>D</v>
          </cell>
          <cell r="F692">
            <v>23650.1</v>
          </cell>
          <cell r="G692">
            <v>1113.3699999999999</v>
          </cell>
          <cell r="H692">
            <v>125158.95</v>
          </cell>
          <cell r="I692" t="str">
            <v>D</v>
          </cell>
        </row>
        <row r="693">
          <cell r="A693" t="str">
            <v>51.05.20.00</v>
          </cell>
          <cell r="B693" t="str">
            <v>-</v>
          </cell>
          <cell r="C693" t="str">
            <v>Obrigacoes Trabalhistas</v>
          </cell>
          <cell r="D693">
            <v>14844.4</v>
          </cell>
          <cell r="E693" t="str">
            <v>D</v>
          </cell>
          <cell r="F693">
            <v>6754.99</v>
          </cell>
          <cell r="G693">
            <v>1538.81</v>
          </cell>
          <cell r="H693">
            <v>20060.580000000002</v>
          </cell>
          <cell r="I693" t="str">
            <v>D</v>
          </cell>
        </row>
        <row r="694">
          <cell r="A694" t="str">
            <v>51.05.20.01</v>
          </cell>
          <cell r="B694" t="str">
            <v>-</v>
          </cell>
          <cell r="C694" t="str">
            <v>Rescisao Contrato de Trabalho</v>
          </cell>
          <cell r="D694">
            <v>14844.4</v>
          </cell>
          <cell r="E694" t="str">
            <v>D</v>
          </cell>
          <cell r="F694">
            <v>6653.38</v>
          </cell>
          <cell r="G694">
            <v>1538.81</v>
          </cell>
          <cell r="H694">
            <v>19958.97</v>
          </cell>
          <cell r="I694" t="str">
            <v>D</v>
          </cell>
        </row>
        <row r="695">
          <cell r="A695" t="str">
            <v>51.05.20.02</v>
          </cell>
          <cell r="B695" t="str">
            <v>-</v>
          </cell>
          <cell r="C695" t="str">
            <v>Indenizacoes Trabalhistas</v>
          </cell>
          <cell r="D695">
            <v>0</v>
          </cell>
          <cell r="F695">
            <v>101.61</v>
          </cell>
          <cell r="G695">
            <v>0</v>
          </cell>
          <cell r="H695">
            <v>101.61</v>
          </cell>
          <cell r="I695" t="str">
            <v>D</v>
          </cell>
        </row>
        <row r="696">
          <cell r="A696" t="str">
            <v>51.06.00.00</v>
          </cell>
          <cell r="B696" t="str">
            <v>-</v>
          </cell>
          <cell r="C696" t="str">
            <v>Outros Gastos com Pessoal</v>
          </cell>
          <cell r="D696">
            <v>69584.039999999994</v>
          </cell>
          <cell r="E696" t="str">
            <v>D</v>
          </cell>
          <cell r="F696">
            <v>0</v>
          </cell>
          <cell r="G696">
            <v>0</v>
          </cell>
          <cell r="H696">
            <v>69584.039999999994</v>
          </cell>
          <cell r="I696" t="str">
            <v>D</v>
          </cell>
        </row>
        <row r="697">
          <cell r="A697" t="str">
            <v>51.06.01.00</v>
          </cell>
          <cell r="B697" t="str">
            <v>-</v>
          </cell>
          <cell r="C697" t="str">
            <v>Outros Gastos com Pessoal</v>
          </cell>
          <cell r="D697">
            <v>69584.039999999994</v>
          </cell>
          <cell r="E697" t="str">
            <v>D</v>
          </cell>
          <cell r="F697">
            <v>0</v>
          </cell>
          <cell r="G697">
            <v>0</v>
          </cell>
          <cell r="H697">
            <v>69584.039999999994</v>
          </cell>
          <cell r="I697" t="str">
            <v>D</v>
          </cell>
        </row>
        <row r="698">
          <cell r="A698" t="str">
            <v>51.06.01.01</v>
          </cell>
          <cell r="B698" t="str">
            <v>-</v>
          </cell>
          <cell r="C698" t="str">
            <v>Outros Gastos com Pessoal</v>
          </cell>
          <cell r="D698">
            <v>69584.039999999994</v>
          </cell>
          <cell r="E698" t="str">
            <v>D</v>
          </cell>
          <cell r="F698">
            <v>0</v>
          </cell>
          <cell r="G698">
            <v>0</v>
          </cell>
          <cell r="H698">
            <v>69584.039999999994</v>
          </cell>
          <cell r="I698" t="str">
            <v>D</v>
          </cell>
        </row>
        <row r="699">
          <cell r="A699" t="str">
            <v>51.10.00.00</v>
          </cell>
          <cell r="B699" t="str">
            <v>-</v>
          </cell>
          <cell r="C699" t="str">
            <v>Pessoal Transitorio</v>
          </cell>
          <cell r="D699">
            <v>33899.050000000003</v>
          </cell>
          <cell r="E699" t="str">
            <v>D</v>
          </cell>
          <cell r="F699">
            <v>9316.41</v>
          </cell>
          <cell r="G699">
            <v>0</v>
          </cell>
          <cell r="H699">
            <v>43215.46</v>
          </cell>
          <cell r="I699" t="str">
            <v>D</v>
          </cell>
        </row>
        <row r="700">
          <cell r="A700" t="str">
            <v>51.10.02.00</v>
          </cell>
          <cell r="B700" t="str">
            <v>-</v>
          </cell>
          <cell r="C700" t="str">
            <v>Estagiarios</v>
          </cell>
          <cell r="D700">
            <v>33899.050000000003</v>
          </cell>
          <cell r="E700" t="str">
            <v>D</v>
          </cell>
          <cell r="F700">
            <v>9316.41</v>
          </cell>
          <cell r="G700">
            <v>0</v>
          </cell>
          <cell r="H700">
            <v>43215.46</v>
          </cell>
          <cell r="I700" t="str">
            <v>D</v>
          </cell>
        </row>
        <row r="701">
          <cell r="A701" t="str">
            <v>51.10.02.02</v>
          </cell>
          <cell r="B701" t="str">
            <v>-</v>
          </cell>
          <cell r="C701" t="str">
            <v>Estagiarios Nivel Superior</v>
          </cell>
          <cell r="D701">
            <v>33899.050000000003</v>
          </cell>
          <cell r="E701" t="str">
            <v>D</v>
          </cell>
          <cell r="F701">
            <v>9316.41</v>
          </cell>
          <cell r="G701">
            <v>0</v>
          </cell>
          <cell r="H701">
            <v>43215.46</v>
          </cell>
          <cell r="I701" t="str">
            <v>D</v>
          </cell>
        </row>
        <row r="702">
          <cell r="A702" t="str">
            <v>52.00.00.00</v>
          </cell>
          <cell r="B702" t="str">
            <v>-</v>
          </cell>
          <cell r="C702" t="str">
            <v>Materiais</v>
          </cell>
          <cell r="D702">
            <v>5453350.2000000002</v>
          </cell>
          <cell r="E702" t="str">
            <v>D</v>
          </cell>
          <cell r="F702">
            <v>1068419.8899999999</v>
          </cell>
          <cell r="G702">
            <v>105174.24</v>
          </cell>
          <cell r="H702">
            <v>6416595.8499999996</v>
          </cell>
          <cell r="I702" t="str">
            <v>D</v>
          </cell>
        </row>
        <row r="703">
          <cell r="A703" t="str">
            <v>52.01.00.00</v>
          </cell>
          <cell r="B703" t="str">
            <v>-</v>
          </cell>
          <cell r="C703" t="str">
            <v>Materias de Manutencao</v>
          </cell>
          <cell r="D703">
            <v>3711776.03</v>
          </cell>
          <cell r="E703" t="str">
            <v>D</v>
          </cell>
          <cell r="F703">
            <v>651055.37</v>
          </cell>
          <cell r="G703">
            <v>75315.899999999994</v>
          </cell>
          <cell r="H703">
            <v>4287515.5</v>
          </cell>
          <cell r="I703" t="str">
            <v>D</v>
          </cell>
        </row>
        <row r="704">
          <cell r="A704" t="str">
            <v>52.01.01.00</v>
          </cell>
          <cell r="B704" t="str">
            <v>-</v>
          </cell>
          <cell r="C704" t="str">
            <v>Material de Manut-Diversos</v>
          </cell>
          <cell r="D704">
            <v>1265254.69</v>
          </cell>
          <cell r="E704" t="str">
            <v>D</v>
          </cell>
          <cell r="F704">
            <v>221293.29</v>
          </cell>
          <cell r="G704">
            <v>64257.08</v>
          </cell>
          <cell r="H704">
            <v>1422290.9</v>
          </cell>
          <cell r="I704" t="str">
            <v>D</v>
          </cell>
        </row>
        <row r="705">
          <cell r="A705" t="str">
            <v>52.01.01.01</v>
          </cell>
          <cell r="B705" t="str">
            <v>-</v>
          </cell>
          <cell r="C705" t="str">
            <v>Material Manut-Mecanico</v>
          </cell>
          <cell r="D705">
            <v>1035392.49</v>
          </cell>
          <cell r="E705" t="str">
            <v>D</v>
          </cell>
          <cell r="F705">
            <v>188857.2</v>
          </cell>
          <cell r="G705">
            <v>61663.42</v>
          </cell>
          <cell r="H705">
            <v>1162586.27</v>
          </cell>
          <cell r="I705" t="str">
            <v>D</v>
          </cell>
        </row>
        <row r="706">
          <cell r="A706" t="str">
            <v>52.01.01.02</v>
          </cell>
          <cell r="B706" t="str">
            <v>-</v>
          </cell>
          <cell r="C706" t="str">
            <v>Material Manut-Eletrico</v>
          </cell>
          <cell r="D706">
            <v>229862.2</v>
          </cell>
          <cell r="E706" t="str">
            <v>D</v>
          </cell>
          <cell r="F706">
            <v>32436.09</v>
          </cell>
          <cell r="G706">
            <v>2593.66</v>
          </cell>
          <cell r="H706">
            <v>259704.63</v>
          </cell>
          <cell r="I706" t="str">
            <v>D</v>
          </cell>
        </row>
        <row r="707">
          <cell r="A707" t="str">
            <v>52.01.02.00</v>
          </cell>
          <cell r="B707" t="str">
            <v>-</v>
          </cell>
          <cell r="C707" t="str">
            <v>Material de Construcao/Conservação</v>
          </cell>
          <cell r="D707">
            <v>392408.91</v>
          </cell>
          <cell r="E707" t="str">
            <v>D</v>
          </cell>
          <cell r="F707">
            <v>41632.92</v>
          </cell>
          <cell r="G707">
            <v>473.37</v>
          </cell>
          <cell r="H707">
            <v>433568.46</v>
          </cell>
          <cell r="I707" t="str">
            <v>D</v>
          </cell>
        </row>
        <row r="708">
          <cell r="A708" t="str">
            <v>52.01.02.01</v>
          </cell>
          <cell r="B708" t="str">
            <v>-</v>
          </cell>
          <cell r="C708" t="str">
            <v>Mat. Manut-Hidraulico/Pneumatico</v>
          </cell>
          <cell r="D708">
            <v>5285.59</v>
          </cell>
          <cell r="E708" t="str">
            <v>D</v>
          </cell>
          <cell r="F708">
            <v>876.48</v>
          </cell>
          <cell r="G708">
            <v>0</v>
          </cell>
          <cell r="H708">
            <v>6162.07</v>
          </cell>
          <cell r="I708" t="str">
            <v>D</v>
          </cell>
        </row>
        <row r="709">
          <cell r="A709" t="str">
            <v>52.01.02.02</v>
          </cell>
          <cell r="B709" t="str">
            <v>-</v>
          </cell>
          <cell r="C709" t="str">
            <v>Material P/Solda</v>
          </cell>
          <cell r="D709">
            <v>26458.71</v>
          </cell>
          <cell r="E709" t="str">
            <v>D</v>
          </cell>
          <cell r="F709">
            <v>3713.06</v>
          </cell>
          <cell r="G709">
            <v>169.37</v>
          </cell>
          <cell r="H709">
            <v>30002.400000000001</v>
          </cell>
          <cell r="I709" t="str">
            <v>D</v>
          </cell>
        </row>
        <row r="710">
          <cell r="A710" t="str">
            <v>52.01.02.03</v>
          </cell>
          <cell r="B710" t="str">
            <v>-</v>
          </cell>
          <cell r="C710" t="str">
            <v>Mat.Const.Civil-Diversos</v>
          </cell>
          <cell r="D710">
            <v>57046.73</v>
          </cell>
          <cell r="E710" t="str">
            <v>D</v>
          </cell>
          <cell r="F710">
            <v>10523.74</v>
          </cell>
          <cell r="G710">
            <v>304</v>
          </cell>
          <cell r="H710">
            <v>67266.47</v>
          </cell>
          <cell r="I710" t="str">
            <v>D</v>
          </cell>
        </row>
        <row r="711">
          <cell r="A711" t="str">
            <v>52.01.02.04</v>
          </cell>
          <cell r="B711" t="str">
            <v>-</v>
          </cell>
          <cell r="C711" t="str">
            <v>Cimento e Areia</v>
          </cell>
          <cell r="D711">
            <v>4740.92</v>
          </cell>
          <cell r="E711" t="str">
            <v>D</v>
          </cell>
          <cell r="F711">
            <v>162.44999999999999</v>
          </cell>
          <cell r="G711">
            <v>0</v>
          </cell>
          <cell r="H711">
            <v>4903.37</v>
          </cell>
          <cell r="I711" t="str">
            <v>D</v>
          </cell>
        </row>
        <row r="712">
          <cell r="A712" t="str">
            <v>52.01.02.05</v>
          </cell>
          <cell r="B712" t="str">
            <v>-</v>
          </cell>
          <cell r="C712" t="str">
            <v>Tijolos, Telhas e Ceramica</v>
          </cell>
          <cell r="D712">
            <v>13336.36</v>
          </cell>
          <cell r="E712" t="str">
            <v>D</v>
          </cell>
          <cell r="F712">
            <v>141.57</v>
          </cell>
          <cell r="G712">
            <v>0</v>
          </cell>
          <cell r="H712">
            <v>13477.93</v>
          </cell>
          <cell r="I712" t="str">
            <v>D</v>
          </cell>
        </row>
        <row r="713">
          <cell r="A713" t="str">
            <v>52.01.02.06</v>
          </cell>
          <cell r="B713" t="str">
            <v>-</v>
          </cell>
          <cell r="C713" t="str">
            <v>Pedra Britada</v>
          </cell>
          <cell r="D713">
            <v>0</v>
          </cell>
          <cell r="F713">
            <v>5260.34</v>
          </cell>
          <cell r="G713">
            <v>0</v>
          </cell>
          <cell r="H713">
            <v>5260.34</v>
          </cell>
          <cell r="I713" t="str">
            <v>D</v>
          </cell>
        </row>
        <row r="714">
          <cell r="A714" t="str">
            <v>52.01.02.07</v>
          </cell>
          <cell r="B714" t="str">
            <v>-</v>
          </cell>
          <cell r="C714" t="str">
            <v>Tubos</v>
          </cell>
          <cell r="D714">
            <v>50240.21</v>
          </cell>
          <cell r="E714" t="str">
            <v>D</v>
          </cell>
          <cell r="F714">
            <v>6992.32</v>
          </cell>
          <cell r="G714">
            <v>0</v>
          </cell>
          <cell r="H714">
            <v>57232.53</v>
          </cell>
          <cell r="I714" t="str">
            <v>D</v>
          </cell>
        </row>
        <row r="715">
          <cell r="A715" t="str">
            <v>52.01.02.08</v>
          </cell>
          <cell r="B715" t="str">
            <v>-</v>
          </cell>
          <cell r="C715" t="str">
            <v>Mangueiras</v>
          </cell>
          <cell r="D715">
            <v>92501.21</v>
          </cell>
          <cell r="E715" t="str">
            <v>D</v>
          </cell>
          <cell r="F715">
            <v>4680.45</v>
          </cell>
          <cell r="G715">
            <v>0</v>
          </cell>
          <cell r="H715">
            <v>97181.66</v>
          </cell>
          <cell r="I715" t="str">
            <v>D</v>
          </cell>
        </row>
        <row r="716">
          <cell r="A716" t="str">
            <v>52.01.02.09</v>
          </cell>
          <cell r="B716" t="str">
            <v>-</v>
          </cell>
          <cell r="C716" t="str">
            <v>Conexoes</v>
          </cell>
          <cell r="D716">
            <v>4195.3500000000004</v>
          </cell>
          <cell r="E716" t="str">
            <v>D</v>
          </cell>
          <cell r="F716">
            <v>7.51</v>
          </cell>
          <cell r="G716">
            <v>0</v>
          </cell>
          <cell r="H716">
            <v>4202.8599999999997</v>
          </cell>
          <cell r="I716" t="str">
            <v>D</v>
          </cell>
        </row>
        <row r="717">
          <cell r="A717" t="str">
            <v>52.01.02.10</v>
          </cell>
          <cell r="B717" t="str">
            <v>-</v>
          </cell>
          <cell r="C717" t="str">
            <v>Barra de Aco</v>
          </cell>
          <cell r="D717">
            <v>5410.23</v>
          </cell>
          <cell r="E717" t="str">
            <v>D</v>
          </cell>
          <cell r="F717">
            <v>0</v>
          </cell>
          <cell r="G717">
            <v>0</v>
          </cell>
          <cell r="H717">
            <v>5410.23</v>
          </cell>
          <cell r="I717" t="str">
            <v>D</v>
          </cell>
        </row>
        <row r="718">
          <cell r="A718" t="str">
            <v>52.01.02.13</v>
          </cell>
          <cell r="B718" t="str">
            <v>-</v>
          </cell>
          <cell r="C718" t="str">
            <v>Perfil</v>
          </cell>
          <cell r="D718">
            <v>2138.98</v>
          </cell>
          <cell r="E718" t="str">
            <v>D</v>
          </cell>
          <cell r="F718">
            <v>0</v>
          </cell>
          <cell r="G718">
            <v>0</v>
          </cell>
          <cell r="H718">
            <v>2138.98</v>
          </cell>
          <cell r="I718" t="str">
            <v>D</v>
          </cell>
        </row>
        <row r="719">
          <cell r="A719" t="str">
            <v>52.01.02.14</v>
          </cell>
          <cell r="B719" t="str">
            <v>-</v>
          </cell>
          <cell r="C719" t="str">
            <v>Laminado Plano</v>
          </cell>
          <cell r="D719">
            <v>126999.96</v>
          </cell>
          <cell r="E719" t="str">
            <v>D</v>
          </cell>
          <cell r="F719">
            <v>1573.44</v>
          </cell>
          <cell r="G719">
            <v>0</v>
          </cell>
          <cell r="H719">
            <v>128573.4</v>
          </cell>
          <cell r="I719" t="str">
            <v>D</v>
          </cell>
        </row>
        <row r="720">
          <cell r="A720" t="str">
            <v>52.01.02.15</v>
          </cell>
          <cell r="B720" t="str">
            <v>-</v>
          </cell>
          <cell r="C720" t="str">
            <v>Ferragens</v>
          </cell>
          <cell r="D720">
            <v>646.04999999999995</v>
          </cell>
          <cell r="E720" t="str">
            <v>D</v>
          </cell>
          <cell r="F720">
            <v>0</v>
          </cell>
          <cell r="G720">
            <v>0</v>
          </cell>
          <cell r="H720">
            <v>646.04999999999995</v>
          </cell>
          <cell r="I720" t="str">
            <v>D</v>
          </cell>
        </row>
        <row r="721">
          <cell r="A721" t="str">
            <v>52.01.02.16</v>
          </cell>
          <cell r="B721" t="str">
            <v>-</v>
          </cell>
          <cell r="C721" t="str">
            <v>Material Vedacao</v>
          </cell>
          <cell r="D721">
            <v>3408.61</v>
          </cell>
          <cell r="E721" t="str">
            <v>D</v>
          </cell>
          <cell r="F721">
            <v>7701.56</v>
          </cell>
          <cell r="G721">
            <v>0</v>
          </cell>
          <cell r="H721">
            <v>11110.17</v>
          </cell>
          <cell r="I721" t="str">
            <v>D</v>
          </cell>
        </row>
        <row r="722">
          <cell r="A722" t="str">
            <v>52.01.03.00</v>
          </cell>
          <cell r="B722" t="str">
            <v>-</v>
          </cell>
          <cell r="C722" t="str">
            <v>Componentes P/ Veiculos Maquinas</v>
          </cell>
          <cell r="D722">
            <v>1670567.49</v>
          </cell>
          <cell r="E722" t="str">
            <v>D</v>
          </cell>
          <cell r="F722">
            <v>245044.79</v>
          </cell>
          <cell r="G722">
            <v>888.27</v>
          </cell>
          <cell r="H722">
            <v>1914724.01</v>
          </cell>
          <cell r="I722" t="str">
            <v>D</v>
          </cell>
        </row>
        <row r="723">
          <cell r="A723" t="str">
            <v>52.01.03.01</v>
          </cell>
          <cell r="B723" t="str">
            <v>-</v>
          </cell>
          <cell r="C723" t="str">
            <v>Cabos de Aco e Acessorios</v>
          </cell>
          <cell r="D723">
            <v>9786.32</v>
          </cell>
          <cell r="E723" t="str">
            <v>D</v>
          </cell>
          <cell r="F723">
            <v>3468.21</v>
          </cell>
          <cell r="G723">
            <v>0</v>
          </cell>
          <cell r="H723">
            <v>13254.53</v>
          </cell>
          <cell r="I723" t="str">
            <v>D</v>
          </cell>
        </row>
        <row r="724">
          <cell r="A724" t="str">
            <v>52.01.03.02</v>
          </cell>
          <cell r="B724" t="str">
            <v>-</v>
          </cell>
          <cell r="C724" t="str">
            <v>Material de Consumo em Geral</v>
          </cell>
          <cell r="D724">
            <v>3182.02</v>
          </cell>
          <cell r="E724" t="str">
            <v>D</v>
          </cell>
          <cell r="F724">
            <v>152.35</v>
          </cell>
          <cell r="G724">
            <v>17.05</v>
          </cell>
          <cell r="H724">
            <v>3317.32</v>
          </cell>
          <cell r="I724" t="str">
            <v>D</v>
          </cell>
        </row>
        <row r="725">
          <cell r="A725" t="str">
            <v>52.01.03.03</v>
          </cell>
          <cell r="B725" t="str">
            <v>-</v>
          </cell>
          <cell r="C725" t="str">
            <v>Roletes</v>
          </cell>
          <cell r="D725">
            <v>17827.330000000002</v>
          </cell>
          <cell r="E725" t="str">
            <v>D</v>
          </cell>
          <cell r="F725">
            <v>1601.7</v>
          </cell>
          <cell r="G725">
            <v>0</v>
          </cell>
          <cell r="H725">
            <v>19429.03</v>
          </cell>
          <cell r="I725" t="str">
            <v>D</v>
          </cell>
        </row>
        <row r="726">
          <cell r="A726" t="str">
            <v>52.01.03.04</v>
          </cell>
          <cell r="B726" t="str">
            <v>-</v>
          </cell>
          <cell r="C726" t="str">
            <v>Rolamentos</v>
          </cell>
          <cell r="D726">
            <v>70130.13</v>
          </cell>
          <cell r="E726" t="str">
            <v>D</v>
          </cell>
          <cell r="F726">
            <v>33599.58</v>
          </cell>
          <cell r="G726">
            <v>17.34</v>
          </cell>
          <cell r="H726">
            <v>103712.37</v>
          </cell>
          <cell r="I726" t="str">
            <v>D</v>
          </cell>
        </row>
        <row r="727">
          <cell r="A727" t="str">
            <v>52.01.03.05</v>
          </cell>
          <cell r="B727" t="str">
            <v>-</v>
          </cell>
          <cell r="C727" t="str">
            <v>Mancais</v>
          </cell>
          <cell r="D727">
            <v>358.63</v>
          </cell>
          <cell r="E727" t="str">
            <v>D</v>
          </cell>
          <cell r="F727">
            <v>0</v>
          </cell>
          <cell r="G727">
            <v>0</v>
          </cell>
          <cell r="H727">
            <v>358.63</v>
          </cell>
          <cell r="I727" t="str">
            <v>D</v>
          </cell>
        </row>
        <row r="728">
          <cell r="A728" t="str">
            <v>52.01.03.06</v>
          </cell>
          <cell r="B728" t="str">
            <v>-</v>
          </cell>
          <cell r="C728" t="str">
            <v>Filtros e Elementos Filtrantes</v>
          </cell>
          <cell r="D728">
            <v>29643.68</v>
          </cell>
          <cell r="E728" t="str">
            <v>D</v>
          </cell>
          <cell r="F728">
            <v>10874.97</v>
          </cell>
          <cell r="G728">
            <v>7.88</v>
          </cell>
          <cell r="H728">
            <v>40510.769999999997</v>
          </cell>
          <cell r="I728" t="str">
            <v>D</v>
          </cell>
        </row>
        <row r="729">
          <cell r="A729" t="str">
            <v>52.01.03.07</v>
          </cell>
          <cell r="B729" t="str">
            <v>-</v>
          </cell>
          <cell r="C729" t="str">
            <v>Outros Compon.Pecas e Acessorios</v>
          </cell>
          <cell r="D729">
            <v>1539639.38</v>
          </cell>
          <cell r="E729" t="str">
            <v>D</v>
          </cell>
          <cell r="F729">
            <v>195347.98</v>
          </cell>
          <cell r="G729">
            <v>846</v>
          </cell>
          <cell r="H729">
            <v>1734141.36</v>
          </cell>
          <cell r="I729" t="str">
            <v>D</v>
          </cell>
        </row>
        <row r="730">
          <cell r="A730" t="str">
            <v>52.01.04.00</v>
          </cell>
          <cell r="B730" t="str">
            <v>-</v>
          </cell>
          <cell r="C730" t="str">
            <v>Material Manut - Sobressalentes</v>
          </cell>
          <cell r="D730">
            <v>136365.26</v>
          </cell>
          <cell r="E730" t="str">
            <v>D</v>
          </cell>
          <cell r="F730">
            <v>19635.93</v>
          </cell>
          <cell r="G730">
            <v>16.21</v>
          </cell>
          <cell r="H730">
            <v>155984.98000000001</v>
          </cell>
          <cell r="I730" t="str">
            <v>D</v>
          </cell>
        </row>
        <row r="731">
          <cell r="A731" t="str">
            <v>52.01.04.01</v>
          </cell>
          <cell r="B731" t="str">
            <v>-</v>
          </cell>
          <cell r="C731" t="str">
            <v>Pecas Sobressalentes</v>
          </cell>
          <cell r="D731">
            <v>48750.99</v>
          </cell>
          <cell r="E731" t="str">
            <v>D</v>
          </cell>
          <cell r="F731">
            <v>10889.6</v>
          </cell>
          <cell r="G731">
            <v>0</v>
          </cell>
          <cell r="H731">
            <v>59640.59</v>
          </cell>
          <cell r="I731" t="str">
            <v>D</v>
          </cell>
        </row>
        <row r="732">
          <cell r="A732" t="str">
            <v>52.01.04.02</v>
          </cell>
          <cell r="B732" t="str">
            <v>-</v>
          </cell>
          <cell r="C732" t="str">
            <v>Motores, Redutores e Geradores</v>
          </cell>
          <cell r="D732">
            <v>87614.27</v>
          </cell>
          <cell r="E732" t="str">
            <v>D</v>
          </cell>
          <cell r="F732">
            <v>8746.33</v>
          </cell>
          <cell r="G732">
            <v>16.21</v>
          </cell>
          <cell r="H732">
            <v>96344.39</v>
          </cell>
          <cell r="I732" t="str">
            <v>D</v>
          </cell>
        </row>
        <row r="733">
          <cell r="A733" t="str">
            <v>52.01.05.00</v>
          </cell>
          <cell r="B733" t="str">
            <v>-</v>
          </cell>
          <cell r="C733" t="str">
            <v>Material Manut - Correias Transp</v>
          </cell>
          <cell r="D733">
            <v>104117.08</v>
          </cell>
          <cell r="E733" t="str">
            <v>D</v>
          </cell>
          <cell r="F733">
            <v>71487.12</v>
          </cell>
          <cell r="G733">
            <v>0</v>
          </cell>
          <cell r="H733">
            <v>175604.2</v>
          </cell>
          <cell r="I733" t="str">
            <v>D</v>
          </cell>
        </row>
        <row r="734">
          <cell r="A734" t="str">
            <v>52.01.05.01</v>
          </cell>
          <cell r="B734" t="str">
            <v>-</v>
          </cell>
          <cell r="C734" t="str">
            <v>Correia Transportadora</v>
          </cell>
          <cell r="D734">
            <v>82888.19</v>
          </cell>
          <cell r="E734" t="str">
            <v>D</v>
          </cell>
          <cell r="F734">
            <v>70277.47</v>
          </cell>
          <cell r="G734">
            <v>0</v>
          </cell>
          <cell r="H734">
            <v>153165.66</v>
          </cell>
          <cell r="I734" t="str">
            <v>D</v>
          </cell>
        </row>
        <row r="735">
          <cell r="A735" t="str">
            <v>52.01.05.02</v>
          </cell>
          <cell r="B735" t="str">
            <v>-</v>
          </cell>
          <cell r="C735" t="str">
            <v>Material Emenda Correia Transp</v>
          </cell>
          <cell r="D735">
            <v>21228.89</v>
          </cell>
          <cell r="E735" t="str">
            <v>D</v>
          </cell>
          <cell r="F735">
            <v>1209.6500000000001</v>
          </cell>
          <cell r="G735">
            <v>0</v>
          </cell>
          <cell r="H735">
            <v>22438.54</v>
          </cell>
          <cell r="I735" t="str">
            <v>D</v>
          </cell>
        </row>
        <row r="736">
          <cell r="A736" t="str">
            <v>52.01.06.00</v>
          </cell>
          <cell r="B736" t="str">
            <v>-</v>
          </cell>
          <cell r="C736" t="str">
            <v>Material Manutenc-Lubrificantes</v>
          </cell>
          <cell r="D736">
            <v>32230.02</v>
          </cell>
          <cell r="E736" t="str">
            <v>D</v>
          </cell>
          <cell r="F736">
            <v>8663.6200000000008</v>
          </cell>
          <cell r="G736">
            <v>0</v>
          </cell>
          <cell r="H736">
            <v>40893.64</v>
          </cell>
          <cell r="I736" t="str">
            <v>D</v>
          </cell>
        </row>
        <row r="737">
          <cell r="A737" t="str">
            <v>52.01.06.01</v>
          </cell>
          <cell r="B737" t="str">
            <v>-</v>
          </cell>
          <cell r="C737" t="str">
            <v>Mat.Manut-Oleo Lubrificantes</v>
          </cell>
          <cell r="D737">
            <v>30483.22</v>
          </cell>
          <cell r="E737" t="str">
            <v>D</v>
          </cell>
          <cell r="F737">
            <v>6247.48</v>
          </cell>
          <cell r="G737">
            <v>0</v>
          </cell>
          <cell r="H737">
            <v>36730.699999999997</v>
          </cell>
          <cell r="I737" t="str">
            <v>D</v>
          </cell>
        </row>
        <row r="738">
          <cell r="A738" t="str">
            <v>52.01.06.02</v>
          </cell>
          <cell r="B738" t="str">
            <v>-</v>
          </cell>
          <cell r="C738" t="str">
            <v>Mat.Manut-Graxas</v>
          </cell>
          <cell r="D738">
            <v>1746.8</v>
          </cell>
          <cell r="E738" t="str">
            <v>D</v>
          </cell>
          <cell r="F738">
            <v>2416.14</v>
          </cell>
          <cell r="G738">
            <v>0</v>
          </cell>
          <cell r="H738">
            <v>4162.9399999999996</v>
          </cell>
          <cell r="I738" t="str">
            <v>D</v>
          </cell>
        </row>
        <row r="739">
          <cell r="A739" t="str">
            <v>52.01.07.00</v>
          </cell>
          <cell r="B739" t="str">
            <v>-</v>
          </cell>
          <cell r="C739" t="str">
            <v>Material de Manutenc-Refratarios</v>
          </cell>
          <cell r="D739">
            <v>15533.58</v>
          </cell>
          <cell r="E739" t="str">
            <v>D</v>
          </cell>
          <cell r="F739">
            <v>19400.22</v>
          </cell>
          <cell r="G739">
            <v>8314.3799999999992</v>
          </cell>
          <cell r="H739">
            <v>26619.42</v>
          </cell>
          <cell r="I739" t="str">
            <v>D</v>
          </cell>
        </row>
        <row r="740">
          <cell r="A740" t="str">
            <v>52.01.07.02</v>
          </cell>
          <cell r="B740" t="str">
            <v>-</v>
          </cell>
          <cell r="C740" t="str">
            <v>Mat.Manut-Argamass/Ciment Refrat</v>
          </cell>
          <cell r="D740">
            <v>15533.58</v>
          </cell>
          <cell r="E740" t="str">
            <v>D</v>
          </cell>
          <cell r="F740">
            <v>19400.22</v>
          </cell>
          <cell r="G740">
            <v>8314.3799999999992</v>
          </cell>
          <cell r="H740">
            <v>26619.42</v>
          </cell>
          <cell r="I740" t="str">
            <v>D</v>
          </cell>
        </row>
        <row r="741">
          <cell r="A741" t="str">
            <v>52.01.08.00</v>
          </cell>
          <cell r="B741" t="str">
            <v>-</v>
          </cell>
          <cell r="C741" t="str">
            <v>Materiais de Borracha</v>
          </cell>
          <cell r="D741">
            <v>1716.4</v>
          </cell>
          <cell r="E741" t="str">
            <v>D</v>
          </cell>
          <cell r="F741">
            <v>0</v>
          </cell>
          <cell r="G741">
            <v>0</v>
          </cell>
          <cell r="H741">
            <v>1716.4</v>
          </cell>
          <cell r="I741" t="str">
            <v>D</v>
          </cell>
        </row>
        <row r="742">
          <cell r="A742" t="str">
            <v>52.01.08.01</v>
          </cell>
          <cell r="B742" t="str">
            <v>-</v>
          </cell>
          <cell r="C742" t="str">
            <v>Pneus</v>
          </cell>
          <cell r="D742">
            <v>1678.87</v>
          </cell>
          <cell r="E742" t="str">
            <v>D</v>
          </cell>
          <cell r="F742">
            <v>0</v>
          </cell>
          <cell r="G742">
            <v>0</v>
          </cell>
          <cell r="H742">
            <v>1678.87</v>
          </cell>
          <cell r="I742" t="str">
            <v>D</v>
          </cell>
        </row>
        <row r="743">
          <cell r="A743" t="str">
            <v>52.01.08.02</v>
          </cell>
          <cell r="B743" t="str">
            <v>-</v>
          </cell>
          <cell r="C743" t="str">
            <v>Camaras de Ar</v>
          </cell>
          <cell r="D743">
            <v>37.53</v>
          </cell>
          <cell r="E743" t="str">
            <v>D</v>
          </cell>
          <cell r="F743">
            <v>0</v>
          </cell>
          <cell r="G743">
            <v>0</v>
          </cell>
          <cell r="H743">
            <v>37.53</v>
          </cell>
          <cell r="I743" t="str">
            <v>D</v>
          </cell>
        </row>
        <row r="744">
          <cell r="A744" t="str">
            <v>52.01.09.00</v>
          </cell>
          <cell r="B744" t="str">
            <v>-</v>
          </cell>
          <cell r="C744" t="str">
            <v>Componentes Eletricos/Eletronicos</v>
          </cell>
          <cell r="D744">
            <v>93582.6</v>
          </cell>
          <cell r="E744" t="str">
            <v>D</v>
          </cell>
          <cell r="F744">
            <v>23897.48</v>
          </cell>
          <cell r="G744">
            <v>1366.59</v>
          </cell>
          <cell r="H744">
            <v>116113.49</v>
          </cell>
          <cell r="I744" t="str">
            <v>D</v>
          </cell>
        </row>
        <row r="745">
          <cell r="A745" t="str">
            <v>52.01.09.01</v>
          </cell>
          <cell r="B745" t="str">
            <v>-</v>
          </cell>
          <cell r="C745" t="str">
            <v>Componenetes p/ Equip. Eletricos</v>
          </cell>
          <cell r="D745">
            <v>9534.6</v>
          </cell>
          <cell r="E745" t="str">
            <v>D</v>
          </cell>
          <cell r="F745">
            <v>3714.25</v>
          </cell>
          <cell r="G745">
            <v>1319.45</v>
          </cell>
          <cell r="H745">
            <v>11929.4</v>
          </cell>
          <cell r="I745" t="str">
            <v>D</v>
          </cell>
        </row>
        <row r="746">
          <cell r="A746" t="str">
            <v>52.01.09.02</v>
          </cell>
          <cell r="B746" t="str">
            <v>-</v>
          </cell>
          <cell r="C746" t="str">
            <v>Fios Cabos Eletricos</v>
          </cell>
          <cell r="D746">
            <v>25786.39</v>
          </cell>
          <cell r="E746" t="str">
            <v>D</v>
          </cell>
          <cell r="F746">
            <v>14969.37</v>
          </cell>
          <cell r="G746">
            <v>0</v>
          </cell>
          <cell r="H746">
            <v>40755.760000000002</v>
          </cell>
          <cell r="I746" t="str">
            <v>D</v>
          </cell>
        </row>
        <row r="747">
          <cell r="A747" t="str">
            <v>52.01.09.03</v>
          </cell>
          <cell r="B747" t="str">
            <v>-</v>
          </cell>
          <cell r="C747" t="str">
            <v>Lampadas e Luminarias</v>
          </cell>
          <cell r="D747">
            <v>37736.21</v>
          </cell>
          <cell r="E747" t="str">
            <v>D</v>
          </cell>
          <cell r="F747">
            <v>5213.8599999999997</v>
          </cell>
          <cell r="G747">
            <v>47.14</v>
          </cell>
          <cell r="H747">
            <v>42902.93</v>
          </cell>
          <cell r="I747" t="str">
            <v>D</v>
          </cell>
        </row>
        <row r="748">
          <cell r="A748" t="str">
            <v>52.01.09.04</v>
          </cell>
          <cell r="B748" t="str">
            <v>-</v>
          </cell>
          <cell r="C748" t="str">
            <v>Outros Comp.Eletroeletronicos</v>
          </cell>
          <cell r="D748">
            <v>13064.31</v>
          </cell>
          <cell r="E748" t="str">
            <v>D</v>
          </cell>
          <cell r="F748">
            <v>0</v>
          </cell>
          <cell r="G748">
            <v>0</v>
          </cell>
          <cell r="H748">
            <v>13064.31</v>
          </cell>
          <cell r="I748" t="str">
            <v>D</v>
          </cell>
        </row>
        <row r="749">
          <cell r="A749" t="str">
            <v>52.01.09.05</v>
          </cell>
          <cell r="B749" t="str">
            <v>-</v>
          </cell>
          <cell r="C749" t="str">
            <v>Material de Informatica</v>
          </cell>
          <cell r="D749">
            <v>7461.09</v>
          </cell>
          <cell r="E749" t="str">
            <v>D</v>
          </cell>
          <cell r="F749">
            <v>0</v>
          </cell>
          <cell r="G749">
            <v>0</v>
          </cell>
          <cell r="H749">
            <v>7461.09</v>
          </cell>
          <cell r="I749" t="str">
            <v>D</v>
          </cell>
        </row>
        <row r="750">
          <cell r="A750" t="str">
            <v>52.10.00.00</v>
          </cell>
          <cell r="B750" t="str">
            <v>-</v>
          </cell>
          <cell r="C750" t="str">
            <v>Materiais Auxiliares</v>
          </cell>
          <cell r="D750">
            <v>1741574.17</v>
          </cell>
          <cell r="E750" t="str">
            <v>D</v>
          </cell>
          <cell r="F750">
            <v>417364.52</v>
          </cell>
          <cell r="G750">
            <v>29858.34</v>
          </cell>
          <cell r="H750">
            <v>2129080.35</v>
          </cell>
          <cell r="I750" t="str">
            <v>D</v>
          </cell>
        </row>
        <row r="751">
          <cell r="A751" t="str">
            <v>52.10.01.00</v>
          </cell>
          <cell r="B751" t="str">
            <v>-</v>
          </cell>
          <cell r="C751" t="str">
            <v>Materiais Auxiliares - Quimicos</v>
          </cell>
          <cell r="D751">
            <v>2072.4</v>
          </cell>
          <cell r="E751" t="str">
            <v>D</v>
          </cell>
          <cell r="F751">
            <v>245.61</v>
          </cell>
          <cell r="G751">
            <v>0</v>
          </cell>
          <cell r="H751">
            <v>2318.0100000000002</v>
          </cell>
          <cell r="I751" t="str">
            <v>D</v>
          </cell>
        </row>
        <row r="752">
          <cell r="A752" t="str">
            <v>52.10.01.07</v>
          </cell>
          <cell r="B752" t="str">
            <v>-</v>
          </cell>
          <cell r="C752" t="str">
            <v>Mat.Aux.-Outros</v>
          </cell>
          <cell r="D752">
            <v>2072.4</v>
          </cell>
          <cell r="E752" t="str">
            <v>D</v>
          </cell>
          <cell r="F752">
            <v>245.61</v>
          </cell>
          <cell r="G752">
            <v>0</v>
          </cell>
          <cell r="H752">
            <v>2318.0100000000002</v>
          </cell>
          <cell r="I752" t="str">
            <v>D</v>
          </cell>
        </row>
        <row r="753">
          <cell r="A753" t="str">
            <v>52.10.02.00</v>
          </cell>
          <cell r="B753" t="str">
            <v>-</v>
          </cell>
          <cell r="C753" t="str">
            <v>Materiais Aux. - Supr.Operacao</v>
          </cell>
          <cell r="D753">
            <v>1307354.47</v>
          </cell>
          <cell r="E753" t="str">
            <v>D</v>
          </cell>
          <cell r="F753">
            <v>256749.4</v>
          </cell>
          <cell r="G753">
            <v>18858.34</v>
          </cell>
          <cell r="H753">
            <v>1545245.53</v>
          </cell>
          <cell r="I753" t="str">
            <v>D</v>
          </cell>
        </row>
        <row r="754">
          <cell r="A754" t="str">
            <v>52.10.02.01</v>
          </cell>
          <cell r="B754" t="str">
            <v>-</v>
          </cell>
          <cell r="C754" t="str">
            <v>Mat.Aux-Explosivos</v>
          </cell>
          <cell r="D754">
            <v>129730.78</v>
          </cell>
          <cell r="E754" t="str">
            <v>D</v>
          </cell>
          <cell r="F754">
            <v>32467.83</v>
          </cell>
          <cell r="G754">
            <v>0</v>
          </cell>
          <cell r="H754">
            <v>162198.60999999999</v>
          </cell>
          <cell r="I754" t="str">
            <v>D</v>
          </cell>
        </row>
        <row r="756">
          <cell r="A756" t="str">
            <v>-----------</v>
          </cell>
          <cell r="B756" t="str">
            <v>--</v>
          </cell>
          <cell r="C756" t="str">
            <v>-------------------------------------------------------------------</v>
          </cell>
          <cell r="D756" t="str">
            <v>-------------------</v>
          </cell>
          <cell r="E756" t="str">
            <v>-</v>
          </cell>
          <cell r="F756" t="str">
            <v>-------------------</v>
          </cell>
          <cell r="G756" t="e">
            <v>#NAME?</v>
          </cell>
          <cell r="H756" t="str">
            <v>07AB - 1.00.01.068</v>
          </cell>
        </row>
        <row r="757">
          <cell r="A757" t="str">
            <v>_x000C_----------</v>
          </cell>
          <cell r="B757" t="str">
            <v>--</v>
          </cell>
          <cell r="C757" t="str">
            <v>-------------------------------------------------------------------</v>
          </cell>
          <cell r="D757" t="str">
            <v>-------------------</v>
          </cell>
          <cell r="E757" t="str">
            <v>-</v>
          </cell>
          <cell r="F757" t="str">
            <v>-------------------</v>
          </cell>
          <cell r="G757" t="str">
            <v>-------------------</v>
          </cell>
          <cell r="H757" t="str">
            <v>------ Página:</v>
          </cell>
          <cell r="I757">
            <v>1</v>
          </cell>
        </row>
        <row r="758">
          <cell r="A758" t="str">
            <v>Urucum Mine</v>
          </cell>
          <cell r="B758" t="str">
            <v>ra</v>
          </cell>
          <cell r="C758" t="str">
            <v>ção S.A</v>
          </cell>
          <cell r="H758" t="str">
            <v>Balancete</v>
          </cell>
        </row>
        <row r="759">
          <cell r="A759" t="str">
            <v>Período: 01</v>
          </cell>
          <cell r="B759" t="str">
            <v>/0</v>
          </cell>
          <cell r="C759" t="str">
            <v>6/2008 A 30/06/2008 -----------------------------------------------</v>
          </cell>
          <cell r="D759" t="str">
            <v>-------------------</v>
          </cell>
          <cell r="E759" t="str">
            <v>-</v>
          </cell>
          <cell r="F759" t="str">
            <v>-------------------</v>
          </cell>
          <cell r="G759" t="str">
            <v>-------------------</v>
          </cell>
          <cell r="H759" t="str">
            <v>02/07/2008 - 18:2</v>
          </cell>
          <cell r="I759">
            <v>4</v>
          </cell>
        </row>
        <row r="761">
          <cell r="A761" t="str">
            <v>Título</v>
          </cell>
          <cell r="D761" t="str">
            <v>Saldo Inicial</v>
          </cell>
          <cell r="F761" t="str">
            <v>Débito</v>
          </cell>
          <cell r="G761" t="str">
            <v>Crédito</v>
          </cell>
          <cell r="H761" t="str">
            <v>Saldo Final</v>
          </cell>
        </row>
        <row r="762">
          <cell r="A762" t="str">
            <v>-----------</v>
          </cell>
          <cell r="B762" t="str">
            <v>--</v>
          </cell>
          <cell r="C762" t="str">
            <v>-------------------------------------------------------------------</v>
          </cell>
          <cell r="D762" t="str">
            <v>-----------------</v>
          </cell>
          <cell r="F762" t="str">
            <v>------------------</v>
          </cell>
          <cell r="G762" t="str">
            <v>------------------</v>
          </cell>
          <cell r="H762" t="str">
            <v>-----------------</v>
          </cell>
        </row>
        <row r="763">
          <cell r="A763" t="str">
            <v>52.10.02.02</v>
          </cell>
          <cell r="B763" t="str">
            <v>-</v>
          </cell>
          <cell r="C763" t="str">
            <v>Mat.Aux-Materiais de Perfuracao</v>
          </cell>
          <cell r="D763">
            <v>54389.13</v>
          </cell>
          <cell r="E763" t="str">
            <v>D</v>
          </cell>
          <cell r="F763">
            <v>8838.2099999999991</v>
          </cell>
          <cell r="G763">
            <v>0</v>
          </cell>
          <cell r="H763">
            <v>63227.34</v>
          </cell>
          <cell r="I763" t="str">
            <v>D</v>
          </cell>
        </row>
        <row r="764">
          <cell r="A764" t="str">
            <v>52.10.02.03</v>
          </cell>
          <cell r="B764" t="str">
            <v>-</v>
          </cell>
          <cell r="C764" t="str">
            <v>Mat.Aux-Tubo Furacao</v>
          </cell>
          <cell r="D764">
            <v>3823.8</v>
          </cell>
          <cell r="E764" t="str">
            <v>D</v>
          </cell>
          <cell r="F764">
            <v>829.77</v>
          </cell>
          <cell r="G764">
            <v>0</v>
          </cell>
          <cell r="H764">
            <v>4653.57</v>
          </cell>
          <cell r="I764" t="str">
            <v>D</v>
          </cell>
        </row>
        <row r="765">
          <cell r="A765" t="str">
            <v>52.10.02.04</v>
          </cell>
          <cell r="B765" t="str">
            <v>-</v>
          </cell>
          <cell r="C765" t="str">
            <v>Mat.Aux-Barra Furacao</v>
          </cell>
          <cell r="D765">
            <v>101463.13</v>
          </cell>
          <cell r="E765" t="str">
            <v>D</v>
          </cell>
          <cell r="F765">
            <v>9132.7800000000007</v>
          </cell>
          <cell r="G765">
            <v>0</v>
          </cell>
          <cell r="H765">
            <v>110595.91</v>
          </cell>
          <cell r="I765" t="str">
            <v>D</v>
          </cell>
        </row>
        <row r="766">
          <cell r="A766" t="str">
            <v>52.10.02.05</v>
          </cell>
          <cell r="B766" t="str">
            <v>-</v>
          </cell>
          <cell r="C766" t="str">
            <v>Mat.Aux-Eletrodos</v>
          </cell>
          <cell r="D766">
            <v>234.12</v>
          </cell>
          <cell r="E766" t="str">
            <v>D</v>
          </cell>
          <cell r="F766">
            <v>0</v>
          </cell>
          <cell r="G766">
            <v>0</v>
          </cell>
          <cell r="H766">
            <v>234.12</v>
          </cell>
          <cell r="I766" t="str">
            <v>D</v>
          </cell>
        </row>
        <row r="767">
          <cell r="A767" t="str">
            <v>52.10.02.06</v>
          </cell>
          <cell r="B767" t="str">
            <v>-</v>
          </cell>
          <cell r="C767" t="str">
            <v>Mat.Aux-Camisa P/Eletrodo</v>
          </cell>
          <cell r="D767">
            <v>97592.11</v>
          </cell>
          <cell r="E767" t="str">
            <v>D</v>
          </cell>
          <cell r="F767">
            <v>12452.51</v>
          </cell>
          <cell r="G767">
            <v>0</v>
          </cell>
          <cell r="H767">
            <v>110044.62</v>
          </cell>
          <cell r="I767" t="str">
            <v>D</v>
          </cell>
        </row>
        <row r="768">
          <cell r="A768" t="str">
            <v>52.10.02.09</v>
          </cell>
          <cell r="B768" t="str">
            <v>-</v>
          </cell>
          <cell r="C768" t="str">
            <v>Mat.Aux de Protecao e Seguranca</v>
          </cell>
          <cell r="D768">
            <v>197404.98</v>
          </cell>
          <cell r="E768" t="str">
            <v>D</v>
          </cell>
          <cell r="F768">
            <v>36205.019999999997</v>
          </cell>
          <cell r="G768">
            <v>7381.18</v>
          </cell>
          <cell r="H768">
            <v>226228.82</v>
          </cell>
          <cell r="I768" t="str">
            <v>D</v>
          </cell>
        </row>
        <row r="769">
          <cell r="A769" t="str">
            <v>52.10.02.10</v>
          </cell>
          <cell r="B769" t="str">
            <v>-</v>
          </cell>
          <cell r="C769" t="str">
            <v>Mat.Aux-Material P/ Limpeza</v>
          </cell>
          <cell r="D769">
            <v>404.7</v>
          </cell>
          <cell r="E769" t="str">
            <v>D</v>
          </cell>
          <cell r="F769">
            <v>57.01</v>
          </cell>
          <cell r="G769">
            <v>0</v>
          </cell>
          <cell r="H769">
            <v>461.71</v>
          </cell>
          <cell r="I769" t="str">
            <v>D</v>
          </cell>
        </row>
        <row r="770">
          <cell r="A770" t="str">
            <v>52.10.02.11</v>
          </cell>
          <cell r="B770" t="str">
            <v>-</v>
          </cell>
          <cell r="C770" t="str">
            <v>Mat.Aux-Material P/ Pintura</v>
          </cell>
          <cell r="D770">
            <v>11823.68</v>
          </cell>
          <cell r="E770" t="str">
            <v>D</v>
          </cell>
          <cell r="F770">
            <v>1647.51</v>
          </cell>
          <cell r="G770">
            <v>0</v>
          </cell>
          <cell r="H770">
            <v>13471.19</v>
          </cell>
          <cell r="I770" t="str">
            <v>D</v>
          </cell>
        </row>
        <row r="771">
          <cell r="A771" t="str">
            <v>52.10.02.12</v>
          </cell>
          <cell r="B771" t="str">
            <v>-</v>
          </cell>
          <cell r="C771" t="str">
            <v>Mat.Aux p/ Tratamento de Agua</v>
          </cell>
          <cell r="D771">
            <v>2109.89</v>
          </cell>
          <cell r="E771" t="str">
            <v>D</v>
          </cell>
          <cell r="F771">
            <v>0</v>
          </cell>
          <cell r="G771">
            <v>0</v>
          </cell>
          <cell r="H771">
            <v>2109.89</v>
          </cell>
          <cell r="I771" t="str">
            <v>D</v>
          </cell>
        </row>
        <row r="772">
          <cell r="A772" t="str">
            <v>52.10.02.13</v>
          </cell>
          <cell r="B772" t="str">
            <v>-</v>
          </cell>
          <cell r="C772" t="str">
            <v>Mat.Aux-Mater.e Utens.p/Laborat</v>
          </cell>
          <cell r="D772">
            <v>65568.479999999996</v>
          </cell>
          <cell r="E772" t="str">
            <v>D</v>
          </cell>
          <cell r="F772">
            <v>5038.8100000000004</v>
          </cell>
          <cell r="G772">
            <v>221.08</v>
          </cell>
          <cell r="H772">
            <v>70386.210000000006</v>
          </cell>
          <cell r="I772" t="str">
            <v>D</v>
          </cell>
        </row>
        <row r="773">
          <cell r="A773" t="str">
            <v>52.10.02.14</v>
          </cell>
          <cell r="B773" t="str">
            <v>-</v>
          </cell>
          <cell r="C773" t="str">
            <v>Mat.Aux-Ferramentas e Acessorios</v>
          </cell>
          <cell r="D773">
            <v>30265.22</v>
          </cell>
          <cell r="E773" t="str">
            <v>D</v>
          </cell>
          <cell r="F773">
            <v>2363.89</v>
          </cell>
          <cell r="G773">
            <v>371.06</v>
          </cell>
          <cell r="H773">
            <v>32258.05</v>
          </cell>
          <cell r="I773" t="str">
            <v>D</v>
          </cell>
        </row>
        <row r="774">
          <cell r="A774" t="str">
            <v>52.10.02.15</v>
          </cell>
          <cell r="B774" t="str">
            <v>-</v>
          </cell>
          <cell r="C774" t="str">
            <v>Mat.Aux-Abrasivos</v>
          </cell>
          <cell r="D774">
            <v>187855.81</v>
          </cell>
          <cell r="E774" t="str">
            <v>D</v>
          </cell>
          <cell r="F774">
            <v>49915.79</v>
          </cell>
          <cell r="G774">
            <v>125.63</v>
          </cell>
          <cell r="H774">
            <v>237645.97</v>
          </cell>
          <cell r="I774" t="str">
            <v>D</v>
          </cell>
        </row>
        <row r="775">
          <cell r="A775" t="str">
            <v>52.10.02.18</v>
          </cell>
          <cell r="B775" t="str">
            <v>-</v>
          </cell>
          <cell r="C775" t="str">
            <v>Mat.Aux-Pasta Soderberg</v>
          </cell>
          <cell r="D775">
            <v>272564.65999999997</v>
          </cell>
          <cell r="E775" t="str">
            <v>D</v>
          </cell>
          <cell r="F775">
            <v>45903.69</v>
          </cell>
          <cell r="G775">
            <v>0</v>
          </cell>
          <cell r="H775">
            <v>318468.34999999998</v>
          </cell>
          <cell r="I775" t="str">
            <v>D</v>
          </cell>
        </row>
        <row r="776">
          <cell r="A776" t="str">
            <v>52.10.02.19</v>
          </cell>
          <cell r="B776" t="str">
            <v>-</v>
          </cell>
          <cell r="C776" t="str">
            <v>Mat.Aux-Madeiras</v>
          </cell>
          <cell r="D776">
            <v>2695.27</v>
          </cell>
          <cell r="E776" t="str">
            <v>D</v>
          </cell>
          <cell r="F776">
            <v>0</v>
          </cell>
          <cell r="G776">
            <v>0</v>
          </cell>
          <cell r="H776">
            <v>2695.27</v>
          </cell>
          <cell r="I776" t="str">
            <v>D</v>
          </cell>
        </row>
        <row r="777">
          <cell r="A777" t="str">
            <v>52.10.02.20</v>
          </cell>
          <cell r="B777" t="str">
            <v>-</v>
          </cell>
          <cell r="C777" t="str">
            <v>Mat.Aux-Gases</v>
          </cell>
          <cell r="D777">
            <v>2182.5500000000002</v>
          </cell>
          <cell r="E777" t="str">
            <v>D</v>
          </cell>
          <cell r="F777">
            <v>581.80999999999995</v>
          </cell>
          <cell r="G777">
            <v>192.2</v>
          </cell>
          <cell r="H777">
            <v>2572.16</v>
          </cell>
          <cell r="I777" t="str">
            <v>D</v>
          </cell>
        </row>
        <row r="778">
          <cell r="A778" t="str">
            <v>52.10.02.21</v>
          </cell>
          <cell r="B778" t="str">
            <v>-</v>
          </cell>
          <cell r="C778" t="str">
            <v>Mat.Aux-Melaco</v>
          </cell>
          <cell r="D778">
            <v>7982.68</v>
          </cell>
          <cell r="E778" t="str">
            <v>D</v>
          </cell>
          <cell r="F778">
            <v>0</v>
          </cell>
          <cell r="G778">
            <v>0</v>
          </cell>
          <cell r="H778">
            <v>7982.68</v>
          </cell>
          <cell r="I778" t="str">
            <v>D</v>
          </cell>
        </row>
        <row r="779">
          <cell r="A779" t="str">
            <v>52.10.02.27</v>
          </cell>
          <cell r="B779" t="str">
            <v>-</v>
          </cell>
          <cell r="C779" t="str">
            <v>Mat.Aux-Bicas Para Corridas</v>
          </cell>
          <cell r="D779">
            <v>7721.93</v>
          </cell>
          <cell r="E779" t="str">
            <v>D</v>
          </cell>
          <cell r="F779">
            <v>10172.76</v>
          </cell>
          <cell r="G779">
            <v>5086.38</v>
          </cell>
          <cell r="H779">
            <v>12808.31</v>
          </cell>
          <cell r="I779" t="str">
            <v>D</v>
          </cell>
        </row>
        <row r="780">
          <cell r="A780" t="str">
            <v>52.10.02.31</v>
          </cell>
          <cell r="B780" t="str">
            <v>-</v>
          </cell>
          <cell r="C780" t="str">
            <v>Mat.Aux-Parafusos</v>
          </cell>
          <cell r="D780">
            <v>17613.12</v>
          </cell>
          <cell r="E780" t="str">
            <v>D</v>
          </cell>
          <cell r="F780">
            <v>1602.4</v>
          </cell>
          <cell r="G780">
            <v>9.57</v>
          </cell>
          <cell r="H780">
            <v>19205.95</v>
          </cell>
          <cell r="I780" t="str">
            <v>D</v>
          </cell>
        </row>
        <row r="781">
          <cell r="A781" t="str">
            <v>52.10.02.32</v>
          </cell>
          <cell r="B781" t="str">
            <v>-</v>
          </cell>
          <cell r="C781" t="str">
            <v>Mat.Aux-Arruelas/Porcas</v>
          </cell>
          <cell r="D781">
            <v>0</v>
          </cell>
          <cell r="F781">
            <v>1075.9100000000001</v>
          </cell>
          <cell r="G781">
            <v>0</v>
          </cell>
          <cell r="H781">
            <v>1075.9100000000001</v>
          </cell>
          <cell r="I781" t="str">
            <v>D</v>
          </cell>
        </row>
        <row r="782">
          <cell r="A782" t="str">
            <v>52.10.02.33</v>
          </cell>
          <cell r="B782" t="str">
            <v>-</v>
          </cell>
          <cell r="C782" t="str">
            <v>Mat.Aux-Barras Roscadas</v>
          </cell>
          <cell r="D782">
            <v>940.48</v>
          </cell>
          <cell r="E782" t="str">
            <v>D</v>
          </cell>
          <cell r="F782">
            <v>54.73</v>
          </cell>
          <cell r="G782">
            <v>0</v>
          </cell>
          <cell r="H782">
            <v>995.21</v>
          </cell>
          <cell r="I782" t="str">
            <v>D</v>
          </cell>
        </row>
        <row r="783">
          <cell r="A783" t="str">
            <v>52.10.02.36</v>
          </cell>
          <cell r="B783" t="str">
            <v>-</v>
          </cell>
          <cell r="C783" t="str">
            <v>Outros Materiais Auxiliares</v>
          </cell>
          <cell r="D783">
            <v>75464.56</v>
          </cell>
          <cell r="E783" t="str">
            <v>D</v>
          </cell>
          <cell r="F783">
            <v>25256.75</v>
          </cell>
          <cell r="G783">
            <v>73.5</v>
          </cell>
          <cell r="H783">
            <v>100647.81</v>
          </cell>
          <cell r="I783" t="str">
            <v>D</v>
          </cell>
        </row>
        <row r="784">
          <cell r="A784" t="str">
            <v>52.10.02.37</v>
          </cell>
          <cell r="B784" t="str">
            <v>-</v>
          </cell>
          <cell r="C784" t="str">
            <v>Material Medico/Odontol/Veterin</v>
          </cell>
          <cell r="D784">
            <v>8279.17</v>
          </cell>
          <cell r="E784" t="str">
            <v>D</v>
          </cell>
          <cell r="F784">
            <v>706.98</v>
          </cell>
          <cell r="G784">
            <v>307</v>
          </cell>
          <cell r="H784">
            <v>8679.15</v>
          </cell>
          <cell r="I784" t="str">
            <v>D</v>
          </cell>
        </row>
        <row r="785">
          <cell r="A785" t="str">
            <v>52.10.02.38</v>
          </cell>
          <cell r="B785" t="str">
            <v>-</v>
          </cell>
          <cell r="C785" t="str">
            <v>Artigos Limpeza/Higiene Pessoal</v>
          </cell>
          <cell r="D785">
            <v>3693.62</v>
          </cell>
          <cell r="E785" t="str">
            <v>D</v>
          </cell>
          <cell r="F785">
            <v>2275.7800000000002</v>
          </cell>
          <cell r="G785">
            <v>381.05</v>
          </cell>
          <cell r="H785">
            <v>5588.35</v>
          </cell>
          <cell r="I785" t="str">
            <v>D</v>
          </cell>
        </row>
        <row r="786">
          <cell r="A786" t="str">
            <v>52.10.02.39</v>
          </cell>
          <cell r="B786" t="str">
            <v>-</v>
          </cell>
          <cell r="C786" t="str">
            <v>Material P/Escritorio</v>
          </cell>
          <cell r="D786">
            <v>17629.37</v>
          </cell>
          <cell r="E786" t="str">
            <v>D</v>
          </cell>
          <cell r="F786">
            <v>9680.74</v>
          </cell>
          <cell r="G786">
            <v>4709.6899999999996</v>
          </cell>
          <cell r="H786">
            <v>22600.42</v>
          </cell>
          <cell r="I786" t="str">
            <v>D</v>
          </cell>
        </row>
        <row r="787">
          <cell r="A787" t="str">
            <v>52.10.02.40</v>
          </cell>
          <cell r="B787" t="str">
            <v>-</v>
          </cell>
          <cell r="C787" t="str">
            <v>Uniformes</v>
          </cell>
          <cell r="D787">
            <v>7921.23</v>
          </cell>
          <cell r="E787" t="str">
            <v>D</v>
          </cell>
          <cell r="F787">
            <v>488.72</v>
          </cell>
          <cell r="G787">
            <v>0</v>
          </cell>
          <cell r="H787">
            <v>8409.9500000000007</v>
          </cell>
          <cell r="I787" t="str">
            <v>D</v>
          </cell>
        </row>
        <row r="788">
          <cell r="A788" t="str">
            <v>52.10.04.00</v>
          </cell>
          <cell r="B788" t="str">
            <v>-</v>
          </cell>
          <cell r="C788" t="str">
            <v>Materiais Auxiliares - Embalagem</v>
          </cell>
          <cell r="D788">
            <v>17234.21</v>
          </cell>
          <cell r="E788" t="str">
            <v>D</v>
          </cell>
          <cell r="F788">
            <v>0</v>
          </cell>
          <cell r="G788">
            <v>0</v>
          </cell>
          <cell r="H788">
            <v>17234.21</v>
          </cell>
          <cell r="I788" t="str">
            <v>D</v>
          </cell>
        </row>
        <row r="789">
          <cell r="A789" t="str">
            <v>52.10.04.02</v>
          </cell>
          <cell r="B789" t="str">
            <v>-</v>
          </cell>
          <cell r="C789" t="str">
            <v>Mat.Aux-Big-Bag</v>
          </cell>
          <cell r="D789">
            <v>111.02</v>
          </cell>
          <cell r="E789" t="str">
            <v>D</v>
          </cell>
          <cell r="F789">
            <v>0</v>
          </cell>
          <cell r="G789">
            <v>0</v>
          </cell>
          <cell r="H789">
            <v>111.02</v>
          </cell>
          <cell r="I789" t="str">
            <v>D</v>
          </cell>
        </row>
        <row r="790">
          <cell r="A790" t="str">
            <v>52.10.04.06</v>
          </cell>
          <cell r="B790" t="str">
            <v>-</v>
          </cell>
          <cell r="C790" t="str">
            <v>Outros Materiais de Embalagem</v>
          </cell>
          <cell r="D790">
            <v>17123.189999999999</v>
          </cell>
          <cell r="E790" t="str">
            <v>D</v>
          </cell>
          <cell r="F790">
            <v>0</v>
          </cell>
          <cell r="G790">
            <v>0</v>
          </cell>
          <cell r="H790">
            <v>17123.189999999999</v>
          </cell>
          <cell r="I790" t="str">
            <v>D</v>
          </cell>
        </row>
        <row r="791">
          <cell r="A791" t="str">
            <v>52.10.05.00</v>
          </cell>
          <cell r="B791" t="str">
            <v>-</v>
          </cell>
          <cell r="C791" t="str">
            <v>Combustiveis</v>
          </cell>
          <cell r="D791">
            <v>414913.09</v>
          </cell>
          <cell r="E791" t="str">
            <v>D</v>
          </cell>
          <cell r="F791">
            <v>160369.51</v>
          </cell>
          <cell r="G791">
            <v>11000</v>
          </cell>
          <cell r="H791">
            <v>564282.6</v>
          </cell>
          <cell r="I791" t="str">
            <v>D</v>
          </cell>
        </row>
        <row r="792">
          <cell r="A792" t="str">
            <v>52.10.05.05</v>
          </cell>
          <cell r="B792" t="str">
            <v>-</v>
          </cell>
          <cell r="C792" t="str">
            <v>Combustiveis-Oleo Diesel</v>
          </cell>
          <cell r="D792">
            <v>229551.24</v>
          </cell>
          <cell r="E792" t="str">
            <v>D</v>
          </cell>
          <cell r="F792">
            <v>120609.41</v>
          </cell>
          <cell r="G792">
            <v>11000</v>
          </cell>
          <cell r="H792">
            <v>339160.65</v>
          </cell>
          <cell r="I792" t="str">
            <v>D</v>
          </cell>
        </row>
        <row r="793">
          <cell r="A793" t="str">
            <v>52.10.05.06</v>
          </cell>
          <cell r="B793" t="str">
            <v>-</v>
          </cell>
          <cell r="C793" t="str">
            <v>Combustiveis-Gasolina</v>
          </cell>
          <cell r="D793">
            <v>40574.99</v>
          </cell>
          <cell r="E793" t="str">
            <v>D</v>
          </cell>
          <cell r="F793">
            <v>8522.81</v>
          </cell>
          <cell r="G793">
            <v>0</v>
          </cell>
          <cell r="H793">
            <v>49097.8</v>
          </cell>
          <cell r="I793" t="str">
            <v>D</v>
          </cell>
        </row>
        <row r="794">
          <cell r="A794" t="str">
            <v>52.10.05.07</v>
          </cell>
          <cell r="B794" t="str">
            <v>-</v>
          </cell>
          <cell r="C794" t="str">
            <v>Combustiveis-Alcool</v>
          </cell>
          <cell r="D794">
            <v>18.149999999999999</v>
          </cell>
          <cell r="E794" t="str">
            <v>D</v>
          </cell>
          <cell r="F794">
            <v>0</v>
          </cell>
          <cell r="G794">
            <v>0</v>
          </cell>
          <cell r="H794">
            <v>18.149999999999999</v>
          </cell>
          <cell r="I794" t="str">
            <v>D</v>
          </cell>
        </row>
        <row r="795">
          <cell r="A795" t="str">
            <v>52.10.05.10</v>
          </cell>
          <cell r="B795" t="str">
            <v>-</v>
          </cell>
          <cell r="C795" t="str">
            <v>Combustiveis-Oleo Roto Atlas</v>
          </cell>
          <cell r="D795">
            <v>144768.71</v>
          </cell>
          <cell r="E795" t="str">
            <v>D</v>
          </cell>
          <cell r="F795">
            <v>31237.29</v>
          </cell>
          <cell r="G795">
            <v>0</v>
          </cell>
          <cell r="H795">
            <v>176006</v>
          </cell>
          <cell r="I795" t="str">
            <v>D</v>
          </cell>
        </row>
        <row r="796">
          <cell r="A796" t="str">
            <v>53.00.00.00</v>
          </cell>
          <cell r="B796" t="str">
            <v>-</v>
          </cell>
          <cell r="C796" t="str">
            <v>Materias Primas</v>
          </cell>
          <cell r="D796">
            <v>3933097.07</v>
          </cell>
          <cell r="E796" t="str">
            <v>D</v>
          </cell>
          <cell r="F796">
            <v>603317.54</v>
          </cell>
          <cell r="G796">
            <v>1928.15</v>
          </cell>
          <cell r="H796">
            <v>4534486.46</v>
          </cell>
          <cell r="I796" t="str">
            <v>D</v>
          </cell>
        </row>
        <row r="797">
          <cell r="A797" t="str">
            <v>53.01.00.00</v>
          </cell>
          <cell r="B797" t="str">
            <v>-</v>
          </cell>
          <cell r="C797" t="str">
            <v>Materias Primas</v>
          </cell>
          <cell r="D797">
            <v>3933097.07</v>
          </cell>
          <cell r="E797" t="str">
            <v>D</v>
          </cell>
          <cell r="F797">
            <v>603317.54</v>
          </cell>
          <cell r="G797">
            <v>1928.15</v>
          </cell>
          <cell r="H797">
            <v>4534486.46</v>
          </cell>
          <cell r="I797" t="str">
            <v>D</v>
          </cell>
        </row>
        <row r="798">
          <cell r="A798" t="str">
            <v>53.01.01.00</v>
          </cell>
          <cell r="B798" t="str">
            <v>-</v>
          </cell>
          <cell r="C798" t="str">
            <v>Minerios</v>
          </cell>
          <cell r="D798">
            <v>1118594.04</v>
          </cell>
          <cell r="E798" t="str">
            <v>D</v>
          </cell>
          <cell r="F798">
            <v>208625.38</v>
          </cell>
          <cell r="G798">
            <v>1928.15</v>
          </cell>
          <cell r="H798">
            <v>1325291.27</v>
          </cell>
          <cell r="I798" t="str">
            <v>D</v>
          </cell>
        </row>
        <row r="799">
          <cell r="A799" t="str">
            <v>53.01.01.02</v>
          </cell>
          <cell r="B799" t="str">
            <v>-</v>
          </cell>
          <cell r="C799" t="str">
            <v>Minerios - Cias do Grupo</v>
          </cell>
          <cell r="D799">
            <v>1118594.04</v>
          </cell>
          <cell r="E799" t="str">
            <v>D</v>
          </cell>
          <cell r="F799">
            <v>208625.38</v>
          </cell>
          <cell r="G799">
            <v>1928.15</v>
          </cell>
          <cell r="H799">
            <v>1325291.27</v>
          </cell>
          <cell r="I799" t="str">
            <v>D</v>
          </cell>
        </row>
        <row r="800">
          <cell r="A800" t="str">
            <v>53.01.05.00</v>
          </cell>
          <cell r="B800" t="str">
            <v>-</v>
          </cell>
          <cell r="C800" t="str">
            <v>Fundentes</v>
          </cell>
          <cell r="D800">
            <v>382532.63</v>
          </cell>
          <cell r="E800" t="str">
            <v>D</v>
          </cell>
          <cell r="F800">
            <v>34750.410000000003</v>
          </cell>
          <cell r="G800">
            <v>0</v>
          </cell>
          <cell r="H800">
            <v>417283.04</v>
          </cell>
          <cell r="I800" t="str">
            <v>D</v>
          </cell>
        </row>
        <row r="801">
          <cell r="A801" t="str">
            <v>53.01.05.01</v>
          </cell>
          <cell r="B801" t="str">
            <v>-</v>
          </cell>
          <cell r="C801" t="str">
            <v>Fundentes</v>
          </cell>
          <cell r="D801">
            <v>382532.63</v>
          </cell>
          <cell r="E801" t="str">
            <v>D</v>
          </cell>
          <cell r="F801">
            <v>34750.410000000003</v>
          </cell>
          <cell r="G801">
            <v>0</v>
          </cell>
          <cell r="H801">
            <v>417283.04</v>
          </cell>
          <cell r="I801" t="str">
            <v>D</v>
          </cell>
        </row>
        <row r="802">
          <cell r="A802" t="str">
            <v>53.01.10.00</v>
          </cell>
          <cell r="B802" t="str">
            <v>-</v>
          </cell>
          <cell r="C802" t="str">
            <v>Redutores</v>
          </cell>
          <cell r="D802">
            <v>2302676.63</v>
          </cell>
          <cell r="E802" t="str">
            <v>D</v>
          </cell>
          <cell r="F802">
            <v>346550.06</v>
          </cell>
          <cell r="G802">
            <v>0</v>
          </cell>
          <cell r="H802">
            <v>2649226.69</v>
          </cell>
          <cell r="I802" t="str">
            <v>D</v>
          </cell>
        </row>
        <row r="803">
          <cell r="A803" t="str">
            <v>53.01.10.02</v>
          </cell>
          <cell r="B803" t="str">
            <v>-</v>
          </cell>
          <cell r="C803" t="str">
            <v>Coque Metalurgico</v>
          </cell>
          <cell r="D803">
            <v>1626752.63</v>
          </cell>
          <cell r="E803" t="str">
            <v>D</v>
          </cell>
          <cell r="F803">
            <v>261162.23999999999</v>
          </cell>
          <cell r="G803">
            <v>0</v>
          </cell>
          <cell r="H803">
            <v>1887914.87</v>
          </cell>
          <cell r="I803" t="str">
            <v>D</v>
          </cell>
        </row>
        <row r="804">
          <cell r="A804" t="str">
            <v>53.01.10.03</v>
          </cell>
          <cell r="B804" t="str">
            <v>-</v>
          </cell>
          <cell r="C804" t="str">
            <v>Outros Redutores</v>
          </cell>
          <cell r="D804">
            <v>675924</v>
          </cell>
          <cell r="E804" t="str">
            <v>D</v>
          </cell>
          <cell r="F804">
            <v>85387.82</v>
          </cell>
          <cell r="G804">
            <v>0</v>
          </cell>
          <cell r="H804">
            <v>761311.82</v>
          </cell>
          <cell r="I804" t="str">
            <v>D</v>
          </cell>
        </row>
        <row r="805">
          <cell r="A805" t="str">
            <v>53.01.40.00</v>
          </cell>
          <cell r="B805" t="str">
            <v>-</v>
          </cell>
          <cell r="C805" t="str">
            <v>Producao Propria</v>
          </cell>
          <cell r="D805">
            <v>129293.77</v>
          </cell>
          <cell r="E805" t="str">
            <v>D</v>
          </cell>
          <cell r="F805">
            <v>13391.69</v>
          </cell>
          <cell r="G805">
            <v>0</v>
          </cell>
          <cell r="H805">
            <v>142685.46</v>
          </cell>
          <cell r="I805" t="str">
            <v>D</v>
          </cell>
        </row>
        <row r="806">
          <cell r="A806" t="str">
            <v>53.01.40.01</v>
          </cell>
          <cell r="B806" t="str">
            <v>-</v>
          </cell>
          <cell r="C806" t="str">
            <v>Producao Propria</v>
          </cell>
          <cell r="D806">
            <v>129293.77</v>
          </cell>
          <cell r="E806" t="str">
            <v>D</v>
          </cell>
          <cell r="F806">
            <v>13391.69</v>
          </cell>
          <cell r="G806">
            <v>0</v>
          </cell>
          <cell r="H806">
            <v>142685.46</v>
          </cell>
          <cell r="I806" t="str">
            <v>D</v>
          </cell>
        </row>
        <row r="807">
          <cell r="A807" t="str">
            <v>54.00.00.00</v>
          </cell>
          <cell r="B807" t="str">
            <v>-</v>
          </cell>
          <cell r="C807" t="str">
            <v>Tributos/Contribuicoes</v>
          </cell>
          <cell r="D807">
            <v>1516634.69</v>
          </cell>
          <cell r="E807" t="str">
            <v>D</v>
          </cell>
          <cell r="F807">
            <v>405793.64</v>
          </cell>
          <cell r="G807">
            <v>1119</v>
          </cell>
          <cell r="H807">
            <v>1921309.33</v>
          </cell>
          <cell r="I807" t="str">
            <v>D</v>
          </cell>
        </row>
        <row r="808">
          <cell r="A808" t="str">
            <v>54.01.00.00</v>
          </cell>
          <cell r="B808" t="str">
            <v>-</v>
          </cell>
          <cell r="C808" t="str">
            <v>Tributos/Contribuicoes</v>
          </cell>
          <cell r="D808">
            <v>1516634.69</v>
          </cell>
          <cell r="E808" t="str">
            <v>D</v>
          </cell>
          <cell r="F808">
            <v>405793.64</v>
          </cell>
          <cell r="G808">
            <v>1119</v>
          </cell>
          <cell r="H808">
            <v>1921309.33</v>
          </cell>
          <cell r="I808" t="str">
            <v>D</v>
          </cell>
        </row>
        <row r="809">
          <cell r="A809" t="str">
            <v>54.01.01.00</v>
          </cell>
          <cell r="B809" t="str">
            <v>-</v>
          </cell>
          <cell r="C809" t="str">
            <v>Imposto Territorial Rural</v>
          </cell>
          <cell r="D809">
            <v>2698.5</v>
          </cell>
          <cell r="E809" t="str">
            <v>D</v>
          </cell>
          <cell r="F809">
            <v>0</v>
          </cell>
          <cell r="G809">
            <v>0</v>
          </cell>
          <cell r="H809">
            <v>2698.5</v>
          </cell>
          <cell r="I809" t="str">
            <v>D</v>
          </cell>
        </row>
        <row r="810">
          <cell r="A810" t="str">
            <v>54.01.01.01</v>
          </cell>
          <cell r="B810" t="str">
            <v>-</v>
          </cell>
          <cell r="C810" t="str">
            <v>Imposto Territorial Rural</v>
          </cell>
          <cell r="D810">
            <v>2698.5</v>
          </cell>
          <cell r="E810" t="str">
            <v>D</v>
          </cell>
          <cell r="F810">
            <v>0</v>
          </cell>
          <cell r="G810">
            <v>0</v>
          </cell>
          <cell r="H810">
            <v>2698.5</v>
          </cell>
          <cell r="I810" t="str">
            <v>D</v>
          </cell>
        </row>
        <row r="811">
          <cell r="A811" t="str">
            <v>54.01.15.00</v>
          </cell>
          <cell r="B811" t="str">
            <v>-</v>
          </cell>
          <cell r="C811" t="str">
            <v>Taxa Florestal</v>
          </cell>
          <cell r="D811">
            <v>4950</v>
          </cell>
          <cell r="E811" t="str">
            <v>D</v>
          </cell>
          <cell r="F811">
            <v>4500</v>
          </cell>
          <cell r="G811">
            <v>0</v>
          </cell>
          <cell r="H811">
            <v>9450</v>
          </cell>
          <cell r="I811" t="str">
            <v>D</v>
          </cell>
        </row>
        <row r="812">
          <cell r="A812" t="str">
            <v>54.01.15.01</v>
          </cell>
          <cell r="B812" t="str">
            <v>-</v>
          </cell>
          <cell r="C812" t="str">
            <v>Taxa Florestal</v>
          </cell>
          <cell r="D812">
            <v>4950</v>
          </cell>
          <cell r="E812" t="str">
            <v>D</v>
          </cell>
          <cell r="F812">
            <v>4500</v>
          </cell>
          <cell r="G812">
            <v>0</v>
          </cell>
          <cell r="H812">
            <v>9450</v>
          </cell>
          <cell r="I812" t="str">
            <v>D</v>
          </cell>
        </row>
        <row r="813">
          <cell r="A813" t="str">
            <v>54.01.20.00</v>
          </cell>
          <cell r="B813" t="str">
            <v>-</v>
          </cell>
          <cell r="C813" t="str">
            <v>Outros Tributos Estaduais</v>
          </cell>
          <cell r="D813">
            <v>23167.23</v>
          </cell>
          <cell r="E813" t="str">
            <v>D</v>
          </cell>
          <cell r="F813">
            <v>2713.79</v>
          </cell>
          <cell r="G813">
            <v>1119</v>
          </cell>
          <cell r="H813">
            <v>24762.02</v>
          </cell>
          <cell r="I813" t="str">
            <v>D</v>
          </cell>
        </row>
        <row r="814">
          <cell r="A814" t="str">
            <v>54.01.20.01</v>
          </cell>
          <cell r="B814" t="str">
            <v>-</v>
          </cell>
          <cell r="C814" t="str">
            <v>IPVA</v>
          </cell>
          <cell r="D814">
            <v>17062.490000000002</v>
          </cell>
          <cell r="E814" t="str">
            <v>D</v>
          </cell>
          <cell r="F814">
            <v>619.83000000000004</v>
          </cell>
          <cell r="G814">
            <v>0</v>
          </cell>
          <cell r="H814">
            <v>17682.32</v>
          </cell>
          <cell r="I814" t="str">
            <v>D</v>
          </cell>
        </row>
        <row r="815">
          <cell r="A815" t="str">
            <v>54.01.20.02</v>
          </cell>
          <cell r="B815" t="str">
            <v>-</v>
          </cell>
          <cell r="C815" t="str">
            <v>Outros Tributos Estaduais</v>
          </cell>
          <cell r="D815">
            <v>6104.74</v>
          </cell>
          <cell r="E815" t="str">
            <v>D</v>
          </cell>
          <cell r="F815">
            <v>2093.96</v>
          </cell>
          <cell r="G815">
            <v>1119</v>
          </cell>
          <cell r="H815">
            <v>7079.7</v>
          </cell>
          <cell r="I815" t="str">
            <v>D</v>
          </cell>
        </row>
        <row r="816">
          <cell r="A816" t="str">
            <v>54.01.30.00</v>
          </cell>
          <cell r="B816" t="str">
            <v>-</v>
          </cell>
          <cell r="C816" t="str">
            <v>Imposto Predial-Territ e Taxas</v>
          </cell>
          <cell r="D816">
            <v>21689.38</v>
          </cell>
          <cell r="E816" t="str">
            <v>D</v>
          </cell>
          <cell r="F816">
            <v>0</v>
          </cell>
          <cell r="G816">
            <v>0</v>
          </cell>
          <cell r="H816">
            <v>21689.38</v>
          </cell>
          <cell r="I816" t="str">
            <v>D</v>
          </cell>
        </row>
        <row r="817">
          <cell r="A817" t="str">
            <v>54.01.30.01</v>
          </cell>
          <cell r="B817" t="str">
            <v>-</v>
          </cell>
          <cell r="C817" t="str">
            <v>Imposto Predial-Territ e Taxas</v>
          </cell>
          <cell r="D817">
            <v>21689.38</v>
          </cell>
          <cell r="E817" t="str">
            <v>D</v>
          </cell>
          <cell r="F817">
            <v>0</v>
          </cell>
          <cell r="G817">
            <v>0</v>
          </cell>
          <cell r="H817">
            <v>21689.38</v>
          </cell>
          <cell r="I817" t="str">
            <v>D</v>
          </cell>
        </row>
        <row r="818">
          <cell r="A818" t="str">
            <v>54.01.35.00</v>
          </cell>
          <cell r="B818" t="str">
            <v>-</v>
          </cell>
          <cell r="C818" t="str">
            <v>Outros Impostos Municipais</v>
          </cell>
          <cell r="D818">
            <v>4197.12</v>
          </cell>
          <cell r="E818" t="str">
            <v>D</v>
          </cell>
          <cell r="F818">
            <v>14.4</v>
          </cell>
          <cell r="G818">
            <v>0</v>
          </cell>
          <cell r="H818">
            <v>4211.5200000000004</v>
          </cell>
          <cell r="I818" t="str">
            <v>D</v>
          </cell>
        </row>
        <row r="819">
          <cell r="A819" t="str">
            <v>54.01.35.01</v>
          </cell>
          <cell r="B819" t="str">
            <v>-</v>
          </cell>
          <cell r="C819" t="str">
            <v>Outros Impostos Municipais</v>
          </cell>
          <cell r="D819">
            <v>4197.12</v>
          </cell>
          <cell r="E819" t="str">
            <v>D</v>
          </cell>
          <cell r="F819">
            <v>14.4</v>
          </cell>
          <cell r="G819">
            <v>0</v>
          </cell>
          <cell r="H819">
            <v>4211.5200000000004</v>
          </cell>
          <cell r="I819" t="str">
            <v>D</v>
          </cell>
        </row>
        <row r="820">
          <cell r="A820" t="str">
            <v>54.01.40.00</v>
          </cell>
          <cell r="B820" t="str">
            <v>-</v>
          </cell>
          <cell r="C820" t="str">
            <v>Contribuicoes</v>
          </cell>
          <cell r="D820">
            <v>35105.339999999997</v>
          </cell>
          <cell r="E820" t="str">
            <v>D</v>
          </cell>
          <cell r="F820">
            <v>3078</v>
          </cell>
          <cell r="G820">
            <v>0</v>
          </cell>
          <cell r="H820">
            <v>38183.339999999997</v>
          </cell>
          <cell r="I820" t="str">
            <v>D</v>
          </cell>
        </row>
        <row r="821">
          <cell r="A821" t="str">
            <v>54.01.40.01</v>
          </cell>
          <cell r="B821" t="str">
            <v>-</v>
          </cell>
          <cell r="C821" t="str">
            <v>Contrib p/Entidade de Classe</v>
          </cell>
          <cell r="D821">
            <v>35105.339999999997</v>
          </cell>
          <cell r="E821" t="str">
            <v>D</v>
          </cell>
          <cell r="F821">
            <v>3078</v>
          </cell>
          <cell r="G821">
            <v>0</v>
          </cell>
          <cell r="H821">
            <v>38183.339999999997</v>
          </cell>
          <cell r="I821" t="str">
            <v>D</v>
          </cell>
        </row>
        <row r="822">
          <cell r="A822" t="str">
            <v>54.01.45.00</v>
          </cell>
          <cell r="B822" t="str">
            <v>-</v>
          </cell>
          <cell r="C822" t="str">
            <v>Cfem-Contr Financ Explor Min</v>
          </cell>
          <cell r="D822">
            <v>1424677.12</v>
          </cell>
          <cell r="E822" t="str">
            <v>D</v>
          </cell>
          <cell r="F822">
            <v>394408.38</v>
          </cell>
          <cell r="G822">
            <v>0</v>
          </cell>
          <cell r="H822">
            <v>1819085.5</v>
          </cell>
          <cell r="I822" t="str">
            <v>D</v>
          </cell>
        </row>
        <row r="823">
          <cell r="A823" t="str">
            <v>54.01.45.01</v>
          </cell>
          <cell r="B823" t="str">
            <v>-</v>
          </cell>
          <cell r="C823" t="str">
            <v>CFEM s/ Transferencia</v>
          </cell>
          <cell r="D823">
            <v>51995.48</v>
          </cell>
          <cell r="E823" t="str">
            <v>D</v>
          </cell>
          <cell r="F823">
            <v>3744.26</v>
          </cell>
          <cell r="G823">
            <v>0</v>
          </cell>
          <cell r="H823">
            <v>55739.74</v>
          </cell>
          <cell r="I823" t="str">
            <v>D</v>
          </cell>
        </row>
        <row r="824">
          <cell r="A824" t="str">
            <v>54.01.45.02</v>
          </cell>
          <cell r="B824" t="str">
            <v>-</v>
          </cell>
          <cell r="C824" t="str">
            <v>CFEM s/Vendas - MI</v>
          </cell>
          <cell r="D824">
            <v>369309.71</v>
          </cell>
          <cell r="E824" t="str">
            <v>D</v>
          </cell>
          <cell r="F824">
            <v>108048.76</v>
          </cell>
          <cell r="G824">
            <v>0</v>
          </cell>
          <cell r="H824">
            <v>477358.47</v>
          </cell>
          <cell r="I824" t="str">
            <v>D</v>
          </cell>
        </row>
        <row r="825">
          <cell r="A825" t="str">
            <v>54.01.45.03</v>
          </cell>
          <cell r="B825" t="str">
            <v>-</v>
          </cell>
          <cell r="C825" t="str">
            <v>CFEM s/Vendas Cias do Grupo - MI</v>
          </cell>
          <cell r="D825">
            <v>174273.11</v>
          </cell>
          <cell r="E825" t="str">
            <v>D</v>
          </cell>
          <cell r="F825">
            <v>44197.82</v>
          </cell>
          <cell r="G825">
            <v>0</v>
          </cell>
          <cell r="H825">
            <v>218470.93</v>
          </cell>
          <cell r="I825" t="str">
            <v>D</v>
          </cell>
        </row>
        <row r="826">
          <cell r="A826" t="str">
            <v>54.01.45.05</v>
          </cell>
          <cell r="B826" t="str">
            <v>-</v>
          </cell>
          <cell r="C826" t="str">
            <v>CFEM s/Vendas Cias do Grupo - ME</v>
          </cell>
          <cell r="D826">
            <v>829098.82</v>
          </cell>
          <cell r="E826" t="str">
            <v>D</v>
          </cell>
          <cell r="F826">
            <v>238417.54</v>
          </cell>
          <cell r="G826">
            <v>0</v>
          </cell>
          <cell r="H826">
            <v>1067516.3600000001</v>
          </cell>
          <cell r="I826" t="str">
            <v>D</v>
          </cell>
        </row>
        <row r="827">
          <cell r="A827" t="str">
            <v>54.01.50.00</v>
          </cell>
          <cell r="B827" t="str">
            <v>-</v>
          </cell>
          <cell r="C827" t="str">
            <v>INSS s/Serviços Autônomo</v>
          </cell>
          <cell r="D827">
            <v>0</v>
          </cell>
          <cell r="F827">
            <v>786.6</v>
          </cell>
          <cell r="G827">
            <v>0</v>
          </cell>
          <cell r="H827">
            <v>786.6</v>
          </cell>
          <cell r="I827" t="str">
            <v>D</v>
          </cell>
        </row>
        <row r="828">
          <cell r="A828" t="str">
            <v>54.01.50.01</v>
          </cell>
          <cell r="B828" t="str">
            <v>-</v>
          </cell>
          <cell r="C828" t="str">
            <v>INSS s/Serviços Autônomo</v>
          </cell>
          <cell r="D828">
            <v>0</v>
          </cell>
          <cell r="F828">
            <v>205.2</v>
          </cell>
          <cell r="G828">
            <v>0</v>
          </cell>
          <cell r="H828">
            <v>205.2</v>
          </cell>
          <cell r="I828" t="str">
            <v>D</v>
          </cell>
        </row>
        <row r="829">
          <cell r="A829" t="str">
            <v>54.01.50.02</v>
          </cell>
          <cell r="B829" t="str">
            <v>-</v>
          </cell>
          <cell r="C829" t="str">
            <v>INSS s/Serviços Cooperativa</v>
          </cell>
          <cell r="D829">
            <v>0</v>
          </cell>
          <cell r="F829">
            <v>581.4</v>
          </cell>
          <cell r="G829">
            <v>0</v>
          </cell>
          <cell r="H829">
            <v>581.4</v>
          </cell>
          <cell r="I829" t="str">
            <v>D</v>
          </cell>
        </row>
        <row r="830">
          <cell r="A830" t="str">
            <v>54.01.99.00</v>
          </cell>
          <cell r="B830" t="str">
            <v>-</v>
          </cell>
          <cell r="C830" t="str">
            <v>Impostos, Multas/Taxas Diversas</v>
          </cell>
          <cell r="D830">
            <v>150</v>
          </cell>
          <cell r="E830" t="str">
            <v>D</v>
          </cell>
          <cell r="F830">
            <v>292.47000000000003</v>
          </cell>
          <cell r="G830">
            <v>0</v>
          </cell>
          <cell r="H830">
            <v>442.47</v>
          </cell>
          <cell r="I830" t="str">
            <v>D</v>
          </cell>
        </row>
        <row r="831">
          <cell r="A831" t="str">
            <v>54.01.99.01</v>
          </cell>
          <cell r="B831" t="str">
            <v>-</v>
          </cell>
          <cell r="C831" t="str">
            <v>Impostos, Multas/Taxas Diversas</v>
          </cell>
          <cell r="D831">
            <v>150</v>
          </cell>
          <cell r="E831" t="str">
            <v>D</v>
          </cell>
          <cell r="F831">
            <v>292.47000000000003</v>
          </cell>
          <cell r="G831">
            <v>0</v>
          </cell>
          <cell r="H831">
            <v>442.47</v>
          </cell>
          <cell r="I831" t="str">
            <v>D</v>
          </cell>
        </row>
        <row r="832">
          <cell r="A832" t="str">
            <v>56.00.00.00</v>
          </cell>
          <cell r="B832" t="str">
            <v>-</v>
          </cell>
          <cell r="C832" t="str">
            <v>Servicos / Locacoes</v>
          </cell>
          <cell r="D832">
            <v>8402459.5299999993</v>
          </cell>
          <cell r="E832" t="str">
            <v>D</v>
          </cell>
          <cell r="F832">
            <v>2651446.84</v>
          </cell>
          <cell r="G832">
            <v>877844.87</v>
          </cell>
          <cell r="H832">
            <v>10176061.5</v>
          </cell>
          <cell r="I832" t="str">
            <v>D</v>
          </cell>
        </row>
        <row r="833">
          <cell r="A833" t="str">
            <v>56.01.00.00</v>
          </cell>
          <cell r="B833" t="str">
            <v>-</v>
          </cell>
          <cell r="C833" t="str">
            <v>Servicos / Locacoes</v>
          </cell>
          <cell r="D833">
            <v>2910938.96</v>
          </cell>
          <cell r="E833" t="str">
            <v>D</v>
          </cell>
          <cell r="F833">
            <v>1661497.63</v>
          </cell>
          <cell r="G833">
            <v>803575.79</v>
          </cell>
          <cell r="H833">
            <v>3768860.8</v>
          </cell>
          <cell r="I833" t="str">
            <v>D</v>
          </cell>
        </row>
        <row r="834">
          <cell r="A834" t="str">
            <v>56.01.20.00</v>
          </cell>
          <cell r="B834" t="str">
            <v>-</v>
          </cell>
          <cell r="C834" t="str">
            <v>Locacao de Bens Moveis</v>
          </cell>
          <cell r="D834">
            <v>17522.61</v>
          </cell>
          <cell r="E834" t="str">
            <v>D</v>
          </cell>
          <cell r="F834">
            <v>7985.48</v>
          </cell>
          <cell r="G834">
            <v>4000</v>
          </cell>
          <cell r="H834">
            <v>21508.09</v>
          </cell>
          <cell r="I834" t="str">
            <v>D</v>
          </cell>
        </row>
        <row r="835">
          <cell r="A835" t="str">
            <v>56.01.20.01</v>
          </cell>
          <cell r="B835" t="str">
            <v>-</v>
          </cell>
          <cell r="C835" t="str">
            <v>Aluguel Maquinas Reprografia</v>
          </cell>
          <cell r="D835">
            <v>17486.61</v>
          </cell>
          <cell r="E835" t="str">
            <v>D</v>
          </cell>
          <cell r="F835">
            <v>7985.48</v>
          </cell>
          <cell r="G835">
            <v>4000</v>
          </cell>
          <cell r="H835">
            <v>21472.09</v>
          </cell>
          <cell r="I835" t="str">
            <v>D</v>
          </cell>
        </row>
        <row r="836">
          <cell r="A836" t="str">
            <v>56.01.20.03</v>
          </cell>
          <cell r="B836" t="str">
            <v>-</v>
          </cell>
          <cell r="C836" t="str">
            <v>Aluguel Maquinas Escrit-Outras</v>
          </cell>
          <cell r="D836">
            <v>36</v>
          </cell>
          <cell r="E836" t="str">
            <v>D</v>
          </cell>
          <cell r="F836">
            <v>0</v>
          </cell>
          <cell r="G836">
            <v>0</v>
          </cell>
          <cell r="H836">
            <v>36</v>
          </cell>
          <cell r="I836" t="str">
            <v>D</v>
          </cell>
        </row>
        <row r="837">
          <cell r="A837" t="str">
            <v>56.01.25.00</v>
          </cell>
          <cell r="B837" t="str">
            <v>-</v>
          </cell>
          <cell r="C837" t="str">
            <v>Aluguel de Veiculos</v>
          </cell>
          <cell r="D837">
            <v>257736.59</v>
          </cell>
          <cell r="E837" t="str">
            <v>D</v>
          </cell>
          <cell r="F837">
            <v>296716.12</v>
          </cell>
          <cell r="G837">
            <v>217128</v>
          </cell>
          <cell r="H837">
            <v>337324.71</v>
          </cell>
          <cell r="I837" t="str">
            <v>D</v>
          </cell>
        </row>
        <row r="838">
          <cell r="A838" t="str">
            <v>56.01.25.01</v>
          </cell>
          <cell r="B838" t="str">
            <v>-</v>
          </cell>
          <cell r="C838" t="str">
            <v>Aluguel de Veiculos Leves/Utilit</v>
          </cell>
          <cell r="D838">
            <v>257736.59</v>
          </cell>
          <cell r="E838" t="str">
            <v>D</v>
          </cell>
          <cell r="F838">
            <v>295128</v>
          </cell>
          <cell r="G838">
            <v>217128</v>
          </cell>
          <cell r="H838">
            <v>335736.59</v>
          </cell>
          <cell r="I838" t="str">
            <v>D</v>
          </cell>
        </row>
        <row r="840">
          <cell r="A840" t="str">
            <v>-----------</v>
          </cell>
          <cell r="B840" t="str">
            <v>--</v>
          </cell>
          <cell r="C840" t="str">
            <v>-------------------------------------------------------------------</v>
          </cell>
          <cell r="D840" t="str">
            <v>-------------------</v>
          </cell>
          <cell r="E840" t="str">
            <v>-</v>
          </cell>
          <cell r="F840" t="str">
            <v>-------------------</v>
          </cell>
          <cell r="G840" t="e">
            <v>#NAME?</v>
          </cell>
          <cell r="H840" t="str">
            <v>07AB - 1.00.01.068</v>
          </cell>
        </row>
        <row r="841">
          <cell r="A841" t="str">
            <v>_x000C_----------</v>
          </cell>
          <cell r="B841" t="str">
            <v>--</v>
          </cell>
          <cell r="C841" t="str">
            <v>-------------------------------------------------------------------</v>
          </cell>
          <cell r="D841" t="str">
            <v>-------------------</v>
          </cell>
          <cell r="E841" t="str">
            <v>-</v>
          </cell>
          <cell r="F841" t="str">
            <v>-------------------</v>
          </cell>
          <cell r="G841" t="str">
            <v>-------------------</v>
          </cell>
          <cell r="H841" t="str">
            <v>------ Página:</v>
          </cell>
          <cell r="I841">
            <v>1</v>
          </cell>
        </row>
        <row r="842">
          <cell r="A842" t="str">
            <v>Urucum Mine</v>
          </cell>
          <cell r="B842" t="str">
            <v>ra</v>
          </cell>
          <cell r="C842" t="str">
            <v>ção S.A</v>
          </cell>
          <cell r="H842" t="str">
            <v>Balancete</v>
          </cell>
        </row>
        <row r="843">
          <cell r="A843" t="str">
            <v>Período: 01</v>
          </cell>
          <cell r="B843" t="str">
            <v>/0</v>
          </cell>
          <cell r="C843" t="str">
            <v>6/2008 A 30/06/2008 -----------------------------------------------</v>
          </cell>
          <cell r="D843" t="str">
            <v>-------------------</v>
          </cell>
          <cell r="E843" t="str">
            <v>-</v>
          </cell>
          <cell r="F843" t="str">
            <v>-------------------</v>
          </cell>
          <cell r="G843" t="str">
            <v>-------------------</v>
          </cell>
          <cell r="H843" t="str">
            <v>02/07/2008 - 18:2</v>
          </cell>
          <cell r="I843">
            <v>4</v>
          </cell>
        </row>
        <row r="845">
          <cell r="A845" t="str">
            <v>Título</v>
          </cell>
          <cell r="D845" t="str">
            <v>Saldo Inicial</v>
          </cell>
          <cell r="F845" t="str">
            <v>Débito</v>
          </cell>
          <cell r="G845" t="str">
            <v>Crédito</v>
          </cell>
          <cell r="H845" t="str">
            <v>Saldo Final</v>
          </cell>
        </row>
        <row r="846">
          <cell r="A846" t="str">
            <v>-----------</v>
          </cell>
          <cell r="B846" t="str">
            <v>--</v>
          </cell>
          <cell r="C846" t="str">
            <v>-------------------------------------------------------------------</v>
          </cell>
          <cell r="D846" t="str">
            <v>-----------------</v>
          </cell>
          <cell r="F846" t="str">
            <v>------------------</v>
          </cell>
          <cell r="G846" t="str">
            <v>------------------</v>
          </cell>
          <cell r="H846" t="str">
            <v>-----------------</v>
          </cell>
        </row>
        <row r="847">
          <cell r="A847" t="str">
            <v>56.01.25.03</v>
          </cell>
          <cell r="B847" t="str">
            <v>-</v>
          </cell>
          <cell r="C847" t="str">
            <v>Aluguel de Outros Veiculos</v>
          </cell>
          <cell r="D847">
            <v>0</v>
          </cell>
          <cell r="F847">
            <v>1588.12</v>
          </cell>
          <cell r="G847">
            <v>0</v>
          </cell>
          <cell r="H847">
            <v>1588.12</v>
          </cell>
          <cell r="I847" t="str">
            <v>D</v>
          </cell>
        </row>
        <row r="848">
          <cell r="A848" t="str">
            <v>56.01.30.00</v>
          </cell>
          <cell r="B848" t="str">
            <v>-</v>
          </cell>
          <cell r="C848" t="str">
            <v>Aluguel de Equipamentos</v>
          </cell>
          <cell r="D848">
            <v>1871823.46</v>
          </cell>
          <cell r="E848" t="str">
            <v>D</v>
          </cell>
          <cell r="F848">
            <v>1170921.23</v>
          </cell>
          <cell r="G848">
            <v>545447.79</v>
          </cell>
          <cell r="H848">
            <v>2497296.9</v>
          </cell>
          <cell r="I848" t="str">
            <v>D</v>
          </cell>
        </row>
        <row r="849">
          <cell r="A849" t="str">
            <v>56.01.30.01</v>
          </cell>
          <cell r="B849" t="str">
            <v>-</v>
          </cell>
          <cell r="C849" t="str">
            <v>Alug.Trator/Pa Mec/Escav/Motoniv.</v>
          </cell>
          <cell r="D849">
            <v>522998.78</v>
          </cell>
          <cell r="E849" t="str">
            <v>D</v>
          </cell>
          <cell r="F849">
            <v>305219.74</v>
          </cell>
          <cell r="G849">
            <v>146913.49</v>
          </cell>
          <cell r="H849">
            <v>681305.03</v>
          </cell>
          <cell r="I849" t="str">
            <v>D</v>
          </cell>
        </row>
        <row r="850">
          <cell r="A850" t="str">
            <v>56.01.30.03</v>
          </cell>
          <cell r="B850" t="str">
            <v>-</v>
          </cell>
          <cell r="C850" t="str">
            <v>Aluguel Outros Equipamentos</v>
          </cell>
          <cell r="D850">
            <v>1348824.68</v>
          </cell>
          <cell r="E850" t="str">
            <v>D</v>
          </cell>
          <cell r="F850">
            <v>865701.49</v>
          </cell>
          <cell r="G850">
            <v>398534.3</v>
          </cell>
          <cell r="H850">
            <v>1815991.87</v>
          </cell>
          <cell r="I850" t="str">
            <v>D</v>
          </cell>
        </row>
        <row r="851">
          <cell r="A851" t="str">
            <v>56.01.35.00</v>
          </cell>
          <cell r="B851" t="str">
            <v>-</v>
          </cell>
          <cell r="C851" t="str">
            <v>Aluguel de Outros Bens Moveis</v>
          </cell>
          <cell r="D851">
            <v>2606.3000000000002</v>
          </cell>
          <cell r="E851" t="str">
            <v>D</v>
          </cell>
          <cell r="F851">
            <v>2624.8</v>
          </cell>
          <cell r="G851">
            <v>0</v>
          </cell>
          <cell r="H851">
            <v>5231.1000000000004</v>
          </cell>
          <cell r="I851" t="str">
            <v>D</v>
          </cell>
        </row>
        <row r="852">
          <cell r="A852" t="str">
            <v>56.01.35.06</v>
          </cell>
          <cell r="B852" t="str">
            <v>-</v>
          </cell>
          <cell r="C852" t="str">
            <v>Aluguel de Outros Bens Moveis</v>
          </cell>
          <cell r="D852">
            <v>2606.3000000000002</v>
          </cell>
          <cell r="E852" t="str">
            <v>D</v>
          </cell>
          <cell r="F852">
            <v>2624.8</v>
          </cell>
          <cell r="G852">
            <v>0</v>
          </cell>
          <cell r="H852">
            <v>5231.1000000000004</v>
          </cell>
          <cell r="I852" t="str">
            <v>D</v>
          </cell>
        </row>
        <row r="853">
          <cell r="A853" t="str">
            <v>56.01.50.00</v>
          </cell>
          <cell r="B853" t="str">
            <v>-</v>
          </cell>
          <cell r="C853" t="str">
            <v>Arrendamento de Instalacoes</v>
          </cell>
          <cell r="D853">
            <v>761250</v>
          </cell>
          <cell r="E853" t="str">
            <v>D</v>
          </cell>
          <cell r="F853">
            <v>183250</v>
          </cell>
          <cell r="G853">
            <v>37000</v>
          </cell>
          <cell r="H853">
            <v>907500</v>
          </cell>
          <cell r="I853" t="str">
            <v>D</v>
          </cell>
        </row>
        <row r="854">
          <cell r="A854" t="str">
            <v>56.01.50.02</v>
          </cell>
          <cell r="B854" t="str">
            <v>-</v>
          </cell>
          <cell r="C854" t="str">
            <v>Arrendamento de Instalações - Corumba</v>
          </cell>
          <cell r="D854">
            <v>761250</v>
          </cell>
          <cell r="E854" t="str">
            <v>D</v>
          </cell>
          <cell r="F854">
            <v>183250</v>
          </cell>
          <cell r="G854">
            <v>37000</v>
          </cell>
          <cell r="H854">
            <v>907500</v>
          </cell>
          <cell r="I854" t="str">
            <v>D</v>
          </cell>
        </row>
        <row r="855">
          <cell r="A855" t="str">
            <v>56.02.00.00</v>
          </cell>
          <cell r="B855" t="str">
            <v>-</v>
          </cell>
          <cell r="C855" t="str">
            <v>Locacoes / Servicos Publicos</v>
          </cell>
          <cell r="D855">
            <v>5491520.5700000003</v>
          </cell>
          <cell r="E855" t="str">
            <v>D</v>
          </cell>
          <cell r="F855">
            <v>989949.21</v>
          </cell>
          <cell r="G855">
            <v>74269.08</v>
          </cell>
          <cell r="H855">
            <v>6407200.7000000002</v>
          </cell>
          <cell r="I855" t="str">
            <v>D</v>
          </cell>
        </row>
        <row r="856">
          <cell r="A856" t="str">
            <v>56.02.01.00</v>
          </cell>
          <cell r="B856" t="str">
            <v>-</v>
          </cell>
          <cell r="C856" t="str">
            <v>Energia Eletrica</v>
          </cell>
          <cell r="D856">
            <v>5283649.62</v>
          </cell>
          <cell r="E856" t="str">
            <v>D</v>
          </cell>
          <cell r="F856">
            <v>971738.39</v>
          </cell>
          <cell r="G856">
            <v>70216.42</v>
          </cell>
          <cell r="H856">
            <v>6185171.5899999999</v>
          </cell>
          <cell r="I856" t="str">
            <v>D</v>
          </cell>
        </row>
        <row r="857">
          <cell r="A857" t="str">
            <v>56.02.01.01</v>
          </cell>
          <cell r="B857" t="str">
            <v>-</v>
          </cell>
          <cell r="C857" t="str">
            <v>Energia Eletrica - Demanda</v>
          </cell>
          <cell r="D857">
            <v>611666.49</v>
          </cell>
          <cell r="E857" t="str">
            <v>D</v>
          </cell>
          <cell r="F857">
            <v>209532.4</v>
          </cell>
          <cell r="G857">
            <v>70196.070000000007</v>
          </cell>
          <cell r="H857">
            <v>751002.82</v>
          </cell>
          <cell r="I857" t="str">
            <v>D</v>
          </cell>
        </row>
        <row r="858">
          <cell r="A858" t="str">
            <v>56.02.01.02</v>
          </cell>
          <cell r="B858" t="str">
            <v>-</v>
          </cell>
          <cell r="C858" t="str">
            <v>Energia Eletrica - Consumo</v>
          </cell>
          <cell r="D858">
            <v>4671983.13</v>
          </cell>
          <cell r="E858" t="str">
            <v>D</v>
          </cell>
          <cell r="F858">
            <v>762205.99</v>
          </cell>
          <cell r="G858">
            <v>20.350000000000001</v>
          </cell>
          <cell r="H858">
            <v>5434168.7699999996</v>
          </cell>
          <cell r="I858" t="str">
            <v>D</v>
          </cell>
        </row>
        <row r="859">
          <cell r="A859" t="str">
            <v>56.02.10.00</v>
          </cell>
          <cell r="B859" t="str">
            <v>-</v>
          </cell>
          <cell r="C859" t="str">
            <v>Agua e Esgoto</v>
          </cell>
          <cell r="D859">
            <v>26372.78</v>
          </cell>
          <cell r="E859" t="str">
            <v>D</v>
          </cell>
          <cell r="F859">
            <v>1487.24</v>
          </cell>
          <cell r="G859">
            <v>0</v>
          </cell>
          <cell r="H859">
            <v>27860.02</v>
          </cell>
          <cell r="I859" t="str">
            <v>D</v>
          </cell>
        </row>
        <row r="860">
          <cell r="A860" t="str">
            <v>56.02.10.01</v>
          </cell>
          <cell r="B860" t="str">
            <v>-</v>
          </cell>
          <cell r="C860" t="str">
            <v>Agua e Esgoto</v>
          </cell>
          <cell r="D860">
            <v>26372.78</v>
          </cell>
          <cell r="E860" t="str">
            <v>D</v>
          </cell>
          <cell r="F860">
            <v>1487.24</v>
          </cell>
          <cell r="G860">
            <v>0</v>
          </cell>
          <cell r="H860">
            <v>27860.02</v>
          </cell>
          <cell r="I860" t="str">
            <v>D</v>
          </cell>
        </row>
        <row r="861">
          <cell r="A861" t="str">
            <v>56.02.20.00</v>
          </cell>
          <cell r="B861" t="str">
            <v>-</v>
          </cell>
          <cell r="C861" t="str">
            <v>Comunicacoes</v>
          </cell>
          <cell r="D861">
            <v>181498.17</v>
          </cell>
          <cell r="E861" t="str">
            <v>D</v>
          </cell>
          <cell r="F861">
            <v>16723.580000000002</v>
          </cell>
          <cell r="G861">
            <v>4052.66</v>
          </cell>
          <cell r="H861">
            <v>194169.09</v>
          </cell>
          <cell r="I861" t="str">
            <v>D</v>
          </cell>
        </row>
        <row r="862">
          <cell r="A862" t="str">
            <v>56.02.20.01</v>
          </cell>
          <cell r="B862" t="str">
            <v>-</v>
          </cell>
          <cell r="C862" t="str">
            <v>Telefone e Fax</v>
          </cell>
          <cell r="D862">
            <v>167004.75</v>
          </cell>
          <cell r="E862" t="str">
            <v>D</v>
          </cell>
          <cell r="F862">
            <v>9512.7199999999993</v>
          </cell>
          <cell r="G862">
            <v>1152.6600000000001</v>
          </cell>
          <cell r="H862">
            <v>175364.81</v>
          </cell>
          <cell r="I862" t="str">
            <v>D</v>
          </cell>
        </row>
        <row r="863">
          <cell r="A863" t="str">
            <v>56.02.20.02</v>
          </cell>
          <cell r="B863" t="str">
            <v>-</v>
          </cell>
          <cell r="C863" t="str">
            <v>Telefax/Canal Comunicacao</v>
          </cell>
          <cell r="D863">
            <v>68.23</v>
          </cell>
          <cell r="E863" t="str">
            <v>D</v>
          </cell>
          <cell r="F863">
            <v>0</v>
          </cell>
          <cell r="G863">
            <v>0</v>
          </cell>
          <cell r="H863">
            <v>68.23</v>
          </cell>
          <cell r="I863" t="str">
            <v>D</v>
          </cell>
        </row>
        <row r="864">
          <cell r="A864" t="str">
            <v>56.02.20.03</v>
          </cell>
          <cell r="B864" t="str">
            <v>-</v>
          </cell>
          <cell r="C864" t="str">
            <v>Correios/Malotes</v>
          </cell>
          <cell r="D864">
            <v>14376.87</v>
          </cell>
          <cell r="E864" t="str">
            <v>D</v>
          </cell>
          <cell r="F864">
            <v>7210.86</v>
          </cell>
          <cell r="G864">
            <v>2900</v>
          </cell>
          <cell r="H864">
            <v>18687.73</v>
          </cell>
          <cell r="I864" t="str">
            <v>D</v>
          </cell>
        </row>
        <row r="865">
          <cell r="A865" t="str">
            <v>56.02.20.06</v>
          </cell>
          <cell r="B865" t="str">
            <v>-</v>
          </cell>
          <cell r="C865" t="str">
            <v>Outros Servicos de Comunicacao</v>
          </cell>
          <cell r="D865">
            <v>48.32</v>
          </cell>
          <cell r="E865" t="str">
            <v>D</v>
          </cell>
          <cell r="F865">
            <v>0</v>
          </cell>
          <cell r="G865">
            <v>0</v>
          </cell>
          <cell r="H865">
            <v>48.32</v>
          </cell>
          <cell r="I865" t="str">
            <v>D</v>
          </cell>
        </row>
        <row r="866">
          <cell r="A866" t="str">
            <v>57.00.00.00</v>
          </cell>
          <cell r="B866" t="str">
            <v>-</v>
          </cell>
          <cell r="C866" t="str">
            <v>Servicos Contratados</v>
          </cell>
          <cell r="D866">
            <v>6163401.3499999996</v>
          </cell>
          <cell r="E866" t="str">
            <v>D</v>
          </cell>
          <cell r="F866">
            <v>3021583.61</v>
          </cell>
          <cell r="G866">
            <v>1470185.43</v>
          </cell>
          <cell r="H866">
            <v>7714799.5300000003</v>
          </cell>
          <cell r="I866" t="str">
            <v>D</v>
          </cell>
        </row>
        <row r="867">
          <cell r="A867" t="str">
            <v>57.01.00.00</v>
          </cell>
          <cell r="B867" t="str">
            <v>-</v>
          </cell>
          <cell r="C867" t="str">
            <v>Servicos Contratados</v>
          </cell>
          <cell r="D867">
            <v>6163401.3499999996</v>
          </cell>
          <cell r="E867" t="str">
            <v>D</v>
          </cell>
          <cell r="F867">
            <v>3021583.61</v>
          </cell>
          <cell r="G867">
            <v>1470185.43</v>
          </cell>
          <cell r="H867">
            <v>7714799.5300000003</v>
          </cell>
          <cell r="I867" t="str">
            <v>D</v>
          </cell>
        </row>
        <row r="868">
          <cell r="A868" t="str">
            <v>57.01.01.00</v>
          </cell>
          <cell r="B868" t="str">
            <v>-</v>
          </cell>
          <cell r="C868" t="str">
            <v>Empreitada a Preco Global</v>
          </cell>
          <cell r="D868">
            <v>872647.96</v>
          </cell>
          <cell r="E868" t="str">
            <v>D</v>
          </cell>
          <cell r="F868">
            <v>271095.13</v>
          </cell>
          <cell r="G868">
            <v>145759.31</v>
          </cell>
          <cell r="H868">
            <v>997983.78</v>
          </cell>
          <cell r="I868" t="str">
            <v>D</v>
          </cell>
        </row>
        <row r="869">
          <cell r="A869" t="str">
            <v>57.01.01.01</v>
          </cell>
          <cell r="B869" t="str">
            <v>-</v>
          </cell>
          <cell r="C869" t="str">
            <v>Empreitada a Preco Global</v>
          </cell>
          <cell r="D869">
            <v>872647.96</v>
          </cell>
          <cell r="E869" t="str">
            <v>D</v>
          </cell>
          <cell r="F869">
            <v>271095.13</v>
          </cell>
          <cell r="G869">
            <v>145759.31</v>
          </cell>
          <cell r="H869">
            <v>997983.78</v>
          </cell>
          <cell r="I869" t="str">
            <v>D</v>
          </cell>
        </row>
        <row r="870">
          <cell r="A870" t="str">
            <v>57.01.05.00</v>
          </cell>
          <cell r="B870" t="str">
            <v>-</v>
          </cell>
          <cell r="C870" t="str">
            <v>Empreitada a Preco Unitario</v>
          </cell>
          <cell r="D870">
            <v>198735.49</v>
          </cell>
          <cell r="E870" t="str">
            <v>D</v>
          </cell>
          <cell r="F870">
            <v>48858.239999999998</v>
          </cell>
          <cell r="G870">
            <v>63607.12</v>
          </cell>
          <cell r="H870">
            <v>183986.61</v>
          </cell>
          <cell r="I870" t="str">
            <v>D</v>
          </cell>
        </row>
        <row r="871">
          <cell r="A871" t="str">
            <v>57.01.05.01</v>
          </cell>
          <cell r="B871" t="str">
            <v>-</v>
          </cell>
          <cell r="C871" t="str">
            <v>Empreitada a Preco Unitario</v>
          </cell>
          <cell r="D871">
            <v>198735.49</v>
          </cell>
          <cell r="E871" t="str">
            <v>D</v>
          </cell>
          <cell r="F871">
            <v>48858.239999999998</v>
          </cell>
          <cell r="G871">
            <v>63607.12</v>
          </cell>
          <cell r="H871">
            <v>183986.61</v>
          </cell>
          <cell r="I871" t="str">
            <v>D</v>
          </cell>
        </row>
        <row r="872">
          <cell r="A872" t="str">
            <v>57.01.35.00</v>
          </cell>
          <cell r="B872" t="str">
            <v>-</v>
          </cell>
          <cell r="C872" t="str">
            <v>Auditoria Externa</v>
          </cell>
          <cell r="D872">
            <v>4219.8599999999997</v>
          </cell>
          <cell r="E872" t="str">
            <v>D</v>
          </cell>
          <cell r="F872">
            <v>0</v>
          </cell>
          <cell r="G872">
            <v>0</v>
          </cell>
          <cell r="H872">
            <v>4219.8599999999997</v>
          </cell>
          <cell r="I872" t="str">
            <v>D</v>
          </cell>
        </row>
        <row r="873">
          <cell r="A873" t="str">
            <v>57.01.35.01</v>
          </cell>
          <cell r="B873" t="str">
            <v>-</v>
          </cell>
          <cell r="C873" t="str">
            <v>Auditoria Externa</v>
          </cell>
          <cell r="D873">
            <v>4219.8599999999997</v>
          </cell>
          <cell r="E873" t="str">
            <v>D</v>
          </cell>
          <cell r="F873">
            <v>0</v>
          </cell>
          <cell r="G873">
            <v>0</v>
          </cell>
          <cell r="H873">
            <v>4219.8599999999997</v>
          </cell>
          <cell r="I873" t="str">
            <v>D</v>
          </cell>
        </row>
        <row r="874">
          <cell r="A874" t="str">
            <v>57.01.55.00</v>
          </cell>
          <cell r="B874" t="str">
            <v>-</v>
          </cell>
          <cell r="C874" t="str">
            <v>Extr/Benef/Movim de Minerio</v>
          </cell>
          <cell r="D874">
            <v>544018.78</v>
          </cell>
          <cell r="E874" t="str">
            <v>D</v>
          </cell>
          <cell r="F874">
            <v>563304.68999999994</v>
          </cell>
          <cell r="G874">
            <v>232066.44</v>
          </cell>
          <cell r="H874">
            <v>875257.03</v>
          </cell>
          <cell r="I874" t="str">
            <v>D</v>
          </cell>
        </row>
        <row r="875">
          <cell r="A875" t="str">
            <v>57.01.55.01</v>
          </cell>
          <cell r="B875" t="str">
            <v>-</v>
          </cell>
          <cell r="C875" t="str">
            <v>Transporte Mang Mina-Pera</v>
          </cell>
          <cell r="D875">
            <v>544018.78</v>
          </cell>
          <cell r="E875" t="str">
            <v>D</v>
          </cell>
          <cell r="F875">
            <v>563304.68999999994</v>
          </cell>
          <cell r="G875">
            <v>232066.44</v>
          </cell>
          <cell r="H875">
            <v>875257.03</v>
          </cell>
          <cell r="I875" t="str">
            <v>D</v>
          </cell>
        </row>
        <row r="876">
          <cell r="A876" t="str">
            <v>57.01.59.00</v>
          </cell>
          <cell r="B876" t="str">
            <v>-</v>
          </cell>
          <cell r="C876" t="str">
            <v>Servico Auxiliar Contratado</v>
          </cell>
          <cell r="D876">
            <v>2078817.49</v>
          </cell>
          <cell r="E876" t="str">
            <v>D</v>
          </cell>
          <cell r="F876">
            <v>1169047.2</v>
          </cell>
          <cell r="G876">
            <v>528747.01</v>
          </cell>
          <cell r="H876">
            <v>2719117.68</v>
          </cell>
          <cell r="I876" t="str">
            <v>D</v>
          </cell>
        </row>
        <row r="877">
          <cell r="A877" t="str">
            <v>57.01.59.01</v>
          </cell>
          <cell r="B877" t="str">
            <v>-</v>
          </cell>
          <cell r="C877" t="str">
            <v>Apoio a Mineracao</v>
          </cell>
          <cell r="D877">
            <v>1210485.1200000001</v>
          </cell>
          <cell r="E877" t="str">
            <v>D</v>
          </cell>
          <cell r="F877">
            <v>695020.36</v>
          </cell>
          <cell r="G877">
            <v>295619.37</v>
          </cell>
          <cell r="H877">
            <v>1609886.11</v>
          </cell>
          <cell r="I877" t="str">
            <v>D</v>
          </cell>
        </row>
        <row r="878">
          <cell r="A878" t="str">
            <v>57.01.59.05</v>
          </cell>
          <cell r="B878" t="str">
            <v>-</v>
          </cell>
          <cell r="C878" t="str">
            <v>Apoio a Movimentacao Interna</v>
          </cell>
          <cell r="D878">
            <v>779437.14</v>
          </cell>
          <cell r="E878" t="str">
            <v>D</v>
          </cell>
          <cell r="F878">
            <v>344086.4</v>
          </cell>
          <cell r="G878">
            <v>172356.3</v>
          </cell>
          <cell r="H878">
            <v>951167.24</v>
          </cell>
          <cell r="I878" t="str">
            <v>D</v>
          </cell>
        </row>
        <row r="879">
          <cell r="A879" t="str">
            <v>57.01.59.06</v>
          </cell>
          <cell r="B879" t="str">
            <v>-</v>
          </cell>
          <cell r="C879" t="str">
            <v>Apoio a Conservacao e Limpeza</v>
          </cell>
          <cell r="D879">
            <v>35904.870000000003</v>
          </cell>
          <cell r="E879" t="str">
            <v>D</v>
          </cell>
          <cell r="F879">
            <v>74330.52</v>
          </cell>
          <cell r="G879">
            <v>37165.26</v>
          </cell>
          <cell r="H879">
            <v>73070.13</v>
          </cell>
          <cell r="I879" t="str">
            <v>D</v>
          </cell>
        </row>
        <row r="880">
          <cell r="A880" t="str">
            <v>57.01.59.10</v>
          </cell>
          <cell r="B880" t="str">
            <v>-</v>
          </cell>
          <cell r="C880" t="str">
            <v>Apoio a Operacao</v>
          </cell>
          <cell r="D880">
            <v>52990.36</v>
          </cell>
          <cell r="E880" t="str">
            <v>D</v>
          </cell>
          <cell r="F880">
            <v>55609.919999999998</v>
          </cell>
          <cell r="G880">
            <v>23606.080000000002</v>
          </cell>
          <cell r="H880">
            <v>84994.2</v>
          </cell>
          <cell r="I880" t="str">
            <v>D</v>
          </cell>
        </row>
        <row r="881">
          <cell r="A881" t="str">
            <v>57.01.71.00</v>
          </cell>
          <cell r="B881" t="str">
            <v>-</v>
          </cell>
          <cell r="C881" t="str">
            <v>Outros Servicos Operacionais</v>
          </cell>
          <cell r="D881">
            <v>580.79999999999995</v>
          </cell>
          <cell r="E881" t="str">
            <v>D</v>
          </cell>
          <cell r="F881">
            <v>0</v>
          </cell>
          <cell r="G881">
            <v>0</v>
          </cell>
          <cell r="H881">
            <v>580.79999999999995</v>
          </cell>
          <cell r="I881" t="str">
            <v>D</v>
          </cell>
        </row>
        <row r="882">
          <cell r="A882" t="str">
            <v>57.01.71.02</v>
          </cell>
          <cell r="B882" t="str">
            <v>-</v>
          </cell>
          <cell r="C882" t="str">
            <v>Serv.Oper.de Equip/Veic. Pesados</v>
          </cell>
          <cell r="D882">
            <v>580.79999999999995</v>
          </cell>
          <cell r="E882" t="str">
            <v>D</v>
          </cell>
          <cell r="F882">
            <v>0</v>
          </cell>
          <cell r="G882">
            <v>0</v>
          </cell>
          <cell r="H882">
            <v>580.79999999999995</v>
          </cell>
          <cell r="I882" t="str">
            <v>D</v>
          </cell>
        </row>
        <row r="883">
          <cell r="A883" t="str">
            <v>57.01.72.00</v>
          </cell>
          <cell r="B883" t="str">
            <v>-</v>
          </cell>
          <cell r="C883" t="str">
            <v>Limpeza/Conserv de Instalacoes</v>
          </cell>
          <cell r="D883">
            <v>255511.06</v>
          </cell>
          <cell r="E883" t="str">
            <v>D</v>
          </cell>
          <cell r="F883">
            <v>112766.96</v>
          </cell>
          <cell r="G883">
            <v>50826.55</v>
          </cell>
          <cell r="H883">
            <v>317451.46999999997</v>
          </cell>
          <cell r="I883" t="str">
            <v>D</v>
          </cell>
        </row>
        <row r="884">
          <cell r="A884" t="str">
            <v>57.01.72.01</v>
          </cell>
          <cell r="B884" t="str">
            <v>-</v>
          </cell>
          <cell r="C884" t="str">
            <v>Limp/Cons Predios/Dependencias</v>
          </cell>
          <cell r="D884">
            <v>87237.82</v>
          </cell>
          <cell r="E884" t="str">
            <v>D</v>
          </cell>
          <cell r="F884">
            <v>0</v>
          </cell>
          <cell r="G884">
            <v>0</v>
          </cell>
          <cell r="H884">
            <v>87237.82</v>
          </cell>
          <cell r="I884" t="str">
            <v>D</v>
          </cell>
        </row>
        <row r="885">
          <cell r="A885" t="str">
            <v>57.01.72.02</v>
          </cell>
          <cell r="B885" t="str">
            <v>-</v>
          </cell>
          <cell r="C885" t="str">
            <v>Limp/Man.Civil Instal/Via Acesso</v>
          </cell>
          <cell r="D885">
            <v>121617.68</v>
          </cell>
          <cell r="E885" t="str">
            <v>D</v>
          </cell>
          <cell r="F885">
            <v>108056.09</v>
          </cell>
          <cell r="G885">
            <v>45000</v>
          </cell>
          <cell r="H885">
            <v>184673.77</v>
          </cell>
          <cell r="I885" t="str">
            <v>D</v>
          </cell>
        </row>
        <row r="886">
          <cell r="A886" t="str">
            <v>57.01.72.07</v>
          </cell>
          <cell r="B886" t="str">
            <v>-</v>
          </cell>
          <cell r="C886" t="str">
            <v>Limp./Desass.Barragens</v>
          </cell>
          <cell r="D886">
            <v>104.69</v>
          </cell>
          <cell r="E886" t="str">
            <v>D</v>
          </cell>
          <cell r="F886">
            <v>0</v>
          </cell>
          <cell r="G886">
            <v>0</v>
          </cell>
          <cell r="H886">
            <v>104.69</v>
          </cell>
          <cell r="I886" t="str">
            <v>D</v>
          </cell>
        </row>
        <row r="887">
          <cell r="A887" t="str">
            <v>57.01.72.11</v>
          </cell>
          <cell r="B887" t="str">
            <v>-</v>
          </cell>
          <cell r="C887" t="str">
            <v>Limp/Cons.Jard/Talude/Area Verde</v>
          </cell>
          <cell r="D887">
            <v>769</v>
          </cell>
          <cell r="E887" t="str">
            <v>D</v>
          </cell>
          <cell r="F887">
            <v>0</v>
          </cell>
          <cell r="G887">
            <v>0</v>
          </cell>
          <cell r="H887">
            <v>769</v>
          </cell>
          <cell r="I887" t="str">
            <v>D</v>
          </cell>
        </row>
        <row r="888">
          <cell r="A888" t="str">
            <v>57.01.72.16</v>
          </cell>
          <cell r="B888" t="str">
            <v>-</v>
          </cell>
          <cell r="C888" t="str">
            <v>Limp/Conserv de Instalac-Outros</v>
          </cell>
          <cell r="D888">
            <v>45781.87</v>
          </cell>
          <cell r="E888" t="str">
            <v>D</v>
          </cell>
          <cell r="F888">
            <v>4710.87</v>
          </cell>
          <cell r="G888">
            <v>5826.55</v>
          </cell>
          <cell r="H888">
            <v>44666.19</v>
          </cell>
          <cell r="I888" t="str">
            <v>D</v>
          </cell>
        </row>
        <row r="889">
          <cell r="A889" t="str">
            <v>57.01.73.00</v>
          </cell>
          <cell r="B889" t="str">
            <v>-</v>
          </cell>
          <cell r="C889" t="str">
            <v>Manutencao e Reparo de Veiculo</v>
          </cell>
          <cell r="D889">
            <v>7165.46</v>
          </cell>
          <cell r="E889" t="str">
            <v>D</v>
          </cell>
          <cell r="F889">
            <v>464.82</v>
          </cell>
          <cell r="G889">
            <v>0</v>
          </cell>
          <cell r="H889">
            <v>7630.28</v>
          </cell>
          <cell r="I889" t="str">
            <v>D</v>
          </cell>
        </row>
        <row r="890">
          <cell r="A890" t="str">
            <v>57.01.73.01</v>
          </cell>
          <cell r="B890" t="str">
            <v>-</v>
          </cell>
          <cell r="C890" t="str">
            <v>Manut.e Reparo Veic. Rodoviarios</v>
          </cell>
          <cell r="D890">
            <v>7165.46</v>
          </cell>
          <cell r="E890" t="str">
            <v>D</v>
          </cell>
          <cell r="F890">
            <v>464.82</v>
          </cell>
          <cell r="G890">
            <v>0</v>
          </cell>
          <cell r="H890">
            <v>7630.28</v>
          </cell>
          <cell r="I890" t="str">
            <v>D</v>
          </cell>
        </row>
        <row r="891">
          <cell r="A891" t="str">
            <v>57.01.75.00</v>
          </cell>
          <cell r="B891" t="str">
            <v>-</v>
          </cell>
          <cell r="C891" t="str">
            <v>Manut/Rep Maquinas e Equipament</v>
          </cell>
          <cell r="D891">
            <v>329642.53999999998</v>
          </cell>
          <cell r="E891" t="str">
            <v>D</v>
          </cell>
          <cell r="F891">
            <v>87790.35</v>
          </cell>
          <cell r="G891">
            <v>81733.960000000006</v>
          </cell>
          <cell r="H891">
            <v>335698.93</v>
          </cell>
          <cell r="I891" t="str">
            <v>D</v>
          </cell>
        </row>
        <row r="892">
          <cell r="A892" t="str">
            <v>57.01.75.01</v>
          </cell>
          <cell r="B892" t="str">
            <v>-</v>
          </cell>
          <cell r="C892" t="str">
            <v>Calibrac e Aferic de Equipament</v>
          </cell>
          <cell r="D892">
            <v>12930.96</v>
          </cell>
          <cell r="E892" t="str">
            <v>D</v>
          </cell>
          <cell r="F892">
            <v>4310.62</v>
          </cell>
          <cell r="G892">
            <v>0</v>
          </cell>
          <cell r="H892">
            <v>17241.580000000002</v>
          </cell>
          <cell r="I892" t="str">
            <v>D</v>
          </cell>
        </row>
        <row r="893">
          <cell r="A893" t="str">
            <v>57.01.75.02</v>
          </cell>
          <cell r="B893" t="str">
            <v>-</v>
          </cell>
          <cell r="C893" t="str">
            <v>Manut de Maquinas e Equipament</v>
          </cell>
          <cell r="D893">
            <v>84264.4</v>
          </cell>
          <cell r="E893" t="str">
            <v>D</v>
          </cell>
          <cell r="F893">
            <v>8500</v>
          </cell>
          <cell r="G893">
            <v>23000</v>
          </cell>
          <cell r="H893">
            <v>69764.399999999994</v>
          </cell>
          <cell r="I893" t="str">
            <v>D</v>
          </cell>
        </row>
        <row r="894">
          <cell r="A894" t="str">
            <v>57.01.75.03</v>
          </cell>
          <cell r="B894" t="str">
            <v>-</v>
          </cell>
          <cell r="C894" t="str">
            <v>Manutencao Eletrica</v>
          </cell>
          <cell r="D894">
            <v>18181.150000000001</v>
          </cell>
          <cell r="E894" t="str">
            <v>D</v>
          </cell>
          <cell r="F894">
            <v>12814</v>
          </cell>
          <cell r="G894">
            <v>12814</v>
          </cell>
          <cell r="H894">
            <v>18181.150000000001</v>
          </cell>
          <cell r="I894" t="str">
            <v>D</v>
          </cell>
        </row>
        <row r="895">
          <cell r="A895" t="str">
            <v>57.01.75.05</v>
          </cell>
          <cell r="B895" t="str">
            <v>-</v>
          </cell>
          <cell r="C895" t="str">
            <v>Manutencao Predial</v>
          </cell>
          <cell r="D895">
            <v>937</v>
          </cell>
          <cell r="E895" t="str">
            <v>D</v>
          </cell>
          <cell r="F895">
            <v>0</v>
          </cell>
          <cell r="G895">
            <v>0</v>
          </cell>
          <cell r="H895">
            <v>937</v>
          </cell>
          <cell r="I895" t="str">
            <v>D</v>
          </cell>
        </row>
        <row r="896">
          <cell r="A896" t="str">
            <v>57.01.75.10</v>
          </cell>
          <cell r="B896" t="str">
            <v>-</v>
          </cell>
          <cell r="C896" t="str">
            <v>Manut. Motores e Bombas</v>
          </cell>
          <cell r="D896">
            <v>115628.36</v>
          </cell>
          <cell r="E896" t="str">
            <v>D</v>
          </cell>
          <cell r="F896">
            <v>24641.33</v>
          </cell>
          <cell r="G896">
            <v>8500</v>
          </cell>
          <cell r="H896">
            <v>131769.69</v>
          </cell>
          <cell r="I896" t="str">
            <v>D</v>
          </cell>
        </row>
        <row r="897">
          <cell r="A897" t="str">
            <v>57.01.75.12</v>
          </cell>
          <cell r="B897" t="str">
            <v>-</v>
          </cell>
          <cell r="C897" t="str">
            <v>Manutencao Reparo Cilindros</v>
          </cell>
          <cell r="D897">
            <v>22045.89</v>
          </cell>
          <cell r="E897" t="str">
            <v>D</v>
          </cell>
          <cell r="F897">
            <v>0</v>
          </cell>
          <cell r="G897">
            <v>0</v>
          </cell>
          <cell r="H897">
            <v>22045.89</v>
          </cell>
          <cell r="I897" t="str">
            <v>D</v>
          </cell>
        </row>
        <row r="898">
          <cell r="A898" t="str">
            <v>57.01.75.14</v>
          </cell>
          <cell r="B898" t="str">
            <v>-</v>
          </cell>
          <cell r="C898" t="str">
            <v>Isolamento Termico</v>
          </cell>
          <cell r="D898">
            <v>143.22</v>
          </cell>
          <cell r="E898" t="str">
            <v>D</v>
          </cell>
          <cell r="F898">
            <v>0</v>
          </cell>
          <cell r="G898">
            <v>0</v>
          </cell>
          <cell r="H898">
            <v>143.22</v>
          </cell>
          <cell r="I898" t="str">
            <v>D</v>
          </cell>
        </row>
        <row r="899">
          <cell r="A899" t="str">
            <v>57.01.75.15</v>
          </cell>
          <cell r="B899" t="str">
            <v>-</v>
          </cell>
          <cell r="C899" t="str">
            <v>Man/Rep Maq. e Equipament-Outros</v>
          </cell>
          <cell r="D899">
            <v>75511.56</v>
          </cell>
          <cell r="E899" t="str">
            <v>D</v>
          </cell>
          <cell r="F899">
            <v>37524.400000000001</v>
          </cell>
          <cell r="G899">
            <v>37419.96</v>
          </cell>
          <cell r="H899">
            <v>75616</v>
          </cell>
          <cell r="I899" t="str">
            <v>D</v>
          </cell>
        </row>
        <row r="900">
          <cell r="A900" t="str">
            <v>57.01.77.00</v>
          </cell>
          <cell r="B900" t="str">
            <v>-</v>
          </cell>
          <cell r="C900" t="str">
            <v>Outros Servs Conserv/Manutencao</v>
          </cell>
          <cell r="D900">
            <v>207656.95999999999</v>
          </cell>
          <cell r="E900" t="str">
            <v>D</v>
          </cell>
          <cell r="F900">
            <v>75015.55</v>
          </cell>
          <cell r="G900">
            <v>50900</v>
          </cell>
          <cell r="H900">
            <v>231772.51</v>
          </cell>
          <cell r="I900" t="str">
            <v>D</v>
          </cell>
        </row>
        <row r="901">
          <cell r="A901" t="str">
            <v>57.01.77.01</v>
          </cell>
          <cell r="B901" t="str">
            <v>-</v>
          </cell>
          <cell r="C901" t="str">
            <v>Serv.Conserv./Manut.Pneus</v>
          </cell>
          <cell r="D901">
            <v>86570.08</v>
          </cell>
          <cell r="E901" t="str">
            <v>D</v>
          </cell>
          <cell r="F901">
            <v>25172.04</v>
          </cell>
          <cell r="G901">
            <v>25200</v>
          </cell>
          <cell r="H901">
            <v>86542.12</v>
          </cell>
          <cell r="I901" t="str">
            <v>D</v>
          </cell>
        </row>
        <row r="902">
          <cell r="A902" t="str">
            <v>57.01.77.06</v>
          </cell>
          <cell r="B902" t="str">
            <v>-</v>
          </cell>
          <cell r="C902" t="str">
            <v>Man. Equip Segur/Comb Incendio</v>
          </cell>
          <cell r="D902">
            <v>7140</v>
          </cell>
          <cell r="E902" t="str">
            <v>D</v>
          </cell>
          <cell r="F902">
            <v>1420</v>
          </cell>
          <cell r="G902">
            <v>0</v>
          </cell>
          <cell r="H902">
            <v>8560</v>
          </cell>
          <cell r="I902" t="str">
            <v>D</v>
          </cell>
        </row>
        <row r="903">
          <cell r="A903" t="str">
            <v>57.01.77.07</v>
          </cell>
          <cell r="B903" t="str">
            <v>-</v>
          </cell>
          <cell r="C903" t="str">
            <v>Manut Apar/Centrais Refrigeracao</v>
          </cell>
          <cell r="D903">
            <v>72551.88</v>
          </cell>
          <cell r="E903" t="str">
            <v>D</v>
          </cell>
          <cell r="F903">
            <v>47435.51</v>
          </cell>
          <cell r="G903">
            <v>25500</v>
          </cell>
          <cell r="H903">
            <v>94487.39</v>
          </cell>
          <cell r="I903" t="str">
            <v>D</v>
          </cell>
        </row>
        <row r="904">
          <cell r="A904" t="str">
            <v>57.01.77.10</v>
          </cell>
          <cell r="B904" t="str">
            <v>-</v>
          </cell>
          <cell r="C904" t="str">
            <v>Outros Servs Conserv/Manut</v>
          </cell>
          <cell r="D904">
            <v>41395</v>
          </cell>
          <cell r="E904" t="str">
            <v>D</v>
          </cell>
          <cell r="F904">
            <v>988</v>
          </cell>
          <cell r="G904">
            <v>200</v>
          </cell>
          <cell r="H904">
            <v>42183</v>
          </cell>
          <cell r="I904" t="str">
            <v>D</v>
          </cell>
        </row>
        <row r="905">
          <cell r="A905" t="str">
            <v>57.01.79.00</v>
          </cell>
          <cell r="B905" t="str">
            <v>-</v>
          </cell>
          <cell r="C905" t="str">
            <v>Locomocao Transp Sede/Residenc</v>
          </cell>
          <cell r="D905">
            <v>559818.69999999995</v>
          </cell>
          <cell r="E905" t="str">
            <v>D</v>
          </cell>
          <cell r="F905">
            <v>250930.71</v>
          </cell>
          <cell r="G905">
            <v>125000</v>
          </cell>
          <cell r="H905">
            <v>685749.41</v>
          </cell>
          <cell r="I905" t="str">
            <v>D</v>
          </cell>
        </row>
        <row r="906">
          <cell r="A906" t="str">
            <v>57.01.79.01</v>
          </cell>
          <cell r="B906" t="str">
            <v>-</v>
          </cell>
          <cell r="C906" t="str">
            <v>Locomocao Transp Sede/Residenc</v>
          </cell>
          <cell r="D906">
            <v>559818.69999999995</v>
          </cell>
          <cell r="E906" t="str">
            <v>D</v>
          </cell>
          <cell r="F906">
            <v>250930.71</v>
          </cell>
          <cell r="G906">
            <v>125000</v>
          </cell>
          <cell r="H906">
            <v>685749.41</v>
          </cell>
          <cell r="I906" t="str">
            <v>D</v>
          </cell>
        </row>
        <row r="907">
          <cell r="A907" t="str">
            <v>57.01.80.00</v>
          </cell>
          <cell r="B907" t="str">
            <v>-</v>
          </cell>
          <cell r="C907" t="str">
            <v>Treinamento Externo</v>
          </cell>
          <cell r="D907">
            <v>14406.35</v>
          </cell>
          <cell r="E907" t="str">
            <v>D</v>
          </cell>
          <cell r="F907">
            <v>3950</v>
          </cell>
          <cell r="G907">
            <v>0</v>
          </cell>
          <cell r="H907">
            <v>18356.349999999999</v>
          </cell>
          <cell r="I907" t="str">
            <v>D</v>
          </cell>
        </row>
        <row r="908">
          <cell r="A908" t="str">
            <v>57.01.80.01</v>
          </cell>
          <cell r="B908" t="str">
            <v>-</v>
          </cell>
          <cell r="C908" t="str">
            <v>Treinamento no Pais</v>
          </cell>
          <cell r="D908">
            <v>14406.35</v>
          </cell>
          <cell r="E908" t="str">
            <v>D</v>
          </cell>
          <cell r="F908">
            <v>3950</v>
          </cell>
          <cell r="G908">
            <v>0</v>
          </cell>
          <cell r="H908">
            <v>18356.349999999999</v>
          </cell>
          <cell r="I908" t="str">
            <v>D</v>
          </cell>
        </row>
        <row r="909">
          <cell r="A909" t="str">
            <v>57.01.81.00</v>
          </cell>
          <cell r="B909" t="str">
            <v>-</v>
          </cell>
          <cell r="C909" t="str">
            <v>Alimentacao</v>
          </cell>
          <cell r="D909">
            <v>330902.3</v>
          </cell>
          <cell r="E909" t="str">
            <v>D</v>
          </cell>
          <cell r="F909">
            <v>201910.95</v>
          </cell>
          <cell r="G909">
            <v>107701.44</v>
          </cell>
          <cell r="H909">
            <v>425111.81</v>
          </cell>
          <cell r="I909" t="str">
            <v>D</v>
          </cell>
        </row>
        <row r="910">
          <cell r="A910" t="str">
            <v>57.01.81.01</v>
          </cell>
          <cell r="B910" t="str">
            <v>-</v>
          </cell>
          <cell r="C910" t="str">
            <v>Alimentacao</v>
          </cell>
          <cell r="D910">
            <v>330902.3</v>
          </cell>
          <cell r="E910" t="str">
            <v>D</v>
          </cell>
          <cell r="F910">
            <v>201910.95</v>
          </cell>
          <cell r="G910">
            <v>107701.44</v>
          </cell>
          <cell r="H910">
            <v>425111.81</v>
          </cell>
          <cell r="I910" t="str">
            <v>D</v>
          </cell>
        </row>
        <row r="911">
          <cell r="A911" t="str">
            <v>57.01.82.00</v>
          </cell>
          <cell r="B911" t="str">
            <v>-</v>
          </cell>
          <cell r="C911" t="str">
            <v>Assist Medica Odontologica</v>
          </cell>
          <cell r="D911">
            <v>64972.38</v>
          </cell>
          <cell r="E911" t="str">
            <v>D</v>
          </cell>
          <cell r="F911">
            <v>0</v>
          </cell>
          <cell r="G911">
            <v>0</v>
          </cell>
          <cell r="H911">
            <v>64972.38</v>
          </cell>
          <cell r="I911" t="str">
            <v>D</v>
          </cell>
        </row>
        <row r="912">
          <cell r="A912" t="str">
            <v>57.01.82.04</v>
          </cell>
          <cell r="B912" t="str">
            <v>-</v>
          </cell>
          <cell r="C912" t="str">
            <v>Assist Medica Odontolog-Outros</v>
          </cell>
          <cell r="D912">
            <v>64972.38</v>
          </cell>
          <cell r="E912" t="str">
            <v>D</v>
          </cell>
          <cell r="F912">
            <v>0</v>
          </cell>
          <cell r="G912">
            <v>0</v>
          </cell>
          <cell r="H912">
            <v>64972.38</v>
          </cell>
          <cell r="I912" t="str">
            <v>D</v>
          </cell>
        </row>
        <row r="913">
          <cell r="A913" t="str">
            <v>57.01.83.00</v>
          </cell>
          <cell r="B913" t="str">
            <v>-</v>
          </cell>
          <cell r="C913" t="str">
            <v>Servicos Diversos</v>
          </cell>
          <cell r="D913">
            <v>0</v>
          </cell>
          <cell r="F913">
            <v>2935.3</v>
          </cell>
          <cell r="G913">
            <v>0</v>
          </cell>
          <cell r="H913">
            <v>2935.3</v>
          </cell>
          <cell r="I913" t="str">
            <v>D</v>
          </cell>
        </row>
        <row r="914">
          <cell r="A914" t="str">
            <v>57.01.83.01</v>
          </cell>
          <cell r="B914" t="str">
            <v>-</v>
          </cell>
          <cell r="C914" t="str">
            <v>Inspec/Vistoria/Classif Material</v>
          </cell>
          <cell r="D914">
            <v>0</v>
          </cell>
          <cell r="F914">
            <v>2935.3</v>
          </cell>
          <cell r="G914">
            <v>0</v>
          </cell>
          <cell r="H914">
            <v>2935.3</v>
          </cell>
          <cell r="I914" t="str">
            <v>D</v>
          </cell>
        </row>
        <row r="915">
          <cell r="A915" t="str">
            <v>57.01.85.00</v>
          </cell>
          <cell r="B915" t="str">
            <v>-</v>
          </cell>
          <cell r="C915" t="str">
            <v>Vigilancia e Seguranca</v>
          </cell>
          <cell r="D915">
            <v>222405.97</v>
          </cell>
          <cell r="E915" t="str">
            <v>D</v>
          </cell>
          <cell r="F915">
            <v>44544.58</v>
          </cell>
          <cell r="G915">
            <v>0</v>
          </cell>
          <cell r="H915">
            <v>266950.55</v>
          </cell>
          <cell r="I915" t="str">
            <v>D</v>
          </cell>
        </row>
        <row r="916">
          <cell r="A916" t="str">
            <v>57.01.85.01</v>
          </cell>
          <cell r="B916" t="str">
            <v>-</v>
          </cell>
          <cell r="C916" t="str">
            <v>Vigilancia e Seguranca</v>
          </cell>
          <cell r="D916">
            <v>222405.97</v>
          </cell>
          <cell r="E916" t="str">
            <v>D</v>
          </cell>
          <cell r="F916">
            <v>44544.58</v>
          </cell>
          <cell r="G916">
            <v>0</v>
          </cell>
          <cell r="H916">
            <v>266950.55</v>
          </cell>
          <cell r="I916" t="str">
            <v>D</v>
          </cell>
        </row>
        <row r="917">
          <cell r="A917" t="str">
            <v>57.01.87.00</v>
          </cell>
          <cell r="B917" t="str">
            <v>-</v>
          </cell>
          <cell r="C917" t="str">
            <v>Suporte e Manut de Informatica</v>
          </cell>
          <cell r="D917">
            <v>25807.24</v>
          </cell>
          <cell r="E917" t="str">
            <v>D</v>
          </cell>
          <cell r="F917">
            <v>0</v>
          </cell>
          <cell r="G917">
            <v>0</v>
          </cell>
          <cell r="H917">
            <v>25807.24</v>
          </cell>
          <cell r="I917" t="str">
            <v>D</v>
          </cell>
        </row>
        <row r="918">
          <cell r="A918" t="str">
            <v>57.01.87.01</v>
          </cell>
          <cell r="B918" t="str">
            <v>-</v>
          </cell>
          <cell r="C918" t="str">
            <v>Suporte e Manut de Informatica</v>
          </cell>
          <cell r="D918">
            <v>25807.24</v>
          </cell>
          <cell r="E918" t="str">
            <v>D</v>
          </cell>
          <cell r="F918">
            <v>0</v>
          </cell>
          <cell r="G918">
            <v>0</v>
          </cell>
          <cell r="H918">
            <v>25807.24</v>
          </cell>
          <cell r="I918" t="str">
            <v>D</v>
          </cell>
        </row>
        <row r="919">
          <cell r="A919" t="str">
            <v>57.01.89.00</v>
          </cell>
          <cell r="B919" t="str">
            <v>-</v>
          </cell>
          <cell r="C919" t="str">
            <v>Outros Servicos</v>
          </cell>
          <cell r="D919">
            <v>446092.01</v>
          </cell>
          <cell r="E919" t="str">
            <v>D</v>
          </cell>
          <cell r="F919">
            <v>188969.13</v>
          </cell>
          <cell r="G919">
            <v>83843.600000000006</v>
          </cell>
          <cell r="H919">
            <v>551217.54</v>
          </cell>
          <cell r="I919" t="str">
            <v>D</v>
          </cell>
        </row>
        <row r="920">
          <cell r="A920" t="str">
            <v>57.01.89.01</v>
          </cell>
          <cell r="B920" t="str">
            <v>-</v>
          </cell>
          <cell r="C920" t="str">
            <v>Serv.Graficos/Encadernacao</v>
          </cell>
          <cell r="D920">
            <v>970.27</v>
          </cell>
          <cell r="E920" t="str">
            <v>D</v>
          </cell>
          <cell r="F920">
            <v>1224.5999999999999</v>
          </cell>
          <cell r="G920">
            <v>0</v>
          </cell>
          <cell r="H920">
            <v>2194.87</v>
          </cell>
          <cell r="I920" t="str">
            <v>D</v>
          </cell>
        </row>
        <row r="921">
          <cell r="A921" t="str">
            <v>57.01.89.02</v>
          </cell>
          <cell r="B921" t="str">
            <v>-</v>
          </cell>
          <cell r="C921" t="str">
            <v>Confec.Chave/Carimb/Rep.Fechad</v>
          </cell>
          <cell r="D921">
            <v>1136</v>
          </cell>
          <cell r="E921" t="str">
            <v>D</v>
          </cell>
          <cell r="F921">
            <v>680</v>
          </cell>
          <cell r="G921">
            <v>350</v>
          </cell>
          <cell r="H921">
            <v>1466</v>
          </cell>
          <cell r="I921" t="str">
            <v>D</v>
          </cell>
        </row>
        <row r="922">
          <cell r="A922" t="str">
            <v>57.01.89.03</v>
          </cell>
          <cell r="B922" t="str">
            <v>-</v>
          </cell>
          <cell r="C922" t="str">
            <v>Serv. Lavanderia</v>
          </cell>
          <cell r="D922">
            <v>1215</v>
          </cell>
          <cell r="E922" t="str">
            <v>D</v>
          </cell>
          <cell r="F922">
            <v>482.3</v>
          </cell>
          <cell r="G922">
            <v>0</v>
          </cell>
          <cell r="H922">
            <v>1697.3</v>
          </cell>
          <cell r="I922" t="str">
            <v>D</v>
          </cell>
        </row>
        <row r="924">
          <cell r="A924" t="str">
            <v>-----------</v>
          </cell>
          <cell r="B924" t="str">
            <v>--</v>
          </cell>
          <cell r="C924" t="str">
            <v>-------------------------------------------------------------------</v>
          </cell>
          <cell r="D924" t="str">
            <v>-------------------</v>
          </cell>
          <cell r="E924" t="str">
            <v>-</v>
          </cell>
          <cell r="F924" t="str">
            <v>-------------------</v>
          </cell>
          <cell r="G924" t="e">
            <v>#NAME?</v>
          </cell>
          <cell r="H924" t="str">
            <v>07AB - 1.00.01.068</v>
          </cell>
        </row>
        <row r="925">
          <cell r="A925" t="str">
            <v>_x000C_----------</v>
          </cell>
          <cell r="B925" t="str">
            <v>--</v>
          </cell>
          <cell r="C925" t="str">
            <v>-------------------------------------------------------------------</v>
          </cell>
          <cell r="D925" t="str">
            <v>-------------------</v>
          </cell>
          <cell r="E925" t="str">
            <v>-</v>
          </cell>
          <cell r="F925" t="str">
            <v>-------------------</v>
          </cell>
          <cell r="G925" t="str">
            <v>-------------------</v>
          </cell>
          <cell r="H925" t="str">
            <v>------ Página:</v>
          </cell>
          <cell r="I925">
            <v>1</v>
          </cell>
        </row>
        <row r="926">
          <cell r="A926" t="str">
            <v>Urucum Mine</v>
          </cell>
          <cell r="B926" t="str">
            <v>ra</v>
          </cell>
          <cell r="C926" t="str">
            <v>ção S.A</v>
          </cell>
          <cell r="H926" t="str">
            <v>Balancete</v>
          </cell>
        </row>
        <row r="927">
          <cell r="A927" t="str">
            <v>Período: 01</v>
          </cell>
          <cell r="B927" t="str">
            <v>/0</v>
          </cell>
          <cell r="C927" t="str">
            <v>6/2008 A 30/06/2008 -----------------------------------------------</v>
          </cell>
          <cell r="D927" t="str">
            <v>-------------------</v>
          </cell>
          <cell r="E927" t="str">
            <v>-</v>
          </cell>
          <cell r="F927" t="str">
            <v>-------------------</v>
          </cell>
          <cell r="G927" t="str">
            <v>-------------------</v>
          </cell>
          <cell r="H927" t="str">
            <v>02/07/2008 - 18:2</v>
          </cell>
          <cell r="I927">
            <v>4</v>
          </cell>
        </row>
        <row r="929">
          <cell r="A929" t="str">
            <v>Título</v>
          </cell>
          <cell r="D929" t="str">
            <v>Saldo Inicial</v>
          </cell>
          <cell r="F929" t="str">
            <v>Débito</v>
          </cell>
          <cell r="G929" t="str">
            <v>Crédito</v>
          </cell>
          <cell r="H929" t="str">
            <v>Saldo Final</v>
          </cell>
        </row>
        <row r="930">
          <cell r="A930" t="str">
            <v>-----------</v>
          </cell>
          <cell r="B930" t="str">
            <v>--</v>
          </cell>
          <cell r="C930" t="str">
            <v>-------------------------------------------------------------------</v>
          </cell>
          <cell r="D930" t="str">
            <v>-----------------</v>
          </cell>
          <cell r="F930" t="str">
            <v>------------------</v>
          </cell>
          <cell r="G930" t="str">
            <v>------------------</v>
          </cell>
          <cell r="H930" t="str">
            <v>-----------------</v>
          </cell>
        </row>
        <row r="931">
          <cell r="A931" t="str">
            <v>57.01.89.06</v>
          </cell>
          <cell r="B931" t="str">
            <v>-</v>
          </cell>
          <cell r="C931" t="str">
            <v>Serv. de Traducao</v>
          </cell>
          <cell r="D931">
            <v>0</v>
          </cell>
          <cell r="F931">
            <v>281.75</v>
          </cell>
          <cell r="G931">
            <v>0</v>
          </cell>
          <cell r="H931">
            <v>281.75</v>
          </cell>
          <cell r="I931" t="str">
            <v>D</v>
          </cell>
        </row>
        <row r="932">
          <cell r="A932" t="str">
            <v>57.01.89.07</v>
          </cell>
          <cell r="B932" t="str">
            <v>-</v>
          </cell>
          <cell r="C932" t="str">
            <v>Confec.Placas/Quadros/Molduras</v>
          </cell>
          <cell r="D932">
            <v>19855.080000000002</v>
          </cell>
          <cell r="E932" t="str">
            <v>D</v>
          </cell>
          <cell r="F932">
            <v>9890.75</v>
          </cell>
          <cell r="G932">
            <v>0</v>
          </cell>
          <cell r="H932">
            <v>29745.83</v>
          </cell>
          <cell r="I932" t="str">
            <v>D</v>
          </cell>
        </row>
        <row r="933">
          <cell r="A933" t="str">
            <v>57.01.89.10</v>
          </cell>
          <cell r="B933" t="str">
            <v>-</v>
          </cell>
          <cell r="C933" t="str">
            <v>Serv. Administrativos/Apoio</v>
          </cell>
          <cell r="D933">
            <v>1510.8</v>
          </cell>
          <cell r="E933" t="str">
            <v>D</v>
          </cell>
          <cell r="F933">
            <v>482.3</v>
          </cell>
          <cell r="G933">
            <v>804.6</v>
          </cell>
          <cell r="H933">
            <v>1188.5</v>
          </cell>
          <cell r="I933" t="str">
            <v>D</v>
          </cell>
        </row>
        <row r="934">
          <cell r="A934" t="str">
            <v>57.01.89.25</v>
          </cell>
          <cell r="B934" t="str">
            <v>-</v>
          </cell>
          <cell r="C934" t="str">
            <v>Serv.Prestados por Coligadas</v>
          </cell>
          <cell r="D934">
            <v>119882</v>
          </cell>
          <cell r="E934" t="str">
            <v>D</v>
          </cell>
          <cell r="F934">
            <v>70952.97</v>
          </cell>
          <cell r="G934">
            <v>25689</v>
          </cell>
          <cell r="H934">
            <v>165145.97</v>
          </cell>
          <cell r="I934" t="str">
            <v>D</v>
          </cell>
        </row>
        <row r="935">
          <cell r="A935" t="str">
            <v>57.01.89.28</v>
          </cell>
          <cell r="B935" t="str">
            <v>-</v>
          </cell>
          <cell r="C935" t="str">
            <v>Diversos Informatica</v>
          </cell>
          <cell r="D935">
            <v>2649.71</v>
          </cell>
          <cell r="E935" t="str">
            <v>D</v>
          </cell>
          <cell r="F935">
            <v>0</v>
          </cell>
          <cell r="G935">
            <v>0</v>
          </cell>
          <cell r="H935">
            <v>2649.71</v>
          </cell>
          <cell r="I935" t="str">
            <v>D</v>
          </cell>
        </row>
        <row r="936">
          <cell r="A936" t="str">
            <v>57.01.89.32</v>
          </cell>
          <cell r="B936" t="str">
            <v>-</v>
          </cell>
          <cell r="C936" t="str">
            <v>Analise Quimica</v>
          </cell>
          <cell r="D936">
            <v>6376.4</v>
          </cell>
          <cell r="E936" t="str">
            <v>D</v>
          </cell>
          <cell r="F936">
            <v>0</v>
          </cell>
          <cell r="G936">
            <v>0</v>
          </cell>
          <cell r="H936">
            <v>6376.4</v>
          </cell>
          <cell r="I936" t="str">
            <v>D</v>
          </cell>
        </row>
        <row r="937">
          <cell r="A937" t="str">
            <v>57.01.89.36</v>
          </cell>
          <cell r="B937" t="str">
            <v>-</v>
          </cell>
          <cell r="C937" t="str">
            <v>Servicos Diversos</v>
          </cell>
          <cell r="D937">
            <v>292496.75</v>
          </cell>
          <cell r="E937" t="str">
            <v>D</v>
          </cell>
          <cell r="F937">
            <v>104974.46</v>
          </cell>
          <cell r="G937">
            <v>57000</v>
          </cell>
          <cell r="H937">
            <v>340471.21</v>
          </cell>
          <cell r="I937" t="str">
            <v>D</v>
          </cell>
        </row>
        <row r="938">
          <cell r="A938" t="str">
            <v>58.00.00.00</v>
          </cell>
          <cell r="B938" t="str">
            <v>-</v>
          </cell>
          <cell r="C938" t="str">
            <v>Gastos Gerais</v>
          </cell>
          <cell r="D938">
            <v>3263345.62</v>
          </cell>
          <cell r="E938" t="str">
            <v>D</v>
          </cell>
          <cell r="F938">
            <v>895049.94</v>
          </cell>
          <cell r="G938">
            <v>111404.61</v>
          </cell>
          <cell r="H938">
            <v>4046990.95</v>
          </cell>
          <cell r="I938" t="str">
            <v>D</v>
          </cell>
        </row>
        <row r="939">
          <cell r="A939" t="str">
            <v>58.01.00.00</v>
          </cell>
          <cell r="B939" t="str">
            <v>-</v>
          </cell>
          <cell r="C939" t="str">
            <v>Gastos Gerais</v>
          </cell>
          <cell r="D939">
            <v>3263345.62</v>
          </cell>
          <cell r="E939" t="str">
            <v>D</v>
          </cell>
          <cell r="F939">
            <v>895049.94</v>
          </cell>
          <cell r="G939">
            <v>111404.61</v>
          </cell>
          <cell r="H939">
            <v>4046990.95</v>
          </cell>
          <cell r="I939" t="str">
            <v>D</v>
          </cell>
        </row>
        <row r="940">
          <cell r="A940" t="str">
            <v>58.01.01.00</v>
          </cell>
          <cell r="B940" t="str">
            <v>-</v>
          </cell>
          <cell r="C940" t="str">
            <v>Gastos de Viagem</v>
          </cell>
          <cell r="D940">
            <v>2254.2399999999998</v>
          </cell>
          <cell r="E940" t="str">
            <v>D</v>
          </cell>
          <cell r="F940">
            <v>1332.46</v>
          </cell>
          <cell r="G940">
            <v>0</v>
          </cell>
          <cell r="H940">
            <v>3586.7</v>
          </cell>
          <cell r="I940" t="str">
            <v>D</v>
          </cell>
        </row>
        <row r="941">
          <cell r="A941" t="str">
            <v>58.01.01.01</v>
          </cell>
          <cell r="B941" t="str">
            <v>-</v>
          </cell>
          <cell r="C941" t="str">
            <v>Diarias de Viagens no Pais</v>
          </cell>
          <cell r="D941">
            <v>2254.2399999999998</v>
          </cell>
          <cell r="E941" t="str">
            <v>D</v>
          </cell>
          <cell r="F941">
            <v>1332.46</v>
          </cell>
          <cell r="G941">
            <v>0</v>
          </cell>
          <cell r="H941">
            <v>3586.7</v>
          </cell>
          <cell r="I941" t="str">
            <v>D</v>
          </cell>
        </row>
        <row r="942">
          <cell r="A942" t="str">
            <v>58.01.10.00</v>
          </cell>
          <cell r="B942" t="str">
            <v>-</v>
          </cell>
          <cell r="C942" t="str">
            <v>Despesas de Viagem no Pais</v>
          </cell>
          <cell r="D942">
            <v>227999.05</v>
          </cell>
          <cell r="E942" t="str">
            <v>D</v>
          </cell>
          <cell r="F942">
            <v>52813.15</v>
          </cell>
          <cell r="G942">
            <v>0</v>
          </cell>
          <cell r="H942">
            <v>280812.2</v>
          </cell>
          <cell r="I942" t="str">
            <v>D</v>
          </cell>
        </row>
        <row r="943">
          <cell r="A943" t="str">
            <v>58.01.10.01</v>
          </cell>
          <cell r="B943" t="str">
            <v>-</v>
          </cell>
          <cell r="C943" t="str">
            <v>Despesas de Viagem no Pais</v>
          </cell>
          <cell r="D943">
            <v>227999.05</v>
          </cell>
          <cell r="E943" t="str">
            <v>D</v>
          </cell>
          <cell r="F943">
            <v>52813.15</v>
          </cell>
          <cell r="G943">
            <v>0</v>
          </cell>
          <cell r="H943">
            <v>280812.2</v>
          </cell>
          <cell r="I943" t="str">
            <v>D</v>
          </cell>
        </row>
        <row r="944">
          <cell r="A944" t="str">
            <v>58.01.20.00</v>
          </cell>
          <cell r="B944" t="str">
            <v>-</v>
          </cell>
          <cell r="C944" t="str">
            <v>Desp de Viagem no Pais-Hospedagem</v>
          </cell>
          <cell r="D944">
            <v>84244.09</v>
          </cell>
          <cell r="E944" t="str">
            <v>D</v>
          </cell>
          <cell r="F944">
            <v>14807.66</v>
          </cell>
          <cell r="G944">
            <v>0</v>
          </cell>
          <cell r="H944">
            <v>99051.75</v>
          </cell>
          <cell r="I944" t="str">
            <v>D</v>
          </cell>
        </row>
        <row r="945">
          <cell r="A945" t="str">
            <v>58.01.20.01</v>
          </cell>
          <cell r="B945" t="str">
            <v>-</v>
          </cell>
          <cell r="C945" t="str">
            <v>Desp de Viagem no Pais-Hospedagem</v>
          </cell>
          <cell r="D945">
            <v>84244.09</v>
          </cell>
          <cell r="E945" t="str">
            <v>D</v>
          </cell>
          <cell r="F945">
            <v>14807.66</v>
          </cell>
          <cell r="G945">
            <v>0</v>
          </cell>
          <cell r="H945">
            <v>99051.75</v>
          </cell>
          <cell r="I945" t="str">
            <v>D</v>
          </cell>
        </row>
        <row r="946">
          <cell r="A946" t="str">
            <v>58.01.22.00</v>
          </cell>
          <cell r="B946" t="str">
            <v>-</v>
          </cell>
          <cell r="C946" t="str">
            <v>Despesas com Veiculos</v>
          </cell>
          <cell r="D946">
            <v>2028.67</v>
          </cell>
          <cell r="E946" t="str">
            <v>D</v>
          </cell>
          <cell r="F946">
            <v>0</v>
          </cell>
          <cell r="G946">
            <v>0</v>
          </cell>
          <cell r="H946">
            <v>2028.67</v>
          </cell>
          <cell r="I946" t="str">
            <v>D</v>
          </cell>
        </row>
        <row r="947">
          <cell r="A947" t="str">
            <v>58.01.22.01</v>
          </cell>
          <cell r="B947" t="str">
            <v>-</v>
          </cell>
          <cell r="C947" t="str">
            <v>Despesas com Veiculos</v>
          </cell>
          <cell r="D947">
            <v>2028.67</v>
          </cell>
          <cell r="E947" t="str">
            <v>D</v>
          </cell>
          <cell r="F947">
            <v>0</v>
          </cell>
          <cell r="G947">
            <v>0</v>
          </cell>
          <cell r="H947">
            <v>2028.67</v>
          </cell>
          <cell r="I947" t="str">
            <v>D</v>
          </cell>
        </row>
        <row r="948">
          <cell r="A948" t="str">
            <v>58.01.25.00</v>
          </cell>
          <cell r="B948" t="str">
            <v>-</v>
          </cell>
          <cell r="C948" t="str">
            <v>Divulgacao e Publicidade</v>
          </cell>
          <cell r="D948">
            <v>24281.79</v>
          </cell>
          <cell r="E948" t="str">
            <v>D</v>
          </cell>
          <cell r="F948">
            <v>75423.33</v>
          </cell>
          <cell r="G948">
            <v>0</v>
          </cell>
          <cell r="H948">
            <v>99705.12</v>
          </cell>
          <cell r="I948" t="str">
            <v>D</v>
          </cell>
        </row>
        <row r="949">
          <cell r="A949" t="str">
            <v>58.01.25.01</v>
          </cell>
          <cell r="B949" t="str">
            <v>-</v>
          </cell>
          <cell r="C949" t="str">
            <v>Filmes/Videos/Fotos</v>
          </cell>
          <cell r="D949">
            <v>800</v>
          </cell>
          <cell r="E949" t="str">
            <v>D</v>
          </cell>
          <cell r="F949">
            <v>9200</v>
          </cell>
          <cell r="G949">
            <v>0</v>
          </cell>
          <cell r="H949">
            <v>10000</v>
          </cell>
          <cell r="I949" t="str">
            <v>D</v>
          </cell>
        </row>
        <row r="950">
          <cell r="A950" t="str">
            <v>58.01.25.02</v>
          </cell>
          <cell r="B950" t="str">
            <v>-</v>
          </cell>
          <cell r="C950" t="str">
            <v>Folhetos/Folders</v>
          </cell>
          <cell r="D950">
            <v>1700.59</v>
          </cell>
          <cell r="E950" t="str">
            <v>D</v>
          </cell>
          <cell r="F950">
            <v>954.5</v>
          </cell>
          <cell r="G950">
            <v>0</v>
          </cell>
          <cell r="H950">
            <v>2655.09</v>
          </cell>
          <cell r="I950" t="str">
            <v>D</v>
          </cell>
        </row>
        <row r="951">
          <cell r="A951" t="str">
            <v>58.01.25.05</v>
          </cell>
          <cell r="B951" t="str">
            <v>-</v>
          </cell>
          <cell r="C951" t="str">
            <v>Divulgacao</v>
          </cell>
          <cell r="D951">
            <v>331.2</v>
          </cell>
          <cell r="E951" t="str">
            <v>D</v>
          </cell>
          <cell r="F951">
            <v>30430.58</v>
          </cell>
          <cell r="G951">
            <v>0</v>
          </cell>
          <cell r="H951">
            <v>30761.78</v>
          </cell>
          <cell r="I951" t="str">
            <v>D</v>
          </cell>
        </row>
        <row r="952">
          <cell r="A952" t="str">
            <v>58.01.25.06</v>
          </cell>
          <cell r="B952" t="str">
            <v>-</v>
          </cell>
          <cell r="C952" t="str">
            <v>Publicidade</v>
          </cell>
          <cell r="D952">
            <v>0</v>
          </cell>
          <cell r="F952">
            <v>34838.25</v>
          </cell>
          <cell r="G952">
            <v>0</v>
          </cell>
          <cell r="H952">
            <v>34838.25</v>
          </cell>
          <cell r="I952" t="str">
            <v>D</v>
          </cell>
        </row>
        <row r="953">
          <cell r="A953" t="str">
            <v>58.01.25.07</v>
          </cell>
          <cell r="B953" t="str">
            <v>-</v>
          </cell>
          <cell r="C953" t="str">
            <v>Co-Patrocinio</v>
          </cell>
          <cell r="D953">
            <v>21450</v>
          </cell>
          <cell r="E953" t="str">
            <v>D</v>
          </cell>
          <cell r="F953">
            <v>0</v>
          </cell>
          <cell r="G953">
            <v>0</v>
          </cell>
          <cell r="H953">
            <v>21450</v>
          </cell>
          <cell r="I953" t="str">
            <v>D</v>
          </cell>
        </row>
        <row r="954">
          <cell r="A954" t="str">
            <v>58.01.30.00</v>
          </cell>
          <cell r="B954" t="str">
            <v>-</v>
          </cell>
          <cell r="C954" t="str">
            <v>Recepcao Hosp e Repr Social</v>
          </cell>
          <cell r="D954">
            <v>4280.3500000000004</v>
          </cell>
          <cell r="E954" t="str">
            <v>D</v>
          </cell>
          <cell r="F954">
            <v>3253.56</v>
          </cell>
          <cell r="G954">
            <v>0</v>
          </cell>
          <cell r="H954">
            <v>7533.91</v>
          </cell>
          <cell r="I954" t="str">
            <v>D</v>
          </cell>
        </row>
        <row r="955">
          <cell r="A955" t="str">
            <v>58.01.30.02</v>
          </cell>
          <cell r="B955" t="str">
            <v>-</v>
          </cell>
          <cell r="C955" t="str">
            <v>Hospedagem</v>
          </cell>
          <cell r="D955">
            <v>157.35</v>
          </cell>
          <cell r="E955" t="str">
            <v>D</v>
          </cell>
          <cell r="F955">
            <v>0</v>
          </cell>
          <cell r="G955">
            <v>0</v>
          </cell>
          <cell r="H955">
            <v>157.35</v>
          </cell>
          <cell r="I955" t="str">
            <v>D</v>
          </cell>
        </row>
        <row r="956">
          <cell r="A956" t="str">
            <v>58.01.30.03</v>
          </cell>
          <cell r="B956" t="str">
            <v>-</v>
          </cell>
          <cell r="C956" t="str">
            <v>Brindes</v>
          </cell>
          <cell r="D956">
            <v>3473</v>
          </cell>
          <cell r="E956" t="str">
            <v>D</v>
          </cell>
          <cell r="F956">
            <v>3253.56</v>
          </cell>
          <cell r="G956">
            <v>0</v>
          </cell>
          <cell r="H956">
            <v>6726.56</v>
          </cell>
          <cell r="I956" t="str">
            <v>D</v>
          </cell>
        </row>
        <row r="957">
          <cell r="A957" t="str">
            <v>58.01.30.04</v>
          </cell>
          <cell r="B957" t="str">
            <v>-</v>
          </cell>
          <cell r="C957" t="str">
            <v>Outros Gast.Recep/Hosp/Repr Social</v>
          </cell>
          <cell r="D957">
            <v>650</v>
          </cell>
          <cell r="E957" t="str">
            <v>D</v>
          </cell>
          <cell r="F957">
            <v>0</v>
          </cell>
          <cell r="G957">
            <v>0</v>
          </cell>
          <cell r="H957">
            <v>650</v>
          </cell>
          <cell r="I957" t="str">
            <v>D</v>
          </cell>
        </row>
        <row r="958">
          <cell r="A958" t="str">
            <v>58.01.45.00</v>
          </cell>
          <cell r="B958" t="str">
            <v>-</v>
          </cell>
          <cell r="C958" t="str">
            <v>Seguros</v>
          </cell>
          <cell r="D958">
            <v>143190.68</v>
          </cell>
          <cell r="E958" t="str">
            <v>D</v>
          </cell>
          <cell r="F958">
            <v>16857.14</v>
          </cell>
          <cell r="G958">
            <v>0</v>
          </cell>
          <cell r="H958">
            <v>160047.82</v>
          </cell>
          <cell r="I958" t="str">
            <v>D</v>
          </cell>
        </row>
        <row r="959">
          <cell r="A959" t="str">
            <v>58.01.45.01</v>
          </cell>
          <cell r="B959" t="str">
            <v>-</v>
          </cell>
          <cell r="C959" t="str">
            <v>Seguros</v>
          </cell>
          <cell r="D959">
            <v>143190.68</v>
          </cell>
          <cell r="E959" t="str">
            <v>D</v>
          </cell>
          <cell r="F959">
            <v>16857.14</v>
          </cell>
          <cell r="G959">
            <v>0</v>
          </cell>
          <cell r="H959">
            <v>160047.82</v>
          </cell>
          <cell r="I959" t="str">
            <v>D</v>
          </cell>
        </row>
        <row r="960">
          <cell r="A960" t="str">
            <v>58.01.50.00</v>
          </cell>
          <cell r="B960" t="str">
            <v>-</v>
          </cell>
          <cell r="C960" t="str">
            <v>Fretes e Carretos</v>
          </cell>
          <cell r="D960">
            <v>59711.65</v>
          </cell>
          <cell r="E960" t="str">
            <v>D</v>
          </cell>
          <cell r="F960">
            <v>17788.150000000001</v>
          </cell>
          <cell r="G960">
            <v>0</v>
          </cell>
          <cell r="H960">
            <v>77499.8</v>
          </cell>
          <cell r="I960" t="str">
            <v>D</v>
          </cell>
        </row>
        <row r="961">
          <cell r="A961" t="str">
            <v>58.01.50.01</v>
          </cell>
          <cell r="B961" t="str">
            <v>-</v>
          </cell>
          <cell r="C961" t="str">
            <v>Fretes e Carretos</v>
          </cell>
          <cell r="D961">
            <v>59711.65</v>
          </cell>
          <cell r="E961" t="str">
            <v>D</v>
          </cell>
          <cell r="F961">
            <v>17788.150000000001</v>
          </cell>
          <cell r="G961">
            <v>0</v>
          </cell>
          <cell r="H961">
            <v>77499.8</v>
          </cell>
          <cell r="I961" t="str">
            <v>D</v>
          </cell>
        </row>
        <row r="962">
          <cell r="A962" t="str">
            <v>58.01.77.00</v>
          </cell>
          <cell r="B962" t="str">
            <v>-</v>
          </cell>
          <cell r="C962" t="str">
            <v>Reproducao, Copias e Reducoes</v>
          </cell>
          <cell r="D962">
            <v>37.299999999999997</v>
          </cell>
          <cell r="E962" t="str">
            <v>D</v>
          </cell>
          <cell r="F962">
            <v>3.6</v>
          </cell>
          <cell r="G962">
            <v>0</v>
          </cell>
          <cell r="H962">
            <v>40.9</v>
          </cell>
          <cell r="I962" t="str">
            <v>D</v>
          </cell>
        </row>
        <row r="963">
          <cell r="A963" t="str">
            <v>58.01.77.01</v>
          </cell>
          <cell r="B963" t="str">
            <v>-</v>
          </cell>
          <cell r="C963" t="str">
            <v>Reproducao, Copias e Reducoes</v>
          </cell>
          <cell r="D963">
            <v>37.299999999999997</v>
          </cell>
          <cell r="E963" t="str">
            <v>D</v>
          </cell>
          <cell r="F963">
            <v>3.6</v>
          </cell>
          <cell r="G963">
            <v>0</v>
          </cell>
          <cell r="H963">
            <v>40.9</v>
          </cell>
          <cell r="I963" t="str">
            <v>D</v>
          </cell>
        </row>
        <row r="964">
          <cell r="A964" t="str">
            <v>58.01.80.00</v>
          </cell>
          <cell r="B964" t="str">
            <v>-</v>
          </cell>
          <cell r="C964" t="str">
            <v>Assinat e Aquisicao Publicacoes</v>
          </cell>
          <cell r="D964">
            <v>5156.58</v>
          </cell>
          <cell r="E964" t="str">
            <v>D</v>
          </cell>
          <cell r="F964">
            <v>0</v>
          </cell>
          <cell r="G964">
            <v>0</v>
          </cell>
          <cell r="H964">
            <v>5156.58</v>
          </cell>
          <cell r="I964" t="str">
            <v>D</v>
          </cell>
        </row>
        <row r="965">
          <cell r="A965" t="str">
            <v>58.01.80.01</v>
          </cell>
          <cell r="B965" t="str">
            <v>-</v>
          </cell>
          <cell r="C965" t="str">
            <v>Assinat e Aquisicao Publicacoes</v>
          </cell>
          <cell r="D965">
            <v>5156.58</v>
          </cell>
          <cell r="E965" t="str">
            <v>D</v>
          </cell>
          <cell r="F965">
            <v>0</v>
          </cell>
          <cell r="G965">
            <v>0</v>
          </cell>
          <cell r="H965">
            <v>5156.58</v>
          </cell>
          <cell r="I965" t="str">
            <v>D</v>
          </cell>
        </row>
        <row r="966">
          <cell r="A966" t="str">
            <v>58.01.81.00</v>
          </cell>
          <cell r="B966" t="str">
            <v>-</v>
          </cell>
          <cell r="C966" t="str">
            <v>Atividades Sociais Internas</v>
          </cell>
          <cell r="D966">
            <v>5186.8</v>
          </cell>
          <cell r="E966" t="str">
            <v>D</v>
          </cell>
          <cell r="F966">
            <v>50.5</v>
          </cell>
          <cell r="G966">
            <v>0</v>
          </cell>
          <cell r="H966">
            <v>5237.3</v>
          </cell>
          <cell r="I966" t="str">
            <v>D</v>
          </cell>
        </row>
        <row r="967">
          <cell r="A967" t="str">
            <v>58.01.81.01</v>
          </cell>
          <cell r="B967" t="str">
            <v>-</v>
          </cell>
          <cell r="C967" t="str">
            <v>Atividades Sociais Internas</v>
          </cell>
          <cell r="D967">
            <v>5186.8</v>
          </cell>
          <cell r="E967" t="str">
            <v>D</v>
          </cell>
          <cell r="F967">
            <v>50.5</v>
          </cell>
          <cell r="G967">
            <v>0</v>
          </cell>
          <cell r="H967">
            <v>5237.3</v>
          </cell>
          <cell r="I967" t="str">
            <v>D</v>
          </cell>
        </row>
        <row r="968">
          <cell r="A968" t="str">
            <v>58.01.83.00</v>
          </cell>
          <cell r="B968" t="str">
            <v>-</v>
          </cell>
          <cell r="C968" t="str">
            <v>Outros Gastos</v>
          </cell>
          <cell r="D968">
            <v>229835.94</v>
          </cell>
          <cell r="E968" t="str">
            <v>D</v>
          </cell>
          <cell r="F968">
            <v>36304.400000000001</v>
          </cell>
          <cell r="G968">
            <v>11350</v>
          </cell>
          <cell r="H968">
            <v>254790.34</v>
          </cell>
          <cell r="I968" t="str">
            <v>D</v>
          </cell>
        </row>
        <row r="969">
          <cell r="A969" t="str">
            <v>58.01.83.01</v>
          </cell>
          <cell r="B969" t="str">
            <v>-</v>
          </cell>
          <cell r="C969" t="str">
            <v>Despesas Legais e Juridicas</v>
          </cell>
          <cell r="D969">
            <v>55451.7</v>
          </cell>
          <cell r="E969" t="str">
            <v>D</v>
          </cell>
          <cell r="F969">
            <v>23428.46</v>
          </cell>
          <cell r="G969">
            <v>11350</v>
          </cell>
          <cell r="H969">
            <v>67530.16</v>
          </cell>
          <cell r="I969" t="str">
            <v>D</v>
          </cell>
        </row>
        <row r="970">
          <cell r="A970" t="str">
            <v>58.01.83.02</v>
          </cell>
          <cell r="B970" t="str">
            <v>-</v>
          </cell>
          <cell r="C970" t="str">
            <v>Cafe, Cha, Agua Mineral, Bebidas</v>
          </cell>
          <cell r="D970">
            <v>166994.69</v>
          </cell>
          <cell r="E970" t="str">
            <v>D</v>
          </cell>
          <cell r="F970">
            <v>11797.96</v>
          </cell>
          <cell r="G970">
            <v>0</v>
          </cell>
          <cell r="H970">
            <v>178792.65</v>
          </cell>
          <cell r="I970" t="str">
            <v>D</v>
          </cell>
        </row>
        <row r="971">
          <cell r="A971" t="str">
            <v>58.01.83.04</v>
          </cell>
          <cell r="B971" t="str">
            <v>-</v>
          </cell>
          <cell r="C971" t="str">
            <v>Outros Gastos</v>
          </cell>
          <cell r="D971">
            <v>995.76</v>
          </cell>
          <cell r="E971" t="str">
            <v>D</v>
          </cell>
          <cell r="F971">
            <v>265.51</v>
          </cell>
          <cell r="G971">
            <v>0</v>
          </cell>
          <cell r="H971">
            <v>1261.27</v>
          </cell>
          <cell r="I971" t="str">
            <v>D</v>
          </cell>
        </row>
        <row r="972">
          <cell r="A972" t="str">
            <v>58.01.83.05</v>
          </cell>
          <cell r="B972" t="str">
            <v>-</v>
          </cell>
          <cell r="C972" t="str">
            <v>Lanches e Refeicoes</v>
          </cell>
          <cell r="D972">
            <v>6393.79</v>
          </cell>
          <cell r="E972" t="str">
            <v>D</v>
          </cell>
          <cell r="F972">
            <v>812.47</v>
          </cell>
          <cell r="G972">
            <v>0</v>
          </cell>
          <cell r="H972">
            <v>7206.26</v>
          </cell>
          <cell r="I972" t="str">
            <v>D</v>
          </cell>
        </row>
        <row r="973">
          <cell r="A973" t="str">
            <v>58.01.85.00</v>
          </cell>
          <cell r="B973" t="str">
            <v>-</v>
          </cell>
          <cell r="C973" t="str">
            <v>Depreciacao</v>
          </cell>
          <cell r="D973">
            <v>1569014.66</v>
          </cell>
          <cell r="E973" t="str">
            <v>D</v>
          </cell>
          <cell r="F973">
            <v>349341.98</v>
          </cell>
          <cell r="G973">
            <v>33249.550000000003</v>
          </cell>
          <cell r="H973">
            <v>1885107.09</v>
          </cell>
          <cell r="I973" t="str">
            <v>D</v>
          </cell>
        </row>
        <row r="974">
          <cell r="A974" t="str">
            <v>58.01.85.01</v>
          </cell>
          <cell r="B974" t="str">
            <v>-</v>
          </cell>
          <cell r="C974" t="str">
            <v>Depreciacao</v>
          </cell>
          <cell r="D974">
            <v>1569014.66</v>
          </cell>
          <cell r="E974" t="str">
            <v>D</v>
          </cell>
          <cell r="F974">
            <v>349341.98</v>
          </cell>
          <cell r="G974">
            <v>33249.550000000003</v>
          </cell>
          <cell r="H974">
            <v>1885107.09</v>
          </cell>
          <cell r="I974" t="str">
            <v>D</v>
          </cell>
        </row>
        <row r="975">
          <cell r="A975" t="str">
            <v>58.01.87.00</v>
          </cell>
          <cell r="B975" t="str">
            <v>-</v>
          </cell>
          <cell r="C975" t="str">
            <v>Amortizacoes</v>
          </cell>
          <cell r="D975">
            <v>380390.92</v>
          </cell>
          <cell r="E975" t="str">
            <v>D</v>
          </cell>
          <cell r="F975">
            <v>146786.16</v>
          </cell>
          <cell r="G975">
            <v>66805.06</v>
          </cell>
          <cell r="H975">
            <v>460372.02</v>
          </cell>
          <cell r="I975" t="str">
            <v>D</v>
          </cell>
        </row>
        <row r="976">
          <cell r="A976" t="str">
            <v>58.01.87.01</v>
          </cell>
          <cell r="B976" t="str">
            <v>-</v>
          </cell>
          <cell r="C976" t="str">
            <v>Amortizacoes</v>
          </cell>
          <cell r="D976">
            <v>380390.92</v>
          </cell>
          <cell r="E976" t="str">
            <v>D</v>
          </cell>
          <cell r="F976">
            <v>146786.16</v>
          </cell>
          <cell r="G976">
            <v>66805.06</v>
          </cell>
          <cell r="H976">
            <v>460372.02</v>
          </cell>
          <cell r="I976" t="str">
            <v>D</v>
          </cell>
        </row>
        <row r="977">
          <cell r="A977" t="str">
            <v>58.01.89.00</v>
          </cell>
          <cell r="B977" t="str">
            <v>-</v>
          </cell>
          <cell r="C977" t="str">
            <v>Exaustao</v>
          </cell>
          <cell r="D977">
            <v>525732.9</v>
          </cell>
          <cell r="E977" t="str">
            <v>D</v>
          </cell>
          <cell r="F977">
            <v>180287.85</v>
          </cell>
          <cell r="G977">
            <v>0</v>
          </cell>
          <cell r="H977">
            <v>706020.75</v>
          </cell>
          <cell r="I977" t="str">
            <v>D</v>
          </cell>
        </row>
        <row r="978">
          <cell r="A978" t="str">
            <v>58.01.89.02</v>
          </cell>
          <cell r="B978" t="str">
            <v>-</v>
          </cell>
          <cell r="C978" t="str">
            <v>Exaustao - Mineracao</v>
          </cell>
          <cell r="D978">
            <v>525732.9</v>
          </cell>
          <cell r="E978" t="str">
            <v>D</v>
          </cell>
          <cell r="F978">
            <v>180287.85</v>
          </cell>
          <cell r="G978">
            <v>0</v>
          </cell>
          <cell r="H978">
            <v>706020.75</v>
          </cell>
          <cell r="I978" t="str">
            <v>D</v>
          </cell>
        </row>
        <row r="979">
          <cell r="A979" t="str">
            <v>59.00.00.00</v>
          </cell>
          <cell r="B979" t="str">
            <v>-</v>
          </cell>
          <cell r="C979" t="str">
            <v>Absorcao Custo Ind/Recirculacao</v>
          </cell>
          <cell r="D979">
            <v>35513276.740000002</v>
          </cell>
          <cell r="E979" t="str">
            <v>C</v>
          </cell>
          <cell r="F979">
            <v>6103437.5599999996</v>
          </cell>
          <cell r="G979">
            <v>13717868.23</v>
          </cell>
          <cell r="H979">
            <v>43127707.409999996</v>
          </cell>
          <cell r="I979" t="str">
            <v>C</v>
          </cell>
        </row>
        <row r="980">
          <cell r="A980" t="str">
            <v>59.07.00.00</v>
          </cell>
          <cell r="B980" t="str">
            <v>-</v>
          </cell>
          <cell r="C980" t="str">
            <v>Recirculacao</v>
          </cell>
          <cell r="D980">
            <v>9486182.8499999996</v>
          </cell>
          <cell r="E980" t="str">
            <v>C</v>
          </cell>
          <cell r="F980">
            <v>6103376.21</v>
          </cell>
          <cell r="G980">
            <v>7100838.4900000002</v>
          </cell>
          <cell r="H980">
            <v>10483645.130000001</v>
          </cell>
          <cell r="I980" t="str">
            <v>C</v>
          </cell>
        </row>
        <row r="981">
          <cell r="A981" t="str">
            <v>59.07.03.00</v>
          </cell>
          <cell r="B981" t="str">
            <v>-</v>
          </cell>
          <cell r="C981" t="str">
            <v>Recircul. Gastos Urucum Mina</v>
          </cell>
          <cell r="D981">
            <v>3410555.22</v>
          </cell>
          <cell r="E981" t="str">
            <v>C</v>
          </cell>
          <cell r="F981">
            <v>4897013.53</v>
          </cell>
          <cell r="G981">
            <v>4942755.13</v>
          </cell>
          <cell r="H981">
            <v>3456296.82</v>
          </cell>
          <cell r="I981" t="str">
            <v>C</v>
          </cell>
        </row>
        <row r="982">
          <cell r="A982" t="str">
            <v>59.07.03.01</v>
          </cell>
          <cell r="B982" t="str">
            <v>-</v>
          </cell>
          <cell r="C982" t="str">
            <v>Recircul. Auxiliares</v>
          </cell>
          <cell r="D982">
            <v>5720908.4500000002</v>
          </cell>
          <cell r="E982" t="str">
            <v>D</v>
          </cell>
          <cell r="F982">
            <v>1712493.99</v>
          </cell>
          <cell r="G982">
            <v>99677.43</v>
          </cell>
          <cell r="H982">
            <v>7333725.0099999998</v>
          </cell>
          <cell r="I982" t="str">
            <v>D</v>
          </cell>
        </row>
        <row r="983">
          <cell r="A983" t="str">
            <v>59.07.03.02</v>
          </cell>
          <cell r="B983" t="str">
            <v>-</v>
          </cell>
          <cell r="C983" t="str">
            <v>Recircul. Meio Ambiente</v>
          </cell>
          <cell r="D983">
            <v>480687.03</v>
          </cell>
          <cell r="E983" t="str">
            <v>D</v>
          </cell>
          <cell r="F983">
            <v>102487.42</v>
          </cell>
          <cell r="G983">
            <v>3215.77</v>
          </cell>
          <cell r="H983">
            <v>579958.68000000005</v>
          </cell>
          <cell r="I983" t="str">
            <v>D</v>
          </cell>
        </row>
        <row r="984">
          <cell r="A984" t="str">
            <v>59.07.03.04</v>
          </cell>
          <cell r="B984" t="str">
            <v>-</v>
          </cell>
          <cell r="C984" t="str">
            <v>Recircul. Operacao Usina</v>
          </cell>
          <cell r="D984">
            <v>239604.49</v>
          </cell>
          <cell r="E984" t="str">
            <v>D</v>
          </cell>
          <cell r="F984">
            <v>16510.689999999999</v>
          </cell>
          <cell r="G984">
            <v>0</v>
          </cell>
          <cell r="H984">
            <v>256115.18</v>
          </cell>
          <cell r="I984" t="str">
            <v>D</v>
          </cell>
        </row>
        <row r="985">
          <cell r="A985" t="str">
            <v>59.07.03.06</v>
          </cell>
          <cell r="B985" t="str">
            <v>-</v>
          </cell>
          <cell r="C985" t="str">
            <v>Recircul. Operacao Embarque</v>
          </cell>
          <cell r="D985">
            <v>19224.62</v>
          </cell>
          <cell r="E985" t="str">
            <v>D</v>
          </cell>
          <cell r="F985">
            <v>4405.22</v>
          </cell>
          <cell r="G985">
            <v>0</v>
          </cell>
          <cell r="H985">
            <v>23629.84</v>
          </cell>
          <cell r="I985" t="str">
            <v>D</v>
          </cell>
        </row>
        <row r="986">
          <cell r="A986" t="str">
            <v>59.07.03.07</v>
          </cell>
          <cell r="B986" t="str">
            <v>-</v>
          </cell>
          <cell r="C986" t="str">
            <v>Recircul. Manutencao Mina</v>
          </cell>
          <cell r="D986">
            <v>2520511.7599999998</v>
          </cell>
          <cell r="E986" t="str">
            <v>D</v>
          </cell>
          <cell r="F986">
            <v>534675.05000000005</v>
          </cell>
          <cell r="G986">
            <v>2640.62</v>
          </cell>
          <cell r="H986">
            <v>3052546.19</v>
          </cell>
          <cell r="I986" t="str">
            <v>D</v>
          </cell>
        </row>
        <row r="987">
          <cell r="A987" t="str">
            <v>59.07.03.08</v>
          </cell>
          <cell r="B987" t="str">
            <v>-</v>
          </cell>
          <cell r="C987" t="str">
            <v>Recircul. Manutencao Usina</v>
          </cell>
          <cell r="D987">
            <v>1566965.81</v>
          </cell>
          <cell r="E987" t="str">
            <v>D</v>
          </cell>
          <cell r="F987">
            <v>245562.11</v>
          </cell>
          <cell r="G987">
            <v>351.43</v>
          </cell>
          <cell r="H987">
            <v>1812176.49</v>
          </cell>
          <cell r="I987" t="str">
            <v>D</v>
          </cell>
        </row>
        <row r="988">
          <cell r="A988" t="str">
            <v>59.07.03.09</v>
          </cell>
          <cell r="B988" t="str">
            <v>-</v>
          </cell>
          <cell r="C988" t="str">
            <v>Recir. Manutencao Embarque</v>
          </cell>
          <cell r="D988">
            <v>8613.36</v>
          </cell>
          <cell r="E988" t="str">
            <v>D</v>
          </cell>
          <cell r="F988">
            <v>2203.61</v>
          </cell>
          <cell r="G988">
            <v>0</v>
          </cell>
          <cell r="H988">
            <v>10816.97</v>
          </cell>
          <cell r="I988" t="str">
            <v>D</v>
          </cell>
        </row>
        <row r="989">
          <cell r="A989" t="str">
            <v>59.07.03.10</v>
          </cell>
          <cell r="B989" t="str">
            <v>-</v>
          </cell>
          <cell r="C989" t="str">
            <v>Recircul. Equipamentos</v>
          </cell>
          <cell r="D989">
            <v>4930878</v>
          </cell>
          <cell r="E989" t="str">
            <v>D</v>
          </cell>
          <cell r="F989">
            <v>707476.42</v>
          </cell>
          <cell r="G989">
            <v>17905.64</v>
          </cell>
          <cell r="H989">
            <v>5620448.7800000003</v>
          </cell>
          <cell r="I989" t="str">
            <v>D</v>
          </cell>
        </row>
        <row r="990">
          <cell r="A990" t="str">
            <v>59.07.03.11</v>
          </cell>
          <cell r="B990" t="str">
            <v>-</v>
          </cell>
          <cell r="C990" t="str">
            <v>Recircul. Aux.Transitorio</v>
          </cell>
          <cell r="D990">
            <v>3972701.64</v>
          </cell>
          <cell r="E990" t="str">
            <v>D</v>
          </cell>
          <cell r="F990">
            <v>830543.98</v>
          </cell>
          <cell r="G990">
            <v>32845.47</v>
          </cell>
          <cell r="H990">
            <v>4770400.1500000004</v>
          </cell>
          <cell r="I990" t="str">
            <v>D</v>
          </cell>
        </row>
        <row r="991">
          <cell r="A991" t="str">
            <v>59.07.03.40</v>
          </cell>
          <cell r="B991" t="str">
            <v>-</v>
          </cell>
          <cell r="C991" t="str">
            <v>Recirc.Gastos Ordens de Manutenção</v>
          </cell>
          <cell r="D991">
            <v>1319637.33</v>
          </cell>
          <cell r="E991" t="str">
            <v>D</v>
          </cell>
          <cell r="F991">
            <v>567774.06000000006</v>
          </cell>
          <cell r="G991">
            <v>258864.9</v>
          </cell>
          <cell r="H991">
            <v>1628546.49</v>
          </cell>
          <cell r="I991" t="str">
            <v>D</v>
          </cell>
        </row>
        <row r="992">
          <cell r="A992" t="str">
            <v>59.07.03.99</v>
          </cell>
          <cell r="B992" t="str">
            <v>-</v>
          </cell>
          <cell r="C992" t="str">
            <v>Recircul. Credito Urucum Mina</v>
          </cell>
          <cell r="D992">
            <v>24190287.710000001</v>
          </cell>
          <cell r="E992" t="str">
            <v>C</v>
          </cell>
          <cell r="F992">
            <v>172880.98</v>
          </cell>
          <cell r="G992">
            <v>4527253.87</v>
          </cell>
          <cell r="H992">
            <v>28544660.600000001</v>
          </cell>
          <cell r="I992" t="str">
            <v>C</v>
          </cell>
        </row>
        <row r="993">
          <cell r="A993" t="str">
            <v>59.07.04.00</v>
          </cell>
          <cell r="B993" t="str">
            <v>-</v>
          </cell>
          <cell r="C993" t="str">
            <v>Recircul. Gastos Urucum Usina</v>
          </cell>
          <cell r="D993">
            <v>6075627.6299999999</v>
          </cell>
          <cell r="E993" t="str">
            <v>C</v>
          </cell>
          <cell r="F993">
            <v>1206362.68</v>
          </cell>
          <cell r="G993">
            <v>2158083.36</v>
          </cell>
          <cell r="H993">
            <v>7027348.3099999996</v>
          </cell>
          <cell r="I993" t="str">
            <v>C</v>
          </cell>
        </row>
        <row r="994">
          <cell r="A994" t="str">
            <v>59.07.04.01</v>
          </cell>
          <cell r="B994" t="str">
            <v>-</v>
          </cell>
          <cell r="C994" t="str">
            <v>Recircul. Auxiliares</v>
          </cell>
          <cell r="D994">
            <v>2292496.37</v>
          </cell>
          <cell r="E994" t="str">
            <v>D</v>
          </cell>
          <cell r="F994">
            <v>464032.12</v>
          </cell>
          <cell r="G994">
            <v>670.8</v>
          </cell>
          <cell r="H994">
            <v>2755857.69</v>
          </cell>
          <cell r="I994" t="str">
            <v>D</v>
          </cell>
        </row>
        <row r="995">
          <cell r="A995" t="str">
            <v>59.07.04.02</v>
          </cell>
          <cell r="B995" t="str">
            <v>-</v>
          </cell>
          <cell r="C995" t="str">
            <v>Recircul. Equipamento</v>
          </cell>
          <cell r="D995">
            <v>7665.61</v>
          </cell>
          <cell r="E995" t="str">
            <v>D</v>
          </cell>
          <cell r="F995">
            <v>757.52</v>
          </cell>
          <cell r="G995">
            <v>0</v>
          </cell>
          <cell r="H995">
            <v>8423.1299999999992</v>
          </cell>
          <cell r="I995" t="str">
            <v>D</v>
          </cell>
        </row>
        <row r="996">
          <cell r="A996" t="str">
            <v>59.07.04.04</v>
          </cell>
          <cell r="B996" t="str">
            <v>-</v>
          </cell>
          <cell r="C996" t="str">
            <v>Recircul. Operacao Forno</v>
          </cell>
          <cell r="D996">
            <v>1338891.79</v>
          </cell>
          <cell r="E996" t="str">
            <v>D</v>
          </cell>
          <cell r="F996">
            <v>223889.16</v>
          </cell>
          <cell r="G996">
            <v>378.56</v>
          </cell>
          <cell r="H996">
            <v>1562402.39</v>
          </cell>
          <cell r="I996" t="str">
            <v>D</v>
          </cell>
        </row>
        <row r="997">
          <cell r="A997" t="str">
            <v>59.07.04.05</v>
          </cell>
          <cell r="B997" t="str">
            <v>-</v>
          </cell>
          <cell r="C997" t="str">
            <v>Recircul. Despoeiramento</v>
          </cell>
          <cell r="D997">
            <v>365160.16</v>
          </cell>
          <cell r="E997" t="str">
            <v>D</v>
          </cell>
          <cell r="F997">
            <v>16019.07</v>
          </cell>
          <cell r="G997">
            <v>0</v>
          </cell>
          <cell r="H997">
            <v>381179.23</v>
          </cell>
          <cell r="I997" t="str">
            <v>D</v>
          </cell>
        </row>
        <row r="998">
          <cell r="A998" t="str">
            <v>59.07.04.06</v>
          </cell>
          <cell r="B998" t="str">
            <v>-</v>
          </cell>
          <cell r="C998" t="str">
            <v>Recircul. Manutencao</v>
          </cell>
          <cell r="D998">
            <v>4295.57</v>
          </cell>
          <cell r="E998" t="str">
            <v>D</v>
          </cell>
          <cell r="F998">
            <v>509.27</v>
          </cell>
          <cell r="G998">
            <v>0</v>
          </cell>
          <cell r="H998">
            <v>4804.84</v>
          </cell>
          <cell r="I998" t="str">
            <v>D</v>
          </cell>
        </row>
        <row r="999">
          <cell r="A999" t="str">
            <v>59.07.04.07</v>
          </cell>
          <cell r="B999" t="str">
            <v>-</v>
          </cell>
          <cell r="C999" t="str">
            <v>Recircul.Manutencao Porto</v>
          </cell>
          <cell r="D999">
            <v>4.78</v>
          </cell>
          <cell r="E999" t="str">
            <v>D</v>
          </cell>
          <cell r="F999">
            <v>2.39</v>
          </cell>
          <cell r="G999">
            <v>0</v>
          </cell>
          <cell r="H999">
            <v>7.17</v>
          </cell>
          <cell r="I999" t="str">
            <v>D</v>
          </cell>
        </row>
        <row r="1000">
          <cell r="A1000" t="str">
            <v>59.07.04.08</v>
          </cell>
          <cell r="B1000" t="str">
            <v>-</v>
          </cell>
          <cell r="C1000" t="str">
            <v>Recircul. Aux. Transitorio</v>
          </cell>
          <cell r="D1000">
            <v>1778350.93</v>
          </cell>
          <cell r="E1000" t="str">
            <v>D</v>
          </cell>
          <cell r="F1000">
            <v>396663.87</v>
          </cell>
          <cell r="G1000">
            <v>61445.03</v>
          </cell>
          <cell r="H1000">
            <v>2113569.77</v>
          </cell>
          <cell r="I1000" t="str">
            <v>D</v>
          </cell>
        </row>
        <row r="1001">
          <cell r="A1001" t="str">
            <v>59.07.04.40</v>
          </cell>
          <cell r="B1001" t="str">
            <v>-</v>
          </cell>
          <cell r="C1001" t="str">
            <v>Recirc.Gastos Ordens de Manutenção</v>
          </cell>
          <cell r="D1001">
            <v>285412.44</v>
          </cell>
          <cell r="E1001" t="str">
            <v>D</v>
          </cell>
          <cell r="F1001">
            <v>97968.11</v>
          </cell>
          <cell r="G1001">
            <v>48497.53</v>
          </cell>
          <cell r="H1001">
            <v>334883.02</v>
          </cell>
          <cell r="I1001" t="str">
            <v>D</v>
          </cell>
        </row>
        <row r="1002">
          <cell r="A1002" t="str">
            <v>59.07.04.99</v>
          </cell>
          <cell r="B1002" t="str">
            <v>-</v>
          </cell>
          <cell r="C1002" t="str">
            <v>Recircul.Credito Urucum Usina</v>
          </cell>
          <cell r="D1002">
            <v>12147905.279999999</v>
          </cell>
          <cell r="E1002" t="str">
            <v>C</v>
          </cell>
          <cell r="F1002">
            <v>6521.17</v>
          </cell>
          <cell r="G1002">
            <v>2047091.44</v>
          </cell>
          <cell r="H1002">
            <v>14188475.550000001</v>
          </cell>
          <cell r="I1002" t="str">
            <v>C</v>
          </cell>
        </row>
        <row r="1003">
          <cell r="A1003" t="str">
            <v>59.10.00.00</v>
          </cell>
          <cell r="B1003" t="str">
            <v>-</v>
          </cell>
          <cell r="C1003" t="str">
            <v>Absorcao de Custos Industriais</v>
          </cell>
          <cell r="D1003">
            <v>26027093.890000001</v>
          </cell>
          <cell r="E1003" t="str">
            <v>C</v>
          </cell>
          <cell r="F1003">
            <v>61.35</v>
          </cell>
          <cell r="G1003">
            <v>6617029.7400000002</v>
          </cell>
          <cell r="H1003">
            <v>32644062.280000001</v>
          </cell>
          <cell r="I1003" t="str">
            <v>C</v>
          </cell>
        </row>
        <row r="1004">
          <cell r="A1004" t="str">
            <v>59.10.01.00</v>
          </cell>
          <cell r="B1004" t="str">
            <v>-</v>
          </cell>
          <cell r="C1004" t="str">
            <v>Transf para Contas Patrimoniais</v>
          </cell>
          <cell r="D1004">
            <v>26027093.890000001</v>
          </cell>
          <cell r="E1004" t="str">
            <v>C</v>
          </cell>
          <cell r="F1004">
            <v>61.35</v>
          </cell>
          <cell r="G1004">
            <v>6617029.7400000002</v>
          </cell>
          <cell r="H1004">
            <v>32644062.280000001</v>
          </cell>
          <cell r="I1004" t="str">
            <v>C</v>
          </cell>
        </row>
        <row r="1005">
          <cell r="A1005" t="str">
            <v>59.10.01.04</v>
          </cell>
          <cell r="B1005" t="str">
            <v>-</v>
          </cell>
          <cell r="C1005" t="str">
            <v>Absorcao Custos Energia Dem/Aux</v>
          </cell>
          <cell r="D1005">
            <v>988020.31</v>
          </cell>
          <cell r="E1005" t="str">
            <v>C</v>
          </cell>
          <cell r="F1005">
            <v>0</v>
          </cell>
          <cell r="G1005">
            <v>221375.07</v>
          </cell>
          <cell r="H1005">
            <v>1209395.3799999999</v>
          </cell>
          <cell r="I1005" t="str">
            <v>C</v>
          </cell>
        </row>
        <row r="1006">
          <cell r="A1006" t="str">
            <v>59.10.01.05</v>
          </cell>
          <cell r="B1006" t="str">
            <v>-</v>
          </cell>
          <cell r="C1006" t="str">
            <v>Absorcao Custos Pessoal</v>
          </cell>
          <cell r="D1006">
            <v>3563522.87</v>
          </cell>
          <cell r="E1006" t="str">
            <v>C</v>
          </cell>
          <cell r="F1006">
            <v>0</v>
          </cell>
          <cell r="G1006">
            <v>796250.03</v>
          </cell>
          <cell r="H1006">
            <v>4359772.9000000004</v>
          </cell>
          <cell r="I1006" t="str">
            <v>C</v>
          </cell>
        </row>
        <row r="1008">
          <cell r="A1008" t="str">
            <v>-----------</v>
          </cell>
          <cell r="B1008" t="str">
            <v>--</v>
          </cell>
          <cell r="C1008" t="str">
            <v>-------------------------------------------------------------------</v>
          </cell>
          <cell r="D1008" t="str">
            <v>-------------------</v>
          </cell>
          <cell r="E1008" t="str">
            <v>-</v>
          </cell>
          <cell r="F1008" t="str">
            <v>-------------------</v>
          </cell>
          <cell r="G1008" t="e">
            <v>#NAME?</v>
          </cell>
          <cell r="H1008" t="str">
            <v>07AB - 1.00.01.068</v>
          </cell>
        </row>
        <row r="1009">
          <cell r="A1009" t="str">
            <v>_x000C_----------</v>
          </cell>
          <cell r="B1009" t="str">
            <v>--</v>
          </cell>
          <cell r="C1009" t="str">
            <v>-------------------------------------------------------------------</v>
          </cell>
          <cell r="D1009" t="str">
            <v>-------------------</v>
          </cell>
          <cell r="E1009" t="str">
            <v>-</v>
          </cell>
          <cell r="F1009" t="str">
            <v>-------------------</v>
          </cell>
          <cell r="G1009" t="str">
            <v>-------------------</v>
          </cell>
          <cell r="H1009" t="str">
            <v>------ Página:</v>
          </cell>
          <cell r="I1009">
            <v>1</v>
          </cell>
        </row>
        <row r="1010">
          <cell r="A1010" t="str">
            <v>Urucum Mine</v>
          </cell>
          <cell r="B1010" t="str">
            <v>ra</v>
          </cell>
          <cell r="C1010" t="str">
            <v>ção S.A</v>
          </cell>
          <cell r="H1010" t="str">
            <v>Balancete</v>
          </cell>
        </row>
        <row r="1011">
          <cell r="A1011" t="str">
            <v>Período: 01</v>
          </cell>
          <cell r="B1011" t="str">
            <v>/0</v>
          </cell>
          <cell r="C1011" t="str">
            <v>6/2008 A 30/06/2008 -----------------------------------------------</v>
          </cell>
          <cell r="D1011" t="str">
            <v>-------------------</v>
          </cell>
          <cell r="E1011" t="str">
            <v>-</v>
          </cell>
          <cell r="F1011" t="str">
            <v>-------------------</v>
          </cell>
          <cell r="G1011" t="str">
            <v>-------------------</v>
          </cell>
          <cell r="H1011" t="str">
            <v>02/07/2008 - 18:2</v>
          </cell>
          <cell r="I1011">
            <v>4</v>
          </cell>
        </row>
        <row r="1013">
          <cell r="A1013" t="str">
            <v>Título</v>
          </cell>
          <cell r="D1013" t="str">
            <v>Saldo Inicial</v>
          </cell>
          <cell r="F1013" t="str">
            <v>Débito</v>
          </cell>
          <cell r="G1013" t="str">
            <v>Crédito</v>
          </cell>
          <cell r="H1013" t="str">
            <v>Saldo Final</v>
          </cell>
        </row>
        <row r="1014">
          <cell r="A1014" t="str">
            <v>-----------</v>
          </cell>
          <cell r="B1014" t="str">
            <v>--</v>
          </cell>
          <cell r="C1014" t="str">
            <v>-------------------------------------------------------------------</v>
          </cell>
          <cell r="D1014" t="str">
            <v>-----------------</v>
          </cell>
          <cell r="F1014" t="str">
            <v>------------------</v>
          </cell>
          <cell r="G1014" t="str">
            <v>------------------</v>
          </cell>
          <cell r="H1014" t="str">
            <v>-----------------</v>
          </cell>
        </row>
        <row r="1015">
          <cell r="A1015" t="str">
            <v>59.10.01.06</v>
          </cell>
          <cell r="B1015" t="str">
            <v>-</v>
          </cell>
          <cell r="C1015" t="str">
            <v>Absorcao Custos Materiais</v>
          </cell>
          <cell r="D1015">
            <v>1192800.8400000001</v>
          </cell>
          <cell r="E1015" t="str">
            <v>C</v>
          </cell>
          <cell r="F1015">
            <v>0</v>
          </cell>
          <cell r="G1015">
            <v>368952.07</v>
          </cell>
          <cell r="H1015">
            <v>1561752.91</v>
          </cell>
          <cell r="I1015" t="str">
            <v>C</v>
          </cell>
        </row>
        <row r="1016">
          <cell r="A1016" t="str">
            <v>59.10.01.07</v>
          </cell>
          <cell r="B1016" t="str">
            <v>-</v>
          </cell>
          <cell r="C1016" t="str">
            <v>Absorcao Custos Servicos + GG</v>
          </cell>
          <cell r="D1016">
            <v>4618961.75</v>
          </cell>
          <cell r="E1016" t="str">
            <v>C</v>
          </cell>
          <cell r="F1016">
            <v>61.35</v>
          </cell>
          <cell r="G1016">
            <v>1576501.63</v>
          </cell>
          <cell r="H1016">
            <v>6195402.0300000003</v>
          </cell>
          <cell r="I1016" t="str">
            <v>C</v>
          </cell>
        </row>
        <row r="1017">
          <cell r="A1017" t="str">
            <v>59.10.01.08</v>
          </cell>
          <cell r="B1017" t="str">
            <v>-</v>
          </cell>
          <cell r="C1017" t="str">
            <v>Absorcao Custos Depreciacao</v>
          </cell>
          <cell r="D1017">
            <v>774964.83</v>
          </cell>
          <cell r="E1017" t="str">
            <v>C</v>
          </cell>
          <cell r="F1017">
            <v>0</v>
          </cell>
          <cell r="G1017">
            <v>174681.42</v>
          </cell>
          <cell r="H1017">
            <v>949646.25</v>
          </cell>
          <cell r="I1017" t="str">
            <v>C</v>
          </cell>
        </row>
        <row r="1018">
          <cell r="A1018" t="str">
            <v>59.10.01.09</v>
          </cell>
          <cell r="B1018" t="str">
            <v>-</v>
          </cell>
          <cell r="C1018" t="str">
            <v>Absorcao Custos Recirculacao</v>
          </cell>
          <cell r="D1018">
            <v>14888823.289999999</v>
          </cell>
          <cell r="E1018" t="str">
            <v>C</v>
          </cell>
          <cell r="F1018">
            <v>0</v>
          </cell>
          <cell r="G1018">
            <v>3479269.52</v>
          </cell>
          <cell r="H1018">
            <v>18368092.809999999</v>
          </cell>
          <cell r="I1018" t="str">
            <v>C</v>
          </cell>
        </row>
        <row r="1020">
          <cell r="C1020" t="str">
            <v>Total de Débitos</v>
          </cell>
          <cell r="F1020">
            <v>267846357.30000001</v>
          </cell>
        </row>
        <row r="1021">
          <cell r="C1021" t="str">
            <v>Total de Créditos</v>
          </cell>
          <cell r="G1021">
            <v>267846357.30000001</v>
          </cell>
        </row>
        <row r="1023">
          <cell r="A1023" t="str">
            <v>At</v>
          </cell>
          <cell r="B1023" t="str">
            <v>iv</v>
          </cell>
          <cell r="C1023" t="str">
            <v>o                                            -</v>
          </cell>
          <cell r="D1023">
            <v>199239682.25999999</v>
          </cell>
          <cell r="E1023" t="str">
            <v>D</v>
          </cell>
          <cell r="H1023">
            <v>219385324.86000001</v>
          </cell>
          <cell r="I1023" t="str">
            <v>D</v>
          </cell>
        </row>
        <row r="1024">
          <cell r="A1024" t="str">
            <v>Pa</v>
          </cell>
          <cell r="B1024" t="str">
            <v>ss</v>
          </cell>
          <cell r="C1024" t="str">
            <v>ivo                                          -</v>
          </cell>
          <cell r="D1024">
            <v>199239682.25999999</v>
          </cell>
          <cell r="E1024" t="str">
            <v>C</v>
          </cell>
          <cell r="H1024">
            <v>202371229.31999999</v>
          </cell>
          <cell r="I1024" t="str">
            <v>C</v>
          </cell>
        </row>
        <row r="1025">
          <cell r="A1025" t="str">
            <v>Re</v>
          </cell>
          <cell r="B1025" t="str">
            <v>su</v>
          </cell>
          <cell r="C1025" t="str">
            <v>ltad                                         -</v>
          </cell>
          <cell r="D1025">
            <v>0</v>
          </cell>
          <cell r="H1025">
            <v>21383188.059999999</v>
          </cell>
          <cell r="I1025" t="str">
            <v>C</v>
          </cell>
        </row>
        <row r="1026">
          <cell r="A1026" t="str">
            <v>De</v>
          </cell>
          <cell r="B1026" t="str">
            <v>sp</v>
          </cell>
          <cell r="C1026" t="str">
            <v>esas                                         -</v>
          </cell>
          <cell r="D1026">
            <v>0</v>
          </cell>
          <cell r="H1026">
            <v>4369092.5199999996</v>
          </cell>
          <cell r="I1026" t="str">
            <v>D</v>
          </cell>
        </row>
        <row r="1027">
          <cell r="A1027" t="str">
            <v>Cu</v>
          </cell>
          <cell r="B1027" t="str">
            <v>st</v>
          </cell>
          <cell r="C1027" t="str">
            <v>o                                            -</v>
          </cell>
          <cell r="D1027">
            <v>0</v>
          </cell>
          <cell r="H1027">
            <v>0</v>
          </cell>
        </row>
        <row r="1029">
          <cell r="A1029" t="str">
            <v>Lucros e Pe</v>
          </cell>
          <cell r="B1029" t="str">
            <v>rd</v>
          </cell>
          <cell r="C1029" t="str">
            <v>as</v>
          </cell>
          <cell r="D1029">
            <v>0</v>
          </cell>
          <cell r="H1029">
            <v>17014095.539999999</v>
          </cell>
          <cell r="I1029" t="str">
            <v>C</v>
          </cell>
        </row>
        <row r="1030">
          <cell r="A1030" t="str">
            <v>Ativo/Passi</v>
          </cell>
          <cell r="B1030" t="str">
            <v>vo</v>
          </cell>
          <cell r="D1030">
            <v>0</v>
          </cell>
          <cell r="H1030">
            <v>17014095.539999999</v>
          </cell>
          <cell r="I1030" t="str">
            <v>D</v>
          </cell>
        </row>
        <row r="1092">
          <cell r="A1092" t="str">
            <v>Última pági</v>
          </cell>
          <cell r="B1092" t="str">
            <v>na</v>
          </cell>
          <cell r="C1092" t="str">
            <v>------------------------------------------------------------------</v>
          </cell>
          <cell r="D1092" t="str">
            <v>-------------------</v>
          </cell>
          <cell r="E1092" t="str">
            <v>-</v>
          </cell>
          <cell r="F1092" t="str">
            <v>-------------------</v>
          </cell>
          <cell r="G1092" t="e">
            <v>#NAME?</v>
          </cell>
          <cell r="H1092" t="str">
            <v>07AB - 1.00.01.068</v>
          </cell>
        </row>
        <row r="1093">
          <cell r="A1093" t="str">
            <v>_x000C_</v>
          </cell>
        </row>
      </sheetData>
      <sheetData sheetId="9">
        <row r="1">
          <cell r="A1" t="str">
            <v>-----------</v>
          </cell>
          <cell r="B1" t="str">
            <v>--</v>
          </cell>
          <cell r="C1" t="str">
            <v>-------------------------------------------------------------------</v>
          </cell>
          <cell r="D1" t="str">
            <v>-------------------</v>
          </cell>
          <cell r="E1" t="str">
            <v>-</v>
          </cell>
          <cell r="F1" t="str">
            <v>-------------------</v>
          </cell>
          <cell r="G1" t="str">
            <v>-------------------</v>
          </cell>
          <cell r="H1" t="str">
            <v>----- Página:</v>
          </cell>
          <cell r="I1">
            <v>1</v>
          </cell>
        </row>
        <row r="2">
          <cell r="A2" t="str">
            <v>Urucum Mine</v>
          </cell>
          <cell r="B2" t="str">
            <v>ra</v>
          </cell>
          <cell r="C2" t="str">
            <v>ção S.A</v>
          </cell>
          <cell r="H2" t="str">
            <v>Balancete</v>
          </cell>
        </row>
        <row r="3">
          <cell r="A3" t="str">
            <v>Período: 01</v>
          </cell>
          <cell r="B3" t="str">
            <v>/0</v>
          </cell>
          <cell r="C3" t="str">
            <v>7/2008 A 31/07/2008 -----------------------------------------------</v>
          </cell>
          <cell r="D3" t="str">
            <v>-------------------</v>
          </cell>
          <cell r="E3" t="str">
            <v>-</v>
          </cell>
          <cell r="F3" t="str">
            <v>-------------------</v>
          </cell>
          <cell r="G3" t="str">
            <v>-------------------</v>
          </cell>
          <cell r="H3" t="str">
            <v>05/08/2008 - 09:3</v>
          </cell>
          <cell r="I3">
            <v>4</v>
          </cell>
        </row>
        <row r="5">
          <cell r="A5" t="str">
            <v>Título</v>
          </cell>
          <cell r="D5" t="str">
            <v>Saldo Inicial</v>
          </cell>
          <cell r="F5" t="str">
            <v>Débito</v>
          </cell>
          <cell r="G5" t="str">
            <v>Crédito</v>
          </cell>
          <cell r="H5" t="str">
            <v>Saldo Final</v>
          </cell>
        </row>
        <row r="6">
          <cell r="A6" t="str">
            <v>-----------</v>
          </cell>
          <cell r="B6" t="str">
            <v>--</v>
          </cell>
          <cell r="C6" t="str">
            <v>-------------------------------------------------------------------</v>
          </cell>
          <cell r="D6" t="str">
            <v>-----------------</v>
          </cell>
          <cell r="F6" t="str">
            <v>------------------</v>
          </cell>
          <cell r="G6" t="str">
            <v>------------------</v>
          </cell>
          <cell r="H6" t="str">
            <v>-----------------</v>
          </cell>
        </row>
        <row r="7">
          <cell r="A7" t="str">
            <v>10.00.00.00</v>
          </cell>
          <cell r="B7" t="str">
            <v>-</v>
          </cell>
          <cell r="C7" t="str">
            <v>Ativo</v>
          </cell>
          <cell r="D7">
            <v>219386324.86000001</v>
          </cell>
          <cell r="E7" t="str">
            <v>D</v>
          </cell>
          <cell r="F7">
            <v>214058389.69</v>
          </cell>
          <cell r="G7">
            <v>189523522.74000001</v>
          </cell>
          <cell r="H7">
            <v>243921191.81</v>
          </cell>
          <cell r="I7" t="str">
            <v>D</v>
          </cell>
        </row>
        <row r="8">
          <cell r="A8" t="str">
            <v>11.00.00.00</v>
          </cell>
          <cell r="B8" t="str">
            <v>-</v>
          </cell>
          <cell r="C8" t="str">
            <v>Circulante</v>
          </cell>
          <cell r="D8">
            <v>150383592.63999999</v>
          </cell>
          <cell r="E8" t="str">
            <v>D</v>
          </cell>
          <cell r="F8">
            <v>211766595.44999999</v>
          </cell>
          <cell r="G8">
            <v>187344659.47</v>
          </cell>
          <cell r="H8">
            <v>174805528.62</v>
          </cell>
          <cell r="I8" t="str">
            <v>D</v>
          </cell>
        </row>
        <row r="9">
          <cell r="A9" t="str">
            <v>11.01.00.00</v>
          </cell>
          <cell r="B9" t="str">
            <v>-</v>
          </cell>
          <cell r="C9" t="str">
            <v>Disponivel</v>
          </cell>
          <cell r="D9">
            <v>13435831.380000001</v>
          </cell>
          <cell r="E9" t="str">
            <v>D</v>
          </cell>
          <cell r="F9">
            <v>75214004.189999998</v>
          </cell>
          <cell r="G9">
            <v>71117975.909999996</v>
          </cell>
          <cell r="H9">
            <v>17531859.66</v>
          </cell>
          <cell r="I9" t="str">
            <v>D</v>
          </cell>
        </row>
        <row r="10">
          <cell r="A10" t="str">
            <v>11.01.01.00</v>
          </cell>
          <cell r="B10" t="str">
            <v>-</v>
          </cell>
          <cell r="C10" t="str">
            <v>Caixa</v>
          </cell>
          <cell r="D10">
            <v>3000</v>
          </cell>
          <cell r="E10" t="str">
            <v>D</v>
          </cell>
          <cell r="F10">
            <v>1663.86</v>
          </cell>
          <cell r="G10">
            <v>1663.86</v>
          </cell>
          <cell r="H10">
            <v>3000</v>
          </cell>
          <cell r="I10" t="str">
            <v>D</v>
          </cell>
        </row>
        <row r="11">
          <cell r="A11" t="str">
            <v>11.01.01.01</v>
          </cell>
          <cell r="B11" t="str">
            <v>-</v>
          </cell>
          <cell r="C11" t="str">
            <v>Caixa  - Fundo Fixo</v>
          </cell>
          <cell r="D11">
            <v>3000</v>
          </cell>
          <cell r="E11" t="str">
            <v>D</v>
          </cell>
          <cell r="F11">
            <v>1663.86</v>
          </cell>
          <cell r="G11">
            <v>1663.86</v>
          </cell>
          <cell r="H11">
            <v>3000</v>
          </cell>
          <cell r="I11" t="str">
            <v>D</v>
          </cell>
        </row>
        <row r="12">
          <cell r="A12" t="str">
            <v>11.01.02.00</v>
          </cell>
          <cell r="B12" t="str">
            <v>-</v>
          </cell>
          <cell r="C12" t="str">
            <v>Bancos Conta Movimentos</v>
          </cell>
          <cell r="D12">
            <v>4042883.11</v>
          </cell>
          <cell r="E12" t="str">
            <v>D</v>
          </cell>
          <cell r="F12">
            <v>68596664.969999999</v>
          </cell>
          <cell r="G12">
            <v>71098975.310000002</v>
          </cell>
          <cell r="H12">
            <v>1540572.77</v>
          </cell>
          <cell r="I12" t="str">
            <v>D</v>
          </cell>
        </row>
        <row r="13">
          <cell r="A13" t="str">
            <v>11.01.02.01</v>
          </cell>
          <cell r="B13" t="str">
            <v>-</v>
          </cell>
          <cell r="C13" t="str">
            <v>Bancos Conta Movimentos</v>
          </cell>
          <cell r="D13">
            <v>4042883.11</v>
          </cell>
          <cell r="E13" t="str">
            <v>D</v>
          </cell>
          <cell r="F13">
            <v>30746325.899999999</v>
          </cell>
          <cell r="G13">
            <v>33248636.239999998</v>
          </cell>
          <cell r="H13">
            <v>1540572.77</v>
          </cell>
          <cell r="I13" t="str">
            <v>D</v>
          </cell>
        </row>
        <row r="14">
          <cell r="A14" t="str">
            <v>11.01.02.95</v>
          </cell>
          <cell r="B14" t="str">
            <v>-</v>
          </cell>
          <cell r="C14" t="str">
            <v>Transitoria de Cambio (Euro)</v>
          </cell>
          <cell r="D14">
            <v>0</v>
          </cell>
          <cell r="F14">
            <v>5361558.16</v>
          </cell>
          <cell r="G14">
            <v>5361558.16</v>
          </cell>
          <cell r="H14">
            <v>0</v>
          </cell>
        </row>
        <row r="15">
          <cell r="A15" t="str">
            <v>11.01.02.97</v>
          </cell>
          <cell r="B15" t="str">
            <v>-</v>
          </cell>
          <cell r="C15" t="str">
            <v>Transitoria de Cambio (dolar)</v>
          </cell>
          <cell r="D15">
            <v>0</v>
          </cell>
          <cell r="F15">
            <v>11953377.890000001</v>
          </cell>
          <cell r="G15">
            <v>11953377.890000001</v>
          </cell>
          <cell r="H15">
            <v>0</v>
          </cell>
        </row>
        <row r="16">
          <cell r="A16" t="str">
            <v>11.01.02.98</v>
          </cell>
          <cell r="B16" t="str">
            <v>-</v>
          </cell>
          <cell r="C16" t="str">
            <v>Transitoria de Caixa e Bancos</v>
          </cell>
          <cell r="D16">
            <v>0</v>
          </cell>
          <cell r="F16">
            <v>20535403.02</v>
          </cell>
          <cell r="G16">
            <v>20535403.02</v>
          </cell>
          <cell r="H16">
            <v>0</v>
          </cell>
        </row>
        <row r="17">
          <cell r="A17" t="str">
            <v>11.01.03.00</v>
          </cell>
          <cell r="B17" t="str">
            <v>-</v>
          </cell>
          <cell r="C17" t="str">
            <v>Aplicac. Financ.- Liq. Imediata</v>
          </cell>
          <cell r="D17">
            <v>9389948.2699999996</v>
          </cell>
          <cell r="E17" t="str">
            <v>D</v>
          </cell>
          <cell r="F17">
            <v>6615675.3600000003</v>
          </cell>
          <cell r="G17">
            <v>17336.740000000002</v>
          </cell>
          <cell r="H17">
            <v>15988286.890000001</v>
          </cell>
          <cell r="I17" t="str">
            <v>D</v>
          </cell>
        </row>
        <row r="18">
          <cell r="A18" t="str">
            <v>11.01.03.01</v>
          </cell>
          <cell r="B18" t="str">
            <v>-</v>
          </cell>
          <cell r="C18" t="str">
            <v>Aplicac. Financ. - Liq Imediata</v>
          </cell>
          <cell r="D18">
            <v>5520897.21</v>
          </cell>
          <cell r="E18" t="str">
            <v>D</v>
          </cell>
          <cell r="F18">
            <v>6577077.5199999996</v>
          </cell>
          <cell r="G18">
            <v>17334.13</v>
          </cell>
          <cell r="H18">
            <v>12080640.6</v>
          </cell>
          <cell r="I18" t="str">
            <v>D</v>
          </cell>
        </row>
        <row r="19">
          <cell r="A19" t="str">
            <v>11.01.03.02</v>
          </cell>
          <cell r="B19" t="str">
            <v>-</v>
          </cell>
          <cell r="C19" t="str">
            <v>Assistencia Financeira Cvrd</v>
          </cell>
          <cell r="D19">
            <v>3869051.06</v>
          </cell>
          <cell r="E19" t="str">
            <v>D</v>
          </cell>
          <cell r="F19">
            <v>38597.839999999997</v>
          </cell>
          <cell r="G19">
            <v>2.61</v>
          </cell>
          <cell r="H19">
            <v>3907646.29</v>
          </cell>
          <cell r="I19" t="str">
            <v>D</v>
          </cell>
        </row>
        <row r="20">
          <cell r="A20" t="str">
            <v>11.05.00.00</v>
          </cell>
          <cell r="B20" t="str">
            <v>-</v>
          </cell>
          <cell r="C20" t="str">
            <v>Contas a Receber</v>
          </cell>
          <cell r="D20">
            <v>75512224.900000006</v>
          </cell>
          <cell r="E20" t="str">
            <v>D</v>
          </cell>
          <cell r="F20">
            <v>110479183.23</v>
          </cell>
          <cell r="G20">
            <v>89785116.030000001</v>
          </cell>
          <cell r="H20">
            <v>96206292.099999994</v>
          </cell>
          <cell r="I20" t="str">
            <v>D</v>
          </cell>
        </row>
        <row r="21">
          <cell r="A21" t="str">
            <v>11.05.01.00</v>
          </cell>
          <cell r="B21" t="str">
            <v>-</v>
          </cell>
          <cell r="C21" t="str">
            <v>Clientes no Pais</v>
          </cell>
          <cell r="D21">
            <v>4663850.51</v>
          </cell>
          <cell r="E21" t="str">
            <v>D</v>
          </cell>
          <cell r="F21">
            <v>51791736.460000001</v>
          </cell>
          <cell r="G21">
            <v>51359976.509999998</v>
          </cell>
          <cell r="H21">
            <v>5095610.46</v>
          </cell>
          <cell r="I21" t="str">
            <v>D</v>
          </cell>
        </row>
        <row r="22">
          <cell r="A22" t="str">
            <v>11.05.01.01</v>
          </cell>
          <cell r="B22" t="str">
            <v>-</v>
          </cell>
          <cell r="C22" t="str">
            <v>Clientes no Pais</v>
          </cell>
          <cell r="D22">
            <v>4663850.51</v>
          </cell>
          <cell r="E22" t="str">
            <v>D</v>
          </cell>
          <cell r="F22">
            <v>5176424.78</v>
          </cell>
          <cell r="G22">
            <v>4744664.83</v>
          </cell>
          <cell r="H22">
            <v>5095610.46</v>
          </cell>
          <cell r="I22" t="str">
            <v>D</v>
          </cell>
        </row>
        <row r="23">
          <cell r="A23" t="str">
            <v>11.05.01.95</v>
          </cell>
          <cell r="B23" t="str">
            <v>-</v>
          </cell>
          <cell r="C23" t="str">
            <v>Transit. de Transferencia - ACR</v>
          </cell>
          <cell r="D23">
            <v>0</v>
          </cell>
          <cell r="F23">
            <v>22850</v>
          </cell>
          <cell r="G23">
            <v>22850</v>
          </cell>
          <cell r="H23">
            <v>0</v>
          </cell>
        </row>
        <row r="24">
          <cell r="A24" t="str">
            <v>11.05.01.97</v>
          </cell>
          <cell r="B24" t="str">
            <v>-</v>
          </cell>
          <cell r="C24" t="str">
            <v>Transit. de Faturamento/Cobranca</v>
          </cell>
          <cell r="D24">
            <v>0</v>
          </cell>
          <cell r="F24">
            <v>46527359.369999997</v>
          </cell>
          <cell r="G24">
            <v>46527359.369999997</v>
          </cell>
          <cell r="H24">
            <v>0</v>
          </cell>
        </row>
        <row r="25">
          <cell r="A25" t="str">
            <v>11.05.01.99</v>
          </cell>
          <cell r="B25" t="str">
            <v>-</v>
          </cell>
          <cell r="C25" t="str">
            <v>Transit. de Encontro de Contas</v>
          </cell>
          <cell r="D25">
            <v>0</v>
          </cell>
          <cell r="F25">
            <v>65102.31</v>
          </cell>
          <cell r="G25">
            <v>65102.31</v>
          </cell>
          <cell r="H25">
            <v>0</v>
          </cell>
        </row>
        <row r="26">
          <cell r="A26" t="str">
            <v>11.05.02.00</v>
          </cell>
          <cell r="B26" t="str">
            <v>-</v>
          </cell>
          <cell r="C26" t="str">
            <v>Clientes no Exterior</v>
          </cell>
          <cell r="D26">
            <v>16233559.439999999</v>
          </cell>
          <cell r="E26" t="str">
            <v>D</v>
          </cell>
          <cell r="F26">
            <v>22636370.66</v>
          </cell>
          <cell r="G26">
            <v>22946130.399999999</v>
          </cell>
          <cell r="H26">
            <v>15923799.699999999</v>
          </cell>
          <cell r="I26" t="str">
            <v>D</v>
          </cell>
        </row>
        <row r="27">
          <cell r="A27" t="str">
            <v>11.05.02.01</v>
          </cell>
          <cell r="B27" t="str">
            <v>-</v>
          </cell>
          <cell r="C27" t="str">
            <v>Clientes no Exterior</v>
          </cell>
          <cell r="D27">
            <v>16233559.439999999</v>
          </cell>
          <cell r="E27" t="str">
            <v>D</v>
          </cell>
          <cell r="F27">
            <v>10671002.33</v>
          </cell>
          <cell r="G27">
            <v>10980762.07</v>
          </cell>
          <cell r="H27">
            <v>15923799.699999999</v>
          </cell>
          <cell r="I27" t="str">
            <v>D</v>
          </cell>
        </row>
        <row r="28">
          <cell r="A28" t="str">
            <v>11.05.02.02</v>
          </cell>
          <cell r="B28" t="str">
            <v>-</v>
          </cell>
          <cell r="C28" t="str">
            <v>(-) Adiantam. Cambio Exportacao</v>
          </cell>
          <cell r="D28">
            <v>0</v>
          </cell>
          <cell r="F28">
            <v>11965368.33</v>
          </cell>
          <cell r="G28">
            <v>11965368.33</v>
          </cell>
          <cell r="H28">
            <v>0</v>
          </cell>
        </row>
        <row r="29">
          <cell r="A29" t="str">
            <v>11.05.03.00</v>
          </cell>
          <cell r="B29" t="str">
            <v>-</v>
          </cell>
          <cell r="C29" t="str">
            <v>Clientes Cias do Grupo</v>
          </cell>
          <cell r="D29">
            <v>49430708.759999998</v>
          </cell>
          <cell r="E29" t="str">
            <v>D</v>
          </cell>
          <cell r="F29">
            <v>36051076.109999999</v>
          </cell>
          <cell r="G29">
            <v>10294902.93</v>
          </cell>
          <cell r="H29">
            <v>75186881.939999998</v>
          </cell>
          <cell r="I29" t="str">
            <v>D</v>
          </cell>
        </row>
        <row r="30">
          <cell r="A30" t="str">
            <v>11.05.03.05</v>
          </cell>
          <cell r="B30" t="str">
            <v>-</v>
          </cell>
          <cell r="C30" t="str">
            <v>Clientes C.Grupo- Sibra</v>
          </cell>
          <cell r="D30">
            <v>4971438.13</v>
          </cell>
          <cell r="E30" t="str">
            <v>D</v>
          </cell>
          <cell r="F30">
            <v>2034988.45</v>
          </cell>
          <cell r="G30">
            <v>2448233.5299999998</v>
          </cell>
          <cell r="H30">
            <v>4558193.05</v>
          </cell>
          <cell r="I30" t="str">
            <v>D</v>
          </cell>
        </row>
        <row r="31">
          <cell r="A31" t="str">
            <v>11.05.03.22</v>
          </cell>
          <cell r="B31" t="str">
            <v>-</v>
          </cell>
          <cell r="C31" t="str">
            <v>Clientes C.Grupo Cvrd-CVRDI</v>
          </cell>
          <cell r="D31">
            <v>44459270.630000003</v>
          </cell>
          <cell r="E31" t="str">
            <v>D</v>
          </cell>
          <cell r="F31">
            <v>34016087.659999996</v>
          </cell>
          <cell r="G31">
            <v>7846669.4000000004</v>
          </cell>
          <cell r="H31">
            <v>70628688.890000001</v>
          </cell>
          <cell r="I31" t="str">
            <v>D</v>
          </cell>
        </row>
        <row r="32">
          <cell r="A32" t="str">
            <v>11.05.04.00</v>
          </cell>
          <cell r="B32" t="str">
            <v>-</v>
          </cell>
          <cell r="C32" t="str">
            <v>Clientes C.Grupo Cvrd em Transito</v>
          </cell>
          <cell r="D32">
            <v>5184106.1900000004</v>
          </cell>
          <cell r="E32" t="str">
            <v>D</v>
          </cell>
          <cell r="F32">
            <v>0</v>
          </cell>
          <cell r="G32">
            <v>5184106.1900000004</v>
          </cell>
          <cell r="H32">
            <v>0</v>
          </cell>
        </row>
        <row r="33">
          <cell r="A33" t="str">
            <v>11.05.04.06</v>
          </cell>
          <cell r="B33" t="str">
            <v>-</v>
          </cell>
          <cell r="C33" t="str">
            <v>Clientes C.Grupo Cvrd em Trans.CVRDI</v>
          </cell>
          <cell r="D33">
            <v>5184106.1900000004</v>
          </cell>
          <cell r="E33" t="str">
            <v>D</v>
          </cell>
          <cell r="F33">
            <v>0</v>
          </cell>
          <cell r="G33">
            <v>5184106.1900000004</v>
          </cell>
          <cell r="H33">
            <v>0</v>
          </cell>
        </row>
        <row r="34">
          <cell r="A34" t="str">
            <v>11.10.00.00</v>
          </cell>
          <cell r="B34" t="str">
            <v>-</v>
          </cell>
          <cell r="C34" t="str">
            <v>Estoques</v>
          </cell>
          <cell r="D34">
            <v>49017154.439999998</v>
          </cell>
          <cell r="E34" t="str">
            <v>D</v>
          </cell>
          <cell r="F34">
            <v>22434703.989999998</v>
          </cell>
          <cell r="G34">
            <v>24275190.079999998</v>
          </cell>
          <cell r="H34">
            <v>47176668.350000001</v>
          </cell>
          <cell r="I34" t="str">
            <v>D</v>
          </cell>
        </row>
        <row r="35">
          <cell r="A35" t="str">
            <v>11.10.01.00</v>
          </cell>
          <cell r="B35" t="str">
            <v>-</v>
          </cell>
          <cell r="C35" t="str">
            <v>Produtos Acabados</v>
          </cell>
          <cell r="D35">
            <v>3754328.8</v>
          </cell>
          <cell r="E35" t="str">
            <v>D</v>
          </cell>
          <cell r="F35">
            <v>12971585.74</v>
          </cell>
          <cell r="G35">
            <v>12055071.34</v>
          </cell>
          <cell r="H35">
            <v>4670843.2</v>
          </cell>
          <cell r="I35" t="str">
            <v>D</v>
          </cell>
        </row>
        <row r="36">
          <cell r="A36" t="str">
            <v>11.10.01.01</v>
          </cell>
          <cell r="B36" t="str">
            <v>-</v>
          </cell>
          <cell r="C36" t="str">
            <v>Produtos Acabados - Ligas</v>
          </cell>
          <cell r="D36">
            <v>4004125.45</v>
          </cell>
          <cell r="E36" t="str">
            <v>D</v>
          </cell>
          <cell r="F36">
            <v>798240.75</v>
          </cell>
          <cell r="G36">
            <v>0</v>
          </cell>
          <cell r="H36">
            <v>4802366.2</v>
          </cell>
          <cell r="I36" t="str">
            <v>D</v>
          </cell>
        </row>
        <row r="37">
          <cell r="A37" t="str">
            <v>11.10.01.02</v>
          </cell>
          <cell r="B37" t="str">
            <v>-</v>
          </cell>
          <cell r="C37" t="str">
            <v>Produtos Acabados - Minérios</v>
          </cell>
          <cell r="D37">
            <v>1107014.6200000001</v>
          </cell>
          <cell r="E37" t="str">
            <v>D</v>
          </cell>
          <cell r="F37">
            <v>0</v>
          </cell>
          <cell r="G37">
            <v>209095.85</v>
          </cell>
          <cell r="H37">
            <v>897918.77</v>
          </cell>
          <cell r="I37" t="str">
            <v>D</v>
          </cell>
        </row>
        <row r="38">
          <cell r="A38" t="str">
            <v>11.10.01.90</v>
          </cell>
          <cell r="B38" t="str">
            <v>-</v>
          </cell>
          <cell r="C38" t="str">
            <v>Produto Acabado em Transito - Minerios</v>
          </cell>
          <cell r="D38">
            <v>1167374.56</v>
          </cell>
          <cell r="E38" t="str">
            <v>C</v>
          </cell>
          <cell r="F38">
            <v>1167374.56</v>
          </cell>
          <cell r="G38">
            <v>1214901.47</v>
          </cell>
          <cell r="H38">
            <v>1214901.47</v>
          </cell>
          <cell r="I38" t="str">
            <v>C</v>
          </cell>
        </row>
        <row r="39">
          <cell r="A39" t="str">
            <v>11.10.01.98</v>
          </cell>
          <cell r="B39" t="str">
            <v>-</v>
          </cell>
          <cell r="C39" t="str">
            <v>Ordens de Producao - Ligas</v>
          </cell>
          <cell r="D39">
            <v>189436.71</v>
          </cell>
          <cell r="E39" t="str">
            <v>C</v>
          </cell>
          <cell r="F39">
            <v>3821960.8</v>
          </cell>
          <cell r="G39">
            <v>3447064.39</v>
          </cell>
          <cell r="H39">
            <v>185459.7</v>
          </cell>
          <cell r="I39" t="str">
            <v>D</v>
          </cell>
        </row>
        <row r="40">
          <cell r="A40" t="str">
            <v>11.10.01.99</v>
          </cell>
          <cell r="B40" t="str">
            <v>-</v>
          </cell>
          <cell r="C40" t="str">
            <v>Ordens de Producao - Minerios</v>
          </cell>
          <cell r="D40">
            <v>0</v>
          </cell>
          <cell r="F40">
            <v>7184009.6299999999</v>
          </cell>
          <cell r="G40">
            <v>7184009.6299999999</v>
          </cell>
          <cell r="H40">
            <v>0</v>
          </cell>
        </row>
        <row r="41">
          <cell r="A41" t="str">
            <v>11.10.05.00</v>
          </cell>
          <cell r="B41" t="str">
            <v>-</v>
          </cell>
          <cell r="C41" t="str">
            <v>Remessa para Industrializacao</v>
          </cell>
          <cell r="D41">
            <v>81386.539999999994</v>
          </cell>
          <cell r="E41" t="str">
            <v>D</v>
          </cell>
          <cell r="F41">
            <v>0</v>
          </cell>
          <cell r="G41">
            <v>17469.419999999998</v>
          </cell>
          <cell r="H41">
            <v>63917.120000000003</v>
          </cell>
          <cell r="I41" t="str">
            <v>D</v>
          </cell>
        </row>
        <row r="42">
          <cell r="A42" t="str">
            <v>11.10.05.01</v>
          </cell>
          <cell r="B42" t="str">
            <v>-</v>
          </cell>
          <cell r="C42" t="str">
            <v>Remessa para Industrializacao</v>
          </cell>
          <cell r="D42">
            <v>81386.539999999994</v>
          </cell>
          <cell r="E42" t="str">
            <v>D</v>
          </cell>
          <cell r="F42">
            <v>0</v>
          </cell>
          <cell r="G42">
            <v>17469.419999999998</v>
          </cell>
          <cell r="H42">
            <v>63917.120000000003</v>
          </cell>
          <cell r="I42" t="str">
            <v>D</v>
          </cell>
        </row>
        <row r="43">
          <cell r="A43" t="str">
            <v>11.10.20.00</v>
          </cell>
          <cell r="B43" t="str">
            <v>-</v>
          </cell>
          <cell r="C43" t="str">
            <v>Produtos Semi-Acabados</v>
          </cell>
          <cell r="D43">
            <v>43319861.109999999</v>
          </cell>
          <cell r="E43" t="str">
            <v>D</v>
          </cell>
          <cell r="F43">
            <v>7243702.9699999997</v>
          </cell>
          <cell r="G43">
            <v>10623747.710000001</v>
          </cell>
          <cell r="H43">
            <v>39939816.369999997</v>
          </cell>
          <cell r="I43" t="str">
            <v>D</v>
          </cell>
        </row>
        <row r="44">
          <cell r="A44" t="str">
            <v>11.10.20.01</v>
          </cell>
          <cell r="B44" t="str">
            <v>-</v>
          </cell>
          <cell r="C44" t="str">
            <v>Prod.Semi-Acabados - Ligas</v>
          </cell>
          <cell r="D44">
            <v>919706.47</v>
          </cell>
          <cell r="E44" t="str">
            <v>D</v>
          </cell>
          <cell r="F44">
            <v>0</v>
          </cell>
          <cell r="G44">
            <v>919706.47</v>
          </cell>
          <cell r="H44">
            <v>0</v>
          </cell>
        </row>
        <row r="45">
          <cell r="A45" t="str">
            <v>11.10.20.02</v>
          </cell>
          <cell r="B45" t="str">
            <v>-</v>
          </cell>
          <cell r="C45" t="str">
            <v>Prod.Semi-Acabados - Minerios</v>
          </cell>
          <cell r="D45">
            <v>42817777.159999996</v>
          </cell>
          <cell r="E45" t="str">
            <v>D</v>
          </cell>
          <cell r="F45">
            <v>0</v>
          </cell>
          <cell r="G45">
            <v>2884609.31</v>
          </cell>
          <cell r="H45">
            <v>39933167.850000001</v>
          </cell>
          <cell r="I45" t="str">
            <v>D</v>
          </cell>
        </row>
        <row r="46">
          <cell r="A46" t="str">
            <v>11.10.20.03</v>
          </cell>
          <cell r="B46" t="str">
            <v>-</v>
          </cell>
          <cell r="C46" t="str">
            <v>Sub-Produtos</v>
          </cell>
          <cell r="D46">
            <v>7306.94</v>
          </cell>
          <cell r="E46" t="str">
            <v>D</v>
          </cell>
          <cell r="F46">
            <v>20</v>
          </cell>
          <cell r="G46">
            <v>678.43</v>
          </cell>
          <cell r="H46">
            <v>6648.51</v>
          </cell>
          <cell r="I46" t="str">
            <v>D</v>
          </cell>
        </row>
        <row r="47">
          <cell r="A47" t="str">
            <v>11.10.20.98</v>
          </cell>
          <cell r="B47" t="str">
            <v>-</v>
          </cell>
          <cell r="C47" t="str">
            <v>O.P Semi Acabados - Ligas</v>
          </cell>
          <cell r="D47">
            <v>0</v>
          </cell>
          <cell r="F47">
            <v>2777205.84</v>
          </cell>
          <cell r="G47">
            <v>2777205.84</v>
          </cell>
          <cell r="H47">
            <v>0</v>
          </cell>
        </row>
        <row r="48">
          <cell r="A48" t="str">
            <v>11.10.20.99</v>
          </cell>
          <cell r="B48" t="str">
            <v>-</v>
          </cell>
          <cell r="C48" t="str">
            <v>O.P Semi-Acabados - Minerios</v>
          </cell>
          <cell r="D48">
            <v>424929.46</v>
          </cell>
          <cell r="E48" t="str">
            <v>C</v>
          </cell>
          <cell r="F48">
            <v>4466477.13</v>
          </cell>
          <cell r="G48">
            <v>4041547.66</v>
          </cell>
          <cell r="H48">
            <v>0.01</v>
          </cell>
          <cell r="I48" t="str">
            <v>D</v>
          </cell>
        </row>
        <row r="49">
          <cell r="A49" t="str">
            <v>11.10.25.00</v>
          </cell>
          <cell r="B49" t="str">
            <v>-</v>
          </cell>
          <cell r="C49" t="str">
            <v>(-) Prov. p/Perdas Prod. Semi-Acabados</v>
          </cell>
          <cell r="D49">
            <v>4679857.5199999996</v>
          </cell>
          <cell r="E49" t="str">
            <v>C</v>
          </cell>
          <cell r="F49">
            <v>0</v>
          </cell>
          <cell r="G49">
            <v>0</v>
          </cell>
          <cell r="H49">
            <v>4679857.5199999996</v>
          </cell>
          <cell r="I49" t="str">
            <v>C</v>
          </cell>
        </row>
        <row r="50">
          <cell r="A50" t="str">
            <v>11.10.25.01</v>
          </cell>
          <cell r="B50" t="str">
            <v>-</v>
          </cell>
          <cell r="C50" t="str">
            <v>(-) Prov. p/Perdas Prod. Semi-Acabados</v>
          </cell>
          <cell r="D50">
            <v>4679857.5199999996</v>
          </cell>
          <cell r="E50" t="str">
            <v>C</v>
          </cell>
          <cell r="F50">
            <v>0</v>
          </cell>
          <cell r="G50">
            <v>0</v>
          </cell>
          <cell r="H50">
            <v>4679857.5199999996</v>
          </cell>
          <cell r="I50" t="str">
            <v>C</v>
          </cell>
        </row>
        <row r="51">
          <cell r="A51" t="str">
            <v>11.10.30.00</v>
          </cell>
          <cell r="B51" t="str">
            <v>-</v>
          </cell>
          <cell r="C51" t="str">
            <v>Materia Prima</v>
          </cell>
          <cell r="D51">
            <v>682949.1</v>
          </cell>
          <cell r="E51" t="str">
            <v>D</v>
          </cell>
          <cell r="F51">
            <v>161466.46</v>
          </cell>
          <cell r="G51">
            <v>106838.75</v>
          </cell>
          <cell r="H51">
            <v>737576.81</v>
          </cell>
          <cell r="I51" t="str">
            <v>D</v>
          </cell>
        </row>
        <row r="52">
          <cell r="A52" t="str">
            <v>11.10.30.01</v>
          </cell>
          <cell r="B52" t="str">
            <v>-</v>
          </cell>
          <cell r="C52" t="str">
            <v>M.Prima - Minerios</v>
          </cell>
          <cell r="D52">
            <v>169238.1</v>
          </cell>
          <cell r="E52" t="str">
            <v>D</v>
          </cell>
          <cell r="F52">
            <v>0</v>
          </cell>
          <cell r="G52">
            <v>10465.19</v>
          </cell>
          <cell r="H52">
            <v>158772.91</v>
          </cell>
          <cell r="I52" t="str">
            <v>D</v>
          </cell>
        </row>
        <row r="53">
          <cell r="A53" t="str">
            <v>11.10.30.11</v>
          </cell>
          <cell r="B53" t="str">
            <v>-</v>
          </cell>
          <cell r="C53" t="str">
            <v>M.Prima - Redutores</v>
          </cell>
          <cell r="D53">
            <v>209938.51</v>
          </cell>
          <cell r="E53" t="str">
            <v>D</v>
          </cell>
          <cell r="F53">
            <v>0</v>
          </cell>
          <cell r="G53">
            <v>96373.56</v>
          </cell>
          <cell r="H53">
            <v>113564.95</v>
          </cell>
          <cell r="I53" t="str">
            <v>D</v>
          </cell>
        </row>
        <row r="54">
          <cell r="A54" t="str">
            <v>11.10.30.12</v>
          </cell>
          <cell r="B54" t="str">
            <v>-</v>
          </cell>
          <cell r="C54" t="str">
            <v>M.Prima - Explosivos</v>
          </cell>
          <cell r="D54">
            <v>3552.89</v>
          </cell>
          <cell r="E54" t="str">
            <v>D</v>
          </cell>
          <cell r="F54">
            <v>416.23</v>
          </cell>
          <cell r="G54">
            <v>0</v>
          </cell>
          <cell r="H54">
            <v>3969.12</v>
          </cell>
          <cell r="I54" t="str">
            <v>D</v>
          </cell>
        </row>
        <row r="55">
          <cell r="A55" t="str">
            <v>11.10.30.13</v>
          </cell>
          <cell r="B55" t="str">
            <v>-</v>
          </cell>
          <cell r="C55" t="str">
            <v>M.Prima - Fundentes</v>
          </cell>
          <cell r="D55">
            <v>225624.36</v>
          </cell>
          <cell r="E55" t="str">
            <v>D</v>
          </cell>
          <cell r="F55">
            <v>132824.53</v>
          </cell>
          <cell r="G55">
            <v>0</v>
          </cell>
          <cell r="H55">
            <v>358448.89</v>
          </cell>
          <cell r="I55" t="str">
            <v>D</v>
          </cell>
        </row>
        <row r="56">
          <cell r="A56" t="str">
            <v>11.10.30.14</v>
          </cell>
          <cell r="B56" t="str">
            <v>-</v>
          </cell>
          <cell r="C56" t="str">
            <v>M.Prima - Materiais Auxiliares</v>
          </cell>
          <cell r="D56">
            <v>74595.240000000005</v>
          </cell>
          <cell r="E56" t="str">
            <v>D</v>
          </cell>
          <cell r="F56">
            <v>28225.7</v>
          </cell>
          <cell r="G56">
            <v>0</v>
          </cell>
          <cell r="H56">
            <v>102820.94</v>
          </cell>
          <cell r="I56" t="str">
            <v>D</v>
          </cell>
        </row>
        <row r="57">
          <cell r="A57" t="str">
            <v>11.10.31.00</v>
          </cell>
          <cell r="B57" t="str">
            <v>-</v>
          </cell>
          <cell r="C57" t="str">
            <v>Materia Prima em Transito</v>
          </cell>
          <cell r="D57">
            <v>22066.9</v>
          </cell>
          <cell r="E57" t="str">
            <v>D</v>
          </cell>
          <cell r="F57">
            <v>0</v>
          </cell>
          <cell r="G57">
            <v>6280.48</v>
          </cell>
          <cell r="H57">
            <v>15786.42</v>
          </cell>
          <cell r="I57" t="str">
            <v>D</v>
          </cell>
        </row>
        <row r="58">
          <cell r="A58" t="str">
            <v>11.10.31.01</v>
          </cell>
          <cell r="B58" t="str">
            <v>-</v>
          </cell>
          <cell r="C58" t="str">
            <v>Materia Prima em Transito</v>
          </cell>
          <cell r="D58">
            <v>22066.9</v>
          </cell>
          <cell r="E58" t="str">
            <v>D</v>
          </cell>
          <cell r="F58">
            <v>0</v>
          </cell>
          <cell r="G58">
            <v>6280.48</v>
          </cell>
          <cell r="H58">
            <v>15786.42</v>
          </cell>
          <cell r="I58" t="str">
            <v>D</v>
          </cell>
        </row>
        <row r="59">
          <cell r="A59" t="str">
            <v>11.10.40.00</v>
          </cell>
          <cell r="B59" t="str">
            <v>-</v>
          </cell>
          <cell r="C59" t="str">
            <v>Almoxarifado</v>
          </cell>
          <cell r="D59">
            <v>5879922.6600000001</v>
          </cell>
          <cell r="E59" t="str">
            <v>D</v>
          </cell>
          <cell r="F59">
            <v>621895.18000000005</v>
          </cell>
          <cell r="G59">
            <v>104442.62</v>
          </cell>
          <cell r="H59">
            <v>6397375.2199999997</v>
          </cell>
          <cell r="I59" t="str">
            <v>D</v>
          </cell>
        </row>
        <row r="60">
          <cell r="A60" t="str">
            <v>11.10.40.01</v>
          </cell>
          <cell r="B60" t="str">
            <v>-</v>
          </cell>
          <cell r="C60" t="str">
            <v>Almox. - Insumos</v>
          </cell>
          <cell r="D60">
            <v>40644.660000000003</v>
          </cell>
          <cell r="E60" t="str">
            <v>D</v>
          </cell>
          <cell r="F60">
            <v>7944.46</v>
          </cell>
          <cell r="G60">
            <v>0</v>
          </cell>
          <cell r="H60">
            <v>48589.120000000003</v>
          </cell>
          <cell r="I60" t="str">
            <v>D</v>
          </cell>
        </row>
        <row r="61">
          <cell r="A61" t="str">
            <v>11.10.40.04</v>
          </cell>
          <cell r="B61" t="str">
            <v>-</v>
          </cell>
          <cell r="C61" t="str">
            <v>Almox.Combust. e Lubrificantes</v>
          </cell>
          <cell r="D61">
            <v>168719.5</v>
          </cell>
          <cell r="E61" t="str">
            <v>D</v>
          </cell>
          <cell r="F61">
            <v>11147.17</v>
          </cell>
          <cell r="G61">
            <v>48358.06</v>
          </cell>
          <cell r="H61">
            <v>131508.60999999999</v>
          </cell>
          <cell r="I61" t="str">
            <v>D</v>
          </cell>
        </row>
        <row r="62">
          <cell r="A62" t="str">
            <v>11.10.40.05</v>
          </cell>
          <cell r="B62" t="str">
            <v>-</v>
          </cell>
          <cell r="C62" t="str">
            <v>Almox.Mat. e Equip. Seguranca</v>
          </cell>
          <cell r="D62">
            <v>219650.63</v>
          </cell>
          <cell r="E62" t="str">
            <v>D</v>
          </cell>
          <cell r="F62">
            <v>9917.25</v>
          </cell>
          <cell r="G62">
            <v>0</v>
          </cell>
          <cell r="H62">
            <v>229567.88</v>
          </cell>
          <cell r="I62" t="str">
            <v>D</v>
          </cell>
        </row>
        <row r="63">
          <cell r="A63" t="str">
            <v>11.10.40.06</v>
          </cell>
          <cell r="B63" t="str">
            <v>-</v>
          </cell>
          <cell r="C63" t="str">
            <v>Almox. Materiais de Manutencao</v>
          </cell>
          <cell r="D63">
            <v>2915637.86</v>
          </cell>
          <cell r="E63" t="str">
            <v>D</v>
          </cell>
          <cell r="F63">
            <v>329452.01</v>
          </cell>
          <cell r="G63">
            <v>0</v>
          </cell>
          <cell r="H63">
            <v>3245089.87</v>
          </cell>
          <cell r="I63" t="str">
            <v>D</v>
          </cell>
        </row>
        <row r="64">
          <cell r="A64" t="str">
            <v>11.10.40.07</v>
          </cell>
          <cell r="B64" t="str">
            <v>-</v>
          </cell>
          <cell r="C64" t="str">
            <v>Almox. Materiais de Laboratorio</v>
          </cell>
          <cell r="D64">
            <v>14977.78</v>
          </cell>
          <cell r="E64" t="str">
            <v>D</v>
          </cell>
          <cell r="F64">
            <v>3555.11</v>
          </cell>
          <cell r="G64">
            <v>2374.4299999999998</v>
          </cell>
          <cell r="H64">
            <v>16158.46</v>
          </cell>
          <cell r="I64" t="str">
            <v>D</v>
          </cell>
        </row>
        <row r="65">
          <cell r="A65" t="str">
            <v>11.10.40.08</v>
          </cell>
          <cell r="B65" t="str">
            <v>-</v>
          </cell>
          <cell r="C65" t="str">
            <v>Almox. Embalagens</v>
          </cell>
          <cell r="D65">
            <v>19182.48</v>
          </cell>
          <cell r="E65" t="str">
            <v>D</v>
          </cell>
          <cell r="F65">
            <v>3763.86</v>
          </cell>
          <cell r="G65">
            <v>88.82</v>
          </cell>
          <cell r="H65">
            <v>22857.52</v>
          </cell>
          <cell r="I65" t="str">
            <v>D</v>
          </cell>
        </row>
        <row r="66">
          <cell r="A66" t="str">
            <v>11.10.40.95</v>
          </cell>
          <cell r="B66" t="str">
            <v>-</v>
          </cell>
          <cell r="C66" t="str">
            <v>Almox.Pcs p/Veic.Transp de Cargas</v>
          </cell>
          <cell r="D66">
            <v>2130014.2400000002</v>
          </cell>
          <cell r="E66" t="str">
            <v>D</v>
          </cell>
          <cell r="F66">
            <v>215553.57</v>
          </cell>
          <cell r="G66">
            <v>926.26</v>
          </cell>
          <cell r="H66">
            <v>2344641.5499999998</v>
          </cell>
          <cell r="I66" t="str">
            <v>D</v>
          </cell>
        </row>
        <row r="67">
          <cell r="A67" t="str">
            <v>11.10.40.96</v>
          </cell>
          <cell r="B67" t="str">
            <v>-</v>
          </cell>
          <cell r="C67" t="str">
            <v>Almox.Pcs p/Miner. e Benefic</v>
          </cell>
          <cell r="D67">
            <v>586249.02</v>
          </cell>
          <cell r="E67" t="str">
            <v>D</v>
          </cell>
          <cell r="F67">
            <v>40360.76</v>
          </cell>
          <cell r="G67">
            <v>0</v>
          </cell>
          <cell r="H67">
            <v>626609.78</v>
          </cell>
          <cell r="I67" t="str">
            <v>D</v>
          </cell>
        </row>
        <row r="68">
          <cell r="A68" t="str">
            <v>11.10.40.97</v>
          </cell>
          <cell r="B68" t="str">
            <v>-</v>
          </cell>
          <cell r="C68" t="str">
            <v>Almox. Materiais Administrativos</v>
          </cell>
          <cell r="D68">
            <v>8682.4699999999993</v>
          </cell>
          <cell r="E68" t="str">
            <v>D</v>
          </cell>
          <cell r="F68">
            <v>200.95</v>
          </cell>
          <cell r="G68">
            <v>123.2</v>
          </cell>
          <cell r="H68">
            <v>8760.2199999999993</v>
          </cell>
          <cell r="I68" t="str">
            <v>D</v>
          </cell>
        </row>
        <row r="69">
          <cell r="A69" t="str">
            <v>11.10.40.98</v>
          </cell>
          <cell r="B69" t="str">
            <v>-</v>
          </cell>
          <cell r="C69" t="str">
            <v>Transitoria Ajuste de Estoque</v>
          </cell>
          <cell r="D69">
            <v>223835.98</v>
          </cell>
          <cell r="E69" t="str">
            <v>C</v>
          </cell>
          <cell r="F69">
            <v>0.04</v>
          </cell>
          <cell r="G69">
            <v>52571.85</v>
          </cell>
          <cell r="H69">
            <v>276407.78999999998</v>
          </cell>
          <cell r="I69" t="str">
            <v>C</v>
          </cell>
        </row>
        <row r="70">
          <cell r="A70" t="str">
            <v>11.10.41.00</v>
          </cell>
          <cell r="B70" t="str">
            <v>-</v>
          </cell>
          <cell r="C70" t="str">
            <v>(-) Prov. p/Perdas Almoxarifado</v>
          </cell>
          <cell r="D70">
            <v>950972.24</v>
          </cell>
          <cell r="E70" t="str">
            <v>C</v>
          </cell>
          <cell r="F70">
            <v>0</v>
          </cell>
          <cell r="G70">
            <v>0</v>
          </cell>
          <cell r="H70">
            <v>950972.24</v>
          </cell>
          <cell r="I70" t="str">
            <v>C</v>
          </cell>
        </row>
        <row r="71">
          <cell r="A71" t="str">
            <v>11.10.41.01</v>
          </cell>
          <cell r="B71" t="str">
            <v>-</v>
          </cell>
          <cell r="C71" t="str">
            <v>(-) Prov. p/Perdas Almoxarifado</v>
          </cell>
          <cell r="D71">
            <v>950972.24</v>
          </cell>
          <cell r="E71" t="str">
            <v>C</v>
          </cell>
          <cell r="F71">
            <v>0</v>
          </cell>
          <cell r="G71">
            <v>0</v>
          </cell>
          <cell r="H71">
            <v>950972.24</v>
          </cell>
          <cell r="I71" t="str">
            <v>C</v>
          </cell>
        </row>
        <row r="72">
          <cell r="A72" t="str">
            <v>11.10.42.00</v>
          </cell>
          <cell r="B72" t="str">
            <v>-</v>
          </cell>
          <cell r="C72" t="str">
            <v>Transferencias</v>
          </cell>
          <cell r="D72">
            <v>898097.79</v>
          </cell>
          <cell r="E72" t="str">
            <v>D</v>
          </cell>
          <cell r="F72">
            <v>1124094.99</v>
          </cell>
          <cell r="G72">
            <v>1049381.1100000001</v>
          </cell>
          <cell r="H72">
            <v>972811.67</v>
          </cell>
          <cell r="I72" t="str">
            <v>D</v>
          </cell>
        </row>
        <row r="73">
          <cell r="A73" t="str">
            <v>11.10.42.97</v>
          </cell>
          <cell r="B73" t="str">
            <v>-</v>
          </cell>
          <cell r="C73" t="str">
            <v>Estoques a Classificar</v>
          </cell>
          <cell r="D73">
            <v>908000.59</v>
          </cell>
          <cell r="E73" t="str">
            <v>D</v>
          </cell>
          <cell r="F73">
            <v>1005587.31</v>
          </cell>
          <cell r="G73">
            <v>908000.59</v>
          </cell>
          <cell r="H73">
            <v>1005587.31</v>
          </cell>
          <cell r="I73" t="str">
            <v>D</v>
          </cell>
        </row>
        <row r="74">
          <cell r="A74" t="str">
            <v>11.10.42.98</v>
          </cell>
          <cell r="B74" t="str">
            <v>-</v>
          </cell>
          <cell r="C74" t="str">
            <v>Transit. Transf. Usinas-Saidas</v>
          </cell>
          <cell r="D74">
            <v>12970.04</v>
          </cell>
          <cell r="E74" t="str">
            <v>D</v>
          </cell>
          <cell r="F74">
            <v>118507.68</v>
          </cell>
          <cell r="G74">
            <v>118507.68</v>
          </cell>
          <cell r="H74">
            <v>12970.04</v>
          </cell>
          <cell r="I74" t="str">
            <v>D</v>
          </cell>
        </row>
        <row r="75">
          <cell r="A75" t="str">
            <v>11.10.42.99</v>
          </cell>
          <cell r="B75" t="str">
            <v>-</v>
          </cell>
          <cell r="C75" t="str">
            <v>Transit. Transf. Entre Depositos</v>
          </cell>
          <cell r="D75">
            <v>22872.84</v>
          </cell>
          <cell r="E75" t="str">
            <v>C</v>
          </cell>
          <cell r="F75">
            <v>0</v>
          </cell>
          <cell r="G75">
            <v>22872.84</v>
          </cell>
          <cell r="H75">
            <v>45745.68</v>
          </cell>
          <cell r="I75" t="str">
            <v>C</v>
          </cell>
        </row>
        <row r="76">
          <cell r="A76" t="str">
            <v>11.10.43.00</v>
          </cell>
          <cell r="B76" t="str">
            <v>-</v>
          </cell>
          <cell r="C76" t="str">
            <v>Transitória de Manutenção Industrial</v>
          </cell>
          <cell r="D76">
            <v>0</v>
          </cell>
          <cell r="F76">
            <v>311958.65000000002</v>
          </cell>
          <cell r="G76">
            <v>311958.65000000002</v>
          </cell>
          <cell r="H76">
            <v>0</v>
          </cell>
        </row>
        <row r="77">
          <cell r="A77" t="str">
            <v>11.10.43.01</v>
          </cell>
          <cell r="B77" t="str">
            <v>-</v>
          </cell>
          <cell r="C77" t="str">
            <v>Ordem de Manutenção - MI</v>
          </cell>
          <cell r="D77">
            <v>0</v>
          </cell>
          <cell r="F77">
            <v>311958.65000000002</v>
          </cell>
          <cell r="G77">
            <v>311958.65000000002</v>
          </cell>
          <cell r="H77">
            <v>0</v>
          </cell>
        </row>
        <row r="78">
          <cell r="A78" t="str">
            <v>11.10.50.00</v>
          </cell>
          <cell r="B78" t="str">
            <v>-</v>
          </cell>
          <cell r="C78" t="str">
            <v>Importacao em Curso</v>
          </cell>
          <cell r="D78">
            <v>9371.2999999999993</v>
          </cell>
          <cell r="E78" t="str">
            <v>D</v>
          </cell>
          <cell r="F78">
            <v>0</v>
          </cell>
          <cell r="G78">
            <v>0</v>
          </cell>
          <cell r="H78">
            <v>9371.2999999999993</v>
          </cell>
          <cell r="I78" t="str">
            <v>D</v>
          </cell>
        </row>
        <row r="79">
          <cell r="A79" t="str">
            <v>11.10.50.01</v>
          </cell>
          <cell r="B79" t="str">
            <v>-</v>
          </cell>
          <cell r="C79" t="str">
            <v>Importacao em Curso</v>
          </cell>
          <cell r="D79">
            <v>9371.2999999999993</v>
          </cell>
          <cell r="E79" t="str">
            <v>D</v>
          </cell>
          <cell r="F79">
            <v>0</v>
          </cell>
          <cell r="G79">
            <v>0</v>
          </cell>
          <cell r="H79">
            <v>9371.2999999999993</v>
          </cell>
          <cell r="I79" t="str">
            <v>D</v>
          </cell>
        </row>
        <row r="80">
          <cell r="A80" t="str">
            <v>11.15.00.00</v>
          </cell>
          <cell r="B80" t="str">
            <v>-</v>
          </cell>
          <cell r="C80" t="str">
            <v>Outras Contas a Receber</v>
          </cell>
          <cell r="D80">
            <v>90657.7</v>
          </cell>
          <cell r="E80" t="str">
            <v>D</v>
          </cell>
          <cell r="F80">
            <v>214255.09</v>
          </cell>
          <cell r="G80">
            <v>231225.8</v>
          </cell>
          <cell r="H80">
            <v>73686.990000000005</v>
          </cell>
          <cell r="I80" t="str">
            <v>D</v>
          </cell>
        </row>
        <row r="81">
          <cell r="A81" t="str">
            <v>11.15.01.00</v>
          </cell>
          <cell r="B81" t="str">
            <v>-</v>
          </cell>
          <cell r="C81" t="str">
            <v>Outras Contas a Receber</v>
          </cell>
          <cell r="D81">
            <v>90657.7</v>
          </cell>
          <cell r="E81" t="str">
            <v>D</v>
          </cell>
          <cell r="F81">
            <v>214255.09</v>
          </cell>
          <cell r="G81">
            <v>231225.8</v>
          </cell>
          <cell r="H81">
            <v>73686.990000000005</v>
          </cell>
          <cell r="I81" t="str">
            <v>D</v>
          </cell>
        </row>
        <row r="82">
          <cell r="A82" t="str">
            <v>11.15.01.02</v>
          </cell>
          <cell r="B82" t="str">
            <v>-</v>
          </cell>
          <cell r="C82" t="str">
            <v>Adiantamento 13 Salario</v>
          </cell>
          <cell r="D82">
            <v>65068.17</v>
          </cell>
          <cell r="E82" t="str">
            <v>D</v>
          </cell>
          <cell r="F82">
            <v>8007.68</v>
          </cell>
          <cell r="G82">
            <v>2070.12</v>
          </cell>
          <cell r="H82">
            <v>71005.73</v>
          </cell>
          <cell r="I82" t="str">
            <v>D</v>
          </cell>
        </row>
        <row r="84">
          <cell r="A84" t="str">
            <v>-----------</v>
          </cell>
          <cell r="B84" t="str">
            <v>--</v>
          </cell>
          <cell r="C84" t="str">
            <v>-------------------------------------------------------------------</v>
          </cell>
          <cell r="D84" t="str">
            <v>-------------------</v>
          </cell>
          <cell r="E84" t="str">
            <v>-</v>
          </cell>
          <cell r="F84" t="str">
            <v>-------------------</v>
          </cell>
          <cell r="G84" t="e">
            <v>#NAME?</v>
          </cell>
          <cell r="H84" t="str">
            <v>07AB - 1.00.01.068</v>
          </cell>
        </row>
        <row r="85">
          <cell r="A85" t="str">
            <v>_x000C_----------</v>
          </cell>
          <cell r="B85" t="str">
            <v>--</v>
          </cell>
          <cell r="C85" t="str">
            <v>-------------------------------------------------------------------</v>
          </cell>
          <cell r="D85" t="str">
            <v>-------------------</v>
          </cell>
          <cell r="E85" t="str">
            <v>-</v>
          </cell>
          <cell r="F85" t="str">
            <v>-------------------</v>
          </cell>
          <cell r="G85" t="str">
            <v>-------------------</v>
          </cell>
          <cell r="H85" t="str">
            <v>------ Página:</v>
          </cell>
          <cell r="J85">
            <v>2</v>
          </cell>
        </row>
        <row r="86">
          <cell r="A86" t="str">
            <v>Urucum Mine</v>
          </cell>
          <cell r="B86" t="str">
            <v>ra</v>
          </cell>
          <cell r="C86" t="str">
            <v>ção S.A</v>
          </cell>
          <cell r="H86" t="str">
            <v>Balancete</v>
          </cell>
        </row>
        <row r="87">
          <cell r="A87" t="str">
            <v>Período: 01</v>
          </cell>
          <cell r="B87" t="str">
            <v>/0</v>
          </cell>
          <cell r="C87" t="str">
            <v>7/2008 A 31/07/2008 -----------------------------------------------</v>
          </cell>
          <cell r="D87" t="str">
            <v>-------------------</v>
          </cell>
          <cell r="E87" t="str">
            <v>-</v>
          </cell>
          <cell r="F87" t="str">
            <v>-------------------</v>
          </cell>
          <cell r="G87" t="str">
            <v>-------------------</v>
          </cell>
          <cell r="H87" t="str">
            <v>05/08/2008 - 09:3</v>
          </cell>
          <cell r="I87">
            <v>4</v>
          </cell>
        </row>
        <row r="89">
          <cell r="A89" t="str">
            <v>Título</v>
          </cell>
          <cell r="D89" t="str">
            <v>Saldo Inicial</v>
          </cell>
          <cell r="F89" t="str">
            <v>Débito</v>
          </cell>
          <cell r="G89" t="str">
            <v>Crédito</v>
          </cell>
          <cell r="H89" t="str">
            <v>Saldo Final</v>
          </cell>
        </row>
        <row r="90">
          <cell r="A90" t="str">
            <v>-----------</v>
          </cell>
          <cell r="B90" t="str">
            <v>--</v>
          </cell>
          <cell r="C90" t="str">
            <v>-------------------------------------------------------------------</v>
          </cell>
          <cell r="D90" t="str">
            <v>-----------------</v>
          </cell>
          <cell r="F90" t="str">
            <v>------------------</v>
          </cell>
          <cell r="G90" t="str">
            <v>------------------</v>
          </cell>
          <cell r="H90" t="str">
            <v>-----------------</v>
          </cell>
        </row>
        <row r="91">
          <cell r="A91" t="str">
            <v>11.15.01.04</v>
          </cell>
          <cell r="B91" t="str">
            <v>-</v>
          </cell>
          <cell r="C91" t="str">
            <v>Adiantam. p/ Desconto em Folha</v>
          </cell>
          <cell r="D91">
            <v>10821.31</v>
          </cell>
          <cell r="E91" t="str">
            <v>D</v>
          </cell>
          <cell r="F91">
            <v>11463.13</v>
          </cell>
          <cell r="G91">
            <v>9521.4</v>
          </cell>
          <cell r="H91">
            <v>12763.04</v>
          </cell>
          <cell r="I91" t="str">
            <v>D</v>
          </cell>
        </row>
        <row r="92">
          <cell r="A92" t="str">
            <v>11.15.01.05</v>
          </cell>
          <cell r="B92" t="str">
            <v>-</v>
          </cell>
          <cell r="C92" t="str">
            <v>Adiantamentos de Viagens</v>
          </cell>
          <cell r="D92">
            <v>3199</v>
          </cell>
          <cell r="E92" t="str">
            <v>D</v>
          </cell>
          <cell r="F92">
            <v>4883.18</v>
          </cell>
          <cell r="G92">
            <v>5782.18</v>
          </cell>
          <cell r="H92">
            <v>2300</v>
          </cell>
          <cell r="I92" t="str">
            <v>D</v>
          </cell>
        </row>
        <row r="93">
          <cell r="A93" t="str">
            <v>11.15.01.06</v>
          </cell>
          <cell r="B93" t="str">
            <v>-</v>
          </cell>
          <cell r="C93" t="str">
            <v>Adiantamento de Ferias</v>
          </cell>
          <cell r="D93">
            <v>11867.52</v>
          </cell>
          <cell r="E93" t="str">
            <v>D</v>
          </cell>
          <cell r="F93">
            <v>40139.46</v>
          </cell>
          <cell r="G93">
            <v>62096.18</v>
          </cell>
          <cell r="H93">
            <v>10089.200000000001</v>
          </cell>
          <cell r="I93" t="str">
            <v>C</v>
          </cell>
        </row>
        <row r="94">
          <cell r="A94" t="str">
            <v>11.15.01.07</v>
          </cell>
          <cell r="B94" t="str">
            <v>-</v>
          </cell>
          <cell r="C94" t="str">
            <v>Adiantamento Quinzenal</v>
          </cell>
          <cell r="D94">
            <v>1426.11</v>
          </cell>
          <cell r="E94" t="str">
            <v>D</v>
          </cell>
          <cell r="F94">
            <v>148042.97</v>
          </cell>
          <cell r="G94">
            <v>148042.97</v>
          </cell>
          <cell r="H94">
            <v>1426.11</v>
          </cell>
          <cell r="I94" t="str">
            <v>D</v>
          </cell>
        </row>
        <row r="95">
          <cell r="A95" t="str">
            <v>11.15.01.09</v>
          </cell>
          <cell r="B95" t="str">
            <v>-</v>
          </cell>
          <cell r="C95" t="str">
            <v>Empréstimo de Férias</v>
          </cell>
          <cell r="D95">
            <v>1505.58</v>
          </cell>
          <cell r="E95" t="str">
            <v>C</v>
          </cell>
          <cell r="F95">
            <v>0</v>
          </cell>
          <cell r="G95">
            <v>2898.23</v>
          </cell>
          <cell r="H95">
            <v>4403.8100000000004</v>
          </cell>
          <cell r="I95" t="str">
            <v>C</v>
          </cell>
        </row>
        <row r="96">
          <cell r="A96" t="str">
            <v>11.15.01.99</v>
          </cell>
          <cell r="B96" t="str">
            <v>-</v>
          </cell>
          <cell r="C96" t="str">
            <v>Transit. Ajuste Desp. de Viagem</v>
          </cell>
          <cell r="D96">
            <v>218.83</v>
          </cell>
          <cell r="E96" t="str">
            <v>C</v>
          </cell>
          <cell r="F96">
            <v>1718.67</v>
          </cell>
          <cell r="G96">
            <v>814.72</v>
          </cell>
          <cell r="H96">
            <v>685.12</v>
          </cell>
          <cell r="I96" t="str">
            <v>D</v>
          </cell>
        </row>
        <row r="97">
          <cell r="A97" t="str">
            <v>11.18.00.00</v>
          </cell>
          <cell r="B97" t="str">
            <v>-</v>
          </cell>
          <cell r="C97" t="str">
            <v>Creditos Diversos</v>
          </cell>
          <cell r="D97">
            <v>59931.07</v>
          </cell>
          <cell r="E97" t="str">
            <v>D</v>
          </cell>
          <cell r="F97">
            <v>726312.37</v>
          </cell>
          <cell r="G97">
            <v>496012.92</v>
          </cell>
          <cell r="H97">
            <v>290230.52</v>
          </cell>
          <cell r="I97" t="str">
            <v>D</v>
          </cell>
        </row>
        <row r="98">
          <cell r="A98" t="str">
            <v>11.18.01.00</v>
          </cell>
          <cell r="B98" t="str">
            <v>-</v>
          </cell>
          <cell r="C98" t="str">
            <v>Adiantamentos a Fornecedores</v>
          </cell>
          <cell r="D98">
            <v>59931.07</v>
          </cell>
          <cell r="E98" t="str">
            <v>D</v>
          </cell>
          <cell r="F98">
            <v>691175.21</v>
          </cell>
          <cell r="G98">
            <v>496012.92</v>
          </cell>
          <cell r="H98">
            <v>255093.36</v>
          </cell>
          <cell r="I98" t="str">
            <v>D</v>
          </cell>
        </row>
        <row r="99">
          <cell r="A99" t="str">
            <v>11.18.01.01</v>
          </cell>
          <cell r="B99" t="str">
            <v>-</v>
          </cell>
          <cell r="C99" t="str">
            <v>Adto. Fornec Merc.Interno</v>
          </cell>
          <cell r="D99">
            <v>59931.07</v>
          </cell>
          <cell r="E99" t="str">
            <v>D</v>
          </cell>
          <cell r="F99">
            <v>691175.21</v>
          </cell>
          <cell r="G99">
            <v>496012.92</v>
          </cell>
          <cell r="H99">
            <v>255093.36</v>
          </cell>
          <cell r="I99" t="str">
            <v>D</v>
          </cell>
        </row>
        <row r="100">
          <cell r="A100" t="str">
            <v>11.18.05.00</v>
          </cell>
          <cell r="B100" t="str">
            <v>-</v>
          </cell>
          <cell r="C100" t="str">
            <v>Conta Corrente de Terceiros</v>
          </cell>
          <cell r="D100">
            <v>0</v>
          </cell>
          <cell r="F100">
            <v>35137.160000000003</v>
          </cell>
          <cell r="G100">
            <v>0</v>
          </cell>
          <cell r="H100">
            <v>35137.160000000003</v>
          </cell>
          <cell r="I100" t="str">
            <v>D</v>
          </cell>
        </row>
        <row r="101">
          <cell r="A101" t="str">
            <v>11.18.05.03</v>
          </cell>
          <cell r="B101" t="str">
            <v>-</v>
          </cell>
          <cell r="C101" t="str">
            <v>Diversos Creditos</v>
          </cell>
          <cell r="D101">
            <v>0</v>
          </cell>
          <cell r="F101">
            <v>35137.160000000003</v>
          </cell>
          <cell r="G101">
            <v>0</v>
          </cell>
          <cell r="H101">
            <v>35137.160000000003</v>
          </cell>
          <cell r="I101" t="str">
            <v>D</v>
          </cell>
        </row>
        <row r="102">
          <cell r="A102" t="str">
            <v>11.21.00.00</v>
          </cell>
          <cell r="B102" t="str">
            <v>-</v>
          </cell>
          <cell r="C102" t="str">
            <v>Impostos e Contrib. Recuperaveis</v>
          </cell>
          <cell r="D102">
            <v>8738827.4800000004</v>
          </cell>
          <cell r="E102" t="str">
            <v>D</v>
          </cell>
          <cell r="F102">
            <v>1625365.55</v>
          </cell>
          <cell r="G102">
            <v>1432085.25</v>
          </cell>
          <cell r="H102">
            <v>8932107.7799999993</v>
          </cell>
          <cell r="I102" t="str">
            <v>D</v>
          </cell>
        </row>
        <row r="103">
          <cell r="A103" t="str">
            <v>11.21.01.00</v>
          </cell>
          <cell r="B103" t="str">
            <v>-</v>
          </cell>
          <cell r="C103" t="str">
            <v>Impostos e Contrib. Recuperaveis</v>
          </cell>
          <cell r="D103">
            <v>8738827.4800000004</v>
          </cell>
          <cell r="E103" t="str">
            <v>D</v>
          </cell>
          <cell r="F103">
            <v>1625365.55</v>
          </cell>
          <cell r="G103">
            <v>1432085.25</v>
          </cell>
          <cell r="H103">
            <v>8932107.7799999993</v>
          </cell>
          <cell r="I103" t="str">
            <v>D</v>
          </cell>
        </row>
        <row r="104">
          <cell r="A104" t="str">
            <v>11.21.01.01</v>
          </cell>
          <cell r="B104" t="str">
            <v>-</v>
          </cell>
          <cell r="C104" t="str">
            <v>Inss a Compensar</v>
          </cell>
          <cell r="D104">
            <v>4772.3100000000004</v>
          </cell>
          <cell r="E104" t="str">
            <v>D</v>
          </cell>
          <cell r="F104">
            <v>0</v>
          </cell>
          <cell r="G104">
            <v>0</v>
          </cell>
          <cell r="H104">
            <v>4772.3100000000004</v>
          </cell>
          <cell r="I104" t="str">
            <v>D</v>
          </cell>
        </row>
        <row r="105">
          <cell r="A105" t="str">
            <v>11.21.01.02</v>
          </cell>
          <cell r="B105" t="str">
            <v>-</v>
          </cell>
          <cell r="C105" t="str">
            <v>Ipi a Recuperar</v>
          </cell>
          <cell r="D105">
            <v>495149.84</v>
          </cell>
          <cell r="E105" t="str">
            <v>D</v>
          </cell>
          <cell r="F105">
            <v>0</v>
          </cell>
          <cell r="G105">
            <v>2068.1799999999998</v>
          </cell>
          <cell r="H105">
            <v>493081.66</v>
          </cell>
          <cell r="I105" t="str">
            <v>D</v>
          </cell>
        </row>
        <row r="106">
          <cell r="A106" t="str">
            <v>11.21.01.03</v>
          </cell>
          <cell r="B106" t="str">
            <v>-</v>
          </cell>
          <cell r="C106" t="str">
            <v>Icms a Recuperar</v>
          </cell>
          <cell r="D106">
            <v>541197.1</v>
          </cell>
          <cell r="E106" t="str">
            <v>D</v>
          </cell>
          <cell r="F106">
            <v>896939.34</v>
          </cell>
          <cell r="G106">
            <v>785076.56</v>
          </cell>
          <cell r="H106">
            <v>653059.88</v>
          </cell>
          <cell r="I106" t="str">
            <v>D</v>
          </cell>
        </row>
        <row r="107">
          <cell r="A107" t="str">
            <v>11.21.01.06</v>
          </cell>
          <cell r="B107" t="str">
            <v>-</v>
          </cell>
          <cell r="C107" t="str">
            <v>Cofins a Compensar</v>
          </cell>
          <cell r="D107">
            <v>4248966.37</v>
          </cell>
          <cell r="E107" t="str">
            <v>D</v>
          </cell>
          <cell r="F107">
            <v>593776.56000000006</v>
          </cell>
          <cell r="G107">
            <v>525182.93999999994</v>
          </cell>
          <cell r="H107">
            <v>4317559.99</v>
          </cell>
          <cell r="I107" t="str">
            <v>D</v>
          </cell>
        </row>
        <row r="108">
          <cell r="A108" t="str">
            <v>11.21.01.14</v>
          </cell>
          <cell r="B108" t="str">
            <v>-</v>
          </cell>
          <cell r="C108" t="str">
            <v>Iss a Compensar</v>
          </cell>
          <cell r="D108">
            <v>8268.77</v>
          </cell>
          <cell r="E108" t="str">
            <v>D</v>
          </cell>
          <cell r="F108">
            <v>0</v>
          </cell>
          <cell r="G108">
            <v>0</v>
          </cell>
          <cell r="H108">
            <v>8268.77</v>
          </cell>
          <cell r="I108" t="str">
            <v>D</v>
          </cell>
        </row>
        <row r="109">
          <cell r="A109" t="str">
            <v>11.21.01.15</v>
          </cell>
          <cell r="B109" t="str">
            <v>-</v>
          </cell>
          <cell r="C109" t="str">
            <v>Pis a Compensar</v>
          </cell>
          <cell r="D109">
            <v>931111.27</v>
          </cell>
          <cell r="E109" t="str">
            <v>D</v>
          </cell>
          <cell r="F109">
            <v>128912.07</v>
          </cell>
          <cell r="G109">
            <v>114013.39</v>
          </cell>
          <cell r="H109">
            <v>946009.95</v>
          </cell>
          <cell r="I109" t="str">
            <v>D</v>
          </cell>
        </row>
        <row r="110">
          <cell r="A110" t="str">
            <v>11.21.01.16</v>
          </cell>
          <cell r="B110" t="str">
            <v>-</v>
          </cell>
          <cell r="C110" t="str">
            <v>Irpj a Recuperar</v>
          </cell>
          <cell r="D110">
            <v>0</v>
          </cell>
          <cell r="F110">
            <v>0</v>
          </cell>
          <cell r="G110">
            <v>6.6</v>
          </cell>
          <cell r="H110">
            <v>6.6</v>
          </cell>
          <cell r="I110" t="str">
            <v>C</v>
          </cell>
        </row>
        <row r="111">
          <cell r="A111" t="str">
            <v>11.21.01.21</v>
          </cell>
          <cell r="B111" t="str">
            <v>-</v>
          </cell>
          <cell r="C111" t="str">
            <v>Pis a Recuperar</v>
          </cell>
          <cell r="D111">
            <v>12281.58</v>
          </cell>
          <cell r="E111" t="str">
            <v>D</v>
          </cell>
          <cell r="F111">
            <v>1023.46</v>
          </cell>
          <cell r="G111">
            <v>1023.46</v>
          </cell>
          <cell r="H111">
            <v>12281.58</v>
          </cell>
          <cell r="I111" t="str">
            <v>D</v>
          </cell>
        </row>
        <row r="112">
          <cell r="A112" t="str">
            <v>11.21.01.22</v>
          </cell>
          <cell r="B112" t="str">
            <v>-</v>
          </cell>
          <cell r="C112" t="str">
            <v>Cofins a Recuperar</v>
          </cell>
          <cell r="D112">
            <v>56569.49</v>
          </cell>
          <cell r="E112" t="str">
            <v>D</v>
          </cell>
          <cell r="F112">
            <v>4714.12</v>
          </cell>
          <cell r="G112">
            <v>4714.12</v>
          </cell>
          <cell r="H112">
            <v>56569.49</v>
          </cell>
          <cell r="I112" t="str">
            <v>D</v>
          </cell>
        </row>
        <row r="113">
          <cell r="A113" t="str">
            <v>11.21.01.30</v>
          </cell>
          <cell r="B113" t="str">
            <v>-</v>
          </cell>
          <cell r="C113" t="str">
            <v>Icms a Recuperar s/Imobilizado - CP</v>
          </cell>
          <cell r="D113">
            <v>795190.51</v>
          </cell>
          <cell r="E113" t="str">
            <v>D</v>
          </cell>
          <cell r="F113">
            <v>0</v>
          </cell>
          <cell r="G113">
            <v>0</v>
          </cell>
          <cell r="H113">
            <v>795190.51</v>
          </cell>
          <cell r="I113" t="str">
            <v>D</v>
          </cell>
        </row>
        <row r="114">
          <cell r="A114" t="str">
            <v>11.21.01.40</v>
          </cell>
          <cell r="B114" t="str">
            <v>-</v>
          </cell>
          <cell r="C114" t="str">
            <v>Imp.Renda Diferido a Recuperar</v>
          </cell>
          <cell r="D114">
            <v>1209794.29</v>
          </cell>
          <cell r="E114" t="str">
            <v>D</v>
          </cell>
          <cell r="F114">
            <v>0</v>
          </cell>
          <cell r="G114">
            <v>0</v>
          </cell>
          <cell r="H114">
            <v>1209794.29</v>
          </cell>
          <cell r="I114" t="str">
            <v>D</v>
          </cell>
        </row>
        <row r="115">
          <cell r="A115" t="str">
            <v>11.21.01.41</v>
          </cell>
          <cell r="B115" t="str">
            <v>-</v>
          </cell>
          <cell r="C115" t="str">
            <v>Contrib.Social Diferida a Recuperar</v>
          </cell>
          <cell r="D115">
            <v>435525.95</v>
          </cell>
          <cell r="E115" t="str">
            <v>D</v>
          </cell>
          <cell r="F115">
            <v>0</v>
          </cell>
          <cell r="G115">
            <v>0</v>
          </cell>
          <cell r="H115">
            <v>435525.95</v>
          </cell>
          <cell r="I115" t="str">
            <v>D</v>
          </cell>
        </row>
        <row r="116">
          <cell r="A116" t="str">
            <v>11.23.00.00</v>
          </cell>
          <cell r="B116" t="str">
            <v>-</v>
          </cell>
          <cell r="C116" t="str">
            <v>Antecipacoes Tributarias</v>
          </cell>
          <cell r="D116">
            <v>3521912.19</v>
          </cell>
          <cell r="E116" t="str">
            <v>D</v>
          </cell>
          <cell r="F116">
            <v>1072771.03</v>
          </cell>
          <cell r="G116">
            <v>0</v>
          </cell>
          <cell r="H116">
            <v>4594683.22</v>
          </cell>
          <cell r="I116" t="str">
            <v>D</v>
          </cell>
        </row>
        <row r="117">
          <cell r="A117" t="str">
            <v>11.23.01.00</v>
          </cell>
          <cell r="B117" t="str">
            <v>-</v>
          </cell>
          <cell r="C117" t="str">
            <v>Antecipacoes Tributarias</v>
          </cell>
          <cell r="D117">
            <v>3521912.19</v>
          </cell>
          <cell r="E117" t="str">
            <v>D</v>
          </cell>
          <cell r="F117">
            <v>1072771.03</v>
          </cell>
          <cell r="G117">
            <v>0</v>
          </cell>
          <cell r="H117">
            <v>4594683.22</v>
          </cell>
          <cell r="I117" t="str">
            <v>D</v>
          </cell>
        </row>
        <row r="118">
          <cell r="A118" t="str">
            <v>11.23.01.01</v>
          </cell>
          <cell r="B118" t="str">
            <v>-</v>
          </cell>
          <cell r="C118" t="str">
            <v>Antecipacoes de Imposto de Renda</v>
          </cell>
          <cell r="D118">
            <v>2145109.17</v>
          </cell>
          <cell r="E118" t="str">
            <v>D</v>
          </cell>
          <cell r="F118">
            <v>676793.3</v>
          </cell>
          <cell r="G118">
            <v>0</v>
          </cell>
          <cell r="H118">
            <v>2821902.47</v>
          </cell>
          <cell r="I118" t="str">
            <v>D</v>
          </cell>
        </row>
        <row r="119">
          <cell r="A119" t="str">
            <v>11.23.01.02</v>
          </cell>
          <cell r="B119" t="str">
            <v>-</v>
          </cell>
          <cell r="C119" t="str">
            <v>Antecipacoes de Contrib. Social</v>
          </cell>
          <cell r="D119">
            <v>1026002.25</v>
          </cell>
          <cell r="E119" t="str">
            <v>D</v>
          </cell>
          <cell r="F119">
            <v>373465.59</v>
          </cell>
          <cell r="G119">
            <v>0</v>
          </cell>
          <cell r="H119">
            <v>1399467.84</v>
          </cell>
          <cell r="I119" t="str">
            <v>D</v>
          </cell>
        </row>
        <row r="120">
          <cell r="A120" t="str">
            <v>11.23.01.03</v>
          </cell>
          <cell r="B120" t="str">
            <v>-</v>
          </cell>
          <cell r="C120" t="str">
            <v>Irrf s/Aplicacoes Financeiras</v>
          </cell>
          <cell r="D120">
            <v>50192.36</v>
          </cell>
          <cell r="E120" t="str">
            <v>D</v>
          </cell>
          <cell r="F120">
            <v>17334.13</v>
          </cell>
          <cell r="G120">
            <v>0</v>
          </cell>
          <cell r="H120">
            <v>67526.490000000005</v>
          </cell>
          <cell r="I120" t="str">
            <v>D</v>
          </cell>
        </row>
        <row r="121">
          <cell r="A121" t="str">
            <v>11.23.01.04</v>
          </cell>
          <cell r="B121" t="str">
            <v>-</v>
          </cell>
          <cell r="C121" t="str">
            <v>Irrf s/Aplicac Financeiras-Assfin</v>
          </cell>
          <cell r="D121">
            <v>29039.05</v>
          </cell>
          <cell r="E121" t="str">
            <v>D</v>
          </cell>
          <cell r="F121">
            <v>0</v>
          </cell>
          <cell r="G121">
            <v>0</v>
          </cell>
          <cell r="H121">
            <v>29039.05</v>
          </cell>
          <cell r="I121" t="str">
            <v>D</v>
          </cell>
        </row>
        <row r="122">
          <cell r="A122" t="str">
            <v>11.23.01.05</v>
          </cell>
          <cell r="B122" t="str">
            <v>-</v>
          </cell>
          <cell r="C122" t="str">
            <v>Irrf s/Rendimentos do Mutuo</v>
          </cell>
          <cell r="D122">
            <v>271569.36</v>
          </cell>
          <cell r="E122" t="str">
            <v>D</v>
          </cell>
          <cell r="F122">
            <v>5178.01</v>
          </cell>
          <cell r="G122">
            <v>0</v>
          </cell>
          <cell r="H122">
            <v>276747.37</v>
          </cell>
          <cell r="I122" t="str">
            <v>D</v>
          </cell>
        </row>
        <row r="123">
          <cell r="A123" t="str">
            <v>11.31.00.00</v>
          </cell>
          <cell r="B123" t="str">
            <v>-</v>
          </cell>
          <cell r="C123" t="str">
            <v>Despesas Antecipadas</v>
          </cell>
          <cell r="D123">
            <v>7053.48</v>
          </cell>
          <cell r="E123" t="str">
            <v>D</v>
          </cell>
          <cell r="F123">
            <v>0</v>
          </cell>
          <cell r="G123">
            <v>7053.48</v>
          </cell>
          <cell r="H123">
            <v>0</v>
          </cell>
        </row>
        <row r="124">
          <cell r="A124" t="str">
            <v>11.31.01.00</v>
          </cell>
          <cell r="B124" t="str">
            <v>-</v>
          </cell>
          <cell r="C124" t="str">
            <v>Despesas Antecipadas</v>
          </cell>
          <cell r="D124">
            <v>7053.48</v>
          </cell>
          <cell r="E124" t="str">
            <v>D</v>
          </cell>
          <cell r="F124">
            <v>0</v>
          </cell>
          <cell r="G124">
            <v>7053.48</v>
          </cell>
          <cell r="H124">
            <v>0</v>
          </cell>
        </row>
        <row r="125">
          <cell r="A125" t="str">
            <v>11.31.01.01</v>
          </cell>
          <cell r="B125" t="str">
            <v>-</v>
          </cell>
          <cell r="C125" t="str">
            <v>Premios de Seguros</v>
          </cell>
          <cell r="D125">
            <v>7053.48</v>
          </cell>
          <cell r="E125" t="str">
            <v>D</v>
          </cell>
          <cell r="F125">
            <v>0</v>
          </cell>
          <cell r="G125">
            <v>7053.48</v>
          </cell>
          <cell r="H125">
            <v>0</v>
          </cell>
        </row>
        <row r="126">
          <cell r="A126" t="str">
            <v>12.00.00.00</v>
          </cell>
          <cell r="B126" t="str">
            <v>-</v>
          </cell>
          <cell r="C126" t="str">
            <v>Realizavel a Longo Prazo</v>
          </cell>
          <cell r="D126">
            <v>12622806.880000001</v>
          </cell>
          <cell r="E126" t="str">
            <v>D</v>
          </cell>
          <cell r="F126">
            <v>1787914.7</v>
          </cell>
          <cell r="G126">
            <v>1313524.47</v>
          </cell>
          <cell r="H126">
            <v>13097197.109999999</v>
          </cell>
          <cell r="I126" t="str">
            <v>D</v>
          </cell>
        </row>
        <row r="127">
          <cell r="A127" t="str">
            <v>12.01.00.00</v>
          </cell>
          <cell r="B127" t="str">
            <v>-</v>
          </cell>
          <cell r="C127" t="str">
            <v>Contas a Receber</v>
          </cell>
          <cell r="D127">
            <v>0</v>
          </cell>
          <cell r="F127">
            <v>1307786.8899999999</v>
          </cell>
          <cell r="G127">
            <v>1307786.8899999999</v>
          </cell>
          <cell r="H127">
            <v>0</v>
          </cell>
        </row>
        <row r="128">
          <cell r="A128" t="str">
            <v>12.01.01.00</v>
          </cell>
          <cell r="B128" t="str">
            <v>-</v>
          </cell>
          <cell r="C128" t="str">
            <v>Creditos c/Controlada e Coligada</v>
          </cell>
          <cell r="D128">
            <v>0</v>
          </cell>
          <cell r="F128">
            <v>1307786.8899999999</v>
          </cell>
          <cell r="G128">
            <v>1307786.8899999999</v>
          </cell>
          <cell r="H128">
            <v>0</v>
          </cell>
        </row>
        <row r="129">
          <cell r="A129" t="str">
            <v>12.01.01.01</v>
          </cell>
          <cell r="B129" t="str">
            <v>-</v>
          </cell>
          <cell r="C129" t="str">
            <v>Contrato de Mutuo Cpfl</v>
          </cell>
          <cell r="D129">
            <v>0</v>
          </cell>
          <cell r="F129">
            <v>1266627.79</v>
          </cell>
          <cell r="G129">
            <v>1266627.79</v>
          </cell>
          <cell r="H129">
            <v>0</v>
          </cell>
        </row>
        <row r="130">
          <cell r="A130" t="str">
            <v>12.01.01.03</v>
          </cell>
          <cell r="B130" t="str">
            <v>-</v>
          </cell>
          <cell r="C130" t="str">
            <v>Contrato de Mutuo M.Grosso</v>
          </cell>
          <cell r="D130">
            <v>3214007.55</v>
          </cell>
          <cell r="E130" t="str">
            <v>D</v>
          </cell>
          <cell r="F130">
            <v>41159.1</v>
          </cell>
          <cell r="G130">
            <v>5178.01</v>
          </cell>
          <cell r="H130">
            <v>3249988.64</v>
          </cell>
          <cell r="I130" t="str">
            <v>D</v>
          </cell>
        </row>
        <row r="131">
          <cell r="A131" t="str">
            <v>12.01.01.50</v>
          </cell>
          <cell r="B131" t="str">
            <v>-</v>
          </cell>
          <cell r="C131" t="str">
            <v>(-)Prov.Perda Min.Mato Grosso</v>
          </cell>
          <cell r="D131">
            <v>3214007.55</v>
          </cell>
          <cell r="E131" t="str">
            <v>C</v>
          </cell>
          <cell r="F131">
            <v>0</v>
          </cell>
          <cell r="G131">
            <v>35981.089999999997</v>
          </cell>
          <cell r="H131">
            <v>3249988.64</v>
          </cell>
          <cell r="I131" t="str">
            <v>C</v>
          </cell>
        </row>
        <row r="132">
          <cell r="A132" t="str">
            <v>12.04.01.00</v>
          </cell>
          <cell r="B132" t="str">
            <v>-</v>
          </cell>
          <cell r="C132" t="str">
            <v>Creditos com Terceiros</v>
          </cell>
          <cell r="D132">
            <v>0</v>
          </cell>
          <cell r="F132">
            <v>0</v>
          </cell>
          <cell r="G132">
            <v>0</v>
          </cell>
          <cell r="H132">
            <v>0</v>
          </cell>
        </row>
        <row r="133">
          <cell r="A133" t="str">
            <v>12.04.01.06</v>
          </cell>
          <cell r="B133" t="str">
            <v>-</v>
          </cell>
          <cell r="C133" t="str">
            <v>Creditos c/ Terceiros - Fluviomar S/A</v>
          </cell>
          <cell r="D133">
            <v>146429.66</v>
          </cell>
          <cell r="E133" t="str">
            <v>D</v>
          </cell>
          <cell r="F133">
            <v>0</v>
          </cell>
          <cell r="G133">
            <v>0</v>
          </cell>
          <cell r="H133">
            <v>146429.66</v>
          </cell>
          <cell r="I133" t="str">
            <v>D</v>
          </cell>
        </row>
        <row r="134">
          <cell r="A134" t="str">
            <v>12.04.01.07</v>
          </cell>
          <cell r="B134" t="str">
            <v>-</v>
          </cell>
          <cell r="C134" t="str">
            <v>(-)Prov.p/Perdas Creditos Fluviomar S/A</v>
          </cell>
          <cell r="D134">
            <v>146429.66</v>
          </cell>
          <cell r="E134" t="str">
            <v>C</v>
          </cell>
          <cell r="F134">
            <v>0</v>
          </cell>
          <cell r="G134">
            <v>0</v>
          </cell>
          <cell r="H134">
            <v>146429.66</v>
          </cell>
          <cell r="I134" t="str">
            <v>C</v>
          </cell>
        </row>
        <row r="135">
          <cell r="A135" t="str">
            <v>12.10.00.00</v>
          </cell>
          <cell r="B135" t="str">
            <v>-</v>
          </cell>
          <cell r="C135" t="str">
            <v>Depositos Judiciais</v>
          </cell>
          <cell r="D135">
            <v>1745790.79</v>
          </cell>
          <cell r="E135" t="str">
            <v>D</v>
          </cell>
          <cell r="F135">
            <v>0</v>
          </cell>
          <cell r="G135">
            <v>0</v>
          </cell>
          <cell r="H135">
            <v>1745790.79</v>
          </cell>
          <cell r="I135" t="str">
            <v>D</v>
          </cell>
        </row>
        <row r="136">
          <cell r="A136" t="str">
            <v>12.10.01.00</v>
          </cell>
          <cell r="B136" t="str">
            <v>-</v>
          </cell>
          <cell r="C136" t="str">
            <v>Depositos Judiciais</v>
          </cell>
          <cell r="D136">
            <v>1745790.79</v>
          </cell>
          <cell r="E136" t="str">
            <v>D</v>
          </cell>
          <cell r="F136">
            <v>0</v>
          </cell>
          <cell r="G136">
            <v>0</v>
          </cell>
          <cell r="H136">
            <v>1745790.79</v>
          </cell>
          <cell r="I136" t="str">
            <v>D</v>
          </cell>
        </row>
        <row r="137">
          <cell r="A137" t="str">
            <v>12.10.01.01</v>
          </cell>
          <cell r="B137" t="str">
            <v>-</v>
          </cell>
          <cell r="C137" t="str">
            <v>Depositos Judiciais</v>
          </cell>
          <cell r="D137">
            <v>1745790.79</v>
          </cell>
          <cell r="E137" t="str">
            <v>D</v>
          </cell>
          <cell r="F137">
            <v>0</v>
          </cell>
          <cell r="G137">
            <v>0</v>
          </cell>
          <cell r="H137">
            <v>1745790.79</v>
          </cell>
          <cell r="I137" t="str">
            <v>D</v>
          </cell>
        </row>
        <row r="138">
          <cell r="A138" t="str">
            <v>12.20.00.00</v>
          </cell>
          <cell r="B138" t="str">
            <v>-</v>
          </cell>
          <cell r="C138" t="str">
            <v>Impostos e Contrib. Recuperaveis</v>
          </cell>
          <cell r="D138">
            <v>14477016.09</v>
          </cell>
          <cell r="E138" t="str">
            <v>D</v>
          </cell>
          <cell r="F138">
            <v>480127.81</v>
          </cell>
          <cell r="G138">
            <v>5737.58</v>
          </cell>
          <cell r="H138">
            <v>14951406.32</v>
          </cell>
          <cell r="I138" t="str">
            <v>D</v>
          </cell>
        </row>
        <row r="139">
          <cell r="A139" t="str">
            <v>12.20.01.00</v>
          </cell>
          <cell r="B139" t="str">
            <v>-</v>
          </cell>
          <cell r="C139" t="str">
            <v>Impostos e Contrib. Recuperaveis</v>
          </cell>
          <cell r="D139">
            <v>12312016.09</v>
          </cell>
          <cell r="E139" t="str">
            <v>D</v>
          </cell>
          <cell r="F139">
            <v>402127.81</v>
          </cell>
          <cell r="G139">
            <v>5737.58</v>
          </cell>
          <cell r="H139">
            <v>12708406.32</v>
          </cell>
          <cell r="I139" t="str">
            <v>D</v>
          </cell>
        </row>
        <row r="140">
          <cell r="A140" t="str">
            <v>12.20.01.02</v>
          </cell>
          <cell r="B140" t="str">
            <v>-</v>
          </cell>
          <cell r="C140" t="str">
            <v>Icms a Recuperar</v>
          </cell>
          <cell r="D140">
            <v>3600000</v>
          </cell>
          <cell r="E140" t="str">
            <v>D</v>
          </cell>
          <cell r="F140">
            <v>0</v>
          </cell>
          <cell r="G140">
            <v>0</v>
          </cell>
          <cell r="H140">
            <v>3600000</v>
          </cell>
          <cell r="I140" t="str">
            <v>D</v>
          </cell>
        </row>
        <row r="141">
          <cell r="A141" t="str">
            <v>12.20.01.15</v>
          </cell>
          <cell r="B141" t="str">
            <v>-</v>
          </cell>
          <cell r="C141" t="str">
            <v>Icms a Recuperar s/Imobilizado</v>
          </cell>
          <cell r="D141">
            <v>2476132.56</v>
          </cell>
          <cell r="E141" t="str">
            <v>D</v>
          </cell>
          <cell r="F141">
            <v>26638.19</v>
          </cell>
          <cell r="G141">
            <v>0</v>
          </cell>
          <cell r="H141">
            <v>2502770.75</v>
          </cell>
          <cell r="I141" t="str">
            <v>D</v>
          </cell>
        </row>
        <row r="142">
          <cell r="A142" t="str">
            <v>12.20.01.16</v>
          </cell>
          <cell r="B142" t="str">
            <v>-</v>
          </cell>
          <cell r="C142" t="str">
            <v>Imp.Renda s/Incl.Temp.a Recup</v>
          </cell>
          <cell r="D142">
            <v>6073755.1900000004</v>
          </cell>
          <cell r="E142" t="str">
            <v>D</v>
          </cell>
          <cell r="F142">
            <v>276095.31</v>
          </cell>
          <cell r="G142">
            <v>0</v>
          </cell>
          <cell r="H142">
            <v>6349850.5</v>
          </cell>
          <cell r="I142" t="str">
            <v>D</v>
          </cell>
        </row>
        <row r="143">
          <cell r="A143" t="str">
            <v>12.20.01.17</v>
          </cell>
          <cell r="B143" t="str">
            <v>-</v>
          </cell>
          <cell r="C143" t="str">
            <v>Cont.Social s/Incl.Temp.a Recuperar</v>
          </cell>
          <cell r="D143">
            <v>2186551.87</v>
          </cell>
          <cell r="E143" t="str">
            <v>D</v>
          </cell>
          <cell r="F143">
            <v>99394.31</v>
          </cell>
          <cell r="G143">
            <v>0</v>
          </cell>
          <cell r="H143">
            <v>2285946.1800000002</v>
          </cell>
          <cell r="I143" t="str">
            <v>D</v>
          </cell>
        </row>
        <row r="144">
          <cell r="A144" t="str">
            <v>12.20.01.19</v>
          </cell>
          <cell r="B144" t="str">
            <v>-</v>
          </cell>
          <cell r="C144" t="str">
            <v>Pis a Compensar Importação Imobilizado</v>
          </cell>
          <cell r="D144">
            <v>1708.16</v>
          </cell>
          <cell r="E144" t="str">
            <v>D</v>
          </cell>
          <cell r="F144">
            <v>0</v>
          </cell>
          <cell r="G144">
            <v>1023.46</v>
          </cell>
          <cell r="H144">
            <v>684.7</v>
          </cell>
          <cell r="I144" t="str">
            <v>D</v>
          </cell>
        </row>
        <row r="145">
          <cell r="A145" t="str">
            <v>12.20.01.20</v>
          </cell>
          <cell r="B145" t="str">
            <v>-</v>
          </cell>
          <cell r="C145" t="str">
            <v>Cofins a Compensar Importação Imobilizad</v>
          </cell>
          <cell r="D145">
            <v>7868.31</v>
          </cell>
          <cell r="E145" t="str">
            <v>D</v>
          </cell>
          <cell r="F145">
            <v>0</v>
          </cell>
          <cell r="G145">
            <v>4714.12</v>
          </cell>
          <cell r="H145">
            <v>3154.19</v>
          </cell>
          <cell r="I145" t="str">
            <v>D</v>
          </cell>
        </row>
        <row r="146">
          <cell r="A146" t="str">
            <v>12.20.01.22</v>
          </cell>
          <cell r="B146" t="str">
            <v>-</v>
          </cell>
          <cell r="C146" t="str">
            <v>(-)Prov.Perda Icms a Recup.s/Imobilizado</v>
          </cell>
          <cell r="D146">
            <v>2034000</v>
          </cell>
          <cell r="E146" t="str">
            <v>C</v>
          </cell>
          <cell r="F146">
            <v>0</v>
          </cell>
          <cell r="G146">
            <v>0</v>
          </cell>
          <cell r="H146">
            <v>2034000</v>
          </cell>
          <cell r="I146" t="str">
            <v>C</v>
          </cell>
        </row>
        <row r="147">
          <cell r="A147" t="str">
            <v>12.20.05.00</v>
          </cell>
          <cell r="B147" t="str">
            <v>-</v>
          </cell>
          <cell r="C147" t="str">
            <v>Imposto Diferido - Ativo Ambiental</v>
          </cell>
          <cell r="D147">
            <v>2165000</v>
          </cell>
          <cell r="E147" t="str">
            <v>D</v>
          </cell>
          <cell r="F147">
            <v>78000</v>
          </cell>
          <cell r="G147">
            <v>0</v>
          </cell>
          <cell r="H147">
            <v>2243000</v>
          </cell>
          <cell r="I147" t="str">
            <v>D</v>
          </cell>
        </row>
        <row r="148">
          <cell r="A148" t="str">
            <v>12.20.05.01</v>
          </cell>
          <cell r="B148" t="str">
            <v>-</v>
          </cell>
          <cell r="C148" t="str">
            <v>Imposto Diferido - Ativo Ambiental</v>
          </cell>
          <cell r="D148">
            <v>2165000</v>
          </cell>
          <cell r="E148" t="str">
            <v>D</v>
          </cell>
          <cell r="F148">
            <v>78000</v>
          </cell>
          <cell r="G148">
            <v>0</v>
          </cell>
          <cell r="H148">
            <v>2243000</v>
          </cell>
          <cell r="I148" t="str">
            <v>D</v>
          </cell>
        </row>
        <row r="149">
          <cell r="A149" t="str">
            <v>12.21.00.00</v>
          </cell>
          <cell r="B149" t="str">
            <v>-</v>
          </cell>
          <cell r="C149" t="str">
            <v>Prov.p/perda Impostos e Contrib.Recup</v>
          </cell>
          <cell r="D149">
            <v>3600000</v>
          </cell>
          <cell r="E149" t="str">
            <v>C</v>
          </cell>
          <cell r="F149">
            <v>0</v>
          </cell>
          <cell r="G149">
            <v>0</v>
          </cell>
          <cell r="H149">
            <v>3600000</v>
          </cell>
          <cell r="I149" t="str">
            <v>C</v>
          </cell>
        </row>
        <row r="150">
          <cell r="A150" t="str">
            <v>12.21.03.00</v>
          </cell>
          <cell r="B150" t="str">
            <v>-</v>
          </cell>
          <cell r="C150" t="str">
            <v>(-)Prov.p/perda Impostos e Contrib.Recup</v>
          </cell>
          <cell r="D150">
            <v>3600000</v>
          </cell>
          <cell r="E150" t="str">
            <v>C</v>
          </cell>
          <cell r="F150">
            <v>0</v>
          </cell>
          <cell r="G150">
            <v>0</v>
          </cell>
          <cell r="H150">
            <v>3600000</v>
          </cell>
          <cell r="I150" t="str">
            <v>C</v>
          </cell>
        </row>
        <row r="151">
          <cell r="A151" t="str">
            <v>12.21.03.03</v>
          </cell>
          <cell r="B151" t="str">
            <v>-</v>
          </cell>
          <cell r="C151" t="str">
            <v>(-)Prov.p/perda Icms a recuperar</v>
          </cell>
          <cell r="D151">
            <v>3600000</v>
          </cell>
          <cell r="E151" t="str">
            <v>C</v>
          </cell>
          <cell r="F151">
            <v>0</v>
          </cell>
          <cell r="G151">
            <v>0</v>
          </cell>
          <cell r="H151">
            <v>3600000</v>
          </cell>
          <cell r="I151" t="str">
            <v>C</v>
          </cell>
        </row>
        <row r="152">
          <cell r="A152" t="str">
            <v>13.00.00.00</v>
          </cell>
          <cell r="B152" t="str">
            <v>-</v>
          </cell>
          <cell r="C152" t="str">
            <v>Permanente</v>
          </cell>
          <cell r="D152">
            <v>56379925.340000004</v>
          </cell>
          <cell r="E152" t="str">
            <v>D</v>
          </cell>
          <cell r="F152">
            <v>503879.54</v>
          </cell>
          <cell r="G152">
            <v>865338.8</v>
          </cell>
          <cell r="H152">
            <v>56018466.079999998</v>
          </cell>
          <cell r="I152" t="str">
            <v>D</v>
          </cell>
        </row>
        <row r="153">
          <cell r="A153" t="str">
            <v>13.01.00.00</v>
          </cell>
          <cell r="B153" t="str">
            <v>-</v>
          </cell>
          <cell r="C153" t="str">
            <v>Investimentos</v>
          </cell>
          <cell r="D153">
            <v>34258.15</v>
          </cell>
          <cell r="E153" t="str">
            <v>D</v>
          </cell>
          <cell r="F153">
            <v>0</v>
          </cell>
          <cell r="G153">
            <v>355.95</v>
          </cell>
          <cell r="H153">
            <v>33902.199999999997</v>
          </cell>
          <cell r="I153" t="str">
            <v>D</v>
          </cell>
        </row>
        <row r="154">
          <cell r="A154" t="str">
            <v>13.01.01.00</v>
          </cell>
          <cell r="B154" t="str">
            <v>-</v>
          </cell>
          <cell r="C154" t="str">
            <v>Sociedades Controladas</v>
          </cell>
          <cell r="D154">
            <v>677.2</v>
          </cell>
          <cell r="E154" t="str">
            <v>D</v>
          </cell>
          <cell r="F154">
            <v>0</v>
          </cell>
          <cell r="G154">
            <v>355.95</v>
          </cell>
          <cell r="H154">
            <v>321.25</v>
          </cell>
          <cell r="I154" t="str">
            <v>D</v>
          </cell>
        </row>
        <row r="155">
          <cell r="A155" t="str">
            <v>13.01.01.01</v>
          </cell>
          <cell r="B155" t="str">
            <v>-</v>
          </cell>
          <cell r="C155" t="str">
            <v>Invest.Soc.Controladas</v>
          </cell>
          <cell r="D155">
            <v>677.2</v>
          </cell>
          <cell r="E155" t="str">
            <v>D</v>
          </cell>
          <cell r="F155">
            <v>0</v>
          </cell>
          <cell r="G155">
            <v>355.95</v>
          </cell>
          <cell r="H155">
            <v>321.25</v>
          </cell>
          <cell r="I155" t="str">
            <v>D</v>
          </cell>
        </row>
        <row r="156">
          <cell r="A156" t="str">
            <v>13.01.06.00</v>
          </cell>
          <cell r="B156" t="str">
            <v>-</v>
          </cell>
          <cell r="C156" t="str">
            <v>Sociedade Controladas - Ipc/Btn</v>
          </cell>
          <cell r="D156">
            <v>3338.33</v>
          </cell>
          <cell r="E156" t="str">
            <v>D</v>
          </cell>
          <cell r="F156">
            <v>0</v>
          </cell>
          <cell r="G156">
            <v>0</v>
          </cell>
          <cell r="H156">
            <v>3338.33</v>
          </cell>
          <cell r="I156" t="str">
            <v>D</v>
          </cell>
        </row>
        <row r="157">
          <cell r="A157" t="str">
            <v>13.01.06.01</v>
          </cell>
          <cell r="B157" t="str">
            <v>-</v>
          </cell>
          <cell r="C157" t="str">
            <v>Inv.Soc.Contr.Ipc/Btn</v>
          </cell>
          <cell r="D157">
            <v>3338.33</v>
          </cell>
          <cell r="E157" t="str">
            <v>D</v>
          </cell>
          <cell r="F157">
            <v>0</v>
          </cell>
          <cell r="G157">
            <v>0</v>
          </cell>
          <cell r="H157">
            <v>3338.33</v>
          </cell>
          <cell r="I157" t="str">
            <v>D</v>
          </cell>
        </row>
        <row r="158">
          <cell r="A158" t="str">
            <v>13.01.12.00</v>
          </cell>
          <cell r="B158" t="str">
            <v>-</v>
          </cell>
          <cell r="C158" t="str">
            <v>Agio / Desagio dos Investimentos</v>
          </cell>
          <cell r="D158">
            <v>0</v>
          </cell>
          <cell r="F158">
            <v>0</v>
          </cell>
          <cell r="G158">
            <v>0</v>
          </cell>
          <cell r="H158">
            <v>0</v>
          </cell>
        </row>
        <row r="159">
          <cell r="A159" t="str">
            <v>13.01.12.01</v>
          </cell>
          <cell r="B159" t="str">
            <v>-</v>
          </cell>
          <cell r="C159" t="str">
            <v>Agio/Desagio Invest-Cpfl</v>
          </cell>
          <cell r="D159">
            <v>304235.36</v>
          </cell>
          <cell r="E159" t="str">
            <v>D</v>
          </cell>
          <cell r="F159">
            <v>0</v>
          </cell>
          <cell r="G159">
            <v>0</v>
          </cell>
          <cell r="H159">
            <v>304235.36</v>
          </cell>
          <cell r="I159" t="str">
            <v>D</v>
          </cell>
        </row>
        <row r="160">
          <cell r="A160" t="str">
            <v>13.01.12.02</v>
          </cell>
          <cell r="B160" t="str">
            <v>-</v>
          </cell>
          <cell r="C160" t="str">
            <v>(-)Amortizacao de Agio</v>
          </cell>
          <cell r="D160">
            <v>304235.36</v>
          </cell>
          <cell r="E160" t="str">
            <v>C</v>
          </cell>
          <cell r="F160">
            <v>0</v>
          </cell>
          <cell r="G160">
            <v>0</v>
          </cell>
          <cell r="H160">
            <v>304235.36</v>
          </cell>
          <cell r="I160" t="str">
            <v>C</v>
          </cell>
        </row>
        <row r="161">
          <cell r="A161" t="str">
            <v>13.01.18.00</v>
          </cell>
          <cell r="B161" t="str">
            <v>-</v>
          </cell>
          <cell r="C161" t="str">
            <v>Agio/Desag dos Investim. Ipc/Btn</v>
          </cell>
          <cell r="D161">
            <v>0</v>
          </cell>
          <cell r="F161">
            <v>0</v>
          </cell>
          <cell r="G161">
            <v>0</v>
          </cell>
          <cell r="H161">
            <v>0</v>
          </cell>
        </row>
        <row r="162">
          <cell r="A162" t="str">
            <v>13.01.18.01</v>
          </cell>
          <cell r="B162" t="str">
            <v>-</v>
          </cell>
          <cell r="C162" t="str">
            <v>Cia Paulista Agio/Desag Ipc/Btn</v>
          </cell>
          <cell r="D162">
            <v>305674.81</v>
          </cell>
          <cell r="E162" t="str">
            <v>D</v>
          </cell>
          <cell r="F162">
            <v>0</v>
          </cell>
          <cell r="G162">
            <v>0</v>
          </cell>
          <cell r="H162">
            <v>305674.81</v>
          </cell>
          <cell r="I162" t="str">
            <v>D</v>
          </cell>
        </row>
        <row r="163">
          <cell r="A163" t="str">
            <v>13.01.18.02</v>
          </cell>
          <cell r="B163" t="str">
            <v>-</v>
          </cell>
          <cell r="C163" t="str">
            <v>(-) Amortizacao de Agio Ipc/Btn</v>
          </cell>
          <cell r="D163">
            <v>305674.81</v>
          </cell>
          <cell r="E163" t="str">
            <v>C</v>
          </cell>
          <cell r="F163">
            <v>0</v>
          </cell>
          <cell r="G163">
            <v>0</v>
          </cell>
          <cell r="H163">
            <v>305674.81</v>
          </cell>
          <cell r="I163" t="str">
            <v>C</v>
          </cell>
        </row>
        <row r="164">
          <cell r="A164" t="str">
            <v>13.01.30.00</v>
          </cell>
          <cell r="B164" t="str">
            <v>-</v>
          </cell>
          <cell r="C164" t="str">
            <v>Investim. em Outras Companhias</v>
          </cell>
          <cell r="D164">
            <v>20700.2</v>
          </cell>
          <cell r="E164" t="str">
            <v>D</v>
          </cell>
          <cell r="F164">
            <v>0</v>
          </cell>
          <cell r="G164">
            <v>0</v>
          </cell>
          <cell r="H164">
            <v>20700.2</v>
          </cell>
          <cell r="I164" t="str">
            <v>D</v>
          </cell>
        </row>
        <row r="165">
          <cell r="A165" t="str">
            <v>13.01.30.01</v>
          </cell>
          <cell r="B165" t="str">
            <v>-</v>
          </cell>
          <cell r="C165" t="str">
            <v>Investim. em Outras Companhias</v>
          </cell>
          <cell r="D165">
            <v>20700.2</v>
          </cell>
          <cell r="E165" t="str">
            <v>D</v>
          </cell>
          <cell r="F165">
            <v>0</v>
          </cell>
          <cell r="G165">
            <v>0</v>
          </cell>
          <cell r="H165">
            <v>20700.2</v>
          </cell>
          <cell r="I165" t="str">
            <v>D</v>
          </cell>
        </row>
        <row r="166">
          <cell r="A166" t="str">
            <v>13.01.36.00</v>
          </cell>
          <cell r="B166" t="str">
            <v>-</v>
          </cell>
          <cell r="C166" t="str">
            <v>Investim. em Outras Cias Ipc/Btn</v>
          </cell>
          <cell r="D166">
            <v>8639.68</v>
          </cell>
          <cell r="E166" t="str">
            <v>D</v>
          </cell>
          <cell r="F166">
            <v>0</v>
          </cell>
          <cell r="G166">
            <v>0</v>
          </cell>
          <cell r="H166">
            <v>8639.68</v>
          </cell>
          <cell r="I166" t="str">
            <v>D</v>
          </cell>
        </row>
        <row r="168">
          <cell r="A168" t="str">
            <v>-----------</v>
          </cell>
          <cell r="B168" t="str">
            <v>--</v>
          </cell>
          <cell r="C168" t="str">
            <v>-------------------------------------------------------------------</v>
          </cell>
          <cell r="D168" t="str">
            <v>-------------------</v>
          </cell>
          <cell r="E168" t="str">
            <v>-</v>
          </cell>
          <cell r="F168" t="str">
            <v>-------------------</v>
          </cell>
          <cell r="G168" t="e">
            <v>#NAME?</v>
          </cell>
          <cell r="H168" t="str">
            <v>07AB - 1.00.01.068</v>
          </cell>
        </row>
        <row r="169">
          <cell r="A169" t="str">
            <v>_x000C_----------</v>
          </cell>
          <cell r="B169" t="str">
            <v>--</v>
          </cell>
          <cell r="C169" t="str">
            <v>-------------------------------------------------------------------</v>
          </cell>
          <cell r="D169" t="str">
            <v>-------------------</v>
          </cell>
          <cell r="E169" t="str">
            <v>-</v>
          </cell>
          <cell r="F169" t="str">
            <v>-------------------</v>
          </cell>
          <cell r="G169" t="str">
            <v>-------------------</v>
          </cell>
          <cell r="H169" t="str">
            <v>------ Página:</v>
          </cell>
          <cell r="J169">
            <v>3</v>
          </cell>
        </row>
        <row r="170">
          <cell r="A170" t="str">
            <v>Urucum Mine</v>
          </cell>
          <cell r="B170" t="str">
            <v>ra</v>
          </cell>
          <cell r="C170" t="str">
            <v>ção S.A</v>
          </cell>
          <cell r="H170" t="str">
            <v>Balancete</v>
          </cell>
        </row>
        <row r="171">
          <cell r="A171" t="str">
            <v>Período: 01</v>
          </cell>
          <cell r="B171" t="str">
            <v>/0</v>
          </cell>
          <cell r="C171" t="str">
            <v>7/2008 A 31/07/2008 -----------------------------------------------</v>
          </cell>
          <cell r="D171" t="str">
            <v>-------------------</v>
          </cell>
          <cell r="E171" t="str">
            <v>-</v>
          </cell>
          <cell r="F171" t="str">
            <v>-------------------</v>
          </cell>
          <cell r="G171" t="str">
            <v>-------------------</v>
          </cell>
          <cell r="H171" t="str">
            <v>05/08/2008 - 09:3</v>
          </cell>
          <cell r="I171">
            <v>4</v>
          </cell>
        </row>
        <row r="173">
          <cell r="A173" t="str">
            <v>Título</v>
          </cell>
          <cell r="D173" t="str">
            <v>Saldo Inicial</v>
          </cell>
          <cell r="F173" t="str">
            <v>Débito</v>
          </cell>
          <cell r="G173" t="str">
            <v>Crédito</v>
          </cell>
          <cell r="H173" t="str">
            <v>Saldo Final</v>
          </cell>
        </row>
        <row r="174">
          <cell r="A174" t="str">
            <v>-----------</v>
          </cell>
          <cell r="B174" t="str">
            <v>--</v>
          </cell>
          <cell r="C174" t="str">
            <v>-------------------------------------------------------------------</v>
          </cell>
          <cell r="D174" t="str">
            <v>-----------------</v>
          </cell>
          <cell r="F174" t="str">
            <v>------------------</v>
          </cell>
          <cell r="G174" t="str">
            <v>------------------</v>
          </cell>
          <cell r="H174" t="str">
            <v>-----------------</v>
          </cell>
        </row>
        <row r="175">
          <cell r="A175" t="str">
            <v>13.01.36.01</v>
          </cell>
          <cell r="B175" t="str">
            <v>-</v>
          </cell>
          <cell r="C175" t="str">
            <v>Em outras Companhias Ipc/Btn</v>
          </cell>
          <cell r="D175">
            <v>8639.68</v>
          </cell>
          <cell r="E175" t="str">
            <v>D</v>
          </cell>
          <cell r="F175">
            <v>0</v>
          </cell>
          <cell r="G175">
            <v>0</v>
          </cell>
          <cell r="H175">
            <v>8639.68</v>
          </cell>
          <cell r="I175" t="str">
            <v>D</v>
          </cell>
        </row>
        <row r="176">
          <cell r="A176" t="str">
            <v>13.01.42.00</v>
          </cell>
          <cell r="B176" t="str">
            <v>-</v>
          </cell>
          <cell r="C176" t="str">
            <v>Aplicacao p/Incentivos Fiscais</v>
          </cell>
          <cell r="D176">
            <v>450.5</v>
          </cell>
          <cell r="E176" t="str">
            <v>D</v>
          </cell>
          <cell r="F176">
            <v>0</v>
          </cell>
          <cell r="G176">
            <v>0</v>
          </cell>
          <cell r="H176">
            <v>450.5</v>
          </cell>
          <cell r="I176" t="str">
            <v>D</v>
          </cell>
        </row>
        <row r="177">
          <cell r="A177" t="str">
            <v>13.01.42.01</v>
          </cell>
          <cell r="B177" t="str">
            <v>-</v>
          </cell>
          <cell r="C177" t="str">
            <v>Aplic Incent Fiscais</v>
          </cell>
          <cell r="D177">
            <v>450.5</v>
          </cell>
          <cell r="E177" t="str">
            <v>D</v>
          </cell>
          <cell r="F177">
            <v>0</v>
          </cell>
          <cell r="G177">
            <v>0</v>
          </cell>
          <cell r="H177">
            <v>450.5</v>
          </cell>
          <cell r="I177" t="str">
            <v>D</v>
          </cell>
        </row>
        <row r="178">
          <cell r="A178" t="str">
            <v>13.01.48.00</v>
          </cell>
          <cell r="B178" t="str">
            <v>-</v>
          </cell>
          <cell r="C178" t="str">
            <v>Aplic. p/Incent. Fiscais Ipc/Btn</v>
          </cell>
          <cell r="D178">
            <v>452.24</v>
          </cell>
          <cell r="E178" t="str">
            <v>D</v>
          </cell>
          <cell r="F178">
            <v>0</v>
          </cell>
          <cell r="G178">
            <v>0</v>
          </cell>
          <cell r="H178">
            <v>452.24</v>
          </cell>
          <cell r="I178" t="str">
            <v>D</v>
          </cell>
        </row>
        <row r="179">
          <cell r="A179" t="str">
            <v>13.01.48.01</v>
          </cell>
          <cell r="B179" t="str">
            <v>-</v>
          </cell>
          <cell r="C179" t="str">
            <v>Apl.Inc.Fiscais Ipc/Btn</v>
          </cell>
          <cell r="D179">
            <v>452.24</v>
          </cell>
          <cell r="E179" t="str">
            <v>D</v>
          </cell>
          <cell r="F179">
            <v>0</v>
          </cell>
          <cell r="G179">
            <v>0</v>
          </cell>
          <cell r="H179">
            <v>452.24</v>
          </cell>
          <cell r="I179" t="str">
            <v>D</v>
          </cell>
        </row>
        <row r="180">
          <cell r="A180" t="str">
            <v>13.10.00.00</v>
          </cell>
          <cell r="B180" t="str">
            <v>-</v>
          </cell>
          <cell r="C180" t="str">
            <v>Imobilizado</v>
          </cell>
          <cell r="D180">
            <v>56345667.189999998</v>
          </cell>
          <cell r="E180" t="str">
            <v>D</v>
          </cell>
          <cell r="F180">
            <v>503879.54</v>
          </cell>
          <cell r="G180">
            <v>864982.85</v>
          </cell>
          <cell r="H180">
            <v>55984563.880000003</v>
          </cell>
          <cell r="I180" t="str">
            <v>D</v>
          </cell>
        </row>
        <row r="181">
          <cell r="A181" t="str">
            <v>13.10.01.00</v>
          </cell>
          <cell r="B181" t="str">
            <v>-</v>
          </cell>
          <cell r="C181" t="str">
            <v>Custo Corrigido</v>
          </cell>
          <cell r="D181">
            <v>76446426.689999998</v>
          </cell>
          <cell r="E181" t="str">
            <v>D</v>
          </cell>
          <cell r="F181">
            <v>322382.63</v>
          </cell>
          <cell r="G181">
            <v>251919.44</v>
          </cell>
          <cell r="H181">
            <v>76516889.879999995</v>
          </cell>
          <cell r="I181" t="str">
            <v>D</v>
          </cell>
        </row>
        <row r="182">
          <cell r="A182" t="str">
            <v>13.10.01.01</v>
          </cell>
          <cell r="B182" t="str">
            <v>-</v>
          </cell>
          <cell r="C182" t="str">
            <v>Terrenos e Glebas</v>
          </cell>
          <cell r="D182">
            <v>1955535.56</v>
          </cell>
          <cell r="E182" t="str">
            <v>D</v>
          </cell>
          <cell r="F182">
            <v>0</v>
          </cell>
          <cell r="G182">
            <v>0</v>
          </cell>
          <cell r="H182">
            <v>1955535.56</v>
          </cell>
          <cell r="I182" t="str">
            <v>D</v>
          </cell>
        </row>
        <row r="183">
          <cell r="A183" t="str">
            <v>13.10.01.02</v>
          </cell>
          <cell r="B183" t="str">
            <v>-</v>
          </cell>
          <cell r="C183" t="str">
            <v>Edificacoes</v>
          </cell>
          <cell r="D183">
            <v>4648692.5199999996</v>
          </cell>
          <cell r="E183" t="str">
            <v>D</v>
          </cell>
          <cell r="F183">
            <v>0</v>
          </cell>
          <cell r="G183">
            <v>0</v>
          </cell>
          <cell r="H183">
            <v>4648692.5199999996</v>
          </cell>
          <cell r="I183" t="str">
            <v>D</v>
          </cell>
        </row>
        <row r="184">
          <cell r="A184" t="str">
            <v>13.10.01.03</v>
          </cell>
          <cell r="B184" t="str">
            <v>-</v>
          </cell>
          <cell r="C184" t="str">
            <v>Instalacoes</v>
          </cell>
          <cell r="D184">
            <v>7873554.8700000001</v>
          </cell>
          <cell r="E184" t="str">
            <v>D</v>
          </cell>
          <cell r="F184">
            <v>0</v>
          </cell>
          <cell r="G184">
            <v>0</v>
          </cell>
          <cell r="H184">
            <v>7873554.8700000001</v>
          </cell>
          <cell r="I184" t="str">
            <v>D</v>
          </cell>
        </row>
        <row r="185">
          <cell r="A185" t="str">
            <v>13.10.01.04</v>
          </cell>
          <cell r="B185" t="str">
            <v>-</v>
          </cell>
          <cell r="C185" t="str">
            <v>Maquinas e Equipamentos</v>
          </cell>
          <cell r="D185">
            <v>33407594.449999999</v>
          </cell>
          <cell r="E185" t="str">
            <v>D</v>
          </cell>
          <cell r="F185">
            <v>29683.17</v>
          </cell>
          <cell r="G185">
            <v>0</v>
          </cell>
          <cell r="H185">
            <v>33437277.620000001</v>
          </cell>
          <cell r="I185" t="str">
            <v>D</v>
          </cell>
        </row>
        <row r="186">
          <cell r="A186" t="str">
            <v>13.10.01.05</v>
          </cell>
          <cell r="B186" t="str">
            <v>-</v>
          </cell>
          <cell r="C186" t="str">
            <v>Hardware - Equipamentos</v>
          </cell>
          <cell r="D186">
            <v>1075217.8899999999</v>
          </cell>
          <cell r="E186" t="str">
            <v>D</v>
          </cell>
          <cell r="F186">
            <v>0</v>
          </cell>
          <cell r="G186">
            <v>0</v>
          </cell>
          <cell r="H186">
            <v>1075217.8899999999</v>
          </cell>
          <cell r="I186" t="str">
            <v>D</v>
          </cell>
        </row>
        <row r="187">
          <cell r="A187" t="str">
            <v>13.10.01.06</v>
          </cell>
          <cell r="B187" t="str">
            <v>-</v>
          </cell>
          <cell r="C187" t="str">
            <v>Software - Programas e Sistemas</v>
          </cell>
          <cell r="D187">
            <v>855750.17</v>
          </cell>
          <cell r="E187" t="str">
            <v>D</v>
          </cell>
          <cell r="F187">
            <v>0</v>
          </cell>
          <cell r="G187">
            <v>0</v>
          </cell>
          <cell r="H187">
            <v>855750.17</v>
          </cell>
          <cell r="I187" t="str">
            <v>D</v>
          </cell>
        </row>
        <row r="188">
          <cell r="A188" t="str">
            <v>13.10.01.07</v>
          </cell>
          <cell r="B188" t="str">
            <v>-</v>
          </cell>
          <cell r="C188" t="str">
            <v>Moveis e Utensilios</v>
          </cell>
          <cell r="D188">
            <v>2150197.46</v>
          </cell>
          <cell r="E188" t="str">
            <v>D</v>
          </cell>
          <cell r="F188">
            <v>40780.019999999997</v>
          </cell>
          <cell r="G188">
            <v>0</v>
          </cell>
          <cell r="H188">
            <v>2190977.48</v>
          </cell>
          <cell r="I188" t="str">
            <v>D</v>
          </cell>
        </row>
        <row r="189">
          <cell r="A189" t="str">
            <v>13.10.01.09</v>
          </cell>
          <cell r="B189" t="str">
            <v>-</v>
          </cell>
          <cell r="C189" t="str">
            <v>Veiculos</v>
          </cell>
          <cell r="D189">
            <v>735879.05</v>
          </cell>
          <cell r="E189" t="str">
            <v>D</v>
          </cell>
          <cell r="F189">
            <v>0</v>
          </cell>
          <cell r="G189">
            <v>0</v>
          </cell>
          <cell r="H189">
            <v>735879.05</v>
          </cell>
          <cell r="I189" t="str">
            <v>D</v>
          </cell>
        </row>
        <row r="190">
          <cell r="A190" t="str">
            <v>13.10.01.11</v>
          </cell>
          <cell r="B190" t="str">
            <v>-</v>
          </cell>
          <cell r="C190" t="str">
            <v>Ferramentas e Acessorios</v>
          </cell>
          <cell r="D190">
            <v>368049.66</v>
          </cell>
          <cell r="E190" t="str">
            <v>D</v>
          </cell>
          <cell r="F190">
            <v>0</v>
          </cell>
          <cell r="G190">
            <v>0</v>
          </cell>
          <cell r="H190">
            <v>368049.66</v>
          </cell>
          <cell r="I190" t="str">
            <v>D</v>
          </cell>
        </row>
        <row r="191">
          <cell r="A191" t="str">
            <v>13.10.01.17</v>
          </cell>
          <cell r="B191" t="str">
            <v>-</v>
          </cell>
          <cell r="C191" t="str">
            <v>Jazidas</v>
          </cell>
          <cell r="D191">
            <v>19376102.57</v>
          </cell>
          <cell r="E191" t="str">
            <v>D</v>
          </cell>
          <cell r="F191">
            <v>0</v>
          </cell>
          <cell r="G191">
            <v>0</v>
          </cell>
          <cell r="H191">
            <v>19376102.57</v>
          </cell>
          <cell r="I191" t="str">
            <v>D</v>
          </cell>
        </row>
        <row r="192">
          <cell r="A192" t="str">
            <v>13.10.01.20</v>
          </cell>
          <cell r="B192" t="str">
            <v>-</v>
          </cell>
          <cell r="C192" t="str">
            <v>Transit. Permanente Aquisicao</v>
          </cell>
          <cell r="D192">
            <v>0</v>
          </cell>
          <cell r="F192">
            <v>251919.44</v>
          </cell>
          <cell r="G192">
            <v>251919.44</v>
          </cell>
          <cell r="H192">
            <v>0</v>
          </cell>
        </row>
        <row r="193">
          <cell r="A193" t="str">
            <v>13.10.01.29</v>
          </cell>
          <cell r="B193" t="str">
            <v>-</v>
          </cell>
          <cell r="C193" t="str">
            <v>Ativo Imobilizado a Classificar</v>
          </cell>
          <cell r="D193">
            <v>5911.97</v>
          </cell>
          <cell r="E193" t="str">
            <v>C</v>
          </cell>
          <cell r="F193">
            <v>0</v>
          </cell>
          <cell r="G193">
            <v>0</v>
          </cell>
          <cell r="H193">
            <v>5911.97</v>
          </cell>
          <cell r="I193" t="str">
            <v>C</v>
          </cell>
        </row>
        <row r="194">
          <cell r="A194" t="str">
            <v>13.10.01.31</v>
          </cell>
          <cell r="B194" t="str">
            <v>-</v>
          </cell>
          <cell r="C194" t="str">
            <v>Benfeitoria Propried de Terceiros</v>
          </cell>
          <cell r="D194">
            <v>4005764.46</v>
          </cell>
          <cell r="E194" t="str">
            <v>D</v>
          </cell>
          <cell r="F194">
            <v>0</v>
          </cell>
          <cell r="G194">
            <v>0</v>
          </cell>
          <cell r="H194">
            <v>4005764.46</v>
          </cell>
          <cell r="I194" t="str">
            <v>D</v>
          </cell>
        </row>
        <row r="195">
          <cell r="A195" t="str">
            <v>13.10.05.00</v>
          </cell>
          <cell r="B195" t="str">
            <v>-</v>
          </cell>
          <cell r="C195" t="str">
            <v>Imobilizado em Curso</v>
          </cell>
          <cell r="D195">
            <v>1550249.56</v>
          </cell>
          <cell r="E195" t="str">
            <v>D</v>
          </cell>
          <cell r="F195">
            <v>181456.25</v>
          </cell>
          <cell r="G195">
            <v>0</v>
          </cell>
          <cell r="H195">
            <v>1731705.81</v>
          </cell>
          <cell r="I195" t="str">
            <v>D</v>
          </cell>
        </row>
        <row r="196">
          <cell r="A196" t="str">
            <v>13.10.05.01</v>
          </cell>
          <cell r="B196" t="str">
            <v>-</v>
          </cell>
          <cell r="C196" t="str">
            <v>Imobilizado em Curso</v>
          </cell>
          <cell r="D196">
            <v>1550249.56</v>
          </cell>
          <cell r="E196" t="str">
            <v>D</v>
          </cell>
          <cell r="F196">
            <v>181456.25</v>
          </cell>
          <cell r="G196">
            <v>0</v>
          </cell>
          <cell r="H196">
            <v>1731705.81</v>
          </cell>
          <cell r="I196" t="str">
            <v>D</v>
          </cell>
        </row>
        <row r="197">
          <cell r="A197" t="str">
            <v>13.10.07.00</v>
          </cell>
          <cell r="B197" t="str">
            <v>-</v>
          </cell>
          <cell r="C197" t="str">
            <v>Provisao para Perdas</v>
          </cell>
          <cell r="D197">
            <v>759262.41</v>
          </cell>
          <cell r="E197" t="str">
            <v>C</v>
          </cell>
          <cell r="F197">
            <v>0</v>
          </cell>
          <cell r="G197">
            <v>0</v>
          </cell>
          <cell r="H197">
            <v>759262.41</v>
          </cell>
          <cell r="I197" t="str">
            <v>C</v>
          </cell>
        </row>
        <row r="198">
          <cell r="A198" t="str">
            <v>13.10.07.05</v>
          </cell>
          <cell r="B198" t="str">
            <v>-</v>
          </cell>
          <cell r="C198" t="str">
            <v>(-) Prov.Perdas Jazidas</v>
          </cell>
          <cell r="D198">
            <v>759262.41</v>
          </cell>
          <cell r="E198" t="str">
            <v>C</v>
          </cell>
          <cell r="F198">
            <v>0</v>
          </cell>
          <cell r="G198">
            <v>0</v>
          </cell>
          <cell r="H198">
            <v>759262.41</v>
          </cell>
          <cell r="I198" t="str">
            <v>C</v>
          </cell>
        </row>
        <row r="199">
          <cell r="A199" t="str">
            <v>13.10.15.00</v>
          </cell>
          <cell r="B199" t="str">
            <v>-</v>
          </cell>
          <cell r="C199" t="str">
            <v>Correcao Monetaria Especial</v>
          </cell>
          <cell r="D199">
            <v>22461848.649999999</v>
          </cell>
          <cell r="E199" t="str">
            <v>D</v>
          </cell>
          <cell r="F199">
            <v>0</v>
          </cell>
          <cell r="G199">
            <v>0</v>
          </cell>
          <cell r="H199">
            <v>22461848.649999999</v>
          </cell>
          <cell r="I199" t="str">
            <v>D</v>
          </cell>
        </row>
        <row r="200">
          <cell r="A200" t="str">
            <v>13.10.15.01</v>
          </cell>
          <cell r="B200" t="str">
            <v>-</v>
          </cell>
          <cell r="C200" t="str">
            <v>C.M.Espec-Terrenos e Glebas</v>
          </cell>
          <cell r="D200">
            <v>4681.78</v>
          </cell>
          <cell r="E200" t="str">
            <v>D</v>
          </cell>
          <cell r="F200">
            <v>0</v>
          </cell>
          <cell r="G200">
            <v>0</v>
          </cell>
          <cell r="H200">
            <v>4681.78</v>
          </cell>
          <cell r="I200" t="str">
            <v>D</v>
          </cell>
        </row>
        <row r="201">
          <cell r="A201" t="str">
            <v>13.10.15.02</v>
          </cell>
          <cell r="B201" t="str">
            <v>-</v>
          </cell>
          <cell r="C201" t="str">
            <v>C.M.Espec-Edificacoes</v>
          </cell>
          <cell r="D201">
            <v>84305.15</v>
          </cell>
          <cell r="E201" t="str">
            <v>D</v>
          </cell>
          <cell r="F201">
            <v>0</v>
          </cell>
          <cell r="G201">
            <v>0</v>
          </cell>
          <cell r="H201">
            <v>84305.15</v>
          </cell>
          <cell r="I201" t="str">
            <v>D</v>
          </cell>
        </row>
        <row r="202">
          <cell r="A202" t="str">
            <v>13.10.15.03</v>
          </cell>
          <cell r="B202" t="str">
            <v>-</v>
          </cell>
          <cell r="C202" t="str">
            <v>C.M.Espec-Instalacoes</v>
          </cell>
          <cell r="D202">
            <v>50011.4</v>
          </cell>
          <cell r="E202" t="str">
            <v>D</v>
          </cell>
          <cell r="F202">
            <v>0</v>
          </cell>
          <cell r="G202">
            <v>0</v>
          </cell>
          <cell r="H202">
            <v>50011.4</v>
          </cell>
          <cell r="I202" t="str">
            <v>D</v>
          </cell>
        </row>
        <row r="203">
          <cell r="A203" t="str">
            <v>13.10.15.04</v>
          </cell>
          <cell r="B203" t="str">
            <v>-</v>
          </cell>
          <cell r="C203" t="str">
            <v>C.M.Espec-Maquinas/Equipamentos</v>
          </cell>
          <cell r="D203">
            <v>368175.69</v>
          </cell>
          <cell r="E203" t="str">
            <v>D</v>
          </cell>
          <cell r="F203">
            <v>0</v>
          </cell>
          <cell r="G203">
            <v>0</v>
          </cell>
          <cell r="H203">
            <v>368175.69</v>
          </cell>
          <cell r="I203" t="str">
            <v>D</v>
          </cell>
        </row>
        <row r="204">
          <cell r="A204" t="str">
            <v>13.10.15.07</v>
          </cell>
          <cell r="B204" t="str">
            <v>-</v>
          </cell>
          <cell r="C204" t="str">
            <v>C.M.Espec-Moveis e Utensilios</v>
          </cell>
          <cell r="D204">
            <v>60562.97</v>
          </cell>
          <cell r="E204" t="str">
            <v>D</v>
          </cell>
          <cell r="F204">
            <v>0</v>
          </cell>
          <cell r="G204">
            <v>0</v>
          </cell>
          <cell r="H204">
            <v>60562.97</v>
          </cell>
          <cell r="I204" t="str">
            <v>D</v>
          </cell>
        </row>
        <row r="205">
          <cell r="A205" t="str">
            <v>13.10.15.11</v>
          </cell>
          <cell r="B205" t="str">
            <v>-</v>
          </cell>
          <cell r="C205" t="str">
            <v>C.M.Espec-Ferramentas/Acessorios</v>
          </cell>
          <cell r="D205">
            <v>163.86</v>
          </cell>
          <cell r="E205" t="str">
            <v>D</v>
          </cell>
          <cell r="F205">
            <v>0</v>
          </cell>
          <cell r="G205">
            <v>0</v>
          </cell>
          <cell r="H205">
            <v>163.86</v>
          </cell>
          <cell r="I205" t="str">
            <v>D</v>
          </cell>
        </row>
        <row r="206">
          <cell r="A206" t="str">
            <v>13.10.15.17</v>
          </cell>
          <cell r="B206" t="str">
            <v>-</v>
          </cell>
          <cell r="C206" t="str">
            <v>C.M.Espec-Jazidas</v>
          </cell>
          <cell r="D206">
            <v>21893947.800000001</v>
          </cell>
          <cell r="E206" t="str">
            <v>D</v>
          </cell>
          <cell r="F206">
            <v>0</v>
          </cell>
          <cell r="G206">
            <v>0</v>
          </cell>
          <cell r="H206">
            <v>21893947.800000001</v>
          </cell>
          <cell r="I206" t="str">
            <v>D</v>
          </cell>
        </row>
        <row r="207">
          <cell r="A207" t="str">
            <v>13.10.17.00</v>
          </cell>
          <cell r="B207" t="str">
            <v>-</v>
          </cell>
          <cell r="C207" t="str">
            <v>C.M.Espec-Prov p/Perdas Imobiliz</v>
          </cell>
          <cell r="D207">
            <v>1471374.68</v>
          </cell>
          <cell r="E207" t="str">
            <v>C</v>
          </cell>
          <cell r="F207">
            <v>0</v>
          </cell>
          <cell r="G207">
            <v>0</v>
          </cell>
          <cell r="H207">
            <v>1471374.68</v>
          </cell>
          <cell r="I207" t="str">
            <v>C</v>
          </cell>
        </row>
        <row r="208">
          <cell r="A208" t="str">
            <v>13.10.17.05</v>
          </cell>
          <cell r="B208" t="str">
            <v>-</v>
          </cell>
          <cell r="C208" t="str">
            <v>(-)C.M.Espec-Prov Perdas Jazidas</v>
          </cell>
          <cell r="D208">
            <v>1471374.68</v>
          </cell>
          <cell r="E208" t="str">
            <v>C</v>
          </cell>
          <cell r="F208">
            <v>0</v>
          </cell>
          <cell r="G208">
            <v>0</v>
          </cell>
          <cell r="H208">
            <v>1471374.68</v>
          </cell>
          <cell r="I208" t="str">
            <v>C</v>
          </cell>
        </row>
        <row r="209">
          <cell r="A209" t="str">
            <v>13.10.20.00</v>
          </cell>
          <cell r="B209" t="str">
            <v>-</v>
          </cell>
          <cell r="C209" t="str">
            <v>Custo Corrigido Ipc / Btn</v>
          </cell>
          <cell r="D209">
            <v>10821819.890000001</v>
          </cell>
          <cell r="E209" t="str">
            <v>D</v>
          </cell>
          <cell r="F209">
            <v>0</v>
          </cell>
          <cell r="G209">
            <v>0</v>
          </cell>
          <cell r="H209">
            <v>10821819.890000001</v>
          </cell>
          <cell r="I209" t="str">
            <v>D</v>
          </cell>
        </row>
        <row r="210">
          <cell r="A210" t="str">
            <v>13.10.20.01</v>
          </cell>
          <cell r="B210" t="str">
            <v>-</v>
          </cell>
          <cell r="C210" t="str">
            <v>Terrenos e Glebas Ipc/Btn</v>
          </cell>
          <cell r="D210">
            <v>4844.67</v>
          </cell>
          <cell r="E210" t="str">
            <v>D</v>
          </cell>
          <cell r="F210">
            <v>0</v>
          </cell>
          <cell r="G210">
            <v>0</v>
          </cell>
          <cell r="H210">
            <v>4844.67</v>
          </cell>
          <cell r="I210" t="str">
            <v>D</v>
          </cell>
        </row>
        <row r="211">
          <cell r="A211" t="str">
            <v>13.10.20.02</v>
          </cell>
          <cell r="B211" t="str">
            <v>-</v>
          </cell>
          <cell r="C211" t="str">
            <v>Edificacoes Ipc/Btn</v>
          </cell>
          <cell r="D211">
            <v>69460.45</v>
          </cell>
          <cell r="E211" t="str">
            <v>D</v>
          </cell>
          <cell r="F211">
            <v>0</v>
          </cell>
          <cell r="G211">
            <v>0</v>
          </cell>
          <cell r="H211">
            <v>69460.45</v>
          </cell>
          <cell r="I211" t="str">
            <v>D</v>
          </cell>
        </row>
        <row r="212">
          <cell r="A212" t="str">
            <v>13.10.20.03</v>
          </cell>
          <cell r="B212" t="str">
            <v>-</v>
          </cell>
          <cell r="C212" t="str">
            <v>Instalacoes Ipc / Btn</v>
          </cell>
          <cell r="D212">
            <v>374401.71</v>
          </cell>
          <cell r="E212" t="str">
            <v>D</v>
          </cell>
          <cell r="F212">
            <v>0</v>
          </cell>
          <cell r="G212">
            <v>0</v>
          </cell>
          <cell r="H212">
            <v>374401.71</v>
          </cell>
          <cell r="I212" t="str">
            <v>D</v>
          </cell>
        </row>
        <row r="213">
          <cell r="A213" t="str">
            <v>13.10.20.04</v>
          </cell>
          <cell r="B213" t="str">
            <v>-</v>
          </cell>
          <cell r="C213" t="str">
            <v>Maquinas e Equipamentos Ipc/Btn</v>
          </cell>
          <cell r="D213">
            <v>938899.44</v>
          </cell>
          <cell r="E213" t="str">
            <v>D</v>
          </cell>
          <cell r="F213">
            <v>0</v>
          </cell>
          <cell r="G213">
            <v>0</v>
          </cell>
          <cell r="H213">
            <v>938899.44</v>
          </cell>
          <cell r="I213" t="str">
            <v>D</v>
          </cell>
        </row>
        <row r="214">
          <cell r="A214" t="str">
            <v>13.10.20.07</v>
          </cell>
          <cell r="B214" t="str">
            <v>-</v>
          </cell>
          <cell r="C214" t="str">
            <v>Moveis e Utensilios Ipc/Btn</v>
          </cell>
          <cell r="D214">
            <v>54071.85</v>
          </cell>
          <cell r="E214" t="str">
            <v>D</v>
          </cell>
          <cell r="F214">
            <v>0</v>
          </cell>
          <cell r="G214">
            <v>0</v>
          </cell>
          <cell r="H214">
            <v>54071.85</v>
          </cell>
          <cell r="I214" t="str">
            <v>D</v>
          </cell>
        </row>
        <row r="215">
          <cell r="A215" t="str">
            <v>13.10.20.09</v>
          </cell>
          <cell r="B215" t="str">
            <v>-</v>
          </cell>
          <cell r="C215" t="str">
            <v>Veiculos Ipc/Btn</v>
          </cell>
          <cell r="D215">
            <v>75651.47</v>
          </cell>
          <cell r="E215" t="str">
            <v>D</v>
          </cell>
          <cell r="F215">
            <v>0</v>
          </cell>
          <cell r="G215">
            <v>0</v>
          </cell>
          <cell r="H215">
            <v>75651.47</v>
          </cell>
          <cell r="I215" t="str">
            <v>D</v>
          </cell>
        </row>
        <row r="216">
          <cell r="A216" t="str">
            <v>13.10.20.11</v>
          </cell>
          <cell r="B216" t="str">
            <v>-</v>
          </cell>
          <cell r="C216" t="str">
            <v>Ferramentas e Acessorios Ipc/Btn</v>
          </cell>
          <cell r="D216">
            <v>273.05</v>
          </cell>
          <cell r="E216" t="str">
            <v>D</v>
          </cell>
          <cell r="F216">
            <v>0</v>
          </cell>
          <cell r="G216">
            <v>0</v>
          </cell>
          <cell r="H216">
            <v>273.05</v>
          </cell>
          <cell r="I216" t="str">
            <v>D</v>
          </cell>
        </row>
        <row r="217">
          <cell r="A217" t="str">
            <v>13.10.20.17</v>
          </cell>
          <cell r="B217" t="str">
            <v>-</v>
          </cell>
          <cell r="C217" t="str">
            <v>Jazidas Ipc/Btn</v>
          </cell>
          <cell r="D217">
            <v>9304217.25</v>
          </cell>
          <cell r="E217" t="str">
            <v>D</v>
          </cell>
          <cell r="F217">
            <v>0</v>
          </cell>
          <cell r="G217">
            <v>0</v>
          </cell>
          <cell r="H217">
            <v>9304217.25</v>
          </cell>
          <cell r="I217" t="str">
            <v>D</v>
          </cell>
        </row>
        <row r="218">
          <cell r="A218" t="str">
            <v>13.10.27.00</v>
          </cell>
          <cell r="B218" t="str">
            <v>-</v>
          </cell>
          <cell r="C218" t="str">
            <v>Prov.p/Perdas Imobilizado Ipc/Btn</v>
          </cell>
          <cell r="D218">
            <v>1135601.33</v>
          </cell>
          <cell r="E218" t="str">
            <v>C</v>
          </cell>
          <cell r="F218">
            <v>0</v>
          </cell>
          <cell r="G218">
            <v>0</v>
          </cell>
          <cell r="H218">
            <v>1135601.33</v>
          </cell>
          <cell r="I218" t="str">
            <v>C</v>
          </cell>
        </row>
        <row r="219">
          <cell r="A219" t="str">
            <v>13.10.27.05</v>
          </cell>
          <cell r="B219" t="str">
            <v>-</v>
          </cell>
          <cell r="C219" t="str">
            <v>(-)Prov.Perda Jazidas Ipc/Btn</v>
          </cell>
          <cell r="D219">
            <v>1135601.33</v>
          </cell>
          <cell r="E219" t="str">
            <v>C</v>
          </cell>
          <cell r="F219">
            <v>0</v>
          </cell>
          <cell r="G219">
            <v>0</v>
          </cell>
          <cell r="H219">
            <v>1135601.33</v>
          </cell>
          <cell r="I219" t="str">
            <v>C</v>
          </cell>
        </row>
        <row r="220">
          <cell r="A220" t="str">
            <v>13.10.35.00</v>
          </cell>
          <cell r="B220" t="str">
            <v>-</v>
          </cell>
          <cell r="C220" t="str">
            <v>(-)Depreciacoes Acumuladas</v>
          </cell>
          <cell r="D220">
            <v>21837825.390000001</v>
          </cell>
          <cell r="E220" t="str">
            <v>C</v>
          </cell>
          <cell r="F220">
            <v>0</v>
          </cell>
          <cell r="G220">
            <v>339247.32</v>
          </cell>
          <cell r="H220">
            <v>22177072.710000001</v>
          </cell>
          <cell r="I220" t="str">
            <v>C</v>
          </cell>
        </row>
        <row r="221">
          <cell r="A221" t="str">
            <v>13.10.35.01</v>
          </cell>
          <cell r="B221" t="str">
            <v>-</v>
          </cell>
          <cell r="C221" t="str">
            <v>Depr.Acum-Edificacoes</v>
          </cell>
          <cell r="D221">
            <v>1385976.08</v>
          </cell>
          <cell r="E221" t="str">
            <v>C</v>
          </cell>
          <cell r="F221">
            <v>0</v>
          </cell>
          <cell r="G221">
            <v>15309.07</v>
          </cell>
          <cell r="H221">
            <v>1401285.15</v>
          </cell>
          <cell r="I221" t="str">
            <v>C</v>
          </cell>
        </row>
        <row r="222">
          <cell r="A222" t="str">
            <v>13.10.35.02</v>
          </cell>
          <cell r="B222" t="str">
            <v>-</v>
          </cell>
          <cell r="C222" t="str">
            <v>Depr.Acum-Instalacoes</v>
          </cell>
          <cell r="D222">
            <v>4304101.38</v>
          </cell>
          <cell r="E222" t="str">
            <v>C</v>
          </cell>
          <cell r="F222">
            <v>0</v>
          </cell>
          <cell r="G222">
            <v>55899.63</v>
          </cell>
          <cell r="H222">
            <v>4360001.01</v>
          </cell>
          <cell r="I222" t="str">
            <v>C</v>
          </cell>
        </row>
        <row r="223">
          <cell r="A223" t="str">
            <v>13.10.35.03</v>
          </cell>
          <cell r="B223" t="str">
            <v>-</v>
          </cell>
          <cell r="C223" t="str">
            <v>Depr.Acum-Maquina/Equipamentos</v>
          </cell>
          <cell r="D223">
            <v>14150286.970000001</v>
          </cell>
          <cell r="E223" t="str">
            <v>C</v>
          </cell>
          <cell r="F223">
            <v>0</v>
          </cell>
          <cell r="G223">
            <v>221611.84</v>
          </cell>
          <cell r="H223">
            <v>14371898.810000001</v>
          </cell>
          <cell r="I223" t="str">
            <v>C</v>
          </cell>
        </row>
        <row r="224">
          <cell r="A224" t="str">
            <v>13.10.35.04</v>
          </cell>
          <cell r="B224" t="str">
            <v>-</v>
          </cell>
          <cell r="C224" t="str">
            <v>Depr.Acum- Hardware/Equipamentos</v>
          </cell>
          <cell r="D224">
            <v>746628.39</v>
          </cell>
          <cell r="E224" t="str">
            <v>C</v>
          </cell>
          <cell r="F224">
            <v>0</v>
          </cell>
          <cell r="G224">
            <v>13704.08</v>
          </cell>
          <cell r="H224">
            <v>760332.47</v>
          </cell>
          <cell r="I224" t="str">
            <v>C</v>
          </cell>
        </row>
        <row r="225">
          <cell r="A225" t="str">
            <v>13.10.35.05</v>
          </cell>
          <cell r="B225" t="str">
            <v>-</v>
          </cell>
          <cell r="C225" t="str">
            <v>Depr.Acum-Moveis e Utensilios</v>
          </cell>
          <cell r="D225">
            <v>778683.37</v>
          </cell>
          <cell r="E225" t="str">
            <v>C</v>
          </cell>
          <cell r="F225">
            <v>0</v>
          </cell>
          <cell r="G225">
            <v>17151.97</v>
          </cell>
          <cell r="H225">
            <v>795835.34</v>
          </cell>
          <cell r="I225" t="str">
            <v>C</v>
          </cell>
        </row>
        <row r="226">
          <cell r="A226" t="str">
            <v>13.10.35.07</v>
          </cell>
          <cell r="B226" t="str">
            <v>-</v>
          </cell>
          <cell r="C226" t="str">
            <v>Depr.Acum-Veiculos</v>
          </cell>
          <cell r="D226">
            <v>399320.27</v>
          </cell>
          <cell r="E226" t="str">
            <v>C</v>
          </cell>
          <cell r="F226">
            <v>0</v>
          </cell>
          <cell r="G226">
            <v>12541.08</v>
          </cell>
          <cell r="H226">
            <v>411861.35</v>
          </cell>
          <cell r="I226" t="str">
            <v>C</v>
          </cell>
        </row>
        <row r="227">
          <cell r="A227" t="str">
            <v>13.10.35.08</v>
          </cell>
          <cell r="B227" t="str">
            <v>-</v>
          </cell>
          <cell r="C227" t="str">
            <v>Depr.Acum-Ferramentas/Acessorios</v>
          </cell>
          <cell r="D227">
            <v>72828.929999999993</v>
          </cell>
          <cell r="E227" t="str">
            <v>C</v>
          </cell>
          <cell r="F227">
            <v>0</v>
          </cell>
          <cell r="G227">
            <v>3029.65</v>
          </cell>
          <cell r="H227">
            <v>75858.58</v>
          </cell>
          <cell r="I227" t="str">
            <v>C</v>
          </cell>
        </row>
        <row r="228">
          <cell r="A228" t="str">
            <v>13.10.45.00</v>
          </cell>
          <cell r="B228" t="str">
            <v>-</v>
          </cell>
          <cell r="C228" t="str">
            <v>(-) Depreciac.Acum. C.M Especial</v>
          </cell>
          <cell r="D228">
            <v>546150.43000000005</v>
          </cell>
          <cell r="E228" t="str">
            <v>C</v>
          </cell>
          <cell r="F228">
            <v>40.659999999999997</v>
          </cell>
          <cell r="G228">
            <v>108.93</v>
          </cell>
          <cell r="H228">
            <v>546218.69999999995</v>
          </cell>
          <cell r="I228" t="str">
            <v>C</v>
          </cell>
        </row>
        <row r="229">
          <cell r="A229" t="str">
            <v>13.10.45.02</v>
          </cell>
          <cell r="B229" t="str">
            <v>-</v>
          </cell>
          <cell r="C229" t="str">
            <v>Depr.CME-Edificacoes</v>
          </cell>
          <cell r="D229">
            <v>67236.509999999995</v>
          </cell>
          <cell r="E229" t="str">
            <v>C</v>
          </cell>
          <cell r="F229">
            <v>0</v>
          </cell>
          <cell r="G229">
            <v>68.27</v>
          </cell>
          <cell r="H229">
            <v>67304.78</v>
          </cell>
          <cell r="I229" t="str">
            <v>C</v>
          </cell>
        </row>
        <row r="230">
          <cell r="A230" t="str">
            <v>13.10.45.03</v>
          </cell>
          <cell r="B230" t="str">
            <v>-</v>
          </cell>
          <cell r="C230" t="str">
            <v>Depr.CME-Instalacoes</v>
          </cell>
          <cell r="D230">
            <v>50011.4</v>
          </cell>
          <cell r="E230" t="str">
            <v>C</v>
          </cell>
          <cell r="F230">
            <v>0</v>
          </cell>
          <cell r="G230">
            <v>0</v>
          </cell>
          <cell r="H230">
            <v>50011.4</v>
          </cell>
          <cell r="I230" t="str">
            <v>C</v>
          </cell>
        </row>
        <row r="231">
          <cell r="A231" t="str">
            <v>13.10.45.04</v>
          </cell>
          <cell r="B231" t="str">
            <v>-</v>
          </cell>
          <cell r="C231" t="str">
            <v>Depr.CME-Maquina/Equipamentos</v>
          </cell>
          <cell r="D231">
            <v>368175.69</v>
          </cell>
          <cell r="E231" t="str">
            <v>C</v>
          </cell>
          <cell r="F231">
            <v>0</v>
          </cell>
          <cell r="G231">
            <v>0</v>
          </cell>
          <cell r="H231">
            <v>368175.69</v>
          </cell>
          <cell r="I231" t="str">
            <v>C</v>
          </cell>
        </row>
        <row r="232">
          <cell r="A232" t="str">
            <v>13.10.45.07</v>
          </cell>
          <cell r="B232" t="str">
            <v>-</v>
          </cell>
          <cell r="C232" t="str">
            <v>Depr.CME-Moveis/Utensilios</v>
          </cell>
          <cell r="D232">
            <v>60562.97</v>
          </cell>
          <cell r="E232" t="str">
            <v>C</v>
          </cell>
          <cell r="F232">
            <v>40.659999999999997</v>
          </cell>
          <cell r="G232">
            <v>40.659999999999997</v>
          </cell>
          <cell r="H232">
            <v>60562.97</v>
          </cell>
          <cell r="I232" t="str">
            <v>C</v>
          </cell>
        </row>
        <row r="233">
          <cell r="A233" t="str">
            <v>13.10.45.11</v>
          </cell>
          <cell r="B233" t="str">
            <v>-</v>
          </cell>
          <cell r="C233" t="str">
            <v>Depr.CME-Ferram/Acessorios</v>
          </cell>
          <cell r="D233">
            <v>163.86</v>
          </cell>
          <cell r="E233" t="str">
            <v>C</v>
          </cell>
          <cell r="F233">
            <v>0</v>
          </cell>
          <cell r="G233">
            <v>0</v>
          </cell>
          <cell r="H233">
            <v>163.86</v>
          </cell>
          <cell r="I233" t="str">
            <v>C</v>
          </cell>
        </row>
        <row r="234">
          <cell r="A234" t="str">
            <v>13.10.50.00</v>
          </cell>
          <cell r="B234" t="str">
            <v>-</v>
          </cell>
          <cell r="C234" t="str">
            <v>(-) Depreciac. Acumulada Ipc/Btn</v>
          </cell>
          <cell r="D234">
            <v>1499239.44</v>
          </cell>
          <cell r="E234" t="str">
            <v>C</v>
          </cell>
          <cell r="F234">
            <v>0</v>
          </cell>
          <cell r="G234">
            <v>56.25</v>
          </cell>
          <cell r="H234">
            <v>1499295.69</v>
          </cell>
          <cell r="I234" t="str">
            <v>C</v>
          </cell>
        </row>
        <row r="235">
          <cell r="A235" t="str">
            <v>13.10.50.01</v>
          </cell>
          <cell r="B235" t="str">
            <v>-</v>
          </cell>
          <cell r="C235" t="str">
            <v>Depr.Acum-Edificacoes Ipc/Btn</v>
          </cell>
          <cell r="D235">
            <v>55941.919999999998</v>
          </cell>
          <cell r="E235" t="str">
            <v>C</v>
          </cell>
          <cell r="F235">
            <v>0</v>
          </cell>
          <cell r="G235">
            <v>56.25</v>
          </cell>
          <cell r="H235">
            <v>55998.17</v>
          </cell>
          <cell r="I235" t="str">
            <v>C</v>
          </cell>
        </row>
        <row r="236">
          <cell r="A236" t="str">
            <v>13.10.50.02</v>
          </cell>
          <cell r="B236" t="str">
            <v>-</v>
          </cell>
          <cell r="C236" t="str">
            <v>Depr.Acum-Instalacoes Ipc/Btn</v>
          </cell>
          <cell r="D236">
            <v>374401.71</v>
          </cell>
          <cell r="E236" t="str">
            <v>C</v>
          </cell>
          <cell r="F236">
            <v>0</v>
          </cell>
          <cell r="G236">
            <v>0</v>
          </cell>
          <cell r="H236">
            <v>374401.71</v>
          </cell>
          <cell r="I236" t="str">
            <v>C</v>
          </cell>
        </row>
        <row r="237">
          <cell r="A237" t="str">
            <v>13.10.50.03</v>
          </cell>
          <cell r="B237" t="str">
            <v>-</v>
          </cell>
          <cell r="C237" t="str">
            <v>Depr.Acum-Maq./Equipam. Ipc/Btn</v>
          </cell>
          <cell r="D237">
            <v>938899.44</v>
          </cell>
          <cell r="E237" t="str">
            <v>C</v>
          </cell>
          <cell r="F237">
            <v>0</v>
          </cell>
          <cell r="G237">
            <v>0</v>
          </cell>
          <cell r="H237">
            <v>938899.44</v>
          </cell>
          <cell r="I237" t="str">
            <v>C</v>
          </cell>
        </row>
        <row r="238">
          <cell r="A238" t="str">
            <v>13.10.50.05</v>
          </cell>
          <cell r="B238" t="str">
            <v>-</v>
          </cell>
          <cell r="C238" t="str">
            <v>Depr.Acum-Moveis/Utens.Ipc/Btn</v>
          </cell>
          <cell r="D238">
            <v>54071.85</v>
          </cell>
          <cell r="E238" t="str">
            <v>C</v>
          </cell>
          <cell r="F238">
            <v>0</v>
          </cell>
          <cell r="G238">
            <v>0</v>
          </cell>
          <cell r="H238">
            <v>54071.85</v>
          </cell>
          <cell r="I238" t="str">
            <v>C</v>
          </cell>
        </row>
        <row r="239">
          <cell r="A239" t="str">
            <v>13.10.50.07</v>
          </cell>
          <cell r="B239" t="str">
            <v>-</v>
          </cell>
          <cell r="C239" t="str">
            <v>Depr.Acum-Veiculos Ipc/Btn</v>
          </cell>
          <cell r="D239">
            <v>75651.47</v>
          </cell>
          <cell r="E239" t="str">
            <v>C</v>
          </cell>
          <cell r="F239">
            <v>0</v>
          </cell>
          <cell r="G239">
            <v>0</v>
          </cell>
          <cell r="H239">
            <v>75651.47</v>
          </cell>
          <cell r="I239" t="str">
            <v>C</v>
          </cell>
        </row>
        <row r="240">
          <cell r="A240" t="str">
            <v>13.10.50.08</v>
          </cell>
          <cell r="B240" t="str">
            <v>-</v>
          </cell>
          <cell r="C240" t="str">
            <v>Depr.Acum-Ferram/Acessor Ipc/Btn</v>
          </cell>
          <cell r="D240">
            <v>273.05</v>
          </cell>
          <cell r="E240" t="str">
            <v>C</v>
          </cell>
          <cell r="F240">
            <v>0</v>
          </cell>
          <cell r="G240">
            <v>0</v>
          </cell>
          <cell r="H240">
            <v>273.05</v>
          </cell>
          <cell r="I240" t="str">
            <v>C</v>
          </cell>
        </row>
        <row r="241">
          <cell r="A241" t="str">
            <v>13.10.60.00</v>
          </cell>
          <cell r="B241" t="str">
            <v>-</v>
          </cell>
          <cell r="C241" t="str">
            <v>(-) Exaustao</v>
          </cell>
          <cell r="D241">
            <v>9116617.25</v>
          </cell>
          <cell r="E241" t="str">
            <v>C</v>
          </cell>
          <cell r="F241">
            <v>0</v>
          </cell>
          <cell r="G241">
            <v>40895.040000000001</v>
          </cell>
          <cell r="H241">
            <v>9157512.2899999991</v>
          </cell>
          <cell r="I241" t="str">
            <v>C</v>
          </cell>
        </row>
        <row r="242">
          <cell r="A242" t="str">
            <v>13.10.60.02</v>
          </cell>
          <cell r="B242" t="str">
            <v>-</v>
          </cell>
          <cell r="C242" t="str">
            <v>Exaustao-Jazidas</v>
          </cell>
          <cell r="D242">
            <v>9116617.25</v>
          </cell>
          <cell r="E242" t="str">
            <v>C</v>
          </cell>
          <cell r="F242">
            <v>0</v>
          </cell>
          <cell r="G242">
            <v>40895.040000000001</v>
          </cell>
          <cell r="H242">
            <v>9157512.2899999991</v>
          </cell>
          <cell r="I242" t="str">
            <v>C</v>
          </cell>
        </row>
        <row r="243">
          <cell r="A243" t="str">
            <v>13.10.63.00</v>
          </cell>
          <cell r="B243" t="str">
            <v>-</v>
          </cell>
          <cell r="C243" t="str">
            <v>(-)Exaustao Cm Especial</v>
          </cell>
          <cell r="D243">
            <v>13447721.960000001</v>
          </cell>
          <cell r="E243" t="str">
            <v>C</v>
          </cell>
          <cell r="F243">
            <v>0</v>
          </cell>
          <cell r="G243">
            <v>96686.25</v>
          </cell>
          <cell r="H243">
            <v>13544408.210000001</v>
          </cell>
          <cell r="I243" t="str">
            <v>C</v>
          </cell>
        </row>
        <row r="244">
          <cell r="A244" t="str">
            <v>13.10.63.02</v>
          </cell>
          <cell r="B244" t="str">
            <v>-</v>
          </cell>
          <cell r="C244" t="str">
            <v>Exaustao Jazidas Cm Especial</v>
          </cell>
          <cell r="D244">
            <v>13447721.960000001</v>
          </cell>
          <cell r="E244" t="str">
            <v>C</v>
          </cell>
          <cell r="F244">
            <v>0</v>
          </cell>
          <cell r="G244">
            <v>96686.25</v>
          </cell>
          <cell r="H244">
            <v>13544408.210000001</v>
          </cell>
          <cell r="I244" t="str">
            <v>C</v>
          </cell>
        </row>
        <row r="245">
          <cell r="A245" t="str">
            <v>13.10.65.00</v>
          </cell>
          <cell r="B245" t="str">
            <v>-</v>
          </cell>
          <cell r="C245" t="str">
            <v>(-)Exaustao Ipc/Btn</v>
          </cell>
          <cell r="D245">
            <v>5514412.1200000001</v>
          </cell>
          <cell r="E245" t="str">
            <v>C</v>
          </cell>
          <cell r="F245">
            <v>0</v>
          </cell>
          <cell r="G245">
            <v>41088.519999999997</v>
          </cell>
          <cell r="H245">
            <v>5555500.6399999997</v>
          </cell>
          <cell r="I245" t="str">
            <v>C</v>
          </cell>
        </row>
        <row r="246">
          <cell r="A246" t="str">
            <v>13.10.65.02</v>
          </cell>
          <cell r="B246" t="str">
            <v>-</v>
          </cell>
          <cell r="C246" t="str">
            <v>Exaustao-Jazidas Ipc/Btn</v>
          </cell>
          <cell r="D246">
            <v>5514412.1200000001</v>
          </cell>
          <cell r="E246" t="str">
            <v>C</v>
          </cell>
          <cell r="F246">
            <v>0</v>
          </cell>
          <cell r="G246">
            <v>41088.519999999997</v>
          </cell>
          <cell r="H246">
            <v>5555500.6399999997</v>
          </cell>
          <cell r="I246" t="str">
            <v>C</v>
          </cell>
        </row>
        <row r="247">
          <cell r="A247" t="str">
            <v>13.10.70.00</v>
          </cell>
          <cell r="B247" t="str">
            <v>-</v>
          </cell>
          <cell r="C247" t="str">
            <v>(-) Amortizacoes</v>
          </cell>
          <cell r="D247">
            <v>2397472.59</v>
          </cell>
          <cell r="E247" t="str">
            <v>C</v>
          </cell>
          <cell r="F247">
            <v>0</v>
          </cell>
          <cell r="G247">
            <v>79981.100000000006</v>
          </cell>
          <cell r="H247">
            <v>2477453.69</v>
          </cell>
          <cell r="I247" t="str">
            <v>C</v>
          </cell>
        </row>
        <row r="248">
          <cell r="A248" t="str">
            <v>13.10.70.01</v>
          </cell>
          <cell r="B248" t="str">
            <v>-</v>
          </cell>
          <cell r="C248" t="str">
            <v>Amort- Software-Programa/Sistema</v>
          </cell>
          <cell r="D248">
            <v>398892.44</v>
          </cell>
          <cell r="E248" t="str">
            <v>C</v>
          </cell>
          <cell r="F248">
            <v>0</v>
          </cell>
          <cell r="G248">
            <v>13218.36</v>
          </cell>
          <cell r="H248">
            <v>412110.8</v>
          </cell>
          <cell r="I248" t="str">
            <v>C</v>
          </cell>
        </row>
        <row r="249">
          <cell r="A249" t="str">
            <v>13.10.70.03</v>
          </cell>
          <cell r="B249" t="str">
            <v>-</v>
          </cell>
          <cell r="C249" t="str">
            <v>Amortiz.Benfeit Propried Terceiros</v>
          </cell>
          <cell r="D249">
            <v>1998580.15</v>
          </cell>
          <cell r="E249" t="str">
            <v>C</v>
          </cell>
          <cell r="F249">
            <v>0</v>
          </cell>
          <cell r="G249">
            <v>66762.740000000005</v>
          </cell>
          <cell r="H249">
            <v>2065342.89</v>
          </cell>
          <cell r="I249" t="str">
            <v>C</v>
          </cell>
        </row>
        <row r="250">
          <cell r="A250" t="str">
            <v>13.10.90.00</v>
          </cell>
          <cell r="B250" t="str">
            <v>-</v>
          </cell>
          <cell r="C250" t="str">
            <v>Ativo Imobilizado - Ambiental</v>
          </cell>
          <cell r="D250">
            <v>3807000</v>
          </cell>
          <cell r="E250" t="str">
            <v>D</v>
          </cell>
          <cell r="F250">
            <v>0</v>
          </cell>
          <cell r="G250">
            <v>0</v>
          </cell>
          <cell r="H250">
            <v>3807000</v>
          </cell>
          <cell r="I250" t="str">
            <v>D</v>
          </cell>
        </row>
        <row r="252">
          <cell r="A252" t="str">
            <v>-----------</v>
          </cell>
          <cell r="B252" t="str">
            <v>--</v>
          </cell>
          <cell r="C252" t="str">
            <v>-------------------------------------------------------------------</v>
          </cell>
          <cell r="D252" t="str">
            <v>-------------------</v>
          </cell>
          <cell r="E252" t="str">
            <v>-</v>
          </cell>
          <cell r="F252" t="str">
            <v>-------------------</v>
          </cell>
          <cell r="G252" t="e">
            <v>#NAME?</v>
          </cell>
          <cell r="H252" t="str">
            <v>07AB - 1.00.01.068</v>
          </cell>
        </row>
        <row r="253">
          <cell r="A253" t="str">
            <v>_x000C_----------</v>
          </cell>
          <cell r="B253" t="str">
            <v>--</v>
          </cell>
          <cell r="C253" t="str">
            <v>-------------------------------------------------------------------</v>
          </cell>
          <cell r="D253" t="str">
            <v>-------------------</v>
          </cell>
          <cell r="E253" t="str">
            <v>-</v>
          </cell>
          <cell r="F253" t="str">
            <v>-------------------</v>
          </cell>
          <cell r="G253" t="str">
            <v>-------------------</v>
          </cell>
          <cell r="H253" t="str">
            <v>------ Página:</v>
          </cell>
          <cell r="J253">
            <v>4</v>
          </cell>
        </row>
        <row r="254">
          <cell r="A254" t="str">
            <v>Urucum Mine</v>
          </cell>
          <cell r="B254" t="str">
            <v>ra</v>
          </cell>
          <cell r="C254" t="str">
            <v>ção S.A</v>
          </cell>
          <cell r="H254" t="str">
            <v>Balancete</v>
          </cell>
        </row>
        <row r="255">
          <cell r="A255" t="str">
            <v>Período: 01</v>
          </cell>
          <cell r="B255" t="str">
            <v>/0</v>
          </cell>
          <cell r="C255" t="str">
            <v>7/2008 A 31/07/2008 -----------------------------------------------</v>
          </cell>
          <cell r="D255" t="str">
            <v>-------------------</v>
          </cell>
          <cell r="E255" t="str">
            <v>-</v>
          </cell>
          <cell r="F255" t="str">
            <v>-------------------</v>
          </cell>
          <cell r="G255" t="str">
            <v>-------------------</v>
          </cell>
          <cell r="H255" t="str">
            <v>05/08/2008 - 09:3</v>
          </cell>
          <cell r="I255">
            <v>4</v>
          </cell>
        </row>
        <row r="257">
          <cell r="A257" t="str">
            <v>Título</v>
          </cell>
          <cell r="D257" t="str">
            <v>Saldo Inicial</v>
          </cell>
          <cell r="F257" t="str">
            <v>Débito</v>
          </cell>
          <cell r="G257" t="str">
            <v>Crédito</v>
          </cell>
          <cell r="H257" t="str">
            <v>Saldo Final</v>
          </cell>
        </row>
        <row r="258">
          <cell r="A258" t="str">
            <v>-----------</v>
          </cell>
          <cell r="B258" t="str">
            <v>--</v>
          </cell>
          <cell r="C258" t="str">
            <v>-------------------------------------------------------------------</v>
          </cell>
          <cell r="D258" t="str">
            <v>-----------------</v>
          </cell>
          <cell r="F258" t="str">
            <v>------------------</v>
          </cell>
          <cell r="G258" t="str">
            <v>------------------</v>
          </cell>
          <cell r="H258" t="str">
            <v>-----------------</v>
          </cell>
        </row>
        <row r="259">
          <cell r="A259" t="str">
            <v>13.10.90.01</v>
          </cell>
          <cell r="B259" t="str">
            <v>-</v>
          </cell>
          <cell r="C259" t="str">
            <v>Ativo Imobilizado - Ambiental</v>
          </cell>
          <cell r="D259">
            <v>3807000</v>
          </cell>
          <cell r="E259" t="str">
            <v>D</v>
          </cell>
          <cell r="F259">
            <v>0</v>
          </cell>
          <cell r="G259">
            <v>0</v>
          </cell>
          <cell r="H259">
            <v>3807000</v>
          </cell>
          <cell r="I259" t="str">
            <v>D</v>
          </cell>
        </row>
        <row r="260">
          <cell r="A260" t="str">
            <v>13.10.91.00</v>
          </cell>
          <cell r="B260" t="str">
            <v>-</v>
          </cell>
          <cell r="C260" t="str">
            <v>(-) Amortização Ativo Imobil - Ambiental</v>
          </cell>
          <cell r="D260">
            <v>1016000</v>
          </cell>
          <cell r="E260" t="str">
            <v>C</v>
          </cell>
          <cell r="F260">
            <v>0</v>
          </cell>
          <cell r="G260">
            <v>15000</v>
          </cell>
          <cell r="H260">
            <v>1031000</v>
          </cell>
          <cell r="I260" t="str">
            <v>C</v>
          </cell>
        </row>
        <row r="261">
          <cell r="A261" t="str">
            <v>13.10.91.01</v>
          </cell>
          <cell r="B261" t="str">
            <v>-</v>
          </cell>
          <cell r="C261" t="str">
            <v>Amortização Ativo Imobil - Ambiental</v>
          </cell>
          <cell r="D261">
            <v>1016000</v>
          </cell>
          <cell r="E261" t="str">
            <v>C</v>
          </cell>
          <cell r="F261">
            <v>0</v>
          </cell>
          <cell r="G261">
            <v>15000</v>
          </cell>
          <cell r="H261">
            <v>1031000</v>
          </cell>
          <cell r="I261" t="str">
            <v>C</v>
          </cell>
        </row>
        <row r="262">
          <cell r="A262" t="str">
            <v>20.00.00.00</v>
          </cell>
          <cell r="B262" t="str">
            <v>-</v>
          </cell>
          <cell r="C262" t="str">
            <v>Passivo</v>
          </cell>
          <cell r="D262">
            <v>219386324.86000001</v>
          </cell>
          <cell r="E262" t="str">
            <v>C</v>
          </cell>
          <cell r="F262">
            <v>50862243.490000002</v>
          </cell>
          <cell r="G262">
            <v>54243835.840000004</v>
          </cell>
          <cell r="H262">
            <v>222767917.21000001</v>
          </cell>
          <cell r="I262" t="str">
            <v>C</v>
          </cell>
        </row>
        <row r="263">
          <cell r="A263" t="str">
            <v>21.00.00.00</v>
          </cell>
          <cell r="B263" t="str">
            <v>-</v>
          </cell>
          <cell r="C263" t="str">
            <v>Circulante</v>
          </cell>
          <cell r="D263">
            <v>34610659.950000003</v>
          </cell>
          <cell r="E263" t="str">
            <v>C</v>
          </cell>
          <cell r="F263">
            <v>35444001.840000004</v>
          </cell>
          <cell r="G263">
            <v>36790718.789999999</v>
          </cell>
          <cell r="H263">
            <v>35957376.899999999</v>
          </cell>
          <cell r="I263" t="str">
            <v>C</v>
          </cell>
        </row>
        <row r="264">
          <cell r="A264" t="str">
            <v>21.10.00.00</v>
          </cell>
          <cell r="B264" t="str">
            <v>-</v>
          </cell>
          <cell r="C264" t="str">
            <v>Fornecedores</v>
          </cell>
          <cell r="D264">
            <v>4267614.84</v>
          </cell>
          <cell r="E264" t="str">
            <v>C</v>
          </cell>
          <cell r="F264">
            <v>25596234.890000001</v>
          </cell>
          <cell r="G264">
            <v>26453325.899999999</v>
          </cell>
          <cell r="H264">
            <v>5124705.8499999996</v>
          </cell>
          <cell r="I264" t="str">
            <v>C</v>
          </cell>
        </row>
        <row r="265">
          <cell r="A265" t="str">
            <v>21.10.01.00</v>
          </cell>
          <cell r="B265" t="str">
            <v>-</v>
          </cell>
          <cell r="C265" t="str">
            <v>Fornecedores Mercado Interno</v>
          </cell>
          <cell r="D265">
            <v>3933752.14</v>
          </cell>
          <cell r="E265" t="str">
            <v>C</v>
          </cell>
          <cell r="F265">
            <v>24866096.710000001</v>
          </cell>
          <cell r="G265">
            <v>24674101.289999999</v>
          </cell>
          <cell r="H265">
            <v>3741756.72</v>
          </cell>
          <cell r="I265" t="str">
            <v>C</v>
          </cell>
        </row>
        <row r="266">
          <cell r="A266" t="str">
            <v>21.10.01.01</v>
          </cell>
          <cell r="B266" t="str">
            <v>-</v>
          </cell>
          <cell r="C266" t="str">
            <v>Fornecedores Mercado Interno</v>
          </cell>
          <cell r="D266">
            <v>3933752.14</v>
          </cell>
          <cell r="E266" t="str">
            <v>C</v>
          </cell>
          <cell r="F266">
            <v>11496981.210000001</v>
          </cell>
          <cell r="G266">
            <v>11304985.789999999</v>
          </cell>
          <cell r="H266">
            <v>3741756.72</v>
          </cell>
          <cell r="I266" t="str">
            <v>C</v>
          </cell>
        </row>
        <row r="267">
          <cell r="A267" t="str">
            <v>21.10.01.94</v>
          </cell>
          <cell r="B267" t="str">
            <v>-</v>
          </cell>
          <cell r="C267" t="str">
            <v>Transit. Substituicao - NF p/ DP</v>
          </cell>
          <cell r="D267">
            <v>0</v>
          </cell>
          <cell r="F267">
            <v>1204037.54</v>
          </cell>
          <cell r="G267">
            <v>1204037.54</v>
          </cell>
          <cell r="H267">
            <v>0</v>
          </cell>
        </row>
        <row r="268">
          <cell r="A268" t="str">
            <v>21.10.01.96</v>
          </cell>
          <cell r="B268" t="str">
            <v>-</v>
          </cell>
          <cell r="C268" t="str">
            <v>Transit. de Transferencia - APB</v>
          </cell>
          <cell r="D268">
            <v>0</v>
          </cell>
          <cell r="F268">
            <v>1779103.32</v>
          </cell>
          <cell r="G268">
            <v>1779103.32</v>
          </cell>
          <cell r="H268">
            <v>0</v>
          </cell>
        </row>
        <row r="269">
          <cell r="A269" t="str">
            <v>21.10.01.98</v>
          </cell>
          <cell r="B269" t="str">
            <v>-</v>
          </cell>
          <cell r="C269" t="str">
            <v>Transit. Fornecedores Compras</v>
          </cell>
          <cell r="D269">
            <v>0</v>
          </cell>
          <cell r="F269">
            <v>10385421.039999999</v>
          </cell>
          <cell r="G269">
            <v>10385421.039999999</v>
          </cell>
          <cell r="H269">
            <v>0</v>
          </cell>
        </row>
        <row r="270">
          <cell r="A270" t="str">
            <v>21.10.01.99</v>
          </cell>
          <cell r="B270" t="str">
            <v>-</v>
          </cell>
          <cell r="C270" t="str">
            <v>Transit. Devolucao a Fornecedor</v>
          </cell>
          <cell r="D270">
            <v>0</v>
          </cell>
          <cell r="F270">
            <v>553.6</v>
          </cell>
          <cell r="G270">
            <v>553.6</v>
          </cell>
          <cell r="H270">
            <v>0</v>
          </cell>
        </row>
        <row r="271">
          <cell r="A271" t="str">
            <v>21.10.10.00</v>
          </cell>
          <cell r="B271" t="str">
            <v>-</v>
          </cell>
          <cell r="C271" t="str">
            <v>Fornecedores Mercado Externo</v>
          </cell>
          <cell r="D271">
            <v>124448.37</v>
          </cell>
          <cell r="E271" t="str">
            <v>C</v>
          </cell>
          <cell r="F271">
            <v>255312.07</v>
          </cell>
          <cell r="G271">
            <v>823987.07</v>
          </cell>
          <cell r="H271">
            <v>693123.37</v>
          </cell>
          <cell r="I271" t="str">
            <v>C</v>
          </cell>
        </row>
        <row r="272">
          <cell r="A272" t="str">
            <v>21.10.10.01</v>
          </cell>
          <cell r="B272" t="str">
            <v>-</v>
          </cell>
          <cell r="C272" t="str">
            <v>Fornecedores Mercado Externo</v>
          </cell>
          <cell r="D272">
            <v>124448.37</v>
          </cell>
          <cell r="E272" t="str">
            <v>C</v>
          </cell>
          <cell r="F272">
            <v>255312.07</v>
          </cell>
          <cell r="G272">
            <v>823987.07</v>
          </cell>
          <cell r="H272">
            <v>693123.37</v>
          </cell>
          <cell r="I272" t="str">
            <v>C</v>
          </cell>
        </row>
        <row r="273">
          <cell r="A273" t="str">
            <v>21.10.20.00</v>
          </cell>
          <cell r="B273" t="str">
            <v>-</v>
          </cell>
          <cell r="C273" t="str">
            <v>Fornecedores Cias do Grupo</v>
          </cell>
          <cell r="D273">
            <v>209414.33</v>
          </cell>
          <cell r="E273" t="str">
            <v>C</v>
          </cell>
          <cell r="F273">
            <v>474826.11</v>
          </cell>
          <cell r="G273">
            <v>955237.54</v>
          </cell>
          <cell r="H273">
            <v>689825.76</v>
          </cell>
          <cell r="I273" t="str">
            <v>C</v>
          </cell>
        </row>
        <row r="274">
          <cell r="A274" t="str">
            <v>21.10.20.04</v>
          </cell>
          <cell r="B274" t="str">
            <v>-</v>
          </cell>
          <cell r="C274" t="str">
            <v>Fornecedor - Mato Grosso</v>
          </cell>
          <cell r="D274">
            <v>877.5</v>
          </cell>
          <cell r="E274" t="str">
            <v>C</v>
          </cell>
          <cell r="F274">
            <v>0</v>
          </cell>
          <cell r="G274">
            <v>0</v>
          </cell>
          <cell r="H274">
            <v>877.5</v>
          </cell>
          <cell r="I274" t="str">
            <v>C</v>
          </cell>
        </row>
        <row r="275">
          <cell r="A275" t="str">
            <v>21.10.20.05</v>
          </cell>
          <cell r="B275" t="str">
            <v>-</v>
          </cell>
          <cell r="C275" t="str">
            <v>Fornecedor - Sibra</v>
          </cell>
          <cell r="D275">
            <v>208536.83</v>
          </cell>
          <cell r="E275" t="str">
            <v>C</v>
          </cell>
          <cell r="F275">
            <v>375653.46</v>
          </cell>
          <cell r="G275">
            <v>240918.49</v>
          </cell>
          <cell r="H275">
            <v>73801.86</v>
          </cell>
          <cell r="I275" t="str">
            <v>C</v>
          </cell>
        </row>
        <row r="276">
          <cell r="A276" t="str">
            <v>21.10.20.10</v>
          </cell>
          <cell r="B276" t="str">
            <v>-</v>
          </cell>
          <cell r="C276" t="str">
            <v>Fornecedor - Cvrd</v>
          </cell>
          <cell r="D276">
            <v>0</v>
          </cell>
          <cell r="F276">
            <v>99172.65</v>
          </cell>
          <cell r="G276">
            <v>714319.05</v>
          </cell>
          <cell r="H276">
            <v>615146.4</v>
          </cell>
          <cell r="I276" t="str">
            <v>C</v>
          </cell>
        </row>
        <row r="277">
          <cell r="A277" t="str">
            <v>21.20.00.00</v>
          </cell>
          <cell r="B277" t="str">
            <v>-</v>
          </cell>
          <cell r="C277" t="str">
            <v>Adiantamentos a Clientes</v>
          </cell>
          <cell r="D277">
            <v>56828.21</v>
          </cell>
          <cell r="E277" t="str">
            <v>C</v>
          </cell>
          <cell r="F277">
            <v>102934.97</v>
          </cell>
          <cell r="G277">
            <v>175154.14</v>
          </cell>
          <cell r="H277">
            <v>129047.38</v>
          </cell>
          <cell r="I277" t="str">
            <v>C</v>
          </cell>
        </row>
        <row r="278">
          <cell r="A278" t="str">
            <v>21.20.01.00</v>
          </cell>
          <cell r="B278" t="str">
            <v>-</v>
          </cell>
          <cell r="C278" t="str">
            <v>Adto de Clientes Merc.Interno</v>
          </cell>
          <cell r="D278">
            <v>34950</v>
          </cell>
          <cell r="E278" t="str">
            <v>C</v>
          </cell>
          <cell r="F278">
            <v>102587.26</v>
          </cell>
          <cell r="G278">
            <v>175154.14</v>
          </cell>
          <cell r="H278">
            <v>107516.88</v>
          </cell>
          <cell r="I278" t="str">
            <v>C</v>
          </cell>
        </row>
        <row r="279">
          <cell r="A279" t="str">
            <v>21.20.01.01</v>
          </cell>
          <cell r="B279" t="str">
            <v>-</v>
          </cell>
          <cell r="C279" t="str">
            <v>Adto. de Clientes Merc.Interno</v>
          </cell>
          <cell r="D279">
            <v>34950</v>
          </cell>
          <cell r="E279" t="str">
            <v>C</v>
          </cell>
          <cell r="F279">
            <v>102587.26</v>
          </cell>
          <cell r="G279">
            <v>175154.14</v>
          </cell>
          <cell r="H279">
            <v>107516.88</v>
          </cell>
          <cell r="I279" t="str">
            <v>C</v>
          </cell>
        </row>
        <row r="280">
          <cell r="A280" t="str">
            <v>21.20.15.00</v>
          </cell>
          <cell r="B280" t="str">
            <v>-</v>
          </cell>
          <cell r="C280" t="str">
            <v>Adto. de Cliente-Cia Grupo</v>
          </cell>
          <cell r="D280">
            <v>21878.21</v>
          </cell>
          <cell r="E280" t="str">
            <v>C</v>
          </cell>
          <cell r="F280">
            <v>347.71</v>
          </cell>
          <cell r="G280">
            <v>0</v>
          </cell>
          <cell r="H280">
            <v>21530.5</v>
          </cell>
          <cell r="I280" t="str">
            <v>C</v>
          </cell>
        </row>
        <row r="281">
          <cell r="A281" t="str">
            <v>21.20.15.22</v>
          </cell>
          <cell r="B281" t="str">
            <v>-</v>
          </cell>
          <cell r="C281" t="str">
            <v>Adto.de Cliente - CVRDI</v>
          </cell>
          <cell r="D281">
            <v>21878.21</v>
          </cell>
          <cell r="E281" t="str">
            <v>C</v>
          </cell>
          <cell r="F281">
            <v>347.71</v>
          </cell>
          <cell r="G281">
            <v>0</v>
          </cell>
          <cell r="H281">
            <v>21530.5</v>
          </cell>
          <cell r="I281" t="str">
            <v>C</v>
          </cell>
        </row>
        <row r="282">
          <cell r="A282" t="str">
            <v>21.25.00.00</v>
          </cell>
          <cell r="B282" t="str">
            <v>-</v>
          </cell>
          <cell r="C282" t="str">
            <v>Obrigac Fiscais e Trabalhistas</v>
          </cell>
          <cell r="D282">
            <v>2111768.21</v>
          </cell>
          <cell r="E282" t="str">
            <v>C</v>
          </cell>
          <cell r="F282">
            <v>2919040.56</v>
          </cell>
          <cell r="G282">
            <v>2835654.31</v>
          </cell>
          <cell r="H282">
            <v>2028381.96</v>
          </cell>
          <cell r="I282" t="str">
            <v>C</v>
          </cell>
        </row>
        <row r="283">
          <cell r="A283" t="str">
            <v>21.25.01.00</v>
          </cell>
          <cell r="B283" t="str">
            <v>-</v>
          </cell>
          <cell r="C283" t="str">
            <v>Obrigac Fiscais e Trabalhistas</v>
          </cell>
          <cell r="D283">
            <v>2111768.21</v>
          </cell>
          <cell r="E283" t="str">
            <v>C</v>
          </cell>
          <cell r="F283">
            <v>2919003.56</v>
          </cell>
          <cell r="G283">
            <v>2835617.31</v>
          </cell>
          <cell r="H283">
            <v>2028381.96</v>
          </cell>
          <cell r="I283" t="str">
            <v>C</v>
          </cell>
        </row>
        <row r="284">
          <cell r="A284" t="str">
            <v>21.25.01.01</v>
          </cell>
          <cell r="B284" t="str">
            <v>-</v>
          </cell>
          <cell r="C284" t="str">
            <v>Ipi a Recolher</v>
          </cell>
          <cell r="D284">
            <v>0</v>
          </cell>
          <cell r="F284">
            <v>2068.1799999999998</v>
          </cell>
          <cell r="G284">
            <v>2068.1799999999998</v>
          </cell>
          <cell r="H284">
            <v>0</v>
          </cell>
        </row>
        <row r="285">
          <cell r="A285" t="str">
            <v>21.25.01.02</v>
          </cell>
          <cell r="B285" t="str">
            <v>-</v>
          </cell>
          <cell r="C285" t="str">
            <v>Icms a Recolher</v>
          </cell>
          <cell r="D285">
            <v>798866.56</v>
          </cell>
          <cell r="E285" t="str">
            <v>C</v>
          </cell>
          <cell r="F285">
            <v>1629935.53</v>
          </cell>
          <cell r="G285">
            <v>942475.22</v>
          </cell>
          <cell r="H285">
            <v>111406.25</v>
          </cell>
          <cell r="I285" t="str">
            <v>C</v>
          </cell>
        </row>
        <row r="286">
          <cell r="A286" t="str">
            <v>21.25.01.04</v>
          </cell>
          <cell r="B286" t="str">
            <v>-</v>
          </cell>
          <cell r="C286" t="str">
            <v>CFEM a Recolher</v>
          </cell>
          <cell r="D286">
            <v>638650.12</v>
          </cell>
          <cell r="E286" t="str">
            <v>C</v>
          </cell>
          <cell r="F286">
            <v>244264.72</v>
          </cell>
          <cell r="G286">
            <v>793131.74</v>
          </cell>
          <cell r="H286">
            <v>1187517.1399999999</v>
          </cell>
          <cell r="I286" t="str">
            <v>C</v>
          </cell>
        </row>
        <row r="287">
          <cell r="A287" t="str">
            <v>21.25.01.05</v>
          </cell>
          <cell r="B287" t="str">
            <v>-</v>
          </cell>
          <cell r="C287" t="str">
            <v>Pis a Recolher</v>
          </cell>
          <cell r="D287">
            <v>0</v>
          </cell>
          <cell r="F287">
            <v>115045.98</v>
          </cell>
          <cell r="G287">
            <v>115045.98</v>
          </cell>
          <cell r="H287">
            <v>0</v>
          </cell>
        </row>
        <row r="288">
          <cell r="A288" t="str">
            <v>21.25.01.06</v>
          </cell>
          <cell r="B288" t="str">
            <v>-</v>
          </cell>
          <cell r="C288" t="str">
            <v>Cofins a Recolher</v>
          </cell>
          <cell r="D288">
            <v>0</v>
          </cell>
          <cell r="F288">
            <v>529908.73</v>
          </cell>
          <cell r="G288">
            <v>529908.73</v>
          </cell>
          <cell r="H288">
            <v>0</v>
          </cell>
        </row>
        <row r="289">
          <cell r="A289" t="str">
            <v>21.25.01.07</v>
          </cell>
          <cell r="B289" t="str">
            <v>-</v>
          </cell>
          <cell r="C289" t="str">
            <v>Inss a Recolher</v>
          </cell>
          <cell r="D289">
            <v>612921.56000000006</v>
          </cell>
          <cell r="E289" t="str">
            <v>C</v>
          </cell>
          <cell r="F289">
            <v>306059.76</v>
          </cell>
          <cell r="G289">
            <v>354610.77</v>
          </cell>
          <cell r="H289">
            <v>661472.56999999995</v>
          </cell>
          <cell r="I289" t="str">
            <v>C</v>
          </cell>
        </row>
        <row r="290">
          <cell r="A290" t="str">
            <v>21.25.01.08</v>
          </cell>
          <cell r="B290" t="str">
            <v>-</v>
          </cell>
          <cell r="C290" t="str">
            <v>Fgts a Recolher</v>
          </cell>
          <cell r="D290">
            <v>64157.74</v>
          </cell>
          <cell r="E290" t="str">
            <v>C</v>
          </cell>
          <cell r="F290">
            <v>88382.11</v>
          </cell>
          <cell r="G290">
            <v>95038.14</v>
          </cell>
          <cell r="H290">
            <v>70813.77</v>
          </cell>
          <cell r="I290" t="str">
            <v>C</v>
          </cell>
        </row>
        <row r="291">
          <cell r="A291" t="str">
            <v>21.25.01.09</v>
          </cell>
          <cell r="B291" t="str">
            <v>-</v>
          </cell>
          <cell r="C291" t="str">
            <v>Contrib.Sindical/Assist a Recolh</v>
          </cell>
          <cell r="D291">
            <v>2827.77</v>
          </cell>
          <cell r="E291" t="str">
            <v>D</v>
          </cell>
          <cell r="F291">
            <v>3338.55</v>
          </cell>
          <cell r="G291">
            <v>3338.55</v>
          </cell>
          <cell r="H291">
            <v>2827.77</v>
          </cell>
          <cell r="I291" t="str">
            <v>D</v>
          </cell>
        </row>
        <row r="292">
          <cell r="A292" t="str">
            <v>21.25.05.00</v>
          </cell>
          <cell r="B292" t="str">
            <v>-</v>
          </cell>
          <cell r="C292" t="str">
            <v>Impostos s/Serv Administ-Cias Grupo</v>
          </cell>
          <cell r="D292">
            <v>0</v>
          </cell>
          <cell r="F292">
            <v>37</v>
          </cell>
          <cell r="G292">
            <v>37</v>
          </cell>
          <cell r="H292">
            <v>0</v>
          </cell>
        </row>
        <row r="293">
          <cell r="A293" t="str">
            <v>21.25.05.11</v>
          </cell>
          <cell r="B293" t="str">
            <v>-</v>
          </cell>
          <cell r="C293" t="str">
            <v>Pis s/Serv Administ-Urucum</v>
          </cell>
          <cell r="D293">
            <v>0</v>
          </cell>
          <cell r="F293">
            <v>6.6</v>
          </cell>
          <cell r="G293">
            <v>6.6</v>
          </cell>
          <cell r="H293">
            <v>0</v>
          </cell>
        </row>
        <row r="294">
          <cell r="A294" t="str">
            <v>21.25.05.31</v>
          </cell>
          <cell r="B294" t="str">
            <v>-</v>
          </cell>
          <cell r="C294" t="str">
            <v>Cofins s/Serv Administ-Urucum</v>
          </cell>
          <cell r="D294">
            <v>0</v>
          </cell>
          <cell r="F294">
            <v>30.4</v>
          </cell>
          <cell r="G294">
            <v>30.4</v>
          </cell>
          <cell r="H294">
            <v>0</v>
          </cell>
        </row>
        <row r="295">
          <cell r="A295" t="str">
            <v>21.30.00.00</v>
          </cell>
          <cell r="B295" t="str">
            <v>-</v>
          </cell>
          <cell r="C295" t="str">
            <v>Obrigacoes Retidas</v>
          </cell>
          <cell r="D295">
            <v>836508.86</v>
          </cell>
          <cell r="E295" t="str">
            <v>C</v>
          </cell>
          <cell r="F295">
            <v>659997.26</v>
          </cell>
          <cell r="G295">
            <v>685266.23</v>
          </cell>
          <cell r="H295">
            <v>861777.83</v>
          </cell>
          <cell r="I295" t="str">
            <v>C</v>
          </cell>
        </row>
        <row r="296">
          <cell r="A296" t="str">
            <v>21.30.01.00</v>
          </cell>
          <cell r="B296" t="str">
            <v>-</v>
          </cell>
          <cell r="C296" t="str">
            <v>Obrigacoes Retidas</v>
          </cell>
          <cell r="D296">
            <v>836508.86</v>
          </cell>
          <cell r="E296" t="str">
            <v>C</v>
          </cell>
          <cell r="F296">
            <v>659997.26</v>
          </cell>
          <cell r="G296">
            <v>685266.23</v>
          </cell>
          <cell r="H296">
            <v>861777.83</v>
          </cell>
          <cell r="I296" t="str">
            <v>C</v>
          </cell>
        </row>
        <row r="297">
          <cell r="A297" t="str">
            <v>21.30.01.01</v>
          </cell>
          <cell r="B297" t="str">
            <v>-</v>
          </cell>
          <cell r="C297" t="str">
            <v>Irrf Salarios</v>
          </cell>
          <cell r="D297">
            <v>21702.66</v>
          </cell>
          <cell r="E297" t="str">
            <v>C</v>
          </cell>
          <cell r="F297">
            <v>32188.16</v>
          </cell>
          <cell r="G297">
            <v>48237.31</v>
          </cell>
          <cell r="H297">
            <v>37751.81</v>
          </cell>
          <cell r="I297" t="str">
            <v>C</v>
          </cell>
        </row>
        <row r="298">
          <cell r="A298" t="str">
            <v>21.30.01.02</v>
          </cell>
          <cell r="B298" t="str">
            <v>-</v>
          </cell>
          <cell r="C298" t="str">
            <v>Irrf de Terceiros</v>
          </cell>
          <cell r="D298">
            <v>25013</v>
          </cell>
          <cell r="E298" t="str">
            <v>C</v>
          </cell>
          <cell r="F298">
            <v>27620.560000000001</v>
          </cell>
          <cell r="G298">
            <v>24171.21</v>
          </cell>
          <cell r="H298">
            <v>21563.65</v>
          </cell>
          <cell r="I298" t="str">
            <v>C</v>
          </cell>
        </row>
        <row r="299">
          <cell r="A299" t="str">
            <v>21.30.01.03</v>
          </cell>
          <cell r="B299" t="str">
            <v>-</v>
          </cell>
          <cell r="C299" t="str">
            <v>Iss Retido na Fonte</v>
          </cell>
          <cell r="D299">
            <v>250625.65</v>
          </cell>
          <cell r="E299" t="str">
            <v>C</v>
          </cell>
          <cell r="F299">
            <v>147086.82999999999</v>
          </cell>
          <cell r="G299">
            <v>143778.57999999999</v>
          </cell>
          <cell r="H299">
            <v>247317.4</v>
          </cell>
          <cell r="I299" t="str">
            <v>C</v>
          </cell>
        </row>
        <row r="300">
          <cell r="A300" t="str">
            <v>21.30.01.05</v>
          </cell>
          <cell r="B300" t="str">
            <v>-</v>
          </cell>
          <cell r="C300" t="str">
            <v>Inss Sobre Servicos</v>
          </cell>
          <cell r="D300">
            <v>77295.429999999993</v>
          </cell>
          <cell r="E300" t="str">
            <v>C</v>
          </cell>
          <cell r="F300">
            <v>87685.86</v>
          </cell>
          <cell r="G300">
            <v>70166.16</v>
          </cell>
          <cell r="H300">
            <v>59775.73</v>
          </cell>
          <cell r="I300" t="str">
            <v>C</v>
          </cell>
        </row>
        <row r="301">
          <cell r="A301" t="str">
            <v>21.30.01.08</v>
          </cell>
          <cell r="B301" t="str">
            <v>-</v>
          </cell>
          <cell r="C301" t="str">
            <v>Pensao Alimenticia</v>
          </cell>
          <cell r="D301">
            <v>8729.9</v>
          </cell>
          <cell r="E301" t="str">
            <v>C</v>
          </cell>
          <cell r="F301">
            <v>5505.21</v>
          </cell>
          <cell r="G301">
            <v>5668.6</v>
          </cell>
          <cell r="H301">
            <v>8893.2900000000009</v>
          </cell>
          <cell r="I301" t="str">
            <v>C</v>
          </cell>
        </row>
        <row r="302">
          <cell r="A302" t="str">
            <v>21.30.01.11</v>
          </cell>
          <cell r="B302" t="str">
            <v>-</v>
          </cell>
          <cell r="C302" t="str">
            <v>Ir s/ Mutuo</v>
          </cell>
          <cell r="D302">
            <v>235199.17</v>
          </cell>
          <cell r="E302" t="str">
            <v>C</v>
          </cell>
          <cell r="F302">
            <v>131896.84</v>
          </cell>
          <cell r="G302">
            <v>147593.18</v>
          </cell>
          <cell r="H302">
            <v>250895.51</v>
          </cell>
          <cell r="I302" t="str">
            <v>C</v>
          </cell>
        </row>
        <row r="303">
          <cell r="A303" t="str">
            <v>21.30.01.16</v>
          </cell>
          <cell r="B303" t="str">
            <v>-</v>
          </cell>
          <cell r="C303" t="str">
            <v>Pis/Cofins/Csl R.F Lei 10833/03</v>
          </cell>
          <cell r="D303">
            <v>4390.3999999999996</v>
          </cell>
          <cell r="E303" t="str">
            <v>C</v>
          </cell>
          <cell r="F303">
            <v>100884.54</v>
          </cell>
          <cell r="G303">
            <v>126876.38</v>
          </cell>
          <cell r="H303">
            <v>30382.240000000002</v>
          </cell>
          <cell r="I303" t="str">
            <v>C</v>
          </cell>
        </row>
        <row r="304">
          <cell r="A304" t="str">
            <v>21.30.01.17</v>
          </cell>
          <cell r="B304" t="str">
            <v>-</v>
          </cell>
          <cell r="C304" t="str">
            <v>IRRF S/ ASSFIN</v>
          </cell>
          <cell r="D304">
            <v>5554.32</v>
          </cell>
          <cell r="E304" t="str">
            <v>C</v>
          </cell>
          <cell r="F304">
            <v>0</v>
          </cell>
          <cell r="G304">
            <v>0</v>
          </cell>
          <cell r="H304">
            <v>5554.32</v>
          </cell>
          <cell r="I304" t="str">
            <v>C</v>
          </cell>
        </row>
        <row r="305">
          <cell r="A305" t="str">
            <v>21.30.01.18</v>
          </cell>
          <cell r="B305" t="str">
            <v>-</v>
          </cell>
          <cell r="C305" t="str">
            <v>INSS s/Serviços Autônomo</v>
          </cell>
          <cell r="D305">
            <v>319.77</v>
          </cell>
          <cell r="E305" t="str">
            <v>C</v>
          </cell>
          <cell r="F305">
            <v>338.58</v>
          </cell>
          <cell r="G305">
            <v>639.54</v>
          </cell>
          <cell r="H305">
            <v>620.73</v>
          </cell>
          <cell r="I305" t="str">
            <v>C</v>
          </cell>
        </row>
        <row r="306">
          <cell r="A306" t="str">
            <v>21.30.01.19</v>
          </cell>
          <cell r="B306" t="str">
            <v>-</v>
          </cell>
          <cell r="C306" t="str">
            <v>IOF a Pagar</v>
          </cell>
          <cell r="D306">
            <v>25000</v>
          </cell>
          <cell r="E306" t="str">
            <v>C</v>
          </cell>
          <cell r="F306">
            <v>5510.78</v>
          </cell>
          <cell r="G306">
            <v>0</v>
          </cell>
          <cell r="H306">
            <v>19489.22</v>
          </cell>
          <cell r="I306" t="str">
            <v>C</v>
          </cell>
        </row>
        <row r="307">
          <cell r="A307" t="str">
            <v>21.30.01.20</v>
          </cell>
          <cell r="B307" t="str">
            <v>-</v>
          </cell>
          <cell r="C307" t="str">
            <v>IOF s/ Mutuo</v>
          </cell>
          <cell r="D307">
            <v>170935.76</v>
          </cell>
          <cell r="E307" t="str">
            <v>C</v>
          </cell>
          <cell r="F307">
            <v>8042.74</v>
          </cell>
          <cell r="G307">
            <v>4856.84</v>
          </cell>
          <cell r="H307">
            <v>167749.85999999999</v>
          </cell>
          <cell r="I307" t="str">
            <v>C</v>
          </cell>
        </row>
        <row r="308">
          <cell r="A308" t="str">
            <v>21.30.01.23</v>
          </cell>
          <cell r="B308" t="str">
            <v>-</v>
          </cell>
          <cell r="C308" t="str">
            <v>Irrf s/ PR</v>
          </cell>
          <cell r="D308">
            <v>11742.8</v>
          </cell>
          <cell r="E308" t="str">
            <v>C</v>
          </cell>
          <cell r="F308">
            <v>0</v>
          </cell>
          <cell r="G308">
            <v>41.27</v>
          </cell>
          <cell r="H308">
            <v>11784.07</v>
          </cell>
          <cell r="I308" t="str">
            <v>C</v>
          </cell>
        </row>
        <row r="309">
          <cell r="A309" t="str">
            <v>21.30.01.99</v>
          </cell>
          <cell r="B309" t="str">
            <v>-</v>
          </cell>
          <cell r="C309" t="str">
            <v>Transitoria de IRRF</v>
          </cell>
          <cell r="D309">
            <v>0</v>
          </cell>
          <cell r="F309">
            <v>113237.16</v>
          </cell>
          <cell r="G309">
            <v>113237.16</v>
          </cell>
          <cell r="H309">
            <v>0</v>
          </cell>
        </row>
        <row r="310">
          <cell r="A310" t="str">
            <v>21.35.00.00</v>
          </cell>
          <cell r="B310" t="str">
            <v>-</v>
          </cell>
          <cell r="C310" t="str">
            <v>Provisao p/ Ir.e Contrib.Social</v>
          </cell>
          <cell r="D310">
            <v>14625687.23</v>
          </cell>
          <cell r="E310" t="str">
            <v>C</v>
          </cell>
          <cell r="F310">
            <v>0</v>
          </cell>
          <cell r="G310">
            <v>831.12</v>
          </cell>
          <cell r="H310">
            <v>14626518.35</v>
          </cell>
          <cell r="I310" t="str">
            <v>C</v>
          </cell>
        </row>
        <row r="311">
          <cell r="A311" t="str">
            <v>21.35.01.00</v>
          </cell>
          <cell r="B311" t="str">
            <v>-</v>
          </cell>
          <cell r="C311" t="str">
            <v>Provisao p/ Ir.e Contrib.Social</v>
          </cell>
          <cell r="D311">
            <v>14625687.23</v>
          </cell>
          <cell r="E311" t="str">
            <v>C</v>
          </cell>
          <cell r="F311">
            <v>0</v>
          </cell>
          <cell r="G311">
            <v>831.12</v>
          </cell>
          <cell r="H311">
            <v>14626518.35</v>
          </cell>
          <cell r="I311" t="str">
            <v>C</v>
          </cell>
        </row>
        <row r="312">
          <cell r="A312" t="str">
            <v>21.35.01.01</v>
          </cell>
          <cell r="B312" t="str">
            <v>-</v>
          </cell>
          <cell r="C312" t="str">
            <v>Irpj a Recolher</v>
          </cell>
          <cell r="D312">
            <v>10770844.789999999</v>
          </cell>
          <cell r="E312" t="str">
            <v>C</v>
          </cell>
          <cell r="F312">
            <v>0</v>
          </cell>
          <cell r="G312">
            <v>831.12</v>
          </cell>
          <cell r="H312">
            <v>10771675.91</v>
          </cell>
          <cell r="I312" t="str">
            <v>C</v>
          </cell>
        </row>
        <row r="313">
          <cell r="A313" t="str">
            <v>21.35.01.02</v>
          </cell>
          <cell r="B313" t="str">
            <v>-</v>
          </cell>
          <cell r="C313" t="str">
            <v>Contr.Social s/Lucro a Recolher</v>
          </cell>
          <cell r="D313">
            <v>3854842.44</v>
          </cell>
          <cell r="E313" t="str">
            <v>C</v>
          </cell>
          <cell r="F313">
            <v>0</v>
          </cell>
          <cell r="G313">
            <v>0</v>
          </cell>
          <cell r="H313">
            <v>3854842.44</v>
          </cell>
          <cell r="I313" t="str">
            <v>C</v>
          </cell>
        </row>
        <row r="314">
          <cell r="A314" t="str">
            <v>21.41.00.00</v>
          </cell>
          <cell r="B314" t="str">
            <v>-</v>
          </cell>
          <cell r="C314" t="str">
            <v>Impostos e Contrib-Parcelamento REFIS</v>
          </cell>
          <cell r="D314">
            <v>233766.13</v>
          </cell>
          <cell r="E314" t="str">
            <v>C</v>
          </cell>
          <cell r="F314">
            <v>19624.25</v>
          </cell>
          <cell r="G314">
            <v>21349.1</v>
          </cell>
          <cell r="H314">
            <v>235490.98</v>
          </cell>
          <cell r="I314" t="str">
            <v>C</v>
          </cell>
        </row>
        <row r="315">
          <cell r="A315" t="str">
            <v>21.41.01.00</v>
          </cell>
          <cell r="B315" t="str">
            <v>-</v>
          </cell>
          <cell r="C315" t="str">
            <v>Impostos e Contrib - Parcelamento REFIS</v>
          </cell>
          <cell r="D315">
            <v>233766.13</v>
          </cell>
          <cell r="E315" t="str">
            <v>C</v>
          </cell>
          <cell r="F315">
            <v>19624.25</v>
          </cell>
          <cell r="G315">
            <v>21349.1</v>
          </cell>
          <cell r="H315">
            <v>235490.98</v>
          </cell>
          <cell r="I315" t="str">
            <v>C</v>
          </cell>
        </row>
        <row r="316">
          <cell r="A316" t="str">
            <v>21.41.01.01</v>
          </cell>
          <cell r="B316" t="str">
            <v>-</v>
          </cell>
          <cell r="C316" t="str">
            <v>Impostos REFIS</v>
          </cell>
          <cell r="D316">
            <v>233766.13</v>
          </cell>
          <cell r="E316" t="str">
            <v>C</v>
          </cell>
          <cell r="F316">
            <v>19624.25</v>
          </cell>
          <cell r="G316">
            <v>21349.1</v>
          </cell>
          <cell r="H316">
            <v>235490.98</v>
          </cell>
          <cell r="I316" t="str">
            <v>C</v>
          </cell>
        </row>
        <row r="317">
          <cell r="A317" t="str">
            <v>21.45.00.00</v>
          </cell>
          <cell r="B317" t="str">
            <v>-</v>
          </cell>
          <cell r="C317" t="str">
            <v>Obrigacoes com Pessoal</v>
          </cell>
          <cell r="D317">
            <v>1327639.05</v>
          </cell>
          <cell r="E317" t="str">
            <v>C</v>
          </cell>
          <cell r="F317">
            <v>1434842.95</v>
          </cell>
          <cell r="G317">
            <v>1640195.02</v>
          </cell>
          <cell r="H317">
            <v>1532991.12</v>
          </cell>
          <cell r="I317" t="str">
            <v>C</v>
          </cell>
        </row>
        <row r="318">
          <cell r="A318" t="str">
            <v>21.45.01.00</v>
          </cell>
          <cell r="B318" t="str">
            <v>-</v>
          </cell>
          <cell r="C318" t="str">
            <v>Obrigacoes com Pessoal</v>
          </cell>
          <cell r="D318">
            <v>1327639.05</v>
          </cell>
          <cell r="E318" t="str">
            <v>C</v>
          </cell>
          <cell r="F318">
            <v>1434842.95</v>
          </cell>
          <cell r="G318">
            <v>1640195.02</v>
          </cell>
          <cell r="H318">
            <v>1532991.12</v>
          </cell>
          <cell r="I318" t="str">
            <v>C</v>
          </cell>
        </row>
        <row r="319">
          <cell r="A319" t="str">
            <v>21.45.01.01</v>
          </cell>
          <cell r="B319" t="str">
            <v>-</v>
          </cell>
          <cell r="C319" t="str">
            <v>Salarios</v>
          </cell>
          <cell r="D319">
            <v>97639.05</v>
          </cell>
          <cell r="E319" t="str">
            <v>C</v>
          </cell>
          <cell r="F319">
            <v>1406300.24</v>
          </cell>
          <cell r="G319">
            <v>1406300.24</v>
          </cell>
          <cell r="H319">
            <v>97639.05</v>
          </cell>
          <cell r="I319" t="str">
            <v>C</v>
          </cell>
        </row>
        <row r="320">
          <cell r="A320" t="str">
            <v>21.45.01.02</v>
          </cell>
          <cell r="B320" t="str">
            <v>-</v>
          </cell>
          <cell r="C320" t="str">
            <v>Folha a Pagar Rescisao</v>
          </cell>
          <cell r="D320">
            <v>0</v>
          </cell>
          <cell r="F320">
            <v>26066.81</v>
          </cell>
          <cell r="G320">
            <v>24404.080000000002</v>
          </cell>
          <cell r="H320">
            <v>1662.73</v>
          </cell>
          <cell r="I320" t="str">
            <v>D</v>
          </cell>
        </row>
        <row r="321">
          <cell r="A321" t="str">
            <v>21.45.01.03</v>
          </cell>
          <cell r="B321" t="str">
            <v>-</v>
          </cell>
          <cell r="C321" t="str">
            <v>Particip no Resultado Empregado</v>
          </cell>
          <cell r="D321">
            <v>1230000</v>
          </cell>
          <cell r="E321" t="str">
            <v>C</v>
          </cell>
          <cell r="F321">
            <v>2475.9</v>
          </cell>
          <cell r="G321">
            <v>209490.7</v>
          </cell>
          <cell r="H321">
            <v>1437014.8</v>
          </cell>
          <cell r="I321" t="str">
            <v>C</v>
          </cell>
        </row>
        <row r="322">
          <cell r="A322" t="str">
            <v>21.46.00.00</v>
          </cell>
          <cell r="B322" t="str">
            <v>-</v>
          </cell>
          <cell r="C322" t="str">
            <v>Outras Obrigacoes</v>
          </cell>
          <cell r="D322">
            <v>9385030.8200000003</v>
          </cell>
          <cell r="E322" t="str">
            <v>C</v>
          </cell>
          <cell r="F322">
            <v>4611914.53</v>
          </cell>
          <cell r="G322">
            <v>4761871.32</v>
          </cell>
          <cell r="H322">
            <v>9534987.6099999994</v>
          </cell>
          <cell r="I322" t="str">
            <v>C</v>
          </cell>
        </row>
        <row r="323">
          <cell r="A323" t="str">
            <v>21.46.01.00</v>
          </cell>
          <cell r="B323" t="str">
            <v>-</v>
          </cell>
          <cell r="C323" t="str">
            <v>Contas a Pagar</v>
          </cell>
          <cell r="D323">
            <v>5024941.83</v>
          </cell>
          <cell r="E323" t="str">
            <v>C</v>
          </cell>
          <cell r="F323">
            <v>4611914.53</v>
          </cell>
          <cell r="G323">
            <v>4761871.32</v>
          </cell>
          <cell r="H323">
            <v>5174898.62</v>
          </cell>
          <cell r="I323" t="str">
            <v>C</v>
          </cell>
        </row>
        <row r="324">
          <cell r="A324" t="str">
            <v>21.46.01.01</v>
          </cell>
          <cell r="B324" t="str">
            <v>-</v>
          </cell>
          <cell r="C324" t="str">
            <v>Credores Diversos</v>
          </cell>
          <cell r="D324">
            <v>4070057.65</v>
          </cell>
          <cell r="E324" t="str">
            <v>C</v>
          </cell>
          <cell r="F324">
            <v>3513035.46</v>
          </cell>
          <cell r="G324">
            <v>3639650.01</v>
          </cell>
          <cell r="H324">
            <v>4196672.2</v>
          </cell>
          <cell r="I324" t="str">
            <v>C</v>
          </cell>
        </row>
        <row r="325">
          <cell r="A325" t="str">
            <v>21.46.01.02</v>
          </cell>
          <cell r="B325" t="str">
            <v>-</v>
          </cell>
          <cell r="C325" t="str">
            <v>Convenio Sesi/Senai</v>
          </cell>
          <cell r="D325">
            <v>32321.61</v>
          </cell>
          <cell r="E325" t="str">
            <v>D</v>
          </cell>
          <cell r="F325">
            <v>18898.78</v>
          </cell>
          <cell r="G325">
            <v>1104.57</v>
          </cell>
          <cell r="H325">
            <v>50115.82</v>
          </cell>
          <cell r="I325" t="str">
            <v>D</v>
          </cell>
        </row>
        <row r="326">
          <cell r="A326" t="str">
            <v>21.46.01.05</v>
          </cell>
          <cell r="B326" t="str">
            <v>-</v>
          </cell>
          <cell r="C326" t="str">
            <v>Gremios</v>
          </cell>
          <cell r="D326">
            <v>0</v>
          </cell>
          <cell r="F326">
            <v>103</v>
          </cell>
          <cell r="G326">
            <v>103</v>
          </cell>
          <cell r="H326">
            <v>0</v>
          </cell>
        </row>
        <row r="327">
          <cell r="A327" t="str">
            <v>21.46.01.06</v>
          </cell>
          <cell r="B327" t="str">
            <v>-</v>
          </cell>
          <cell r="C327" t="str">
            <v>Abono Pis / Cef</v>
          </cell>
          <cell r="D327">
            <v>0</v>
          </cell>
          <cell r="F327">
            <v>5064.34</v>
          </cell>
          <cell r="G327">
            <v>0</v>
          </cell>
          <cell r="H327">
            <v>5064.34</v>
          </cell>
          <cell r="I327" t="str">
            <v>D</v>
          </cell>
        </row>
        <row r="328">
          <cell r="A328" t="str">
            <v>21.46.01.10</v>
          </cell>
          <cell r="B328" t="str">
            <v>-</v>
          </cell>
          <cell r="C328" t="str">
            <v>Contribuicao Ordinaria Valiaprev</v>
          </cell>
          <cell r="D328">
            <v>34437.82</v>
          </cell>
          <cell r="E328" t="str">
            <v>C</v>
          </cell>
          <cell r="F328">
            <v>68969.350000000006</v>
          </cell>
          <cell r="G328">
            <v>34531.53</v>
          </cell>
          <cell r="H328">
            <v>0</v>
          </cell>
        </row>
        <row r="329">
          <cell r="A329" t="str">
            <v>21.46.01.11</v>
          </cell>
          <cell r="B329" t="str">
            <v>-</v>
          </cell>
          <cell r="C329" t="str">
            <v>Contribuic Esporadica Valiaprev</v>
          </cell>
          <cell r="D329">
            <v>1496.63</v>
          </cell>
          <cell r="E329" t="str">
            <v>C</v>
          </cell>
          <cell r="F329">
            <v>2993.26</v>
          </cell>
          <cell r="G329">
            <v>1496.63</v>
          </cell>
          <cell r="H329">
            <v>0</v>
          </cell>
        </row>
        <row r="330">
          <cell r="A330" t="str">
            <v>21.46.01.14</v>
          </cell>
          <cell r="B330" t="str">
            <v>-</v>
          </cell>
          <cell r="C330" t="str">
            <v>Cooperativa Credito MG-Credivale</v>
          </cell>
          <cell r="D330">
            <v>0</v>
          </cell>
          <cell r="F330">
            <v>0</v>
          </cell>
          <cell r="G330">
            <v>27141.03</v>
          </cell>
          <cell r="H330">
            <v>27141.03</v>
          </cell>
          <cell r="I330" t="str">
            <v>C</v>
          </cell>
        </row>
        <row r="331">
          <cell r="A331" t="str">
            <v>21.46.01.20</v>
          </cell>
          <cell r="B331" t="str">
            <v>-</v>
          </cell>
          <cell r="C331" t="str">
            <v>Emprest. Habitacional - Valia</v>
          </cell>
          <cell r="D331">
            <v>11282.87</v>
          </cell>
          <cell r="E331" t="str">
            <v>C</v>
          </cell>
          <cell r="F331">
            <v>22418.76</v>
          </cell>
          <cell r="G331">
            <v>11135.89</v>
          </cell>
          <cell r="H331">
            <v>0</v>
          </cell>
        </row>
        <row r="332">
          <cell r="A332" t="str">
            <v>21.46.01.21</v>
          </cell>
          <cell r="B332" t="str">
            <v>-</v>
          </cell>
          <cell r="C332" t="str">
            <v>Emprestimos Valia - Outros</v>
          </cell>
          <cell r="D332">
            <v>31987.88</v>
          </cell>
          <cell r="E332" t="str">
            <v>C</v>
          </cell>
          <cell r="F332">
            <v>72430.990000000005</v>
          </cell>
          <cell r="G332">
            <v>41121.35</v>
          </cell>
          <cell r="H332">
            <v>678.24</v>
          </cell>
          <cell r="I332" t="str">
            <v>C</v>
          </cell>
        </row>
        <row r="333">
          <cell r="A333" t="str">
            <v>21.46.01.90</v>
          </cell>
          <cell r="B333" t="str">
            <v>-</v>
          </cell>
          <cell r="C333" t="str">
            <v>Fornecedores a Classificar</v>
          </cell>
          <cell r="D333">
            <v>908000.59</v>
          </cell>
          <cell r="E333" t="str">
            <v>C</v>
          </cell>
          <cell r="F333">
            <v>908000.59</v>
          </cell>
          <cell r="G333">
            <v>1005587.31</v>
          </cell>
          <cell r="H333">
            <v>1005587.31</v>
          </cell>
          <cell r="I333" t="str">
            <v>C</v>
          </cell>
        </row>
        <row r="334">
          <cell r="A334" t="str">
            <v>21.46.02.00</v>
          </cell>
          <cell r="B334" t="str">
            <v>-</v>
          </cell>
          <cell r="C334" t="str">
            <v>Dividendos e Juros s/Capital Proprio</v>
          </cell>
          <cell r="D334">
            <v>4360088.99</v>
          </cell>
          <cell r="E334" t="str">
            <v>C</v>
          </cell>
          <cell r="F334">
            <v>0</v>
          </cell>
          <cell r="G334">
            <v>0</v>
          </cell>
          <cell r="H334">
            <v>4360088.99</v>
          </cell>
          <cell r="I334" t="str">
            <v>C</v>
          </cell>
        </row>
        <row r="336">
          <cell r="A336" t="str">
            <v>-----------</v>
          </cell>
          <cell r="B336" t="str">
            <v>--</v>
          </cell>
          <cell r="C336" t="str">
            <v>-------------------------------------------------------------------</v>
          </cell>
          <cell r="D336" t="str">
            <v>-------------------</v>
          </cell>
          <cell r="E336" t="str">
            <v>-</v>
          </cell>
          <cell r="F336" t="str">
            <v>-------------------</v>
          </cell>
          <cell r="G336" t="e">
            <v>#NAME?</v>
          </cell>
          <cell r="H336" t="str">
            <v>07AB - 1.00.01.068</v>
          </cell>
        </row>
        <row r="337">
          <cell r="A337" t="str">
            <v>_x000C_----------</v>
          </cell>
          <cell r="B337" t="str">
            <v>--</v>
          </cell>
          <cell r="C337" t="str">
            <v>-------------------------------------------------------------------</v>
          </cell>
          <cell r="D337" t="str">
            <v>-------------------</v>
          </cell>
          <cell r="E337" t="str">
            <v>-</v>
          </cell>
          <cell r="F337" t="str">
            <v>-------------------</v>
          </cell>
          <cell r="G337" t="str">
            <v>-------------------</v>
          </cell>
          <cell r="H337" t="str">
            <v>------ Página:</v>
          </cell>
          <cell r="J337">
            <v>5</v>
          </cell>
        </row>
        <row r="338">
          <cell r="A338" t="str">
            <v>Urucum Mine</v>
          </cell>
          <cell r="B338" t="str">
            <v>ra</v>
          </cell>
          <cell r="C338" t="str">
            <v>ção S.A</v>
          </cell>
          <cell r="H338" t="str">
            <v>Balancete</v>
          </cell>
        </row>
        <row r="339">
          <cell r="A339" t="str">
            <v>Período: 01</v>
          </cell>
          <cell r="B339" t="str">
            <v>/0</v>
          </cell>
          <cell r="C339" t="str">
            <v>7/2008 A 31/07/2008 -----------------------------------------------</v>
          </cell>
          <cell r="D339" t="str">
            <v>-------------------</v>
          </cell>
          <cell r="E339" t="str">
            <v>-</v>
          </cell>
          <cell r="F339" t="str">
            <v>-------------------</v>
          </cell>
          <cell r="G339" t="str">
            <v>-------------------</v>
          </cell>
          <cell r="H339" t="str">
            <v>05/08/2008 - 09:3</v>
          </cell>
          <cell r="I339">
            <v>4</v>
          </cell>
        </row>
        <row r="341">
          <cell r="A341" t="str">
            <v>Título</v>
          </cell>
          <cell r="D341" t="str">
            <v>Saldo Inicial</v>
          </cell>
          <cell r="F341" t="str">
            <v>Débito</v>
          </cell>
          <cell r="G341" t="str">
            <v>Crédito</v>
          </cell>
          <cell r="H341" t="str">
            <v>Saldo Final</v>
          </cell>
        </row>
        <row r="342">
          <cell r="A342" t="str">
            <v>-----------</v>
          </cell>
          <cell r="B342" t="str">
            <v>--</v>
          </cell>
          <cell r="C342" t="str">
            <v>-------------------------------------------------------------------</v>
          </cell>
          <cell r="D342" t="str">
            <v>-----------------</v>
          </cell>
          <cell r="F342" t="str">
            <v>------------------</v>
          </cell>
          <cell r="G342" t="str">
            <v>------------------</v>
          </cell>
          <cell r="H342" t="str">
            <v>-----------------</v>
          </cell>
        </row>
        <row r="343">
          <cell r="A343" t="str">
            <v>21.46.02.02</v>
          </cell>
          <cell r="B343" t="str">
            <v>-</v>
          </cell>
          <cell r="C343" t="str">
            <v>Dividendos a Pagar a Cvrd</v>
          </cell>
          <cell r="D343">
            <v>4360088.99</v>
          </cell>
          <cell r="E343" t="str">
            <v>C</v>
          </cell>
          <cell r="F343">
            <v>0</v>
          </cell>
          <cell r="G343">
            <v>0</v>
          </cell>
          <cell r="H343">
            <v>4360088.99</v>
          </cell>
          <cell r="I343" t="str">
            <v>C</v>
          </cell>
        </row>
        <row r="344">
          <cell r="A344" t="str">
            <v>21.57.00.00</v>
          </cell>
          <cell r="B344" t="str">
            <v>-</v>
          </cell>
          <cell r="C344" t="str">
            <v>Provisoes</v>
          </cell>
          <cell r="D344">
            <v>1765816.6</v>
          </cell>
          <cell r="E344" t="str">
            <v>C</v>
          </cell>
          <cell r="F344">
            <v>99412.43</v>
          </cell>
          <cell r="G344">
            <v>217071.65</v>
          </cell>
          <cell r="H344">
            <v>1883475.82</v>
          </cell>
          <cell r="I344" t="str">
            <v>C</v>
          </cell>
        </row>
        <row r="345">
          <cell r="A345" t="str">
            <v>21.57.01.00</v>
          </cell>
          <cell r="B345" t="str">
            <v>-</v>
          </cell>
          <cell r="C345" t="str">
            <v>Provisoes</v>
          </cell>
          <cell r="D345">
            <v>1765816.6</v>
          </cell>
          <cell r="E345" t="str">
            <v>C</v>
          </cell>
          <cell r="F345">
            <v>99412.43</v>
          </cell>
          <cell r="G345">
            <v>217071.65</v>
          </cell>
          <cell r="H345">
            <v>1883475.82</v>
          </cell>
          <cell r="I345" t="str">
            <v>C</v>
          </cell>
        </row>
        <row r="346">
          <cell r="A346" t="str">
            <v>21.57.01.02</v>
          </cell>
          <cell r="B346" t="str">
            <v>-</v>
          </cell>
          <cell r="C346" t="str">
            <v>Provisao 13 Salario</v>
          </cell>
          <cell r="D346">
            <v>525315.11</v>
          </cell>
          <cell r="E346" t="str">
            <v>C</v>
          </cell>
          <cell r="F346">
            <v>7508.72</v>
          </cell>
          <cell r="G346">
            <v>95573.35</v>
          </cell>
          <cell r="H346">
            <v>613379.74</v>
          </cell>
          <cell r="I346" t="str">
            <v>C</v>
          </cell>
        </row>
        <row r="347">
          <cell r="A347" t="str">
            <v>21.57.01.03</v>
          </cell>
          <cell r="B347" t="str">
            <v>-</v>
          </cell>
          <cell r="C347" t="str">
            <v>Provisao de Ferias</v>
          </cell>
          <cell r="D347">
            <v>1240501.49</v>
          </cell>
          <cell r="E347" t="str">
            <v>C</v>
          </cell>
          <cell r="F347">
            <v>91903.71</v>
          </cell>
          <cell r="G347">
            <v>121498.3</v>
          </cell>
          <cell r="H347">
            <v>1270096.08</v>
          </cell>
          <cell r="I347" t="str">
            <v>C</v>
          </cell>
        </row>
        <row r="348">
          <cell r="A348" t="str">
            <v>22.00.00.00</v>
          </cell>
          <cell r="B348" t="str">
            <v>-</v>
          </cell>
          <cell r="C348" t="str">
            <v>Exigivel a Longo Prazo</v>
          </cell>
          <cell r="D348">
            <v>105631941.45</v>
          </cell>
          <cell r="E348" t="str">
            <v>C</v>
          </cell>
          <cell r="F348">
            <v>172625.78</v>
          </cell>
          <cell r="G348">
            <v>2207501.1800000002</v>
          </cell>
          <cell r="H348">
            <v>107666816.84999999</v>
          </cell>
          <cell r="I348" t="str">
            <v>C</v>
          </cell>
        </row>
        <row r="349">
          <cell r="A349" t="str">
            <v>22.15.00.00</v>
          </cell>
          <cell r="B349" t="str">
            <v>-</v>
          </cell>
          <cell r="C349" t="str">
            <v>Contratos de Mutuo</v>
          </cell>
          <cell r="D349">
            <v>90409341.280000001</v>
          </cell>
          <cell r="E349" t="str">
            <v>C</v>
          </cell>
          <cell r="F349">
            <v>152438.44</v>
          </cell>
          <cell r="G349">
            <v>1124441.49</v>
          </cell>
          <cell r="H349">
            <v>91381344.329999998</v>
          </cell>
          <cell r="I349" t="str">
            <v>C</v>
          </cell>
        </row>
        <row r="350">
          <cell r="A350" t="str">
            <v>22.15.01.00</v>
          </cell>
          <cell r="B350" t="str">
            <v>-</v>
          </cell>
          <cell r="C350" t="str">
            <v>Contratos de Mutuo</v>
          </cell>
          <cell r="D350">
            <v>90409341.280000001</v>
          </cell>
          <cell r="E350" t="str">
            <v>C</v>
          </cell>
          <cell r="F350">
            <v>152438.44</v>
          </cell>
          <cell r="G350">
            <v>1124441.49</v>
          </cell>
          <cell r="H350">
            <v>91381344.329999998</v>
          </cell>
          <cell r="I350" t="str">
            <v>C</v>
          </cell>
        </row>
        <row r="351">
          <cell r="A351" t="str">
            <v>22.15.01.01</v>
          </cell>
          <cell r="B351" t="str">
            <v>-</v>
          </cell>
          <cell r="C351" t="str">
            <v>Contrato de Mutuo-Cpfl</v>
          </cell>
          <cell r="D351">
            <v>90404971.269999996</v>
          </cell>
          <cell r="E351" t="str">
            <v>C</v>
          </cell>
          <cell r="F351">
            <v>147132.63</v>
          </cell>
          <cell r="G351">
            <v>1119495.1599999999</v>
          </cell>
          <cell r="H351">
            <v>91377333.799999997</v>
          </cell>
          <cell r="I351" t="str">
            <v>C</v>
          </cell>
        </row>
        <row r="352">
          <cell r="A352" t="str">
            <v>22.15.01.11</v>
          </cell>
          <cell r="B352" t="str">
            <v>-</v>
          </cell>
          <cell r="C352" t="str">
            <v>Contrato de Mutuo-Urucum</v>
          </cell>
          <cell r="D352">
            <v>4370.01</v>
          </cell>
          <cell r="E352" t="str">
            <v>C</v>
          </cell>
          <cell r="F352">
            <v>408.74</v>
          </cell>
          <cell r="G352">
            <v>49.26</v>
          </cell>
          <cell r="H352">
            <v>4010.53</v>
          </cell>
          <cell r="I352" t="str">
            <v>C</v>
          </cell>
        </row>
        <row r="353">
          <cell r="A353" t="str">
            <v>22.15.01.99</v>
          </cell>
          <cell r="B353" t="str">
            <v>-</v>
          </cell>
          <cell r="C353" t="str">
            <v>Transitoria de Mutuo</v>
          </cell>
          <cell r="D353">
            <v>0</v>
          </cell>
          <cell r="F353">
            <v>4897.07</v>
          </cell>
          <cell r="G353">
            <v>4897.07</v>
          </cell>
          <cell r="H353">
            <v>0</v>
          </cell>
        </row>
        <row r="354">
          <cell r="A354" t="str">
            <v>22.25.00.00</v>
          </cell>
          <cell r="B354" t="str">
            <v>-</v>
          </cell>
          <cell r="C354" t="str">
            <v>Outras Obrigacoes</v>
          </cell>
          <cell r="D354">
            <v>1023150.99</v>
          </cell>
          <cell r="E354" t="str">
            <v>C</v>
          </cell>
          <cell r="F354">
            <v>19624.25</v>
          </cell>
          <cell r="G354">
            <v>8230.1200000000008</v>
          </cell>
          <cell r="H354">
            <v>1011756.86</v>
          </cell>
          <cell r="I354" t="str">
            <v>C</v>
          </cell>
        </row>
        <row r="355">
          <cell r="A355" t="str">
            <v>22.25.02.00</v>
          </cell>
          <cell r="B355" t="str">
            <v>-</v>
          </cell>
          <cell r="C355" t="str">
            <v>Impostos e Contrib - Parcelamento REFIS</v>
          </cell>
          <cell r="D355">
            <v>935064.54</v>
          </cell>
          <cell r="E355" t="str">
            <v>C</v>
          </cell>
          <cell r="F355">
            <v>19624.25</v>
          </cell>
          <cell r="G355">
            <v>6899.39</v>
          </cell>
          <cell r="H355">
            <v>922339.68</v>
          </cell>
          <cell r="I355" t="str">
            <v>C</v>
          </cell>
        </row>
        <row r="356">
          <cell r="A356" t="str">
            <v>22.25.02.15</v>
          </cell>
          <cell r="B356" t="str">
            <v>-</v>
          </cell>
          <cell r="C356" t="str">
            <v>Impostos REFIS</v>
          </cell>
          <cell r="D356">
            <v>935064.54</v>
          </cell>
          <cell r="E356" t="str">
            <v>C</v>
          </cell>
          <cell r="F356">
            <v>19624.25</v>
          </cell>
          <cell r="G356">
            <v>6899.39</v>
          </cell>
          <cell r="H356">
            <v>922339.68</v>
          </cell>
          <cell r="I356" t="str">
            <v>C</v>
          </cell>
        </row>
        <row r="357">
          <cell r="A357" t="str">
            <v>22.25.11.00</v>
          </cell>
          <cell r="B357" t="str">
            <v>-</v>
          </cell>
          <cell r="C357" t="str">
            <v>Caucoes s/ Contratos</v>
          </cell>
          <cell r="D357">
            <v>88086.45</v>
          </cell>
          <cell r="E357" t="str">
            <v>C</v>
          </cell>
          <cell r="F357">
            <v>0</v>
          </cell>
          <cell r="G357">
            <v>1330.73</v>
          </cell>
          <cell r="H357">
            <v>89417.18</v>
          </cell>
          <cell r="I357" t="str">
            <v>C</v>
          </cell>
        </row>
        <row r="358">
          <cell r="A358" t="str">
            <v>22.25.11.01</v>
          </cell>
          <cell r="B358" t="str">
            <v>-</v>
          </cell>
          <cell r="C358" t="str">
            <v>Caucoes s/ Contratos</v>
          </cell>
          <cell r="D358">
            <v>88086.45</v>
          </cell>
          <cell r="E358" t="str">
            <v>C</v>
          </cell>
          <cell r="F358">
            <v>0</v>
          </cell>
          <cell r="G358">
            <v>1330.73</v>
          </cell>
          <cell r="H358">
            <v>89417.18</v>
          </cell>
          <cell r="I358" t="str">
            <v>C</v>
          </cell>
        </row>
        <row r="359">
          <cell r="A359" t="str">
            <v>22.30.00.00</v>
          </cell>
          <cell r="B359" t="str">
            <v>-</v>
          </cell>
          <cell r="C359" t="str">
            <v>Provisoes</v>
          </cell>
          <cell r="D359">
            <v>14199449.18</v>
          </cell>
          <cell r="E359" t="str">
            <v>C</v>
          </cell>
          <cell r="F359">
            <v>563.09</v>
          </cell>
          <cell r="G359">
            <v>1074829.57</v>
          </cell>
          <cell r="H359">
            <v>15273715.66</v>
          </cell>
          <cell r="I359" t="str">
            <v>C</v>
          </cell>
        </row>
        <row r="360">
          <cell r="A360" t="str">
            <v>22.30.02.00</v>
          </cell>
          <cell r="B360" t="str">
            <v>-</v>
          </cell>
          <cell r="C360" t="str">
            <v>Provisão Passivo Contingente</v>
          </cell>
          <cell r="D360">
            <v>5046449.18</v>
          </cell>
          <cell r="E360" t="str">
            <v>C</v>
          </cell>
          <cell r="F360">
            <v>563.09</v>
          </cell>
          <cell r="G360">
            <v>861829.57</v>
          </cell>
          <cell r="H360">
            <v>5907715.6600000001</v>
          </cell>
          <cell r="I360" t="str">
            <v>C</v>
          </cell>
        </row>
        <row r="361">
          <cell r="A361" t="str">
            <v>22.30.02.01</v>
          </cell>
          <cell r="B361" t="str">
            <v>-</v>
          </cell>
          <cell r="C361" t="str">
            <v>Prov.Passivo Conting. Tributário</v>
          </cell>
          <cell r="D361">
            <v>863042.94</v>
          </cell>
          <cell r="E361" t="str">
            <v>C</v>
          </cell>
          <cell r="F361">
            <v>0</v>
          </cell>
          <cell r="G361">
            <v>15000</v>
          </cell>
          <cell r="H361">
            <v>878042.94</v>
          </cell>
          <cell r="I361" t="str">
            <v>C</v>
          </cell>
        </row>
        <row r="362">
          <cell r="A362" t="str">
            <v>22.30.02.02</v>
          </cell>
          <cell r="B362" t="str">
            <v>-</v>
          </cell>
          <cell r="C362" t="str">
            <v>Prov.Passivo Conting. Tributário - ICMS</v>
          </cell>
          <cell r="D362">
            <v>79896.23</v>
          </cell>
          <cell r="E362" t="str">
            <v>C</v>
          </cell>
          <cell r="F362">
            <v>0</v>
          </cell>
          <cell r="G362">
            <v>1000</v>
          </cell>
          <cell r="H362">
            <v>80896.23</v>
          </cell>
          <cell r="I362" t="str">
            <v>C</v>
          </cell>
        </row>
        <row r="363">
          <cell r="A363" t="str">
            <v>22.30.02.04</v>
          </cell>
          <cell r="B363" t="str">
            <v>-</v>
          </cell>
          <cell r="C363" t="str">
            <v>Prov.Passivo Conting. Tributário - PIS</v>
          </cell>
          <cell r="D363">
            <v>857662.73</v>
          </cell>
          <cell r="E363" t="str">
            <v>C</v>
          </cell>
          <cell r="F363">
            <v>0</v>
          </cell>
          <cell r="G363">
            <v>15000</v>
          </cell>
          <cell r="H363">
            <v>872662.73</v>
          </cell>
          <cell r="I363" t="str">
            <v>C</v>
          </cell>
        </row>
        <row r="364">
          <cell r="A364" t="str">
            <v>22.30.02.07</v>
          </cell>
          <cell r="B364" t="str">
            <v>-</v>
          </cell>
          <cell r="C364" t="str">
            <v>Prov.Passivo Conting. Tributário - IR</v>
          </cell>
          <cell r="D364">
            <v>1534910.06</v>
          </cell>
          <cell r="E364" t="str">
            <v>C</v>
          </cell>
          <cell r="F364">
            <v>0</v>
          </cell>
          <cell r="G364">
            <v>27000</v>
          </cell>
          <cell r="H364">
            <v>1561910.06</v>
          </cell>
          <cell r="I364" t="str">
            <v>C</v>
          </cell>
        </row>
        <row r="365">
          <cell r="A365" t="str">
            <v>22.30.02.08</v>
          </cell>
          <cell r="B365" t="str">
            <v>-</v>
          </cell>
          <cell r="C365" t="str">
            <v>Prov.Passivo Conting. Tributário - CSLL</v>
          </cell>
          <cell r="D365">
            <v>39413.29</v>
          </cell>
          <cell r="E365" t="str">
            <v>C</v>
          </cell>
          <cell r="F365">
            <v>0</v>
          </cell>
          <cell r="G365">
            <v>1000</v>
          </cell>
          <cell r="H365">
            <v>40413.29</v>
          </cell>
          <cell r="I365" t="str">
            <v>C</v>
          </cell>
        </row>
        <row r="366">
          <cell r="A366" t="str">
            <v>22.30.02.30</v>
          </cell>
          <cell r="B366" t="str">
            <v>-</v>
          </cell>
          <cell r="C366" t="str">
            <v>Prov.Passivo Conting Cível</v>
          </cell>
          <cell r="D366">
            <v>730064.02</v>
          </cell>
          <cell r="E366" t="str">
            <v>C</v>
          </cell>
          <cell r="F366">
            <v>0</v>
          </cell>
          <cell r="G366">
            <v>13000</v>
          </cell>
          <cell r="H366">
            <v>743064.02</v>
          </cell>
          <cell r="I366" t="str">
            <v>C</v>
          </cell>
        </row>
        <row r="367">
          <cell r="A367" t="str">
            <v>22.30.02.40</v>
          </cell>
          <cell r="B367" t="str">
            <v>-</v>
          </cell>
          <cell r="C367" t="str">
            <v>Prov.Passivo Conting. Trabalhista</v>
          </cell>
          <cell r="D367">
            <v>168585.65</v>
          </cell>
          <cell r="E367" t="str">
            <v>C</v>
          </cell>
          <cell r="F367">
            <v>444.2</v>
          </cell>
          <cell r="G367">
            <v>3000</v>
          </cell>
          <cell r="H367">
            <v>171141.45</v>
          </cell>
          <cell r="I367" t="str">
            <v>C</v>
          </cell>
        </row>
        <row r="368">
          <cell r="A368" t="str">
            <v>22.30.02.49</v>
          </cell>
          <cell r="B368" t="str">
            <v>-</v>
          </cell>
          <cell r="C368" t="str">
            <v>(-)Dep.Judicial Vinculado - Trabalhista</v>
          </cell>
          <cell r="D368">
            <v>27066.17</v>
          </cell>
          <cell r="E368" t="str">
            <v>D</v>
          </cell>
          <cell r="F368">
            <v>118.89</v>
          </cell>
          <cell r="G368">
            <v>0</v>
          </cell>
          <cell r="H368">
            <v>27185.06</v>
          </cell>
          <cell r="I368" t="str">
            <v>D</v>
          </cell>
        </row>
        <row r="369">
          <cell r="A369" t="str">
            <v>22.30.02.64</v>
          </cell>
          <cell r="B369" t="str">
            <v>-</v>
          </cell>
          <cell r="C369" t="str">
            <v>Prov. Passivo Contingente Ambiental-MS</v>
          </cell>
          <cell r="D369">
            <v>799940.43</v>
          </cell>
          <cell r="E369" t="str">
            <v>C</v>
          </cell>
          <cell r="F369">
            <v>0</v>
          </cell>
          <cell r="G369">
            <v>786829.57</v>
          </cell>
          <cell r="H369">
            <v>1586770</v>
          </cell>
          <cell r="I369" t="str">
            <v>C</v>
          </cell>
        </row>
        <row r="370">
          <cell r="A370" t="str">
            <v>22.30.10.00</v>
          </cell>
          <cell r="B370" t="str">
            <v>-</v>
          </cell>
          <cell r="C370" t="str">
            <v>Provisão p/Desativar Ativo Ambiental</v>
          </cell>
          <cell r="D370">
            <v>9153000</v>
          </cell>
          <cell r="E370" t="str">
            <v>C</v>
          </cell>
          <cell r="F370">
            <v>0</v>
          </cell>
          <cell r="G370">
            <v>213000</v>
          </cell>
          <cell r="H370">
            <v>9366000</v>
          </cell>
          <cell r="I370" t="str">
            <v>C</v>
          </cell>
        </row>
        <row r="371">
          <cell r="A371" t="str">
            <v>22.30.10.01</v>
          </cell>
          <cell r="B371" t="str">
            <v>-</v>
          </cell>
          <cell r="C371" t="str">
            <v>Provisão p/Desativar Ativo Ambiental</v>
          </cell>
          <cell r="D371">
            <v>9153000</v>
          </cell>
          <cell r="E371" t="str">
            <v>C</v>
          </cell>
          <cell r="F371">
            <v>0</v>
          </cell>
          <cell r="G371">
            <v>213000</v>
          </cell>
          <cell r="H371">
            <v>9366000</v>
          </cell>
          <cell r="I371" t="str">
            <v>C</v>
          </cell>
        </row>
        <row r="372">
          <cell r="A372" t="str">
            <v>24.00.00.00</v>
          </cell>
          <cell r="B372" t="str">
            <v>-</v>
          </cell>
          <cell r="C372" t="str">
            <v>Patrimonio Liquido</v>
          </cell>
          <cell r="D372">
            <v>79143723.459999993</v>
          </cell>
          <cell r="E372" t="str">
            <v>C</v>
          </cell>
          <cell r="F372">
            <v>15245615.869999999</v>
          </cell>
          <cell r="G372">
            <v>15245615.869999999</v>
          </cell>
          <cell r="H372">
            <v>79143723.459999993</v>
          </cell>
          <cell r="I372" t="str">
            <v>C</v>
          </cell>
        </row>
        <row r="373">
          <cell r="A373" t="str">
            <v>24.01.00.00</v>
          </cell>
          <cell r="B373" t="str">
            <v>-</v>
          </cell>
          <cell r="C373" t="str">
            <v>Capital</v>
          </cell>
          <cell r="D373">
            <v>31307604.66</v>
          </cell>
          <cell r="E373" t="str">
            <v>C</v>
          </cell>
          <cell r="F373">
            <v>15245615.869999999</v>
          </cell>
          <cell r="G373">
            <v>15245615.869999999</v>
          </cell>
          <cell r="H373">
            <v>31307604.66</v>
          </cell>
          <cell r="I373" t="str">
            <v>C</v>
          </cell>
        </row>
        <row r="374">
          <cell r="A374" t="str">
            <v>24.01.01.00</v>
          </cell>
          <cell r="B374" t="str">
            <v>-</v>
          </cell>
          <cell r="C374" t="str">
            <v>Capital Social</v>
          </cell>
          <cell r="D374">
            <v>15708898.140000001</v>
          </cell>
          <cell r="E374" t="str">
            <v>C</v>
          </cell>
          <cell r="F374">
            <v>0</v>
          </cell>
          <cell r="G374">
            <v>15245615.869999999</v>
          </cell>
          <cell r="H374">
            <v>30954514.010000002</v>
          </cell>
          <cell r="I374" t="str">
            <v>C</v>
          </cell>
        </row>
        <row r="375">
          <cell r="A375" t="str">
            <v>24.01.01.01</v>
          </cell>
          <cell r="B375" t="str">
            <v>-</v>
          </cell>
          <cell r="C375" t="str">
            <v>Capital Social Autorizado</v>
          </cell>
          <cell r="D375">
            <v>15708898.140000001</v>
          </cell>
          <cell r="E375" t="str">
            <v>C</v>
          </cell>
          <cell r="F375">
            <v>0</v>
          </cell>
          <cell r="G375">
            <v>15245615.869999999</v>
          </cell>
          <cell r="H375">
            <v>30954514.010000002</v>
          </cell>
          <cell r="I375" t="str">
            <v>C</v>
          </cell>
        </row>
        <row r="376">
          <cell r="A376" t="str">
            <v>24.01.10.00</v>
          </cell>
          <cell r="B376" t="str">
            <v>-</v>
          </cell>
          <cell r="C376" t="str">
            <v>Reservas de Capital</v>
          </cell>
          <cell r="D376">
            <v>15598706.52</v>
          </cell>
          <cell r="E376" t="str">
            <v>C</v>
          </cell>
          <cell r="F376">
            <v>15245615.869999999</v>
          </cell>
          <cell r="G376">
            <v>0</v>
          </cell>
          <cell r="H376">
            <v>353090.65</v>
          </cell>
          <cell r="I376" t="str">
            <v>C</v>
          </cell>
        </row>
        <row r="377">
          <cell r="A377" t="str">
            <v>24.01.10.04</v>
          </cell>
          <cell r="B377" t="str">
            <v>-</v>
          </cell>
          <cell r="C377" t="str">
            <v>Reserva Incentivo Fiscal</v>
          </cell>
          <cell r="D377">
            <v>353090.65</v>
          </cell>
          <cell r="E377" t="str">
            <v>C</v>
          </cell>
          <cell r="F377">
            <v>0</v>
          </cell>
          <cell r="G377">
            <v>0</v>
          </cell>
          <cell r="H377">
            <v>353090.65</v>
          </cell>
          <cell r="I377" t="str">
            <v>C</v>
          </cell>
        </row>
        <row r="378">
          <cell r="A378" t="str">
            <v>24.01.10.05</v>
          </cell>
          <cell r="B378" t="str">
            <v>-</v>
          </cell>
          <cell r="C378" t="str">
            <v>Reserva Espec Art.2 Lei 8200/91</v>
          </cell>
          <cell r="D378">
            <v>15245615.869999999</v>
          </cell>
          <cell r="E378" t="str">
            <v>C</v>
          </cell>
          <cell r="F378">
            <v>15245615.869999999</v>
          </cell>
          <cell r="G378">
            <v>0</v>
          </cell>
          <cell r="H378">
            <v>0</v>
          </cell>
        </row>
        <row r="379">
          <cell r="A379" t="str">
            <v>24.10.00.00</v>
          </cell>
          <cell r="B379" t="str">
            <v>-</v>
          </cell>
          <cell r="C379" t="str">
            <v>Reservas</v>
          </cell>
          <cell r="D379">
            <v>15708898.140000001</v>
          </cell>
          <cell r="E379" t="str">
            <v>C</v>
          </cell>
          <cell r="F379">
            <v>0</v>
          </cell>
          <cell r="G379">
            <v>0</v>
          </cell>
          <cell r="H379">
            <v>15708898.140000001</v>
          </cell>
          <cell r="I379" t="str">
            <v>C</v>
          </cell>
        </row>
        <row r="380">
          <cell r="A380" t="str">
            <v>24.10.10.00</v>
          </cell>
          <cell r="B380" t="str">
            <v>-</v>
          </cell>
          <cell r="C380" t="str">
            <v>Reservas de Lucros</v>
          </cell>
          <cell r="D380">
            <v>15708898.140000001</v>
          </cell>
          <cell r="E380" t="str">
            <v>C</v>
          </cell>
          <cell r="F380">
            <v>0</v>
          </cell>
          <cell r="G380">
            <v>0</v>
          </cell>
          <cell r="H380">
            <v>15708898.140000001</v>
          </cell>
          <cell r="I380" t="str">
            <v>C</v>
          </cell>
        </row>
        <row r="381">
          <cell r="A381" t="str">
            <v>24.10.10.01</v>
          </cell>
          <cell r="B381" t="str">
            <v>-</v>
          </cell>
          <cell r="C381" t="str">
            <v>Reserva Legal</v>
          </cell>
          <cell r="D381">
            <v>3141779.63</v>
          </cell>
          <cell r="E381" t="str">
            <v>C</v>
          </cell>
          <cell r="F381">
            <v>0</v>
          </cell>
          <cell r="G381">
            <v>0</v>
          </cell>
          <cell r="H381">
            <v>3141779.63</v>
          </cell>
          <cell r="I381" t="str">
            <v>C</v>
          </cell>
        </row>
        <row r="382">
          <cell r="A382" t="str">
            <v>24.10.10.06</v>
          </cell>
          <cell r="B382" t="str">
            <v>-</v>
          </cell>
          <cell r="C382" t="str">
            <v>Reserva de Expansao / Investimentos</v>
          </cell>
          <cell r="D382">
            <v>12567118.51</v>
          </cell>
          <cell r="E382" t="str">
            <v>C</v>
          </cell>
          <cell r="F382">
            <v>0</v>
          </cell>
          <cell r="G382">
            <v>0</v>
          </cell>
          <cell r="H382">
            <v>12567118.51</v>
          </cell>
          <cell r="I382" t="str">
            <v>C</v>
          </cell>
        </row>
        <row r="383">
          <cell r="A383" t="str">
            <v>24.20.00.00</v>
          </cell>
          <cell r="B383" t="str">
            <v>-</v>
          </cell>
          <cell r="C383" t="str">
            <v>Lucros e Prejuizos Acumulados</v>
          </cell>
          <cell r="D383">
            <v>32127220.66</v>
          </cell>
          <cell r="E383" t="str">
            <v>C</v>
          </cell>
          <cell r="F383">
            <v>0</v>
          </cell>
          <cell r="G383">
            <v>0</v>
          </cell>
          <cell r="H383">
            <v>32127220.66</v>
          </cell>
          <cell r="I383" t="str">
            <v>C</v>
          </cell>
        </row>
        <row r="384">
          <cell r="A384" t="str">
            <v>24.20.01.00</v>
          </cell>
          <cell r="B384" t="str">
            <v>-</v>
          </cell>
          <cell r="C384" t="str">
            <v>Lucros e Prejuizos Acumulados</v>
          </cell>
          <cell r="D384">
            <v>32127220.66</v>
          </cell>
          <cell r="E384" t="str">
            <v>C</v>
          </cell>
          <cell r="F384">
            <v>0</v>
          </cell>
          <cell r="G384">
            <v>0</v>
          </cell>
          <cell r="H384">
            <v>32127220.66</v>
          </cell>
          <cell r="I384" t="str">
            <v>C</v>
          </cell>
        </row>
        <row r="385">
          <cell r="A385" t="str">
            <v>24.20.01.04</v>
          </cell>
          <cell r="B385" t="str">
            <v>-</v>
          </cell>
          <cell r="C385" t="str">
            <v>Lucros(Prej) Acum. Exercic.em Curso</v>
          </cell>
          <cell r="D385">
            <v>32127220.66</v>
          </cell>
          <cell r="E385" t="str">
            <v>C</v>
          </cell>
          <cell r="F385">
            <v>0</v>
          </cell>
          <cell r="G385">
            <v>0</v>
          </cell>
          <cell r="H385">
            <v>32127220.66</v>
          </cell>
          <cell r="I385" t="str">
            <v>C</v>
          </cell>
        </row>
        <row r="386">
          <cell r="A386" t="str">
            <v>30.00.00.00</v>
          </cell>
          <cell r="B386" t="str">
            <v>-</v>
          </cell>
          <cell r="C386" t="str">
            <v>Resultado</v>
          </cell>
          <cell r="D386">
            <v>0</v>
          </cell>
          <cell r="F386">
            <v>17806296.149999999</v>
          </cell>
          <cell r="G386">
            <v>45082891.57</v>
          </cell>
          <cell r="H386">
            <v>27276595.420000002</v>
          </cell>
          <cell r="I386" t="str">
            <v>C</v>
          </cell>
        </row>
        <row r="387">
          <cell r="A387" t="str">
            <v>31.00.00.00</v>
          </cell>
          <cell r="B387" t="str">
            <v>-</v>
          </cell>
          <cell r="C387" t="str">
            <v>Resultado Operacional Bruto</v>
          </cell>
          <cell r="D387">
            <v>123282666.59999999</v>
          </cell>
          <cell r="E387" t="str">
            <v>C</v>
          </cell>
          <cell r="F387">
            <v>6604543.1699999999</v>
          </cell>
          <cell r="G387">
            <v>43892667.009999998</v>
          </cell>
          <cell r="H387">
            <v>160570790.44</v>
          </cell>
          <cell r="I387" t="str">
            <v>C</v>
          </cell>
        </row>
        <row r="388">
          <cell r="A388" t="str">
            <v>31.01.00.00</v>
          </cell>
          <cell r="B388" t="str">
            <v>-</v>
          </cell>
          <cell r="C388" t="str">
            <v>Receitas de Vendas</v>
          </cell>
          <cell r="D388">
            <v>78425152.870000005</v>
          </cell>
          <cell r="E388" t="str">
            <v>C</v>
          </cell>
          <cell r="F388">
            <v>0</v>
          </cell>
          <cell r="G388">
            <v>13297783.109999999</v>
          </cell>
          <cell r="H388">
            <v>91722935.980000004</v>
          </cell>
          <cell r="I388" t="str">
            <v>C</v>
          </cell>
        </row>
        <row r="389">
          <cell r="A389" t="str">
            <v>31.01.01.00</v>
          </cell>
          <cell r="B389" t="str">
            <v>-</v>
          </cell>
          <cell r="C389" t="str">
            <v>Receitas de Vendas - Merc. Int.</v>
          </cell>
          <cell r="D389">
            <v>21169365.530000001</v>
          </cell>
          <cell r="E389" t="str">
            <v>C</v>
          </cell>
          <cell r="F389">
            <v>0</v>
          </cell>
          <cell r="G389">
            <v>4916156.28</v>
          </cell>
          <cell r="H389">
            <v>26085521.809999999</v>
          </cell>
          <cell r="I389" t="str">
            <v>C</v>
          </cell>
        </row>
        <row r="390">
          <cell r="A390" t="str">
            <v>31.01.01.01</v>
          </cell>
          <cell r="B390" t="str">
            <v>-</v>
          </cell>
          <cell r="C390" t="str">
            <v>Rec.Vendas MI - Minerios</v>
          </cell>
          <cell r="D390">
            <v>21169365.530000001</v>
          </cell>
          <cell r="E390" t="str">
            <v>C</v>
          </cell>
          <cell r="F390">
            <v>0</v>
          </cell>
          <cell r="G390">
            <v>4916156.28</v>
          </cell>
          <cell r="H390">
            <v>26085521.809999999</v>
          </cell>
          <cell r="I390" t="str">
            <v>C</v>
          </cell>
        </row>
        <row r="391">
          <cell r="A391" t="str">
            <v>31.01.20.00</v>
          </cell>
          <cell r="B391" t="str">
            <v>-</v>
          </cell>
          <cell r="C391" t="str">
            <v>Receita Vendas - Cias Grupo-MI</v>
          </cell>
          <cell r="D391">
            <v>14831269.82</v>
          </cell>
          <cell r="E391" t="str">
            <v>C</v>
          </cell>
          <cell r="F391">
            <v>0</v>
          </cell>
          <cell r="G391">
            <v>2034988.45</v>
          </cell>
          <cell r="H391">
            <v>16866258.27</v>
          </cell>
          <cell r="I391" t="str">
            <v>C</v>
          </cell>
        </row>
        <row r="392">
          <cell r="A392" t="str">
            <v>31.01.20.01</v>
          </cell>
          <cell r="B392" t="str">
            <v>-</v>
          </cell>
          <cell r="C392" t="str">
            <v>Rec.Vend.C.Grupo MI-Minerios</v>
          </cell>
          <cell r="D392">
            <v>14592394.810000001</v>
          </cell>
          <cell r="E392" t="str">
            <v>C</v>
          </cell>
          <cell r="F392">
            <v>0</v>
          </cell>
          <cell r="G392">
            <v>1991556.63</v>
          </cell>
          <cell r="H392">
            <v>16583951.439999999</v>
          </cell>
          <cell r="I392" t="str">
            <v>C</v>
          </cell>
        </row>
        <row r="393">
          <cell r="A393" t="str">
            <v>31.01.20.02</v>
          </cell>
          <cell r="B393" t="str">
            <v>-</v>
          </cell>
          <cell r="C393" t="str">
            <v>Rec.Vend.C.Grupo MI-Lig.Manganes</v>
          </cell>
          <cell r="D393">
            <v>238875.01</v>
          </cell>
          <cell r="E393" t="str">
            <v>C</v>
          </cell>
          <cell r="F393">
            <v>0</v>
          </cell>
          <cell r="G393">
            <v>43431.82</v>
          </cell>
          <cell r="H393">
            <v>282306.83</v>
          </cell>
          <cell r="I393" t="str">
            <v>C</v>
          </cell>
        </row>
        <row r="394">
          <cell r="A394" t="str">
            <v>31.01.30.00</v>
          </cell>
          <cell r="B394" t="str">
            <v>-</v>
          </cell>
          <cell r="C394" t="str">
            <v>Receita de Vendas - Merc Externo</v>
          </cell>
          <cell r="D394">
            <v>42424517.520000003</v>
          </cell>
          <cell r="E394" t="str">
            <v>C</v>
          </cell>
          <cell r="F394">
            <v>0</v>
          </cell>
          <cell r="G394">
            <v>6346638.3799999999</v>
          </cell>
          <cell r="H394">
            <v>48771155.899999999</v>
          </cell>
          <cell r="I394" t="str">
            <v>C</v>
          </cell>
        </row>
        <row r="395">
          <cell r="A395" t="str">
            <v>31.01.30.01</v>
          </cell>
          <cell r="B395" t="str">
            <v>-</v>
          </cell>
          <cell r="C395" t="str">
            <v>Vendas ME - Minerios</v>
          </cell>
          <cell r="D395">
            <v>0</v>
          </cell>
          <cell r="F395">
            <v>0</v>
          </cell>
          <cell r="G395">
            <v>222868.5</v>
          </cell>
          <cell r="H395">
            <v>222868.5</v>
          </cell>
          <cell r="I395" t="str">
            <v>C</v>
          </cell>
        </row>
        <row r="396">
          <cell r="A396" t="str">
            <v>31.01.30.02</v>
          </cell>
          <cell r="B396" t="str">
            <v>-</v>
          </cell>
          <cell r="C396" t="str">
            <v>Vendas ME - Ligas Manganes</v>
          </cell>
          <cell r="D396">
            <v>42424517.520000003</v>
          </cell>
          <cell r="E396" t="str">
            <v>C</v>
          </cell>
          <cell r="F396">
            <v>0</v>
          </cell>
          <cell r="G396">
            <v>5309444.1399999997</v>
          </cell>
          <cell r="H396">
            <v>47733961.659999996</v>
          </cell>
          <cell r="I396" t="str">
            <v>C</v>
          </cell>
        </row>
        <row r="397">
          <cell r="A397" t="str">
            <v>31.01.30.97</v>
          </cell>
          <cell r="B397" t="str">
            <v>-</v>
          </cell>
          <cell r="C397" t="str">
            <v>Rec.Vend.ME em Transito Minerios</v>
          </cell>
          <cell r="D397">
            <v>0</v>
          </cell>
          <cell r="F397">
            <v>0</v>
          </cell>
          <cell r="G397">
            <v>814325.74</v>
          </cell>
          <cell r="H397">
            <v>814325.74</v>
          </cell>
          <cell r="I397" t="str">
            <v>C</v>
          </cell>
        </row>
        <row r="398">
          <cell r="A398" t="str">
            <v>31.05.00.00</v>
          </cell>
          <cell r="B398" t="str">
            <v>-</v>
          </cell>
          <cell r="C398" t="str">
            <v>Receita de Vendas Grupo Cvrd</v>
          </cell>
          <cell r="D398">
            <v>52293480.960000001</v>
          </cell>
          <cell r="E398" t="str">
            <v>C</v>
          </cell>
          <cell r="F398">
            <v>5184106.1900000004</v>
          </cell>
          <cell r="G398">
            <v>30594883.899999999</v>
          </cell>
          <cell r="H398">
            <v>77704258.670000002</v>
          </cell>
          <cell r="I398" t="str">
            <v>C</v>
          </cell>
        </row>
        <row r="399">
          <cell r="A399" t="str">
            <v>31.05.71.00</v>
          </cell>
          <cell r="B399" t="str">
            <v>-</v>
          </cell>
          <cell r="C399" t="str">
            <v>Receita de Vendas Grp Cvrd- CVRDI</v>
          </cell>
          <cell r="D399">
            <v>52293480.960000001</v>
          </cell>
          <cell r="E399" t="str">
            <v>C</v>
          </cell>
          <cell r="F399">
            <v>5184106.1900000004</v>
          </cell>
          <cell r="G399">
            <v>30594883.899999999</v>
          </cell>
          <cell r="H399">
            <v>77704258.670000002</v>
          </cell>
          <cell r="I399" t="str">
            <v>C</v>
          </cell>
        </row>
        <row r="400">
          <cell r="A400" t="str">
            <v>31.05.71.01</v>
          </cell>
          <cell r="B400" t="str">
            <v>-</v>
          </cell>
          <cell r="C400" t="str">
            <v>Rec.Vend.Cvrd- CVRDI Minerios</v>
          </cell>
          <cell r="D400">
            <v>47109374.770000003</v>
          </cell>
          <cell r="E400" t="str">
            <v>C</v>
          </cell>
          <cell r="F400">
            <v>0</v>
          </cell>
          <cell r="G400">
            <v>26542604.32</v>
          </cell>
          <cell r="H400">
            <v>73651979.090000004</v>
          </cell>
          <cell r="I400" t="str">
            <v>C</v>
          </cell>
        </row>
        <row r="401">
          <cell r="A401" t="str">
            <v>31.05.71.97</v>
          </cell>
          <cell r="B401" t="str">
            <v>-</v>
          </cell>
          <cell r="C401" t="str">
            <v>Rec.Vend.CVRDI em Transito Minerios</v>
          </cell>
          <cell r="D401">
            <v>5184106.1900000004</v>
          </cell>
          <cell r="E401" t="str">
            <v>C</v>
          </cell>
          <cell r="F401">
            <v>5184106.1900000004</v>
          </cell>
          <cell r="G401">
            <v>4052279.58</v>
          </cell>
          <cell r="H401">
            <v>4052279.58</v>
          </cell>
          <cell r="I401" t="str">
            <v>C</v>
          </cell>
        </row>
        <row r="402">
          <cell r="A402" t="str">
            <v>31.10.00.00</v>
          </cell>
          <cell r="B402" t="str">
            <v>-</v>
          </cell>
          <cell r="C402" t="str">
            <v>Deducoes de Vendas Merc. Interno</v>
          </cell>
          <cell r="D402">
            <v>30879.52</v>
          </cell>
          <cell r="E402" t="str">
            <v>D</v>
          </cell>
          <cell r="F402">
            <v>0</v>
          </cell>
          <cell r="G402">
            <v>0</v>
          </cell>
          <cell r="H402">
            <v>30879.52</v>
          </cell>
          <cell r="I402" t="str">
            <v>D</v>
          </cell>
        </row>
        <row r="403">
          <cell r="A403" t="str">
            <v>31.10.10.00</v>
          </cell>
          <cell r="B403" t="str">
            <v>-</v>
          </cell>
          <cell r="C403" t="str">
            <v>Devoluc.Vendas - Cias Grupo- MI</v>
          </cell>
          <cell r="D403">
            <v>30879.52</v>
          </cell>
          <cell r="E403" t="str">
            <v>D</v>
          </cell>
          <cell r="F403">
            <v>0</v>
          </cell>
          <cell r="G403">
            <v>0</v>
          </cell>
          <cell r="H403">
            <v>30879.52</v>
          </cell>
          <cell r="I403" t="str">
            <v>D</v>
          </cell>
        </row>
        <row r="404">
          <cell r="A404" t="str">
            <v>31.10.10.01</v>
          </cell>
          <cell r="B404" t="str">
            <v>-</v>
          </cell>
          <cell r="C404" t="str">
            <v>Dev.Vend.C.Grup MI-Minerios</v>
          </cell>
          <cell r="D404">
            <v>30879.52</v>
          </cell>
          <cell r="E404" t="str">
            <v>D</v>
          </cell>
          <cell r="F404">
            <v>0</v>
          </cell>
          <cell r="G404">
            <v>0</v>
          </cell>
          <cell r="H404">
            <v>30879.52</v>
          </cell>
          <cell r="I404" t="str">
            <v>D</v>
          </cell>
        </row>
        <row r="405">
          <cell r="A405" t="str">
            <v>31.20.00.00</v>
          </cell>
          <cell r="B405" t="str">
            <v>-</v>
          </cell>
          <cell r="C405" t="str">
            <v>Impostos Incid.s/Vendas-Merc Int</v>
          </cell>
          <cell r="D405">
            <v>7405087.71</v>
          </cell>
          <cell r="E405" t="str">
            <v>D</v>
          </cell>
          <cell r="F405">
            <v>1420436.98</v>
          </cell>
          <cell r="G405">
            <v>0</v>
          </cell>
          <cell r="H405">
            <v>8825524.6899999995</v>
          </cell>
          <cell r="I405" t="str">
            <v>D</v>
          </cell>
        </row>
        <row r="406">
          <cell r="A406" t="str">
            <v>31.20.09.00</v>
          </cell>
          <cell r="B406" t="str">
            <v>-</v>
          </cell>
          <cell r="C406" t="str">
            <v>Ipi s/Vendas Cias Grupo-Merc Int</v>
          </cell>
          <cell r="D406">
            <v>11374.99</v>
          </cell>
          <cell r="E406" t="str">
            <v>D</v>
          </cell>
          <cell r="F406">
            <v>2068.1799999999998</v>
          </cell>
          <cell r="G406">
            <v>0</v>
          </cell>
          <cell r="H406">
            <v>13443.17</v>
          </cell>
          <cell r="I406" t="str">
            <v>D</v>
          </cell>
        </row>
        <row r="407">
          <cell r="A407" t="str">
            <v>31.20.09.02</v>
          </cell>
          <cell r="B407" t="str">
            <v>-</v>
          </cell>
          <cell r="C407" t="str">
            <v>Ipi s/Vend C.Grup MI- Lig.Mangan</v>
          </cell>
          <cell r="D407">
            <v>11374.99</v>
          </cell>
          <cell r="E407" t="str">
            <v>D</v>
          </cell>
          <cell r="F407">
            <v>2068.1799999999998</v>
          </cell>
          <cell r="G407">
            <v>0</v>
          </cell>
          <cell r="H407">
            <v>13443.17</v>
          </cell>
          <cell r="I407" t="str">
            <v>D</v>
          </cell>
        </row>
        <row r="408">
          <cell r="A408" t="str">
            <v>31.20.13.00</v>
          </cell>
          <cell r="B408" t="str">
            <v>-</v>
          </cell>
          <cell r="C408" t="str">
            <v>Icms S/Vendas - Mercado Interno</v>
          </cell>
          <cell r="D408">
            <v>2292880.39</v>
          </cell>
          <cell r="E408" t="str">
            <v>D</v>
          </cell>
          <cell r="F408">
            <v>531628.5</v>
          </cell>
          <cell r="G408">
            <v>0</v>
          </cell>
          <cell r="H408">
            <v>2824508.89</v>
          </cell>
          <cell r="I408" t="str">
            <v>D</v>
          </cell>
        </row>
        <row r="409">
          <cell r="A409" t="str">
            <v>31.20.13.01</v>
          </cell>
          <cell r="B409" t="str">
            <v>-</v>
          </cell>
          <cell r="C409" t="str">
            <v>Icms s/Vendas MI - Minerios</v>
          </cell>
          <cell r="D409">
            <v>2292880.39</v>
          </cell>
          <cell r="E409" t="str">
            <v>D</v>
          </cell>
          <cell r="F409">
            <v>531628.5</v>
          </cell>
          <cell r="G409">
            <v>0</v>
          </cell>
          <cell r="H409">
            <v>2824508.89</v>
          </cell>
          <cell r="I409" t="str">
            <v>D</v>
          </cell>
        </row>
        <row r="410">
          <cell r="A410" t="str">
            <v>31.20.21.00</v>
          </cell>
          <cell r="B410" t="str">
            <v>-</v>
          </cell>
          <cell r="C410" t="str">
            <v>Icms Vendas Cias Grupo-Merc.Int.</v>
          </cell>
          <cell r="D410">
            <v>1774682.87</v>
          </cell>
          <cell r="E410" t="str">
            <v>D</v>
          </cell>
          <cell r="F410">
            <v>243950.43</v>
          </cell>
          <cell r="G410">
            <v>0</v>
          </cell>
          <cell r="H410">
            <v>2018633.3</v>
          </cell>
          <cell r="I410" t="str">
            <v>D</v>
          </cell>
        </row>
        <row r="411">
          <cell r="A411" t="str">
            <v>31.20.21.01</v>
          </cell>
          <cell r="B411" t="str">
            <v>-</v>
          </cell>
          <cell r="C411" t="str">
            <v>Icms Vend C.Grupo MI- Minerios</v>
          </cell>
          <cell r="D411">
            <v>1747382.85</v>
          </cell>
          <cell r="E411" t="str">
            <v>D</v>
          </cell>
          <cell r="F411">
            <v>238986.79</v>
          </cell>
          <cell r="G411">
            <v>0</v>
          </cell>
          <cell r="H411">
            <v>1986369.64</v>
          </cell>
          <cell r="I411" t="str">
            <v>D</v>
          </cell>
        </row>
        <row r="412">
          <cell r="A412" t="str">
            <v>31.20.21.02</v>
          </cell>
          <cell r="B412" t="str">
            <v>-</v>
          </cell>
          <cell r="C412" t="str">
            <v>Icms Vend C.Grupo MI- Lig.Mangan</v>
          </cell>
          <cell r="D412">
            <v>27300.02</v>
          </cell>
          <cell r="E412" t="str">
            <v>D</v>
          </cell>
          <cell r="F412">
            <v>4963.6400000000003</v>
          </cell>
          <cell r="G412">
            <v>0</v>
          </cell>
          <cell r="H412">
            <v>32263.66</v>
          </cell>
          <cell r="I412" t="str">
            <v>D</v>
          </cell>
        </row>
        <row r="413">
          <cell r="A413" t="str">
            <v>31.20.37.00</v>
          </cell>
          <cell r="B413" t="str">
            <v>-</v>
          </cell>
          <cell r="C413" t="str">
            <v>Pis S/Vendas - Mercado Interno</v>
          </cell>
          <cell r="D413">
            <v>349294.62</v>
          </cell>
          <cell r="E413" t="str">
            <v>D</v>
          </cell>
          <cell r="F413">
            <v>81116.899999999994</v>
          </cell>
          <cell r="G413">
            <v>0</v>
          </cell>
          <cell r="H413">
            <v>430411.52000000002</v>
          </cell>
          <cell r="I413" t="str">
            <v>D</v>
          </cell>
        </row>
        <row r="414">
          <cell r="A414" t="str">
            <v>31.20.37.01</v>
          </cell>
          <cell r="B414" t="str">
            <v>-</v>
          </cell>
          <cell r="C414" t="str">
            <v>Pis s/Vendas MI- Minerios</v>
          </cell>
          <cell r="D414">
            <v>349294.62</v>
          </cell>
          <cell r="E414" t="str">
            <v>D</v>
          </cell>
          <cell r="F414">
            <v>81116.899999999994</v>
          </cell>
          <cell r="G414">
            <v>0</v>
          </cell>
          <cell r="H414">
            <v>430411.52000000002</v>
          </cell>
          <cell r="I414" t="str">
            <v>D</v>
          </cell>
        </row>
        <row r="415">
          <cell r="A415" t="str">
            <v>31.20.45.00</v>
          </cell>
          <cell r="B415" t="str">
            <v>-</v>
          </cell>
          <cell r="C415" t="str">
            <v>Pis Vendas Cias do Grupo - M.I.</v>
          </cell>
          <cell r="D415">
            <v>244015.12</v>
          </cell>
          <cell r="E415" t="str">
            <v>D</v>
          </cell>
          <cell r="F415">
            <v>33542.910000000003</v>
          </cell>
          <cell r="G415">
            <v>0</v>
          </cell>
          <cell r="H415">
            <v>277558.03000000003</v>
          </cell>
          <cell r="I415" t="str">
            <v>D</v>
          </cell>
        </row>
        <row r="416">
          <cell r="A416" t="str">
            <v>31.20.45.01</v>
          </cell>
          <cell r="B416" t="str">
            <v>-</v>
          </cell>
          <cell r="C416" t="str">
            <v>Pis Venda C.Grup MI- Minerios</v>
          </cell>
          <cell r="D416">
            <v>240261.37</v>
          </cell>
          <cell r="E416" t="str">
            <v>D</v>
          </cell>
          <cell r="F416">
            <v>32860.410000000003</v>
          </cell>
          <cell r="G416">
            <v>0</v>
          </cell>
          <cell r="H416">
            <v>273121.78000000003</v>
          </cell>
          <cell r="I416" t="str">
            <v>D</v>
          </cell>
        </row>
        <row r="417">
          <cell r="A417" t="str">
            <v>31.20.45.02</v>
          </cell>
          <cell r="B417" t="str">
            <v>-</v>
          </cell>
          <cell r="C417" t="str">
            <v>Pis Venda C.Grup MI- Liga Mangan</v>
          </cell>
          <cell r="D417">
            <v>3753.75</v>
          </cell>
          <cell r="E417" t="str">
            <v>D</v>
          </cell>
          <cell r="F417">
            <v>682.5</v>
          </cell>
          <cell r="G417">
            <v>0</v>
          </cell>
          <cell r="H417">
            <v>4436.25</v>
          </cell>
          <cell r="I417" t="str">
            <v>D</v>
          </cell>
        </row>
        <row r="418">
          <cell r="A418" t="str">
            <v>31.20.49.00</v>
          </cell>
          <cell r="B418" t="str">
            <v>-</v>
          </cell>
          <cell r="C418" t="str">
            <v>Cofins S/Vendas - Merc Interno</v>
          </cell>
          <cell r="D418">
            <v>1608871.57</v>
          </cell>
          <cell r="E418" t="str">
            <v>D</v>
          </cell>
          <cell r="F418">
            <v>373627.53</v>
          </cell>
          <cell r="G418">
            <v>0</v>
          </cell>
          <cell r="H418">
            <v>1982499.1</v>
          </cell>
          <cell r="I418" t="str">
            <v>D</v>
          </cell>
        </row>
        <row r="420">
          <cell r="A420" t="str">
            <v>-----------</v>
          </cell>
          <cell r="B420" t="str">
            <v>--</v>
          </cell>
          <cell r="C420" t="str">
            <v>-------------------------------------------------------------------</v>
          </cell>
          <cell r="D420" t="str">
            <v>-------------------</v>
          </cell>
          <cell r="E420" t="str">
            <v>-</v>
          </cell>
          <cell r="F420" t="str">
            <v>-------------------</v>
          </cell>
          <cell r="G420" t="e">
            <v>#NAME?</v>
          </cell>
          <cell r="H420" t="str">
            <v>07AB - 1.00.01.068</v>
          </cell>
        </row>
        <row r="421">
          <cell r="A421" t="str">
            <v>_x000C_----------</v>
          </cell>
          <cell r="B421" t="str">
            <v>--</v>
          </cell>
          <cell r="C421" t="str">
            <v>-------------------------------------------------------------------</v>
          </cell>
          <cell r="D421" t="str">
            <v>-------------------</v>
          </cell>
          <cell r="E421" t="str">
            <v>-</v>
          </cell>
          <cell r="F421" t="str">
            <v>-------------------</v>
          </cell>
          <cell r="G421" t="str">
            <v>-------------------</v>
          </cell>
          <cell r="H421" t="str">
            <v>------ Página:</v>
          </cell>
          <cell r="J421">
            <v>6</v>
          </cell>
        </row>
        <row r="422">
          <cell r="A422" t="str">
            <v>Urucum Mine</v>
          </cell>
          <cell r="B422" t="str">
            <v>ra</v>
          </cell>
          <cell r="C422" t="str">
            <v>ção S.A</v>
          </cell>
          <cell r="H422" t="str">
            <v>Balancete</v>
          </cell>
        </row>
        <row r="423">
          <cell r="A423" t="str">
            <v>Período: 01</v>
          </cell>
          <cell r="B423" t="str">
            <v>/0</v>
          </cell>
          <cell r="C423" t="str">
            <v>7/2008 A 31/07/2008 -----------------------------------------------</v>
          </cell>
          <cell r="D423" t="str">
            <v>-------------------</v>
          </cell>
          <cell r="E423" t="str">
            <v>-</v>
          </cell>
          <cell r="F423" t="str">
            <v>-------------------</v>
          </cell>
          <cell r="G423" t="str">
            <v>-------------------</v>
          </cell>
          <cell r="H423" t="str">
            <v>05/08/2008 - 09:3</v>
          </cell>
          <cell r="I423">
            <v>4</v>
          </cell>
        </row>
        <row r="425">
          <cell r="A425" t="str">
            <v>Título</v>
          </cell>
          <cell r="D425" t="str">
            <v>Saldo Inicial</v>
          </cell>
          <cell r="F425" t="str">
            <v>Débito</v>
          </cell>
          <cell r="G425" t="str">
            <v>Crédito</v>
          </cell>
          <cell r="H425" t="str">
            <v>Saldo Final</v>
          </cell>
        </row>
        <row r="426">
          <cell r="A426" t="str">
            <v>-----------</v>
          </cell>
          <cell r="B426" t="str">
            <v>--</v>
          </cell>
          <cell r="C426" t="str">
            <v>-------------------------------------------------------------------</v>
          </cell>
          <cell r="D426" t="str">
            <v>-----------------</v>
          </cell>
          <cell r="F426" t="str">
            <v>------------------</v>
          </cell>
          <cell r="G426" t="str">
            <v>------------------</v>
          </cell>
          <cell r="H426" t="str">
            <v>-----------------</v>
          </cell>
        </row>
        <row r="427">
          <cell r="A427" t="str">
            <v>31.20.49.01</v>
          </cell>
          <cell r="B427" t="str">
            <v>-</v>
          </cell>
          <cell r="C427" t="str">
            <v>Cofins s/Vendas MI-Minerios</v>
          </cell>
          <cell r="D427">
            <v>1608871.57</v>
          </cell>
          <cell r="E427" t="str">
            <v>D</v>
          </cell>
          <cell r="F427">
            <v>373627.53</v>
          </cell>
          <cell r="G427">
            <v>0</v>
          </cell>
          <cell r="H427">
            <v>1982499.1</v>
          </cell>
          <cell r="I427" t="str">
            <v>D</v>
          </cell>
        </row>
        <row r="428">
          <cell r="A428" t="str">
            <v>31.20.57.00</v>
          </cell>
          <cell r="B428" t="str">
            <v>-</v>
          </cell>
          <cell r="C428" t="str">
            <v>Cofins Venda Cias do Grupo- M.I.</v>
          </cell>
          <cell r="D428">
            <v>1123968.1499999999</v>
          </cell>
          <cell r="E428" t="str">
            <v>D</v>
          </cell>
          <cell r="F428">
            <v>154502.53</v>
          </cell>
          <cell r="G428">
            <v>0</v>
          </cell>
          <cell r="H428">
            <v>1278470.68</v>
          </cell>
          <cell r="I428" t="str">
            <v>D</v>
          </cell>
        </row>
        <row r="429">
          <cell r="A429" t="str">
            <v>31.20.57.01</v>
          </cell>
          <cell r="B429" t="str">
            <v>-</v>
          </cell>
          <cell r="C429" t="str">
            <v>Cofins C.Grupo MI- Minerios</v>
          </cell>
          <cell r="D429">
            <v>1106678.1299999999</v>
          </cell>
          <cell r="E429" t="str">
            <v>D</v>
          </cell>
          <cell r="F429">
            <v>151358.89000000001</v>
          </cell>
          <cell r="G429">
            <v>0</v>
          </cell>
          <cell r="H429">
            <v>1258037.02</v>
          </cell>
          <cell r="I429" t="str">
            <v>D</v>
          </cell>
        </row>
        <row r="430">
          <cell r="A430" t="str">
            <v>31.20.57.02</v>
          </cell>
          <cell r="B430" t="str">
            <v>-</v>
          </cell>
          <cell r="C430" t="str">
            <v>Cofins C.Grupo MI- Liga Manganes</v>
          </cell>
          <cell r="D430">
            <v>17290.02</v>
          </cell>
          <cell r="E430" t="str">
            <v>D</v>
          </cell>
          <cell r="F430">
            <v>3143.64</v>
          </cell>
          <cell r="G430">
            <v>0</v>
          </cell>
          <cell r="H430">
            <v>20433.66</v>
          </cell>
          <cell r="I430" t="str">
            <v>D</v>
          </cell>
        </row>
        <row r="431">
          <cell r="A431" t="str">
            <v>36.00.00.00</v>
          </cell>
          <cell r="B431" t="str">
            <v>-</v>
          </cell>
          <cell r="C431" t="str">
            <v>Custo Operacional de Vendas</v>
          </cell>
          <cell r="D431">
            <v>48664298.710000001</v>
          </cell>
          <cell r="E431" t="str">
            <v>D</v>
          </cell>
          <cell r="F431">
            <v>11201752.98</v>
          </cell>
          <cell r="G431">
            <v>1190224.56</v>
          </cell>
          <cell r="H431">
            <v>58675827.130000003</v>
          </cell>
          <cell r="I431" t="str">
            <v>D</v>
          </cell>
        </row>
        <row r="432">
          <cell r="A432" t="str">
            <v>36.01.00.00</v>
          </cell>
          <cell r="B432" t="str">
            <v>-</v>
          </cell>
          <cell r="C432" t="str">
            <v>Custo Oper. de Vendas - Merc Int</v>
          </cell>
          <cell r="D432">
            <v>7255531.4100000001</v>
          </cell>
          <cell r="E432" t="str">
            <v>D</v>
          </cell>
          <cell r="F432">
            <v>1056159.3400000001</v>
          </cell>
          <cell r="G432">
            <v>22850</v>
          </cell>
          <cell r="H432">
            <v>8288840.75</v>
          </cell>
          <cell r="I432" t="str">
            <v>D</v>
          </cell>
        </row>
        <row r="433">
          <cell r="A433" t="str">
            <v>36.01.01.00</v>
          </cell>
          <cell r="B433" t="str">
            <v>-</v>
          </cell>
          <cell r="C433" t="str">
            <v>Custo Oper. de Vendas - Merc.Int</v>
          </cell>
          <cell r="D433">
            <v>2466834.0499999998</v>
          </cell>
          <cell r="E433" t="str">
            <v>D</v>
          </cell>
          <cell r="F433">
            <v>537561.36</v>
          </cell>
          <cell r="G433">
            <v>22850</v>
          </cell>
          <cell r="H433">
            <v>2981545.41</v>
          </cell>
          <cell r="I433" t="str">
            <v>D</v>
          </cell>
        </row>
        <row r="434">
          <cell r="A434" t="str">
            <v>36.01.01.01</v>
          </cell>
          <cell r="B434" t="str">
            <v>-</v>
          </cell>
          <cell r="C434" t="str">
            <v>Custo Op.Vendas MI-Minerios</v>
          </cell>
          <cell r="D434">
            <v>3170040.37</v>
          </cell>
          <cell r="E434" t="str">
            <v>D</v>
          </cell>
          <cell r="F434">
            <v>526614.35</v>
          </cell>
          <cell r="G434">
            <v>0</v>
          </cell>
          <cell r="H434">
            <v>3696654.72</v>
          </cell>
          <cell r="I434" t="str">
            <v>D</v>
          </cell>
        </row>
        <row r="435">
          <cell r="A435" t="str">
            <v>36.01.01.07</v>
          </cell>
          <cell r="B435" t="str">
            <v>-</v>
          </cell>
          <cell r="C435" t="str">
            <v>Custo Op.Vendas MI-Outros</v>
          </cell>
          <cell r="D435">
            <v>0</v>
          </cell>
          <cell r="F435">
            <v>0</v>
          </cell>
          <cell r="G435">
            <v>22850</v>
          </cell>
          <cell r="H435">
            <v>22850</v>
          </cell>
          <cell r="I435" t="str">
            <v>C</v>
          </cell>
        </row>
        <row r="436">
          <cell r="A436" t="str">
            <v>36.01.01.83</v>
          </cell>
          <cell r="B436" t="str">
            <v>-</v>
          </cell>
          <cell r="C436" t="str">
            <v>Custo Complementar - Materiais</v>
          </cell>
          <cell r="D436">
            <v>129872.26</v>
          </cell>
          <cell r="E436" t="str">
            <v>D</v>
          </cell>
          <cell r="F436">
            <v>5550.49</v>
          </cell>
          <cell r="G436">
            <v>0</v>
          </cell>
          <cell r="H436">
            <v>135422.75</v>
          </cell>
          <cell r="I436" t="str">
            <v>D</v>
          </cell>
        </row>
        <row r="437">
          <cell r="A437" t="str">
            <v>36.01.01.84</v>
          </cell>
          <cell r="B437" t="str">
            <v>-</v>
          </cell>
          <cell r="C437" t="str">
            <v>Custo Complementar - Energia Elétrica</v>
          </cell>
          <cell r="D437">
            <v>5923.03</v>
          </cell>
          <cell r="E437" t="str">
            <v>C</v>
          </cell>
          <cell r="F437">
            <v>5396.52</v>
          </cell>
          <cell r="G437">
            <v>0</v>
          </cell>
          <cell r="H437">
            <v>526.51</v>
          </cell>
          <cell r="I437" t="str">
            <v>C</v>
          </cell>
        </row>
        <row r="438">
          <cell r="A438" t="str">
            <v>36.01.01.87</v>
          </cell>
          <cell r="B438" t="str">
            <v>-</v>
          </cell>
          <cell r="C438" t="str">
            <v>Custo Complementar - Serviço Contratado</v>
          </cell>
          <cell r="D438">
            <v>171844.45</v>
          </cell>
          <cell r="E438" t="str">
            <v>D</v>
          </cell>
          <cell r="F438">
            <v>0</v>
          </cell>
          <cell r="G438">
            <v>0</v>
          </cell>
          <cell r="H438">
            <v>171844.45</v>
          </cell>
          <cell r="I438" t="str">
            <v>D</v>
          </cell>
        </row>
        <row r="439">
          <cell r="A439" t="str">
            <v>36.01.01.97</v>
          </cell>
          <cell r="B439" t="str">
            <v>-</v>
          </cell>
          <cell r="C439" t="str">
            <v>Custo Complementar</v>
          </cell>
          <cell r="D439">
            <v>999000</v>
          </cell>
          <cell r="E439" t="str">
            <v>C</v>
          </cell>
          <cell r="F439">
            <v>0</v>
          </cell>
          <cell r="G439">
            <v>0</v>
          </cell>
          <cell r="H439">
            <v>999000</v>
          </cell>
          <cell r="I439" t="str">
            <v>C</v>
          </cell>
        </row>
        <row r="440">
          <cell r="A440" t="str">
            <v>36.01.20.00</v>
          </cell>
          <cell r="B440" t="str">
            <v>-</v>
          </cell>
          <cell r="C440" t="str">
            <v>Custo Op.Vendas C.Grupo-Merc Int</v>
          </cell>
          <cell r="D440">
            <v>4274394.33</v>
          </cell>
          <cell r="E440" t="str">
            <v>D</v>
          </cell>
          <cell r="F440">
            <v>518597.98</v>
          </cell>
          <cell r="G440">
            <v>0</v>
          </cell>
          <cell r="H440">
            <v>4792992.3099999996</v>
          </cell>
          <cell r="I440" t="str">
            <v>D</v>
          </cell>
        </row>
        <row r="441">
          <cell r="A441" t="str">
            <v>36.01.20.01</v>
          </cell>
          <cell r="B441" t="str">
            <v>-</v>
          </cell>
          <cell r="C441" t="str">
            <v>Custo Op.C.Grup MI-Minerios</v>
          </cell>
          <cell r="D441">
            <v>3864455.48</v>
          </cell>
          <cell r="E441" t="str">
            <v>D</v>
          </cell>
          <cell r="F441">
            <v>436574.38</v>
          </cell>
          <cell r="G441">
            <v>0</v>
          </cell>
          <cell r="H441">
            <v>4301029.8600000003</v>
          </cell>
          <cell r="I441" t="str">
            <v>D</v>
          </cell>
        </row>
        <row r="442">
          <cell r="A442" t="str">
            <v>36.01.20.02</v>
          </cell>
          <cell r="B442" t="str">
            <v>-</v>
          </cell>
          <cell r="C442" t="str">
            <v>Custo Op.C.Grup MI-Ligas Mangan</v>
          </cell>
          <cell r="D442">
            <v>409938.85</v>
          </cell>
          <cell r="E442" t="str">
            <v>D</v>
          </cell>
          <cell r="F442">
            <v>82023.600000000006</v>
          </cell>
          <cell r="G442">
            <v>0</v>
          </cell>
          <cell r="H442">
            <v>491962.45</v>
          </cell>
          <cell r="I442" t="str">
            <v>D</v>
          </cell>
        </row>
        <row r="443">
          <cell r="A443" t="str">
            <v>36.01.92.00</v>
          </cell>
          <cell r="B443" t="str">
            <v>-</v>
          </cell>
          <cell r="C443" t="str">
            <v>Prov.Desvaloriz Estoque-Semi Acabado</v>
          </cell>
          <cell r="D443">
            <v>365124.46</v>
          </cell>
          <cell r="E443" t="str">
            <v>D</v>
          </cell>
          <cell r="F443">
            <v>0</v>
          </cell>
          <cell r="G443">
            <v>0</v>
          </cell>
          <cell r="H443">
            <v>365124.46</v>
          </cell>
          <cell r="I443" t="str">
            <v>D</v>
          </cell>
        </row>
        <row r="444">
          <cell r="A444" t="str">
            <v>36.01.92.01</v>
          </cell>
          <cell r="B444" t="str">
            <v>-</v>
          </cell>
          <cell r="C444" t="str">
            <v>Prov.Desvalor.Estoq-Minerio Semi-Acab</v>
          </cell>
          <cell r="D444">
            <v>379006.55</v>
          </cell>
          <cell r="E444" t="str">
            <v>D</v>
          </cell>
          <cell r="F444">
            <v>0</v>
          </cell>
          <cell r="G444">
            <v>0</v>
          </cell>
          <cell r="H444">
            <v>379006.55</v>
          </cell>
          <cell r="I444" t="str">
            <v>D</v>
          </cell>
        </row>
        <row r="445">
          <cell r="A445" t="str">
            <v>36.01.92.02</v>
          </cell>
          <cell r="B445" t="str">
            <v>-</v>
          </cell>
          <cell r="C445" t="str">
            <v>Prov.Desvalor.Estoq-Ligas Mang Semi-Acab</v>
          </cell>
          <cell r="D445">
            <v>13882.09</v>
          </cell>
          <cell r="E445" t="str">
            <v>C</v>
          </cell>
          <cell r="F445">
            <v>0</v>
          </cell>
          <cell r="G445">
            <v>0</v>
          </cell>
          <cell r="H445">
            <v>13882.09</v>
          </cell>
          <cell r="I445" t="str">
            <v>C</v>
          </cell>
        </row>
        <row r="446">
          <cell r="A446" t="str">
            <v>36.01.93.00</v>
          </cell>
          <cell r="B446" t="str">
            <v>-</v>
          </cell>
          <cell r="C446" t="str">
            <v>Prov.Desvaloriz Estoque-Prod Acabado</v>
          </cell>
          <cell r="D446">
            <v>28737.759999999998</v>
          </cell>
          <cell r="E446" t="str">
            <v>C</v>
          </cell>
          <cell r="F446">
            <v>0</v>
          </cell>
          <cell r="G446">
            <v>0</v>
          </cell>
          <cell r="H446">
            <v>28737.759999999998</v>
          </cell>
          <cell r="I446" t="str">
            <v>C</v>
          </cell>
        </row>
        <row r="447">
          <cell r="A447" t="str">
            <v>36.01.93.02</v>
          </cell>
          <cell r="B447" t="str">
            <v>-</v>
          </cell>
          <cell r="C447" t="str">
            <v>Prov.Desvalor.Estoq-Ligas Mang Acabad</v>
          </cell>
          <cell r="D447">
            <v>28737.759999999998</v>
          </cell>
          <cell r="E447" t="str">
            <v>C</v>
          </cell>
          <cell r="F447">
            <v>0</v>
          </cell>
          <cell r="G447">
            <v>0</v>
          </cell>
          <cell r="H447">
            <v>28737.759999999998</v>
          </cell>
          <cell r="I447" t="str">
            <v>C</v>
          </cell>
        </row>
        <row r="448">
          <cell r="A448" t="str">
            <v>36.01.94.00</v>
          </cell>
          <cell r="B448" t="str">
            <v>-</v>
          </cell>
          <cell r="C448" t="str">
            <v>Prov.Estoque s/ Movim-Almoxarifado</v>
          </cell>
          <cell r="D448">
            <v>177916.33</v>
          </cell>
          <cell r="E448" t="str">
            <v>D</v>
          </cell>
          <cell r="F448">
            <v>0</v>
          </cell>
          <cell r="G448">
            <v>0</v>
          </cell>
          <cell r="H448">
            <v>177916.33</v>
          </cell>
          <cell r="I448" t="str">
            <v>D</v>
          </cell>
        </row>
        <row r="449">
          <cell r="A449" t="str">
            <v>36.01.94.01</v>
          </cell>
          <cell r="B449" t="str">
            <v>-</v>
          </cell>
          <cell r="C449" t="str">
            <v>Prov.Estoque s/ Movim-Almoxarifado</v>
          </cell>
          <cell r="D449">
            <v>177916.33</v>
          </cell>
          <cell r="E449" t="str">
            <v>D</v>
          </cell>
          <cell r="F449">
            <v>0</v>
          </cell>
          <cell r="G449">
            <v>0</v>
          </cell>
          <cell r="H449">
            <v>177916.33</v>
          </cell>
          <cell r="I449" t="str">
            <v>D</v>
          </cell>
        </row>
        <row r="450">
          <cell r="A450" t="str">
            <v>36.05.00.00</v>
          </cell>
          <cell r="B450" t="str">
            <v>-</v>
          </cell>
          <cell r="C450" t="str">
            <v>Custos Oper.de Vendas Grupo Cvrd</v>
          </cell>
          <cell r="D450">
            <v>17396262.449999999</v>
          </cell>
          <cell r="E450" t="str">
            <v>D</v>
          </cell>
          <cell r="F450">
            <v>6299757.3799999999</v>
          </cell>
          <cell r="G450">
            <v>0</v>
          </cell>
          <cell r="H450">
            <v>23696019.829999998</v>
          </cell>
          <cell r="I450" t="str">
            <v>D</v>
          </cell>
        </row>
        <row r="451">
          <cell r="A451" t="str">
            <v>36.05.71.00</v>
          </cell>
          <cell r="B451" t="str">
            <v>-</v>
          </cell>
          <cell r="C451" t="str">
            <v>Custos Op.Venda Grp Cvrd-CVRDI</v>
          </cell>
          <cell r="D451">
            <v>17396262.449999999</v>
          </cell>
          <cell r="E451" t="str">
            <v>D</v>
          </cell>
          <cell r="F451">
            <v>6299757.3799999999</v>
          </cell>
          <cell r="G451">
            <v>0</v>
          </cell>
          <cell r="H451">
            <v>23696019.829999998</v>
          </cell>
          <cell r="I451" t="str">
            <v>D</v>
          </cell>
        </row>
        <row r="452">
          <cell r="A452" t="str">
            <v>36.05.71.01</v>
          </cell>
          <cell r="B452" t="str">
            <v>-</v>
          </cell>
          <cell r="C452" t="str">
            <v>Custos Op.Venda Cvrd-CVRDI Minerios</v>
          </cell>
          <cell r="D452">
            <v>17396262.449999999</v>
          </cell>
          <cell r="E452" t="str">
            <v>D</v>
          </cell>
          <cell r="F452">
            <v>6299757.3799999999</v>
          </cell>
          <cell r="G452">
            <v>0</v>
          </cell>
          <cell r="H452">
            <v>23696019.829999998</v>
          </cell>
          <cell r="I452" t="str">
            <v>D</v>
          </cell>
        </row>
        <row r="453">
          <cell r="A453" t="str">
            <v>36.10.00.00</v>
          </cell>
          <cell r="B453" t="str">
            <v>-</v>
          </cell>
          <cell r="C453" t="str">
            <v>Custo Operac. de Vendas Merc Ext</v>
          </cell>
          <cell r="D453">
            <v>24012504.850000001</v>
          </cell>
          <cell r="E453" t="str">
            <v>D</v>
          </cell>
          <cell r="F453">
            <v>3845836.26</v>
          </cell>
          <cell r="G453">
            <v>1167374.56</v>
          </cell>
          <cell r="H453">
            <v>26690966.550000001</v>
          </cell>
          <cell r="I453" t="str">
            <v>D</v>
          </cell>
        </row>
        <row r="454">
          <cell r="A454" t="str">
            <v>36.10.01.00</v>
          </cell>
          <cell r="B454" t="str">
            <v>-</v>
          </cell>
          <cell r="C454" t="str">
            <v>Custo Operac de Vendas-Merc Ext</v>
          </cell>
          <cell r="D454">
            <v>24012504.850000001</v>
          </cell>
          <cell r="E454" t="str">
            <v>D</v>
          </cell>
          <cell r="F454">
            <v>3845836.26</v>
          </cell>
          <cell r="G454">
            <v>1167374.56</v>
          </cell>
          <cell r="H454">
            <v>26690966.550000001</v>
          </cell>
          <cell r="I454" t="str">
            <v>D</v>
          </cell>
        </row>
        <row r="455">
          <cell r="A455" t="str">
            <v>36.10.01.01</v>
          </cell>
          <cell r="B455" t="str">
            <v>-</v>
          </cell>
          <cell r="C455" t="str">
            <v>Custo Op.Vendas ME-Minerios</v>
          </cell>
          <cell r="D455">
            <v>823984.36</v>
          </cell>
          <cell r="E455" t="str">
            <v>D</v>
          </cell>
          <cell r="F455">
            <v>1279036.22</v>
          </cell>
          <cell r="G455">
            <v>1167374.56</v>
          </cell>
          <cell r="H455">
            <v>935646.02</v>
          </cell>
          <cell r="I455" t="str">
            <v>D</v>
          </cell>
        </row>
        <row r="456">
          <cell r="A456" t="str">
            <v>36.10.01.02</v>
          </cell>
          <cell r="B456" t="str">
            <v>-</v>
          </cell>
          <cell r="C456" t="str">
            <v>Custo Op.Vendas ME-Liga Manganes</v>
          </cell>
          <cell r="D456">
            <v>23188520.489999998</v>
          </cell>
          <cell r="E456" t="str">
            <v>D</v>
          </cell>
          <cell r="F456">
            <v>2566800.04</v>
          </cell>
          <cell r="G456">
            <v>0</v>
          </cell>
          <cell r="H456">
            <v>25755320.530000001</v>
          </cell>
          <cell r="I456" t="str">
            <v>D</v>
          </cell>
        </row>
        <row r="457">
          <cell r="A457" t="str">
            <v>38.00.00.00</v>
          </cell>
          <cell r="B457" t="str">
            <v>-</v>
          </cell>
          <cell r="C457" t="str">
            <v>Resultado Mensal</v>
          </cell>
          <cell r="D457">
            <v>74618367.890000001</v>
          </cell>
          <cell r="E457" t="str">
            <v>D</v>
          </cell>
          <cell r="F457">
            <v>0</v>
          </cell>
          <cell r="G457">
            <v>0</v>
          </cell>
          <cell r="H457">
            <v>74618367.890000001</v>
          </cell>
          <cell r="I457" t="str">
            <v>D</v>
          </cell>
        </row>
        <row r="458">
          <cell r="A458" t="str">
            <v>38.01.00.00</v>
          </cell>
          <cell r="B458" t="str">
            <v>-</v>
          </cell>
          <cell r="C458" t="str">
            <v>Resultado Mensal</v>
          </cell>
          <cell r="D458">
            <v>74618367.890000001</v>
          </cell>
          <cell r="E458" t="str">
            <v>D</v>
          </cell>
          <cell r="F458">
            <v>0</v>
          </cell>
          <cell r="G458">
            <v>0</v>
          </cell>
          <cell r="H458">
            <v>74618367.890000001</v>
          </cell>
          <cell r="I458" t="str">
            <v>D</v>
          </cell>
        </row>
        <row r="459">
          <cell r="A459" t="str">
            <v>38.01.01.00</v>
          </cell>
          <cell r="B459" t="str">
            <v>-</v>
          </cell>
          <cell r="C459" t="str">
            <v>Resultado Mensal</v>
          </cell>
          <cell r="D459">
            <v>74618367.890000001</v>
          </cell>
          <cell r="E459" t="str">
            <v>D</v>
          </cell>
          <cell r="F459">
            <v>0</v>
          </cell>
          <cell r="G459">
            <v>0</v>
          </cell>
          <cell r="H459">
            <v>74618367.890000001</v>
          </cell>
          <cell r="I459" t="str">
            <v>D</v>
          </cell>
        </row>
        <row r="460">
          <cell r="A460" t="str">
            <v>38.01.01.01</v>
          </cell>
          <cell r="B460" t="str">
            <v>-</v>
          </cell>
          <cell r="C460" t="str">
            <v>Resultado Mensal</v>
          </cell>
          <cell r="D460">
            <v>74618367.890000001</v>
          </cell>
          <cell r="E460" t="str">
            <v>D</v>
          </cell>
          <cell r="F460">
            <v>0</v>
          </cell>
          <cell r="G460">
            <v>0</v>
          </cell>
          <cell r="H460">
            <v>74618367.890000001</v>
          </cell>
          <cell r="I460" t="str">
            <v>D</v>
          </cell>
        </row>
        <row r="461">
          <cell r="A461" t="str">
            <v>40.00.00.00</v>
          </cell>
          <cell r="B461" t="str">
            <v>-</v>
          </cell>
          <cell r="C461" t="str">
            <v>Despesas Operacionais</v>
          </cell>
          <cell r="D461">
            <v>0</v>
          </cell>
          <cell r="F461">
            <v>8562716.7300000004</v>
          </cell>
          <cell r="G461">
            <v>2439395.91</v>
          </cell>
          <cell r="H461">
            <v>6123320.8200000003</v>
          </cell>
          <cell r="I461" t="str">
            <v>D</v>
          </cell>
        </row>
        <row r="462">
          <cell r="A462" t="str">
            <v>41.00.00.00</v>
          </cell>
          <cell r="B462" t="str">
            <v>-</v>
          </cell>
          <cell r="C462" t="str">
            <v>Despesas Operacionais</v>
          </cell>
          <cell r="D462">
            <v>22988117.530000001</v>
          </cell>
          <cell r="E462" t="str">
            <v>D</v>
          </cell>
          <cell r="F462">
            <v>8497628.9299999997</v>
          </cell>
          <cell r="G462">
            <v>1968487.53</v>
          </cell>
          <cell r="H462">
            <v>29517258.93</v>
          </cell>
          <cell r="I462" t="str">
            <v>D</v>
          </cell>
        </row>
        <row r="463">
          <cell r="A463" t="str">
            <v>41.10.00.00</v>
          </cell>
          <cell r="B463" t="str">
            <v>-</v>
          </cell>
          <cell r="C463" t="str">
            <v>Pessoal</v>
          </cell>
          <cell r="D463">
            <v>56902.43</v>
          </cell>
          <cell r="E463" t="str">
            <v>D</v>
          </cell>
          <cell r="F463">
            <v>10583.59</v>
          </cell>
          <cell r="G463">
            <v>3306.17</v>
          </cell>
          <cell r="H463">
            <v>64179.85</v>
          </cell>
          <cell r="I463" t="str">
            <v>D</v>
          </cell>
        </row>
        <row r="464">
          <cell r="A464" t="str">
            <v>41.10.01.00</v>
          </cell>
          <cell r="B464" t="str">
            <v>-</v>
          </cell>
          <cell r="C464" t="str">
            <v>Salarios</v>
          </cell>
          <cell r="D464">
            <v>30247.06</v>
          </cell>
          <cell r="E464" t="str">
            <v>D</v>
          </cell>
          <cell r="F464">
            <v>3959.17</v>
          </cell>
          <cell r="G464">
            <v>0</v>
          </cell>
          <cell r="H464">
            <v>34206.230000000003</v>
          </cell>
          <cell r="I464" t="str">
            <v>D</v>
          </cell>
        </row>
        <row r="465">
          <cell r="A465" t="str">
            <v>41.10.01.01</v>
          </cell>
          <cell r="B465" t="str">
            <v>-</v>
          </cell>
          <cell r="C465" t="str">
            <v>Salarios</v>
          </cell>
          <cell r="D465">
            <v>30247.06</v>
          </cell>
          <cell r="E465" t="str">
            <v>D</v>
          </cell>
          <cell r="F465">
            <v>3959.17</v>
          </cell>
          <cell r="G465">
            <v>0</v>
          </cell>
          <cell r="H465">
            <v>34206.230000000003</v>
          </cell>
          <cell r="I465" t="str">
            <v>D</v>
          </cell>
        </row>
        <row r="466">
          <cell r="A466" t="str">
            <v>41.10.04.00</v>
          </cell>
          <cell r="B466" t="str">
            <v>-</v>
          </cell>
          <cell r="C466" t="str">
            <v>Serv. Extraordinario/Adicionais</v>
          </cell>
          <cell r="D466">
            <v>624.16999999999996</v>
          </cell>
          <cell r="E466" t="str">
            <v>D</v>
          </cell>
          <cell r="F466">
            <v>0</v>
          </cell>
          <cell r="G466">
            <v>0</v>
          </cell>
          <cell r="H466">
            <v>624.16999999999996</v>
          </cell>
          <cell r="I466" t="str">
            <v>D</v>
          </cell>
        </row>
        <row r="467">
          <cell r="A467" t="str">
            <v>41.10.04.01</v>
          </cell>
          <cell r="B467" t="str">
            <v>-</v>
          </cell>
          <cell r="C467" t="str">
            <v>Horas Extras Dias Uteis</v>
          </cell>
          <cell r="D467">
            <v>624.16999999999996</v>
          </cell>
          <cell r="E467" t="str">
            <v>D</v>
          </cell>
          <cell r="F467">
            <v>0</v>
          </cell>
          <cell r="G467">
            <v>0</v>
          </cell>
          <cell r="H467">
            <v>624.16999999999996</v>
          </cell>
          <cell r="I467" t="str">
            <v>D</v>
          </cell>
        </row>
        <row r="468">
          <cell r="A468" t="str">
            <v>41.10.06.00</v>
          </cell>
          <cell r="B468" t="str">
            <v>-</v>
          </cell>
          <cell r="C468" t="str">
            <v>Adicionais por Acordo</v>
          </cell>
          <cell r="D468">
            <v>18.920000000000002</v>
          </cell>
          <cell r="E468" t="str">
            <v>D</v>
          </cell>
          <cell r="F468">
            <v>0</v>
          </cell>
          <cell r="G468">
            <v>0</v>
          </cell>
          <cell r="H468">
            <v>18.920000000000002</v>
          </cell>
          <cell r="I468" t="str">
            <v>D</v>
          </cell>
        </row>
        <row r="469">
          <cell r="A469" t="str">
            <v>41.10.06.01</v>
          </cell>
          <cell r="B469" t="str">
            <v>-</v>
          </cell>
          <cell r="C469" t="str">
            <v>Adicionais de Turno</v>
          </cell>
          <cell r="D469">
            <v>18.920000000000002</v>
          </cell>
          <cell r="E469" t="str">
            <v>D</v>
          </cell>
          <cell r="F469">
            <v>0</v>
          </cell>
          <cell r="G469">
            <v>0</v>
          </cell>
          <cell r="H469">
            <v>18.920000000000002</v>
          </cell>
          <cell r="I469" t="str">
            <v>D</v>
          </cell>
        </row>
        <row r="470">
          <cell r="A470" t="str">
            <v>41.10.25.00</v>
          </cell>
          <cell r="B470" t="str">
            <v>-</v>
          </cell>
          <cell r="C470" t="str">
            <v>Beneficios Legais</v>
          </cell>
          <cell r="D470">
            <v>7437.04</v>
          </cell>
          <cell r="E470" t="str">
            <v>D</v>
          </cell>
          <cell r="F470">
            <v>3433.37</v>
          </cell>
          <cell r="G470">
            <v>2342.86</v>
          </cell>
          <cell r="H470">
            <v>8527.5499999999993</v>
          </cell>
          <cell r="I470" t="str">
            <v>D</v>
          </cell>
        </row>
        <row r="471">
          <cell r="A471" t="str">
            <v>41.10.25.01</v>
          </cell>
          <cell r="B471" t="str">
            <v>-</v>
          </cell>
          <cell r="C471" t="str">
            <v>Ferias</v>
          </cell>
          <cell r="D471">
            <v>4344.34</v>
          </cell>
          <cell r="E471" t="str">
            <v>D</v>
          </cell>
          <cell r="F471">
            <v>2966.01</v>
          </cell>
          <cell r="G471">
            <v>2342.86</v>
          </cell>
          <cell r="H471">
            <v>4967.49</v>
          </cell>
          <cell r="I471" t="str">
            <v>D</v>
          </cell>
        </row>
        <row r="472">
          <cell r="A472" t="str">
            <v>41.10.25.03</v>
          </cell>
          <cell r="B472" t="str">
            <v>-</v>
          </cell>
          <cell r="C472" t="str">
            <v>13 Salario</v>
          </cell>
          <cell r="D472">
            <v>2964.09</v>
          </cell>
          <cell r="E472" t="str">
            <v>D</v>
          </cell>
          <cell r="F472">
            <v>467.36</v>
          </cell>
          <cell r="G472">
            <v>0</v>
          </cell>
          <cell r="H472">
            <v>3431.45</v>
          </cell>
          <cell r="I472" t="str">
            <v>D</v>
          </cell>
        </row>
        <row r="473">
          <cell r="A473" t="str">
            <v>41.10.25.05</v>
          </cell>
          <cell r="B473" t="str">
            <v>-</v>
          </cell>
          <cell r="C473" t="str">
            <v>Outros Beneficios Legais</v>
          </cell>
          <cell r="D473">
            <v>128.61000000000001</v>
          </cell>
          <cell r="E473" t="str">
            <v>D</v>
          </cell>
          <cell r="F473">
            <v>0</v>
          </cell>
          <cell r="G473">
            <v>0</v>
          </cell>
          <cell r="H473">
            <v>128.61000000000001</v>
          </cell>
          <cell r="I473" t="str">
            <v>D</v>
          </cell>
        </row>
        <row r="474">
          <cell r="A474" t="str">
            <v>41.10.30.00</v>
          </cell>
          <cell r="B474" t="str">
            <v>-</v>
          </cell>
          <cell r="C474" t="str">
            <v>Beneficio Empresa</v>
          </cell>
          <cell r="D474">
            <v>537.16</v>
          </cell>
          <cell r="E474" t="str">
            <v>C</v>
          </cell>
          <cell r="F474">
            <v>0</v>
          </cell>
          <cell r="G474">
            <v>76.650000000000006</v>
          </cell>
          <cell r="H474">
            <v>613.80999999999995</v>
          </cell>
          <cell r="I474" t="str">
            <v>C</v>
          </cell>
        </row>
        <row r="475">
          <cell r="A475" t="str">
            <v>41.10.30.01</v>
          </cell>
          <cell r="B475" t="str">
            <v>-</v>
          </cell>
          <cell r="C475" t="str">
            <v>Assist.Medica/Hospit/Odontolog</v>
          </cell>
          <cell r="D475">
            <v>537.16</v>
          </cell>
          <cell r="E475" t="str">
            <v>C</v>
          </cell>
          <cell r="F475">
            <v>0</v>
          </cell>
          <cell r="G475">
            <v>76.650000000000006</v>
          </cell>
          <cell r="H475">
            <v>613.80999999999995</v>
          </cell>
          <cell r="I475" t="str">
            <v>C</v>
          </cell>
        </row>
        <row r="476">
          <cell r="A476" t="str">
            <v>41.10.35.00</v>
          </cell>
          <cell r="B476" t="str">
            <v>-</v>
          </cell>
          <cell r="C476" t="str">
            <v>Reembolso Educacional</v>
          </cell>
          <cell r="D476">
            <v>1915.46</v>
          </cell>
          <cell r="E476" t="str">
            <v>D</v>
          </cell>
          <cell r="F476">
            <v>0</v>
          </cell>
          <cell r="G476">
            <v>0</v>
          </cell>
          <cell r="H476">
            <v>1915.46</v>
          </cell>
          <cell r="I476" t="str">
            <v>D</v>
          </cell>
        </row>
        <row r="477">
          <cell r="A477" t="str">
            <v>41.10.35.01</v>
          </cell>
          <cell r="B477" t="str">
            <v>-</v>
          </cell>
          <cell r="C477" t="str">
            <v>Reembolso Educacao - Empregados</v>
          </cell>
          <cell r="D477">
            <v>915.46</v>
          </cell>
          <cell r="E477" t="str">
            <v>D</v>
          </cell>
          <cell r="F477">
            <v>0</v>
          </cell>
          <cell r="G477">
            <v>0</v>
          </cell>
          <cell r="H477">
            <v>915.46</v>
          </cell>
          <cell r="I477" t="str">
            <v>D</v>
          </cell>
        </row>
        <row r="478">
          <cell r="A478" t="str">
            <v>41.10.35.03</v>
          </cell>
          <cell r="B478" t="str">
            <v>-</v>
          </cell>
          <cell r="C478" t="str">
            <v>Material Escolar</v>
          </cell>
          <cell r="D478">
            <v>1000</v>
          </cell>
          <cell r="E478" t="str">
            <v>D</v>
          </cell>
          <cell r="F478">
            <v>0</v>
          </cell>
          <cell r="G478">
            <v>0</v>
          </cell>
          <cell r="H478">
            <v>1000</v>
          </cell>
          <cell r="I478" t="str">
            <v>D</v>
          </cell>
        </row>
        <row r="479">
          <cell r="A479" t="str">
            <v>41.10.42.00</v>
          </cell>
          <cell r="B479" t="str">
            <v>-</v>
          </cell>
          <cell r="C479" t="str">
            <v>Ticket</v>
          </cell>
          <cell r="D479">
            <v>147</v>
          </cell>
          <cell r="E479" t="str">
            <v>C</v>
          </cell>
          <cell r="F479">
            <v>0</v>
          </cell>
          <cell r="G479">
            <v>24.5</v>
          </cell>
          <cell r="H479">
            <v>171.5</v>
          </cell>
          <cell r="I479" t="str">
            <v>C</v>
          </cell>
        </row>
        <row r="480">
          <cell r="A480" t="str">
            <v>41.10.42.01</v>
          </cell>
          <cell r="B480" t="str">
            <v>-</v>
          </cell>
          <cell r="C480" t="str">
            <v>Ticket</v>
          </cell>
          <cell r="D480">
            <v>147</v>
          </cell>
          <cell r="E480" t="str">
            <v>C</v>
          </cell>
          <cell r="F480">
            <v>0</v>
          </cell>
          <cell r="G480">
            <v>24.5</v>
          </cell>
          <cell r="H480">
            <v>171.5</v>
          </cell>
          <cell r="I480" t="str">
            <v>C</v>
          </cell>
        </row>
        <row r="481">
          <cell r="A481" t="str">
            <v>41.10.47.00</v>
          </cell>
          <cell r="B481" t="str">
            <v>-</v>
          </cell>
          <cell r="C481" t="str">
            <v>Outros Beneficios</v>
          </cell>
          <cell r="D481">
            <v>1881.65</v>
          </cell>
          <cell r="E481" t="str">
            <v>D</v>
          </cell>
          <cell r="F481">
            <v>149.15</v>
          </cell>
          <cell r="G481">
            <v>0</v>
          </cell>
          <cell r="H481">
            <v>2030.8</v>
          </cell>
          <cell r="I481" t="str">
            <v>D</v>
          </cell>
        </row>
        <row r="482">
          <cell r="A482" t="str">
            <v>41.10.47.99</v>
          </cell>
          <cell r="B482" t="str">
            <v>-</v>
          </cell>
          <cell r="C482" t="str">
            <v>Demais Beneficios da Empresa</v>
          </cell>
          <cell r="D482">
            <v>1881.65</v>
          </cell>
          <cell r="E482" t="str">
            <v>D</v>
          </cell>
          <cell r="F482">
            <v>149.15</v>
          </cell>
          <cell r="G482">
            <v>0</v>
          </cell>
          <cell r="H482">
            <v>2030.8</v>
          </cell>
          <cell r="I482" t="str">
            <v>D</v>
          </cell>
        </row>
        <row r="483">
          <cell r="A483" t="str">
            <v>41.10.60.00</v>
          </cell>
          <cell r="B483" t="str">
            <v>-</v>
          </cell>
          <cell r="C483" t="str">
            <v>Contribuicao Previdencia Social</v>
          </cell>
          <cell r="D483">
            <v>11265.98</v>
          </cell>
          <cell r="E483" t="str">
            <v>D</v>
          </cell>
          <cell r="F483">
            <v>2172</v>
          </cell>
          <cell r="G483">
            <v>674.74</v>
          </cell>
          <cell r="H483">
            <v>12763.24</v>
          </cell>
          <cell r="I483" t="str">
            <v>D</v>
          </cell>
        </row>
        <row r="484">
          <cell r="A484" t="str">
            <v>41.10.60.01</v>
          </cell>
          <cell r="B484" t="str">
            <v>-</v>
          </cell>
          <cell r="C484" t="str">
            <v>Contribuicao Previdencia Social</v>
          </cell>
          <cell r="D484">
            <v>9475.31</v>
          </cell>
          <cell r="E484" t="str">
            <v>D</v>
          </cell>
          <cell r="F484">
            <v>1942.71</v>
          </cell>
          <cell r="G484">
            <v>0</v>
          </cell>
          <cell r="H484">
            <v>11418.02</v>
          </cell>
          <cell r="I484" t="str">
            <v>D</v>
          </cell>
        </row>
        <row r="485">
          <cell r="A485" t="str">
            <v>41.10.60.02</v>
          </cell>
          <cell r="B485" t="str">
            <v>-</v>
          </cell>
          <cell r="C485" t="str">
            <v>Inss Ferias</v>
          </cell>
          <cell r="D485">
            <v>937.02</v>
          </cell>
          <cell r="E485" t="str">
            <v>D</v>
          </cell>
          <cell r="F485">
            <v>94.69</v>
          </cell>
          <cell r="G485">
            <v>674.74</v>
          </cell>
          <cell r="H485">
            <v>356.97</v>
          </cell>
          <cell r="I485" t="str">
            <v>D</v>
          </cell>
        </row>
        <row r="486">
          <cell r="A486" t="str">
            <v>41.10.60.03</v>
          </cell>
          <cell r="B486" t="str">
            <v>-</v>
          </cell>
          <cell r="C486" t="str">
            <v>Inss S/Decimo Terceiro Salario</v>
          </cell>
          <cell r="D486">
            <v>853.65</v>
          </cell>
          <cell r="E486" t="str">
            <v>D</v>
          </cell>
          <cell r="F486">
            <v>134.6</v>
          </cell>
          <cell r="G486">
            <v>0</v>
          </cell>
          <cell r="H486">
            <v>988.25</v>
          </cell>
          <cell r="I486" t="str">
            <v>D</v>
          </cell>
        </row>
        <row r="487">
          <cell r="A487" t="str">
            <v>41.10.62.00</v>
          </cell>
          <cell r="B487" t="str">
            <v>-</v>
          </cell>
          <cell r="C487" t="str">
            <v>Contribuicao Fgts</v>
          </cell>
          <cell r="D487">
            <v>3129.39</v>
          </cell>
          <cell r="E487" t="str">
            <v>D</v>
          </cell>
          <cell r="F487">
            <v>603.32000000000005</v>
          </cell>
          <cell r="G487">
            <v>187.42</v>
          </cell>
          <cell r="H487">
            <v>3545.29</v>
          </cell>
          <cell r="I487" t="str">
            <v>D</v>
          </cell>
        </row>
        <row r="488">
          <cell r="A488" t="str">
            <v>41.10.62.01</v>
          </cell>
          <cell r="B488" t="str">
            <v>-</v>
          </cell>
          <cell r="C488" t="str">
            <v>Contribuicao Fgts</v>
          </cell>
          <cell r="D488">
            <v>2631.99</v>
          </cell>
          <cell r="E488" t="str">
            <v>D</v>
          </cell>
          <cell r="F488">
            <v>539.63</v>
          </cell>
          <cell r="G488">
            <v>0</v>
          </cell>
          <cell r="H488">
            <v>3171.62</v>
          </cell>
          <cell r="I488" t="str">
            <v>D</v>
          </cell>
        </row>
        <row r="489">
          <cell r="A489" t="str">
            <v>41.10.62.02</v>
          </cell>
          <cell r="B489" t="str">
            <v>-</v>
          </cell>
          <cell r="C489" t="str">
            <v>Fgts Ferias</v>
          </cell>
          <cell r="D489">
            <v>260.27999999999997</v>
          </cell>
          <cell r="E489" t="str">
            <v>D</v>
          </cell>
          <cell r="F489">
            <v>26.3</v>
          </cell>
          <cell r="G489">
            <v>187.42</v>
          </cell>
          <cell r="H489">
            <v>99.16</v>
          </cell>
          <cell r="I489" t="str">
            <v>D</v>
          </cell>
        </row>
        <row r="490">
          <cell r="A490" t="str">
            <v>41.10.62.03</v>
          </cell>
          <cell r="B490" t="str">
            <v>-</v>
          </cell>
          <cell r="C490" t="str">
            <v>Fgts S/Decimo Terceiro Salario</v>
          </cell>
          <cell r="D490">
            <v>237.12</v>
          </cell>
          <cell r="E490" t="str">
            <v>D</v>
          </cell>
          <cell r="F490">
            <v>37.39</v>
          </cell>
          <cell r="G490">
            <v>0</v>
          </cell>
          <cell r="H490">
            <v>274.51</v>
          </cell>
          <cell r="I490" t="str">
            <v>D</v>
          </cell>
        </row>
        <row r="491">
          <cell r="A491" t="str">
            <v>41.10.65.00</v>
          </cell>
          <cell r="B491" t="str">
            <v>-</v>
          </cell>
          <cell r="C491" t="str">
            <v>Contribuic Previdenc Complement</v>
          </cell>
          <cell r="D491">
            <v>1066.92</v>
          </cell>
          <cell r="E491" t="str">
            <v>D</v>
          </cell>
          <cell r="F491">
            <v>266.58</v>
          </cell>
          <cell r="G491">
            <v>0</v>
          </cell>
          <cell r="H491">
            <v>1333.5</v>
          </cell>
          <cell r="I491" t="str">
            <v>D</v>
          </cell>
        </row>
        <row r="492">
          <cell r="A492" t="str">
            <v>41.10.65.01</v>
          </cell>
          <cell r="B492" t="str">
            <v>-</v>
          </cell>
          <cell r="C492" t="str">
            <v>Contribuic Ordinaria Valiaprev</v>
          </cell>
          <cell r="D492">
            <v>1066.92</v>
          </cell>
          <cell r="E492" t="str">
            <v>D</v>
          </cell>
          <cell r="F492">
            <v>266.58</v>
          </cell>
          <cell r="G492">
            <v>0</v>
          </cell>
          <cell r="H492">
            <v>1333.5</v>
          </cell>
          <cell r="I492" t="str">
            <v>D</v>
          </cell>
        </row>
        <row r="493">
          <cell r="A493" t="str">
            <v>41.20.00.00</v>
          </cell>
          <cell r="B493" t="str">
            <v>-</v>
          </cell>
          <cell r="C493" t="str">
            <v>Despesas com Vendas</v>
          </cell>
          <cell r="D493">
            <v>11454760.77</v>
          </cell>
          <cell r="E493" t="str">
            <v>D</v>
          </cell>
          <cell r="F493">
            <v>4029200.61</v>
          </cell>
          <cell r="G493">
            <v>1159143.57</v>
          </cell>
          <cell r="H493">
            <v>14324817.810000001</v>
          </cell>
          <cell r="I493" t="str">
            <v>D</v>
          </cell>
        </row>
        <row r="494">
          <cell r="A494" t="str">
            <v>41.20.01.00</v>
          </cell>
          <cell r="B494" t="str">
            <v>-</v>
          </cell>
          <cell r="C494" t="str">
            <v>Despesas com Vendas Merc Interno</v>
          </cell>
          <cell r="D494">
            <v>5446676.5499999998</v>
          </cell>
          <cell r="E494" t="str">
            <v>D</v>
          </cell>
          <cell r="F494">
            <v>1447811.51</v>
          </cell>
          <cell r="G494">
            <v>294929.13</v>
          </cell>
          <cell r="H494">
            <v>6599558.9299999997</v>
          </cell>
          <cell r="I494" t="str">
            <v>D</v>
          </cell>
        </row>
        <row r="495">
          <cell r="A495" t="str">
            <v>41.20.01.03</v>
          </cell>
          <cell r="B495" t="str">
            <v>-</v>
          </cell>
          <cell r="C495" t="str">
            <v>Desp Vend.MI-Fretes Carretos</v>
          </cell>
          <cell r="D495">
            <v>406514.79</v>
          </cell>
          <cell r="E495" t="str">
            <v>D</v>
          </cell>
          <cell r="F495">
            <v>54948.19</v>
          </cell>
          <cell r="G495">
            <v>55342.18</v>
          </cell>
          <cell r="H495">
            <v>406120.8</v>
          </cell>
          <cell r="I495" t="str">
            <v>D</v>
          </cell>
        </row>
        <row r="496">
          <cell r="A496" t="str">
            <v>41.20.01.04</v>
          </cell>
          <cell r="B496" t="str">
            <v>-</v>
          </cell>
          <cell r="C496" t="str">
            <v>Desp Vend.MI-Fretes Ferroviarios</v>
          </cell>
          <cell r="D496">
            <v>3960520.56</v>
          </cell>
          <cell r="E496" t="str">
            <v>D</v>
          </cell>
          <cell r="F496">
            <v>927314.67</v>
          </cell>
          <cell r="G496">
            <v>0</v>
          </cell>
          <cell r="H496">
            <v>4887835.2300000004</v>
          </cell>
          <cell r="I496" t="str">
            <v>D</v>
          </cell>
        </row>
        <row r="497">
          <cell r="A497" t="str">
            <v>41.20.01.09</v>
          </cell>
          <cell r="B497" t="str">
            <v>-</v>
          </cell>
          <cell r="C497" t="str">
            <v>Desp Vend.MI-Viagens e Estadias</v>
          </cell>
          <cell r="D497">
            <v>1331212.83</v>
          </cell>
          <cell r="E497" t="str">
            <v>D</v>
          </cell>
          <cell r="F497">
            <v>465548.65</v>
          </cell>
          <cell r="G497">
            <v>239586.95</v>
          </cell>
          <cell r="H497">
            <v>1557174.53</v>
          </cell>
          <cell r="I497" t="str">
            <v>D</v>
          </cell>
        </row>
        <row r="498">
          <cell r="A498" t="str">
            <v>41.20.01.17</v>
          </cell>
          <cell r="B498" t="str">
            <v>-</v>
          </cell>
          <cell r="C498" t="str">
            <v>Prov. p/ Devedores Duvidosos</v>
          </cell>
          <cell r="D498">
            <v>251571.63</v>
          </cell>
          <cell r="E498" t="str">
            <v>C</v>
          </cell>
          <cell r="F498">
            <v>0</v>
          </cell>
          <cell r="G498">
            <v>0</v>
          </cell>
          <cell r="H498">
            <v>251571.63</v>
          </cell>
          <cell r="I498" t="str">
            <v>C</v>
          </cell>
        </row>
        <row r="499">
          <cell r="A499" t="str">
            <v>41.20.10.00</v>
          </cell>
          <cell r="B499" t="str">
            <v>-</v>
          </cell>
          <cell r="C499" t="str">
            <v>Desp c/ Vendas Mercado Externo</v>
          </cell>
          <cell r="D499">
            <v>6008084.2199999997</v>
          </cell>
          <cell r="E499" t="str">
            <v>D</v>
          </cell>
          <cell r="F499">
            <v>2581389.1</v>
          </cell>
          <cell r="G499">
            <v>864214.44</v>
          </cell>
          <cell r="H499">
            <v>7725258.8799999999</v>
          </cell>
          <cell r="I499" t="str">
            <v>D</v>
          </cell>
        </row>
        <row r="500">
          <cell r="A500" t="str">
            <v>41.20.10.03</v>
          </cell>
          <cell r="B500" t="str">
            <v>-</v>
          </cell>
          <cell r="C500" t="str">
            <v>Desp Vend.ME-Comissoes de Agente</v>
          </cell>
          <cell r="D500">
            <v>58283.53</v>
          </cell>
          <cell r="E500" t="str">
            <v>D</v>
          </cell>
          <cell r="F500">
            <v>2382.09</v>
          </cell>
          <cell r="G500">
            <v>0</v>
          </cell>
          <cell r="H500">
            <v>60665.62</v>
          </cell>
          <cell r="I500" t="str">
            <v>D</v>
          </cell>
        </row>
        <row r="501">
          <cell r="A501" t="str">
            <v>41.20.10.07</v>
          </cell>
          <cell r="B501" t="str">
            <v>-</v>
          </cell>
          <cell r="C501" t="str">
            <v>Desp Vend.ME-Portuarias/Estivas</v>
          </cell>
          <cell r="D501">
            <v>2325075.38</v>
          </cell>
          <cell r="E501" t="str">
            <v>D</v>
          </cell>
          <cell r="F501">
            <v>665289.31999999995</v>
          </cell>
          <cell r="G501">
            <v>0</v>
          </cell>
          <cell r="H501">
            <v>2990364.7</v>
          </cell>
          <cell r="I501" t="str">
            <v>D</v>
          </cell>
        </row>
        <row r="502">
          <cell r="A502" t="str">
            <v>41.20.10.08</v>
          </cell>
          <cell r="B502" t="str">
            <v>-</v>
          </cell>
          <cell r="C502" t="str">
            <v>Desp Vend.ME-Fretes Maritimos</v>
          </cell>
          <cell r="D502">
            <v>364442.82</v>
          </cell>
          <cell r="E502" t="str">
            <v>D</v>
          </cell>
          <cell r="F502">
            <v>634831.38</v>
          </cell>
          <cell r="G502">
            <v>0</v>
          </cell>
          <cell r="H502">
            <v>999274.2</v>
          </cell>
          <cell r="I502" t="str">
            <v>D</v>
          </cell>
        </row>
        <row r="504">
          <cell r="A504" t="str">
            <v>-----------</v>
          </cell>
          <cell r="B504" t="str">
            <v>--</v>
          </cell>
          <cell r="C504" t="str">
            <v>-------------------------------------------------------------------</v>
          </cell>
          <cell r="D504" t="str">
            <v>-------------------</v>
          </cell>
          <cell r="E504" t="str">
            <v>-</v>
          </cell>
          <cell r="F504" t="str">
            <v>-------------------</v>
          </cell>
          <cell r="G504" t="e">
            <v>#NAME?</v>
          </cell>
          <cell r="H504" t="str">
            <v>07AB - 1.00.01.068</v>
          </cell>
        </row>
        <row r="505">
          <cell r="A505" t="str">
            <v>_x000C_----------</v>
          </cell>
          <cell r="B505" t="str">
            <v>--</v>
          </cell>
          <cell r="C505" t="str">
            <v>-------------------------------------------------------------------</v>
          </cell>
          <cell r="D505" t="str">
            <v>-------------------</v>
          </cell>
          <cell r="E505" t="str">
            <v>-</v>
          </cell>
          <cell r="F505" t="str">
            <v>-------------------</v>
          </cell>
          <cell r="G505" t="str">
            <v>-------------------</v>
          </cell>
          <cell r="H505" t="str">
            <v>------ Página:</v>
          </cell>
          <cell r="J505">
            <v>7</v>
          </cell>
        </row>
        <row r="506">
          <cell r="A506" t="str">
            <v>Urucum Mine</v>
          </cell>
          <cell r="B506" t="str">
            <v>ra</v>
          </cell>
          <cell r="C506" t="str">
            <v>ção S.A</v>
          </cell>
          <cell r="H506" t="str">
            <v>Balancete</v>
          </cell>
        </row>
        <row r="507">
          <cell r="A507" t="str">
            <v>Período: 01</v>
          </cell>
          <cell r="B507" t="str">
            <v>/0</v>
          </cell>
          <cell r="C507" t="str">
            <v>7/2008 A 31/07/2008 -----------------------------------------------</v>
          </cell>
          <cell r="D507" t="str">
            <v>-------------------</v>
          </cell>
          <cell r="E507" t="str">
            <v>-</v>
          </cell>
          <cell r="F507" t="str">
            <v>-------------------</v>
          </cell>
          <cell r="G507" t="str">
            <v>-------------------</v>
          </cell>
          <cell r="H507" t="str">
            <v>05/08/2008 - 09:3</v>
          </cell>
          <cell r="I507">
            <v>4</v>
          </cell>
        </row>
        <row r="509">
          <cell r="A509" t="str">
            <v>Título</v>
          </cell>
          <cell r="D509" t="str">
            <v>Saldo Inicial</v>
          </cell>
          <cell r="F509" t="str">
            <v>Débito</v>
          </cell>
          <cell r="G509" t="str">
            <v>Crédito</v>
          </cell>
          <cell r="H509" t="str">
            <v>Saldo Final</v>
          </cell>
        </row>
        <row r="510">
          <cell r="A510" t="str">
            <v>-----------</v>
          </cell>
          <cell r="B510" t="str">
            <v>--</v>
          </cell>
          <cell r="C510" t="str">
            <v>-------------------------------------------------------------------</v>
          </cell>
          <cell r="D510" t="str">
            <v>-----------------</v>
          </cell>
          <cell r="F510" t="str">
            <v>------------------</v>
          </cell>
          <cell r="G510" t="str">
            <v>------------------</v>
          </cell>
          <cell r="H510" t="str">
            <v>-----------------</v>
          </cell>
        </row>
        <row r="511">
          <cell r="A511" t="str">
            <v>41.20.10.09</v>
          </cell>
          <cell r="B511" t="str">
            <v>-</v>
          </cell>
          <cell r="C511" t="str">
            <v>Desp Vend.ME-Fretes Rodoviarios</v>
          </cell>
          <cell r="D511">
            <v>3161713.38</v>
          </cell>
          <cell r="E511" t="str">
            <v>D</v>
          </cell>
          <cell r="F511">
            <v>1247859.3600000001</v>
          </cell>
          <cell r="G511">
            <v>864214.44</v>
          </cell>
          <cell r="H511">
            <v>3545358.3</v>
          </cell>
          <cell r="I511" t="str">
            <v>D</v>
          </cell>
        </row>
        <row r="512">
          <cell r="A512" t="str">
            <v>41.20.10.12</v>
          </cell>
          <cell r="B512" t="str">
            <v>-</v>
          </cell>
          <cell r="C512" t="str">
            <v>Desp Vend.ME-Serv Terc P.Fisica</v>
          </cell>
          <cell r="D512">
            <v>14706</v>
          </cell>
          <cell r="E512" t="str">
            <v>D</v>
          </cell>
          <cell r="F512">
            <v>5985</v>
          </cell>
          <cell r="G512">
            <v>0</v>
          </cell>
          <cell r="H512">
            <v>20691</v>
          </cell>
          <cell r="I512" t="str">
            <v>D</v>
          </cell>
        </row>
        <row r="513">
          <cell r="A513" t="str">
            <v>41.20.10.13</v>
          </cell>
          <cell r="B513" t="str">
            <v>-</v>
          </cell>
          <cell r="C513" t="str">
            <v>Desp Vend.ME-Serv Terc P.Juridic</v>
          </cell>
          <cell r="D513">
            <v>79930.11</v>
          </cell>
          <cell r="E513" t="str">
            <v>D</v>
          </cell>
          <cell r="F513">
            <v>25041.95</v>
          </cell>
          <cell r="G513">
            <v>0</v>
          </cell>
          <cell r="H513">
            <v>104972.06</v>
          </cell>
          <cell r="I513" t="str">
            <v>D</v>
          </cell>
        </row>
        <row r="514">
          <cell r="A514" t="str">
            <v>41.20.10.99</v>
          </cell>
          <cell r="B514" t="str">
            <v>-</v>
          </cell>
          <cell r="C514" t="str">
            <v>Outras Despesas com Vendas ME</v>
          </cell>
          <cell r="D514">
            <v>3933</v>
          </cell>
          <cell r="E514" t="str">
            <v>D</v>
          </cell>
          <cell r="F514">
            <v>0</v>
          </cell>
          <cell r="G514">
            <v>0</v>
          </cell>
          <cell r="H514">
            <v>3933</v>
          </cell>
          <cell r="I514" t="str">
            <v>D</v>
          </cell>
        </row>
        <row r="515">
          <cell r="A515" t="str">
            <v>41.30.00.00</v>
          </cell>
          <cell r="B515" t="str">
            <v>-</v>
          </cell>
          <cell r="C515" t="str">
            <v>Despesas Administrativas</v>
          </cell>
          <cell r="D515">
            <v>46842.98</v>
          </cell>
          <cell r="E515" t="str">
            <v>D</v>
          </cell>
          <cell r="F515">
            <v>616067.55000000005</v>
          </cell>
          <cell r="G515">
            <v>31768.38</v>
          </cell>
          <cell r="H515">
            <v>631142.15</v>
          </cell>
          <cell r="I515" t="str">
            <v>D</v>
          </cell>
        </row>
        <row r="516">
          <cell r="A516" t="str">
            <v>41.30.01.00</v>
          </cell>
          <cell r="B516" t="str">
            <v>-</v>
          </cell>
          <cell r="C516" t="str">
            <v>Despesas C/Servicos de Terceiros</v>
          </cell>
          <cell r="D516">
            <v>0</v>
          </cell>
          <cell r="F516">
            <v>600979.35</v>
          </cell>
          <cell r="G516">
            <v>0</v>
          </cell>
          <cell r="H516">
            <v>600979.35</v>
          </cell>
          <cell r="I516" t="str">
            <v>D</v>
          </cell>
        </row>
        <row r="517">
          <cell r="A517" t="str">
            <v>41.30.01.99</v>
          </cell>
          <cell r="B517" t="str">
            <v>-</v>
          </cell>
          <cell r="C517" t="str">
            <v>Outros Servicos Terceiros - PJ</v>
          </cell>
          <cell r="D517">
            <v>0</v>
          </cell>
          <cell r="F517">
            <v>600979.35</v>
          </cell>
          <cell r="G517">
            <v>0</v>
          </cell>
          <cell r="H517">
            <v>600979.35</v>
          </cell>
          <cell r="I517" t="str">
            <v>D</v>
          </cell>
        </row>
        <row r="518">
          <cell r="A518" t="str">
            <v>41.30.05.00</v>
          </cell>
          <cell r="B518" t="str">
            <v>-</v>
          </cell>
          <cell r="C518" t="str">
            <v>Materiais</v>
          </cell>
          <cell r="D518">
            <v>27.15</v>
          </cell>
          <cell r="E518" t="str">
            <v>D</v>
          </cell>
          <cell r="F518">
            <v>0</v>
          </cell>
          <cell r="G518">
            <v>0</v>
          </cell>
          <cell r="H518">
            <v>27.15</v>
          </cell>
          <cell r="I518" t="str">
            <v>D</v>
          </cell>
        </row>
        <row r="519">
          <cell r="A519" t="str">
            <v>41.30.05.03</v>
          </cell>
          <cell r="B519" t="str">
            <v>-</v>
          </cell>
          <cell r="C519" t="str">
            <v>Material de Seguranca</v>
          </cell>
          <cell r="D519">
            <v>27.15</v>
          </cell>
          <cell r="E519" t="str">
            <v>D</v>
          </cell>
          <cell r="F519">
            <v>0</v>
          </cell>
          <cell r="G519">
            <v>0</v>
          </cell>
          <cell r="H519">
            <v>27.15</v>
          </cell>
          <cell r="I519" t="str">
            <v>D</v>
          </cell>
        </row>
        <row r="520">
          <cell r="A520" t="str">
            <v>41.30.11.00</v>
          </cell>
          <cell r="B520" t="str">
            <v>-</v>
          </cell>
          <cell r="C520" t="str">
            <v>Impostos, Multas e Taxas</v>
          </cell>
          <cell r="D520">
            <v>52299.24</v>
          </cell>
          <cell r="E520" t="str">
            <v>C</v>
          </cell>
          <cell r="F520">
            <v>88.2</v>
          </cell>
          <cell r="G520">
            <v>31684.1</v>
          </cell>
          <cell r="H520">
            <v>83895.14</v>
          </cell>
          <cell r="I520" t="str">
            <v>C</v>
          </cell>
        </row>
        <row r="521">
          <cell r="A521" t="str">
            <v>41.30.11.03</v>
          </cell>
          <cell r="B521" t="str">
            <v>-</v>
          </cell>
          <cell r="C521" t="str">
            <v>Ipi Sobre Outras Saidas</v>
          </cell>
          <cell r="D521">
            <v>1254.77</v>
          </cell>
          <cell r="E521" t="str">
            <v>D</v>
          </cell>
          <cell r="F521">
            <v>0</v>
          </cell>
          <cell r="G521">
            <v>0</v>
          </cell>
          <cell r="H521">
            <v>1254.77</v>
          </cell>
          <cell r="I521" t="str">
            <v>D</v>
          </cell>
        </row>
        <row r="522">
          <cell r="A522" t="str">
            <v>41.30.11.05</v>
          </cell>
          <cell r="B522" t="str">
            <v>-</v>
          </cell>
          <cell r="C522" t="str">
            <v>Icms Sobre Outras Saidas</v>
          </cell>
          <cell r="D522">
            <v>144.94</v>
          </cell>
          <cell r="E522" t="str">
            <v>D</v>
          </cell>
          <cell r="F522">
            <v>51.2</v>
          </cell>
          <cell r="G522">
            <v>51.2</v>
          </cell>
          <cell r="H522">
            <v>144.94</v>
          </cell>
          <cell r="I522" t="str">
            <v>D</v>
          </cell>
        </row>
        <row r="523">
          <cell r="A523" t="str">
            <v>41.30.11.06</v>
          </cell>
          <cell r="B523" t="str">
            <v>-</v>
          </cell>
          <cell r="C523" t="str">
            <v>Pis</v>
          </cell>
          <cell r="D523">
            <v>39.6</v>
          </cell>
          <cell r="E523" t="str">
            <v>D</v>
          </cell>
          <cell r="F523">
            <v>6.6</v>
          </cell>
          <cell r="G523">
            <v>0</v>
          </cell>
          <cell r="H523">
            <v>46.2</v>
          </cell>
          <cell r="I523" t="str">
            <v>D</v>
          </cell>
        </row>
        <row r="524">
          <cell r="A524" t="str">
            <v>41.30.11.08</v>
          </cell>
          <cell r="B524" t="str">
            <v>-</v>
          </cell>
          <cell r="C524" t="str">
            <v>Cofins</v>
          </cell>
          <cell r="D524">
            <v>182.4</v>
          </cell>
          <cell r="E524" t="str">
            <v>D</v>
          </cell>
          <cell r="F524">
            <v>30.4</v>
          </cell>
          <cell r="G524">
            <v>0</v>
          </cell>
          <cell r="H524">
            <v>212.8</v>
          </cell>
          <cell r="I524" t="str">
            <v>D</v>
          </cell>
        </row>
        <row r="525">
          <cell r="A525" t="str">
            <v>41.30.11.20</v>
          </cell>
          <cell r="B525" t="str">
            <v>-</v>
          </cell>
          <cell r="C525" t="str">
            <v>Impostos, Multas/Taxas Diversas</v>
          </cell>
          <cell r="D525">
            <v>27815.61</v>
          </cell>
          <cell r="E525" t="str">
            <v>D</v>
          </cell>
          <cell r="F525">
            <v>0</v>
          </cell>
          <cell r="G525">
            <v>0</v>
          </cell>
          <cell r="H525">
            <v>27815.61</v>
          </cell>
          <cell r="I525" t="str">
            <v>D</v>
          </cell>
        </row>
        <row r="526">
          <cell r="A526" t="str">
            <v>41.30.11.22</v>
          </cell>
          <cell r="B526" t="str">
            <v>-</v>
          </cell>
          <cell r="C526" t="str">
            <v>ICMS (Credito s/Ativo Permanente) - CIAP</v>
          </cell>
          <cell r="D526">
            <v>81736.56</v>
          </cell>
          <cell r="E526" t="str">
            <v>C</v>
          </cell>
          <cell r="F526">
            <v>0</v>
          </cell>
          <cell r="G526">
            <v>31632.9</v>
          </cell>
          <cell r="H526">
            <v>113369.46</v>
          </cell>
          <cell r="I526" t="str">
            <v>C</v>
          </cell>
        </row>
        <row r="527">
          <cell r="A527" t="str">
            <v>41.30.14.00</v>
          </cell>
          <cell r="B527" t="str">
            <v>-</v>
          </cell>
          <cell r="C527" t="str">
            <v>Amortização - Ativo Ambiental</v>
          </cell>
          <cell r="D527">
            <v>90000</v>
          </cell>
          <cell r="E527" t="str">
            <v>D</v>
          </cell>
          <cell r="F527">
            <v>15000</v>
          </cell>
          <cell r="G527">
            <v>0</v>
          </cell>
          <cell r="H527">
            <v>105000</v>
          </cell>
          <cell r="I527" t="str">
            <v>D</v>
          </cell>
        </row>
        <row r="528">
          <cell r="A528" t="str">
            <v>41.30.14.01</v>
          </cell>
          <cell r="B528" t="str">
            <v>-</v>
          </cell>
          <cell r="C528" t="str">
            <v>Amortização - Ativo Ambiental</v>
          </cell>
          <cell r="D528">
            <v>90000</v>
          </cell>
          <cell r="E528" t="str">
            <v>D</v>
          </cell>
          <cell r="F528">
            <v>15000</v>
          </cell>
          <cell r="G528">
            <v>0</v>
          </cell>
          <cell r="H528">
            <v>105000</v>
          </cell>
          <cell r="I528" t="str">
            <v>D</v>
          </cell>
        </row>
        <row r="529">
          <cell r="A529" t="str">
            <v>41.30.15.00</v>
          </cell>
          <cell r="B529" t="str">
            <v>-</v>
          </cell>
          <cell r="C529" t="str">
            <v>Despesas Diversas</v>
          </cell>
          <cell r="D529">
            <v>9115.07</v>
          </cell>
          <cell r="E529" t="str">
            <v>D</v>
          </cell>
          <cell r="F529">
            <v>0</v>
          </cell>
          <cell r="G529">
            <v>84.28</v>
          </cell>
          <cell r="H529">
            <v>9030.7900000000009</v>
          </cell>
          <cell r="I529" t="str">
            <v>D</v>
          </cell>
        </row>
        <row r="530">
          <cell r="A530" t="str">
            <v>41.30.15.11</v>
          </cell>
          <cell r="B530" t="str">
            <v>-</v>
          </cell>
          <cell r="C530" t="str">
            <v>Editais e Publicacoes</v>
          </cell>
          <cell r="D530">
            <v>9535.24</v>
          </cell>
          <cell r="E530" t="str">
            <v>D</v>
          </cell>
          <cell r="F530">
            <v>0</v>
          </cell>
          <cell r="G530">
            <v>0</v>
          </cell>
          <cell r="H530">
            <v>9535.24</v>
          </cell>
          <cell r="I530" t="str">
            <v>D</v>
          </cell>
        </row>
        <row r="531">
          <cell r="A531" t="str">
            <v>41.30.15.16</v>
          </cell>
          <cell r="B531" t="str">
            <v>-</v>
          </cell>
          <cell r="C531" t="str">
            <v>Telefone</v>
          </cell>
          <cell r="D531">
            <v>420.17</v>
          </cell>
          <cell r="E531" t="str">
            <v>C</v>
          </cell>
          <cell r="F531">
            <v>0</v>
          </cell>
          <cell r="G531">
            <v>84.28</v>
          </cell>
          <cell r="H531">
            <v>504.45</v>
          </cell>
          <cell r="I531" t="str">
            <v>C</v>
          </cell>
        </row>
        <row r="532">
          <cell r="A532" t="str">
            <v>41.40.00.00</v>
          </cell>
          <cell r="B532" t="str">
            <v>-</v>
          </cell>
          <cell r="C532" t="str">
            <v>Receitas Financeiras</v>
          </cell>
          <cell r="D532">
            <v>3124880.07</v>
          </cell>
          <cell r="E532" t="str">
            <v>D</v>
          </cell>
          <cell r="F532">
            <v>1455320.54</v>
          </cell>
          <cell r="G532">
            <v>190519.58</v>
          </cell>
          <cell r="H532">
            <v>4389681.03</v>
          </cell>
          <cell r="I532" t="str">
            <v>D</v>
          </cell>
        </row>
        <row r="533">
          <cell r="A533" t="str">
            <v>41.40.01.00</v>
          </cell>
          <cell r="B533" t="str">
            <v>-</v>
          </cell>
          <cell r="C533" t="str">
            <v>Receitas de Aplicac Financeiras</v>
          </cell>
          <cell r="D533">
            <v>153397.25</v>
          </cell>
          <cell r="E533" t="str">
            <v>C</v>
          </cell>
          <cell r="F533">
            <v>2.61</v>
          </cell>
          <cell r="G533">
            <v>115638.39</v>
          </cell>
          <cell r="H533">
            <v>269033.03000000003</v>
          </cell>
          <cell r="I533" t="str">
            <v>C</v>
          </cell>
        </row>
        <row r="534">
          <cell r="A534" t="str">
            <v>41.40.01.01</v>
          </cell>
          <cell r="B534" t="str">
            <v>-</v>
          </cell>
          <cell r="C534" t="str">
            <v>Receitas de Aplicac Financeiras</v>
          </cell>
          <cell r="D534">
            <v>46122.17</v>
          </cell>
          <cell r="E534" t="str">
            <v>C</v>
          </cell>
          <cell r="F534">
            <v>0</v>
          </cell>
          <cell r="G534">
            <v>77040.55</v>
          </cell>
          <cell r="H534">
            <v>123162.72</v>
          </cell>
          <cell r="I534" t="str">
            <v>C</v>
          </cell>
        </row>
        <row r="535">
          <cell r="A535" t="str">
            <v>41.40.01.02</v>
          </cell>
          <cell r="B535" t="str">
            <v>-</v>
          </cell>
          <cell r="C535" t="str">
            <v>Receitas de Aplic.Financ.-AssFin Cvrd</v>
          </cell>
          <cell r="D535">
            <v>107275.08</v>
          </cell>
          <cell r="E535" t="str">
            <v>C</v>
          </cell>
          <cell r="F535">
            <v>2.61</v>
          </cell>
          <cell r="G535">
            <v>38597.839999999997</v>
          </cell>
          <cell r="H535">
            <v>145870.31</v>
          </cell>
          <cell r="I535" t="str">
            <v>C</v>
          </cell>
        </row>
        <row r="536">
          <cell r="A536" t="str">
            <v>41.40.04.00</v>
          </cell>
          <cell r="B536" t="str">
            <v>-</v>
          </cell>
          <cell r="C536" t="str">
            <v>Juros At.Contr.Mutuo-Cont/Colig</v>
          </cell>
          <cell r="D536">
            <v>158135.79999999999</v>
          </cell>
          <cell r="E536" t="str">
            <v>C</v>
          </cell>
          <cell r="F536">
            <v>0</v>
          </cell>
          <cell r="G536">
            <v>32170.52</v>
          </cell>
          <cell r="H536">
            <v>190306.32</v>
          </cell>
          <cell r="I536" t="str">
            <v>C</v>
          </cell>
        </row>
        <row r="537">
          <cell r="A537" t="str">
            <v>41.40.04.04</v>
          </cell>
          <cell r="B537" t="str">
            <v>-</v>
          </cell>
          <cell r="C537" t="str">
            <v>Juros Ativ.Contr.Mutuo-M.Grosso</v>
          </cell>
          <cell r="D537">
            <v>158135.79999999999</v>
          </cell>
          <cell r="E537" t="str">
            <v>C</v>
          </cell>
          <cell r="F537">
            <v>0</v>
          </cell>
          <cell r="G537">
            <v>32170.52</v>
          </cell>
          <cell r="H537">
            <v>190306.32</v>
          </cell>
          <cell r="I537" t="str">
            <v>C</v>
          </cell>
        </row>
        <row r="538">
          <cell r="A538" t="str">
            <v>41.40.25.00</v>
          </cell>
          <cell r="B538" t="str">
            <v>-</v>
          </cell>
          <cell r="C538" t="str">
            <v>V.M.Ativas S/Depositos Judiciais</v>
          </cell>
          <cell r="D538">
            <v>372573.28</v>
          </cell>
          <cell r="E538" t="str">
            <v>C</v>
          </cell>
          <cell r="F538">
            <v>0</v>
          </cell>
          <cell r="G538">
            <v>0</v>
          </cell>
          <cell r="H538">
            <v>372573.28</v>
          </cell>
          <cell r="I538" t="str">
            <v>C</v>
          </cell>
        </row>
        <row r="539">
          <cell r="A539" t="str">
            <v>41.40.25.01</v>
          </cell>
          <cell r="B539" t="str">
            <v>-</v>
          </cell>
          <cell r="C539" t="str">
            <v>V.M.Ativas S/Depositos Judiciais</v>
          </cell>
          <cell r="D539">
            <v>372573.28</v>
          </cell>
          <cell r="E539" t="str">
            <v>C</v>
          </cell>
          <cell r="F539">
            <v>0</v>
          </cell>
          <cell r="G539">
            <v>0</v>
          </cell>
          <cell r="H539">
            <v>372573.28</v>
          </cell>
          <cell r="I539" t="str">
            <v>C</v>
          </cell>
        </row>
        <row r="540">
          <cell r="A540" t="str">
            <v>41.40.26.00</v>
          </cell>
          <cell r="B540" t="str">
            <v>-</v>
          </cell>
          <cell r="C540" t="str">
            <v>V.Monetarias Ativas Diversas</v>
          </cell>
          <cell r="D540">
            <v>3813226.21</v>
          </cell>
          <cell r="E540" t="str">
            <v>D</v>
          </cell>
          <cell r="F540">
            <v>1455317.93</v>
          </cell>
          <cell r="G540">
            <v>42377.13</v>
          </cell>
          <cell r="H540">
            <v>5226167.01</v>
          </cell>
          <cell r="I540" t="str">
            <v>D</v>
          </cell>
        </row>
        <row r="541">
          <cell r="A541" t="str">
            <v>41.40.26.02</v>
          </cell>
          <cell r="B541" t="str">
            <v>-</v>
          </cell>
          <cell r="C541" t="str">
            <v>Variacao Cambial de Clientes - ME</v>
          </cell>
          <cell r="D541">
            <v>1037815.48</v>
          </cell>
          <cell r="E541" t="str">
            <v>D</v>
          </cell>
          <cell r="F541">
            <v>257645.75</v>
          </cell>
          <cell r="G541">
            <v>398.85</v>
          </cell>
          <cell r="H541">
            <v>1295062.3799999999</v>
          </cell>
          <cell r="I541" t="str">
            <v>D</v>
          </cell>
        </row>
        <row r="542">
          <cell r="A542" t="str">
            <v>41.40.26.06</v>
          </cell>
          <cell r="B542" t="str">
            <v>-</v>
          </cell>
          <cell r="C542" t="str">
            <v>Variação Cambial-Outros</v>
          </cell>
          <cell r="D542">
            <v>334687.03000000003</v>
          </cell>
          <cell r="E542" t="str">
            <v>C</v>
          </cell>
          <cell r="F542">
            <v>1.47</v>
          </cell>
          <cell r="G542">
            <v>31892.26</v>
          </cell>
          <cell r="H542">
            <v>366577.82</v>
          </cell>
          <cell r="I542" t="str">
            <v>C</v>
          </cell>
        </row>
        <row r="543">
          <cell r="A543" t="str">
            <v>41.40.26.10</v>
          </cell>
          <cell r="B543" t="str">
            <v>-</v>
          </cell>
          <cell r="C543" t="str">
            <v>Variacao Cambial Clientes - CVRDI</v>
          </cell>
          <cell r="D543">
            <v>3110097.76</v>
          </cell>
          <cell r="E543" t="str">
            <v>D</v>
          </cell>
          <cell r="F543">
            <v>1197670.71</v>
          </cell>
          <cell r="G543">
            <v>10086.02</v>
          </cell>
          <cell r="H543">
            <v>4297682.45</v>
          </cell>
          <cell r="I543" t="str">
            <v>D</v>
          </cell>
        </row>
        <row r="544">
          <cell r="A544" t="str">
            <v>41.40.44.00</v>
          </cell>
          <cell r="B544" t="str">
            <v>-</v>
          </cell>
          <cell r="C544" t="str">
            <v>Receitas Financeiras Diversas</v>
          </cell>
          <cell r="D544">
            <v>4239.8100000000004</v>
          </cell>
          <cell r="E544" t="str">
            <v>C</v>
          </cell>
          <cell r="F544">
            <v>0</v>
          </cell>
          <cell r="G544">
            <v>333.54</v>
          </cell>
          <cell r="H544">
            <v>4573.3500000000004</v>
          </cell>
          <cell r="I544" t="str">
            <v>C</v>
          </cell>
        </row>
        <row r="545">
          <cell r="A545" t="str">
            <v>41.40.44.01</v>
          </cell>
          <cell r="B545" t="str">
            <v>-</v>
          </cell>
          <cell r="C545" t="str">
            <v>Descontos Obtidos</v>
          </cell>
          <cell r="D545">
            <v>3504.24</v>
          </cell>
          <cell r="E545" t="str">
            <v>C</v>
          </cell>
          <cell r="F545">
            <v>0</v>
          </cell>
          <cell r="G545">
            <v>333.54</v>
          </cell>
          <cell r="H545">
            <v>3837.78</v>
          </cell>
          <cell r="I545" t="str">
            <v>C</v>
          </cell>
        </row>
        <row r="546">
          <cell r="A546" t="str">
            <v>41.40.44.02</v>
          </cell>
          <cell r="B546" t="str">
            <v>-</v>
          </cell>
          <cell r="C546" t="str">
            <v>Dividendos de Acoes</v>
          </cell>
          <cell r="D546">
            <v>735.57</v>
          </cell>
          <cell r="E546" t="str">
            <v>C</v>
          </cell>
          <cell r="F546">
            <v>0</v>
          </cell>
          <cell r="G546">
            <v>0</v>
          </cell>
          <cell r="H546">
            <v>735.57</v>
          </cell>
          <cell r="I546" t="str">
            <v>C</v>
          </cell>
        </row>
        <row r="547">
          <cell r="A547" t="str">
            <v>41.50.00.00</v>
          </cell>
          <cell r="B547" t="str">
            <v>-</v>
          </cell>
          <cell r="C547" t="str">
            <v>Despesas Financeiras</v>
          </cell>
          <cell r="D547">
            <v>6723968.3799999999</v>
          </cell>
          <cell r="E547" t="str">
            <v>D</v>
          </cell>
          <cell r="F547">
            <v>1328835.69</v>
          </cell>
          <cell r="G547">
            <v>12239.91</v>
          </cell>
          <cell r="H547">
            <v>8040564.1600000001</v>
          </cell>
          <cell r="I547" t="str">
            <v>D</v>
          </cell>
        </row>
        <row r="548">
          <cell r="A548" t="str">
            <v>41.50.01.00</v>
          </cell>
          <cell r="B548" t="str">
            <v>-</v>
          </cell>
          <cell r="C548" t="str">
            <v>Juros Passivos S/Fornec-Merc.Int</v>
          </cell>
          <cell r="D548">
            <v>20.52</v>
          </cell>
          <cell r="E548" t="str">
            <v>D</v>
          </cell>
          <cell r="F548">
            <v>0</v>
          </cell>
          <cell r="G548">
            <v>0</v>
          </cell>
          <cell r="H548">
            <v>20.52</v>
          </cell>
          <cell r="I548" t="str">
            <v>D</v>
          </cell>
        </row>
        <row r="549">
          <cell r="A549" t="str">
            <v>41.50.01.01</v>
          </cell>
          <cell r="B549" t="str">
            <v>-</v>
          </cell>
          <cell r="C549" t="str">
            <v>Juros Passivos S/Fornec-Merc.Int</v>
          </cell>
          <cell r="D549">
            <v>20.52</v>
          </cell>
          <cell r="E549" t="str">
            <v>D</v>
          </cell>
          <cell r="F549">
            <v>0</v>
          </cell>
          <cell r="G549">
            <v>0</v>
          </cell>
          <cell r="H549">
            <v>20.52</v>
          </cell>
          <cell r="I549" t="str">
            <v>D</v>
          </cell>
        </row>
        <row r="550">
          <cell r="A550" t="str">
            <v>41.50.03.00</v>
          </cell>
          <cell r="B550" t="str">
            <v>-</v>
          </cell>
          <cell r="C550" t="str">
            <v>Juros Pas.Cont.Mutuo-Contr/Colig</v>
          </cell>
          <cell r="D550">
            <v>4487100.76</v>
          </cell>
          <cell r="E550" t="str">
            <v>D</v>
          </cell>
          <cell r="F550">
            <v>904512.88</v>
          </cell>
          <cell r="G550">
            <v>0</v>
          </cell>
          <cell r="H550">
            <v>5391613.6399999997</v>
          </cell>
          <cell r="I550" t="str">
            <v>D</v>
          </cell>
        </row>
        <row r="551">
          <cell r="A551" t="str">
            <v>41.50.03.01</v>
          </cell>
          <cell r="B551" t="str">
            <v>-</v>
          </cell>
          <cell r="C551" t="str">
            <v>Juros Pass.Cont.Mutuo-Cpfl</v>
          </cell>
          <cell r="D551">
            <v>4486632.9000000004</v>
          </cell>
          <cell r="E551" t="str">
            <v>D</v>
          </cell>
          <cell r="F551">
            <v>904469.19</v>
          </cell>
          <cell r="G551">
            <v>0</v>
          </cell>
          <cell r="H551">
            <v>5391102.0899999999</v>
          </cell>
          <cell r="I551" t="str">
            <v>D</v>
          </cell>
        </row>
        <row r="552">
          <cell r="A552" t="str">
            <v>41.50.03.09</v>
          </cell>
          <cell r="B552" t="str">
            <v>-</v>
          </cell>
          <cell r="C552" t="str">
            <v>Juros Pass.Cont.Mutuo-Urucum</v>
          </cell>
          <cell r="D552">
            <v>467.86</v>
          </cell>
          <cell r="E552" t="str">
            <v>D</v>
          </cell>
          <cell r="F552">
            <v>43.69</v>
          </cell>
          <cell r="G552">
            <v>0</v>
          </cell>
          <cell r="H552">
            <v>511.55</v>
          </cell>
          <cell r="I552" t="str">
            <v>D</v>
          </cell>
        </row>
        <row r="553">
          <cell r="A553" t="str">
            <v>41.50.10.00</v>
          </cell>
          <cell r="B553" t="str">
            <v>-</v>
          </cell>
          <cell r="C553" t="str">
            <v>JR Passivo s/Multa s/Imp/Contrib</v>
          </cell>
          <cell r="D553">
            <v>264830.43</v>
          </cell>
          <cell r="E553" t="str">
            <v>D</v>
          </cell>
          <cell r="F553">
            <v>8629.75</v>
          </cell>
          <cell r="G553">
            <v>0</v>
          </cell>
          <cell r="H553">
            <v>273460.18</v>
          </cell>
          <cell r="I553" t="str">
            <v>D</v>
          </cell>
        </row>
        <row r="554">
          <cell r="A554" t="str">
            <v>41.50.10.01</v>
          </cell>
          <cell r="B554" t="str">
            <v>-</v>
          </cell>
          <cell r="C554" t="str">
            <v>JR Passivo s/Multa s/Imp/Contrib</v>
          </cell>
          <cell r="D554">
            <v>264830.43</v>
          </cell>
          <cell r="E554" t="str">
            <v>D</v>
          </cell>
          <cell r="F554">
            <v>8629.75</v>
          </cell>
          <cell r="G554">
            <v>0</v>
          </cell>
          <cell r="H554">
            <v>273460.18</v>
          </cell>
          <cell r="I554" t="str">
            <v>D</v>
          </cell>
        </row>
        <row r="555">
          <cell r="A555" t="str">
            <v>41.50.26.00</v>
          </cell>
          <cell r="B555" t="str">
            <v>-</v>
          </cell>
          <cell r="C555" t="str">
            <v>Juros Passivos Fornec.M.Externo</v>
          </cell>
          <cell r="D555">
            <v>817.18</v>
          </cell>
          <cell r="E555" t="str">
            <v>D</v>
          </cell>
          <cell r="F555">
            <v>3027.58</v>
          </cell>
          <cell r="G555">
            <v>0</v>
          </cell>
          <cell r="H555">
            <v>3844.76</v>
          </cell>
          <cell r="I555" t="str">
            <v>D</v>
          </cell>
        </row>
        <row r="556">
          <cell r="A556" t="str">
            <v>41.50.26.01</v>
          </cell>
          <cell r="B556" t="str">
            <v>-</v>
          </cell>
          <cell r="C556" t="str">
            <v>Juros Passivos Fornec.M.Externo</v>
          </cell>
          <cell r="D556">
            <v>817.18</v>
          </cell>
          <cell r="E556" t="str">
            <v>D</v>
          </cell>
          <cell r="F556">
            <v>3027.58</v>
          </cell>
          <cell r="G556">
            <v>0</v>
          </cell>
          <cell r="H556">
            <v>3844.76</v>
          </cell>
          <cell r="I556" t="str">
            <v>D</v>
          </cell>
        </row>
        <row r="557">
          <cell r="A557" t="str">
            <v>41.50.40.00</v>
          </cell>
          <cell r="B557" t="str">
            <v>-</v>
          </cell>
          <cell r="C557" t="str">
            <v>Outros Juros Passivos</v>
          </cell>
          <cell r="D557">
            <v>6378</v>
          </cell>
          <cell r="E557" t="str">
            <v>D</v>
          </cell>
          <cell r="F557">
            <v>1217.1400000000001</v>
          </cell>
          <cell r="G557">
            <v>0</v>
          </cell>
          <cell r="H557">
            <v>7595.14</v>
          </cell>
          <cell r="I557" t="str">
            <v>D</v>
          </cell>
        </row>
        <row r="558">
          <cell r="A558" t="str">
            <v>41.50.40.02</v>
          </cell>
          <cell r="B558" t="str">
            <v>-</v>
          </cell>
          <cell r="C558" t="str">
            <v>Juros e multas de IOF e IR s/mutuo</v>
          </cell>
          <cell r="D558">
            <v>6378</v>
          </cell>
          <cell r="E558" t="str">
            <v>D</v>
          </cell>
          <cell r="F558">
            <v>1217.1400000000001</v>
          </cell>
          <cell r="G558">
            <v>0</v>
          </cell>
          <cell r="H558">
            <v>7595.14</v>
          </cell>
          <cell r="I558" t="str">
            <v>D</v>
          </cell>
        </row>
        <row r="559">
          <cell r="A559" t="str">
            <v>41.50.57.00</v>
          </cell>
          <cell r="B559" t="str">
            <v>-</v>
          </cell>
          <cell r="C559" t="str">
            <v>V.M Passiv s/Multa s/Imp/Contrib</v>
          </cell>
          <cell r="D559">
            <v>7682.91</v>
          </cell>
          <cell r="E559" t="str">
            <v>D</v>
          </cell>
          <cell r="F559">
            <v>0</v>
          </cell>
          <cell r="G559">
            <v>0</v>
          </cell>
          <cell r="H559">
            <v>7682.91</v>
          </cell>
          <cell r="I559" t="str">
            <v>D</v>
          </cell>
        </row>
        <row r="560">
          <cell r="A560" t="str">
            <v>41.50.57.03</v>
          </cell>
          <cell r="B560" t="str">
            <v>-</v>
          </cell>
          <cell r="C560" t="str">
            <v>V.M Passiv s/ CFEM</v>
          </cell>
          <cell r="D560">
            <v>7682.91</v>
          </cell>
          <cell r="E560" t="str">
            <v>D</v>
          </cell>
          <cell r="F560">
            <v>0</v>
          </cell>
          <cell r="G560">
            <v>0</v>
          </cell>
          <cell r="H560">
            <v>7682.91</v>
          </cell>
          <cell r="I560" t="str">
            <v>D</v>
          </cell>
        </row>
        <row r="561">
          <cell r="A561" t="str">
            <v>41.50.75.00</v>
          </cell>
          <cell r="B561" t="str">
            <v>-</v>
          </cell>
          <cell r="C561" t="str">
            <v>Outras Variac Monetaria Passiva</v>
          </cell>
          <cell r="D561">
            <v>272799.59000000003</v>
          </cell>
          <cell r="E561" t="str">
            <v>D</v>
          </cell>
          <cell r="F561">
            <v>75000</v>
          </cell>
          <cell r="G561">
            <v>6415.33</v>
          </cell>
          <cell r="H561">
            <v>341384.26</v>
          </cell>
          <cell r="I561" t="str">
            <v>D</v>
          </cell>
        </row>
        <row r="562">
          <cell r="A562" t="str">
            <v>41.50.75.02</v>
          </cell>
          <cell r="B562" t="str">
            <v>-</v>
          </cell>
          <cell r="C562" t="str">
            <v>Variacao Cambial - Fornecedores</v>
          </cell>
          <cell r="D562">
            <v>1200.4100000000001</v>
          </cell>
          <cell r="E562" t="str">
            <v>C</v>
          </cell>
          <cell r="F562">
            <v>0</v>
          </cell>
          <cell r="G562">
            <v>6415.33</v>
          </cell>
          <cell r="H562">
            <v>7615.74</v>
          </cell>
          <cell r="I562" t="str">
            <v>C</v>
          </cell>
        </row>
        <row r="563">
          <cell r="A563" t="str">
            <v>41.50.75.30</v>
          </cell>
          <cell r="B563" t="str">
            <v>-</v>
          </cell>
          <cell r="C563" t="str">
            <v>V.M Passiva s/Prov p/Contingencias</v>
          </cell>
          <cell r="D563">
            <v>274000</v>
          </cell>
          <cell r="E563" t="str">
            <v>D</v>
          </cell>
          <cell r="F563">
            <v>75000</v>
          </cell>
          <cell r="G563">
            <v>0</v>
          </cell>
          <cell r="H563">
            <v>349000</v>
          </cell>
          <cell r="I563" t="str">
            <v>D</v>
          </cell>
        </row>
        <row r="564">
          <cell r="A564" t="str">
            <v>41.50.77.00</v>
          </cell>
          <cell r="B564" t="str">
            <v>-</v>
          </cell>
          <cell r="C564" t="str">
            <v>Despesas Financeiras Diversas</v>
          </cell>
          <cell r="D564">
            <v>819338.99</v>
          </cell>
          <cell r="E564" t="str">
            <v>D</v>
          </cell>
          <cell r="F564">
            <v>123448.34</v>
          </cell>
          <cell r="G564">
            <v>5824.58</v>
          </cell>
          <cell r="H564">
            <v>936962.75</v>
          </cell>
          <cell r="I564" t="str">
            <v>D</v>
          </cell>
        </row>
        <row r="565">
          <cell r="A565" t="str">
            <v>41.50.77.01</v>
          </cell>
          <cell r="B565" t="str">
            <v>-</v>
          </cell>
          <cell r="C565" t="str">
            <v>Descontos Concedidos</v>
          </cell>
          <cell r="D565">
            <v>0.28999999999999998</v>
          </cell>
          <cell r="E565" t="str">
            <v>D</v>
          </cell>
          <cell r="F565">
            <v>1636.19</v>
          </cell>
          <cell r="G565">
            <v>0</v>
          </cell>
          <cell r="H565">
            <v>1636.48</v>
          </cell>
          <cell r="I565" t="str">
            <v>D</v>
          </cell>
        </row>
        <row r="566">
          <cell r="A566" t="str">
            <v>41.50.77.02</v>
          </cell>
          <cell r="B566" t="str">
            <v>-</v>
          </cell>
          <cell r="C566" t="str">
            <v>Despesas Bancarias</v>
          </cell>
          <cell r="D566">
            <v>5118.54</v>
          </cell>
          <cell r="E566" t="str">
            <v>D</v>
          </cell>
          <cell r="F566">
            <v>899.73</v>
          </cell>
          <cell r="G566">
            <v>0</v>
          </cell>
          <cell r="H566">
            <v>6018.27</v>
          </cell>
          <cell r="I566" t="str">
            <v>D</v>
          </cell>
        </row>
        <row r="567">
          <cell r="A567" t="str">
            <v>41.50.77.03</v>
          </cell>
          <cell r="B567" t="str">
            <v>-</v>
          </cell>
          <cell r="C567" t="str">
            <v>Cpmf</v>
          </cell>
          <cell r="D567">
            <v>15437.81</v>
          </cell>
          <cell r="E567" t="str">
            <v>D</v>
          </cell>
          <cell r="F567">
            <v>0</v>
          </cell>
          <cell r="G567">
            <v>0</v>
          </cell>
          <cell r="H567">
            <v>15437.81</v>
          </cell>
          <cell r="I567" t="str">
            <v>D</v>
          </cell>
        </row>
        <row r="568">
          <cell r="A568" t="str">
            <v>41.50.77.08</v>
          </cell>
          <cell r="B568" t="str">
            <v>-</v>
          </cell>
          <cell r="C568" t="str">
            <v>IOF e IOC</v>
          </cell>
          <cell r="D568">
            <v>79376.350000000006</v>
          </cell>
          <cell r="E568" t="str">
            <v>D</v>
          </cell>
          <cell r="F568">
            <v>0</v>
          </cell>
          <cell r="G568">
            <v>0</v>
          </cell>
          <cell r="H568">
            <v>79376.350000000006</v>
          </cell>
          <cell r="I568" t="str">
            <v>D</v>
          </cell>
        </row>
        <row r="569">
          <cell r="A569" t="str">
            <v>41.50.77.09</v>
          </cell>
          <cell r="B569" t="str">
            <v>-</v>
          </cell>
          <cell r="C569" t="str">
            <v>Multas</v>
          </cell>
          <cell r="D569">
            <v>43480.24</v>
          </cell>
          <cell r="E569" t="str">
            <v>D</v>
          </cell>
          <cell r="F569">
            <v>5880.88</v>
          </cell>
          <cell r="G569">
            <v>5824.58</v>
          </cell>
          <cell r="H569">
            <v>43536.54</v>
          </cell>
          <cell r="I569" t="str">
            <v>D</v>
          </cell>
        </row>
        <row r="570">
          <cell r="A570" t="str">
            <v>41.50.77.10</v>
          </cell>
          <cell r="B570" t="str">
            <v>-</v>
          </cell>
          <cell r="C570" t="str">
            <v>IOF s/ Mutuo</v>
          </cell>
          <cell r="D570">
            <v>667825.53</v>
          </cell>
          <cell r="E570" t="str">
            <v>D</v>
          </cell>
          <cell r="F570">
            <v>115031.54</v>
          </cell>
          <cell r="G570">
            <v>0</v>
          </cell>
          <cell r="H570">
            <v>782857.07</v>
          </cell>
          <cell r="I570" t="str">
            <v>D</v>
          </cell>
        </row>
        <row r="571">
          <cell r="A571" t="str">
            <v>41.50.77.11</v>
          </cell>
          <cell r="B571" t="str">
            <v>-</v>
          </cell>
          <cell r="C571" t="str">
            <v>Despesas de Aplic.Financ.-AssFin Cvrd</v>
          </cell>
          <cell r="D571">
            <v>8100.23</v>
          </cell>
          <cell r="E571" t="str">
            <v>D</v>
          </cell>
          <cell r="F571">
            <v>0</v>
          </cell>
          <cell r="G571">
            <v>0</v>
          </cell>
          <cell r="H571">
            <v>8100.23</v>
          </cell>
          <cell r="I571" t="str">
            <v>D</v>
          </cell>
        </row>
        <row r="572">
          <cell r="A572" t="str">
            <v>41.50.85.00</v>
          </cell>
          <cell r="B572" t="str">
            <v>-</v>
          </cell>
          <cell r="C572" t="str">
            <v>Despesas Financeiras - Prov.Ambiental</v>
          </cell>
          <cell r="D572">
            <v>865000</v>
          </cell>
          <cell r="E572" t="str">
            <v>D</v>
          </cell>
          <cell r="F572">
            <v>213000</v>
          </cell>
          <cell r="G572">
            <v>0</v>
          </cell>
          <cell r="H572">
            <v>1078000</v>
          </cell>
          <cell r="I572" t="str">
            <v>D</v>
          </cell>
        </row>
        <row r="573">
          <cell r="A573" t="str">
            <v>41.50.85.01</v>
          </cell>
          <cell r="B573" t="str">
            <v>-</v>
          </cell>
          <cell r="C573" t="str">
            <v>Despesas Financeiras - Prov.Ambiental</v>
          </cell>
          <cell r="D573">
            <v>865000</v>
          </cell>
          <cell r="E573" t="str">
            <v>D</v>
          </cell>
          <cell r="F573">
            <v>213000</v>
          </cell>
          <cell r="G573">
            <v>0</v>
          </cell>
          <cell r="H573">
            <v>1078000</v>
          </cell>
          <cell r="I573" t="str">
            <v>D</v>
          </cell>
        </row>
        <row r="574">
          <cell r="A574" t="str">
            <v>41.65.00.00</v>
          </cell>
          <cell r="B574" t="str">
            <v>-</v>
          </cell>
          <cell r="C574" t="str">
            <v>Outras Rec/Despesas Operacionais</v>
          </cell>
          <cell r="D574">
            <v>1580762.9</v>
          </cell>
          <cell r="E574" t="str">
            <v>D</v>
          </cell>
          <cell r="F574">
            <v>1057620.95</v>
          </cell>
          <cell r="G574">
            <v>571509.92000000004</v>
          </cell>
          <cell r="H574">
            <v>2066873.93</v>
          </cell>
          <cell r="I574" t="str">
            <v>D</v>
          </cell>
        </row>
        <row r="575">
          <cell r="A575" t="str">
            <v>41.65.01.00</v>
          </cell>
          <cell r="B575" t="str">
            <v>-</v>
          </cell>
          <cell r="C575" t="str">
            <v>Outras Rec/Despesas Operacionais</v>
          </cell>
          <cell r="D575">
            <v>2125.8000000000002</v>
          </cell>
          <cell r="E575" t="str">
            <v>D</v>
          </cell>
          <cell r="F575">
            <v>355.95</v>
          </cell>
          <cell r="G575">
            <v>0</v>
          </cell>
          <cell r="H575">
            <v>2481.75</v>
          </cell>
          <cell r="I575" t="str">
            <v>D</v>
          </cell>
        </row>
        <row r="576">
          <cell r="A576" t="str">
            <v>41.65.01.02</v>
          </cell>
          <cell r="B576" t="str">
            <v>-</v>
          </cell>
          <cell r="C576" t="str">
            <v>Equivalencia Patrimonial</v>
          </cell>
          <cell r="D576">
            <v>2125.8000000000002</v>
          </cell>
          <cell r="E576" t="str">
            <v>D</v>
          </cell>
          <cell r="F576">
            <v>355.95</v>
          </cell>
          <cell r="G576">
            <v>0</v>
          </cell>
          <cell r="H576">
            <v>2481.75</v>
          </cell>
          <cell r="I576" t="str">
            <v>D</v>
          </cell>
        </row>
        <row r="577">
          <cell r="A577" t="str">
            <v>41.65.10.00</v>
          </cell>
          <cell r="B577" t="str">
            <v>-</v>
          </cell>
          <cell r="C577" t="str">
            <v>Outras Receitas</v>
          </cell>
          <cell r="D577">
            <v>2400</v>
          </cell>
          <cell r="E577" t="str">
            <v>C</v>
          </cell>
          <cell r="F577">
            <v>0</v>
          </cell>
          <cell r="G577">
            <v>548659.92000000004</v>
          </cell>
          <cell r="H577">
            <v>551059.92000000004</v>
          </cell>
          <cell r="I577" t="str">
            <v>C</v>
          </cell>
        </row>
        <row r="578">
          <cell r="A578" t="str">
            <v>41.65.10.01</v>
          </cell>
          <cell r="B578" t="str">
            <v>-</v>
          </cell>
          <cell r="C578" t="str">
            <v>Outras Receitas</v>
          </cell>
          <cell r="D578">
            <v>2400</v>
          </cell>
          <cell r="E578" t="str">
            <v>C</v>
          </cell>
          <cell r="F578">
            <v>0</v>
          </cell>
          <cell r="G578">
            <v>548659.92000000004</v>
          </cell>
          <cell r="H578">
            <v>551059.92000000004</v>
          </cell>
          <cell r="I578" t="str">
            <v>C</v>
          </cell>
        </row>
        <row r="579">
          <cell r="A579" t="str">
            <v>41.65.25.00</v>
          </cell>
          <cell r="B579" t="str">
            <v>-</v>
          </cell>
          <cell r="C579" t="str">
            <v>Outras Despesas Operacionais</v>
          </cell>
          <cell r="D579">
            <v>1359420.07</v>
          </cell>
          <cell r="E579" t="str">
            <v>D</v>
          </cell>
          <cell r="F579">
            <v>209490.7</v>
          </cell>
          <cell r="G579">
            <v>0</v>
          </cell>
          <cell r="H579">
            <v>1568910.77</v>
          </cell>
          <cell r="I579" t="str">
            <v>D</v>
          </cell>
        </row>
        <row r="580">
          <cell r="A580" t="str">
            <v>41.65.25.01</v>
          </cell>
          <cell r="B580" t="str">
            <v>-</v>
          </cell>
          <cell r="C580" t="str">
            <v>Outras Despesas Operacionais</v>
          </cell>
          <cell r="D580">
            <v>0.03</v>
          </cell>
          <cell r="E580" t="str">
            <v>C</v>
          </cell>
          <cell r="F580">
            <v>0</v>
          </cell>
          <cell r="G580">
            <v>0</v>
          </cell>
          <cell r="H580">
            <v>0.03</v>
          </cell>
          <cell r="I580" t="str">
            <v>C</v>
          </cell>
        </row>
        <row r="581">
          <cell r="A581" t="str">
            <v>41.65.25.02</v>
          </cell>
          <cell r="B581" t="str">
            <v>-</v>
          </cell>
          <cell r="C581" t="str">
            <v>Participação nos Resultados</v>
          </cell>
          <cell r="D581">
            <v>1230000</v>
          </cell>
          <cell r="E581" t="str">
            <v>D</v>
          </cell>
          <cell r="F581">
            <v>209490.7</v>
          </cell>
          <cell r="G581">
            <v>0</v>
          </cell>
          <cell r="H581">
            <v>1439490.7</v>
          </cell>
          <cell r="I581" t="str">
            <v>D</v>
          </cell>
        </row>
        <row r="582">
          <cell r="A582" t="str">
            <v>41.65.25.05</v>
          </cell>
          <cell r="B582" t="str">
            <v>-</v>
          </cell>
          <cell r="C582" t="str">
            <v>Complemento de PR Ano Anterior</v>
          </cell>
          <cell r="D582">
            <v>129420.1</v>
          </cell>
          <cell r="E582" t="str">
            <v>D</v>
          </cell>
          <cell r="F582">
            <v>0</v>
          </cell>
          <cell r="G582">
            <v>0</v>
          </cell>
          <cell r="H582">
            <v>129420.1</v>
          </cell>
          <cell r="I582" t="str">
            <v>D</v>
          </cell>
        </row>
        <row r="583">
          <cell r="A583" t="str">
            <v>41.65.30.00</v>
          </cell>
          <cell r="B583" t="str">
            <v>-</v>
          </cell>
          <cell r="C583" t="str">
            <v>Provisao para Contingencias</v>
          </cell>
          <cell r="D583">
            <v>0</v>
          </cell>
          <cell r="F583">
            <v>786829.57</v>
          </cell>
          <cell r="G583">
            <v>0</v>
          </cell>
          <cell r="H583">
            <v>786829.57</v>
          </cell>
          <cell r="I583" t="str">
            <v>D</v>
          </cell>
        </row>
        <row r="584">
          <cell r="A584" t="str">
            <v>41.65.30.60</v>
          </cell>
          <cell r="B584" t="str">
            <v>-</v>
          </cell>
          <cell r="C584" t="str">
            <v>Provisao para Contingencia Ambiental</v>
          </cell>
          <cell r="D584">
            <v>0</v>
          </cell>
          <cell r="F584">
            <v>786829.57</v>
          </cell>
          <cell r="G584">
            <v>0</v>
          </cell>
          <cell r="H584">
            <v>786829.57</v>
          </cell>
          <cell r="I584" t="str">
            <v>D</v>
          </cell>
        </row>
        <row r="585">
          <cell r="A585" t="str">
            <v>41.65.47.00</v>
          </cell>
          <cell r="B585" t="str">
            <v>-</v>
          </cell>
          <cell r="C585" t="str">
            <v>Outras Provisoes</v>
          </cell>
          <cell r="D585">
            <v>221687.65</v>
          </cell>
          <cell r="E585" t="str">
            <v>D</v>
          </cell>
          <cell r="F585">
            <v>35981.089999999997</v>
          </cell>
          <cell r="G585">
            <v>0</v>
          </cell>
          <cell r="H585">
            <v>257668.74</v>
          </cell>
          <cell r="I585" t="str">
            <v>D</v>
          </cell>
        </row>
        <row r="586">
          <cell r="A586" t="str">
            <v>41.65.47.10</v>
          </cell>
          <cell r="B586" t="str">
            <v>-</v>
          </cell>
          <cell r="C586" t="str">
            <v>Provisão Perda Mútuo</v>
          </cell>
          <cell r="D586">
            <v>221687.65</v>
          </cell>
          <cell r="E586" t="str">
            <v>D</v>
          </cell>
          <cell r="F586">
            <v>35981.089999999997</v>
          </cell>
          <cell r="G586">
            <v>0</v>
          </cell>
          <cell r="H586">
            <v>257668.74</v>
          </cell>
          <cell r="I586" t="str">
            <v>D</v>
          </cell>
        </row>
        <row r="588">
          <cell r="A588" t="str">
            <v>-----------</v>
          </cell>
          <cell r="B588" t="str">
            <v>--</v>
          </cell>
          <cell r="C588" t="str">
            <v>-------------------------------------------------------------------</v>
          </cell>
          <cell r="D588" t="str">
            <v>-------------------</v>
          </cell>
          <cell r="E588" t="str">
            <v>-</v>
          </cell>
          <cell r="F588" t="str">
            <v>-------------------</v>
          </cell>
          <cell r="G588" t="e">
            <v>#NAME?</v>
          </cell>
          <cell r="H588" t="str">
            <v>07AB - 1.00.01.068</v>
          </cell>
        </row>
        <row r="589">
          <cell r="A589" t="str">
            <v>_x000C_----------</v>
          </cell>
          <cell r="B589" t="str">
            <v>--</v>
          </cell>
          <cell r="C589" t="str">
            <v>-------------------------------------------------------------------</v>
          </cell>
          <cell r="D589" t="str">
            <v>-------------------</v>
          </cell>
          <cell r="E589" t="str">
            <v>-</v>
          </cell>
          <cell r="F589" t="str">
            <v>-------------------</v>
          </cell>
          <cell r="G589" t="str">
            <v>-------------------</v>
          </cell>
          <cell r="H589" t="str">
            <v>------ Página:</v>
          </cell>
          <cell r="J589">
            <v>8</v>
          </cell>
        </row>
        <row r="590">
          <cell r="A590" t="str">
            <v>Urucum Mine</v>
          </cell>
          <cell r="B590" t="str">
            <v>ra</v>
          </cell>
          <cell r="C590" t="str">
            <v>ção S.A</v>
          </cell>
          <cell r="H590" t="str">
            <v>Balancete</v>
          </cell>
        </row>
        <row r="591">
          <cell r="A591" t="str">
            <v>Período: 01</v>
          </cell>
          <cell r="B591" t="str">
            <v>/0</v>
          </cell>
          <cell r="C591" t="str">
            <v>7/2008 A 31/07/2008 -----------------------------------------------</v>
          </cell>
          <cell r="D591" t="str">
            <v>-------------------</v>
          </cell>
          <cell r="E591" t="str">
            <v>-</v>
          </cell>
          <cell r="F591" t="str">
            <v>-------------------</v>
          </cell>
          <cell r="G591" t="str">
            <v>-------------------</v>
          </cell>
          <cell r="H591" t="str">
            <v>05/08/2008 - 09:3</v>
          </cell>
          <cell r="I591">
            <v>4</v>
          </cell>
        </row>
        <row r="593">
          <cell r="A593" t="str">
            <v>Título</v>
          </cell>
          <cell r="D593" t="str">
            <v>Saldo Inicial</v>
          </cell>
          <cell r="F593" t="str">
            <v>Débito</v>
          </cell>
          <cell r="G593" t="str">
            <v>Crédito</v>
          </cell>
          <cell r="H593" t="str">
            <v>Saldo Final</v>
          </cell>
        </row>
        <row r="594">
          <cell r="A594" t="str">
            <v>-----------</v>
          </cell>
          <cell r="B594" t="str">
            <v>--</v>
          </cell>
          <cell r="C594" t="str">
            <v>-------------------------------------------------------------------</v>
          </cell>
          <cell r="D594" t="str">
            <v>-----------------</v>
          </cell>
          <cell r="F594" t="str">
            <v>------------------</v>
          </cell>
          <cell r="G594" t="str">
            <v>------------------</v>
          </cell>
          <cell r="H594" t="str">
            <v>-----------------</v>
          </cell>
        </row>
        <row r="595">
          <cell r="A595" t="str">
            <v>41.65.60.00</v>
          </cell>
          <cell r="B595" t="str">
            <v>-</v>
          </cell>
          <cell r="C595" t="str">
            <v>Rec. de Vendas  MI - Outros</v>
          </cell>
          <cell r="D595">
            <v>3000</v>
          </cell>
          <cell r="E595" t="str">
            <v>C</v>
          </cell>
          <cell r="F595">
            <v>0</v>
          </cell>
          <cell r="G595">
            <v>22850</v>
          </cell>
          <cell r="H595">
            <v>25850</v>
          </cell>
          <cell r="I595" t="str">
            <v>C</v>
          </cell>
        </row>
        <row r="596">
          <cell r="A596" t="str">
            <v>41.65.60.01</v>
          </cell>
          <cell r="B596" t="str">
            <v>-</v>
          </cell>
          <cell r="C596" t="str">
            <v>Rec. de Vendas  MI - Outros</v>
          </cell>
          <cell r="D596">
            <v>3000</v>
          </cell>
          <cell r="E596" t="str">
            <v>C</v>
          </cell>
          <cell r="F596">
            <v>0</v>
          </cell>
          <cell r="G596">
            <v>22850</v>
          </cell>
          <cell r="H596">
            <v>25850</v>
          </cell>
          <cell r="I596" t="str">
            <v>C</v>
          </cell>
        </row>
        <row r="597">
          <cell r="A597" t="str">
            <v>41.65.62.00</v>
          </cell>
          <cell r="B597" t="str">
            <v>-</v>
          </cell>
          <cell r="C597" t="str">
            <v>Devolução Vendas MI - Outros</v>
          </cell>
          <cell r="D597">
            <v>3000</v>
          </cell>
          <cell r="E597" t="str">
            <v>D</v>
          </cell>
          <cell r="F597">
            <v>0</v>
          </cell>
          <cell r="G597">
            <v>0</v>
          </cell>
          <cell r="H597">
            <v>3000</v>
          </cell>
          <cell r="I597" t="str">
            <v>D</v>
          </cell>
        </row>
        <row r="598">
          <cell r="A598" t="str">
            <v>41.65.62.01</v>
          </cell>
          <cell r="B598" t="str">
            <v>-</v>
          </cell>
          <cell r="C598" t="str">
            <v>Devolução Vendas MI - Outros</v>
          </cell>
          <cell r="D598">
            <v>3000</v>
          </cell>
          <cell r="E598" t="str">
            <v>D</v>
          </cell>
          <cell r="F598">
            <v>0</v>
          </cell>
          <cell r="G598">
            <v>0</v>
          </cell>
          <cell r="H598">
            <v>3000</v>
          </cell>
          <cell r="I598" t="str">
            <v>D</v>
          </cell>
        </row>
        <row r="599">
          <cell r="A599" t="str">
            <v>41.65.70.00</v>
          </cell>
          <cell r="B599" t="str">
            <v>-</v>
          </cell>
          <cell r="C599" t="str">
            <v>Icms s/ Vendas MI - Outros</v>
          </cell>
          <cell r="D599">
            <v>30.42</v>
          </cell>
          <cell r="E599" t="str">
            <v>C</v>
          </cell>
          <cell r="F599">
            <v>0</v>
          </cell>
          <cell r="G599">
            <v>0</v>
          </cell>
          <cell r="H599">
            <v>30.42</v>
          </cell>
          <cell r="I599" t="str">
            <v>C</v>
          </cell>
        </row>
        <row r="600">
          <cell r="A600" t="str">
            <v>41.65.70.01</v>
          </cell>
          <cell r="B600" t="str">
            <v>-</v>
          </cell>
          <cell r="C600" t="str">
            <v>Icms s/ Vendas MI - Outros</v>
          </cell>
          <cell r="D600">
            <v>30.42</v>
          </cell>
          <cell r="E600" t="str">
            <v>C</v>
          </cell>
          <cell r="F600">
            <v>0</v>
          </cell>
          <cell r="G600">
            <v>0</v>
          </cell>
          <cell r="H600">
            <v>30.42</v>
          </cell>
          <cell r="I600" t="str">
            <v>C</v>
          </cell>
        </row>
        <row r="601">
          <cell r="A601" t="str">
            <v>41.65.72.00</v>
          </cell>
          <cell r="B601" t="str">
            <v>-</v>
          </cell>
          <cell r="C601" t="str">
            <v>Pis  s/ Vendas MI - Outros</v>
          </cell>
          <cell r="D601">
            <v>7.17</v>
          </cell>
          <cell r="E601" t="str">
            <v>C</v>
          </cell>
          <cell r="F601">
            <v>377.04</v>
          </cell>
          <cell r="G601">
            <v>0</v>
          </cell>
          <cell r="H601">
            <v>369.87</v>
          </cell>
          <cell r="I601" t="str">
            <v>D</v>
          </cell>
        </row>
        <row r="602">
          <cell r="A602" t="str">
            <v>41.65.72.01</v>
          </cell>
          <cell r="B602" t="str">
            <v>-</v>
          </cell>
          <cell r="C602" t="str">
            <v>Pis s/ Vendas MI - Outros</v>
          </cell>
          <cell r="D602">
            <v>7.17</v>
          </cell>
          <cell r="E602" t="str">
            <v>C</v>
          </cell>
          <cell r="F602">
            <v>377.04</v>
          </cell>
          <cell r="G602">
            <v>0</v>
          </cell>
          <cell r="H602">
            <v>369.87</v>
          </cell>
          <cell r="I602" t="str">
            <v>D</v>
          </cell>
        </row>
        <row r="603">
          <cell r="A603" t="str">
            <v>41.65.74.00</v>
          </cell>
          <cell r="B603" t="str">
            <v>-</v>
          </cell>
          <cell r="C603" t="str">
            <v>Cofins s/ Vendas MI - Outros</v>
          </cell>
          <cell r="D603">
            <v>33.03</v>
          </cell>
          <cell r="E603" t="str">
            <v>C</v>
          </cell>
          <cell r="F603">
            <v>1736.6</v>
          </cell>
          <cell r="G603">
            <v>0</v>
          </cell>
          <cell r="H603">
            <v>1703.57</v>
          </cell>
          <cell r="I603" t="str">
            <v>D</v>
          </cell>
        </row>
        <row r="604">
          <cell r="A604" t="str">
            <v>41.65.74.01</v>
          </cell>
          <cell r="B604" t="str">
            <v>-</v>
          </cell>
          <cell r="C604" t="str">
            <v>Cofins s/ Vendas MI - Outros</v>
          </cell>
          <cell r="D604">
            <v>33.03</v>
          </cell>
          <cell r="E604" t="str">
            <v>C</v>
          </cell>
          <cell r="F604">
            <v>1736.6</v>
          </cell>
          <cell r="G604">
            <v>0</v>
          </cell>
          <cell r="H604">
            <v>1703.57</v>
          </cell>
          <cell r="I604" t="str">
            <v>D</v>
          </cell>
        </row>
        <row r="605">
          <cell r="A605" t="str">
            <v>41.65.76.00</v>
          </cell>
          <cell r="B605" t="str">
            <v>-</v>
          </cell>
          <cell r="C605" t="str">
            <v>Custo Op.Vendas MI-Outros</v>
          </cell>
          <cell r="D605">
            <v>0</v>
          </cell>
          <cell r="F605">
            <v>22850</v>
          </cell>
          <cell r="G605">
            <v>0</v>
          </cell>
          <cell r="H605">
            <v>22850</v>
          </cell>
          <cell r="I605" t="str">
            <v>D</v>
          </cell>
        </row>
        <row r="606">
          <cell r="A606" t="str">
            <v>41.65.76.01</v>
          </cell>
          <cell r="B606" t="str">
            <v>-</v>
          </cell>
          <cell r="C606" t="str">
            <v>Custo Op.Vendas MI-Outros</v>
          </cell>
          <cell r="D606">
            <v>0</v>
          </cell>
          <cell r="F606">
            <v>22850</v>
          </cell>
          <cell r="G606">
            <v>0</v>
          </cell>
          <cell r="H606">
            <v>22850</v>
          </cell>
          <cell r="I606" t="str">
            <v>D</v>
          </cell>
        </row>
        <row r="607">
          <cell r="A607" t="str">
            <v>42.00.00.00</v>
          </cell>
          <cell r="B607" t="str">
            <v>-</v>
          </cell>
          <cell r="C607" t="str">
            <v>Resultado Nao Operacional</v>
          </cell>
          <cell r="D607">
            <v>5154709.51</v>
          </cell>
          <cell r="E607" t="str">
            <v>D</v>
          </cell>
          <cell r="F607">
            <v>65087.8</v>
          </cell>
          <cell r="G607">
            <v>17418.759999999998</v>
          </cell>
          <cell r="H607">
            <v>5202378.55</v>
          </cell>
          <cell r="I607" t="str">
            <v>D</v>
          </cell>
        </row>
        <row r="608">
          <cell r="A608" t="str">
            <v>42.01.00.00</v>
          </cell>
          <cell r="B608" t="str">
            <v>-</v>
          </cell>
          <cell r="C608" t="str">
            <v>Resultado Nao Operacional</v>
          </cell>
          <cell r="D608">
            <v>5154709.51</v>
          </cell>
          <cell r="E608" t="str">
            <v>D</v>
          </cell>
          <cell r="F608">
            <v>65087.8</v>
          </cell>
          <cell r="G608">
            <v>17418.759999999998</v>
          </cell>
          <cell r="H608">
            <v>5202378.55</v>
          </cell>
          <cell r="I608" t="str">
            <v>D</v>
          </cell>
        </row>
        <row r="609">
          <cell r="A609" t="str">
            <v>42.01.01.00</v>
          </cell>
          <cell r="B609" t="str">
            <v>-</v>
          </cell>
          <cell r="C609" t="str">
            <v>Ganhos e Perdas</v>
          </cell>
          <cell r="D609">
            <v>444135.63</v>
          </cell>
          <cell r="E609" t="str">
            <v>D</v>
          </cell>
          <cell r="F609">
            <v>0</v>
          </cell>
          <cell r="G609">
            <v>0</v>
          </cell>
          <cell r="H609">
            <v>444135.63</v>
          </cell>
          <cell r="I609" t="str">
            <v>D</v>
          </cell>
        </row>
        <row r="610">
          <cell r="A610" t="str">
            <v>42.01.01.03</v>
          </cell>
          <cell r="B610" t="str">
            <v>-</v>
          </cell>
          <cell r="C610" t="str">
            <v>Baixa do Permanente por Inutilização</v>
          </cell>
          <cell r="D610">
            <v>444135.63</v>
          </cell>
          <cell r="E610" t="str">
            <v>D</v>
          </cell>
          <cell r="F610">
            <v>0</v>
          </cell>
          <cell r="G610">
            <v>0</v>
          </cell>
          <cell r="H610">
            <v>444135.63</v>
          </cell>
          <cell r="I610" t="str">
            <v>D</v>
          </cell>
        </row>
        <row r="611">
          <cell r="A611" t="str">
            <v>42.01.10.00</v>
          </cell>
          <cell r="B611" t="str">
            <v>-</v>
          </cell>
          <cell r="C611" t="str">
            <v>Custo de Capacidade Ociosa</v>
          </cell>
          <cell r="D611">
            <v>4710573.88</v>
          </cell>
          <cell r="E611" t="str">
            <v>D</v>
          </cell>
          <cell r="F611">
            <v>65087.8</v>
          </cell>
          <cell r="G611">
            <v>17418.759999999998</v>
          </cell>
          <cell r="H611">
            <v>4758242.92</v>
          </cell>
          <cell r="I611" t="str">
            <v>D</v>
          </cell>
        </row>
        <row r="612">
          <cell r="A612" t="str">
            <v>42.01.10.02</v>
          </cell>
          <cell r="B612" t="str">
            <v>-</v>
          </cell>
          <cell r="C612" t="str">
            <v>Custo Capacidade Ociosa - Depreciação</v>
          </cell>
          <cell r="D612">
            <v>144186.04999999999</v>
          </cell>
          <cell r="E612" t="str">
            <v>D</v>
          </cell>
          <cell r="F612">
            <v>32886.980000000003</v>
          </cell>
          <cell r="G612">
            <v>0</v>
          </cell>
          <cell r="H612">
            <v>177073.03</v>
          </cell>
          <cell r="I612" t="str">
            <v>D</v>
          </cell>
        </row>
        <row r="613">
          <cell r="A613" t="str">
            <v>42.01.10.04</v>
          </cell>
          <cell r="B613" t="str">
            <v>-</v>
          </cell>
          <cell r="C613" t="str">
            <v>Custo Capacidade Ociosa - Pessoal</v>
          </cell>
          <cell r="D613">
            <v>306697.46999999997</v>
          </cell>
          <cell r="E613" t="str">
            <v>D</v>
          </cell>
          <cell r="F613">
            <v>0</v>
          </cell>
          <cell r="G613">
            <v>0</v>
          </cell>
          <cell r="H613">
            <v>306697.46999999997</v>
          </cell>
          <cell r="I613" t="str">
            <v>D</v>
          </cell>
        </row>
        <row r="614">
          <cell r="A614" t="str">
            <v>42.01.10.05</v>
          </cell>
          <cell r="B614" t="str">
            <v>-</v>
          </cell>
          <cell r="C614" t="str">
            <v>Custo Capacidade Ociosa - Material</v>
          </cell>
          <cell r="D614">
            <v>106433.17</v>
          </cell>
          <cell r="E614" t="str">
            <v>D</v>
          </cell>
          <cell r="F614">
            <v>0</v>
          </cell>
          <cell r="G614">
            <v>0</v>
          </cell>
          <cell r="H614">
            <v>106433.17</v>
          </cell>
          <cell r="I614" t="str">
            <v>D</v>
          </cell>
        </row>
        <row r="615">
          <cell r="A615" t="str">
            <v>42.01.10.06</v>
          </cell>
          <cell r="B615" t="str">
            <v>-</v>
          </cell>
          <cell r="C615" t="str">
            <v>Custo Capac.Ociosa - Serv. e Gasto Geral</v>
          </cell>
          <cell r="D615">
            <v>954087.83</v>
          </cell>
          <cell r="E615" t="str">
            <v>D</v>
          </cell>
          <cell r="F615">
            <v>0</v>
          </cell>
          <cell r="G615">
            <v>0</v>
          </cell>
          <cell r="H615">
            <v>954087.83</v>
          </cell>
          <cell r="I615" t="str">
            <v>D</v>
          </cell>
        </row>
        <row r="616">
          <cell r="A616" t="str">
            <v>42.01.10.07</v>
          </cell>
          <cell r="B616" t="str">
            <v>-</v>
          </cell>
          <cell r="C616" t="str">
            <v>Custo Capac.Ociosa - Gastos Indiretos</v>
          </cell>
          <cell r="D616">
            <v>3199169.36</v>
          </cell>
          <cell r="E616" t="str">
            <v>D</v>
          </cell>
          <cell r="F616">
            <v>32200.82</v>
          </cell>
          <cell r="G616">
            <v>17418.759999999998</v>
          </cell>
          <cell r="H616">
            <v>3213951.42</v>
          </cell>
          <cell r="I616" t="str">
            <v>D</v>
          </cell>
        </row>
        <row r="617">
          <cell r="A617" t="str">
            <v>43.00.00.00</v>
          </cell>
          <cell r="B617" t="str">
            <v>-</v>
          </cell>
          <cell r="C617" t="str">
            <v>Provisoes e Participacoes</v>
          </cell>
          <cell r="D617">
            <v>14348320.189999999</v>
          </cell>
          <cell r="E617" t="str">
            <v>D</v>
          </cell>
          <cell r="F617">
            <v>0</v>
          </cell>
          <cell r="G617">
            <v>453489.62</v>
          </cell>
          <cell r="H617">
            <v>13894830.57</v>
          </cell>
          <cell r="I617" t="str">
            <v>D</v>
          </cell>
        </row>
        <row r="618">
          <cell r="A618" t="str">
            <v>43.01.00.00</v>
          </cell>
          <cell r="B618" t="str">
            <v>-</v>
          </cell>
          <cell r="C618" t="str">
            <v>Provisoes</v>
          </cell>
          <cell r="D618">
            <v>14348320.189999999</v>
          </cell>
          <cell r="E618" t="str">
            <v>D</v>
          </cell>
          <cell r="F618">
            <v>0</v>
          </cell>
          <cell r="G618">
            <v>453489.62</v>
          </cell>
          <cell r="H618">
            <v>13894830.57</v>
          </cell>
          <cell r="I618" t="str">
            <v>D</v>
          </cell>
        </row>
        <row r="619">
          <cell r="A619" t="str">
            <v>43.01.01.00</v>
          </cell>
          <cell r="B619" t="str">
            <v>-</v>
          </cell>
          <cell r="C619" t="str">
            <v>Provisao p/Imposto Sobre a Renda</v>
          </cell>
          <cell r="D619">
            <v>10540257.109999999</v>
          </cell>
          <cell r="E619" t="str">
            <v>D</v>
          </cell>
          <cell r="F619">
            <v>0</v>
          </cell>
          <cell r="G619">
            <v>333095.31</v>
          </cell>
          <cell r="H619">
            <v>10207161.800000001</v>
          </cell>
          <cell r="I619" t="str">
            <v>D</v>
          </cell>
        </row>
        <row r="620">
          <cell r="A620" t="str">
            <v>43.01.01.01</v>
          </cell>
          <cell r="B620" t="str">
            <v>-</v>
          </cell>
          <cell r="C620" t="str">
            <v>Provisao p/Imposto Sobre a Renda</v>
          </cell>
          <cell r="D620">
            <v>10441472.26</v>
          </cell>
          <cell r="E620" t="str">
            <v>D</v>
          </cell>
          <cell r="F620">
            <v>0</v>
          </cell>
          <cell r="G620">
            <v>0</v>
          </cell>
          <cell r="H620">
            <v>10441472.26</v>
          </cell>
          <cell r="I620" t="str">
            <v>D</v>
          </cell>
        </row>
        <row r="621">
          <cell r="A621" t="str">
            <v>43.01.01.03</v>
          </cell>
          <cell r="B621" t="str">
            <v>-</v>
          </cell>
          <cell r="C621" t="str">
            <v>Imposto de Renda Diferido</v>
          </cell>
          <cell r="D621">
            <v>339784.85</v>
          </cell>
          <cell r="E621" t="str">
            <v>D</v>
          </cell>
          <cell r="F621">
            <v>0</v>
          </cell>
          <cell r="G621">
            <v>276095.31</v>
          </cell>
          <cell r="H621">
            <v>63689.54</v>
          </cell>
          <cell r="I621" t="str">
            <v>D</v>
          </cell>
        </row>
        <row r="622">
          <cell r="A622" t="str">
            <v>43.01.01.06</v>
          </cell>
          <cell r="B622" t="str">
            <v>-</v>
          </cell>
          <cell r="C622" t="str">
            <v>IR Diferido - Ativo Ambiental</v>
          </cell>
          <cell r="D622">
            <v>241000</v>
          </cell>
          <cell r="E622" t="str">
            <v>C</v>
          </cell>
          <cell r="F622">
            <v>0</v>
          </cell>
          <cell r="G622">
            <v>57000</v>
          </cell>
          <cell r="H622">
            <v>298000</v>
          </cell>
          <cell r="I622" t="str">
            <v>C</v>
          </cell>
        </row>
        <row r="623">
          <cell r="A623" t="str">
            <v>43.01.05.00</v>
          </cell>
          <cell r="B623" t="str">
            <v>-</v>
          </cell>
          <cell r="C623" t="str">
            <v>Provisao p/Contribuicao Social</v>
          </cell>
          <cell r="D623">
            <v>3808063.08</v>
          </cell>
          <cell r="E623" t="str">
            <v>D</v>
          </cell>
          <cell r="F623">
            <v>0</v>
          </cell>
          <cell r="G623">
            <v>120394.31</v>
          </cell>
          <cell r="H623">
            <v>3687668.77</v>
          </cell>
          <cell r="I623" t="str">
            <v>D</v>
          </cell>
        </row>
        <row r="624">
          <cell r="A624" t="str">
            <v>43.01.05.01</v>
          </cell>
          <cell r="B624" t="str">
            <v>-</v>
          </cell>
          <cell r="C624" t="str">
            <v>Provisao p/Contribuicao Social</v>
          </cell>
          <cell r="D624">
            <v>3771740.54</v>
          </cell>
          <cell r="E624" t="str">
            <v>D</v>
          </cell>
          <cell r="F624">
            <v>0</v>
          </cell>
          <cell r="G624">
            <v>0</v>
          </cell>
          <cell r="H624">
            <v>3771740.54</v>
          </cell>
          <cell r="I624" t="str">
            <v>D</v>
          </cell>
        </row>
        <row r="625">
          <cell r="A625" t="str">
            <v>43.01.05.03</v>
          </cell>
          <cell r="B625" t="str">
            <v>-</v>
          </cell>
          <cell r="C625" t="str">
            <v>Contribuicao Social Diferida</v>
          </cell>
          <cell r="D625">
            <v>122322.54</v>
          </cell>
          <cell r="E625" t="str">
            <v>D</v>
          </cell>
          <cell r="F625">
            <v>0</v>
          </cell>
          <cell r="G625">
            <v>99394.31</v>
          </cell>
          <cell r="H625">
            <v>22928.23</v>
          </cell>
          <cell r="I625" t="str">
            <v>D</v>
          </cell>
        </row>
        <row r="626">
          <cell r="A626" t="str">
            <v>43.01.05.06</v>
          </cell>
          <cell r="B626" t="str">
            <v>-</v>
          </cell>
          <cell r="C626" t="str">
            <v>CS Diferido - Ativo Ambiental</v>
          </cell>
          <cell r="D626">
            <v>86000</v>
          </cell>
          <cell r="E626" t="str">
            <v>C</v>
          </cell>
          <cell r="F626">
            <v>0</v>
          </cell>
          <cell r="G626">
            <v>21000</v>
          </cell>
          <cell r="H626">
            <v>107000</v>
          </cell>
          <cell r="I626" t="str">
            <v>C</v>
          </cell>
        </row>
        <row r="627">
          <cell r="A627" t="str">
            <v>44.00.00.00</v>
          </cell>
          <cell r="B627" t="str">
            <v>-</v>
          </cell>
          <cell r="C627" t="str">
            <v>Resultado Mensal</v>
          </cell>
          <cell r="D627">
            <v>42491147.229999997</v>
          </cell>
          <cell r="E627" t="str">
            <v>C</v>
          </cell>
          <cell r="F627">
            <v>0</v>
          </cell>
          <cell r="G627">
            <v>0</v>
          </cell>
          <cell r="H627">
            <v>42491147.229999997</v>
          </cell>
          <cell r="I627" t="str">
            <v>C</v>
          </cell>
        </row>
        <row r="628">
          <cell r="A628" t="str">
            <v>44.01.00.00</v>
          </cell>
          <cell r="B628" t="str">
            <v>-</v>
          </cell>
          <cell r="C628" t="str">
            <v>Resultado Mensal</v>
          </cell>
          <cell r="D628">
            <v>42491147.229999997</v>
          </cell>
          <cell r="E628" t="str">
            <v>C</v>
          </cell>
          <cell r="F628">
            <v>0</v>
          </cell>
          <cell r="G628">
            <v>0</v>
          </cell>
          <cell r="H628">
            <v>42491147.229999997</v>
          </cell>
          <cell r="I628" t="str">
            <v>C</v>
          </cell>
        </row>
        <row r="629">
          <cell r="A629" t="str">
            <v>44.01.01.00</v>
          </cell>
          <cell r="B629" t="str">
            <v>-</v>
          </cell>
          <cell r="C629" t="str">
            <v>Resultado Mensal</v>
          </cell>
          <cell r="D629">
            <v>42491147.229999997</v>
          </cell>
          <cell r="E629" t="str">
            <v>C</v>
          </cell>
          <cell r="F629">
            <v>0</v>
          </cell>
          <cell r="G629">
            <v>0</v>
          </cell>
          <cell r="H629">
            <v>42491147.229999997</v>
          </cell>
          <cell r="I629" t="str">
            <v>C</v>
          </cell>
        </row>
        <row r="630">
          <cell r="A630" t="str">
            <v>44.01.01.01</v>
          </cell>
          <cell r="B630" t="str">
            <v>-</v>
          </cell>
          <cell r="C630" t="str">
            <v>Resultado Mensal</v>
          </cell>
          <cell r="D630">
            <v>42491147.229999997</v>
          </cell>
          <cell r="E630" t="str">
            <v>C</v>
          </cell>
          <cell r="F630">
            <v>0</v>
          </cell>
          <cell r="G630">
            <v>0</v>
          </cell>
          <cell r="H630">
            <v>42491147.229999997</v>
          </cell>
          <cell r="I630" t="str">
            <v>C</v>
          </cell>
        </row>
        <row r="631">
          <cell r="A631" t="str">
            <v>50.00.00.00</v>
          </cell>
          <cell r="B631" t="str">
            <v>-</v>
          </cell>
          <cell r="C631" t="str">
            <v>Custos</v>
          </cell>
          <cell r="D631">
            <v>0</v>
          </cell>
          <cell r="F631">
            <v>18460831.68</v>
          </cell>
          <cell r="G631">
            <v>18460831.68</v>
          </cell>
          <cell r="H631">
            <v>0</v>
          </cell>
        </row>
        <row r="632">
          <cell r="A632" t="str">
            <v>51.00.00.00</v>
          </cell>
          <cell r="B632" t="str">
            <v>-</v>
          </cell>
          <cell r="C632" t="str">
            <v>Pessoal</v>
          </cell>
          <cell r="D632">
            <v>8317463.79</v>
          </cell>
          <cell r="E632" t="str">
            <v>D</v>
          </cell>
          <cell r="F632">
            <v>1823024.58</v>
          </cell>
          <cell r="G632">
            <v>235389.43</v>
          </cell>
          <cell r="H632">
            <v>9905098.9399999995</v>
          </cell>
          <cell r="I632" t="str">
            <v>D</v>
          </cell>
        </row>
        <row r="633">
          <cell r="A633" t="str">
            <v>51.01.00.00</v>
          </cell>
          <cell r="B633" t="str">
            <v>-</v>
          </cell>
          <cell r="C633" t="str">
            <v>Gastos com  Pessoal</v>
          </cell>
          <cell r="D633">
            <v>4672698.72</v>
          </cell>
          <cell r="E633" t="str">
            <v>D</v>
          </cell>
          <cell r="F633">
            <v>1019020.29</v>
          </cell>
          <cell r="G633">
            <v>152032.32000000001</v>
          </cell>
          <cell r="H633">
            <v>5539686.6900000004</v>
          </cell>
          <cell r="I633" t="str">
            <v>D</v>
          </cell>
        </row>
        <row r="634">
          <cell r="A634" t="str">
            <v>51.01.01.00</v>
          </cell>
          <cell r="B634" t="str">
            <v>-</v>
          </cell>
          <cell r="C634" t="str">
            <v>Salario Basico</v>
          </cell>
          <cell r="D634">
            <v>2820521.61</v>
          </cell>
          <cell r="E634" t="str">
            <v>D</v>
          </cell>
          <cell r="F634">
            <v>551180.97</v>
          </cell>
          <cell r="G634">
            <v>35298.57</v>
          </cell>
          <cell r="H634">
            <v>3336404.01</v>
          </cell>
          <cell r="I634" t="str">
            <v>D</v>
          </cell>
        </row>
        <row r="635">
          <cell r="A635" t="str">
            <v>51.01.01.01</v>
          </cell>
          <cell r="B635" t="str">
            <v>-</v>
          </cell>
          <cell r="C635" t="str">
            <v>Salario Basico</v>
          </cell>
          <cell r="D635">
            <v>2820521.61</v>
          </cell>
          <cell r="E635" t="str">
            <v>D</v>
          </cell>
          <cell r="F635">
            <v>551180.97</v>
          </cell>
          <cell r="G635">
            <v>35298.57</v>
          </cell>
          <cell r="H635">
            <v>3336404.01</v>
          </cell>
          <cell r="I635" t="str">
            <v>D</v>
          </cell>
        </row>
        <row r="636">
          <cell r="A636" t="str">
            <v>51.01.03.00</v>
          </cell>
          <cell r="B636" t="str">
            <v>-</v>
          </cell>
          <cell r="C636" t="str">
            <v>Adicionais Legais</v>
          </cell>
          <cell r="D636">
            <v>442388.68</v>
          </cell>
          <cell r="E636" t="str">
            <v>D</v>
          </cell>
          <cell r="F636">
            <v>101211.65</v>
          </cell>
          <cell r="G636">
            <v>16048.42</v>
          </cell>
          <cell r="H636">
            <v>527551.91</v>
          </cell>
          <cell r="I636" t="str">
            <v>D</v>
          </cell>
        </row>
        <row r="637">
          <cell r="A637" t="str">
            <v>51.01.03.01</v>
          </cell>
          <cell r="B637" t="str">
            <v>-</v>
          </cell>
          <cell r="C637" t="str">
            <v>Adicional Noturno</v>
          </cell>
          <cell r="D637">
            <v>228910.58</v>
          </cell>
          <cell r="E637" t="str">
            <v>D</v>
          </cell>
          <cell r="F637">
            <v>54273.61</v>
          </cell>
          <cell r="G637">
            <v>5589.8</v>
          </cell>
          <cell r="H637">
            <v>277594.39</v>
          </cell>
          <cell r="I637" t="str">
            <v>D</v>
          </cell>
        </row>
        <row r="638">
          <cell r="A638" t="str">
            <v>51.01.03.02</v>
          </cell>
          <cell r="B638" t="str">
            <v>-</v>
          </cell>
          <cell r="C638" t="str">
            <v>Insalubridade</v>
          </cell>
          <cell r="D638">
            <v>112038.8</v>
          </cell>
          <cell r="E638" t="str">
            <v>D</v>
          </cell>
          <cell r="F638">
            <v>29514.03</v>
          </cell>
          <cell r="G638">
            <v>10081.33</v>
          </cell>
          <cell r="H638">
            <v>131471.5</v>
          </cell>
          <cell r="I638" t="str">
            <v>D</v>
          </cell>
        </row>
        <row r="639">
          <cell r="A639" t="str">
            <v>51.01.03.03</v>
          </cell>
          <cell r="B639" t="str">
            <v>-</v>
          </cell>
          <cell r="C639" t="str">
            <v>Periculosidade</v>
          </cell>
          <cell r="D639">
            <v>101439.3</v>
          </cell>
          <cell r="E639" t="str">
            <v>D</v>
          </cell>
          <cell r="F639">
            <v>17424.009999999998</v>
          </cell>
          <cell r="G639">
            <v>377.29</v>
          </cell>
          <cell r="H639">
            <v>118486.02</v>
          </cell>
          <cell r="I639" t="str">
            <v>D</v>
          </cell>
        </row>
        <row r="640">
          <cell r="A640" t="str">
            <v>51.01.04.00</v>
          </cell>
          <cell r="B640" t="str">
            <v>-</v>
          </cell>
          <cell r="C640" t="str">
            <v>Serv Extraordinarios/Adicionais</v>
          </cell>
          <cell r="D640">
            <v>113925.42</v>
          </cell>
          <cell r="E640" t="str">
            <v>D</v>
          </cell>
          <cell r="F640">
            <v>29001.26</v>
          </cell>
          <cell r="G640">
            <v>4378.63</v>
          </cell>
          <cell r="H640">
            <v>138548.04999999999</v>
          </cell>
          <cell r="I640" t="str">
            <v>D</v>
          </cell>
        </row>
        <row r="641">
          <cell r="A641" t="str">
            <v>51.01.04.01</v>
          </cell>
          <cell r="B641" t="str">
            <v>-</v>
          </cell>
          <cell r="C641" t="str">
            <v>Horas Extras Dias Uteis</v>
          </cell>
          <cell r="D641">
            <v>97265.75</v>
          </cell>
          <cell r="E641" t="str">
            <v>D</v>
          </cell>
          <cell r="F641">
            <v>24107.62</v>
          </cell>
          <cell r="G641">
            <v>2725.91</v>
          </cell>
          <cell r="H641">
            <v>118647.46</v>
          </cell>
          <cell r="I641" t="str">
            <v>D</v>
          </cell>
        </row>
        <row r="642">
          <cell r="A642" t="str">
            <v>51.01.04.02</v>
          </cell>
          <cell r="B642" t="str">
            <v>-</v>
          </cell>
          <cell r="C642" t="str">
            <v>Horas Extras Sab/Dom/Feriados</v>
          </cell>
          <cell r="D642">
            <v>16659.669999999998</v>
          </cell>
          <cell r="E642" t="str">
            <v>D</v>
          </cell>
          <cell r="F642">
            <v>4893.6400000000003</v>
          </cell>
          <cell r="G642">
            <v>1652.72</v>
          </cell>
          <cell r="H642">
            <v>19900.59</v>
          </cell>
          <cell r="I642" t="str">
            <v>D</v>
          </cell>
        </row>
        <row r="643">
          <cell r="A643" t="str">
            <v>51.01.10.00</v>
          </cell>
          <cell r="B643" t="str">
            <v>-</v>
          </cell>
          <cell r="C643" t="str">
            <v>Adicionais por Acordo</v>
          </cell>
          <cell r="D643">
            <v>277940.83</v>
          </cell>
          <cell r="E643" t="str">
            <v>D</v>
          </cell>
          <cell r="F643">
            <v>59652.66</v>
          </cell>
          <cell r="G643">
            <v>8939.2099999999991</v>
          </cell>
          <cell r="H643">
            <v>328654.28000000003</v>
          </cell>
          <cell r="I643" t="str">
            <v>D</v>
          </cell>
        </row>
        <row r="644">
          <cell r="A644" t="str">
            <v>51.01.10.03</v>
          </cell>
          <cell r="B644" t="str">
            <v>-</v>
          </cell>
          <cell r="C644" t="str">
            <v>Outros Adicionais por Acordo</v>
          </cell>
          <cell r="D644">
            <v>277940.83</v>
          </cell>
          <cell r="E644" t="str">
            <v>D</v>
          </cell>
          <cell r="F644">
            <v>59652.66</v>
          </cell>
          <cell r="G644">
            <v>8939.2099999999991</v>
          </cell>
          <cell r="H644">
            <v>328654.28000000003</v>
          </cell>
          <cell r="I644" t="str">
            <v>D</v>
          </cell>
        </row>
        <row r="645">
          <cell r="A645" t="str">
            <v>51.01.11.00</v>
          </cell>
          <cell r="B645" t="str">
            <v>-</v>
          </cell>
          <cell r="C645" t="str">
            <v>Ferias/Abono Legal</v>
          </cell>
          <cell r="D645">
            <v>511230.42</v>
          </cell>
          <cell r="E645" t="str">
            <v>D</v>
          </cell>
          <cell r="F645">
            <v>167478.73000000001</v>
          </cell>
          <cell r="G645">
            <v>72839.63</v>
          </cell>
          <cell r="H645">
            <v>605869.52</v>
          </cell>
          <cell r="I645" t="str">
            <v>D</v>
          </cell>
        </row>
        <row r="646">
          <cell r="A646" t="str">
            <v>51.01.11.01</v>
          </cell>
          <cell r="B646" t="str">
            <v>-</v>
          </cell>
          <cell r="C646" t="str">
            <v>Ferias/Abono Legal</v>
          </cell>
          <cell r="D646">
            <v>511230.42</v>
          </cell>
          <cell r="E646" t="str">
            <v>D</v>
          </cell>
          <cell r="F646">
            <v>167478.73000000001</v>
          </cell>
          <cell r="G646">
            <v>72839.63</v>
          </cell>
          <cell r="H646">
            <v>605869.52</v>
          </cell>
          <cell r="I646" t="str">
            <v>D</v>
          </cell>
        </row>
        <row r="647">
          <cell r="A647" t="str">
            <v>51.01.12.00</v>
          </cell>
          <cell r="B647" t="str">
            <v>-</v>
          </cell>
          <cell r="C647" t="str">
            <v>Decimo Terceiro Salario</v>
          </cell>
          <cell r="D647">
            <v>367610.85</v>
          </cell>
          <cell r="E647" t="str">
            <v>D</v>
          </cell>
          <cell r="F647">
            <v>80342.3</v>
          </cell>
          <cell r="G647">
            <v>11112.16</v>
          </cell>
          <cell r="H647">
            <v>436840.99</v>
          </cell>
          <cell r="I647" t="str">
            <v>D</v>
          </cell>
        </row>
        <row r="648">
          <cell r="A648" t="str">
            <v>51.01.12.01</v>
          </cell>
          <cell r="B648" t="str">
            <v>-</v>
          </cell>
          <cell r="C648" t="str">
            <v>Decimo Terceiro Salario</v>
          </cell>
          <cell r="D648">
            <v>367610.85</v>
          </cell>
          <cell r="E648" t="str">
            <v>D</v>
          </cell>
          <cell r="F648">
            <v>80342.3</v>
          </cell>
          <cell r="G648">
            <v>11112.16</v>
          </cell>
          <cell r="H648">
            <v>436840.99</v>
          </cell>
          <cell r="I648" t="str">
            <v>D</v>
          </cell>
        </row>
        <row r="649">
          <cell r="A649" t="str">
            <v>51.01.13.00</v>
          </cell>
          <cell r="B649" t="str">
            <v>-</v>
          </cell>
          <cell r="C649" t="str">
            <v>Vale Transporte</v>
          </cell>
          <cell r="D649">
            <v>54173.85</v>
          </cell>
          <cell r="E649" t="str">
            <v>D</v>
          </cell>
          <cell r="F649">
            <v>9968.61</v>
          </cell>
          <cell r="G649">
            <v>114.14</v>
          </cell>
          <cell r="H649">
            <v>64028.32</v>
          </cell>
          <cell r="I649" t="str">
            <v>D</v>
          </cell>
        </row>
        <row r="650">
          <cell r="A650" t="str">
            <v>51.01.13.01</v>
          </cell>
          <cell r="B650" t="str">
            <v>-</v>
          </cell>
          <cell r="C650" t="str">
            <v>Vale Transporte</v>
          </cell>
          <cell r="D650">
            <v>54173.85</v>
          </cell>
          <cell r="E650" t="str">
            <v>D</v>
          </cell>
          <cell r="F650">
            <v>9968.61</v>
          </cell>
          <cell r="G650">
            <v>114.14</v>
          </cell>
          <cell r="H650">
            <v>64028.32</v>
          </cell>
          <cell r="I650" t="str">
            <v>D</v>
          </cell>
        </row>
        <row r="651">
          <cell r="A651" t="str">
            <v>51.01.15.00</v>
          </cell>
          <cell r="B651" t="str">
            <v>-</v>
          </cell>
          <cell r="C651" t="str">
            <v>Outros Beneficios Legais</v>
          </cell>
          <cell r="D651">
            <v>84907.06</v>
          </cell>
          <cell r="E651" t="str">
            <v>D</v>
          </cell>
          <cell r="F651">
            <v>20184.11</v>
          </cell>
          <cell r="G651">
            <v>3301.56</v>
          </cell>
          <cell r="H651">
            <v>101789.61</v>
          </cell>
          <cell r="I651" t="str">
            <v>D</v>
          </cell>
        </row>
        <row r="652">
          <cell r="A652" t="str">
            <v>51.01.15.01</v>
          </cell>
          <cell r="B652" t="str">
            <v>-</v>
          </cell>
          <cell r="C652" t="str">
            <v>Outros Beneficios Legais</v>
          </cell>
          <cell r="D652">
            <v>84907.06</v>
          </cell>
          <cell r="E652" t="str">
            <v>D</v>
          </cell>
          <cell r="F652">
            <v>20184.11</v>
          </cell>
          <cell r="G652">
            <v>3301.56</v>
          </cell>
          <cell r="H652">
            <v>101789.61</v>
          </cell>
          <cell r="I652" t="str">
            <v>D</v>
          </cell>
        </row>
        <row r="653">
          <cell r="A653" t="str">
            <v>51.02.00.00</v>
          </cell>
          <cell r="B653" t="str">
            <v>-</v>
          </cell>
          <cell r="C653" t="str">
            <v>Beneficios da Empresa</v>
          </cell>
          <cell r="D653">
            <v>1389501.81</v>
          </cell>
          <cell r="E653" t="str">
            <v>D</v>
          </cell>
          <cell r="F653">
            <v>291833.42</v>
          </cell>
          <cell r="G653">
            <v>21222.6</v>
          </cell>
          <cell r="H653">
            <v>1660112.63</v>
          </cell>
          <cell r="I653" t="str">
            <v>D</v>
          </cell>
        </row>
        <row r="654">
          <cell r="A654" t="str">
            <v>51.02.01.00</v>
          </cell>
          <cell r="B654" t="str">
            <v>-</v>
          </cell>
          <cell r="C654" t="str">
            <v>Assistenc Medica/Odontol/Hospit</v>
          </cell>
          <cell r="D654">
            <v>382862.14</v>
          </cell>
          <cell r="E654" t="str">
            <v>D</v>
          </cell>
          <cell r="F654">
            <v>83754.740000000005</v>
          </cell>
          <cell r="G654">
            <v>21210.39</v>
          </cell>
          <cell r="H654">
            <v>445406.49</v>
          </cell>
          <cell r="I654" t="str">
            <v>D</v>
          </cell>
        </row>
        <row r="655">
          <cell r="A655" t="str">
            <v>51.02.01.04</v>
          </cell>
          <cell r="B655" t="str">
            <v>-</v>
          </cell>
          <cell r="C655" t="str">
            <v>Assist.Medic-Aquisic de Remedios</v>
          </cell>
          <cell r="D655">
            <v>621.66999999999996</v>
          </cell>
          <cell r="E655" t="str">
            <v>C</v>
          </cell>
          <cell r="F655">
            <v>0</v>
          </cell>
          <cell r="G655">
            <v>0</v>
          </cell>
          <cell r="H655">
            <v>621.66999999999996</v>
          </cell>
          <cell r="I655" t="str">
            <v>C</v>
          </cell>
        </row>
        <row r="656">
          <cell r="A656" t="str">
            <v>51.02.01.06</v>
          </cell>
          <cell r="B656" t="str">
            <v>-</v>
          </cell>
          <cell r="C656" t="str">
            <v>Assistenc.Medic/Odontol/Hospitalar</v>
          </cell>
          <cell r="D656">
            <v>383483.81</v>
          </cell>
          <cell r="E656" t="str">
            <v>D</v>
          </cell>
          <cell r="F656">
            <v>83754.740000000005</v>
          </cell>
          <cell r="G656">
            <v>21210.39</v>
          </cell>
          <cell r="H656">
            <v>446028.16</v>
          </cell>
          <cell r="I656" t="str">
            <v>D</v>
          </cell>
        </row>
        <row r="657">
          <cell r="A657" t="str">
            <v>51.02.03.00</v>
          </cell>
          <cell r="B657" t="str">
            <v>-</v>
          </cell>
          <cell r="C657" t="str">
            <v>Reembolso Educacional</v>
          </cell>
          <cell r="D657">
            <v>173938.82</v>
          </cell>
          <cell r="E657" t="str">
            <v>D</v>
          </cell>
          <cell r="F657">
            <v>5082.3100000000004</v>
          </cell>
          <cell r="G657">
            <v>0</v>
          </cell>
          <cell r="H657">
            <v>179021.13</v>
          </cell>
          <cell r="I657" t="str">
            <v>D</v>
          </cell>
        </row>
        <row r="658">
          <cell r="A658" t="str">
            <v>51.02.03.01</v>
          </cell>
          <cell r="B658" t="str">
            <v>-</v>
          </cell>
          <cell r="C658" t="str">
            <v>Reembolso Educacao-Empregados</v>
          </cell>
          <cell r="D658">
            <v>37626.32</v>
          </cell>
          <cell r="E658" t="str">
            <v>D</v>
          </cell>
          <cell r="F658">
            <v>4582.3100000000004</v>
          </cell>
          <cell r="G658">
            <v>0</v>
          </cell>
          <cell r="H658">
            <v>42208.63</v>
          </cell>
          <cell r="I658" t="str">
            <v>D</v>
          </cell>
        </row>
        <row r="659">
          <cell r="A659" t="str">
            <v>51.02.03.03</v>
          </cell>
          <cell r="B659" t="str">
            <v>-</v>
          </cell>
          <cell r="C659" t="str">
            <v>Reemb.Educacao- Material Escolar</v>
          </cell>
          <cell r="D659">
            <v>136312.5</v>
          </cell>
          <cell r="E659" t="str">
            <v>D</v>
          </cell>
          <cell r="F659">
            <v>500</v>
          </cell>
          <cell r="G659">
            <v>0</v>
          </cell>
          <cell r="H659">
            <v>136812.5</v>
          </cell>
          <cell r="I659" t="str">
            <v>D</v>
          </cell>
        </row>
        <row r="660">
          <cell r="A660" t="str">
            <v>51.02.10.00</v>
          </cell>
          <cell r="B660" t="str">
            <v>-</v>
          </cell>
          <cell r="C660" t="str">
            <v>Outros Beneficios</v>
          </cell>
          <cell r="D660">
            <v>832440.65</v>
          </cell>
          <cell r="E660" t="str">
            <v>D</v>
          </cell>
          <cell r="F660">
            <v>150799.69</v>
          </cell>
          <cell r="G660">
            <v>12.21</v>
          </cell>
          <cell r="H660">
            <v>983228.13</v>
          </cell>
          <cell r="I660" t="str">
            <v>D</v>
          </cell>
        </row>
        <row r="661">
          <cell r="A661" t="str">
            <v>51.02.10.01</v>
          </cell>
          <cell r="B661" t="str">
            <v>-</v>
          </cell>
          <cell r="C661" t="str">
            <v>Reembolso Creche</v>
          </cell>
          <cell r="D661">
            <v>1852.1</v>
          </cell>
          <cell r="E661" t="str">
            <v>D</v>
          </cell>
          <cell r="F661">
            <v>420.58</v>
          </cell>
          <cell r="G661">
            <v>0</v>
          </cell>
          <cell r="H661">
            <v>2272.6799999999998</v>
          </cell>
          <cell r="I661" t="str">
            <v>D</v>
          </cell>
        </row>
        <row r="662">
          <cell r="A662" t="str">
            <v>51.02.10.02</v>
          </cell>
          <cell r="B662" t="str">
            <v>-</v>
          </cell>
          <cell r="C662" t="str">
            <v>Despesas com Falecimento</v>
          </cell>
          <cell r="D662">
            <v>2000</v>
          </cell>
          <cell r="E662" t="str">
            <v>D</v>
          </cell>
          <cell r="F662">
            <v>0</v>
          </cell>
          <cell r="G662">
            <v>0</v>
          </cell>
          <cell r="H662">
            <v>2000</v>
          </cell>
          <cell r="I662" t="str">
            <v>D</v>
          </cell>
        </row>
        <row r="663">
          <cell r="A663" t="str">
            <v>51.02.10.07</v>
          </cell>
          <cell r="B663" t="str">
            <v>-</v>
          </cell>
          <cell r="C663" t="str">
            <v>Demais Beneficios Empresas</v>
          </cell>
          <cell r="D663">
            <v>336748.75</v>
          </cell>
          <cell r="E663" t="str">
            <v>D</v>
          </cell>
          <cell r="F663">
            <v>66559.11</v>
          </cell>
          <cell r="G663">
            <v>12.21</v>
          </cell>
          <cell r="H663">
            <v>403295.65</v>
          </cell>
          <cell r="I663" t="str">
            <v>D</v>
          </cell>
        </row>
        <row r="664">
          <cell r="A664" t="str">
            <v>51.02.10.09</v>
          </cell>
          <cell r="B664" t="str">
            <v>-</v>
          </cell>
          <cell r="C664" t="str">
            <v>Cesta Basica</v>
          </cell>
          <cell r="D664">
            <v>491839.8</v>
          </cell>
          <cell r="E664" t="str">
            <v>D</v>
          </cell>
          <cell r="F664">
            <v>83820</v>
          </cell>
          <cell r="G664">
            <v>0</v>
          </cell>
          <cell r="H664">
            <v>575659.80000000005</v>
          </cell>
          <cell r="I664" t="str">
            <v>D</v>
          </cell>
        </row>
        <row r="665">
          <cell r="A665" t="str">
            <v>51.02.12.00</v>
          </cell>
          <cell r="B665" t="str">
            <v>-</v>
          </cell>
          <cell r="C665" t="str">
            <v>Vantagens</v>
          </cell>
          <cell r="D665">
            <v>260.2</v>
          </cell>
          <cell r="E665" t="str">
            <v>D</v>
          </cell>
          <cell r="F665">
            <v>52196.68</v>
          </cell>
          <cell r="G665">
            <v>0</v>
          </cell>
          <cell r="H665">
            <v>52456.88</v>
          </cell>
          <cell r="I665" t="str">
            <v>D</v>
          </cell>
        </row>
        <row r="666">
          <cell r="A666" t="str">
            <v>51.02.12.05</v>
          </cell>
          <cell r="B666" t="str">
            <v>-</v>
          </cell>
          <cell r="C666" t="str">
            <v>Outras Vantagens</v>
          </cell>
          <cell r="D666">
            <v>260.2</v>
          </cell>
          <cell r="E666" t="str">
            <v>D</v>
          </cell>
          <cell r="F666">
            <v>52196.68</v>
          </cell>
          <cell r="G666">
            <v>0</v>
          </cell>
          <cell r="H666">
            <v>52456.88</v>
          </cell>
          <cell r="I666" t="str">
            <v>D</v>
          </cell>
        </row>
        <row r="667">
          <cell r="A667" t="str">
            <v>51.05.00.00</v>
          </cell>
          <cell r="B667" t="str">
            <v>-</v>
          </cell>
          <cell r="C667" t="str">
            <v>Obrigacoes Sociais/Trabalhistas</v>
          </cell>
          <cell r="D667">
            <v>2142463.7599999998</v>
          </cell>
          <cell r="E667" t="str">
            <v>D</v>
          </cell>
          <cell r="F667">
            <v>502646.92</v>
          </cell>
          <cell r="G667">
            <v>62134.51</v>
          </cell>
          <cell r="H667">
            <v>2582976.17</v>
          </cell>
          <cell r="I667" t="str">
            <v>D</v>
          </cell>
        </row>
        <row r="668">
          <cell r="A668" t="str">
            <v>51.05.01.00</v>
          </cell>
          <cell r="B668" t="str">
            <v>-</v>
          </cell>
          <cell r="C668" t="str">
            <v>Contribuicao Previdencia Social</v>
          </cell>
          <cell r="D668">
            <v>1564310.89</v>
          </cell>
          <cell r="E668" t="str">
            <v>D</v>
          </cell>
          <cell r="F668">
            <v>350616.19</v>
          </cell>
          <cell r="G668">
            <v>48458.7</v>
          </cell>
          <cell r="H668">
            <v>1866468.38</v>
          </cell>
          <cell r="I668" t="str">
            <v>D</v>
          </cell>
        </row>
        <row r="669">
          <cell r="A669" t="str">
            <v>51.05.01.01</v>
          </cell>
          <cell r="B669" t="str">
            <v>-</v>
          </cell>
          <cell r="C669" t="str">
            <v>Contribuicao Previdencia Social</v>
          </cell>
          <cell r="D669">
            <v>1448010.71</v>
          </cell>
          <cell r="E669" t="str">
            <v>D</v>
          </cell>
          <cell r="F669">
            <v>299131.46999999997</v>
          </cell>
          <cell r="G669">
            <v>25200.95</v>
          </cell>
          <cell r="H669">
            <v>1721941.23</v>
          </cell>
          <cell r="I669" t="str">
            <v>D</v>
          </cell>
        </row>
        <row r="670">
          <cell r="A670" t="str">
            <v>51.05.01.02</v>
          </cell>
          <cell r="B670" t="str">
            <v>-</v>
          </cell>
          <cell r="C670" t="str">
            <v>INSS s/Decimo Terceiro Salario</v>
          </cell>
          <cell r="D670">
            <v>112647.77</v>
          </cell>
          <cell r="E670" t="str">
            <v>D</v>
          </cell>
          <cell r="F670">
            <v>23413.61</v>
          </cell>
          <cell r="G670">
            <v>3511.54</v>
          </cell>
          <cell r="H670">
            <v>132549.84</v>
          </cell>
          <cell r="I670" t="str">
            <v>D</v>
          </cell>
        </row>
        <row r="672">
          <cell r="A672" t="str">
            <v>-----------</v>
          </cell>
          <cell r="B672" t="str">
            <v>--</v>
          </cell>
          <cell r="C672" t="str">
            <v>-------------------------------------------------------------------</v>
          </cell>
          <cell r="D672" t="str">
            <v>-------------------</v>
          </cell>
          <cell r="E672" t="str">
            <v>-</v>
          </cell>
          <cell r="F672" t="str">
            <v>-------------------</v>
          </cell>
          <cell r="G672" t="e">
            <v>#NAME?</v>
          </cell>
          <cell r="H672" t="str">
            <v>07AB - 1.00.01.068</v>
          </cell>
        </row>
        <row r="673">
          <cell r="A673" t="str">
            <v>_x000C_----------</v>
          </cell>
          <cell r="B673" t="str">
            <v>--</v>
          </cell>
          <cell r="C673" t="str">
            <v>-------------------------------------------------------------------</v>
          </cell>
          <cell r="D673" t="str">
            <v>-------------------</v>
          </cell>
          <cell r="E673" t="str">
            <v>-</v>
          </cell>
          <cell r="F673" t="str">
            <v>-------------------</v>
          </cell>
          <cell r="G673" t="str">
            <v>-------------------</v>
          </cell>
          <cell r="H673" t="str">
            <v>------ Página:</v>
          </cell>
          <cell r="J673">
            <v>9</v>
          </cell>
        </row>
        <row r="674">
          <cell r="A674" t="str">
            <v>Urucum Mine</v>
          </cell>
          <cell r="B674" t="str">
            <v>ra</v>
          </cell>
          <cell r="C674" t="str">
            <v>ção S.A</v>
          </cell>
          <cell r="H674" t="str">
            <v>Balancete</v>
          </cell>
        </row>
        <row r="675">
          <cell r="A675" t="str">
            <v>Período: 01</v>
          </cell>
          <cell r="B675" t="str">
            <v>/0</v>
          </cell>
          <cell r="C675" t="str">
            <v>7/2008 A 31/07/2008 -----------------------------------------------</v>
          </cell>
          <cell r="D675" t="str">
            <v>-------------------</v>
          </cell>
          <cell r="E675" t="str">
            <v>-</v>
          </cell>
          <cell r="F675" t="str">
            <v>-------------------</v>
          </cell>
          <cell r="G675" t="str">
            <v>-------------------</v>
          </cell>
          <cell r="H675" t="str">
            <v>05/08/2008 - 09:3</v>
          </cell>
          <cell r="I675">
            <v>4</v>
          </cell>
        </row>
        <row r="677">
          <cell r="A677" t="str">
            <v>Título</v>
          </cell>
          <cell r="D677" t="str">
            <v>Saldo Inicial</v>
          </cell>
          <cell r="F677" t="str">
            <v>Débito</v>
          </cell>
          <cell r="G677" t="str">
            <v>Crédito</v>
          </cell>
          <cell r="H677" t="str">
            <v>Saldo Final</v>
          </cell>
        </row>
        <row r="678">
          <cell r="A678" t="str">
            <v>-----------</v>
          </cell>
          <cell r="B678" t="str">
            <v>--</v>
          </cell>
          <cell r="C678" t="str">
            <v>-------------------------------------------------------------------</v>
          </cell>
          <cell r="D678" t="str">
            <v>-----------------</v>
          </cell>
          <cell r="F678" t="str">
            <v>------------------</v>
          </cell>
          <cell r="G678" t="str">
            <v>------------------</v>
          </cell>
          <cell r="H678" t="str">
            <v>-----------------</v>
          </cell>
        </row>
        <row r="679">
          <cell r="A679" t="str">
            <v>51.05.01.03</v>
          </cell>
          <cell r="B679" t="str">
            <v>-</v>
          </cell>
          <cell r="C679" t="str">
            <v>Inss Ferias</v>
          </cell>
          <cell r="D679">
            <v>3652.41</v>
          </cell>
          <cell r="E679" t="str">
            <v>D</v>
          </cell>
          <cell r="F679">
            <v>28071.11</v>
          </cell>
          <cell r="G679">
            <v>19746.21</v>
          </cell>
          <cell r="H679">
            <v>11977.31</v>
          </cell>
          <cell r="I679" t="str">
            <v>D</v>
          </cell>
        </row>
        <row r="680">
          <cell r="A680" t="str">
            <v>51.05.05.00</v>
          </cell>
          <cell r="B680" t="str">
            <v>-</v>
          </cell>
          <cell r="C680" t="str">
            <v>Contribuicao FGTS</v>
          </cell>
          <cell r="D680">
            <v>432070.55</v>
          </cell>
          <cell r="E680" t="str">
            <v>D</v>
          </cell>
          <cell r="F680">
            <v>113409.83</v>
          </cell>
          <cell r="G680">
            <v>12588.38</v>
          </cell>
          <cell r="H680">
            <v>532892</v>
          </cell>
          <cell r="I680" t="str">
            <v>D</v>
          </cell>
        </row>
        <row r="681">
          <cell r="A681" t="str">
            <v>51.05.05.01</v>
          </cell>
          <cell r="B681" t="str">
            <v>-</v>
          </cell>
          <cell r="C681" t="str">
            <v>Contribuicao FGTS</v>
          </cell>
          <cell r="D681">
            <v>399905.04</v>
          </cell>
          <cell r="E681" t="str">
            <v>D</v>
          </cell>
          <cell r="F681">
            <v>98408.72</v>
          </cell>
          <cell r="G681">
            <v>6022.03</v>
          </cell>
          <cell r="H681">
            <v>492291.73</v>
          </cell>
          <cell r="I681" t="str">
            <v>D</v>
          </cell>
        </row>
        <row r="682">
          <cell r="A682" t="str">
            <v>51.05.05.02</v>
          </cell>
          <cell r="B682" t="str">
            <v>-</v>
          </cell>
          <cell r="C682" t="str">
            <v>FGTS s/Decimo Terceiro Salario</v>
          </cell>
          <cell r="D682">
            <v>28742.55</v>
          </cell>
          <cell r="E682" t="str">
            <v>D</v>
          </cell>
          <cell r="F682">
            <v>6429.29</v>
          </cell>
          <cell r="G682">
            <v>1226.92</v>
          </cell>
          <cell r="H682">
            <v>33944.92</v>
          </cell>
          <cell r="I682" t="str">
            <v>D</v>
          </cell>
        </row>
        <row r="683">
          <cell r="A683" t="str">
            <v>51.05.05.03</v>
          </cell>
          <cell r="B683" t="str">
            <v>-</v>
          </cell>
          <cell r="C683" t="str">
            <v>FGTS - Rescisao Contrato</v>
          </cell>
          <cell r="D683">
            <v>1719.17</v>
          </cell>
          <cell r="E683" t="str">
            <v>D</v>
          </cell>
          <cell r="F683">
            <v>1471.25</v>
          </cell>
          <cell r="G683">
            <v>0</v>
          </cell>
          <cell r="H683">
            <v>3190.42</v>
          </cell>
          <cell r="I683" t="str">
            <v>D</v>
          </cell>
        </row>
        <row r="684">
          <cell r="A684" t="str">
            <v>51.05.05.04</v>
          </cell>
          <cell r="B684" t="str">
            <v>-</v>
          </cell>
          <cell r="C684" t="str">
            <v>Fgts Ferias</v>
          </cell>
          <cell r="D684">
            <v>1703.79</v>
          </cell>
          <cell r="E684" t="str">
            <v>D</v>
          </cell>
          <cell r="F684">
            <v>7100.57</v>
          </cell>
          <cell r="G684">
            <v>5339.43</v>
          </cell>
          <cell r="H684">
            <v>3464.93</v>
          </cell>
          <cell r="I684" t="str">
            <v>D</v>
          </cell>
        </row>
        <row r="685">
          <cell r="A685" t="str">
            <v>51.05.10.00</v>
          </cell>
          <cell r="B685" t="str">
            <v>-</v>
          </cell>
          <cell r="C685" t="str">
            <v>Contrib. Previdenc Complementar</v>
          </cell>
          <cell r="D685">
            <v>126021.74</v>
          </cell>
          <cell r="E685" t="str">
            <v>D</v>
          </cell>
          <cell r="F685">
            <v>23872.19</v>
          </cell>
          <cell r="G685">
            <v>1087.43</v>
          </cell>
          <cell r="H685">
            <v>148806.5</v>
          </cell>
          <cell r="I685" t="str">
            <v>D</v>
          </cell>
        </row>
        <row r="686">
          <cell r="A686" t="str">
            <v>51.05.10.01</v>
          </cell>
          <cell r="B686" t="str">
            <v>-</v>
          </cell>
          <cell r="C686" t="str">
            <v>Contribuicao Valia</v>
          </cell>
          <cell r="D686">
            <v>862.79</v>
          </cell>
          <cell r="E686" t="str">
            <v>D</v>
          </cell>
          <cell r="F686">
            <v>196.73</v>
          </cell>
          <cell r="G686">
            <v>0</v>
          </cell>
          <cell r="H686">
            <v>1059.52</v>
          </cell>
          <cell r="I686" t="str">
            <v>D</v>
          </cell>
        </row>
        <row r="687">
          <cell r="A687" t="str">
            <v>51.05.10.04</v>
          </cell>
          <cell r="B687" t="str">
            <v>-</v>
          </cell>
          <cell r="C687" t="str">
            <v>Contribuicao Ordinaria Valiaprev</v>
          </cell>
          <cell r="D687">
            <v>125158.95</v>
          </cell>
          <cell r="E687" t="str">
            <v>D</v>
          </cell>
          <cell r="F687">
            <v>23675.46</v>
          </cell>
          <cell r="G687">
            <v>1087.43</v>
          </cell>
          <cell r="H687">
            <v>147746.98000000001</v>
          </cell>
          <cell r="I687" t="str">
            <v>D</v>
          </cell>
        </row>
        <row r="688">
          <cell r="A688" t="str">
            <v>51.05.15.00</v>
          </cell>
          <cell r="B688" t="str">
            <v>-</v>
          </cell>
          <cell r="C688" t="str">
            <v>Outros Encagos Sociais</v>
          </cell>
          <cell r="D688">
            <v>0</v>
          </cell>
          <cell r="F688">
            <v>3840.42</v>
          </cell>
          <cell r="G688">
            <v>0</v>
          </cell>
          <cell r="H688">
            <v>3840.42</v>
          </cell>
          <cell r="I688" t="str">
            <v>D</v>
          </cell>
        </row>
        <row r="689">
          <cell r="A689" t="str">
            <v>51.05.15.01</v>
          </cell>
          <cell r="B689" t="str">
            <v>-</v>
          </cell>
          <cell r="C689" t="str">
            <v>Outros Encagos Legais</v>
          </cell>
          <cell r="D689">
            <v>0</v>
          </cell>
          <cell r="F689">
            <v>3840.42</v>
          </cell>
          <cell r="G689">
            <v>0</v>
          </cell>
          <cell r="H689">
            <v>3840.42</v>
          </cell>
          <cell r="I689" t="str">
            <v>D</v>
          </cell>
        </row>
        <row r="690">
          <cell r="A690" t="str">
            <v>51.05.20.00</v>
          </cell>
          <cell r="B690" t="str">
            <v>-</v>
          </cell>
          <cell r="C690" t="str">
            <v>Obrigacoes Trabalhistas</v>
          </cell>
          <cell r="D690">
            <v>20060.580000000002</v>
          </cell>
          <cell r="E690" t="str">
            <v>D</v>
          </cell>
          <cell r="F690">
            <v>10908.29</v>
          </cell>
          <cell r="G690">
            <v>0</v>
          </cell>
          <cell r="H690">
            <v>30968.87</v>
          </cell>
          <cell r="I690" t="str">
            <v>D</v>
          </cell>
        </row>
        <row r="691">
          <cell r="A691" t="str">
            <v>51.05.20.01</v>
          </cell>
          <cell r="B691" t="str">
            <v>-</v>
          </cell>
          <cell r="C691" t="str">
            <v>Rescisao Contrato de Trabalho</v>
          </cell>
          <cell r="D691">
            <v>19958.97</v>
          </cell>
          <cell r="E691" t="str">
            <v>D</v>
          </cell>
          <cell r="F691">
            <v>10908.29</v>
          </cell>
          <cell r="G691">
            <v>0</v>
          </cell>
          <cell r="H691">
            <v>30867.26</v>
          </cell>
          <cell r="I691" t="str">
            <v>D</v>
          </cell>
        </row>
        <row r="692">
          <cell r="A692" t="str">
            <v>51.05.20.02</v>
          </cell>
          <cell r="B692" t="str">
            <v>-</v>
          </cell>
          <cell r="C692" t="str">
            <v>Indenizacoes Trabalhistas</v>
          </cell>
          <cell r="D692">
            <v>101.61</v>
          </cell>
          <cell r="E692" t="str">
            <v>D</v>
          </cell>
          <cell r="F692">
            <v>0</v>
          </cell>
          <cell r="G692">
            <v>0</v>
          </cell>
          <cell r="H692">
            <v>101.61</v>
          </cell>
          <cell r="I692" t="str">
            <v>D</v>
          </cell>
        </row>
        <row r="693">
          <cell r="A693" t="str">
            <v>51.06.00.00</v>
          </cell>
          <cell r="B693" t="str">
            <v>-</v>
          </cell>
          <cell r="C693" t="str">
            <v>Outros Gastos com Pessoal</v>
          </cell>
          <cell r="D693">
            <v>69584.039999999994</v>
          </cell>
          <cell r="E693" t="str">
            <v>D</v>
          </cell>
          <cell r="F693">
            <v>0</v>
          </cell>
          <cell r="G693">
            <v>0</v>
          </cell>
          <cell r="H693">
            <v>69584.039999999994</v>
          </cell>
          <cell r="I693" t="str">
            <v>D</v>
          </cell>
        </row>
        <row r="694">
          <cell r="A694" t="str">
            <v>51.06.01.00</v>
          </cell>
          <cell r="B694" t="str">
            <v>-</v>
          </cell>
          <cell r="C694" t="str">
            <v>Outros Gastos com Pessoal</v>
          </cell>
          <cell r="D694">
            <v>69584.039999999994</v>
          </cell>
          <cell r="E694" t="str">
            <v>D</v>
          </cell>
          <cell r="F694">
            <v>0</v>
          </cell>
          <cell r="G694">
            <v>0</v>
          </cell>
          <cell r="H694">
            <v>69584.039999999994</v>
          </cell>
          <cell r="I694" t="str">
            <v>D</v>
          </cell>
        </row>
        <row r="695">
          <cell r="A695" t="str">
            <v>51.06.01.01</v>
          </cell>
          <cell r="B695" t="str">
            <v>-</v>
          </cell>
          <cell r="C695" t="str">
            <v>Outros Gastos com Pessoal</v>
          </cell>
          <cell r="D695">
            <v>69584.039999999994</v>
          </cell>
          <cell r="E695" t="str">
            <v>D</v>
          </cell>
          <cell r="F695">
            <v>0</v>
          </cell>
          <cell r="G695">
            <v>0</v>
          </cell>
          <cell r="H695">
            <v>69584.039999999994</v>
          </cell>
          <cell r="I695" t="str">
            <v>D</v>
          </cell>
        </row>
        <row r="696">
          <cell r="A696" t="str">
            <v>51.10.00.00</v>
          </cell>
          <cell r="B696" t="str">
            <v>-</v>
          </cell>
          <cell r="C696" t="str">
            <v>Pessoal Transitorio</v>
          </cell>
          <cell r="D696">
            <v>43215.46</v>
          </cell>
          <cell r="E696" t="str">
            <v>D</v>
          </cell>
          <cell r="F696">
            <v>9523.9500000000007</v>
          </cell>
          <cell r="G696">
            <v>0</v>
          </cell>
          <cell r="H696">
            <v>52739.41</v>
          </cell>
          <cell r="I696" t="str">
            <v>D</v>
          </cell>
        </row>
        <row r="697">
          <cell r="A697" t="str">
            <v>51.10.02.00</v>
          </cell>
          <cell r="B697" t="str">
            <v>-</v>
          </cell>
          <cell r="C697" t="str">
            <v>Estagiarios</v>
          </cell>
          <cell r="D697">
            <v>43215.46</v>
          </cell>
          <cell r="E697" t="str">
            <v>D</v>
          </cell>
          <cell r="F697">
            <v>9523.9500000000007</v>
          </cell>
          <cell r="G697">
            <v>0</v>
          </cell>
          <cell r="H697">
            <v>52739.41</v>
          </cell>
          <cell r="I697" t="str">
            <v>D</v>
          </cell>
        </row>
        <row r="698">
          <cell r="A698" t="str">
            <v>51.10.02.02</v>
          </cell>
          <cell r="B698" t="str">
            <v>-</v>
          </cell>
          <cell r="C698" t="str">
            <v>Estagiarios Nivel Superior</v>
          </cell>
          <cell r="D698">
            <v>43215.46</v>
          </cell>
          <cell r="E698" t="str">
            <v>D</v>
          </cell>
          <cell r="F698">
            <v>9523.9500000000007</v>
          </cell>
          <cell r="G698">
            <v>0</v>
          </cell>
          <cell r="H698">
            <v>52739.41</v>
          </cell>
          <cell r="I698" t="str">
            <v>D</v>
          </cell>
        </row>
        <row r="699">
          <cell r="A699" t="str">
            <v>52.00.00.00</v>
          </cell>
          <cell r="B699" t="str">
            <v>-</v>
          </cell>
          <cell r="C699" t="str">
            <v>Materiais</v>
          </cell>
          <cell r="D699">
            <v>6416595.8499999996</v>
          </cell>
          <cell r="E699" t="str">
            <v>D</v>
          </cell>
          <cell r="F699">
            <v>1355166.34</v>
          </cell>
          <cell r="G699">
            <v>187381.6</v>
          </cell>
          <cell r="H699">
            <v>7584380.5899999999</v>
          </cell>
          <cell r="I699" t="str">
            <v>D</v>
          </cell>
        </row>
        <row r="700">
          <cell r="A700" t="str">
            <v>52.01.00.00</v>
          </cell>
          <cell r="B700" t="str">
            <v>-</v>
          </cell>
          <cell r="C700" t="str">
            <v>Materias de Manutencao</v>
          </cell>
          <cell r="D700">
            <v>4287515.5</v>
          </cell>
          <cell r="E700" t="str">
            <v>D</v>
          </cell>
          <cell r="F700">
            <v>903013.51</v>
          </cell>
          <cell r="G700">
            <v>146839.16</v>
          </cell>
          <cell r="H700">
            <v>5043689.8499999996</v>
          </cell>
          <cell r="I700" t="str">
            <v>D</v>
          </cell>
        </row>
        <row r="701">
          <cell r="A701" t="str">
            <v>52.01.01.00</v>
          </cell>
          <cell r="B701" t="str">
            <v>-</v>
          </cell>
          <cell r="C701" t="str">
            <v>Material de Manut-Diversos</v>
          </cell>
          <cell r="D701">
            <v>1422290.9</v>
          </cell>
          <cell r="E701" t="str">
            <v>D</v>
          </cell>
          <cell r="F701">
            <v>429728.18</v>
          </cell>
          <cell r="G701">
            <v>111849.36</v>
          </cell>
          <cell r="H701">
            <v>1740169.72</v>
          </cell>
          <cell r="I701" t="str">
            <v>D</v>
          </cell>
        </row>
        <row r="702">
          <cell r="A702" t="str">
            <v>52.01.01.01</v>
          </cell>
          <cell r="B702" t="str">
            <v>-</v>
          </cell>
          <cell r="C702" t="str">
            <v>Material Manut-Mecanico</v>
          </cell>
          <cell r="D702">
            <v>1162586.27</v>
          </cell>
          <cell r="E702" t="str">
            <v>D</v>
          </cell>
          <cell r="F702">
            <v>337029.29</v>
          </cell>
          <cell r="G702">
            <v>101776.03</v>
          </cell>
          <cell r="H702">
            <v>1397839.53</v>
          </cell>
          <cell r="I702" t="str">
            <v>D</v>
          </cell>
        </row>
        <row r="703">
          <cell r="A703" t="str">
            <v>52.01.01.02</v>
          </cell>
          <cell r="B703" t="str">
            <v>-</v>
          </cell>
          <cell r="C703" t="str">
            <v>Material Manut-Eletrico</v>
          </cell>
          <cell r="D703">
            <v>259704.63</v>
          </cell>
          <cell r="E703" t="str">
            <v>D</v>
          </cell>
          <cell r="F703">
            <v>92698.89</v>
          </cell>
          <cell r="G703">
            <v>10073.33</v>
          </cell>
          <cell r="H703">
            <v>342330.19</v>
          </cell>
          <cell r="I703" t="str">
            <v>D</v>
          </cell>
        </row>
        <row r="704">
          <cell r="A704" t="str">
            <v>52.01.02.00</v>
          </cell>
          <cell r="B704" t="str">
            <v>-</v>
          </cell>
          <cell r="C704" t="str">
            <v>Material de Construcao/Conservação</v>
          </cell>
          <cell r="D704">
            <v>433568.46</v>
          </cell>
          <cell r="E704" t="str">
            <v>D</v>
          </cell>
          <cell r="F704">
            <v>46933.3</v>
          </cell>
          <cell r="G704">
            <v>9470.14</v>
          </cell>
          <cell r="H704">
            <v>471031.62</v>
          </cell>
          <cell r="I704" t="str">
            <v>D</v>
          </cell>
        </row>
        <row r="705">
          <cell r="A705" t="str">
            <v>52.01.02.01</v>
          </cell>
          <cell r="B705" t="str">
            <v>-</v>
          </cell>
          <cell r="C705" t="str">
            <v>Mat. Manut-Hidraulico/Pneumatico</v>
          </cell>
          <cell r="D705">
            <v>6162.07</v>
          </cell>
          <cell r="E705" t="str">
            <v>D</v>
          </cell>
          <cell r="F705">
            <v>49.8</v>
          </cell>
          <cell r="G705">
            <v>0</v>
          </cell>
          <cell r="H705">
            <v>6211.87</v>
          </cell>
          <cell r="I705" t="str">
            <v>D</v>
          </cell>
        </row>
        <row r="706">
          <cell r="A706" t="str">
            <v>52.01.02.02</v>
          </cell>
          <cell r="B706" t="str">
            <v>-</v>
          </cell>
          <cell r="C706" t="str">
            <v>Material P/Solda</v>
          </cell>
          <cell r="D706">
            <v>30002.400000000001</v>
          </cell>
          <cell r="E706" t="str">
            <v>D</v>
          </cell>
          <cell r="F706">
            <v>3178.78</v>
          </cell>
          <cell r="G706">
            <v>37.82</v>
          </cell>
          <cell r="H706">
            <v>33143.360000000001</v>
          </cell>
          <cell r="I706" t="str">
            <v>D</v>
          </cell>
        </row>
        <row r="707">
          <cell r="A707" t="str">
            <v>52.01.02.03</v>
          </cell>
          <cell r="B707" t="str">
            <v>-</v>
          </cell>
          <cell r="C707" t="str">
            <v>Mat.Const.Civil-Diversos</v>
          </cell>
          <cell r="D707">
            <v>67266.47</v>
          </cell>
          <cell r="E707" t="str">
            <v>D</v>
          </cell>
          <cell r="F707">
            <v>3394.96</v>
          </cell>
          <cell r="G707">
            <v>219</v>
          </cell>
          <cell r="H707">
            <v>70442.429999999993</v>
          </cell>
          <cell r="I707" t="str">
            <v>D</v>
          </cell>
        </row>
        <row r="708">
          <cell r="A708" t="str">
            <v>52.01.02.04</v>
          </cell>
          <cell r="B708" t="str">
            <v>-</v>
          </cell>
          <cell r="C708" t="str">
            <v>Cimento e Areia</v>
          </cell>
          <cell r="D708">
            <v>4903.37</v>
          </cell>
          <cell r="E708" t="str">
            <v>D</v>
          </cell>
          <cell r="F708">
            <v>0</v>
          </cell>
          <cell r="G708">
            <v>0</v>
          </cell>
          <cell r="H708">
            <v>4903.37</v>
          </cell>
          <cell r="I708" t="str">
            <v>D</v>
          </cell>
        </row>
        <row r="709">
          <cell r="A709" t="str">
            <v>52.01.02.05</v>
          </cell>
          <cell r="B709" t="str">
            <v>-</v>
          </cell>
          <cell r="C709" t="str">
            <v>Tijolos, Telhas e Ceramica</v>
          </cell>
          <cell r="D709">
            <v>13477.93</v>
          </cell>
          <cell r="E709" t="str">
            <v>D</v>
          </cell>
          <cell r="F709">
            <v>0</v>
          </cell>
          <cell r="G709">
            <v>0</v>
          </cell>
          <cell r="H709">
            <v>13477.93</v>
          </cell>
          <cell r="I709" t="str">
            <v>D</v>
          </cell>
        </row>
        <row r="710">
          <cell r="A710" t="str">
            <v>52.01.02.06</v>
          </cell>
          <cell r="B710" t="str">
            <v>-</v>
          </cell>
          <cell r="C710" t="str">
            <v>Pedra Britada</v>
          </cell>
          <cell r="D710">
            <v>5260.34</v>
          </cell>
          <cell r="E710" t="str">
            <v>D</v>
          </cell>
          <cell r="F710">
            <v>0</v>
          </cell>
          <cell r="G710">
            <v>0</v>
          </cell>
          <cell r="H710">
            <v>5260.34</v>
          </cell>
          <cell r="I710" t="str">
            <v>D</v>
          </cell>
        </row>
        <row r="711">
          <cell r="A711" t="str">
            <v>52.01.02.07</v>
          </cell>
          <cell r="B711" t="str">
            <v>-</v>
          </cell>
          <cell r="C711" t="str">
            <v>Tubos</v>
          </cell>
          <cell r="D711">
            <v>57232.53</v>
          </cell>
          <cell r="E711" t="str">
            <v>D</v>
          </cell>
          <cell r="F711">
            <v>7859.29</v>
          </cell>
          <cell r="G711">
            <v>47.01</v>
          </cell>
          <cell r="H711">
            <v>65044.81</v>
          </cell>
          <cell r="I711" t="str">
            <v>D</v>
          </cell>
        </row>
        <row r="712">
          <cell r="A712" t="str">
            <v>52.01.02.08</v>
          </cell>
          <cell r="B712" t="str">
            <v>-</v>
          </cell>
          <cell r="C712" t="str">
            <v>Mangueiras</v>
          </cell>
          <cell r="D712">
            <v>97181.66</v>
          </cell>
          <cell r="E712" t="str">
            <v>D</v>
          </cell>
          <cell r="F712">
            <v>8611.52</v>
          </cell>
          <cell r="G712">
            <v>0</v>
          </cell>
          <cell r="H712">
            <v>105793.18</v>
          </cell>
          <cell r="I712" t="str">
            <v>D</v>
          </cell>
        </row>
        <row r="713">
          <cell r="A713" t="str">
            <v>52.01.02.09</v>
          </cell>
          <cell r="B713" t="str">
            <v>-</v>
          </cell>
          <cell r="C713" t="str">
            <v>Conexoes</v>
          </cell>
          <cell r="D713">
            <v>4202.8599999999997</v>
          </cell>
          <cell r="E713" t="str">
            <v>D</v>
          </cell>
          <cell r="F713">
            <v>79.05</v>
          </cell>
          <cell r="G713">
            <v>33.54</v>
          </cell>
          <cell r="H713">
            <v>4248.37</v>
          </cell>
          <cell r="I713" t="str">
            <v>D</v>
          </cell>
        </row>
        <row r="714">
          <cell r="A714" t="str">
            <v>52.01.02.10</v>
          </cell>
          <cell r="B714" t="str">
            <v>-</v>
          </cell>
          <cell r="C714" t="str">
            <v>Barra de Aco</v>
          </cell>
          <cell r="D714">
            <v>5410.23</v>
          </cell>
          <cell r="E714" t="str">
            <v>D</v>
          </cell>
          <cell r="F714">
            <v>18265.54</v>
          </cell>
          <cell r="G714">
            <v>9132.77</v>
          </cell>
          <cell r="H714">
            <v>14543</v>
          </cell>
          <cell r="I714" t="str">
            <v>D</v>
          </cell>
        </row>
        <row r="715">
          <cell r="A715" t="str">
            <v>52.01.02.13</v>
          </cell>
          <cell r="B715" t="str">
            <v>-</v>
          </cell>
          <cell r="C715" t="str">
            <v>Perfil</v>
          </cell>
          <cell r="D715">
            <v>2138.98</v>
          </cell>
          <cell r="E715" t="str">
            <v>D</v>
          </cell>
          <cell r="F715">
            <v>0</v>
          </cell>
          <cell r="G715">
            <v>0</v>
          </cell>
          <cell r="H715">
            <v>2138.98</v>
          </cell>
          <cell r="I715" t="str">
            <v>D</v>
          </cell>
        </row>
        <row r="716">
          <cell r="A716" t="str">
            <v>52.01.02.14</v>
          </cell>
          <cell r="B716" t="str">
            <v>-</v>
          </cell>
          <cell r="C716" t="str">
            <v>Laminado Plano</v>
          </cell>
          <cell r="D716">
            <v>128573.4</v>
          </cell>
          <cell r="E716" t="str">
            <v>D</v>
          </cell>
          <cell r="F716">
            <v>4369.92</v>
          </cell>
          <cell r="G716">
            <v>0</v>
          </cell>
          <cell r="H716">
            <v>132943.32</v>
          </cell>
          <cell r="I716" t="str">
            <v>D</v>
          </cell>
        </row>
        <row r="717">
          <cell r="A717" t="str">
            <v>52.01.02.15</v>
          </cell>
          <cell r="B717" t="str">
            <v>-</v>
          </cell>
          <cell r="C717" t="str">
            <v>Ferragens</v>
          </cell>
          <cell r="D717">
            <v>646.04999999999995</v>
          </cell>
          <cell r="E717" t="str">
            <v>D</v>
          </cell>
          <cell r="F717">
            <v>0</v>
          </cell>
          <cell r="G717">
            <v>0</v>
          </cell>
          <cell r="H717">
            <v>646.04999999999995</v>
          </cell>
          <cell r="I717" t="str">
            <v>D</v>
          </cell>
        </row>
        <row r="718">
          <cell r="A718" t="str">
            <v>52.01.02.16</v>
          </cell>
          <cell r="B718" t="str">
            <v>-</v>
          </cell>
          <cell r="C718" t="str">
            <v>Material Vedacao</v>
          </cell>
          <cell r="D718">
            <v>11110.17</v>
          </cell>
          <cell r="E718" t="str">
            <v>D</v>
          </cell>
          <cell r="F718">
            <v>1124.44</v>
          </cell>
          <cell r="G718">
            <v>0</v>
          </cell>
          <cell r="H718">
            <v>12234.61</v>
          </cell>
          <cell r="I718" t="str">
            <v>D</v>
          </cell>
        </row>
        <row r="719">
          <cell r="A719" t="str">
            <v>52.01.03.00</v>
          </cell>
          <cell r="B719" t="str">
            <v>-</v>
          </cell>
          <cell r="C719" t="str">
            <v>Componentes P/ Veiculos Maquinas</v>
          </cell>
          <cell r="D719">
            <v>1914724.01</v>
          </cell>
          <cell r="E719" t="str">
            <v>D</v>
          </cell>
          <cell r="F719">
            <v>312639.15000000002</v>
          </cell>
          <cell r="G719">
            <v>24918.89</v>
          </cell>
          <cell r="H719">
            <v>2202444.27</v>
          </cell>
          <cell r="I719" t="str">
            <v>D</v>
          </cell>
        </row>
        <row r="720">
          <cell r="A720" t="str">
            <v>52.01.03.01</v>
          </cell>
          <cell r="B720" t="str">
            <v>-</v>
          </cell>
          <cell r="C720" t="str">
            <v>Cabos de Aco e Acessorios</v>
          </cell>
          <cell r="D720">
            <v>13254.53</v>
          </cell>
          <cell r="E720" t="str">
            <v>D</v>
          </cell>
          <cell r="F720">
            <v>384.63</v>
          </cell>
          <cell r="G720">
            <v>0</v>
          </cell>
          <cell r="H720">
            <v>13639.16</v>
          </cell>
          <cell r="I720" t="str">
            <v>D</v>
          </cell>
        </row>
        <row r="721">
          <cell r="A721" t="str">
            <v>52.01.03.02</v>
          </cell>
          <cell r="B721" t="str">
            <v>-</v>
          </cell>
          <cell r="C721" t="str">
            <v>Material de Consumo em Geral</v>
          </cell>
          <cell r="D721">
            <v>3317.32</v>
          </cell>
          <cell r="E721" t="str">
            <v>D</v>
          </cell>
          <cell r="F721">
            <v>13928.76</v>
          </cell>
          <cell r="G721">
            <v>24.18</v>
          </cell>
          <cell r="H721">
            <v>17221.900000000001</v>
          </cell>
          <cell r="I721" t="str">
            <v>D</v>
          </cell>
        </row>
        <row r="722">
          <cell r="A722" t="str">
            <v>52.01.03.03</v>
          </cell>
          <cell r="B722" t="str">
            <v>-</v>
          </cell>
          <cell r="C722" t="str">
            <v>Roletes</v>
          </cell>
          <cell r="D722">
            <v>19429.03</v>
          </cell>
          <cell r="E722" t="str">
            <v>D</v>
          </cell>
          <cell r="F722">
            <v>4212.8500000000004</v>
          </cell>
          <cell r="G722">
            <v>0</v>
          </cell>
          <cell r="H722">
            <v>23641.88</v>
          </cell>
          <cell r="I722" t="str">
            <v>D</v>
          </cell>
        </row>
        <row r="723">
          <cell r="A723" t="str">
            <v>52.01.03.04</v>
          </cell>
          <cell r="B723" t="str">
            <v>-</v>
          </cell>
          <cell r="C723" t="str">
            <v>Rolamentos</v>
          </cell>
          <cell r="D723">
            <v>103712.37</v>
          </cell>
          <cell r="E723" t="str">
            <v>D</v>
          </cell>
          <cell r="F723">
            <v>8209.4</v>
          </cell>
          <cell r="G723">
            <v>0</v>
          </cell>
          <cell r="H723">
            <v>111921.77</v>
          </cell>
          <cell r="I723" t="str">
            <v>D</v>
          </cell>
        </row>
        <row r="724">
          <cell r="A724" t="str">
            <v>52.01.03.05</v>
          </cell>
          <cell r="B724" t="str">
            <v>-</v>
          </cell>
          <cell r="C724" t="str">
            <v>Mancais</v>
          </cell>
          <cell r="D724">
            <v>358.63</v>
          </cell>
          <cell r="E724" t="str">
            <v>D</v>
          </cell>
          <cell r="F724">
            <v>0</v>
          </cell>
          <cell r="G724">
            <v>0</v>
          </cell>
          <cell r="H724">
            <v>358.63</v>
          </cell>
          <cell r="I724" t="str">
            <v>D</v>
          </cell>
        </row>
        <row r="725">
          <cell r="A725" t="str">
            <v>52.01.03.06</v>
          </cell>
          <cell r="B725" t="str">
            <v>-</v>
          </cell>
          <cell r="C725" t="str">
            <v>Filtros e Elementos Filtrantes</v>
          </cell>
          <cell r="D725">
            <v>40510.769999999997</v>
          </cell>
          <cell r="E725" t="str">
            <v>D</v>
          </cell>
          <cell r="F725">
            <v>7855</v>
          </cell>
          <cell r="G725">
            <v>0</v>
          </cell>
          <cell r="H725">
            <v>48365.77</v>
          </cell>
          <cell r="I725" t="str">
            <v>D</v>
          </cell>
        </row>
        <row r="726">
          <cell r="A726" t="str">
            <v>52.01.03.07</v>
          </cell>
          <cell r="B726" t="str">
            <v>-</v>
          </cell>
          <cell r="C726" t="str">
            <v>Outros Compon.Pecas e Acessorios</v>
          </cell>
          <cell r="D726">
            <v>1734141.36</v>
          </cell>
          <cell r="E726" t="str">
            <v>D</v>
          </cell>
          <cell r="F726">
            <v>278048.51</v>
          </cell>
          <cell r="G726">
            <v>24894.71</v>
          </cell>
          <cell r="H726">
            <v>1987295.16</v>
          </cell>
          <cell r="I726" t="str">
            <v>D</v>
          </cell>
        </row>
        <row r="727">
          <cell r="A727" t="str">
            <v>52.01.04.00</v>
          </cell>
          <cell r="B727" t="str">
            <v>-</v>
          </cell>
          <cell r="C727" t="str">
            <v>Material Manut - Sobressalentes</v>
          </cell>
          <cell r="D727">
            <v>155984.98000000001</v>
          </cell>
          <cell r="E727" t="str">
            <v>D</v>
          </cell>
          <cell r="F727">
            <v>31948.89</v>
          </cell>
          <cell r="G727">
            <v>0</v>
          </cell>
          <cell r="H727">
            <v>187933.87</v>
          </cell>
          <cell r="I727" t="str">
            <v>D</v>
          </cell>
        </row>
        <row r="728">
          <cell r="A728" t="str">
            <v>52.01.04.01</v>
          </cell>
          <cell r="B728" t="str">
            <v>-</v>
          </cell>
          <cell r="C728" t="str">
            <v>Pecas Sobressalentes</v>
          </cell>
          <cell r="D728">
            <v>59640.59</v>
          </cell>
          <cell r="E728" t="str">
            <v>D</v>
          </cell>
          <cell r="F728">
            <v>24579.17</v>
          </cell>
          <cell r="G728">
            <v>0</v>
          </cell>
          <cell r="H728">
            <v>84219.76</v>
          </cell>
          <cell r="I728" t="str">
            <v>D</v>
          </cell>
        </row>
        <row r="729">
          <cell r="A729" t="str">
            <v>52.01.04.02</v>
          </cell>
          <cell r="B729" t="str">
            <v>-</v>
          </cell>
          <cell r="C729" t="str">
            <v>Motores, Redutores e Geradores</v>
          </cell>
          <cell r="D729">
            <v>96344.39</v>
          </cell>
          <cell r="E729" t="str">
            <v>D</v>
          </cell>
          <cell r="F729">
            <v>7369.72</v>
          </cell>
          <cell r="G729">
            <v>0</v>
          </cell>
          <cell r="H729">
            <v>103714.11</v>
          </cell>
          <cell r="I729" t="str">
            <v>D</v>
          </cell>
        </row>
        <row r="730">
          <cell r="A730" t="str">
            <v>52.01.05.00</v>
          </cell>
          <cell r="B730" t="str">
            <v>-</v>
          </cell>
          <cell r="C730" t="str">
            <v>Material Manut - Correias Transp</v>
          </cell>
          <cell r="D730">
            <v>175604.2</v>
          </cell>
          <cell r="E730" t="str">
            <v>D</v>
          </cell>
          <cell r="F730">
            <v>8394.2999999999993</v>
          </cell>
          <cell r="G730">
            <v>189.4</v>
          </cell>
          <cell r="H730">
            <v>183809.1</v>
          </cell>
          <cell r="I730" t="str">
            <v>D</v>
          </cell>
        </row>
        <row r="731">
          <cell r="A731" t="str">
            <v>52.01.05.01</v>
          </cell>
          <cell r="B731" t="str">
            <v>-</v>
          </cell>
          <cell r="C731" t="str">
            <v>Correia Transportadora</v>
          </cell>
          <cell r="D731">
            <v>153165.66</v>
          </cell>
          <cell r="E731" t="str">
            <v>D</v>
          </cell>
          <cell r="F731">
            <v>6171.69</v>
          </cell>
          <cell r="G731">
            <v>0</v>
          </cell>
          <cell r="H731">
            <v>159337.35</v>
          </cell>
          <cell r="I731" t="str">
            <v>D</v>
          </cell>
        </row>
        <row r="732">
          <cell r="A732" t="str">
            <v>52.01.05.02</v>
          </cell>
          <cell r="B732" t="str">
            <v>-</v>
          </cell>
          <cell r="C732" t="str">
            <v>Material Emenda Correia Transp</v>
          </cell>
          <cell r="D732">
            <v>22438.54</v>
          </cell>
          <cell r="E732" t="str">
            <v>D</v>
          </cell>
          <cell r="F732">
            <v>2222.61</v>
          </cell>
          <cell r="G732">
            <v>189.4</v>
          </cell>
          <cell r="H732">
            <v>24471.75</v>
          </cell>
          <cell r="I732" t="str">
            <v>D</v>
          </cell>
        </row>
        <row r="733">
          <cell r="A733" t="str">
            <v>52.01.06.00</v>
          </cell>
          <cell r="B733" t="str">
            <v>-</v>
          </cell>
          <cell r="C733" t="str">
            <v>Material Manutenc-Lubrificantes</v>
          </cell>
          <cell r="D733">
            <v>40893.64</v>
          </cell>
          <cell r="E733" t="str">
            <v>D</v>
          </cell>
          <cell r="F733">
            <v>6794.23</v>
          </cell>
          <cell r="G733">
            <v>0</v>
          </cell>
          <cell r="H733">
            <v>47687.87</v>
          </cell>
          <cell r="I733" t="str">
            <v>D</v>
          </cell>
        </row>
        <row r="734">
          <cell r="A734" t="str">
            <v>52.01.06.01</v>
          </cell>
          <cell r="B734" t="str">
            <v>-</v>
          </cell>
          <cell r="C734" t="str">
            <v>Mat.Manut-Oleo Lubrificantes</v>
          </cell>
          <cell r="D734">
            <v>36730.699999999997</v>
          </cell>
          <cell r="E734" t="str">
            <v>D</v>
          </cell>
          <cell r="F734">
            <v>6794.23</v>
          </cell>
          <cell r="G734">
            <v>0</v>
          </cell>
          <cell r="H734">
            <v>43524.93</v>
          </cell>
          <cell r="I734" t="str">
            <v>D</v>
          </cell>
        </row>
        <row r="735">
          <cell r="A735" t="str">
            <v>52.01.06.02</v>
          </cell>
          <cell r="B735" t="str">
            <v>-</v>
          </cell>
          <cell r="C735" t="str">
            <v>Mat.Manut-Graxas</v>
          </cell>
          <cell r="D735">
            <v>4162.9399999999996</v>
          </cell>
          <cell r="E735" t="str">
            <v>D</v>
          </cell>
          <cell r="F735">
            <v>0</v>
          </cell>
          <cell r="G735">
            <v>0</v>
          </cell>
          <cell r="H735">
            <v>4162.9399999999996</v>
          </cell>
          <cell r="I735" t="str">
            <v>D</v>
          </cell>
        </row>
        <row r="736">
          <cell r="A736" t="str">
            <v>52.01.07.00</v>
          </cell>
          <cell r="B736" t="str">
            <v>-</v>
          </cell>
          <cell r="C736" t="str">
            <v>Material de Manutenc-Refratarios</v>
          </cell>
          <cell r="D736">
            <v>26619.42</v>
          </cell>
          <cell r="E736" t="str">
            <v>D</v>
          </cell>
          <cell r="F736">
            <v>0</v>
          </cell>
          <cell r="G736">
            <v>0</v>
          </cell>
          <cell r="H736">
            <v>26619.42</v>
          </cell>
          <cell r="I736" t="str">
            <v>D</v>
          </cell>
        </row>
        <row r="737">
          <cell r="A737" t="str">
            <v>52.01.07.02</v>
          </cell>
          <cell r="B737" t="str">
            <v>-</v>
          </cell>
          <cell r="C737" t="str">
            <v>Mat.Manut-Argamass/Ciment Refrat</v>
          </cell>
          <cell r="D737">
            <v>26619.42</v>
          </cell>
          <cell r="E737" t="str">
            <v>D</v>
          </cell>
          <cell r="F737">
            <v>0</v>
          </cell>
          <cell r="G737">
            <v>0</v>
          </cell>
          <cell r="H737">
            <v>26619.42</v>
          </cell>
          <cell r="I737" t="str">
            <v>D</v>
          </cell>
        </row>
        <row r="738">
          <cell r="A738" t="str">
            <v>52.01.08.00</v>
          </cell>
          <cell r="B738" t="str">
            <v>-</v>
          </cell>
          <cell r="C738" t="str">
            <v>Materiais de Borracha</v>
          </cell>
          <cell r="D738">
            <v>1716.4</v>
          </cell>
          <cell r="E738" t="str">
            <v>D</v>
          </cell>
          <cell r="F738">
            <v>0</v>
          </cell>
          <cell r="G738">
            <v>0</v>
          </cell>
          <cell r="H738">
            <v>1716.4</v>
          </cell>
          <cell r="I738" t="str">
            <v>D</v>
          </cell>
        </row>
        <row r="739">
          <cell r="A739" t="str">
            <v>52.01.08.01</v>
          </cell>
          <cell r="B739" t="str">
            <v>-</v>
          </cell>
          <cell r="C739" t="str">
            <v>Pneus</v>
          </cell>
          <cell r="D739">
            <v>1678.87</v>
          </cell>
          <cell r="E739" t="str">
            <v>D</v>
          </cell>
          <cell r="F739">
            <v>0</v>
          </cell>
          <cell r="G739">
            <v>0</v>
          </cell>
          <cell r="H739">
            <v>1678.87</v>
          </cell>
          <cell r="I739" t="str">
            <v>D</v>
          </cell>
        </row>
        <row r="740">
          <cell r="A740" t="str">
            <v>52.01.08.02</v>
          </cell>
          <cell r="B740" t="str">
            <v>-</v>
          </cell>
          <cell r="C740" t="str">
            <v>Camaras de Ar</v>
          </cell>
          <cell r="D740">
            <v>37.53</v>
          </cell>
          <cell r="E740" t="str">
            <v>D</v>
          </cell>
          <cell r="F740">
            <v>0</v>
          </cell>
          <cell r="G740">
            <v>0</v>
          </cell>
          <cell r="H740">
            <v>37.53</v>
          </cell>
          <cell r="I740" t="str">
            <v>D</v>
          </cell>
        </row>
        <row r="741">
          <cell r="A741" t="str">
            <v>52.01.09.00</v>
          </cell>
          <cell r="B741" t="str">
            <v>-</v>
          </cell>
          <cell r="C741" t="str">
            <v>Componentes Eletricos/Eletronicos</v>
          </cell>
          <cell r="D741">
            <v>116113.49</v>
          </cell>
          <cell r="E741" t="str">
            <v>D</v>
          </cell>
          <cell r="F741">
            <v>66575.460000000006</v>
          </cell>
          <cell r="G741">
            <v>411.37</v>
          </cell>
          <cell r="H741">
            <v>182277.58</v>
          </cell>
          <cell r="I741" t="str">
            <v>D</v>
          </cell>
        </row>
        <row r="742">
          <cell r="A742" t="str">
            <v>52.01.09.01</v>
          </cell>
          <cell r="B742" t="str">
            <v>-</v>
          </cell>
          <cell r="C742" t="str">
            <v>Componenetes p/ Equip. Eletricos</v>
          </cell>
          <cell r="D742">
            <v>11929.4</v>
          </cell>
          <cell r="E742" t="str">
            <v>D</v>
          </cell>
          <cell r="F742">
            <v>12366.22</v>
          </cell>
          <cell r="G742">
            <v>0</v>
          </cell>
          <cell r="H742">
            <v>24295.62</v>
          </cell>
          <cell r="I742" t="str">
            <v>D</v>
          </cell>
        </row>
        <row r="743">
          <cell r="A743" t="str">
            <v>52.01.09.02</v>
          </cell>
          <cell r="B743" t="str">
            <v>-</v>
          </cell>
          <cell r="C743" t="str">
            <v>Fios Cabos Eletricos</v>
          </cell>
          <cell r="D743">
            <v>40755.760000000002</v>
          </cell>
          <cell r="E743" t="str">
            <v>D</v>
          </cell>
          <cell r="F743">
            <v>46694.89</v>
          </cell>
          <cell r="G743">
            <v>32.93</v>
          </cell>
          <cell r="H743">
            <v>87417.72</v>
          </cell>
          <cell r="I743" t="str">
            <v>D</v>
          </cell>
        </row>
        <row r="744">
          <cell r="A744" t="str">
            <v>52.01.09.03</v>
          </cell>
          <cell r="B744" t="str">
            <v>-</v>
          </cell>
          <cell r="C744" t="str">
            <v>Lampadas e Luminarias</v>
          </cell>
          <cell r="D744">
            <v>42902.93</v>
          </cell>
          <cell r="E744" t="str">
            <v>D</v>
          </cell>
          <cell r="F744">
            <v>6208.33</v>
          </cell>
          <cell r="G744">
            <v>378.44</v>
          </cell>
          <cell r="H744">
            <v>48732.82</v>
          </cell>
          <cell r="I744" t="str">
            <v>D</v>
          </cell>
        </row>
        <row r="745">
          <cell r="A745" t="str">
            <v>52.01.09.04</v>
          </cell>
          <cell r="B745" t="str">
            <v>-</v>
          </cell>
          <cell r="C745" t="str">
            <v>Outros Comp.Eletroeletronicos</v>
          </cell>
          <cell r="D745">
            <v>13064.31</v>
          </cell>
          <cell r="E745" t="str">
            <v>D</v>
          </cell>
          <cell r="F745">
            <v>1221.19</v>
          </cell>
          <cell r="G745">
            <v>0</v>
          </cell>
          <cell r="H745">
            <v>14285.5</v>
          </cell>
          <cell r="I745" t="str">
            <v>D</v>
          </cell>
        </row>
        <row r="746">
          <cell r="A746" t="str">
            <v>52.01.09.05</v>
          </cell>
          <cell r="B746" t="str">
            <v>-</v>
          </cell>
          <cell r="C746" t="str">
            <v>Material de Informatica</v>
          </cell>
          <cell r="D746">
            <v>7461.09</v>
          </cell>
          <cell r="E746" t="str">
            <v>D</v>
          </cell>
          <cell r="F746">
            <v>84.83</v>
          </cell>
          <cell r="G746">
            <v>0</v>
          </cell>
          <cell r="H746">
            <v>7545.92</v>
          </cell>
          <cell r="I746" t="str">
            <v>D</v>
          </cell>
        </row>
        <row r="747">
          <cell r="A747" t="str">
            <v>52.10.00.00</v>
          </cell>
          <cell r="B747" t="str">
            <v>-</v>
          </cell>
          <cell r="C747" t="str">
            <v>Materiais Auxiliares</v>
          </cell>
          <cell r="D747">
            <v>2129080.35</v>
          </cell>
          <cell r="E747" t="str">
            <v>D</v>
          </cell>
          <cell r="F747">
            <v>452152.83</v>
          </cell>
          <cell r="G747">
            <v>40542.44</v>
          </cell>
          <cell r="H747">
            <v>2540690.7400000002</v>
          </cell>
          <cell r="I747" t="str">
            <v>D</v>
          </cell>
        </row>
        <row r="748">
          <cell r="A748" t="str">
            <v>52.10.01.00</v>
          </cell>
          <cell r="B748" t="str">
            <v>-</v>
          </cell>
          <cell r="C748" t="str">
            <v>Materiais Auxiliares - Quimicos</v>
          </cell>
          <cell r="D748">
            <v>2318.0100000000002</v>
          </cell>
          <cell r="E748" t="str">
            <v>D</v>
          </cell>
          <cell r="F748">
            <v>1942.85</v>
          </cell>
          <cell r="G748">
            <v>0</v>
          </cell>
          <cell r="H748">
            <v>4260.8599999999997</v>
          </cell>
          <cell r="I748" t="str">
            <v>D</v>
          </cell>
        </row>
        <row r="749">
          <cell r="A749" t="str">
            <v>52.10.01.07</v>
          </cell>
          <cell r="B749" t="str">
            <v>-</v>
          </cell>
          <cell r="C749" t="str">
            <v>Mat.Aux.-Outros</v>
          </cell>
          <cell r="D749">
            <v>2318.0100000000002</v>
          </cell>
          <cell r="E749" t="str">
            <v>D</v>
          </cell>
          <cell r="F749">
            <v>1942.85</v>
          </cell>
          <cell r="G749">
            <v>0</v>
          </cell>
          <cell r="H749">
            <v>4260.8599999999997</v>
          </cell>
          <cell r="I749" t="str">
            <v>D</v>
          </cell>
        </row>
        <row r="750">
          <cell r="A750" t="str">
            <v>52.10.02.00</v>
          </cell>
          <cell r="B750" t="str">
            <v>-</v>
          </cell>
          <cell r="C750" t="str">
            <v>Materiais Aux. - Supr.Operacao</v>
          </cell>
          <cell r="D750">
            <v>1545245.53</v>
          </cell>
          <cell r="E750" t="str">
            <v>D</v>
          </cell>
          <cell r="F750">
            <v>335398.84999999998</v>
          </cell>
          <cell r="G750">
            <v>28542.44</v>
          </cell>
          <cell r="H750">
            <v>1852101.94</v>
          </cell>
          <cell r="I750" t="str">
            <v>D</v>
          </cell>
        </row>
        <row r="751">
          <cell r="A751" t="str">
            <v>52.10.02.01</v>
          </cell>
          <cell r="B751" t="str">
            <v>-</v>
          </cell>
          <cell r="C751" t="str">
            <v>Mat.Aux-Explosivos</v>
          </cell>
          <cell r="D751">
            <v>162198.60999999999</v>
          </cell>
          <cell r="E751" t="str">
            <v>D</v>
          </cell>
          <cell r="F751">
            <v>38933.980000000003</v>
          </cell>
          <cell r="G751">
            <v>0</v>
          </cell>
          <cell r="H751">
            <v>201132.59</v>
          </cell>
          <cell r="I751" t="str">
            <v>D</v>
          </cell>
        </row>
        <row r="752">
          <cell r="A752" t="str">
            <v>52.10.02.02</v>
          </cell>
          <cell r="B752" t="str">
            <v>-</v>
          </cell>
          <cell r="C752" t="str">
            <v>Mat.Aux-Materiais de Perfuracao</v>
          </cell>
          <cell r="D752">
            <v>63227.34</v>
          </cell>
          <cell r="E752" t="str">
            <v>D</v>
          </cell>
          <cell r="F752">
            <v>7063.07</v>
          </cell>
          <cell r="G752">
            <v>0</v>
          </cell>
          <cell r="H752">
            <v>70290.41</v>
          </cell>
          <cell r="I752" t="str">
            <v>D</v>
          </cell>
        </row>
        <row r="753">
          <cell r="A753" t="str">
            <v>52.10.02.03</v>
          </cell>
          <cell r="B753" t="str">
            <v>-</v>
          </cell>
          <cell r="C753" t="str">
            <v>Mat.Aux-Tubo Furacao</v>
          </cell>
          <cell r="D753">
            <v>4653.57</v>
          </cell>
          <cell r="E753" t="str">
            <v>D</v>
          </cell>
          <cell r="F753">
            <v>3812.46</v>
          </cell>
          <cell r="G753">
            <v>1906.23</v>
          </cell>
          <cell r="H753">
            <v>6559.8</v>
          </cell>
          <cell r="I753" t="str">
            <v>D</v>
          </cell>
        </row>
        <row r="754">
          <cell r="A754" t="str">
            <v>52.10.02.04</v>
          </cell>
          <cell r="B754" t="str">
            <v>-</v>
          </cell>
          <cell r="C754" t="str">
            <v>Mat.Aux-Barra Furacao</v>
          </cell>
          <cell r="D754">
            <v>110595.91</v>
          </cell>
          <cell r="E754" t="str">
            <v>D</v>
          </cell>
          <cell r="F754">
            <v>0</v>
          </cell>
          <cell r="G754">
            <v>0</v>
          </cell>
          <cell r="H754">
            <v>110595.91</v>
          </cell>
          <cell r="I754" t="str">
            <v>D</v>
          </cell>
        </row>
        <row r="756">
          <cell r="A756" t="str">
            <v>-----------</v>
          </cell>
          <cell r="B756" t="str">
            <v>--</v>
          </cell>
          <cell r="C756" t="str">
            <v>-------------------------------------------------------------------</v>
          </cell>
          <cell r="D756" t="str">
            <v>-------------------</v>
          </cell>
          <cell r="E756" t="str">
            <v>-</v>
          </cell>
          <cell r="F756" t="str">
            <v>-------------------</v>
          </cell>
          <cell r="G756" t="e">
            <v>#NAME?</v>
          </cell>
          <cell r="H756" t="str">
            <v>07AB - 1.00.01.068</v>
          </cell>
        </row>
        <row r="757">
          <cell r="A757" t="str">
            <v>_x000C_----------</v>
          </cell>
          <cell r="B757" t="str">
            <v>--</v>
          </cell>
          <cell r="C757" t="str">
            <v>-------------------------------------------------------------------</v>
          </cell>
          <cell r="D757" t="str">
            <v>-------------------</v>
          </cell>
          <cell r="E757" t="str">
            <v>-</v>
          </cell>
          <cell r="F757" t="str">
            <v>-------------------</v>
          </cell>
          <cell r="G757" t="str">
            <v>-------------------</v>
          </cell>
          <cell r="H757" t="str">
            <v>------ Página:</v>
          </cell>
          <cell r="I757">
            <v>1</v>
          </cell>
          <cell r="J757">
            <v>0</v>
          </cell>
        </row>
        <row r="758">
          <cell r="A758" t="str">
            <v>Urucum Mine</v>
          </cell>
          <cell r="B758" t="str">
            <v>ra</v>
          </cell>
          <cell r="C758" t="str">
            <v>ção S.A</v>
          </cell>
          <cell r="H758" t="str">
            <v>Balancete</v>
          </cell>
        </row>
        <row r="759">
          <cell r="A759" t="str">
            <v>Período: 01</v>
          </cell>
          <cell r="B759" t="str">
            <v>/0</v>
          </cell>
          <cell r="C759" t="str">
            <v>7/2008 A 31/07/2008 -----------------------------------------------</v>
          </cell>
          <cell r="D759" t="str">
            <v>-------------------</v>
          </cell>
          <cell r="E759" t="str">
            <v>-</v>
          </cell>
          <cell r="F759" t="str">
            <v>-------------------</v>
          </cell>
          <cell r="G759" t="str">
            <v>-------------------</v>
          </cell>
          <cell r="H759" t="str">
            <v>05/08/2008 - 09:3</v>
          </cell>
          <cell r="I759">
            <v>4</v>
          </cell>
        </row>
        <row r="761">
          <cell r="A761" t="str">
            <v>Título</v>
          </cell>
          <cell r="D761" t="str">
            <v>Saldo Inicial</v>
          </cell>
          <cell r="F761" t="str">
            <v>Débito</v>
          </cell>
          <cell r="G761" t="str">
            <v>Crédito</v>
          </cell>
          <cell r="H761" t="str">
            <v>Saldo Final</v>
          </cell>
        </row>
        <row r="762">
          <cell r="A762" t="str">
            <v>-----------</v>
          </cell>
          <cell r="B762" t="str">
            <v>--</v>
          </cell>
          <cell r="C762" t="str">
            <v>-------------------------------------------------------------------</v>
          </cell>
          <cell r="D762" t="str">
            <v>-----------------</v>
          </cell>
          <cell r="F762" t="str">
            <v>------------------</v>
          </cell>
          <cell r="G762" t="str">
            <v>------------------</v>
          </cell>
          <cell r="H762" t="str">
            <v>-----------------</v>
          </cell>
        </row>
        <row r="763">
          <cell r="A763" t="str">
            <v>52.10.02.05</v>
          </cell>
          <cell r="B763" t="str">
            <v>-</v>
          </cell>
          <cell r="C763" t="str">
            <v>Mat.Aux-Eletrodos</v>
          </cell>
          <cell r="D763">
            <v>234.12</v>
          </cell>
          <cell r="E763" t="str">
            <v>D</v>
          </cell>
          <cell r="F763">
            <v>129.69</v>
          </cell>
          <cell r="G763">
            <v>0</v>
          </cell>
          <cell r="H763">
            <v>363.81</v>
          </cell>
          <cell r="I763" t="str">
            <v>D</v>
          </cell>
        </row>
        <row r="764">
          <cell r="A764" t="str">
            <v>52.10.02.06</v>
          </cell>
          <cell r="B764" t="str">
            <v>-</v>
          </cell>
          <cell r="C764" t="str">
            <v>Mat.Aux-Camisa P/Eletrodo</v>
          </cell>
          <cell r="D764">
            <v>110044.62</v>
          </cell>
          <cell r="E764" t="str">
            <v>D</v>
          </cell>
          <cell r="F764">
            <v>5935.81</v>
          </cell>
          <cell r="G764">
            <v>0</v>
          </cell>
          <cell r="H764">
            <v>115980.43</v>
          </cell>
          <cell r="I764" t="str">
            <v>D</v>
          </cell>
        </row>
        <row r="765">
          <cell r="A765" t="str">
            <v>52.10.02.09</v>
          </cell>
          <cell r="B765" t="str">
            <v>-</v>
          </cell>
          <cell r="C765" t="str">
            <v>Mat.Aux de Protecao e Seguranca</v>
          </cell>
          <cell r="D765">
            <v>226228.82</v>
          </cell>
          <cell r="E765" t="str">
            <v>D</v>
          </cell>
          <cell r="F765">
            <v>80576.41</v>
          </cell>
          <cell r="G765">
            <v>17850.259999999998</v>
          </cell>
          <cell r="H765">
            <v>288954.96999999997</v>
          </cell>
          <cell r="I765" t="str">
            <v>D</v>
          </cell>
        </row>
        <row r="766">
          <cell r="A766" t="str">
            <v>52.10.02.10</v>
          </cell>
          <cell r="B766" t="str">
            <v>-</v>
          </cell>
          <cell r="C766" t="str">
            <v>Mat.Aux-Material P/ Limpeza</v>
          </cell>
          <cell r="D766">
            <v>461.71</v>
          </cell>
          <cell r="E766" t="str">
            <v>D</v>
          </cell>
          <cell r="F766">
            <v>0</v>
          </cell>
          <cell r="G766">
            <v>0</v>
          </cell>
          <cell r="H766">
            <v>461.71</v>
          </cell>
          <cell r="I766" t="str">
            <v>D</v>
          </cell>
        </row>
        <row r="767">
          <cell r="A767" t="str">
            <v>52.10.02.11</v>
          </cell>
          <cell r="B767" t="str">
            <v>-</v>
          </cell>
          <cell r="C767" t="str">
            <v>Mat.Aux-Material P/ Pintura</v>
          </cell>
          <cell r="D767">
            <v>13471.19</v>
          </cell>
          <cell r="E767" t="str">
            <v>D</v>
          </cell>
          <cell r="F767">
            <v>504.55</v>
          </cell>
          <cell r="G767">
            <v>73.569999999999993</v>
          </cell>
          <cell r="H767">
            <v>13902.17</v>
          </cell>
          <cell r="I767" t="str">
            <v>D</v>
          </cell>
        </row>
        <row r="768">
          <cell r="A768" t="str">
            <v>52.10.02.12</v>
          </cell>
          <cell r="B768" t="str">
            <v>-</v>
          </cell>
          <cell r="C768" t="str">
            <v>Mat.Aux p/ Tratamento de Agua</v>
          </cell>
          <cell r="D768">
            <v>2109.89</v>
          </cell>
          <cell r="E768" t="str">
            <v>D</v>
          </cell>
          <cell r="F768">
            <v>84.4</v>
          </cell>
          <cell r="G768">
            <v>42.2</v>
          </cell>
          <cell r="H768">
            <v>2152.09</v>
          </cell>
          <cell r="I768" t="str">
            <v>D</v>
          </cell>
        </row>
        <row r="769">
          <cell r="A769" t="str">
            <v>52.10.02.13</v>
          </cell>
          <cell r="B769" t="str">
            <v>-</v>
          </cell>
          <cell r="C769" t="str">
            <v>Mat.Aux-Mater.e Utens.p/Laborat</v>
          </cell>
          <cell r="D769">
            <v>70386.210000000006</v>
          </cell>
          <cell r="E769" t="str">
            <v>D</v>
          </cell>
          <cell r="F769">
            <v>10280.74</v>
          </cell>
          <cell r="G769">
            <v>498.14</v>
          </cell>
          <cell r="H769">
            <v>80168.81</v>
          </cell>
          <cell r="I769" t="str">
            <v>D</v>
          </cell>
        </row>
        <row r="770">
          <cell r="A770" t="str">
            <v>52.10.02.14</v>
          </cell>
          <cell r="B770" t="str">
            <v>-</v>
          </cell>
          <cell r="C770" t="str">
            <v>Mat.Aux-Ferramentas e Acessorios</v>
          </cell>
          <cell r="D770">
            <v>32258.05</v>
          </cell>
          <cell r="E770" t="str">
            <v>D</v>
          </cell>
          <cell r="F770">
            <v>10788.23</v>
          </cell>
          <cell r="G770">
            <v>40.33</v>
          </cell>
          <cell r="H770">
            <v>43005.95</v>
          </cell>
          <cell r="I770" t="str">
            <v>D</v>
          </cell>
        </row>
        <row r="771">
          <cell r="A771" t="str">
            <v>52.10.02.15</v>
          </cell>
          <cell r="B771" t="str">
            <v>-</v>
          </cell>
          <cell r="C771" t="str">
            <v>Mat.Aux-Abrasivos</v>
          </cell>
          <cell r="D771">
            <v>237645.97</v>
          </cell>
          <cell r="E771" t="str">
            <v>D</v>
          </cell>
          <cell r="F771">
            <v>64495.06</v>
          </cell>
          <cell r="G771">
            <v>90.88</v>
          </cell>
          <cell r="H771">
            <v>302050.15000000002</v>
          </cell>
          <cell r="I771" t="str">
            <v>D</v>
          </cell>
        </row>
        <row r="772">
          <cell r="A772" t="str">
            <v>52.10.02.18</v>
          </cell>
          <cell r="B772" t="str">
            <v>-</v>
          </cell>
          <cell r="C772" t="str">
            <v>Mat.Aux-Pasta Soderberg</v>
          </cell>
          <cell r="D772">
            <v>318468.34999999998</v>
          </cell>
          <cell r="E772" t="str">
            <v>D</v>
          </cell>
          <cell r="F772">
            <v>53987.71</v>
          </cell>
          <cell r="G772">
            <v>0</v>
          </cell>
          <cell r="H772">
            <v>372456.06</v>
          </cell>
          <cell r="I772" t="str">
            <v>D</v>
          </cell>
        </row>
        <row r="773">
          <cell r="A773" t="str">
            <v>52.10.02.19</v>
          </cell>
          <cell r="B773" t="str">
            <v>-</v>
          </cell>
          <cell r="C773" t="str">
            <v>Mat.Aux-Madeiras</v>
          </cell>
          <cell r="D773">
            <v>2695.27</v>
          </cell>
          <cell r="E773" t="str">
            <v>D</v>
          </cell>
          <cell r="F773">
            <v>0</v>
          </cell>
          <cell r="G773">
            <v>0</v>
          </cell>
          <cell r="H773">
            <v>2695.27</v>
          </cell>
          <cell r="I773" t="str">
            <v>D</v>
          </cell>
        </row>
        <row r="774">
          <cell r="A774" t="str">
            <v>52.10.02.20</v>
          </cell>
          <cell r="B774" t="str">
            <v>-</v>
          </cell>
          <cell r="C774" t="str">
            <v>Mat.Aux-Gases</v>
          </cell>
          <cell r="D774">
            <v>2572.16</v>
          </cell>
          <cell r="E774" t="str">
            <v>D</v>
          </cell>
          <cell r="F774">
            <v>0</v>
          </cell>
          <cell r="G774">
            <v>0</v>
          </cell>
          <cell r="H774">
            <v>2572.16</v>
          </cell>
          <cell r="I774" t="str">
            <v>D</v>
          </cell>
        </row>
        <row r="775">
          <cell r="A775" t="str">
            <v>52.10.02.21</v>
          </cell>
          <cell r="B775" t="str">
            <v>-</v>
          </cell>
          <cell r="C775" t="str">
            <v>Mat.Aux-Melaco</v>
          </cell>
          <cell r="D775">
            <v>7982.68</v>
          </cell>
          <cell r="E775" t="str">
            <v>D</v>
          </cell>
          <cell r="F775">
            <v>5227.24</v>
          </cell>
          <cell r="G775">
            <v>2613.62</v>
          </cell>
          <cell r="H775">
            <v>10596.3</v>
          </cell>
          <cell r="I775" t="str">
            <v>D</v>
          </cell>
        </row>
        <row r="776">
          <cell r="A776" t="str">
            <v>52.10.02.27</v>
          </cell>
          <cell r="B776" t="str">
            <v>-</v>
          </cell>
          <cell r="C776" t="str">
            <v>Mat.Aux-Bicas Para Corridas</v>
          </cell>
          <cell r="D776">
            <v>12808.31</v>
          </cell>
          <cell r="E776" t="str">
            <v>D</v>
          </cell>
          <cell r="F776">
            <v>0</v>
          </cell>
          <cell r="G776">
            <v>0</v>
          </cell>
          <cell r="H776">
            <v>12808.31</v>
          </cell>
          <cell r="I776" t="str">
            <v>D</v>
          </cell>
        </row>
        <row r="777">
          <cell r="A777" t="str">
            <v>52.10.02.31</v>
          </cell>
          <cell r="B777" t="str">
            <v>-</v>
          </cell>
          <cell r="C777" t="str">
            <v>Mat.Aux-Parafusos</v>
          </cell>
          <cell r="D777">
            <v>19205.95</v>
          </cell>
          <cell r="E777" t="str">
            <v>D</v>
          </cell>
          <cell r="F777">
            <v>5825.92</v>
          </cell>
          <cell r="G777">
            <v>85.8</v>
          </cell>
          <cell r="H777">
            <v>24946.07</v>
          </cell>
          <cell r="I777" t="str">
            <v>D</v>
          </cell>
        </row>
        <row r="778">
          <cell r="A778" t="str">
            <v>52.10.02.32</v>
          </cell>
          <cell r="B778" t="str">
            <v>-</v>
          </cell>
          <cell r="C778" t="str">
            <v>Mat.Aux-Arruelas/Porcas</v>
          </cell>
          <cell r="D778">
            <v>1075.9100000000001</v>
          </cell>
          <cell r="E778" t="str">
            <v>D</v>
          </cell>
          <cell r="F778">
            <v>0</v>
          </cell>
          <cell r="G778">
            <v>0</v>
          </cell>
          <cell r="H778">
            <v>1075.9100000000001</v>
          </cell>
          <cell r="I778" t="str">
            <v>D</v>
          </cell>
        </row>
        <row r="779">
          <cell r="A779" t="str">
            <v>52.10.02.33</v>
          </cell>
          <cell r="B779" t="str">
            <v>-</v>
          </cell>
          <cell r="C779" t="str">
            <v>Mat.Aux-Barras Roscadas</v>
          </cell>
          <cell r="D779">
            <v>995.21</v>
          </cell>
          <cell r="E779" t="str">
            <v>D</v>
          </cell>
          <cell r="F779">
            <v>0</v>
          </cell>
          <cell r="G779">
            <v>0</v>
          </cell>
          <cell r="H779">
            <v>995.21</v>
          </cell>
          <cell r="I779" t="str">
            <v>D</v>
          </cell>
        </row>
        <row r="780">
          <cell r="A780" t="str">
            <v>52.10.02.36</v>
          </cell>
          <cell r="B780" t="str">
            <v>-</v>
          </cell>
          <cell r="C780" t="str">
            <v>Outros Materiais Auxiliares</v>
          </cell>
          <cell r="D780">
            <v>100647.81</v>
          </cell>
          <cell r="E780" t="str">
            <v>D</v>
          </cell>
          <cell r="F780">
            <v>34836.019999999997</v>
          </cell>
          <cell r="G780">
            <v>684.53</v>
          </cell>
          <cell r="H780">
            <v>134799.29999999999</v>
          </cell>
          <cell r="I780" t="str">
            <v>D</v>
          </cell>
        </row>
        <row r="781">
          <cell r="A781" t="str">
            <v>52.10.02.37</v>
          </cell>
          <cell r="B781" t="str">
            <v>-</v>
          </cell>
          <cell r="C781" t="str">
            <v>Material Medico/Odontol/Veterin</v>
          </cell>
          <cell r="D781">
            <v>8679.15</v>
          </cell>
          <cell r="E781" t="str">
            <v>D</v>
          </cell>
          <cell r="F781">
            <v>815.58</v>
          </cell>
          <cell r="G781">
            <v>156.88</v>
          </cell>
          <cell r="H781">
            <v>9337.85</v>
          </cell>
          <cell r="I781" t="str">
            <v>D</v>
          </cell>
        </row>
        <row r="782">
          <cell r="A782" t="str">
            <v>52.10.02.38</v>
          </cell>
          <cell r="B782" t="str">
            <v>-</v>
          </cell>
          <cell r="C782" t="str">
            <v>Artigos Limpeza/Higiene Pessoal</v>
          </cell>
          <cell r="D782">
            <v>5588.35</v>
          </cell>
          <cell r="E782" t="str">
            <v>D</v>
          </cell>
          <cell r="F782">
            <v>540</v>
          </cell>
          <cell r="G782">
            <v>0</v>
          </cell>
          <cell r="H782">
            <v>6128.35</v>
          </cell>
          <cell r="I782" t="str">
            <v>D</v>
          </cell>
        </row>
        <row r="783">
          <cell r="A783" t="str">
            <v>52.10.02.39</v>
          </cell>
          <cell r="B783" t="str">
            <v>-</v>
          </cell>
          <cell r="C783" t="str">
            <v>Material P/Escritorio</v>
          </cell>
          <cell r="D783">
            <v>22600.42</v>
          </cell>
          <cell r="E783" t="str">
            <v>D</v>
          </cell>
          <cell r="F783">
            <v>11456.32</v>
          </cell>
          <cell r="G783">
            <v>4500</v>
          </cell>
          <cell r="H783">
            <v>29556.74</v>
          </cell>
          <cell r="I783" t="str">
            <v>D</v>
          </cell>
        </row>
        <row r="784">
          <cell r="A784" t="str">
            <v>52.10.02.40</v>
          </cell>
          <cell r="B784" t="str">
            <v>-</v>
          </cell>
          <cell r="C784" t="str">
            <v>Uniformes</v>
          </cell>
          <cell r="D784">
            <v>8409.9500000000007</v>
          </cell>
          <cell r="E784" t="str">
            <v>D</v>
          </cell>
          <cell r="F784">
            <v>105.66</v>
          </cell>
          <cell r="G784">
            <v>0</v>
          </cell>
          <cell r="H784">
            <v>8515.61</v>
          </cell>
          <cell r="I784" t="str">
            <v>D</v>
          </cell>
        </row>
        <row r="785">
          <cell r="A785" t="str">
            <v>52.10.04.00</v>
          </cell>
          <cell r="B785" t="str">
            <v>-</v>
          </cell>
          <cell r="C785" t="str">
            <v>Materiais Auxiliares - Embalagem</v>
          </cell>
          <cell r="D785">
            <v>17234.21</v>
          </cell>
          <cell r="E785" t="str">
            <v>D</v>
          </cell>
          <cell r="F785">
            <v>88.82</v>
          </cell>
          <cell r="G785">
            <v>0</v>
          </cell>
          <cell r="H785">
            <v>17323.03</v>
          </cell>
          <cell r="I785" t="str">
            <v>D</v>
          </cell>
        </row>
        <row r="786">
          <cell r="A786" t="str">
            <v>52.10.04.02</v>
          </cell>
          <cell r="B786" t="str">
            <v>-</v>
          </cell>
          <cell r="C786" t="str">
            <v>Mat.Aux-Big-Bag</v>
          </cell>
          <cell r="D786">
            <v>111.02</v>
          </cell>
          <cell r="E786" t="str">
            <v>D</v>
          </cell>
          <cell r="F786">
            <v>88.82</v>
          </cell>
          <cell r="G786">
            <v>0</v>
          </cell>
          <cell r="H786">
            <v>199.84</v>
          </cell>
          <cell r="I786" t="str">
            <v>D</v>
          </cell>
        </row>
        <row r="787">
          <cell r="A787" t="str">
            <v>52.10.04.06</v>
          </cell>
          <cell r="B787" t="str">
            <v>-</v>
          </cell>
          <cell r="C787" t="str">
            <v>Outros Materiais de Embalagem</v>
          </cell>
          <cell r="D787">
            <v>17123.189999999999</v>
          </cell>
          <cell r="E787" t="str">
            <v>D</v>
          </cell>
          <cell r="F787">
            <v>0</v>
          </cell>
          <cell r="G787">
            <v>0</v>
          </cell>
          <cell r="H787">
            <v>17123.189999999999</v>
          </cell>
          <cell r="I787" t="str">
            <v>D</v>
          </cell>
        </row>
        <row r="788">
          <cell r="A788" t="str">
            <v>52.10.05.00</v>
          </cell>
          <cell r="B788" t="str">
            <v>-</v>
          </cell>
          <cell r="C788" t="str">
            <v>Combustiveis</v>
          </cell>
          <cell r="D788">
            <v>564282.6</v>
          </cell>
          <cell r="E788" t="str">
            <v>D</v>
          </cell>
          <cell r="F788">
            <v>114722.31</v>
          </cell>
          <cell r="G788">
            <v>12000</v>
          </cell>
          <cell r="H788">
            <v>667004.91</v>
          </cell>
          <cell r="I788" t="str">
            <v>D</v>
          </cell>
        </row>
        <row r="789">
          <cell r="A789" t="str">
            <v>52.10.05.05</v>
          </cell>
          <cell r="B789" t="str">
            <v>-</v>
          </cell>
          <cell r="C789" t="str">
            <v>Combustiveis-Oleo Diesel</v>
          </cell>
          <cell r="D789">
            <v>339160.65</v>
          </cell>
          <cell r="E789" t="str">
            <v>D</v>
          </cell>
          <cell r="F789">
            <v>84148.35</v>
          </cell>
          <cell r="G789">
            <v>12000</v>
          </cell>
          <cell r="H789">
            <v>411309</v>
          </cell>
          <cell r="I789" t="str">
            <v>D</v>
          </cell>
        </row>
        <row r="790">
          <cell r="A790" t="str">
            <v>52.10.05.06</v>
          </cell>
          <cell r="B790" t="str">
            <v>-</v>
          </cell>
          <cell r="C790" t="str">
            <v>Combustiveis-Gasolina</v>
          </cell>
          <cell r="D790">
            <v>49097.8</v>
          </cell>
          <cell r="E790" t="str">
            <v>D</v>
          </cell>
          <cell r="F790">
            <v>6648.54</v>
          </cell>
          <cell r="G790">
            <v>0</v>
          </cell>
          <cell r="H790">
            <v>55746.34</v>
          </cell>
          <cell r="I790" t="str">
            <v>D</v>
          </cell>
        </row>
        <row r="791">
          <cell r="A791" t="str">
            <v>52.10.05.07</v>
          </cell>
          <cell r="B791" t="str">
            <v>-</v>
          </cell>
          <cell r="C791" t="str">
            <v>Combustiveis-Alcool</v>
          </cell>
          <cell r="D791">
            <v>18.149999999999999</v>
          </cell>
          <cell r="E791" t="str">
            <v>D</v>
          </cell>
          <cell r="F791">
            <v>0</v>
          </cell>
          <cell r="G791">
            <v>0</v>
          </cell>
          <cell r="H791">
            <v>18.149999999999999</v>
          </cell>
          <cell r="I791" t="str">
            <v>D</v>
          </cell>
        </row>
        <row r="792">
          <cell r="A792" t="str">
            <v>52.10.05.10</v>
          </cell>
          <cell r="B792" t="str">
            <v>-</v>
          </cell>
          <cell r="C792" t="str">
            <v>Combustiveis-Oleo Roto Atlas</v>
          </cell>
          <cell r="D792">
            <v>176006</v>
          </cell>
          <cell r="E792" t="str">
            <v>D</v>
          </cell>
          <cell r="F792">
            <v>23925.42</v>
          </cell>
          <cell r="G792">
            <v>0</v>
          </cell>
          <cell r="H792">
            <v>199931.42</v>
          </cell>
          <cell r="I792" t="str">
            <v>D</v>
          </cell>
        </row>
        <row r="793">
          <cell r="A793" t="str">
            <v>53.00.00.00</v>
          </cell>
          <cell r="B793" t="str">
            <v>-</v>
          </cell>
          <cell r="C793" t="str">
            <v>Materias Primas</v>
          </cell>
          <cell r="D793">
            <v>4534486.46</v>
          </cell>
          <cell r="E793" t="str">
            <v>D</v>
          </cell>
          <cell r="F793">
            <v>812887.09</v>
          </cell>
          <cell r="G793">
            <v>9941.15</v>
          </cell>
          <cell r="H793">
            <v>5337432.4000000004</v>
          </cell>
          <cell r="I793" t="str">
            <v>D</v>
          </cell>
        </row>
        <row r="794">
          <cell r="A794" t="str">
            <v>53.01.00.00</v>
          </cell>
          <cell r="B794" t="str">
            <v>-</v>
          </cell>
          <cell r="C794" t="str">
            <v>Materias Primas</v>
          </cell>
          <cell r="D794">
            <v>4534486.46</v>
          </cell>
          <cell r="E794" t="str">
            <v>D</v>
          </cell>
          <cell r="F794">
            <v>812887.09</v>
          </cell>
          <cell r="G794">
            <v>9941.15</v>
          </cell>
          <cell r="H794">
            <v>5337432.4000000004</v>
          </cell>
          <cell r="I794" t="str">
            <v>D</v>
          </cell>
        </row>
        <row r="795">
          <cell r="A795" t="str">
            <v>53.01.01.00</v>
          </cell>
          <cell r="B795" t="str">
            <v>-</v>
          </cell>
          <cell r="C795" t="str">
            <v>Minerios</v>
          </cell>
          <cell r="D795">
            <v>1325291.27</v>
          </cell>
          <cell r="E795" t="str">
            <v>D</v>
          </cell>
          <cell r="F795">
            <v>260983.25</v>
          </cell>
          <cell r="G795">
            <v>1278.5899999999999</v>
          </cell>
          <cell r="H795">
            <v>1584995.93</v>
          </cell>
          <cell r="I795" t="str">
            <v>D</v>
          </cell>
        </row>
        <row r="796">
          <cell r="A796" t="str">
            <v>53.01.01.02</v>
          </cell>
          <cell r="B796" t="str">
            <v>-</v>
          </cell>
          <cell r="C796" t="str">
            <v>Minerios - Cias do Grupo</v>
          </cell>
          <cell r="D796">
            <v>1325291.27</v>
          </cell>
          <cell r="E796" t="str">
            <v>D</v>
          </cell>
          <cell r="F796">
            <v>260983.25</v>
          </cell>
          <cell r="G796">
            <v>1278.5899999999999</v>
          </cell>
          <cell r="H796">
            <v>1584995.93</v>
          </cell>
          <cell r="I796" t="str">
            <v>D</v>
          </cell>
        </row>
        <row r="797">
          <cell r="A797" t="str">
            <v>53.01.05.00</v>
          </cell>
          <cell r="B797" t="str">
            <v>-</v>
          </cell>
          <cell r="C797" t="str">
            <v>Fundentes</v>
          </cell>
          <cell r="D797">
            <v>417283.04</v>
          </cell>
          <cell r="E797" t="str">
            <v>D</v>
          </cell>
          <cell r="F797">
            <v>50773.1</v>
          </cell>
          <cell r="G797">
            <v>0</v>
          </cell>
          <cell r="H797">
            <v>468056.14</v>
          </cell>
          <cell r="I797" t="str">
            <v>D</v>
          </cell>
        </row>
        <row r="798">
          <cell r="A798" t="str">
            <v>53.01.05.01</v>
          </cell>
          <cell r="B798" t="str">
            <v>-</v>
          </cell>
          <cell r="C798" t="str">
            <v>Fundentes</v>
          </cell>
          <cell r="D798">
            <v>417283.04</v>
          </cell>
          <cell r="E798" t="str">
            <v>D</v>
          </cell>
          <cell r="F798">
            <v>50773.1</v>
          </cell>
          <cell r="G798">
            <v>0</v>
          </cell>
          <cell r="H798">
            <v>468056.14</v>
          </cell>
          <cell r="I798" t="str">
            <v>D</v>
          </cell>
        </row>
        <row r="799">
          <cell r="A799" t="str">
            <v>53.01.10.00</v>
          </cell>
          <cell r="B799" t="str">
            <v>-</v>
          </cell>
          <cell r="C799" t="str">
            <v>Redutores</v>
          </cell>
          <cell r="D799">
            <v>2649226.69</v>
          </cell>
          <cell r="E799" t="str">
            <v>D</v>
          </cell>
          <cell r="F799">
            <v>486196.47</v>
          </cell>
          <cell r="G799">
            <v>8662.56</v>
          </cell>
          <cell r="H799">
            <v>3126760.6</v>
          </cell>
          <cell r="I799" t="str">
            <v>D</v>
          </cell>
        </row>
        <row r="800">
          <cell r="A800" t="str">
            <v>53.01.10.02</v>
          </cell>
          <cell r="B800" t="str">
            <v>-</v>
          </cell>
          <cell r="C800" t="str">
            <v>Coque Metalurgico</v>
          </cell>
          <cell r="D800">
            <v>1887914.87</v>
          </cell>
          <cell r="E800" t="str">
            <v>D</v>
          </cell>
          <cell r="F800">
            <v>254912.07</v>
          </cell>
          <cell r="G800">
            <v>8662.56</v>
          </cell>
          <cell r="H800">
            <v>2134164.38</v>
          </cell>
          <cell r="I800" t="str">
            <v>D</v>
          </cell>
        </row>
        <row r="801">
          <cell r="A801" t="str">
            <v>53.01.10.03</v>
          </cell>
          <cell r="B801" t="str">
            <v>-</v>
          </cell>
          <cell r="C801" t="str">
            <v>Outros Redutores</v>
          </cell>
          <cell r="D801">
            <v>761311.82</v>
          </cell>
          <cell r="E801" t="str">
            <v>D</v>
          </cell>
          <cell r="F801">
            <v>231284.4</v>
          </cell>
          <cell r="G801">
            <v>0</v>
          </cell>
          <cell r="H801">
            <v>992596.22</v>
          </cell>
          <cell r="I801" t="str">
            <v>D</v>
          </cell>
        </row>
        <row r="802">
          <cell r="A802" t="str">
            <v>53.01.40.00</v>
          </cell>
          <cell r="B802" t="str">
            <v>-</v>
          </cell>
          <cell r="C802" t="str">
            <v>Producao Propria</v>
          </cell>
          <cell r="D802">
            <v>142685.46</v>
          </cell>
          <cell r="E802" t="str">
            <v>D</v>
          </cell>
          <cell r="F802">
            <v>14934.27</v>
          </cell>
          <cell r="G802">
            <v>0</v>
          </cell>
          <cell r="H802">
            <v>157619.73000000001</v>
          </cell>
          <cell r="I802" t="str">
            <v>D</v>
          </cell>
        </row>
        <row r="803">
          <cell r="A803" t="str">
            <v>53.01.40.01</v>
          </cell>
          <cell r="B803" t="str">
            <v>-</v>
          </cell>
          <cell r="C803" t="str">
            <v>Producao Propria</v>
          </cell>
          <cell r="D803">
            <v>142685.46</v>
          </cell>
          <cell r="E803" t="str">
            <v>D</v>
          </cell>
          <cell r="F803">
            <v>14934.27</v>
          </cell>
          <cell r="G803">
            <v>0</v>
          </cell>
          <cell r="H803">
            <v>157619.73000000001</v>
          </cell>
          <cell r="I803" t="str">
            <v>D</v>
          </cell>
        </row>
        <row r="804">
          <cell r="A804" t="str">
            <v>54.00.00.00</v>
          </cell>
          <cell r="B804" t="str">
            <v>-</v>
          </cell>
          <cell r="C804" t="str">
            <v>Tributos/Contribuicoes</v>
          </cell>
          <cell r="D804">
            <v>1921309.33</v>
          </cell>
          <cell r="E804" t="str">
            <v>D</v>
          </cell>
          <cell r="F804">
            <v>797991.4</v>
          </cell>
          <cell r="G804">
            <v>0</v>
          </cell>
          <cell r="H804">
            <v>2719300.73</v>
          </cell>
          <cell r="I804" t="str">
            <v>D</v>
          </cell>
        </row>
        <row r="805">
          <cell r="A805" t="str">
            <v>54.01.00.00</v>
          </cell>
          <cell r="B805" t="str">
            <v>-</v>
          </cell>
          <cell r="C805" t="str">
            <v>Tributos/Contribuicoes</v>
          </cell>
          <cell r="D805">
            <v>1921309.33</v>
          </cell>
          <cell r="E805" t="str">
            <v>D</v>
          </cell>
          <cell r="F805">
            <v>797991.4</v>
          </cell>
          <cell r="G805">
            <v>0</v>
          </cell>
          <cell r="H805">
            <v>2719300.73</v>
          </cell>
          <cell r="I805" t="str">
            <v>D</v>
          </cell>
        </row>
        <row r="806">
          <cell r="A806" t="str">
            <v>54.01.01.00</v>
          </cell>
          <cell r="B806" t="str">
            <v>-</v>
          </cell>
          <cell r="C806" t="str">
            <v>Imposto Territorial Rural</v>
          </cell>
          <cell r="D806">
            <v>2698.5</v>
          </cell>
          <cell r="E806" t="str">
            <v>D</v>
          </cell>
          <cell r="F806">
            <v>0</v>
          </cell>
          <cell r="G806">
            <v>0</v>
          </cell>
          <cell r="H806">
            <v>2698.5</v>
          </cell>
          <cell r="I806" t="str">
            <v>D</v>
          </cell>
        </row>
        <row r="807">
          <cell r="A807" t="str">
            <v>54.01.01.01</v>
          </cell>
          <cell r="B807" t="str">
            <v>-</v>
          </cell>
          <cell r="C807" t="str">
            <v>Imposto Territorial Rural</v>
          </cell>
          <cell r="D807">
            <v>2698.5</v>
          </cell>
          <cell r="E807" t="str">
            <v>D</v>
          </cell>
          <cell r="F807">
            <v>0</v>
          </cell>
          <cell r="G807">
            <v>0</v>
          </cell>
          <cell r="H807">
            <v>2698.5</v>
          </cell>
          <cell r="I807" t="str">
            <v>D</v>
          </cell>
        </row>
        <row r="808">
          <cell r="A808" t="str">
            <v>54.01.15.00</v>
          </cell>
          <cell r="B808" t="str">
            <v>-</v>
          </cell>
          <cell r="C808" t="str">
            <v>Taxa Florestal</v>
          </cell>
          <cell r="D808">
            <v>9450</v>
          </cell>
          <cell r="E808" t="str">
            <v>D</v>
          </cell>
          <cell r="F808">
            <v>0</v>
          </cell>
          <cell r="G808">
            <v>0</v>
          </cell>
          <cell r="H808">
            <v>9450</v>
          </cell>
          <cell r="I808" t="str">
            <v>D</v>
          </cell>
        </row>
        <row r="809">
          <cell r="A809" t="str">
            <v>54.01.15.01</v>
          </cell>
          <cell r="B809" t="str">
            <v>-</v>
          </cell>
          <cell r="C809" t="str">
            <v>Taxa Florestal</v>
          </cell>
          <cell r="D809">
            <v>9450</v>
          </cell>
          <cell r="E809" t="str">
            <v>D</v>
          </cell>
          <cell r="F809">
            <v>0</v>
          </cell>
          <cell r="G809">
            <v>0</v>
          </cell>
          <cell r="H809">
            <v>9450</v>
          </cell>
          <cell r="I809" t="str">
            <v>D</v>
          </cell>
        </row>
        <row r="810">
          <cell r="A810" t="str">
            <v>54.01.20.00</v>
          </cell>
          <cell r="B810" t="str">
            <v>-</v>
          </cell>
          <cell r="C810" t="str">
            <v>Outros Tributos Estaduais</v>
          </cell>
          <cell r="D810">
            <v>24762.02</v>
          </cell>
          <cell r="E810" t="str">
            <v>D</v>
          </cell>
          <cell r="F810">
            <v>540.05999999999995</v>
          </cell>
          <cell r="G810">
            <v>0</v>
          </cell>
          <cell r="H810">
            <v>25302.080000000002</v>
          </cell>
          <cell r="I810" t="str">
            <v>D</v>
          </cell>
        </row>
        <row r="811">
          <cell r="A811" t="str">
            <v>54.01.20.01</v>
          </cell>
          <cell r="B811" t="str">
            <v>-</v>
          </cell>
          <cell r="C811" t="str">
            <v>IPVA</v>
          </cell>
          <cell r="D811">
            <v>17682.32</v>
          </cell>
          <cell r="E811" t="str">
            <v>D</v>
          </cell>
          <cell r="F811">
            <v>540.05999999999995</v>
          </cell>
          <cell r="G811">
            <v>0</v>
          </cell>
          <cell r="H811">
            <v>18222.38</v>
          </cell>
          <cell r="I811" t="str">
            <v>D</v>
          </cell>
        </row>
        <row r="812">
          <cell r="A812" t="str">
            <v>54.01.20.02</v>
          </cell>
          <cell r="B812" t="str">
            <v>-</v>
          </cell>
          <cell r="C812" t="str">
            <v>Outros Tributos Estaduais</v>
          </cell>
          <cell r="D812">
            <v>7079.7</v>
          </cell>
          <cell r="E812" t="str">
            <v>D</v>
          </cell>
          <cell r="F812">
            <v>0</v>
          </cell>
          <cell r="G812">
            <v>0</v>
          </cell>
          <cell r="H812">
            <v>7079.7</v>
          </cell>
          <cell r="I812" t="str">
            <v>D</v>
          </cell>
        </row>
        <row r="813">
          <cell r="A813" t="str">
            <v>54.01.30.00</v>
          </cell>
          <cell r="B813" t="str">
            <v>-</v>
          </cell>
          <cell r="C813" t="str">
            <v>Imposto Predial-Territ e Taxas</v>
          </cell>
          <cell r="D813">
            <v>21689.38</v>
          </cell>
          <cell r="E813" t="str">
            <v>D</v>
          </cell>
          <cell r="F813">
            <v>0</v>
          </cell>
          <cell r="G813">
            <v>0</v>
          </cell>
          <cell r="H813">
            <v>21689.38</v>
          </cell>
          <cell r="I813" t="str">
            <v>D</v>
          </cell>
        </row>
        <row r="814">
          <cell r="A814" t="str">
            <v>54.01.30.01</v>
          </cell>
          <cell r="B814" t="str">
            <v>-</v>
          </cell>
          <cell r="C814" t="str">
            <v>Imposto Predial-Territ e Taxas</v>
          </cell>
          <cell r="D814">
            <v>21689.38</v>
          </cell>
          <cell r="E814" t="str">
            <v>D</v>
          </cell>
          <cell r="F814">
            <v>0</v>
          </cell>
          <cell r="G814">
            <v>0</v>
          </cell>
          <cell r="H814">
            <v>21689.38</v>
          </cell>
          <cell r="I814" t="str">
            <v>D</v>
          </cell>
        </row>
        <row r="815">
          <cell r="A815" t="str">
            <v>54.01.35.00</v>
          </cell>
          <cell r="B815" t="str">
            <v>-</v>
          </cell>
          <cell r="C815" t="str">
            <v>Outros Impostos Municipais</v>
          </cell>
          <cell r="D815">
            <v>4211.5200000000004</v>
          </cell>
          <cell r="E815" t="str">
            <v>D</v>
          </cell>
          <cell r="F815">
            <v>10.4</v>
          </cell>
          <cell r="G815">
            <v>0</v>
          </cell>
          <cell r="H815">
            <v>4221.92</v>
          </cell>
          <cell r="I815" t="str">
            <v>D</v>
          </cell>
        </row>
        <row r="816">
          <cell r="A816" t="str">
            <v>54.01.35.01</v>
          </cell>
          <cell r="B816" t="str">
            <v>-</v>
          </cell>
          <cell r="C816" t="str">
            <v>Outros Impostos Municipais</v>
          </cell>
          <cell r="D816">
            <v>4211.5200000000004</v>
          </cell>
          <cell r="E816" t="str">
            <v>D</v>
          </cell>
          <cell r="F816">
            <v>10.4</v>
          </cell>
          <cell r="G816">
            <v>0</v>
          </cell>
          <cell r="H816">
            <v>4221.92</v>
          </cell>
          <cell r="I816" t="str">
            <v>D</v>
          </cell>
        </row>
        <row r="817">
          <cell r="A817" t="str">
            <v>54.01.40.00</v>
          </cell>
          <cell r="B817" t="str">
            <v>-</v>
          </cell>
          <cell r="C817" t="str">
            <v>Contribuicoes</v>
          </cell>
          <cell r="D817">
            <v>38183.339999999997</v>
          </cell>
          <cell r="E817" t="str">
            <v>D</v>
          </cell>
          <cell r="F817">
            <v>3078</v>
          </cell>
          <cell r="G817">
            <v>0</v>
          </cell>
          <cell r="H817">
            <v>41261.339999999997</v>
          </cell>
          <cell r="I817" t="str">
            <v>D</v>
          </cell>
        </row>
        <row r="818">
          <cell r="A818" t="str">
            <v>54.01.40.01</v>
          </cell>
          <cell r="B818" t="str">
            <v>-</v>
          </cell>
          <cell r="C818" t="str">
            <v>Contrib p/Entidade de Classe</v>
          </cell>
          <cell r="D818">
            <v>38183.339999999997</v>
          </cell>
          <cell r="E818" t="str">
            <v>D</v>
          </cell>
          <cell r="F818">
            <v>3078</v>
          </cell>
          <cell r="G818">
            <v>0</v>
          </cell>
          <cell r="H818">
            <v>41261.339999999997</v>
          </cell>
          <cell r="I818" t="str">
            <v>D</v>
          </cell>
        </row>
        <row r="819">
          <cell r="A819" t="str">
            <v>54.01.45.00</v>
          </cell>
          <cell r="B819" t="str">
            <v>-</v>
          </cell>
          <cell r="C819" t="str">
            <v>Cfem-Contr Financ Explor Min</v>
          </cell>
          <cell r="D819">
            <v>1819085.5</v>
          </cell>
          <cell r="E819" t="str">
            <v>D</v>
          </cell>
          <cell r="F819">
            <v>793131.74</v>
          </cell>
          <cell r="G819">
            <v>0</v>
          </cell>
          <cell r="H819">
            <v>2612217.2400000002</v>
          </cell>
          <cell r="I819" t="str">
            <v>D</v>
          </cell>
        </row>
        <row r="820">
          <cell r="A820" t="str">
            <v>54.01.45.01</v>
          </cell>
          <cell r="B820" t="str">
            <v>-</v>
          </cell>
          <cell r="C820" t="str">
            <v>CFEM s/ Transferencia</v>
          </cell>
          <cell r="D820">
            <v>55739.74</v>
          </cell>
          <cell r="E820" t="str">
            <v>D</v>
          </cell>
          <cell r="F820">
            <v>3555.23</v>
          </cell>
          <cell r="G820">
            <v>0</v>
          </cell>
          <cell r="H820">
            <v>59294.97</v>
          </cell>
          <cell r="I820" t="str">
            <v>D</v>
          </cell>
        </row>
        <row r="821">
          <cell r="A821" t="str">
            <v>54.01.45.02</v>
          </cell>
          <cell r="B821" t="str">
            <v>-</v>
          </cell>
          <cell r="C821" t="str">
            <v>CFEM s/Vendas - MI</v>
          </cell>
          <cell r="D821">
            <v>477358.47</v>
          </cell>
          <cell r="E821" t="str">
            <v>D</v>
          </cell>
          <cell r="F821">
            <v>113483.82</v>
          </cell>
          <cell r="G821">
            <v>0</v>
          </cell>
          <cell r="H821">
            <v>590842.29</v>
          </cell>
          <cell r="I821" t="str">
            <v>D</v>
          </cell>
        </row>
        <row r="822">
          <cell r="A822" t="str">
            <v>54.01.45.03</v>
          </cell>
          <cell r="B822" t="str">
            <v>-</v>
          </cell>
          <cell r="C822" t="str">
            <v>CFEM s/Vendas Cias do Grupo - MI</v>
          </cell>
          <cell r="D822">
            <v>218470.93</v>
          </cell>
          <cell r="E822" t="str">
            <v>D</v>
          </cell>
          <cell r="F822">
            <v>11724.25</v>
          </cell>
          <cell r="G822">
            <v>0</v>
          </cell>
          <cell r="H822">
            <v>230195.18</v>
          </cell>
          <cell r="I822" t="str">
            <v>D</v>
          </cell>
        </row>
        <row r="823">
          <cell r="A823" t="str">
            <v>54.01.45.04</v>
          </cell>
          <cell r="B823" t="str">
            <v>-</v>
          </cell>
          <cell r="C823" t="str">
            <v>CFEM s/Vendas - ME</v>
          </cell>
          <cell r="D823">
            <v>0</v>
          </cell>
          <cell r="F823">
            <v>4457.37</v>
          </cell>
          <cell r="G823">
            <v>0</v>
          </cell>
          <cell r="H823">
            <v>4457.37</v>
          </cell>
          <cell r="I823" t="str">
            <v>D</v>
          </cell>
        </row>
        <row r="824">
          <cell r="A824" t="str">
            <v>54.01.45.05</v>
          </cell>
          <cell r="B824" t="str">
            <v>-</v>
          </cell>
          <cell r="C824" t="str">
            <v>CFEM s/Vendas Cias do Grupo - ME</v>
          </cell>
          <cell r="D824">
            <v>1067516.3600000001</v>
          </cell>
          <cell r="E824" t="str">
            <v>D</v>
          </cell>
          <cell r="F824">
            <v>659911.06999999995</v>
          </cell>
          <cell r="G824">
            <v>0</v>
          </cell>
          <cell r="H824">
            <v>1727427.43</v>
          </cell>
          <cell r="I824" t="str">
            <v>D</v>
          </cell>
        </row>
        <row r="825">
          <cell r="A825" t="str">
            <v>54.01.50.00</v>
          </cell>
          <cell r="B825" t="str">
            <v>-</v>
          </cell>
          <cell r="C825" t="str">
            <v>INSS s/Serviços Autônomo</v>
          </cell>
          <cell r="D825">
            <v>786.6</v>
          </cell>
          <cell r="E825" t="str">
            <v>D</v>
          </cell>
          <cell r="F825">
            <v>1231.2</v>
          </cell>
          <cell r="G825">
            <v>0</v>
          </cell>
          <cell r="H825">
            <v>2017.8</v>
          </cell>
          <cell r="I825" t="str">
            <v>D</v>
          </cell>
        </row>
        <row r="826">
          <cell r="A826" t="str">
            <v>54.01.50.01</v>
          </cell>
          <cell r="B826" t="str">
            <v>-</v>
          </cell>
          <cell r="C826" t="str">
            <v>INSS s/Serviços Autônomo</v>
          </cell>
          <cell r="D826">
            <v>205.2</v>
          </cell>
          <cell r="E826" t="str">
            <v>D</v>
          </cell>
          <cell r="F826">
            <v>1231.2</v>
          </cell>
          <cell r="G826">
            <v>0</v>
          </cell>
          <cell r="H826">
            <v>1436.4</v>
          </cell>
          <cell r="I826" t="str">
            <v>D</v>
          </cell>
        </row>
        <row r="827">
          <cell r="A827" t="str">
            <v>54.01.50.02</v>
          </cell>
          <cell r="B827" t="str">
            <v>-</v>
          </cell>
          <cell r="C827" t="str">
            <v>INSS s/Serviços Cooperativa</v>
          </cell>
          <cell r="D827">
            <v>581.4</v>
          </cell>
          <cell r="E827" t="str">
            <v>D</v>
          </cell>
          <cell r="F827">
            <v>0</v>
          </cell>
          <cell r="G827">
            <v>0</v>
          </cell>
          <cell r="H827">
            <v>581.4</v>
          </cell>
          <cell r="I827" t="str">
            <v>D</v>
          </cell>
        </row>
        <row r="828">
          <cell r="A828" t="str">
            <v>54.01.99.00</v>
          </cell>
          <cell r="B828" t="str">
            <v>-</v>
          </cell>
          <cell r="C828" t="str">
            <v>Impostos, Multas/Taxas Diversas</v>
          </cell>
          <cell r="D828">
            <v>442.47</v>
          </cell>
          <cell r="E828" t="str">
            <v>D</v>
          </cell>
          <cell r="F828">
            <v>0</v>
          </cell>
          <cell r="G828">
            <v>0</v>
          </cell>
          <cell r="H828">
            <v>442.47</v>
          </cell>
          <cell r="I828" t="str">
            <v>D</v>
          </cell>
        </row>
        <row r="829">
          <cell r="A829" t="str">
            <v>54.01.99.01</v>
          </cell>
          <cell r="B829" t="str">
            <v>-</v>
          </cell>
          <cell r="C829" t="str">
            <v>Impostos, Multas/Taxas Diversas</v>
          </cell>
          <cell r="D829">
            <v>442.47</v>
          </cell>
          <cell r="E829" t="str">
            <v>D</v>
          </cell>
          <cell r="F829">
            <v>0</v>
          </cell>
          <cell r="G829">
            <v>0</v>
          </cell>
          <cell r="H829">
            <v>442.47</v>
          </cell>
          <cell r="I829" t="str">
            <v>D</v>
          </cell>
        </row>
        <row r="830">
          <cell r="A830" t="str">
            <v>56.00.00.00</v>
          </cell>
          <cell r="B830" t="str">
            <v>-</v>
          </cell>
          <cell r="C830" t="str">
            <v>Servicos / Locacoes</v>
          </cell>
          <cell r="D830">
            <v>10176061.5</v>
          </cell>
          <cell r="E830" t="str">
            <v>D</v>
          </cell>
          <cell r="F830">
            <v>2616336.36</v>
          </cell>
          <cell r="G830">
            <v>1165376.1399999999</v>
          </cell>
          <cell r="H830">
            <v>11627021.720000001</v>
          </cell>
          <cell r="I830" t="str">
            <v>D</v>
          </cell>
        </row>
        <row r="831">
          <cell r="A831" t="str">
            <v>56.01.00.00</v>
          </cell>
          <cell r="B831" t="str">
            <v>-</v>
          </cell>
          <cell r="C831" t="str">
            <v>Servicos / Locacoes</v>
          </cell>
          <cell r="D831">
            <v>3768860.8</v>
          </cell>
          <cell r="E831" t="str">
            <v>D</v>
          </cell>
          <cell r="F831">
            <v>1613976.07</v>
          </cell>
          <cell r="G831">
            <v>968461.1</v>
          </cell>
          <cell r="H831">
            <v>4414375.7699999996</v>
          </cell>
          <cell r="I831" t="str">
            <v>D</v>
          </cell>
        </row>
        <row r="832">
          <cell r="A832" t="str">
            <v>56.01.20.00</v>
          </cell>
          <cell r="B832" t="str">
            <v>-</v>
          </cell>
          <cell r="C832" t="str">
            <v>Locacao de Bens Moveis</v>
          </cell>
          <cell r="D832">
            <v>21508.09</v>
          </cell>
          <cell r="E832" t="str">
            <v>D</v>
          </cell>
          <cell r="F832">
            <v>7639.43</v>
          </cell>
          <cell r="G832">
            <v>4200</v>
          </cell>
          <cell r="H832">
            <v>24947.52</v>
          </cell>
          <cell r="I832" t="str">
            <v>D</v>
          </cell>
        </row>
        <row r="833">
          <cell r="A833" t="str">
            <v>56.01.20.01</v>
          </cell>
          <cell r="B833" t="str">
            <v>-</v>
          </cell>
          <cell r="C833" t="str">
            <v>Aluguel Maquinas Reprografia</v>
          </cell>
          <cell r="D833">
            <v>21472.09</v>
          </cell>
          <cell r="E833" t="str">
            <v>D</v>
          </cell>
          <cell r="F833">
            <v>7639.43</v>
          </cell>
          <cell r="G833">
            <v>4200</v>
          </cell>
          <cell r="H833">
            <v>24911.52</v>
          </cell>
          <cell r="I833" t="str">
            <v>D</v>
          </cell>
        </row>
        <row r="834">
          <cell r="A834" t="str">
            <v>56.01.20.03</v>
          </cell>
          <cell r="B834" t="str">
            <v>-</v>
          </cell>
          <cell r="C834" t="str">
            <v>Aluguel Maquinas Escrit-Outras</v>
          </cell>
          <cell r="D834">
            <v>36</v>
          </cell>
          <cell r="E834" t="str">
            <v>D</v>
          </cell>
          <cell r="F834">
            <v>0</v>
          </cell>
          <cell r="G834">
            <v>0</v>
          </cell>
          <cell r="H834">
            <v>36</v>
          </cell>
          <cell r="I834" t="str">
            <v>D</v>
          </cell>
        </row>
        <row r="835">
          <cell r="A835" t="str">
            <v>56.01.25.00</v>
          </cell>
          <cell r="B835" t="str">
            <v>-</v>
          </cell>
          <cell r="C835" t="str">
            <v>Aluguel de Veiculos</v>
          </cell>
          <cell r="D835">
            <v>337324.71</v>
          </cell>
          <cell r="E835" t="str">
            <v>D</v>
          </cell>
          <cell r="F835">
            <v>373229.87</v>
          </cell>
          <cell r="G835">
            <v>295128</v>
          </cell>
          <cell r="H835">
            <v>415426.58</v>
          </cell>
          <cell r="I835" t="str">
            <v>D</v>
          </cell>
        </row>
        <row r="836">
          <cell r="A836" t="str">
            <v>56.01.25.01</v>
          </cell>
          <cell r="B836" t="str">
            <v>-</v>
          </cell>
          <cell r="C836" t="str">
            <v>Aluguel de Veiculos Leves/Utilit</v>
          </cell>
          <cell r="D836">
            <v>335736.59</v>
          </cell>
          <cell r="E836" t="str">
            <v>D</v>
          </cell>
          <cell r="F836">
            <v>373229.87</v>
          </cell>
          <cell r="G836">
            <v>295128</v>
          </cell>
          <cell r="H836">
            <v>413838.46</v>
          </cell>
          <cell r="I836" t="str">
            <v>D</v>
          </cell>
        </row>
        <row r="837">
          <cell r="A837" t="str">
            <v>56.01.25.03</v>
          </cell>
          <cell r="B837" t="str">
            <v>-</v>
          </cell>
          <cell r="C837" t="str">
            <v>Aluguel de Outros Veiculos</v>
          </cell>
          <cell r="D837">
            <v>1588.12</v>
          </cell>
          <cell r="E837" t="str">
            <v>D</v>
          </cell>
          <cell r="F837">
            <v>0</v>
          </cell>
          <cell r="G837">
            <v>0</v>
          </cell>
          <cell r="H837">
            <v>1588.12</v>
          </cell>
          <cell r="I837" t="str">
            <v>D</v>
          </cell>
        </row>
        <row r="838">
          <cell r="A838" t="str">
            <v>56.01.30.00</v>
          </cell>
          <cell r="B838" t="str">
            <v>-</v>
          </cell>
          <cell r="C838" t="str">
            <v>Aluguel de Equipamentos</v>
          </cell>
          <cell r="D838">
            <v>2497296.9</v>
          </cell>
          <cell r="E838" t="str">
            <v>D</v>
          </cell>
          <cell r="F838">
            <v>1133106.77</v>
          </cell>
          <cell r="G838">
            <v>659883.1</v>
          </cell>
          <cell r="H838">
            <v>2970520.57</v>
          </cell>
          <cell r="I838" t="str">
            <v>D</v>
          </cell>
        </row>
        <row r="840">
          <cell r="A840" t="str">
            <v>-----------</v>
          </cell>
          <cell r="B840" t="str">
            <v>--</v>
          </cell>
          <cell r="C840" t="str">
            <v>-------------------------------------------------------------------</v>
          </cell>
          <cell r="D840" t="str">
            <v>-------------------</v>
          </cell>
          <cell r="E840" t="str">
            <v>-</v>
          </cell>
          <cell r="F840" t="str">
            <v>-------------------</v>
          </cell>
          <cell r="G840" t="e">
            <v>#NAME?</v>
          </cell>
          <cell r="H840" t="str">
            <v>07AB - 1.00.01.068</v>
          </cell>
        </row>
        <row r="841">
          <cell r="A841" t="str">
            <v>_x000C_----------</v>
          </cell>
          <cell r="B841" t="str">
            <v>--</v>
          </cell>
          <cell r="C841" t="str">
            <v>-------------------------------------------------------------------</v>
          </cell>
          <cell r="D841" t="str">
            <v>-------------------</v>
          </cell>
          <cell r="E841" t="str">
            <v>-</v>
          </cell>
          <cell r="F841" t="str">
            <v>-------------------</v>
          </cell>
          <cell r="G841" t="str">
            <v>-------------------</v>
          </cell>
          <cell r="H841" t="str">
            <v>------ Página:</v>
          </cell>
          <cell r="I841">
            <v>1</v>
          </cell>
          <cell r="J841">
            <v>1</v>
          </cell>
        </row>
        <row r="842">
          <cell r="A842" t="str">
            <v>Urucum Mine</v>
          </cell>
          <cell r="B842" t="str">
            <v>ra</v>
          </cell>
          <cell r="C842" t="str">
            <v>ção S.A</v>
          </cell>
          <cell r="H842" t="str">
            <v>Balancete</v>
          </cell>
        </row>
        <row r="843">
          <cell r="A843" t="str">
            <v>Período: 01</v>
          </cell>
          <cell r="B843" t="str">
            <v>/0</v>
          </cell>
          <cell r="C843" t="str">
            <v>7/2008 A 31/07/2008 -----------------------------------------------</v>
          </cell>
          <cell r="D843" t="str">
            <v>-------------------</v>
          </cell>
          <cell r="E843" t="str">
            <v>-</v>
          </cell>
          <cell r="F843" t="str">
            <v>-------------------</v>
          </cell>
          <cell r="G843" t="str">
            <v>-------------------</v>
          </cell>
          <cell r="H843" t="str">
            <v>05/08/2008 - 09:3</v>
          </cell>
          <cell r="I843">
            <v>4</v>
          </cell>
        </row>
        <row r="845">
          <cell r="A845" t="str">
            <v>Título</v>
          </cell>
          <cell r="D845" t="str">
            <v>Saldo Inicial</v>
          </cell>
          <cell r="F845" t="str">
            <v>Débito</v>
          </cell>
          <cell r="G845" t="str">
            <v>Crédito</v>
          </cell>
          <cell r="H845" t="str">
            <v>Saldo Final</v>
          </cell>
        </row>
        <row r="846">
          <cell r="A846" t="str">
            <v>-----------</v>
          </cell>
          <cell r="B846" t="str">
            <v>--</v>
          </cell>
          <cell r="C846" t="str">
            <v>-------------------------------------------------------------------</v>
          </cell>
          <cell r="D846" t="str">
            <v>-----------------</v>
          </cell>
          <cell r="F846" t="str">
            <v>------------------</v>
          </cell>
          <cell r="G846" t="str">
            <v>------------------</v>
          </cell>
          <cell r="H846" t="str">
            <v>-----------------</v>
          </cell>
        </row>
        <row r="847">
          <cell r="A847" t="str">
            <v>56.01.30.01</v>
          </cell>
          <cell r="B847" t="str">
            <v>-</v>
          </cell>
          <cell r="C847" t="str">
            <v>Alug.Trator/Pa Mec/Escav/Motoniv.</v>
          </cell>
          <cell r="D847">
            <v>681305.03</v>
          </cell>
          <cell r="E847" t="str">
            <v>D</v>
          </cell>
          <cell r="F847">
            <v>302013.90999999997</v>
          </cell>
          <cell r="G847">
            <v>166817.21</v>
          </cell>
          <cell r="H847">
            <v>816501.73</v>
          </cell>
          <cell r="I847" t="str">
            <v>D</v>
          </cell>
        </row>
        <row r="848">
          <cell r="A848" t="str">
            <v>56.01.30.03</v>
          </cell>
          <cell r="B848" t="str">
            <v>-</v>
          </cell>
          <cell r="C848" t="str">
            <v>Aluguel Outros Equipamentos</v>
          </cell>
          <cell r="D848">
            <v>1815991.87</v>
          </cell>
          <cell r="E848" t="str">
            <v>D</v>
          </cell>
          <cell r="F848">
            <v>831092.86</v>
          </cell>
          <cell r="G848">
            <v>493065.89</v>
          </cell>
          <cell r="H848">
            <v>2154018.84</v>
          </cell>
          <cell r="I848" t="str">
            <v>D</v>
          </cell>
        </row>
        <row r="849">
          <cell r="A849" t="str">
            <v>56.01.35.00</v>
          </cell>
          <cell r="B849" t="str">
            <v>-</v>
          </cell>
          <cell r="C849" t="str">
            <v>Aluguel de Outros Bens Moveis</v>
          </cell>
          <cell r="D849">
            <v>5231.1000000000004</v>
          </cell>
          <cell r="E849" t="str">
            <v>D</v>
          </cell>
          <cell r="F849">
            <v>0</v>
          </cell>
          <cell r="G849">
            <v>0</v>
          </cell>
          <cell r="H849">
            <v>5231.1000000000004</v>
          </cell>
          <cell r="I849" t="str">
            <v>D</v>
          </cell>
        </row>
        <row r="850">
          <cell r="A850" t="str">
            <v>56.01.35.06</v>
          </cell>
          <cell r="B850" t="str">
            <v>-</v>
          </cell>
          <cell r="C850" t="str">
            <v>Aluguel de Outros Bens Moveis</v>
          </cell>
          <cell r="D850">
            <v>5231.1000000000004</v>
          </cell>
          <cell r="E850" t="str">
            <v>D</v>
          </cell>
          <cell r="F850">
            <v>0</v>
          </cell>
          <cell r="G850">
            <v>0</v>
          </cell>
          <cell r="H850">
            <v>5231.1000000000004</v>
          </cell>
          <cell r="I850" t="str">
            <v>D</v>
          </cell>
        </row>
        <row r="851">
          <cell r="A851" t="str">
            <v>56.01.50.00</v>
          </cell>
          <cell r="B851" t="str">
            <v>-</v>
          </cell>
          <cell r="C851" t="str">
            <v>Arrendamento de Instalacoes</v>
          </cell>
          <cell r="D851">
            <v>907500</v>
          </cell>
          <cell r="E851" t="str">
            <v>D</v>
          </cell>
          <cell r="F851">
            <v>100000</v>
          </cell>
          <cell r="G851">
            <v>9250</v>
          </cell>
          <cell r="H851">
            <v>998250</v>
          </cell>
          <cell r="I851" t="str">
            <v>D</v>
          </cell>
        </row>
        <row r="852">
          <cell r="A852" t="str">
            <v>56.01.50.02</v>
          </cell>
          <cell r="B852" t="str">
            <v>-</v>
          </cell>
          <cell r="C852" t="str">
            <v>Arrendamento de Instalações - Corumba</v>
          </cell>
          <cell r="D852">
            <v>907500</v>
          </cell>
          <cell r="E852" t="str">
            <v>D</v>
          </cell>
          <cell r="F852">
            <v>100000</v>
          </cell>
          <cell r="G852">
            <v>9250</v>
          </cell>
          <cell r="H852">
            <v>998250</v>
          </cell>
          <cell r="I852" t="str">
            <v>D</v>
          </cell>
        </row>
        <row r="853">
          <cell r="A853" t="str">
            <v>56.02.00.00</v>
          </cell>
          <cell r="B853" t="str">
            <v>-</v>
          </cell>
          <cell r="C853" t="str">
            <v>Locacoes / Servicos Publicos</v>
          </cell>
          <cell r="D853">
            <v>6407200.7000000002</v>
          </cell>
          <cell r="E853" t="str">
            <v>D</v>
          </cell>
          <cell r="F853">
            <v>1002360.29</v>
          </cell>
          <cell r="G853">
            <v>196915.04</v>
          </cell>
          <cell r="H853">
            <v>7212645.9500000002</v>
          </cell>
          <cell r="I853" t="str">
            <v>D</v>
          </cell>
        </row>
        <row r="854">
          <cell r="A854" t="str">
            <v>56.02.01.00</v>
          </cell>
          <cell r="B854" t="str">
            <v>-</v>
          </cell>
          <cell r="C854" t="str">
            <v>Energia Eletrica</v>
          </cell>
          <cell r="D854">
            <v>6185171.5899999999</v>
          </cell>
          <cell r="E854" t="str">
            <v>D</v>
          </cell>
          <cell r="F854">
            <v>917565.88</v>
          </cell>
          <cell r="G854">
            <v>192842.59</v>
          </cell>
          <cell r="H854">
            <v>6909894.8799999999</v>
          </cell>
          <cell r="I854" t="str">
            <v>D</v>
          </cell>
        </row>
        <row r="855">
          <cell r="A855" t="str">
            <v>56.02.01.01</v>
          </cell>
          <cell r="B855" t="str">
            <v>-</v>
          </cell>
          <cell r="C855" t="str">
            <v>Energia Eletrica - Demanda</v>
          </cell>
          <cell r="D855">
            <v>751002.82</v>
          </cell>
          <cell r="E855" t="str">
            <v>D</v>
          </cell>
          <cell r="F855">
            <v>203748.2</v>
          </cell>
          <cell r="G855">
            <v>68923.429999999993</v>
          </cell>
          <cell r="H855">
            <v>885827.59</v>
          </cell>
          <cell r="I855" t="str">
            <v>D</v>
          </cell>
        </row>
        <row r="856">
          <cell r="A856" t="str">
            <v>56.02.01.02</v>
          </cell>
          <cell r="B856" t="str">
            <v>-</v>
          </cell>
          <cell r="C856" t="str">
            <v>Energia Eletrica - Consumo</v>
          </cell>
          <cell r="D856">
            <v>5434168.7699999996</v>
          </cell>
          <cell r="E856" t="str">
            <v>D</v>
          </cell>
          <cell r="F856">
            <v>713817.68</v>
          </cell>
          <cell r="G856">
            <v>123919.16</v>
          </cell>
          <cell r="H856">
            <v>6024067.29</v>
          </cell>
          <cell r="I856" t="str">
            <v>D</v>
          </cell>
        </row>
        <row r="857">
          <cell r="A857" t="str">
            <v>56.02.10.00</v>
          </cell>
          <cell r="B857" t="str">
            <v>-</v>
          </cell>
          <cell r="C857" t="str">
            <v>Agua e Esgoto</v>
          </cell>
          <cell r="D857">
            <v>27860.02</v>
          </cell>
          <cell r="E857" t="str">
            <v>D</v>
          </cell>
          <cell r="F857">
            <v>1823.64</v>
          </cell>
          <cell r="G857">
            <v>0</v>
          </cell>
          <cell r="H857">
            <v>29683.66</v>
          </cell>
          <cell r="I857" t="str">
            <v>D</v>
          </cell>
        </row>
        <row r="858">
          <cell r="A858" t="str">
            <v>56.02.10.01</v>
          </cell>
          <cell r="B858" t="str">
            <v>-</v>
          </cell>
          <cell r="C858" t="str">
            <v>Agua e Esgoto</v>
          </cell>
          <cell r="D858">
            <v>27860.02</v>
          </cell>
          <cell r="E858" t="str">
            <v>D</v>
          </cell>
          <cell r="F858">
            <v>1823.64</v>
          </cell>
          <cell r="G858">
            <v>0</v>
          </cell>
          <cell r="H858">
            <v>29683.66</v>
          </cell>
          <cell r="I858" t="str">
            <v>D</v>
          </cell>
        </row>
        <row r="859">
          <cell r="A859" t="str">
            <v>56.02.20.00</v>
          </cell>
          <cell r="B859" t="str">
            <v>-</v>
          </cell>
          <cell r="C859" t="str">
            <v>Comunicacoes</v>
          </cell>
          <cell r="D859">
            <v>194169.09</v>
          </cell>
          <cell r="E859" t="str">
            <v>D</v>
          </cell>
          <cell r="F859">
            <v>82970.77</v>
          </cell>
          <cell r="G859">
            <v>4072.45</v>
          </cell>
          <cell r="H859">
            <v>273067.40999999997</v>
          </cell>
          <cell r="I859" t="str">
            <v>D</v>
          </cell>
        </row>
        <row r="860">
          <cell r="A860" t="str">
            <v>56.02.20.01</v>
          </cell>
          <cell r="B860" t="str">
            <v>-</v>
          </cell>
          <cell r="C860" t="str">
            <v>Telefone e Fax</v>
          </cell>
          <cell r="D860">
            <v>175364.81</v>
          </cell>
          <cell r="E860" t="str">
            <v>D</v>
          </cell>
          <cell r="F860">
            <v>73230.350000000006</v>
          </cell>
          <cell r="G860">
            <v>672.45</v>
          </cell>
          <cell r="H860">
            <v>247922.71</v>
          </cell>
          <cell r="I860" t="str">
            <v>D</v>
          </cell>
        </row>
        <row r="861">
          <cell r="A861" t="str">
            <v>56.02.20.02</v>
          </cell>
          <cell r="B861" t="str">
            <v>-</v>
          </cell>
          <cell r="C861" t="str">
            <v>Telefax/Canal Comunicacao</v>
          </cell>
          <cell r="D861">
            <v>68.23</v>
          </cell>
          <cell r="E861" t="str">
            <v>D</v>
          </cell>
          <cell r="F861">
            <v>0</v>
          </cell>
          <cell r="G861">
            <v>0</v>
          </cell>
          <cell r="H861">
            <v>68.23</v>
          </cell>
          <cell r="I861" t="str">
            <v>D</v>
          </cell>
        </row>
        <row r="862">
          <cell r="A862" t="str">
            <v>56.02.20.03</v>
          </cell>
          <cell r="B862" t="str">
            <v>-</v>
          </cell>
          <cell r="C862" t="str">
            <v>Correios/Malotes</v>
          </cell>
          <cell r="D862">
            <v>18687.73</v>
          </cell>
          <cell r="E862" t="str">
            <v>D</v>
          </cell>
          <cell r="F862">
            <v>9740.42</v>
          </cell>
          <cell r="G862">
            <v>3400</v>
          </cell>
          <cell r="H862">
            <v>25028.15</v>
          </cell>
          <cell r="I862" t="str">
            <v>D</v>
          </cell>
        </row>
        <row r="863">
          <cell r="A863" t="str">
            <v>56.02.20.06</v>
          </cell>
          <cell r="B863" t="str">
            <v>-</v>
          </cell>
          <cell r="C863" t="str">
            <v>Outros Servicos de Comunicacao</v>
          </cell>
          <cell r="D863">
            <v>48.32</v>
          </cell>
          <cell r="E863" t="str">
            <v>D</v>
          </cell>
          <cell r="F863">
            <v>0</v>
          </cell>
          <cell r="G863">
            <v>0</v>
          </cell>
          <cell r="H863">
            <v>48.32</v>
          </cell>
          <cell r="I863" t="str">
            <v>D</v>
          </cell>
        </row>
        <row r="864">
          <cell r="A864" t="str">
            <v>57.00.00.00</v>
          </cell>
          <cell r="B864" t="str">
            <v>-</v>
          </cell>
          <cell r="C864" t="str">
            <v>Servicos Contratados</v>
          </cell>
          <cell r="D864">
            <v>7714799.5300000003</v>
          </cell>
          <cell r="E864" t="str">
            <v>D</v>
          </cell>
          <cell r="F864">
            <v>2868861.73</v>
          </cell>
          <cell r="G864">
            <v>1721097.05</v>
          </cell>
          <cell r="H864">
            <v>8862564.2100000009</v>
          </cell>
          <cell r="I864" t="str">
            <v>D</v>
          </cell>
        </row>
        <row r="865">
          <cell r="A865" t="str">
            <v>57.01.00.00</v>
          </cell>
          <cell r="B865" t="str">
            <v>-</v>
          </cell>
          <cell r="C865" t="str">
            <v>Servicos Contratados</v>
          </cell>
          <cell r="D865">
            <v>7714799.5300000003</v>
          </cell>
          <cell r="E865" t="str">
            <v>D</v>
          </cell>
          <cell r="F865">
            <v>2868861.73</v>
          </cell>
          <cell r="G865">
            <v>1721097.05</v>
          </cell>
          <cell r="H865">
            <v>8862564.2100000009</v>
          </cell>
          <cell r="I865" t="str">
            <v>D</v>
          </cell>
        </row>
        <row r="866">
          <cell r="A866" t="str">
            <v>57.01.01.00</v>
          </cell>
          <cell r="B866" t="str">
            <v>-</v>
          </cell>
          <cell r="C866" t="str">
            <v>Empreitada a Preco Global</v>
          </cell>
          <cell r="D866">
            <v>997983.78</v>
          </cell>
          <cell r="E866" t="str">
            <v>D</v>
          </cell>
          <cell r="F866">
            <v>252409.2</v>
          </cell>
          <cell r="G866">
            <v>170275.28</v>
          </cell>
          <cell r="H866">
            <v>1080117.7</v>
          </cell>
          <cell r="I866" t="str">
            <v>D</v>
          </cell>
        </row>
        <row r="867">
          <cell r="A867" t="str">
            <v>57.01.01.01</v>
          </cell>
          <cell r="B867" t="str">
            <v>-</v>
          </cell>
          <cell r="C867" t="str">
            <v>Empreitada a Preco Global</v>
          </cell>
          <cell r="D867">
            <v>997983.78</v>
          </cell>
          <cell r="E867" t="str">
            <v>D</v>
          </cell>
          <cell r="F867">
            <v>252409.2</v>
          </cell>
          <cell r="G867">
            <v>170275.28</v>
          </cell>
          <cell r="H867">
            <v>1080117.7</v>
          </cell>
          <cell r="I867" t="str">
            <v>D</v>
          </cell>
        </row>
        <row r="868">
          <cell r="A868" t="str">
            <v>57.01.05.00</v>
          </cell>
          <cell r="B868" t="str">
            <v>-</v>
          </cell>
          <cell r="C868" t="str">
            <v>Empreitada a Preco Unitario</v>
          </cell>
          <cell r="D868">
            <v>183986.61</v>
          </cell>
          <cell r="E868" t="str">
            <v>D</v>
          </cell>
          <cell r="F868">
            <v>42149.04</v>
          </cell>
          <cell r="G868">
            <v>58013.39</v>
          </cell>
          <cell r="H868">
            <v>168122.26</v>
          </cell>
          <cell r="I868" t="str">
            <v>D</v>
          </cell>
        </row>
        <row r="869">
          <cell r="A869" t="str">
            <v>57.01.05.01</v>
          </cell>
          <cell r="B869" t="str">
            <v>-</v>
          </cell>
          <cell r="C869" t="str">
            <v>Empreitada a Preco Unitario</v>
          </cell>
          <cell r="D869">
            <v>183986.61</v>
          </cell>
          <cell r="E869" t="str">
            <v>D</v>
          </cell>
          <cell r="F869">
            <v>42149.04</v>
          </cell>
          <cell r="G869">
            <v>58013.39</v>
          </cell>
          <cell r="H869">
            <v>168122.26</v>
          </cell>
          <cell r="I869" t="str">
            <v>D</v>
          </cell>
        </row>
        <row r="870">
          <cell r="A870" t="str">
            <v>57.01.35.00</v>
          </cell>
          <cell r="B870" t="str">
            <v>-</v>
          </cell>
          <cell r="C870" t="str">
            <v>Auditoria Externa</v>
          </cell>
          <cell r="D870">
            <v>4219.8599999999997</v>
          </cell>
          <cell r="E870" t="str">
            <v>D</v>
          </cell>
          <cell r="F870">
            <v>0</v>
          </cell>
          <cell r="G870">
            <v>0</v>
          </cell>
          <cell r="H870">
            <v>4219.8599999999997</v>
          </cell>
          <cell r="I870" t="str">
            <v>D</v>
          </cell>
        </row>
        <row r="871">
          <cell r="A871" t="str">
            <v>57.01.35.01</v>
          </cell>
          <cell r="B871" t="str">
            <v>-</v>
          </cell>
          <cell r="C871" t="str">
            <v>Auditoria Externa</v>
          </cell>
          <cell r="D871">
            <v>4219.8599999999997</v>
          </cell>
          <cell r="E871" t="str">
            <v>D</v>
          </cell>
          <cell r="F871">
            <v>0</v>
          </cell>
          <cell r="G871">
            <v>0</v>
          </cell>
          <cell r="H871">
            <v>4219.8599999999997</v>
          </cell>
          <cell r="I871" t="str">
            <v>D</v>
          </cell>
        </row>
        <row r="872">
          <cell r="A872" t="str">
            <v>57.01.55.00</v>
          </cell>
          <cell r="B872" t="str">
            <v>-</v>
          </cell>
          <cell r="C872" t="str">
            <v>Extr/Benef/Movim de Minerio</v>
          </cell>
          <cell r="D872">
            <v>875257.03</v>
          </cell>
          <cell r="E872" t="str">
            <v>D</v>
          </cell>
          <cell r="F872">
            <v>309030.01</v>
          </cell>
          <cell r="G872">
            <v>260782.83</v>
          </cell>
          <cell r="H872">
            <v>923504.21</v>
          </cell>
          <cell r="I872" t="str">
            <v>D</v>
          </cell>
        </row>
        <row r="873">
          <cell r="A873" t="str">
            <v>57.01.55.01</v>
          </cell>
          <cell r="B873" t="str">
            <v>-</v>
          </cell>
          <cell r="C873" t="str">
            <v>Transporte Mang Mina-Pera</v>
          </cell>
          <cell r="D873">
            <v>875257.03</v>
          </cell>
          <cell r="E873" t="str">
            <v>D</v>
          </cell>
          <cell r="F873">
            <v>309030.01</v>
          </cell>
          <cell r="G873">
            <v>260782.83</v>
          </cell>
          <cell r="H873">
            <v>923504.21</v>
          </cell>
          <cell r="I873" t="str">
            <v>D</v>
          </cell>
        </row>
        <row r="874">
          <cell r="A874" t="str">
            <v>57.01.59.00</v>
          </cell>
          <cell r="B874" t="str">
            <v>-</v>
          </cell>
          <cell r="C874" t="str">
            <v>Servico Auxiliar Contratado</v>
          </cell>
          <cell r="D874">
            <v>2719117.68</v>
          </cell>
          <cell r="E874" t="str">
            <v>D</v>
          </cell>
          <cell r="F874">
            <v>1038699.88</v>
          </cell>
          <cell r="G874">
            <v>702491.63</v>
          </cell>
          <cell r="H874">
            <v>3055325.93</v>
          </cell>
          <cell r="I874" t="str">
            <v>D</v>
          </cell>
        </row>
        <row r="875">
          <cell r="A875" t="str">
            <v>57.01.59.01</v>
          </cell>
          <cell r="B875" t="str">
            <v>-</v>
          </cell>
          <cell r="C875" t="str">
            <v>Apoio a Mineracao</v>
          </cell>
          <cell r="D875">
            <v>1609886.11</v>
          </cell>
          <cell r="E875" t="str">
            <v>D</v>
          </cell>
          <cell r="F875">
            <v>613732.72</v>
          </cell>
          <cell r="G875">
            <v>413605.43</v>
          </cell>
          <cell r="H875">
            <v>1810013.4</v>
          </cell>
          <cell r="I875" t="str">
            <v>D</v>
          </cell>
        </row>
        <row r="876">
          <cell r="A876" t="str">
            <v>57.01.59.05</v>
          </cell>
          <cell r="B876" t="str">
            <v>-</v>
          </cell>
          <cell r="C876" t="str">
            <v>Apoio a Movimentacao Interna</v>
          </cell>
          <cell r="D876">
            <v>951167.24</v>
          </cell>
          <cell r="E876" t="str">
            <v>D</v>
          </cell>
          <cell r="F876">
            <v>328817.09000000003</v>
          </cell>
          <cell r="G876">
            <v>189197.95</v>
          </cell>
          <cell r="H876">
            <v>1090786.3799999999</v>
          </cell>
          <cell r="I876" t="str">
            <v>D</v>
          </cell>
        </row>
        <row r="877">
          <cell r="A877" t="str">
            <v>57.01.59.06</v>
          </cell>
          <cell r="B877" t="str">
            <v>-</v>
          </cell>
          <cell r="C877" t="str">
            <v>Apoio a Conservacao e Limpeza</v>
          </cell>
          <cell r="D877">
            <v>73070.13</v>
          </cell>
          <cell r="E877" t="str">
            <v>D</v>
          </cell>
          <cell r="F877">
            <v>74330.52</v>
          </cell>
          <cell r="G877">
            <v>74330.52</v>
          </cell>
          <cell r="H877">
            <v>73070.13</v>
          </cell>
          <cell r="I877" t="str">
            <v>D</v>
          </cell>
        </row>
        <row r="878">
          <cell r="A878" t="str">
            <v>57.01.59.10</v>
          </cell>
          <cell r="B878" t="str">
            <v>-</v>
          </cell>
          <cell r="C878" t="str">
            <v>Apoio a Operacao</v>
          </cell>
          <cell r="D878">
            <v>84994.2</v>
          </cell>
          <cell r="E878" t="str">
            <v>D</v>
          </cell>
          <cell r="F878">
            <v>21819.55</v>
          </cell>
          <cell r="G878">
            <v>25357.73</v>
          </cell>
          <cell r="H878">
            <v>81456.02</v>
          </cell>
          <cell r="I878" t="str">
            <v>D</v>
          </cell>
        </row>
        <row r="879">
          <cell r="A879" t="str">
            <v>57.01.71.00</v>
          </cell>
          <cell r="B879" t="str">
            <v>-</v>
          </cell>
          <cell r="C879" t="str">
            <v>Outros Servicos Operacionais</v>
          </cell>
          <cell r="D879">
            <v>580.79999999999995</v>
          </cell>
          <cell r="E879" t="str">
            <v>D</v>
          </cell>
          <cell r="F879">
            <v>0</v>
          </cell>
          <cell r="G879">
            <v>0</v>
          </cell>
          <cell r="H879">
            <v>580.79999999999995</v>
          </cell>
          <cell r="I879" t="str">
            <v>D</v>
          </cell>
        </row>
        <row r="880">
          <cell r="A880" t="str">
            <v>57.01.71.02</v>
          </cell>
          <cell r="B880" t="str">
            <v>-</v>
          </cell>
          <cell r="C880" t="str">
            <v>Serv.Oper.de Equip/Veic. Pesados</v>
          </cell>
          <cell r="D880">
            <v>580.79999999999995</v>
          </cell>
          <cell r="E880" t="str">
            <v>D</v>
          </cell>
          <cell r="F880">
            <v>0</v>
          </cell>
          <cell r="G880">
            <v>0</v>
          </cell>
          <cell r="H880">
            <v>580.79999999999995</v>
          </cell>
          <cell r="I880" t="str">
            <v>D</v>
          </cell>
        </row>
        <row r="881">
          <cell r="A881" t="str">
            <v>57.01.72.00</v>
          </cell>
          <cell r="B881" t="str">
            <v>-</v>
          </cell>
          <cell r="C881" t="str">
            <v>Limpeza/Conserv de Instalacoes</v>
          </cell>
          <cell r="D881">
            <v>317451.46999999997</v>
          </cell>
          <cell r="E881" t="str">
            <v>D</v>
          </cell>
          <cell r="F881">
            <v>216435.83</v>
          </cell>
          <cell r="G881">
            <v>50688.41</v>
          </cell>
          <cell r="H881">
            <v>483198.89</v>
          </cell>
          <cell r="I881" t="str">
            <v>D</v>
          </cell>
        </row>
        <row r="882">
          <cell r="A882" t="str">
            <v>57.01.72.01</v>
          </cell>
          <cell r="B882" t="str">
            <v>-</v>
          </cell>
          <cell r="C882" t="str">
            <v>Limp/Cons Predios/Dependencias</v>
          </cell>
          <cell r="D882">
            <v>87237.82</v>
          </cell>
          <cell r="E882" t="str">
            <v>D</v>
          </cell>
          <cell r="F882">
            <v>39165.26</v>
          </cell>
          <cell r="G882">
            <v>977.54</v>
          </cell>
          <cell r="H882">
            <v>125425.54</v>
          </cell>
          <cell r="I882" t="str">
            <v>D</v>
          </cell>
        </row>
        <row r="883">
          <cell r="A883" t="str">
            <v>57.01.72.02</v>
          </cell>
          <cell r="B883" t="str">
            <v>-</v>
          </cell>
          <cell r="C883" t="str">
            <v>Limp/Man.Civil Instal/Via Acesso</v>
          </cell>
          <cell r="D883">
            <v>184673.77</v>
          </cell>
          <cell r="E883" t="str">
            <v>D</v>
          </cell>
          <cell r="F883">
            <v>159497.29</v>
          </cell>
          <cell r="G883">
            <v>45000</v>
          </cell>
          <cell r="H883">
            <v>299171.06</v>
          </cell>
          <cell r="I883" t="str">
            <v>D</v>
          </cell>
        </row>
        <row r="884">
          <cell r="A884" t="str">
            <v>57.01.72.07</v>
          </cell>
          <cell r="B884" t="str">
            <v>-</v>
          </cell>
          <cell r="C884" t="str">
            <v>Limp./Desass.Barragens</v>
          </cell>
          <cell r="D884">
            <v>104.69</v>
          </cell>
          <cell r="E884" t="str">
            <v>D</v>
          </cell>
          <cell r="F884">
            <v>0</v>
          </cell>
          <cell r="G884">
            <v>0</v>
          </cell>
          <cell r="H884">
            <v>104.69</v>
          </cell>
          <cell r="I884" t="str">
            <v>D</v>
          </cell>
        </row>
        <row r="885">
          <cell r="A885" t="str">
            <v>57.01.72.11</v>
          </cell>
          <cell r="B885" t="str">
            <v>-</v>
          </cell>
          <cell r="C885" t="str">
            <v>Limp/Cons.Jard/Talude/Area Verde</v>
          </cell>
          <cell r="D885">
            <v>769</v>
          </cell>
          <cell r="E885" t="str">
            <v>D</v>
          </cell>
          <cell r="F885">
            <v>1820</v>
          </cell>
          <cell r="G885">
            <v>0</v>
          </cell>
          <cell r="H885">
            <v>2589</v>
          </cell>
          <cell r="I885" t="str">
            <v>D</v>
          </cell>
        </row>
        <row r="886">
          <cell r="A886" t="str">
            <v>57.01.72.13</v>
          </cell>
          <cell r="B886" t="str">
            <v>-</v>
          </cell>
          <cell r="C886" t="str">
            <v>Man./Conserv.Sist.de Agua/Esgoto</v>
          </cell>
          <cell r="D886">
            <v>0</v>
          </cell>
          <cell r="F886">
            <v>4400</v>
          </cell>
          <cell r="G886">
            <v>0</v>
          </cell>
          <cell r="H886">
            <v>4400</v>
          </cell>
          <cell r="I886" t="str">
            <v>D</v>
          </cell>
        </row>
        <row r="887">
          <cell r="A887" t="str">
            <v>57.01.72.16</v>
          </cell>
          <cell r="B887" t="str">
            <v>-</v>
          </cell>
          <cell r="C887" t="str">
            <v>Limp/Conserv de Instalac-Outros</v>
          </cell>
          <cell r="D887">
            <v>44666.19</v>
          </cell>
          <cell r="E887" t="str">
            <v>D</v>
          </cell>
          <cell r="F887">
            <v>11553.28</v>
          </cell>
          <cell r="G887">
            <v>4710.87</v>
          </cell>
          <cell r="H887">
            <v>51508.6</v>
          </cell>
          <cell r="I887" t="str">
            <v>D</v>
          </cell>
        </row>
        <row r="888">
          <cell r="A888" t="str">
            <v>57.01.73.00</v>
          </cell>
          <cell r="B888" t="str">
            <v>-</v>
          </cell>
          <cell r="C888" t="str">
            <v>Manutencao e Reparo de Veiculo</v>
          </cell>
          <cell r="D888">
            <v>7630.28</v>
          </cell>
          <cell r="E888" t="str">
            <v>D</v>
          </cell>
          <cell r="F888">
            <v>0</v>
          </cell>
          <cell r="G888">
            <v>0</v>
          </cell>
          <cell r="H888">
            <v>7630.28</v>
          </cell>
          <cell r="I888" t="str">
            <v>D</v>
          </cell>
        </row>
        <row r="889">
          <cell r="A889" t="str">
            <v>57.01.73.01</v>
          </cell>
          <cell r="B889" t="str">
            <v>-</v>
          </cell>
          <cell r="C889" t="str">
            <v>Manut.e Reparo Veic. Rodoviarios</v>
          </cell>
          <cell r="D889">
            <v>7630.28</v>
          </cell>
          <cell r="E889" t="str">
            <v>D</v>
          </cell>
          <cell r="F889">
            <v>0</v>
          </cell>
          <cell r="G889">
            <v>0</v>
          </cell>
          <cell r="H889">
            <v>7630.28</v>
          </cell>
          <cell r="I889" t="str">
            <v>D</v>
          </cell>
        </row>
        <row r="890">
          <cell r="A890" t="str">
            <v>57.01.75.00</v>
          </cell>
          <cell r="B890" t="str">
            <v>-</v>
          </cell>
          <cell r="C890" t="str">
            <v>Manut/Rep Maquinas e Equipament</v>
          </cell>
          <cell r="D890">
            <v>335698.93</v>
          </cell>
          <cell r="E890" t="str">
            <v>D</v>
          </cell>
          <cell r="F890">
            <v>110617.72</v>
          </cell>
          <cell r="G890">
            <v>42322.6</v>
          </cell>
          <cell r="H890">
            <v>403994.05</v>
          </cell>
          <cell r="I890" t="str">
            <v>D</v>
          </cell>
        </row>
        <row r="891">
          <cell r="A891" t="str">
            <v>57.01.75.01</v>
          </cell>
          <cell r="B891" t="str">
            <v>-</v>
          </cell>
          <cell r="C891" t="str">
            <v>Calibrac e Aferic de Equipament</v>
          </cell>
          <cell r="D891">
            <v>17241.580000000002</v>
          </cell>
          <cell r="E891" t="str">
            <v>D</v>
          </cell>
          <cell r="F891">
            <v>0</v>
          </cell>
          <cell r="G891">
            <v>0</v>
          </cell>
          <cell r="H891">
            <v>17241.580000000002</v>
          </cell>
          <cell r="I891" t="str">
            <v>D</v>
          </cell>
        </row>
        <row r="892">
          <cell r="A892" t="str">
            <v>57.01.75.02</v>
          </cell>
          <cell r="B892" t="str">
            <v>-</v>
          </cell>
          <cell r="C892" t="str">
            <v>Manut de Maquinas e Equipament</v>
          </cell>
          <cell r="D892">
            <v>69764.399999999994</v>
          </cell>
          <cell r="E892" t="str">
            <v>D</v>
          </cell>
          <cell r="F892">
            <v>73750.039999999994</v>
          </cell>
          <cell r="G892">
            <v>8500</v>
          </cell>
          <cell r="H892">
            <v>135014.44</v>
          </cell>
          <cell r="I892" t="str">
            <v>D</v>
          </cell>
        </row>
        <row r="893">
          <cell r="A893" t="str">
            <v>57.01.75.03</v>
          </cell>
          <cell r="B893" t="str">
            <v>-</v>
          </cell>
          <cell r="C893" t="str">
            <v>Manutencao Eletrica</v>
          </cell>
          <cell r="D893">
            <v>18181.150000000001</v>
          </cell>
          <cell r="E893" t="str">
            <v>D</v>
          </cell>
          <cell r="F893">
            <v>0</v>
          </cell>
          <cell r="G893">
            <v>12814</v>
          </cell>
          <cell r="H893">
            <v>5367.15</v>
          </cell>
          <cell r="I893" t="str">
            <v>D</v>
          </cell>
        </row>
        <row r="894">
          <cell r="A894" t="str">
            <v>57.01.75.05</v>
          </cell>
          <cell r="B894" t="str">
            <v>-</v>
          </cell>
          <cell r="C894" t="str">
            <v>Manutencao Predial</v>
          </cell>
          <cell r="D894">
            <v>937</v>
          </cell>
          <cell r="E894" t="str">
            <v>D</v>
          </cell>
          <cell r="F894">
            <v>0</v>
          </cell>
          <cell r="G894">
            <v>0</v>
          </cell>
          <cell r="H894">
            <v>937</v>
          </cell>
          <cell r="I894" t="str">
            <v>D</v>
          </cell>
        </row>
        <row r="895">
          <cell r="A895" t="str">
            <v>57.01.75.10</v>
          </cell>
          <cell r="B895" t="str">
            <v>-</v>
          </cell>
          <cell r="C895" t="str">
            <v>Manut. Motores e Bombas</v>
          </cell>
          <cell r="D895">
            <v>131769.69</v>
          </cell>
          <cell r="E895" t="str">
            <v>D</v>
          </cell>
          <cell r="F895">
            <v>22897.63</v>
          </cell>
          <cell r="G895">
            <v>21008.6</v>
          </cell>
          <cell r="H895">
            <v>133658.72</v>
          </cell>
          <cell r="I895" t="str">
            <v>D</v>
          </cell>
        </row>
        <row r="896">
          <cell r="A896" t="str">
            <v>57.01.75.12</v>
          </cell>
          <cell r="B896" t="str">
            <v>-</v>
          </cell>
          <cell r="C896" t="str">
            <v>Manutencao Reparo Cilindros</v>
          </cell>
          <cell r="D896">
            <v>22045.89</v>
          </cell>
          <cell r="E896" t="str">
            <v>D</v>
          </cell>
          <cell r="F896">
            <v>11628.71</v>
          </cell>
          <cell r="G896">
            <v>0</v>
          </cell>
          <cell r="H896">
            <v>33674.6</v>
          </cell>
          <cell r="I896" t="str">
            <v>D</v>
          </cell>
        </row>
        <row r="897">
          <cell r="A897" t="str">
            <v>57.01.75.14</v>
          </cell>
          <cell r="B897" t="str">
            <v>-</v>
          </cell>
          <cell r="C897" t="str">
            <v>Isolamento Termico</v>
          </cell>
          <cell r="D897">
            <v>143.22</v>
          </cell>
          <cell r="E897" t="str">
            <v>D</v>
          </cell>
          <cell r="F897">
            <v>0</v>
          </cell>
          <cell r="G897">
            <v>0</v>
          </cell>
          <cell r="H897">
            <v>143.22</v>
          </cell>
          <cell r="I897" t="str">
            <v>D</v>
          </cell>
        </row>
        <row r="898">
          <cell r="A898" t="str">
            <v>57.01.75.15</v>
          </cell>
          <cell r="B898" t="str">
            <v>-</v>
          </cell>
          <cell r="C898" t="str">
            <v>Man/Rep Maq. e Equipament-Outros</v>
          </cell>
          <cell r="D898">
            <v>75616</v>
          </cell>
          <cell r="E898" t="str">
            <v>D</v>
          </cell>
          <cell r="F898">
            <v>2341.34</v>
          </cell>
          <cell r="G898">
            <v>0</v>
          </cell>
          <cell r="H898">
            <v>77957.34</v>
          </cell>
          <cell r="I898" t="str">
            <v>D</v>
          </cell>
        </row>
        <row r="899">
          <cell r="A899" t="str">
            <v>57.01.77.00</v>
          </cell>
          <cell r="B899" t="str">
            <v>-</v>
          </cell>
          <cell r="C899" t="str">
            <v>Outros Servs Conserv/Manutencao</v>
          </cell>
          <cell r="D899">
            <v>231772.51</v>
          </cell>
          <cell r="E899" t="str">
            <v>D</v>
          </cell>
          <cell r="F899">
            <v>107365.81</v>
          </cell>
          <cell r="G899">
            <v>68350</v>
          </cell>
          <cell r="H899">
            <v>270788.32</v>
          </cell>
          <cell r="I899" t="str">
            <v>D</v>
          </cell>
        </row>
        <row r="900">
          <cell r="A900" t="str">
            <v>57.01.77.01</v>
          </cell>
          <cell r="B900" t="str">
            <v>-</v>
          </cell>
          <cell r="C900" t="str">
            <v>Serv.Conserv./Manut.Pneus</v>
          </cell>
          <cell r="D900">
            <v>86542.12</v>
          </cell>
          <cell r="E900" t="str">
            <v>D</v>
          </cell>
          <cell r="F900">
            <v>25082.55</v>
          </cell>
          <cell r="G900">
            <v>25050</v>
          </cell>
          <cell r="H900">
            <v>86574.67</v>
          </cell>
          <cell r="I900" t="str">
            <v>D</v>
          </cell>
        </row>
        <row r="901">
          <cell r="A901" t="str">
            <v>57.01.77.06</v>
          </cell>
          <cell r="B901" t="str">
            <v>-</v>
          </cell>
          <cell r="C901" t="str">
            <v>Man. Equip Segur/Comb Incendio</v>
          </cell>
          <cell r="D901">
            <v>8560</v>
          </cell>
          <cell r="E901" t="str">
            <v>D</v>
          </cell>
          <cell r="F901">
            <v>1494.26</v>
          </cell>
          <cell r="G901">
            <v>0</v>
          </cell>
          <cell r="H901">
            <v>10054.26</v>
          </cell>
          <cell r="I901" t="str">
            <v>D</v>
          </cell>
        </row>
        <row r="902">
          <cell r="A902" t="str">
            <v>57.01.77.07</v>
          </cell>
          <cell r="B902" t="str">
            <v>-</v>
          </cell>
          <cell r="C902" t="str">
            <v>Manut Apar/Centrais Refrigeracao</v>
          </cell>
          <cell r="D902">
            <v>94487.39</v>
          </cell>
          <cell r="E902" t="str">
            <v>D</v>
          </cell>
          <cell r="F902">
            <v>80292</v>
          </cell>
          <cell r="G902">
            <v>43000</v>
          </cell>
          <cell r="H902">
            <v>131779.39000000001</v>
          </cell>
          <cell r="I902" t="str">
            <v>D</v>
          </cell>
        </row>
        <row r="903">
          <cell r="A903" t="str">
            <v>57.01.77.10</v>
          </cell>
          <cell r="B903" t="str">
            <v>-</v>
          </cell>
          <cell r="C903" t="str">
            <v>Outros Servs Conserv/Manut</v>
          </cell>
          <cell r="D903">
            <v>42183</v>
          </cell>
          <cell r="E903" t="str">
            <v>D</v>
          </cell>
          <cell r="F903">
            <v>497</v>
          </cell>
          <cell r="G903">
            <v>300</v>
          </cell>
          <cell r="H903">
            <v>42380</v>
          </cell>
          <cell r="I903" t="str">
            <v>D</v>
          </cell>
        </row>
        <row r="904">
          <cell r="A904" t="str">
            <v>57.01.79.00</v>
          </cell>
          <cell r="B904" t="str">
            <v>-</v>
          </cell>
          <cell r="C904" t="str">
            <v>Locomocao Transp Sede/Residenc</v>
          </cell>
          <cell r="D904">
            <v>685749.41</v>
          </cell>
          <cell r="E904" t="str">
            <v>D</v>
          </cell>
          <cell r="F904">
            <v>238181.87</v>
          </cell>
          <cell r="G904">
            <v>116000</v>
          </cell>
          <cell r="H904">
            <v>807931.28</v>
          </cell>
          <cell r="I904" t="str">
            <v>D</v>
          </cell>
        </row>
        <row r="905">
          <cell r="A905" t="str">
            <v>57.01.79.01</v>
          </cell>
          <cell r="B905" t="str">
            <v>-</v>
          </cell>
          <cell r="C905" t="str">
            <v>Locomocao Transp Sede/Residenc</v>
          </cell>
          <cell r="D905">
            <v>685749.41</v>
          </cell>
          <cell r="E905" t="str">
            <v>D</v>
          </cell>
          <cell r="F905">
            <v>238181.87</v>
          </cell>
          <cell r="G905">
            <v>116000</v>
          </cell>
          <cell r="H905">
            <v>807931.28</v>
          </cell>
          <cell r="I905" t="str">
            <v>D</v>
          </cell>
        </row>
        <row r="906">
          <cell r="A906" t="str">
            <v>57.01.80.00</v>
          </cell>
          <cell r="B906" t="str">
            <v>-</v>
          </cell>
          <cell r="C906" t="str">
            <v>Treinamento Externo</v>
          </cell>
          <cell r="D906">
            <v>18356.349999999999</v>
          </cell>
          <cell r="E906" t="str">
            <v>D</v>
          </cell>
          <cell r="F906">
            <v>20978.16</v>
          </cell>
          <cell r="G906">
            <v>0</v>
          </cell>
          <cell r="H906">
            <v>39334.51</v>
          </cell>
          <cell r="I906" t="str">
            <v>D</v>
          </cell>
        </row>
        <row r="907">
          <cell r="A907" t="str">
            <v>57.01.80.01</v>
          </cell>
          <cell r="B907" t="str">
            <v>-</v>
          </cell>
          <cell r="C907" t="str">
            <v>Treinamento no Pais</v>
          </cell>
          <cell r="D907">
            <v>18356.349999999999</v>
          </cell>
          <cell r="E907" t="str">
            <v>D</v>
          </cell>
          <cell r="F907">
            <v>20978.16</v>
          </cell>
          <cell r="G907">
            <v>0</v>
          </cell>
          <cell r="H907">
            <v>39334.51</v>
          </cell>
          <cell r="I907" t="str">
            <v>D</v>
          </cell>
        </row>
        <row r="908">
          <cell r="A908" t="str">
            <v>57.01.81.00</v>
          </cell>
          <cell r="B908" t="str">
            <v>-</v>
          </cell>
          <cell r="C908" t="str">
            <v>Alimentacao</v>
          </cell>
          <cell r="D908">
            <v>425111.81</v>
          </cell>
          <cell r="E908" t="str">
            <v>D</v>
          </cell>
          <cell r="F908">
            <v>247606.81</v>
          </cell>
          <cell r="G908">
            <v>113275.57</v>
          </cell>
          <cell r="H908">
            <v>559443.05000000005</v>
          </cell>
          <cell r="I908" t="str">
            <v>D</v>
          </cell>
        </row>
        <row r="909">
          <cell r="A909" t="str">
            <v>57.01.81.01</v>
          </cell>
          <cell r="B909" t="str">
            <v>-</v>
          </cell>
          <cell r="C909" t="str">
            <v>Alimentacao</v>
          </cell>
          <cell r="D909">
            <v>425111.81</v>
          </cell>
          <cell r="E909" t="str">
            <v>D</v>
          </cell>
          <cell r="F909">
            <v>247606.81</v>
          </cell>
          <cell r="G909">
            <v>113275.57</v>
          </cell>
          <cell r="H909">
            <v>559443.05000000005</v>
          </cell>
          <cell r="I909" t="str">
            <v>D</v>
          </cell>
        </row>
        <row r="910">
          <cell r="A910" t="str">
            <v>57.01.82.00</v>
          </cell>
          <cell r="B910" t="str">
            <v>-</v>
          </cell>
          <cell r="C910" t="str">
            <v>Assist Medica Odontologica</v>
          </cell>
          <cell r="D910">
            <v>64972.38</v>
          </cell>
          <cell r="E910" t="str">
            <v>D</v>
          </cell>
          <cell r="F910">
            <v>12232.46</v>
          </cell>
          <cell r="G910">
            <v>0</v>
          </cell>
          <cell r="H910">
            <v>77204.84</v>
          </cell>
          <cell r="I910" t="str">
            <v>D</v>
          </cell>
        </row>
        <row r="911">
          <cell r="A911" t="str">
            <v>57.01.82.04</v>
          </cell>
          <cell r="B911" t="str">
            <v>-</v>
          </cell>
          <cell r="C911" t="str">
            <v>Assist Medica Odontolog-Outros</v>
          </cell>
          <cell r="D911">
            <v>64972.38</v>
          </cell>
          <cell r="E911" t="str">
            <v>D</v>
          </cell>
          <cell r="F911">
            <v>12232.46</v>
          </cell>
          <cell r="G911">
            <v>0</v>
          </cell>
          <cell r="H911">
            <v>77204.84</v>
          </cell>
          <cell r="I911" t="str">
            <v>D</v>
          </cell>
        </row>
        <row r="912">
          <cell r="A912" t="str">
            <v>57.01.83.00</v>
          </cell>
          <cell r="B912" t="str">
            <v>-</v>
          </cell>
          <cell r="C912" t="str">
            <v>Servicos Diversos</v>
          </cell>
          <cell r="D912">
            <v>2935.3</v>
          </cell>
          <cell r="E912" t="str">
            <v>D</v>
          </cell>
          <cell r="F912">
            <v>301.27</v>
          </cell>
          <cell r="G912">
            <v>0</v>
          </cell>
          <cell r="H912">
            <v>3236.57</v>
          </cell>
          <cell r="I912" t="str">
            <v>D</v>
          </cell>
        </row>
        <row r="913">
          <cell r="A913" t="str">
            <v>57.01.83.01</v>
          </cell>
          <cell r="B913" t="str">
            <v>-</v>
          </cell>
          <cell r="C913" t="str">
            <v>Inspec/Vistoria/Classif Material</v>
          </cell>
          <cell r="D913">
            <v>2935.3</v>
          </cell>
          <cell r="E913" t="str">
            <v>D</v>
          </cell>
          <cell r="F913">
            <v>301.27</v>
          </cell>
          <cell r="G913">
            <v>0</v>
          </cell>
          <cell r="H913">
            <v>3236.57</v>
          </cell>
          <cell r="I913" t="str">
            <v>D</v>
          </cell>
        </row>
        <row r="914">
          <cell r="A914" t="str">
            <v>57.01.85.00</v>
          </cell>
          <cell r="B914" t="str">
            <v>-</v>
          </cell>
          <cell r="C914" t="str">
            <v>Vigilancia e Seguranca</v>
          </cell>
          <cell r="D914">
            <v>266950.55</v>
          </cell>
          <cell r="E914" t="str">
            <v>D</v>
          </cell>
          <cell r="F914">
            <v>44544.58</v>
          </cell>
          <cell r="G914">
            <v>0</v>
          </cell>
          <cell r="H914">
            <v>311495.13</v>
          </cell>
          <cell r="I914" t="str">
            <v>D</v>
          </cell>
        </row>
        <row r="915">
          <cell r="A915" t="str">
            <v>57.01.85.01</v>
          </cell>
          <cell r="B915" t="str">
            <v>-</v>
          </cell>
          <cell r="C915" t="str">
            <v>Vigilancia e Seguranca</v>
          </cell>
          <cell r="D915">
            <v>266950.55</v>
          </cell>
          <cell r="E915" t="str">
            <v>D</v>
          </cell>
          <cell r="F915">
            <v>44544.58</v>
          </cell>
          <cell r="G915">
            <v>0</v>
          </cell>
          <cell r="H915">
            <v>311495.13</v>
          </cell>
          <cell r="I915" t="str">
            <v>D</v>
          </cell>
        </row>
        <row r="916">
          <cell r="A916" t="str">
            <v>57.01.87.00</v>
          </cell>
          <cell r="B916" t="str">
            <v>-</v>
          </cell>
          <cell r="C916" t="str">
            <v>Suporte e Manut de Informatica</v>
          </cell>
          <cell r="D916">
            <v>25807.24</v>
          </cell>
          <cell r="E916" t="str">
            <v>D</v>
          </cell>
          <cell r="F916">
            <v>3484.2</v>
          </cell>
          <cell r="G916">
            <v>0</v>
          </cell>
          <cell r="H916">
            <v>29291.439999999999</v>
          </cell>
          <cell r="I916" t="str">
            <v>D</v>
          </cell>
        </row>
        <row r="917">
          <cell r="A917" t="str">
            <v>57.01.87.01</v>
          </cell>
          <cell r="B917" t="str">
            <v>-</v>
          </cell>
          <cell r="C917" t="str">
            <v>Suporte e Manut de Informatica</v>
          </cell>
          <cell r="D917">
            <v>25807.24</v>
          </cell>
          <cell r="E917" t="str">
            <v>D</v>
          </cell>
          <cell r="F917">
            <v>3484.2</v>
          </cell>
          <cell r="G917">
            <v>0</v>
          </cell>
          <cell r="H917">
            <v>29291.439999999999</v>
          </cell>
          <cell r="I917" t="str">
            <v>D</v>
          </cell>
        </row>
        <row r="918">
          <cell r="A918" t="str">
            <v>57.01.89.00</v>
          </cell>
          <cell r="B918" t="str">
            <v>-</v>
          </cell>
          <cell r="C918" t="str">
            <v>Outros Servicos</v>
          </cell>
          <cell r="D918">
            <v>551217.54</v>
          </cell>
          <cell r="E918" t="str">
            <v>D</v>
          </cell>
          <cell r="F918">
            <v>224824.89</v>
          </cell>
          <cell r="G918">
            <v>138897.34</v>
          </cell>
          <cell r="H918">
            <v>637145.09</v>
          </cell>
          <cell r="I918" t="str">
            <v>D</v>
          </cell>
        </row>
        <row r="919">
          <cell r="A919" t="str">
            <v>57.01.89.01</v>
          </cell>
          <cell r="B919" t="str">
            <v>-</v>
          </cell>
          <cell r="C919" t="str">
            <v>Serv.Graficos/Encadernacao</v>
          </cell>
          <cell r="D919">
            <v>2194.87</v>
          </cell>
          <cell r="E919" t="str">
            <v>D</v>
          </cell>
          <cell r="F919">
            <v>0</v>
          </cell>
          <cell r="G919">
            <v>0</v>
          </cell>
          <cell r="H919">
            <v>2194.87</v>
          </cell>
          <cell r="I919" t="str">
            <v>D</v>
          </cell>
        </row>
        <row r="920">
          <cell r="A920" t="str">
            <v>57.01.89.02</v>
          </cell>
          <cell r="B920" t="str">
            <v>-</v>
          </cell>
          <cell r="C920" t="str">
            <v>Confec.Chave/Carimb/Rep.Fechad</v>
          </cell>
          <cell r="D920">
            <v>1466</v>
          </cell>
          <cell r="E920" t="str">
            <v>D</v>
          </cell>
          <cell r="F920">
            <v>925</v>
          </cell>
          <cell r="G920">
            <v>300</v>
          </cell>
          <cell r="H920">
            <v>2091</v>
          </cell>
          <cell r="I920" t="str">
            <v>D</v>
          </cell>
        </row>
        <row r="921">
          <cell r="A921" t="str">
            <v>57.01.89.03</v>
          </cell>
          <cell r="B921" t="str">
            <v>-</v>
          </cell>
          <cell r="C921" t="str">
            <v>Serv. Lavanderia</v>
          </cell>
          <cell r="D921">
            <v>1697.3</v>
          </cell>
          <cell r="E921" t="str">
            <v>D</v>
          </cell>
          <cell r="F921">
            <v>971.6</v>
          </cell>
          <cell r="G921">
            <v>0</v>
          </cell>
          <cell r="H921">
            <v>2668.9</v>
          </cell>
          <cell r="I921" t="str">
            <v>D</v>
          </cell>
        </row>
        <row r="922">
          <cell r="A922" t="str">
            <v>57.01.89.06</v>
          </cell>
          <cell r="B922" t="str">
            <v>-</v>
          </cell>
          <cell r="C922" t="str">
            <v>Serv. de Traducao</v>
          </cell>
          <cell r="D922">
            <v>281.75</v>
          </cell>
          <cell r="E922" t="str">
            <v>D</v>
          </cell>
          <cell r="F922">
            <v>0</v>
          </cell>
          <cell r="G922">
            <v>0</v>
          </cell>
          <cell r="H922">
            <v>281.75</v>
          </cell>
          <cell r="I922" t="str">
            <v>D</v>
          </cell>
        </row>
        <row r="924">
          <cell r="A924" t="str">
            <v>-----------</v>
          </cell>
          <cell r="B924" t="str">
            <v>--</v>
          </cell>
          <cell r="C924" t="str">
            <v>-------------------------------------------------------------------</v>
          </cell>
          <cell r="D924" t="str">
            <v>-------------------</v>
          </cell>
          <cell r="E924" t="str">
            <v>-</v>
          </cell>
          <cell r="F924" t="str">
            <v>-------------------</v>
          </cell>
          <cell r="G924" t="e">
            <v>#NAME?</v>
          </cell>
          <cell r="H924" t="str">
            <v>07AB - 1.00.01.068</v>
          </cell>
        </row>
        <row r="925">
          <cell r="A925" t="str">
            <v>_x000C_----------</v>
          </cell>
          <cell r="B925" t="str">
            <v>--</v>
          </cell>
          <cell r="C925" t="str">
            <v>-------------------------------------------------------------------</v>
          </cell>
          <cell r="D925" t="str">
            <v>-------------------</v>
          </cell>
          <cell r="E925" t="str">
            <v>-</v>
          </cell>
          <cell r="F925" t="str">
            <v>-------------------</v>
          </cell>
          <cell r="G925" t="str">
            <v>-------------------</v>
          </cell>
          <cell r="H925" t="str">
            <v>------ Página:</v>
          </cell>
          <cell r="I925">
            <v>1</v>
          </cell>
          <cell r="J925">
            <v>2</v>
          </cell>
        </row>
        <row r="926">
          <cell r="A926" t="str">
            <v>Urucum Mine</v>
          </cell>
          <cell r="B926" t="str">
            <v>ra</v>
          </cell>
          <cell r="C926" t="str">
            <v>ção S.A</v>
          </cell>
          <cell r="H926" t="str">
            <v>Balancete</v>
          </cell>
        </row>
        <row r="927">
          <cell r="A927" t="str">
            <v>Período: 01</v>
          </cell>
          <cell r="B927" t="str">
            <v>/0</v>
          </cell>
          <cell r="C927" t="str">
            <v>7/2008 A 31/07/2008 -----------------------------------------------</v>
          </cell>
          <cell r="D927" t="str">
            <v>-------------------</v>
          </cell>
          <cell r="E927" t="str">
            <v>-</v>
          </cell>
          <cell r="F927" t="str">
            <v>-------------------</v>
          </cell>
          <cell r="G927" t="str">
            <v>-------------------</v>
          </cell>
          <cell r="H927" t="str">
            <v>05/08/2008 - 09:3</v>
          </cell>
          <cell r="I927">
            <v>4</v>
          </cell>
        </row>
        <row r="929">
          <cell r="A929" t="str">
            <v>Título</v>
          </cell>
          <cell r="D929" t="str">
            <v>Saldo Inicial</v>
          </cell>
          <cell r="F929" t="str">
            <v>Débito</v>
          </cell>
          <cell r="G929" t="str">
            <v>Crédito</v>
          </cell>
          <cell r="H929" t="str">
            <v>Saldo Final</v>
          </cell>
        </row>
        <row r="930">
          <cell r="A930" t="str">
            <v>-----------</v>
          </cell>
          <cell r="B930" t="str">
            <v>--</v>
          </cell>
          <cell r="C930" t="str">
            <v>-------------------------------------------------------------------</v>
          </cell>
          <cell r="D930" t="str">
            <v>-----------------</v>
          </cell>
          <cell r="F930" t="str">
            <v>------------------</v>
          </cell>
          <cell r="G930" t="str">
            <v>------------------</v>
          </cell>
          <cell r="H930" t="str">
            <v>-----------------</v>
          </cell>
        </row>
        <row r="931">
          <cell r="A931" t="str">
            <v>57.01.89.07</v>
          </cell>
          <cell r="B931" t="str">
            <v>-</v>
          </cell>
          <cell r="C931" t="str">
            <v>Confec.Placas/Quadros/Molduras</v>
          </cell>
          <cell r="D931">
            <v>29745.83</v>
          </cell>
          <cell r="E931" t="str">
            <v>D</v>
          </cell>
          <cell r="F931">
            <v>0</v>
          </cell>
          <cell r="G931">
            <v>0</v>
          </cell>
          <cell r="H931">
            <v>29745.83</v>
          </cell>
          <cell r="I931" t="str">
            <v>D</v>
          </cell>
        </row>
        <row r="932">
          <cell r="A932" t="str">
            <v>57.01.89.10</v>
          </cell>
          <cell r="B932" t="str">
            <v>-</v>
          </cell>
          <cell r="C932" t="str">
            <v>Serv. Administrativos/Apoio</v>
          </cell>
          <cell r="D932">
            <v>1188.5</v>
          </cell>
          <cell r="E932" t="str">
            <v>D</v>
          </cell>
          <cell r="F932">
            <v>1445.31</v>
          </cell>
          <cell r="G932">
            <v>482.3</v>
          </cell>
          <cell r="H932">
            <v>2151.5100000000002</v>
          </cell>
          <cell r="I932" t="str">
            <v>D</v>
          </cell>
        </row>
        <row r="933">
          <cell r="A933" t="str">
            <v>57.01.89.25</v>
          </cell>
          <cell r="B933" t="str">
            <v>-</v>
          </cell>
          <cell r="C933" t="str">
            <v>Serv.Prestados por Coligadas</v>
          </cell>
          <cell r="D933">
            <v>165145.97</v>
          </cell>
          <cell r="E933" t="str">
            <v>D</v>
          </cell>
          <cell r="F933">
            <v>102756</v>
          </cell>
          <cell r="G933">
            <v>43671.3</v>
          </cell>
          <cell r="H933">
            <v>224230.67</v>
          </cell>
          <cell r="I933" t="str">
            <v>D</v>
          </cell>
        </row>
        <row r="934">
          <cell r="A934" t="str">
            <v>57.01.89.28</v>
          </cell>
          <cell r="B934" t="str">
            <v>-</v>
          </cell>
          <cell r="C934" t="str">
            <v>Diversos Informatica</v>
          </cell>
          <cell r="D934">
            <v>2649.71</v>
          </cell>
          <cell r="E934" t="str">
            <v>D</v>
          </cell>
          <cell r="F934">
            <v>0</v>
          </cell>
          <cell r="G934">
            <v>0</v>
          </cell>
          <cell r="H934">
            <v>2649.71</v>
          </cell>
          <cell r="I934" t="str">
            <v>D</v>
          </cell>
        </row>
        <row r="935">
          <cell r="A935" t="str">
            <v>57.01.89.32</v>
          </cell>
          <cell r="B935" t="str">
            <v>-</v>
          </cell>
          <cell r="C935" t="str">
            <v>Analise Quimica</v>
          </cell>
          <cell r="D935">
            <v>6376.4</v>
          </cell>
          <cell r="E935" t="str">
            <v>D</v>
          </cell>
          <cell r="F935">
            <v>3566</v>
          </cell>
          <cell r="G935">
            <v>0</v>
          </cell>
          <cell r="H935">
            <v>9942.4</v>
          </cell>
          <cell r="I935" t="str">
            <v>D</v>
          </cell>
        </row>
        <row r="936">
          <cell r="A936" t="str">
            <v>57.01.89.35</v>
          </cell>
          <cell r="B936" t="str">
            <v>-</v>
          </cell>
          <cell r="C936" t="str">
            <v>Embalagem/Estocagem</v>
          </cell>
          <cell r="D936">
            <v>0</v>
          </cell>
          <cell r="F936">
            <v>28</v>
          </cell>
          <cell r="G936">
            <v>0</v>
          </cell>
          <cell r="H936">
            <v>28</v>
          </cell>
          <cell r="I936" t="str">
            <v>D</v>
          </cell>
        </row>
        <row r="937">
          <cell r="A937" t="str">
            <v>57.01.89.36</v>
          </cell>
          <cell r="B937" t="str">
            <v>-</v>
          </cell>
          <cell r="C937" t="str">
            <v>Servicos Diversos</v>
          </cell>
          <cell r="D937">
            <v>340471.21</v>
          </cell>
          <cell r="E937" t="str">
            <v>D</v>
          </cell>
          <cell r="F937">
            <v>115132.98</v>
          </cell>
          <cell r="G937">
            <v>94443.74</v>
          </cell>
          <cell r="H937">
            <v>361160.45</v>
          </cell>
          <cell r="I937" t="str">
            <v>D</v>
          </cell>
        </row>
        <row r="938">
          <cell r="A938" t="str">
            <v>58.00.00.00</v>
          </cell>
          <cell r="B938" t="str">
            <v>-</v>
          </cell>
          <cell r="C938" t="str">
            <v>Gastos Gerais</v>
          </cell>
          <cell r="D938">
            <v>4046990.95</v>
          </cell>
          <cell r="E938" t="str">
            <v>D</v>
          </cell>
          <cell r="F938">
            <v>803205.51</v>
          </cell>
          <cell r="G938">
            <v>114225.74</v>
          </cell>
          <cell r="H938">
            <v>4735970.72</v>
          </cell>
          <cell r="I938" t="str">
            <v>D</v>
          </cell>
        </row>
        <row r="939">
          <cell r="A939" t="str">
            <v>58.01.00.00</v>
          </cell>
          <cell r="B939" t="str">
            <v>-</v>
          </cell>
          <cell r="C939" t="str">
            <v>Gastos Gerais</v>
          </cell>
          <cell r="D939">
            <v>4046990.95</v>
          </cell>
          <cell r="E939" t="str">
            <v>D</v>
          </cell>
          <cell r="F939">
            <v>803205.51</v>
          </cell>
          <cell r="G939">
            <v>114225.74</v>
          </cell>
          <cell r="H939">
            <v>4735970.72</v>
          </cell>
          <cell r="I939" t="str">
            <v>D</v>
          </cell>
        </row>
        <row r="940">
          <cell r="A940" t="str">
            <v>58.01.01.00</v>
          </cell>
          <cell r="B940" t="str">
            <v>-</v>
          </cell>
          <cell r="C940" t="str">
            <v>Gastos de Viagem</v>
          </cell>
          <cell r="D940">
            <v>3586.7</v>
          </cell>
          <cell r="E940" t="str">
            <v>D</v>
          </cell>
          <cell r="F940">
            <v>541.53</v>
          </cell>
          <cell r="G940">
            <v>0</v>
          </cell>
          <cell r="H940">
            <v>4128.2299999999996</v>
          </cell>
          <cell r="I940" t="str">
            <v>D</v>
          </cell>
        </row>
        <row r="941">
          <cell r="A941" t="str">
            <v>58.01.01.01</v>
          </cell>
          <cell r="B941" t="str">
            <v>-</v>
          </cell>
          <cell r="C941" t="str">
            <v>Diarias de Viagens no Pais</v>
          </cell>
          <cell r="D941">
            <v>3586.7</v>
          </cell>
          <cell r="E941" t="str">
            <v>D</v>
          </cell>
          <cell r="F941">
            <v>541.53</v>
          </cell>
          <cell r="G941">
            <v>0</v>
          </cell>
          <cell r="H941">
            <v>4128.2299999999996</v>
          </cell>
          <cell r="I941" t="str">
            <v>D</v>
          </cell>
        </row>
        <row r="942">
          <cell r="A942" t="str">
            <v>58.01.10.00</v>
          </cell>
          <cell r="B942" t="str">
            <v>-</v>
          </cell>
          <cell r="C942" t="str">
            <v>Despesas de Viagem no Pais</v>
          </cell>
          <cell r="D942">
            <v>280812.2</v>
          </cell>
          <cell r="E942" t="str">
            <v>D</v>
          </cell>
          <cell r="F942">
            <v>51078.54</v>
          </cell>
          <cell r="G942">
            <v>0</v>
          </cell>
          <cell r="H942">
            <v>331890.74</v>
          </cell>
          <cell r="I942" t="str">
            <v>D</v>
          </cell>
        </row>
        <row r="943">
          <cell r="A943" t="str">
            <v>58.01.10.01</v>
          </cell>
          <cell r="B943" t="str">
            <v>-</v>
          </cell>
          <cell r="C943" t="str">
            <v>Despesas de Viagem no Pais</v>
          </cell>
          <cell r="D943">
            <v>280812.2</v>
          </cell>
          <cell r="E943" t="str">
            <v>D</v>
          </cell>
          <cell r="F943">
            <v>51078.54</v>
          </cell>
          <cell r="G943">
            <v>0</v>
          </cell>
          <cell r="H943">
            <v>331890.74</v>
          </cell>
          <cell r="I943" t="str">
            <v>D</v>
          </cell>
        </row>
        <row r="944">
          <cell r="A944" t="str">
            <v>58.01.20.00</v>
          </cell>
          <cell r="B944" t="str">
            <v>-</v>
          </cell>
          <cell r="C944" t="str">
            <v>Desp de Viagem no Pais-Hospedagem</v>
          </cell>
          <cell r="D944">
            <v>99051.75</v>
          </cell>
          <cell r="E944" t="str">
            <v>D</v>
          </cell>
          <cell r="F944">
            <v>26498.04</v>
          </cell>
          <cell r="G944">
            <v>0</v>
          </cell>
          <cell r="H944">
            <v>125549.79</v>
          </cell>
          <cell r="I944" t="str">
            <v>D</v>
          </cell>
        </row>
        <row r="945">
          <cell r="A945" t="str">
            <v>58.01.20.01</v>
          </cell>
          <cell r="B945" t="str">
            <v>-</v>
          </cell>
          <cell r="C945" t="str">
            <v>Desp de Viagem no Pais-Hospedagem</v>
          </cell>
          <cell r="D945">
            <v>99051.75</v>
          </cell>
          <cell r="E945" t="str">
            <v>D</v>
          </cell>
          <cell r="F945">
            <v>26498.04</v>
          </cell>
          <cell r="G945">
            <v>0</v>
          </cell>
          <cell r="H945">
            <v>125549.79</v>
          </cell>
          <cell r="I945" t="str">
            <v>D</v>
          </cell>
        </row>
        <row r="946">
          <cell r="A946" t="str">
            <v>58.01.22.00</v>
          </cell>
          <cell r="B946" t="str">
            <v>-</v>
          </cell>
          <cell r="C946" t="str">
            <v>Despesas com Veiculos</v>
          </cell>
          <cell r="D946">
            <v>2028.67</v>
          </cell>
          <cell r="E946" t="str">
            <v>D</v>
          </cell>
          <cell r="F946">
            <v>0</v>
          </cell>
          <cell r="G946">
            <v>0</v>
          </cell>
          <cell r="H946">
            <v>2028.67</v>
          </cell>
          <cell r="I946" t="str">
            <v>D</v>
          </cell>
        </row>
        <row r="947">
          <cell r="A947" t="str">
            <v>58.01.22.01</v>
          </cell>
          <cell r="B947" t="str">
            <v>-</v>
          </cell>
          <cell r="C947" t="str">
            <v>Despesas com Veiculos</v>
          </cell>
          <cell r="D947">
            <v>2028.67</v>
          </cell>
          <cell r="E947" t="str">
            <v>D</v>
          </cell>
          <cell r="F947">
            <v>0</v>
          </cell>
          <cell r="G947">
            <v>0</v>
          </cell>
          <cell r="H947">
            <v>2028.67</v>
          </cell>
          <cell r="I947" t="str">
            <v>D</v>
          </cell>
        </row>
        <row r="948">
          <cell r="A948" t="str">
            <v>58.01.25.00</v>
          </cell>
          <cell r="B948" t="str">
            <v>-</v>
          </cell>
          <cell r="C948" t="str">
            <v>Divulgacao e Publicidade</v>
          </cell>
          <cell r="D948">
            <v>99705.12</v>
          </cell>
          <cell r="E948" t="str">
            <v>D</v>
          </cell>
          <cell r="F948">
            <v>2510</v>
          </cell>
          <cell r="G948">
            <v>0</v>
          </cell>
          <cell r="H948">
            <v>102215.12</v>
          </cell>
          <cell r="I948" t="str">
            <v>D</v>
          </cell>
        </row>
        <row r="949">
          <cell r="A949" t="str">
            <v>58.01.25.01</v>
          </cell>
          <cell r="B949" t="str">
            <v>-</v>
          </cell>
          <cell r="C949" t="str">
            <v>Filmes/Videos/Fotos</v>
          </cell>
          <cell r="D949">
            <v>10000</v>
          </cell>
          <cell r="E949" t="str">
            <v>D</v>
          </cell>
          <cell r="F949">
            <v>0</v>
          </cell>
          <cell r="G949">
            <v>0</v>
          </cell>
          <cell r="H949">
            <v>10000</v>
          </cell>
          <cell r="I949" t="str">
            <v>D</v>
          </cell>
        </row>
        <row r="950">
          <cell r="A950" t="str">
            <v>58.01.25.02</v>
          </cell>
          <cell r="B950" t="str">
            <v>-</v>
          </cell>
          <cell r="C950" t="str">
            <v>Folhetos/Folders</v>
          </cell>
          <cell r="D950">
            <v>2655.09</v>
          </cell>
          <cell r="E950" t="str">
            <v>D</v>
          </cell>
          <cell r="F950">
            <v>0</v>
          </cell>
          <cell r="G950">
            <v>0</v>
          </cell>
          <cell r="H950">
            <v>2655.09</v>
          </cell>
          <cell r="I950" t="str">
            <v>D</v>
          </cell>
        </row>
        <row r="951">
          <cell r="A951" t="str">
            <v>58.01.25.03</v>
          </cell>
          <cell r="B951" t="str">
            <v>-</v>
          </cell>
          <cell r="C951" t="str">
            <v>Cvrd-Revista</v>
          </cell>
          <cell r="D951">
            <v>0</v>
          </cell>
          <cell r="F951">
            <v>210</v>
          </cell>
          <cell r="G951">
            <v>0</v>
          </cell>
          <cell r="H951">
            <v>210</v>
          </cell>
          <cell r="I951" t="str">
            <v>D</v>
          </cell>
        </row>
        <row r="952">
          <cell r="A952" t="str">
            <v>58.01.25.05</v>
          </cell>
          <cell r="B952" t="str">
            <v>-</v>
          </cell>
          <cell r="C952" t="str">
            <v>Divulgacao</v>
          </cell>
          <cell r="D952">
            <v>30761.78</v>
          </cell>
          <cell r="E952" t="str">
            <v>D</v>
          </cell>
          <cell r="F952">
            <v>0</v>
          </cell>
          <cell r="G952">
            <v>0</v>
          </cell>
          <cell r="H952">
            <v>30761.78</v>
          </cell>
          <cell r="I952" t="str">
            <v>D</v>
          </cell>
        </row>
        <row r="953">
          <cell r="A953" t="str">
            <v>58.01.25.06</v>
          </cell>
          <cell r="B953" t="str">
            <v>-</v>
          </cell>
          <cell r="C953" t="str">
            <v>Publicidade</v>
          </cell>
          <cell r="D953">
            <v>34838.25</v>
          </cell>
          <cell r="E953" t="str">
            <v>D</v>
          </cell>
          <cell r="F953">
            <v>0</v>
          </cell>
          <cell r="G953">
            <v>0</v>
          </cell>
          <cell r="H953">
            <v>34838.25</v>
          </cell>
          <cell r="I953" t="str">
            <v>D</v>
          </cell>
        </row>
        <row r="954">
          <cell r="A954" t="str">
            <v>58.01.25.07</v>
          </cell>
          <cell r="B954" t="str">
            <v>-</v>
          </cell>
          <cell r="C954" t="str">
            <v>Co-Patrocinio</v>
          </cell>
          <cell r="D954">
            <v>21450</v>
          </cell>
          <cell r="E954" t="str">
            <v>D</v>
          </cell>
          <cell r="F954">
            <v>2300</v>
          </cell>
          <cell r="G954">
            <v>0</v>
          </cell>
          <cell r="H954">
            <v>23750</v>
          </cell>
          <cell r="I954" t="str">
            <v>D</v>
          </cell>
        </row>
        <row r="955">
          <cell r="A955" t="str">
            <v>58.01.30.00</v>
          </cell>
          <cell r="B955" t="str">
            <v>-</v>
          </cell>
          <cell r="C955" t="str">
            <v>Recepcao Hosp e Repr Social</v>
          </cell>
          <cell r="D955">
            <v>7533.91</v>
          </cell>
          <cell r="E955" t="str">
            <v>D</v>
          </cell>
          <cell r="F955">
            <v>0</v>
          </cell>
          <cell r="G955">
            <v>0</v>
          </cell>
          <cell r="H955">
            <v>7533.91</v>
          </cell>
          <cell r="I955" t="str">
            <v>D</v>
          </cell>
        </row>
        <row r="956">
          <cell r="A956" t="str">
            <v>58.01.30.02</v>
          </cell>
          <cell r="B956" t="str">
            <v>-</v>
          </cell>
          <cell r="C956" t="str">
            <v>Hospedagem</v>
          </cell>
          <cell r="D956">
            <v>157.35</v>
          </cell>
          <cell r="E956" t="str">
            <v>D</v>
          </cell>
          <cell r="F956">
            <v>0</v>
          </cell>
          <cell r="G956">
            <v>0</v>
          </cell>
          <cell r="H956">
            <v>157.35</v>
          </cell>
          <cell r="I956" t="str">
            <v>D</v>
          </cell>
        </row>
        <row r="957">
          <cell r="A957" t="str">
            <v>58.01.30.03</v>
          </cell>
          <cell r="B957" t="str">
            <v>-</v>
          </cell>
          <cell r="C957" t="str">
            <v>Brindes</v>
          </cell>
          <cell r="D957">
            <v>6726.56</v>
          </cell>
          <cell r="E957" t="str">
            <v>D</v>
          </cell>
          <cell r="F957">
            <v>0</v>
          </cell>
          <cell r="G957">
            <v>0</v>
          </cell>
          <cell r="H957">
            <v>6726.56</v>
          </cell>
          <cell r="I957" t="str">
            <v>D</v>
          </cell>
        </row>
        <row r="958">
          <cell r="A958" t="str">
            <v>58.01.30.04</v>
          </cell>
          <cell r="B958" t="str">
            <v>-</v>
          </cell>
          <cell r="C958" t="str">
            <v>Outros Gast.Recep/Hosp/Repr Social</v>
          </cell>
          <cell r="D958">
            <v>650</v>
          </cell>
          <cell r="E958" t="str">
            <v>D</v>
          </cell>
          <cell r="F958">
            <v>0</v>
          </cell>
          <cell r="G958">
            <v>0</v>
          </cell>
          <cell r="H958">
            <v>650</v>
          </cell>
          <cell r="I958" t="str">
            <v>D</v>
          </cell>
        </row>
        <row r="959">
          <cell r="A959" t="str">
            <v>58.01.45.00</v>
          </cell>
          <cell r="B959" t="str">
            <v>-</v>
          </cell>
          <cell r="C959" t="str">
            <v>Seguros</v>
          </cell>
          <cell r="D959">
            <v>160047.82</v>
          </cell>
          <cell r="E959" t="str">
            <v>D</v>
          </cell>
          <cell r="F959">
            <v>12416.66</v>
          </cell>
          <cell r="G959">
            <v>0</v>
          </cell>
          <cell r="H959">
            <v>172464.48</v>
          </cell>
          <cell r="I959" t="str">
            <v>D</v>
          </cell>
        </row>
        <row r="960">
          <cell r="A960" t="str">
            <v>58.01.45.01</v>
          </cell>
          <cell r="B960" t="str">
            <v>-</v>
          </cell>
          <cell r="C960" t="str">
            <v>Seguros</v>
          </cell>
          <cell r="D960">
            <v>160047.82</v>
          </cell>
          <cell r="E960" t="str">
            <v>D</v>
          </cell>
          <cell r="F960">
            <v>12416.66</v>
          </cell>
          <cell r="G960">
            <v>0</v>
          </cell>
          <cell r="H960">
            <v>172464.48</v>
          </cell>
          <cell r="I960" t="str">
            <v>D</v>
          </cell>
        </row>
        <row r="961">
          <cell r="A961" t="str">
            <v>58.01.50.00</v>
          </cell>
          <cell r="B961" t="str">
            <v>-</v>
          </cell>
          <cell r="C961" t="str">
            <v>Fretes e Carretos</v>
          </cell>
          <cell r="D961">
            <v>77499.8</v>
          </cell>
          <cell r="E961" t="str">
            <v>D</v>
          </cell>
          <cell r="F961">
            <v>6629.97</v>
          </cell>
          <cell r="G961">
            <v>0</v>
          </cell>
          <cell r="H961">
            <v>84129.77</v>
          </cell>
          <cell r="I961" t="str">
            <v>D</v>
          </cell>
        </row>
        <row r="962">
          <cell r="A962" t="str">
            <v>58.01.50.01</v>
          </cell>
          <cell r="B962" t="str">
            <v>-</v>
          </cell>
          <cell r="C962" t="str">
            <v>Fretes e Carretos</v>
          </cell>
          <cell r="D962">
            <v>77499.8</v>
          </cell>
          <cell r="E962" t="str">
            <v>D</v>
          </cell>
          <cell r="F962">
            <v>6629.97</v>
          </cell>
          <cell r="G962">
            <v>0</v>
          </cell>
          <cell r="H962">
            <v>84129.77</v>
          </cell>
          <cell r="I962" t="str">
            <v>D</v>
          </cell>
        </row>
        <row r="963">
          <cell r="A963" t="str">
            <v>58.01.70.00</v>
          </cell>
          <cell r="B963" t="str">
            <v>-</v>
          </cell>
          <cell r="C963" t="str">
            <v>Generos Alimenticios</v>
          </cell>
          <cell r="D963">
            <v>0</v>
          </cell>
          <cell r="F963">
            <v>258.60000000000002</v>
          </cell>
          <cell r="G963">
            <v>0</v>
          </cell>
          <cell r="H963">
            <v>258.60000000000002</v>
          </cell>
          <cell r="I963" t="str">
            <v>D</v>
          </cell>
        </row>
        <row r="964">
          <cell r="A964" t="str">
            <v>58.01.70.01</v>
          </cell>
          <cell r="B964" t="str">
            <v>-</v>
          </cell>
          <cell r="C964" t="str">
            <v>Generos Alimenticios</v>
          </cell>
          <cell r="D964">
            <v>0</v>
          </cell>
          <cell r="F964">
            <v>258.60000000000002</v>
          </cell>
          <cell r="G964">
            <v>0</v>
          </cell>
          <cell r="H964">
            <v>258.60000000000002</v>
          </cell>
          <cell r="I964" t="str">
            <v>D</v>
          </cell>
        </row>
        <row r="965">
          <cell r="A965" t="str">
            <v>58.01.77.00</v>
          </cell>
          <cell r="B965" t="str">
            <v>-</v>
          </cell>
          <cell r="C965" t="str">
            <v>Reproducao, Copias e Reducoes</v>
          </cell>
          <cell r="D965">
            <v>40.9</v>
          </cell>
          <cell r="E965" t="str">
            <v>D</v>
          </cell>
          <cell r="F965">
            <v>0</v>
          </cell>
          <cell r="G965">
            <v>0</v>
          </cell>
          <cell r="H965">
            <v>40.9</v>
          </cell>
          <cell r="I965" t="str">
            <v>D</v>
          </cell>
        </row>
        <row r="966">
          <cell r="A966" t="str">
            <v>58.01.77.01</v>
          </cell>
          <cell r="B966" t="str">
            <v>-</v>
          </cell>
          <cell r="C966" t="str">
            <v>Reproducao, Copias e Reducoes</v>
          </cell>
          <cell r="D966">
            <v>40.9</v>
          </cell>
          <cell r="E966" t="str">
            <v>D</v>
          </cell>
          <cell r="F966">
            <v>0</v>
          </cell>
          <cell r="G966">
            <v>0</v>
          </cell>
          <cell r="H966">
            <v>40.9</v>
          </cell>
          <cell r="I966" t="str">
            <v>D</v>
          </cell>
        </row>
        <row r="967">
          <cell r="A967" t="str">
            <v>58.01.80.00</v>
          </cell>
          <cell r="B967" t="str">
            <v>-</v>
          </cell>
          <cell r="C967" t="str">
            <v>Assinat e Aquisicao Publicacoes</v>
          </cell>
          <cell r="D967">
            <v>5156.58</v>
          </cell>
          <cell r="E967" t="str">
            <v>D</v>
          </cell>
          <cell r="F967">
            <v>0</v>
          </cell>
          <cell r="G967">
            <v>0</v>
          </cell>
          <cell r="H967">
            <v>5156.58</v>
          </cell>
          <cell r="I967" t="str">
            <v>D</v>
          </cell>
        </row>
        <row r="968">
          <cell r="A968" t="str">
            <v>58.01.80.01</v>
          </cell>
          <cell r="B968" t="str">
            <v>-</v>
          </cell>
          <cell r="C968" t="str">
            <v>Assinat e Aquisicao Publicacoes</v>
          </cell>
          <cell r="D968">
            <v>5156.58</v>
          </cell>
          <cell r="E968" t="str">
            <v>D</v>
          </cell>
          <cell r="F968">
            <v>0</v>
          </cell>
          <cell r="G968">
            <v>0</v>
          </cell>
          <cell r="H968">
            <v>5156.58</v>
          </cell>
          <cell r="I968" t="str">
            <v>D</v>
          </cell>
        </row>
        <row r="969">
          <cell r="A969" t="str">
            <v>58.01.81.00</v>
          </cell>
          <cell r="B969" t="str">
            <v>-</v>
          </cell>
          <cell r="C969" t="str">
            <v>Atividades Sociais Internas</v>
          </cell>
          <cell r="D969">
            <v>5237.3</v>
          </cell>
          <cell r="E969" t="str">
            <v>D</v>
          </cell>
          <cell r="F969">
            <v>395.52</v>
          </cell>
          <cell r="G969">
            <v>0</v>
          </cell>
          <cell r="H969">
            <v>5632.82</v>
          </cell>
          <cell r="I969" t="str">
            <v>D</v>
          </cell>
        </row>
        <row r="970">
          <cell r="A970" t="str">
            <v>58.01.81.01</v>
          </cell>
          <cell r="B970" t="str">
            <v>-</v>
          </cell>
          <cell r="C970" t="str">
            <v>Atividades Sociais Internas</v>
          </cell>
          <cell r="D970">
            <v>5237.3</v>
          </cell>
          <cell r="E970" t="str">
            <v>D</v>
          </cell>
          <cell r="F970">
            <v>395.52</v>
          </cell>
          <cell r="G970">
            <v>0</v>
          </cell>
          <cell r="H970">
            <v>5632.82</v>
          </cell>
          <cell r="I970" t="str">
            <v>D</v>
          </cell>
        </row>
        <row r="971">
          <cell r="A971" t="str">
            <v>58.01.83.00</v>
          </cell>
          <cell r="B971" t="str">
            <v>-</v>
          </cell>
          <cell r="C971" t="str">
            <v>Outros Gastos</v>
          </cell>
          <cell r="D971">
            <v>254790.34</v>
          </cell>
          <cell r="E971" t="str">
            <v>D</v>
          </cell>
          <cell r="F971">
            <v>29643.71</v>
          </cell>
          <cell r="G971">
            <v>14172.16</v>
          </cell>
          <cell r="H971">
            <v>270261.89</v>
          </cell>
          <cell r="I971" t="str">
            <v>D</v>
          </cell>
        </row>
        <row r="972">
          <cell r="A972" t="str">
            <v>58.01.83.01</v>
          </cell>
          <cell r="B972" t="str">
            <v>-</v>
          </cell>
          <cell r="C972" t="str">
            <v>Despesas Legais e Juridicas</v>
          </cell>
          <cell r="D972">
            <v>67530.16</v>
          </cell>
          <cell r="E972" t="str">
            <v>D</v>
          </cell>
          <cell r="F972">
            <v>18304.88</v>
          </cell>
          <cell r="G972">
            <v>11350</v>
          </cell>
          <cell r="H972">
            <v>74485.039999999994</v>
          </cell>
          <cell r="I972" t="str">
            <v>D</v>
          </cell>
        </row>
        <row r="973">
          <cell r="A973" t="str">
            <v>58.01.83.02</v>
          </cell>
          <cell r="B973" t="str">
            <v>-</v>
          </cell>
          <cell r="C973" t="str">
            <v>Cafe, Cha, Agua Mineral, Bebidas</v>
          </cell>
          <cell r="D973">
            <v>178792.65</v>
          </cell>
          <cell r="E973" t="str">
            <v>D</v>
          </cell>
          <cell r="F973">
            <v>3737.95</v>
          </cell>
          <cell r="G973">
            <v>2822.16</v>
          </cell>
          <cell r="H973">
            <v>179708.44</v>
          </cell>
          <cell r="I973" t="str">
            <v>D</v>
          </cell>
        </row>
        <row r="974">
          <cell r="A974" t="str">
            <v>58.01.83.04</v>
          </cell>
          <cell r="B974" t="str">
            <v>-</v>
          </cell>
          <cell r="C974" t="str">
            <v>Outros Gastos</v>
          </cell>
          <cell r="D974">
            <v>1261.27</v>
          </cell>
          <cell r="E974" t="str">
            <v>D</v>
          </cell>
          <cell r="F974">
            <v>5331.23</v>
          </cell>
          <cell r="G974">
            <v>0</v>
          </cell>
          <cell r="H974">
            <v>6592.5</v>
          </cell>
          <cell r="I974" t="str">
            <v>D</v>
          </cell>
        </row>
        <row r="975">
          <cell r="A975" t="str">
            <v>58.01.83.05</v>
          </cell>
          <cell r="B975" t="str">
            <v>-</v>
          </cell>
          <cell r="C975" t="str">
            <v>Lanches e Refeicoes</v>
          </cell>
          <cell r="D975">
            <v>7206.26</v>
          </cell>
          <cell r="E975" t="str">
            <v>D</v>
          </cell>
          <cell r="F975">
            <v>2269.65</v>
          </cell>
          <cell r="G975">
            <v>0</v>
          </cell>
          <cell r="H975">
            <v>9475.91</v>
          </cell>
          <cell r="I975" t="str">
            <v>D</v>
          </cell>
        </row>
        <row r="976">
          <cell r="A976" t="str">
            <v>58.01.85.00</v>
          </cell>
          <cell r="B976" t="str">
            <v>-</v>
          </cell>
          <cell r="C976" t="str">
            <v>Depreciacao</v>
          </cell>
          <cell r="D976">
            <v>1885107.09</v>
          </cell>
          <cell r="E976" t="str">
            <v>D</v>
          </cell>
          <cell r="F976">
            <v>347776.97</v>
          </cell>
          <cell r="G976">
            <v>33248.519999999997</v>
          </cell>
          <cell r="H976">
            <v>2199635.54</v>
          </cell>
          <cell r="I976" t="str">
            <v>D</v>
          </cell>
        </row>
        <row r="977">
          <cell r="A977" t="str">
            <v>58.01.85.01</v>
          </cell>
          <cell r="B977" t="str">
            <v>-</v>
          </cell>
          <cell r="C977" t="str">
            <v>Depreciacao</v>
          </cell>
          <cell r="D977">
            <v>1885107.09</v>
          </cell>
          <cell r="E977" t="str">
            <v>D</v>
          </cell>
          <cell r="F977">
            <v>347776.97</v>
          </cell>
          <cell r="G977">
            <v>33248.519999999997</v>
          </cell>
          <cell r="H977">
            <v>2199635.54</v>
          </cell>
          <cell r="I977" t="str">
            <v>D</v>
          </cell>
        </row>
        <row r="978">
          <cell r="A978" t="str">
            <v>58.01.87.00</v>
          </cell>
          <cell r="B978" t="str">
            <v>-</v>
          </cell>
          <cell r="C978" t="str">
            <v>Amortizacoes</v>
          </cell>
          <cell r="D978">
            <v>460372.02</v>
          </cell>
          <cell r="E978" t="str">
            <v>D</v>
          </cell>
          <cell r="F978">
            <v>146786.16</v>
          </cell>
          <cell r="G978">
            <v>66805.06</v>
          </cell>
          <cell r="H978">
            <v>540353.12</v>
          </cell>
          <cell r="I978" t="str">
            <v>D</v>
          </cell>
        </row>
        <row r="979">
          <cell r="A979" t="str">
            <v>58.01.87.01</v>
          </cell>
          <cell r="B979" t="str">
            <v>-</v>
          </cell>
          <cell r="C979" t="str">
            <v>Amortizacoes</v>
          </cell>
          <cell r="D979">
            <v>460372.02</v>
          </cell>
          <cell r="E979" t="str">
            <v>D</v>
          </cell>
          <cell r="F979">
            <v>146786.16</v>
          </cell>
          <cell r="G979">
            <v>66805.06</v>
          </cell>
          <cell r="H979">
            <v>540353.12</v>
          </cell>
          <cell r="I979" t="str">
            <v>D</v>
          </cell>
        </row>
        <row r="980">
          <cell r="A980" t="str">
            <v>58.01.89.00</v>
          </cell>
          <cell r="B980" t="str">
            <v>-</v>
          </cell>
          <cell r="C980" t="str">
            <v>Exaustao</v>
          </cell>
          <cell r="D980">
            <v>706020.75</v>
          </cell>
          <cell r="E980" t="str">
            <v>D</v>
          </cell>
          <cell r="F980">
            <v>178669.81</v>
          </cell>
          <cell r="G980">
            <v>0</v>
          </cell>
          <cell r="H980">
            <v>884690.56</v>
          </cell>
          <cell r="I980" t="str">
            <v>D</v>
          </cell>
        </row>
        <row r="981">
          <cell r="A981" t="str">
            <v>58.01.89.02</v>
          </cell>
          <cell r="B981" t="str">
            <v>-</v>
          </cell>
          <cell r="C981" t="str">
            <v>Exaustao - Mineracao</v>
          </cell>
          <cell r="D981">
            <v>706020.75</v>
          </cell>
          <cell r="E981" t="str">
            <v>D</v>
          </cell>
          <cell r="F981">
            <v>178669.81</v>
          </cell>
          <cell r="G981">
            <v>0</v>
          </cell>
          <cell r="H981">
            <v>884690.56</v>
          </cell>
          <cell r="I981" t="str">
            <v>D</v>
          </cell>
        </row>
        <row r="982">
          <cell r="A982" t="str">
            <v>59.00.00.00</v>
          </cell>
          <cell r="B982" t="str">
            <v>-</v>
          </cell>
          <cell r="C982" t="str">
            <v>Absorcao Custo Ind/Recirculacao</v>
          </cell>
          <cell r="D982">
            <v>43127707.409999996</v>
          </cell>
          <cell r="E982" t="str">
            <v>C</v>
          </cell>
          <cell r="F982">
            <v>7383358.6699999999</v>
          </cell>
          <cell r="G982">
            <v>15027420.57</v>
          </cell>
          <cell r="H982">
            <v>50771769.310000002</v>
          </cell>
          <cell r="I982" t="str">
            <v>C</v>
          </cell>
        </row>
        <row r="983">
          <cell r="A983" t="str">
            <v>59.07.00.00</v>
          </cell>
          <cell r="B983" t="str">
            <v>-</v>
          </cell>
          <cell r="C983" t="str">
            <v>Recirculacao</v>
          </cell>
          <cell r="D983">
            <v>10483645.130000001</v>
          </cell>
          <cell r="E983" t="str">
            <v>C</v>
          </cell>
          <cell r="F983">
            <v>7349375.5599999996</v>
          </cell>
          <cell r="G983">
            <v>8199686.0999999996</v>
          </cell>
          <cell r="H983">
            <v>11333955.67</v>
          </cell>
          <cell r="I983" t="str">
            <v>C</v>
          </cell>
        </row>
        <row r="984">
          <cell r="A984" t="str">
            <v>59.07.03.00</v>
          </cell>
          <cell r="B984" t="str">
            <v>-</v>
          </cell>
          <cell r="C984" t="str">
            <v>Recircul. Gastos Urucum Mina</v>
          </cell>
          <cell r="D984">
            <v>3456296.82</v>
          </cell>
          <cell r="E984" t="str">
            <v>C</v>
          </cell>
          <cell r="F984">
            <v>5429790.7400000002</v>
          </cell>
          <cell r="G984">
            <v>5804583.1600000001</v>
          </cell>
          <cell r="H984">
            <v>3831089.24</v>
          </cell>
          <cell r="I984" t="str">
            <v>C</v>
          </cell>
        </row>
        <row r="985">
          <cell r="A985" t="str">
            <v>59.07.03.01</v>
          </cell>
          <cell r="B985" t="str">
            <v>-</v>
          </cell>
          <cell r="C985" t="str">
            <v>Recircul. Auxiliares</v>
          </cell>
          <cell r="D985">
            <v>7333725.0099999998</v>
          </cell>
          <cell r="E985" t="str">
            <v>D</v>
          </cell>
          <cell r="F985">
            <v>1871687.19</v>
          </cell>
          <cell r="G985">
            <v>71844.72</v>
          </cell>
          <cell r="H985">
            <v>9133567.4800000004</v>
          </cell>
          <cell r="I985" t="str">
            <v>D</v>
          </cell>
        </row>
        <row r="986">
          <cell r="A986" t="str">
            <v>59.07.03.02</v>
          </cell>
          <cell r="B986" t="str">
            <v>-</v>
          </cell>
          <cell r="C986" t="str">
            <v>Recircul. Meio Ambiente</v>
          </cell>
          <cell r="D986">
            <v>579958.68000000005</v>
          </cell>
          <cell r="E986" t="str">
            <v>D</v>
          </cell>
          <cell r="F986">
            <v>40503.910000000003</v>
          </cell>
          <cell r="G986">
            <v>1120.49</v>
          </cell>
          <cell r="H986">
            <v>619342.1</v>
          </cell>
          <cell r="I986" t="str">
            <v>D</v>
          </cell>
        </row>
        <row r="987">
          <cell r="A987" t="str">
            <v>59.07.03.04</v>
          </cell>
          <cell r="B987" t="str">
            <v>-</v>
          </cell>
          <cell r="C987" t="str">
            <v>Recircul. Operacao Usina</v>
          </cell>
          <cell r="D987">
            <v>256115.18</v>
          </cell>
          <cell r="E987" t="str">
            <v>D</v>
          </cell>
          <cell r="F987">
            <v>21473.33</v>
          </cell>
          <cell r="G987">
            <v>0</v>
          </cell>
          <cell r="H987">
            <v>277588.51</v>
          </cell>
          <cell r="I987" t="str">
            <v>D</v>
          </cell>
        </row>
        <row r="988">
          <cell r="A988" t="str">
            <v>59.07.03.06</v>
          </cell>
          <cell r="B988" t="str">
            <v>-</v>
          </cell>
          <cell r="C988" t="str">
            <v>Recircul. Operacao Embarque</v>
          </cell>
          <cell r="D988">
            <v>23629.84</v>
          </cell>
          <cell r="E988" t="str">
            <v>D</v>
          </cell>
          <cell r="F988">
            <v>7084.15</v>
          </cell>
          <cell r="G988">
            <v>0</v>
          </cell>
          <cell r="H988">
            <v>30713.99</v>
          </cell>
          <cell r="I988" t="str">
            <v>D</v>
          </cell>
        </row>
        <row r="989">
          <cell r="A989" t="str">
            <v>59.07.03.07</v>
          </cell>
          <cell r="B989" t="str">
            <v>-</v>
          </cell>
          <cell r="C989" t="str">
            <v>Recircul. Manutencao Mina</v>
          </cell>
          <cell r="D989">
            <v>3052546.19</v>
          </cell>
          <cell r="E989" t="str">
            <v>D</v>
          </cell>
          <cell r="F989">
            <v>710772.52</v>
          </cell>
          <cell r="G989">
            <v>12.25</v>
          </cell>
          <cell r="H989">
            <v>3763306.46</v>
          </cell>
          <cell r="I989" t="str">
            <v>D</v>
          </cell>
        </row>
        <row r="990">
          <cell r="A990" t="str">
            <v>59.07.03.08</v>
          </cell>
          <cell r="B990" t="str">
            <v>-</v>
          </cell>
          <cell r="C990" t="str">
            <v>Recircul. Manutencao Usina</v>
          </cell>
          <cell r="D990">
            <v>1812176.49</v>
          </cell>
          <cell r="E990" t="str">
            <v>D</v>
          </cell>
          <cell r="F990">
            <v>315562.17</v>
          </cell>
          <cell r="G990">
            <v>609.70000000000005</v>
          </cell>
          <cell r="H990">
            <v>2127128.96</v>
          </cell>
          <cell r="I990" t="str">
            <v>D</v>
          </cell>
        </row>
        <row r="991">
          <cell r="A991" t="str">
            <v>59.07.03.09</v>
          </cell>
          <cell r="B991" t="str">
            <v>-</v>
          </cell>
          <cell r="C991" t="str">
            <v>Recir. Manutencao Embarque</v>
          </cell>
          <cell r="D991">
            <v>10816.97</v>
          </cell>
          <cell r="E991" t="str">
            <v>D</v>
          </cell>
          <cell r="F991">
            <v>3721.91</v>
          </cell>
          <cell r="G991">
            <v>0</v>
          </cell>
          <cell r="H991">
            <v>14538.88</v>
          </cell>
          <cell r="I991" t="str">
            <v>D</v>
          </cell>
        </row>
        <row r="992">
          <cell r="A992" t="str">
            <v>59.07.03.10</v>
          </cell>
          <cell r="B992" t="str">
            <v>-</v>
          </cell>
          <cell r="C992" t="str">
            <v>Recircul. Equipamentos</v>
          </cell>
          <cell r="D992">
            <v>5620448.7800000003</v>
          </cell>
          <cell r="E992" t="str">
            <v>D</v>
          </cell>
          <cell r="F992">
            <v>972111.89</v>
          </cell>
          <cell r="G992">
            <v>6205.72</v>
          </cell>
          <cell r="H992">
            <v>6586354.9500000002</v>
          </cell>
          <cell r="I992" t="str">
            <v>D</v>
          </cell>
        </row>
        <row r="993">
          <cell r="A993" t="str">
            <v>59.07.03.11</v>
          </cell>
          <cell r="B993" t="str">
            <v>-</v>
          </cell>
          <cell r="C993" t="str">
            <v>Recircul. Aux.Transitorio</v>
          </cell>
          <cell r="D993">
            <v>4770400.1500000004</v>
          </cell>
          <cell r="E993" t="str">
            <v>D</v>
          </cell>
          <cell r="F993">
            <v>658391.88</v>
          </cell>
          <cell r="G993">
            <v>180119.72</v>
          </cell>
          <cell r="H993">
            <v>5248672.3099999996</v>
          </cell>
          <cell r="I993" t="str">
            <v>D</v>
          </cell>
        </row>
        <row r="994">
          <cell r="A994" t="str">
            <v>59.07.03.40</v>
          </cell>
          <cell r="B994" t="str">
            <v>-</v>
          </cell>
          <cell r="C994" t="str">
            <v>Recirc.Gastos Ordens de Manutenção</v>
          </cell>
          <cell r="D994">
            <v>1628546.49</v>
          </cell>
          <cell r="E994" t="str">
            <v>D</v>
          </cell>
          <cell r="F994">
            <v>589602.02</v>
          </cell>
          <cell r="G994">
            <v>256478.06</v>
          </cell>
          <cell r="H994">
            <v>1961670.45</v>
          </cell>
          <cell r="I994" t="str">
            <v>D</v>
          </cell>
        </row>
        <row r="995">
          <cell r="A995" t="str">
            <v>59.07.03.99</v>
          </cell>
          <cell r="B995" t="str">
            <v>-</v>
          </cell>
          <cell r="C995" t="str">
            <v>Recircul. Credito Urucum Mina</v>
          </cell>
          <cell r="D995">
            <v>28544660.600000001</v>
          </cell>
          <cell r="E995" t="str">
            <v>C</v>
          </cell>
          <cell r="F995">
            <v>238879.77</v>
          </cell>
          <cell r="G995">
            <v>5288192.5</v>
          </cell>
          <cell r="H995">
            <v>33593973.329999998</v>
          </cell>
          <cell r="I995" t="str">
            <v>C</v>
          </cell>
        </row>
        <row r="996">
          <cell r="A996" t="str">
            <v>59.07.04.00</v>
          </cell>
          <cell r="B996" t="str">
            <v>-</v>
          </cell>
          <cell r="C996" t="str">
            <v>Recircul. Gastos Urucum Usina</v>
          </cell>
          <cell r="D996">
            <v>7027348.3099999996</v>
          </cell>
          <cell r="E996" t="str">
            <v>C</v>
          </cell>
          <cell r="F996">
            <v>1919584.82</v>
          </cell>
          <cell r="G996">
            <v>2395102.94</v>
          </cell>
          <cell r="H996">
            <v>7502866.4299999997</v>
          </cell>
          <cell r="I996" t="str">
            <v>C</v>
          </cell>
        </row>
        <row r="997">
          <cell r="A997" t="str">
            <v>59.07.04.01</v>
          </cell>
          <cell r="B997" t="str">
            <v>-</v>
          </cell>
          <cell r="C997" t="str">
            <v>Recircul. Auxiliares</v>
          </cell>
          <cell r="D997">
            <v>2755857.69</v>
          </cell>
          <cell r="E997" t="str">
            <v>D</v>
          </cell>
          <cell r="F997">
            <v>817952.13</v>
          </cell>
          <cell r="G997">
            <v>2252.73</v>
          </cell>
          <cell r="H997">
            <v>3571557.09</v>
          </cell>
          <cell r="I997" t="str">
            <v>D</v>
          </cell>
        </row>
        <row r="998">
          <cell r="A998" t="str">
            <v>59.07.04.02</v>
          </cell>
          <cell r="B998" t="str">
            <v>-</v>
          </cell>
          <cell r="C998" t="str">
            <v>Recircul. Equipamento</v>
          </cell>
          <cell r="D998">
            <v>8423.1299999999992</v>
          </cell>
          <cell r="E998" t="str">
            <v>D</v>
          </cell>
          <cell r="F998">
            <v>646.01</v>
          </cell>
          <cell r="G998">
            <v>0</v>
          </cell>
          <cell r="H998">
            <v>9069.14</v>
          </cell>
          <cell r="I998" t="str">
            <v>D</v>
          </cell>
        </row>
        <row r="999">
          <cell r="A999" t="str">
            <v>59.07.04.04</v>
          </cell>
          <cell r="B999" t="str">
            <v>-</v>
          </cell>
          <cell r="C999" t="str">
            <v>Recircul. Operacao Forno</v>
          </cell>
          <cell r="D999">
            <v>1562402.39</v>
          </cell>
          <cell r="E999" t="str">
            <v>D</v>
          </cell>
          <cell r="F999">
            <v>198583.88</v>
          </cell>
          <cell r="G999">
            <v>3858.15</v>
          </cell>
          <cell r="H999">
            <v>1757128.12</v>
          </cell>
          <cell r="I999" t="str">
            <v>D</v>
          </cell>
        </row>
        <row r="1000">
          <cell r="A1000" t="str">
            <v>59.07.04.05</v>
          </cell>
          <cell r="B1000" t="str">
            <v>-</v>
          </cell>
          <cell r="C1000" t="str">
            <v>Recircul. Despoeiramento</v>
          </cell>
          <cell r="D1000">
            <v>381179.23</v>
          </cell>
          <cell r="E1000" t="str">
            <v>D</v>
          </cell>
          <cell r="F1000">
            <v>32891.24</v>
          </cell>
          <cell r="G1000">
            <v>0</v>
          </cell>
          <cell r="H1000">
            <v>414070.47</v>
          </cell>
          <cell r="I1000" t="str">
            <v>D</v>
          </cell>
        </row>
        <row r="1001">
          <cell r="A1001" t="str">
            <v>59.07.04.06</v>
          </cell>
          <cell r="B1001" t="str">
            <v>-</v>
          </cell>
          <cell r="C1001" t="str">
            <v>Recircul. Manutencao</v>
          </cell>
          <cell r="D1001">
            <v>4804.84</v>
          </cell>
          <cell r="E1001" t="str">
            <v>D</v>
          </cell>
          <cell r="F1001">
            <v>509.27</v>
          </cell>
          <cell r="G1001">
            <v>0</v>
          </cell>
          <cell r="H1001">
            <v>5314.11</v>
          </cell>
          <cell r="I1001" t="str">
            <v>D</v>
          </cell>
        </row>
        <row r="1002">
          <cell r="A1002" t="str">
            <v>59.07.04.07</v>
          </cell>
          <cell r="B1002" t="str">
            <v>-</v>
          </cell>
          <cell r="C1002" t="str">
            <v>Recircul.Manutencao Porto</v>
          </cell>
          <cell r="D1002">
            <v>7.17</v>
          </cell>
          <cell r="E1002" t="str">
            <v>D</v>
          </cell>
          <cell r="F1002">
            <v>2.39</v>
          </cell>
          <cell r="G1002">
            <v>0</v>
          </cell>
          <cell r="H1002">
            <v>9.56</v>
          </cell>
          <cell r="I1002" t="str">
            <v>D</v>
          </cell>
        </row>
        <row r="1003">
          <cell r="A1003" t="str">
            <v>59.07.04.08</v>
          </cell>
          <cell r="B1003" t="str">
            <v>-</v>
          </cell>
          <cell r="C1003" t="str">
            <v>Recircul. Aux. Transitorio</v>
          </cell>
          <cell r="D1003">
            <v>2113569.77</v>
          </cell>
          <cell r="E1003" t="str">
            <v>D</v>
          </cell>
          <cell r="F1003">
            <v>726932.63</v>
          </cell>
          <cell r="G1003">
            <v>6198.62</v>
          </cell>
          <cell r="H1003">
            <v>2834303.78</v>
          </cell>
          <cell r="I1003" t="str">
            <v>D</v>
          </cell>
        </row>
        <row r="1004">
          <cell r="A1004" t="str">
            <v>59.07.04.40</v>
          </cell>
          <cell r="B1004" t="str">
            <v>-</v>
          </cell>
          <cell r="C1004" t="str">
            <v>Recirc.Gastos Ordens de Manutenção</v>
          </cell>
          <cell r="D1004">
            <v>334883.02</v>
          </cell>
          <cell r="E1004" t="str">
            <v>D</v>
          </cell>
          <cell r="F1004">
            <v>123246.22</v>
          </cell>
          <cell r="G1004">
            <v>63533.09</v>
          </cell>
          <cell r="H1004">
            <v>394596.15</v>
          </cell>
          <cell r="I1004" t="str">
            <v>D</v>
          </cell>
        </row>
        <row r="1005">
          <cell r="A1005" t="str">
            <v>59.07.04.99</v>
          </cell>
          <cell r="B1005" t="str">
            <v>-</v>
          </cell>
          <cell r="C1005" t="str">
            <v>Recircul.Credito Urucum Usina</v>
          </cell>
          <cell r="D1005">
            <v>14188475.550000001</v>
          </cell>
          <cell r="E1005" t="str">
            <v>C</v>
          </cell>
          <cell r="F1005">
            <v>18821.05</v>
          </cell>
          <cell r="G1005">
            <v>2319260.35</v>
          </cell>
          <cell r="H1005">
            <v>16488914.85</v>
          </cell>
          <cell r="I1005" t="str">
            <v>C</v>
          </cell>
        </row>
        <row r="1006">
          <cell r="A1006" t="str">
            <v>59.10.00.00</v>
          </cell>
          <cell r="B1006" t="str">
            <v>-</v>
          </cell>
          <cell r="C1006" t="str">
            <v>Absorcao de Custos Industriais</v>
          </cell>
          <cell r="D1006">
            <v>32644062.280000001</v>
          </cell>
          <cell r="E1006" t="str">
            <v>C</v>
          </cell>
          <cell r="F1006">
            <v>33983.11</v>
          </cell>
          <cell r="G1006">
            <v>6827734.4699999997</v>
          </cell>
          <cell r="H1006">
            <v>39437813.640000001</v>
          </cell>
          <cell r="I1006" t="str">
            <v>C</v>
          </cell>
        </row>
        <row r="1008">
          <cell r="A1008" t="str">
            <v>-----------</v>
          </cell>
          <cell r="B1008" t="str">
            <v>--</v>
          </cell>
          <cell r="C1008" t="str">
            <v>-------------------------------------------------------------------</v>
          </cell>
          <cell r="D1008" t="str">
            <v>-------------------</v>
          </cell>
          <cell r="E1008" t="str">
            <v>-</v>
          </cell>
          <cell r="F1008" t="str">
            <v>-------------------</v>
          </cell>
          <cell r="G1008" t="e">
            <v>#NAME?</v>
          </cell>
          <cell r="H1008" t="str">
            <v>07AB - 1.00.01.068</v>
          </cell>
        </row>
        <row r="1009">
          <cell r="A1009" t="str">
            <v>_x000C_----------</v>
          </cell>
          <cell r="B1009" t="str">
            <v>--</v>
          </cell>
          <cell r="C1009" t="str">
            <v>-------------------------------------------------------------------</v>
          </cell>
          <cell r="D1009" t="str">
            <v>-------------------</v>
          </cell>
          <cell r="E1009" t="str">
            <v>-</v>
          </cell>
          <cell r="F1009" t="str">
            <v>-------------------</v>
          </cell>
          <cell r="G1009" t="str">
            <v>-------------------</v>
          </cell>
          <cell r="H1009" t="str">
            <v>------ Página:</v>
          </cell>
          <cell r="I1009">
            <v>1</v>
          </cell>
          <cell r="J1009">
            <v>3</v>
          </cell>
        </row>
        <row r="1010">
          <cell r="A1010" t="str">
            <v>Urucum Mine</v>
          </cell>
          <cell r="B1010" t="str">
            <v>ra</v>
          </cell>
          <cell r="C1010" t="str">
            <v>ção S.A</v>
          </cell>
          <cell r="H1010" t="str">
            <v>Balancete</v>
          </cell>
        </row>
        <row r="1011">
          <cell r="A1011" t="str">
            <v>Período: 01</v>
          </cell>
          <cell r="B1011" t="str">
            <v>/0</v>
          </cell>
          <cell r="C1011" t="str">
            <v>7/2008 A 31/07/2008 -----------------------------------------------</v>
          </cell>
          <cell r="D1011" t="str">
            <v>-------------------</v>
          </cell>
          <cell r="E1011" t="str">
            <v>-</v>
          </cell>
          <cell r="F1011" t="str">
            <v>-------------------</v>
          </cell>
          <cell r="G1011" t="str">
            <v>-------------------</v>
          </cell>
          <cell r="H1011" t="str">
            <v>05/08/2008 - 09:3</v>
          </cell>
          <cell r="I1011">
            <v>4</v>
          </cell>
        </row>
        <row r="1013">
          <cell r="A1013" t="str">
            <v>Título</v>
          </cell>
          <cell r="D1013" t="str">
            <v>Saldo Inicial</v>
          </cell>
          <cell r="F1013" t="str">
            <v>Débito</v>
          </cell>
          <cell r="G1013" t="str">
            <v>Crédito</v>
          </cell>
          <cell r="H1013" t="str">
            <v>Saldo Final</v>
          </cell>
        </row>
        <row r="1014">
          <cell r="A1014" t="str">
            <v>-----------</v>
          </cell>
          <cell r="B1014" t="str">
            <v>--</v>
          </cell>
          <cell r="C1014" t="str">
            <v>-------------------------------------------------------------------</v>
          </cell>
          <cell r="D1014" t="str">
            <v>-----------------</v>
          </cell>
          <cell r="F1014" t="str">
            <v>------------------</v>
          </cell>
          <cell r="G1014" t="str">
            <v>------------------</v>
          </cell>
          <cell r="H1014" t="str">
            <v>-----------------</v>
          </cell>
        </row>
        <row r="1015">
          <cell r="A1015" t="str">
            <v>59.10.01.00</v>
          </cell>
          <cell r="B1015" t="str">
            <v>-</v>
          </cell>
          <cell r="C1015" t="str">
            <v>Transf para Contas Patrimoniais</v>
          </cell>
          <cell r="D1015">
            <v>32644062.280000001</v>
          </cell>
          <cell r="E1015" t="str">
            <v>C</v>
          </cell>
          <cell r="F1015">
            <v>33983.11</v>
          </cell>
          <cell r="G1015">
            <v>6827734.4699999997</v>
          </cell>
          <cell r="H1015">
            <v>39437813.640000001</v>
          </cell>
          <cell r="I1015" t="str">
            <v>C</v>
          </cell>
        </row>
        <row r="1016">
          <cell r="A1016" t="str">
            <v>59.10.01.04</v>
          </cell>
          <cell r="B1016" t="str">
            <v>-</v>
          </cell>
          <cell r="C1016" t="str">
            <v>Absorcao Custos Energia Dem/Aux</v>
          </cell>
          <cell r="D1016">
            <v>1209395.3799999999</v>
          </cell>
          <cell r="E1016" t="str">
            <v>C</v>
          </cell>
          <cell r="F1016">
            <v>0</v>
          </cell>
          <cell r="G1016">
            <v>337712.78</v>
          </cell>
          <cell r="H1016">
            <v>1547108.16</v>
          </cell>
          <cell r="I1016" t="str">
            <v>C</v>
          </cell>
        </row>
        <row r="1017">
          <cell r="A1017" t="str">
            <v>59.10.01.05</v>
          </cell>
          <cell r="B1017" t="str">
            <v>-</v>
          </cell>
          <cell r="C1017" t="str">
            <v>Absorcao Custos Pessoal</v>
          </cell>
          <cell r="D1017">
            <v>4359772.9000000004</v>
          </cell>
          <cell r="E1017" t="str">
            <v>C</v>
          </cell>
          <cell r="F1017">
            <v>0</v>
          </cell>
          <cell r="G1017">
            <v>841566.31</v>
          </cell>
          <cell r="H1017">
            <v>5201339.21</v>
          </cell>
          <cell r="I1017" t="str">
            <v>C</v>
          </cell>
        </row>
        <row r="1018">
          <cell r="A1018" t="str">
            <v>59.10.01.06</v>
          </cell>
          <cell r="B1018" t="str">
            <v>-</v>
          </cell>
          <cell r="C1018" t="str">
            <v>Absorcao Custos Materiais</v>
          </cell>
          <cell r="D1018">
            <v>1561752.91</v>
          </cell>
          <cell r="E1018" t="str">
            <v>C</v>
          </cell>
          <cell r="F1018">
            <v>0</v>
          </cell>
          <cell r="G1018">
            <v>459943.55</v>
          </cell>
          <cell r="H1018">
            <v>2021696.46</v>
          </cell>
          <cell r="I1018" t="str">
            <v>C</v>
          </cell>
        </row>
        <row r="1019">
          <cell r="A1019" t="str">
            <v>59.10.01.07</v>
          </cell>
          <cell r="B1019" t="str">
            <v>-</v>
          </cell>
          <cell r="C1019" t="str">
            <v>Absorcao Custos Servicos + GG</v>
          </cell>
          <cell r="D1019">
            <v>6195402.0300000003</v>
          </cell>
          <cell r="E1019" t="str">
            <v>C</v>
          </cell>
          <cell r="F1019">
            <v>33983.11</v>
          </cell>
          <cell r="G1019">
            <v>920033.28000000003</v>
          </cell>
          <cell r="H1019">
            <v>7081452.2000000002</v>
          </cell>
          <cell r="I1019" t="str">
            <v>C</v>
          </cell>
        </row>
        <row r="1020">
          <cell r="A1020" t="str">
            <v>59.10.01.08</v>
          </cell>
          <cell r="B1020" t="str">
            <v>-</v>
          </cell>
          <cell r="C1020" t="str">
            <v>Absorcao Custos Depreciacao</v>
          </cell>
          <cell r="D1020">
            <v>949646.25</v>
          </cell>
          <cell r="E1020" t="str">
            <v>C</v>
          </cell>
          <cell r="F1020">
            <v>0</v>
          </cell>
          <cell r="G1020">
            <v>172654.09</v>
          </cell>
          <cell r="H1020">
            <v>1122300.3400000001</v>
          </cell>
          <cell r="I1020" t="str">
            <v>C</v>
          </cell>
        </row>
        <row r="1021">
          <cell r="A1021" t="str">
            <v>59.10.01.09</v>
          </cell>
          <cell r="B1021" t="str">
            <v>-</v>
          </cell>
          <cell r="C1021" t="str">
            <v>Absorcao Custos Recirculacao</v>
          </cell>
          <cell r="D1021">
            <v>18368092.809999999</v>
          </cell>
          <cell r="E1021" t="str">
            <v>C</v>
          </cell>
          <cell r="F1021">
            <v>0</v>
          </cell>
          <cell r="G1021">
            <v>4095824.46</v>
          </cell>
          <cell r="H1021">
            <v>22463917.27</v>
          </cell>
          <cell r="I1021" t="str">
            <v>C</v>
          </cell>
        </row>
        <row r="1023">
          <cell r="C1023" t="str">
            <v>Total de Débitos</v>
          </cell>
          <cell r="F1023">
            <v>309750477.74000001</v>
          </cell>
        </row>
        <row r="1024">
          <cell r="C1024" t="str">
            <v>Total de Créditos</v>
          </cell>
          <cell r="G1024">
            <v>309750477.74000001</v>
          </cell>
        </row>
        <row r="1026">
          <cell r="A1026" t="str">
            <v>At</v>
          </cell>
          <cell r="B1026" t="str">
            <v>iv</v>
          </cell>
          <cell r="C1026" t="str">
            <v>o                                            -</v>
          </cell>
          <cell r="D1026">
            <v>219386324.86000001</v>
          </cell>
          <cell r="E1026" t="str">
            <v>D</v>
          </cell>
          <cell r="H1026">
            <v>243921191.81</v>
          </cell>
          <cell r="I1026" t="str">
            <v>D</v>
          </cell>
        </row>
        <row r="1027">
          <cell r="A1027" t="str">
            <v>Pa</v>
          </cell>
          <cell r="B1027" t="str">
            <v>ss</v>
          </cell>
          <cell r="C1027" t="str">
            <v>ivo                                          -</v>
          </cell>
          <cell r="D1027">
            <v>219386324.86000001</v>
          </cell>
          <cell r="E1027" t="str">
            <v>C</v>
          </cell>
          <cell r="H1027">
            <v>222767917.21000001</v>
          </cell>
          <cell r="I1027" t="str">
            <v>C</v>
          </cell>
        </row>
        <row r="1028">
          <cell r="A1028" t="str">
            <v>Re</v>
          </cell>
          <cell r="B1028" t="str">
            <v>su</v>
          </cell>
          <cell r="C1028" t="str">
            <v>ltad                                         -</v>
          </cell>
          <cell r="D1028">
            <v>0</v>
          </cell>
          <cell r="H1028">
            <v>27276595.420000002</v>
          </cell>
          <cell r="I1028" t="str">
            <v>C</v>
          </cell>
        </row>
        <row r="1029">
          <cell r="A1029" t="str">
            <v>De</v>
          </cell>
          <cell r="B1029" t="str">
            <v>sp</v>
          </cell>
          <cell r="C1029" t="str">
            <v>esas                                         -</v>
          </cell>
          <cell r="D1029">
            <v>0</v>
          </cell>
          <cell r="H1029">
            <v>6123320.8200000003</v>
          </cell>
          <cell r="I1029" t="str">
            <v>D</v>
          </cell>
        </row>
        <row r="1030">
          <cell r="A1030" t="str">
            <v>Cu</v>
          </cell>
          <cell r="B1030" t="str">
            <v>st</v>
          </cell>
          <cell r="C1030" t="str">
            <v>o                                            -</v>
          </cell>
          <cell r="D1030">
            <v>0</v>
          </cell>
          <cell r="H1030">
            <v>0</v>
          </cell>
        </row>
        <row r="1032">
          <cell r="A1032" t="str">
            <v>Lucros e Pe</v>
          </cell>
          <cell r="B1032" t="str">
            <v>rd</v>
          </cell>
          <cell r="C1032" t="str">
            <v>as</v>
          </cell>
          <cell r="D1032">
            <v>0</v>
          </cell>
          <cell r="H1032">
            <v>21153274.600000001</v>
          </cell>
          <cell r="I1032" t="str">
            <v>C</v>
          </cell>
        </row>
        <row r="1033">
          <cell r="A1033" t="str">
            <v>Ativo/Passi</v>
          </cell>
          <cell r="B1033" t="str">
            <v>vo</v>
          </cell>
          <cell r="D1033">
            <v>0</v>
          </cell>
          <cell r="H1033">
            <v>21153274.600000001</v>
          </cell>
          <cell r="I1033" t="str">
            <v>D</v>
          </cell>
        </row>
        <row r="1092">
          <cell r="A1092" t="str">
            <v>Última pági</v>
          </cell>
          <cell r="B1092" t="str">
            <v>na</v>
          </cell>
          <cell r="C1092" t="str">
            <v>------------------------------------------------------------------</v>
          </cell>
          <cell r="D1092" t="str">
            <v>-------------------</v>
          </cell>
          <cell r="E1092" t="str">
            <v>-</v>
          </cell>
          <cell r="F1092" t="str">
            <v>-------------------</v>
          </cell>
          <cell r="G1092" t="e">
            <v>#NAME?</v>
          </cell>
          <cell r="H1092" t="str">
            <v>07AB - 1.00.01.068</v>
          </cell>
        </row>
        <row r="1093">
          <cell r="A1093" t="str">
            <v>_x000C_</v>
          </cell>
        </row>
      </sheetData>
      <sheetData sheetId="10">
        <row r="1">
          <cell r="A1" t="str">
            <v>-----------</v>
          </cell>
          <cell r="B1" t="str">
            <v>--</v>
          </cell>
          <cell r="C1" t="str">
            <v>-------------------------------------------------------------------</v>
          </cell>
          <cell r="D1" t="str">
            <v>-------------------</v>
          </cell>
          <cell r="E1" t="str">
            <v>-</v>
          </cell>
          <cell r="F1" t="str">
            <v>-------------------</v>
          </cell>
          <cell r="G1" t="str">
            <v>-------------------</v>
          </cell>
          <cell r="H1" t="str">
            <v>----- Página:</v>
          </cell>
          <cell r="I1">
            <v>1</v>
          </cell>
        </row>
        <row r="2">
          <cell r="A2" t="str">
            <v>Urucum Mine</v>
          </cell>
          <cell r="B2" t="str">
            <v>ra</v>
          </cell>
          <cell r="C2" t="str">
            <v>ção S.A</v>
          </cell>
          <cell r="H2" t="str">
            <v>Balancete</v>
          </cell>
        </row>
        <row r="3">
          <cell r="A3" t="str">
            <v>Período: 01</v>
          </cell>
          <cell r="B3" t="str">
            <v>/0</v>
          </cell>
          <cell r="C3" t="str">
            <v>8/2008 A 31/08/2008 -----------------------------------------------</v>
          </cell>
          <cell r="D3" t="str">
            <v>-------------------</v>
          </cell>
          <cell r="E3" t="str">
            <v>-</v>
          </cell>
          <cell r="F3" t="str">
            <v>-------------------</v>
          </cell>
          <cell r="G3" t="str">
            <v>-------------------</v>
          </cell>
          <cell r="H3" t="str">
            <v>02/09/2008 - 21:3</v>
          </cell>
          <cell r="I3">
            <v>4</v>
          </cell>
        </row>
        <row r="5">
          <cell r="A5" t="str">
            <v>Título</v>
          </cell>
          <cell r="D5" t="str">
            <v>Saldo Inicial</v>
          </cell>
          <cell r="F5" t="str">
            <v>Débito</v>
          </cell>
          <cell r="G5" t="str">
            <v>Crédito</v>
          </cell>
          <cell r="H5" t="str">
            <v>Saldo Final</v>
          </cell>
        </row>
        <row r="6">
          <cell r="A6" t="str">
            <v>-----------</v>
          </cell>
          <cell r="B6" t="str">
            <v>--</v>
          </cell>
          <cell r="C6" t="str">
            <v>-------------------------------------------------------------------</v>
          </cell>
          <cell r="D6" t="str">
            <v>-----------------</v>
          </cell>
          <cell r="F6" t="str">
            <v>------------------</v>
          </cell>
          <cell r="G6" t="str">
            <v>------------------</v>
          </cell>
          <cell r="H6" t="str">
            <v>-----------------</v>
          </cell>
        </row>
        <row r="7">
          <cell r="A7" t="str">
            <v>10.00.00.00</v>
          </cell>
          <cell r="B7" t="str">
            <v>-</v>
          </cell>
          <cell r="C7" t="str">
            <v>Ativo</v>
          </cell>
          <cell r="D7">
            <v>243870440.77000001</v>
          </cell>
          <cell r="E7" t="str">
            <v>D</v>
          </cell>
          <cell r="F7">
            <v>210790971.83000001</v>
          </cell>
          <cell r="G7">
            <v>178412013.63</v>
          </cell>
          <cell r="H7">
            <v>276249398.97000003</v>
          </cell>
          <cell r="I7" t="str">
            <v>D</v>
          </cell>
        </row>
        <row r="8">
          <cell r="A8" t="str">
            <v>11.00.00.00</v>
          </cell>
          <cell r="B8" t="str">
            <v>-</v>
          </cell>
          <cell r="C8" t="str">
            <v>Circulante</v>
          </cell>
          <cell r="D8">
            <v>174754777.58000001</v>
          </cell>
          <cell r="E8" t="str">
            <v>D</v>
          </cell>
          <cell r="F8">
            <v>207635728.46000001</v>
          </cell>
          <cell r="G8">
            <v>174994357.68000001</v>
          </cell>
          <cell r="H8">
            <v>207396148.36000001</v>
          </cell>
          <cell r="I8" t="str">
            <v>D</v>
          </cell>
        </row>
        <row r="9">
          <cell r="A9" t="str">
            <v>11.01.00.00</v>
          </cell>
          <cell r="B9" t="str">
            <v>-</v>
          </cell>
          <cell r="C9" t="str">
            <v>Disponivel</v>
          </cell>
          <cell r="D9">
            <v>17531859.66</v>
          </cell>
          <cell r="E9" t="str">
            <v>D</v>
          </cell>
          <cell r="F9">
            <v>57422619.030000001</v>
          </cell>
          <cell r="G9">
            <v>55488561.380000003</v>
          </cell>
          <cell r="H9">
            <v>19465917.309999999</v>
          </cell>
          <cell r="I9" t="str">
            <v>D</v>
          </cell>
        </row>
        <row r="10">
          <cell r="A10" t="str">
            <v>11.01.01.00</v>
          </cell>
          <cell r="B10" t="str">
            <v>-</v>
          </cell>
          <cell r="C10" t="str">
            <v>Caixa</v>
          </cell>
          <cell r="D10">
            <v>3000</v>
          </cell>
          <cell r="E10" t="str">
            <v>D</v>
          </cell>
          <cell r="F10">
            <v>2018.71</v>
          </cell>
          <cell r="G10">
            <v>2018.71</v>
          </cell>
          <cell r="H10">
            <v>3000</v>
          </cell>
          <cell r="I10" t="str">
            <v>D</v>
          </cell>
        </row>
        <row r="11">
          <cell r="A11" t="str">
            <v>11.01.01.01</v>
          </cell>
          <cell r="B11" t="str">
            <v>-</v>
          </cell>
          <cell r="C11" t="str">
            <v>Caixa  - Fundo Fixo</v>
          </cell>
          <cell r="D11">
            <v>3000</v>
          </cell>
          <cell r="E11" t="str">
            <v>D</v>
          </cell>
          <cell r="F11">
            <v>2018.71</v>
          </cell>
          <cell r="G11">
            <v>2018.71</v>
          </cell>
          <cell r="H11">
            <v>3000</v>
          </cell>
          <cell r="I11" t="str">
            <v>D</v>
          </cell>
        </row>
        <row r="12">
          <cell r="A12" t="str">
            <v>11.01.02.00</v>
          </cell>
          <cell r="B12" t="str">
            <v>-</v>
          </cell>
          <cell r="C12" t="str">
            <v>Bancos Conta Movimentos</v>
          </cell>
          <cell r="D12">
            <v>1540572.77</v>
          </cell>
          <cell r="E12" t="str">
            <v>D</v>
          </cell>
          <cell r="F12">
            <v>50157058.759999998</v>
          </cell>
          <cell r="G12">
            <v>50438194.450000003</v>
          </cell>
          <cell r="H12">
            <v>1259437.08</v>
          </cell>
          <cell r="I12" t="str">
            <v>D</v>
          </cell>
        </row>
        <row r="13">
          <cell r="A13" t="str">
            <v>11.01.02.01</v>
          </cell>
          <cell r="B13" t="str">
            <v>-</v>
          </cell>
          <cell r="C13" t="str">
            <v>Bancos Conta Movimentos</v>
          </cell>
          <cell r="D13">
            <v>1540572.77</v>
          </cell>
          <cell r="E13" t="str">
            <v>D</v>
          </cell>
          <cell r="F13">
            <v>25946835.989999998</v>
          </cell>
          <cell r="G13">
            <v>26227971.68</v>
          </cell>
          <cell r="H13">
            <v>1259437.08</v>
          </cell>
          <cell r="I13" t="str">
            <v>D</v>
          </cell>
        </row>
        <row r="14">
          <cell r="A14" t="str">
            <v>11.01.02.97</v>
          </cell>
          <cell r="B14" t="str">
            <v>-</v>
          </cell>
          <cell r="C14" t="str">
            <v>Transitoria de Cambio (dolar)</v>
          </cell>
          <cell r="D14">
            <v>0</v>
          </cell>
          <cell r="F14">
            <v>6558307.3899999997</v>
          </cell>
          <cell r="G14">
            <v>6558307.3899999997</v>
          </cell>
          <cell r="H14">
            <v>0</v>
          </cell>
        </row>
        <row r="15">
          <cell r="A15" t="str">
            <v>11.01.02.98</v>
          </cell>
          <cell r="B15" t="str">
            <v>-</v>
          </cell>
          <cell r="C15" t="str">
            <v>Transitoria de Caixa e Bancos</v>
          </cell>
          <cell r="D15">
            <v>0</v>
          </cell>
          <cell r="F15">
            <v>17651915.379999999</v>
          </cell>
          <cell r="G15">
            <v>17651915.379999999</v>
          </cell>
          <cell r="H15">
            <v>0</v>
          </cell>
        </row>
        <row r="16">
          <cell r="A16" t="str">
            <v>11.01.03.00</v>
          </cell>
          <cell r="B16" t="str">
            <v>-</v>
          </cell>
          <cell r="C16" t="str">
            <v>Aplicac. Financ.- Liq. Imediata</v>
          </cell>
          <cell r="D16">
            <v>15988286.890000001</v>
          </cell>
          <cell r="E16" t="str">
            <v>D</v>
          </cell>
          <cell r="F16">
            <v>7263541.5599999996</v>
          </cell>
          <cell r="G16">
            <v>5048348.22</v>
          </cell>
          <cell r="H16">
            <v>18203480.23</v>
          </cell>
          <cell r="I16" t="str">
            <v>D</v>
          </cell>
        </row>
        <row r="17">
          <cell r="A17" t="str">
            <v>11.01.03.01</v>
          </cell>
          <cell r="B17" t="str">
            <v>-</v>
          </cell>
          <cell r="C17" t="str">
            <v>Aplicac. Financ. - Liq Imediata</v>
          </cell>
          <cell r="D17">
            <v>12080640.6</v>
          </cell>
          <cell r="E17" t="str">
            <v>D</v>
          </cell>
          <cell r="F17">
            <v>7220726.6799999997</v>
          </cell>
          <cell r="G17">
            <v>3882979.58</v>
          </cell>
          <cell r="H17">
            <v>15418387.699999999</v>
          </cell>
          <cell r="I17" t="str">
            <v>D</v>
          </cell>
        </row>
        <row r="18">
          <cell r="A18" t="str">
            <v>11.01.03.02</v>
          </cell>
          <cell r="B18" t="str">
            <v>-</v>
          </cell>
          <cell r="C18" t="str">
            <v>Assistencia Financeira Cvrd</v>
          </cell>
          <cell r="D18">
            <v>3907646.29</v>
          </cell>
          <cell r="E18" t="str">
            <v>D</v>
          </cell>
          <cell r="F18">
            <v>42814.879999999997</v>
          </cell>
          <cell r="G18">
            <v>1165368.6399999999</v>
          </cell>
          <cell r="H18">
            <v>2785092.53</v>
          </cell>
          <cell r="I18" t="str">
            <v>D</v>
          </cell>
        </row>
        <row r="19">
          <cell r="A19" t="str">
            <v>11.05.00.00</v>
          </cell>
          <cell r="B19" t="str">
            <v>-</v>
          </cell>
          <cell r="C19" t="str">
            <v>Contas a Receber</v>
          </cell>
          <cell r="D19">
            <v>96206292.099999994</v>
          </cell>
          <cell r="E19" t="str">
            <v>D</v>
          </cell>
          <cell r="F19">
            <v>122130424.73</v>
          </cell>
          <cell r="G19">
            <v>86121049.340000004</v>
          </cell>
          <cell r="H19">
            <v>132215667.48999999</v>
          </cell>
          <cell r="I19" t="str">
            <v>D</v>
          </cell>
        </row>
        <row r="20">
          <cell r="A20" t="str">
            <v>11.05.01.00</v>
          </cell>
          <cell r="B20" t="str">
            <v>-</v>
          </cell>
          <cell r="C20" t="str">
            <v>Clientes no Pais</v>
          </cell>
          <cell r="D20">
            <v>5095610.46</v>
          </cell>
          <cell r="E20" t="str">
            <v>D</v>
          </cell>
          <cell r="F20">
            <v>69461287.900000006</v>
          </cell>
          <cell r="G20">
            <v>65708433.5</v>
          </cell>
          <cell r="H20">
            <v>8848464.8599999994</v>
          </cell>
          <cell r="I20" t="str">
            <v>D</v>
          </cell>
        </row>
        <row r="21">
          <cell r="A21" t="str">
            <v>11.05.01.01</v>
          </cell>
          <cell r="B21" t="str">
            <v>-</v>
          </cell>
          <cell r="C21" t="str">
            <v>Clientes no Pais</v>
          </cell>
          <cell r="D21">
            <v>5095610.46</v>
          </cell>
          <cell r="E21" t="str">
            <v>D</v>
          </cell>
          <cell r="F21">
            <v>11160853.68</v>
          </cell>
          <cell r="G21">
            <v>7407999.2800000003</v>
          </cell>
          <cell r="H21">
            <v>8848464.8599999994</v>
          </cell>
          <cell r="I21" t="str">
            <v>D</v>
          </cell>
        </row>
        <row r="22">
          <cell r="A22" t="str">
            <v>11.05.01.95</v>
          </cell>
          <cell r="B22" t="str">
            <v>-</v>
          </cell>
          <cell r="C22" t="str">
            <v>Transit. de Transferencia - ACR</v>
          </cell>
          <cell r="D22">
            <v>0</v>
          </cell>
          <cell r="F22">
            <v>167560.53</v>
          </cell>
          <cell r="G22">
            <v>167560.53</v>
          </cell>
          <cell r="H22">
            <v>0</v>
          </cell>
        </row>
        <row r="23">
          <cell r="A23" t="str">
            <v>11.05.01.96</v>
          </cell>
          <cell r="B23" t="str">
            <v>-</v>
          </cell>
          <cell r="C23" t="str">
            <v>Transit. de Substituicao - ACR</v>
          </cell>
          <cell r="D23">
            <v>0</v>
          </cell>
          <cell r="F23">
            <v>1161153.33</v>
          </cell>
          <cell r="G23">
            <v>1161153.33</v>
          </cell>
          <cell r="H23">
            <v>0</v>
          </cell>
        </row>
        <row r="24">
          <cell r="A24" t="str">
            <v>11.05.01.97</v>
          </cell>
          <cell r="B24" t="str">
            <v>-</v>
          </cell>
          <cell r="C24" t="str">
            <v>Transit. de Faturamento/Cobranca</v>
          </cell>
          <cell r="D24">
            <v>0</v>
          </cell>
          <cell r="F24">
            <v>56923274.340000004</v>
          </cell>
          <cell r="G24">
            <v>56923274.340000004</v>
          </cell>
          <cell r="H24">
            <v>0</v>
          </cell>
        </row>
        <row r="25">
          <cell r="A25" t="str">
            <v>11.05.01.99</v>
          </cell>
          <cell r="B25" t="str">
            <v>-</v>
          </cell>
          <cell r="C25" t="str">
            <v>Transit. de Encontro de Contas</v>
          </cell>
          <cell r="D25">
            <v>0</v>
          </cell>
          <cell r="F25">
            <v>48446.02</v>
          </cell>
          <cell r="G25">
            <v>48446.02</v>
          </cell>
          <cell r="H25">
            <v>0</v>
          </cell>
        </row>
        <row r="26">
          <cell r="A26" t="str">
            <v>11.05.02.00</v>
          </cell>
          <cell r="B26" t="str">
            <v>-</v>
          </cell>
          <cell r="C26" t="str">
            <v>Clientes no Exterior</v>
          </cell>
          <cell r="D26">
            <v>15923799.699999999</v>
          </cell>
          <cell r="E26" t="str">
            <v>D</v>
          </cell>
          <cell r="F26">
            <v>18271099.149999999</v>
          </cell>
          <cell r="G26">
            <v>6578638.1900000004</v>
          </cell>
          <cell r="H26">
            <v>27616260.66</v>
          </cell>
          <cell r="I26" t="str">
            <v>D</v>
          </cell>
        </row>
        <row r="27">
          <cell r="A27" t="str">
            <v>11.05.02.01</v>
          </cell>
          <cell r="B27" t="str">
            <v>-</v>
          </cell>
          <cell r="C27" t="str">
            <v>Clientes no Exterior</v>
          </cell>
          <cell r="D27">
            <v>15923799.699999999</v>
          </cell>
          <cell r="E27" t="str">
            <v>D</v>
          </cell>
          <cell r="F27">
            <v>11707945.300000001</v>
          </cell>
          <cell r="G27">
            <v>15484.34</v>
          </cell>
          <cell r="H27">
            <v>27616260.66</v>
          </cell>
          <cell r="I27" t="str">
            <v>D</v>
          </cell>
        </row>
        <row r="28">
          <cell r="A28" t="str">
            <v>11.05.02.02</v>
          </cell>
          <cell r="B28" t="str">
            <v>-</v>
          </cell>
          <cell r="C28" t="str">
            <v>(-) Adiantam. Cambio Exportacao</v>
          </cell>
          <cell r="D28">
            <v>0</v>
          </cell>
          <cell r="F28">
            <v>6563153.8499999996</v>
          </cell>
          <cell r="G28">
            <v>6563153.8499999996</v>
          </cell>
          <cell r="H28">
            <v>0</v>
          </cell>
        </row>
        <row r="29">
          <cell r="A29" t="str">
            <v>11.05.03.00</v>
          </cell>
          <cell r="B29" t="str">
            <v>-</v>
          </cell>
          <cell r="C29" t="str">
            <v>Clientes Cias do Grupo</v>
          </cell>
          <cell r="D29">
            <v>75186881.939999998</v>
          </cell>
          <cell r="E29" t="str">
            <v>D</v>
          </cell>
          <cell r="F29">
            <v>34398037.68</v>
          </cell>
          <cell r="G29">
            <v>13833977.65</v>
          </cell>
          <cell r="H29">
            <v>95750941.969999999</v>
          </cell>
          <cell r="I29" t="str">
            <v>D</v>
          </cell>
        </row>
        <row r="30">
          <cell r="A30" t="str">
            <v>11.05.03.05</v>
          </cell>
          <cell r="B30" t="str">
            <v>-</v>
          </cell>
          <cell r="C30" t="str">
            <v>Clientes C.Grupo- Sibra</v>
          </cell>
          <cell r="D30">
            <v>4558193.05</v>
          </cell>
          <cell r="E30" t="str">
            <v>D</v>
          </cell>
          <cell r="F30">
            <v>4983917.51</v>
          </cell>
          <cell r="G30">
            <v>2388423.41</v>
          </cell>
          <cell r="H30">
            <v>7153687.1500000004</v>
          </cell>
          <cell r="I30" t="str">
            <v>D</v>
          </cell>
        </row>
        <row r="31">
          <cell r="A31" t="str">
            <v>11.05.03.22</v>
          </cell>
          <cell r="B31" t="str">
            <v>-</v>
          </cell>
          <cell r="C31" t="str">
            <v>Clientes C.Grupo Cvrd-CVRDI</v>
          </cell>
          <cell r="D31">
            <v>70628688.890000001</v>
          </cell>
          <cell r="E31" t="str">
            <v>D</v>
          </cell>
          <cell r="F31">
            <v>29414120.170000002</v>
          </cell>
          <cell r="G31">
            <v>11445554.24</v>
          </cell>
          <cell r="H31">
            <v>88597254.819999993</v>
          </cell>
          <cell r="I31" t="str">
            <v>D</v>
          </cell>
        </row>
        <row r="32">
          <cell r="A32" t="str">
            <v>11.10.00.00</v>
          </cell>
          <cell r="B32" t="str">
            <v>-</v>
          </cell>
          <cell r="C32" t="str">
            <v>Estoques</v>
          </cell>
          <cell r="D32">
            <v>47176668.350000001</v>
          </cell>
          <cell r="E32" t="str">
            <v>D</v>
          </cell>
          <cell r="F32">
            <v>22986889.949999999</v>
          </cell>
          <cell r="G32">
            <v>29202705.539999999</v>
          </cell>
          <cell r="H32">
            <v>40960852.759999998</v>
          </cell>
          <cell r="I32" t="str">
            <v>D</v>
          </cell>
        </row>
        <row r="33">
          <cell r="A33" t="str">
            <v>11.10.01.00</v>
          </cell>
          <cell r="B33" t="str">
            <v>-</v>
          </cell>
          <cell r="C33" t="str">
            <v>Produtos Acabados</v>
          </cell>
          <cell r="D33">
            <v>4670843.2</v>
          </cell>
          <cell r="E33" t="str">
            <v>D</v>
          </cell>
          <cell r="F33">
            <v>12960347.23</v>
          </cell>
          <cell r="G33">
            <v>15373080.380000001</v>
          </cell>
          <cell r="H33">
            <v>2258110.0499999998</v>
          </cell>
          <cell r="I33" t="str">
            <v>D</v>
          </cell>
        </row>
        <row r="34">
          <cell r="A34" t="str">
            <v>11.10.01.01</v>
          </cell>
          <cell r="B34" t="str">
            <v>-</v>
          </cell>
          <cell r="C34" t="str">
            <v>Produtos Acabados - Ligas</v>
          </cell>
          <cell r="D34">
            <v>4802366.2</v>
          </cell>
          <cell r="E34" t="str">
            <v>D</v>
          </cell>
          <cell r="F34">
            <v>0</v>
          </cell>
          <cell r="G34">
            <v>1938714.79</v>
          </cell>
          <cell r="H34">
            <v>2863651.41</v>
          </cell>
          <cell r="I34" t="str">
            <v>D</v>
          </cell>
        </row>
        <row r="35">
          <cell r="A35" t="str">
            <v>11.10.01.02</v>
          </cell>
          <cell r="B35" t="str">
            <v>-</v>
          </cell>
          <cell r="C35" t="str">
            <v>Produtos Acabados - Minérios</v>
          </cell>
          <cell r="D35">
            <v>897918.77</v>
          </cell>
          <cell r="E35" t="str">
            <v>D</v>
          </cell>
          <cell r="F35">
            <v>69101.679999999993</v>
          </cell>
          <cell r="G35">
            <v>0</v>
          </cell>
          <cell r="H35">
            <v>967020.45</v>
          </cell>
          <cell r="I35" t="str">
            <v>D</v>
          </cell>
        </row>
        <row r="36">
          <cell r="A36" t="str">
            <v>11.10.01.90</v>
          </cell>
          <cell r="B36" t="str">
            <v>-</v>
          </cell>
          <cell r="C36" t="str">
            <v>Produto Acabado em Transito - Minerios</v>
          </cell>
          <cell r="D36">
            <v>1214901.47</v>
          </cell>
          <cell r="E36" t="str">
            <v>C</v>
          </cell>
          <cell r="F36">
            <v>1214901.47</v>
          </cell>
          <cell r="G36">
            <v>1572561.81</v>
          </cell>
          <cell r="H36">
            <v>1572561.81</v>
          </cell>
          <cell r="I36" t="str">
            <v>C</v>
          </cell>
        </row>
        <row r="37">
          <cell r="A37" t="str">
            <v>11.10.01.98</v>
          </cell>
          <cell r="B37" t="str">
            <v>-</v>
          </cell>
          <cell r="C37" t="str">
            <v>Ordens de Producao - Ligas</v>
          </cell>
          <cell r="D37">
            <v>185459.7</v>
          </cell>
          <cell r="E37" t="str">
            <v>D</v>
          </cell>
          <cell r="F37">
            <v>3078573.99</v>
          </cell>
          <cell r="G37">
            <v>3264033.69</v>
          </cell>
          <cell r="H37">
            <v>0</v>
          </cell>
        </row>
        <row r="38">
          <cell r="A38" t="str">
            <v>11.10.01.99</v>
          </cell>
          <cell r="B38" t="str">
            <v>-</v>
          </cell>
          <cell r="C38" t="str">
            <v>Ordens de Producao - Minerios</v>
          </cell>
          <cell r="D38">
            <v>0</v>
          </cell>
          <cell r="F38">
            <v>8597770.0899999999</v>
          </cell>
          <cell r="G38">
            <v>8597770.0899999999</v>
          </cell>
          <cell r="H38">
            <v>0</v>
          </cell>
        </row>
        <row r="39">
          <cell r="A39" t="str">
            <v>11.10.05.00</v>
          </cell>
          <cell r="B39" t="str">
            <v>-</v>
          </cell>
          <cell r="C39" t="str">
            <v>Remessa para Industrializacao</v>
          </cell>
          <cell r="D39">
            <v>63917.120000000003</v>
          </cell>
          <cell r="E39" t="str">
            <v>D</v>
          </cell>
          <cell r="F39">
            <v>50895.83</v>
          </cell>
          <cell r="G39">
            <v>0</v>
          </cell>
          <cell r="H39">
            <v>114812.95</v>
          </cell>
          <cell r="I39" t="str">
            <v>D</v>
          </cell>
        </row>
        <row r="40">
          <cell r="A40" t="str">
            <v>11.10.05.01</v>
          </cell>
          <cell r="B40" t="str">
            <v>-</v>
          </cell>
          <cell r="C40" t="str">
            <v>Remessa para Industrializacao</v>
          </cell>
          <cell r="D40">
            <v>63917.120000000003</v>
          </cell>
          <cell r="E40" t="str">
            <v>D</v>
          </cell>
          <cell r="F40">
            <v>50895.83</v>
          </cell>
          <cell r="G40">
            <v>0</v>
          </cell>
          <cell r="H40">
            <v>114812.95</v>
          </cell>
          <cell r="I40" t="str">
            <v>D</v>
          </cell>
        </row>
        <row r="41">
          <cell r="A41" t="str">
            <v>11.10.13.00</v>
          </cell>
          <cell r="B41" t="str">
            <v>-</v>
          </cell>
          <cell r="C41" t="str">
            <v>(-) Prov. p/Perdas Prod. Acabado</v>
          </cell>
          <cell r="D41">
            <v>0</v>
          </cell>
          <cell r="F41">
            <v>0</v>
          </cell>
          <cell r="G41">
            <v>22170.85</v>
          </cell>
          <cell r="H41">
            <v>22170.85</v>
          </cell>
          <cell r="I41" t="str">
            <v>C</v>
          </cell>
        </row>
        <row r="42">
          <cell r="A42" t="str">
            <v>11.10.13.01</v>
          </cell>
          <cell r="B42" t="str">
            <v>-</v>
          </cell>
          <cell r="C42" t="str">
            <v>(-) Prov. p/Perdas Prod.Acabados</v>
          </cell>
          <cell r="D42">
            <v>0</v>
          </cell>
          <cell r="F42">
            <v>0</v>
          </cell>
          <cell r="G42">
            <v>22170.85</v>
          </cell>
          <cell r="H42">
            <v>22170.85</v>
          </cell>
          <cell r="I42" t="str">
            <v>C</v>
          </cell>
        </row>
        <row r="43">
          <cell r="A43" t="str">
            <v>11.10.20.00</v>
          </cell>
          <cell r="B43" t="str">
            <v>-</v>
          </cell>
          <cell r="C43" t="str">
            <v>Produtos Semi-Acabados</v>
          </cell>
          <cell r="D43">
            <v>39939816.369999997</v>
          </cell>
          <cell r="E43" t="str">
            <v>D</v>
          </cell>
          <cell r="F43">
            <v>8020863.4000000004</v>
          </cell>
          <cell r="G43">
            <v>11216656.85</v>
          </cell>
          <cell r="H43">
            <v>36744022.920000002</v>
          </cell>
          <cell r="I43" t="str">
            <v>D</v>
          </cell>
        </row>
        <row r="44">
          <cell r="A44" t="str">
            <v>11.10.20.02</v>
          </cell>
          <cell r="B44" t="str">
            <v>-</v>
          </cell>
          <cell r="C44" t="str">
            <v>Prod.Semi-Acabados - Minerios</v>
          </cell>
          <cell r="D44">
            <v>39933167.850000001</v>
          </cell>
          <cell r="E44" t="str">
            <v>D</v>
          </cell>
          <cell r="F44">
            <v>0</v>
          </cell>
          <cell r="G44">
            <v>3201122.02</v>
          </cell>
          <cell r="H44">
            <v>36732045.829999998</v>
          </cell>
          <cell r="I44" t="str">
            <v>D</v>
          </cell>
        </row>
        <row r="45">
          <cell r="A45" t="str">
            <v>11.10.20.03</v>
          </cell>
          <cell r="B45" t="str">
            <v>-</v>
          </cell>
          <cell r="C45" t="str">
            <v>Sub-Produtos</v>
          </cell>
          <cell r="D45">
            <v>6648.51</v>
          </cell>
          <cell r="E45" t="str">
            <v>D</v>
          </cell>
          <cell r="F45">
            <v>5328.57</v>
          </cell>
          <cell r="G45">
            <v>0</v>
          </cell>
          <cell r="H45">
            <v>11977.08</v>
          </cell>
          <cell r="I45" t="str">
            <v>D</v>
          </cell>
        </row>
        <row r="46">
          <cell r="A46" t="str">
            <v>11.10.20.98</v>
          </cell>
          <cell r="B46" t="str">
            <v>-</v>
          </cell>
          <cell r="C46" t="str">
            <v>O.P Semi Acabados - Ligas</v>
          </cell>
          <cell r="D46">
            <v>0</v>
          </cell>
          <cell r="F46">
            <v>2923427.07</v>
          </cell>
          <cell r="G46">
            <v>2923427.07</v>
          </cell>
          <cell r="H46">
            <v>0</v>
          </cell>
        </row>
        <row r="47">
          <cell r="A47" t="str">
            <v>11.10.20.99</v>
          </cell>
          <cell r="B47" t="str">
            <v>-</v>
          </cell>
          <cell r="C47" t="str">
            <v>O.P Semi-Acabados - Minerios</v>
          </cell>
          <cell r="D47">
            <v>0.01</v>
          </cell>
          <cell r="E47" t="str">
            <v>D</v>
          </cell>
          <cell r="F47">
            <v>5092107.76</v>
          </cell>
          <cell r="G47">
            <v>5092107.76</v>
          </cell>
          <cell r="H47">
            <v>0.01</v>
          </cell>
          <cell r="I47" t="str">
            <v>D</v>
          </cell>
        </row>
        <row r="48">
          <cell r="A48" t="str">
            <v>11.10.25.00</v>
          </cell>
          <cell r="B48" t="str">
            <v>-</v>
          </cell>
          <cell r="C48" t="str">
            <v>(-) Prov. p/Perdas Prod. Semi-Acabados</v>
          </cell>
          <cell r="D48">
            <v>4679857.5199999996</v>
          </cell>
          <cell r="E48" t="str">
            <v>C</v>
          </cell>
          <cell r="F48">
            <v>0</v>
          </cell>
          <cell r="G48">
            <v>889913.7</v>
          </cell>
          <cell r="H48">
            <v>5569771.2199999997</v>
          </cell>
          <cell r="I48" t="str">
            <v>C</v>
          </cell>
        </row>
        <row r="49">
          <cell r="A49" t="str">
            <v>11.10.25.01</v>
          </cell>
          <cell r="B49" t="str">
            <v>-</v>
          </cell>
          <cell r="C49" t="str">
            <v>(-) Prov. p/Perdas Prod. Semi-Acabados</v>
          </cell>
          <cell r="D49">
            <v>4679857.5199999996</v>
          </cell>
          <cell r="E49" t="str">
            <v>C</v>
          </cell>
          <cell r="F49">
            <v>0</v>
          </cell>
          <cell r="G49">
            <v>889913.7</v>
          </cell>
          <cell r="H49">
            <v>5569771.2199999997</v>
          </cell>
          <cell r="I49" t="str">
            <v>C</v>
          </cell>
        </row>
        <row r="50">
          <cell r="A50" t="str">
            <v>11.10.30.00</v>
          </cell>
          <cell r="B50" t="str">
            <v>-</v>
          </cell>
          <cell r="C50" t="str">
            <v>Materia Prima</v>
          </cell>
          <cell r="D50">
            <v>737576.81</v>
          </cell>
          <cell r="E50" t="str">
            <v>D</v>
          </cell>
          <cell r="F50">
            <v>96003.72</v>
          </cell>
          <cell r="G50">
            <v>135812.51999999999</v>
          </cell>
          <cell r="H50">
            <v>697768.01</v>
          </cell>
          <cell r="I50" t="str">
            <v>D</v>
          </cell>
        </row>
        <row r="51">
          <cell r="A51" t="str">
            <v>11.10.30.01</v>
          </cell>
          <cell r="B51" t="str">
            <v>-</v>
          </cell>
          <cell r="C51" t="str">
            <v>M.Prima - Minerios</v>
          </cell>
          <cell r="D51">
            <v>158772.91</v>
          </cell>
          <cell r="E51" t="str">
            <v>D</v>
          </cell>
          <cell r="F51">
            <v>67826.929999999993</v>
          </cell>
          <cell r="G51">
            <v>0</v>
          </cell>
          <cell r="H51">
            <v>226599.84</v>
          </cell>
          <cell r="I51" t="str">
            <v>D</v>
          </cell>
        </row>
        <row r="52">
          <cell r="A52" t="str">
            <v>11.10.30.11</v>
          </cell>
          <cell r="B52" t="str">
            <v>-</v>
          </cell>
          <cell r="C52" t="str">
            <v>M.Prima - Redutores</v>
          </cell>
          <cell r="D52">
            <v>113564.95</v>
          </cell>
          <cell r="E52" t="str">
            <v>D</v>
          </cell>
          <cell r="F52">
            <v>0</v>
          </cell>
          <cell r="G52">
            <v>81037.289999999994</v>
          </cell>
          <cell r="H52">
            <v>32527.66</v>
          </cell>
          <cell r="I52" t="str">
            <v>D</v>
          </cell>
        </row>
        <row r="53">
          <cell r="A53" t="str">
            <v>11.10.30.12</v>
          </cell>
          <cell r="B53" t="str">
            <v>-</v>
          </cell>
          <cell r="C53" t="str">
            <v>M.Prima - Explosivos</v>
          </cell>
          <cell r="D53">
            <v>3969.12</v>
          </cell>
          <cell r="E53" t="str">
            <v>D</v>
          </cell>
          <cell r="F53">
            <v>609.51</v>
          </cell>
          <cell r="G53">
            <v>0</v>
          </cell>
          <cell r="H53">
            <v>4578.63</v>
          </cell>
          <cell r="I53" t="str">
            <v>D</v>
          </cell>
        </row>
        <row r="54">
          <cell r="A54" t="str">
            <v>11.10.30.13</v>
          </cell>
          <cell r="B54" t="str">
            <v>-</v>
          </cell>
          <cell r="C54" t="str">
            <v>M.Prima - Fundentes</v>
          </cell>
          <cell r="D54">
            <v>358448.89</v>
          </cell>
          <cell r="E54" t="str">
            <v>D</v>
          </cell>
          <cell r="F54">
            <v>0</v>
          </cell>
          <cell r="G54">
            <v>54775.23</v>
          </cell>
          <cell r="H54">
            <v>303673.65999999997</v>
          </cell>
          <cell r="I54" t="str">
            <v>D</v>
          </cell>
        </row>
        <row r="55">
          <cell r="A55" t="str">
            <v>11.10.30.14</v>
          </cell>
          <cell r="B55" t="str">
            <v>-</v>
          </cell>
          <cell r="C55" t="str">
            <v>M.Prima - Materiais Auxiliares</v>
          </cell>
          <cell r="D55">
            <v>102820.94</v>
          </cell>
          <cell r="E55" t="str">
            <v>D</v>
          </cell>
          <cell r="F55">
            <v>27567.279999999999</v>
          </cell>
          <cell r="G55">
            <v>0</v>
          </cell>
          <cell r="H55">
            <v>130388.22</v>
          </cell>
          <cell r="I55" t="str">
            <v>D</v>
          </cell>
        </row>
        <row r="56">
          <cell r="A56" t="str">
            <v>11.10.31.00</v>
          </cell>
          <cell r="B56" t="str">
            <v>-</v>
          </cell>
          <cell r="C56" t="str">
            <v>Materia Prima em Transito</v>
          </cell>
          <cell r="D56">
            <v>15786.42</v>
          </cell>
          <cell r="E56" t="str">
            <v>D</v>
          </cell>
          <cell r="F56">
            <v>0</v>
          </cell>
          <cell r="G56">
            <v>17672.009999999998</v>
          </cell>
          <cell r="H56">
            <v>1885.59</v>
          </cell>
          <cell r="I56" t="str">
            <v>C</v>
          </cell>
        </row>
        <row r="57">
          <cell r="A57" t="str">
            <v>11.10.31.01</v>
          </cell>
          <cell r="B57" t="str">
            <v>-</v>
          </cell>
          <cell r="C57" t="str">
            <v>Materia Prima em Transito</v>
          </cell>
          <cell r="D57">
            <v>15786.42</v>
          </cell>
          <cell r="E57" t="str">
            <v>D</v>
          </cell>
          <cell r="F57">
            <v>0</v>
          </cell>
          <cell r="G57">
            <v>17672.009999999998</v>
          </cell>
          <cell r="H57">
            <v>1885.59</v>
          </cell>
          <cell r="I57" t="str">
            <v>C</v>
          </cell>
        </row>
        <row r="58">
          <cell r="A58" t="str">
            <v>11.10.40.00</v>
          </cell>
          <cell r="B58" t="str">
            <v>-</v>
          </cell>
          <cell r="C58" t="str">
            <v>Almoxarifado</v>
          </cell>
          <cell r="D58">
            <v>6397375.2199999997</v>
          </cell>
          <cell r="E58" t="str">
            <v>D</v>
          </cell>
          <cell r="F58">
            <v>344575.13</v>
          </cell>
          <cell r="G58">
            <v>14149.97</v>
          </cell>
          <cell r="H58">
            <v>6727800.3799999999</v>
          </cell>
          <cell r="I58" t="str">
            <v>D</v>
          </cell>
        </row>
        <row r="59">
          <cell r="A59" t="str">
            <v>11.10.40.01</v>
          </cell>
          <cell r="B59" t="str">
            <v>-</v>
          </cell>
          <cell r="C59" t="str">
            <v>Almox. - Insumos</v>
          </cell>
          <cell r="D59">
            <v>48589.120000000003</v>
          </cell>
          <cell r="E59" t="str">
            <v>D</v>
          </cell>
          <cell r="F59">
            <v>8645.9</v>
          </cell>
          <cell r="G59">
            <v>0</v>
          </cell>
          <cell r="H59">
            <v>57235.02</v>
          </cell>
          <cell r="I59" t="str">
            <v>D</v>
          </cell>
        </row>
        <row r="60">
          <cell r="A60" t="str">
            <v>11.10.40.04</v>
          </cell>
          <cell r="B60" t="str">
            <v>-</v>
          </cell>
          <cell r="C60" t="str">
            <v>Almox.Combust. e Lubrificantes</v>
          </cell>
          <cell r="D60">
            <v>131508.60999999999</v>
          </cell>
          <cell r="E60" t="str">
            <v>D</v>
          </cell>
          <cell r="F60">
            <v>1173.57</v>
          </cell>
          <cell r="G60">
            <v>7199.98</v>
          </cell>
          <cell r="H60">
            <v>125482.2</v>
          </cell>
          <cell r="I60" t="str">
            <v>D</v>
          </cell>
        </row>
        <row r="61">
          <cell r="A61" t="str">
            <v>11.10.40.05</v>
          </cell>
          <cell r="B61" t="str">
            <v>-</v>
          </cell>
          <cell r="C61" t="str">
            <v>Almox.Mat. e Equip. Seguranca</v>
          </cell>
          <cell r="D61">
            <v>229567.88</v>
          </cell>
          <cell r="E61" t="str">
            <v>D</v>
          </cell>
          <cell r="F61">
            <v>15224.53</v>
          </cell>
          <cell r="G61">
            <v>0</v>
          </cell>
          <cell r="H61">
            <v>244792.41</v>
          </cell>
          <cell r="I61" t="str">
            <v>D</v>
          </cell>
        </row>
        <row r="62">
          <cell r="A62" t="str">
            <v>11.10.40.06</v>
          </cell>
          <cell r="B62" t="str">
            <v>-</v>
          </cell>
          <cell r="C62" t="str">
            <v>Almox. Materiais de Manutencao</v>
          </cell>
          <cell r="D62">
            <v>3245089.87</v>
          </cell>
          <cell r="E62" t="str">
            <v>D</v>
          </cell>
          <cell r="F62">
            <v>276674.90999999997</v>
          </cell>
          <cell r="G62">
            <v>0</v>
          </cell>
          <cell r="H62">
            <v>3521764.78</v>
          </cell>
          <cell r="I62" t="str">
            <v>D</v>
          </cell>
        </row>
        <row r="63">
          <cell r="A63" t="str">
            <v>11.10.40.07</v>
          </cell>
          <cell r="B63" t="str">
            <v>-</v>
          </cell>
          <cell r="C63" t="str">
            <v>Almox. Materiais de Laboratorio</v>
          </cell>
          <cell r="D63">
            <v>16158.46</v>
          </cell>
          <cell r="E63" t="str">
            <v>D</v>
          </cell>
          <cell r="F63">
            <v>7806.79</v>
          </cell>
          <cell r="G63">
            <v>1302.4000000000001</v>
          </cell>
          <cell r="H63">
            <v>22662.85</v>
          </cell>
          <cell r="I63" t="str">
            <v>D</v>
          </cell>
        </row>
        <row r="64">
          <cell r="A64" t="str">
            <v>11.10.40.08</v>
          </cell>
          <cell r="B64" t="str">
            <v>-</v>
          </cell>
          <cell r="C64" t="str">
            <v>Almox. Embalagens</v>
          </cell>
          <cell r="D64">
            <v>22857.52</v>
          </cell>
          <cell r="E64" t="str">
            <v>D</v>
          </cell>
          <cell r="F64">
            <v>0</v>
          </cell>
          <cell r="G64">
            <v>130.94999999999999</v>
          </cell>
          <cell r="H64">
            <v>22726.57</v>
          </cell>
          <cell r="I64" t="str">
            <v>D</v>
          </cell>
        </row>
        <row r="65">
          <cell r="A65" t="str">
            <v>11.10.40.95</v>
          </cell>
          <cell r="B65" t="str">
            <v>-</v>
          </cell>
          <cell r="C65" t="str">
            <v>Almox.Pcs p/Veic.Transp de Cargas</v>
          </cell>
          <cell r="D65">
            <v>2344641.5499999998</v>
          </cell>
          <cell r="E65" t="str">
            <v>D</v>
          </cell>
          <cell r="F65">
            <v>8300.25</v>
          </cell>
          <cell r="G65">
            <v>0</v>
          </cell>
          <cell r="H65">
            <v>2352941.7999999998</v>
          </cell>
          <cell r="I65" t="str">
            <v>D</v>
          </cell>
        </row>
        <row r="66">
          <cell r="A66" t="str">
            <v>11.10.40.96</v>
          </cell>
          <cell r="B66" t="str">
            <v>-</v>
          </cell>
          <cell r="C66" t="str">
            <v>Almox.Pcs p/Miner. e Benefic</v>
          </cell>
          <cell r="D66">
            <v>626609.78</v>
          </cell>
          <cell r="E66" t="str">
            <v>D</v>
          </cell>
          <cell r="F66">
            <v>21404.97</v>
          </cell>
          <cell r="G66">
            <v>3754</v>
          </cell>
          <cell r="H66">
            <v>644260.75</v>
          </cell>
          <cell r="I66" t="str">
            <v>D</v>
          </cell>
        </row>
        <row r="67">
          <cell r="A67" t="str">
            <v>11.10.40.97</v>
          </cell>
          <cell r="B67" t="str">
            <v>-</v>
          </cell>
          <cell r="C67" t="str">
            <v>Almox. Materiais Administrativos</v>
          </cell>
          <cell r="D67">
            <v>8760.2199999999993</v>
          </cell>
          <cell r="E67" t="str">
            <v>D</v>
          </cell>
          <cell r="F67">
            <v>0</v>
          </cell>
          <cell r="G67">
            <v>1738.36</v>
          </cell>
          <cell r="H67">
            <v>7021.86</v>
          </cell>
          <cell r="I67" t="str">
            <v>D</v>
          </cell>
        </row>
        <row r="68">
          <cell r="A68" t="str">
            <v>11.10.40.98</v>
          </cell>
          <cell r="B68" t="str">
            <v>-</v>
          </cell>
          <cell r="C68" t="str">
            <v>Transitoria Ajuste de Estoque</v>
          </cell>
          <cell r="D68">
            <v>276407.78999999998</v>
          </cell>
          <cell r="E68" t="str">
            <v>C</v>
          </cell>
          <cell r="F68">
            <v>5344.21</v>
          </cell>
          <cell r="G68">
            <v>24.28</v>
          </cell>
          <cell r="H68">
            <v>271087.86</v>
          </cell>
          <cell r="I68" t="str">
            <v>C</v>
          </cell>
        </row>
        <row r="69">
          <cell r="A69" t="str">
            <v>11.10.41.00</v>
          </cell>
          <cell r="B69" t="str">
            <v>-</v>
          </cell>
          <cell r="C69" t="str">
            <v>(-) Prov. p/Perdas Almoxarifado</v>
          </cell>
          <cell r="D69">
            <v>950972.24</v>
          </cell>
          <cell r="E69" t="str">
            <v>C</v>
          </cell>
          <cell r="F69">
            <v>0</v>
          </cell>
          <cell r="G69">
            <v>0</v>
          </cell>
          <cell r="H69">
            <v>950972.24</v>
          </cell>
          <cell r="I69" t="str">
            <v>C</v>
          </cell>
        </row>
        <row r="70">
          <cell r="A70" t="str">
            <v>11.10.41.01</v>
          </cell>
          <cell r="B70" t="str">
            <v>-</v>
          </cell>
          <cell r="C70" t="str">
            <v>(-) Prov. p/Perdas Almoxarifado</v>
          </cell>
          <cell r="D70">
            <v>950972.24</v>
          </cell>
          <cell r="E70" t="str">
            <v>C</v>
          </cell>
          <cell r="F70">
            <v>0</v>
          </cell>
          <cell r="G70">
            <v>0</v>
          </cell>
          <cell r="H70">
            <v>950972.24</v>
          </cell>
          <cell r="I70" t="str">
            <v>C</v>
          </cell>
        </row>
        <row r="71">
          <cell r="A71" t="str">
            <v>11.10.42.00</v>
          </cell>
          <cell r="B71" t="str">
            <v>-</v>
          </cell>
          <cell r="C71" t="str">
            <v>Transferencias</v>
          </cell>
          <cell r="D71">
            <v>972811.67</v>
          </cell>
          <cell r="E71" t="str">
            <v>D</v>
          </cell>
          <cell r="F71">
            <v>1178035.99</v>
          </cell>
          <cell r="G71">
            <v>1197080.6100000001</v>
          </cell>
          <cell r="H71">
            <v>953767.05</v>
          </cell>
          <cell r="I71" t="str">
            <v>D</v>
          </cell>
        </row>
        <row r="72">
          <cell r="A72" t="str">
            <v>11.10.42.97</v>
          </cell>
          <cell r="B72" t="str">
            <v>-</v>
          </cell>
          <cell r="C72" t="str">
            <v>Estoques a Classificar</v>
          </cell>
          <cell r="D72">
            <v>1005587.31</v>
          </cell>
          <cell r="E72" t="str">
            <v>D</v>
          </cell>
          <cell r="F72">
            <v>961749.85</v>
          </cell>
          <cell r="G72">
            <v>1005587.31</v>
          </cell>
          <cell r="H72">
            <v>961749.85</v>
          </cell>
          <cell r="I72" t="str">
            <v>D</v>
          </cell>
        </row>
        <row r="73">
          <cell r="A73" t="str">
            <v>11.10.42.98</v>
          </cell>
          <cell r="B73" t="str">
            <v>-</v>
          </cell>
          <cell r="C73" t="str">
            <v>Transit. Transf. Usinas-Saidas</v>
          </cell>
          <cell r="D73">
            <v>12970.04</v>
          </cell>
          <cell r="E73" t="str">
            <v>D</v>
          </cell>
          <cell r="F73">
            <v>193413.3</v>
          </cell>
          <cell r="G73">
            <v>191493.3</v>
          </cell>
          <cell r="H73">
            <v>14890.04</v>
          </cell>
          <cell r="I73" t="str">
            <v>D</v>
          </cell>
        </row>
        <row r="74">
          <cell r="A74" t="str">
            <v>11.10.42.99</v>
          </cell>
          <cell r="B74" t="str">
            <v>-</v>
          </cell>
          <cell r="C74" t="str">
            <v>Transit. Transf. Entre Depositos</v>
          </cell>
          <cell r="D74">
            <v>45745.68</v>
          </cell>
          <cell r="E74" t="str">
            <v>C</v>
          </cell>
          <cell r="F74">
            <v>22872.84</v>
          </cell>
          <cell r="G74">
            <v>0</v>
          </cell>
          <cell r="H74">
            <v>22872.84</v>
          </cell>
          <cell r="I74" t="str">
            <v>C</v>
          </cell>
        </row>
        <row r="75">
          <cell r="A75" t="str">
            <v>11.10.43.00</v>
          </cell>
          <cell r="B75" t="str">
            <v>-</v>
          </cell>
          <cell r="C75" t="str">
            <v>Transitória de Manutenção Industrial</v>
          </cell>
          <cell r="D75">
            <v>0</v>
          </cell>
          <cell r="F75">
            <v>336168.65</v>
          </cell>
          <cell r="G75">
            <v>336168.65</v>
          </cell>
          <cell r="H75">
            <v>0</v>
          </cell>
        </row>
        <row r="76">
          <cell r="A76" t="str">
            <v>11.10.43.01</v>
          </cell>
          <cell r="B76" t="str">
            <v>-</v>
          </cell>
          <cell r="C76" t="str">
            <v>Ordem de Manutenção - MI</v>
          </cell>
          <cell r="D76">
            <v>0</v>
          </cell>
          <cell r="F76">
            <v>336168.65</v>
          </cell>
          <cell r="G76">
            <v>336168.65</v>
          </cell>
          <cell r="H76">
            <v>0</v>
          </cell>
        </row>
        <row r="77">
          <cell r="A77" t="str">
            <v>11.10.50.00</v>
          </cell>
          <cell r="B77" t="str">
            <v>-</v>
          </cell>
          <cell r="C77" t="str">
            <v>Importacao em Curso</v>
          </cell>
          <cell r="D77">
            <v>9371.2999999999993</v>
          </cell>
          <cell r="E77" t="str">
            <v>D</v>
          </cell>
          <cell r="F77">
            <v>0</v>
          </cell>
          <cell r="G77">
            <v>0</v>
          </cell>
          <cell r="H77">
            <v>9371.2999999999993</v>
          </cell>
          <cell r="I77" t="str">
            <v>D</v>
          </cell>
        </row>
        <row r="78">
          <cell r="A78" t="str">
            <v>11.10.50.01</v>
          </cell>
          <cell r="B78" t="str">
            <v>-</v>
          </cell>
          <cell r="C78" t="str">
            <v>Importacao em Curso</v>
          </cell>
          <cell r="D78">
            <v>9371.2999999999993</v>
          </cell>
          <cell r="E78" t="str">
            <v>D</v>
          </cell>
          <cell r="F78">
            <v>0</v>
          </cell>
          <cell r="G78">
            <v>0</v>
          </cell>
          <cell r="H78">
            <v>9371.2999999999993</v>
          </cell>
          <cell r="I78" t="str">
            <v>D</v>
          </cell>
        </row>
        <row r="79">
          <cell r="A79" t="str">
            <v>11.15.00.00</v>
          </cell>
          <cell r="B79" t="str">
            <v>-</v>
          </cell>
          <cell r="C79" t="str">
            <v>Outras Contas a Receber</v>
          </cell>
          <cell r="D79">
            <v>73686.990000000005</v>
          </cell>
          <cell r="E79" t="str">
            <v>D</v>
          </cell>
          <cell r="F79">
            <v>184763.97</v>
          </cell>
          <cell r="G79">
            <v>213884.81</v>
          </cell>
          <cell r="H79">
            <v>44566.15</v>
          </cell>
          <cell r="I79" t="str">
            <v>D</v>
          </cell>
        </row>
        <row r="80">
          <cell r="A80" t="str">
            <v>11.15.01.00</v>
          </cell>
          <cell r="B80" t="str">
            <v>-</v>
          </cell>
          <cell r="C80" t="str">
            <v>Outras Contas a Receber</v>
          </cell>
          <cell r="D80">
            <v>73686.990000000005</v>
          </cell>
          <cell r="E80" t="str">
            <v>D</v>
          </cell>
          <cell r="F80">
            <v>184763.97</v>
          </cell>
          <cell r="G80">
            <v>213884.81</v>
          </cell>
          <cell r="H80">
            <v>44566.15</v>
          </cell>
          <cell r="I80" t="str">
            <v>D</v>
          </cell>
        </row>
        <row r="81">
          <cell r="A81" t="str">
            <v>11.15.01.02</v>
          </cell>
          <cell r="B81" t="str">
            <v>-</v>
          </cell>
          <cell r="C81" t="str">
            <v>Adiantamento 13 Salario</v>
          </cell>
          <cell r="D81">
            <v>71005.73</v>
          </cell>
          <cell r="E81" t="str">
            <v>D</v>
          </cell>
          <cell r="F81">
            <v>7510.77</v>
          </cell>
          <cell r="G81">
            <v>725.3</v>
          </cell>
          <cell r="H81">
            <v>77791.199999999997</v>
          </cell>
          <cell r="I81" t="str">
            <v>D</v>
          </cell>
        </row>
        <row r="82">
          <cell r="A82" t="str">
            <v>11.15.01.04</v>
          </cell>
          <cell r="B82" t="str">
            <v>-</v>
          </cell>
          <cell r="C82" t="str">
            <v>Adiantam. p/ Desconto em Folha</v>
          </cell>
          <cell r="D82">
            <v>12763.04</v>
          </cell>
          <cell r="E82" t="str">
            <v>D</v>
          </cell>
          <cell r="F82">
            <v>13057.46</v>
          </cell>
          <cell r="G82">
            <v>13350.73</v>
          </cell>
          <cell r="H82">
            <v>12469.77</v>
          </cell>
          <cell r="I82" t="str">
            <v>D</v>
          </cell>
        </row>
        <row r="84">
          <cell r="A84" t="str">
            <v>-----------</v>
          </cell>
          <cell r="B84" t="str">
            <v>--</v>
          </cell>
          <cell r="C84" t="str">
            <v>-------------------------------------------------------------------</v>
          </cell>
          <cell r="D84" t="str">
            <v>-------------------</v>
          </cell>
          <cell r="E84" t="str">
            <v>-</v>
          </cell>
          <cell r="F84" t="str">
            <v>-------------------</v>
          </cell>
          <cell r="G84" t="e">
            <v>#NAME?</v>
          </cell>
          <cell r="H84" t="str">
            <v>07AB - 1.00.01.068</v>
          </cell>
        </row>
        <row r="85">
          <cell r="A85" t="str">
            <v>_x000C_----------</v>
          </cell>
          <cell r="B85" t="str">
            <v>--</v>
          </cell>
          <cell r="C85" t="str">
            <v>-------------------------------------------------------------------</v>
          </cell>
          <cell r="D85" t="str">
            <v>-------------------</v>
          </cell>
          <cell r="E85" t="str">
            <v>-</v>
          </cell>
          <cell r="F85" t="str">
            <v>-------------------</v>
          </cell>
          <cell r="G85" t="str">
            <v>-------------------</v>
          </cell>
          <cell r="H85" t="str">
            <v>------ Página:</v>
          </cell>
          <cell r="J85">
            <v>2</v>
          </cell>
        </row>
        <row r="86">
          <cell r="A86" t="str">
            <v>Urucum Mine</v>
          </cell>
          <cell r="B86" t="str">
            <v>ra</v>
          </cell>
          <cell r="C86" t="str">
            <v>ção S.A</v>
          </cell>
          <cell r="H86" t="str">
            <v>Balancete</v>
          </cell>
        </row>
        <row r="87">
          <cell r="A87" t="str">
            <v>Período: 01</v>
          </cell>
          <cell r="B87" t="str">
            <v>/0</v>
          </cell>
          <cell r="C87" t="str">
            <v>8/2008 A 31/08/2008 -----------------------------------------------</v>
          </cell>
          <cell r="D87" t="str">
            <v>-------------------</v>
          </cell>
          <cell r="E87" t="str">
            <v>-</v>
          </cell>
          <cell r="F87" t="str">
            <v>-------------------</v>
          </cell>
          <cell r="G87" t="str">
            <v>-------------------</v>
          </cell>
          <cell r="H87" t="str">
            <v>02/09/2008 - 21:3</v>
          </cell>
          <cell r="I87">
            <v>4</v>
          </cell>
        </row>
        <row r="89">
          <cell r="A89" t="str">
            <v>Título</v>
          </cell>
          <cell r="D89" t="str">
            <v>Saldo Inicial</v>
          </cell>
          <cell r="F89" t="str">
            <v>Débito</v>
          </cell>
          <cell r="G89" t="str">
            <v>Crédito</v>
          </cell>
          <cell r="H89" t="str">
            <v>Saldo Final</v>
          </cell>
        </row>
        <row r="90">
          <cell r="A90" t="str">
            <v>-----------</v>
          </cell>
          <cell r="B90" t="str">
            <v>--</v>
          </cell>
          <cell r="C90" t="str">
            <v>-------------------------------------------------------------------</v>
          </cell>
          <cell r="D90" t="str">
            <v>-----------------</v>
          </cell>
          <cell r="F90" t="str">
            <v>------------------</v>
          </cell>
          <cell r="G90" t="str">
            <v>------------------</v>
          </cell>
          <cell r="H90" t="str">
            <v>-----------------</v>
          </cell>
        </row>
        <row r="91">
          <cell r="A91" t="str">
            <v>11.15.01.05</v>
          </cell>
          <cell r="B91" t="str">
            <v>-</v>
          </cell>
          <cell r="C91" t="str">
            <v>Adiantamentos de Viagens</v>
          </cell>
          <cell r="D91">
            <v>2300</v>
          </cell>
          <cell r="E91" t="str">
            <v>D</v>
          </cell>
          <cell r="F91">
            <v>2650</v>
          </cell>
          <cell r="G91">
            <v>1800</v>
          </cell>
          <cell r="H91">
            <v>3150</v>
          </cell>
          <cell r="I91" t="str">
            <v>D</v>
          </cell>
        </row>
        <row r="92">
          <cell r="A92" t="str">
            <v>11.15.01.06</v>
          </cell>
          <cell r="B92" t="str">
            <v>-</v>
          </cell>
          <cell r="C92" t="str">
            <v>Adiantamento de Ferias</v>
          </cell>
          <cell r="D92">
            <v>10089.200000000001</v>
          </cell>
          <cell r="E92" t="str">
            <v>C</v>
          </cell>
          <cell r="F92">
            <v>7160.65</v>
          </cell>
          <cell r="G92">
            <v>39694.050000000003</v>
          </cell>
          <cell r="H92">
            <v>42622.6</v>
          </cell>
          <cell r="I92" t="str">
            <v>C</v>
          </cell>
        </row>
        <row r="93">
          <cell r="A93" t="str">
            <v>11.15.01.07</v>
          </cell>
          <cell r="B93" t="str">
            <v>-</v>
          </cell>
          <cell r="C93" t="str">
            <v>Adiantamento Quinzenal</v>
          </cell>
          <cell r="D93">
            <v>1426.11</v>
          </cell>
          <cell r="E93" t="str">
            <v>D</v>
          </cell>
          <cell r="F93">
            <v>154385.09</v>
          </cell>
          <cell r="G93">
            <v>154385.09</v>
          </cell>
          <cell r="H93">
            <v>1426.11</v>
          </cell>
          <cell r="I93" t="str">
            <v>D</v>
          </cell>
        </row>
        <row r="94">
          <cell r="A94" t="str">
            <v>11.15.01.09</v>
          </cell>
          <cell r="B94" t="str">
            <v>-</v>
          </cell>
          <cell r="C94" t="str">
            <v>Empréstimo de Férias</v>
          </cell>
          <cell r="D94">
            <v>4403.8100000000004</v>
          </cell>
          <cell r="E94" t="str">
            <v>C</v>
          </cell>
          <cell r="F94">
            <v>0</v>
          </cell>
          <cell r="G94">
            <v>2845.69</v>
          </cell>
          <cell r="H94">
            <v>7249.5</v>
          </cell>
          <cell r="I94" t="str">
            <v>C</v>
          </cell>
        </row>
        <row r="95">
          <cell r="A95" t="str">
            <v>11.15.01.99</v>
          </cell>
          <cell r="B95" t="str">
            <v>-</v>
          </cell>
          <cell r="C95" t="str">
            <v>Transit. Ajuste Desp. de Viagem</v>
          </cell>
          <cell r="D95">
            <v>685.12</v>
          </cell>
          <cell r="E95" t="str">
            <v>D</v>
          </cell>
          <cell r="F95">
            <v>0</v>
          </cell>
          <cell r="G95">
            <v>1083.95</v>
          </cell>
          <cell r="H95">
            <v>398.83</v>
          </cell>
          <cell r="I95" t="str">
            <v>C</v>
          </cell>
        </row>
        <row r="96">
          <cell r="A96" t="str">
            <v>11.18.00.00</v>
          </cell>
          <cell r="B96" t="str">
            <v>-</v>
          </cell>
          <cell r="C96" t="str">
            <v>Creditos Diversos</v>
          </cell>
          <cell r="D96">
            <v>290230.52</v>
          </cell>
          <cell r="E96" t="str">
            <v>D</v>
          </cell>
          <cell r="F96">
            <v>279060.86</v>
          </cell>
          <cell r="G96">
            <v>488145.67</v>
          </cell>
          <cell r="H96">
            <v>81145.710000000006</v>
          </cell>
          <cell r="I96" t="str">
            <v>D</v>
          </cell>
        </row>
        <row r="97">
          <cell r="A97" t="str">
            <v>11.18.01.00</v>
          </cell>
          <cell r="B97" t="str">
            <v>-</v>
          </cell>
          <cell r="C97" t="str">
            <v>Adiantamentos a Fornecedores</v>
          </cell>
          <cell r="D97">
            <v>255093.36</v>
          </cell>
          <cell r="E97" t="str">
            <v>D</v>
          </cell>
          <cell r="F97">
            <v>249670.64</v>
          </cell>
          <cell r="G97">
            <v>488145.67</v>
          </cell>
          <cell r="H97">
            <v>16618.330000000002</v>
          </cell>
          <cell r="I97" t="str">
            <v>D</v>
          </cell>
        </row>
        <row r="98">
          <cell r="A98" t="str">
            <v>11.18.01.01</v>
          </cell>
          <cell r="B98" t="str">
            <v>-</v>
          </cell>
          <cell r="C98" t="str">
            <v>Adto. Fornec Merc.Interno</v>
          </cell>
          <cell r="D98">
            <v>255093.36</v>
          </cell>
          <cell r="E98" t="str">
            <v>D</v>
          </cell>
          <cell r="F98">
            <v>249670.64</v>
          </cell>
          <cell r="G98">
            <v>488145.67</v>
          </cell>
          <cell r="H98">
            <v>16618.330000000002</v>
          </cell>
          <cell r="I98" t="str">
            <v>D</v>
          </cell>
        </row>
        <row r="99">
          <cell r="A99" t="str">
            <v>11.18.05.00</v>
          </cell>
          <cell r="B99" t="str">
            <v>-</v>
          </cell>
          <cell r="C99" t="str">
            <v>Conta Corrente de Terceiros</v>
          </cell>
          <cell r="D99">
            <v>35137.160000000003</v>
          </cell>
          <cell r="E99" t="str">
            <v>D</v>
          </cell>
          <cell r="F99">
            <v>29390.22</v>
          </cell>
          <cell r="G99">
            <v>0</v>
          </cell>
          <cell r="H99">
            <v>64527.38</v>
          </cell>
          <cell r="I99" t="str">
            <v>D</v>
          </cell>
        </row>
        <row r="100">
          <cell r="A100" t="str">
            <v>11.18.05.03</v>
          </cell>
          <cell r="B100" t="str">
            <v>-</v>
          </cell>
          <cell r="C100" t="str">
            <v>Diversos Creditos</v>
          </cell>
          <cell r="D100">
            <v>35137.160000000003</v>
          </cell>
          <cell r="E100" t="str">
            <v>D</v>
          </cell>
          <cell r="F100">
            <v>29390.22</v>
          </cell>
          <cell r="G100">
            <v>0</v>
          </cell>
          <cell r="H100">
            <v>64527.38</v>
          </cell>
          <cell r="I100" t="str">
            <v>D</v>
          </cell>
        </row>
        <row r="101">
          <cell r="A101" t="str">
            <v>11.21.00.00</v>
          </cell>
          <cell r="B101" t="str">
            <v>-</v>
          </cell>
          <cell r="C101" t="str">
            <v>Impostos e Contrib. Recuperaveis</v>
          </cell>
          <cell r="D101">
            <v>8881356.7400000002</v>
          </cell>
          <cell r="E101" t="str">
            <v>D</v>
          </cell>
          <cell r="F101">
            <v>3178320.28</v>
          </cell>
          <cell r="G101">
            <v>3462676.81</v>
          </cell>
          <cell r="H101">
            <v>8597000.2100000009</v>
          </cell>
          <cell r="I101" t="str">
            <v>D</v>
          </cell>
        </row>
        <row r="102">
          <cell r="A102" t="str">
            <v>11.21.01.00</v>
          </cell>
          <cell r="B102" t="str">
            <v>-</v>
          </cell>
          <cell r="C102" t="str">
            <v>Impostos e Contrib. Recuperaveis</v>
          </cell>
          <cell r="D102">
            <v>8881356.7400000002</v>
          </cell>
          <cell r="E102" t="str">
            <v>D</v>
          </cell>
          <cell r="F102">
            <v>3178320.28</v>
          </cell>
          <cell r="G102">
            <v>3462676.81</v>
          </cell>
          <cell r="H102">
            <v>8597000.2100000009</v>
          </cell>
          <cell r="I102" t="str">
            <v>D</v>
          </cell>
        </row>
        <row r="103">
          <cell r="A103" t="str">
            <v>11.21.01.01</v>
          </cell>
          <cell r="B103" t="str">
            <v>-</v>
          </cell>
          <cell r="C103" t="str">
            <v>Inss a Compensar</v>
          </cell>
          <cell r="D103">
            <v>4772.3100000000004</v>
          </cell>
          <cell r="E103" t="str">
            <v>D</v>
          </cell>
          <cell r="F103">
            <v>0</v>
          </cell>
          <cell r="G103">
            <v>0</v>
          </cell>
          <cell r="H103">
            <v>4772.3100000000004</v>
          </cell>
          <cell r="I103" t="str">
            <v>D</v>
          </cell>
        </row>
        <row r="104">
          <cell r="A104" t="str">
            <v>11.21.01.02</v>
          </cell>
          <cell r="B104" t="str">
            <v>-</v>
          </cell>
          <cell r="C104" t="str">
            <v>Ipi a Recuperar</v>
          </cell>
          <cell r="D104">
            <v>493081.66</v>
          </cell>
          <cell r="E104" t="str">
            <v>D</v>
          </cell>
          <cell r="F104">
            <v>3329.8</v>
          </cell>
          <cell r="G104">
            <v>2068.1799999999998</v>
          </cell>
          <cell r="H104">
            <v>494343.28</v>
          </cell>
          <cell r="I104" t="str">
            <v>D</v>
          </cell>
        </row>
        <row r="105">
          <cell r="A105" t="str">
            <v>11.21.01.03</v>
          </cell>
          <cell r="B105" t="str">
            <v>-</v>
          </cell>
          <cell r="C105" t="str">
            <v>Icms a Recuperar</v>
          </cell>
          <cell r="D105">
            <v>653059.88</v>
          </cell>
          <cell r="E105" t="str">
            <v>D</v>
          </cell>
          <cell r="F105">
            <v>2609866.0299999998</v>
          </cell>
          <cell r="G105">
            <v>2410378.81</v>
          </cell>
          <cell r="H105">
            <v>852547.1</v>
          </cell>
          <cell r="I105" t="str">
            <v>D</v>
          </cell>
        </row>
        <row r="106">
          <cell r="A106" t="str">
            <v>11.21.01.06</v>
          </cell>
          <cell r="B106" t="str">
            <v>-</v>
          </cell>
          <cell r="C106" t="str">
            <v>Cofins a Compensar</v>
          </cell>
          <cell r="D106">
            <v>4275861.84</v>
          </cell>
          <cell r="E106" t="str">
            <v>D</v>
          </cell>
          <cell r="F106">
            <v>461876.99</v>
          </cell>
          <cell r="G106">
            <v>860439.94</v>
          </cell>
          <cell r="H106">
            <v>3877298.89</v>
          </cell>
          <cell r="I106" t="str">
            <v>D</v>
          </cell>
        </row>
        <row r="107">
          <cell r="A107" t="str">
            <v>11.21.01.14</v>
          </cell>
          <cell r="B107" t="str">
            <v>-</v>
          </cell>
          <cell r="C107" t="str">
            <v>Iss a Compensar</v>
          </cell>
          <cell r="D107">
            <v>8268.77</v>
          </cell>
          <cell r="E107" t="str">
            <v>D</v>
          </cell>
          <cell r="F107">
            <v>0</v>
          </cell>
          <cell r="G107">
            <v>0</v>
          </cell>
          <cell r="H107">
            <v>8268.77</v>
          </cell>
          <cell r="I107" t="str">
            <v>D</v>
          </cell>
        </row>
        <row r="108">
          <cell r="A108" t="str">
            <v>11.21.01.15</v>
          </cell>
          <cell r="B108" t="str">
            <v>-</v>
          </cell>
          <cell r="C108" t="str">
            <v>Pis a Compensar</v>
          </cell>
          <cell r="D108">
            <v>936957.06</v>
          </cell>
          <cell r="E108" t="str">
            <v>D</v>
          </cell>
          <cell r="F108">
            <v>100269.38</v>
          </cell>
          <cell r="G108">
            <v>186818.4</v>
          </cell>
          <cell r="H108">
            <v>850408.04</v>
          </cell>
          <cell r="I108" t="str">
            <v>D</v>
          </cell>
        </row>
        <row r="109">
          <cell r="A109" t="str">
            <v>11.21.01.16</v>
          </cell>
          <cell r="B109" t="str">
            <v>-</v>
          </cell>
          <cell r="C109" t="str">
            <v>Irpj a Recuperar</v>
          </cell>
          <cell r="D109">
            <v>6.6</v>
          </cell>
          <cell r="E109" t="str">
            <v>C</v>
          </cell>
          <cell r="F109">
            <v>6.6</v>
          </cell>
          <cell r="G109">
            <v>0</v>
          </cell>
          <cell r="H109">
            <v>0</v>
          </cell>
        </row>
        <row r="110">
          <cell r="A110" t="str">
            <v>11.21.01.21</v>
          </cell>
          <cell r="B110" t="str">
            <v>-</v>
          </cell>
          <cell r="C110" t="str">
            <v>Pis a Recuperar</v>
          </cell>
          <cell r="D110">
            <v>12281.58</v>
          </cell>
          <cell r="E110" t="str">
            <v>D</v>
          </cell>
          <cell r="F110">
            <v>530.04999999999995</v>
          </cell>
          <cell r="G110">
            <v>530.04999999999995</v>
          </cell>
          <cell r="H110">
            <v>12281.58</v>
          </cell>
          <cell r="I110" t="str">
            <v>D</v>
          </cell>
        </row>
        <row r="111">
          <cell r="A111" t="str">
            <v>11.21.01.22</v>
          </cell>
          <cell r="B111" t="str">
            <v>-</v>
          </cell>
          <cell r="C111" t="str">
            <v>Cofins a Recuperar</v>
          </cell>
          <cell r="D111">
            <v>56569.49</v>
          </cell>
          <cell r="E111" t="str">
            <v>D</v>
          </cell>
          <cell r="F111">
            <v>2441.4299999999998</v>
          </cell>
          <cell r="G111">
            <v>2441.4299999999998</v>
          </cell>
          <cell r="H111">
            <v>56569.49</v>
          </cell>
          <cell r="I111" t="str">
            <v>D</v>
          </cell>
        </row>
        <row r="112">
          <cell r="A112" t="str">
            <v>11.21.01.30</v>
          </cell>
          <cell r="B112" t="str">
            <v>-</v>
          </cell>
          <cell r="C112" t="str">
            <v>Icms a Recuperar s/Imobilizado - CP</v>
          </cell>
          <cell r="D112">
            <v>795190.51</v>
          </cell>
          <cell r="E112" t="str">
            <v>D</v>
          </cell>
          <cell r="F112">
            <v>0</v>
          </cell>
          <cell r="G112">
            <v>0</v>
          </cell>
          <cell r="H112">
            <v>795190.51</v>
          </cell>
          <cell r="I112" t="str">
            <v>D</v>
          </cell>
        </row>
        <row r="113">
          <cell r="A113" t="str">
            <v>11.21.01.40</v>
          </cell>
          <cell r="B113" t="str">
            <v>-</v>
          </cell>
          <cell r="C113" t="str">
            <v>Imp.Renda Diferido a Recuperar</v>
          </cell>
          <cell r="D113">
            <v>1209794.29</v>
          </cell>
          <cell r="E113" t="str">
            <v>D</v>
          </cell>
          <cell r="F113">
            <v>0</v>
          </cell>
          <cell r="G113">
            <v>0</v>
          </cell>
          <cell r="H113">
            <v>1209794.29</v>
          </cell>
          <cell r="I113" t="str">
            <v>D</v>
          </cell>
        </row>
        <row r="114">
          <cell r="A114" t="str">
            <v>11.21.01.41</v>
          </cell>
          <cell r="B114" t="str">
            <v>-</v>
          </cell>
          <cell r="C114" t="str">
            <v>Contrib.Social Diferida a Recuperar</v>
          </cell>
          <cell r="D114">
            <v>435525.95</v>
          </cell>
          <cell r="E114" t="str">
            <v>D</v>
          </cell>
          <cell r="F114">
            <v>0</v>
          </cell>
          <cell r="G114">
            <v>0</v>
          </cell>
          <cell r="H114">
            <v>435525.95</v>
          </cell>
          <cell r="I114" t="str">
            <v>D</v>
          </cell>
        </row>
        <row r="115">
          <cell r="A115" t="str">
            <v>11.23.00.00</v>
          </cell>
          <cell r="B115" t="str">
            <v>-</v>
          </cell>
          <cell r="C115" t="str">
            <v>Antecipacoes Tributarias</v>
          </cell>
          <cell r="D115">
            <v>4594683.22</v>
          </cell>
          <cell r="E115" t="str">
            <v>D</v>
          </cell>
          <cell r="F115">
            <v>1453649.64</v>
          </cell>
          <cell r="G115">
            <v>17334.13</v>
          </cell>
          <cell r="H115">
            <v>6030998.7300000004</v>
          </cell>
          <cell r="I115" t="str">
            <v>D</v>
          </cell>
        </row>
        <row r="116">
          <cell r="A116" t="str">
            <v>11.23.01.00</v>
          </cell>
          <cell r="B116" t="str">
            <v>-</v>
          </cell>
          <cell r="C116" t="str">
            <v>Antecipacoes Tributarias</v>
          </cell>
          <cell r="D116">
            <v>4594683.22</v>
          </cell>
          <cell r="E116" t="str">
            <v>D</v>
          </cell>
          <cell r="F116">
            <v>1453649.64</v>
          </cell>
          <cell r="G116">
            <v>17334.13</v>
          </cell>
          <cell r="H116">
            <v>6030998.7300000004</v>
          </cell>
          <cell r="I116" t="str">
            <v>D</v>
          </cell>
        </row>
        <row r="117">
          <cell r="A117" t="str">
            <v>11.23.01.01</v>
          </cell>
          <cell r="B117" t="str">
            <v>-</v>
          </cell>
          <cell r="C117" t="str">
            <v>Antecipacoes de Imposto de Renda</v>
          </cell>
          <cell r="D117">
            <v>2821902.47</v>
          </cell>
          <cell r="E117" t="str">
            <v>D</v>
          </cell>
          <cell r="F117">
            <v>919559.17</v>
          </cell>
          <cell r="G117">
            <v>0</v>
          </cell>
          <cell r="H117">
            <v>3741461.64</v>
          </cell>
          <cell r="I117" t="str">
            <v>D</v>
          </cell>
        </row>
        <row r="118">
          <cell r="A118" t="str">
            <v>11.23.01.02</v>
          </cell>
          <cell r="B118" t="str">
            <v>-</v>
          </cell>
          <cell r="C118" t="str">
            <v>Antecipacoes de Contrib. Social</v>
          </cell>
          <cell r="D118">
            <v>1399467.84</v>
          </cell>
          <cell r="E118" t="str">
            <v>D</v>
          </cell>
          <cell r="F118">
            <v>483375.98</v>
          </cell>
          <cell r="G118">
            <v>0</v>
          </cell>
          <cell r="H118">
            <v>1882843.82</v>
          </cell>
          <cell r="I118" t="str">
            <v>D</v>
          </cell>
        </row>
        <row r="119">
          <cell r="A119" t="str">
            <v>11.23.01.03</v>
          </cell>
          <cell r="B119" t="str">
            <v>-</v>
          </cell>
          <cell r="C119" t="str">
            <v>Irrf s/Aplicacoes Financeiras</v>
          </cell>
          <cell r="D119">
            <v>67526.490000000005</v>
          </cell>
          <cell r="E119" t="str">
            <v>D</v>
          </cell>
          <cell r="F119">
            <v>45748.58</v>
          </cell>
          <cell r="G119">
            <v>17334.13</v>
          </cell>
          <cell r="H119">
            <v>95940.94</v>
          </cell>
          <cell r="I119" t="str">
            <v>D</v>
          </cell>
        </row>
        <row r="120">
          <cell r="A120" t="str">
            <v>11.23.01.04</v>
          </cell>
          <cell r="B120" t="str">
            <v>-</v>
          </cell>
          <cell r="C120" t="str">
            <v>Irrf s/Aplicac Financeiras-Assfin</v>
          </cell>
          <cell r="D120">
            <v>29039.05</v>
          </cell>
          <cell r="E120" t="str">
            <v>D</v>
          </cell>
          <cell r="F120">
            <v>0</v>
          </cell>
          <cell r="G120">
            <v>0</v>
          </cell>
          <cell r="H120">
            <v>29039.05</v>
          </cell>
          <cell r="I120" t="str">
            <v>D</v>
          </cell>
        </row>
        <row r="121">
          <cell r="A121" t="str">
            <v>11.23.01.05</v>
          </cell>
          <cell r="B121" t="str">
            <v>-</v>
          </cell>
          <cell r="C121" t="str">
            <v>Irrf s/Rendimentos do Mutuo</v>
          </cell>
          <cell r="D121">
            <v>276747.37</v>
          </cell>
          <cell r="E121" t="str">
            <v>D</v>
          </cell>
          <cell r="F121">
            <v>4965.91</v>
          </cell>
          <cell r="G121">
            <v>0</v>
          </cell>
          <cell r="H121">
            <v>281713.28000000003</v>
          </cell>
          <cell r="I121" t="str">
            <v>D</v>
          </cell>
        </row>
        <row r="122">
          <cell r="A122" t="str">
            <v>12.00.00.00</v>
          </cell>
          <cell r="B122" t="str">
            <v>-</v>
          </cell>
          <cell r="C122" t="str">
            <v>Realizavel a Longo Prazo</v>
          </cell>
          <cell r="D122">
            <v>13097197.109999999</v>
          </cell>
          <cell r="E122" t="str">
            <v>D</v>
          </cell>
          <cell r="F122">
            <v>2505642.0299999998</v>
          </cell>
          <cell r="G122">
            <v>2512968.5499999998</v>
          </cell>
          <cell r="H122">
            <v>13089870.59</v>
          </cell>
          <cell r="I122" t="str">
            <v>D</v>
          </cell>
        </row>
        <row r="123">
          <cell r="A123" t="str">
            <v>12.01.00.00</v>
          </cell>
          <cell r="B123" t="str">
            <v>-</v>
          </cell>
          <cell r="C123" t="str">
            <v>Contas a Receber</v>
          </cell>
          <cell r="D123">
            <v>0</v>
          </cell>
          <cell r="F123">
            <v>1270332.19</v>
          </cell>
          <cell r="G123">
            <v>1270332.19</v>
          </cell>
          <cell r="H123">
            <v>0</v>
          </cell>
        </row>
        <row r="124">
          <cell r="A124" t="str">
            <v>12.01.01.00</v>
          </cell>
          <cell r="B124" t="str">
            <v>-</v>
          </cell>
          <cell r="C124" t="str">
            <v>Creditos c/Controlada e Coligada</v>
          </cell>
          <cell r="D124">
            <v>0</v>
          </cell>
          <cell r="F124">
            <v>1270332.19</v>
          </cell>
          <cell r="G124">
            <v>1270332.19</v>
          </cell>
          <cell r="H124">
            <v>0</v>
          </cell>
        </row>
        <row r="125">
          <cell r="A125" t="str">
            <v>12.01.01.01</v>
          </cell>
          <cell r="B125" t="str">
            <v>-</v>
          </cell>
          <cell r="C125" t="str">
            <v>Contrato de Mutuo Cpfl</v>
          </cell>
          <cell r="D125">
            <v>0</v>
          </cell>
          <cell r="F125">
            <v>1227134.93</v>
          </cell>
          <cell r="G125">
            <v>1227134.93</v>
          </cell>
          <cell r="H125">
            <v>0</v>
          </cell>
        </row>
        <row r="126">
          <cell r="A126" t="str">
            <v>12.01.01.03</v>
          </cell>
          <cell r="B126" t="str">
            <v>-</v>
          </cell>
          <cell r="C126" t="str">
            <v>Contrato de Mutuo M.Grosso</v>
          </cell>
          <cell r="D126">
            <v>3249988.64</v>
          </cell>
          <cell r="E126" t="str">
            <v>D</v>
          </cell>
          <cell r="F126">
            <v>43197.26</v>
          </cell>
          <cell r="G126">
            <v>4965.91</v>
          </cell>
          <cell r="H126">
            <v>3288219.99</v>
          </cell>
          <cell r="I126" t="str">
            <v>D</v>
          </cell>
        </row>
        <row r="127">
          <cell r="A127" t="str">
            <v>12.01.01.50</v>
          </cell>
          <cell r="B127" t="str">
            <v>-</v>
          </cell>
          <cell r="C127" t="str">
            <v>(-)Prov.Perda Min.Mato Grosso</v>
          </cell>
          <cell r="D127">
            <v>3249988.64</v>
          </cell>
          <cell r="E127" t="str">
            <v>C</v>
          </cell>
          <cell r="F127">
            <v>0</v>
          </cell>
          <cell r="G127">
            <v>38231.35</v>
          </cell>
          <cell r="H127">
            <v>3288219.99</v>
          </cell>
          <cell r="I127" t="str">
            <v>C</v>
          </cell>
        </row>
        <row r="128">
          <cell r="A128" t="str">
            <v>12.04.01.00</v>
          </cell>
          <cell r="B128" t="str">
            <v>-</v>
          </cell>
          <cell r="C128" t="str">
            <v>Creditos com Terceiros</v>
          </cell>
          <cell r="D128">
            <v>0</v>
          </cell>
          <cell r="F128">
            <v>0</v>
          </cell>
          <cell r="G128">
            <v>0</v>
          </cell>
          <cell r="H128">
            <v>0</v>
          </cell>
        </row>
        <row r="129">
          <cell r="A129" t="str">
            <v>12.04.01.06</v>
          </cell>
          <cell r="B129" t="str">
            <v>-</v>
          </cell>
          <cell r="C129" t="str">
            <v>Creditos c/ Terceiros - Fluviomar S/A</v>
          </cell>
          <cell r="D129">
            <v>146429.66</v>
          </cell>
          <cell r="E129" t="str">
            <v>D</v>
          </cell>
          <cell r="F129">
            <v>0</v>
          </cell>
          <cell r="G129">
            <v>0</v>
          </cell>
          <cell r="H129">
            <v>146429.66</v>
          </cell>
          <cell r="I129" t="str">
            <v>D</v>
          </cell>
        </row>
        <row r="130">
          <cell r="A130" t="str">
            <v>12.04.01.07</v>
          </cell>
          <cell r="B130" t="str">
            <v>-</v>
          </cell>
          <cell r="C130" t="str">
            <v>(-)Prov.p/Perdas Creditos Fluviomar S/A</v>
          </cell>
          <cell r="D130">
            <v>146429.66</v>
          </cell>
          <cell r="E130" t="str">
            <v>C</v>
          </cell>
          <cell r="F130">
            <v>0</v>
          </cell>
          <cell r="G130">
            <v>0</v>
          </cell>
          <cell r="H130">
            <v>146429.66</v>
          </cell>
          <cell r="I130" t="str">
            <v>C</v>
          </cell>
        </row>
        <row r="131">
          <cell r="A131" t="str">
            <v>12.10.00.00</v>
          </cell>
          <cell r="B131" t="str">
            <v>-</v>
          </cell>
          <cell r="C131" t="str">
            <v>Depositos Judiciais</v>
          </cell>
          <cell r="D131">
            <v>1745790.79</v>
          </cell>
          <cell r="E131" t="str">
            <v>D</v>
          </cell>
          <cell r="F131">
            <v>0</v>
          </cell>
          <cell r="G131">
            <v>20705.12</v>
          </cell>
          <cell r="H131">
            <v>1725085.67</v>
          </cell>
          <cell r="I131" t="str">
            <v>D</v>
          </cell>
        </row>
        <row r="132">
          <cell r="A132" t="str">
            <v>12.10.01.00</v>
          </cell>
          <cell r="B132" t="str">
            <v>-</v>
          </cell>
          <cell r="C132" t="str">
            <v>Depositos Judiciais</v>
          </cell>
          <cell r="D132">
            <v>1745790.79</v>
          </cell>
          <cell r="E132" t="str">
            <v>D</v>
          </cell>
          <cell r="F132">
            <v>0</v>
          </cell>
          <cell r="G132">
            <v>20705.12</v>
          </cell>
          <cell r="H132">
            <v>1725085.67</v>
          </cell>
          <cell r="I132" t="str">
            <v>D</v>
          </cell>
        </row>
        <row r="133">
          <cell r="A133" t="str">
            <v>12.10.01.01</v>
          </cell>
          <cell r="B133" t="str">
            <v>-</v>
          </cell>
          <cell r="C133" t="str">
            <v>Depositos Judiciais</v>
          </cell>
          <cell r="D133">
            <v>1745790.79</v>
          </cell>
          <cell r="E133" t="str">
            <v>D</v>
          </cell>
          <cell r="F133">
            <v>0</v>
          </cell>
          <cell r="G133">
            <v>20705.12</v>
          </cell>
          <cell r="H133">
            <v>1725085.67</v>
          </cell>
          <cell r="I133" t="str">
            <v>D</v>
          </cell>
        </row>
        <row r="134">
          <cell r="A134" t="str">
            <v>12.20.00.00</v>
          </cell>
          <cell r="B134" t="str">
            <v>-</v>
          </cell>
          <cell r="C134" t="str">
            <v>Impostos e Contrib. Recuperaveis</v>
          </cell>
          <cell r="D134">
            <v>14951406.32</v>
          </cell>
          <cell r="E134" t="str">
            <v>D</v>
          </cell>
          <cell r="F134">
            <v>35309.839999999997</v>
          </cell>
          <cell r="G134">
            <v>1221931.24</v>
          </cell>
          <cell r="H134">
            <v>13764784.92</v>
          </cell>
          <cell r="I134" t="str">
            <v>D</v>
          </cell>
        </row>
        <row r="135">
          <cell r="A135" t="str">
            <v>12.20.01.00</v>
          </cell>
          <cell r="B135" t="str">
            <v>-</v>
          </cell>
          <cell r="C135" t="str">
            <v>Impostos e Contrib. Recuperaveis</v>
          </cell>
          <cell r="D135">
            <v>12708406.32</v>
          </cell>
          <cell r="E135" t="str">
            <v>D</v>
          </cell>
          <cell r="F135">
            <v>23309.84</v>
          </cell>
          <cell r="G135">
            <v>1221931.24</v>
          </cell>
          <cell r="H135">
            <v>11509784.92</v>
          </cell>
          <cell r="I135" t="str">
            <v>D</v>
          </cell>
        </row>
        <row r="136">
          <cell r="A136" t="str">
            <v>12.20.01.02</v>
          </cell>
          <cell r="B136" t="str">
            <v>-</v>
          </cell>
          <cell r="C136" t="str">
            <v>Icms a Recuperar</v>
          </cell>
          <cell r="D136">
            <v>3600000</v>
          </cell>
          <cell r="E136" t="str">
            <v>D</v>
          </cell>
          <cell r="F136">
            <v>0</v>
          </cell>
          <cell r="G136">
            <v>1200000</v>
          </cell>
          <cell r="H136">
            <v>2400000</v>
          </cell>
          <cell r="I136" t="str">
            <v>D</v>
          </cell>
        </row>
        <row r="137">
          <cell r="A137" t="str">
            <v>12.20.01.15</v>
          </cell>
          <cell r="B137" t="str">
            <v>-</v>
          </cell>
          <cell r="C137" t="str">
            <v>Icms a Recuperar s/Imobilizado</v>
          </cell>
          <cell r="D137">
            <v>2502770.75</v>
          </cell>
          <cell r="E137" t="str">
            <v>D</v>
          </cell>
          <cell r="F137">
            <v>23309.84</v>
          </cell>
          <cell r="G137">
            <v>0</v>
          </cell>
          <cell r="H137">
            <v>2526080.59</v>
          </cell>
          <cell r="I137" t="str">
            <v>D</v>
          </cell>
        </row>
        <row r="138">
          <cell r="A138" t="str">
            <v>12.20.01.16</v>
          </cell>
          <cell r="B138" t="str">
            <v>-</v>
          </cell>
          <cell r="C138" t="str">
            <v>Imp.Renda s/Incl.Temp.a Recup</v>
          </cell>
          <cell r="D138">
            <v>6349850.5</v>
          </cell>
          <cell r="E138" t="str">
            <v>D</v>
          </cell>
          <cell r="F138">
            <v>0</v>
          </cell>
          <cell r="G138">
            <v>13941</v>
          </cell>
          <cell r="H138">
            <v>6335909.5</v>
          </cell>
          <cell r="I138" t="str">
            <v>D</v>
          </cell>
        </row>
        <row r="139">
          <cell r="A139" t="str">
            <v>12.20.01.17</v>
          </cell>
          <cell r="B139" t="str">
            <v>-</v>
          </cell>
          <cell r="C139" t="str">
            <v>Cont.Social s/Incl.Temp.a Recuperar</v>
          </cell>
          <cell r="D139">
            <v>2285946.1800000002</v>
          </cell>
          <cell r="E139" t="str">
            <v>D</v>
          </cell>
          <cell r="F139">
            <v>0</v>
          </cell>
          <cell r="G139">
            <v>5018.76</v>
          </cell>
          <cell r="H139">
            <v>2280927.42</v>
          </cell>
          <cell r="I139" t="str">
            <v>D</v>
          </cell>
        </row>
        <row r="140">
          <cell r="A140" t="str">
            <v>12.20.01.19</v>
          </cell>
          <cell r="B140" t="str">
            <v>-</v>
          </cell>
          <cell r="C140" t="str">
            <v>Pis a Compensar Importação Imobilizado</v>
          </cell>
          <cell r="D140">
            <v>684.7</v>
          </cell>
          <cell r="E140" t="str">
            <v>D</v>
          </cell>
          <cell r="F140">
            <v>0</v>
          </cell>
          <cell r="G140">
            <v>530.04999999999995</v>
          </cell>
          <cell r="H140">
            <v>154.65</v>
          </cell>
          <cell r="I140" t="str">
            <v>D</v>
          </cell>
        </row>
        <row r="141">
          <cell r="A141" t="str">
            <v>12.20.01.20</v>
          </cell>
          <cell r="B141" t="str">
            <v>-</v>
          </cell>
          <cell r="C141" t="str">
            <v>Cofins a Compensar Importação Imobilizad</v>
          </cell>
          <cell r="D141">
            <v>3154.19</v>
          </cell>
          <cell r="E141" t="str">
            <v>D</v>
          </cell>
          <cell r="F141">
            <v>0</v>
          </cell>
          <cell r="G141">
            <v>2441.4299999999998</v>
          </cell>
          <cell r="H141">
            <v>712.76</v>
          </cell>
          <cell r="I141" t="str">
            <v>D</v>
          </cell>
        </row>
        <row r="142">
          <cell r="A142" t="str">
            <v>12.20.01.22</v>
          </cell>
          <cell r="B142" t="str">
            <v>-</v>
          </cell>
          <cell r="C142" t="str">
            <v>(-)Prov.Perda Icms a Recup.s/Imobilizado</v>
          </cell>
          <cell r="D142">
            <v>2034000</v>
          </cell>
          <cell r="E142" t="str">
            <v>C</v>
          </cell>
          <cell r="F142">
            <v>0</v>
          </cell>
          <cell r="G142">
            <v>0</v>
          </cell>
          <cell r="H142">
            <v>2034000</v>
          </cell>
          <cell r="I142" t="str">
            <v>C</v>
          </cell>
        </row>
        <row r="143">
          <cell r="A143" t="str">
            <v>12.20.05.00</v>
          </cell>
          <cell r="B143" t="str">
            <v>-</v>
          </cell>
          <cell r="C143" t="str">
            <v>Imposto Diferido - Ativo Ambiental</v>
          </cell>
          <cell r="D143">
            <v>2243000</v>
          </cell>
          <cell r="E143" t="str">
            <v>D</v>
          </cell>
          <cell r="F143">
            <v>12000</v>
          </cell>
          <cell r="G143">
            <v>0</v>
          </cell>
          <cell r="H143">
            <v>2255000</v>
          </cell>
          <cell r="I143" t="str">
            <v>D</v>
          </cell>
        </row>
        <row r="144">
          <cell r="A144" t="str">
            <v>12.20.05.01</v>
          </cell>
          <cell r="B144" t="str">
            <v>-</v>
          </cell>
          <cell r="C144" t="str">
            <v>Imposto Diferido - Ativo Ambiental</v>
          </cell>
          <cell r="D144">
            <v>2243000</v>
          </cell>
          <cell r="E144" t="str">
            <v>D</v>
          </cell>
          <cell r="F144">
            <v>12000</v>
          </cell>
          <cell r="G144">
            <v>0</v>
          </cell>
          <cell r="H144">
            <v>2255000</v>
          </cell>
          <cell r="I144" t="str">
            <v>D</v>
          </cell>
        </row>
        <row r="145">
          <cell r="A145" t="str">
            <v>12.21.00.00</v>
          </cell>
          <cell r="B145" t="str">
            <v>-</v>
          </cell>
          <cell r="C145" t="str">
            <v>Prov.p/perda Impostos e Contrib.Recup</v>
          </cell>
          <cell r="D145">
            <v>3600000</v>
          </cell>
          <cell r="E145" t="str">
            <v>C</v>
          </cell>
          <cell r="F145">
            <v>1200000</v>
          </cell>
          <cell r="G145">
            <v>0</v>
          </cell>
          <cell r="H145">
            <v>2400000</v>
          </cell>
          <cell r="I145" t="str">
            <v>C</v>
          </cell>
        </row>
        <row r="146">
          <cell r="A146" t="str">
            <v>12.21.03.00</v>
          </cell>
          <cell r="B146" t="str">
            <v>-</v>
          </cell>
          <cell r="C146" t="str">
            <v>(-)Prov.p/perda Impostos e Contrib.Recup</v>
          </cell>
          <cell r="D146">
            <v>3600000</v>
          </cell>
          <cell r="E146" t="str">
            <v>C</v>
          </cell>
          <cell r="F146">
            <v>1200000</v>
          </cell>
          <cell r="G146">
            <v>0</v>
          </cell>
          <cell r="H146">
            <v>2400000</v>
          </cell>
          <cell r="I146" t="str">
            <v>C</v>
          </cell>
        </row>
        <row r="147">
          <cell r="A147" t="str">
            <v>12.21.03.03</v>
          </cell>
          <cell r="B147" t="str">
            <v>-</v>
          </cell>
          <cell r="C147" t="str">
            <v>(-)Prov.p/perda Icms a recuperar</v>
          </cell>
          <cell r="D147">
            <v>3600000</v>
          </cell>
          <cell r="E147" t="str">
            <v>C</v>
          </cell>
          <cell r="F147">
            <v>1200000</v>
          </cell>
          <cell r="G147">
            <v>0</v>
          </cell>
          <cell r="H147">
            <v>2400000</v>
          </cell>
          <cell r="I147" t="str">
            <v>C</v>
          </cell>
        </row>
        <row r="148">
          <cell r="A148" t="str">
            <v>13.00.00.00</v>
          </cell>
          <cell r="B148" t="str">
            <v>-</v>
          </cell>
          <cell r="C148" t="str">
            <v>Permanente</v>
          </cell>
          <cell r="D148">
            <v>56018466.079999998</v>
          </cell>
          <cell r="E148" t="str">
            <v>D</v>
          </cell>
          <cell r="F148">
            <v>649601.34</v>
          </cell>
          <cell r="G148">
            <v>904687.4</v>
          </cell>
          <cell r="H148">
            <v>55763380.020000003</v>
          </cell>
          <cell r="I148" t="str">
            <v>D</v>
          </cell>
        </row>
        <row r="149">
          <cell r="A149" t="str">
            <v>13.01.00.00</v>
          </cell>
          <cell r="B149" t="str">
            <v>-</v>
          </cell>
          <cell r="C149" t="str">
            <v>Investimentos</v>
          </cell>
          <cell r="D149">
            <v>33902.199999999997</v>
          </cell>
          <cell r="E149" t="str">
            <v>D</v>
          </cell>
          <cell r="F149">
            <v>0</v>
          </cell>
          <cell r="G149">
            <v>371.49</v>
          </cell>
          <cell r="H149">
            <v>33530.71</v>
          </cell>
          <cell r="I149" t="str">
            <v>D</v>
          </cell>
        </row>
        <row r="150">
          <cell r="A150" t="str">
            <v>13.01.01.00</v>
          </cell>
          <cell r="B150" t="str">
            <v>-</v>
          </cell>
          <cell r="C150" t="str">
            <v>Sociedades Controladas</v>
          </cell>
          <cell r="D150">
            <v>321.25</v>
          </cell>
          <cell r="E150" t="str">
            <v>D</v>
          </cell>
          <cell r="F150">
            <v>0</v>
          </cell>
          <cell r="G150">
            <v>10.01</v>
          </cell>
          <cell r="H150">
            <v>311.24</v>
          </cell>
          <cell r="I150" t="str">
            <v>D</v>
          </cell>
        </row>
        <row r="151">
          <cell r="A151" t="str">
            <v>13.01.01.01</v>
          </cell>
          <cell r="B151" t="str">
            <v>-</v>
          </cell>
          <cell r="C151" t="str">
            <v>Invest.Soc.Controladas</v>
          </cell>
          <cell r="D151">
            <v>321.25</v>
          </cell>
          <cell r="E151" t="str">
            <v>D</v>
          </cell>
          <cell r="F151">
            <v>0</v>
          </cell>
          <cell r="G151">
            <v>10.01</v>
          </cell>
          <cell r="H151">
            <v>311.24</v>
          </cell>
          <cell r="I151" t="str">
            <v>D</v>
          </cell>
        </row>
        <row r="152">
          <cell r="A152" t="str">
            <v>13.01.06.00</v>
          </cell>
          <cell r="B152" t="str">
            <v>-</v>
          </cell>
          <cell r="C152" t="str">
            <v>Sociedade Controladas - Ipc/Btn</v>
          </cell>
          <cell r="D152">
            <v>3338.33</v>
          </cell>
          <cell r="E152" t="str">
            <v>D</v>
          </cell>
          <cell r="F152">
            <v>0</v>
          </cell>
          <cell r="G152">
            <v>361.48</v>
          </cell>
          <cell r="H152">
            <v>2976.85</v>
          </cell>
          <cell r="I152" t="str">
            <v>D</v>
          </cell>
        </row>
        <row r="153">
          <cell r="A153" t="str">
            <v>13.01.06.01</v>
          </cell>
          <cell r="B153" t="str">
            <v>-</v>
          </cell>
          <cell r="C153" t="str">
            <v>Inv.Soc.Contr.Ipc/Btn</v>
          </cell>
          <cell r="D153">
            <v>3338.33</v>
          </cell>
          <cell r="E153" t="str">
            <v>D</v>
          </cell>
          <cell r="F153">
            <v>0</v>
          </cell>
          <cell r="G153">
            <v>361.48</v>
          </cell>
          <cell r="H153">
            <v>2976.85</v>
          </cell>
          <cell r="I153" t="str">
            <v>D</v>
          </cell>
        </row>
        <row r="154">
          <cell r="A154" t="str">
            <v>13.01.12.00</v>
          </cell>
          <cell r="B154" t="str">
            <v>-</v>
          </cell>
          <cell r="C154" t="str">
            <v>Agio / Desagio dos Investimentos</v>
          </cell>
          <cell r="D154">
            <v>0</v>
          </cell>
          <cell r="F154">
            <v>0</v>
          </cell>
          <cell r="G154">
            <v>0</v>
          </cell>
          <cell r="H154">
            <v>0</v>
          </cell>
        </row>
        <row r="155">
          <cell r="A155" t="str">
            <v>13.01.12.01</v>
          </cell>
          <cell r="B155" t="str">
            <v>-</v>
          </cell>
          <cell r="C155" t="str">
            <v>Agio/Desagio Invest-Cpfl</v>
          </cell>
          <cell r="D155">
            <v>304235.36</v>
          </cell>
          <cell r="E155" t="str">
            <v>D</v>
          </cell>
          <cell r="F155">
            <v>0</v>
          </cell>
          <cell r="G155">
            <v>0</v>
          </cell>
          <cell r="H155">
            <v>304235.36</v>
          </cell>
          <cell r="I155" t="str">
            <v>D</v>
          </cell>
        </row>
        <row r="156">
          <cell r="A156" t="str">
            <v>13.01.12.02</v>
          </cell>
          <cell r="B156" t="str">
            <v>-</v>
          </cell>
          <cell r="C156" t="str">
            <v>(-)Amortizacao de Agio</v>
          </cell>
          <cell r="D156">
            <v>304235.36</v>
          </cell>
          <cell r="E156" t="str">
            <v>C</v>
          </cell>
          <cell r="F156">
            <v>0</v>
          </cell>
          <cell r="G156">
            <v>0</v>
          </cell>
          <cell r="H156">
            <v>304235.36</v>
          </cell>
          <cell r="I156" t="str">
            <v>C</v>
          </cell>
        </row>
        <row r="157">
          <cell r="A157" t="str">
            <v>13.01.18.00</v>
          </cell>
          <cell r="B157" t="str">
            <v>-</v>
          </cell>
          <cell r="C157" t="str">
            <v>Agio/Desag dos Investim. Ipc/Btn</v>
          </cell>
          <cell r="D157">
            <v>0</v>
          </cell>
          <cell r="F157">
            <v>0</v>
          </cell>
          <cell r="G157">
            <v>0</v>
          </cell>
          <cell r="H157">
            <v>0</v>
          </cell>
        </row>
        <row r="158">
          <cell r="A158" t="str">
            <v>13.01.18.01</v>
          </cell>
          <cell r="B158" t="str">
            <v>-</v>
          </cell>
          <cell r="C158" t="str">
            <v>Cia Paulista Agio/Desag Ipc/Btn</v>
          </cell>
          <cell r="D158">
            <v>305674.81</v>
          </cell>
          <cell r="E158" t="str">
            <v>D</v>
          </cell>
          <cell r="F158">
            <v>0</v>
          </cell>
          <cell r="G158">
            <v>0</v>
          </cell>
          <cell r="H158">
            <v>305674.81</v>
          </cell>
          <cell r="I158" t="str">
            <v>D</v>
          </cell>
        </row>
        <row r="159">
          <cell r="A159" t="str">
            <v>13.01.18.02</v>
          </cell>
          <cell r="B159" t="str">
            <v>-</v>
          </cell>
          <cell r="C159" t="str">
            <v>(-) Amortizacao de Agio Ipc/Btn</v>
          </cell>
          <cell r="D159">
            <v>305674.81</v>
          </cell>
          <cell r="E159" t="str">
            <v>C</v>
          </cell>
          <cell r="F159">
            <v>0</v>
          </cell>
          <cell r="G159">
            <v>0</v>
          </cell>
          <cell r="H159">
            <v>305674.81</v>
          </cell>
          <cell r="I159" t="str">
            <v>C</v>
          </cell>
        </row>
        <row r="160">
          <cell r="A160" t="str">
            <v>13.01.30.00</v>
          </cell>
          <cell r="B160" t="str">
            <v>-</v>
          </cell>
          <cell r="C160" t="str">
            <v>Investim. em Outras Companhias</v>
          </cell>
          <cell r="D160">
            <v>20700.2</v>
          </cell>
          <cell r="E160" t="str">
            <v>D</v>
          </cell>
          <cell r="F160">
            <v>0</v>
          </cell>
          <cell r="G160">
            <v>0</v>
          </cell>
          <cell r="H160">
            <v>20700.2</v>
          </cell>
          <cell r="I160" t="str">
            <v>D</v>
          </cell>
        </row>
        <row r="161">
          <cell r="A161" t="str">
            <v>13.01.30.01</v>
          </cell>
          <cell r="B161" t="str">
            <v>-</v>
          </cell>
          <cell r="C161" t="str">
            <v>Investim. em Outras Companhias</v>
          </cell>
          <cell r="D161">
            <v>20700.2</v>
          </cell>
          <cell r="E161" t="str">
            <v>D</v>
          </cell>
          <cell r="F161">
            <v>0</v>
          </cell>
          <cell r="G161">
            <v>0</v>
          </cell>
          <cell r="H161">
            <v>20700.2</v>
          </cell>
          <cell r="I161" t="str">
            <v>D</v>
          </cell>
        </row>
        <row r="162">
          <cell r="A162" t="str">
            <v>13.01.36.00</v>
          </cell>
          <cell r="B162" t="str">
            <v>-</v>
          </cell>
          <cell r="C162" t="str">
            <v>Investim. em Outras Cias Ipc/Btn</v>
          </cell>
          <cell r="D162">
            <v>8639.68</v>
          </cell>
          <cell r="E162" t="str">
            <v>D</v>
          </cell>
          <cell r="F162">
            <v>0</v>
          </cell>
          <cell r="G162">
            <v>0</v>
          </cell>
          <cell r="H162">
            <v>8639.68</v>
          </cell>
          <cell r="I162" t="str">
            <v>D</v>
          </cell>
        </row>
        <row r="163">
          <cell r="A163" t="str">
            <v>13.01.36.01</v>
          </cell>
          <cell r="B163" t="str">
            <v>-</v>
          </cell>
          <cell r="C163" t="str">
            <v>Em outras Companhias Ipc/Btn</v>
          </cell>
          <cell r="D163">
            <v>8639.68</v>
          </cell>
          <cell r="E163" t="str">
            <v>D</v>
          </cell>
          <cell r="F163">
            <v>0</v>
          </cell>
          <cell r="G163">
            <v>0</v>
          </cell>
          <cell r="H163">
            <v>8639.68</v>
          </cell>
          <cell r="I163" t="str">
            <v>D</v>
          </cell>
        </row>
        <row r="164">
          <cell r="A164" t="str">
            <v>13.01.42.00</v>
          </cell>
          <cell r="B164" t="str">
            <v>-</v>
          </cell>
          <cell r="C164" t="str">
            <v>Aplicacao p/Incentivos Fiscais</v>
          </cell>
          <cell r="D164">
            <v>450.5</v>
          </cell>
          <cell r="E164" t="str">
            <v>D</v>
          </cell>
          <cell r="F164">
            <v>0</v>
          </cell>
          <cell r="G164">
            <v>0</v>
          </cell>
          <cell r="H164">
            <v>450.5</v>
          </cell>
          <cell r="I164" t="str">
            <v>D</v>
          </cell>
        </row>
        <row r="165">
          <cell r="A165" t="str">
            <v>13.01.42.01</v>
          </cell>
          <cell r="B165" t="str">
            <v>-</v>
          </cell>
          <cell r="C165" t="str">
            <v>Aplic Incent Fiscais</v>
          </cell>
          <cell r="D165">
            <v>450.5</v>
          </cell>
          <cell r="E165" t="str">
            <v>D</v>
          </cell>
          <cell r="F165">
            <v>0</v>
          </cell>
          <cell r="G165">
            <v>0</v>
          </cell>
          <cell r="H165">
            <v>450.5</v>
          </cell>
          <cell r="I165" t="str">
            <v>D</v>
          </cell>
        </row>
        <row r="166">
          <cell r="A166" t="str">
            <v>13.01.48.00</v>
          </cell>
          <cell r="B166" t="str">
            <v>-</v>
          </cell>
          <cell r="C166" t="str">
            <v>Aplic. p/Incent. Fiscais Ipc/Btn</v>
          </cell>
          <cell r="D166">
            <v>452.24</v>
          </cell>
          <cell r="E166" t="str">
            <v>D</v>
          </cell>
          <cell r="F166">
            <v>0</v>
          </cell>
          <cell r="G166">
            <v>0</v>
          </cell>
          <cell r="H166">
            <v>452.24</v>
          </cell>
          <cell r="I166" t="str">
            <v>D</v>
          </cell>
        </row>
        <row r="168">
          <cell r="A168" t="str">
            <v>-----------</v>
          </cell>
          <cell r="B168" t="str">
            <v>--</v>
          </cell>
          <cell r="C168" t="str">
            <v>-------------------------------------------------------------------</v>
          </cell>
          <cell r="D168" t="str">
            <v>-------------------</v>
          </cell>
          <cell r="E168" t="str">
            <v>-</v>
          </cell>
          <cell r="F168" t="str">
            <v>-------------------</v>
          </cell>
          <cell r="G168" t="e">
            <v>#NAME?</v>
          </cell>
          <cell r="H168" t="str">
            <v>07AB - 1.00.01.068</v>
          </cell>
        </row>
        <row r="169">
          <cell r="A169" t="str">
            <v>_x000C_----------</v>
          </cell>
          <cell r="B169" t="str">
            <v>--</v>
          </cell>
          <cell r="C169" t="str">
            <v>-------------------------------------------------------------------</v>
          </cell>
          <cell r="D169" t="str">
            <v>-------------------</v>
          </cell>
          <cell r="E169" t="str">
            <v>-</v>
          </cell>
          <cell r="F169" t="str">
            <v>-------------------</v>
          </cell>
          <cell r="G169" t="str">
            <v>-------------------</v>
          </cell>
          <cell r="H169" t="str">
            <v>------ Página:</v>
          </cell>
          <cell r="J169">
            <v>3</v>
          </cell>
        </row>
        <row r="170">
          <cell r="A170" t="str">
            <v>Urucum Mine</v>
          </cell>
          <cell r="B170" t="str">
            <v>ra</v>
          </cell>
          <cell r="C170" t="str">
            <v>ção S.A</v>
          </cell>
          <cell r="H170" t="str">
            <v>Balancete</v>
          </cell>
        </row>
        <row r="171">
          <cell r="A171" t="str">
            <v>Período: 01</v>
          </cell>
          <cell r="B171" t="str">
            <v>/0</v>
          </cell>
          <cell r="C171" t="str">
            <v>8/2008 A 31/08/2008 -----------------------------------------------</v>
          </cell>
          <cell r="D171" t="str">
            <v>-------------------</v>
          </cell>
          <cell r="E171" t="str">
            <v>-</v>
          </cell>
          <cell r="F171" t="str">
            <v>-------------------</v>
          </cell>
          <cell r="G171" t="str">
            <v>-------------------</v>
          </cell>
          <cell r="H171" t="str">
            <v>02/09/2008 - 21:3</v>
          </cell>
          <cell r="I171">
            <v>4</v>
          </cell>
        </row>
        <row r="173">
          <cell r="A173" t="str">
            <v>Título</v>
          </cell>
          <cell r="D173" t="str">
            <v>Saldo Inicial</v>
          </cell>
          <cell r="F173" t="str">
            <v>Débito</v>
          </cell>
          <cell r="G173" t="str">
            <v>Crédito</v>
          </cell>
          <cell r="H173" t="str">
            <v>Saldo Final</v>
          </cell>
        </row>
        <row r="174">
          <cell r="A174" t="str">
            <v>-----------</v>
          </cell>
          <cell r="B174" t="str">
            <v>--</v>
          </cell>
          <cell r="C174" t="str">
            <v>-------------------------------------------------------------------</v>
          </cell>
          <cell r="D174" t="str">
            <v>-----------------</v>
          </cell>
          <cell r="F174" t="str">
            <v>------------------</v>
          </cell>
          <cell r="G174" t="str">
            <v>------------------</v>
          </cell>
          <cell r="H174" t="str">
            <v>-----------------</v>
          </cell>
        </row>
        <row r="175">
          <cell r="A175" t="str">
            <v>13.01.48.01</v>
          </cell>
          <cell r="B175" t="str">
            <v>-</v>
          </cell>
          <cell r="C175" t="str">
            <v>Apl.Inc.Fiscais Ipc/Btn</v>
          </cell>
          <cell r="D175">
            <v>452.24</v>
          </cell>
          <cell r="E175" t="str">
            <v>D</v>
          </cell>
          <cell r="F175">
            <v>0</v>
          </cell>
          <cell r="G175">
            <v>0</v>
          </cell>
          <cell r="H175">
            <v>452.24</v>
          </cell>
          <cell r="I175" t="str">
            <v>D</v>
          </cell>
        </row>
        <row r="176">
          <cell r="A176" t="str">
            <v>13.10.00.00</v>
          </cell>
          <cell r="B176" t="str">
            <v>-</v>
          </cell>
          <cell r="C176" t="str">
            <v>Imobilizado</v>
          </cell>
          <cell r="D176">
            <v>55984563.880000003</v>
          </cell>
          <cell r="E176" t="str">
            <v>D</v>
          </cell>
          <cell r="F176">
            <v>649601.34</v>
          </cell>
          <cell r="G176">
            <v>904315.91</v>
          </cell>
          <cell r="H176">
            <v>55729849.310000002</v>
          </cell>
          <cell r="I176" t="str">
            <v>D</v>
          </cell>
        </row>
        <row r="177">
          <cell r="A177" t="str">
            <v>13.10.01.00</v>
          </cell>
          <cell r="B177" t="str">
            <v>-</v>
          </cell>
          <cell r="C177" t="str">
            <v>Custo Corrigido</v>
          </cell>
          <cell r="D177">
            <v>76516889.879999995</v>
          </cell>
          <cell r="E177" t="str">
            <v>D</v>
          </cell>
          <cell r="F177">
            <v>377068.1</v>
          </cell>
          <cell r="G177">
            <v>324800.67</v>
          </cell>
          <cell r="H177">
            <v>76569157.310000002</v>
          </cell>
          <cell r="I177" t="str">
            <v>D</v>
          </cell>
        </row>
        <row r="178">
          <cell r="A178" t="str">
            <v>13.10.01.01</v>
          </cell>
          <cell r="B178" t="str">
            <v>-</v>
          </cell>
          <cell r="C178" t="str">
            <v>Terrenos e Glebas</v>
          </cell>
          <cell r="D178">
            <v>1955535.56</v>
          </cell>
          <cell r="E178" t="str">
            <v>D</v>
          </cell>
          <cell r="F178">
            <v>0</v>
          </cell>
          <cell r="G178">
            <v>0</v>
          </cell>
          <cell r="H178">
            <v>1955535.56</v>
          </cell>
          <cell r="I178" t="str">
            <v>D</v>
          </cell>
        </row>
        <row r="179">
          <cell r="A179" t="str">
            <v>13.10.01.02</v>
          </cell>
          <cell r="B179" t="str">
            <v>-</v>
          </cell>
          <cell r="C179" t="str">
            <v>Edificacoes</v>
          </cell>
          <cell r="D179">
            <v>4648692.5199999996</v>
          </cell>
          <cell r="E179" t="str">
            <v>D</v>
          </cell>
          <cell r="F179">
            <v>0</v>
          </cell>
          <cell r="G179">
            <v>0</v>
          </cell>
          <cell r="H179">
            <v>4648692.5199999996</v>
          </cell>
          <cell r="I179" t="str">
            <v>D</v>
          </cell>
        </row>
        <row r="180">
          <cell r="A180" t="str">
            <v>13.10.01.03</v>
          </cell>
          <cell r="B180" t="str">
            <v>-</v>
          </cell>
          <cell r="C180" t="str">
            <v>Instalacoes</v>
          </cell>
          <cell r="D180">
            <v>7873554.8700000001</v>
          </cell>
          <cell r="E180" t="str">
            <v>D</v>
          </cell>
          <cell r="F180">
            <v>0</v>
          </cell>
          <cell r="G180">
            <v>0</v>
          </cell>
          <cell r="H180">
            <v>7873554.8700000001</v>
          </cell>
          <cell r="I180" t="str">
            <v>D</v>
          </cell>
        </row>
        <row r="181">
          <cell r="A181" t="str">
            <v>13.10.01.04</v>
          </cell>
          <cell r="B181" t="str">
            <v>-</v>
          </cell>
          <cell r="C181" t="str">
            <v>Maquinas e Equipamentos</v>
          </cell>
          <cell r="D181">
            <v>33437277.620000001</v>
          </cell>
          <cell r="E181" t="str">
            <v>D</v>
          </cell>
          <cell r="F181">
            <v>42927.65</v>
          </cell>
          <cell r="G181">
            <v>0</v>
          </cell>
          <cell r="H181">
            <v>33480205.27</v>
          </cell>
          <cell r="I181" t="str">
            <v>D</v>
          </cell>
        </row>
        <row r="182">
          <cell r="A182" t="str">
            <v>13.10.01.05</v>
          </cell>
          <cell r="B182" t="str">
            <v>-</v>
          </cell>
          <cell r="C182" t="str">
            <v>Hardware - Equipamentos</v>
          </cell>
          <cell r="D182">
            <v>1075217.8899999999</v>
          </cell>
          <cell r="E182" t="str">
            <v>D</v>
          </cell>
          <cell r="F182">
            <v>0</v>
          </cell>
          <cell r="G182">
            <v>0</v>
          </cell>
          <cell r="H182">
            <v>1075217.8899999999</v>
          </cell>
          <cell r="I182" t="str">
            <v>D</v>
          </cell>
        </row>
        <row r="183">
          <cell r="A183" t="str">
            <v>13.10.01.06</v>
          </cell>
          <cell r="B183" t="str">
            <v>-</v>
          </cell>
          <cell r="C183" t="str">
            <v>Software - Programas e Sistemas</v>
          </cell>
          <cell r="D183">
            <v>855750.17</v>
          </cell>
          <cell r="E183" t="str">
            <v>D</v>
          </cell>
          <cell r="F183">
            <v>0</v>
          </cell>
          <cell r="G183">
            <v>0</v>
          </cell>
          <cell r="H183">
            <v>855750.17</v>
          </cell>
          <cell r="I183" t="str">
            <v>D</v>
          </cell>
        </row>
        <row r="184">
          <cell r="A184" t="str">
            <v>13.10.01.07</v>
          </cell>
          <cell r="B184" t="str">
            <v>-</v>
          </cell>
          <cell r="C184" t="str">
            <v>Moveis e Utensilios</v>
          </cell>
          <cell r="D184">
            <v>2190977.48</v>
          </cell>
          <cell r="E184" t="str">
            <v>D</v>
          </cell>
          <cell r="F184">
            <v>7536.99</v>
          </cell>
          <cell r="G184">
            <v>0</v>
          </cell>
          <cell r="H184">
            <v>2198514.4700000002</v>
          </cell>
          <cell r="I184" t="str">
            <v>D</v>
          </cell>
        </row>
        <row r="185">
          <cell r="A185" t="str">
            <v>13.10.01.09</v>
          </cell>
          <cell r="B185" t="str">
            <v>-</v>
          </cell>
          <cell r="C185" t="str">
            <v>Veiculos</v>
          </cell>
          <cell r="D185">
            <v>735879.05</v>
          </cell>
          <cell r="E185" t="str">
            <v>D</v>
          </cell>
          <cell r="F185">
            <v>0</v>
          </cell>
          <cell r="G185">
            <v>0</v>
          </cell>
          <cell r="H185">
            <v>735879.05</v>
          </cell>
          <cell r="I185" t="str">
            <v>D</v>
          </cell>
        </row>
        <row r="186">
          <cell r="A186" t="str">
            <v>13.10.01.11</v>
          </cell>
          <cell r="B186" t="str">
            <v>-</v>
          </cell>
          <cell r="C186" t="str">
            <v>Ferramentas e Acessorios</v>
          </cell>
          <cell r="D186">
            <v>368049.66</v>
          </cell>
          <cell r="E186" t="str">
            <v>D</v>
          </cell>
          <cell r="F186">
            <v>1802.79</v>
          </cell>
          <cell r="G186">
            <v>0</v>
          </cell>
          <cell r="H186">
            <v>369852.45</v>
          </cell>
          <cell r="I186" t="str">
            <v>D</v>
          </cell>
        </row>
        <row r="187">
          <cell r="A187" t="str">
            <v>13.10.01.17</v>
          </cell>
          <cell r="B187" t="str">
            <v>-</v>
          </cell>
          <cell r="C187" t="str">
            <v>Jazidas</v>
          </cell>
          <cell r="D187">
            <v>19376102.57</v>
          </cell>
          <cell r="E187" t="str">
            <v>D</v>
          </cell>
          <cell r="F187">
            <v>0</v>
          </cell>
          <cell r="G187">
            <v>0</v>
          </cell>
          <cell r="H187">
            <v>19376102.57</v>
          </cell>
          <cell r="I187" t="str">
            <v>D</v>
          </cell>
        </row>
        <row r="188">
          <cell r="A188" t="str">
            <v>13.10.01.20</v>
          </cell>
          <cell r="B188" t="str">
            <v>-</v>
          </cell>
          <cell r="C188" t="str">
            <v>Transit. Permanente Aquisicao</v>
          </cell>
          <cell r="D188">
            <v>0</v>
          </cell>
          <cell r="F188">
            <v>324800.67</v>
          </cell>
          <cell r="G188">
            <v>324800.67</v>
          </cell>
          <cell r="H188">
            <v>0</v>
          </cell>
        </row>
        <row r="189">
          <cell r="A189" t="str">
            <v>13.10.01.29</v>
          </cell>
          <cell r="B189" t="str">
            <v>-</v>
          </cell>
          <cell r="C189" t="str">
            <v>Ativo Imobilizado a Classificar</v>
          </cell>
          <cell r="D189">
            <v>5911.97</v>
          </cell>
          <cell r="E189" t="str">
            <v>C</v>
          </cell>
          <cell r="F189">
            <v>0</v>
          </cell>
          <cell r="G189">
            <v>0</v>
          </cell>
          <cell r="H189">
            <v>5911.97</v>
          </cell>
          <cell r="I189" t="str">
            <v>C</v>
          </cell>
        </row>
        <row r="190">
          <cell r="A190" t="str">
            <v>13.10.01.31</v>
          </cell>
          <cell r="B190" t="str">
            <v>-</v>
          </cell>
          <cell r="C190" t="str">
            <v>Benfeitoria Propried de Terceiros</v>
          </cell>
          <cell r="D190">
            <v>4005764.46</v>
          </cell>
          <cell r="E190" t="str">
            <v>D</v>
          </cell>
          <cell r="F190">
            <v>0</v>
          </cell>
          <cell r="G190">
            <v>0</v>
          </cell>
          <cell r="H190">
            <v>4005764.46</v>
          </cell>
          <cell r="I190" t="str">
            <v>D</v>
          </cell>
        </row>
        <row r="191">
          <cell r="A191" t="str">
            <v>13.10.05.00</v>
          </cell>
          <cell r="B191" t="str">
            <v>-</v>
          </cell>
          <cell r="C191" t="str">
            <v>Imobilizado em Curso</v>
          </cell>
          <cell r="D191">
            <v>1731705.81</v>
          </cell>
          <cell r="E191" t="str">
            <v>D</v>
          </cell>
          <cell r="F191">
            <v>272533.24</v>
          </cell>
          <cell r="G191">
            <v>0</v>
          </cell>
          <cell r="H191">
            <v>2004239.05</v>
          </cell>
          <cell r="I191" t="str">
            <v>D</v>
          </cell>
        </row>
        <row r="192">
          <cell r="A192" t="str">
            <v>13.10.05.01</v>
          </cell>
          <cell r="B192" t="str">
            <v>-</v>
          </cell>
          <cell r="C192" t="str">
            <v>Imobilizado em Curso</v>
          </cell>
          <cell r="D192">
            <v>1731705.81</v>
          </cell>
          <cell r="E192" t="str">
            <v>D</v>
          </cell>
          <cell r="F192">
            <v>272533.24</v>
          </cell>
          <cell r="G192">
            <v>0</v>
          </cell>
          <cell r="H192">
            <v>2004239.05</v>
          </cell>
          <cell r="I192" t="str">
            <v>D</v>
          </cell>
        </row>
        <row r="193">
          <cell r="A193" t="str">
            <v>13.10.07.00</v>
          </cell>
          <cell r="B193" t="str">
            <v>-</v>
          </cell>
          <cell r="C193" t="str">
            <v>Provisao para Perdas</v>
          </cell>
          <cell r="D193">
            <v>759262.41</v>
          </cell>
          <cell r="E193" t="str">
            <v>C</v>
          </cell>
          <cell r="F193">
            <v>0</v>
          </cell>
          <cell r="G193">
            <v>0</v>
          </cell>
          <cell r="H193">
            <v>759262.41</v>
          </cell>
          <cell r="I193" t="str">
            <v>C</v>
          </cell>
        </row>
        <row r="194">
          <cell r="A194" t="str">
            <v>13.10.07.05</v>
          </cell>
          <cell r="B194" t="str">
            <v>-</v>
          </cell>
          <cell r="C194" t="str">
            <v>(-) Prov.Perdas Jazidas</v>
          </cell>
          <cell r="D194">
            <v>759262.41</v>
          </cell>
          <cell r="E194" t="str">
            <v>C</v>
          </cell>
          <cell r="F194">
            <v>0</v>
          </cell>
          <cell r="G194">
            <v>0</v>
          </cell>
          <cell r="H194">
            <v>759262.41</v>
          </cell>
          <cell r="I194" t="str">
            <v>C</v>
          </cell>
        </row>
        <row r="195">
          <cell r="A195" t="str">
            <v>13.10.15.00</v>
          </cell>
          <cell r="B195" t="str">
            <v>-</v>
          </cell>
          <cell r="C195" t="str">
            <v>Correcao Monetaria Especial</v>
          </cell>
          <cell r="D195">
            <v>22461848.649999999</v>
          </cell>
          <cell r="E195" t="str">
            <v>D</v>
          </cell>
          <cell r="F195">
            <v>0</v>
          </cell>
          <cell r="G195">
            <v>0</v>
          </cell>
          <cell r="H195">
            <v>22461848.649999999</v>
          </cell>
          <cell r="I195" t="str">
            <v>D</v>
          </cell>
        </row>
        <row r="196">
          <cell r="A196" t="str">
            <v>13.10.15.01</v>
          </cell>
          <cell r="B196" t="str">
            <v>-</v>
          </cell>
          <cell r="C196" t="str">
            <v>C.M.Espec-Terrenos e Glebas</v>
          </cell>
          <cell r="D196">
            <v>4681.78</v>
          </cell>
          <cell r="E196" t="str">
            <v>D</v>
          </cell>
          <cell r="F196">
            <v>0</v>
          </cell>
          <cell r="G196">
            <v>0</v>
          </cell>
          <cell r="H196">
            <v>4681.78</v>
          </cell>
          <cell r="I196" t="str">
            <v>D</v>
          </cell>
        </row>
        <row r="197">
          <cell r="A197" t="str">
            <v>13.10.15.02</v>
          </cell>
          <cell r="B197" t="str">
            <v>-</v>
          </cell>
          <cell r="C197" t="str">
            <v>C.M.Espec-Edificacoes</v>
          </cell>
          <cell r="D197">
            <v>84305.15</v>
          </cell>
          <cell r="E197" t="str">
            <v>D</v>
          </cell>
          <cell r="F197">
            <v>0</v>
          </cell>
          <cell r="G197">
            <v>0</v>
          </cell>
          <cell r="H197">
            <v>84305.15</v>
          </cell>
          <cell r="I197" t="str">
            <v>D</v>
          </cell>
        </row>
        <row r="198">
          <cell r="A198" t="str">
            <v>13.10.15.03</v>
          </cell>
          <cell r="B198" t="str">
            <v>-</v>
          </cell>
          <cell r="C198" t="str">
            <v>C.M.Espec-Instalacoes</v>
          </cell>
          <cell r="D198">
            <v>50011.4</v>
          </cell>
          <cell r="E198" t="str">
            <v>D</v>
          </cell>
          <cell r="F198">
            <v>0</v>
          </cell>
          <cell r="G198">
            <v>0</v>
          </cell>
          <cell r="H198">
            <v>50011.4</v>
          </cell>
          <cell r="I198" t="str">
            <v>D</v>
          </cell>
        </row>
        <row r="199">
          <cell r="A199" t="str">
            <v>13.10.15.04</v>
          </cell>
          <cell r="B199" t="str">
            <v>-</v>
          </cell>
          <cell r="C199" t="str">
            <v>C.M.Espec-Maquinas/Equipamentos</v>
          </cell>
          <cell r="D199">
            <v>368175.69</v>
          </cell>
          <cell r="E199" t="str">
            <v>D</v>
          </cell>
          <cell r="F199">
            <v>0</v>
          </cell>
          <cell r="G199">
            <v>0</v>
          </cell>
          <cell r="H199">
            <v>368175.69</v>
          </cell>
          <cell r="I199" t="str">
            <v>D</v>
          </cell>
        </row>
        <row r="200">
          <cell r="A200" t="str">
            <v>13.10.15.07</v>
          </cell>
          <cell r="B200" t="str">
            <v>-</v>
          </cell>
          <cell r="C200" t="str">
            <v>C.M.Espec-Moveis e Utensilios</v>
          </cell>
          <cell r="D200">
            <v>60562.97</v>
          </cell>
          <cell r="E200" t="str">
            <v>D</v>
          </cell>
          <cell r="F200">
            <v>0</v>
          </cell>
          <cell r="G200">
            <v>0</v>
          </cell>
          <cell r="H200">
            <v>60562.97</v>
          </cell>
          <cell r="I200" t="str">
            <v>D</v>
          </cell>
        </row>
        <row r="201">
          <cell r="A201" t="str">
            <v>13.10.15.11</v>
          </cell>
          <cell r="B201" t="str">
            <v>-</v>
          </cell>
          <cell r="C201" t="str">
            <v>C.M.Espec-Ferramentas/Acessorios</v>
          </cell>
          <cell r="D201">
            <v>163.86</v>
          </cell>
          <cell r="E201" t="str">
            <v>D</v>
          </cell>
          <cell r="F201">
            <v>0</v>
          </cell>
          <cell r="G201">
            <v>0</v>
          </cell>
          <cell r="H201">
            <v>163.86</v>
          </cell>
          <cell r="I201" t="str">
            <v>D</v>
          </cell>
        </row>
        <row r="202">
          <cell r="A202" t="str">
            <v>13.10.15.17</v>
          </cell>
          <cell r="B202" t="str">
            <v>-</v>
          </cell>
          <cell r="C202" t="str">
            <v>C.M.Espec-Jazidas</v>
          </cell>
          <cell r="D202">
            <v>21893947.800000001</v>
          </cell>
          <cell r="E202" t="str">
            <v>D</v>
          </cell>
          <cell r="F202">
            <v>0</v>
          </cell>
          <cell r="G202">
            <v>0</v>
          </cell>
          <cell r="H202">
            <v>21893947.800000001</v>
          </cell>
          <cell r="I202" t="str">
            <v>D</v>
          </cell>
        </row>
        <row r="203">
          <cell r="A203" t="str">
            <v>13.10.17.00</v>
          </cell>
          <cell r="B203" t="str">
            <v>-</v>
          </cell>
          <cell r="C203" t="str">
            <v>C.M.Espec-Prov p/Perdas Imobiliz</v>
          </cell>
          <cell r="D203">
            <v>1471374.68</v>
          </cell>
          <cell r="E203" t="str">
            <v>C</v>
          </cell>
          <cell r="F203">
            <v>0</v>
          </cell>
          <cell r="G203">
            <v>0</v>
          </cell>
          <cell r="H203">
            <v>1471374.68</v>
          </cell>
          <cell r="I203" t="str">
            <v>C</v>
          </cell>
        </row>
        <row r="204">
          <cell r="A204" t="str">
            <v>13.10.17.05</v>
          </cell>
          <cell r="B204" t="str">
            <v>-</v>
          </cell>
          <cell r="C204" t="str">
            <v>(-)C.M.Espec-Prov Perdas Jazidas</v>
          </cell>
          <cell r="D204">
            <v>1471374.68</v>
          </cell>
          <cell r="E204" t="str">
            <v>C</v>
          </cell>
          <cell r="F204">
            <v>0</v>
          </cell>
          <cell r="G204">
            <v>0</v>
          </cell>
          <cell r="H204">
            <v>1471374.68</v>
          </cell>
          <cell r="I204" t="str">
            <v>C</v>
          </cell>
        </row>
        <row r="205">
          <cell r="A205" t="str">
            <v>13.10.20.00</v>
          </cell>
          <cell r="B205" t="str">
            <v>-</v>
          </cell>
          <cell r="C205" t="str">
            <v>Custo Corrigido Ipc / Btn</v>
          </cell>
          <cell r="D205">
            <v>10821819.890000001</v>
          </cell>
          <cell r="E205" t="str">
            <v>D</v>
          </cell>
          <cell r="F205">
            <v>0</v>
          </cell>
          <cell r="G205">
            <v>0</v>
          </cell>
          <cell r="H205">
            <v>10821819.890000001</v>
          </cell>
          <cell r="I205" t="str">
            <v>D</v>
          </cell>
        </row>
        <row r="206">
          <cell r="A206" t="str">
            <v>13.10.20.01</v>
          </cell>
          <cell r="B206" t="str">
            <v>-</v>
          </cell>
          <cell r="C206" t="str">
            <v>Terrenos e Glebas Ipc/Btn</v>
          </cell>
          <cell r="D206">
            <v>4844.67</v>
          </cell>
          <cell r="E206" t="str">
            <v>D</v>
          </cell>
          <cell r="F206">
            <v>0</v>
          </cell>
          <cell r="G206">
            <v>0</v>
          </cell>
          <cell r="H206">
            <v>4844.67</v>
          </cell>
          <cell r="I206" t="str">
            <v>D</v>
          </cell>
        </row>
        <row r="207">
          <cell r="A207" t="str">
            <v>13.10.20.02</v>
          </cell>
          <cell r="B207" t="str">
            <v>-</v>
          </cell>
          <cell r="C207" t="str">
            <v>Edificacoes Ipc/Btn</v>
          </cell>
          <cell r="D207">
            <v>69460.45</v>
          </cell>
          <cell r="E207" t="str">
            <v>D</v>
          </cell>
          <cell r="F207">
            <v>0</v>
          </cell>
          <cell r="G207">
            <v>0</v>
          </cell>
          <cell r="H207">
            <v>69460.45</v>
          </cell>
          <cell r="I207" t="str">
            <v>D</v>
          </cell>
        </row>
        <row r="208">
          <cell r="A208" t="str">
            <v>13.10.20.03</v>
          </cell>
          <cell r="B208" t="str">
            <v>-</v>
          </cell>
          <cell r="C208" t="str">
            <v>Instalacoes Ipc / Btn</v>
          </cell>
          <cell r="D208">
            <v>374401.71</v>
          </cell>
          <cell r="E208" t="str">
            <v>D</v>
          </cell>
          <cell r="F208">
            <v>0</v>
          </cell>
          <cell r="G208">
            <v>0</v>
          </cell>
          <cell r="H208">
            <v>374401.71</v>
          </cell>
          <cell r="I208" t="str">
            <v>D</v>
          </cell>
        </row>
        <row r="209">
          <cell r="A209" t="str">
            <v>13.10.20.04</v>
          </cell>
          <cell r="B209" t="str">
            <v>-</v>
          </cell>
          <cell r="C209" t="str">
            <v>Maquinas e Equipamentos Ipc/Btn</v>
          </cell>
          <cell r="D209">
            <v>938899.44</v>
          </cell>
          <cell r="E209" t="str">
            <v>D</v>
          </cell>
          <cell r="F209">
            <v>0</v>
          </cell>
          <cell r="G209">
            <v>0</v>
          </cell>
          <cell r="H209">
            <v>938899.44</v>
          </cell>
          <cell r="I209" t="str">
            <v>D</v>
          </cell>
        </row>
        <row r="210">
          <cell r="A210" t="str">
            <v>13.10.20.07</v>
          </cell>
          <cell r="B210" t="str">
            <v>-</v>
          </cell>
          <cell r="C210" t="str">
            <v>Moveis e Utensilios Ipc/Btn</v>
          </cell>
          <cell r="D210">
            <v>54071.85</v>
          </cell>
          <cell r="E210" t="str">
            <v>D</v>
          </cell>
          <cell r="F210">
            <v>0</v>
          </cell>
          <cell r="G210">
            <v>0</v>
          </cell>
          <cell r="H210">
            <v>54071.85</v>
          </cell>
          <cell r="I210" t="str">
            <v>D</v>
          </cell>
        </row>
        <row r="211">
          <cell r="A211" t="str">
            <v>13.10.20.09</v>
          </cell>
          <cell r="B211" t="str">
            <v>-</v>
          </cell>
          <cell r="C211" t="str">
            <v>Veiculos Ipc/Btn</v>
          </cell>
          <cell r="D211">
            <v>75651.47</v>
          </cell>
          <cell r="E211" t="str">
            <v>D</v>
          </cell>
          <cell r="F211">
            <v>0</v>
          </cell>
          <cell r="G211">
            <v>0</v>
          </cell>
          <cell r="H211">
            <v>75651.47</v>
          </cell>
          <cell r="I211" t="str">
            <v>D</v>
          </cell>
        </row>
        <row r="212">
          <cell r="A212" t="str">
            <v>13.10.20.11</v>
          </cell>
          <cell r="B212" t="str">
            <v>-</v>
          </cell>
          <cell r="C212" t="str">
            <v>Ferramentas e Acessorios Ipc/Btn</v>
          </cell>
          <cell r="D212">
            <v>273.05</v>
          </cell>
          <cell r="E212" t="str">
            <v>D</v>
          </cell>
          <cell r="F212">
            <v>0</v>
          </cell>
          <cell r="G212">
            <v>0</v>
          </cell>
          <cell r="H212">
            <v>273.05</v>
          </cell>
          <cell r="I212" t="str">
            <v>D</v>
          </cell>
        </row>
        <row r="213">
          <cell r="A213" t="str">
            <v>13.10.20.17</v>
          </cell>
          <cell r="B213" t="str">
            <v>-</v>
          </cell>
          <cell r="C213" t="str">
            <v>Jazidas Ipc/Btn</v>
          </cell>
          <cell r="D213">
            <v>9304217.25</v>
          </cell>
          <cell r="E213" t="str">
            <v>D</v>
          </cell>
          <cell r="F213">
            <v>0</v>
          </cell>
          <cell r="G213">
            <v>0</v>
          </cell>
          <cell r="H213">
            <v>9304217.25</v>
          </cell>
          <cell r="I213" t="str">
            <v>D</v>
          </cell>
        </row>
        <row r="214">
          <cell r="A214" t="str">
            <v>13.10.27.00</v>
          </cell>
          <cell r="B214" t="str">
            <v>-</v>
          </cell>
          <cell r="C214" t="str">
            <v>Prov.p/Perdas Imobilizado Ipc/Btn</v>
          </cell>
          <cell r="D214">
            <v>1135601.33</v>
          </cell>
          <cell r="E214" t="str">
            <v>C</v>
          </cell>
          <cell r="F214">
            <v>0</v>
          </cell>
          <cell r="G214">
            <v>0</v>
          </cell>
          <cell r="H214">
            <v>1135601.33</v>
          </cell>
          <cell r="I214" t="str">
            <v>C</v>
          </cell>
        </row>
        <row r="215">
          <cell r="A215" t="str">
            <v>13.10.27.05</v>
          </cell>
          <cell r="B215" t="str">
            <v>-</v>
          </cell>
          <cell r="C215" t="str">
            <v>(-)Prov.Perda Jazidas Ipc/Btn</v>
          </cell>
          <cell r="D215">
            <v>1135601.33</v>
          </cell>
          <cell r="E215" t="str">
            <v>C</v>
          </cell>
          <cell r="F215">
            <v>0</v>
          </cell>
          <cell r="G215">
            <v>0</v>
          </cell>
          <cell r="H215">
            <v>1135601.33</v>
          </cell>
          <cell r="I215" t="str">
            <v>C</v>
          </cell>
        </row>
        <row r="216">
          <cell r="A216" t="str">
            <v>13.10.35.00</v>
          </cell>
          <cell r="B216" t="str">
            <v>-</v>
          </cell>
          <cell r="C216" t="str">
            <v>(-)Depreciacoes Acumuladas</v>
          </cell>
          <cell r="D216">
            <v>22177072.710000001</v>
          </cell>
          <cell r="E216" t="str">
            <v>C</v>
          </cell>
          <cell r="F216">
            <v>0</v>
          </cell>
          <cell r="G216">
            <v>338279.04</v>
          </cell>
          <cell r="H216">
            <v>22515351.75</v>
          </cell>
          <cell r="I216" t="str">
            <v>C</v>
          </cell>
        </row>
        <row r="217">
          <cell r="A217" t="str">
            <v>13.10.35.01</v>
          </cell>
          <cell r="B217" t="str">
            <v>-</v>
          </cell>
          <cell r="C217" t="str">
            <v>Depr.Acum-Edificacoes</v>
          </cell>
          <cell r="D217">
            <v>1401285.15</v>
          </cell>
          <cell r="E217" t="str">
            <v>C</v>
          </cell>
          <cell r="F217">
            <v>0</v>
          </cell>
          <cell r="G217">
            <v>15309.07</v>
          </cell>
          <cell r="H217">
            <v>1416594.22</v>
          </cell>
          <cell r="I217" t="str">
            <v>C</v>
          </cell>
        </row>
        <row r="218">
          <cell r="A218" t="str">
            <v>13.10.35.02</v>
          </cell>
          <cell r="B218" t="str">
            <v>-</v>
          </cell>
          <cell r="C218" t="str">
            <v>Depr.Acum-Instalacoes</v>
          </cell>
          <cell r="D218">
            <v>4360001.01</v>
          </cell>
          <cell r="E218" t="str">
            <v>C</v>
          </cell>
          <cell r="F218">
            <v>0</v>
          </cell>
          <cell r="G218">
            <v>55899.63</v>
          </cell>
          <cell r="H218">
            <v>4415900.6399999997</v>
          </cell>
          <cell r="I218" t="str">
            <v>C</v>
          </cell>
        </row>
        <row r="219">
          <cell r="A219" t="str">
            <v>13.10.35.03</v>
          </cell>
          <cell r="B219" t="str">
            <v>-</v>
          </cell>
          <cell r="C219" t="str">
            <v>Depr.Acum-Maquina/Equipamentos</v>
          </cell>
          <cell r="D219">
            <v>14371898.810000001</v>
          </cell>
          <cell r="E219" t="str">
            <v>C</v>
          </cell>
          <cell r="F219">
            <v>0</v>
          </cell>
          <cell r="G219">
            <v>221969.56</v>
          </cell>
          <cell r="H219">
            <v>14593868.369999999</v>
          </cell>
          <cell r="I219" t="str">
            <v>C</v>
          </cell>
        </row>
        <row r="220">
          <cell r="A220" t="str">
            <v>13.10.35.04</v>
          </cell>
          <cell r="B220" t="str">
            <v>-</v>
          </cell>
          <cell r="C220" t="str">
            <v>Depr.Acum- Hardware/Equipamentos</v>
          </cell>
          <cell r="D220">
            <v>760332.47</v>
          </cell>
          <cell r="E220" t="str">
            <v>C</v>
          </cell>
          <cell r="F220">
            <v>0</v>
          </cell>
          <cell r="G220">
            <v>13503.01</v>
          </cell>
          <cell r="H220">
            <v>773835.48</v>
          </cell>
          <cell r="I220" t="str">
            <v>C</v>
          </cell>
        </row>
        <row r="221">
          <cell r="A221" t="str">
            <v>13.10.35.05</v>
          </cell>
          <cell r="B221" t="str">
            <v>-</v>
          </cell>
          <cell r="C221" t="str">
            <v>Depr.Acum-Moveis e Utensilios</v>
          </cell>
          <cell r="D221">
            <v>795835.34</v>
          </cell>
          <cell r="E221" t="str">
            <v>C</v>
          </cell>
          <cell r="F221">
            <v>0</v>
          </cell>
          <cell r="G221">
            <v>17174.13</v>
          </cell>
          <cell r="H221">
            <v>813009.47</v>
          </cell>
          <cell r="I221" t="str">
            <v>C</v>
          </cell>
        </row>
        <row r="222">
          <cell r="A222" t="str">
            <v>13.10.35.07</v>
          </cell>
          <cell r="B222" t="str">
            <v>-</v>
          </cell>
          <cell r="C222" t="str">
            <v>Depr.Acum-Veiculos</v>
          </cell>
          <cell r="D222">
            <v>411861.35</v>
          </cell>
          <cell r="E222" t="str">
            <v>C</v>
          </cell>
          <cell r="F222">
            <v>0</v>
          </cell>
          <cell r="G222">
            <v>11378.97</v>
          </cell>
          <cell r="H222">
            <v>423240.32</v>
          </cell>
          <cell r="I222" t="str">
            <v>C</v>
          </cell>
        </row>
        <row r="223">
          <cell r="A223" t="str">
            <v>13.10.35.08</v>
          </cell>
          <cell r="B223" t="str">
            <v>-</v>
          </cell>
          <cell r="C223" t="str">
            <v>Depr.Acum-Ferramentas/Acessorios</v>
          </cell>
          <cell r="D223">
            <v>75858.58</v>
          </cell>
          <cell r="E223" t="str">
            <v>C</v>
          </cell>
          <cell r="F223">
            <v>0</v>
          </cell>
          <cell r="G223">
            <v>3044.67</v>
          </cell>
          <cell r="H223">
            <v>78903.25</v>
          </cell>
          <cell r="I223" t="str">
            <v>C</v>
          </cell>
        </row>
        <row r="224">
          <cell r="A224" t="str">
            <v>13.10.45.00</v>
          </cell>
          <cell r="B224" t="str">
            <v>-</v>
          </cell>
          <cell r="C224" t="str">
            <v>(-) Depreciac.Acum. C.M Especial</v>
          </cell>
          <cell r="D224">
            <v>546218.69999999995</v>
          </cell>
          <cell r="E224" t="str">
            <v>C</v>
          </cell>
          <cell r="F224">
            <v>0</v>
          </cell>
          <cell r="G224">
            <v>108.93</v>
          </cell>
          <cell r="H224">
            <v>546327.63</v>
          </cell>
          <cell r="I224" t="str">
            <v>C</v>
          </cell>
        </row>
        <row r="225">
          <cell r="A225" t="str">
            <v>13.10.45.02</v>
          </cell>
          <cell r="B225" t="str">
            <v>-</v>
          </cell>
          <cell r="C225" t="str">
            <v>Depr.CME-Edificacoes</v>
          </cell>
          <cell r="D225">
            <v>67304.78</v>
          </cell>
          <cell r="E225" t="str">
            <v>C</v>
          </cell>
          <cell r="F225">
            <v>0</v>
          </cell>
          <cell r="G225">
            <v>68.27</v>
          </cell>
          <cell r="H225">
            <v>67373.05</v>
          </cell>
          <cell r="I225" t="str">
            <v>C</v>
          </cell>
        </row>
        <row r="226">
          <cell r="A226" t="str">
            <v>13.10.45.03</v>
          </cell>
          <cell r="B226" t="str">
            <v>-</v>
          </cell>
          <cell r="C226" t="str">
            <v>Depr.CME-Instalacoes</v>
          </cell>
          <cell r="D226">
            <v>50011.4</v>
          </cell>
          <cell r="E226" t="str">
            <v>C</v>
          </cell>
          <cell r="F226">
            <v>0</v>
          </cell>
          <cell r="G226">
            <v>0</v>
          </cell>
          <cell r="H226">
            <v>50011.4</v>
          </cell>
          <cell r="I226" t="str">
            <v>C</v>
          </cell>
        </row>
        <row r="227">
          <cell r="A227" t="str">
            <v>13.10.45.04</v>
          </cell>
          <cell r="B227" t="str">
            <v>-</v>
          </cell>
          <cell r="C227" t="str">
            <v>Depr.CME-Maquina/Equipamentos</v>
          </cell>
          <cell r="D227">
            <v>368175.69</v>
          </cell>
          <cell r="E227" t="str">
            <v>C</v>
          </cell>
          <cell r="F227">
            <v>0</v>
          </cell>
          <cell r="G227">
            <v>0</v>
          </cell>
          <cell r="H227">
            <v>368175.69</v>
          </cell>
          <cell r="I227" t="str">
            <v>C</v>
          </cell>
        </row>
        <row r="228">
          <cell r="A228" t="str">
            <v>13.10.45.07</v>
          </cell>
          <cell r="B228" t="str">
            <v>-</v>
          </cell>
          <cell r="C228" t="str">
            <v>Depr.CME-Moveis/Utensilios</v>
          </cell>
          <cell r="D228">
            <v>60562.97</v>
          </cell>
          <cell r="E228" t="str">
            <v>C</v>
          </cell>
          <cell r="F228">
            <v>0</v>
          </cell>
          <cell r="G228">
            <v>40.659999999999997</v>
          </cell>
          <cell r="H228">
            <v>60603.63</v>
          </cell>
          <cell r="I228" t="str">
            <v>C</v>
          </cell>
        </row>
        <row r="229">
          <cell r="A229" t="str">
            <v>13.10.45.11</v>
          </cell>
          <cell r="B229" t="str">
            <v>-</v>
          </cell>
          <cell r="C229" t="str">
            <v>Depr.CME-Ferram/Acessorios</v>
          </cell>
          <cell r="D229">
            <v>163.86</v>
          </cell>
          <cell r="E229" t="str">
            <v>C</v>
          </cell>
          <cell r="F229">
            <v>0</v>
          </cell>
          <cell r="G229">
            <v>0</v>
          </cell>
          <cell r="H229">
            <v>163.86</v>
          </cell>
          <cell r="I229" t="str">
            <v>C</v>
          </cell>
        </row>
        <row r="230">
          <cell r="A230" t="str">
            <v>13.10.50.00</v>
          </cell>
          <cell r="B230" t="str">
            <v>-</v>
          </cell>
          <cell r="C230" t="str">
            <v>(-) Depreciac. Acumulada Ipc/Btn</v>
          </cell>
          <cell r="D230">
            <v>1499295.69</v>
          </cell>
          <cell r="E230" t="str">
            <v>C</v>
          </cell>
          <cell r="F230">
            <v>0</v>
          </cell>
          <cell r="G230">
            <v>56.25</v>
          </cell>
          <cell r="H230">
            <v>1499351.94</v>
          </cell>
          <cell r="I230" t="str">
            <v>C</v>
          </cell>
        </row>
        <row r="231">
          <cell r="A231" t="str">
            <v>13.10.50.01</v>
          </cell>
          <cell r="B231" t="str">
            <v>-</v>
          </cell>
          <cell r="C231" t="str">
            <v>Depr.Acum-Edificacoes Ipc/Btn</v>
          </cell>
          <cell r="D231">
            <v>55998.17</v>
          </cell>
          <cell r="E231" t="str">
            <v>C</v>
          </cell>
          <cell r="F231">
            <v>0</v>
          </cell>
          <cell r="G231">
            <v>56.25</v>
          </cell>
          <cell r="H231">
            <v>56054.42</v>
          </cell>
          <cell r="I231" t="str">
            <v>C</v>
          </cell>
        </row>
        <row r="232">
          <cell r="A232" t="str">
            <v>13.10.50.02</v>
          </cell>
          <cell r="B232" t="str">
            <v>-</v>
          </cell>
          <cell r="C232" t="str">
            <v>Depr.Acum-Instalacoes Ipc/Btn</v>
          </cell>
          <cell r="D232">
            <v>374401.71</v>
          </cell>
          <cell r="E232" t="str">
            <v>C</v>
          </cell>
          <cell r="F232">
            <v>0</v>
          </cell>
          <cell r="G232">
            <v>0</v>
          </cell>
          <cell r="H232">
            <v>374401.71</v>
          </cell>
          <cell r="I232" t="str">
            <v>C</v>
          </cell>
        </row>
        <row r="233">
          <cell r="A233" t="str">
            <v>13.10.50.03</v>
          </cell>
          <cell r="B233" t="str">
            <v>-</v>
          </cell>
          <cell r="C233" t="str">
            <v>Depr.Acum-Maq./Equipam. Ipc/Btn</v>
          </cell>
          <cell r="D233">
            <v>938899.44</v>
          </cell>
          <cell r="E233" t="str">
            <v>C</v>
          </cell>
          <cell r="F233">
            <v>0</v>
          </cell>
          <cell r="G233">
            <v>0</v>
          </cell>
          <cell r="H233">
            <v>938899.44</v>
          </cell>
          <cell r="I233" t="str">
            <v>C</v>
          </cell>
        </row>
        <row r="234">
          <cell r="A234" t="str">
            <v>13.10.50.05</v>
          </cell>
          <cell r="B234" t="str">
            <v>-</v>
          </cell>
          <cell r="C234" t="str">
            <v>Depr.Acum-Moveis/Utens.Ipc/Btn</v>
          </cell>
          <cell r="D234">
            <v>54071.85</v>
          </cell>
          <cell r="E234" t="str">
            <v>C</v>
          </cell>
          <cell r="F234">
            <v>0</v>
          </cell>
          <cell r="G234">
            <v>0</v>
          </cell>
          <cell r="H234">
            <v>54071.85</v>
          </cell>
          <cell r="I234" t="str">
            <v>C</v>
          </cell>
        </row>
        <row r="235">
          <cell r="A235" t="str">
            <v>13.10.50.07</v>
          </cell>
          <cell r="B235" t="str">
            <v>-</v>
          </cell>
          <cell r="C235" t="str">
            <v>Depr.Acum-Veiculos Ipc/Btn</v>
          </cell>
          <cell r="D235">
            <v>75651.47</v>
          </cell>
          <cell r="E235" t="str">
            <v>C</v>
          </cell>
          <cell r="F235">
            <v>0</v>
          </cell>
          <cell r="G235">
            <v>0</v>
          </cell>
          <cell r="H235">
            <v>75651.47</v>
          </cell>
          <cell r="I235" t="str">
            <v>C</v>
          </cell>
        </row>
        <row r="236">
          <cell r="A236" t="str">
            <v>13.10.50.08</v>
          </cell>
          <cell r="B236" t="str">
            <v>-</v>
          </cell>
          <cell r="C236" t="str">
            <v>Depr.Acum-Ferram/Acessor Ipc/Btn</v>
          </cell>
          <cell r="D236">
            <v>273.05</v>
          </cell>
          <cell r="E236" t="str">
            <v>C</v>
          </cell>
          <cell r="F236">
            <v>0</v>
          </cell>
          <cell r="G236">
            <v>0</v>
          </cell>
          <cell r="H236">
            <v>273.05</v>
          </cell>
          <cell r="I236" t="str">
            <v>C</v>
          </cell>
        </row>
        <row r="237">
          <cell r="A237" t="str">
            <v>13.10.60.00</v>
          </cell>
          <cell r="B237" t="str">
            <v>-</v>
          </cell>
          <cell r="C237" t="str">
            <v>(-) Exaustao</v>
          </cell>
          <cell r="D237">
            <v>9157512.2899999991</v>
          </cell>
          <cell r="E237" t="str">
            <v>C</v>
          </cell>
          <cell r="F237">
            <v>0</v>
          </cell>
          <cell r="G237">
            <v>33437.96</v>
          </cell>
          <cell r="H237">
            <v>9190950.25</v>
          </cell>
          <cell r="I237" t="str">
            <v>C</v>
          </cell>
        </row>
        <row r="238">
          <cell r="A238" t="str">
            <v>13.10.60.02</v>
          </cell>
          <cell r="B238" t="str">
            <v>-</v>
          </cell>
          <cell r="C238" t="str">
            <v>Exaustao-Jazidas</v>
          </cell>
          <cell r="D238">
            <v>9157512.2899999991</v>
          </cell>
          <cell r="E238" t="str">
            <v>C</v>
          </cell>
          <cell r="F238">
            <v>0</v>
          </cell>
          <cell r="G238">
            <v>33437.96</v>
          </cell>
          <cell r="H238">
            <v>9190950.25</v>
          </cell>
          <cell r="I238" t="str">
            <v>C</v>
          </cell>
        </row>
        <row r="239">
          <cell r="A239" t="str">
            <v>13.10.63.00</v>
          </cell>
          <cell r="B239" t="str">
            <v>-</v>
          </cell>
          <cell r="C239" t="str">
            <v>(-)Exaustao Cm Especial</v>
          </cell>
          <cell r="D239">
            <v>13544408.210000001</v>
          </cell>
          <cell r="E239" t="str">
            <v>C</v>
          </cell>
          <cell r="F239">
            <v>0</v>
          </cell>
          <cell r="G239">
            <v>79055.81</v>
          </cell>
          <cell r="H239">
            <v>13623464.02</v>
          </cell>
          <cell r="I239" t="str">
            <v>C</v>
          </cell>
        </row>
        <row r="240">
          <cell r="A240" t="str">
            <v>13.10.63.02</v>
          </cell>
          <cell r="B240" t="str">
            <v>-</v>
          </cell>
          <cell r="C240" t="str">
            <v>Exaustao Jazidas Cm Especial</v>
          </cell>
          <cell r="D240">
            <v>13544408.210000001</v>
          </cell>
          <cell r="E240" t="str">
            <v>C</v>
          </cell>
          <cell r="F240">
            <v>0</v>
          </cell>
          <cell r="G240">
            <v>79055.81</v>
          </cell>
          <cell r="H240">
            <v>13623464.02</v>
          </cell>
          <cell r="I240" t="str">
            <v>C</v>
          </cell>
        </row>
        <row r="241">
          <cell r="A241" t="str">
            <v>13.10.65.00</v>
          </cell>
          <cell r="B241" t="str">
            <v>-</v>
          </cell>
          <cell r="C241" t="str">
            <v>(-)Exaustao Ipc/Btn</v>
          </cell>
          <cell r="D241">
            <v>5555500.6399999997</v>
          </cell>
          <cell r="E241" t="str">
            <v>C</v>
          </cell>
          <cell r="F241">
            <v>0</v>
          </cell>
          <cell r="G241">
            <v>33596.15</v>
          </cell>
          <cell r="H241">
            <v>5589096.79</v>
          </cell>
          <cell r="I241" t="str">
            <v>C</v>
          </cell>
        </row>
        <row r="242">
          <cell r="A242" t="str">
            <v>13.10.65.02</v>
          </cell>
          <cell r="B242" t="str">
            <v>-</v>
          </cell>
          <cell r="C242" t="str">
            <v>Exaustao-Jazidas Ipc/Btn</v>
          </cell>
          <cell r="D242">
            <v>5555500.6399999997</v>
          </cell>
          <cell r="E242" t="str">
            <v>C</v>
          </cell>
          <cell r="F242">
            <v>0</v>
          </cell>
          <cell r="G242">
            <v>33596.15</v>
          </cell>
          <cell r="H242">
            <v>5589096.79</v>
          </cell>
          <cell r="I242" t="str">
            <v>C</v>
          </cell>
        </row>
        <row r="243">
          <cell r="A243" t="str">
            <v>13.10.70.00</v>
          </cell>
          <cell r="B243" t="str">
            <v>-</v>
          </cell>
          <cell r="C243" t="str">
            <v>(-) Amortizacoes</v>
          </cell>
          <cell r="D243">
            <v>2477453.69</v>
          </cell>
          <cell r="E243" t="str">
            <v>C</v>
          </cell>
          <cell r="F243">
            <v>0</v>
          </cell>
          <cell r="G243">
            <v>79981.100000000006</v>
          </cell>
          <cell r="H243">
            <v>2557434.79</v>
          </cell>
          <cell r="I243" t="str">
            <v>C</v>
          </cell>
        </row>
        <row r="244">
          <cell r="A244" t="str">
            <v>13.10.70.01</v>
          </cell>
          <cell r="B244" t="str">
            <v>-</v>
          </cell>
          <cell r="C244" t="str">
            <v>Amort- Software-Programa/Sistema</v>
          </cell>
          <cell r="D244">
            <v>412110.8</v>
          </cell>
          <cell r="E244" t="str">
            <v>C</v>
          </cell>
          <cell r="F244">
            <v>0</v>
          </cell>
          <cell r="G244">
            <v>13218.36</v>
          </cell>
          <cell r="H244">
            <v>425329.16</v>
          </cell>
          <cell r="I244" t="str">
            <v>C</v>
          </cell>
        </row>
        <row r="245">
          <cell r="A245" t="str">
            <v>13.10.70.03</v>
          </cell>
          <cell r="B245" t="str">
            <v>-</v>
          </cell>
          <cell r="C245" t="str">
            <v>Amortiz.Benfeit Propried Terceiros</v>
          </cell>
          <cell r="D245">
            <v>2065342.89</v>
          </cell>
          <cell r="E245" t="str">
            <v>C</v>
          </cell>
          <cell r="F245">
            <v>0</v>
          </cell>
          <cell r="G245">
            <v>66762.740000000005</v>
          </cell>
          <cell r="H245">
            <v>2132105.63</v>
          </cell>
          <cell r="I245" t="str">
            <v>C</v>
          </cell>
        </row>
        <row r="246">
          <cell r="A246" t="str">
            <v>13.10.90.00</v>
          </cell>
          <cell r="B246" t="str">
            <v>-</v>
          </cell>
          <cell r="C246" t="str">
            <v>Ativo Imobilizado - Ambiental</v>
          </cell>
          <cell r="D246">
            <v>3807000</v>
          </cell>
          <cell r="E246" t="str">
            <v>D</v>
          </cell>
          <cell r="F246">
            <v>0</v>
          </cell>
          <cell r="G246">
            <v>0</v>
          </cell>
          <cell r="H246">
            <v>3807000</v>
          </cell>
          <cell r="I246" t="str">
            <v>D</v>
          </cell>
        </row>
        <row r="247">
          <cell r="A247" t="str">
            <v>13.10.90.01</v>
          </cell>
          <cell r="B247" t="str">
            <v>-</v>
          </cell>
          <cell r="C247" t="str">
            <v>Ativo Imobilizado - Ambiental</v>
          </cell>
          <cell r="D247">
            <v>3807000</v>
          </cell>
          <cell r="E247" t="str">
            <v>D</v>
          </cell>
          <cell r="F247">
            <v>0</v>
          </cell>
          <cell r="G247">
            <v>0</v>
          </cell>
          <cell r="H247">
            <v>3807000</v>
          </cell>
          <cell r="I247" t="str">
            <v>D</v>
          </cell>
        </row>
        <row r="248">
          <cell r="A248" t="str">
            <v>13.10.91.00</v>
          </cell>
          <cell r="B248" t="str">
            <v>-</v>
          </cell>
          <cell r="C248" t="str">
            <v>(-) Amortização Ativo Imobil - Ambiental</v>
          </cell>
          <cell r="D248">
            <v>1031000</v>
          </cell>
          <cell r="E248" t="str">
            <v>C</v>
          </cell>
          <cell r="F248">
            <v>0</v>
          </cell>
          <cell r="G248">
            <v>15000</v>
          </cell>
          <cell r="H248">
            <v>1046000</v>
          </cell>
          <cell r="I248" t="str">
            <v>C</v>
          </cell>
        </row>
        <row r="249">
          <cell r="A249" t="str">
            <v>13.10.91.01</v>
          </cell>
          <cell r="B249" t="str">
            <v>-</v>
          </cell>
          <cell r="C249" t="str">
            <v>Amortização Ativo Imobil - Ambiental</v>
          </cell>
          <cell r="D249">
            <v>1031000</v>
          </cell>
          <cell r="E249" t="str">
            <v>C</v>
          </cell>
          <cell r="F249">
            <v>0</v>
          </cell>
          <cell r="G249">
            <v>15000</v>
          </cell>
          <cell r="H249">
            <v>1046000</v>
          </cell>
          <cell r="I249" t="str">
            <v>C</v>
          </cell>
        </row>
        <row r="250">
          <cell r="A250" t="str">
            <v>20.00.00.00</v>
          </cell>
          <cell r="B250" t="str">
            <v>-</v>
          </cell>
          <cell r="C250" t="str">
            <v>Passivo</v>
          </cell>
          <cell r="D250">
            <v>243870440.77000001</v>
          </cell>
          <cell r="E250" t="str">
            <v>C</v>
          </cell>
          <cell r="F250">
            <v>38878826.770000003</v>
          </cell>
          <cell r="G250">
            <v>40100529.149999999</v>
          </cell>
          <cell r="H250">
            <v>245092143.15000001</v>
          </cell>
          <cell r="I250" t="str">
            <v>C</v>
          </cell>
        </row>
        <row r="252">
          <cell r="A252" t="str">
            <v>-----------</v>
          </cell>
          <cell r="B252" t="str">
            <v>--</v>
          </cell>
          <cell r="C252" t="str">
            <v>-------------------------------------------------------------------</v>
          </cell>
          <cell r="D252" t="str">
            <v>-------------------</v>
          </cell>
          <cell r="E252" t="str">
            <v>-</v>
          </cell>
          <cell r="F252" t="str">
            <v>-------------------</v>
          </cell>
          <cell r="G252" t="e">
            <v>#NAME?</v>
          </cell>
          <cell r="H252" t="str">
            <v>07AB - 1.00.01.068</v>
          </cell>
        </row>
        <row r="253">
          <cell r="A253" t="str">
            <v>_x000C_----------</v>
          </cell>
          <cell r="B253" t="str">
            <v>--</v>
          </cell>
          <cell r="C253" t="str">
            <v>-------------------------------------------------------------------</v>
          </cell>
          <cell r="D253" t="str">
            <v>-------------------</v>
          </cell>
          <cell r="E253" t="str">
            <v>-</v>
          </cell>
          <cell r="F253" t="str">
            <v>-------------------</v>
          </cell>
          <cell r="G253" t="str">
            <v>-------------------</v>
          </cell>
          <cell r="H253" t="str">
            <v>------ Página:</v>
          </cell>
          <cell r="J253">
            <v>4</v>
          </cell>
        </row>
        <row r="254">
          <cell r="A254" t="str">
            <v>Urucum Mine</v>
          </cell>
          <cell r="B254" t="str">
            <v>ra</v>
          </cell>
          <cell r="C254" t="str">
            <v>ção S.A</v>
          </cell>
          <cell r="H254" t="str">
            <v>Balancete</v>
          </cell>
        </row>
        <row r="255">
          <cell r="A255" t="str">
            <v>Período: 01</v>
          </cell>
          <cell r="B255" t="str">
            <v>/0</v>
          </cell>
          <cell r="C255" t="str">
            <v>8/2008 A 31/08/2008 -----------------------------------------------</v>
          </cell>
          <cell r="D255" t="str">
            <v>-------------------</v>
          </cell>
          <cell r="E255" t="str">
            <v>-</v>
          </cell>
          <cell r="F255" t="str">
            <v>-------------------</v>
          </cell>
          <cell r="G255" t="str">
            <v>-------------------</v>
          </cell>
          <cell r="H255" t="str">
            <v>02/09/2008 - 21:3</v>
          </cell>
          <cell r="I255">
            <v>4</v>
          </cell>
        </row>
        <row r="257">
          <cell r="A257" t="str">
            <v>Título</v>
          </cell>
          <cell r="D257" t="str">
            <v>Saldo Inicial</v>
          </cell>
          <cell r="F257" t="str">
            <v>Débito</v>
          </cell>
          <cell r="G257" t="str">
            <v>Crédito</v>
          </cell>
          <cell r="H257" t="str">
            <v>Saldo Final</v>
          </cell>
        </row>
        <row r="258">
          <cell r="A258" t="str">
            <v>-----------</v>
          </cell>
          <cell r="B258" t="str">
            <v>--</v>
          </cell>
          <cell r="C258" t="str">
            <v>-------------------------------------------------------------------</v>
          </cell>
          <cell r="D258" t="str">
            <v>-----------------</v>
          </cell>
          <cell r="F258" t="str">
            <v>------------------</v>
          </cell>
          <cell r="G258" t="str">
            <v>------------------</v>
          </cell>
          <cell r="H258" t="str">
            <v>-----------------</v>
          </cell>
        </row>
        <row r="259">
          <cell r="A259" t="str">
            <v>21.00.00.00</v>
          </cell>
          <cell r="B259" t="str">
            <v>-</v>
          </cell>
          <cell r="C259" t="str">
            <v>Circulante</v>
          </cell>
          <cell r="D259">
            <v>43475270.030000001</v>
          </cell>
          <cell r="E259" t="str">
            <v>C</v>
          </cell>
          <cell r="F259">
            <v>38694718.130000003</v>
          </cell>
          <cell r="G259">
            <v>38979115.840000004</v>
          </cell>
          <cell r="H259">
            <v>43759667.740000002</v>
          </cell>
          <cell r="I259" t="str">
            <v>C</v>
          </cell>
        </row>
        <row r="260">
          <cell r="A260" t="str">
            <v>21.10.00.00</v>
          </cell>
          <cell r="B260" t="str">
            <v>-</v>
          </cell>
          <cell r="C260" t="str">
            <v>Fornecedores</v>
          </cell>
          <cell r="D260">
            <v>5124705.8499999996</v>
          </cell>
          <cell r="E260" t="str">
            <v>C</v>
          </cell>
          <cell r="F260">
            <v>25925354.640000001</v>
          </cell>
          <cell r="G260">
            <v>24124505.93</v>
          </cell>
          <cell r="H260">
            <v>3323857.14</v>
          </cell>
          <cell r="I260" t="str">
            <v>C</v>
          </cell>
        </row>
        <row r="261">
          <cell r="A261" t="str">
            <v>21.10.01.00</v>
          </cell>
          <cell r="B261" t="str">
            <v>-</v>
          </cell>
          <cell r="C261" t="str">
            <v>Fornecedores Mercado Interno</v>
          </cell>
          <cell r="D261">
            <v>3741756.72</v>
          </cell>
          <cell r="E261" t="str">
            <v>C</v>
          </cell>
          <cell r="F261">
            <v>21834845.859999999</v>
          </cell>
          <cell r="G261">
            <v>21255780.539999999</v>
          </cell>
          <cell r="H261">
            <v>3162691.4</v>
          </cell>
          <cell r="I261" t="str">
            <v>C</v>
          </cell>
        </row>
        <row r="262">
          <cell r="A262" t="str">
            <v>21.10.01.01</v>
          </cell>
          <cell r="B262" t="str">
            <v>-</v>
          </cell>
          <cell r="C262" t="str">
            <v>Fornecedores Mercado Interno</v>
          </cell>
          <cell r="D262">
            <v>3741756.72</v>
          </cell>
          <cell r="E262" t="str">
            <v>C</v>
          </cell>
          <cell r="F262">
            <v>9697517.6500000004</v>
          </cell>
          <cell r="G262">
            <v>9118452.3300000001</v>
          </cell>
          <cell r="H262">
            <v>3162691.4</v>
          </cell>
          <cell r="I262" t="str">
            <v>C</v>
          </cell>
        </row>
        <row r="263">
          <cell r="A263" t="str">
            <v>21.10.01.94</v>
          </cell>
          <cell r="B263" t="str">
            <v>-</v>
          </cell>
          <cell r="C263" t="str">
            <v>Transit. Substituicao - NF p/ DP</v>
          </cell>
          <cell r="D263">
            <v>0</v>
          </cell>
          <cell r="F263">
            <v>294599.44</v>
          </cell>
          <cell r="G263">
            <v>294599.44</v>
          </cell>
          <cell r="H263">
            <v>0</v>
          </cell>
        </row>
        <row r="264">
          <cell r="A264" t="str">
            <v>21.10.01.96</v>
          </cell>
          <cell r="B264" t="str">
            <v>-</v>
          </cell>
          <cell r="C264" t="str">
            <v>Transit. de Transferencia - APB</v>
          </cell>
          <cell r="D264">
            <v>0</v>
          </cell>
          <cell r="F264">
            <v>3796800.86</v>
          </cell>
          <cell r="G264">
            <v>3796800.86</v>
          </cell>
          <cell r="H264">
            <v>0</v>
          </cell>
        </row>
        <row r="265">
          <cell r="A265" t="str">
            <v>21.10.01.98</v>
          </cell>
          <cell r="B265" t="str">
            <v>-</v>
          </cell>
          <cell r="C265" t="str">
            <v>Transit. Fornecedores Compras</v>
          </cell>
          <cell r="D265">
            <v>0</v>
          </cell>
          <cell r="F265">
            <v>8045819.6600000001</v>
          </cell>
          <cell r="G265">
            <v>8045819.6600000001</v>
          </cell>
          <cell r="H265">
            <v>0</v>
          </cell>
        </row>
        <row r="266">
          <cell r="A266" t="str">
            <v>21.10.01.99</v>
          </cell>
          <cell r="B266" t="str">
            <v>-</v>
          </cell>
          <cell r="C266" t="str">
            <v>Transit. Devolucao a Fornecedor</v>
          </cell>
          <cell r="D266">
            <v>0</v>
          </cell>
          <cell r="F266">
            <v>108.25</v>
          </cell>
          <cell r="G266">
            <v>108.25</v>
          </cell>
          <cell r="H266">
            <v>0</v>
          </cell>
        </row>
        <row r="267">
          <cell r="A267" t="str">
            <v>21.10.10.00</v>
          </cell>
          <cell r="B267" t="str">
            <v>-</v>
          </cell>
          <cell r="C267" t="str">
            <v>Fornecedores Mercado Externo</v>
          </cell>
          <cell r="D267">
            <v>693123.37</v>
          </cell>
          <cell r="E267" t="str">
            <v>C</v>
          </cell>
          <cell r="F267">
            <v>1659568.06</v>
          </cell>
          <cell r="G267">
            <v>966444.69</v>
          </cell>
          <cell r="H267">
            <v>0</v>
          </cell>
        </row>
        <row r="268">
          <cell r="A268" t="str">
            <v>21.10.10.01</v>
          </cell>
          <cell r="B268" t="str">
            <v>-</v>
          </cell>
          <cell r="C268" t="str">
            <v>Fornecedores Mercado Externo</v>
          </cell>
          <cell r="D268">
            <v>693123.37</v>
          </cell>
          <cell r="E268" t="str">
            <v>C</v>
          </cell>
          <cell r="F268">
            <v>1659568.06</v>
          </cell>
          <cell r="G268">
            <v>966444.69</v>
          </cell>
          <cell r="H268">
            <v>0</v>
          </cell>
        </row>
        <row r="269">
          <cell r="A269" t="str">
            <v>21.10.20.00</v>
          </cell>
          <cell r="B269" t="str">
            <v>-</v>
          </cell>
          <cell r="C269" t="str">
            <v>Fornecedores Cias do Grupo</v>
          </cell>
          <cell r="D269">
            <v>689825.76</v>
          </cell>
          <cell r="E269" t="str">
            <v>C</v>
          </cell>
          <cell r="F269">
            <v>2430940.7200000002</v>
          </cell>
          <cell r="G269">
            <v>1902280.7</v>
          </cell>
          <cell r="H269">
            <v>161165.74</v>
          </cell>
          <cell r="I269" t="str">
            <v>C</v>
          </cell>
        </row>
        <row r="270">
          <cell r="A270" t="str">
            <v>21.10.20.04</v>
          </cell>
          <cell r="B270" t="str">
            <v>-</v>
          </cell>
          <cell r="C270" t="str">
            <v>Fornecedor - Mato Grosso</v>
          </cell>
          <cell r="D270">
            <v>877.5</v>
          </cell>
          <cell r="E270" t="str">
            <v>C</v>
          </cell>
          <cell r="F270">
            <v>0</v>
          </cell>
          <cell r="G270">
            <v>0</v>
          </cell>
          <cell r="H270">
            <v>877.5</v>
          </cell>
          <cell r="I270" t="str">
            <v>C</v>
          </cell>
        </row>
        <row r="271">
          <cell r="A271" t="str">
            <v>21.10.20.05</v>
          </cell>
          <cell r="B271" t="str">
            <v>-</v>
          </cell>
          <cell r="C271" t="str">
            <v>Fornecedor - Sibra</v>
          </cell>
          <cell r="D271">
            <v>73801.86</v>
          </cell>
          <cell r="E271" t="str">
            <v>C</v>
          </cell>
          <cell r="F271">
            <v>135652.13</v>
          </cell>
          <cell r="G271">
            <v>129371.65</v>
          </cell>
          <cell r="H271">
            <v>67521.38</v>
          </cell>
          <cell r="I271" t="str">
            <v>C</v>
          </cell>
        </row>
        <row r="272">
          <cell r="A272" t="str">
            <v>21.10.20.10</v>
          </cell>
          <cell r="B272" t="str">
            <v>-</v>
          </cell>
          <cell r="C272" t="str">
            <v>Fornecedor - Cvrd</v>
          </cell>
          <cell r="D272">
            <v>615146.4</v>
          </cell>
          <cell r="E272" t="str">
            <v>C</v>
          </cell>
          <cell r="F272">
            <v>2295288.59</v>
          </cell>
          <cell r="G272">
            <v>1772909.05</v>
          </cell>
          <cell r="H272">
            <v>92766.86</v>
          </cell>
          <cell r="I272" t="str">
            <v>C</v>
          </cell>
        </row>
        <row r="273">
          <cell r="A273" t="str">
            <v>21.20.00.00</v>
          </cell>
          <cell r="B273" t="str">
            <v>-</v>
          </cell>
          <cell r="C273" t="str">
            <v>Adiantamentos a Clientes</v>
          </cell>
          <cell r="D273">
            <v>129047.38</v>
          </cell>
          <cell r="E273" t="str">
            <v>C</v>
          </cell>
          <cell r="F273">
            <v>957226.74</v>
          </cell>
          <cell r="G273">
            <v>1098232.93</v>
          </cell>
          <cell r="H273">
            <v>270053.57</v>
          </cell>
          <cell r="I273" t="str">
            <v>C</v>
          </cell>
        </row>
        <row r="274">
          <cell r="A274" t="str">
            <v>21.20.01.00</v>
          </cell>
          <cell r="B274" t="str">
            <v>-</v>
          </cell>
          <cell r="C274" t="str">
            <v>Adto de Clientes Merc.Interno</v>
          </cell>
          <cell r="D274">
            <v>107516.88</v>
          </cell>
          <cell r="E274" t="str">
            <v>C</v>
          </cell>
          <cell r="F274">
            <v>957226.74</v>
          </cell>
          <cell r="G274">
            <v>1097301.1200000001</v>
          </cell>
          <cell r="H274">
            <v>247591.26</v>
          </cell>
          <cell r="I274" t="str">
            <v>C</v>
          </cell>
        </row>
        <row r="275">
          <cell r="A275" t="str">
            <v>21.20.01.01</v>
          </cell>
          <cell r="B275" t="str">
            <v>-</v>
          </cell>
          <cell r="C275" t="str">
            <v>Adto. de Clientes Merc.Interno</v>
          </cell>
          <cell r="D275">
            <v>107516.88</v>
          </cell>
          <cell r="E275" t="str">
            <v>C</v>
          </cell>
          <cell r="F275">
            <v>957226.74</v>
          </cell>
          <cell r="G275">
            <v>1097301.1200000001</v>
          </cell>
          <cell r="H275">
            <v>247591.26</v>
          </cell>
          <cell r="I275" t="str">
            <v>C</v>
          </cell>
        </row>
        <row r="276">
          <cell r="A276" t="str">
            <v>21.20.15.00</v>
          </cell>
          <cell r="B276" t="str">
            <v>-</v>
          </cell>
          <cell r="C276" t="str">
            <v>Adto. de Cliente-Cia Grupo</v>
          </cell>
          <cell r="D276">
            <v>21530.5</v>
          </cell>
          <cell r="E276" t="str">
            <v>C</v>
          </cell>
          <cell r="F276">
            <v>0</v>
          </cell>
          <cell r="G276">
            <v>931.81</v>
          </cell>
          <cell r="H276">
            <v>22462.31</v>
          </cell>
          <cell r="I276" t="str">
            <v>C</v>
          </cell>
        </row>
        <row r="277">
          <cell r="A277" t="str">
            <v>21.20.15.22</v>
          </cell>
          <cell r="B277" t="str">
            <v>-</v>
          </cell>
          <cell r="C277" t="str">
            <v>Adto.de Cliente - CVRDI</v>
          </cell>
          <cell r="D277">
            <v>21530.5</v>
          </cell>
          <cell r="E277" t="str">
            <v>C</v>
          </cell>
          <cell r="F277">
            <v>0</v>
          </cell>
          <cell r="G277">
            <v>931.81</v>
          </cell>
          <cell r="H277">
            <v>22462.31</v>
          </cell>
          <cell r="I277" t="str">
            <v>C</v>
          </cell>
        </row>
        <row r="278">
          <cell r="A278" t="str">
            <v>21.25.00.00</v>
          </cell>
          <cell r="B278" t="str">
            <v>-</v>
          </cell>
          <cell r="C278" t="str">
            <v>Obrigac Fiscais e Trabalhistas</v>
          </cell>
          <cell r="D278">
            <v>2028381.96</v>
          </cell>
          <cell r="E278" t="str">
            <v>C</v>
          </cell>
          <cell r="F278">
            <v>4937992.7300000004</v>
          </cell>
          <cell r="G278">
            <v>5272910.16</v>
          </cell>
          <cell r="H278">
            <v>2363299.39</v>
          </cell>
          <cell r="I278" t="str">
            <v>C</v>
          </cell>
        </row>
        <row r="279">
          <cell r="A279" t="str">
            <v>21.25.01.00</v>
          </cell>
          <cell r="B279" t="str">
            <v>-</v>
          </cell>
          <cell r="C279" t="str">
            <v>Obrigac Fiscais e Trabalhistas</v>
          </cell>
          <cell r="D279">
            <v>2028381.96</v>
          </cell>
          <cell r="E279" t="str">
            <v>C</v>
          </cell>
          <cell r="F279">
            <v>4937992.7300000004</v>
          </cell>
          <cell r="G279">
            <v>5272842.76</v>
          </cell>
          <cell r="H279">
            <v>2363231.9900000002</v>
          </cell>
          <cell r="I279" t="str">
            <v>C</v>
          </cell>
        </row>
        <row r="280">
          <cell r="A280" t="str">
            <v>21.25.01.01</v>
          </cell>
          <cell r="B280" t="str">
            <v>-</v>
          </cell>
          <cell r="C280" t="str">
            <v>Ipi a Recolher</v>
          </cell>
          <cell r="D280">
            <v>0</v>
          </cell>
          <cell r="F280">
            <v>2068.1799999999998</v>
          </cell>
          <cell r="G280">
            <v>2068.1799999999998</v>
          </cell>
          <cell r="H280">
            <v>0</v>
          </cell>
        </row>
        <row r="281">
          <cell r="A281" t="str">
            <v>21.25.01.02</v>
          </cell>
          <cell r="B281" t="str">
            <v>-</v>
          </cell>
          <cell r="C281" t="str">
            <v>Icms a Recolher</v>
          </cell>
          <cell r="D281">
            <v>111406.25</v>
          </cell>
          <cell r="E281" t="str">
            <v>C</v>
          </cell>
          <cell r="F281">
            <v>3075141.3</v>
          </cell>
          <cell r="G281">
            <v>3084754.48</v>
          </cell>
          <cell r="H281">
            <v>121019.43</v>
          </cell>
          <cell r="I281" t="str">
            <v>C</v>
          </cell>
        </row>
        <row r="282">
          <cell r="A282" t="str">
            <v>21.25.01.04</v>
          </cell>
          <cell r="B282" t="str">
            <v>-</v>
          </cell>
          <cell r="C282" t="str">
            <v>CFEM a Recolher</v>
          </cell>
          <cell r="D282">
            <v>1187517.1399999999</v>
          </cell>
          <cell r="E282" t="str">
            <v>C</v>
          </cell>
          <cell r="F282">
            <v>396606.76</v>
          </cell>
          <cell r="G282">
            <v>738204.01</v>
          </cell>
          <cell r="H282">
            <v>1529114.39</v>
          </cell>
          <cell r="I282" t="str">
            <v>C</v>
          </cell>
        </row>
        <row r="283">
          <cell r="A283" t="str">
            <v>21.25.01.05</v>
          </cell>
          <cell r="B283" t="str">
            <v>-</v>
          </cell>
          <cell r="C283" t="str">
            <v>Pis a Recolher</v>
          </cell>
          <cell r="D283">
            <v>0</v>
          </cell>
          <cell r="F283">
            <v>187335.25</v>
          </cell>
          <cell r="G283">
            <v>187335.25</v>
          </cell>
          <cell r="H283">
            <v>0</v>
          </cell>
        </row>
        <row r="284">
          <cell r="A284" t="str">
            <v>21.25.01.06</v>
          </cell>
          <cell r="B284" t="str">
            <v>-</v>
          </cell>
          <cell r="C284" t="str">
            <v>Cofins a Recolher</v>
          </cell>
          <cell r="D284">
            <v>0</v>
          </cell>
          <cell r="F284">
            <v>862881.37</v>
          </cell>
          <cell r="G284">
            <v>862881.37</v>
          </cell>
          <cell r="H284">
            <v>0</v>
          </cell>
        </row>
        <row r="285">
          <cell r="A285" t="str">
            <v>21.25.01.07</v>
          </cell>
          <cell r="B285" t="str">
            <v>-</v>
          </cell>
          <cell r="C285" t="str">
            <v>Inss a Recolher</v>
          </cell>
          <cell r="D285">
            <v>661472.56999999995</v>
          </cell>
          <cell r="E285" t="str">
            <v>C</v>
          </cell>
          <cell r="F285">
            <v>333532.42</v>
          </cell>
          <cell r="G285">
            <v>324574.40999999997</v>
          </cell>
          <cell r="H285">
            <v>652514.56000000006</v>
          </cell>
          <cell r="I285" t="str">
            <v>C</v>
          </cell>
        </row>
        <row r="286">
          <cell r="A286" t="str">
            <v>21.25.01.08</v>
          </cell>
          <cell r="B286" t="str">
            <v>-</v>
          </cell>
          <cell r="C286" t="str">
            <v>Fgts a Recolher</v>
          </cell>
          <cell r="D286">
            <v>70813.77</v>
          </cell>
          <cell r="E286" t="str">
            <v>C</v>
          </cell>
          <cell r="F286">
            <v>76270.710000000006</v>
          </cell>
          <cell r="G286">
            <v>69634.92</v>
          </cell>
          <cell r="H286">
            <v>64177.98</v>
          </cell>
          <cell r="I286" t="str">
            <v>C</v>
          </cell>
        </row>
        <row r="287">
          <cell r="A287" t="str">
            <v>21.25.01.09</v>
          </cell>
          <cell r="B287" t="str">
            <v>-</v>
          </cell>
          <cell r="C287" t="str">
            <v>Contrib.Sindical/Assist a Recolh</v>
          </cell>
          <cell r="D287">
            <v>2827.77</v>
          </cell>
          <cell r="E287" t="str">
            <v>D</v>
          </cell>
          <cell r="F287">
            <v>4150.1400000000003</v>
          </cell>
          <cell r="G287">
            <v>3390.14</v>
          </cell>
          <cell r="H287">
            <v>3587.77</v>
          </cell>
          <cell r="I287" t="str">
            <v>D</v>
          </cell>
        </row>
        <row r="288">
          <cell r="A288" t="str">
            <v>21.25.01.11</v>
          </cell>
          <cell r="B288" t="str">
            <v>-</v>
          </cell>
          <cell r="C288" t="str">
            <v>Taxa Florestal a Recolher</v>
          </cell>
          <cell r="D288">
            <v>0</v>
          </cell>
          <cell r="F288">
            <v>6.6</v>
          </cell>
          <cell r="G288">
            <v>0</v>
          </cell>
          <cell r="H288">
            <v>6.6</v>
          </cell>
          <cell r="I288" t="str">
            <v>D</v>
          </cell>
        </row>
        <row r="289">
          <cell r="A289" t="str">
            <v>21.25.05.00</v>
          </cell>
          <cell r="B289" t="str">
            <v>-</v>
          </cell>
          <cell r="C289" t="str">
            <v>Impostos s/Serv Administ-Cias Grupo</v>
          </cell>
          <cell r="D289">
            <v>0</v>
          </cell>
          <cell r="F289">
            <v>0</v>
          </cell>
          <cell r="G289">
            <v>67.400000000000006</v>
          </cell>
          <cell r="H289">
            <v>67.400000000000006</v>
          </cell>
          <cell r="I289" t="str">
            <v>C</v>
          </cell>
        </row>
        <row r="290">
          <cell r="A290" t="str">
            <v>21.25.05.11</v>
          </cell>
          <cell r="B290" t="str">
            <v>-</v>
          </cell>
          <cell r="C290" t="str">
            <v>Pis s/Serv Administ-Urucum</v>
          </cell>
          <cell r="D290">
            <v>0</v>
          </cell>
          <cell r="F290">
            <v>0</v>
          </cell>
          <cell r="G290">
            <v>6.6</v>
          </cell>
          <cell r="H290">
            <v>6.6</v>
          </cell>
          <cell r="I290" t="str">
            <v>C</v>
          </cell>
        </row>
        <row r="291">
          <cell r="A291" t="str">
            <v>21.25.05.31</v>
          </cell>
          <cell r="B291" t="str">
            <v>-</v>
          </cell>
          <cell r="C291" t="str">
            <v>Cofins s/Serv Administ-Urucum</v>
          </cell>
          <cell r="D291">
            <v>0</v>
          </cell>
          <cell r="F291">
            <v>0</v>
          </cell>
          <cell r="G291">
            <v>60.8</v>
          </cell>
          <cell r="H291">
            <v>60.8</v>
          </cell>
          <cell r="I291" t="str">
            <v>C</v>
          </cell>
        </row>
        <row r="292">
          <cell r="A292" t="str">
            <v>21.30.00.00</v>
          </cell>
          <cell r="B292" t="str">
            <v>-</v>
          </cell>
          <cell r="C292" t="str">
            <v>Obrigacoes Retidas</v>
          </cell>
          <cell r="D292">
            <v>861777.83</v>
          </cell>
          <cell r="E292" t="str">
            <v>C</v>
          </cell>
          <cell r="F292">
            <v>694914.38</v>
          </cell>
          <cell r="G292">
            <v>561509.11</v>
          </cell>
          <cell r="H292">
            <v>728372.56</v>
          </cell>
          <cell r="I292" t="str">
            <v>C</v>
          </cell>
        </row>
        <row r="293">
          <cell r="A293" t="str">
            <v>21.30.01.00</v>
          </cell>
          <cell r="B293" t="str">
            <v>-</v>
          </cell>
          <cell r="C293" t="str">
            <v>Obrigacoes Retidas</v>
          </cell>
          <cell r="D293">
            <v>861777.83</v>
          </cell>
          <cell r="E293" t="str">
            <v>C</v>
          </cell>
          <cell r="F293">
            <v>694914.38</v>
          </cell>
          <cell r="G293">
            <v>561509.11</v>
          </cell>
          <cell r="H293">
            <v>728372.56</v>
          </cell>
          <cell r="I293" t="str">
            <v>C</v>
          </cell>
        </row>
        <row r="294">
          <cell r="A294" t="str">
            <v>21.30.01.01</v>
          </cell>
          <cell r="B294" t="str">
            <v>-</v>
          </cell>
          <cell r="C294" t="str">
            <v>Irrf Salarios</v>
          </cell>
          <cell r="D294">
            <v>37751.81</v>
          </cell>
          <cell r="E294" t="str">
            <v>C</v>
          </cell>
          <cell r="F294">
            <v>46414.93</v>
          </cell>
          <cell r="G294">
            <v>33992.980000000003</v>
          </cell>
          <cell r="H294">
            <v>25329.86</v>
          </cell>
          <cell r="I294" t="str">
            <v>C</v>
          </cell>
        </row>
        <row r="295">
          <cell r="A295" t="str">
            <v>21.30.01.02</v>
          </cell>
          <cell r="B295" t="str">
            <v>-</v>
          </cell>
          <cell r="C295" t="str">
            <v>Irrf de Terceiros</v>
          </cell>
          <cell r="D295">
            <v>21563.65</v>
          </cell>
          <cell r="E295" t="str">
            <v>C</v>
          </cell>
          <cell r="F295">
            <v>24178.1</v>
          </cell>
          <cell r="G295">
            <v>9583.73</v>
          </cell>
          <cell r="H295">
            <v>6969.28</v>
          </cell>
          <cell r="I295" t="str">
            <v>C</v>
          </cell>
        </row>
        <row r="296">
          <cell r="A296" t="str">
            <v>21.30.01.03</v>
          </cell>
          <cell r="B296" t="str">
            <v>-</v>
          </cell>
          <cell r="C296" t="str">
            <v>Iss Retido na Fonte</v>
          </cell>
          <cell r="D296">
            <v>247317.4</v>
          </cell>
          <cell r="E296" t="str">
            <v>C</v>
          </cell>
          <cell r="F296">
            <v>143778.57999999999</v>
          </cell>
          <cell r="G296">
            <v>82451.48</v>
          </cell>
          <cell r="H296">
            <v>185990.3</v>
          </cell>
          <cell r="I296" t="str">
            <v>C</v>
          </cell>
        </row>
        <row r="297">
          <cell r="A297" t="str">
            <v>21.30.01.05</v>
          </cell>
          <cell r="B297" t="str">
            <v>-</v>
          </cell>
          <cell r="C297" t="str">
            <v>Inss Sobre Servicos</v>
          </cell>
          <cell r="D297">
            <v>59775.73</v>
          </cell>
          <cell r="E297" t="str">
            <v>C</v>
          </cell>
          <cell r="F297">
            <v>73734.679999999993</v>
          </cell>
          <cell r="G297">
            <v>62331.37</v>
          </cell>
          <cell r="H297">
            <v>48372.42</v>
          </cell>
          <cell r="I297" t="str">
            <v>C</v>
          </cell>
        </row>
        <row r="298">
          <cell r="A298" t="str">
            <v>21.30.01.08</v>
          </cell>
          <cell r="B298" t="str">
            <v>-</v>
          </cell>
          <cell r="C298" t="str">
            <v>Pensao Alimenticia</v>
          </cell>
          <cell r="D298">
            <v>8893.2900000000009</v>
          </cell>
          <cell r="E298" t="str">
            <v>C</v>
          </cell>
          <cell r="F298">
            <v>6436.17</v>
          </cell>
          <cell r="G298">
            <v>5582.59</v>
          </cell>
          <cell r="H298">
            <v>8039.71</v>
          </cell>
          <cell r="I298" t="str">
            <v>C</v>
          </cell>
        </row>
        <row r="299">
          <cell r="A299" t="str">
            <v>21.30.01.11</v>
          </cell>
          <cell r="B299" t="str">
            <v>-</v>
          </cell>
          <cell r="C299" t="str">
            <v>Ir s/ Mutuo</v>
          </cell>
          <cell r="D299">
            <v>250895.51</v>
          </cell>
          <cell r="E299" t="str">
            <v>C</v>
          </cell>
          <cell r="F299">
            <v>147132.63</v>
          </cell>
          <cell r="G299">
            <v>141308.46</v>
          </cell>
          <cell r="H299">
            <v>245071.34</v>
          </cell>
          <cell r="I299" t="str">
            <v>C</v>
          </cell>
        </row>
        <row r="300">
          <cell r="A300" t="str">
            <v>21.30.01.16</v>
          </cell>
          <cell r="B300" t="str">
            <v>-</v>
          </cell>
          <cell r="C300" t="str">
            <v>Pis/Cofins/Csl R.F Lei 10833/03</v>
          </cell>
          <cell r="D300">
            <v>30382.240000000002</v>
          </cell>
          <cell r="E300" t="str">
            <v>C</v>
          </cell>
          <cell r="F300">
            <v>127543.94</v>
          </cell>
          <cell r="G300">
            <v>108981.06</v>
          </cell>
          <cell r="H300">
            <v>11819.36</v>
          </cell>
          <cell r="I300" t="str">
            <v>C</v>
          </cell>
        </row>
        <row r="301">
          <cell r="A301" t="str">
            <v>21.30.01.17</v>
          </cell>
          <cell r="B301" t="str">
            <v>-</v>
          </cell>
          <cell r="C301" t="str">
            <v>IRRF S/ ASSFIN</v>
          </cell>
          <cell r="D301">
            <v>5554.32</v>
          </cell>
          <cell r="E301" t="str">
            <v>C</v>
          </cell>
          <cell r="F301">
            <v>0</v>
          </cell>
          <cell r="G301">
            <v>0</v>
          </cell>
          <cell r="H301">
            <v>5554.32</v>
          </cell>
          <cell r="I301" t="str">
            <v>C</v>
          </cell>
        </row>
        <row r="302">
          <cell r="A302" t="str">
            <v>21.30.01.18</v>
          </cell>
          <cell r="B302" t="str">
            <v>-</v>
          </cell>
          <cell r="C302" t="str">
            <v>INSS s/Serviços Autônomo</v>
          </cell>
          <cell r="D302">
            <v>620.73</v>
          </cell>
          <cell r="E302" t="str">
            <v>C</v>
          </cell>
          <cell r="F302">
            <v>658.35</v>
          </cell>
          <cell r="G302">
            <v>827.64</v>
          </cell>
          <cell r="H302">
            <v>790.02</v>
          </cell>
          <cell r="I302" t="str">
            <v>C</v>
          </cell>
        </row>
        <row r="303">
          <cell r="A303" t="str">
            <v>21.30.01.19</v>
          </cell>
          <cell r="B303" t="str">
            <v>-</v>
          </cell>
          <cell r="C303" t="str">
            <v>IOF a Pagar</v>
          </cell>
          <cell r="D303">
            <v>19489.22</v>
          </cell>
          <cell r="E303" t="str">
            <v>C</v>
          </cell>
          <cell r="F303">
            <v>24609.08</v>
          </cell>
          <cell r="G303">
            <v>15119.86</v>
          </cell>
          <cell r="H303">
            <v>10000</v>
          </cell>
          <cell r="I303" t="str">
            <v>C</v>
          </cell>
        </row>
        <row r="304">
          <cell r="A304" t="str">
            <v>21.30.01.20</v>
          </cell>
          <cell r="B304" t="str">
            <v>-</v>
          </cell>
          <cell r="C304" t="str">
            <v>IOF s/ Mutuo</v>
          </cell>
          <cell r="D304">
            <v>167749.85999999999</v>
          </cell>
          <cell r="E304" t="str">
            <v>C</v>
          </cell>
          <cell r="F304">
            <v>4091.51</v>
          </cell>
          <cell r="G304">
            <v>4993.53</v>
          </cell>
          <cell r="H304">
            <v>168651.88</v>
          </cell>
          <cell r="I304" t="str">
            <v>C</v>
          </cell>
        </row>
        <row r="305">
          <cell r="A305" t="str">
            <v>21.30.01.23</v>
          </cell>
          <cell r="B305" t="str">
            <v>-</v>
          </cell>
          <cell r="C305" t="str">
            <v>Irrf s/ PR</v>
          </cell>
          <cell r="D305">
            <v>11784.07</v>
          </cell>
          <cell r="E305" t="str">
            <v>C</v>
          </cell>
          <cell r="F305">
            <v>0</v>
          </cell>
          <cell r="G305">
            <v>0</v>
          </cell>
          <cell r="H305">
            <v>11784.07</v>
          </cell>
          <cell r="I305" t="str">
            <v>C</v>
          </cell>
        </row>
        <row r="306">
          <cell r="A306" t="str">
            <v>21.30.01.99</v>
          </cell>
          <cell r="B306" t="str">
            <v>-</v>
          </cell>
          <cell r="C306" t="str">
            <v>Transitoria de IRRF</v>
          </cell>
          <cell r="D306">
            <v>0</v>
          </cell>
          <cell r="F306">
            <v>96336.41</v>
          </cell>
          <cell r="G306">
            <v>96336.41</v>
          </cell>
          <cell r="H306">
            <v>0</v>
          </cell>
        </row>
        <row r="307">
          <cell r="A307" t="str">
            <v>21.35.00.00</v>
          </cell>
          <cell r="B307" t="str">
            <v>-</v>
          </cell>
          <cell r="C307" t="str">
            <v>Provisao p/ Ir.e Contrib.Social</v>
          </cell>
          <cell r="D307">
            <v>22144411.48</v>
          </cell>
          <cell r="E307" t="str">
            <v>C</v>
          </cell>
          <cell r="F307">
            <v>0</v>
          </cell>
          <cell r="G307">
            <v>0</v>
          </cell>
          <cell r="H307">
            <v>22144411.48</v>
          </cell>
          <cell r="I307" t="str">
            <v>C</v>
          </cell>
        </row>
        <row r="308">
          <cell r="A308" t="str">
            <v>21.35.01.00</v>
          </cell>
          <cell r="B308" t="str">
            <v>-</v>
          </cell>
          <cell r="C308" t="str">
            <v>Provisao p/ Ir.e Contrib.Social</v>
          </cell>
          <cell r="D308">
            <v>22144411.48</v>
          </cell>
          <cell r="E308" t="str">
            <v>C</v>
          </cell>
          <cell r="F308">
            <v>0</v>
          </cell>
          <cell r="G308">
            <v>0</v>
          </cell>
          <cell r="H308">
            <v>22144411.48</v>
          </cell>
          <cell r="I308" t="str">
            <v>C</v>
          </cell>
        </row>
        <row r="309">
          <cell r="A309" t="str">
            <v>21.35.01.01</v>
          </cell>
          <cell r="B309" t="str">
            <v>-</v>
          </cell>
          <cell r="C309" t="str">
            <v>Irpj a Recolher</v>
          </cell>
          <cell r="D309">
            <v>16297374.33</v>
          </cell>
          <cell r="E309" t="str">
            <v>C</v>
          </cell>
          <cell r="F309">
            <v>0</v>
          </cell>
          <cell r="G309">
            <v>0</v>
          </cell>
          <cell r="H309">
            <v>16297374.33</v>
          </cell>
          <cell r="I309" t="str">
            <v>C</v>
          </cell>
        </row>
        <row r="310">
          <cell r="A310" t="str">
            <v>21.35.01.02</v>
          </cell>
          <cell r="B310" t="str">
            <v>-</v>
          </cell>
          <cell r="C310" t="str">
            <v>Contr.Social s/Lucro a Recolher</v>
          </cell>
          <cell r="D310">
            <v>5847037.1500000004</v>
          </cell>
          <cell r="E310" t="str">
            <v>C</v>
          </cell>
          <cell r="F310">
            <v>0</v>
          </cell>
          <cell r="G310">
            <v>0</v>
          </cell>
          <cell r="H310">
            <v>5847037.1500000004</v>
          </cell>
          <cell r="I310" t="str">
            <v>C</v>
          </cell>
        </row>
        <row r="311">
          <cell r="A311" t="str">
            <v>21.41.00.00</v>
          </cell>
          <cell r="B311" t="str">
            <v>-</v>
          </cell>
          <cell r="C311" t="str">
            <v>Impostos e Contrib-Parcelamento REFIS</v>
          </cell>
          <cell r="D311">
            <v>235490.98</v>
          </cell>
          <cell r="E311" t="str">
            <v>C</v>
          </cell>
          <cell r="F311">
            <v>19696.12</v>
          </cell>
          <cell r="G311">
            <v>20558.55</v>
          </cell>
          <cell r="H311">
            <v>236353.41</v>
          </cell>
          <cell r="I311" t="str">
            <v>C</v>
          </cell>
        </row>
        <row r="312">
          <cell r="A312" t="str">
            <v>21.41.01.00</v>
          </cell>
          <cell r="B312" t="str">
            <v>-</v>
          </cell>
          <cell r="C312" t="str">
            <v>Impostos e Contrib - Parcelamento REFIS</v>
          </cell>
          <cell r="D312">
            <v>235490.98</v>
          </cell>
          <cell r="E312" t="str">
            <v>C</v>
          </cell>
          <cell r="F312">
            <v>19696.12</v>
          </cell>
          <cell r="G312">
            <v>20558.55</v>
          </cell>
          <cell r="H312">
            <v>236353.41</v>
          </cell>
          <cell r="I312" t="str">
            <v>C</v>
          </cell>
        </row>
        <row r="313">
          <cell r="A313" t="str">
            <v>21.41.01.01</v>
          </cell>
          <cell r="B313" t="str">
            <v>-</v>
          </cell>
          <cell r="C313" t="str">
            <v>Impostos REFIS</v>
          </cell>
          <cell r="D313">
            <v>235490.98</v>
          </cell>
          <cell r="E313" t="str">
            <v>C</v>
          </cell>
          <cell r="F313">
            <v>19696.12</v>
          </cell>
          <cell r="G313">
            <v>20558.55</v>
          </cell>
          <cell r="H313">
            <v>236353.41</v>
          </cell>
          <cell r="I313" t="str">
            <v>C</v>
          </cell>
        </row>
        <row r="314">
          <cell r="A314" t="str">
            <v>21.45.00.00</v>
          </cell>
          <cell r="B314" t="str">
            <v>-</v>
          </cell>
          <cell r="C314" t="str">
            <v>Obrigacoes com Pessoal</v>
          </cell>
          <cell r="D314">
            <v>1532991.12</v>
          </cell>
          <cell r="E314" t="str">
            <v>C</v>
          </cell>
          <cell r="F314">
            <v>1300830.72</v>
          </cell>
          <cell r="G314">
            <v>1506306.88</v>
          </cell>
          <cell r="H314">
            <v>1738467.28</v>
          </cell>
          <cell r="I314" t="str">
            <v>C</v>
          </cell>
        </row>
        <row r="315">
          <cell r="A315" t="str">
            <v>21.45.01.00</v>
          </cell>
          <cell r="B315" t="str">
            <v>-</v>
          </cell>
          <cell r="C315" t="str">
            <v>Obrigacoes com Pessoal</v>
          </cell>
          <cell r="D315">
            <v>1532991.12</v>
          </cell>
          <cell r="E315" t="str">
            <v>C</v>
          </cell>
          <cell r="F315">
            <v>1300830.72</v>
          </cell>
          <cell r="G315">
            <v>1506306.88</v>
          </cell>
          <cell r="H315">
            <v>1738467.28</v>
          </cell>
          <cell r="I315" t="str">
            <v>C</v>
          </cell>
        </row>
        <row r="316">
          <cell r="A316" t="str">
            <v>21.45.01.01</v>
          </cell>
          <cell r="B316" t="str">
            <v>-</v>
          </cell>
          <cell r="C316" t="str">
            <v>Salarios</v>
          </cell>
          <cell r="D316">
            <v>97639.05</v>
          </cell>
          <cell r="E316" t="str">
            <v>C</v>
          </cell>
          <cell r="F316">
            <v>1276519.99</v>
          </cell>
          <cell r="G316">
            <v>1276519.99</v>
          </cell>
          <cell r="H316">
            <v>97639.05</v>
          </cell>
          <cell r="I316" t="str">
            <v>C</v>
          </cell>
        </row>
        <row r="317">
          <cell r="A317" t="str">
            <v>21.45.01.02</v>
          </cell>
          <cell r="B317" t="str">
            <v>-</v>
          </cell>
          <cell r="C317" t="str">
            <v>Folha a Pagar Rescisao</v>
          </cell>
          <cell r="D317">
            <v>1662.73</v>
          </cell>
          <cell r="E317" t="str">
            <v>D</v>
          </cell>
          <cell r="F317">
            <v>24310.73</v>
          </cell>
          <cell r="G317">
            <v>22310.99</v>
          </cell>
          <cell r="H317">
            <v>3662.47</v>
          </cell>
          <cell r="I317" t="str">
            <v>D</v>
          </cell>
        </row>
        <row r="318">
          <cell r="A318" t="str">
            <v>21.45.01.03</v>
          </cell>
          <cell r="B318" t="str">
            <v>-</v>
          </cell>
          <cell r="C318" t="str">
            <v>Particip no Resultado Empregado</v>
          </cell>
          <cell r="D318">
            <v>1437014.8</v>
          </cell>
          <cell r="E318" t="str">
            <v>C</v>
          </cell>
          <cell r="F318">
            <v>0</v>
          </cell>
          <cell r="G318">
            <v>207475.9</v>
          </cell>
          <cell r="H318">
            <v>1644490.7</v>
          </cell>
          <cell r="I318" t="str">
            <v>C</v>
          </cell>
        </row>
        <row r="319">
          <cell r="A319" t="str">
            <v>21.46.00.00</v>
          </cell>
          <cell r="B319" t="str">
            <v>-</v>
          </cell>
          <cell r="C319" t="str">
            <v>Outras Obrigacoes</v>
          </cell>
          <cell r="D319">
            <v>9534987.6099999994</v>
          </cell>
          <cell r="E319" t="str">
            <v>C</v>
          </cell>
          <cell r="F319">
            <v>4784232.46</v>
          </cell>
          <cell r="G319">
            <v>6177594.5599999996</v>
          </cell>
          <cell r="H319">
            <v>10928349.710000001</v>
          </cell>
          <cell r="I319" t="str">
            <v>C</v>
          </cell>
        </row>
        <row r="320">
          <cell r="A320" t="str">
            <v>21.46.01.00</v>
          </cell>
          <cell r="B320" t="str">
            <v>-</v>
          </cell>
          <cell r="C320" t="str">
            <v>Contas a Pagar</v>
          </cell>
          <cell r="D320">
            <v>5174898.62</v>
          </cell>
          <cell r="E320" t="str">
            <v>C</v>
          </cell>
          <cell r="F320">
            <v>4784232.46</v>
          </cell>
          <cell r="G320">
            <v>6177594.5599999996</v>
          </cell>
          <cell r="H320">
            <v>6568260.7199999997</v>
          </cell>
          <cell r="I320" t="str">
            <v>C</v>
          </cell>
        </row>
        <row r="321">
          <cell r="A321" t="str">
            <v>21.46.01.01</v>
          </cell>
          <cell r="B321" t="str">
            <v>-</v>
          </cell>
          <cell r="C321" t="str">
            <v>Credores Diversos</v>
          </cell>
          <cell r="D321">
            <v>4196672.2</v>
          </cell>
          <cell r="E321" t="str">
            <v>C</v>
          </cell>
          <cell r="F321">
            <v>3639650.01</v>
          </cell>
          <cell r="G321">
            <v>5098071.57</v>
          </cell>
          <cell r="H321">
            <v>5655093.7599999998</v>
          </cell>
          <cell r="I321" t="str">
            <v>C</v>
          </cell>
        </row>
        <row r="322">
          <cell r="A322" t="str">
            <v>21.46.01.02</v>
          </cell>
          <cell r="B322" t="str">
            <v>-</v>
          </cell>
          <cell r="C322" t="str">
            <v>Convenio Sesi/Senai</v>
          </cell>
          <cell r="D322">
            <v>50115.82</v>
          </cell>
          <cell r="E322" t="str">
            <v>D</v>
          </cell>
          <cell r="F322">
            <v>18987.25</v>
          </cell>
          <cell r="G322">
            <v>995.47</v>
          </cell>
          <cell r="H322">
            <v>68107.600000000006</v>
          </cell>
          <cell r="I322" t="str">
            <v>D</v>
          </cell>
        </row>
        <row r="323">
          <cell r="A323" t="str">
            <v>21.46.01.05</v>
          </cell>
          <cell r="B323" t="str">
            <v>-</v>
          </cell>
          <cell r="C323" t="str">
            <v>Gremios</v>
          </cell>
          <cell r="D323">
            <v>0</v>
          </cell>
          <cell r="F323">
            <v>100</v>
          </cell>
          <cell r="G323">
            <v>100</v>
          </cell>
          <cell r="H323">
            <v>0</v>
          </cell>
        </row>
        <row r="324">
          <cell r="A324" t="str">
            <v>21.46.01.06</v>
          </cell>
          <cell r="B324" t="str">
            <v>-</v>
          </cell>
          <cell r="C324" t="str">
            <v>Abono Pis / Cef</v>
          </cell>
          <cell r="D324">
            <v>5064.34</v>
          </cell>
          <cell r="E324" t="str">
            <v>D</v>
          </cell>
          <cell r="F324">
            <v>0</v>
          </cell>
          <cell r="G324">
            <v>0</v>
          </cell>
          <cell r="H324">
            <v>5064.34</v>
          </cell>
          <cell r="I324" t="str">
            <v>D</v>
          </cell>
        </row>
        <row r="325">
          <cell r="A325" t="str">
            <v>21.46.01.10</v>
          </cell>
          <cell r="B325" t="str">
            <v>-</v>
          </cell>
          <cell r="C325" t="str">
            <v>Contribuicao Ordinaria Valiaprev</v>
          </cell>
          <cell r="D325">
            <v>0</v>
          </cell>
          <cell r="F325">
            <v>33851.72</v>
          </cell>
          <cell r="G325">
            <v>33851.72</v>
          </cell>
          <cell r="H325">
            <v>0</v>
          </cell>
        </row>
        <row r="326">
          <cell r="A326" t="str">
            <v>21.46.01.11</v>
          </cell>
          <cell r="B326" t="str">
            <v>-</v>
          </cell>
          <cell r="C326" t="str">
            <v>Contribuic Esporadica Valiaprev</v>
          </cell>
          <cell r="D326">
            <v>0</v>
          </cell>
          <cell r="F326">
            <v>1296.8699999999999</v>
          </cell>
          <cell r="G326">
            <v>1296.8699999999999</v>
          </cell>
          <cell r="H326">
            <v>0</v>
          </cell>
        </row>
        <row r="327">
          <cell r="A327" t="str">
            <v>21.46.01.14</v>
          </cell>
          <cell r="B327" t="str">
            <v>-</v>
          </cell>
          <cell r="C327" t="str">
            <v>Cooperativa Credito MG-Credivale</v>
          </cell>
          <cell r="D327">
            <v>27141.03</v>
          </cell>
          <cell r="E327" t="str">
            <v>C</v>
          </cell>
          <cell r="F327">
            <v>27141.03</v>
          </cell>
          <cell r="G327">
            <v>23910.81</v>
          </cell>
          <cell r="H327">
            <v>23910.81</v>
          </cell>
          <cell r="I327" t="str">
            <v>C</v>
          </cell>
        </row>
        <row r="328">
          <cell r="A328" t="str">
            <v>21.46.01.20</v>
          </cell>
          <cell r="B328" t="str">
            <v>-</v>
          </cell>
          <cell r="C328" t="str">
            <v>Emprest. Habitacional - Valia</v>
          </cell>
          <cell r="D328">
            <v>0</v>
          </cell>
          <cell r="F328">
            <v>10795.97</v>
          </cell>
          <cell r="G328">
            <v>10795.97</v>
          </cell>
          <cell r="H328">
            <v>0</v>
          </cell>
        </row>
        <row r="329">
          <cell r="A329" t="str">
            <v>21.46.01.21</v>
          </cell>
          <cell r="B329" t="str">
            <v>-</v>
          </cell>
          <cell r="C329" t="str">
            <v>Emprestimos Valia - Outros</v>
          </cell>
          <cell r="D329">
            <v>678.24</v>
          </cell>
          <cell r="E329" t="str">
            <v>C</v>
          </cell>
          <cell r="F329">
            <v>46822.3</v>
          </cell>
          <cell r="G329">
            <v>46822.3</v>
          </cell>
          <cell r="H329">
            <v>678.24</v>
          </cell>
          <cell r="I329" t="str">
            <v>C</v>
          </cell>
        </row>
        <row r="330">
          <cell r="A330" t="str">
            <v>21.46.01.90</v>
          </cell>
          <cell r="B330" t="str">
            <v>-</v>
          </cell>
          <cell r="C330" t="str">
            <v>Fornecedores a Classificar</v>
          </cell>
          <cell r="D330">
            <v>1005587.31</v>
          </cell>
          <cell r="E330" t="str">
            <v>C</v>
          </cell>
          <cell r="F330">
            <v>1005587.31</v>
          </cell>
          <cell r="G330">
            <v>961749.85</v>
          </cell>
          <cell r="H330">
            <v>961749.85</v>
          </cell>
          <cell r="I330" t="str">
            <v>C</v>
          </cell>
        </row>
        <row r="331">
          <cell r="A331" t="str">
            <v>21.46.02.00</v>
          </cell>
          <cell r="B331" t="str">
            <v>-</v>
          </cell>
          <cell r="C331" t="str">
            <v>Dividendos e Juros s/Capital Proprio</v>
          </cell>
          <cell r="D331">
            <v>4360088.99</v>
          </cell>
          <cell r="E331" t="str">
            <v>C</v>
          </cell>
          <cell r="F331">
            <v>0</v>
          </cell>
          <cell r="G331">
            <v>0</v>
          </cell>
          <cell r="H331">
            <v>4360088.99</v>
          </cell>
          <cell r="I331" t="str">
            <v>C</v>
          </cell>
        </row>
        <row r="332">
          <cell r="A332" t="str">
            <v>21.46.02.02</v>
          </cell>
          <cell r="B332" t="str">
            <v>-</v>
          </cell>
          <cell r="C332" t="str">
            <v>Dividendos a Pagar a Cvrd</v>
          </cell>
          <cell r="D332">
            <v>4360088.99</v>
          </cell>
          <cell r="E332" t="str">
            <v>C</v>
          </cell>
          <cell r="F332">
            <v>0</v>
          </cell>
          <cell r="G332">
            <v>0</v>
          </cell>
          <cell r="H332">
            <v>4360088.99</v>
          </cell>
          <cell r="I332" t="str">
            <v>C</v>
          </cell>
        </row>
        <row r="333">
          <cell r="A333" t="str">
            <v>21.57.00.00</v>
          </cell>
          <cell r="B333" t="str">
            <v>-</v>
          </cell>
          <cell r="C333" t="str">
            <v>Provisoes</v>
          </cell>
          <cell r="D333">
            <v>1883475.82</v>
          </cell>
          <cell r="E333" t="str">
            <v>C</v>
          </cell>
          <cell r="F333">
            <v>74470.34</v>
          </cell>
          <cell r="G333">
            <v>217497.72</v>
          </cell>
          <cell r="H333">
            <v>2026503.2</v>
          </cell>
          <cell r="I333" t="str">
            <v>C</v>
          </cell>
        </row>
        <row r="334">
          <cell r="A334" t="str">
            <v>21.57.01.00</v>
          </cell>
          <cell r="B334" t="str">
            <v>-</v>
          </cell>
          <cell r="C334" t="str">
            <v>Provisoes</v>
          </cell>
          <cell r="D334">
            <v>1883475.82</v>
          </cell>
          <cell r="E334" t="str">
            <v>C</v>
          </cell>
          <cell r="F334">
            <v>74470.34</v>
          </cell>
          <cell r="G334">
            <v>217497.72</v>
          </cell>
          <cell r="H334">
            <v>2026503.2</v>
          </cell>
          <cell r="I334" t="str">
            <v>C</v>
          </cell>
        </row>
        <row r="336">
          <cell r="A336" t="str">
            <v>-----------</v>
          </cell>
          <cell r="B336" t="str">
            <v>--</v>
          </cell>
          <cell r="C336" t="str">
            <v>-------------------------------------------------------------------</v>
          </cell>
          <cell r="D336" t="str">
            <v>-------------------</v>
          </cell>
          <cell r="E336" t="str">
            <v>-</v>
          </cell>
          <cell r="F336" t="str">
            <v>-------------------</v>
          </cell>
          <cell r="G336" t="e">
            <v>#NAME?</v>
          </cell>
          <cell r="H336" t="str">
            <v>07AB - 1.00.01.068</v>
          </cell>
        </row>
        <row r="337">
          <cell r="A337" t="str">
            <v>_x000C_----------</v>
          </cell>
          <cell r="B337" t="str">
            <v>--</v>
          </cell>
          <cell r="C337" t="str">
            <v>-------------------------------------------------------------------</v>
          </cell>
          <cell r="D337" t="str">
            <v>-------------------</v>
          </cell>
          <cell r="E337" t="str">
            <v>-</v>
          </cell>
          <cell r="F337" t="str">
            <v>-------------------</v>
          </cell>
          <cell r="G337" t="str">
            <v>-------------------</v>
          </cell>
          <cell r="H337" t="str">
            <v>------ Página:</v>
          </cell>
          <cell r="J337">
            <v>5</v>
          </cell>
        </row>
        <row r="338">
          <cell r="A338" t="str">
            <v>Urucum Mine</v>
          </cell>
          <cell r="B338" t="str">
            <v>ra</v>
          </cell>
          <cell r="C338" t="str">
            <v>ção S.A</v>
          </cell>
          <cell r="H338" t="str">
            <v>Balancete</v>
          </cell>
        </row>
        <row r="339">
          <cell r="A339" t="str">
            <v>Período: 01</v>
          </cell>
          <cell r="B339" t="str">
            <v>/0</v>
          </cell>
          <cell r="C339" t="str">
            <v>8/2008 A 31/08/2008 -----------------------------------------------</v>
          </cell>
          <cell r="D339" t="str">
            <v>-------------------</v>
          </cell>
          <cell r="E339" t="str">
            <v>-</v>
          </cell>
          <cell r="F339" t="str">
            <v>-------------------</v>
          </cell>
          <cell r="G339" t="str">
            <v>-------------------</v>
          </cell>
          <cell r="H339" t="str">
            <v>02/09/2008 - 21:3</v>
          </cell>
          <cell r="I339">
            <v>4</v>
          </cell>
        </row>
        <row r="341">
          <cell r="A341" t="str">
            <v>Título</v>
          </cell>
          <cell r="D341" t="str">
            <v>Saldo Inicial</v>
          </cell>
          <cell r="F341" t="str">
            <v>Débito</v>
          </cell>
          <cell r="G341" t="str">
            <v>Crédito</v>
          </cell>
          <cell r="H341" t="str">
            <v>Saldo Final</v>
          </cell>
        </row>
        <row r="342">
          <cell r="A342" t="str">
            <v>-----------</v>
          </cell>
          <cell r="B342" t="str">
            <v>--</v>
          </cell>
          <cell r="C342" t="str">
            <v>-------------------------------------------------------------------</v>
          </cell>
          <cell r="D342" t="str">
            <v>-----------------</v>
          </cell>
          <cell r="F342" t="str">
            <v>------------------</v>
          </cell>
          <cell r="G342" t="str">
            <v>------------------</v>
          </cell>
          <cell r="H342" t="str">
            <v>-----------------</v>
          </cell>
        </row>
        <row r="343">
          <cell r="A343" t="str">
            <v>21.57.01.02</v>
          </cell>
          <cell r="B343" t="str">
            <v>-</v>
          </cell>
          <cell r="C343" t="str">
            <v>Provisao 13 Salario</v>
          </cell>
          <cell r="D343">
            <v>613379.74</v>
          </cell>
          <cell r="E343" t="str">
            <v>C</v>
          </cell>
          <cell r="F343">
            <v>8212.57</v>
          </cell>
          <cell r="G343">
            <v>94197.6</v>
          </cell>
          <cell r="H343">
            <v>699364.77</v>
          </cell>
          <cell r="I343" t="str">
            <v>C</v>
          </cell>
        </row>
        <row r="344">
          <cell r="A344" t="str">
            <v>21.57.01.03</v>
          </cell>
          <cell r="B344" t="str">
            <v>-</v>
          </cell>
          <cell r="C344" t="str">
            <v>Provisao de Ferias</v>
          </cell>
          <cell r="D344">
            <v>1270096.08</v>
          </cell>
          <cell r="E344" t="str">
            <v>C</v>
          </cell>
          <cell r="F344">
            <v>66257.77</v>
          </cell>
          <cell r="G344">
            <v>123300.12</v>
          </cell>
          <cell r="H344">
            <v>1327138.43</v>
          </cell>
          <cell r="I344" t="str">
            <v>C</v>
          </cell>
        </row>
        <row r="345">
          <cell r="A345" t="str">
            <v>22.00.00.00</v>
          </cell>
          <cell r="B345" t="str">
            <v>-</v>
          </cell>
          <cell r="C345" t="str">
            <v>Exigivel a Longo Prazo</v>
          </cell>
          <cell r="D345">
            <v>107666816.84999999</v>
          </cell>
          <cell r="E345" t="str">
            <v>C</v>
          </cell>
          <cell r="F345">
            <v>184108.64</v>
          </cell>
          <cell r="G345">
            <v>1121413.31</v>
          </cell>
          <cell r="H345">
            <v>108604121.52</v>
          </cell>
          <cell r="I345" t="str">
            <v>C</v>
          </cell>
        </row>
        <row r="346">
          <cell r="A346" t="str">
            <v>22.15.00.00</v>
          </cell>
          <cell r="B346" t="str">
            <v>-</v>
          </cell>
          <cell r="C346" t="str">
            <v>Contratos de Mutuo</v>
          </cell>
          <cell r="D346">
            <v>91381344.329999998</v>
          </cell>
          <cell r="E346" t="str">
            <v>C</v>
          </cell>
          <cell r="F346">
            <v>149291.35</v>
          </cell>
          <cell r="G346">
            <v>1094470.5</v>
          </cell>
          <cell r="H346">
            <v>92326523.480000004</v>
          </cell>
          <cell r="I346" t="str">
            <v>C</v>
          </cell>
        </row>
        <row r="347">
          <cell r="A347" t="str">
            <v>22.15.01.00</v>
          </cell>
          <cell r="B347" t="str">
            <v>-</v>
          </cell>
          <cell r="C347" t="str">
            <v>Contratos de Mutuo</v>
          </cell>
          <cell r="D347">
            <v>91381344.329999998</v>
          </cell>
          <cell r="E347" t="str">
            <v>C</v>
          </cell>
          <cell r="F347">
            <v>149291.35</v>
          </cell>
          <cell r="G347">
            <v>1094470.5</v>
          </cell>
          <cell r="H347">
            <v>92326523.480000004</v>
          </cell>
          <cell r="I347" t="str">
            <v>C</v>
          </cell>
        </row>
        <row r="348">
          <cell r="A348" t="str">
            <v>22.15.01.01</v>
          </cell>
          <cell r="B348" t="str">
            <v>-</v>
          </cell>
          <cell r="C348" t="str">
            <v>Contrato de Mutuo-Cpfl</v>
          </cell>
          <cell r="D348">
            <v>91377333.799999997</v>
          </cell>
          <cell r="E348" t="str">
            <v>C</v>
          </cell>
          <cell r="F348">
            <v>140795.71</v>
          </cell>
          <cell r="G348">
            <v>1086339.22</v>
          </cell>
          <cell r="H348">
            <v>92322877.310000002</v>
          </cell>
          <cell r="I348" t="str">
            <v>C</v>
          </cell>
        </row>
        <row r="349">
          <cell r="A349" t="str">
            <v>22.15.01.11</v>
          </cell>
          <cell r="B349" t="str">
            <v>-</v>
          </cell>
          <cell r="C349" t="str">
            <v>Contrato de Mutuo-Urucum</v>
          </cell>
          <cell r="D349">
            <v>4010.53</v>
          </cell>
          <cell r="E349" t="str">
            <v>C</v>
          </cell>
          <cell r="F349">
            <v>407.63</v>
          </cell>
          <cell r="G349">
            <v>43.27</v>
          </cell>
          <cell r="H349">
            <v>3646.17</v>
          </cell>
          <cell r="I349" t="str">
            <v>C</v>
          </cell>
        </row>
        <row r="350">
          <cell r="A350" t="str">
            <v>22.15.01.99</v>
          </cell>
          <cell r="B350" t="str">
            <v>-</v>
          </cell>
          <cell r="C350" t="str">
            <v>Transitoria de Mutuo</v>
          </cell>
          <cell r="D350">
            <v>0</v>
          </cell>
          <cell r="F350">
            <v>8088.01</v>
          </cell>
          <cell r="G350">
            <v>8088.01</v>
          </cell>
          <cell r="H350">
            <v>0</v>
          </cell>
        </row>
        <row r="351">
          <cell r="A351" t="str">
            <v>22.25.00.00</v>
          </cell>
          <cell r="B351" t="str">
            <v>-</v>
          </cell>
          <cell r="C351" t="str">
            <v>Outras Obrigacoes</v>
          </cell>
          <cell r="D351">
            <v>1011756.86</v>
          </cell>
          <cell r="E351" t="str">
            <v>C</v>
          </cell>
          <cell r="F351">
            <v>20817.29</v>
          </cell>
          <cell r="G351">
            <v>4498.6099999999997</v>
          </cell>
          <cell r="H351">
            <v>995438.18</v>
          </cell>
          <cell r="I351" t="str">
            <v>C</v>
          </cell>
        </row>
        <row r="352">
          <cell r="A352" t="str">
            <v>22.25.02.00</v>
          </cell>
          <cell r="B352" t="str">
            <v>-</v>
          </cell>
          <cell r="C352" t="str">
            <v>Impostos e Contrib - Parcelamento REFIS</v>
          </cell>
          <cell r="D352">
            <v>922339.68</v>
          </cell>
          <cell r="E352" t="str">
            <v>C</v>
          </cell>
          <cell r="F352">
            <v>19696.12</v>
          </cell>
          <cell r="G352">
            <v>3377.83</v>
          </cell>
          <cell r="H352">
            <v>906021.39</v>
          </cell>
          <cell r="I352" t="str">
            <v>C</v>
          </cell>
        </row>
        <row r="353">
          <cell r="A353" t="str">
            <v>22.25.02.15</v>
          </cell>
          <cell r="B353" t="str">
            <v>-</v>
          </cell>
          <cell r="C353" t="str">
            <v>Impostos REFIS</v>
          </cell>
          <cell r="D353">
            <v>922339.68</v>
          </cell>
          <cell r="E353" t="str">
            <v>C</v>
          </cell>
          <cell r="F353">
            <v>19696.12</v>
          </cell>
          <cell r="G353">
            <v>3377.83</v>
          </cell>
          <cell r="H353">
            <v>906021.39</v>
          </cell>
          <cell r="I353" t="str">
            <v>C</v>
          </cell>
        </row>
        <row r="354">
          <cell r="A354" t="str">
            <v>22.25.11.00</v>
          </cell>
          <cell r="B354" t="str">
            <v>-</v>
          </cell>
          <cell r="C354" t="str">
            <v>Caucoes s/ Contratos</v>
          </cell>
          <cell r="D354">
            <v>89417.18</v>
          </cell>
          <cell r="E354" t="str">
            <v>C</v>
          </cell>
          <cell r="F354">
            <v>1121.17</v>
          </cell>
          <cell r="G354">
            <v>1120.78</v>
          </cell>
          <cell r="H354">
            <v>89416.79</v>
          </cell>
          <cell r="I354" t="str">
            <v>C</v>
          </cell>
        </row>
        <row r="355">
          <cell r="A355" t="str">
            <v>22.25.11.01</v>
          </cell>
          <cell r="B355" t="str">
            <v>-</v>
          </cell>
          <cell r="C355" t="str">
            <v>Caucoes s/ Contratos</v>
          </cell>
          <cell r="D355">
            <v>89417.18</v>
          </cell>
          <cell r="E355" t="str">
            <v>C</v>
          </cell>
          <cell r="F355">
            <v>1121.17</v>
          </cell>
          <cell r="G355">
            <v>1120.78</v>
          </cell>
          <cell r="H355">
            <v>89416.79</v>
          </cell>
          <cell r="I355" t="str">
            <v>C</v>
          </cell>
        </row>
        <row r="356">
          <cell r="A356" t="str">
            <v>22.30.00.00</v>
          </cell>
          <cell r="B356" t="str">
            <v>-</v>
          </cell>
          <cell r="C356" t="str">
            <v>Provisoes</v>
          </cell>
          <cell r="D356">
            <v>15273715.66</v>
          </cell>
          <cell r="E356" t="str">
            <v>C</v>
          </cell>
          <cell r="F356">
            <v>14000</v>
          </cell>
          <cell r="G356">
            <v>22444.2</v>
          </cell>
          <cell r="H356">
            <v>15282159.859999999</v>
          </cell>
          <cell r="I356" t="str">
            <v>C</v>
          </cell>
        </row>
        <row r="357">
          <cell r="A357" t="str">
            <v>22.30.02.00</v>
          </cell>
          <cell r="B357" t="str">
            <v>-</v>
          </cell>
          <cell r="C357" t="str">
            <v>Provisão Passivo Contingente</v>
          </cell>
          <cell r="D357">
            <v>5907715.6600000001</v>
          </cell>
          <cell r="E357" t="str">
            <v>C</v>
          </cell>
          <cell r="F357">
            <v>14000</v>
          </cell>
          <cell r="G357">
            <v>444.2</v>
          </cell>
          <cell r="H357">
            <v>5894159.8600000003</v>
          </cell>
          <cell r="I357" t="str">
            <v>C</v>
          </cell>
        </row>
        <row r="358">
          <cell r="A358" t="str">
            <v>22.30.02.01</v>
          </cell>
          <cell r="B358" t="str">
            <v>-</v>
          </cell>
          <cell r="C358" t="str">
            <v>Prov.Passivo Conting. Tributário</v>
          </cell>
          <cell r="D358">
            <v>878042.94</v>
          </cell>
          <cell r="E358" t="str">
            <v>C</v>
          </cell>
          <cell r="F358">
            <v>3000</v>
          </cell>
          <cell r="G358">
            <v>0</v>
          </cell>
          <cell r="H358">
            <v>875042.94</v>
          </cell>
          <cell r="I358" t="str">
            <v>C</v>
          </cell>
        </row>
        <row r="359">
          <cell r="A359" t="str">
            <v>22.30.02.02</v>
          </cell>
          <cell r="B359" t="str">
            <v>-</v>
          </cell>
          <cell r="C359" t="str">
            <v>Prov.Passivo Conting. Tributário - ICMS</v>
          </cell>
          <cell r="D359">
            <v>80896.23</v>
          </cell>
          <cell r="E359" t="str">
            <v>C</v>
          </cell>
          <cell r="F359">
            <v>0</v>
          </cell>
          <cell r="G359">
            <v>0</v>
          </cell>
          <cell r="H359">
            <v>80896.23</v>
          </cell>
          <cell r="I359" t="str">
            <v>C</v>
          </cell>
        </row>
        <row r="360">
          <cell r="A360" t="str">
            <v>22.30.02.04</v>
          </cell>
          <cell r="B360" t="str">
            <v>-</v>
          </cell>
          <cell r="C360" t="str">
            <v>Prov.Passivo Conting. Tributário - PIS</v>
          </cell>
          <cell r="D360">
            <v>872662.73</v>
          </cell>
          <cell r="E360" t="str">
            <v>C</v>
          </cell>
          <cell r="F360">
            <v>3000</v>
          </cell>
          <cell r="G360">
            <v>0</v>
          </cell>
          <cell r="H360">
            <v>869662.73</v>
          </cell>
          <cell r="I360" t="str">
            <v>C</v>
          </cell>
        </row>
        <row r="361">
          <cell r="A361" t="str">
            <v>22.30.02.07</v>
          </cell>
          <cell r="B361" t="str">
            <v>-</v>
          </cell>
          <cell r="C361" t="str">
            <v>Prov.Passivo Conting. Tributário - IR</v>
          </cell>
          <cell r="D361">
            <v>1561910.06</v>
          </cell>
          <cell r="E361" t="str">
            <v>C</v>
          </cell>
          <cell r="F361">
            <v>5000</v>
          </cell>
          <cell r="G361">
            <v>0</v>
          </cell>
          <cell r="H361">
            <v>1556910.06</v>
          </cell>
          <cell r="I361" t="str">
            <v>C</v>
          </cell>
        </row>
        <row r="362">
          <cell r="A362" t="str">
            <v>22.30.02.08</v>
          </cell>
          <cell r="B362" t="str">
            <v>-</v>
          </cell>
          <cell r="C362" t="str">
            <v>Prov.Passivo Conting. Tributário - CSLL</v>
          </cell>
          <cell r="D362">
            <v>40413.29</v>
          </cell>
          <cell r="E362" t="str">
            <v>C</v>
          </cell>
          <cell r="F362">
            <v>0</v>
          </cell>
          <cell r="G362">
            <v>0</v>
          </cell>
          <cell r="H362">
            <v>40413.29</v>
          </cell>
          <cell r="I362" t="str">
            <v>C</v>
          </cell>
        </row>
        <row r="363">
          <cell r="A363" t="str">
            <v>22.30.02.30</v>
          </cell>
          <cell r="B363" t="str">
            <v>-</v>
          </cell>
          <cell r="C363" t="str">
            <v>Prov.Passivo Conting Cível</v>
          </cell>
          <cell r="D363">
            <v>743064.02</v>
          </cell>
          <cell r="E363" t="str">
            <v>C</v>
          </cell>
          <cell r="F363">
            <v>2000</v>
          </cell>
          <cell r="G363">
            <v>0</v>
          </cell>
          <cell r="H363">
            <v>741064.02</v>
          </cell>
          <cell r="I363" t="str">
            <v>C</v>
          </cell>
        </row>
        <row r="364">
          <cell r="A364" t="str">
            <v>22.30.02.40</v>
          </cell>
          <cell r="B364" t="str">
            <v>-</v>
          </cell>
          <cell r="C364" t="str">
            <v>Prov.Passivo Conting. Trabalhista</v>
          </cell>
          <cell r="D364">
            <v>171141.45</v>
          </cell>
          <cell r="E364" t="str">
            <v>C</v>
          </cell>
          <cell r="F364">
            <v>1000</v>
          </cell>
          <cell r="G364">
            <v>444.2</v>
          </cell>
          <cell r="H364">
            <v>170585.65</v>
          </cell>
          <cell r="I364" t="str">
            <v>C</v>
          </cell>
        </row>
        <row r="365">
          <cell r="A365" t="str">
            <v>22.30.02.49</v>
          </cell>
          <cell r="B365" t="str">
            <v>-</v>
          </cell>
          <cell r="C365" t="str">
            <v>(-)Dep.Judicial Vinculado - Trabalhista</v>
          </cell>
          <cell r="D365">
            <v>27185.06</v>
          </cell>
          <cell r="E365" t="str">
            <v>D</v>
          </cell>
          <cell r="F365">
            <v>0</v>
          </cell>
          <cell r="G365">
            <v>0</v>
          </cell>
          <cell r="H365">
            <v>27185.06</v>
          </cell>
          <cell r="I365" t="str">
            <v>D</v>
          </cell>
        </row>
        <row r="366">
          <cell r="A366" t="str">
            <v>22.30.02.64</v>
          </cell>
          <cell r="B366" t="str">
            <v>-</v>
          </cell>
          <cell r="C366" t="str">
            <v>Prov. Passivo Contingente Ambiental-MS</v>
          </cell>
          <cell r="D366">
            <v>1586770</v>
          </cell>
          <cell r="E366" t="str">
            <v>C</v>
          </cell>
          <cell r="F366">
            <v>0</v>
          </cell>
          <cell r="G366">
            <v>0</v>
          </cell>
          <cell r="H366">
            <v>1586770</v>
          </cell>
          <cell r="I366" t="str">
            <v>C</v>
          </cell>
        </row>
        <row r="367">
          <cell r="A367" t="str">
            <v>22.30.10.00</v>
          </cell>
          <cell r="B367" t="str">
            <v>-</v>
          </cell>
          <cell r="C367" t="str">
            <v>Provisão p/Desativar Ativo Ambiental</v>
          </cell>
          <cell r="D367">
            <v>9366000</v>
          </cell>
          <cell r="E367" t="str">
            <v>C</v>
          </cell>
          <cell r="F367">
            <v>0</v>
          </cell>
          <cell r="G367">
            <v>22000</v>
          </cell>
          <cell r="H367">
            <v>9388000</v>
          </cell>
          <cell r="I367" t="str">
            <v>C</v>
          </cell>
        </row>
        <row r="368">
          <cell r="A368" t="str">
            <v>22.30.10.01</v>
          </cell>
          <cell r="B368" t="str">
            <v>-</v>
          </cell>
          <cell r="C368" t="str">
            <v>Provisão p/Desativar Ativo Ambiental</v>
          </cell>
          <cell r="D368">
            <v>9366000</v>
          </cell>
          <cell r="E368" t="str">
            <v>C</v>
          </cell>
          <cell r="F368">
            <v>0</v>
          </cell>
          <cell r="G368">
            <v>22000</v>
          </cell>
          <cell r="H368">
            <v>9388000</v>
          </cell>
          <cell r="I368" t="str">
            <v>C</v>
          </cell>
        </row>
        <row r="369">
          <cell r="A369" t="str">
            <v>24.00.00.00</v>
          </cell>
          <cell r="B369" t="str">
            <v>-</v>
          </cell>
          <cell r="C369" t="str">
            <v>Patrimonio Liquido</v>
          </cell>
          <cell r="D369">
            <v>92728353.890000001</v>
          </cell>
          <cell r="E369" t="str">
            <v>C</v>
          </cell>
          <cell r="F369">
            <v>0</v>
          </cell>
          <cell r="G369">
            <v>0</v>
          </cell>
          <cell r="H369">
            <v>92728353.890000001</v>
          </cell>
          <cell r="I369" t="str">
            <v>C</v>
          </cell>
        </row>
        <row r="370">
          <cell r="A370" t="str">
            <v>24.01.00.00</v>
          </cell>
          <cell r="B370" t="str">
            <v>-</v>
          </cell>
          <cell r="C370" t="str">
            <v>Capital</v>
          </cell>
          <cell r="D370">
            <v>31307604.66</v>
          </cell>
          <cell r="E370" t="str">
            <v>C</v>
          </cell>
          <cell r="F370">
            <v>0</v>
          </cell>
          <cell r="G370">
            <v>0</v>
          </cell>
          <cell r="H370">
            <v>31307604.66</v>
          </cell>
          <cell r="I370" t="str">
            <v>C</v>
          </cell>
        </row>
        <row r="371">
          <cell r="A371" t="str">
            <v>24.01.01.00</v>
          </cell>
          <cell r="B371" t="str">
            <v>-</v>
          </cell>
          <cell r="C371" t="str">
            <v>Capital Social</v>
          </cell>
          <cell r="D371">
            <v>30954514.010000002</v>
          </cell>
          <cell r="E371" t="str">
            <v>C</v>
          </cell>
          <cell r="F371">
            <v>0</v>
          </cell>
          <cell r="G371">
            <v>0</v>
          </cell>
          <cell r="H371">
            <v>30954514.010000002</v>
          </cell>
          <cell r="I371" t="str">
            <v>C</v>
          </cell>
        </row>
        <row r="372">
          <cell r="A372" t="str">
            <v>24.01.01.01</v>
          </cell>
          <cell r="B372" t="str">
            <v>-</v>
          </cell>
          <cell r="C372" t="str">
            <v>Capital Social Autorizado</v>
          </cell>
          <cell r="D372">
            <v>30954514.010000002</v>
          </cell>
          <cell r="E372" t="str">
            <v>C</v>
          </cell>
          <cell r="F372">
            <v>0</v>
          </cell>
          <cell r="G372">
            <v>0</v>
          </cell>
          <cell r="H372">
            <v>30954514.010000002</v>
          </cell>
          <cell r="I372" t="str">
            <v>C</v>
          </cell>
        </row>
        <row r="373">
          <cell r="A373" t="str">
            <v>24.01.10.00</v>
          </cell>
          <cell r="B373" t="str">
            <v>-</v>
          </cell>
          <cell r="C373" t="str">
            <v>Reservas de Capital</v>
          </cell>
          <cell r="D373">
            <v>353090.65</v>
          </cell>
          <cell r="E373" t="str">
            <v>C</v>
          </cell>
          <cell r="F373">
            <v>0</v>
          </cell>
          <cell r="G373">
            <v>0</v>
          </cell>
          <cell r="H373">
            <v>353090.65</v>
          </cell>
          <cell r="I373" t="str">
            <v>C</v>
          </cell>
        </row>
        <row r="374">
          <cell r="A374" t="str">
            <v>24.01.10.04</v>
          </cell>
          <cell r="B374" t="str">
            <v>-</v>
          </cell>
          <cell r="C374" t="str">
            <v>Reserva Incentivo Fiscal</v>
          </cell>
          <cell r="D374">
            <v>353090.65</v>
          </cell>
          <cell r="E374" t="str">
            <v>C</v>
          </cell>
          <cell r="F374">
            <v>0</v>
          </cell>
          <cell r="G374">
            <v>0</v>
          </cell>
          <cell r="H374">
            <v>353090.65</v>
          </cell>
          <cell r="I374" t="str">
            <v>C</v>
          </cell>
        </row>
        <row r="375">
          <cell r="A375" t="str">
            <v>24.10.00.00</v>
          </cell>
          <cell r="B375" t="str">
            <v>-</v>
          </cell>
          <cell r="C375" t="str">
            <v>Reservas</v>
          </cell>
          <cell r="D375">
            <v>15708898.140000001</v>
          </cell>
          <cell r="E375" t="str">
            <v>C</v>
          </cell>
          <cell r="F375">
            <v>0</v>
          </cell>
          <cell r="G375">
            <v>0</v>
          </cell>
          <cell r="H375">
            <v>15708898.140000001</v>
          </cell>
          <cell r="I375" t="str">
            <v>C</v>
          </cell>
        </row>
        <row r="376">
          <cell r="A376" t="str">
            <v>24.10.10.00</v>
          </cell>
          <cell r="B376" t="str">
            <v>-</v>
          </cell>
          <cell r="C376" t="str">
            <v>Reservas de Lucros</v>
          </cell>
          <cell r="D376">
            <v>15708898.140000001</v>
          </cell>
          <cell r="E376" t="str">
            <v>C</v>
          </cell>
          <cell r="F376">
            <v>0</v>
          </cell>
          <cell r="G376">
            <v>0</v>
          </cell>
          <cell r="H376">
            <v>15708898.140000001</v>
          </cell>
          <cell r="I376" t="str">
            <v>C</v>
          </cell>
        </row>
        <row r="377">
          <cell r="A377" t="str">
            <v>24.10.10.01</v>
          </cell>
          <cell r="B377" t="str">
            <v>-</v>
          </cell>
          <cell r="C377" t="str">
            <v>Reserva Legal</v>
          </cell>
          <cell r="D377">
            <v>3141779.63</v>
          </cell>
          <cell r="E377" t="str">
            <v>C</v>
          </cell>
          <cell r="F377">
            <v>0</v>
          </cell>
          <cell r="G377">
            <v>0</v>
          </cell>
          <cell r="H377">
            <v>3141779.63</v>
          </cell>
          <cell r="I377" t="str">
            <v>C</v>
          </cell>
        </row>
        <row r="378">
          <cell r="A378" t="str">
            <v>24.10.10.06</v>
          </cell>
          <cell r="B378" t="str">
            <v>-</v>
          </cell>
          <cell r="C378" t="str">
            <v>Reserva de Expansao / Investimentos</v>
          </cell>
          <cell r="D378">
            <v>12567118.51</v>
          </cell>
          <cell r="E378" t="str">
            <v>C</v>
          </cell>
          <cell r="F378">
            <v>0</v>
          </cell>
          <cell r="G378">
            <v>0</v>
          </cell>
          <cell r="H378">
            <v>12567118.51</v>
          </cell>
          <cell r="I378" t="str">
            <v>C</v>
          </cell>
        </row>
        <row r="379">
          <cell r="A379" t="str">
            <v>24.20.00.00</v>
          </cell>
          <cell r="B379" t="str">
            <v>-</v>
          </cell>
          <cell r="C379" t="str">
            <v>Lucros e Prejuizos Acumulados</v>
          </cell>
          <cell r="D379">
            <v>45711851.090000004</v>
          </cell>
          <cell r="E379" t="str">
            <v>C</v>
          </cell>
          <cell r="F379">
            <v>0</v>
          </cell>
          <cell r="G379">
            <v>0</v>
          </cell>
          <cell r="H379">
            <v>45711851.090000004</v>
          </cell>
          <cell r="I379" t="str">
            <v>C</v>
          </cell>
        </row>
        <row r="380">
          <cell r="A380" t="str">
            <v>24.20.01.00</v>
          </cell>
          <cell r="B380" t="str">
            <v>-</v>
          </cell>
          <cell r="C380" t="str">
            <v>Lucros e Prejuizos Acumulados</v>
          </cell>
          <cell r="D380">
            <v>45711851.090000004</v>
          </cell>
          <cell r="E380" t="str">
            <v>C</v>
          </cell>
          <cell r="F380">
            <v>0</v>
          </cell>
          <cell r="G380">
            <v>0</v>
          </cell>
          <cell r="H380">
            <v>45711851.090000004</v>
          </cell>
          <cell r="I380" t="str">
            <v>C</v>
          </cell>
        </row>
        <row r="381">
          <cell r="A381" t="str">
            <v>24.20.01.04</v>
          </cell>
          <cell r="B381" t="str">
            <v>-</v>
          </cell>
          <cell r="C381" t="str">
            <v>Lucros(Prej) Acum. Exercic.em Curso</v>
          </cell>
          <cell r="D381">
            <v>45711851.090000004</v>
          </cell>
          <cell r="E381" t="str">
            <v>C</v>
          </cell>
          <cell r="F381">
            <v>0</v>
          </cell>
          <cell r="G381">
            <v>0</v>
          </cell>
          <cell r="H381">
            <v>45711851.090000004</v>
          </cell>
          <cell r="I381" t="str">
            <v>C</v>
          </cell>
        </row>
        <row r="382">
          <cell r="A382" t="str">
            <v>30.00.00.00</v>
          </cell>
          <cell r="B382" t="str">
            <v>-</v>
          </cell>
          <cell r="C382" t="str">
            <v>Resultado</v>
          </cell>
          <cell r="D382">
            <v>0</v>
          </cell>
          <cell r="F382">
            <v>23431580.460000001</v>
          </cell>
          <cell r="G382">
            <v>53344397.700000003</v>
          </cell>
          <cell r="H382">
            <v>29912817.239999998</v>
          </cell>
          <cell r="I382" t="str">
            <v>C</v>
          </cell>
        </row>
        <row r="383">
          <cell r="A383" t="str">
            <v>31.00.00.00</v>
          </cell>
          <cell r="B383" t="str">
            <v>-</v>
          </cell>
          <cell r="C383" t="str">
            <v>Resultado Operacional Bruto</v>
          </cell>
          <cell r="D383">
            <v>160570790.44</v>
          </cell>
          <cell r="E383" t="str">
            <v>C</v>
          </cell>
          <cell r="F383">
            <v>7299961.4699999997</v>
          </cell>
          <cell r="G383">
            <v>52025163.420000002</v>
          </cell>
          <cell r="H383">
            <v>205295992.38999999</v>
          </cell>
          <cell r="I383" t="str">
            <v>C</v>
          </cell>
        </row>
        <row r="384">
          <cell r="A384" t="str">
            <v>31.01.00.00</v>
          </cell>
          <cell r="B384" t="str">
            <v>-</v>
          </cell>
          <cell r="C384" t="str">
            <v>Receitas de Vendas</v>
          </cell>
          <cell r="D384">
            <v>91722935.980000004</v>
          </cell>
          <cell r="E384" t="str">
            <v>C</v>
          </cell>
          <cell r="F384">
            <v>916671.06</v>
          </cell>
          <cell r="G384">
            <v>25930342.690000001</v>
          </cell>
          <cell r="H384">
            <v>116736607.61</v>
          </cell>
          <cell r="I384" t="str">
            <v>C</v>
          </cell>
        </row>
        <row r="385">
          <cell r="A385" t="str">
            <v>31.01.01.00</v>
          </cell>
          <cell r="B385" t="str">
            <v>-</v>
          </cell>
          <cell r="C385" t="str">
            <v>Receitas de Vendas - Merc. Int.</v>
          </cell>
          <cell r="D385">
            <v>26085521.809999999</v>
          </cell>
          <cell r="E385" t="str">
            <v>C</v>
          </cell>
          <cell r="F385">
            <v>0</v>
          </cell>
          <cell r="G385">
            <v>6334576.1299999999</v>
          </cell>
          <cell r="H385">
            <v>32420097.940000001</v>
          </cell>
          <cell r="I385" t="str">
            <v>C</v>
          </cell>
        </row>
        <row r="386">
          <cell r="A386" t="str">
            <v>31.01.01.01</v>
          </cell>
          <cell r="B386" t="str">
            <v>-</v>
          </cell>
          <cell r="C386" t="str">
            <v>Rec.Vendas MI - Minerios</v>
          </cell>
          <cell r="D386">
            <v>26085521.809999999</v>
          </cell>
          <cell r="E386" t="str">
            <v>C</v>
          </cell>
          <cell r="F386">
            <v>0</v>
          </cell>
          <cell r="G386">
            <v>6334576.1299999999</v>
          </cell>
          <cell r="H386">
            <v>32420097.940000001</v>
          </cell>
          <cell r="I386" t="str">
            <v>C</v>
          </cell>
        </row>
        <row r="387">
          <cell r="A387" t="str">
            <v>31.01.10.00</v>
          </cell>
          <cell r="B387" t="str">
            <v>-</v>
          </cell>
          <cell r="C387" t="str">
            <v>Revenda - Mercado Interno</v>
          </cell>
          <cell r="D387">
            <v>0</v>
          </cell>
          <cell r="F387">
            <v>98982.8</v>
          </cell>
          <cell r="G387">
            <v>98982.8</v>
          </cell>
          <cell r="H387">
            <v>0</v>
          </cell>
        </row>
        <row r="388">
          <cell r="A388" t="str">
            <v>31.01.10.07</v>
          </cell>
          <cell r="B388" t="str">
            <v>-</v>
          </cell>
          <cell r="C388" t="str">
            <v>Revenda MI - Outros</v>
          </cell>
          <cell r="D388">
            <v>0</v>
          </cell>
          <cell r="F388">
            <v>98982.8</v>
          </cell>
          <cell r="G388">
            <v>98982.8</v>
          </cell>
          <cell r="H388">
            <v>0</v>
          </cell>
        </row>
        <row r="389">
          <cell r="A389" t="str">
            <v>31.01.20.00</v>
          </cell>
          <cell r="B389" t="str">
            <v>-</v>
          </cell>
          <cell r="C389" t="str">
            <v>Receita Vendas - Cias Grupo-MI</v>
          </cell>
          <cell r="D389">
            <v>16866258.27</v>
          </cell>
          <cell r="E389" t="str">
            <v>C</v>
          </cell>
          <cell r="F389">
            <v>0</v>
          </cell>
          <cell r="G389">
            <v>4918769.78</v>
          </cell>
          <cell r="H389">
            <v>21785028.050000001</v>
          </cell>
          <cell r="I389" t="str">
            <v>C</v>
          </cell>
        </row>
        <row r="390">
          <cell r="A390" t="str">
            <v>31.01.20.01</v>
          </cell>
          <cell r="B390" t="str">
            <v>-</v>
          </cell>
          <cell r="C390" t="str">
            <v>Rec.Vend.C.Grupo MI-Minerios</v>
          </cell>
          <cell r="D390">
            <v>16583951.439999999</v>
          </cell>
          <cell r="E390" t="str">
            <v>C</v>
          </cell>
          <cell r="F390">
            <v>0</v>
          </cell>
          <cell r="G390">
            <v>4875337.96</v>
          </cell>
          <cell r="H390">
            <v>21459289.399999999</v>
          </cell>
          <cell r="I390" t="str">
            <v>C</v>
          </cell>
        </row>
        <row r="391">
          <cell r="A391" t="str">
            <v>31.01.20.02</v>
          </cell>
          <cell r="B391" t="str">
            <v>-</v>
          </cell>
          <cell r="C391" t="str">
            <v>Rec.Vend.C.Grupo MI-Lig.Manganes</v>
          </cell>
          <cell r="D391">
            <v>282306.83</v>
          </cell>
          <cell r="E391" t="str">
            <v>C</v>
          </cell>
          <cell r="F391">
            <v>0</v>
          </cell>
          <cell r="G391">
            <v>43431.82</v>
          </cell>
          <cell r="H391">
            <v>325738.65000000002</v>
          </cell>
          <cell r="I391" t="str">
            <v>C</v>
          </cell>
        </row>
        <row r="392">
          <cell r="A392" t="str">
            <v>31.01.30.00</v>
          </cell>
          <cell r="B392" t="str">
            <v>-</v>
          </cell>
          <cell r="C392" t="str">
            <v>Receita de Vendas - Merc Externo</v>
          </cell>
          <cell r="D392">
            <v>48771155.899999999</v>
          </cell>
          <cell r="E392" t="str">
            <v>C</v>
          </cell>
          <cell r="F392">
            <v>817688.26</v>
          </cell>
          <cell r="G392">
            <v>14578013.98</v>
          </cell>
          <cell r="H392">
            <v>62531481.619999997</v>
          </cell>
          <cell r="I392" t="str">
            <v>C</v>
          </cell>
        </row>
        <row r="393">
          <cell r="A393" t="str">
            <v>31.01.30.01</v>
          </cell>
          <cell r="B393" t="str">
            <v>-</v>
          </cell>
          <cell r="C393" t="str">
            <v>Vendas ME - Minerios</v>
          </cell>
          <cell r="D393">
            <v>222868.5</v>
          </cell>
          <cell r="E393" t="str">
            <v>C</v>
          </cell>
          <cell r="F393">
            <v>3362.52</v>
          </cell>
          <cell r="G393">
            <v>3559225.78</v>
          </cell>
          <cell r="H393">
            <v>3778731.76</v>
          </cell>
          <cell r="I393" t="str">
            <v>C</v>
          </cell>
        </row>
        <row r="394">
          <cell r="A394" t="str">
            <v>31.01.30.02</v>
          </cell>
          <cell r="B394" t="str">
            <v>-</v>
          </cell>
          <cell r="C394" t="str">
            <v>Vendas ME - Ligas Manganes</v>
          </cell>
          <cell r="D394">
            <v>47733961.659999996</v>
          </cell>
          <cell r="E394" t="str">
            <v>C</v>
          </cell>
          <cell r="F394">
            <v>0</v>
          </cell>
          <cell r="G394">
            <v>11018788.199999999</v>
          </cell>
          <cell r="H394">
            <v>58752749.859999999</v>
          </cell>
          <cell r="I394" t="str">
            <v>C</v>
          </cell>
        </row>
        <row r="395">
          <cell r="A395" t="str">
            <v>31.01.30.97</v>
          </cell>
          <cell r="B395" t="str">
            <v>-</v>
          </cell>
          <cell r="C395" t="str">
            <v>Rec.Vend.ME em Transito Minerios</v>
          </cell>
          <cell r="D395">
            <v>814325.74</v>
          </cell>
          <cell r="E395" t="str">
            <v>C</v>
          </cell>
          <cell r="F395">
            <v>814325.74</v>
          </cell>
          <cell r="G395">
            <v>0</v>
          </cell>
          <cell r="H395">
            <v>0</v>
          </cell>
        </row>
        <row r="396">
          <cell r="A396" t="str">
            <v>31.05.00.00</v>
          </cell>
          <cell r="B396" t="str">
            <v>-</v>
          </cell>
          <cell r="C396" t="str">
            <v>Receita de Vendas Grupo Cvrd</v>
          </cell>
          <cell r="D396">
            <v>77704258.670000002</v>
          </cell>
          <cell r="E396" t="str">
            <v>C</v>
          </cell>
          <cell r="F396">
            <v>4052279.58</v>
          </cell>
          <cell r="G396">
            <v>26085664.789999999</v>
          </cell>
          <cell r="H396">
            <v>99737643.879999995</v>
          </cell>
          <cell r="I396" t="str">
            <v>C</v>
          </cell>
        </row>
        <row r="397">
          <cell r="A397" t="str">
            <v>31.05.71.00</v>
          </cell>
          <cell r="B397" t="str">
            <v>-</v>
          </cell>
          <cell r="C397" t="str">
            <v>Receita de Vendas Grp Cvrd- CVRDI</v>
          </cell>
          <cell r="D397">
            <v>77704258.670000002</v>
          </cell>
          <cell r="E397" t="str">
            <v>C</v>
          </cell>
          <cell r="F397">
            <v>4052279.58</v>
          </cell>
          <cell r="G397">
            <v>26085664.789999999</v>
          </cell>
          <cell r="H397">
            <v>99737643.879999995</v>
          </cell>
          <cell r="I397" t="str">
            <v>C</v>
          </cell>
        </row>
        <row r="398">
          <cell r="A398" t="str">
            <v>31.05.71.01</v>
          </cell>
          <cell r="B398" t="str">
            <v>-</v>
          </cell>
          <cell r="C398" t="str">
            <v>Rec.Vend.Cvrd- CVRDI Minerios</v>
          </cell>
          <cell r="D398">
            <v>73651979.090000004</v>
          </cell>
          <cell r="E398" t="str">
            <v>C</v>
          </cell>
          <cell r="F398">
            <v>0</v>
          </cell>
          <cell r="G398">
            <v>19808305.579999998</v>
          </cell>
          <cell r="H398">
            <v>93460284.670000002</v>
          </cell>
          <cell r="I398" t="str">
            <v>C</v>
          </cell>
        </row>
        <row r="399">
          <cell r="A399" t="str">
            <v>31.05.71.97</v>
          </cell>
          <cell r="B399" t="str">
            <v>-</v>
          </cell>
          <cell r="C399" t="str">
            <v>Rec.Vend.CVRDI em Transito Minerios</v>
          </cell>
          <cell r="D399">
            <v>4052279.58</v>
          </cell>
          <cell r="E399" t="str">
            <v>C</v>
          </cell>
          <cell r="F399">
            <v>4052279.58</v>
          </cell>
          <cell r="G399">
            <v>6277359.21</v>
          </cell>
          <cell r="H399">
            <v>6277359.21</v>
          </cell>
          <cell r="I399" t="str">
            <v>C</v>
          </cell>
        </row>
        <row r="400">
          <cell r="A400" t="str">
            <v>31.10.00.00</v>
          </cell>
          <cell r="B400" t="str">
            <v>-</v>
          </cell>
          <cell r="C400" t="str">
            <v>Deducoes de Vendas Merc. Interno</v>
          </cell>
          <cell r="D400">
            <v>30879.52</v>
          </cell>
          <cell r="E400" t="str">
            <v>D</v>
          </cell>
          <cell r="F400">
            <v>0</v>
          </cell>
          <cell r="G400">
            <v>0</v>
          </cell>
          <cell r="H400">
            <v>30879.52</v>
          </cell>
          <cell r="I400" t="str">
            <v>D</v>
          </cell>
        </row>
        <row r="401">
          <cell r="A401" t="str">
            <v>31.10.10.00</v>
          </cell>
          <cell r="B401" t="str">
            <v>-</v>
          </cell>
          <cell r="C401" t="str">
            <v>Devoluc.Vendas - Cias Grupo- MI</v>
          </cell>
          <cell r="D401">
            <v>30879.52</v>
          </cell>
          <cell r="E401" t="str">
            <v>D</v>
          </cell>
          <cell r="F401">
            <v>0</v>
          </cell>
          <cell r="G401">
            <v>0</v>
          </cell>
          <cell r="H401">
            <v>30879.52</v>
          </cell>
          <cell r="I401" t="str">
            <v>D</v>
          </cell>
        </row>
        <row r="402">
          <cell r="A402" t="str">
            <v>31.10.10.01</v>
          </cell>
          <cell r="B402" t="str">
            <v>-</v>
          </cell>
          <cell r="C402" t="str">
            <v>Dev.Vend.C.Grup MI-Minerios</v>
          </cell>
          <cell r="D402">
            <v>30879.52</v>
          </cell>
          <cell r="E402" t="str">
            <v>D</v>
          </cell>
          <cell r="F402">
            <v>0</v>
          </cell>
          <cell r="G402">
            <v>0</v>
          </cell>
          <cell r="H402">
            <v>30879.52</v>
          </cell>
          <cell r="I402" t="str">
            <v>D</v>
          </cell>
        </row>
        <row r="403">
          <cell r="A403" t="str">
            <v>31.20.00.00</v>
          </cell>
          <cell r="B403" t="str">
            <v>-</v>
          </cell>
          <cell r="C403" t="str">
            <v>Impostos Incid.s/Vendas-Merc Int</v>
          </cell>
          <cell r="D403">
            <v>8825524.6899999995</v>
          </cell>
          <cell r="E403" t="str">
            <v>D</v>
          </cell>
          <cell r="F403">
            <v>2331010.83</v>
          </cell>
          <cell r="G403">
            <v>9155.94</v>
          </cell>
          <cell r="H403">
            <v>11147379.58</v>
          </cell>
          <cell r="I403" t="str">
            <v>D</v>
          </cell>
        </row>
        <row r="404">
          <cell r="A404" t="str">
            <v>31.20.09.00</v>
          </cell>
          <cell r="B404" t="str">
            <v>-</v>
          </cell>
          <cell r="C404" t="str">
            <v>Ipi s/Vendas Cias Grupo-Merc Int</v>
          </cell>
          <cell r="D404">
            <v>13443.17</v>
          </cell>
          <cell r="E404" t="str">
            <v>D</v>
          </cell>
          <cell r="F404">
            <v>2068.1799999999998</v>
          </cell>
          <cell r="G404">
            <v>0</v>
          </cell>
          <cell r="H404">
            <v>15511.35</v>
          </cell>
          <cell r="I404" t="str">
            <v>D</v>
          </cell>
        </row>
        <row r="405">
          <cell r="A405" t="str">
            <v>31.20.09.02</v>
          </cell>
          <cell r="B405" t="str">
            <v>-</v>
          </cell>
          <cell r="C405" t="str">
            <v>Ipi s/Vend C.Grup MI- Lig.Mangan</v>
          </cell>
          <cell r="D405">
            <v>13443.17</v>
          </cell>
          <cell r="E405" t="str">
            <v>D</v>
          </cell>
          <cell r="F405">
            <v>2068.1799999999998</v>
          </cell>
          <cell r="G405">
            <v>0</v>
          </cell>
          <cell r="H405">
            <v>15511.35</v>
          </cell>
          <cell r="I405" t="str">
            <v>D</v>
          </cell>
        </row>
        <row r="406">
          <cell r="A406" t="str">
            <v>31.20.13.00</v>
          </cell>
          <cell r="B406" t="str">
            <v>-</v>
          </cell>
          <cell r="C406" t="str">
            <v>Icms S/Vendas - Mercado Interno</v>
          </cell>
          <cell r="D406">
            <v>2824508.89</v>
          </cell>
          <cell r="E406" t="str">
            <v>D</v>
          </cell>
          <cell r="F406">
            <v>689038.54</v>
          </cell>
          <cell r="G406">
            <v>0</v>
          </cell>
          <cell r="H406">
            <v>3513547.43</v>
          </cell>
          <cell r="I406" t="str">
            <v>D</v>
          </cell>
        </row>
        <row r="407">
          <cell r="A407" t="str">
            <v>31.20.13.01</v>
          </cell>
          <cell r="B407" t="str">
            <v>-</v>
          </cell>
          <cell r="C407" t="str">
            <v>Icms s/Vendas MI - Minerios</v>
          </cell>
          <cell r="D407">
            <v>2824508.89</v>
          </cell>
          <cell r="E407" t="str">
            <v>D</v>
          </cell>
          <cell r="F407">
            <v>689038.54</v>
          </cell>
          <cell r="G407">
            <v>0</v>
          </cell>
          <cell r="H407">
            <v>3513547.43</v>
          </cell>
          <cell r="I407" t="str">
            <v>D</v>
          </cell>
        </row>
        <row r="408">
          <cell r="A408" t="str">
            <v>31.20.21.00</v>
          </cell>
          <cell r="B408" t="str">
            <v>-</v>
          </cell>
          <cell r="C408" t="str">
            <v>Icms Vendas Cias Grupo-Merc.Int.</v>
          </cell>
          <cell r="D408">
            <v>2018633.3</v>
          </cell>
          <cell r="E408" t="str">
            <v>D</v>
          </cell>
          <cell r="F408">
            <v>590004.78</v>
          </cell>
          <cell r="G408">
            <v>0</v>
          </cell>
          <cell r="H408">
            <v>2608638.08</v>
          </cell>
          <cell r="I408" t="str">
            <v>D</v>
          </cell>
        </row>
        <row r="409">
          <cell r="A409" t="str">
            <v>31.20.21.01</v>
          </cell>
          <cell r="B409" t="str">
            <v>-</v>
          </cell>
          <cell r="C409" t="str">
            <v>Icms Vend C.Grupo MI- Minerios</v>
          </cell>
          <cell r="D409">
            <v>1986369.64</v>
          </cell>
          <cell r="E409" t="str">
            <v>D</v>
          </cell>
          <cell r="F409">
            <v>585041.14</v>
          </cell>
          <cell r="G409">
            <v>0</v>
          </cell>
          <cell r="H409">
            <v>2571410.7799999998</v>
          </cell>
          <cell r="I409" t="str">
            <v>D</v>
          </cell>
        </row>
        <row r="410">
          <cell r="A410" t="str">
            <v>31.20.21.02</v>
          </cell>
          <cell r="B410" t="str">
            <v>-</v>
          </cell>
          <cell r="C410" t="str">
            <v>Icms Vend C.Grupo MI- Lig.Mangan</v>
          </cell>
          <cell r="D410">
            <v>32263.66</v>
          </cell>
          <cell r="E410" t="str">
            <v>D</v>
          </cell>
          <cell r="F410">
            <v>4963.6400000000003</v>
          </cell>
          <cell r="G410">
            <v>0</v>
          </cell>
          <cell r="H410">
            <v>37227.300000000003</v>
          </cell>
          <cell r="I410" t="str">
            <v>D</v>
          </cell>
        </row>
        <row r="411">
          <cell r="A411" t="str">
            <v>31.20.37.00</v>
          </cell>
          <cell r="B411" t="str">
            <v>-</v>
          </cell>
          <cell r="C411" t="str">
            <v>Pis S/Vendas - Mercado Interno</v>
          </cell>
          <cell r="D411">
            <v>430411.52000000002</v>
          </cell>
          <cell r="E411" t="str">
            <v>D</v>
          </cell>
          <cell r="F411">
            <v>104520.13</v>
          </cell>
          <cell r="G411">
            <v>0</v>
          </cell>
          <cell r="H411">
            <v>534931.65</v>
          </cell>
          <cell r="I411" t="str">
            <v>D</v>
          </cell>
        </row>
        <row r="412">
          <cell r="A412" t="str">
            <v>31.20.37.01</v>
          </cell>
          <cell r="B412" t="str">
            <v>-</v>
          </cell>
          <cell r="C412" t="str">
            <v>Pis s/Vendas MI- Minerios</v>
          </cell>
          <cell r="D412">
            <v>430411.52000000002</v>
          </cell>
          <cell r="E412" t="str">
            <v>D</v>
          </cell>
          <cell r="F412">
            <v>104520.13</v>
          </cell>
          <cell r="G412">
            <v>0</v>
          </cell>
          <cell r="H412">
            <v>534931.65</v>
          </cell>
          <cell r="I412" t="str">
            <v>D</v>
          </cell>
        </row>
        <row r="413">
          <cell r="A413" t="str">
            <v>31.20.41.00</v>
          </cell>
          <cell r="B413" t="str">
            <v>-</v>
          </cell>
          <cell r="C413" t="str">
            <v>Pis S/Revenda - Mercado Interno</v>
          </cell>
          <cell r="D413">
            <v>0</v>
          </cell>
          <cell r="F413">
            <v>1633.24</v>
          </cell>
          <cell r="G413">
            <v>1633.24</v>
          </cell>
          <cell r="H413">
            <v>0</v>
          </cell>
        </row>
        <row r="414">
          <cell r="A414" t="str">
            <v>31.20.41.07</v>
          </cell>
          <cell r="B414" t="str">
            <v>-</v>
          </cell>
          <cell r="C414" t="str">
            <v>Pis s/Revenda MI- Outros</v>
          </cell>
          <cell r="D414">
            <v>0</v>
          </cell>
          <cell r="F414">
            <v>1633.24</v>
          </cell>
          <cell r="G414">
            <v>1633.24</v>
          </cell>
          <cell r="H414">
            <v>0</v>
          </cell>
        </row>
        <row r="415">
          <cell r="A415" t="str">
            <v>31.20.45.00</v>
          </cell>
          <cell r="B415" t="str">
            <v>-</v>
          </cell>
          <cell r="C415" t="str">
            <v>Pis Vendas Cias do Grupo - M.I.</v>
          </cell>
          <cell r="D415">
            <v>277558.03000000003</v>
          </cell>
          <cell r="E415" t="str">
            <v>D</v>
          </cell>
          <cell r="F415">
            <v>81125.27</v>
          </cell>
          <cell r="G415">
            <v>0</v>
          </cell>
          <cell r="H415">
            <v>358683.3</v>
          </cell>
          <cell r="I415" t="str">
            <v>D</v>
          </cell>
        </row>
        <row r="416">
          <cell r="A416" t="str">
            <v>31.20.45.01</v>
          </cell>
          <cell r="B416" t="str">
            <v>-</v>
          </cell>
          <cell r="C416" t="str">
            <v>Pis Venda C.Grup MI- Minerios</v>
          </cell>
          <cell r="D416">
            <v>273121.78000000003</v>
          </cell>
          <cell r="E416" t="str">
            <v>D</v>
          </cell>
          <cell r="F416">
            <v>80442.77</v>
          </cell>
          <cell r="G416">
            <v>0</v>
          </cell>
          <cell r="H416">
            <v>353564.55</v>
          </cell>
          <cell r="I416" t="str">
            <v>D</v>
          </cell>
        </row>
        <row r="417">
          <cell r="A417" t="str">
            <v>31.20.45.02</v>
          </cell>
          <cell r="B417" t="str">
            <v>-</v>
          </cell>
          <cell r="C417" t="str">
            <v>Pis Venda C.Grup MI- Liga Mangan</v>
          </cell>
          <cell r="D417">
            <v>4436.25</v>
          </cell>
          <cell r="E417" t="str">
            <v>D</v>
          </cell>
          <cell r="F417">
            <v>682.5</v>
          </cell>
          <cell r="G417">
            <v>0</v>
          </cell>
          <cell r="H417">
            <v>5118.75</v>
          </cell>
          <cell r="I417" t="str">
            <v>D</v>
          </cell>
        </row>
        <row r="418">
          <cell r="A418" t="str">
            <v>31.20.49.00</v>
          </cell>
          <cell r="B418" t="str">
            <v>-</v>
          </cell>
          <cell r="C418" t="str">
            <v>Cofins S/Vendas - Merc Interno</v>
          </cell>
          <cell r="D418">
            <v>1982499.1</v>
          </cell>
          <cell r="E418" t="str">
            <v>D</v>
          </cell>
          <cell r="F418">
            <v>481427.84</v>
          </cell>
          <cell r="G418">
            <v>0</v>
          </cell>
          <cell r="H418">
            <v>2463926.94</v>
          </cell>
          <cell r="I418" t="str">
            <v>D</v>
          </cell>
        </row>
        <row r="420">
          <cell r="A420" t="str">
            <v>-----------</v>
          </cell>
          <cell r="B420" t="str">
            <v>--</v>
          </cell>
          <cell r="C420" t="str">
            <v>-------------------------------------------------------------------</v>
          </cell>
          <cell r="D420" t="str">
            <v>-------------------</v>
          </cell>
          <cell r="E420" t="str">
            <v>-</v>
          </cell>
          <cell r="F420" t="str">
            <v>-------------------</v>
          </cell>
          <cell r="G420" t="e">
            <v>#NAME?</v>
          </cell>
          <cell r="H420" t="str">
            <v>07AB - 1.00.01.068</v>
          </cell>
        </row>
        <row r="421">
          <cell r="A421" t="str">
            <v>_x000C_----------</v>
          </cell>
          <cell r="B421" t="str">
            <v>--</v>
          </cell>
          <cell r="C421" t="str">
            <v>-------------------------------------------------------------------</v>
          </cell>
          <cell r="D421" t="str">
            <v>-------------------</v>
          </cell>
          <cell r="E421" t="str">
            <v>-</v>
          </cell>
          <cell r="F421" t="str">
            <v>-------------------</v>
          </cell>
          <cell r="G421" t="str">
            <v>-------------------</v>
          </cell>
          <cell r="H421" t="str">
            <v>------ Página:</v>
          </cell>
          <cell r="J421">
            <v>6</v>
          </cell>
        </row>
        <row r="422">
          <cell r="A422" t="str">
            <v>Urucum Mine</v>
          </cell>
          <cell r="B422" t="str">
            <v>ra</v>
          </cell>
          <cell r="C422" t="str">
            <v>ção S.A</v>
          </cell>
          <cell r="H422" t="str">
            <v>Balancete</v>
          </cell>
        </row>
        <row r="423">
          <cell r="A423" t="str">
            <v>Período: 01</v>
          </cell>
          <cell r="B423" t="str">
            <v>/0</v>
          </cell>
          <cell r="C423" t="str">
            <v>8/2008 A 31/08/2008 -----------------------------------------------</v>
          </cell>
          <cell r="D423" t="str">
            <v>-------------------</v>
          </cell>
          <cell r="E423" t="str">
            <v>-</v>
          </cell>
          <cell r="F423" t="str">
            <v>-------------------</v>
          </cell>
          <cell r="G423" t="str">
            <v>-------------------</v>
          </cell>
          <cell r="H423" t="str">
            <v>02/09/2008 - 21:3</v>
          </cell>
          <cell r="I423">
            <v>4</v>
          </cell>
        </row>
        <row r="425">
          <cell r="A425" t="str">
            <v>Título</v>
          </cell>
          <cell r="D425" t="str">
            <v>Saldo Inicial</v>
          </cell>
          <cell r="F425" t="str">
            <v>Débito</v>
          </cell>
          <cell r="G425" t="str">
            <v>Crédito</v>
          </cell>
          <cell r="H425" t="str">
            <v>Saldo Final</v>
          </cell>
        </row>
        <row r="426">
          <cell r="A426" t="str">
            <v>-----------</v>
          </cell>
          <cell r="B426" t="str">
            <v>--</v>
          </cell>
          <cell r="C426" t="str">
            <v>-------------------------------------------------------------------</v>
          </cell>
          <cell r="D426" t="str">
            <v>-----------------</v>
          </cell>
          <cell r="F426" t="str">
            <v>------------------</v>
          </cell>
          <cell r="G426" t="str">
            <v>------------------</v>
          </cell>
          <cell r="H426" t="str">
            <v>-----------------</v>
          </cell>
        </row>
        <row r="427">
          <cell r="A427" t="str">
            <v>31.20.49.01</v>
          </cell>
          <cell r="B427" t="str">
            <v>-</v>
          </cell>
          <cell r="C427" t="str">
            <v>Cofins s/Vendas MI-Minerios</v>
          </cell>
          <cell r="D427">
            <v>1982499.1</v>
          </cell>
          <cell r="E427" t="str">
            <v>D</v>
          </cell>
          <cell r="F427">
            <v>481427.84</v>
          </cell>
          <cell r="G427">
            <v>0</v>
          </cell>
          <cell r="H427">
            <v>2463926.94</v>
          </cell>
          <cell r="I427" t="str">
            <v>D</v>
          </cell>
        </row>
        <row r="428">
          <cell r="A428" t="str">
            <v>31.20.53.00</v>
          </cell>
          <cell r="B428" t="str">
            <v>-</v>
          </cell>
          <cell r="C428" t="str">
            <v>Cofins S/Revenda - Merc Interno</v>
          </cell>
          <cell r="D428">
            <v>0</v>
          </cell>
          <cell r="F428">
            <v>7522.7</v>
          </cell>
          <cell r="G428">
            <v>7522.7</v>
          </cell>
          <cell r="H428">
            <v>0</v>
          </cell>
        </row>
        <row r="429">
          <cell r="A429" t="str">
            <v>31.20.53.07</v>
          </cell>
          <cell r="B429" t="str">
            <v>-</v>
          </cell>
          <cell r="C429" t="str">
            <v>Cofins s/Revend MI-Outros</v>
          </cell>
          <cell r="D429">
            <v>0</v>
          </cell>
          <cell r="F429">
            <v>7522.7</v>
          </cell>
          <cell r="G429">
            <v>7522.7</v>
          </cell>
          <cell r="H429">
            <v>0</v>
          </cell>
        </row>
        <row r="430">
          <cell r="A430" t="str">
            <v>31.20.57.00</v>
          </cell>
          <cell r="B430" t="str">
            <v>-</v>
          </cell>
          <cell r="C430" t="str">
            <v>Cofins Venda Cias do Grupo- M.I.</v>
          </cell>
          <cell r="D430">
            <v>1278470.68</v>
          </cell>
          <cell r="E430" t="str">
            <v>D</v>
          </cell>
          <cell r="F430">
            <v>373670.15</v>
          </cell>
          <cell r="G430">
            <v>0</v>
          </cell>
          <cell r="H430">
            <v>1652140.83</v>
          </cell>
          <cell r="I430" t="str">
            <v>D</v>
          </cell>
        </row>
        <row r="431">
          <cell r="A431" t="str">
            <v>31.20.57.01</v>
          </cell>
          <cell r="B431" t="str">
            <v>-</v>
          </cell>
          <cell r="C431" t="str">
            <v>Cofins C.Grupo MI- Minerios</v>
          </cell>
          <cell r="D431">
            <v>1258037.02</v>
          </cell>
          <cell r="E431" t="str">
            <v>D</v>
          </cell>
          <cell r="F431">
            <v>370526.51</v>
          </cell>
          <cell r="G431">
            <v>0</v>
          </cell>
          <cell r="H431">
            <v>1628563.53</v>
          </cell>
          <cell r="I431" t="str">
            <v>D</v>
          </cell>
        </row>
        <row r="432">
          <cell r="A432" t="str">
            <v>31.20.57.02</v>
          </cell>
          <cell r="B432" t="str">
            <v>-</v>
          </cell>
          <cell r="C432" t="str">
            <v>Cofins C.Grupo MI- Liga Manganes</v>
          </cell>
          <cell r="D432">
            <v>20433.66</v>
          </cell>
          <cell r="E432" t="str">
            <v>D</v>
          </cell>
          <cell r="F432">
            <v>3143.64</v>
          </cell>
          <cell r="G432">
            <v>0</v>
          </cell>
          <cell r="H432">
            <v>23577.3</v>
          </cell>
          <cell r="I432" t="str">
            <v>D</v>
          </cell>
        </row>
        <row r="433">
          <cell r="A433" t="str">
            <v>36.00.00.00</v>
          </cell>
          <cell r="B433" t="str">
            <v>-</v>
          </cell>
          <cell r="C433" t="str">
            <v>Custo Operacional de Vendas</v>
          </cell>
          <cell r="D433">
            <v>58675827.130000003</v>
          </cell>
          <cell r="E433" t="str">
            <v>D</v>
          </cell>
          <cell r="F433">
            <v>16131618.99</v>
          </cell>
          <cell r="G433">
            <v>1319234.28</v>
          </cell>
          <cell r="H433">
            <v>73488211.840000004</v>
          </cell>
          <cell r="I433" t="str">
            <v>D</v>
          </cell>
        </row>
        <row r="434">
          <cell r="A434" t="str">
            <v>36.01.00.00</v>
          </cell>
          <cell r="B434" t="str">
            <v>-</v>
          </cell>
          <cell r="C434" t="str">
            <v>Custo Oper. de Vendas - Merc Int</v>
          </cell>
          <cell r="D434">
            <v>8288840.75</v>
          </cell>
          <cell r="E434" t="str">
            <v>D</v>
          </cell>
          <cell r="F434">
            <v>2565963.42</v>
          </cell>
          <cell r="G434">
            <v>104332.81</v>
          </cell>
          <cell r="H434">
            <v>10750471.359999999</v>
          </cell>
          <cell r="I434" t="str">
            <v>D</v>
          </cell>
        </row>
        <row r="435">
          <cell r="A435" t="str">
            <v>36.01.01.00</v>
          </cell>
          <cell r="B435" t="str">
            <v>-</v>
          </cell>
          <cell r="C435" t="str">
            <v>Custo Oper. de Vendas - Merc.Int</v>
          </cell>
          <cell r="D435">
            <v>2981545.41</v>
          </cell>
          <cell r="E435" t="str">
            <v>D</v>
          </cell>
          <cell r="F435">
            <v>635135.43000000005</v>
          </cell>
          <cell r="G435">
            <v>104332.81</v>
          </cell>
          <cell r="H435">
            <v>3512348.03</v>
          </cell>
          <cell r="I435" t="str">
            <v>D</v>
          </cell>
        </row>
        <row r="436">
          <cell r="A436" t="str">
            <v>36.01.01.01</v>
          </cell>
          <cell r="B436" t="str">
            <v>-</v>
          </cell>
          <cell r="C436" t="str">
            <v>Custo Op.Vendas MI-Minerios</v>
          </cell>
          <cell r="D436">
            <v>3696654.72</v>
          </cell>
          <cell r="E436" t="str">
            <v>D</v>
          </cell>
          <cell r="F436">
            <v>621796.9</v>
          </cell>
          <cell r="G436">
            <v>0</v>
          </cell>
          <cell r="H436">
            <v>4318451.62</v>
          </cell>
          <cell r="I436" t="str">
            <v>D</v>
          </cell>
        </row>
        <row r="437">
          <cell r="A437" t="str">
            <v>36.01.01.07</v>
          </cell>
          <cell r="B437" t="str">
            <v>-</v>
          </cell>
          <cell r="C437" t="str">
            <v>Custo Op.Vendas MI-Outros</v>
          </cell>
          <cell r="D437">
            <v>22850</v>
          </cell>
          <cell r="E437" t="str">
            <v>C</v>
          </cell>
          <cell r="F437">
            <v>0</v>
          </cell>
          <cell r="G437">
            <v>104332.8</v>
          </cell>
          <cell r="H437">
            <v>127182.8</v>
          </cell>
          <cell r="I437" t="str">
            <v>C</v>
          </cell>
        </row>
        <row r="438">
          <cell r="A438" t="str">
            <v>36.01.01.83</v>
          </cell>
          <cell r="B438" t="str">
            <v>-</v>
          </cell>
          <cell r="C438" t="str">
            <v>Custo Complementar - Materiais</v>
          </cell>
          <cell r="D438">
            <v>135422.75</v>
          </cell>
          <cell r="E438" t="str">
            <v>D</v>
          </cell>
          <cell r="F438">
            <v>8016.62</v>
          </cell>
          <cell r="G438">
            <v>0.01</v>
          </cell>
          <cell r="H438">
            <v>143439.35999999999</v>
          </cell>
          <cell r="I438" t="str">
            <v>D</v>
          </cell>
        </row>
        <row r="439">
          <cell r="A439" t="str">
            <v>36.01.01.84</v>
          </cell>
          <cell r="B439" t="str">
            <v>-</v>
          </cell>
          <cell r="C439" t="str">
            <v>Custo Complementar - Energia Elétrica</v>
          </cell>
          <cell r="D439">
            <v>526.51</v>
          </cell>
          <cell r="E439" t="str">
            <v>C</v>
          </cell>
          <cell r="F439">
            <v>5321.91</v>
          </cell>
          <cell r="G439">
            <v>0</v>
          </cell>
          <cell r="H439">
            <v>4795.3999999999996</v>
          </cell>
          <cell r="I439" t="str">
            <v>D</v>
          </cell>
        </row>
        <row r="440">
          <cell r="A440" t="str">
            <v>36.01.01.87</v>
          </cell>
          <cell r="B440" t="str">
            <v>-</v>
          </cell>
          <cell r="C440" t="str">
            <v>Custo Complementar - Serviço Contratado</v>
          </cell>
          <cell r="D440">
            <v>171844.45</v>
          </cell>
          <cell r="E440" t="str">
            <v>D</v>
          </cell>
          <cell r="F440">
            <v>0</v>
          </cell>
          <cell r="G440">
            <v>0</v>
          </cell>
          <cell r="H440">
            <v>171844.45</v>
          </cell>
          <cell r="I440" t="str">
            <v>D</v>
          </cell>
        </row>
        <row r="441">
          <cell r="A441" t="str">
            <v>36.01.01.97</v>
          </cell>
          <cell r="B441" t="str">
            <v>-</v>
          </cell>
          <cell r="C441" t="str">
            <v>Custo Complementar</v>
          </cell>
          <cell r="D441">
            <v>999000</v>
          </cell>
          <cell r="E441" t="str">
            <v>C</v>
          </cell>
          <cell r="F441">
            <v>0</v>
          </cell>
          <cell r="G441">
            <v>0</v>
          </cell>
          <cell r="H441">
            <v>999000</v>
          </cell>
          <cell r="I441" t="str">
            <v>C</v>
          </cell>
        </row>
        <row r="442">
          <cell r="A442" t="str">
            <v>36.01.10.00</v>
          </cell>
          <cell r="B442" t="str">
            <v>-</v>
          </cell>
          <cell r="C442" t="str">
            <v>Custo Op.Revenda - Merc Interno</v>
          </cell>
          <cell r="D442">
            <v>0</v>
          </cell>
          <cell r="F442">
            <v>98982.8</v>
          </cell>
          <cell r="G442">
            <v>0</v>
          </cell>
          <cell r="H442">
            <v>98982.8</v>
          </cell>
          <cell r="I442" t="str">
            <v>D</v>
          </cell>
        </row>
        <row r="443">
          <cell r="A443" t="str">
            <v>36.01.10.07</v>
          </cell>
          <cell r="B443" t="str">
            <v>-</v>
          </cell>
          <cell r="C443" t="str">
            <v>Custo Op.Revend MI-Outros</v>
          </cell>
          <cell r="D443">
            <v>0</v>
          </cell>
          <cell r="F443">
            <v>98982.8</v>
          </cell>
          <cell r="G443">
            <v>0</v>
          </cell>
          <cell r="H443">
            <v>98982.8</v>
          </cell>
          <cell r="I443" t="str">
            <v>D</v>
          </cell>
        </row>
        <row r="444">
          <cell r="A444" t="str">
            <v>36.01.20.00</v>
          </cell>
          <cell r="B444" t="str">
            <v>-</v>
          </cell>
          <cell r="C444" t="str">
            <v>Custo Op.Vendas C.Grupo-Merc Int</v>
          </cell>
          <cell r="D444">
            <v>4792992.3099999996</v>
          </cell>
          <cell r="E444" t="str">
            <v>D</v>
          </cell>
          <cell r="F444">
            <v>919760.64</v>
          </cell>
          <cell r="G444">
            <v>0</v>
          </cell>
          <cell r="H444">
            <v>5712752.9500000002</v>
          </cell>
          <cell r="I444" t="str">
            <v>D</v>
          </cell>
        </row>
        <row r="445">
          <cell r="A445" t="str">
            <v>36.01.20.01</v>
          </cell>
          <cell r="B445" t="str">
            <v>-</v>
          </cell>
          <cell r="C445" t="str">
            <v>Custo Op.C.Grup MI-Minerios</v>
          </cell>
          <cell r="D445">
            <v>4301029.8600000003</v>
          </cell>
          <cell r="E445" t="str">
            <v>D</v>
          </cell>
          <cell r="F445">
            <v>836879.82</v>
          </cell>
          <cell r="G445">
            <v>0</v>
          </cell>
          <cell r="H445">
            <v>5137909.68</v>
          </cell>
          <cell r="I445" t="str">
            <v>D</v>
          </cell>
        </row>
        <row r="446">
          <cell r="A446" t="str">
            <v>36.01.20.02</v>
          </cell>
          <cell r="B446" t="str">
            <v>-</v>
          </cell>
          <cell r="C446" t="str">
            <v>Custo Op.C.Grup MI-Ligas Mangan</v>
          </cell>
          <cell r="D446">
            <v>491962.45</v>
          </cell>
          <cell r="E446" t="str">
            <v>D</v>
          </cell>
          <cell r="F446">
            <v>82880.820000000007</v>
          </cell>
          <cell r="G446">
            <v>0</v>
          </cell>
          <cell r="H446">
            <v>574843.27</v>
          </cell>
          <cell r="I446" t="str">
            <v>D</v>
          </cell>
        </row>
        <row r="447">
          <cell r="A447" t="str">
            <v>36.01.92.00</v>
          </cell>
          <cell r="B447" t="str">
            <v>-</v>
          </cell>
          <cell r="C447" t="str">
            <v>Prov.Desvaloriz Estoque-Semi Acabado</v>
          </cell>
          <cell r="D447">
            <v>365124.46</v>
          </cell>
          <cell r="E447" t="str">
            <v>D</v>
          </cell>
          <cell r="F447">
            <v>889913.7</v>
          </cell>
          <cell r="G447">
            <v>0</v>
          </cell>
          <cell r="H447">
            <v>1255038.1599999999</v>
          </cell>
          <cell r="I447" t="str">
            <v>D</v>
          </cell>
        </row>
        <row r="448">
          <cell r="A448" t="str">
            <v>36.01.92.01</v>
          </cell>
          <cell r="B448" t="str">
            <v>-</v>
          </cell>
          <cell r="C448" t="str">
            <v>Prov.Desvalor.Estoq-Minerio Semi-Acab</v>
          </cell>
          <cell r="D448">
            <v>379006.55</v>
          </cell>
          <cell r="E448" t="str">
            <v>D</v>
          </cell>
          <cell r="F448">
            <v>889913.7</v>
          </cell>
          <cell r="G448">
            <v>0</v>
          </cell>
          <cell r="H448">
            <v>1268920.25</v>
          </cell>
          <cell r="I448" t="str">
            <v>D</v>
          </cell>
        </row>
        <row r="449">
          <cell r="A449" t="str">
            <v>36.01.92.02</v>
          </cell>
          <cell r="B449" t="str">
            <v>-</v>
          </cell>
          <cell r="C449" t="str">
            <v>Prov.Desvalor.Estoq-Ligas Mang Semi-Acab</v>
          </cell>
          <cell r="D449">
            <v>13882.09</v>
          </cell>
          <cell r="E449" t="str">
            <v>C</v>
          </cell>
          <cell r="F449">
            <v>0</v>
          </cell>
          <cell r="G449">
            <v>0</v>
          </cell>
          <cell r="H449">
            <v>13882.09</v>
          </cell>
          <cell r="I449" t="str">
            <v>C</v>
          </cell>
        </row>
        <row r="450">
          <cell r="A450" t="str">
            <v>36.01.93.00</v>
          </cell>
          <cell r="B450" t="str">
            <v>-</v>
          </cell>
          <cell r="C450" t="str">
            <v>Prov.Desvaloriz Estoque-Prod Acabado</v>
          </cell>
          <cell r="D450">
            <v>28737.759999999998</v>
          </cell>
          <cell r="E450" t="str">
            <v>C</v>
          </cell>
          <cell r="F450">
            <v>22170.85</v>
          </cell>
          <cell r="G450">
            <v>0</v>
          </cell>
          <cell r="H450">
            <v>6566.91</v>
          </cell>
          <cell r="I450" t="str">
            <v>C</v>
          </cell>
        </row>
        <row r="451">
          <cell r="A451" t="str">
            <v>36.01.93.01</v>
          </cell>
          <cell r="B451" t="str">
            <v>-</v>
          </cell>
          <cell r="C451" t="str">
            <v>Prov.Desvalor.Estoq-Minerio Acabad</v>
          </cell>
          <cell r="D451">
            <v>0</v>
          </cell>
          <cell r="F451">
            <v>22170.85</v>
          </cell>
          <cell r="G451">
            <v>0</v>
          </cell>
          <cell r="H451">
            <v>22170.85</v>
          </cell>
          <cell r="I451" t="str">
            <v>D</v>
          </cell>
        </row>
        <row r="452">
          <cell r="A452" t="str">
            <v>36.01.93.02</v>
          </cell>
          <cell r="B452" t="str">
            <v>-</v>
          </cell>
          <cell r="C452" t="str">
            <v>Prov.Desvalor.Estoq-Ligas Mang Acabad</v>
          </cell>
          <cell r="D452">
            <v>28737.759999999998</v>
          </cell>
          <cell r="E452" t="str">
            <v>C</v>
          </cell>
          <cell r="F452">
            <v>0</v>
          </cell>
          <cell r="G452">
            <v>0</v>
          </cell>
          <cell r="H452">
            <v>28737.759999999998</v>
          </cell>
          <cell r="I452" t="str">
            <v>C</v>
          </cell>
        </row>
        <row r="453">
          <cell r="A453" t="str">
            <v>36.01.94.00</v>
          </cell>
          <cell r="B453" t="str">
            <v>-</v>
          </cell>
          <cell r="C453" t="str">
            <v>Prov.Estoque s/ Movim-Almoxarifado</v>
          </cell>
          <cell r="D453">
            <v>177916.33</v>
          </cell>
          <cell r="E453" t="str">
            <v>D</v>
          </cell>
          <cell r="F453">
            <v>0</v>
          </cell>
          <cell r="G453">
            <v>0</v>
          </cell>
          <cell r="H453">
            <v>177916.33</v>
          </cell>
          <cell r="I453" t="str">
            <v>D</v>
          </cell>
        </row>
        <row r="454">
          <cell r="A454" t="str">
            <v>36.01.94.01</v>
          </cell>
          <cell r="B454" t="str">
            <v>-</v>
          </cell>
          <cell r="C454" t="str">
            <v>Prov.Estoque s/ Movim-Almoxarifado</v>
          </cell>
          <cell r="D454">
            <v>177916.33</v>
          </cell>
          <cell r="E454" t="str">
            <v>D</v>
          </cell>
          <cell r="F454">
            <v>0</v>
          </cell>
          <cell r="G454">
            <v>0</v>
          </cell>
          <cell r="H454">
            <v>177916.33</v>
          </cell>
          <cell r="I454" t="str">
            <v>D</v>
          </cell>
        </row>
        <row r="455">
          <cell r="A455" t="str">
            <v>36.05.00.00</v>
          </cell>
          <cell r="B455" t="str">
            <v>-</v>
          </cell>
          <cell r="C455" t="str">
            <v>Custos Oper.de Vendas Grupo Cvrd</v>
          </cell>
          <cell r="D455">
            <v>23696019.829999998</v>
          </cell>
          <cell r="E455" t="str">
            <v>D</v>
          </cell>
          <cell r="F455">
            <v>5846362.7199999997</v>
          </cell>
          <cell r="G455">
            <v>0</v>
          </cell>
          <cell r="H455">
            <v>29542382.550000001</v>
          </cell>
          <cell r="I455" t="str">
            <v>D</v>
          </cell>
        </row>
        <row r="456">
          <cell r="A456" t="str">
            <v>36.05.71.00</v>
          </cell>
          <cell r="B456" t="str">
            <v>-</v>
          </cell>
          <cell r="C456" t="str">
            <v>Custos Op.Venda Grp Cvrd-CVRDI</v>
          </cell>
          <cell r="D456">
            <v>23696019.829999998</v>
          </cell>
          <cell r="E456" t="str">
            <v>D</v>
          </cell>
          <cell r="F456">
            <v>5846362.7199999997</v>
          </cell>
          <cell r="G456">
            <v>0</v>
          </cell>
          <cell r="H456">
            <v>29542382.550000001</v>
          </cell>
          <cell r="I456" t="str">
            <v>D</v>
          </cell>
        </row>
        <row r="457">
          <cell r="A457" t="str">
            <v>36.05.71.01</v>
          </cell>
          <cell r="B457" t="str">
            <v>-</v>
          </cell>
          <cell r="C457" t="str">
            <v>Custos Op.Venda Cvrd-CVRDI Minerios</v>
          </cell>
          <cell r="D457">
            <v>23696019.829999998</v>
          </cell>
          <cell r="E457" t="str">
            <v>D</v>
          </cell>
          <cell r="F457">
            <v>5846362.7199999997</v>
          </cell>
          <cell r="G457">
            <v>0</v>
          </cell>
          <cell r="H457">
            <v>29542382.550000001</v>
          </cell>
          <cell r="I457" t="str">
            <v>D</v>
          </cell>
        </row>
        <row r="458">
          <cell r="A458" t="str">
            <v>36.10.00.00</v>
          </cell>
          <cell r="B458" t="str">
            <v>-</v>
          </cell>
          <cell r="C458" t="str">
            <v>Custo Operac. de Vendas Merc Ext</v>
          </cell>
          <cell r="D458">
            <v>26690966.550000001</v>
          </cell>
          <cell r="E458" t="str">
            <v>D</v>
          </cell>
          <cell r="F458">
            <v>7719292.8499999996</v>
          </cell>
          <cell r="G458">
            <v>1214901.47</v>
          </cell>
          <cell r="H458">
            <v>33195357.93</v>
          </cell>
          <cell r="I458" t="str">
            <v>D</v>
          </cell>
        </row>
        <row r="459">
          <cell r="A459" t="str">
            <v>36.10.01.00</v>
          </cell>
          <cell r="B459" t="str">
            <v>-</v>
          </cell>
          <cell r="C459" t="str">
            <v>Custo Operac de Vendas-Merc Ext</v>
          </cell>
          <cell r="D459">
            <v>26690966.550000001</v>
          </cell>
          <cell r="E459" t="str">
            <v>D</v>
          </cell>
          <cell r="F459">
            <v>7719292.8499999996</v>
          </cell>
          <cell r="G459">
            <v>1214901.47</v>
          </cell>
          <cell r="H459">
            <v>33195357.93</v>
          </cell>
          <cell r="I459" t="str">
            <v>D</v>
          </cell>
        </row>
        <row r="460">
          <cell r="A460" t="str">
            <v>36.10.01.01</v>
          </cell>
          <cell r="B460" t="str">
            <v>-</v>
          </cell>
          <cell r="C460" t="str">
            <v>Custo Op.Vendas ME-Minerios</v>
          </cell>
          <cell r="D460">
            <v>935646.02</v>
          </cell>
          <cell r="E460" t="str">
            <v>D</v>
          </cell>
          <cell r="F460">
            <v>2599425.19</v>
          </cell>
          <cell r="G460">
            <v>1214901.47</v>
          </cell>
          <cell r="H460">
            <v>2320169.7400000002</v>
          </cell>
          <cell r="I460" t="str">
            <v>D</v>
          </cell>
        </row>
        <row r="461">
          <cell r="A461" t="str">
            <v>36.10.01.02</v>
          </cell>
          <cell r="B461" t="str">
            <v>-</v>
          </cell>
          <cell r="C461" t="str">
            <v>Custo Op.Vendas ME-Liga Manganes</v>
          </cell>
          <cell r="D461">
            <v>25755320.530000001</v>
          </cell>
          <cell r="E461" t="str">
            <v>D</v>
          </cell>
          <cell r="F461">
            <v>5119867.66</v>
          </cell>
          <cell r="G461">
            <v>0</v>
          </cell>
          <cell r="H461">
            <v>30875188.190000001</v>
          </cell>
          <cell r="I461" t="str">
            <v>D</v>
          </cell>
        </row>
        <row r="462">
          <cell r="A462" t="str">
            <v>38.00.00.00</v>
          </cell>
          <cell r="B462" t="str">
            <v>-</v>
          </cell>
          <cell r="C462" t="str">
            <v>Resultado Mensal</v>
          </cell>
          <cell r="D462">
            <v>101894963.31</v>
          </cell>
          <cell r="E462" t="str">
            <v>D</v>
          </cell>
          <cell r="F462">
            <v>0</v>
          </cell>
          <cell r="G462">
            <v>0</v>
          </cell>
          <cell r="H462">
            <v>101894963.31</v>
          </cell>
          <cell r="I462" t="str">
            <v>D</v>
          </cell>
        </row>
        <row r="463">
          <cell r="A463" t="str">
            <v>38.01.00.00</v>
          </cell>
          <cell r="B463" t="str">
            <v>-</v>
          </cell>
          <cell r="C463" t="str">
            <v>Resultado Mensal</v>
          </cell>
          <cell r="D463">
            <v>101894963.31</v>
          </cell>
          <cell r="E463" t="str">
            <v>D</v>
          </cell>
          <cell r="F463">
            <v>0</v>
          </cell>
          <cell r="G463">
            <v>0</v>
          </cell>
          <cell r="H463">
            <v>101894963.31</v>
          </cell>
          <cell r="I463" t="str">
            <v>D</v>
          </cell>
        </row>
        <row r="464">
          <cell r="A464" t="str">
            <v>38.01.01.00</v>
          </cell>
          <cell r="B464" t="str">
            <v>-</v>
          </cell>
          <cell r="C464" t="str">
            <v>Resultado Mensal</v>
          </cell>
          <cell r="D464">
            <v>101894963.31</v>
          </cell>
          <cell r="E464" t="str">
            <v>D</v>
          </cell>
          <cell r="F464">
            <v>0</v>
          </cell>
          <cell r="G464">
            <v>0</v>
          </cell>
          <cell r="H464">
            <v>101894963.31</v>
          </cell>
          <cell r="I464" t="str">
            <v>D</v>
          </cell>
        </row>
        <row r="465">
          <cell r="A465" t="str">
            <v>38.01.01.01</v>
          </cell>
          <cell r="B465" t="str">
            <v>-</v>
          </cell>
          <cell r="C465" t="str">
            <v>Resultado Mensal</v>
          </cell>
          <cell r="D465">
            <v>101894963.31</v>
          </cell>
          <cell r="E465" t="str">
            <v>D</v>
          </cell>
          <cell r="F465">
            <v>0</v>
          </cell>
          <cell r="G465">
            <v>0</v>
          </cell>
          <cell r="H465">
            <v>101894963.31</v>
          </cell>
          <cell r="I465" t="str">
            <v>D</v>
          </cell>
        </row>
        <row r="466">
          <cell r="A466" t="str">
            <v>40.00.00.00</v>
          </cell>
          <cell r="B466" t="str">
            <v>-</v>
          </cell>
          <cell r="C466" t="str">
            <v>Despesas Operacionais</v>
          </cell>
          <cell r="D466">
            <v>0</v>
          </cell>
          <cell r="F466">
            <v>5360004.4400000004</v>
          </cell>
          <cell r="G466">
            <v>6604443.0199999996</v>
          </cell>
          <cell r="H466">
            <v>1244438.58</v>
          </cell>
          <cell r="I466" t="str">
            <v>C</v>
          </cell>
        </row>
        <row r="467">
          <cell r="A467" t="str">
            <v>41.00.00.00</v>
          </cell>
          <cell r="B467" t="str">
            <v>-</v>
          </cell>
          <cell r="C467" t="str">
            <v>Despesas Operacionais</v>
          </cell>
          <cell r="D467">
            <v>29568009.969999999</v>
          </cell>
          <cell r="E467" t="str">
            <v>D</v>
          </cell>
          <cell r="F467">
            <v>5244532.04</v>
          </cell>
          <cell r="G467">
            <v>6567888.7400000002</v>
          </cell>
          <cell r="H467">
            <v>28244653.27</v>
          </cell>
          <cell r="I467" t="str">
            <v>D</v>
          </cell>
        </row>
        <row r="468">
          <cell r="A468" t="str">
            <v>41.10.00.00</v>
          </cell>
          <cell r="B468" t="str">
            <v>-</v>
          </cell>
          <cell r="C468" t="str">
            <v>Pessoal</v>
          </cell>
          <cell r="D468">
            <v>64179.85</v>
          </cell>
          <cell r="E468" t="str">
            <v>D</v>
          </cell>
          <cell r="F468">
            <v>10676.32</v>
          </cell>
          <cell r="G468">
            <v>2115.04</v>
          </cell>
          <cell r="H468">
            <v>72741.13</v>
          </cell>
          <cell r="I468" t="str">
            <v>D</v>
          </cell>
        </row>
        <row r="469">
          <cell r="A469" t="str">
            <v>41.10.01.00</v>
          </cell>
          <cell r="B469" t="str">
            <v>-</v>
          </cell>
          <cell r="C469" t="str">
            <v>Salarios</v>
          </cell>
          <cell r="D469">
            <v>34206.230000000003</v>
          </cell>
          <cell r="E469" t="str">
            <v>D</v>
          </cell>
          <cell r="F469">
            <v>5292.47</v>
          </cell>
          <cell r="G469">
            <v>0</v>
          </cell>
          <cell r="H469">
            <v>39498.699999999997</v>
          </cell>
          <cell r="I469" t="str">
            <v>D</v>
          </cell>
        </row>
        <row r="470">
          <cell r="A470" t="str">
            <v>41.10.01.01</v>
          </cell>
          <cell r="B470" t="str">
            <v>-</v>
          </cell>
          <cell r="C470" t="str">
            <v>Salarios</v>
          </cell>
          <cell r="D470">
            <v>34206.230000000003</v>
          </cell>
          <cell r="E470" t="str">
            <v>D</v>
          </cell>
          <cell r="F470">
            <v>5292.47</v>
          </cell>
          <cell r="G470">
            <v>0</v>
          </cell>
          <cell r="H470">
            <v>39498.699999999997</v>
          </cell>
          <cell r="I470" t="str">
            <v>D</v>
          </cell>
        </row>
        <row r="471">
          <cell r="A471" t="str">
            <v>41.10.04.00</v>
          </cell>
          <cell r="B471" t="str">
            <v>-</v>
          </cell>
          <cell r="C471" t="str">
            <v>Serv. Extraordinario/Adicionais</v>
          </cell>
          <cell r="D471">
            <v>624.16999999999996</v>
          </cell>
          <cell r="E471" t="str">
            <v>D</v>
          </cell>
          <cell r="F471">
            <v>0</v>
          </cell>
          <cell r="G471">
            <v>0</v>
          </cell>
          <cell r="H471">
            <v>624.16999999999996</v>
          </cell>
          <cell r="I471" t="str">
            <v>D</v>
          </cell>
        </row>
        <row r="472">
          <cell r="A472" t="str">
            <v>41.10.04.01</v>
          </cell>
          <cell r="B472" t="str">
            <v>-</v>
          </cell>
          <cell r="C472" t="str">
            <v>Horas Extras Dias Uteis</v>
          </cell>
          <cell r="D472">
            <v>624.16999999999996</v>
          </cell>
          <cell r="E472" t="str">
            <v>D</v>
          </cell>
          <cell r="F472">
            <v>0</v>
          </cell>
          <cell r="G472">
            <v>0</v>
          </cell>
          <cell r="H472">
            <v>624.16999999999996</v>
          </cell>
          <cell r="I472" t="str">
            <v>D</v>
          </cell>
        </row>
        <row r="473">
          <cell r="A473" t="str">
            <v>41.10.06.00</v>
          </cell>
          <cell r="B473" t="str">
            <v>-</v>
          </cell>
          <cell r="C473" t="str">
            <v>Adicionais por Acordo</v>
          </cell>
          <cell r="D473">
            <v>18.920000000000002</v>
          </cell>
          <cell r="E473" t="str">
            <v>D</v>
          </cell>
          <cell r="F473">
            <v>0</v>
          </cell>
          <cell r="G473">
            <v>0</v>
          </cell>
          <cell r="H473">
            <v>18.920000000000002</v>
          </cell>
          <cell r="I473" t="str">
            <v>D</v>
          </cell>
        </row>
        <row r="474">
          <cell r="A474" t="str">
            <v>41.10.06.01</v>
          </cell>
          <cell r="B474" t="str">
            <v>-</v>
          </cell>
          <cell r="C474" t="str">
            <v>Adicionais de Turno</v>
          </cell>
          <cell r="D474">
            <v>18.920000000000002</v>
          </cell>
          <cell r="E474" t="str">
            <v>D</v>
          </cell>
          <cell r="F474">
            <v>0</v>
          </cell>
          <cell r="G474">
            <v>0</v>
          </cell>
          <cell r="H474">
            <v>18.920000000000002</v>
          </cell>
          <cell r="I474" t="str">
            <v>D</v>
          </cell>
        </row>
        <row r="475">
          <cell r="A475" t="str">
            <v>41.10.25.00</v>
          </cell>
          <cell r="B475" t="str">
            <v>-</v>
          </cell>
          <cell r="C475" t="str">
            <v>Beneficios Legais</v>
          </cell>
          <cell r="D475">
            <v>8527.5499999999993</v>
          </cell>
          <cell r="E475" t="str">
            <v>D</v>
          </cell>
          <cell r="F475">
            <v>2547.19</v>
          </cell>
          <cell r="G475">
            <v>1473.25</v>
          </cell>
          <cell r="H475">
            <v>9601.49</v>
          </cell>
          <cell r="I475" t="str">
            <v>D</v>
          </cell>
        </row>
        <row r="476">
          <cell r="A476" t="str">
            <v>41.10.25.01</v>
          </cell>
          <cell r="B476" t="str">
            <v>-</v>
          </cell>
          <cell r="C476" t="str">
            <v>Ferias</v>
          </cell>
          <cell r="D476">
            <v>4967.49</v>
          </cell>
          <cell r="E476" t="str">
            <v>D</v>
          </cell>
          <cell r="F476">
            <v>2086.94</v>
          </cell>
          <cell r="G476">
            <v>1473.25</v>
          </cell>
          <cell r="H476">
            <v>5581.18</v>
          </cell>
          <cell r="I476" t="str">
            <v>D</v>
          </cell>
        </row>
        <row r="477">
          <cell r="A477" t="str">
            <v>41.10.25.03</v>
          </cell>
          <cell r="B477" t="str">
            <v>-</v>
          </cell>
          <cell r="C477" t="str">
            <v>13 Salario</v>
          </cell>
          <cell r="D477">
            <v>3431.45</v>
          </cell>
          <cell r="E477" t="str">
            <v>D</v>
          </cell>
          <cell r="F477">
            <v>460.25</v>
          </cell>
          <cell r="G477">
            <v>0</v>
          </cell>
          <cell r="H477">
            <v>3891.7</v>
          </cell>
          <cell r="I477" t="str">
            <v>D</v>
          </cell>
        </row>
        <row r="478">
          <cell r="A478" t="str">
            <v>41.10.25.05</v>
          </cell>
          <cell r="B478" t="str">
            <v>-</v>
          </cell>
          <cell r="C478" t="str">
            <v>Outros Beneficios Legais</v>
          </cell>
          <cell r="D478">
            <v>128.61000000000001</v>
          </cell>
          <cell r="E478" t="str">
            <v>D</v>
          </cell>
          <cell r="F478">
            <v>0</v>
          </cell>
          <cell r="G478">
            <v>0</v>
          </cell>
          <cell r="H478">
            <v>128.61000000000001</v>
          </cell>
          <cell r="I478" t="str">
            <v>D</v>
          </cell>
        </row>
        <row r="479">
          <cell r="A479" t="str">
            <v>41.10.30.00</v>
          </cell>
          <cell r="B479" t="str">
            <v>-</v>
          </cell>
          <cell r="C479" t="str">
            <v>Beneficio Empresa</v>
          </cell>
          <cell r="D479">
            <v>613.80999999999995</v>
          </cell>
          <cell r="E479" t="str">
            <v>C</v>
          </cell>
          <cell r="F479">
            <v>0</v>
          </cell>
          <cell r="G479">
            <v>75.13</v>
          </cell>
          <cell r="H479">
            <v>688.94</v>
          </cell>
          <cell r="I479" t="str">
            <v>C</v>
          </cell>
        </row>
        <row r="480">
          <cell r="A480" t="str">
            <v>41.10.30.01</v>
          </cell>
          <cell r="B480" t="str">
            <v>-</v>
          </cell>
          <cell r="C480" t="str">
            <v>Assist.Medica/Hospit/Odontolog</v>
          </cell>
          <cell r="D480">
            <v>613.80999999999995</v>
          </cell>
          <cell r="E480" t="str">
            <v>C</v>
          </cell>
          <cell r="F480">
            <v>0</v>
          </cell>
          <cell r="G480">
            <v>75.13</v>
          </cell>
          <cell r="H480">
            <v>688.94</v>
          </cell>
          <cell r="I480" t="str">
            <v>C</v>
          </cell>
        </row>
        <row r="481">
          <cell r="A481" t="str">
            <v>41.10.35.00</v>
          </cell>
          <cell r="B481" t="str">
            <v>-</v>
          </cell>
          <cell r="C481" t="str">
            <v>Reembolso Educacional</v>
          </cell>
          <cell r="D481">
            <v>1915.46</v>
          </cell>
          <cell r="E481" t="str">
            <v>D</v>
          </cell>
          <cell r="F481">
            <v>136.80000000000001</v>
          </cell>
          <cell r="G481">
            <v>0</v>
          </cell>
          <cell r="H481">
            <v>2052.2600000000002</v>
          </cell>
          <cell r="I481" t="str">
            <v>D</v>
          </cell>
        </row>
        <row r="482">
          <cell r="A482" t="str">
            <v>41.10.35.01</v>
          </cell>
          <cell r="B482" t="str">
            <v>-</v>
          </cell>
          <cell r="C482" t="str">
            <v>Reembolso Educacao - Empregados</v>
          </cell>
          <cell r="D482">
            <v>915.46</v>
          </cell>
          <cell r="E482" t="str">
            <v>D</v>
          </cell>
          <cell r="F482">
            <v>136.80000000000001</v>
          </cell>
          <cell r="G482">
            <v>0</v>
          </cell>
          <cell r="H482">
            <v>1052.26</v>
          </cell>
          <cell r="I482" t="str">
            <v>D</v>
          </cell>
        </row>
        <row r="483">
          <cell r="A483" t="str">
            <v>41.10.35.03</v>
          </cell>
          <cell r="B483" t="str">
            <v>-</v>
          </cell>
          <cell r="C483" t="str">
            <v>Material Escolar</v>
          </cell>
          <cell r="D483">
            <v>1000</v>
          </cell>
          <cell r="E483" t="str">
            <v>D</v>
          </cell>
          <cell r="F483">
            <v>0</v>
          </cell>
          <cell r="G483">
            <v>0</v>
          </cell>
          <cell r="H483">
            <v>1000</v>
          </cell>
          <cell r="I483" t="str">
            <v>D</v>
          </cell>
        </row>
        <row r="484">
          <cell r="A484" t="str">
            <v>41.10.42.00</v>
          </cell>
          <cell r="B484" t="str">
            <v>-</v>
          </cell>
          <cell r="C484" t="str">
            <v>Ticket</v>
          </cell>
          <cell r="D484">
            <v>171.5</v>
          </cell>
          <cell r="E484" t="str">
            <v>C</v>
          </cell>
          <cell r="F484">
            <v>0</v>
          </cell>
          <cell r="G484">
            <v>24.5</v>
          </cell>
          <cell r="H484">
            <v>196</v>
          </cell>
          <cell r="I484" t="str">
            <v>C</v>
          </cell>
        </row>
        <row r="485">
          <cell r="A485" t="str">
            <v>41.10.42.01</v>
          </cell>
          <cell r="B485" t="str">
            <v>-</v>
          </cell>
          <cell r="C485" t="str">
            <v>Ticket</v>
          </cell>
          <cell r="D485">
            <v>171.5</v>
          </cell>
          <cell r="E485" t="str">
            <v>C</v>
          </cell>
          <cell r="F485">
            <v>0</v>
          </cell>
          <cell r="G485">
            <v>24.5</v>
          </cell>
          <cell r="H485">
            <v>196</v>
          </cell>
          <cell r="I485" t="str">
            <v>C</v>
          </cell>
        </row>
        <row r="486">
          <cell r="A486" t="str">
            <v>41.10.47.00</v>
          </cell>
          <cell r="B486" t="str">
            <v>-</v>
          </cell>
          <cell r="C486" t="str">
            <v>Outros Beneficios</v>
          </cell>
          <cell r="D486">
            <v>2030.8</v>
          </cell>
          <cell r="E486" t="str">
            <v>D</v>
          </cell>
          <cell r="F486">
            <v>63.92</v>
          </cell>
          <cell r="G486">
            <v>0</v>
          </cell>
          <cell r="H486">
            <v>2094.7199999999998</v>
          </cell>
          <cell r="I486" t="str">
            <v>D</v>
          </cell>
        </row>
        <row r="487">
          <cell r="A487" t="str">
            <v>41.10.47.99</v>
          </cell>
          <cell r="B487" t="str">
            <v>-</v>
          </cell>
          <cell r="C487" t="str">
            <v>Demais Beneficios da Empresa</v>
          </cell>
          <cell r="D487">
            <v>2030.8</v>
          </cell>
          <cell r="E487" t="str">
            <v>D</v>
          </cell>
          <cell r="F487">
            <v>63.92</v>
          </cell>
          <cell r="G487">
            <v>0</v>
          </cell>
          <cell r="H487">
            <v>2094.7199999999998</v>
          </cell>
          <cell r="I487" t="str">
            <v>D</v>
          </cell>
        </row>
        <row r="488">
          <cell r="A488" t="str">
            <v>41.10.60.00</v>
          </cell>
          <cell r="B488" t="str">
            <v>-</v>
          </cell>
          <cell r="C488" t="str">
            <v>Contribuicao Previdencia Social</v>
          </cell>
          <cell r="D488">
            <v>12763.24</v>
          </cell>
          <cell r="E488" t="str">
            <v>D</v>
          </cell>
          <cell r="F488">
            <v>1854.28</v>
          </cell>
          <cell r="G488">
            <v>424.3</v>
          </cell>
          <cell r="H488">
            <v>14193.22</v>
          </cell>
          <cell r="I488" t="str">
            <v>D</v>
          </cell>
        </row>
        <row r="489">
          <cell r="A489" t="str">
            <v>41.10.60.01</v>
          </cell>
          <cell r="B489" t="str">
            <v>-</v>
          </cell>
          <cell r="C489" t="str">
            <v>Contribuicao Previdencia Social</v>
          </cell>
          <cell r="D489">
            <v>11418.02</v>
          </cell>
          <cell r="E489" t="str">
            <v>D</v>
          </cell>
          <cell r="F489">
            <v>1627.04</v>
          </cell>
          <cell r="G489">
            <v>0</v>
          </cell>
          <cell r="H489">
            <v>13045.06</v>
          </cell>
          <cell r="I489" t="str">
            <v>D</v>
          </cell>
        </row>
        <row r="490">
          <cell r="A490" t="str">
            <v>41.10.60.02</v>
          </cell>
          <cell r="B490" t="str">
            <v>-</v>
          </cell>
          <cell r="C490" t="str">
            <v>Inss Ferias</v>
          </cell>
          <cell r="D490">
            <v>356.97</v>
          </cell>
          <cell r="E490" t="str">
            <v>D</v>
          </cell>
          <cell r="F490">
            <v>94.69</v>
          </cell>
          <cell r="G490">
            <v>424.3</v>
          </cell>
          <cell r="H490">
            <v>27.36</v>
          </cell>
          <cell r="I490" t="str">
            <v>D</v>
          </cell>
        </row>
        <row r="491">
          <cell r="A491" t="str">
            <v>41.10.60.03</v>
          </cell>
          <cell r="B491" t="str">
            <v>-</v>
          </cell>
          <cell r="C491" t="str">
            <v>Inss S/Decimo Terceiro Salario</v>
          </cell>
          <cell r="D491">
            <v>988.25</v>
          </cell>
          <cell r="E491" t="str">
            <v>D</v>
          </cell>
          <cell r="F491">
            <v>132.55000000000001</v>
          </cell>
          <cell r="G491">
            <v>0</v>
          </cell>
          <cell r="H491">
            <v>1120.8</v>
          </cell>
          <cell r="I491" t="str">
            <v>D</v>
          </cell>
        </row>
        <row r="492">
          <cell r="A492" t="str">
            <v>41.10.62.00</v>
          </cell>
          <cell r="B492" t="str">
            <v>-</v>
          </cell>
          <cell r="C492" t="str">
            <v>Contribuicao Fgts</v>
          </cell>
          <cell r="D492">
            <v>3545.29</v>
          </cell>
          <cell r="E492" t="str">
            <v>D</v>
          </cell>
          <cell r="F492">
            <v>515.08000000000004</v>
          </cell>
          <cell r="G492">
            <v>117.86</v>
          </cell>
          <cell r="H492">
            <v>3942.51</v>
          </cell>
          <cell r="I492" t="str">
            <v>D</v>
          </cell>
        </row>
        <row r="493">
          <cell r="A493" t="str">
            <v>41.10.62.01</v>
          </cell>
          <cell r="B493" t="str">
            <v>-</v>
          </cell>
          <cell r="C493" t="str">
            <v>Contribuicao Fgts</v>
          </cell>
          <cell r="D493">
            <v>3171.62</v>
          </cell>
          <cell r="E493" t="str">
            <v>D</v>
          </cell>
          <cell r="F493">
            <v>451.95</v>
          </cell>
          <cell r="G493">
            <v>0</v>
          </cell>
          <cell r="H493">
            <v>3623.57</v>
          </cell>
          <cell r="I493" t="str">
            <v>D</v>
          </cell>
        </row>
        <row r="494">
          <cell r="A494" t="str">
            <v>41.10.62.02</v>
          </cell>
          <cell r="B494" t="str">
            <v>-</v>
          </cell>
          <cell r="C494" t="str">
            <v>Fgts Ferias</v>
          </cell>
          <cell r="D494">
            <v>99.16</v>
          </cell>
          <cell r="E494" t="str">
            <v>D</v>
          </cell>
          <cell r="F494">
            <v>26.31</v>
          </cell>
          <cell r="G494">
            <v>117.86</v>
          </cell>
          <cell r="H494">
            <v>7.61</v>
          </cell>
          <cell r="I494" t="str">
            <v>D</v>
          </cell>
        </row>
        <row r="495">
          <cell r="A495" t="str">
            <v>41.10.62.03</v>
          </cell>
          <cell r="B495" t="str">
            <v>-</v>
          </cell>
          <cell r="C495" t="str">
            <v>Fgts S/Decimo Terceiro Salario</v>
          </cell>
          <cell r="D495">
            <v>274.51</v>
          </cell>
          <cell r="E495" t="str">
            <v>D</v>
          </cell>
          <cell r="F495">
            <v>36.82</v>
          </cell>
          <cell r="G495">
            <v>0</v>
          </cell>
          <cell r="H495">
            <v>311.33</v>
          </cell>
          <cell r="I495" t="str">
            <v>D</v>
          </cell>
        </row>
        <row r="496">
          <cell r="A496" t="str">
            <v>41.10.65.00</v>
          </cell>
          <cell r="B496" t="str">
            <v>-</v>
          </cell>
          <cell r="C496" t="str">
            <v>Contribuic Previdenc Complement</v>
          </cell>
          <cell r="D496">
            <v>1333.5</v>
          </cell>
          <cell r="E496" t="str">
            <v>D</v>
          </cell>
          <cell r="F496">
            <v>266.58</v>
          </cell>
          <cell r="G496">
            <v>0</v>
          </cell>
          <cell r="H496">
            <v>1600.08</v>
          </cell>
          <cell r="I496" t="str">
            <v>D</v>
          </cell>
        </row>
        <row r="497">
          <cell r="A497" t="str">
            <v>41.10.65.01</v>
          </cell>
          <cell r="B497" t="str">
            <v>-</v>
          </cell>
          <cell r="C497" t="str">
            <v>Contribuic Ordinaria Valiaprev</v>
          </cell>
          <cell r="D497">
            <v>1333.5</v>
          </cell>
          <cell r="E497" t="str">
            <v>D</v>
          </cell>
          <cell r="F497">
            <v>266.58</v>
          </cell>
          <cell r="G497">
            <v>0</v>
          </cell>
          <cell r="H497">
            <v>1600.08</v>
          </cell>
          <cell r="I497" t="str">
            <v>D</v>
          </cell>
        </row>
        <row r="498">
          <cell r="A498" t="str">
            <v>41.20.00.00</v>
          </cell>
          <cell r="B498" t="str">
            <v>-</v>
          </cell>
          <cell r="C498" t="str">
            <v>Despesas com Vendas</v>
          </cell>
          <cell r="D498">
            <v>14324817.810000001</v>
          </cell>
          <cell r="E498" t="str">
            <v>D</v>
          </cell>
          <cell r="F498">
            <v>3237878.01</v>
          </cell>
          <cell r="G498">
            <v>897343.6</v>
          </cell>
          <cell r="H498">
            <v>16665352.220000001</v>
          </cell>
          <cell r="I498" t="str">
            <v>D</v>
          </cell>
        </row>
        <row r="499">
          <cell r="A499" t="str">
            <v>41.20.01.00</v>
          </cell>
          <cell r="B499" t="str">
            <v>-</v>
          </cell>
          <cell r="C499" t="str">
            <v>Despesas com Vendas Merc Interno</v>
          </cell>
          <cell r="D499">
            <v>6599558.9299999997</v>
          </cell>
          <cell r="E499" t="str">
            <v>D</v>
          </cell>
          <cell r="F499">
            <v>747375.15</v>
          </cell>
          <cell r="G499">
            <v>259379.79</v>
          </cell>
          <cell r="H499">
            <v>7087554.29</v>
          </cell>
          <cell r="I499" t="str">
            <v>D</v>
          </cell>
        </row>
        <row r="500">
          <cell r="A500" t="str">
            <v>41.20.01.03</v>
          </cell>
          <cell r="B500" t="str">
            <v>-</v>
          </cell>
          <cell r="C500" t="str">
            <v>Desp Vend.MI-Fretes Carretos</v>
          </cell>
          <cell r="D500">
            <v>406120.8</v>
          </cell>
          <cell r="E500" t="str">
            <v>D</v>
          </cell>
          <cell r="F500">
            <v>28791.27</v>
          </cell>
          <cell r="G500">
            <v>29485.52</v>
          </cell>
          <cell r="H500">
            <v>405426.55</v>
          </cell>
          <cell r="I500" t="str">
            <v>D</v>
          </cell>
        </row>
        <row r="501">
          <cell r="A501" t="str">
            <v>41.20.01.04</v>
          </cell>
          <cell r="B501" t="str">
            <v>-</v>
          </cell>
          <cell r="C501" t="str">
            <v>Desp Vend.MI-Fretes Ferroviarios</v>
          </cell>
          <cell r="D501">
            <v>4887835.2300000004</v>
          </cell>
          <cell r="E501" t="str">
            <v>D</v>
          </cell>
          <cell r="F501">
            <v>482708.37</v>
          </cell>
          <cell r="G501">
            <v>0</v>
          </cell>
          <cell r="H501">
            <v>5370543.5999999996</v>
          </cell>
          <cell r="I501" t="str">
            <v>D</v>
          </cell>
        </row>
        <row r="502">
          <cell r="A502" t="str">
            <v>41.20.01.09</v>
          </cell>
          <cell r="B502" t="str">
            <v>-</v>
          </cell>
          <cell r="C502" t="str">
            <v>Desp Vend.MI-Viagens e Estadias</v>
          </cell>
          <cell r="D502">
            <v>1557174.53</v>
          </cell>
          <cell r="E502" t="str">
            <v>D</v>
          </cell>
          <cell r="F502">
            <v>235875.51</v>
          </cell>
          <cell r="G502">
            <v>229894.27</v>
          </cell>
          <cell r="H502">
            <v>1563155.77</v>
          </cell>
          <cell r="I502" t="str">
            <v>D</v>
          </cell>
        </row>
        <row r="504">
          <cell r="A504" t="str">
            <v>-----------</v>
          </cell>
          <cell r="B504" t="str">
            <v>--</v>
          </cell>
          <cell r="C504" t="str">
            <v>-------------------------------------------------------------------</v>
          </cell>
          <cell r="D504" t="str">
            <v>-------------------</v>
          </cell>
          <cell r="E504" t="str">
            <v>-</v>
          </cell>
          <cell r="F504" t="str">
            <v>-------------------</v>
          </cell>
          <cell r="G504" t="e">
            <v>#NAME?</v>
          </cell>
          <cell r="H504" t="str">
            <v>07AB - 1.00.01.068</v>
          </cell>
        </row>
        <row r="505">
          <cell r="A505" t="str">
            <v>_x000C_----------</v>
          </cell>
          <cell r="B505" t="str">
            <v>--</v>
          </cell>
          <cell r="C505" t="str">
            <v>-------------------------------------------------------------------</v>
          </cell>
          <cell r="D505" t="str">
            <v>-------------------</v>
          </cell>
          <cell r="E505" t="str">
            <v>-</v>
          </cell>
          <cell r="F505" t="str">
            <v>-------------------</v>
          </cell>
          <cell r="G505" t="str">
            <v>-------------------</v>
          </cell>
          <cell r="H505" t="str">
            <v>------ Página:</v>
          </cell>
          <cell r="J505">
            <v>7</v>
          </cell>
        </row>
        <row r="506">
          <cell r="A506" t="str">
            <v>Urucum Mine</v>
          </cell>
          <cell r="B506" t="str">
            <v>ra</v>
          </cell>
          <cell r="C506" t="str">
            <v>ção S.A</v>
          </cell>
          <cell r="H506" t="str">
            <v>Balancete</v>
          </cell>
        </row>
        <row r="507">
          <cell r="A507" t="str">
            <v>Período: 01</v>
          </cell>
          <cell r="B507" t="str">
            <v>/0</v>
          </cell>
          <cell r="C507" t="str">
            <v>8/2008 A 31/08/2008 -----------------------------------------------</v>
          </cell>
          <cell r="D507" t="str">
            <v>-------------------</v>
          </cell>
          <cell r="E507" t="str">
            <v>-</v>
          </cell>
          <cell r="F507" t="str">
            <v>-------------------</v>
          </cell>
          <cell r="G507" t="str">
            <v>-------------------</v>
          </cell>
          <cell r="H507" t="str">
            <v>02/09/2008 - 21:3</v>
          </cell>
          <cell r="I507">
            <v>4</v>
          </cell>
        </row>
        <row r="509">
          <cell r="A509" t="str">
            <v>Título</v>
          </cell>
          <cell r="D509" t="str">
            <v>Saldo Inicial</v>
          </cell>
          <cell r="F509" t="str">
            <v>Débito</v>
          </cell>
          <cell r="G509" t="str">
            <v>Crédito</v>
          </cell>
          <cell r="H509" t="str">
            <v>Saldo Final</v>
          </cell>
        </row>
        <row r="510">
          <cell r="A510" t="str">
            <v>-----------</v>
          </cell>
          <cell r="B510" t="str">
            <v>--</v>
          </cell>
          <cell r="C510" t="str">
            <v>-------------------------------------------------------------------</v>
          </cell>
          <cell r="D510" t="str">
            <v>-----------------</v>
          </cell>
          <cell r="F510" t="str">
            <v>------------------</v>
          </cell>
          <cell r="G510" t="str">
            <v>------------------</v>
          </cell>
          <cell r="H510" t="str">
            <v>-----------------</v>
          </cell>
        </row>
        <row r="511">
          <cell r="A511" t="str">
            <v>41.20.01.17</v>
          </cell>
          <cell r="B511" t="str">
            <v>-</v>
          </cell>
          <cell r="C511" t="str">
            <v>Prov. p/ Devedores Duvidosos</v>
          </cell>
          <cell r="D511">
            <v>251571.63</v>
          </cell>
          <cell r="E511" t="str">
            <v>C</v>
          </cell>
          <cell r="F511">
            <v>0</v>
          </cell>
          <cell r="G511">
            <v>0</v>
          </cell>
          <cell r="H511">
            <v>251571.63</v>
          </cell>
          <cell r="I511" t="str">
            <v>C</v>
          </cell>
        </row>
        <row r="512">
          <cell r="A512" t="str">
            <v>41.20.10.00</v>
          </cell>
          <cell r="B512" t="str">
            <v>-</v>
          </cell>
          <cell r="C512" t="str">
            <v>Desp c/ Vendas Mercado Externo</v>
          </cell>
          <cell r="D512">
            <v>7725258.8799999999</v>
          </cell>
          <cell r="E512" t="str">
            <v>D</v>
          </cell>
          <cell r="F512">
            <v>2490502.86</v>
          </cell>
          <cell r="G512">
            <v>637963.81000000006</v>
          </cell>
          <cell r="H512">
            <v>9577797.9299999997</v>
          </cell>
          <cell r="I512" t="str">
            <v>D</v>
          </cell>
        </row>
        <row r="513">
          <cell r="A513" t="str">
            <v>41.20.10.03</v>
          </cell>
          <cell r="B513" t="str">
            <v>-</v>
          </cell>
          <cell r="C513" t="str">
            <v>Desp Vend.ME-Comissoes de Agente</v>
          </cell>
          <cell r="D513">
            <v>60665.62</v>
          </cell>
          <cell r="E513" t="str">
            <v>D</v>
          </cell>
          <cell r="F513">
            <v>0</v>
          </cell>
          <cell r="G513">
            <v>0</v>
          </cell>
          <cell r="H513">
            <v>60665.62</v>
          </cell>
          <cell r="I513" t="str">
            <v>D</v>
          </cell>
        </row>
        <row r="514">
          <cell r="A514" t="str">
            <v>41.20.10.07</v>
          </cell>
          <cell r="B514" t="str">
            <v>-</v>
          </cell>
          <cell r="C514" t="str">
            <v>Desp Vend.ME-Portuarias/Estivas</v>
          </cell>
          <cell r="D514">
            <v>2990364.7</v>
          </cell>
          <cell r="E514" t="str">
            <v>D</v>
          </cell>
          <cell r="F514">
            <v>639285.16</v>
          </cell>
          <cell r="G514">
            <v>0</v>
          </cell>
          <cell r="H514">
            <v>3629649.86</v>
          </cell>
          <cell r="I514" t="str">
            <v>D</v>
          </cell>
        </row>
        <row r="515">
          <cell r="A515" t="str">
            <v>41.20.10.08</v>
          </cell>
          <cell r="B515" t="str">
            <v>-</v>
          </cell>
          <cell r="C515" t="str">
            <v>Desp Vend.ME-Fretes Maritimos</v>
          </cell>
          <cell r="D515">
            <v>999274.2</v>
          </cell>
          <cell r="E515" t="str">
            <v>D</v>
          </cell>
          <cell r="F515">
            <v>0</v>
          </cell>
          <cell r="G515">
            <v>0</v>
          </cell>
          <cell r="H515">
            <v>999274.2</v>
          </cell>
          <cell r="I515" t="str">
            <v>D</v>
          </cell>
        </row>
        <row r="516">
          <cell r="A516" t="str">
            <v>41.20.10.09</v>
          </cell>
          <cell r="B516" t="str">
            <v>-</v>
          </cell>
          <cell r="C516" t="str">
            <v>Desp Vend.ME-Fretes Rodoviarios</v>
          </cell>
          <cell r="D516">
            <v>3545358.3</v>
          </cell>
          <cell r="E516" t="str">
            <v>D</v>
          </cell>
          <cell r="F516">
            <v>1684449.99</v>
          </cell>
          <cell r="G516">
            <v>637963.81000000006</v>
          </cell>
          <cell r="H516">
            <v>4591844.4800000004</v>
          </cell>
          <cell r="I516" t="str">
            <v>D</v>
          </cell>
        </row>
        <row r="517">
          <cell r="A517" t="str">
            <v>41.20.10.12</v>
          </cell>
          <cell r="B517" t="str">
            <v>-</v>
          </cell>
          <cell r="C517" t="str">
            <v>Desp Vend.ME-Serv Terc P.Fisica</v>
          </cell>
          <cell r="D517">
            <v>20691</v>
          </cell>
          <cell r="E517" t="str">
            <v>D</v>
          </cell>
          <cell r="F517">
            <v>7524</v>
          </cell>
          <cell r="G517">
            <v>0</v>
          </cell>
          <cell r="H517">
            <v>28215</v>
          </cell>
          <cell r="I517" t="str">
            <v>D</v>
          </cell>
        </row>
        <row r="518">
          <cell r="A518" t="str">
            <v>41.20.10.13</v>
          </cell>
          <cell r="B518" t="str">
            <v>-</v>
          </cell>
          <cell r="C518" t="str">
            <v>Desp Vend.ME-Serv Terc P.Juridic</v>
          </cell>
          <cell r="D518">
            <v>104972.06</v>
          </cell>
          <cell r="E518" t="str">
            <v>D</v>
          </cell>
          <cell r="F518">
            <v>159243.71</v>
          </cell>
          <cell r="G518">
            <v>0</v>
          </cell>
          <cell r="H518">
            <v>264215.77</v>
          </cell>
          <cell r="I518" t="str">
            <v>D</v>
          </cell>
        </row>
        <row r="519">
          <cell r="A519" t="str">
            <v>41.20.10.99</v>
          </cell>
          <cell r="B519" t="str">
            <v>-</v>
          </cell>
          <cell r="C519" t="str">
            <v>Outras Despesas com Vendas ME</v>
          </cell>
          <cell r="D519">
            <v>3933</v>
          </cell>
          <cell r="E519" t="str">
            <v>D</v>
          </cell>
          <cell r="F519">
            <v>0</v>
          </cell>
          <cell r="G519">
            <v>0</v>
          </cell>
          <cell r="H519">
            <v>3933</v>
          </cell>
          <cell r="I519" t="str">
            <v>D</v>
          </cell>
        </row>
        <row r="520">
          <cell r="A520" t="str">
            <v>41.30.00.00</v>
          </cell>
          <cell r="B520" t="str">
            <v>-</v>
          </cell>
          <cell r="C520" t="str">
            <v>Despesas Administrativas</v>
          </cell>
          <cell r="D520">
            <v>681893.19</v>
          </cell>
          <cell r="E520" t="str">
            <v>D</v>
          </cell>
          <cell r="F520">
            <v>15037</v>
          </cell>
          <cell r="G520">
            <v>32208.560000000001</v>
          </cell>
          <cell r="H520">
            <v>664721.63</v>
          </cell>
          <cell r="I520" t="str">
            <v>D</v>
          </cell>
        </row>
        <row r="521">
          <cell r="A521" t="str">
            <v>41.30.01.00</v>
          </cell>
          <cell r="B521" t="str">
            <v>-</v>
          </cell>
          <cell r="C521" t="str">
            <v>Despesas C/Servicos de Terceiros</v>
          </cell>
          <cell r="D521">
            <v>600979.35</v>
          </cell>
          <cell r="E521" t="str">
            <v>D</v>
          </cell>
          <cell r="F521">
            <v>0</v>
          </cell>
          <cell r="G521">
            <v>0</v>
          </cell>
          <cell r="H521">
            <v>600979.35</v>
          </cell>
          <cell r="I521" t="str">
            <v>D</v>
          </cell>
        </row>
        <row r="522">
          <cell r="A522" t="str">
            <v>41.30.01.99</v>
          </cell>
          <cell r="B522" t="str">
            <v>-</v>
          </cell>
          <cell r="C522" t="str">
            <v>Outros Servicos Terceiros - PJ</v>
          </cell>
          <cell r="D522">
            <v>600979.35</v>
          </cell>
          <cell r="E522" t="str">
            <v>D</v>
          </cell>
          <cell r="F522">
            <v>0</v>
          </cell>
          <cell r="G522">
            <v>0</v>
          </cell>
          <cell r="H522">
            <v>600979.35</v>
          </cell>
          <cell r="I522" t="str">
            <v>D</v>
          </cell>
        </row>
        <row r="523">
          <cell r="A523" t="str">
            <v>41.30.05.00</v>
          </cell>
          <cell r="B523" t="str">
            <v>-</v>
          </cell>
          <cell r="C523" t="str">
            <v>Materiais</v>
          </cell>
          <cell r="D523">
            <v>27.15</v>
          </cell>
          <cell r="E523" t="str">
            <v>D</v>
          </cell>
          <cell r="F523">
            <v>0</v>
          </cell>
          <cell r="G523">
            <v>0</v>
          </cell>
          <cell r="H523">
            <v>27.15</v>
          </cell>
          <cell r="I523" t="str">
            <v>D</v>
          </cell>
        </row>
        <row r="524">
          <cell r="A524" t="str">
            <v>41.30.05.03</v>
          </cell>
          <cell r="B524" t="str">
            <v>-</v>
          </cell>
          <cell r="C524" t="str">
            <v>Material de Seguranca</v>
          </cell>
          <cell r="D524">
            <v>27.15</v>
          </cell>
          <cell r="E524" t="str">
            <v>D</v>
          </cell>
          <cell r="F524">
            <v>0</v>
          </cell>
          <cell r="G524">
            <v>0</v>
          </cell>
          <cell r="H524">
            <v>27.15</v>
          </cell>
          <cell r="I524" t="str">
            <v>D</v>
          </cell>
        </row>
        <row r="525">
          <cell r="A525" t="str">
            <v>41.30.11.00</v>
          </cell>
          <cell r="B525" t="str">
            <v>-</v>
          </cell>
          <cell r="C525" t="str">
            <v>Impostos, Multas e Taxas</v>
          </cell>
          <cell r="D525">
            <v>33144.1</v>
          </cell>
          <cell r="E525" t="str">
            <v>C</v>
          </cell>
          <cell r="F525">
            <v>37</v>
          </cell>
          <cell r="G525">
            <v>32208.560000000001</v>
          </cell>
          <cell r="H525">
            <v>65315.66</v>
          </cell>
          <cell r="I525" t="str">
            <v>C</v>
          </cell>
        </row>
        <row r="526">
          <cell r="A526" t="str">
            <v>41.30.11.03</v>
          </cell>
          <cell r="B526" t="str">
            <v>-</v>
          </cell>
          <cell r="C526" t="str">
            <v>Ipi Sobre Outras Saidas</v>
          </cell>
          <cell r="D526">
            <v>1254.77</v>
          </cell>
          <cell r="E526" t="str">
            <v>D</v>
          </cell>
          <cell r="F526">
            <v>0</v>
          </cell>
          <cell r="G526">
            <v>0</v>
          </cell>
          <cell r="H526">
            <v>1254.77</v>
          </cell>
          <cell r="I526" t="str">
            <v>D</v>
          </cell>
        </row>
        <row r="527">
          <cell r="A527" t="str">
            <v>41.30.11.05</v>
          </cell>
          <cell r="B527" t="str">
            <v>-</v>
          </cell>
          <cell r="C527" t="str">
            <v>Icms Sobre Outras Saidas</v>
          </cell>
          <cell r="D527">
            <v>144.94</v>
          </cell>
          <cell r="E527" t="str">
            <v>D</v>
          </cell>
          <cell r="F527">
            <v>0</v>
          </cell>
          <cell r="G527">
            <v>0</v>
          </cell>
          <cell r="H527">
            <v>144.94</v>
          </cell>
          <cell r="I527" t="str">
            <v>D</v>
          </cell>
        </row>
        <row r="528">
          <cell r="A528" t="str">
            <v>41.30.11.06</v>
          </cell>
          <cell r="B528" t="str">
            <v>-</v>
          </cell>
          <cell r="C528" t="str">
            <v>Pis</v>
          </cell>
          <cell r="D528">
            <v>9099.09</v>
          </cell>
          <cell r="E528" t="str">
            <v>D</v>
          </cell>
          <cell r="F528">
            <v>6.6</v>
          </cell>
          <cell r="G528">
            <v>0</v>
          </cell>
          <cell r="H528">
            <v>9105.69</v>
          </cell>
          <cell r="I528" t="str">
            <v>D</v>
          </cell>
        </row>
        <row r="529">
          <cell r="A529" t="str">
            <v>41.30.11.08</v>
          </cell>
          <cell r="B529" t="str">
            <v>-</v>
          </cell>
          <cell r="C529" t="str">
            <v>Cofins</v>
          </cell>
          <cell r="D529">
            <v>41910.949999999997</v>
          </cell>
          <cell r="E529" t="str">
            <v>D</v>
          </cell>
          <cell r="F529">
            <v>30.4</v>
          </cell>
          <cell r="G529">
            <v>0</v>
          </cell>
          <cell r="H529">
            <v>41941.35</v>
          </cell>
          <cell r="I529" t="str">
            <v>D</v>
          </cell>
        </row>
        <row r="530">
          <cell r="A530" t="str">
            <v>41.30.11.20</v>
          </cell>
          <cell r="B530" t="str">
            <v>-</v>
          </cell>
          <cell r="C530" t="str">
            <v>Impostos, Multas/Taxas Diversas</v>
          </cell>
          <cell r="D530">
            <v>27815.61</v>
          </cell>
          <cell r="E530" t="str">
            <v>D</v>
          </cell>
          <cell r="F530">
            <v>0</v>
          </cell>
          <cell r="G530">
            <v>0</v>
          </cell>
          <cell r="H530">
            <v>27815.61</v>
          </cell>
          <cell r="I530" t="str">
            <v>D</v>
          </cell>
        </row>
        <row r="531">
          <cell r="A531" t="str">
            <v>41.30.11.22</v>
          </cell>
          <cell r="B531" t="str">
            <v>-</v>
          </cell>
          <cell r="C531" t="str">
            <v>ICMS (Credito s/Ativo Permanente) - CIAP</v>
          </cell>
          <cell r="D531">
            <v>113369.46</v>
          </cell>
          <cell r="E531" t="str">
            <v>C</v>
          </cell>
          <cell r="F531">
            <v>0</v>
          </cell>
          <cell r="G531">
            <v>32208.560000000001</v>
          </cell>
          <cell r="H531">
            <v>145578.01999999999</v>
          </cell>
          <cell r="I531" t="str">
            <v>C</v>
          </cell>
        </row>
        <row r="532">
          <cell r="A532" t="str">
            <v>41.30.14.00</v>
          </cell>
          <cell r="B532" t="str">
            <v>-</v>
          </cell>
          <cell r="C532" t="str">
            <v>Amortização - Ativo Ambiental</v>
          </cell>
          <cell r="D532">
            <v>105000</v>
          </cell>
          <cell r="E532" t="str">
            <v>D</v>
          </cell>
          <cell r="F532">
            <v>15000</v>
          </cell>
          <cell r="G532">
            <v>0</v>
          </cell>
          <cell r="H532">
            <v>120000</v>
          </cell>
          <cell r="I532" t="str">
            <v>D</v>
          </cell>
        </row>
        <row r="533">
          <cell r="A533" t="str">
            <v>41.30.14.01</v>
          </cell>
          <cell r="B533" t="str">
            <v>-</v>
          </cell>
          <cell r="C533" t="str">
            <v>Amortização - Ativo Ambiental</v>
          </cell>
          <cell r="D533">
            <v>105000</v>
          </cell>
          <cell r="E533" t="str">
            <v>D</v>
          </cell>
          <cell r="F533">
            <v>15000</v>
          </cell>
          <cell r="G533">
            <v>0</v>
          </cell>
          <cell r="H533">
            <v>120000</v>
          </cell>
          <cell r="I533" t="str">
            <v>D</v>
          </cell>
        </row>
        <row r="534">
          <cell r="A534" t="str">
            <v>41.30.15.00</v>
          </cell>
          <cell r="B534" t="str">
            <v>-</v>
          </cell>
          <cell r="C534" t="str">
            <v>Despesas Diversas</v>
          </cell>
          <cell r="D534">
            <v>9030.7900000000009</v>
          </cell>
          <cell r="E534" t="str">
            <v>D</v>
          </cell>
          <cell r="F534">
            <v>0</v>
          </cell>
          <cell r="G534">
            <v>0</v>
          </cell>
          <cell r="H534">
            <v>9030.7900000000009</v>
          </cell>
          <cell r="I534" t="str">
            <v>D</v>
          </cell>
        </row>
        <row r="535">
          <cell r="A535" t="str">
            <v>41.30.15.11</v>
          </cell>
          <cell r="B535" t="str">
            <v>-</v>
          </cell>
          <cell r="C535" t="str">
            <v>Editais e Publicacoes</v>
          </cell>
          <cell r="D535">
            <v>9535.24</v>
          </cell>
          <cell r="E535" t="str">
            <v>D</v>
          </cell>
          <cell r="F535">
            <v>0</v>
          </cell>
          <cell r="G535">
            <v>0</v>
          </cell>
          <cell r="H535">
            <v>9535.24</v>
          </cell>
          <cell r="I535" t="str">
            <v>D</v>
          </cell>
        </row>
        <row r="536">
          <cell r="A536" t="str">
            <v>41.30.15.16</v>
          </cell>
          <cell r="B536" t="str">
            <v>-</v>
          </cell>
          <cell r="C536" t="str">
            <v>Telefone</v>
          </cell>
          <cell r="D536">
            <v>504.45</v>
          </cell>
          <cell r="E536" t="str">
            <v>C</v>
          </cell>
          <cell r="F536">
            <v>0</v>
          </cell>
          <cell r="G536">
            <v>0</v>
          </cell>
          <cell r="H536">
            <v>504.45</v>
          </cell>
          <cell r="I536" t="str">
            <v>C</v>
          </cell>
        </row>
        <row r="537">
          <cell r="A537" t="str">
            <v>41.40.00.00</v>
          </cell>
          <cell r="B537" t="str">
            <v>-</v>
          </cell>
          <cell r="C537" t="str">
            <v>Receitas Financeiras</v>
          </cell>
          <cell r="D537">
            <v>4389681.03</v>
          </cell>
          <cell r="E537" t="str">
            <v>D</v>
          </cell>
          <cell r="F537">
            <v>114098.25</v>
          </cell>
          <cell r="G537">
            <v>4294576.46</v>
          </cell>
          <cell r="H537">
            <v>209202.82</v>
          </cell>
          <cell r="I537" t="str">
            <v>D</v>
          </cell>
        </row>
        <row r="538">
          <cell r="A538" t="str">
            <v>41.40.01.00</v>
          </cell>
          <cell r="B538" t="str">
            <v>-</v>
          </cell>
          <cell r="C538" t="str">
            <v>Receitas de Aplicac Financeiras</v>
          </cell>
          <cell r="D538">
            <v>269033.03000000003</v>
          </cell>
          <cell r="E538" t="str">
            <v>C</v>
          </cell>
          <cell r="F538">
            <v>77040.55</v>
          </cell>
          <cell r="G538">
            <v>240812.42</v>
          </cell>
          <cell r="H538">
            <v>432804.9</v>
          </cell>
          <cell r="I538" t="str">
            <v>C</v>
          </cell>
        </row>
        <row r="539">
          <cell r="A539" t="str">
            <v>41.40.01.01</v>
          </cell>
          <cell r="B539" t="str">
            <v>-</v>
          </cell>
          <cell r="C539" t="str">
            <v>Receitas de Aplicac Financeiras</v>
          </cell>
          <cell r="D539">
            <v>123162.72</v>
          </cell>
          <cell r="E539" t="str">
            <v>C</v>
          </cell>
          <cell r="F539">
            <v>77040.55</v>
          </cell>
          <cell r="G539">
            <v>203327.1</v>
          </cell>
          <cell r="H539">
            <v>249449.27</v>
          </cell>
          <cell r="I539" t="str">
            <v>C</v>
          </cell>
        </row>
        <row r="540">
          <cell r="A540" t="str">
            <v>41.40.01.02</v>
          </cell>
          <cell r="B540" t="str">
            <v>-</v>
          </cell>
          <cell r="C540" t="str">
            <v>Receitas de Aplic.Financ.-AssFin Cvrd</v>
          </cell>
          <cell r="D540">
            <v>145870.31</v>
          </cell>
          <cell r="E540" t="str">
            <v>C</v>
          </cell>
          <cell r="F540">
            <v>0</v>
          </cell>
          <cell r="G540">
            <v>37485.32</v>
          </cell>
          <cell r="H540">
            <v>183355.63</v>
          </cell>
          <cell r="I540" t="str">
            <v>C</v>
          </cell>
        </row>
        <row r="541">
          <cell r="A541" t="str">
            <v>41.40.04.00</v>
          </cell>
          <cell r="B541" t="str">
            <v>-</v>
          </cell>
          <cell r="C541" t="str">
            <v>Juros At.Contr.Mutuo-Cont/Colig</v>
          </cell>
          <cell r="D541">
            <v>190306.32</v>
          </cell>
          <cell r="E541" t="str">
            <v>C</v>
          </cell>
          <cell r="F541">
            <v>0</v>
          </cell>
          <cell r="G541">
            <v>30968.75</v>
          </cell>
          <cell r="H541">
            <v>221275.07</v>
          </cell>
          <cell r="I541" t="str">
            <v>C</v>
          </cell>
        </row>
        <row r="542">
          <cell r="A542" t="str">
            <v>41.40.04.04</v>
          </cell>
          <cell r="B542" t="str">
            <v>-</v>
          </cell>
          <cell r="C542" t="str">
            <v>Juros Ativ.Contr.Mutuo-M.Grosso</v>
          </cell>
          <cell r="D542">
            <v>190306.32</v>
          </cell>
          <cell r="E542" t="str">
            <v>C</v>
          </cell>
          <cell r="F542">
            <v>0</v>
          </cell>
          <cell r="G542">
            <v>30968.75</v>
          </cell>
          <cell r="H542">
            <v>221275.07</v>
          </cell>
          <cell r="I542" t="str">
            <v>C</v>
          </cell>
        </row>
        <row r="543">
          <cell r="A543" t="str">
            <v>41.40.25.00</v>
          </cell>
          <cell r="B543" t="str">
            <v>-</v>
          </cell>
          <cell r="C543" t="str">
            <v>V.M.Ativas S/Depositos Judiciais</v>
          </cell>
          <cell r="D543">
            <v>372573.28</v>
          </cell>
          <cell r="E543" t="str">
            <v>C</v>
          </cell>
          <cell r="F543">
            <v>0</v>
          </cell>
          <cell r="G543">
            <v>0</v>
          </cell>
          <cell r="H543">
            <v>372573.28</v>
          </cell>
          <cell r="I543" t="str">
            <v>C</v>
          </cell>
        </row>
        <row r="544">
          <cell r="A544" t="str">
            <v>41.40.25.01</v>
          </cell>
          <cell r="B544" t="str">
            <v>-</v>
          </cell>
          <cell r="C544" t="str">
            <v>V.M.Ativas S/Depositos Judiciais</v>
          </cell>
          <cell r="D544">
            <v>372573.28</v>
          </cell>
          <cell r="E544" t="str">
            <v>C</v>
          </cell>
          <cell r="F544">
            <v>0</v>
          </cell>
          <cell r="G544">
            <v>0</v>
          </cell>
          <cell r="H544">
            <v>372573.28</v>
          </cell>
          <cell r="I544" t="str">
            <v>C</v>
          </cell>
        </row>
        <row r="545">
          <cell r="A545" t="str">
            <v>41.40.26.00</v>
          </cell>
          <cell r="B545" t="str">
            <v>-</v>
          </cell>
          <cell r="C545" t="str">
            <v>V.Monetarias Ativas Diversas</v>
          </cell>
          <cell r="D545">
            <v>5226167.01</v>
          </cell>
          <cell r="E545" t="str">
            <v>D</v>
          </cell>
          <cell r="F545">
            <v>37057.699999999997</v>
          </cell>
          <cell r="G545">
            <v>4022458.96</v>
          </cell>
          <cell r="H545">
            <v>1240765.75</v>
          </cell>
          <cell r="I545" t="str">
            <v>D</v>
          </cell>
        </row>
        <row r="546">
          <cell r="A546" t="str">
            <v>41.40.26.02</v>
          </cell>
          <cell r="B546" t="str">
            <v>-</v>
          </cell>
          <cell r="C546" t="str">
            <v>Variacao Cambial de Clientes - ME</v>
          </cell>
          <cell r="D546">
            <v>1295062.3799999999</v>
          </cell>
          <cell r="E546" t="str">
            <v>D</v>
          </cell>
          <cell r="F546">
            <v>16494.46</v>
          </cell>
          <cell r="G546">
            <v>689157.16</v>
          </cell>
          <cell r="H546">
            <v>622399.68000000005</v>
          </cell>
          <cell r="I546" t="str">
            <v>D</v>
          </cell>
        </row>
        <row r="547">
          <cell r="A547" t="str">
            <v>41.40.26.06</v>
          </cell>
          <cell r="B547" t="str">
            <v>-</v>
          </cell>
          <cell r="C547" t="str">
            <v>Variação Cambial-Outros</v>
          </cell>
          <cell r="D547">
            <v>366577.82</v>
          </cell>
          <cell r="E547" t="str">
            <v>C</v>
          </cell>
          <cell r="F547">
            <v>19901.560000000001</v>
          </cell>
          <cell r="G547">
            <v>15328.3</v>
          </cell>
          <cell r="H547">
            <v>362004.56</v>
          </cell>
          <cell r="I547" t="str">
            <v>C</v>
          </cell>
        </row>
        <row r="548">
          <cell r="A548" t="str">
            <v>41.40.26.10</v>
          </cell>
          <cell r="B548" t="str">
            <v>-</v>
          </cell>
          <cell r="C548" t="str">
            <v>Variacao Cambial Clientes - CVRDI</v>
          </cell>
          <cell r="D548">
            <v>4297682.45</v>
          </cell>
          <cell r="E548" t="str">
            <v>D</v>
          </cell>
          <cell r="F548">
            <v>661.68</v>
          </cell>
          <cell r="G548">
            <v>3317973.5</v>
          </cell>
          <cell r="H548">
            <v>980370.63</v>
          </cell>
          <cell r="I548" t="str">
            <v>D</v>
          </cell>
        </row>
        <row r="549">
          <cell r="A549" t="str">
            <v>41.40.44.00</v>
          </cell>
          <cell r="B549" t="str">
            <v>-</v>
          </cell>
          <cell r="C549" t="str">
            <v>Receitas Financeiras Diversas</v>
          </cell>
          <cell r="D549">
            <v>4573.3500000000004</v>
          </cell>
          <cell r="E549" t="str">
            <v>C</v>
          </cell>
          <cell r="F549">
            <v>0</v>
          </cell>
          <cell r="G549">
            <v>336.33</v>
          </cell>
          <cell r="H549">
            <v>4909.68</v>
          </cell>
          <cell r="I549" t="str">
            <v>C</v>
          </cell>
        </row>
        <row r="550">
          <cell r="A550" t="str">
            <v>41.40.44.01</v>
          </cell>
          <cell r="B550" t="str">
            <v>-</v>
          </cell>
          <cell r="C550" t="str">
            <v>Descontos Obtidos</v>
          </cell>
          <cell r="D550">
            <v>3837.78</v>
          </cell>
          <cell r="E550" t="str">
            <v>C</v>
          </cell>
          <cell r="F550">
            <v>0</v>
          </cell>
          <cell r="G550">
            <v>336.33</v>
          </cell>
          <cell r="H550">
            <v>4174.1099999999997</v>
          </cell>
          <cell r="I550" t="str">
            <v>C</v>
          </cell>
        </row>
        <row r="551">
          <cell r="A551" t="str">
            <v>41.40.44.02</v>
          </cell>
          <cell r="B551" t="str">
            <v>-</v>
          </cell>
          <cell r="C551" t="str">
            <v>Dividendos de Acoes</v>
          </cell>
          <cell r="D551">
            <v>735.57</v>
          </cell>
          <cell r="E551" t="str">
            <v>C</v>
          </cell>
          <cell r="F551">
            <v>0</v>
          </cell>
          <cell r="G551">
            <v>0</v>
          </cell>
          <cell r="H551">
            <v>735.57</v>
          </cell>
          <cell r="I551" t="str">
            <v>C</v>
          </cell>
        </row>
        <row r="552">
          <cell r="A552" t="str">
            <v>41.50.00.00</v>
          </cell>
          <cell r="B552" t="str">
            <v>-</v>
          </cell>
          <cell r="C552" t="str">
            <v>Despesas Financeiras</v>
          </cell>
          <cell r="D552">
            <v>8040564.1600000001</v>
          </cell>
          <cell r="E552" t="str">
            <v>D</v>
          </cell>
          <cell r="F552">
            <v>1059600.57</v>
          </cell>
          <cell r="G552">
            <v>38832.28</v>
          </cell>
          <cell r="H552">
            <v>9061332.4499999993</v>
          </cell>
          <cell r="I552" t="str">
            <v>D</v>
          </cell>
        </row>
        <row r="553">
          <cell r="A553" t="str">
            <v>41.50.01.00</v>
          </cell>
          <cell r="B553" t="str">
            <v>-</v>
          </cell>
          <cell r="C553" t="str">
            <v>Juros Passivos S/Fornec-Merc.Int</v>
          </cell>
          <cell r="D553">
            <v>20.52</v>
          </cell>
          <cell r="E553" t="str">
            <v>D</v>
          </cell>
          <cell r="F553">
            <v>0</v>
          </cell>
          <cell r="G553">
            <v>0</v>
          </cell>
          <cell r="H553">
            <v>20.52</v>
          </cell>
          <cell r="I553" t="str">
            <v>D</v>
          </cell>
        </row>
        <row r="554">
          <cell r="A554" t="str">
            <v>41.50.01.01</v>
          </cell>
          <cell r="B554" t="str">
            <v>-</v>
          </cell>
          <cell r="C554" t="str">
            <v>Juros Passivos S/Fornec-Merc.Int</v>
          </cell>
          <cell r="D554">
            <v>20.52</v>
          </cell>
          <cell r="E554" t="str">
            <v>D</v>
          </cell>
          <cell r="F554">
            <v>0</v>
          </cell>
          <cell r="G554">
            <v>0</v>
          </cell>
          <cell r="H554">
            <v>20.52</v>
          </cell>
          <cell r="I554" t="str">
            <v>D</v>
          </cell>
        </row>
        <row r="555">
          <cell r="A555" t="str">
            <v>41.50.03.00</v>
          </cell>
          <cell r="B555" t="str">
            <v>-</v>
          </cell>
          <cell r="C555" t="str">
            <v>Juros Pas.Cont.Mutuo-Contr/Colig</v>
          </cell>
          <cell r="D555">
            <v>5391613.6399999997</v>
          </cell>
          <cell r="E555" t="str">
            <v>D</v>
          </cell>
          <cell r="F555">
            <v>870060.99</v>
          </cell>
          <cell r="G555">
            <v>0</v>
          </cell>
          <cell r="H555">
            <v>6261674.6299999999</v>
          </cell>
          <cell r="I555" t="str">
            <v>D</v>
          </cell>
        </row>
        <row r="556">
          <cell r="A556" t="str">
            <v>41.50.03.01</v>
          </cell>
          <cell r="B556" t="str">
            <v>-</v>
          </cell>
          <cell r="C556" t="str">
            <v>Juros Pass.Cont.Mutuo-Cpfl</v>
          </cell>
          <cell r="D556">
            <v>5391102.0899999999</v>
          </cell>
          <cell r="E556" t="str">
            <v>D</v>
          </cell>
          <cell r="F556">
            <v>870022.83</v>
          </cell>
          <cell r="G556">
            <v>0</v>
          </cell>
          <cell r="H556">
            <v>6261124.9199999999</v>
          </cell>
          <cell r="I556" t="str">
            <v>D</v>
          </cell>
        </row>
        <row r="557">
          <cell r="A557" t="str">
            <v>41.50.03.09</v>
          </cell>
          <cell r="B557" t="str">
            <v>-</v>
          </cell>
          <cell r="C557" t="str">
            <v>Juros Pass.Cont.Mutuo-Urucum</v>
          </cell>
          <cell r="D557">
            <v>511.55</v>
          </cell>
          <cell r="E557" t="str">
            <v>D</v>
          </cell>
          <cell r="F557">
            <v>38.159999999999997</v>
          </cell>
          <cell r="G557">
            <v>0</v>
          </cell>
          <cell r="H557">
            <v>549.71</v>
          </cell>
          <cell r="I557" t="str">
            <v>D</v>
          </cell>
        </row>
        <row r="558">
          <cell r="A558" t="str">
            <v>41.50.10.00</v>
          </cell>
          <cell r="B558" t="str">
            <v>-</v>
          </cell>
          <cell r="C558" t="str">
            <v>JR Passivo s/Multa s/Imp/Contrib</v>
          </cell>
          <cell r="D558">
            <v>273460.18</v>
          </cell>
          <cell r="E558" t="str">
            <v>D</v>
          </cell>
          <cell r="F558">
            <v>4240.26</v>
          </cell>
          <cell r="G558">
            <v>0</v>
          </cell>
          <cell r="H558">
            <v>277700.44</v>
          </cell>
          <cell r="I558" t="str">
            <v>D</v>
          </cell>
        </row>
        <row r="559">
          <cell r="A559" t="str">
            <v>41.50.10.01</v>
          </cell>
          <cell r="B559" t="str">
            <v>-</v>
          </cell>
          <cell r="C559" t="str">
            <v>JR Passivo s/Multa s/Imp/Contrib</v>
          </cell>
          <cell r="D559">
            <v>273460.18</v>
          </cell>
          <cell r="E559" t="str">
            <v>D</v>
          </cell>
          <cell r="F559">
            <v>4240.26</v>
          </cell>
          <cell r="G559">
            <v>0</v>
          </cell>
          <cell r="H559">
            <v>277700.44</v>
          </cell>
          <cell r="I559" t="str">
            <v>D</v>
          </cell>
        </row>
        <row r="560">
          <cell r="A560" t="str">
            <v>41.50.26.00</v>
          </cell>
          <cell r="B560" t="str">
            <v>-</v>
          </cell>
          <cell r="C560" t="str">
            <v>Juros Passivos Fornec.M.Externo</v>
          </cell>
          <cell r="D560">
            <v>3844.76</v>
          </cell>
          <cell r="E560" t="str">
            <v>D</v>
          </cell>
          <cell r="F560">
            <v>3164.68</v>
          </cell>
          <cell r="G560">
            <v>0</v>
          </cell>
          <cell r="H560">
            <v>7009.44</v>
          </cell>
          <cell r="I560" t="str">
            <v>D</v>
          </cell>
        </row>
        <row r="561">
          <cell r="A561" t="str">
            <v>41.50.26.01</v>
          </cell>
          <cell r="B561" t="str">
            <v>-</v>
          </cell>
          <cell r="C561" t="str">
            <v>Juros Passivos Fornec.M.Externo</v>
          </cell>
          <cell r="D561">
            <v>3844.76</v>
          </cell>
          <cell r="E561" t="str">
            <v>D</v>
          </cell>
          <cell r="F561">
            <v>3164.68</v>
          </cell>
          <cell r="G561">
            <v>0</v>
          </cell>
          <cell r="H561">
            <v>7009.44</v>
          </cell>
          <cell r="I561" t="str">
            <v>D</v>
          </cell>
        </row>
        <row r="562">
          <cell r="A562" t="str">
            <v>41.50.40.00</v>
          </cell>
          <cell r="B562" t="str">
            <v>-</v>
          </cell>
          <cell r="C562" t="str">
            <v>Outros Juros Passivos</v>
          </cell>
          <cell r="D562">
            <v>7595.14</v>
          </cell>
          <cell r="E562" t="str">
            <v>D</v>
          </cell>
          <cell r="F562">
            <v>5069.76</v>
          </cell>
          <cell r="G562">
            <v>0</v>
          </cell>
          <cell r="H562">
            <v>12664.9</v>
          </cell>
          <cell r="I562" t="str">
            <v>D</v>
          </cell>
        </row>
        <row r="563">
          <cell r="A563" t="str">
            <v>41.50.40.01</v>
          </cell>
          <cell r="B563" t="str">
            <v>-</v>
          </cell>
          <cell r="C563" t="str">
            <v>Outros Juros Passivos</v>
          </cell>
          <cell r="D563">
            <v>0</v>
          </cell>
          <cell r="F563">
            <v>3711.61</v>
          </cell>
          <cell r="G563">
            <v>0</v>
          </cell>
          <cell r="H563">
            <v>3711.61</v>
          </cell>
          <cell r="I563" t="str">
            <v>D</v>
          </cell>
        </row>
        <row r="564">
          <cell r="A564" t="str">
            <v>41.50.40.02</v>
          </cell>
          <cell r="B564" t="str">
            <v>-</v>
          </cell>
          <cell r="C564" t="str">
            <v>Juros e multas de IOF e IR s/mutuo</v>
          </cell>
          <cell r="D564">
            <v>7595.14</v>
          </cell>
          <cell r="E564" t="str">
            <v>D</v>
          </cell>
          <cell r="F564">
            <v>1358.15</v>
          </cell>
          <cell r="G564">
            <v>0</v>
          </cell>
          <cell r="H564">
            <v>8953.2900000000009</v>
          </cell>
          <cell r="I564" t="str">
            <v>D</v>
          </cell>
        </row>
        <row r="565">
          <cell r="A565" t="str">
            <v>41.50.57.00</v>
          </cell>
          <cell r="B565" t="str">
            <v>-</v>
          </cell>
          <cell r="C565" t="str">
            <v>V.M Passiv s/Multa s/Imp/Contrib</v>
          </cell>
          <cell r="D565">
            <v>7682.91</v>
          </cell>
          <cell r="E565" t="str">
            <v>D</v>
          </cell>
          <cell r="F565">
            <v>11554.88</v>
          </cell>
          <cell r="G565">
            <v>0</v>
          </cell>
          <cell r="H565">
            <v>19237.79</v>
          </cell>
          <cell r="I565" t="str">
            <v>D</v>
          </cell>
        </row>
        <row r="566">
          <cell r="A566" t="str">
            <v>41.50.57.01</v>
          </cell>
          <cell r="B566" t="str">
            <v>-</v>
          </cell>
          <cell r="C566" t="str">
            <v>V.M Pas.JR e Multa s/Imp/Contrib</v>
          </cell>
          <cell r="D566">
            <v>0</v>
          </cell>
          <cell r="F566">
            <v>5482.6</v>
          </cell>
          <cell r="G566">
            <v>0</v>
          </cell>
          <cell r="H566">
            <v>5482.6</v>
          </cell>
          <cell r="I566" t="str">
            <v>D</v>
          </cell>
        </row>
        <row r="567">
          <cell r="A567" t="str">
            <v>41.50.57.03</v>
          </cell>
          <cell r="B567" t="str">
            <v>-</v>
          </cell>
          <cell r="C567" t="str">
            <v>V.M Passiv s/ CFEM</v>
          </cell>
          <cell r="D567">
            <v>7682.91</v>
          </cell>
          <cell r="E567" t="str">
            <v>D</v>
          </cell>
          <cell r="F567">
            <v>6072.28</v>
          </cell>
          <cell r="G567">
            <v>0</v>
          </cell>
          <cell r="H567">
            <v>13755.19</v>
          </cell>
          <cell r="I567" t="str">
            <v>D</v>
          </cell>
        </row>
        <row r="568">
          <cell r="A568" t="str">
            <v>41.50.75.00</v>
          </cell>
          <cell r="B568" t="str">
            <v>-</v>
          </cell>
          <cell r="C568" t="str">
            <v>Outras Variac Monetaria Passiva</v>
          </cell>
          <cell r="D568">
            <v>341384.26</v>
          </cell>
          <cell r="E568" t="str">
            <v>D</v>
          </cell>
          <cell r="F568">
            <v>0</v>
          </cell>
          <cell r="G568">
            <v>14000</v>
          </cell>
          <cell r="H568">
            <v>327384.26</v>
          </cell>
          <cell r="I568" t="str">
            <v>D</v>
          </cell>
        </row>
        <row r="569">
          <cell r="A569" t="str">
            <v>41.50.75.02</v>
          </cell>
          <cell r="B569" t="str">
            <v>-</v>
          </cell>
          <cell r="C569" t="str">
            <v>Variacao Cambial - Fornecedores</v>
          </cell>
          <cell r="D569">
            <v>7615.74</v>
          </cell>
          <cell r="E569" t="str">
            <v>C</v>
          </cell>
          <cell r="F569">
            <v>0</v>
          </cell>
          <cell r="G569">
            <v>0</v>
          </cell>
          <cell r="H569">
            <v>7615.74</v>
          </cell>
          <cell r="I569" t="str">
            <v>C</v>
          </cell>
        </row>
        <row r="570">
          <cell r="A570" t="str">
            <v>41.50.75.30</v>
          </cell>
          <cell r="B570" t="str">
            <v>-</v>
          </cell>
          <cell r="C570" t="str">
            <v>V.M Passiva s/Prov p/Contingencias</v>
          </cell>
          <cell r="D570">
            <v>349000</v>
          </cell>
          <cell r="E570" t="str">
            <v>D</v>
          </cell>
          <cell r="F570">
            <v>0</v>
          </cell>
          <cell r="G570">
            <v>14000</v>
          </cell>
          <cell r="H570">
            <v>335000</v>
          </cell>
          <cell r="I570" t="str">
            <v>D</v>
          </cell>
        </row>
        <row r="571">
          <cell r="A571" t="str">
            <v>41.50.77.00</v>
          </cell>
          <cell r="B571" t="str">
            <v>-</v>
          </cell>
          <cell r="C571" t="str">
            <v>Despesas Financeiras Diversas</v>
          </cell>
          <cell r="D571">
            <v>936962.75</v>
          </cell>
          <cell r="E571" t="str">
            <v>D</v>
          </cell>
          <cell r="F571">
            <v>143510</v>
          </cell>
          <cell r="G571">
            <v>24832.28</v>
          </cell>
          <cell r="H571">
            <v>1055640.47</v>
          </cell>
          <cell r="I571" t="str">
            <v>D</v>
          </cell>
        </row>
        <row r="572">
          <cell r="A572" t="str">
            <v>41.50.77.01</v>
          </cell>
          <cell r="B572" t="str">
            <v>-</v>
          </cell>
          <cell r="C572" t="str">
            <v>Descontos Concedidos</v>
          </cell>
          <cell r="D572">
            <v>1636.48</v>
          </cell>
          <cell r="E572" t="str">
            <v>D</v>
          </cell>
          <cell r="F572">
            <v>11515.55</v>
          </cell>
          <cell r="G572">
            <v>0</v>
          </cell>
          <cell r="H572">
            <v>13152.03</v>
          </cell>
          <cell r="I572" t="str">
            <v>D</v>
          </cell>
        </row>
        <row r="573">
          <cell r="A573" t="str">
            <v>41.50.77.02</v>
          </cell>
          <cell r="B573" t="str">
            <v>-</v>
          </cell>
          <cell r="C573" t="str">
            <v>Despesas Bancarias</v>
          </cell>
          <cell r="D573">
            <v>6018.27</v>
          </cell>
          <cell r="E573" t="str">
            <v>D</v>
          </cell>
          <cell r="F573">
            <v>553.09</v>
          </cell>
          <cell r="G573">
            <v>13.5</v>
          </cell>
          <cell r="H573">
            <v>6557.86</v>
          </cell>
          <cell r="I573" t="str">
            <v>D</v>
          </cell>
        </row>
        <row r="574">
          <cell r="A574" t="str">
            <v>41.50.77.03</v>
          </cell>
          <cell r="B574" t="str">
            <v>-</v>
          </cell>
          <cell r="C574" t="str">
            <v>Cpmf</v>
          </cell>
          <cell r="D574">
            <v>15437.81</v>
          </cell>
          <cell r="E574" t="str">
            <v>D</v>
          </cell>
          <cell r="F574">
            <v>0</v>
          </cell>
          <cell r="G574">
            <v>0</v>
          </cell>
          <cell r="H574">
            <v>15437.81</v>
          </cell>
          <cell r="I574" t="str">
            <v>D</v>
          </cell>
        </row>
        <row r="575">
          <cell r="A575" t="str">
            <v>41.50.77.08</v>
          </cell>
          <cell r="B575" t="str">
            <v>-</v>
          </cell>
          <cell r="C575" t="str">
            <v>IOF e IOC</v>
          </cell>
          <cell r="D575">
            <v>79376.350000000006</v>
          </cell>
          <cell r="E575" t="str">
            <v>D</v>
          </cell>
          <cell r="F575">
            <v>15119.86</v>
          </cell>
          <cell r="G575">
            <v>24818.78</v>
          </cell>
          <cell r="H575">
            <v>69677.429999999993</v>
          </cell>
          <cell r="I575" t="str">
            <v>D</v>
          </cell>
        </row>
        <row r="576">
          <cell r="A576" t="str">
            <v>41.50.77.09</v>
          </cell>
          <cell r="B576" t="str">
            <v>-</v>
          </cell>
          <cell r="C576" t="str">
            <v>Multas</v>
          </cell>
          <cell r="D576">
            <v>43536.54</v>
          </cell>
          <cell r="E576" t="str">
            <v>D</v>
          </cell>
          <cell r="F576">
            <v>0</v>
          </cell>
          <cell r="G576">
            <v>0</v>
          </cell>
          <cell r="H576">
            <v>43536.54</v>
          </cell>
          <cell r="I576" t="str">
            <v>D</v>
          </cell>
        </row>
        <row r="577">
          <cell r="A577" t="str">
            <v>41.50.77.10</v>
          </cell>
          <cell r="B577" t="str">
            <v>-</v>
          </cell>
          <cell r="C577" t="str">
            <v>IOF s/ Mutuo</v>
          </cell>
          <cell r="D577">
            <v>782857.07</v>
          </cell>
          <cell r="E577" t="str">
            <v>D</v>
          </cell>
          <cell r="F577">
            <v>116321.5</v>
          </cell>
          <cell r="G577">
            <v>0</v>
          </cell>
          <cell r="H577">
            <v>899178.57</v>
          </cell>
          <cell r="I577" t="str">
            <v>D</v>
          </cell>
        </row>
        <row r="578">
          <cell r="A578" t="str">
            <v>41.50.77.11</v>
          </cell>
          <cell r="B578" t="str">
            <v>-</v>
          </cell>
          <cell r="C578" t="str">
            <v>Despesas de Aplic.Financ.-AssFin Cvrd</v>
          </cell>
          <cell r="D578">
            <v>8100.23</v>
          </cell>
          <cell r="E578" t="str">
            <v>D</v>
          </cell>
          <cell r="F578">
            <v>0</v>
          </cell>
          <cell r="G578">
            <v>0</v>
          </cell>
          <cell r="H578">
            <v>8100.23</v>
          </cell>
          <cell r="I578" t="str">
            <v>D</v>
          </cell>
        </row>
        <row r="579">
          <cell r="A579" t="str">
            <v>41.50.85.00</v>
          </cell>
          <cell r="B579" t="str">
            <v>-</v>
          </cell>
          <cell r="C579" t="str">
            <v>Despesas Financeiras - Prov.Ambiental</v>
          </cell>
          <cell r="D579">
            <v>1078000</v>
          </cell>
          <cell r="E579" t="str">
            <v>D</v>
          </cell>
          <cell r="F579">
            <v>22000</v>
          </cell>
          <cell r="G579">
            <v>0</v>
          </cell>
          <cell r="H579">
            <v>1100000</v>
          </cell>
          <cell r="I579" t="str">
            <v>D</v>
          </cell>
        </row>
        <row r="580">
          <cell r="A580" t="str">
            <v>41.50.85.01</v>
          </cell>
          <cell r="B580" t="str">
            <v>-</v>
          </cell>
          <cell r="C580" t="str">
            <v>Despesas Financeiras - Prov.Ambiental</v>
          </cell>
          <cell r="D580">
            <v>1078000</v>
          </cell>
          <cell r="E580" t="str">
            <v>D</v>
          </cell>
          <cell r="F580">
            <v>22000</v>
          </cell>
          <cell r="G580">
            <v>0</v>
          </cell>
          <cell r="H580">
            <v>1100000</v>
          </cell>
          <cell r="I580" t="str">
            <v>D</v>
          </cell>
        </row>
        <row r="581">
          <cell r="A581" t="str">
            <v>41.65.00.00</v>
          </cell>
          <cell r="B581" t="str">
            <v>-</v>
          </cell>
          <cell r="C581" t="str">
            <v>Outras Rec/Despesas Operacionais</v>
          </cell>
          <cell r="D581">
            <v>2066873.93</v>
          </cell>
          <cell r="E581" t="str">
            <v>D</v>
          </cell>
          <cell r="F581">
            <v>807241.89</v>
          </cell>
          <cell r="G581">
            <v>1302812.8</v>
          </cell>
          <cell r="H581">
            <v>1571303.02</v>
          </cell>
          <cell r="I581" t="str">
            <v>D</v>
          </cell>
        </row>
        <row r="582">
          <cell r="A582" t="str">
            <v>41.65.01.00</v>
          </cell>
          <cell r="B582" t="str">
            <v>-</v>
          </cell>
          <cell r="C582" t="str">
            <v>Outras Rec/Despesas Operacionais</v>
          </cell>
          <cell r="D582">
            <v>2481.75</v>
          </cell>
          <cell r="E582" t="str">
            <v>D</v>
          </cell>
          <cell r="F582">
            <v>371.49</v>
          </cell>
          <cell r="G582">
            <v>0</v>
          </cell>
          <cell r="H582">
            <v>2853.24</v>
          </cell>
          <cell r="I582" t="str">
            <v>D</v>
          </cell>
        </row>
        <row r="583">
          <cell r="A583" t="str">
            <v>41.65.01.02</v>
          </cell>
          <cell r="B583" t="str">
            <v>-</v>
          </cell>
          <cell r="C583" t="str">
            <v>Equivalencia Patrimonial</v>
          </cell>
          <cell r="D583">
            <v>2481.75</v>
          </cell>
          <cell r="E583" t="str">
            <v>D</v>
          </cell>
          <cell r="F583">
            <v>371.49</v>
          </cell>
          <cell r="G583">
            <v>0</v>
          </cell>
          <cell r="H583">
            <v>2853.24</v>
          </cell>
          <cell r="I583" t="str">
            <v>D</v>
          </cell>
        </row>
        <row r="584">
          <cell r="A584" t="str">
            <v>41.65.10.00</v>
          </cell>
          <cell r="B584" t="str">
            <v>-</v>
          </cell>
          <cell r="C584" t="str">
            <v>Outras Receitas</v>
          </cell>
          <cell r="D584">
            <v>551059.92000000004</v>
          </cell>
          <cell r="E584" t="str">
            <v>C</v>
          </cell>
          <cell r="F584">
            <v>548259.92000000004</v>
          </cell>
          <cell r="G584">
            <v>400</v>
          </cell>
          <cell r="H584">
            <v>3200</v>
          </cell>
          <cell r="I584" t="str">
            <v>C</v>
          </cell>
        </row>
        <row r="585">
          <cell r="A585" t="str">
            <v>41.65.10.01</v>
          </cell>
          <cell r="B585" t="str">
            <v>-</v>
          </cell>
          <cell r="C585" t="str">
            <v>Outras Receitas</v>
          </cell>
          <cell r="D585">
            <v>551059.92000000004</v>
          </cell>
          <cell r="E585" t="str">
            <v>C</v>
          </cell>
          <cell r="F585">
            <v>548259.92000000004</v>
          </cell>
          <cell r="G585">
            <v>400</v>
          </cell>
          <cell r="H585">
            <v>3200</v>
          </cell>
          <cell r="I585" t="str">
            <v>C</v>
          </cell>
        </row>
        <row r="586">
          <cell r="A586" t="str">
            <v>41.65.25.00</v>
          </cell>
          <cell r="B586" t="str">
            <v>-</v>
          </cell>
          <cell r="C586" t="str">
            <v>Outras Despesas Operacionais</v>
          </cell>
          <cell r="D586">
            <v>1568910.77</v>
          </cell>
          <cell r="E586" t="str">
            <v>D</v>
          </cell>
          <cell r="F586">
            <v>207475.9</v>
          </cell>
          <cell r="G586">
            <v>0</v>
          </cell>
          <cell r="H586">
            <v>1776386.67</v>
          </cell>
          <cell r="I586" t="str">
            <v>D</v>
          </cell>
        </row>
        <row r="588">
          <cell r="A588" t="str">
            <v>-----------</v>
          </cell>
          <cell r="B588" t="str">
            <v>--</v>
          </cell>
          <cell r="C588" t="str">
            <v>-------------------------------------------------------------------</v>
          </cell>
          <cell r="D588" t="str">
            <v>-------------------</v>
          </cell>
          <cell r="E588" t="str">
            <v>-</v>
          </cell>
          <cell r="F588" t="str">
            <v>-------------------</v>
          </cell>
          <cell r="G588" t="e">
            <v>#NAME?</v>
          </cell>
          <cell r="H588" t="str">
            <v>07AB - 1.00.01.068</v>
          </cell>
        </row>
        <row r="589">
          <cell r="A589" t="str">
            <v>_x000C_----------</v>
          </cell>
          <cell r="B589" t="str">
            <v>--</v>
          </cell>
          <cell r="C589" t="str">
            <v>-------------------------------------------------------------------</v>
          </cell>
          <cell r="D589" t="str">
            <v>-------------------</v>
          </cell>
          <cell r="E589" t="str">
            <v>-</v>
          </cell>
          <cell r="F589" t="str">
            <v>-------------------</v>
          </cell>
          <cell r="G589" t="str">
            <v>-------------------</v>
          </cell>
          <cell r="H589" t="str">
            <v>------ Página:</v>
          </cell>
          <cell r="J589">
            <v>8</v>
          </cell>
        </row>
        <row r="590">
          <cell r="A590" t="str">
            <v>Urucum Mine</v>
          </cell>
          <cell r="B590" t="str">
            <v>ra</v>
          </cell>
          <cell r="C590" t="str">
            <v>ção S.A</v>
          </cell>
          <cell r="H590" t="str">
            <v>Balancete</v>
          </cell>
        </row>
        <row r="591">
          <cell r="A591" t="str">
            <v>Período: 01</v>
          </cell>
          <cell r="B591" t="str">
            <v>/0</v>
          </cell>
          <cell r="C591" t="str">
            <v>8/2008 A 31/08/2008 -----------------------------------------------</v>
          </cell>
          <cell r="D591" t="str">
            <v>-------------------</v>
          </cell>
          <cell r="E591" t="str">
            <v>-</v>
          </cell>
          <cell r="F591" t="str">
            <v>-------------------</v>
          </cell>
          <cell r="G591" t="str">
            <v>-------------------</v>
          </cell>
          <cell r="H591" t="str">
            <v>02/09/2008 - 21:3</v>
          </cell>
          <cell r="I591">
            <v>4</v>
          </cell>
        </row>
        <row r="593">
          <cell r="A593" t="str">
            <v>Título</v>
          </cell>
          <cell r="D593" t="str">
            <v>Saldo Inicial</v>
          </cell>
          <cell r="F593" t="str">
            <v>Débito</v>
          </cell>
          <cell r="G593" t="str">
            <v>Crédito</v>
          </cell>
          <cell r="H593" t="str">
            <v>Saldo Final</v>
          </cell>
        </row>
        <row r="594">
          <cell r="A594" t="str">
            <v>-----------</v>
          </cell>
          <cell r="B594" t="str">
            <v>--</v>
          </cell>
          <cell r="C594" t="str">
            <v>-------------------------------------------------------------------</v>
          </cell>
          <cell r="D594" t="str">
            <v>-----------------</v>
          </cell>
          <cell r="F594" t="str">
            <v>------------------</v>
          </cell>
          <cell r="G594" t="str">
            <v>------------------</v>
          </cell>
          <cell r="H594" t="str">
            <v>-----------------</v>
          </cell>
        </row>
        <row r="595">
          <cell r="A595" t="str">
            <v>41.65.25.01</v>
          </cell>
          <cell r="B595" t="str">
            <v>-</v>
          </cell>
          <cell r="C595" t="str">
            <v>Outras Despesas Operacionais</v>
          </cell>
          <cell r="D595">
            <v>0.03</v>
          </cell>
          <cell r="E595" t="str">
            <v>C</v>
          </cell>
          <cell r="F595">
            <v>0</v>
          </cell>
          <cell r="G595">
            <v>0</v>
          </cell>
          <cell r="H595">
            <v>0.03</v>
          </cell>
          <cell r="I595" t="str">
            <v>C</v>
          </cell>
        </row>
        <row r="596">
          <cell r="A596" t="str">
            <v>41.65.25.02</v>
          </cell>
          <cell r="B596" t="str">
            <v>-</v>
          </cell>
          <cell r="C596" t="str">
            <v>Participação nos Resultados</v>
          </cell>
          <cell r="D596">
            <v>1439490.7</v>
          </cell>
          <cell r="E596" t="str">
            <v>D</v>
          </cell>
          <cell r="F596">
            <v>207475.9</v>
          </cell>
          <cell r="G596">
            <v>0</v>
          </cell>
          <cell r="H596">
            <v>1646966.6</v>
          </cell>
          <cell r="I596" t="str">
            <v>D</v>
          </cell>
        </row>
        <row r="597">
          <cell r="A597" t="str">
            <v>41.65.25.05</v>
          </cell>
          <cell r="B597" t="str">
            <v>-</v>
          </cell>
          <cell r="C597" t="str">
            <v>Complemento de PR Ano Anterior</v>
          </cell>
          <cell r="D597">
            <v>129420.1</v>
          </cell>
          <cell r="E597" t="str">
            <v>D</v>
          </cell>
          <cell r="F597">
            <v>0</v>
          </cell>
          <cell r="G597">
            <v>0</v>
          </cell>
          <cell r="H597">
            <v>129420.1</v>
          </cell>
          <cell r="I597" t="str">
            <v>D</v>
          </cell>
        </row>
        <row r="598">
          <cell r="A598" t="str">
            <v>41.65.30.00</v>
          </cell>
          <cell r="B598" t="str">
            <v>-</v>
          </cell>
          <cell r="C598" t="str">
            <v>Provisao para Contingencias</v>
          </cell>
          <cell r="D598">
            <v>786829.57</v>
          </cell>
          <cell r="E598" t="str">
            <v>D</v>
          </cell>
          <cell r="F598">
            <v>0</v>
          </cell>
          <cell r="G598">
            <v>0</v>
          </cell>
          <cell r="H598">
            <v>786829.57</v>
          </cell>
          <cell r="I598" t="str">
            <v>D</v>
          </cell>
        </row>
        <row r="599">
          <cell r="A599" t="str">
            <v>41.65.30.60</v>
          </cell>
          <cell r="B599" t="str">
            <v>-</v>
          </cell>
          <cell r="C599" t="str">
            <v>Provisao para Contingencia Ambiental</v>
          </cell>
          <cell r="D599">
            <v>786829.57</v>
          </cell>
          <cell r="E599" t="str">
            <v>D</v>
          </cell>
          <cell r="F599">
            <v>0</v>
          </cell>
          <cell r="G599">
            <v>0</v>
          </cell>
          <cell r="H599">
            <v>786829.57</v>
          </cell>
          <cell r="I599" t="str">
            <v>D</v>
          </cell>
        </row>
        <row r="600">
          <cell r="A600" t="str">
            <v>41.65.47.00</v>
          </cell>
          <cell r="B600" t="str">
            <v>-</v>
          </cell>
          <cell r="C600" t="str">
            <v>Outras Provisoes</v>
          </cell>
          <cell r="D600">
            <v>257668.74</v>
          </cell>
          <cell r="E600" t="str">
            <v>D</v>
          </cell>
          <cell r="F600">
            <v>38231.35</v>
          </cell>
          <cell r="G600">
            <v>1200000</v>
          </cell>
          <cell r="H600">
            <v>904099.91</v>
          </cell>
          <cell r="I600" t="str">
            <v>C</v>
          </cell>
        </row>
        <row r="601">
          <cell r="A601" t="str">
            <v>41.65.47.02</v>
          </cell>
          <cell r="B601" t="str">
            <v>-</v>
          </cell>
          <cell r="C601" t="str">
            <v>Provisao Perda Icms</v>
          </cell>
          <cell r="D601">
            <v>0</v>
          </cell>
          <cell r="F601">
            <v>0</v>
          </cell>
          <cell r="G601">
            <v>1200000</v>
          </cell>
          <cell r="H601">
            <v>1200000</v>
          </cell>
          <cell r="I601" t="str">
            <v>C</v>
          </cell>
        </row>
        <row r="602">
          <cell r="A602" t="str">
            <v>41.65.47.10</v>
          </cell>
          <cell r="B602" t="str">
            <v>-</v>
          </cell>
          <cell r="C602" t="str">
            <v>Provisão Perda Mútuo</v>
          </cell>
          <cell r="D602">
            <v>257668.74</v>
          </cell>
          <cell r="E602" t="str">
            <v>D</v>
          </cell>
          <cell r="F602">
            <v>38231.35</v>
          </cell>
          <cell r="G602">
            <v>0</v>
          </cell>
          <cell r="H602">
            <v>295900.09000000003</v>
          </cell>
          <cell r="I602" t="str">
            <v>D</v>
          </cell>
        </row>
        <row r="603">
          <cell r="A603" t="str">
            <v>41.65.60.00</v>
          </cell>
          <cell r="B603" t="str">
            <v>-</v>
          </cell>
          <cell r="C603" t="str">
            <v>Rec. de Vendas  MI - Outros</v>
          </cell>
          <cell r="D603">
            <v>25850</v>
          </cell>
          <cell r="E603" t="str">
            <v>C</v>
          </cell>
          <cell r="F603">
            <v>0</v>
          </cell>
          <cell r="G603">
            <v>102412.8</v>
          </cell>
          <cell r="H603">
            <v>128262.8</v>
          </cell>
          <cell r="I603" t="str">
            <v>C</v>
          </cell>
        </row>
        <row r="604">
          <cell r="A604" t="str">
            <v>41.65.60.01</v>
          </cell>
          <cell r="B604" t="str">
            <v>-</v>
          </cell>
          <cell r="C604" t="str">
            <v>Rec. de Vendas  MI - Outros</v>
          </cell>
          <cell r="D604">
            <v>25850</v>
          </cell>
          <cell r="E604" t="str">
            <v>C</v>
          </cell>
          <cell r="F604">
            <v>0</v>
          </cell>
          <cell r="G604">
            <v>102412.8</v>
          </cell>
          <cell r="H604">
            <v>128262.8</v>
          </cell>
          <cell r="I604" t="str">
            <v>C</v>
          </cell>
        </row>
        <row r="605">
          <cell r="A605" t="str">
            <v>41.65.62.00</v>
          </cell>
          <cell r="B605" t="str">
            <v>-</v>
          </cell>
          <cell r="C605" t="str">
            <v>Devolução Vendas MI - Outros</v>
          </cell>
          <cell r="D605">
            <v>3000</v>
          </cell>
          <cell r="E605" t="str">
            <v>D</v>
          </cell>
          <cell r="F605">
            <v>0</v>
          </cell>
          <cell r="G605">
            <v>0</v>
          </cell>
          <cell r="H605">
            <v>3000</v>
          </cell>
          <cell r="I605" t="str">
            <v>D</v>
          </cell>
        </row>
        <row r="606">
          <cell r="A606" t="str">
            <v>41.65.62.01</v>
          </cell>
          <cell r="B606" t="str">
            <v>-</v>
          </cell>
          <cell r="C606" t="str">
            <v>Devolução Vendas MI - Outros</v>
          </cell>
          <cell r="D606">
            <v>3000</v>
          </cell>
          <cell r="E606" t="str">
            <v>D</v>
          </cell>
          <cell r="F606">
            <v>0</v>
          </cell>
          <cell r="G606">
            <v>0</v>
          </cell>
          <cell r="H606">
            <v>3000</v>
          </cell>
          <cell r="I606" t="str">
            <v>D</v>
          </cell>
        </row>
        <row r="607">
          <cell r="A607" t="str">
            <v>41.65.70.00</v>
          </cell>
          <cell r="B607" t="str">
            <v>-</v>
          </cell>
          <cell r="C607" t="str">
            <v>Icms s/ Vendas MI - Outros</v>
          </cell>
          <cell r="D607">
            <v>30.42</v>
          </cell>
          <cell r="E607" t="str">
            <v>C</v>
          </cell>
          <cell r="F607">
            <v>0</v>
          </cell>
          <cell r="G607">
            <v>0</v>
          </cell>
          <cell r="H607">
            <v>30.42</v>
          </cell>
          <cell r="I607" t="str">
            <v>C</v>
          </cell>
        </row>
        <row r="608">
          <cell r="A608" t="str">
            <v>41.65.70.01</v>
          </cell>
          <cell r="B608" t="str">
            <v>-</v>
          </cell>
          <cell r="C608" t="str">
            <v>Icms s/ Vendas MI - Outros</v>
          </cell>
          <cell r="D608">
            <v>30.42</v>
          </cell>
          <cell r="E608" t="str">
            <v>C</v>
          </cell>
          <cell r="F608">
            <v>0</v>
          </cell>
          <cell r="G608">
            <v>0</v>
          </cell>
          <cell r="H608">
            <v>30.42</v>
          </cell>
          <cell r="I608" t="str">
            <v>C</v>
          </cell>
        </row>
        <row r="609">
          <cell r="A609" t="str">
            <v>41.65.72.00</v>
          </cell>
          <cell r="B609" t="str">
            <v>-</v>
          </cell>
          <cell r="C609" t="str">
            <v>Pis  s/ Vendas MI - Outros</v>
          </cell>
          <cell r="D609">
            <v>369.87</v>
          </cell>
          <cell r="E609" t="str">
            <v>D</v>
          </cell>
          <cell r="F609">
            <v>1689.85</v>
          </cell>
          <cell r="G609">
            <v>0</v>
          </cell>
          <cell r="H609">
            <v>2059.7199999999998</v>
          </cell>
          <cell r="I609" t="str">
            <v>D</v>
          </cell>
        </row>
        <row r="610">
          <cell r="A610" t="str">
            <v>41.65.72.01</v>
          </cell>
          <cell r="B610" t="str">
            <v>-</v>
          </cell>
          <cell r="C610" t="str">
            <v>Pis s/ Vendas MI - Outros</v>
          </cell>
          <cell r="D610">
            <v>369.87</v>
          </cell>
          <cell r="E610" t="str">
            <v>D</v>
          </cell>
          <cell r="F610">
            <v>1689.85</v>
          </cell>
          <cell r="G610">
            <v>0</v>
          </cell>
          <cell r="H610">
            <v>2059.7199999999998</v>
          </cell>
          <cell r="I610" t="str">
            <v>D</v>
          </cell>
        </row>
        <row r="611">
          <cell r="A611" t="str">
            <v>41.65.74.00</v>
          </cell>
          <cell r="B611" t="str">
            <v>-</v>
          </cell>
          <cell r="C611" t="str">
            <v>Cofins s/ Vendas MI - Outros</v>
          </cell>
          <cell r="D611">
            <v>1703.57</v>
          </cell>
          <cell r="E611" t="str">
            <v>D</v>
          </cell>
          <cell r="F611">
            <v>7783.38</v>
          </cell>
          <cell r="G611">
            <v>0</v>
          </cell>
          <cell r="H611">
            <v>9486.9500000000007</v>
          </cell>
          <cell r="I611" t="str">
            <v>D</v>
          </cell>
        </row>
        <row r="612">
          <cell r="A612" t="str">
            <v>41.65.74.01</v>
          </cell>
          <cell r="B612" t="str">
            <v>-</v>
          </cell>
          <cell r="C612" t="str">
            <v>Cofins s/ Vendas MI - Outros</v>
          </cell>
          <cell r="D612">
            <v>1703.57</v>
          </cell>
          <cell r="E612" t="str">
            <v>D</v>
          </cell>
          <cell r="F612">
            <v>7783.38</v>
          </cell>
          <cell r="G612">
            <v>0</v>
          </cell>
          <cell r="H612">
            <v>9486.9500000000007</v>
          </cell>
          <cell r="I612" t="str">
            <v>D</v>
          </cell>
        </row>
        <row r="613">
          <cell r="A613" t="str">
            <v>41.65.76.00</v>
          </cell>
          <cell r="B613" t="str">
            <v>-</v>
          </cell>
          <cell r="C613" t="str">
            <v>Custo Op.Vendas MI-Outros</v>
          </cell>
          <cell r="D613">
            <v>22850</v>
          </cell>
          <cell r="E613" t="str">
            <v>D</v>
          </cell>
          <cell r="F613">
            <v>3430</v>
          </cell>
          <cell r="G613">
            <v>0</v>
          </cell>
          <cell r="H613">
            <v>26280</v>
          </cell>
          <cell r="I613" t="str">
            <v>D</v>
          </cell>
        </row>
        <row r="614">
          <cell r="A614" t="str">
            <v>41.65.76.01</v>
          </cell>
          <cell r="B614" t="str">
            <v>-</v>
          </cell>
          <cell r="C614" t="str">
            <v>Custo Op.Vendas MI-Outros</v>
          </cell>
          <cell r="D614">
            <v>22850</v>
          </cell>
          <cell r="E614" t="str">
            <v>D</v>
          </cell>
          <cell r="F614">
            <v>3430</v>
          </cell>
          <cell r="G614">
            <v>0</v>
          </cell>
          <cell r="H614">
            <v>26280</v>
          </cell>
          <cell r="I614" t="str">
            <v>D</v>
          </cell>
        </row>
        <row r="615">
          <cell r="A615" t="str">
            <v>42.00.00.00</v>
          </cell>
          <cell r="B615" t="str">
            <v>-</v>
          </cell>
          <cell r="C615" t="str">
            <v>Resultado Nao Operacional</v>
          </cell>
          <cell r="D615">
            <v>5202378.55</v>
          </cell>
          <cell r="E615" t="str">
            <v>D</v>
          </cell>
          <cell r="F615">
            <v>96512.639999999999</v>
          </cell>
          <cell r="G615">
            <v>24554.28</v>
          </cell>
          <cell r="H615">
            <v>5274336.91</v>
          </cell>
          <cell r="I615" t="str">
            <v>D</v>
          </cell>
        </row>
        <row r="616">
          <cell r="A616" t="str">
            <v>42.01.00.00</v>
          </cell>
          <cell r="B616" t="str">
            <v>-</v>
          </cell>
          <cell r="C616" t="str">
            <v>Resultado Nao Operacional</v>
          </cell>
          <cell r="D616">
            <v>5202378.55</v>
          </cell>
          <cell r="E616" t="str">
            <v>D</v>
          </cell>
          <cell r="F616">
            <v>96512.639999999999</v>
          </cell>
          <cell r="G616">
            <v>24554.28</v>
          </cell>
          <cell r="H616">
            <v>5274336.91</v>
          </cell>
          <cell r="I616" t="str">
            <v>D</v>
          </cell>
        </row>
        <row r="617">
          <cell r="A617" t="str">
            <v>42.01.01.00</v>
          </cell>
          <cell r="B617" t="str">
            <v>-</v>
          </cell>
          <cell r="C617" t="str">
            <v>Ganhos e Perdas</v>
          </cell>
          <cell r="D617">
            <v>444135.63</v>
          </cell>
          <cell r="E617" t="str">
            <v>D</v>
          </cell>
          <cell r="F617">
            <v>0</v>
          </cell>
          <cell r="G617">
            <v>0</v>
          </cell>
          <cell r="H617">
            <v>444135.63</v>
          </cell>
          <cell r="I617" t="str">
            <v>D</v>
          </cell>
        </row>
        <row r="618">
          <cell r="A618" t="str">
            <v>42.01.01.03</v>
          </cell>
          <cell r="B618" t="str">
            <v>-</v>
          </cell>
          <cell r="C618" t="str">
            <v>Baixa do Permanente por Inutilização</v>
          </cell>
          <cell r="D618">
            <v>444135.63</v>
          </cell>
          <cell r="E618" t="str">
            <v>D</v>
          </cell>
          <cell r="F618">
            <v>0</v>
          </cell>
          <cell r="G618">
            <v>0</v>
          </cell>
          <cell r="H618">
            <v>444135.63</v>
          </cell>
          <cell r="I618" t="str">
            <v>D</v>
          </cell>
        </row>
        <row r="619">
          <cell r="A619" t="str">
            <v>42.01.10.00</v>
          </cell>
          <cell r="B619" t="str">
            <v>-</v>
          </cell>
          <cell r="C619" t="str">
            <v>Custo de Capacidade Ociosa</v>
          </cell>
          <cell r="D619">
            <v>4758242.92</v>
          </cell>
          <cell r="E619" t="str">
            <v>D</v>
          </cell>
          <cell r="F619">
            <v>96512.639999999999</v>
          </cell>
          <cell r="G619">
            <v>24554.28</v>
          </cell>
          <cell r="H619">
            <v>4830201.28</v>
          </cell>
          <cell r="I619" t="str">
            <v>D</v>
          </cell>
        </row>
        <row r="620">
          <cell r="A620" t="str">
            <v>42.01.10.02</v>
          </cell>
          <cell r="B620" t="str">
            <v>-</v>
          </cell>
          <cell r="C620" t="str">
            <v>Custo Capacidade Ociosa - Depreciação</v>
          </cell>
          <cell r="D620">
            <v>177073.03</v>
          </cell>
          <cell r="E620" t="str">
            <v>D</v>
          </cell>
          <cell r="F620">
            <v>24843.39</v>
          </cell>
          <cell r="G620">
            <v>8043.59</v>
          </cell>
          <cell r="H620">
            <v>193872.83</v>
          </cell>
          <cell r="I620" t="str">
            <v>D</v>
          </cell>
        </row>
        <row r="621">
          <cell r="A621" t="str">
            <v>42.01.10.04</v>
          </cell>
          <cell r="B621" t="str">
            <v>-</v>
          </cell>
          <cell r="C621" t="str">
            <v>Custo Capacidade Ociosa - Pessoal</v>
          </cell>
          <cell r="D621">
            <v>306697.46999999997</v>
          </cell>
          <cell r="E621" t="str">
            <v>D</v>
          </cell>
          <cell r="F621">
            <v>0</v>
          </cell>
          <cell r="G621">
            <v>0</v>
          </cell>
          <cell r="H621">
            <v>306697.46999999997</v>
          </cell>
          <cell r="I621" t="str">
            <v>D</v>
          </cell>
        </row>
        <row r="622">
          <cell r="A622" t="str">
            <v>42.01.10.05</v>
          </cell>
          <cell r="B622" t="str">
            <v>-</v>
          </cell>
          <cell r="C622" t="str">
            <v>Custo Capacidade Ociosa - Material</v>
          </cell>
          <cell r="D622">
            <v>106433.17</v>
          </cell>
          <cell r="E622" t="str">
            <v>D</v>
          </cell>
          <cell r="F622">
            <v>0</v>
          </cell>
          <cell r="G622">
            <v>0</v>
          </cell>
          <cell r="H622">
            <v>106433.17</v>
          </cell>
          <cell r="I622" t="str">
            <v>D</v>
          </cell>
        </row>
        <row r="623">
          <cell r="A623" t="str">
            <v>42.01.10.06</v>
          </cell>
          <cell r="B623" t="str">
            <v>-</v>
          </cell>
          <cell r="C623" t="str">
            <v>Custo Capac.Ociosa - Serv. e Gasto Geral</v>
          </cell>
          <cell r="D623">
            <v>954087.83</v>
          </cell>
          <cell r="E623" t="str">
            <v>D</v>
          </cell>
          <cell r="F623">
            <v>0</v>
          </cell>
          <cell r="G623">
            <v>0</v>
          </cell>
          <cell r="H623">
            <v>954087.83</v>
          </cell>
          <cell r="I623" t="str">
            <v>D</v>
          </cell>
        </row>
        <row r="624">
          <cell r="A624" t="str">
            <v>42.01.10.07</v>
          </cell>
          <cell r="B624" t="str">
            <v>-</v>
          </cell>
          <cell r="C624" t="str">
            <v>Custo Capac.Ociosa - Gastos Indiretos</v>
          </cell>
          <cell r="D624">
            <v>3213951.42</v>
          </cell>
          <cell r="E624" t="str">
            <v>D</v>
          </cell>
          <cell r="F624">
            <v>71669.25</v>
          </cell>
          <cell r="G624">
            <v>16510.689999999999</v>
          </cell>
          <cell r="H624">
            <v>3269109.98</v>
          </cell>
          <cell r="I624" t="str">
            <v>D</v>
          </cell>
        </row>
        <row r="625">
          <cell r="A625" t="str">
            <v>43.00.00.00</v>
          </cell>
          <cell r="B625" t="str">
            <v>-</v>
          </cell>
          <cell r="C625" t="str">
            <v>Provisoes e Participacoes</v>
          </cell>
          <cell r="D625">
            <v>21412723.699999999</v>
          </cell>
          <cell r="E625" t="str">
            <v>D</v>
          </cell>
          <cell r="F625">
            <v>18959.759999999998</v>
          </cell>
          <cell r="G625">
            <v>12000</v>
          </cell>
          <cell r="H625">
            <v>21419683.460000001</v>
          </cell>
          <cell r="I625" t="str">
            <v>D</v>
          </cell>
        </row>
        <row r="626">
          <cell r="A626" t="str">
            <v>43.01.00.00</v>
          </cell>
          <cell r="B626" t="str">
            <v>-</v>
          </cell>
          <cell r="C626" t="str">
            <v>Provisoes</v>
          </cell>
          <cell r="D626">
            <v>21412723.699999999</v>
          </cell>
          <cell r="E626" t="str">
            <v>D</v>
          </cell>
          <cell r="F626">
            <v>18959.759999999998</v>
          </cell>
          <cell r="G626">
            <v>12000</v>
          </cell>
          <cell r="H626">
            <v>21419683.460000001</v>
          </cell>
          <cell r="I626" t="str">
            <v>D</v>
          </cell>
        </row>
        <row r="627">
          <cell r="A627" t="str">
            <v>43.01.01.00</v>
          </cell>
          <cell r="B627" t="str">
            <v>-</v>
          </cell>
          <cell r="C627" t="str">
            <v>Provisao p/Imposto Sobre a Renda</v>
          </cell>
          <cell r="D627">
            <v>15732860.220000001</v>
          </cell>
          <cell r="E627" t="str">
            <v>D</v>
          </cell>
          <cell r="F627">
            <v>13941</v>
          </cell>
          <cell r="G627">
            <v>9000</v>
          </cell>
          <cell r="H627">
            <v>15737801.220000001</v>
          </cell>
          <cell r="I627" t="str">
            <v>D</v>
          </cell>
        </row>
        <row r="628">
          <cell r="A628" t="str">
            <v>43.01.01.01</v>
          </cell>
          <cell r="B628" t="str">
            <v>-</v>
          </cell>
          <cell r="C628" t="str">
            <v>Provisao p/Imposto Sobre a Renda</v>
          </cell>
          <cell r="D628">
            <v>15967170.68</v>
          </cell>
          <cell r="E628" t="str">
            <v>D</v>
          </cell>
          <cell r="F628">
            <v>0</v>
          </cell>
          <cell r="G628">
            <v>0</v>
          </cell>
          <cell r="H628">
            <v>15967170.68</v>
          </cell>
          <cell r="I628" t="str">
            <v>D</v>
          </cell>
        </row>
        <row r="629">
          <cell r="A629" t="str">
            <v>43.01.01.03</v>
          </cell>
          <cell r="B629" t="str">
            <v>-</v>
          </cell>
          <cell r="C629" t="str">
            <v>Imposto de Renda Diferido</v>
          </cell>
          <cell r="D629">
            <v>63689.54</v>
          </cell>
          <cell r="E629" t="str">
            <v>D</v>
          </cell>
          <cell r="F629">
            <v>13941</v>
          </cell>
          <cell r="G629">
            <v>0</v>
          </cell>
          <cell r="H629">
            <v>77630.539999999994</v>
          </cell>
          <cell r="I629" t="str">
            <v>D</v>
          </cell>
        </row>
        <row r="630">
          <cell r="A630" t="str">
            <v>43.01.01.06</v>
          </cell>
          <cell r="B630" t="str">
            <v>-</v>
          </cell>
          <cell r="C630" t="str">
            <v>IR Diferido - Ativo Ambiental</v>
          </cell>
          <cell r="D630">
            <v>298000</v>
          </cell>
          <cell r="E630" t="str">
            <v>C</v>
          </cell>
          <cell r="F630">
            <v>0</v>
          </cell>
          <cell r="G630">
            <v>9000</v>
          </cell>
          <cell r="H630">
            <v>307000</v>
          </cell>
          <cell r="I630" t="str">
            <v>C</v>
          </cell>
        </row>
        <row r="631">
          <cell r="A631" t="str">
            <v>43.01.05.00</v>
          </cell>
          <cell r="B631" t="str">
            <v>-</v>
          </cell>
          <cell r="C631" t="str">
            <v>Provisao p/Contribuicao Social</v>
          </cell>
          <cell r="D631">
            <v>5679863.4800000004</v>
          </cell>
          <cell r="E631" t="str">
            <v>D</v>
          </cell>
          <cell r="F631">
            <v>5018.76</v>
          </cell>
          <cell r="G631">
            <v>3000</v>
          </cell>
          <cell r="H631">
            <v>5681882.2400000002</v>
          </cell>
          <cell r="I631" t="str">
            <v>D</v>
          </cell>
        </row>
        <row r="632">
          <cell r="A632" t="str">
            <v>43.01.05.01</v>
          </cell>
          <cell r="B632" t="str">
            <v>-</v>
          </cell>
          <cell r="C632" t="str">
            <v>Provisao p/Contribuicao Social</v>
          </cell>
          <cell r="D632">
            <v>5763935.25</v>
          </cell>
          <cell r="E632" t="str">
            <v>D</v>
          </cell>
          <cell r="F632">
            <v>0</v>
          </cell>
          <cell r="G632">
            <v>0</v>
          </cell>
          <cell r="H632">
            <v>5763935.25</v>
          </cell>
          <cell r="I632" t="str">
            <v>D</v>
          </cell>
        </row>
        <row r="633">
          <cell r="A633" t="str">
            <v>43.01.05.03</v>
          </cell>
          <cell r="B633" t="str">
            <v>-</v>
          </cell>
          <cell r="C633" t="str">
            <v>Contribuicao Social Diferida</v>
          </cell>
          <cell r="D633">
            <v>22928.23</v>
          </cell>
          <cell r="E633" t="str">
            <v>D</v>
          </cell>
          <cell r="F633">
            <v>5018.76</v>
          </cell>
          <cell r="G633">
            <v>0</v>
          </cell>
          <cell r="H633">
            <v>27946.99</v>
          </cell>
          <cell r="I633" t="str">
            <v>D</v>
          </cell>
        </row>
        <row r="634">
          <cell r="A634" t="str">
            <v>43.01.05.06</v>
          </cell>
          <cell r="B634" t="str">
            <v>-</v>
          </cell>
          <cell r="C634" t="str">
            <v>CS Diferido - Ativo Ambiental</v>
          </cell>
          <cell r="D634">
            <v>107000</v>
          </cell>
          <cell r="E634" t="str">
            <v>C</v>
          </cell>
          <cell r="F634">
            <v>0</v>
          </cell>
          <cell r="G634">
            <v>3000</v>
          </cell>
          <cell r="H634">
            <v>110000</v>
          </cell>
          <cell r="I634" t="str">
            <v>C</v>
          </cell>
        </row>
        <row r="635">
          <cell r="A635" t="str">
            <v>44.00.00.00</v>
          </cell>
          <cell r="B635" t="str">
            <v>-</v>
          </cell>
          <cell r="C635" t="str">
            <v>Resultado Mensal</v>
          </cell>
          <cell r="D635">
            <v>56183112.219999999</v>
          </cell>
          <cell r="E635" t="str">
            <v>C</v>
          </cell>
          <cell r="F635">
            <v>0</v>
          </cell>
          <cell r="G635">
            <v>0</v>
          </cell>
          <cell r="H635">
            <v>56183112.219999999</v>
          </cell>
          <cell r="I635" t="str">
            <v>C</v>
          </cell>
        </row>
        <row r="636">
          <cell r="A636" t="str">
            <v>44.01.00.00</v>
          </cell>
          <cell r="B636" t="str">
            <v>-</v>
          </cell>
          <cell r="C636" t="str">
            <v>Resultado Mensal</v>
          </cell>
          <cell r="D636">
            <v>56183112.219999999</v>
          </cell>
          <cell r="E636" t="str">
            <v>C</v>
          </cell>
          <cell r="F636">
            <v>0</v>
          </cell>
          <cell r="G636">
            <v>0</v>
          </cell>
          <cell r="H636">
            <v>56183112.219999999</v>
          </cell>
          <cell r="I636" t="str">
            <v>C</v>
          </cell>
        </row>
        <row r="637">
          <cell r="A637" t="str">
            <v>44.01.01.00</v>
          </cell>
          <cell r="B637" t="str">
            <v>-</v>
          </cell>
          <cell r="C637" t="str">
            <v>Resultado Mensal</v>
          </cell>
          <cell r="D637">
            <v>56183112.219999999</v>
          </cell>
          <cell r="E637" t="str">
            <v>C</v>
          </cell>
          <cell r="F637">
            <v>0</v>
          </cell>
          <cell r="G637">
            <v>0</v>
          </cell>
          <cell r="H637">
            <v>56183112.219999999</v>
          </cell>
          <cell r="I637" t="str">
            <v>C</v>
          </cell>
        </row>
        <row r="638">
          <cell r="A638" t="str">
            <v>44.01.01.01</v>
          </cell>
          <cell r="B638" t="str">
            <v>-</v>
          </cell>
          <cell r="C638" t="str">
            <v>Resultado Mensal</v>
          </cell>
          <cell r="D638">
            <v>56183112.219999999</v>
          </cell>
          <cell r="E638" t="str">
            <v>C</v>
          </cell>
          <cell r="F638">
            <v>0</v>
          </cell>
          <cell r="G638">
            <v>0</v>
          </cell>
          <cell r="H638">
            <v>56183112.219999999</v>
          </cell>
          <cell r="I638" t="str">
            <v>C</v>
          </cell>
        </row>
        <row r="639">
          <cell r="A639" t="str">
            <v>50.00.00.00</v>
          </cell>
          <cell r="B639" t="str">
            <v>-</v>
          </cell>
          <cell r="C639" t="str">
            <v>Custos</v>
          </cell>
          <cell r="D639">
            <v>0</v>
          </cell>
          <cell r="F639">
            <v>19530815.75</v>
          </cell>
          <cell r="G639">
            <v>19530815.75</v>
          </cell>
          <cell r="H639">
            <v>0</v>
          </cell>
        </row>
        <row r="640">
          <cell r="A640" t="str">
            <v>51.00.00.00</v>
          </cell>
          <cell r="B640" t="str">
            <v>-</v>
          </cell>
          <cell r="C640" t="str">
            <v>Pessoal</v>
          </cell>
          <cell r="D640">
            <v>9905098.9399999995</v>
          </cell>
          <cell r="E640" t="str">
            <v>D</v>
          </cell>
          <cell r="F640">
            <v>1679331.09</v>
          </cell>
          <cell r="G640">
            <v>209776.36</v>
          </cell>
          <cell r="H640">
            <v>11374653.67</v>
          </cell>
          <cell r="I640" t="str">
            <v>D</v>
          </cell>
        </row>
        <row r="641">
          <cell r="A641" t="str">
            <v>51.01.00.00</v>
          </cell>
          <cell r="B641" t="str">
            <v>-</v>
          </cell>
          <cell r="C641" t="str">
            <v>Gastos com  Pessoal</v>
          </cell>
          <cell r="D641">
            <v>5539686.6900000004</v>
          </cell>
          <cell r="E641" t="str">
            <v>D</v>
          </cell>
          <cell r="F641">
            <v>986149.37</v>
          </cell>
          <cell r="G641">
            <v>129069.2</v>
          </cell>
          <cell r="H641">
            <v>6396766.8600000003</v>
          </cell>
          <cell r="I641" t="str">
            <v>D</v>
          </cell>
        </row>
        <row r="642">
          <cell r="A642" t="str">
            <v>51.01.01.00</v>
          </cell>
          <cell r="B642" t="str">
            <v>-</v>
          </cell>
          <cell r="C642" t="str">
            <v>Salario Basico</v>
          </cell>
          <cell r="D642">
            <v>3336404.01</v>
          </cell>
          <cell r="E642" t="str">
            <v>D</v>
          </cell>
          <cell r="F642">
            <v>569857.98</v>
          </cell>
          <cell r="G642">
            <v>35807.69</v>
          </cell>
          <cell r="H642">
            <v>3870454.3</v>
          </cell>
          <cell r="I642" t="str">
            <v>D</v>
          </cell>
        </row>
        <row r="643">
          <cell r="A643" t="str">
            <v>51.01.01.01</v>
          </cell>
          <cell r="B643" t="str">
            <v>-</v>
          </cell>
          <cell r="C643" t="str">
            <v>Salario Basico</v>
          </cell>
          <cell r="D643">
            <v>3336404.01</v>
          </cell>
          <cell r="E643" t="str">
            <v>D</v>
          </cell>
          <cell r="F643">
            <v>569857.98</v>
          </cell>
          <cell r="G643">
            <v>35807.69</v>
          </cell>
          <cell r="H643">
            <v>3870454.3</v>
          </cell>
          <cell r="I643" t="str">
            <v>D</v>
          </cell>
        </row>
        <row r="644">
          <cell r="A644" t="str">
            <v>51.01.03.00</v>
          </cell>
          <cell r="B644" t="str">
            <v>-</v>
          </cell>
          <cell r="C644" t="str">
            <v>Adicionais Legais</v>
          </cell>
          <cell r="D644">
            <v>527551.91</v>
          </cell>
          <cell r="E644" t="str">
            <v>D</v>
          </cell>
          <cell r="F644">
            <v>98480.7</v>
          </cell>
          <cell r="G644">
            <v>16594.759999999998</v>
          </cell>
          <cell r="H644">
            <v>609437.85</v>
          </cell>
          <cell r="I644" t="str">
            <v>D</v>
          </cell>
        </row>
        <row r="645">
          <cell r="A645" t="str">
            <v>51.01.03.01</v>
          </cell>
          <cell r="B645" t="str">
            <v>-</v>
          </cell>
          <cell r="C645" t="str">
            <v>Adicional Noturno</v>
          </cell>
          <cell r="D645">
            <v>277594.39</v>
          </cell>
          <cell r="E645" t="str">
            <v>D</v>
          </cell>
          <cell r="F645">
            <v>52467.25</v>
          </cell>
          <cell r="G645">
            <v>5867.43</v>
          </cell>
          <cell r="H645">
            <v>324194.21000000002</v>
          </cell>
          <cell r="I645" t="str">
            <v>D</v>
          </cell>
        </row>
        <row r="646">
          <cell r="A646" t="str">
            <v>51.01.03.02</v>
          </cell>
          <cell r="B646" t="str">
            <v>-</v>
          </cell>
          <cell r="C646" t="str">
            <v>Insalubridade</v>
          </cell>
          <cell r="D646">
            <v>131471.5</v>
          </cell>
          <cell r="E646" t="str">
            <v>D</v>
          </cell>
          <cell r="F646">
            <v>29574.799999999999</v>
          </cell>
          <cell r="G646">
            <v>10367.700000000001</v>
          </cell>
          <cell r="H646">
            <v>150678.6</v>
          </cell>
          <cell r="I646" t="str">
            <v>D</v>
          </cell>
        </row>
        <row r="647">
          <cell r="A647" t="str">
            <v>51.01.03.03</v>
          </cell>
          <cell r="B647" t="str">
            <v>-</v>
          </cell>
          <cell r="C647" t="str">
            <v>Periculosidade</v>
          </cell>
          <cell r="D647">
            <v>118486.02</v>
          </cell>
          <cell r="E647" t="str">
            <v>D</v>
          </cell>
          <cell r="F647">
            <v>16438.650000000001</v>
          </cell>
          <cell r="G647">
            <v>359.63</v>
          </cell>
          <cell r="H647">
            <v>134565.04</v>
          </cell>
          <cell r="I647" t="str">
            <v>D</v>
          </cell>
        </row>
        <row r="648">
          <cell r="A648" t="str">
            <v>51.01.04.00</v>
          </cell>
          <cell r="B648" t="str">
            <v>-</v>
          </cell>
          <cell r="C648" t="str">
            <v>Serv Extraordinarios/Adicionais</v>
          </cell>
          <cell r="D648">
            <v>138548.04999999999</v>
          </cell>
          <cell r="E648" t="str">
            <v>D</v>
          </cell>
          <cell r="F648">
            <v>5588.92</v>
          </cell>
          <cell r="G648">
            <v>276.06</v>
          </cell>
          <cell r="H648">
            <v>143860.91</v>
          </cell>
          <cell r="I648" t="str">
            <v>D</v>
          </cell>
        </row>
        <row r="649">
          <cell r="A649" t="str">
            <v>51.01.04.01</v>
          </cell>
          <cell r="B649" t="str">
            <v>-</v>
          </cell>
          <cell r="C649" t="str">
            <v>Horas Extras Dias Uteis</v>
          </cell>
          <cell r="D649">
            <v>118647.46</v>
          </cell>
          <cell r="E649" t="str">
            <v>D</v>
          </cell>
          <cell r="F649">
            <v>5588.92</v>
          </cell>
          <cell r="G649">
            <v>276.06</v>
          </cell>
          <cell r="H649">
            <v>123960.32000000001</v>
          </cell>
          <cell r="I649" t="str">
            <v>D</v>
          </cell>
        </row>
        <row r="650">
          <cell r="A650" t="str">
            <v>51.01.04.02</v>
          </cell>
          <cell r="B650" t="str">
            <v>-</v>
          </cell>
          <cell r="C650" t="str">
            <v>Horas Extras Sab/Dom/Feriados</v>
          </cell>
          <cell r="D650">
            <v>19900.59</v>
          </cell>
          <cell r="E650" t="str">
            <v>D</v>
          </cell>
          <cell r="F650">
            <v>0</v>
          </cell>
          <cell r="G650">
            <v>0</v>
          </cell>
          <cell r="H650">
            <v>19900.59</v>
          </cell>
          <cell r="I650" t="str">
            <v>D</v>
          </cell>
        </row>
        <row r="651">
          <cell r="A651" t="str">
            <v>51.01.10.00</v>
          </cell>
          <cell r="B651" t="str">
            <v>-</v>
          </cell>
          <cell r="C651" t="str">
            <v>Adicionais por Acordo</v>
          </cell>
          <cell r="D651">
            <v>328654.28000000003</v>
          </cell>
          <cell r="E651" t="str">
            <v>D</v>
          </cell>
          <cell r="F651">
            <v>60113.86</v>
          </cell>
          <cell r="G651">
            <v>9771.89</v>
          </cell>
          <cell r="H651">
            <v>378996.25</v>
          </cell>
          <cell r="I651" t="str">
            <v>D</v>
          </cell>
        </row>
        <row r="652">
          <cell r="A652" t="str">
            <v>51.01.10.03</v>
          </cell>
          <cell r="B652" t="str">
            <v>-</v>
          </cell>
          <cell r="C652" t="str">
            <v>Outros Adicionais por Acordo</v>
          </cell>
          <cell r="D652">
            <v>328654.28000000003</v>
          </cell>
          <cell r="E652" t="str">
            <v>D</v>
          </cell>
          <cell r="F652">
            <v>60113.86</v>
          </cell>
          <cell r="G652">
            <v>9771.89</v>
          </cell>
          <cell r="H652">
            <v>378996.25</v>
          </cell>
          <cell r="I652" t="str">
            <v>D</v>
          </cell>
        </row>
        <row r="653">
          <cell r="A653" t="str">
            <v>51.01.11.00</v>
          </cell>
          <cell r="B653" t="str">
            <v>-</v>
          </cell>
          <cell r="C653" t="str">
            <v>Ferias/Abono Legal</v>
          </cell>
          <cell r="D653">
            <v>605869.52</v>
          </cell>
          <cell r="E653" t="str">
            <v>D</v>
          </cell>
          <cell r="F653">
            <v>148992.60999999999</v>
          </cell>
          <cell r="G653">
            <v>53321.19</v>
          </cell>
          <cell r="H653">
            <v>701540.94</v>
          </cell>
          <cell r="I653" t="str">
            <v>D</v>
          </cell>
        </row>
        <row r="654">
          <cell r="A654" t="str">
            <v>51.01.11.01</v>
          </cell>
          <cell r="B654" t="str">
            <v>-</v>
          </cell>
          <cell r="C654" t="str">
            <v>Ferias/Abono Legal</v>
          </cell>
          <cell r="D654">
            <v>605869.52</v>
          </cell>
          <cell r="E654" t="str">
            <v>D</v>
          </cell>
          <cell r="F654">
            <v>148992.60999999999</v>
          </cell>
          <cell r="G654">
            <v>53321.19</v>
          </cell>
          <cell r="H654">
            <v>701540.94</v>
          </cell>
          <cell r="I654" t="str">
            <v>D</v>
          </cell>
        </row>
        <row r="655">
          <cell r="A655" t="str">
            <v>51.01.12.00</v>
          </cell>
          <cell r="B655" t="str">
            <v>-</v>
          </cell>
          <cell r="C655" t="str">
            <v>Decimo Terceiro Salario</v>
          </cell>
          <cell r="D655">
            <v>436840.99</v>
          </cell>
          <cell r="E655" t="str">
            <v>D</v>
          </cell>
          <cell r="F655">
            <v>79071.350000000006</v>
          </cell>
          <cell r="G655">
            <v>11069.63</v>
          </cell>
          <cell r="H655">
            <v>504842.71</v>
          </cell>
          <cell r="I655" t="str">
            <v>D</v>
          </cell>
        </row>
        <row r="656">
          <cell r="A656" t="str">
            <v>51.01.12.01</v>
          </cell>
          <cell r="B656" t="str">
            <v>-</v>
          </cell>
          <cell r="C656" t="str">
            <v>Decimo Terceiro Salario</v>
          </cell>
          <cell r="D656">
            <v>436840.99</v>
          </cell>
          <cell r="E656" t="str">
            <v>D</v>
          </cell>
          <cell r="F656">
            <v>79071.350000000006</v>
          </cell>
          <cell r="G656">
            <v>11069.63</v>
          </cell>
          <cell r="H656">
            <v>504842.71</v>
          </cell>
          <cell r="I656" t="str">
            <v>D</v>
          </cell>
        </row>
        <row r="657">
          <cell r="A657" t="str">
            <v>51.01.13.00</v>
          </cell>
          <cell r="B657" t="str">
            <v>-</v>
          </cell>
          <cell r="C657" t="str">
            <v>Vale Transporte</v>
          </cell>
          <cell r="D657">
            <v>64028.32</v>
          </cell>
          <cell r="E657" t="str">
            <v>D</v>
          </cell>
          <cell r="F657">
            <v>8238.84</v>
          </cell>
          <cell r="G657">
            <v>107.89</v>
          </cell>
          <cell r="H657">
            <v>72159.27</v>
          </cell>
          <cell r="I657" t="str">
            <v>D</v>
          </cell>
        </row>
        <row r="658">
          <cell r="A658" t="str">
            <v>51.01.13.01</v>
          </cell>
          <cell r="B658" t="str">
            <v>-</v>
          </cell>
          <cell r="C658" t="str">
            <v>Vale Transporte</v>
          </cell>
          <cell r="D658">
            <v>64028.32</v>
          </cell>
          <cell r="E658" t="str">
            <v>D</v>
          </cell>
          <cell r="F658">
            <v>8238.84</v>
          </cell>
          <cell r="G658">
            <v>107.89</v>
          </cell>
          <cell r="H658">
            <v>72159.27</v>
          </cell>
          <cell r="I658" t="str">
            <v>D</v>
          </cell>
        </row>
        <row r="659">
          <cell r="A659" t="str">
            <v>51.01.15.00</v>
          </cell>
          <cell r="B659" t="str">
            <v>-</v>
          </cell>
          <cell r="C659" t="str">
            <v>Outros Beneficios Legais</v>
          </cell>
          <cell r="D659">
            <v>101789.61</v>
          </cell>
          <cell r="E659" t="str">
            <v>D</v>
          </cell>
          <cell r="F659">
            <v>15805.11</v>
          </cell>
          <cell r="G659">
            <v>2120.09</v>
          </cell>
          <cell r="H659">
            <v>115474.63</v>
          </cell>
          <cell r="I659" t="str">
            <v>D</v>
          </cell>
        </row>
        <row r="660">
          <cell r="A660" t="str">
            <v>51.01.15.01</v>
          </cell>
          <cell r="B660" t="str">
            <v>-</v>
          </cell>
          <cell r="C660" t="str">
            <v>Outros Beneficios Legais</v>
          </cell>
          <cell r="D660">
            <v>101789.61</v>
          </cell>
          <cell r="E660" t="str">
            <v>D</v>
          </cell>
          <cell r="F660">
            <v>15805.11</v>
          </cell>
          <cell r="G660">
            <v>2120.09</v>
          </cell>
          <cell r="H660">
            <v>115474.63</v>
          </cell>
          <cell r="I660" t="str">
            <v>D</v>
          </cell>
        </row>
        <row r="661">
          <cell r="A661" t="str">
            <v>51.02.00.00</v>
          </cell>
          <cell r="B661" t="str">
            <v>-</v>
          </cell>
          <cell r="C661" t="str">
            <v>Beneficios da Empresa</v>
          </cell>
          <cell r="D661">
            <v>1660112.63</v>
          </cell>
          <cell r="E661" t="str">
            <v>D</v>
          </cell>
          <cell r="F661">
            <v>244827.04</v>
          </cell>
          <cell r="G661">
            <v>26112.09</v>
          </cell>
          <cell r="H661">
            <v>1878827.58</v>
          </cell>
          <cell r="I661" t="str">
            <v>D</v>
          </cell>
        </row>
        <row r="662">
          <cell r="A662" t="str">
            <v>51.02.01.00</v>
          </cell>
          <cell r="B662" t="str">
            <v>-</v>
          </cell>
          <cell r="C662" t="str">
            <v>Assistenc Medica/Odontol/Hospit</v>
          </cell>
          <cell r="D662">
            <v>445406.49</v>
          </cell>
          <cell r="E662" t="str">
            <v>D</v>
          </cell>
          <cell r="F662">
            <v>77892.03</v>
          </cell>
          <cell r="G662">
            <v>23995.9</v>
          </cell>
          <cell r="H662">
            <v>499302.62</v>
          </cell>
          <cell r="I662" t="str">
            <v>D</v>
          </cell>
        </row>
        <row r="663">
          <cell r="A663" t="str">
            <v>51.02.01.04</v>
          </cell>
          <cell r="B663" t="str">
            <v>-</v>
          </cell>
          <cell r="C663" t="str">
            <v>Assist.Medic-Aquisic de Remedios</v>
          </cell>
          <cell r="D663">
            <v>621.66999999999996</v>
          </cell>
          <cell r="E663" t="str">
            <v>C</v>
          </cell>
          <cell r="F663">
            <v>0</v>
          </cell>
          <cell r="G663">
            <v>0</v>
          </cell>
          <cell r="H663">
            <v>621.66999999999996</v>
          </cell>
          <cell r="I663" t="str">
            <v>C</v>
          </cell>
        </row>
        <row r="664">
          <cell r="A664" t="str">
            <v>51.02.01.06</v>
          </cell>
          <cell r="B664" t="str">
            <v>-</v>
          </cell>
          <cell r="C664" t="str">
            <v>Assistenc.Medic/Odontol/Hospitalar</v>
          </cell>
          <cell r="D664">
            <v>446028.16</v>
          </cell>
          <cell r="E664" t="str">
            <v>D</v>
          </cell>
          <cell r="F664">
            <v>77892.03</v>
          </cell>
          <cell r="G664">
            <v>23995.9</v>
          </cell>
          <cell r="H664">
            <v>499924.29</v>
          </cell>
          <cell r="I664" t="str">
            <v>D</v>
          </cell>
        </row>
        <row r="665">
          <cell r="A665" t="str">
            <v>51.02.03.00</v>
          </cell>
          <cell r="B665" t="str">
            <v>-</v>
          </cell>
          <cell r="C665" t="str">
            <v>Reembolso Educacional</v>
          </cell>
          <cell r="D665">
            <v>179021.13</v>
          </cell>
          <cell r="E665" t="str">
            <v>D</v>
          </cell>
          <cell r="F665">
            <v>15238.08</v>
          </cell>
          <cell r="G665">
            <v>2116.19</v>
          </cell>
          <cell r="H665">
            <v>192143.02</v>
          </cell>
          <cell r="I665" t="str">
            <v>D</v>
          </cell>
        </row>
        <row r="666">
          <cell r="A666" t="str">
            <v>51.02.03.01</v>
          </cell>
          <cell r="B666" t="str">
            <v>-</v>
          </cell>
          <cell r="C666" t="str">
            <v>Reembolso Educacao-Empregados</v>
          </cell>
          <cell r="D666">
            <v>42208.63</v>
          </cell>
          <cell r="E666" t="str">
            <v>D</v>
          </cell>
          <cell r="F666">
            <v>14488.08</v>
          </cell>
          <cell r="G666">
            <v>2116.19</v>
          </cell>
          <cell r="H666">
            <v>54580.52</v>
          </cell>
          <cell r="I666" t="str">
            <v>D</v>
          </cell>
        </row>
        <row r="667">
          <cell r="A667" t="str">
            <v>51.02.03.03</v>
          </cell>
          <cell r="B667" t="str">
            <v>-</v>
          </cell>
          <cell r="C667" t="str">
            <v>Reemb.Educacao- Material Escolar</v>
          </cell>
          <cell r="D667">
            <v>136812.5</v>
          </cell>
          <cell r="E667" t="str">
            <v>D</v>
          </cell>
          <cell r="F667">
            <v>750</v>
          </cell>
          <cell r="G667">
            <v>0</v>
          </cell>
          <cell r="H667">
            <v>137562.5</v>
          </cell>
          <cell r="I667" t="str">
            <v>D</v>
          </cell>
        </row>
        <row r="668">
          <cell r="A668" t="str">
            <v>51.02.10.00</v>
          </cell>
          <cell r="B668" t="str">
            <v>-</v>
          </cell>
          <cell r="C668" t="str">
            <v>Outros Beneficios</v>
          </cell>
          <cell r="D668">
            <v>983228.13</v>
          </cell>
          <cell r="E668" t="str">
            <v>D</v>
          </cell>
          <cell r="F668">
            <v>151643.23000000001</v>
          </cell>
          <cell r="G668">
            <v>0</v>
          </cell>
          <cell r="H668">
            <v>1134871.3600000001</v>
          </cell>
          <cell r="I668" t="str">
            <v>D</v>
          </cell>
        </row>
        <row r="669">
          <cell r="A669" t="str">
            <v>51.02.10.01</v>
          </cell>
          <cell r="B669" t="str">
            <v>-</v>
          </cell>
          <cell r="C669" t="str">
            <v>Reembolso Creche</v>
          </cell>
          <cell r="D669">
            <v>2272.6799999999998</v>
          </cell>
          <cell r="E669" t="str">
            <v>D</v>
          </cell>
          <cell r="F669">
            <v>450.58</v>
          </cell>
          <cell r="G669">
            <v>0</v>
          </cell>
          <cell r="H669">
            <v>2723.26</v>
          </cell>
          <cell r="I669" t="str">
            <v>D</v>
          </cell>
        </row>
        <row r="670">
          <cell r="A670" t="str">
            <v>51.02.10.02</v>
          </cell>
          <cell r="B670" t="str">
            <v>-</v>
          </cell>
          <cell r="C670" t="str">
            <v>Despesas com Falecimento</v>
          </cell>
          <cell r="D670">
            <v>2000</v>
          </cell>
          <cell r="E670" t="str">
            <v>D</v>
          </cell>
          <cell r="F670">
            <v>0</v>
          </cell>
          <cell r="G670">
            <v>0</v>
          </cell>
          <cell r="H670">
            <v>2000</v>
          </cell>
          <cell r="I670" t="str">
            <v>D</v>
          </cell>
        </row>
        <row r="672">
          <cell r="A672" t="str">
            <v>-----------</v>
          </cell>
          <cell r="B672" t="str">
            <v>--</v>
          </cell>
          <cell r="C672" t="str">
            <v>-------------------------------------------------------------------</v>
          </cell>
          <cell r="D672" t="str">
            <v>-------------------</v>
          </cell>
          <cell r="E672" t="str">
            <v>-</v>
          </cell>
          <cell r="F672" t="str">
            <v>-------------------</v>
          </cell>
          <cell r="G672" t="e">
            <v>#NAME?</v>
          </cell>
          <cell r="H672" t="str">
            <v>07AB - 1.00.01.068</v>
          </cell>
        </row>
        <row r="673">
          <cell r="A673" t="str">
            <v>_x000C_----------</v>
          </cell>
          <cell r="B673" t="str">
            <v>--</v>
          </cell>
          <cell r="C673" t="str">
            <v>-------------------------------------------------------------------</v>
          </cell>
          <cell r="D673" t="str">
            <v>-------------------</v>
          </cell>
          <cell r="E673" t="str">
            <v>-</v>
          </cell>
          <cell r="F673" t="str">
            <v>-------------------</v>
          </cell>
          <cell r="G673" t="str">
            <v>-------------------</v>
          </cell>
          <cell r="H673" t="str">
            <v>------ Página:</v>
          </cell>
          <cell r="J673">
            <v>9</v>
          </cell>
        </row>
        <row r="674">
          <cell r="A674" t="str">
            <v>Urucum Mine</v>
          </cell>
          <cell r="B674" t="str">
            <v>ra</v>
          </cell>
          <cell r="C674" t="str">
            <v>ção S.A</v>
          </cell>
          <cell r="H674" t="str">
            <v>Balancete</v>
          </cell>
        </row>
        <row r="675">
          <cell r="A675" t="str">
            <v>Período: 01</v>
          </cell>
          <cell r="B675" t="str">
            <v>/0</v>
          </cell>
          <cell r="C675" t="str">
            <v>8/2008 A 31/08/2008 -----------------------------------------------</v>
          </cell>
          <cell r="D675" t="str">
            <v>-------------------</v>
          </cell>
          <cell r="E675" t="str">
            <v>-</v>
          </cell>
          <cell r="F675" t="str">
            <v>-------------------</v>
          </cell>
          <cell r="G675" t="str">
            <v>-------------------</v>
          </cell>
          <cell r="H675" t="str">
            <v>02/09/2008 - 21:3</v>
          </cell>
          <cell r="I675">
            <v>4</v>
          </cell>
        </row>
        <row r="677">
          <cell r="A677" t="str">
            <v>Título</v>
          </cell>
          <cell r="D677" t="str">
            <v>Saldo Inicial</v>
          </cell>
          <cell r="F677" t="str">
            <v>Débito</v>
          </cell>
          <cell r="G677" t="str">
            <v>Crédito</v>
          </cell>
          <cell r="H677" t="str">
            <v>Saldo Final</v>
          </cell>
        </row>
        <row r="678">
          <cell r="A678" t="str">
            <v>-----------</v>
          </cell>
          <cell r="B678" t="str">
            <v>--</v>
          </cell>
          <cell r="C678" t="str">
            <v>-------------------------------------------------------------------</v>
          </cell>
          <cell r="D678" t="str">
            <v>-----------------</v>
          </cell>
          <cell r="F678" t="str">
            <v>------------------</v>
          </cell>
          <cell r="G678" t="str">
            <v>------------------</v>
          </cell>
          <cell r="H678" t="str">
            <v>-----------------</v>
          </cell>
        </row>
        <row r="679">
          <cell r="A679" t="str">
            <v>51.02.10.07</v>
          </cell>
          <cell r="B679" t="str">
            <v>-</v>
          </cell>
          <cell r="C679" t="str">
            <v>Demais Beneficios Empresas</v>
          </cell>
          <cell r="D679">
            <v>403295.65</v>
          </cell>
          <cell r="E679" t="str">
            <v>D</v>
          </cell>
          <cell r="F679">
            <v>67812.649999999994</v>
          </cell>
          <cell r="G679">
            <v>0</v>
          </cell>
          <cell r="H679">
            <v>471108.3</v>
          </cell>
          <cell r="I679" t="str">
            <v>D</v>
          </cell>
        </row>
        <row r="680">
          <cell r="A680" t="str">
            <v>51.02.10.09</v>
          </cell>
          <cell r="B680" t="str">
            <v>-</v>
          </cell>
          <cell r="C680" t="str">
            <v>Cesta Basica</v>
          </cell>
          <cell r="D680">
            <v>575659.80000000005</v>
          </cell>
          <cell r="E680" t="str">
            <v>D</v>
          </cell>
          <cell r="F680">
            <v>83380</v>
          </cell>
          <cell r="G680">
            <v>0</v>
          </cell>
          <cell r="H680">
            <v>659039.80000000005</v>
          </cell>
          <cell r="I680" t="str">
            <v>D</v>
          </cell>
        </row>
        <row r="681">
          <cell r="A681" t="str">
            <v>51.02.12.00</v>
          </cell>
          <cell r="B681" t="str">
            <v>-</v>
          </cell>
          <cell r="C681" t="str">
            <v>Vantagens</v>
          </cell>
          <cell r="D681">
            <v>52456.88</v>
          </cell>
          <cell r="E681" t="str">
            <v>D</v>
          </cell>
          <cell r="F681">
            <v>53.7</v>
          </cell>
          <cell r="G681">
            <v>0</v>
          </cell>
          <cell r="H681">
            <v>52510.58</v>
          </cell>
          <cell r="I681" t="str">
            <v>D</v>
          </cell>
        </row>
        <row r="682">
          <cell r="A682" t="str">
            <v>51.02.12.05</v>
          </cell>
          <cell r="B682" t="str">
            <v>-</v>
          </cell>
          <cell r="C682" t="str">
            <v>Outras Vantagens</v>
          </cell>
          <cell r="D682">
            <v>52456.88</v>
          </cell>
          <cell r="E682" t="str">
            <v>D</v>
          </cell>
          <cell r="F682">
            <v>53.7</v>
          </cell>
          <cell r="G682">
            <v>0</v>
          </cell>
          <cell r="H682">
            <v>52510.58</v>
          </cell>
          <cell r="I682" t="str">
            <v>D</v>
          </cell>
        </row>
        <row r="683">
          <cell r="A683" t="str">
            <v>51.05.00.00</v>
          </cell>
          <cell r="B683" t="str">
            <v>-</v>
          </cell>
          <cell r="C683" t="str">
            <v>Obrigacoes Sociais/Trabalhistas</v>
          </cell>
          <cell r="D683">
            <v>2582976.17</v>
          </cell>
          <cell r="E683" t="str">
            <v>D</v>
          </cell>
          <cell r="F683">
            <v>438467.51</v>
          </cell>
          <cell r="G683">
            <v>54595.07</v>
          </cell>
          <cell r="H683">
            <v>2966848.61</v>
          </cell>
          <cell r="I683" t="str">
            <v>D</v>
          </cell>
        </row>
        <row r="684">
          <cell r="A684" t="str">
            <v>51.05.01.00</v>
          </cell>
          <cell r="B684" t="str">
            <v>-</v>
          </cell>
          <cell r="C684" t="str">
            <v>Contribuicao Previdencia Social</v>
          </cell>
          <cell r="D684">
            <v>1866468.38</v>
          </cell>
          <cell r="E684" t="str">
            <v>D</v>
          </cell>
          <cell r="F684">
            <v>322046.18</v>
          </cell>
          <cell r="G684">
            <v>42733.51</v>
          </cell>
          <cell r="H684">
            <v>2145781.0499999998</v>
          </cell>
          <cell r="I684" t="str">
            <v>D</v>
          </cell>
        </row>
        <row r="685">
          <cell r="A685" t="str">
            <v>51.05.01.01</v>
          </cell>
          <cell r="B685" t="str">
            <v>-</v>
          </cell>
          <cell r="C685" t="str">
            <v>Contribuicao Previdencia Social</v>
          </cell>
          <cell r="D685">
            <v>1721941.23</v>
          </cell>
          <cell r="E685" t="str">
            <v>D</v>
          </cell>
          <cell r="F685">
            <v>271119.31</v>
          </cell>
          <cell r="G685">
            <v>23453.52</v>
          </cell>
          <cell r="H685">
            <v>1969607.02</v>
          </cell>
          <cell r="I685" t="str">
            <v>D</v>
          </cell>
        </row>
        <row r="686">
          <cell r="A686" t="str">
            <v>51.05.01.02</v>
          </cell>
          <cell r="B686" t="str">
            <v>-</v>
          </cell>
          <cell r="C686" t="str">
            <v>INSS s/Decimo Terceiro Salario</v>
          </cell>
          <cell r="D686">
            <v>132549.84</v>
          </cell>
          <cell r="E686" t="str">
            <v>D</v>
          </cell>
          <cell r="F686">
            <v>22762.959999999999</v>
          </cell>
          <cell r="G686">
            <v>3677.37</v>
          </cell>
          <cell r="H686">
            <v>151635.43</v>
          </cell>
          <cell r="I686" t="str">
            <v>D</v>
          </cell>
        </row>
        <row r="687">
          <cell r="A687" t="str">
            <v>51.05.01.03</v>
          </cell>
          <cell r="B687" t="str">
            <v>-</v>
          </cell>
          <cell r="C687" t="str">
            <v>Inss Ferias</v>
          </cell>
          <cell r="D687">
            <v>11977.31</v>
          </cell>
          <cell r="E687" t="str">
            <v>D</v>
          </cell>
          <cell r="F687">
            <v>28163.91</v>
          </cell>
          <cell r="G687">
            <v>15602.62</v>
          </cell>
          <cell r="H687">
            <v>24538.6</v>
          </cell>
          <cell r="I687" t="str">
            <v>D</v>
          </cell>
        </row>
        <row r="688">
          <cell r="A688" t="str">
            <v>51.05.05.00</v>
          </cell>
          <cell r="B688" t="str">
            <v>-</v>
          </cell>
          <cell r="C688" t="str">
            <v>Contribuicao FGTS</v>
          </cell>
          <cell r="D688">
            <v>532892</v>
          </cell>
          <cell r="E688" t="str">
            <v>D</v>
          </cell>
          <cell r="F688">
            <v>87755.86</v>
          </cell>
          <cell r="G688">
            <v>10774.13</v>
          </cell>
          <cell r="H688">
            <v>609873.73</v>
          </cell>
          <cell r="I688" t="str">
            <v>D</v>
          </cell>
        </row>
        <row r="689">
          <cell r="A689" t="str">
            <v>51.05.05.01</v>
          </cell>
          <cell r="B689" t="str">
            <v>-</v>
          </cell>
          <cell r="C689" t="str">
            <v>Contribuicao FGTS</v>
          </cell>
          <cell r="D689">
            <v>492291.73</v>
          </cell>
          <cell r="E689" t="str">
            <v>D</v>
          </cell>
          <cell r="F689">
            <v>73394.100000000006</v>
          </cell>
          <cell r="G689">
            <v>5613.68</v>
          </cell>
          <cell r="H689">
            <v>560072.15</v>
          </cell>
          <cell r="I689" t="str">
            <v>D</v>
          </cell>
        </row>
        <row r="690">
          <cell r="A690" t="str">
            <v>51.05.05.02</v>
          </cell>
          <cell r="B690" t="str">
            <v>-</v>
          </cell>
          <cell r="C690" t="str">
            <v>FGTS s/Decimo Terceiro Salario</v>
          </cell>
          <cell r="D690">
            <v>33944.92</v>
          </cell>
          <cell r="E690" t="str">
            <v>D</v>
          </cell>
          <cell r="F690">
            <v>6551.67</v>
          </cell>
          <cell r="G690">
            <v>1284.6300000000001</v>
          </cell>
          <cell r="H690">
            <v>39211.96</v>
          </cell>
          <cell r="I690" t="str">
            <v>D</v>
          </cell>
        </row>
        <row r="691">
          <cell r="A691" t="str">
            <v>51.05.05.03</v>
          </cell>
          <cell r="B691" t="str">
            <v>-</v>
          </cell>
          <cell r="C691" t="str">
            <v>FGTS - Rescisao Contrato</v>
          </cell>
          <cell r="D691">
            <v>3190.42</v>
          </cell>
          <cell r="E691" t="str">
            <v>D</v>
          </cell>
          <cell r="F691">
            <v>541.79999999999995</v>
          </cell>
          <cell r="G691">
            <v>0</v>
          </cell>
          <cell r="H691">
            <v>3732.22</v>
          </cell>
          <cell r="I691" t="str">
            <v>D</v>
          </cell>
        </row>
        <row r="692">
          <cell r="A692" t="str">
            <v>51.05.05.04</v>
          </cell>
          <cell r="B692" t="str">
            <v>-</v>
          </cell>
          <cell r="C692" t="str">
            <v>Fgts Ferias</v>
          </cell>
          <cell r="D692">
            <v>3464.93</v>
          </cell>
          <cell r="E692" t="str">
            <v>D</v>
          </cell>
          <cell r="F692">
            <v>7268.29</v>
          </cell>
          <cell r="G692">
            <v>3875.82</v>
          </cell>
          <cell r="H692">
            <v>6857.4</v>
          </cell>
          <cell r="I692" t="str">
            <v>D</v>
          </cell>
        </row>
        <row r="693">
          <cell r="A693" t="str">
            <v>51.05.10.00</v>
          </cell>
          <cell r="B693" t="str">
            <v>-</v>
          </cell>
          <cell r="C693" t="str">
            <v>Contrib. Previdenc Complementar</v>
          </cell>
          <cell r="D693">
            <v>148806.5</v>
          </cell>
          <cell r="E693" t="str">
            <v>D</v>
          </cell>
          <cell r="F693">
            <v>23651.41</v>
          </cell>
          <cell r="G693">
            <v>1087.43</v>
          </cell>
          <cell r="H693">
            <v>171370.48</v>
          </cell>
          <cell r="I693" t="str">
            <v>D</v>
          </cell>
        </row>
        <row r="694">
          <cell r="A694" t="str">
            <v>51.05.10.01</v>
          </cell>
          <cell r="B694" t="str">
            <v>-</v>
          </cell>
          <cell r="C694" t="str">
            <v>Contribuicao Valia</v>
          </cell>
          <cell r="D694">
            <v>1059.52</v>
          </cell>
          <cell r="E694" t="str">
            <v>D</v>
          </cell>
          <cell r="F694">
            <v>98.36</v>
          </cell>
          <cell r="G694">
            <v>0</v>
          </cell>
          <cell r="H694">
            <v>1157.8800000000001</v>
          </cell>
          <cell r="I694" t="str">
            <v>D</v>
          </cell>
        </row>
        <row r="695">
          <cell r="A695" t="str">
            <v>51.05.10.04</v>
          </cell>
          <cell r="B695" t="str">
            <v>-</v>
          </cell>
          <cell r="C695" t="str">
            <v>Contribuicao Ordinaria Valiaprev</v>
          </cell>
          <cell r="D695">
            <v>147746.98000000001</v>
          </cell>
          <cell r="E695" t="str">
            <v>D</v>
          </cell>
          <cell r="F695">
            <v>23553.05</v>
          </cell>
          <cell r="G695">
            <v>1087.43</v>
          </cell>
          <cell r="H695">
            <v>170212.6</v>
          </cell>
          <cell r="I695" t="str">
            <v>D</v>
          </cell>
        </row>
        <row r="696">
          <cell r="A696" t="str">
            <v>51.05.15.00</v>
          </cell>
          <cell r="B696" t="str">
            <v>-</v>
          </cell>
          <cell r="C696" t="str">
            <v>Outros Encagos Sociais</v>
          </cell>
          <cell r="D696">
            <v>3840.42</v>
          </cell>
          <cell r="E696" t="str">
            <v>D</v>
          </cell>
          <cell r="F696">
            <v>0</v>
          </cell>
          <cell r="G696">
            <v>0</v>
          </cell>
          <cell r="H696">
            <v>3840.42</v>
          </cell>
          <cell r="I696" t="str">
            <v>D</v>
          </cell>
        </row>
        <row r="697">
          <cell r="A697" t="str">
            <v>51.05.15.01</v>
          </cell>
          <cell r="B697" t="str">
            <v>-</v>
          </cell>
          <cell r="C697" t="str">
            <v>Outros Encagos Legais</v>
          </cell>
          <cell r="D697">
            <v>3840.42</v>
          </cell>
          <cell r="E697" t="str">
            <v>D</v>
          </cell>
          <cell r="F697">
            <v>0</v>
          </cell>
          <cell r="G697">
            <v>0</v>
          </cell>
          <cell r="H697">
            <v>3840.42</v>
          </cell>
          <cell r="I697" t="str">
            <v>D</v>
          </cell>
        </row>
        <row r="698">
          <cell r="A698" t="str">
            <v>51.05.20.00</v>
          </cell>
          <cell r="B698" t="str">
            <v>-</v>
          </cell>
          <cell r="C698" t="str">
            <v>Obrigacoes Trabalhistas</v>
          </cell>
          <cell r="D698">
            <v>30968.87</v>
          </cell>
          <cell r="E698" t="str">
            <v>D</v>
          </cell>
          <cell r="F698">
            <v>5014.0600000000004</v>
          </cell>
          <cell r="G698">
            <v>0</v>
          </cell>
          <cell r="H698">
            <v>35982.93</v>
          </cell>
          <cell r="I698" t="str">
            <v>D</v>
          </cell>
        </row>
        <row r="699">
          <cell r="A699" t="str">
            <v>51.05.20.01</v>
          </cell>
          <cell r="B699" t="str">
            <v>-</v>
          </cell>
          <cell r="C699" t="str">
            <v>Rescisao Contrato de Trabalho</v>
          </cell>
          <cell r="D699">
            <v>30867.26</v>
          </cell>
          <cell r="E699" t="str">
            <v>D</v>
          </cell>
          <cell r="F699">
            <v>3312.29</v>
          </cell>
          <cell r="G699">
            <v>0</v>
          </cell>
          <cell r="H699">
            <v>34179.550000000003</v>
          </cell>
          <cell r="I699" t="str">
            <v>D</v>
          </cell>
        </row>
        <row r="700">
          <cell r="A700" t="str">
            <v>51.05.20.02</v>
          </cell>
          <cell r="B700" t="str">
            <v>-</v>
          </cell>
          <cell r="C700" t="str">
            <v>Indenizacoes Trabalhistas</v>
          </cell>
          <cell r="D700">
            <v>101.61</v>
          </cell>
          <cell r="E700" t="str">
            <v>D</v>
          </cell>
          <cell r="F700">
            <v>1701.77</v>
          </cell>
          <cell r="G700">
            <v>0</v>
          </cell>
          <cell r="H700">
            <v>1803.38</v>
          </cell>
          <cell r="I700" t="str">
            <v>D</v>
          </cell>
        </row>
        <row r="701">
          <cell r="A701" t="str">
            <v>51.06.00.00</v>
          </cell>
          <cell r="B701" t="str">
            <v>-</v>
          </cell>
          <cell r="C701" t="str">
            <v>Outros Gastos com Pessoal</v>
          </cell>
          <cell r="D701">
            <v>69584.039999999994</v>
          </cell>
          <cell r="E701" t="str">
            <v>D</v>
          </cell>
          <cell r="F701">
            <v>0</v>
          </cell>
          <cell r="G701">
            <v>0</v>
          </cell>
          <cell r="H701">
            <v>69584.039999999994</v>
          </cell>
          <cell r="I701" t="str">
            <v>D</v>
          </cell>
        </row>
        <row r="702">
          <cell r="A702" t="str">
            <v>51.06.01.00</v>
          </cell>
          <cell r="B702" t="str">
            <v>-</v>
          </cell>
          <cell r="C702" t="str">
            <v>Outros Gastos com Pessoal</v>
          </cell>
          <cell r="D702">
            <v>69584.039999999994</v>
          </cell>
          <cell r="E702" t="str">
            <v>D</v>
          </cell>
          <cell r="F702">
            <v>0</v>
          </cell>
          <cell r="G702">
            <v>0</v>
          </cell>
          <cell r="H702">
            <v>69584.039999999994</v>
          </cell>
          <cell r="I702" t="str">
            <v>D</v>
          </cell>
        </row>
        <row r="703">
          <cell r="A703" t="str">
            <v>51.06.01.01</v>
          </cell>
          <cell r="B703" t="str">
            <v>-</v>
          </cell>
          <cell r="C703" t="str">
            <v>Outros Gastos com Pessoal</v>
          </cell>
          <cell r="D703">
            <v>69584.039999999994</v>
          </cell>
          <cell r="E703" t="str">
            <v>D</v>
          </cell>
          <cell r="F703">
            <v>0</v>
          </cell>
          <cell r="G703">
            <v>0</v>
          </cell>
          <cell r="H703">
            <v>69584.039999999994</v>
          </cell>
          <cell r="I703" t="str">
            <v>D</v>
          </cell>
        </row>
        <row r="704">
          <cell r="A704" t="str">
            <v>51.10.00.00</v>
          </cell>
          <cell r="B704" t="str">
            <v>-</v>
          </cell>
          <cell r="C704" t="str">
            <v>Pessoal Transitorio</v>
          </cell>
          <cell r="D704">
            <v>52739.41</v>
          </cell>
          <cell r="E704" t="str">
            <v>D</v>
          </cell>
          <cell r="F704">
            <v>9887.17</v>
          </cell>
          <cell r="G704">
            <v>0</v>
          </cell>
          <cell r="H704">
            <v>62626.58</v>
          </cell>
          <cell r="I704" t="str">
            <v>D</v>
          </cell>
        </row>
        <row r="705">
          <cell r="A705" t="str">
            <v>51.10.02.00</v>
          </cell>
          <cell r="B705" t="str">
            <v>-</v>
          </cell>
          <cell r="C705" t="str">
            <v>Estagiarios</v>
          </cell>
          <cell r="D705">
            <v>52739.41</v>
          </cell>
          <cell r="E705" t="str">
            <v>D</v>
          </cell>
          <cell r="F705">
            <v>9887.17</v>
          </cell>
          <cell r="G705">
            <v>0</v>
          </cell>
          <cell r="H705">
            <v>62626.58</v>
          </cell>
          <cell r="I705" t="str">
            <v>D</v>
          </cell>
        </row>
        <row r="706">
          <cell r="A706" t="str">
            <v>51.10.02.02</v>
          </cell>
          <cell r="B706" t="str">
            <v>-</v>
          </cell>
          <cell r="C706" t="str">
            <v>Estagiarios Nivel Superior</v>
          </cell>
          <cell r="D706">
            <v>52739.41</v>
          </cell>
          <cell r="E706" t="str">
            <v>D</v>
          </cell>
          <cell r="F706">
            <v>9887.17</v>
          </cell>
          <cell r="G706">
            <v>0</v>
          </cell>
          <cell r="H706">
            <v>62626.58</v>
          </cell>
          <cell r="I706" t="str">
            <v>D</v>
          </cell>
        </row>
        <row r="707">
          <cell r="A707" t="str">
            <v>52.00.00.00</v>
          </cell>
          <cell r="B707" t="str">
            <v>-</v>
          </cell>
          <cell r="C707" t="str">
            <v>Materiais</v>
          </cell>
          <cell r="D707">
            <v>7584380.5899999999</v>
          </cell>
          <cell r="E707" t="str">
            <v>D</v>
          </cell>
          <cell r="F707">
            <v>1208071.3500000001</v>
          </cell>
          <cell r="G707">
            <v>194132.73</v>
          </cell>
          <cell r="H707">
            <v>8598319.2100000009</v>
          </cell>
          <cell r="I707" t="str">
            <v>D</v>
          </cell>
        </row>
        <row r="708">
          <cell r="A708" t="str">
            <v>52.01.00.00</v>
          </cell>
          <cell r="B708" t="str">
            <v>-</v>
          </cell>
          <cell r="C708" t="str">
            <v>Materias de Manutencao</v>
          </cell>
          <cell r="D708">
            <v>5043689.8499999996</v>
          </cell>
          <cell r="E708" t="str">
            <v>D</v>
          </cell>
          <cell r="F708">
            <v>662786.76</v>
          </cell>
          <cell r="G708">
            <v>164024.10999999999</v>
          </cell>
          <cell r="H708">
            <v>5542452.5</v>
          </cell>
          <cell r="I708" t="str">
            <v>D</v>
          </cell>
        </row>
        <row r="709">
          <cell r="A709" t="str">
            <v>52.01.01.00</v>
          </cell>
          <cell r="B709" t="str">
            <v>-</v>
          </cell>
          <cell r="C709" t="str">
            <v>Material de Manut-Diversos</v>
          </cell>
          <cell r="D709">
            <v>1740169.72</v>
          </cell>
          <cell r="E709" t="str">
            <v>D</v>
          </cell>
          <cell r="F709">
            <v>294288.05</v>
          </cell>
          <cell r="G709">
            <v>158021.01999999999</v>
          </cell>
          <cell r="H709">
            <v>1876436.75</v>
          </cell>
          <cell r="I709" t="str">
            <v>D</v>
          </cell>
        </row>
        <row r="710">
          <cell r="A710" t="str">
            <v>52.01.01.01</v>
          </cell>
          <cell r="B710" t="str">
            <v>-</v>
          </cell>
          <cell r="C710" t="str">
            <v>Material Manut-Mecanico</v>
          </cell>
          <cell r="D710">
            <v>1397839.53</v>
          </cell>
          <cell r="E710" t="str">
            <v>D</v>
          </cell>
          <cell r="F710">
            <v>248159.6</v>
          </cell>
          <cell r="G710">
            <v>155385.45000000001</v>
          </cell>
          <cell r="H710">
            <v>1490613.68</v>
          </cell>
          <cell r="I710" t="str">
            <v>D</v>
          </cell>
        </row>
        <row r="711">
          <cell r="A711" t="str">
            <v>52.01.01.02</v>
          </cell>
          <cell r="B711" t="str">
            <v>-</v>
          </cell>
          <cell r="C711" t="str">
            <v>Material Manut-Eletrico</v>
          </cell>
          <cell r="D711">
            <v>342330.19</v>
          </cell>
          <cell r="E711" t="str">
            <v>D</v>
          </cell>
          <cell r="F711">
            <v>46128.45</v>
          </cell>
          <cell r="G711">
            <v>2635.57</v>
          </cell>
          <cell r="H711">
            <v>385823.07</v>
          </cell>
          <cell r="I711" t="str">
            <v>D</v>
          </cell>
        </row>
        <row r="712">
          <cell r="A712" t="str">
            <v>52.01.02.00</v>
          </cell>
          <cell r="B712" t="str">
            <v>-</v>
          </cell>
          <cell r="C712" t="str">
            <v>Material de Construcao/Conservação</v>
          </cell>
          <cell r="D712">
            <v>471031.62</v>
          </cell>
          <cell r="E712" t="str">
            <v>D</v>
          </cell>
          <cell r="F712">
            <v>36838.89</v>
          </cell>
          <cell r="G712">
            <v>460.17</v>
          </cell>
          <cell r="H712">
            <v>507410.34</v>
          </cell>
          <cell r="I712" t="str">
            <v>D</v>
          </cell>
        </row>
        <row r="713">
          <cell r="A713" t="str">
            <v>52.01.02.01</v>
          </cell>
          <cell r="B713" t="str">
            <v>-</v>
          </cell>
          <cell r="C713" t="str">
            <v>Mat. Manut-Hidraulico/Pneumatico</v>
          </cell>
          <cell r="D713">
            <v>6211.87</v>
          </cell>
          <cell r="E713" t="str">
            <v>D</v>
          </cell>
          <cell r="F713">
            <v>1679.91</v>
          </cell>
          <cell r="G713">
            <v>0</v>
          </cell>
          <cell r="H713">
            <v>7891.78</v>
          </cell>
          <cell r="I713" t="str">
            <v>D</v>
          </cell>
        </row>
        <row r="714">
          <cell r="A714" t="str">
            <v>52.01.02.02</v>
          </cell>
          <cell r="B714" t="str">
            <v>-</v>
          </cell>
          <cell r="C714" t="str">
            <v>Material P/Solda</v>
          </cell>
          <cell r="D714">
            <v>33143.360000000001</v>
          </cell>
          <cell r="E714" t="str">
            <v>D</v>
          </cell>
          <cell r="F714">
            <v>0</v>
          </cell>
          <cell r="G714">
            <v>0</v>
          </cell>
          <cell r="H714">
            <v>33143.360000000001</v>
          </cell>
          <cell r="I714" t="str">
            <v>D</v>
          </cell>
        </row>
        <row r="715">
          <cell r="A715" t="str">
            <v>52.01.02.03</v>
          </cell>
          <cell r="B715" t="str">
            <v>-</v>
          </cell>
          <cell r="C715" t="str">
            <v>Mat.Const.Civil-Diversos</v>
          </cell>
          <cell r="D715">
            <v>70442.429999999993</v>
          </cell>
          <cell r="E715" t="str">
            <v>D</v>
          </cell>
          <cell r="F715">
            <v>17477.64</v>
          </cell>
          <cell r="G715">
            <v>460.17</v>
          </cell>
          <cell r="H715">
            <v>87459.9</v>
          </cell>
          <cell r="I715" t="str">
            <v>D</v>
          </cell>
        </row>
        <row r="716">
          <cell r="A716" t="str">
            <v>52.01.02.04</v>
          </cell>
          <cell r="B716" t="str">
            <v>-</v>
          </cell>
          <cell r="C716" t="str">
            <v>Cimento e Areia</v>
          </cell>
          <cell r="D716">
            <v>4903.37</v>
          </cell>
          <cell r="E716" t="str">
            <v>D</v>
          </cell>
          <cell r="F716">
            <v>101.28</v>
          </cell>
          <cell r="G716">
            <v>0</v>
          </cell>
          <cell r="H716">
            <v>5004.6499999999996</v>
          </cell>
          <cell r="I716" t="str">
            <v>D</v>
          </cell>
        </row>
        <row r="717">
          <cell r="A717" t="str">
            <v>52.01.02.05</v>
          </cell>
          <cell r="B717" t="str">
            <v>-</v>
          </cell>
          <cell r="C717" t="str">
            <v>Tijolos, Telhas e Ceramica</v>
          </cell>
          <cell r="D717">
            <v>13477.93</v>
          </cell>
          <cell r="E717" t="str">
            <v>D</v>
          </cell>
          <cell r="F717">
            <v>0</v>
          </cell>
          <cell r="G717">
            <v>0</v>
          </cell>
          <cell r="H717">
            <v>13477.93</v>
          </cell>
          <cell r="I717" t="str">
            <v>D</v>
          </cell>
        </row>
        <row r="718">
          <cell r="A718" t="str">
            <v>52.01.02.06</v>
          </cell>
          <cell r="B718" t="str">
            <v>-</v>
          </cell>
          <cell r="C718" t="str">
            <v>Pedra Britada</v>
          </cell>
          <cell r="D718">
            <v>5260.34</v>
          </cell>
          <cell r="E718" t="str">
            <v>D</v>
          </cell>
          <cell r="F718">
            <v>0</v>
          </cell>
          <cell r="G718">
            <v>0</v>
          </cell>
          <cell r="H718">
            <v>5260.34</v>
          </cell>
          <cell r="I718" t="str">
            <v>D</v>
          </cell>
        </row>
        <row r="719">
          <cell r="A719" t="str">
            <v>52.01.02.07</v>
          </cell>
          <cell r="B719" t="str">
            <v>-</v>
          </cell>
          <cell r="C719" t="str">
            <v>Tubos</v>
          </cell>
          <cell r="D719">
            <v>65044.81</v>
          </cell>
          <cell r="E719" t="str">
            <v>D</v>
          </cell>
          <cell r="F719">
            <v>15668.98</v>
          </cell>
          <cell r="G719">
            <v>0</v>
          </cell>
          <cell r="H719">
            <v>80713.789999999994</v>
          </cell>
          <cell r="I719" t="str">
            <v>D</v>
          </cell>
        </row>
        <row r="720">
          <cell r="A720" t="str">
            <v>52.01.02.08</v>
          </cell>
          <cell r="B720" t="str">
            <v>-</v>
          </cell>
          <cell r="C720" t="str">
            <v>Mangueiras</v>
          </cell>
          <cell r="D720">
            <v>105793.18</v>
          </cell>
          <cell r="E720" t="str">
            <v>D</v>
          </cell>
          <cell r="F720">
            <v>14.52</v>
          </cell>
          <cell r="G720">
            <v>0</v>
          </cell>
          <cell r="H720">
            <v>105807.7</v>
          </cell>
          <cell r="I720" t="str">
            <v>D</v>
          </cell>
        </row>
        <row r="721">
          <cell r="A721" t="str">
            <v>52.01.02.09</v>
          </cell>
          <cell r="B721" t="str">
            <v>-</v>
          </cell>
          <cell r="C721" t="str">
            <v>Conexoes</v>
          </cell>
          <cell r="D721">
            <v>4248.37</v>
          </cell>
          <cell r="E721" t="str">
            <v>D</v>
          </cell>
          <cell r="F721">
            <v>0</v>
          </cell>
          <cell r="G721">
            <v>0</v>
          </cell>
          <cell r="H721">
            <v>4248.37</v>
          </cell>
          <cell r="I721" t="str">
            <v>D</v>
          </cell>
        </row>
        <row r="722">
          <cell r="A722" t="str">
            <v>52.01.02.10</v>
          </cell>
          <cell r="B722" t="str">
            <v>-</v>
          </cell>
          <cell r="C722" t="str">
            <v>Barra de Aco</v>
          </cell>
          <cell r="D722">
            <v>14543</v>
          </cell>
          <cell r="E722" t="str">
            <v>D</v>
          </cell>
          <cell r="F722">
            <v>0</v>
          </cell>
          <cell r="G722">
            <v>0</v>
          </cell>
          <cell r="H722">
            <v>14543</v>
          </cell>
          <cell r="I722" t="str">
            <v>D</v>
          </cell>
        </row>
        <row r="723">
          <cell r="A723" t="str">
            <v>52.01.02.13</v>
          </cell>
          <cell r="B723" t="str">
            <v>-</v>
          </cell>
          <cell r="C723" t="str">
            <v>Perfil</v>
          </cell>
          <cell r="D723">
            <v>2138.98</v>
          </cell>
          <cell r="E723" t="str">
            <v>D</v>
          </cell>
          <cell r="F723">
            <v>0</v>
          </cell>
          <cell r="G723">
            <v>0</v>
          </cell>
          <cell r="H723">
            <v>2138.98</v>
          </cell>
          <cell r="I723" t="str">
            <v>D</v>
          </cell>
        </row>
        <row r="724">
          <cell r="A724" t="str">
            <v>52.01.02.14</v>
          </cell>
          <cell r="B724" t="str">
            <v>-</v>
          </cell>
          <cell r="C724" t="str">
            <v>Laminado Plano</v>
          </cell>
          <cell r="D724">
            <v>132943.32</v>
          </cell>
          <cell r="E724" t="str">
            <v>D</v>
          </cell>
          <cell r="F724">
            <v>0</v>
          </cell>
          <cell r="G724">
            <v>0</v>
          </cell>
          <cell r="H724">
            <v>132943.32</v>
          </cell>
          <cell r="I724" t="str">
            <v>D</v>
          </cell>
        </row>
        <row r="725">
          <cell r="A725" t="str">
            <v>52.01.02.15</v>
          </cell>
          <cell r="B725" t="str">
            <v>-</v>
          </cell>
          <cell r="C725" t="str">
            <v>Ferragens</v>
          </cell>
          <cell r="D725">
            <v>646.04999999999995</v>
          </cell>
          <cell r="E725" t="str">
            <v>D</v>
          </cell>
          <cell r="F725">
            <v>0</v>
          </cell>
          <cell r="G725">
            <v>0</v>
          </cell>
          <cell r="H725">
            <v>646.04999999999995</v>
          </cell>
          <cell r="I725" t="str">
            <v>D</v>
          </cell>
        </row>
        <row r="726">
          <cell r="A726" t="str">
            <v>52.01.02.16</v>
          </cell>
          <cell r="B726" t="str">
            <v>-</v>
          </cell>
          <cell r="C726" t="str">
            <v>Material Vedacao</v>
          </cell>
          <cell r="D726">
            <v>12234.61</v>
          </cell>
          <cell r="E726" t="str">
            <v>D</v>
          </cell>
          <cell r="F726">
            <v>1896.56</v>
          </cell>
          <cell r="G726">
            <v>0</v>
          </cell>
          <cell r="H726">
            <v>14131.17</v>
          </cell>
          <cell r="I726" t="str">
            <v>D</v>
          </cell>
        </row>
        <row r="727">
          <cell r="A727" t="str">
            <v>52.01.03.00</v>
          </cell>
          <cell r="B727" t="str">
            <v>-</v>
          </cell>
          <cell r="C727" t="str">
            <v>Componentes P/ Veiculos Maquinas</v>
          </cell>
          <cell r="D727">
            <v>2202444.27</v>
          </cell>
          <cell r="E727" t="str">
            <v>D</v>
          </cell>
          <cell r="F727">
            <v>168528.4</v>
          </cell>
          <cell r="G727">
            <v>0</v>
          </cell>
          <cell r="H727">
            <v>2370972.67</v>
          </cell>
          <cell r="I727" t="str">
            <v>D</v>
          </cell>
        </row>
        <row r="728">
          <cell r="A728" t="str">
            <v>52.01.03.01</v>
          </cell>
          <cell r="B728" t="str">
            <v>-</v>
          </cell>
          <cell r="C728" t="str">
            <v>Cabos de Aco e Acessorios</v>
          </cell>
          <cell r="D728">
            <v>13639.16</v>
          </cell>
          <cell r="E728" t="str">
            <v>D</v>
          </cell>
          <cell r="F728">
            <v>553.12</v>
          </cell>
          <cell r="G728">
            <v>0</v>
          </cell>
          <cell r="H728">
            <v>14192.28</v>
          </cell>
          <cell r="I728" t="str">
            <v>D</v>
          </cell>
        </row>
        <row r="729">
          <cell r="A729" t="str">
            <v>52.01.03.02</v>
          </cell>
          <cell r="B729" t="str">
            <v>-</v>
          </cell>
          <cell r="C729" t="str">
            <v>Material de Consumo em Geral</v>
          </cell>
          <cell r="D729">
            <v>17221.900000000001</v>
          </cell>
          <cell r="E729" t="str">
            <v>D</v>
          </cell>
          <cell r="F729">
            <v>228.51</v>
          </cell>
          <cell r="G729">
            <v>0</v>
          </cell>
          <cell r="H729">
            <v>17450.41</v>
          </cell>
          <cell r="I729" t="str">
            <v>D</v>
          </cell>
        </row>
        <row r="730">
          <cell r="A730" t="str">
            <v>52.01.03.03</v>
          </cell>
          <cell r="B730" t="str">
            <v>-</v>
          </cell>
          <cell r="C730" t="str">
            <v>Roletes</v>
          </cell>
          <cell r="D730">
            <v>23641.88</v>
          </cell>
          <cell r="E730" t="str">
            <v>D</v>
          </cell>
          <cell r="F730">
            <v>0</v>
          </cell>
          <cell r="G730">
            <v>0</v>
          </cell>
          <cell r="H730">
            <v>23641.88</v>
          </cell>
          <cell r="I730" t="str">
            <v>D</v>
          </cell>
        </row>
        <row r="731">
          <cell r="A731" t="str">
            <v>52.01.03.04</v>
          </cell>
          <cell r="B731" t="str">
            <v>-</v>
          </cell>
          <cell r="C731" t="str">
            <v>Rolamentos</v>
          </cell>
          <cell r="D731">
            <v>111921.77</v>
          </cell>
          <cell r="E731" t="str">
            <v>D</v>
          </cell>
          <cell r="F731">
            <v>4431.2299999999996</v>
          </cell>
          <cell r="G731">
            <v>0</v>
          </cell>
          <cell r="H731">
            <v>116353</v>
          </cell>
          <cell r="I731" t="str">
            <v>D</v>
          </cell>
        </row>
        <row r="732">
          <cell r="A732" t="str">
            <v>52.01.03.05</v>
          </cell>
          <cell r="B732" t="str">
            <v>-</v>
          </cell>
          <cell r="C732" t="str">
            <v>Mancais</v>
          </cell>
          <cell r="D732">
            <v>358.63</v>
          </cell>
          <cell r="E732" t="str">
            <v>D</v>
          </cell>
          <cell r="F732">
            <v>0</v>
          </cell>
          <cell r="G732">
            <v>0</v>
          </cell>
          <cell r="H732">
            <v>358.63</v>
          </cell>
          <cell r="I732" t="str">
            <v>D</v>
          </cell>
        </row>
        <row r="733">
          <cell r="A733" t="str">
            <v>52.01.03.06</v>
          </cell>
          <cell r="B733" t="str">
            <v>-</v>
          </cell>
          <cell r="C733" t="str">
            <v>Filtros e Elementos Filtrantes</v>
          </cell>
          <cell r="D733">
            <v>48365.77</v>
          </cell>
          <cell r="E733" t="str">
            <v>D</v>
          </cell>
          <cell r="F733">
            <v>0</v>
          </cell>
          <cell r="G733">
            <v>0</v>
          </cell>
          <cell r="H733">
            <v>48365.77</v>
          </cell>
          <cell r="I733" t="str">
            <v>D</v>
          </cell>
        </row>
        <row r="734">
          <cell r="A734" t="str">
            <v>52.01.03.07</v>
          </cell>
          <cell r="B734" t="str">
            <v>-</v>
          </cell>
          <cell r="C734" t="str">
            <v>Outros Compon.Pecas e Acessorios</v>
          </cell>
          <cell r="D734">
            <v>1987295.16</v>
          </cell>
          <cell r="E734" t="str">
            <v>D</v>
          </cell>
          <cell r="F734">
            <v>163315.54</v>
          </cell>
          <cell r="G734">
            <v>0</v>
          </cell>
          <cell r="H734">
            <v>2150610.7000000002</v>
          </cell>
          <cell r="I734" t="str">
            <v>D</v>
          </cell>
        </row>
        <row r="735">
          <cell r="A735" t="str">
            <v>52.01.04.00</v>
          </cell>
          <cell r="B735" t="str">
            <v>-</v>
          </cell>
          <cell r="C735" t="str">
            <v>Material Manut - Sobressalentes</v>
          </cell>
          <cell r="D735">
            <v>187933.87</v>
          </cell>
          <cell r="E735" t="str">
            <v>D</v>
          </cell>
          <cell r="F735">
            <v>10244.68</v>
          </cell>
          <cell r="G735">
            <v>0</v>
          </cell>
          <cell r="H735">
            <v>198178.55</v>
          </cell>
          <cell r="I735" t="str">
            <v>D</v>
          </cell>
        </row>
        <row r="736">
          <cell r="A736" t="str">
            <v>52.01.04.01</v>
          </cell>
          <cell r="B736" t="str">
            <v>-</v>
          </cell>
          <cell r="C736" t="str">
            <v>Pecas Sobressalentes</v>
          </cell>
          <cell r="D736">
            <v>84219.76</v>
          </cell>
          <cell r="E736" t="str">
            <v>D</v>
          </cell>
          <cell r="F736">
            <v>4165.37</v>
          </cell>
          <cell r="G736">
            <v>0</v>
          </cell>
          <cell r="H736">
            <v>88385.13</v>
          </cell>
          <cell r="I736" t="str">
            <v>D</v>
          </cell>
        </row>
        <row r="737">
          <cell r="A737" t="str">
            <v>52.01.04.02</v>
          </cell>
          <cell r="B737" t="str">
            <v>-</v>
          </cell>
          <cell r="C737" t="str">
            <v>Motores, Redutores e Geradores</v>
          </cell>
          <cell r="D737">
            <v>103714.11</v>
          </cell>
          <cell r="E737" t="str">
            <v>D</v>
          </cell>
          <cell r="F737">
            <v>6079.31</v>
          </cell>
          <cell r="G737">
            <v>0</v>
          </cell>
          <cell r="H737">
            <v>109793.42</v>
          </cell>
          <cell r="I737" t="str">
            <v>D</v>
          </cell>
        </row>
        <row r="738">
          <cell r="A738" t="str">
            <v>52.01.05.00</v>
          </cell>
          <cell r="B738" t="str">
            <v>-</v>
          </cell>
          <cell r="C738" t="str">
            <v>Material Manut - Correias Transp</v>
          </cell>
          <cell r="D738">
            <v>183809.1</v>
          </cell>
          <cell r="E738" t="str">
            <v>D</v>
          </cell>
          <cell r="F738">
            <v>482.24</v>
          </cell>
          <cell r="G738">
            <v>0</v>
          </cell>
          <cell r="H738">
            <v>184291.34</v>
          </cell>
          <cell r="I738" t="str">
            <v>D</v>
          </cell>
        </row>
        <row r="739">
          <cell r="A739" t="str">
            <v>52.01.05.01</v>
          </cell>
          <cell r="B739" t="str">
            <v>-</v>
          </cell>
          <cell r="C739" t="str">
            <v>Correia Transportadora</v>
          </cell>
          <cell r="D739">
            <v>159337.35</v>
          </cell>
          <cell r="E739" t="str">
            <v>D</v>
          </cell>
          <cell r="F739">
            <v>0</v>
          </cell>
          <cell r="G739">
            <v>0</v>
          </cell>
          <cell r="H739">
            <v>159337.35</v>
          </cell>
          <cell r="I739" t="str">
            <v>D</v>
          </cell>
        </row>
        <row r="740">
          <cell r="A740" t="str">
            <v>52.01.05.02</v>
          </cell>
          <cell r="B740" t="str">
            <v>-</v>
          </cell>
          <cell r="C740" t="str">
            <v>Material Emenda Correia Transp</v>
          </cell>
          <cell r="D740">
            <v>24471.75</v>
          </cell>
          <cell r="E740" t="str">
            <v>D</v>
          </cell>
          <cell r="F740">
            <v>482.24</v>
          </cell>
          <cell r="G740">
            <v>0</v>
          </cell>
          <cell r="H740">
            <v>24953.99</v>
          </cell>
          <cell r="I740" t="str">
            <v>D</v>
          </cell>
        </row>
        <row r="741">
          <cell r="A741" t="str">
            <v>52.01.06.00</v>
          </cell>
          <cell r="B741" t="str">
            <v>-</v>
          </cell>
          <cell r="C741" t="str">
            <v>Material Manutenc-Lubrificantes</v>
          </cell>
          <cell r="D741">
            <v>47687.87</v>
          </cell>
          <cell r="E741" t="str">
            <v>D</v>
          </cell>
          <cell r="F741">
            <v>7.72</v>
          </cell>
          <cell r="G741">
            <v>0</v>
          </cell>
          <cell r="H741">
            <v>47695.59</v>
          </cell>
          <cell r="I741" t="str">
            <v>D</v>
          </cell>
        </row>
        <row r="742">
          <cell r="A742" t="str">
            <v>52.01.06.01</v>
          </cell>
          <cell r="B742" t="str">
            <v>-</v>
          </cell>
          <cell r="C742" t="str">
            <v>Mat.Manut-Oleo Lubrificantes</v>
          </cell>
          <cell r="D742">
            <v>43524.93</v>
          </cell>
          <cell r="E742" t="str">
            <v>D</v>
          </cell>
          <cell r="F742">
            <v>7.72</v>
          </cell>
          <cell r="G742">
            <v>0</v>
          </cell>
          <cell r="H742">
            <v>43532.65</v>
          </cell>
          <cell r="I742" t="str">
            <v>D</v>
          </cell>
        </row>
        <row r="743">
          <cell r="A743" t="str">
            <v>52.01.06.02</v>
          </cell>
          <cell r="B743" t="str">
            <v>-</v>
          </cell>
          <cell r="C743" t="str">
            <v>Mat.Manut-Graxas</v>
          </cell>
          <cell r="D743">
            <v>4162.9399999999996</v>
          </cell>
          <cell r="E743" t="str">
            <v>D</v>
          </cell>
          <cell r="F743">
            <v>0</v>
          </cell>
          <cell r="G743">
            <v>0</v>
          </cell>
          <cell r="H743">
            <v>4162.9399999999996</v>
          </cell>
          <cell r="I743" t="str">
            <v>D</v>
          </cell>
        </row>
        <row r="744">
          <cell r="A744" t="str">
            <v>52.01.07.00</v>
          </cell>
          <cell r="B744" t="str">
            <v>-</v>
          </cell>
          <cell r="C744" t="str">
            <v>Material de Manutenc-Refratarios</v>
          </cell>
          <cell r="D744">
            <v>26619.42</v>
          </cell>
          <cell r="E744" t="str">
            <v>D</v>
          </cell>
          <cell r="F744">
            <v>16628.759999999998</v>
          </cell>
          <cell r="G744">
            <v>5542.92</v>
          </cell>
          <cell r="H744">
            <v>37705.26</v>
          </cell>
          <cell r="I744" t="str">
            <v>D</v>
          </cell>
        </row>
        <row r="745">
          <cell r="A745" t="str">
            <v>52.01.07.02</v>
          </cell>
          <cell r="B745" t="str">
            <v>-</v>
          </cell>
          <cell r="C745" t="str">
            <v>Mat.Manut-Argamass/Ciment Refrat</v>
          </cell>
          <cell r="D745">
            <v>26619.42</v>
          </cell>
          <cell r="E745" t="str">
            <v>D</v>
          </cell>
          <cell r="F745">
            <v>16628.759999999998</v>
          </cell>
          <cell r="G745">
            <v>5542.92</v>
          </cell>
          <cell r="H745">
            <v>37705.26</v>
          </cell>
          <cell r="I745" t="str">
            <v>D</v>
          </cell>
        </row>
        <row r="746">
          <cell r="A746" t="str">
            <v>52.01.08.00</v>
          </cell>
          <cell r="B746" t="str">
            <v>-</v>
          </cell>
          <cell r="C746" t="str">
            <v>Materiais de Borracha</v>
          </cell>
          <cell r="D746">
            <v>1716.4</v>
          </cell>
          <cell r="E746" t="str">
            <v>D</v>
          </cell>
          <cell r="F746">
            <v>133138.14000000001</v>
          </cell>
          <cell r="G746">
            <v>0</v>
          </cell>
          <cell r="H746">
            <v>134854.54</v>
          </cell>
          <cell r="I746" t="str">
            <v>D</v>
          </cell>
        </row>
        <row r="747">
          <cell r="A747" t="str">
            <v>52.01.08.01</v>
          </cell>
          <cell r="B747" t="str">
            <v>-</v>
          </cell>
          <cell r="C747" t="str">
            <v>Pneus</v>
          </cell>
          <cell r="D747">
            <v>1678.87</v>
          </cell>
          <cell r="E747" t="str">
            <v>D</v>
          </cell>
          <cell r="F747">
            <v>132924.79</v>
          </cell>
          <cell r="G747">
            <v>0</v>
          </cell>
          <cell r="H747">
            <v>134603.66</v>
          </cell>
          <cell r="I747" t="str">
            <v>D</v>
          </cell>
        </row>
        <row r="748">
          <cell r="A748" t="str">
            <v>52.01.08.02</v>
          </cell>
          <cell r="B748" t="str">
            <v>-</v>
          </cell>
          <cell r="C748" t="str">
            <v>Camaras de Ar</v>
          </cell>
          <cell r="D748">
            <v>37.53</v>
          </cell>
          <cell r="E748" t="str">
            <v>D</v>
          </cell>
          <cell r="F748">
            <v>0</v>
          </cell>
          <cell r="G748">
            <v>0</v>
          </cell>
          <cell r="H748">
            <v>37.53</v>
          </cell>
          <cell r="I748" t="str">
            <v>D</v>
          </cell>
        </row>
        <row r="749">
          <cell r="A749" t="str">
            <v>52.01.08.04</v>
          </cell>
          <cell r="B749" t="str">
            <v>-</v>
          </cell>
          <cell r="C749" t="str">
            <v>Outros Mat. de Borrachas</v>
          </cell>
          <cell r="D749">
            <v>0</v>
          </cell>
          <cell r="F749">
            <v>213.35</v>
          </cell>
          <cell r="G749">
            <v>0</v>
          </cell>
          <cell r="H749">
            <v>213.35</v>
          </cell>
          <cell r="I749" t="str">
            <v>D</v>
          </cell>
        </row>
        <row r="750">
          <cell r="A750" t="str">
            <v>52.01.09.00</v>
          </cell>
          <cell r="B750" t="str">
            <v>-</v>
          </cell>
          <cell r="C750" t="str">
            <v>Componentes Eletricos/Eletronicos</v>
          </cell>
          <cell r="D750">
            <v>182277.58</v>
          </cell>
          <cell r="E750" t="str">
            <v>D</v>
          </cell>
          <cell r="F750">
            <v>2629.88</v>
          </cell>
          <cell r="G750">
            <v>0</v>
          </cell>
          <cell r="H750">
            <v>184907.46</v>
          </cell>
          <cell r="I750" t="str">
            <v>D</v>
          </cell>
        </row>
        <row r="751">
          <cell r="A751" t="str">
            <v>52.01.09.01</v>
          </cell>
          <cell r="B751" t="str">
            <v>-</v>
          </cell>
          <cell r="C751" t="str">
            <v>Componenetes p/ Equip. Eletricos</v>
          </cell>
          <cell r="D751">
            <v>24295.62</v>
          </cell>
          <cell r="E751" t="str">
            <v>D</v>
          </cell>
          <cell r="F751">
            <v>325.16000000000003</v>
          </cell>
          <cell r="G751">
            <v>0</v>
          </cell>
          <cell r="H751">
            <v>24620.78</v>
          </cell>
          <cell r="I751" t="str">
            <v>D</v>
          </cell>
        </row>
        <row r="752">
          <cell r="A752" t="str">
            <v>52.01.09.02</v>
          </cell>
          <cell r="B752" t="str">
            <v>-</v>
          </cell>
          <cell r="C752" t="str">
            <v>Fios Cabos Eletricos</v>
          </cell>
          <cell r="D752">
            <v>87417.72</v>
          </cell>
          <cell r="E752" t="str">
            <v>D</v>
          </cell>
          <cell r="F752">
            <v>179.87</v>
          </cell>
          <cell r="G752">
            <v>0</v>
          </cell>
          <cell r="H752">
            <v>87597.59</v>
          </cell>
          <cell r="I752" t="str">
            <v>D</v>
          </cell>
        </row>
        <row r="753">
          <cell r="A753" t="str">
            <v>52.01.09.03</v>
          </cell>
          <cell r="B753" t="str">
            <v>-</v>
          </cell>
          <cell r="C753" t="str">
            <v>Lampadas e Luminarias</v>
          </cell>
          <cell r="D753">
            <v>48732.82</v>
          </cell>
          <cell r="E753" t="str">
            <v>D</v>
          </cell>
          <cell r="F753">
            <v>1932.35</v>
          </cell>
          <cell r="G753">
            <v>0</v>
          </cell>
          <cell r="H753">
            <v>50665.17</v>
          </cell>
          <cell r="I753" t="str">
            <v>D</v>
          </cell>
        </row>
        <row r="754">
          <cell r="A754" t="str">
            <v>52.01.09.04</v>
          </cell>
          <cell r="B754" t="str">
            <v>-</v>
          </cell>
          <cell r="C754" t="str">
            <v>Outros Comp.Eletroeletronicos</v>
          </cell>
          <cell r="D754">
            <v>14285.5</v>
          </cell>
          <cell r="E754" t="str">
            <v>D</v>
          </cell>
          <cell r="F754">
            <v>0</v>
          </cell>
          <cell r="G754">
            <v>0</v>
          </cell>
          <cell r="H754">
            <v>14285.5</v>
          </cell>
          <cell r="I754" t="str">
            <v>D</v>
          </cell>
        </row>
        <row r="756">
          <cell r="A756" t="str">
            <v>-----------</v>
          </cell>
          <cell r="B756" t="str">
            <v>--</v>
          </cell>
          <cell r="C756" t="str">
            <v>-------------------------------------------------------------------</v>
          </cell>
          <cell r="D756" t="str">
            <v>-------------------</v>
          </cell>
          <cell r="E756" t="str">
            <v>-</v>
          </cell>
          <cell r="F756" t="str">
            <v>-------------------</v>
          </cell>
          <cell r="G756" t="e">
            <v>#NAME?</v>
          </cell>
          <cell r="H756" t="str">
            <v>07AB - 1.00.01.068</v>
          </cell>
        </row>
        <row r="757">
          <cell r="A757" t="str">
            <v>_x000C_----------</v>
          </cell>
          <cell r="B757" t="str">
            <v>--</v>
          </cell>
          <cell r="C757" t="str">
            <v>-------------------------------------------------------------------</v>
          </cell>
          <cell r="D757" t="str">
            <v>-------------------</v>
          </cell>
          <cell r="E757" t="str">
            <v>-</v>
          </cell>
          <cell r="F757" t="str">
            <v>-------------------</v>
          </cell>
          <cell r="G757" t="str">
            <v>-------------------</v>
          </cell>
          <cell r="H757" t="str">
            <v>------ Página:</v>
          </cell>
          <cell r="I757">
            <v>1</v>
          </cell>
          <cell r="J757">
            <v>0</v>
          </cell>
        </row>
        <row r="758">
          <cell r="A758" t="str">
            <v>Urucum Mine</v>
          </cell>
          <cell r="B758" t="str">
            <v>ra</v>
          </cell>
          <cell r="C758" t="str">
            <v>ção S.A</v>
          </cell>
          <cell r="H758" t="str">
            <v>Balancete</v>
          </cell>
        </row>
        <row r="759">
          <cell r="A759" t="str">
            <v>Período: 01</v>
          </cell>
          <cell r="B759" t="str">
            <v>/0</v>
          </cell>
          <cell r="C759" t="str">
            <v>8/2008 A 31/08/2008 -----------------------------------------------</v>
          </cell>
          <cell r="D759" t="str">
            <v>-------------------</v>
          </cell>
          <cell r="E759" t="str">
            <v>-</v>
          </cell>
          <cell r="F759" t="str">
            <v>-------------------</v>
          </cell>
          <cell r="G759" t="str">
            <v>-------------------</v>
          </cell>
          <cell r="H759" t="str">
            <v>02/09/2008 - 21:3</v>
          </cell>
          <cell r="I759">
            <v>4</v>
          </cell>
        </row>
        <row r="761">
          <cell r="A761" t="str">
            <v>Título</v>
          </cell>
          <cell r="D761" t="str">
            <v>Saldo Inicial</v>
          </cell>
          <cell r="F761" t="str">
            <v>Débito</v>
          </cell>
          <cell r="G761" t="str">
            <v>Crédito</v>
          </cell>
          <cell r="H761" t="str">
            <v>Saldo Final</v>
          </cell>
        </row>
        <row r="762">
          <cell r="A762" t="str">
            <v>-----------</v>
          </cell>
          <cell r="B762" t="str">
            <v>--</v>
          </cell>
          <cell r="C762" t="str">
            <v>-------------------------------------------------------------------</v>
          </cell>
          <cell r="D762" t="str">
            <v>-----------------</v>
          </cell>
          <cell r="F762" t="str">
            <v>------------------</v>
          </cell>
          <cell r="G762" t="str">
            <v>------------------</v>
          </cell>
          <cell r="H762" t="str">
            <v>-----------------</v>
          </cell>
        </row>
        <row r="763">
          <cell r="A763" t="str">
            <v>52.01.09.05</v>
          </cell>
          <cell r="B763" t="str">
            <v>-</v>
          </cell>
          <cell r="C763" t="str">
            <v>Material de Informatica</v>
          </cell>
          <cell r="D763">
            <v>7545.92</v>
          </cell>
          <cell r="E763" t="str">
            <v>D</v>
          </cell>
          <cell r="F763">
            <v>192.5</v>
          </cell>
          <cell r="G763">
            <v>0</v>
          </cell>
          <cell r="H763">
            <v>7738.42</v>
          </cell>
          <cell r="I763" t="str">
            <v>D</v>
          </cell>
        </row>
        <row r="764">
          <cell r="A764" t="str">
            <v>52.10.00.00</v>
          </cell>
          <cell r="B764" t="str">
            <v>-</v>
          </cell>
          <cell r="C764" t="str">
            <v>Materiais Auxiliares</v>
          </cell>
          <cell r="D764">
            <v>2540690.7400000002</v>
          </cell>
          <cell r="E764" t="str">
            <v>D</v>
          </cell>
          <cell r="F764">
            <v>545284.59</v>
          </cell>
          <cell r="G764">
            <v>30108.62</v>
          </cell>
          <cell r="H764">
            <v>3055866.71</v>
          </cell>
          <cell r="I764" t="str">
            <v>D</v>
          </cell>
        </row>
        <row r="765">
          <cell r="A765" t="str">
            <v>52.10.01.00</v>
          </cell>
          <cell r="B765" t="str">
            <v>-</v>
          </cell>
          <cell r="C765" t="str">
            <v>Materiais Auxiliares - Quimicos</v>
          </cell>
          <cell r="D765">
            <v>4260.8599999999997</v>
          </cell>
          <cell r="E765" t="str">
            <v>D</v>
          </cell>
          <cell r="F765">
            <v>0</v>
          </cell>
          <cell r="G765">
            <v>0</v>
          </cell>
          <cell r="H765">
            <v>4260.8599999999997</v>
          </cell>
          <cell r="I765" t="str">
            <v>D</v>
          </cell>
        </row>
        <row r="766">
          <cell r="A766" t="str">
            <v>52.10.01.07</v>
          </cell>
          <cell r="B766" t="str">
            <v>-</v>
          </cell>
          <cell r="C766" t="str">
            <v>Mat.Aux.-Outros</v>
          </cell>
          <cell r="D766">
            <v>4260.8599999999997</v>
          </cell>
          <cell r="E766" t="str">
            <v>D</v>
          </cell>
          <cell r="F766">
            <v>0</v>
          </cell>
          <cell r="G766">
            <v>0</v>
          </cell>
          <cell r="H766">
            <v>4260.8599999999997</v>
          </cell>
          <cell r="I766" t="str">
            <v>D</v>
          </cell>
        </row>
        <row r="767">
          <cell r="A767" t="str">
            <v>52.10.02.00</v>
          </cell>
          <cell r="B767" t="str">
            <v>-</v>
          </cell>
          <cell r="C767" t="str">
            <v>Materiais Aux. - Supr.Operacao</v>
          </cell>
          <cell r="D767">
            <v>1852101.94</v>
          </cell>
          <cell r="E767" t="str">
            <v>D</v>
          </cell>
          <cell r="F767">
            <v>423495.72</v>
          </cell>
          <cell r="G767">
            <v>18108.62</v>
          </cell>
          <cell r="H767">
            <v>2257489.04</v>
          </cell>
          <cell r="I767" t="str">
            <v>D</v>
          </cell>
        </row>
        <row r="768">
          <cell r="A768" t="str">
            <v>52.10.02.01</v>
          </cell>
          <cell r="B768" t="str">
            <v>-</v>
          </cell>
          <cell r="C768" t="str">
            <v>Mat.Aux-Explosivos</v>
          </cell>
          <cell r="D768">
            <v>201132.59</v>
          </cell>
          <cell r="E768" t="str">
            <v>D</v>
          </cell>
          <cell r="F768">
            <v>34664.870000000003</v>
          </cell>
          <cell r="G768">
            <v>0</v>
          </cell>
          <cell r="H768">
            <v>235797.46</v>
          </cell>
          <cell r="I768" t="str">
            <v>D</v>
          </cell>
        </row>
        <row r="769">
          <cell r="A769" t="str">
            <v>52.10.02.02</v>
          </cell>
          <cell r="B769" t="str">
            <v>-</v>
          </cell>
          <cell r="C769" t="str">
            <v>Mat.Aux-Materiais de Perfuracao</v>
          </cell>
          <cell r="D769">
            <v>70290.41</v>
          </cell>
          <cell r="E769" t="str">
            <v>D</v>
          </cell>
          <cell r="F769">
            <v>10528.98</v>
          </cell>
          <cell r="G769">
            <v>0</v>
          </cell>
          <cell r="H769">
            <v>80819.39</v>
          </cell>
          <cell r="I769" t="str">
            <v>D</v>
          </cell>
        </row>
        <row r="770">
          <cell r="A770" t="str">
            <v>52.10.02.03</v>
          </cell>
          <cell r="B770" t="str">
            <v>-</v>
          </cell>
          <cell r="C770" t="str">
            <v>Mat.Aux-Tubo Furacao</v>
          </cell>
          <cell r="D770">
            <v>6559.8</v>
          </cell>
          <cell r="E770" t="str">
            <v>D</v>
          </cell>
          <cell r="F770">
            <v>0</v>
          </cell>
          <cell r="G770">
            <v>0</v>
          </cell>
          <cell r="H770">
            <v>6559.8</v>
          </cell>
          <cell r="I770" t="str">
            <v>D</v>
          </cell>
        </row>
        <row r="771">
          <cell r="A771" t="str">
            <v>52.10.02.04</v>
          </cell>
          <cell r="B771" t="str">
            <v>-</v>
          </cell>
          <cell r="C771" t="str">
            <v>Mat.Aux-Barra Furacao</v>
          </cell>
          <cell r="D771">
            <v>110595.91</v>
          </cell>
          <cell r="E771" t="str">
            <v>D</v>
          </cell>
          <cell r="F771">
            <v>73954.39</v>
          </cell>
          <cell r="G771">
            <v>3812.08</v>
          </cell>
          <cell r="H771">
            <v>180738.22</v>
          </cell>
          <cell r="I771" t="str">
            <v>D</v>
          </cell>
        </row>
        <row r="772">
          <cell r="A772" t="str">
            <v>52.10.02.05</v>
          </cell>
          <cell r="B772" t="str">
            <v>-</v>
          </cell>
          <cell r="C772" t="str">
            <v>Mat.Aux-Eletrodos</v>
          </cell>
          <cell r="D772">
            <v>363.81</v>
          </cell>
          <cell r="E772" t="str">
            <v>D</v>
          </cell>
          <cell r="F772">
            <v>0</v>
          </cell>
          <cell r="G772">
            <v>0</v>
          </cell>
          <cell r="H772">
            <v>363.81</v>
          </cell>
          <cell r="I772" t="str">
            <v>D</v>
          </cell>
        </row>
        <row r="773">
          <cell r="A773" t="str">
            <v>52.10.02.06</v>
          </cell>
          <cell r="B773" t="str">
            <v>-</v>
          </cell>
          <cell r="C773" t="str">
            <v>Mat.Aux-Camisa P/Eletrodo</v>
          </cell>
          <cell r="D773">
            <v>115980.43</v>
          </cell>
          <cell r="E773" t="str">
            <v>D</v>
          </cell>
          <cell r="F773">
            <v>8520.6200000000008</v>
          </cell>
          <cell r="G773">
            <v>0</v>
          </cell>
          <cell r="H773">
            <v>124501.05</v>
          </cell>
          <cell r="I773" t="str">
            <v>D</v>
          </cell>
        </row>
        <row r="774">
          <cell r="A774" t="str">
            <v>52.10.02.09</v>
          </cell>
          <cell r="B774" t="str">
            <v>-</v>
          </cell>
          <cell r="C774" t="str">
            <v>Mat.Aux de Protecao e Seguranca</v>
          </cell>
          <cell r="D774">
            <v>288954.96999999997</v>
          </cell>
          <cell r="E774" t="str">
            <v>D</v>
          </cell>
          <cell r="F774">
            <v>53630.400000000001</v>
          </cell>
          <cell r="G774">
            <v>6237.91</v>
          </cell>
          <cell r="H774">
            <v>336347.46</v>
          </cell>
          <cell r="I774" t="str">
            <v>D</v>
          </cell>
        </row>
        <row r="775">
          <cell r="A775" t="str">
            <v>52.10.02.10</v>
          </cell>
          <cell r="B775" t="str">
            <v>-</v>
          </cell>
          <cell r="C775" t="str">
            <v>Mat.Aux-Material P/ Limpeza</v>
          </cell>
          <cell r="D775">
            <v>461.71</v>
          </cell>
          <cell r="E775" t="str">
            <v>D</v>
          </cell>
          <cell r="F775">
            <v>0</v>
          </cell>
          <cell r="G775">
            <v>0</v>
          </cell>
          <cell r="H775">
            <v>461.71</v>
          </cell>
          <cell r="I775" t="str">
            <v>D</v>
          </cell>
        </row>
        <row r="776">
          <cell r="A776" t="str">
            <v>52.10.02.11</v>
          </cell>
          <cell r="B776" t="str">
            <v>-</v>
          </cell>
          <cell r="C776" t="str">
            <v>Mat.Aux-Material P/ Pintura</v>
          </cell>
          <cell r="D776">
            <v>13902.17</v>
          </cell>
          <cell r="E776" t="str">
            <v>D</v>
          </cell>
          <cell r="F776">
            <v>47.19</v>
          </cell>
          <cell r="G776">
            <v>0</v>
          </cell>
          <cell r="H776">
            <v>13949.36</v>
          </cell>
          <cell r="I776" t="str">
            <v>D</v>
          </cell>
        </row>
        <row r="777">
          <cell r="A777" t="str">
            <v>52.10.02.12</v>
          </cell>
          <cell r="B777" t="str">
            <v>-</v>
          </cell>
          <cell r="C777" t="str">
            <v>Mat.Aux p/ Tratamento de Agua</v>
          </cell>
          <cell r="D777">
            <v>2152.09</v>
          </cell>
          <cell r="E777" t="str">
            <v>D</v>
          </cell>
          <cell r="F777">
            <v>0</v>
          </cell>
          <cell r="G777">
            <v>0</v>
          </cell>
          <cell r="H777">
            <v>2152.09</v>
          </cell>
          <cell r="I777" t="str">
            <v>D</v>
          </cell>
        </row>
        <row r="778">
          <cell r="A778" t="str">
            <v>52.10.02.13</v>
          </cell>
          <cell r="B778" t="str">
            <v>-</v>
          </cell>
          <cell r="C778" t="str">
            <v>Mat.Aux-Mater.e Utens.p/Laborat</v>
          </cell>
          <cell r="D778">
            <v>80168.81</v>
          </cell>
          <cell r="E778" t="str">
            <v>D</v>
          </cell>
          <cell r="F778">
            <v>9625.44</v>
          </cell>
          <cell r="G778">
            <v>0</v>
          </cell>
          <cell r="H778">
            <v>89794.25</v>
          </cell>
          <cell r="I778" t="str">
            <v>D</v>
          </cell>
        </row>
        <row r="779">
          <cell r="A779" t="str">
            <v>52.10.02.14</v>
          </cell>
          <cell r="B779" t="str">
            <v>-</v>
          </cell>
          <cell r="C779" t="str">
            <v>Mat.Aux-Ferramentas e Acessorios</v>
          </cell>
          <cell r="D779">
            <v>43005.95</v>
          </cell>
          <cell r="E779" t="str">
            <v>D</v>
          </cell>
          <cell r="F779">
            <v>4110.7299999999996</v>
          </cell>
          <cell r="G779">
            <v>753.55</v>
          </cell>
          <cell r="H779">
            <v>46363.13</v>
          </cell>
          <cell r="I779" t="str">
            <v>D</v>
          </cell>
        </row>
        <row r="780">
          <cell r="A780" t="str">
            <v>52.10.02.15</v>
          </cell>
          <cell r="B780" t="str">
            <v>-</v>
          </cell>
          <cell r="C780" t="str">
            <v>Mat.Aux-Abrasivos</v>
          </cell>
          <cell r="D780">
            <v>302050.15000000002</v>
          </cell>
          <cell r="E780" t="str">
            <v>D</v>
          </cell>
          <cell r="F780">
            <v>124966.16</v>
          </cell>
          <cell r="G780">
            <v>0</v>
          </cell>
          <cell r="H780">
            <v>427016.31</v>
          </cell>
          <cell r="I780" t="str">
            <v>D</v>
          </cell>
        </row>
        <row r="781">
          <cell r="A781" t="str">
            <v>52.10.02.18</v>
          </cell>
          <cell r="B781" t="str">
            <v>-</v>
          </cell>
          <cell r="C781" t="str">
            <v>Mat.Aux-Pasta Soderberg</v>
          </cell>
          <cell r="D781">
            <v>372456.06</v>
          </cell>
          <cell r="E781" t="str">
            <v>D</v>
          </cell>
          <cell r="F781">
            <v>49119.69</v>
          </cell>
          <cell r="G781">
            <v>0</v>
          </cell>
          <cell r="H781">
            <v>421575.75</v>
          </cell>
          <cell r="I781" t="str">
            <v>D</v>
          </cell>
        </row>
        <row r="782">
          <cell r="A782" t="str">
            <v>52.10.02.19</v>
          </cell>
          <cell r="B782" t="str">
            <v>-</v>
          </cell>
          <cell r="C782" t="str">
            <v>Mat.Aux-Madeiras</v>
          </cell>
          <cell r="D782">
            <v>2695.27</v>
          </cell>
          <cell r="E782" t="str">
            <v>D</v>
          </cell>
          <cell r="F782">
            <v>0</v>
          </cell>
          <cell r="G782">
            <v>0</v>
          </cell>
          <cell r="H782">
            <v>2695.27</v>
          </cell>
          <cell r="I782" t="str">
            <v>D</v>
          </cell>
        </row>
        <row r="783">
          <cell r="A783" t="str">
            <v>52.10.02.20</v>
          </cell>
          <cell r="B783" t="str">
            <v>-</v>
          </cell>
          <cell r="C783" t="str">
            <v>Mat.Aux-Gases</v>
          </cell>
          <cell r="D783">
            <v>2572.16</v>
          </cell>
          <cell r="E783" t="str">
            <v>D</v>
          </cell>
          <cell r="F783">
            <v>0</v>
          </cell>
          <cell r="G783">
            <v>0</v>
          </cell>
          <cell r="H783">
            <v>2572.16</v>
          </cell>
          <cell r="I783" t="str">
            <v>D</v>
          </cell>
        </row>
        <row r="784">
          <cell r="A784" t="str">
            <v>52.10.02.21</v>
          </cell>
          <cell r="B784" t="str">
            <v>-</v>
          </cell>
          <cell r="C784" t="str">
            <v>Mat.Aux-Melaco</v>
          </cell>
          <cell r="D784">
            <v>10596.3</v>
          </cell>
          <cell r="E784" t="str">
            <v>D</v>
          </cell>
          <cell r="F784">
            <v>2654.42</v>
          </cell>
          <cell r="G784">
            <v>0</v>
          </cell>
          <cell r="H784">
            <v>13250.72</v>
          </cell>
          <cell r="I784" t="str">
            <v>D</v>
          </cell>
        </row>
        <row r="785">
          <cell r="A785" t="str">
            <v>52.10.02.27</v>
          </cell>
          <cell r="B785" t="str">
            <v>-</v>
          </cell>
          <cell r="C785" t="str">
            <v>Mat.Aux-Bicas Para Corridas</v>
          </cell>
          <cell r="D785">
            <v>12808.31</v>
          </cell>
          <cell r="E785" t="str">
            <v>D</v>
          </cell>
          <cell r="F785">
            <v>0</v>
          </cell>
          <cell r="G785">
            <v>0</v>
          </cell>
          <cell r="H785">
            <v>12808.31</v>
          </cell>
          <cell r="I785" t="str">
            <v>D</v>
          </cell>
        </row>
        <row r="786">
          <cell r="A786" t="str">
            <v>52.10.02.31</v>
          </cell>
          <cell r="B786" t="str">
            <v>-</v>
          </cell>
          <cell r="C786" t="str">
            <v>Mat.Aux-Parafusos</v>
          </cell>
          <cell r="D786">
            <v>24946.07</v>
          </cell>
          <cell r="E786" t="str">
            <v>D</v>
          </cell>
          <cell r="F786">
            <v>29.89</v>
          </cell>
          <cell r="G786">
            <v>0</v>
          </cell>
          <cell r="H786">
            <v>24975.96</v>
          </cell>
          <cell r="I786" t="str">
            <v>D</v>
          </cell>
        </row>
        <row r="787">
          <cell r="A787" t="str">
            <v>52.10.02.32</v>
          </cell>
          <cell r="B787" t="str">
            <v>-</v>
          </cell>
          <cell r="C787" t="str">
            <v>Mat.Aux-Arruelas/Porcas</v>
          </cell>
          <cell r="D787">
            <v>1075.9100000000001</v>
          </cell>
          <cell r="E787" t="str">
            <v>D</v>
          </cell>
          <cell r="F787">
            <v>0</v>
          </cell>
          <cell r="G787">
            <v>0</v>
          </cell>
          <cell r="H787">
            <v>1075.9100000000001</v>
          </cell>
          <cell r="I787" t="str">
            <v>D</v>
          </cell>
        </row>
        <row r="788">
          <cell r="A788" t="str">
            <v>52.10.02.33</v>
          </cell>
          <cell r="B788" t="str">
            <v>-</v>
          </cell>
          <cell r="C788" t="str">
            <v>Mat.Aux-Barras Roscadas</v>
          </cell>
          <cell r="D788">
            <v>995.21</v>
          </cell>
          <cell r="E788" t="str">
            <v>D</v>
          </cell>
          <cell r="F788">
            <v>0</v>
          </cell>
          <cell r="G788">
            <v>0</v>
          </cell>
          <cell r="H788">
            <v>995.21</v>
          </cell>
          <cell r="I788" t="str">
            <v>D</v>
          </cell>
        </row>
        <row r="789">
          <cell r="A789" t="str">
            <v>52.10.02.36</v>
          </cell>
          <cell r="B789" t="str">
            <v>-</v>
          </cell>
          <cell r="C789" t="str">
            <v>Outros Materiais Auxiliares</v>
          </cell>
          <cell r="D789">
            <v>134799.29999999999</v>
          </cell>
          <cell r="E789" t="str">
            <v>D</v>
          </cell>
          <cell r="F789">
            <v>41432.71</v>
          </cell>
          <cell r="G789">
            <v>0</v>
          </cell>
          <cell r="H789">
            <v>176232.01</v>
          </cell>
          <cell r="I789" t="str">
            <v>D</v>
          </cell>
        </row>
        <row r="790">
          <cell r="A790" t="str">
            <v>52.10.02.37</v>
          </cell>
          <cell r="B790" t="str">
            <v>-</v>
          </cell>
          <cell r="C790" t="str">
            <v>Material Medico/Odontol/Veterin</v>
          </cell>
          <cell r="D790">
            <v>9337.85</v>
          </cell>
          <cell r="E790" t="str">
            <v>D</v>
          </cell>
          <cell r="F790">
            <v>3619.01</v>
          </cell>
          <cell r="G790">
            <v>354.02</v>
          </cell>
          <cell r="H790">
            <v>12602.84</v>
          </cell>
          <cell r="I790" t="str">
            <v>D</v>
          </cell>
        </row>
        <row r="791">
          <cell r="A791" t="str">
            <v>52.10.02.38</v>
          </cell>
          <cell r="B791" t="str">
            <v>-</v>
          </cell>
          <cell r="C791" t="str">
            <v>Artigos Limpeza/Higiene Pessoal</v>
          </cell>
          <cell r="D791">
            <v>6128.35</v>
          </cell>
          <cell r="E791" t="str">
            <v>D</v>
          </cell>
          <cell r="F791">
            <v>0</v>
          </cell>
          <cell r="G791">
            <v>0</v>
          </cell>
          <cell r="H791">
            <v>6128.35</v>
          </cell>
          <cell r="I791" t="str">
            <v>D</v>
          </cell>
        </row>
        <row r="792">
          <cell r="A792" t="str">
            <v>52.10.02.39</v>
          </cell>
          <cell r="B792" t="str">
            <v>-</v>
          </cell>
          <cell r="C792" t="str">
            <v>Material P/Escritorio</v>
          </cell>
          <cell r="D792">
            <v>29556.74</v>
          </cell>
          <cell r="E792" t="str">
            <v>D</v>
          </cell>
          <cell r="F792">
            <v>5085.29</v>
          </cell>
          <cell r="G792">
            <v>6951.06</v>
          </cell>
          <cell r="H792">
            <v>27690.97</v>
          </cell>
          <cell r="I792" t="str">
            <v>D</v>
          </cell>
        </row>
        <row r="793">
          <cell r="A793" t="str">
            <v>52.10.02.40</v>
          </cell>
          <cell r="B793" t="str">
            <v>-</v>
          </cell>
          <cell r="C793" t="str">
            <v>Uniformes</v>
          </cell>
          <cell r="D793">
            <v>8515.61</v>
          </cell>
          <cell r="E793" t="str">
            <v>D</v>
          </cell>
          <cell r="F793">
            <v>1505.93</v>
          </cell>
          <cell r="G793">
            <v>0</v>
          </cell>
          <cell r="H793">
            <v>10021.540000000001</v>
          </cell>
          <cell r="I793" t="str">
            <v>D</v>
          </cell>
        </row>
        <row r="794">
          <cell r="A794" t="str">
            <v>52.10.04.00</v>
          </cell>
          <cell r="B794" t="str">
            <v>-</v>
          </cell>
          <cell r="C794" t="str">
            <v>Materiais Auxiliares - Embalagem</v>
          </cell>
          <cell r="D794">
            <v>17323.03</v>
          </cell>
          <cell r="E794" t="str">
            <v>D</v>
          </cell>
          <cell r="F794">
            <v>547.02</v>
          </cell>
          <cell r="G794">
            <v>0</v>
          </cell>
          <cell r="H794">
            <v>17870.05</v>
          </cell>
          <cell r="I794" t="str">
            <v>D</v>
          </cell>
        </row>
        <row r="795">
          <cell r="A795" t="str">
            <v>52.10.04.02</v>
          </cell>
          <cell r="B795" t="str">
            <v>-</v>
          </cell>
          <cell r="C795" t="str">
            <v>Mat.Aux-Big-Bag</v>
          </cell>
          <cell r="D795">
            <v>199.84</v>
          </cell>
          <cell r="E795" t="str">
            <v>D</v>
          </cell>
          <cell r="F795">
            <v>0</v>
          </cell>
          <cell r="G795">
            <v>0</v>
          </cell>
          <cell r="H795">
            <v>199.84</v>
          </cell>
          <cell r="I795" t="str">
            <v>D</v>
          </cell>
        </row>
        <row r="796">
          <cell r="A796" t="str">
            <v>52.10.04.06</v>
          </cell>
          <cell r="B796" t="str">
            <v>-</v>
          </cell>
          <cell r="C796" t="str">
            <v>Outros Materiais de Embalagem</v>
          </cell>
          <cell r="D796">
            <v>17123.189999999999</v>
          </cell>
          <cell r="E796" t="str">
            <v>D</v>
          </cell>
          <cell r="F796">
            <v>547.02</v>
          </cell>
          <cell r="G796">
            <v>0</v>
          </cell>
          <cell r="H796">
            <v>17670.21</v>
          </cell>
          <cell r="I796" t="str">
            <v>D</v>
          </cell>
        </row>
        <row r="797">
          <cell r="A797" t="str">
            <v>52.10.05.00</v>
          </cell>
          <cell r="B797" t="str">
            <v>-</v>
          </cell>
          <cell r="C797" t="str">
            <v>Combustiveis</v>
          </cell>
          <cell r="D797">
            <v>667004.91</v>
          </cell>
          <cell r="E797" t="str">
            <v>D</v>
          </cell>
          <cell r="F797">
            <v>121241.85</v>
          </cell>
          <cell r="G797">
            <v>12000</v>
          </cell>
          <cell r="H797">
            <v>776246.76</v>
          </cell>
          <cell r="I797" t="str">
            <v>D</v>
          </cell>
        </row>
        <row r="798">
          <cell r="A798" t="str">
            <v>52.10.05.05</v>
          </cell>
          <cell r="B798" t="str">
            <v>-</v>
          </cell>
          <cell r="C798" t="str">
            <v>Combustiveis-Oleo Diesel</v>
          </cell>
          <cell r="D798">
            <v>411309</v>
          </cell>
          <cell r="E798" t="str">
            <v>D</v>
          </cell>
          <cell r="F798">
            <v>114832.82</v>
          </cell>
          <cell r="G798">
            <v>12000</v>
          </cell>
          <cell r="H798">
            <v>514141.82</v>
          </cell>
          <cell r="I798" t="str">
            <v>D</v>
          </cell>
        </row>
        <row r="799">
          <cell r="A799" t="str">
            <v>52.10.05.06</v>
          </cell>
          <cell r="B799" t="str">
            <v>-</v>
          </cell>
          <cell r="C799" t="str">
            <v>Combustiveis-Gasolina</v>
          </cell>
          <cell r="D799">
            <v>55746.34</v>
          </cell>
          <cell r="E799" t="str">
            <v>D</v>
          </cell>
          <cell r="F799">
            <v>6409.03</v>
          </cell>
          <cell r="G799">
            <v>0</v>
          </cell>
          <cell r="H799">
            <v>62155.37</v>
          </cell>
          <cell r="I799" t="str">
            <v>D</v>
          </cell>
        </row>
        <row r="800">
          <cell r="A800" t="str">
            <v>52.10.05.07</v>
          </cell>
          <cell r="B800" t="str">
            <v>-</v>
          </cell>
          <cell r="C800" t="str">
            <v>Combustiveis-Alcool</v>
          </cell>
          <cell r="D800">
            <v>18.149999999999999</v>
          </cell>
          <cell r="E800" t="str">
            <v>D</v>
          </cell>
          <cell r="F800">
            <v>0</v>
          </cell>
          <cell r="G800">
            <v>0</v>
          </cell>
          <cell r="H800">
            <v>18.149999999999999</v>
          </cell>
          <cell r="I800" t="str">
            <v>D</v>
          </cell>
        </row>
        <row r="801">
          <cell r="A801" t="str">
            <v>52.10.05.10</v>
          </cell>
          <cell r="B801" t="str">
            <v>-</v>
          </cell>
          <cell r="C801" t="str">
            <v>Combustiveis-Oleo Roto Atlas</v>
          </cell>
          <cell r="D801">
            <v>199931.42</v>
          </cell>
          <cell r="E801" t="str">
            <v>D</v>
          </cell>
          <cell r="F801">
            <v>0</v>
          </cell>
          <cell r="G801">
            <v>0</v>
          </cell>
          <cell r="H801">
            <v>199931.42</v>
          </cell>
          <cell r="I801" t="str">
            <v>D</v>
          </cell>
        </row>
        <row r="802">
          <cell r="A802" t="str">
            <v>53.00.00.00</v>
          </cell>
          <cell r="B802" t="str">
            <v>-</v>
          </cell>
          <cell r="C802" t="str">
            <v>Materias Primas</v>
          </cell>
          <cell r="D802">
            <v>5337432.4000000004</v>
          </cell>
          <cell r="E802" t="str">
            <v>D</v>
          </cell>
          <cell r="F802">
            <v>845325.61</v>
          </cell>
          <cell r="G802">
            <v>0</v>
          </cell>
          <cell r="H802">
            <v>6182758.0099999998</v>
          </cell>
          <cell r="I802" t="str">
            <v>D</v>
          </cell>
        </row>
        <row r="803">
          <cell r="A803" t="str">
            <v>53.01.00.00</v>
          </cell>
          <cell r="B803" t="str">
            <v>-</v>
          </cell>
          <cell r="C803" t="str">
            <v>Materias Primas</v>
          </cell>
          <cell r="D803">
            <v>5337432.4000000004</v>
          </cell>
          <cell r="E803" t="str">
            <v>D</v>
          </cell>
          <cell r="F803">
            <v>845325.61</v>
          </cell>
          <cell r="G803">
            <v>0</v>
          </cell>
          <cell r="H803">
            <v>6182758.0099999998</v>
          </cell>
          <cell r="I803" t="str">
            <v>D</v>
          </cell>
        </row>
        <row r="804">
          <cell r="A804" t="str">
            <v>53.01.01.00</v>
          </cell>
          <cell r="B804" t="str">
            <v>-</v>
          </cell>
          <cell r="C804" t="str">
            <v>Minerios</v>
          </cell>
          <cell r="D804">
            <v>1584995.93</v>
          </cell>
          <cell r="E804" t="str">
            <v>D</v>
          </cell>
          <cell r="F804">
            <v>292973.90000000002</v>
          </cell>
          <cell r="G804">
            <v>0</v>
          </cell>
          <cell r="H804">
            <v>1877969.83</v>
          </cell>
          <cell r="I804" t="str">
            <v>D</v>
          </cell>
        </row>
        <row r="805">
          <cell r="A805" t="str">
            <v>53.01.01.02</v>
          </cell>
          <cell r="B805" t="str">
            <v>-</v>
          </cell>
          <cell r="C805" t="str">
            <v>Minerios - Cias do Grupo</v>
          </cell>
          <cell r="D805">
            <v>1584995.93</v>
          </cell>
          <cell r="E805" t="str">
            <v>D</v>
          </cell>
          <cell r="F805">
            <v>292973.90000000002</v>
          </cell>
          <cell r="G805">
            <v>0</v>
          </cell>
          <cell r="H805">
            <v>1877969.83</v>
          </cell>
          <cell r="I805" t="str">
            <v>D</v>
          </cell>
        </row>
        <row r="806">
          <cell r="A806" t="str">
            <v>53.01.05.00</v>
          </cell>
          <cell r="B806" t="str">
            <v>-</v>
          </cell>
          <cell r="C806" t="str">
            <v>Fundentes</v>
          </cell>
          <cell r="D806">
            <v>468056.14</v>
          </cell>
          <cell r="E806" t="str">
            <v>D</v>
          </cell>
          <cell r="F806">
            <v>72886.929999999993</v>
          </cell>
          <cell r="G806">
            <v>0</v>
          </cell>
          <cell r="H806">
            <v>540943.06999999995</v>
          </cell>
          <cell r="I806" t="str">
            <v>D</v>
          </cell>
        </row>
        <row r="807">
          <cell r="A807" t="str">
            <v>53.01.05.01</v>
          </cell>
          <cell r="B807" t="str">
            <v>-</v>
          </cell>
          <cell r="C807" t="str">
            <v>Fundentes</v>
          </cell>
          <cell r="D807">
            <v>468056.14</v>
          </cell>
          <cell r="E807" t="str">
            <v>D</v>
          </cell>
          <cell r="F807">
            <v>72886.929999999993</v>
          </cell>
          <cell r="G807">
            <v>0</v>
          </cell>
          <cell r="H807">
            <v>540943.06999999995</v>
          </cell>
          <cell r="I807" t="str">
            <v>D</v>
          </cell>
        </row>
        <row r="808">
          <cell r="A808" t="str">
            <v>53.01.10.00</v>
          </cell>
          <cell r="B808" t="str">
            <v>-</v>
          </cell>
          <cell r="C808" t="str">
            <v>Redutores</v>
          </cell>
          <cell r="D808">
            <v>3126760.6</v>
          </cell>
          <cell r="E808" t="str">
            <v>D</v>
          </cell>
          <cell r="F808">
            <v>458034.64</v>
          </cell>
          <cell r="G808">
            <v>0</v>
          </cell>
          <cell r="H808">
            <v>3584795.24</v>
          </cell>
          <cell r="I808" t="str">
            <v>D</v>
          </cell>
        </row>
        <row r="809">
          <cell r="A809" t="str">
            <v>53.01.10.02</v>
          </cell>
          <cell r="B809" t="str">
            <v>-</v>
          </cell>
          <cell r="C809" t="str">
            <v>Coque Metalurgico</v>
          </cell>
          <cell r="D809">
            <v>2134164.38</v>
          </cell>
          <cell r="E809" t="str">
            <v>D</v>
          </cell>
          <cell r="F809">
            <v>320491.34999999998</v>
          </cell>
          <cell r="G809">
            <v>0</v>
          </cell>
          <cell r="H809">
            <v>2454655.73</v>
          </cell>
          <cell r="I809" t="str">
            <v>D</v>
          </cell>
        </row>
        <row r="810">
          <cell r="A810" t="str">
            <v>53.01.10.03</v>
          </cell>
          <cell r="B810" t="str">
            <v>-</v>
          </cell>
          <cell r="C810" t="str">
            <v>Outros Redutores</v>
          </cell>
          <cell r="D810">
            <v>992596.22</v>
          </cell>
          <cell r="E810" t="str">
            <v>D</v>
          </cell>
          <cell r="F810">
            <v>137543.29</v>
          </cell>
          <cell r="G810">
            <v>0</v>
          </cell>
          <cell r="H810">
            <v>1130139.51</v>
          </cell>
          <cell r="I810" t="str">
            <v>D</v>
          </cell>
        </row>
        <row r="811">
          <cell r="A811" t="str">
            <v>53.01.40.00</v>
          </cell>
          <cell r="B811" t="str">
            <v>-</v>
          </cell>
          <cell r="C811" t="str">
            <v>Producao Propria</v>
          </cell>
          <cell r="D811">
            <v>157619.73000000001</v>
          </cell>
          <cell r="E811" t="str">
            <v>D</v>
          </cell>
          <cell r="F811">
            <v>21430.14</v>
          </cell>
          <cell r="G811">
            <v>0</v>
          </cell>
          <cell r="H811">
            <v>179049.87</v>
          </cell>
          <cell r="I811" t="str">
            <v>D</v>
          </cell>
        </row>
        <row r="812">
          <cell r="A812" t="str">
            <v>53.01.40.01</v>
          </cell>
          <cell r="B812" t="str">
            <v>-</v>
          </cell>
          <cell r="C812" t="str">
            <v>Producao Propria</v>
          </cell>
          <cell r="D812">
            <v>157619.73000000001</v>
          </cell>
          <cell r="E812" t="str">
            <v>D</v>
          </cell>
          <cell r="F812">
            <v>21430.14</v>
          </cell>
          <cell r="G812">
            <v>0</v>
          </cell>
          <cell r="H812">
            <v>179049.87</v>
          </cell>
          <cell r="I812" t="str">
            <v>D</v>
          </cell>
        </row>
        <row r="813">
          <cell r="A813" t="str">
            <v>54.00.00.00</v>
          </cell>
          <cell r="B813" t="str">
            <v>-</v>
          </cell>
          <cell r="C813" t="str">
            <v>Tributos/Contribuicoes</v>
          </cell>
          <cell r="D813">
            <v>2719300.73</v>
          </cell>
          <cell r="E813" t="str">
            <v>D</v>
          </cell>
          <cell r="F813">
            <v>743185.43</v>
          </cell>
          <cell r="G813">
            <v>0</v>
          </cell>
          <cell r="H813">
            <v>3462486.16</v>
          </cell>
          <cell r="I813" t="str">
            <v>D</v>
          </cell>
        </row>
        <row r="814">
          <cell r="A814" t="str">
            <v>54.01.00.00</v>
          </cell>
          <cell r="B814" t="str">
            <v>-</v>
          </cell>
          <cell r="C814" t="str">
            <v>Tributos/Contribuicoes</v>
          </cell>
          <cell r="D814">
            <v>2719300.73</v>
          </cell>
          <cell r="E814" t="str">
            <v>D</v>
          </cell>
          <cell r="F814">
            <v>743185.43</v>
          </cell>
          <cell r="G814">
            <v>0</v>
          </cell>
          <cell r="H814">
            <v>3462486.16</v>
          </cell>
          <cell r="I814" t="str">
            <v>D</v>
          </cell>
        </row>
        <row r="815">
          <cell r="A815" t="str">
            <v>54.01.01.00</v>
          </cell>
          <cell r="B815" t="str">
            <v>-</v>
          </cell>
          <cell r="C815" t="str">
            <v>Imposto Territorial Rural</v>
          </cell>
          <cell r="D815">
            <v>2698.5</v>
          </cell>
          <cell r="E815" t="str">
            <v>D</v>
          </cell>
          <cell r="F815">
            <v>0</v>
          </cell>
          <cell r="G815">
            <v>0</v>
          </cell>
          <cell r="H815">
            <v>2698.5</v>
          </cell>
          <cell r="I815" t="str">
            <v>D</v>
          </cell>
        </row>
        <row r="816">
          <cell r="A816" t="str">
            <v>54.01.01.01</v>
          </cell>
          <cell r="B816" t="str">
            <v>-</v>
          </cell>
          <cell r="C816" t="str">
            <v>Imposto Territorial Rural</v>
          </cell>
          <cell r="D816">
            <v>2698.5</v>
          </cell>
          <cell r="E816" t="str">
            <v>D</v>
          </cell>
          <cell r="F816">
            <v>0</v>
          </cell>
          <cell r="G816">
            <v>0</v>
          </cell>
          <cell r="H816">
            <v>2698.5</v>
          </cell>
          <cell r="I816" t="str">
            <v>D</v>
          </cell>
        </row>
        <row r="817">
          <cell r="A817" t="str">
            <v>54.01.15.00</v>
          </cell>
          <cell r="B817" t="str">
            <v>-</v>
          </cell>
          <cell r="C817" t="str">
            <v>Taxa Florestal</v>
          </cell>
          <cell r="D817">
            <v>9450</v>
          </cell>
          <cell r="E817" t="str">
            <v>D</v>
          </cell>
          <cell r="F817">
            <v>0</v>
          </cell>
          <cell r="G817">
            <v>0</v>
          </cell>
          <cell r="H817">
            <v>9450</v>
          </cell>
          <cell r="I817" t="str">
            <v>D</v>
          </cell>
        </row>
        <row r="818">
          <cell r="A818" t="str">
            <v>54.01.15.01</v>
          </cell>
          <cell r="B818" t="str">
            <v>-</v>
          </cell>
          <cell r="C818" t="str">
            <v>Taxa Florestal</v>
          </cell>
          <cell r="D818">
            <v>9450</v>
          </cell>
          <cell r="E818" t="str">
            <v>D</v>
          </cell>
          <cell r="F818">
            <v>0</v>
          </cell>
          <cell r="G818">
            <v>0</v>
          </cell>
          <cell r="H818">
            <v>9450</v>
          </cell>
          <cell r="I818" t="str">
            <v>D</v>
          </cell>
        </row>
        <row r="819">
          <cell r="A819" t="str">
            <v>54.01.20.00</v>
          </cell>
          <cell r="B819" t="str">
            <v>-</v>
          </cell>
          <cell r="C819" t="str">
            <v>Outros Tributos Estaduais</v>
          </cell>
          <cell r="D819">
            <v>25302.080000000002</v>
          </cell>
          <cell r="E819" t="str">
            <v>D</v>
          </cell>
          <cell r="F819">
            <v>4101.8</v>
          </cell>
          <cell r="G819">
            <v>0</v>
          </cell>
          <cell r="H819">
            <v>29403.88</v>
          </cell>
          <cell r="I819" t="str">
            <v>D</v>
          </cell>
        </row>
        <row r="820">
          <cell r="A820" t="str">
            <v>54.01.20.01</v>
          </cell>
          <cell r="B820" t="str">
            <v>-</v>
          </cell>
          <cell r="C820" t="str">
            <v>IPVA</v>
          </cell>
          <cell r="D820">
            <v>18222.38</v>
          </cell>
          <cell r="E820" t="str">
            <v>D</v>
          </cell>
          <cell r="F820">
            <v>166.42</v>
          </cell>
          <cell r="G820">
            <v>0</v>
          </cell>
          <cell r="H820">
            <v>18388.8</v>
          </cell>
          <cell r="I820" t="str">
            <v>D</v>
          </cell>
        </row>
        <row r="821">
          <cell r="A821" t="str">
            <v>54.01.20.02</v>
          </cell>
          <cell r="B821" t="str">
            <v>-</v>
          </cell>
          <cell r="C821" t="str">
            <v>Outros Tributos Estaduais</v>
          </cell>
          <cell r="D821">
            <v>7079.7</v>
          </cell>
          <cell r="E821" t="str">
            <v>D</v>
          </cell>
          <cell r="F821">
            <v>3935.38</v>
          </cell>
          <cell r="G821">
            <v>0</v>
          </cell>
          <cell r="H821">
            <v>11015.08</v>
          </cell>
          <cell r="I821" t="str">
            <v>D</v>
          </cell>
        </row>
        <row r="822">
          <cell r="A822" t="str">
            <v>54.01.30.00</v>
          </cell>
          <cell r="B822" t="str">
            <v>-</v>
          </cell>
          <cell r="C822" t="str">
            <v>Imposto Predial-Territ e Taxas</v>
          </cell>
          <cell r="D822">
            <v>21689.38</v>
          </cell>
          <cell r="E822" t="str">
            <v>D</v>
          </cell>
          <cell r="F822">
            <v>0</v>
          </cell>
          <cell r="G822">
            <v>0</v>
          </cell>
          <cell r="H822">
            <v>21689.38</v>
          </cell>
          <cell r="I822" t="str">
            <v>D</v>
          </cell>
        </row>
        <row r="823">
          <cell r="A823" t="str">
            <v>54.01.30.01</v>
          </cell>
          <cell r="B823" t="str">
            <v>-</v>
          </cell>
          <cell r="C823" t="str">
            <v>Imposto Predial-Territ e Taxas</v>
          </cell>
          <cell r="D823">
            <v>21689.38</v>
          </cell>
          <cell r="E823" t="str">
            <v>D</v>
          </cell>
          <cell r="F823">
            <v>0</v>
          </cell>
          <cell r="G823">
            <v>0</v>
          </cell>
          <cell r="H823">
            <v>21689.38</v>
          </cell>
          <cell r="I823" t="str">
            <v>D</v>
          </cell>
        </row>
        <row r="824">
          <cell r="A824" t="str">
            <v>54.01.35.00</v>
          </cell>
          <cell r="B824" t="str">
            <v>-</v>
          </cell>
          <cell r="C824" t="str">
            <v>Outros Impostos Municipais</v>
          </cell>
          <cell r="D824">
            <v>4221.92</v>
          </cell>
          <cell r="E824" t="str">
            <v>D</v>
          </cell>
          <cell r="F824">
            <v>0</v>
          </cell>
          <cell r="G824">
            <v>0</v>
          </cell>
          <cell r="H824">
            <v>4221.92</v>
          </cell>
          <cell r="I824" t="str">
            <v>D</v>
          </cell>
        </row>
        <row r="825">
          <cell r="A825" t="str">
            <v>54.01.35.01</v>
          </cell>
          <cell r="B825" t="str">
            <v>-</v>
          </cell>
          <cell r="C825" t="str">
            <v>Outros Impostos Municipais</v>
          </cell>
          <cell r="D825">
            <v>4221.92</v>
          </cell>
          <cell r="E825" t="str">
            <v>D</v>
          </cell>
          <cell r="F825">
            <v>0</v>
          </cell>
          <cell r="G825">
            <v>0</v>
          </cell>
          <cell r="H825">
            <v>4221.92</v>
          </cell>
          <cell r="I825" t="str">
            <v>D</v>
          </cell>
        </row>
        <row r="826">
          <cell r="A826" t="str">
            <v>54.01.40.00</v>
          </cell>
          <cell r="B826" t="str">
            <v>-</v>
          </cell>
          <cell r="C826" t="str">
            <v>Contribuicoes</v>
          </cell>
          <cell r="D826">
            <v>41261.339999999997</v>
          </cell>
          <cell r="E826" t="str">
            <v>D</v>
          </cell>
          <cell r="F826">
            <v>3078</v>
          </cell>
          <cell r="G826">
            <v>0</v>
          </cell>
          <cell r="H826">
            <v>44339.34</v>
          </cell>
          <cell r="I826" t="str">
            <v>D</v>
          </cell>
        </row>
        <row r="827">
          <cell r="A827" t="str">
            <v>54.01.40.01</v>
          </cell>
          <cell r="B827" t="str">
            <v>-</v>
          </cell>
          <cell r="C827" t="str">
            <v>Contrib p/Entidade de Classe</v>
          </cell>
          <cell r="D827">
            <v>41261.339999999997</v>
          </cell>
          <cell r="E827" t="str">
            <v>D</v>
          </cell>
          <cell r="F827">
            <v>3078</v>
          </cell>
          <cell r="G827">
            <v>0</v>
          </cell>
          <cell r="H827">
            <v>44339.34</v>
          </cell>
          <cell r="I827" t="str">
            <v>D</v>
          </cell>
        </row>
        <row r="828">
          <cell r="A828" t="str">
            <v>54.01.45.00</v>
          </cell>
          <cell r="B828" t="str">
            <v>-</v>
          </cell>
          <cell r="C828" t="str">
            <v>Cfem-Contr Financ Explor Min</v>
          </cell>
          <cell r="D828">
            <v>2612217.2400000002</v>
          </cell>
          <cell r="E828" t="str">
            <v>D</v>
          </cell>
          <cell r="F828">
            <v>736005.63</v>
          </cell>
          <cell r="G828">
            <v>0</v>
          </cell>
          <cell r="H828">
            <v>3348222.87</v>
          </cell>
          <cell r="I828" t="str">
            <v>D</v>
          </cell>
        </row>
        <row r="829">
          <cell r="A829" t="str">
            <v>54.01.45.01</v>
          </cell>
          <cell r="B829" t="str">
            <v>-</v>
          </cell>
          <cell r="C829" t="str">
            <v>CFEM s/ Transferencia</v>
          </cell>
          <cell r="D829">
            <v>59294.97</v>
          </cell>
          <cell r="E829" t="str">
            <v>D</v>
          </cell>
          <cell r="F829">
            <v>5744.8</v>
          </cell>
          <cell r="G829">
            <v>0</v>
          </cell>
          <cell r="H829">
            <v>65039.77</v>
          </cell>
          <cell r="I829" t="str">
            <v>D</v>
          </cell>
        </row>
        <row r="830">
          <cell r="A830" t="str">
            <v>54.01.45.02</v>
          </cell>
          <cell r="B830" t="str">
            <v>-</v>
          </cell>
          <cell r="C830" t="str">
            <v>CFEM s/Vendas - MI</v>
          </cell>
          <cell r="D830">
            <v>590842.29</v>
          </cell>
          <cell r="E830" t="str">
            <v>D</v>
          </cell>
          <cell r="F830">
            <v>146409.99</v>
          </cell>
          <cell r="G830">
            <v>0</v>
          </cell>
          <cell r="H830">
            <v>737252.28</v>
          </cell>
          <cell r="I830" t="str">
            <v>D</v>
          </cell>
        </row>
        <row r="831">
          <cell r="A831" t="str">
            <v>54.01.45.03</v>
          </cell>
          <cell r="B831" t="str">
            <v>-</v>
          </cell>
          <cell r="C831" t="str">
            <v>CFEM s/Vendas Cias do Grupo - MI</v>
          </cell>
          <cell r="D831">
            <v>230195.18</v>
          </cell>
          <cell r="E831" t="str">
            <v>D</v>
          </cell>
          <cell r="F831">
            <v>96790.95</v>
          </cell>
          <cell r="G831">
            <v>0</v>
          </cell>
          <cell r="H831">
            <v>326986.13</v>
          </cell>
          <cell r="I831" t="str">
            <v>D</v>
          </cell>
        </row>
        <row r="832">
          <cell r="A832" t="str">
            <v>54.01.45.04</v>
          </cell>
          <cell r="B832" t="str">
            <v>-</v>
          </cell>
          <cell r="C832" t="str">
            <v>CFEM s/Vendas - ME</v>
          </cell>
          <cell r="D832">
            <v>4457.37</v>
          </cell>
          <cell r="E832" t="str">
            <v>D</v>
          </cell>
          <cell r="F832">
            <v>71117.27</v>
          </cell>
          <cell r="G832">
            <v>0</v>
          </cell>
          <cell r="H832">
            <v>75574.64</v>
          </cell>
          <cell r="I832" t="str">
            <v>D</v>
          </cell>
        </row>
        <row r="833">
          <cell r="A833" t="str">
            <v>54.01.45.05</v>
          </cell>
          <cell r="B833" t="str">
            <v>-</v>
          </cell>
          <cell r="C833" t="str">
            <v>CFEM s/Vendas Cias do Grupo - ME</v>
          </cell>
          <cell r="D833">
            <v>1727427.43</v>
          </cell>
          <cell r="E833" t="str">
            <v>D</v>
          </cell>
          <cell r="F833">
            <v>415942.62</v>
          </cell>
          <cell r="G833">
            <v>0</v>
          </cell>
          <cell r="H833">
            <v>2143370.0499999998</v>
          </cell>
          <cell r="I833" t="str">
            <v>D</v>
          </cell>
        </row>
        <row r="834">
          <cell r="A834" t="str">
            <v>54.01.50.00</v>
          </cell>
          <cell r="B834" t="str">
            <v>-</v>
          </cell>
          <cell r="C834" t="str">
            <v>INSS s/Serviços Autônomo</v>
          </cell>
          <cell r="D834">
            <v>2017.8</v>
          </cell>
          <cell r="E834" t="str">
            <v>D</v>
          </cell>
          <cell r="F834">
            <v>0</v>
          </cell>
          <cell r="G834">
            <v>0</v>
          </cell>
          <cell r="H834">
            <v>2017.8</v>
          </cell>
          <cell r="I834" t="str">
            <v>D</v>
          </cell>
        </row>
        <row r="835">
          <cell r="A835" t="str">
            <v>54.01.50.01</v>
          </cell>
          <cell r="B835" t="str">
            <v>-</v>
          </cell>
          <cell r="C835" t="str">
            <v>INSS s/Serviços Autônomo</v>
          </cell>
          <cell r="D835">
            <v>1436.4</v>
          </cell>
          <cell r="E835" t="str">
            <v>D</v>
          </cell>
          <cell r="F835">
            <v>0</v>
          </cell>
          <cell r="G835">
            <v>0</v>
          </cell>
          <cell r="H835">
            <v>1436.4</v>
          </cell>
          <cell r="I835" t="str">
            <v>D</v>
          </cell>
        </row>
        <row r="836">
          <cell r="A836" t="str">
            <v>54.01.50.02</v>
          </cell>
          <cell r="B836" t="str">
            <v>-</v>
          </cell>
          <cell r="C836" t="str">
            <v>INSS s/Serviços Cooperativa</v>
          </cell>
          <cell r="D836">
            <v>581.4</v>
          </cell>
          <cell r="E836" t="str">
            <v>D</v>
          </cell>
          <cell r="F836">
            <v>0</v>
          </cell>
          <cell r="G836">
            <v>0</v>
          </cell>
          <cell r="H836">
            <v>581.4</v>
          </cell>
          <cell r="I836" t="str">
            <v>D</v>
          </cell>
        </row>
        <row r="837">
          <cell r="A837" t="str">
            <v>54.01.99.00</v>
          </cell>
          <cell r="B837" t="str">
            <v>-</v>
          </cell>
          <cell r="C837" t="str">
            <v>Impostos, Multas/Taxas Diversas</v>
          </cell>
          <cell r="D837">
            <v>442.47</v>
          </cell>
          <cell r="E837" t="str">
            <v>D</v>
          </cell>
          <cell r="F837">
            <v>0</v>
          </cell>
          <cell r="G837">
            <v>0</v>
          </cell>
          <cell r="H837">
            <v>442.47</v>
          </cell>
          <cell r="I837" t="str">
            <v>D</v>
          </cell>
        </row>
        <row r="838">
          <cell r="A838" t="str">
            <v>54.01.99.01</v>
          </cell>
          <cell r="B838" t="str">
            <v>-</v>
          </cell>
          <cell r="C838" t="str">
            <v>Impostos, Multas/Taxas Diversas</v>
          </cell>
          <cell r="D838">
            <v>442.47</v>
          </cell>
          <cell r="E838" t="str">
            <v>D</v>
          </cell>
          <cell r="F838">
            <v>0</v>
          </cell>
          <cell r="G838">
            <v>0</v>
          </cell>
          <cell r="H838">
            <v>442.47</v>
          </cell>
          <cell r="I838" t="str">
            <v>D</v>
          </cell>
        </row>
        <row r="840">
          <cell r="A840" t="str">
            <v>-----------</v>
          </cell>
          <cell r="B840" t="str">
            <v>--</v>
          </cell>
          <cell r="C840" t="str">
            <v>-------------------------------------------------------------------</v>
          </cell>
          <cell r="D840" t="str">
            <v>-------------------</v>
          </cell>
          <cell r="E840" t="str">
            <v>-</v>
          </cell>
          <cell r="F840" t="str">
            <v>-------------------</v>
          </cell>
          <cell r="G840" t="e">
            <v>#NAME?</v>
          </cell>
          <cell r="H840" t="str">
            <v>07AB - 1.00.01.068</v>
          </cell>
        </row>
        <row r="841">
          <cell r="A841" t="str">
            <v>_x000C_----------</v>
          </cell>
          <cell r="B841" t="str">
            <v>--</v>
          </cell>
          <cell r="C841" t="str">
            <v>-------------------------------------------------------------------</v>
          </cell>
          <cell r="D841" t="str">
            <v>-------------------</v>
          </cell>
          <cell r="E841" t="str">
            <v>-</v>
          </cell>
          <cell r="F841" t="str">
            <v>-------------------</v>
          </cell>
          <cell r="G841" t="str">
            <v>-------------------</v>
          </cell>
          <cell r="H841" t="str">
            <v>------ Página:</v>
          </cell>
          <cell r="I841">
            <v>1</v>
          </cell>
          <cell r="J841">
            <v>1</v>
          </cell>
        </row>
        <row r="842">
          <cell r="A842" t="str">
            <v>Urucum Mine</v>
          </cell>
          <cell r="B842" t="str">
            <v>ra</v>
          </cell>
          <cell r="C842" t="str">
            <v>ção S.A</v>
          </cell>
          <cell r="H842" t="str">
            <v>Balancete</v>
          </cell>
        </row>
        <row r="843">
          <cell r="A843" t="str">
            <v>Período: 01</v>
          </cell>
          <cell r="B843" t="str">
            <v>/0</v>
          </cell>
          <cell r="C843" t="str">
            <v>8/2008 A 31/08/2008 -----------------------------------------------</v>
          </cell>
          <cell r="D843" t="str">
            <v>-------------------</v>
          </cell>
          <cell r="E843" t="str">
            <v>-</v>
          </cell>
          <cell r="F843" t="str">
            <v>-------------------</v>
          </cell>
          <cell r="G843" t="str">
            <v>-------------------</v>
          </cell>
          <cell r="H843" t="str">
            <v>02/09/2008 - 21:3</v>
          </cell>
          <cell r="I843">
            <v>4</v>
          </cell>
        </row>
        <row r="845">
          <cell r="A845" t="str">
            <v>Título</v>
          </cell>
          <cell r="D845" t="str">
            <v>Saldo Inicial</v>
          </cell>
          <cell r="F845" t="str">
            <v>Débito</v>
          </cell>
          <cell r="G845" t="str">
            <v>Crédito</v>
          </cell>
          <cell r="H845" t="str">
            <v>Saldo Final</v>
          </cell>
        </row>
        <row r="846">
          <cell r="A846" t="str">
            <v>-----------</v>
          </cell>
          <cell r="B846" t="str">
            <v>--</v>
          </cell>
          <cell r="C846" t="str">
            <v>-------------------------------------------------------------------</v>
          </cell>
          <cell r="D846" t="str">
            <v>-----------------</v>
          </cell>
          <cell r="F846" t="str">
            <v>------------------</v>
          </cell>
          <cell r="G846" t="str">
            <v>------------------</v>
          </cell>
          <cell r="H846" t="str">
            <v>-----------------</v>
          </cell>
        </row>
        <row r="847">
          <cell r="A847" t="str">
            <v>56.00.00.00</v>
          </cell>
          <cell r="B847" t="str">
            <v>-</v>
          </cell>
          <cell r="C847" t="str">
            <v>Servicos / Locacoes</v>
          </cell>
          <cell r="D847">
            <v>11627021.720000001</v>
          </cell>
          <cell r="E847" t="str">
            <v>D</v>
          </cell>
          <cell r="F847">
            <v>2681942.2400000002</v>
          </cell>
          <cell r="G847">
            <v>1051880.46</v>
          </cell>
          <cell r="H847">
            <v>13257083.5</v>
          </cell>
          <cell r="I847" t="str">
            <v>D</v>
          </cell>
        </row>
        <row r="848">
          <cell r="A848" t="str">
            <v>56.01.00.00</v>
          </cell>
          <cell r="B848" t="str">
            <v>-</v>
          </cell>
          <cell r="C848" t="str">
            <v>Servicos / Locacoes</v>
          </cell>
          <cell r="D848">
            <v>4414375.7699999996</v>
          </cell>
          <cell r="E848" t="str">
            <v>D</v>
          </cell>
          <cell r="F848">
            <v>1634314.13</v>
          </cell>
          <cell r="G848">
            <v>974707.82</v>
          </cell>
          <cell r="H848">
            <v>5073982.08</v>
          </cell>
          <cell r="I848" t="str">
            <v>D</v>
          </cell>
        </row>
        <row r="849">
          <cell r="A849" t="str">
            <v>56.01.20.00</v>
          </cell>
          <cell r="B849" t="str">
            <v>-</v>
          </cell>
          <cell r="C849" t="str">
            <v>Locacao de Bens Moveis</v>
          </cell>
          <cell r="D849">
            <v>24947.52</v>
          </cell>
          <cell r="E849" t="str">
            <v>D</v>
          </cell>
          <cell r="F849">
            <v>8228.25</v>
          </cell>
          <cell r="G849">
            <v>4200</v>
          </cell>
          <cell r="H849">
            <v>28975.77</v>
          </cell>
          <cell r="I849" t="str">
            <v>D</v>
          </cell>
        </row>
        <row r="850">
          <cell r="A850" t="str">
            <v>56.01.20.01</v>
          </cell>
          <cell r="B850" t="str">
            <v>-</v>
          </cell>
          <cell r="C850" t="str">
            <v>Aluguel Maquinas Reprografia</v>
          </cell>
          <cell r="D850">
            <v>24911.52</v>
          </cell>
          <cell r="E850" t="str">
            <v>D</v>
          </cell>
          <cell r="F850">
            <v>8228.25</v>
          </cell>
          <cell r="G850">
            <v>4200</v>
          </cell>
          <cell r="H850">
            <v>28939.77</v>
          </cell>
          <cell r="I850" t="str">
            <v>D</v>
          </cell>
        </row>
        <row r="851">
          <cell r="A851" t="str">
            <v>56.01.20.03</v>
          </cell>
          <cell r="B851" t="str">
            <v>-</v>
          </cell>
          <cell r="C851" t="str">
            <v>Aluguel Maquinas Escrit-Outras</v>
          </cell>
          <cell r="D851">
            <v>36</v>
          </cell>
          <cell r="E851" t="str">
            <v>D</v>
          </cell>
          <cell r="F851">
            <v>0</v>
          </cell>
          <cell r="G851">
            <v>0</v>
          </cell>
          <cell r="H851">
            <v>36</v>
          </cell>
          <cell r="I851" t="str">
            <v>D</v>
          </cell>
        </row>
        <row r="852">
          <cell r="A852" t="str">
            <v>56.01.25.00</v>
          </cell>
          <cell r="B852" t="str">
            <v>-</v>
          </cell>
          <cell r="C852" t="str">
            <v>Aluguel de Veiculos</v>
          </cell>
          <cell r="D852">
            <v>415426.58</v>
          </cell>
          <cell r="E852" t="str">
            <v>D</v>
          </cell>
          <cell r="F852">
            <v>420382.61</v>
          </cell>
          <cell r="G852">
            <v>373128</v>
          </cell>
          <cell r="H852">
            <v>462681.19</v>
          </cell>
          <cell r="I852" t="str">
            <v>D</v>
          </cell>
        </row>
        <row r="853">
          <cell r="A853" t="str">
            <v>56.01.25.01</v>
          </cell>
          <cell r="B853" t="str">
            <v>-</v>
          </cell>
          <cell r="C853" t="str">
            <v>Aluguel de Veiculos Leves/Utilit</v>
          </cell>
          <cell r="D853">
            <v>413838.46</v>
          </cell>
          <cell r="E853" t="str">
            <v>D</v>
          </cell>
          <cell r="F853">
            <v>420382.61</v>
          </cell>
          <cell r="G853">
            <v>373128</v>
          </cell>
          <cell r="H853">
            <v>461093.07</v>
          </cell>
          <cell r="I853" t="str">
            <v>D</v>
          </cell>
        </row>
        <row r="854">
          <cell r="A854" t="str">
            <v>56.01.25.03</v>
          </cell>
          <cell r="B854" t="str">
            <v>-</v>
          </cell>
          <cell r="C854" t="str">
            <v>Aluguel de Outros Veiculos</v>
          </cell>
          <cell r="D854">
            <v>1588.12</v>
          </cell>
          <cell r="E854" t="str">
            <v>D</v>
          </cell>
          <cell r="F854">
            <v>0</v>
          </cell>
          <cell r="G854">
            <v>0</v>
          </cell>
          <cell r="H854">
            <v>1588.12</v>
          </cell>
          <cell r="I854" t="str">
            <v>D</v>
          </cell>
        </row>
        <row r="855">
          <cell r="A855" t="str">
            <v>56.01.30.00</v>
          </cell>
          <cell r="B855" t="str">
            <v>-</v>
          </cell>
          <cell r="C855" t="str">
            <v>Aluguel de Equipamentos</v>
          </cell>
          <cell r="D855">
            <v>2970520.57</v>
          </cell>
          <cell r="E855" t="str">
            <v>D</v>
          </cell>
          <cell r="F855">
            <v>1104714.3500000001</v>
          </cell>
          <cell r="G855">
            <v>588129.81999999995</v>
          </cell>
          <cell r="H855">
            <v>3487105.1</v>
          </cell>
          <cell r="I855" t="str">
            <v>D</v>
          </cell>
        </row>
        <row r="856">
          <cell r="A856" t="str">
            <v>56.01.30.01</v>
          </cell>
          <cell r="B856" t="str">
            <v>-</v>
          </cell>
          <cell r="C856" t="str">
            <v>Alug.Trator/Pa Mec/Escav/Motoniv.</v>
          </cell>
          <cell r="D856">
            <v>816501.73</v>
          </cell>
          <cell r="E856" t="str">
            <v>D</v>
          </cell>
          <cell r="F856">
            <v>301860.81</v>
          </cell>
          <cell r="G856">
            <v>153858.47</v>
          </cell>
          <cell r="H856">
            <v>964504.07</v>
          </cell>
          <cell r="I856" t="str">
            <v>D</v>
          </cell>
        </row>
        <row r="857">
          <cell r="A857" t="str">
            <v>56.01.30.03</v>
          </cell>
          <cell r="B857" t="str">
            <v>-</v>
          </cell>
          <cell r="C857" t="str">
            <v>Aluguel Outros Equipamentos</v>
          </cell>
          <cell r="D857">
            <v>2154018.84</v>
          </cell>
          <cell r="E857" t="str">
            <v>D</v>
          </cell>
          <cell r="F857">
            <v>802853.54</v>
          </cell>
          <cell r="G857">
            <v>434271.35</v>
          </cell>
          <cell r="H857">
            <v>2522601.0299999998</v>
          </cell>
          <cell r="I857" t="str">
            <v>D</v>
          </cell>
        </row>
        <row r="858">
          <cell r="A858" t="str">
            <v>56.01.35.00</v>
          </cell>
          <cell r="B858" t="str">
            <v>-</v>
          </cell>
          <cell r="C858" t="str">
            <v>Aluguel de Outros Bens Moveis</v>
          </cell>
          <cell r="D858">
            <v>5231.1000000000004</v>
          </cell>
          <cell r="E858" t="str">
            <v>D</v>
          </cell>
          <cell r="F858">
            <v>988.92</v>
          </cell>
          <cell r="G858">
            <v>0</v>
          </cell>
          <cell r="H858">
            <v>6220.02</v>
          </cell>
          <cell r="I858" t="str">
            <v>D</v>
          </cell>
        </row>
        <row r="859">
          <cell r="A859" t="str">
            <v>56.01.35.06</v>
          </cell>
          <cell r="B859" t="str">
            <v>-</v>
          </cell>
          <cell r="C859" t="str">
            <v>Aluguel de Outros Bens Moveis</v>
          </cell>
          <cell r="D859">
            <v>5231.1000000000004</v>
          </cell>
          <cell r="E859" t="str">
            <v>D</v>
          </cell>
          <cell r="F859">
            <v>988.92</v>
          </cell>
          <cell r="G859">
            <v>0</v>
          </cell>
          <cell r="H859">
            <v>6220.02</v>
          </cell>
          <cell r="I859" t="str">
            <v>D</v>
          </cell>
        </row>
        <row r="860">
          <cell r="A860" t="str">
            <v>56.01.50.00</v>
          </cell>
          <cell r="B860" t="str">
            <v>-</v>
          </cell>
          <cell r="C860" t="str">
            <v>Arrendamento de Instalacoes</v>
          </cell>
          <cell r="D860">
            <v>998250</v>
          </cell>
          <cell r="E860" t="str">
            <v>D</v>
          </cell>
          <cell r="F860">
            <v>100000</v>
          </cell>
          <cell r="G860">
            <v>9250</v>
          </cell>
          <cell r="H860">
            <v>1089000</v>
          </cell>
          <cell r="I860" t="str">
            <v>D</v>
          </cell>
        </row>
        <row r="861">
          <cell r="A861" t="str">
            <v>56.01.50.02</v>
          </cell>
          <cell r="B861" t="str">
            <v>-</v>
          </cell>
          <cell r="C861" t="str">
            <v>Arrendamento de Instalações - Corumba</v>
          </cell>
          <cell r="D861">
            <v>998250</v>
          </cell>
          <cell r="E861" t="str">
            <v>D</v>
          </cell>
          <cell r="F861">
            <v>100000</v>
          </cell>
          <cell r="G861">
            <v>9250</v>
          </cell>
          <cell r="H861">
            <v>1089000</v>
          </cell>
          <cell r="I861" t="str">
            <v>D</v>
          </cell>
        </row>
        <row r="862">
          <cell r="A862" t="str">
            <v>56.02.00.00</v>
          </cell>
          <cell r="B862" t="str">
            <v>-</v>
          </cell>
          <cell r="C862" t="str">
            <v>Locacoes / Servicos Publicos</v>
          </cell>
          <cell r="D862">
            <v>7212645.9500000002</v>
          </cell>
          <cell r="E862" t="str">
            <v>D</v>
          </cell>
          <cell r="F862">
            <v>1047628.11</v>
          </cell>
          <cell r="G862">
            <v>77172.639999999999</v>
          </cell>
          <cell r="H862">
            <v>8183101.4199999999</v>
          </cell>
          <cell r="I862" t="str">
            <v>D</v>
          </cell>
        </row>
        <row r="863">
          <cell r="A863" t="str">
            <v>56.02.01.00</v>
          </cell>
          <cell r="B863" t="str">
            <v>-</v>
          </cell>
          <cell r="C863" t="str">
            <v>Energia Eletrica</v>
          </cell>
          <cell r="D863">
            <v>6909894.8799999999</v>
          </cell>
          <cell r="E863" t="str">
            <v>D</v>
          </cell>
          <cell r="F863">
            <v>1013774.77</v>
          </cell>
          <cell r="G863">
            <v>70459.08</v>
          </cell>
          <cell r="H863">
            <v>7853210.5700000003</v>
          </cell>
          <cell r="I863" t="str">
            <v>D</v>
          </cell>
        </row>
        <row r="864">
          <cell r="A864" t="str">
            <v>56.02.01.01</v>
          </cell>
          <cell r="B864" t="str">
            <v>-</v>
          </cell>
          <cell r="C864" t="str">
            <v>Energia Eletrica - Demanda</v>
          </cell>
          <cell r="D864">
            <v>885827.59</v>
          </cell>
          <cell r="E864" t="str">
            <v>D</v>
          </cell>
          <cell r="F864">
            <v>208632.18</v>
          </cell>
          <cell r="G864">
            <v>70459.08</v>
          </cell>
          <cell r="H864">
            <v>1024000.69</v>
          </cell>
          <cell r="I864" t="str">
            <v>D</v>
          </cell>
        </row>
        <row r="865">
          <cell r="A865" t="str">
            <v>56.02.01.02</v>
          </cell>
          <cell r="B865" t="str">
            <v>-</v>
          </cell>
          <cell r="C865" t="str">
            <v>Energia Eletrica - Consumo</v>
          </cell>
          <cell r="D865">
            <v>6024067.29</v>
          </cell>
          <cell r="E865" t="str">
            <v>D</v>
          </cell>
          <cell r="F865">
            <v>805142.59</v>
          </cell>
          <cell r="G865">
            <v>0</v>
          </cell>
          <cell r="H865">
            <v>6829209.8799999999</v>
          </cell>
          <cell r="I865" t="str">
            <v>D</v>
          </cell>
        </row>
        <row r="866">
          <cell r="A866" t="str">
            <v>56.02.10.00</v>
          </cell>
          <cell r="B866" t="str">
            <v>-</v>
          </cell>
          <cell r="C866" t="str">
            <v>Agua e Esgoto</v>
          </cell>
          <cell r="D866">
            <v>29683.66</v>
          </cell>
          <cell r="E866" t="str">
            <v>D</v>
          </cell>
          <cell r="F866">
            <v>1867.79</v>
          </cell>
          <cell r="G866">
            <v>0</v>
          </cell>
          <cell r="H866">
            <v>31551.45</v>
          </cell>
          <cell r="I866" t="str">
            <v>D</v>
          </cell>
        </row>
        <row r="867">
          <cell r="A867" t="str">
            <v>56.02.10.01</v>
          </cell>
          <cell r="B867" t="str">
            <v>-</v>
          </cell>
          <cell r="C867" t="str">
            <v>Agua e Esgoto</v>
          </cell>
          <cell r="D867">
            <v>29683.66</v>
          </cell>
          <cell r="E867" t="str">
            <v>D</v>
          </cell>
          <cell r="F867">
            <v>1867.79</v>
          </cell>
          <cell r="G867">
            <v>0</v>
          </cell>
          <cell r="H867">
            <v>31551.45</v>
          </cell>
          <cell r="I867" t="str">
            <v>D</v>
          </cell>
        </row>
        <row r="868">
          <cell r="A868" t="str">
            <v>56.02.20.00</v>
          </cell>
          <cell r="B868" t="str">
            <v>-</v>
          </cell>
          <cell r="C868" t="str">
            <v>Comunicacoes</v>
          </cell>
          <cell r="D868">
            <v>273067.40999999997</v>
          </cell>
          <cell r="E868" t="str">
            <v>D</v>
          </cell>
          <cell r="F868">
            <v>31985.55</v>
          </cell>
          <cell r="G868">
            <v>6713.56</v>
          </cell>
          <cell r="H868">
            <v>298339.40000000002</v>
          </cell>
          <cell r="I868" t="str">
            <v>D</v>
          </cell>
        </row>
        <row r="869">
          <cell r="A869" t="str">
            <v>56.02.20.01</v>
          </cell>
          <cell r="B869" t="str">
            <v>-</v>
          </cell>
          <cell r="C869" t="str">
            <v>Telefone e Fax</v>
          </cell>
          <cell r="D869">
            <v>247922.71</v>
          </cell>
          <cell r="E869" t="str">
            <v>D</v>
          </cell>
          <cell r="F869">
            <v>27051.93</v>
          </cell>
          <cell r="G869">
            <v>973.24</v>
          </cell>
          <cell r="H869">
            <v>274001.40000000002</v>
          </cell>
          <cell r="I869" t="str">
            <v>D</v>
          </cell>
        </row>
        <row r="870">
          <cell r="A870" t="str">
            <v>56.02.20.02</v>
          </cell>
          <cell r="B870" t="str">
            <v>-</v>
          </cell>
          <cell r="C870" t="str">
            <v>Telefax/Canal Comunicacao</v>
          </cell>
          <cell r="D870">
            <v>68.23</v>
          </cell>
          <cell r="E870" t="str">
            <v>D</v>
          </cell>
          <cell r="F870">
            <v>0</v>
          </cell>
          <cell r="G870">
            <v>0</v>
          </cell>
          <cell r="H870">
            <v>68.23</v>
          </cell>
          <cell r="I870" t="str">
            <v>D</v>
          </cell>
        </row>
        <row r="871">
          <cell r="A871" t="str">
            <v>56.02.20.03</v>
          </cell>
          <cell r="B871" t="str">
            <v>-</v>
          </cell>
          <cell r="C871" t="str">
            <v>Correios/Malotes</v>
          </cell>
          <cell r="D871">
            <v>25028.15</v>
          </cell>
          <cell r="E871" t="str">
            <v>D</v>
          </cell>
          <cell r="F871">
            <v>4933.62</v>
          </cell>
          <cell r="G871">
            <v>5740.32</v>
          </cell>
          <cell r="H871">
            <v>24221.45</v>
          </cell>
          <cell r="I871" t="str">
            <v>D</v>
          </cell>
        </row>
        <row r="872">
          <cell r="A872" t="str">
            <v>56.02.20.06</v>
          </cell>
          <cell r="B872" t="str">
            <v>-</v>
          </cell>
          <cell r="C872" t="str">
            <v>Outros Servicos de Comunicacao</v>
          </cell>
          <cell r="D872">
            <v>48.32</v>
          </cell>
          <cell r="E872" t="str">
            <v>D</v>
          </cell>
          <cell r="F872">
            <v>0</v>
          </cell>
          <cell r="G872">
            <v>0</v>
          </cell>
          <cell r="H872">
            <v>48.32</v>
          </cell>
          <cell r="I872" t="str">
            <v>D</v>
          </cell>
        </row>
        <row r="873">
          <cell r="A873" t="str">
            <v>57.00.00.00</v>
          </cell>
          <cell r="B873" t="str">
            <v>-</v>
          </cell>
          <cell r="C873" t="str">
            <v>Servicos Contratados</v>
          </cell>
          <cell r="D873">
            <v>8862564.2100000009</v>
          </cell>
          <cell r="E873" t="str">
            <v>D</v>
          </cell>
          <cell r="F873">
            <v>3481170.02</v>
          </cell>
          <cell r="G873">
            <v>1612938.22</v>
          </cell>
          <cell r="H873">
            <v>10730796.01</v>
          </cell>
          <cell r="I873" t="str">
            <v>D</v>
          </cell>
        </row>
        <row r="874">
          <cell r="A874" t="str">
            <v>57.01.00.00</v>
          </cell>
          <cell r="B874" t="str">
            <v>-</v>
          </cell>
          <cell r="C874" t="str">
            <v>Servicos Contratados</v>
          </cell>
          <cell r="D874">
            <v>8862564.2100000009</v>
          </cell>
          <cell r="E874" t="str">
            <v>D</v>
          </cell>
          <cell r="F874">
            <v>3481170.02</v>
          </cell>
          <cell r="G874">
            <v>1612938.22</v>
          </cell>
          <cell r="H874">
            <v>10730796.01</v>
          </cell>
          <cell r="I874" t="str">
            <v>D</v>
          </cell>
        </row>
        <row r="875">
          <cell r="A875" t="str">
            <v>57.01.01.00</v>
          </cell>
          <cell r="B875" t="str">
            <v>-</v>
          </cell>
          <cell r="C875" t="str">
            <v>Empreitada a Preco Global</v>
          </cell>
          <cell r="D875">
            <v>1080117.7</v>
          </cell>
          <cell r="E875" t="str">
            <v>D</v>
          </cell>
          <cell r="F875">
            <v>328819.65999999997</v>
          </cell>
          <cell r="G875">
            <v>107054.94</v>
          </cell>
          <cell r="H875">
            <v>1301882.42</v>
          </cell>
          <cell r="I875" t="str">
            <v>D</v>
          </cell>
        </row>
        <row r="876">
          <cell r="A876" t="str">
            <v>57.01.01.01</v>
          </cell>
          <cell r="B876" t="str">
            <v>-</v>
          </cell>
          <cell r="C876" t="str">
            <v>Empreitada a Preco Global</v>
          </cell>
          <cell r="D876">
            <v>1080117.7</v>
          </cell>
          <cell r="E876" t="str">
            <v>D</v>
          </cell>
          <cell r="F876">
            <v>328819.65999999997</v>
          </cell>
          <cell r="G876">
            <v>107054.94</v>
          </cell>
          <cell r="H876">
            <v>1301882.42</v>
          </cell>
          <cell r="I876" t="str">
            <v>D</v>
          </cell>
        </row>
        <row r="877">
          <cell r="A877" t="str">
            <v>57.01.05.00</v>
          </cell>
          <cell r="B877" t="str">
            <v>-</v>
          </cell>
          <cell r="C877" t="str">
            <v>Empreitada a Preco Unitario</v>
          </cell>
          <cell r="D877">
            <v>168122.26</v>
          </cell>
          <cell r="E877" t="str">
            <v>D</v>
          </cell>
          <cell r="F877">
            <v>41061.370000000003</v>
          </cell>
          <cell r="G877">
            <v>17450.93</v>
          </cell>
          <cell r="H877">
            <v>191732.7</v>
          </cell>
          <cell r="I877" t="str">
            <v>D</v>
          </cell>
        </row>
        <row r="878">
          <cell r="A878" t="str">
            <v>57.01.05.01</v>
          </cell>
          <cell r="B878" t="str">
            <v>-</v>
          </cell>
          <cell r="C878" t="str">
            <v>Empreitada a Preco Unitario</v>
          </cell>
          <cell r="D878">
            <v>168122.26</v>
          </cell>
          <cell r="E878" t="str">
            <v>D</v>
          </cell>
          <cell r="F878">
            <v>41061.370000000003</v>
          </cell>
          <cell r="G878">
            <v>17450.93</v>
          </cell>
          <cell r="H878">
            <v>191732.7</v>
          </cell>
          <cell r="I878" t="str">
            <v>D</v>
          </cell>
        </row>
        <row r="879">
          <cell r="A879" t="str">
            <v>57.01.35.00</v>
          </cell>
          <cell r="B879" t="str">
            <v>-</v>
          </cell>
          <cell r="C879" t="str">
            <v>Auditoria Externa</v>
          </cell>
          <cell r="D879">
            <v>4219.8599999999997</v>
          </cell>
          <cell r="E879" t="str">
            <v>D</v>
          </cell>
          <cell r="F879">
            <v>0</v>
          </cell>
          <cell r="G879">
            <v>0</v>
          </cell>
          <cell r="H879">
            <v>4219.8599999999997</v>
          </cell>
          <cell r="I879" t="str">
            <v>D</v>
          </cell>
        </row>
        <row r="880">
          <cell r="A880" t="str">
            <v>57.01.35.01</v>
          </cell>
          <cell r="B880" t="str">
            <v>-</v>
          </cell>
          <cell r="C880" t="str">
            <v>Auditoria Externa</v>
          </cell>
          <cell r="D880">
            <v>4219.8599999999997</v>
          </cell>
          <cell r="E880" t="str">
            <v>D</v>
          </cell>
          <cell r="F880">
            <v>0</v>
          </cell>
          <cell r="G880">
            <v>0</v>
          </cell>
          <cell r="H880">
            <v>4219.8599999999997</v>
          </cell>
          <cell r="I880" t="str">
            <v>D</v>
          </cell>
        </row>
        <row r="881">
          <cell r="A881" t="str">
            <v>57.01.55.00</v>
          </cell>
          <cell r="B881" t="str">
            <v>-</v>
          </cell>
          <cell r="C881" t="str">
            <v>Extr/Benef/Movim de Minerio</v>
          </cell>
          <cell r="D881">
            <v>923504.21</v>
          </cell>
          <cell r="E881" t="str">
            <v>D</v>
          </cell>
          <cell r="F881">
            <v>672949.47</v>
          </cell>
          <cell r="G881">
            <v>157566.6</v>
          </cell>
          <cell r="H881">
            <v>1438887.08</v>
          </cell>
          <cell r="I881" t="str">
            <v>D</v>
          </cell>
        </row>
        <row r="882">
          <cell r="A882" t="str">
            <v>57.01.55.01</v>
          </cell>
          <cell r="B882" t="str">
            <v>-</v>
          </cell>
          <cell r="C882" t="str">
            <v>Transporte Mang Mina-Pera</v>
          </cell>
          <cell r="D882">
            <v>923504.21</v>
          </cell>
          <cell r="E882" t="str">
            <v>D</v>
          </cell>
          <cell r="F882">
            <v>672949.47</v>
          </cell>
          <cell r="G882">
            <v>157566.6</v>
          </cell>
          <cell r="H882">
            <v>1438887.08</v>
          </cell>
          <cell r="I882" t="str">
            <v>D</v>
          </cell>
        </row>
        <row r="883">
          <cell r="A883" t="str">
            <v>57.01.59.00</v>
          </cell>
          <cell r="B883" t="str">
            <v>-</v>
          </cell>
          <cell r="C883" t="str">
            <v>Servico Auxiliar Contratado</v>
          </cell>
          <cell r="D883">
            <v>3055325.93</v>
          </cell>
          <cell r="E883" t="str">
            <v>D</v>
          </cell>
          <cell r="F883">
            <v>1064494.98</v>
          </cell>
          <cell r="G883">
            <v>581656.88</v>
          </cell>
          <cell r="H883">
            <v>3538164.03</v>
          </cell>
          <cell r="I883" t="str">
            <v>D</v>
          </cell>
        </row>
        <row r="884">
          <cell r="A884" t="str">
            <v>57.01.59.01</v>
          </cell>
          <cell r="B884" t="str">
            <v>-</v>
          </cell>
          <cell r="C884" t="str">
            <v>Apoio a Mineracao</v>
          </cell>
          <cell r="D884">
            <v>1810013.4</v>
          </cell>
          <cell r="E884" t="str">
            <v>D</v>
          </cell>
          <cell r="F884">
            <v>659388.23</v>
          </cell>
          <cell r="G884">
            <v>313206.71000000002</v>
          </cell>
          <cell r="H884">
            <v>2156194.92</v>
          </cell>
          <cell r="I884" t="str">
            <v>D</v>
          </cell>
        </row>
        <row r="885">
          <cell r="A885" t="str">
            <v>57.01.59.05</v>
          </cell>
          <cell r="B885" t="str">
            <v>-</v>
          </cell>
          <cell r="C885" t="str">
            <v>Apoio a Movimentacao Interna</v>
          </cell>
          <cell r="D885">
            <v>1090786.3799999999</v>
          </cell>
          <cell r="E885" t="str">
            <v>D</v>
          </cell>
          <cell r="F885">
            <v>349709.82</v>
          </cell>
          <cell r="G885">
            <v>172300.1</v>
          </cell>
          <cell r="H885">
            <v>1268196.1000000001</v>
          </cell>
          <cell r="I885" t="str">
            <v>D</v>
          </cell>
        </row>
        <row r="886">
          <cell r="A886" t="str">
            <v>57.01.59.06</v>
          </cell>
          <cell r="B886" t="str">
            <v>-</v>
          </cell>
          <cell r="C886" t="str">
            <v>Apoio a Conservacao e Limpeza</v>
          </cell>
          <cell r="D886">
            <v>73070.13</v>
          </cell>
          <cell r="E886" t="str">
            <v>D</v>
          </cell>
          <cell r="F886">
            <v>31816.15</v>
          </cell>
          <cell r="G886">
            <v>74330.52</v>
          </cell>
          <cell r="H886">
            <v>30555.759999999998</v>
          </cell>
          <cell r="I886" t="str">
            <v>D</v>
          </cell>
        </row>
        <row r="887">
          <cell r="A887" t="str">
            <v>57.01.59.09</v>
          </cell>
          <cell r="B887" t="str">
            <v>-</v>
          </cell>
          <cell r="C887" t="str">
            <v>Apoio ao Laboratorio</v>
          </cell>
          <cell r="D887">
            <v>0</v>
          </cell>
          <cell r="F887">
            <v>1092</v>
          </cell>
          <cell r="G887">
            <v>0</v>
          </cell>
          <cell r="H887">
            <v>1092</v>
          </cell>
          <cell r="I887" t="str">
            <v>D</v>
          </cell>
        </row>
        <row r="888">
          <cell r="A888" t="str">
            <v>57.01.59.10</v>
          </cell>
          <cell r="B888" t="str">
            <v>-</v>
          </cell>
          <cell r="C888" t="str">
            <v>Apoio a Operacao</v>
          </cell>
          <cell r="D888">
            <v>81456.02</v>
          </cell>
          <cell r="E888" t="str">
            <v>D</v>
          </cell>
          <cell r="F888">
            <v>22488.78</v>
          </cell>
          <cell r="G888">
            <v>21819.55</v>
          </cell>
          <cell r="H888">
            <v>82125.25</v>
          </cell>
          <cell r="I888" t="str">
            <v>D</v>
          </cell>
        </row>
        <row r="889">
          <cell r="A889" t="str">
            <v>57.01.71.00</v>
          </cell>
          <cell r="B889" t="str">
            <v>-</v>
          </cell>
          <cell r="C889" t="str">
            <v>Outros Servicos Operacionais</v>
          </cell>
          <cell r="D889">
            <v>580.79999999999995</v>
          </cell>
          <cell r="E889" t="str">
            <v>D</v>
          </cell>
          <cell r="F889">
            <v>0</v>
          </cell>
          <cell r="G889">
            <v>0</v>
          </cell>
          <cell r="H889">
            <v>580.79999999999995</v>
          </cell>
          <cell r="I889" t="str">
            <v>D</v>
          </cell>
        </row>
        <row r="890">
          <cell r="A890" t="str">
            <v>57.01.71.02</v>
          </cell>
          <cell r="B890" t="str">
            <v>-</v>
          </cell>
          <cell r="C890" t="str">
            <v>Serv.Oper.de Equip/Veic. Pesados</v>
          </cell>
          <cell r="D890">
            <v>580.79999999999995</v>
          </cell>
          <cell r="E890" t="str">
            <v>D</v>
          </cell>
          <cell r="F890">
            <v>0</v>
          </cell>
          <cell r="G890">
            <v>0</v>
          </cell>
          <cell r="H890">
            <v>580.79999999999995</v>
          </cell>
          <cell r="I890" t="str">
            <v>D</v>
          </cell>
        </row>
        <row r="891">
          <cell r="A891" t="str">
            <v>57.01.72.00</v>
          </cell>
          <cell r="B891" t="str">
            <v>-</v>
          </cell>
          <cell r="C891" t="str">
            <v>Limpeza/Conserv de Instalacoes</v>
          </cell>
          <cell r="D891">
            <v>483198.89</v>
          </cell>
          <cell r="E891" t="str">
            <v>D</v>
          </cell>
          <cell r="F891">
            <v>342225.07</v>
          </cell>
          <cell r="G891">
            <v>124756.9</v>
          </cell>
          <cell r="H891">
            <v>700667.06</v>
          </cell>
          <cell r="I891" t="str">
            <v>D</v>
          </cell>
        </row>
        <row r="892">
          <cell r="A892" t="str">
            <v>57.01.72.01</v>
          </cell>
          <cell r="B892" t="str">
            <v>-</v>
          </cell>
          <cell r="C892" t="str">
            <v>Limp/Cons Predios/Dependencias</v>
          </cell>
          <cell r="D892">
            <v>125425.54</v>
          </cell>
          <cell r="E892" t="str">
            <v>D</v>
          </cell>
          <cell r="F892">
            <v>71481.41</v>
          </cell>
          <cell r="G892">
            <v>2367.7600000000002</v>
          </cell>
          <cell r="H892">
            <v>194539.19</v>
          </cell>
          <cell r="I892" t="str">
            <v>D</v>
          </cell>
        </row>
        <row r="893">
          <cell r="A893" t="str">
            <v>57.01.72.02</v>
          </cell>
          <cell r="B893" t="str">
            <v>-</v>
          </cell>
          <cell r="C893" t="str">
            <v>Limp/Man.Civil Instal/Via Acesso</v>
          </cell>
          <cell r="D893">
            <v>299171.06</v>
          </cell>
          <cell r="E893" t="str">
            <v>D</v>
          </cell>
          <cell r="F893">
            <v>256870.17</v>
          </cell>
          <cell r="G893">
            <v>115000</v>
          </cell>
          <cell r="H893">
            <v>441041.23</v>
          </cell>
          <cell r="I893" t="str">
            <v>D</v>
          </cell>
        </row>
        <row r="894">
          <cell r="A894" t="str">
            <v>57.01.72.03</v>
          </cell>
          <cell r="B894" t="str">
            <v>-</v>
          </cell>
          <cell r="C894" t="str">
            <v>Limp Indust Manual/Mecanizada</v>
          </cell>
          <cell r="D894">
            <v>0</v>
          </cell>
          <cell r="F894">
            <v>2.2799999999999998</v>
          </cell>
          <cell r="G894">
            <v>0</v>
          </cell>
          <cell r="H894">
            <v>2.2799999999999998</v>
          </cell>
          <cell r="I894" t="str">
            <v>D</v>
          </cell>
        </row>
        <row r="895">
          <cell r="A895" t="str">
            <v>57.01.72.04</v>
          </cell>
          <cell r="B895" t="str">
            <v>-</v>
          </cell>
          <cell r="C895" t="str">
            <v>Limpeza Industrial-FB</v>
          </cell>
          <cell r="D895">
            <v>0</v>
          </cell>
          <cell r="F895">
            <v>1.66</v>
          </cell>
          <cell r="G895">
            <v>0</v>
          </cell>
          <cell r="H895">
            <v>1.66</v>
          </cell>
          <cell r="I895" t="str">
            <v>D</v>
          </cell>
        </row>
        <row r="896">
          <cell r="A896" t="str">
            <v>57.01.72.05</v>
          </cell>
          <cell r="B896" t="str">
            <v>-</v>
          </cell>
          <cell r="C896" t="str">
            <v>Limpeza Industrial-IB</v>
          </cell>
          <cell r="D896">
            <v>0</v>
          </cell>
          <cell r="F896">
            <v>3.2</v>
          </cell>
          <cell r="G896">
            <v>0</v>
          </cell>
          <cell r="H896">
            <v>3.2</v>
          </cell>
          <cell r="I896" t="str">
            <v>D</v>
          </cell>
        </row>
        <row r="897">
          <cell r="A897" t="str">
            <v>57.01.72.06</v>
          </cell>
          <cell r="B897" t="str">
            <v>-</v>
          </cell>
          <cell r="C897" t="str">
            <v>Conservacao/Limpeza-IB</v>
          </cell>
          <cell r="D897">
            <v>0</v>
          </cell>
          <cell r="F897">
            <v>2.12</v>
          </cell>
          <cell r="G897">
            <v>0</v>
          </cell>
          <cell r="H897">
            <v>2.12</v>
          </cell>
          <cell r="I897" t="str">
            <v>D</v>
          </cell>
        </row>
        <row r="898">
          <cell r="A898" t="str">
            <v>57.01.72.07</v>
          </cell>
          <cell r="B898" t="str">
            <v>-</v>
          </cell>
          <cell r="C898" t="str">
            <v>Limp./Desass.Barragens</v>
          </cell>
          <cell r="D898">
            <v>104.69</v>
          </cell>
          <cell r="E898" t="str">
            <v>D</v>
          </cell>
          <cell r="F898">
            <v>54.69</v>
          </cell>
          <cell r="G898">
            <v>0</v>
          </cell>
          <cell r="H898">
            <v>159.38</v>
          </cell>
          <cell r="I898" t="str">
            <v>D</v>
          </cell>
        </row>
        <row r="899">
          <cell r="A899" t="str">
            <v>57.01.72.08</v>
          </cell>
          <cell r="B899" t="str">
            <v>-</v>
          </cell>
          <cell r="C899" t="str">
            <v>Limpeza Mec./Coleta Transp.Lixo</v>
          </cell>
          <cell r="D899">
            <v>0</v>
          </cell>
          <cell r="F899">
            <v>85</v>
          </cell>
          <cell r="G899">
            <v>0</v>
          </cell>
          <cell r="H899">
            <v>85</v>
          </cell>
          <cell r="I899" t="str">
            <v>D</v>
          </cell>
        </row>
        <row r="900">
          <cell r="A900" t="str">
            <v>57.01.72.09</v>
          </cell>
          <cell r="B900" t="str">
            <v>-</v>
          </cell>
          <cell r="C900" t="str">
            <v>Manut/Conserv.Superestrutura</v>
          </cell>
          <cell r="D900">
            <v>0</v>
          </cell>
          <cell r="F900">
            <v>323.76</v>
          </cell>
          <cell r="G900">
            <v>0</v>
          </cell>
          <cell r="H900">
            <v>323.76</v>
          </cell>
          <cell r="I900" t="str">
            <v>D</v>
          </cell>
        </row>
        <row r="901">
          <cell r="A901" t="str">
            <v>57.01.72.11</v>
          </cell>
          <cell r="B901" t="str">
            <v>-</v>
          </cell>
          <cell r="C901" t="str">
            <v>Limp/Cons.Jard/Talude/Area Verde</v>
          </cell>
          <cell r="D901">
            <v>2589</v>
          </cell>
          <cell r="E901" t="str">
            <v>D</v>
          </cell>
          <cell r="F901">
            <v>0</v>
          </cell>
          <cell r="G901">
            <v>0</v>
          </cell>
          <cell r="H901">
            <v>2589</v>
          </cell>
          <cell r="I901" t="str">
            <v>D</v>
          </cell>
        </row>
        <row r="902">
          <cell r="A902" t="str">
            <v>57.01.72.13</v>
          </cell>
          <cell r="B902" t="str">
            <v>-</v>
          </cell>
          <cell r="C902" t="str">
            <v>Man./Conserv.Sist.de Agua/Esgoto</v>
          </cell>
          <cell r="D902">
            <v>4400</v>
          </cell>
          <cell r="E902" t="str">
            <v>D</v>
          </cell>
          <cell r="F902">
            <v>0</v>
          </cell>
          <cell r="G902">
            <v>0</v>
          </cell>
          <cell r="H902">
            <v>4400</v>
          </cell>
          <cell r="I902" t="str">
            <v>D</v>
          </cell>
        </row>
        <row r="903">
          <cell r="A903" t="str">
            <v>57.01.72.16</v>
          </cell>
          <cell r="B903" t="str">
            <v>-</v>
          </cell>
          <cell r="C903" t="str">
            <v>Limp/Conserv de Instalac-Outros</v>
          </cell>
          <cell r="D903">
            <v>51508.6</v>
          </cell>
          <cell r="E903" t="str">
            <v>D</v>
          </cell>
          <cell r="F903">
            <v>13400.78</v>
          </cell>
          <cell r="G903">
            <v>7389.14</v>
          </cell>
          <cell r="H903">
            <v>57520.24</v>
          </cell>
          <cell r="I903" t="str">
            <v>D</v>
          </cell>
        </row>
        <row r="904">
          <cell r="A904" t="str">
            <v>57.01.73.00</v>
          </cell>
          <cell r="B904" t="str">
            <v>-</v>
          </cell>
          <cell r="C904" t="str">
            <v>Manutencao e Reparo de Veiculo</v>
          </cell>
          <cell r="D904">
            <v>7630.28</v>
          </cell>
          <cell r="E904" t="str">
            <v>D</v>
          </cell>
          <cell r="F904">
            <v>326.7</v>
          </cell>
          <cell r="G904">
            <v>0</v>
          </cell>
          <cell r="H904">
            <v>7956.98</v>
          </cell>
          <cell r="I904" t="str">
            <v>D</v>
          </cell>
        </row>
        <row r="905">
          <cell r="A905" t="str">
            <v>57.01.73.01</v>
          </cell>
          <cell r="B905" t="str">
            <v>-</v>
          </cell>
          <cell r="C905" t="str">
            <v>Manut.e Reparo Veic. Rodoviarios</v>
          </cell>
          <cell r="D905">
            <v>7630.28</v>
          </cell>
          <cell r="E905" t="str">
            <v>D</v>
          </cell>
          <cell r="F905">
            <v>326.7</v>
          </cell>
          <cell r="G905">
            <v>0</v>
          </cell>
          <cell r="H905">
            <v>7956.98</v>
          </cell>
          <cell r="I905" t="str">
            <v>D</v>
          </cell>
        </row>
        <row r="906">
          <cell r="A906" t="str">
            <v>57.01.75.00</v>
          </cell>
          <cell r="B906" t="str">
            <v>-</v>
          </cell>
          <cell r="C906" t="str">
            <v>Manut/Rep Maquinas e Equipament</v>
          </cell>
          <cell r="D906">
            <v>403994.05</v>
          </cell>
          <cell r="E906" t="str">
            <v>D</v>
          </cell>
          <cell r="F906">
            <v>98342.29</v>
          </cell>
          <cell r="G906">
            <v>82473.789999999994</v>
          </cell>
          <cell r="H906">
            <v>419862.55</v>
          </cell>
          <cell r="I906" t="str">
            <v>D</v>
          </cell>
        </row>
        <row r="907">
          <cell r="A907" t="str">
            <v>57.01.75.01</v>
          </cell>
          <cell r="B907" t="str">
            <v>-</v>
          </cell>
          <cell r="C907" t="str">
            <v>Calibrac e Aferic de Equipament</v>
          </cell>
          <cell r="D907">
            <v>17241.580000000002</v>
          </cell>
          <cell r="E907" t="str">
            <v>D</v>
          </cell>
          <cell r="F907">
            <v>0</v>
          </cell>
          <cell r="G907">
            <v>0</v>
          </cell>
          <cell r="H907">
            <v>17241.580000000002</v>
          </cell>
          <cell r="I907" t="str">
            <v>D</v>
          </cell>
        </row>
        <row r="908">
          <cell r="A908" t="str">
            <v>57.01.75.02</v>
          </cell>
          <cell r="B908" t="str">
            <v>-</v>
          </cell>
          <cell r="C908" t="str">
            <v>Manut de Maquinas e Equipament</v>
          </cell>
          <cell r="D908">
            <v>135014.44</v>
          </cell>
          <cell r="E908" t="str">
            <v>D</v>
          </cell>
          <cell r="F908">
            <v>76797.259999999995</v>
          </cell>
          <cell r="G908">
            <v>70573.789999999994</v>
          </cell>
          <cell r="H908">
            <v>141237.91</v>
          </cell>
          <cell r="I908" t="str">
            <v>D</v>
          </cell>
        </row>
        <row r="909">
          <cell r="A909" t="str">
            <v>57.01.75.03</v>
          </cell>
          <cell r="B909" t="str">
            <v>-</v>
          </cell>
          <cell r="C909" t="str">
            <v>Manutencao Eletrica</v>
          </cell>
          <cell r="D909">
            <v>5367.15</v>
          </cell>
          <cell r="E909" t="str">
            <v>D</v>
          </cell>
          <cell r="F909">
            <v>0</v>
          </cell>
          <cell r="G909">
            <v>0</v>
          </cell>
          <cell r="H909">
            <v>5367.15</v>
          </cell>
          <cell r="I909" t="str">
            <v>D</v>
          </cell>
        </row>
        <row r="910">
          <cell r="A910" t="str">
            <v>57.01.75.05</v>
          </cell>
          <cell r="B910" t="str">
            <v>-</v>
          </cell>
          <cell r="C910" t="str">
            <v>Manutencao Predial</v>
          </cell>
          <cell r="D910">
            <v>937</v>
          </cell>
          <cell r="E910" t="str">
            <v>D</v>
          </cell>
          <cell r="F910">
            <v>0</v>
          </cell>
          <cell r="G910">
            <v>0</v>
          </cell>
          <cell r="H910">
            <v>937</v>
          </cell>
          <cell r="I910" t="str">
            <v>D</v>
          </cell>
        </row>
        <row r="911">
          <cell r="A911" t="str">
            <v>57.01.75.10</v>
          </cell>
          <cell r="B911" t="str">
            <v>-</v>
          </cell>
          <cell r="C911" t="str">
            <v>Manut. Motores e Bombas</v>
          </cell>
          <cell r="D911">
            <v>133658.72</v>
          </cell>
          <cell r="E911" t="str">
            <v>D</v>
          </cell>
          <cell r="F911">
            <v>15871.96</v>
          </cell>
          <cell r="G911">
            <v>11900</v>
          </cell>
          <cell r="H911">
            <v>137630.68</v>
          </cell>
          <cell r="I911" t="str">
            <v>D</v>
          </cell>
        </row>
        <row r="912">
          <cell r="A912" t="str">
            <v>57.01.75.12</v>
          </cell>
          <cell r="B912" t="str">
            <v>-</v>
          </cell>
          <cell r="C912" t="str">
            <v>Manutencao Reparo Cilindros</v>
          </cell>
          <cell r="D912">
            <v>33674.6</v>
          </cell>
          <cell r="E912" t="str">
            <v>D</v>
          </cell>
          <cell r="F912">
            <v>0</v>
          </cell>
          <cell r="G912">
            <v>0</v>
          </cell>
          <cell r="H912">
            <v>33674.6</v>
          </cell>
          <cell r="I912" t="str">
            <v>D</v>
          </cell>
        </row>
        <row r="913">
          <cell r="A913" t="str">
            <v>57.01.75.14</v>
          </cell>
          <cell r="B913" t="str">
            <v>-</v>
          </cell>
          <cell r="C913" t="str">
            <v>Isolamento Termico</v>
          </cell>
          <cell r="D913">
            <v>143.22</v>
          </cell>
          <cell r="E913" t="str">
            <v>D</v>
          </cell>
          <cell r="F913">
            <v>0</v>
          </cell>
          <cell r="G913">
            <v>0</v>
          </cell>
          <cell r="H913">
            <v>143.22</v>
          </cell>
          <cell r="I913" t="str">
            <v>D</v>
          </cell>
        </row>
        <row r="914">
          <cell r="A914" t="str">
            <v>57.01.75.15</v>
          </cell>
          <cell r="B914" t="str">
            <v>-</v>
          </cell>
          <cell r="C914" t="str">
            <v>Man/Rep Maq. e Equipament-Outros</v>
          </cell>
          <cell r="D914">
            <v>77957.34</v>
          </cell>
          <cell r="E914" t="str">
            <v>D</v>
          </cell>
          <cell r="F914">
            <v>5673.07</v>
          </cell>
          <cell r="G914">
            <v>0</v>
          </cell>
          <cell r="H914">
            <v>83630.41</v>
          </cell>
          <cell r="I914" t="str">
            <v>D</v>
          </cell>
        </row>
        <row r="915">
          <cell r="A915" t="str">
            <v>57.01.77.00</v>
          </cell>
          <cell r="B915" t="str">
            <v>-</v>
          </cell>
          <cell r="C915" t="str">
            <v>Outros Servs Conserv/Manutencao</v>
          </cell>
          <cell r="D915">
            <v>270788.32</v>
          </cell>
          <cell r="E915" t="str">
            <v>D</v>
          </cell>
          <cell r="F915">
            <v>105872.08</v>
          </cell>
          <cell r="G915">
            <v>101350</v>
          </cell>
          <cell r="H915">
            <v>275310.40000000002</v>
          </cell>
          <cell r="I915" t="str">
            <v>D</v>
          </cell>
        </row>
        <row r="916">
          <cell r="A916" t="str">
            <v>57.01.77.01</v>
          </cell>
          <cell r="B916" t="str">
            <v>-</v>
          </cell>
          <cell r="C916" t="str">
            <v>Serv.Conserv./Manut.Pneus</v>
          </cell>
          <cell r="D916">
            <v>86574.67</v>
          </cell>
          <cell r="E916" t="str">
            <v>D</v>
          </cell>
          <cell r="F916">
            <v>61095.98</v>
          </cell>
          <cell r="G916">
            <v>25050</v>
          </cell>
          <cell r="H916">
            <v>122620.65</v>
          </cell>
          <cell r="I916" t="str">
            <v>D</v>
          </cell>
        </row>
        <row r="917">
          <cell r="A917" t="str">
            <v>57.01.77.06</v>
          </cell>
          <cell r="B917" t="str">
            <v>-</v>
          </cell>
          <cell r="C917" t="str">
            <v>Man. Equip Segur/Comb Incendio</v>
          </cell>
          <cell r="D917">
            <v>10054.26</v>
          </cell>
          <cell r="E917" t="str">
            <v>D</v>
          </cell>
          <cell r="F917">
            <v>0</v>
          </cell>
          <cell r="G917">
            <v>0</v>
          </cell>
          <cell r="H917">
            <v>10054.26</v>
          </cell>
          <cell r="I917" t="str">
            <v>D</v>
          </cell>
        </row>
        <row r="918">
          <cell r="A918" t="str">
            <v>57.01.77.07</v>
          </cell>
          <cell r="B918" t="str">
            <v>-</v>
          </cell>
          <cell r="C918" t="str">
            <v>Manut Apar/Centrais Refrigeracao</v>
          </cell>
          <cell r="D918">
            <v>131779.39000000001</v>
          </cell>
          <cell r="E918" t="str">
            <v>D</v>
          </cell>
          <cell r="F918">
            <v>44178.1</v>
          </cell>
          <cell r="G918">
            <v>76000</v>
          </cell>
          <cell r="H918">
            <v>99957.49</v>
          </cell>
          <cell r="I918" t="str">
            <v>D</v>
          </cell>
        </row>
        <row r="919">
          <cell r="A919" t="str">
            <v>57.01.77.10</v>
          </cell>
          <cell r="B919" t="str">
            <v>-</v>
          </cell>
          <cell r="C919" t="str">
            <v>Outros Servs Conserv/Manut</v>
          </cell>
          <cell r="D919">
            <v>42380</v>
          </cell>
          <cell r="E919" t="str">
            <v>D</v>
          </cell>
          <cell r="F919">
            <v>598</v>
          </cell>
          <cell r="G919">
            <v>300</v>
          </cell>
          <cell r="H919">
            <v>42678</v>
          </cell>
          <cell r="I919" t="str">
            <v>D</v>
          </cell>
        </row>
        <row r="920">
          <cell r="A920" t="str">
            <v>57.01.79.00</v>
          </cell>
          <cell r="B920" t="str">
            <v>-</v>
          </cell>
          <cell r="C920" t="str">
            <v>Locomocao Transp Sede/Residenc</v>
          </cell>
          <cell r="D920">
            <v>807931.28</v>
          </cell>
          <cell r="E920" t="str">
            <v>D</v>
          </cell>
          <cell r="F920">
            <v>261914.09</v>
          </cell>
          <cell r="G920">
            <v>116000</v>
          </cell>
          <cell r="H920">
            <v>953845.37</v>
          </cell>
          <cell r="I920" t="str">
            <v>D</v>
          </cell>
        </row>
        <row r="921">
          <cell r="A921" t="str">
            <v>57.01.79.01</v>
          </cell>
          <cell r="B921" t="str">
            <v>-</v>
          </cell>
          <cell r="C921" t="str">
            <v>Locomocao Transp Sede/Residenc</v>
          </cell>
          <cell r="D921">
            <v>807931.28</v>
          </cell>
          <cell r="E921" t="str">
            <v>D</v>
          </cell>
          <cell r="F921">
            <v>261914.09</v>
          </cell>
          <cell r="G921">
            <v>116000</v>
          </cell>
          <cell r="H921">
            <v>953845.37</v>
          </cell>
          <cell r="I921" t="str">
            <v>D</v>
          </cell>
        </row>
        <row r="922">
          <cell r="A922" t="str">
            <v>57.01.80.00</v>
          </cell>
          <cell r="B922" t="str">
            <v>-</v>
          </cell>
          <cell r="C922" t="str">
            <v>Treinamento Externo</v>
          </cell>
          <cell r="D922">
            <v>39334.51</v>
          </cell>
          <cell r="E922" t="str">
            <v>D</v>
          </cell>
          <cell r="F922">
            <v>5700</v>
          </cell>
          <cell r="G922">
            <v>0</v>
          </cell>
          <cell r="H922">
            <v>45034.51</v>
          </cell>
          <cell r="I922" t="str">
            <v>D</v>
          </cell>
        </row>
        <row r="924">
          <cell r="A924" t="str">
            <v>-----------</v>
          </cell>
          <cell r="B924" t="str">
            <v>--</v>
          </cell>
          <cell r="C924" t="str">
            <v>-------------------------------------------------------------------</v>
          </cell>
          <cell r="D924" t="str">
            <v>-------------------</v>
          </cell>
          <cell r="E924" t="str">
            <v>-</v>
          </cell>
          <cell r="F924" t="str">
            <v>-------------------</v>
          </cell>
          <cell r="G924" t="e">
            <v>#NAME?</v>
          </cell>
          <cell r="H924" t="str">
            <v>07AB - 1.00.01.068</v>
          </cell>
        </row>
        <row r="925">
          <cell r="A925" t="str">
            <v>_x000C_----------</v>
          </cell>
          <cell r="B925" t="str">
            <v>--</v>
          </cell>
          <cell r="C925" t="str">
            <v>-------------------------------------------------------------------</v>
          </cell>
          <cell r="D925" t="str">
            <v>-------------------</v>
          </cell>
          <cell r="E925" t="str">
            <v>-</v>
          </cell>
          <cell r="F925" t="str">
            <v>-------------------</v>
          </cell>
          <cell r="G925" t="str">
            <v>-------------------</v>
          </cell>
          <cell r="H925" t="str">
            <v>------ Página:</v>
          </cell>
          <cell r="I925">
            <v>1</v>
          </cell>
          <cell r="J925">
            <v>2</v>
          </cell>
        </row>
        <row r="926">
          <cell r="A926" t="str">
            <v>Urucum Mine</v>
          </cell>
          <cell r="B926" t="str">
            <v>ra</v>
          </cell>
          <cell r="C926" t="str">
            <v>ção S.A</v>
          </cell>
          <cell r="H926" t="str">
            <v>Balancete</v>
          </cell>
        </row>
        <row r="927">
          <cell r="A927" t="str">
            <v>Período: 01</v>
          </cell>
          <cell r="B927" t="str">
            <v>/0</v>
          </cell>
          <cell r="C927" t="str">
            <v>8/2008 A 31/08/2008 -----------------------------------------------</v>
          </cell>
          <cell r="D927" t="str">
            <v>-------------------</v>
          </cell>
          <cell r="E927" t="str">
            <v>-</v>
          </cell>
          <cell r="F927" t="str">
            <v>-------------------</v>
          </cell>
          <cell r="G927" t="str">
            <v>-------------------</v>
          </cell>
          <cell r="H927" t="str">
            <v>02/09/2008 - 21:3</v>
          </cell>
          <cell r="I927">
            <v>4</v>
          </cell>
        </row>
        <row r="929">
          <cell r="A929" t="str">
            <v>Título</v>
          </cell>
          <cell r="D929" t="str">
            <v>Saldo Inicial</v>
          </cell>
          <cell r="F929" t="str">
            <v>Débito</v>
          </cell>
          <cell r="G929" t="str">
            <v>Crédito</v>
          </cell>
          <cell r="H929" t="str">
            <v>Saldo Final</v>
          </cell>
        </row>
        <row r="930">
          <cell r="A930" t="str">
            <v>-----------</v>
          </cell>
          <cell r="B930" t="str">
            <v>--</v>
          </cell>
          <cell r="C930" t="str">
            <v>-------------------------------------------------------------------</v>
          </cell>
          <cell r="D930" t="str">
            <v>-----------------</v>
          </cell>
          <cell r="F930" t="str">
            <v>------------------</v>
          </cell>
          <cell r="G930" t="str">
            <v>------------------</v>
          </cell>
          <cell r="H930" t="str">
            <v>-----------------</v>
          </cell>
        </row>
        <row r="931">
          <cell r="A931" t="str">
            <v>57.01.80.01</v>
          </cell>
          <cell r="B931" t="str">
            <v>-</v>
          </cell>
          <cell r="C931" t="str">
            <v>Treinamento no Pais</v>
          </cell>
          <cell r="D931">
            <v>39334.51</v>
          </cell>
          <cell r="E931" t="str">
            <v>D</v>
          </cell>
          <cell r="F931">
            <v>5700</v>
          </cell>
          <cell r="G931">
            <v>0</v>
          </cell>
          <cell r="H931">
            <v>45034.51</v>
          </cell>
          <cell r="I931" t="str">
            <v>D</v>
          </cell>
        </row>
        <row r="932">
          <cell r="A932" t="str">
            <v>57.01.81.00</v>
          </cell>
          <cell r="B932" t="str">
            <v>-</v>
          </cell>
          <cell r="C932" t="str">
            <v>Alimentacao</v>
          </cell>
          <cell r="D932">
            <v>559443.05000000005</v>
          </cell>
          <cell r="E932" t="str">
            <v>D</v>
          </cell>
          <cell r="F932">
            <v>238343.92</v>
          </cell>
          <cell r="G932">
            <v>117612.84</v>
          </cell>
          <cell r="H932">
            <v>680174.13</v>
          </cell>
          <cell r="I932" t="str">
            <v>D</v>
          </cell>
        </row>
        <row r="933">
          <cell r="A933" t="str">
            <v>57.01.81.01</v>
          </cell>
          <cell r="B933" t="str">
            <v>-</v>
          </cell>
          <cell r="C933" t="str">
            <v>Alimentacao</v>
          </cell>
          <cell r="D933">
            <v>559443.05000000005</v>
          </cell>
          <cell r="E933" t="str">
            <v>D</v>
          </cell>
          <cell r="F933">
            <v>238343.92</v>
          </cell>
          <cell r="G933">
            <v>117612.84</v>
          </cell>
          <cell r="H933">
            <v>680174.13</v>
          </cell>
          <cell r="I933" t="str">
            <v>D</v>
          </cell>
        </row>
        <row r="934">
          <cell r="A934" t="str">
            <v>57.01.82.00</v>
          </cell>
          <cell r="B934" t="str">
            <v>-</v>
          </cell>
          <cell r="C934" t="str">
            <v>Assist Medica Odontologica</v>
          </cell>
          <cell r="D934">
            <v>77204.84</v>
          </cell>
          <cell r="E934" t="str">
            <v>D</v>
          </cell>
          <cell r="F934">
            <v>26273.68</v>
          </cell>
          <cell r="G934">
            <v>0</v>
          </cell>
          <cell r="H934">
            <v>103478.52</v>
          </cell>
          <cell r="I934" t="str">
            <v>D</v>
          </cell>
        </row>
        <row r="935">
          <cell r="A935" t="str">
            <v>57.01.82.04</v>
          </cell>
          <cell r="B935" t="str">
            <v>-</v>
          </cell>
          <cell r="C935" t="str">
            <v>Assist Medica Odontolog-Outros</v>
          </cell>
          <cell r="D935">
            <v>77204.84</v>
          </cell>
          <cell r="E935" t="str">
            <v>D</v>
          </cell>
          <cell r="F935">
            <v>26273.68</v>
          </cell>
          <cell r="G935">
            <v>0</v>
          </cell>
          <cell r="H935">
            <v>103478.52</v>
          </cell>
          <cell r="I935" t="str">
            <v>D</v>
          </cell>
        </row>
        <row r="936">
          <cell r="A936" t="str">
            <v>57.01.83.00</v>
          </cell>
          <cell r="B936" t="str">
            <v>-</v>
          </cell>
          <cell r="C936" t="str">
            <v>Servicos Diversos</v>
          </cell>
          <cell r="D936">
            <v>3236.57</v>
          </cell>
          <cell r="E936" t="str">
            <v>D</v>
          </cell>
          <cell r="F936">
            <v>0</v>
          </cell>
          <cell r="G936">
            <v>0</v>
          </cell>
          <cell r="H936">
            <v>3236.57</v>
          </cell>
          <cell r="I936" t="str">
            <v>D</v>
          </cell>
        </row>
        <row r="937">
          <cell r="A937" t="str">
            <v>57.01.83.01</v>
          </cell>
          <cell r="B937" t="str">
            <v>-</v>
          </cell>
          <cell r="C937" t="str">
            <v>Inspec/Vistoria/Classif Material</v>
          </cell>
          <cell r="D937">
            <v>3236.57</v>
          </cell>
          <cell r="E937" t="str">
            <v>D</v>
          </cell>
          <cell r="F937">
            <v>0</v>
          </cell>
          <cell r="G937">
            <v>0</v>
          </cell>
          <cell r="H937">
            <v>3236.57</v>
          </cell>
          <cell r="I937" t="str">
            <v>D</v>
          </cell>
        </row>
        <row r="938">
          <cell r="A938" t="str">
            <v>57.01.85.00</v>
          </cell>
          <cell r="B938" t="str">
            <v>-</v>
          </cell>
          <cell r="C938" t="str">
            <v>Vigilancia e Seguranca</v>
          </cell>
          <cell r="D938">
            <v>311495.13</v>
          </cell>
          <cell r="E938" t="str">
            <v>D</v>
          </cell>
          <cell r="F938">
            <v>48901.98</v>
          </cell>
          <cell r="G938">
            <v>0</v>
          </cell>
          <cell r="H938">
            <v>360397.11</v>
          </cell>
          <cell r="I938" t="str">
            <v>D</v>
          </cell>
        </row>
        <row r="939">
          <cell r="A939" t="str">
            <v>57.01.85.01</v>
          </cell>
          <cell r="B939" t="str">
            <v>-</v>
          </cell>
          <cell r="C939" t="str">
            <v>Vigilancia e Seguranca</v>
          </cell>
          <cell r="D939">
            <v>311495.13</v>
          </cell>
          <cell r="E939" t="str">
            <v>D</v>
          </cell>
          <cell r="F939">
            <v>48901.98</v>
          </cell>
          <cell r="G939">
            <v>0</v>
          </cell>
          <cell r="H939">
            <v>360397.11</v>
          </cell>
          <cell r="I939" t="str">
            <v>D</v>
          </cell>
        </row>
        <row r="940">
          <cell r="A940" t="str">
            <v>57.01.87.00</v>
          </cell>
          <cell r="B940" t="str">
            <v>-</v>
          </cell>
          <cell r="C940" t="str">
            <v>Suporte e Manut de Informatica</v>
          </cell>
          <cell r="D940">
            <v>29291.439999999999</v>
          </cell>
          <cell r="E940" t="str">
            <v>D</v>
          </cell>
          <cell r="F940">
            <v>4253.1400000000003</v>
          </cell>
          <cell r="G940">
            <v>0</v>
          </cell>
          <cell r="H940">
            <v>33544.58</v>
          </cell>
          <cell r="I940" t="str">
            <v>D</v>
          </cell>
        </row>
        <row r="941">
          <cell r="A941" t="str">
            <v>57.01.87.01</v>
          </cell>
          <cell r="B941" t="str">
            <v>-</v>
          </cell>
          <cell r="C941" t="str">
            <v>Suporte e Manut de Informatica</v>
          </cell>
          <cell r="D941">
            <v>29291.439999999999</v>
          </cell>
          <cell r="E941" t="str">
            <v>D</v>
          </cell>
          <cell r="F941">
            <v>4253.1400000000003</v>
          </cell>
          <cell r="G941">
            <v>0</v>
          </cell>
          <cell r="H941">
            <v>33544.58</v>
          </cell>
          <cell r="I941" t="str">
            <v>D</v>
          </cell>
        </row>
        <row r="942">
          <cell r="A942" t="str">
            <v>57.01.89.00</v>
          </cell>
          <cell r="B942" t="str">
            <v>-</v>
          </cell>
          <cell r="C942" t="str">
            <v>Outros Servicos</v>
          </cell>
          <cell r="D942">
            <v>637145.09</v>
          </cell>
          <cell r="E942" t="str">
            <v>D</v>
          </cell>
          <cell r="F942">
            <v>241691.59</v>
          </cell>
          <cell r="G942">
            <v>207015.34</v>
          </cell>
          <cell r="H942">
            <v>671821.34</v>
          </cell>
          <cell r="I942" t="str">
            <v>D</v>
          </cell>
        </row>
        <row r="943">
          <cell r="A943" t="str">
            <v>57.01.89.01</v>
          </cell>
          <cell r="B943" t="str">
            <v>-</v>
          </cell>
          <cell r="C943" t="str">
            <v>Serv.Graficos/Encadernacao</v>
          </cell>
          <cell r="D943">
            <v>2194.87</v>
          </cell>
          <cell r="E943" t="str">
            <v>D</v>
          </cell>
          <cell r="F943">
            <v>0</v>
          </cell>
          <cell r="G943">
            <v>0</v>
          </cell>
          <cell r="H943">
            <v>2194.87</v>
          </cell>
          <cell r="I943" t="str">
            <v>D</v>
          </cell>
        </row>
        <row r="944">
          <cell r="A944" t="str">
            <v>57.01.89.02</v>
          </cell>
          <cell r="B944" t="str">
            <v>-</v>
          </cell>
          <cell r="C944" t="str">
            <v>Confec.Chave/Carimb/Rep.Fechad</v>
          </cell>
          <cell r="D944">
            <v>2091</v>
          </cell>
          <cell r="E944" t="str">
            <v>D</v>
          </cell>
          <cell r="F944">
            <v>1083</v>
          </cell>
          <cell r="G944">
            <v>700</v>
          </cell>
          <cell r="H944">
            <v>2474</v>
          </cell>
          <cell r="I944" t="str">
            <v>D</v>
          </cell>
        </row>
        <row r="945">
          <cell r="A945" t="str">
            <v>57.01.89.03</v>
          </cell>
          <cell r="B945" t="str">
            <v>-</v>
          </cell>
          <cell r="C945" t="str">
            <v>Serv. Lavanderia</v>
          </cell>
          <cell r="D945">
            <v>2668.9</v>
          </cell>
          <cell r="E945" t="str">
            <v>D</v>
          </cell>
          <cell r="F945">
            <v>661.2</v>
          </cell>
          <cell r="G945">
            <v>0</v>
          </cell>
          <cell r="H945">
            <v>3330.1</v>
          </cell>
          <cell r="I945" t="str">
            <v>D</v>
          </cell>
        </row>
        <row r="946">
          <cell r="A946" t="str">
            <v>57.01.89.06</v>
          </cell>
          <cell r="B946" t="str">
            <v>-</v>
          </cell>
          <cell r="C946" t="str">
            <v>Serv. de Traducao</v>
          </cell>
          <cell r="D946">
            <v>281.75</v>
          </cell>
          <cell r="E946" t="str">
            <v>D</v>
          </cell>
          <cell r="F946">
            <v>0</v>
          </cell>
          <cell r="G946">
            <v>0</v>
          </cell>
          <cell r="H946">
            <v>281.75</v>
          </cell>
          <cell r="I946" t="str">
            <v>D</v>
          </cell>
        </row>
        <row r="947">
          <cell r="A947" t="str">
            <v>57.01.89.07</v>
          </cell>
          <cell r="B947" t="str">
            <v>-</v>
          </cell>
          <cell r="C947" t="str">
            <v>Confec.Placas/Quadros/Molduras</v>
          </cell>
          <cell r="D947">
            <v>29745.83</v>
          </cell>
          <cell r="E947" t="str">
            <v>D</v>
          </cell>
          <cell r="F947">
            <v>3603.6</v>
          </cell>
          <cell r="G947">
            <v>0</v>
          </cell>
          <cell r="H947">
            <v>33349.43</v>
          </cell>
          <cell r="I947" t="str">
            <v>D</v>
          </cell>
        </row>
        <row r="948">
          <cell r="A948" t="str">
            <v>57.01.89.10</v>
          </cell>
          <cell r="B948" t="str">
            <v>-</v>
          </cell>
          <cell r="C948" t="str">
            <v>Serv. Administrativos/Apoio</v>
          </cell>
          <cell r="D948">
            <v>2151.5100000000002</v>
          </cell>
          <cell r="E948" t="str">
            <v>D</v>
          </cell>
          <cell r="F948">
            <v>661.2</v>
          </cell>
          <cell r="G948">
            <v>971.6</v>
          </cell>
          <cell r="H948">
            <v>1841.11</v>
          </cell>
          <cell r="I948" t="str">
            <v>D</v>
          </cell>
        </row>
        <row r="949">
          <cell r="A949" t="str">
            <v>57.01.89.25</v>
          </cell>
          <cell r="B949" t="str">
            <v>-</v>
          </cell>
          <cell r="C949" t="str">
            <v>Serv.Prestados por Coligadas</v>
          </cell>
          <cell r="D949">
            <v>224230.67</v>
          </cell>
          <cell r="E949" t="str">
            <v>D</v>
          </cell>
          <cell r="F949">
            <v>27055.9</v>
          </cell>
          <cell r="G949">
            <v>77067</v>
          </cell>
          <cell r="H949">
            <v>174219.57</v>
          </cell>
          <cell r="I949" t="str">
            <v>D</v>
          </cell>
        </row>
        <row r="950">
          <cell r="A950" t="str">
            <v>57.01.89.28</v>
          </cell>
          <cell r="B950" t="str">
            <v>-</v>
          </cell>
          <cell r="C950" t="str">
            <v>Diversos Informatica</v>
          </cell>
          <cell r="D950">
            <v>2649.71</v>
          </cell>
          <cell r="E950" t="str">
            <v>D</v>
          </cell>
          <cell r="F950">
            <v>0</v>
          </cell>
          <cell r="G950">
            <v>0</v>
          </cell>
          <cell r="H950">
            <v>2649.71</v>
          </cell>
          <cell r="I950" t="str">
            <v>D</v>
          </cell>
        </row>
        <row r="951">
          <cell r="A951" t="str">
            <v>57.01.89.32</v>
          </cell>
          <cell r="B951" t="str">
            <v>-</v>
          </cell>
          <cell r="C951" t="str">
            <v>Analise Quimica</v>
          </cell>
          <cell r="D951">
            <v>9942.4</v>
          </cell>
          <cell r="E951" t="str">
            <v>D</v>
          </cell>
          <cell r="F951">
            <v>0</v>
          </cell>
          <cell r="G951">
            <v>0</v>
          </cell>
          <cell r="H951">
            <v>9942.4</v>
          </cell>
          <cell r="I951" t="str">
            <v>D</v>
          </cell>
        </row>
        <row r="952">
          <cell r="A952" t="str">
            <v>57.01.89.35</v>
          </cell>
          <cell r="B952" t="str">
            <v>-</v>
          </cell>
          <cell r="C952" t="str">
            <v>Embalagem/Estocagem</v>
          </cell>
          <cell r="D952">
            <v>28</v>
          </cell>
          <cell r="E952" t="str">
            <v>D</v>
          </cell>
          <cell r="F952">
            <v>0</v>
          </cell>
          <cell r="G952">
            <v>0</v>
          </cell>
          <cell r="H952">
            <v>28</v>
          </cell>
          <cell r="I952" t="str">
            <v>D</v>
          </cell>
        </row>
        <row r="953">
          <cell r="A953" t="str">
            <v>57.01.89.36</v>
          </cell>
          <cell r="B953" t="str">
            <v>-</v>
          </cell>
          <cell r="C953" t="str">
            <v>Servicos Diversos</v>
          </cell>
          <cell r="D953">
            <v>361160.45</v>
          </cell>
          <cell r="E953" t="str">
            <v>D</v>
          </cell>
          <cell r="F953">
            <v>208626.69</v>
          </cell>
          <cell r="G953">
            <v>128276.74</v>
          </cell>
          <cell r="H953">
            <v>441510.40000000002</v>
          </cell>
          <cell r="I953" t="str">
            <v>D</v>
          </cell>
        </row>
        <row r="954">
          <cell r="A954" t="str">
            <v>58.00.00.00</v>
          </cell>
          <cell r="B954" t="str">
            <v>-</v>
          </cell>
          <cell r="C954" t="str">
            <v>Gastos Gerais</v>
          </cell>
          <cell r="D954">
            <v>4735970.72</v>
          </cell>
          <cell r="E954" t="str">
            <v>D</v>
          </cell>
          <cell r="F954">
            <v>787066.19</v>
          </cell>
          <cell r="G954">
            <v>117055.41</v>
          </cell>
          <cell r="H954">
            <v>5405981.5</v>
          </cell>
          <cell r="I954" t="str">
            <v>D</v>
          </cell>
        </row>
        <row r="955">
          <cell r="A955" t="str">
            <v>58.01.00.00</v>
          </cell>
          <cell r="B955" t="str">
            <v>-</v>
          </cell>
          <cell r="C955" t="str">
            <v>Gastos Gerais</v>
          </cell>
          <cell r="D955">
            <v>4735970.72</v>
          </cell>
          <cell r="E955" t="str">
            <v>D</v>
          </cell>
          <cell r="F955">
            <v>787066.19</v>
          </cell>
          <cell r="G955">
            <v>117055.41</v>
          </cell>
          <cell r="H955">
            <v>5405981.5</v>
          </cell>
          <cell r="I955" t="str">
            <v>D</v>
          </cell>
        </row>
        <row r="956">
          <cell r="A956" t="str">
            <v>58.01.01.00</v>
          </cell>
          <cell r="B956" t="str">
            <v>-</v>
          </cell>
          <cell r="C956" t="str">
            <v>Gastos de Viagem</v>
          </cell>
          <cell r="D956">
            <v>4128.2299999999996</v>
          </cell>
          <cell r="E956" t="str">
            <v>D</v>
          </cell>
          <cell r="F956">
            <v>1148.1099999999999</v>
          </cell>
          <cell r="G956">
            <v>0</v>
          </cell>
          <cell r="H956">
            <v>5276.34</v>
          </cell>
          <cell r="I956" t="str">
            <v>D</v>
          </cell>
        </row>
        <row r="957">
          <cell r="A957" t="str">
            <v>58.01.01.01</v>
          </cell>
          <cell r="B957" t="str">
            <v>-</v>
          </cell>
          <cell r="C957" t="str">
            <v>Diarias de Viagens no Pais</v>
          </cell>
          <cell r="D957">
            <v>4128.2299999999996</v>
          </cell>
          <cell r="E957" t="str">
            <v>D</v>
          </cell>
          <cell r="F957">
            <v>1148.1099999999999</v>
          </cell>
          <cell r="G957">
            <v>0</v>
          </cell>
          <cell r="H957">
            <v>5276.34</v>
          </cell>
          <cell r="I957" t="str">
            <v>D</v>
          </cell>
        </row>
        <row r="958">
          <cell r="A958" t="str">
            <v>58.01.10.00</v>
          </cell>
          <cell r="B958" t="str">
            <v>-</v>
          </cell>
          <cell r="C958" t="str">
            <v>Despesas de Viagem no Pais</v>
          </cell>
          <cell r="D958">
            <v>331890.74</v>
          </cell>
          <cell r="E958" t="str">
            <v>D</v>
          </cell>
          <cell r="F958">
            <v>49358.33</v>
          </cell>
          <cell r="G958">
            <v>0</v>
          </cell>
          <cell r="H958">
            <v>381249.07</v>
          </cell>
          <cell r="I958" t="str">
            <v>D</v>
          </cell>
        </row>
        <row r="959">
          <cell r="A959" t="str">
            <v>58.01.10.01</v>
          </cell>
          <cell r="B959" t="str">
            <v>-</v>
          </cell>
          <cell r="C959" t="str">
            <v>Despesas de Viagem no Pais</v>
          </cell>
          <cell r="D959">
            <v>331890.74</v>
          </cell>
          <cell r="E959" t="str">
            <v>D</v>
          </cell>
          <cell r="F959">
            <v>49358.33</v>
          </cell>
          <cell r="G959">
            <v>0</v>
          </cell>
          <cell r="H959">
            <v>381249.07</v>
          </cell>
          <cell r="I959" t="str">
            <v>D</v>
          </cell>
        </row>
        <row r="960">
          <cell r="A960" t="str">
            <v>58.01.20.00</v>
          </cell>
          <cell r="B960" t="str">
            <v>-</v>
          </cell>
          <cell r="C960" t="str">
            <v>Desp de Viagem no Pais-Hospedagem</v>
          </cell>
          <cell r="D960">
            <v>125549.79</v>
          </cell>
          <cell r="E960" t="str">
            <v>D</v>
          </cell>
          <cell r="F960">
            <v>18210.57</v>
          </cell>
          <cell r="G960">
            <v>0</v>
          </cell>
          <cell r="H960">
            <v>143760.35999999999</v>
          </cell>
          <cell r="I960" t="str">
            <v>D</v>
          </cell>
        </row>
        <row r="961">
          <cell r="A961" t="str">
            <v>58.01.20.01</v>
          </cell>
          <cell r="B961" t="str">
            <v>-</v>
          </cell>
          <cell r="C961" t="str">
            <v>Desp de Viagem no Pais-Hospedagem</v>
          </cell>
          <cell r="D961">
            <v>125549.79</v>
          </cell>
          <cell r="E961" t="str">
            <v>D</v>
          </cell>
          <cell r="F961">
            <v>18210.57</v>
          </cell>
          <cell r="G961">
            <v>0</v>
          </cell>
          <cell r="H961">
            <v>143760.35999999999</v>
          </cell>
          <cell r="I961" t="str">
            <v>D</v>
          </cell>
        </row>
        <row r="962">
          <cell r="A962" t="str">
            <v>58.01.22.00</v>
          </cell>
          <cell r="B962" t="str">
            <v>-</v>
          </cell>
          <cell r="C962" t="str">
            <v>Despesas com Veiculos</v>
          </cell>
          <cell r="D962">
            <v>2028.67</v>
          </cell>
          <cell r="E962" t="str">
            <v>D</v>
          </cell>
          <cell r="F962">
            <v>0</v>
          </cell>
          <cell r="G962">
            <v>0</v>
          </cell>
          <cell r="H962">
            <v>2028.67</v>
          </cell>
          <cell r="I962" t="str">
            <v>D</v>
          </cell>
        </row>
        <row r="963">
          <cell r="A963" t="str">
            <v>58.01.22.01</v>
          </cell>
          <cell r="B963" t="str">
            <v>-</v>
          </cell>
          <cell r="C963" t="str">
            <v>Despesas com Veiculos</v>
          </cell>
          <cell r="D963">
            <v>2028.67</v>
          </cell>
          <cell r="E963" t="str">
            <v>D</v>
          </cell>
          <cell r="F963">
            <v>0</v>
          </cell>
          <cell r="G963">
            <v>0</v>
          </cell>
          <cell r="H963">
            <v>2028.67</v>
          </cell>
          <cell r="I963" t="str">
            <v>D</v>
          </cell>
        </row>
        <row r="964">
          <cell r="A964" t="str">
            <v>58.01.25.00</v>
          </cell>
          <cell r="B964" t="str">
            <v>-</v>
          </cell>
          <cell r="C964" t="str">
            <v>Divulgacao e Publicidade</v>
          </cell>
          <cell r="D964">
            <v>102215.12</v>
          </cell>
          <cell r="E964" t="str">
            <v>D</v>
          </cell>
          <cell r="F964">
            <v>500</v>
          </cell>
          <cell r="G964">
            <v>0</v>
          </cell>
          <cell r="H964">
            <v>102715.12</v>
          </cell>
          <cell r="I964" t="str">
            <v>D</v>
          </cell>
        </row>
        <row r="965">
          <cell r="A965" t="str">
            <v>58.01.25.01</v>
          </cell>
          <cell r="B965" t="str">
            <v>-</v>
          </cell>
          <cell r="C965" t="str">
            <v>Filmes/Videos/Fotos</v>
          </cell>
          <cell r="D965">
            <v>10000</v>
          </cell>
          <cell r="E965" t="str">
            <v>D</v>
          </cell>
          <cell r="F965">
            <v>500</v>
          </cell>
          <cell r="G965">
            <v>0</v>
          </cell>
          <cell r="H965">
            <v>10500</v>
          </cell>
          <cell r="I965" t="str">
            <v>D</v>
          </cell>
        </row>
        <row r="966">
          <cell r="A966" t="str">
            <v>58.01.25.02</v>
          </cell>
          <cell r="B966" t="str">
            <v>-</v>
          </cell>
          <cell r="C966" t="str">
            <v>Folhetos/Folders</v>
          </cell>
          <cell r="D966">
            <v>2655.09</v>
          </cell>
          <cell r="E966" t="str">
            <v>D</v>
          </cell>
          <cell r="F966">
            <v>0</v>
          </cell>
          <cell r="G966">
            <v>0</v>
          </cell>
          <cell r="H966">
            <v>2655.09</v>
          </cell>
          <cell r="I966" t="str">
            <v>D</v>
          </cell>
        </row>
        <row r="967">
          <cell r="A967" t="str">
            <v>58.01.25.03</v>
          </cell>
          <cell r="B967" t="str">
            <v>-</v>
          </cell>
          <cell r="C967" t="str">
            <v>Cvrd-Revista</v>
          </cell>
          <cell r="D967">
            <v>210</v>
          </cell>
          <cell r="E967" t="str">
            <v>D</v>
          </cell>
          <cell r="F967">
            <v>0</v>
          </cell>
          <cell r="G967">
            <v>0</v>
          </cell>
          <cell r="H967">
            <v>210</v>
          </cell>
          <cell r="I967" t="str">
            <v>D</v>
          </cell>
        </row>
        <row r="968">
          <cell r="A968" t="str">
            <v>58.01.25.05</v>
          </cell>
          <cell r="B968" t="str">
            <v>-</v>
          </cell>
          <cell r="C968" t="str">
            <v>Divulgacao</v>
          </cell>
          <cell r="D968">
            <v>30761.78</v>
          </cell>
          <cell r="E968" t="str">
            <v>D</v>
          </cell>
          <cell r="F968">
            <v>0</v>
          </cell>
          <cell r="G968">
            <v>0</v>
          </cell>
          <cell r="H968">
            <v>30761.78</v>
          </cell>
          <cell r="I968" t="str">
            <v>D</v>
          </cell>
        </row>
        <row r="969">
          <cell r="A969" t="str">
            <v>58.01.25.06</v>
          </cell>
          <cell r="B969" t="str">
            <v>-</v>
          </cell>
          <cell r="C969" t="str">
            <v>Publicidade</v>
          </cell>
          <cell r="D969">
            <v>34838.25</v>
          </cell>
          <cell r="E969" t="str">
            <v>D</v>
          </cell>
          <cell r="F969">
            <v>0</v>
          </cell>
          <cell r="G969">
            <v>0</v>
          </cell>
          <cell r="H969">
            <v>34838.25</v>
          </cell>
          <cell r="I969" t="str">
            <v>D</v>
          </cell>
        </row>
        <row r="970">
          <cell r="A970" t="str">
            <v>58.01.25.07</v>
          </cell>
          <cell r="B970" t="str">
            <v>-</v>
          </cell>
          <cell r="C970" t="str">
            <v>Co-Patrocinio</v>
          </cell>
          <cell r="D970">
            <v>23750</v>
          </cell>
          <cell r="E970" t="str">
            <v>D</v>
          </cell>
          <cell r="F970">
            <v>0</v>
          </cell>
          <cell r="G970">
            <v>0</v>
          </cell>
          <cell r="H970">
            <v>23750</v>
          </cell>
          <cell r="I970" t="str">
            <v>D</v>
          </cell>
        </row>
        <row r="971">
          <cell r="A971" t="str">
            <v>58.01.30.00</v>
          </cell>
          <cell r="B971" t="str">
            <v>-</v>
          </cell>
          <cell r="C971" t="str">
            <v>Recepcao Hosp e Repr Social</v>
          </cell>
          <cell r="D971">
            <v>7533.91</v>
          </cell>
          <cell r="E971" t="str">
            <v>D</v>
          </cell>
          <cell r="F971">
            <v>0</v>
          </cell>
          <cell r="G971">
            <v>0</v>
          </cell>
          <cell r="H971">
            <v>7533.91</v>
          </cell>
          <cell r="I971" t="str">
            <v>D</v>
          </cell>
        </row>
        <row r="972">
          <cell r="A972" t="str">
            <v>58.01.30.02</v>
          </cell>
          <cell r="B972" t="str">
            <v>-</v>
          </cell>
          <cell r="C972" t="str">
            <v>Hospedagem</v>
          </cell>
          <cell r="D972">
            <v>157.35</v>
          </cell>
          <cell r="E972" t="str">
            <v>D</v>
          </cell>
          <cell r="F972">
            <v>0</v>
          </cell>
          <cell r="G972">
            <v>0</v>
          </cell>
          <cell r="H972">
            <v>157.35</v>
          </cell>
          <cell r="I972" t="str">
            <v>D</v>
          </cell>
        </row>
        <row r="973">
          <cell r="A973" t="str">
            <v>58.01.30.03</v>
          </cell>
          <cell r="B973" t="str">
            <v>-</v>
          </cell>
          <cell r="C973" t="str">
            <v>Brindes</v>
          </cell>
          <cell r="D973">
            <v>6726.56</v>
          </cell>
          <cell r="E973" t="str">
            <v>D</v>
          </cell>
          <cell r="F973">
            <v>0</v>
          </cell>
          <cell r="G973">
            <v>0</v>
          </cell>
          <cell r="H973">
            <v>6726.56</v>
          </cell>
          <cell r="I973" t="str">
            <v>D</v>
          </cell>
        </row>
        <row r="974">
          <cell r="A974" t="str">
            <v>58.01.30.04</v>
          </cell>
          <cell r="B974" t="str">
            <v>-</v>
          </cell>
          <cell r="C974" t="str">
            <v>Outros Gast.Recep/Hosp/Repr Social</v>
          </cell>
          <cell r="D974">
            <v>650</v>
          </cell>
          <cell r="E974" t="str">
            <v>D</v>
          </cell>
          <cell r="F974">
            <v>0</v>
          </cell>
          <cell r="G974">
            <v>0</v>
          </cell>
          <cell r="H974">
            <v>650</v>
          </cell>
          <cell r="I974" t="str">
            <v>D</v>
          </cell>
        </row>
        <row r="975">
          <cell r="A975" t="str">
            <v>58.01.45.00</v>
          </cell>
          <cell r="B975" t="str">
            <v>-</v>
          </cell>
          <cell r="C975" t="str">
            <v>Seguros</v>
          </cell>
          <cell r="D975">
            <v>172464.48</v>
          </cell>
          <cell r="E975" t="str">
            <v>D</v>
          </cell>
          <cell r="F975">
            <v>2685.3</v>
          </cell>
          <cell r="G975">
            <v>0</v>
          </cell>
          <cell r="H975">
            <v>175149.78</v>
          </cell>
          <cell r="I975" t="str">
            <v>D</v>
          </cell>
        </row>
        <row r="976">
          <cell r="A976" t="str">
            <v>58.01.45.01</v>
          </cell>
          <cell r="B976" t="str">
            <v>-</v>
          </cell>
          <cell r="C976" t="str">
            <v>Seguros</v>
          </cell>
          <cell r="D976">
            <v>172464.48</v>
          </cell>
          <cell r="E976" t="str">
            <v>D</v>
          </cell>
          <cell r="F976">
            <v>2685.3</v>
          </cell>
          <cell r="G976">
            <v>0</v>
          </cell>
          <cell r="H976">
            <v>175149.78</v>
          </cell>
          <cell r="I976" t="str">
            <v>D</v>
          </cell>
        </row>
        <row r="977">
          <cell r="A977" t="str">
            <v>58.01.50.00</v>
          </cell>
          <cell r="B977" t="str">
            <v>-</v>
          </cell>
          <cell r="C977" t="str">
            <v>Fretes e Carretos</v>
          </cell>
          <cell r="D977">
            <v>84129.77</v>
          </cell>
          <cell r="E977" t="str">
            <v>D</v>
          </cell>
          <cell r="F977">
            <v>13538.67</v>
          </cell>
          <cell r="G977">
            <v>0</v>
          </cell>
          <cell r="H977">
            <v>97668.44</v>
          </cell>
          <cell r="I977" t="str">
            <v>D</v>
          </cell>
        </row>
        <row r="978">
          <cell r="A978" t="str">
            <v>58.01.50.01</v>
          </cell>
          <cell r="B978" t="str">
            <v>-</v>
          </cell>
          <cell r="C978" t="str">
            <v>Fretes e Carretos</v>
          </cell>
          <cell r="D978">
            <v>84129.77</v>
          </cell>
          <cell r="E978" t="str">
            <v>D</v>
          </cell>
          <cell r="F978">
            <v>13538.67</v>
          </cell>
          <cell r="G978">
            <v>0</v>
          </cell>
          <cell r="H978">
            <v>97668.44</v>
          </cell>
          <cell r="I978" t="str">
            <v>D</v>
          </cell>
        </row>
        <row r="979">
          <cell r="A979" t="str">
            <v>58.01.70.00</v>
          </cell>
          <cell r="B979" t="str">
            <v>-</v>
          </cell>
          <cell r="C979" t="str">
            <v>Generos Alimenticios</v>
          </cell>
          <cell r="D979">
            <v>258.60000000000002</v>
          </cell>
          <cell r="E979" t="str">
            <v>D</v>
          </cell>
          <cell r="F979">
            <v>0</v>
          </cell>
          <cell r="G979">
            <v>0</v>
          </cell>
          <cell r="H979">
            <v>258.60000000000002</v>
          </cell>
          <cell r="I979" t="str">
            <v>D</v>
          </cell>
        </row>
        <row r="980">
          <cell r="A980" t="str">
            <v>58.01.70.01</v>
          </cell>
          <cell r="B980" t="str">
            <v>-</v>
          </cell>
          <cell r="C980" t="str">
            <v>Generos Alimenticios</v>
          </cell>
          <cell r="D980">
            <v>258.60000000000002</v>
          </cell>
          <cell r="E980" t="str">
            <v>D</v>
          </cell>
          <cell r="F980">
            <v>0</v>
          </cell>
          <cell r="G980">
            <v>0</v>
          </cell>
          <cell r="H980">
            <v>258.60000000000002</v>
          </cell>
          <cell r="I980" t="str">
            <v>D</v>
          </cell>
        </row>
        <row r="981">
          <cell r="A981" t="str">
            <v>58.01.77.00</v>
          </cell>
          <cell r="B981" t="str">
            <v>-</v>
          </cell>
          <cell r="C981" t="str">
            <v>Reproducao, Copias e Reducoes</v>
          </cell>
          <cell r="D981">
            <v>40.9</v>
          </cell>
          <cell r="E981" t="str">
            <v>D</v>
          </cell>
          <cell r="F981">
            <v>4</v>
          </cell>
          <cell r="G981">
            <v>0</v>
          </cell>
          <cell r="H981">
            <v>44.9</v>
          </cell>
          <cell r="I981" t="str">
            <v>D</v>
          </cell>
        </row>
        <row r="982">
          <cell r="A982" t="str">
            <v>58.01.77.01</v>
          </cell>
          <cell r="B982" t="str">
            <v>-</v>
          </cell>
          <cell r="C982" t="str">
            <v>Reproducao, Copias e Reducoes</v>
          </cell>
          <cell r="D982">
            <v>40.9</v>
          </cell>
          <cell r="E982" t="str">
            <v>D</v>
          </cell>
          <cell r="F982">
            <v>4</v>
          </cell>
          <cell r="G982">
            <v>0</v>
          </cell>
          <cell r="H982">
            <v>44.9</v>
          </cell>
          <cell r="I982" t="str">
            <v>D</v>
          </cell>
        </row>
        <row r="983">
          <cell r="A983" t="str">
            <v>58.01.80.00</v>
          </cell>
          <cell r="B983" t="str">
            <v>-</v>
          </cell>
          <cell r="C983" t="str">
            <v>Assinat e Aquisicao Publicacoes</v>
          </cell>
          <cell r="D983">
            <v>5156.58</v>
          </cell>
          <cell r="E983" t="str">
            <v>D</v>
          </cell>
          <cell r="F983">
            <v>2113</v>
          </cell>
          <cell r="G983">
            <v>0</v>
          </cell>
          <cell r="H983">
            <v>7269.58</v>
          </cell>
          <cell r="I983" t="str">
            <v>D</v>
          </cell>
        </row>
        <row r="984">
          <cell r="A984" t="str">
            <v>58.01.80.01</v>
          </cell>
          <cell r="B984" t="str">
            <v>-</v>
          </cell>
          <cell r="C984" t="str">
            <v>Assinat e Aquisicao Publicacoes</v>
          </cell>
          <cell r="D984">
            <v>5156.58</v>
          </cell>
          <cell r="E984" t="str">
            <v>D</v>
          </cell>
          <cell r="F984">
            <v>2113</v>
          </cell>
          <cell r="G984">
            <v>0</v>
          </cell>
          <cell r="H984">
            <v>7269.58</v>
          </cell>
          <cell r="I984" t="str">
            <v>D</v>
          </cell>
        </row>
        <row r="985">
          <cell r="A985" t="str">
            <v>58.01.81.00</v>
          </cell>
          <cell r="B985" t="str">
            <v>-</v>
          </cell>
          <cell r="C985" t="str">
            <v>Atividades Sociais Internas</v>
          </cell>
          <cell r="D985">
            <v>5632.82</v>
          </cell>
          <cell r="E985" t="str">
            <v>D</v>
          </cell>
          <cell r="F985">
            <v>8800</v>
          </cell>
          <cell r="G985">
            <v>0</v>
          </cell>
          <cell r="H985">
            <v>14432.82</v>
          </cell>
          <cell r="I985" t="str">
            <v>D</v>
          </cell>
        </row>
        <row r="986">
          <cell r="A986" t="str">
            <v>58.01.81.01</v>
          </cell>
          <cell r="B986" t="str">
            <v>-</v>
          </cell>
          <cell r="C986" t="str">
            <v>Atividades Sociais Internas</v>
          </cell>
          <cell r="D986">
            <v>5632.82</v>
          </cell>
          <cell r="E986" t="str">
            <v>D</v>
          </cell>
          <cell r="F986">
            <v>8800</v>
          </cell>
          <cell r="G986">
            <v>0</v>
          </cell>
          <cell r="H986">
            <v>14432.82</v>
          </cell>
          <cell r="I986" t="str">
            <v>D</v>
          </cell>
        </row>
        <row r="987">
          <cell r="A987" t="str">
            <v>58.01.83.00</v>
          </cell>
          <cell r="B987" t="str">
            <v>-</v>
          </cell>
          <cell r="C987" t="str">
            <v>Outros Gastos</v>
          </cell>
          <cell r="D987">
            <v>270261.89</v>
          </cell>
          <cell r="E987" t="str">
            <v>D</v>
          </cell>
          <cell r="F987">
            <v>51005.96</v>
          </cell>
          <cell r="G987">
            <v>17025.009999999998</v>
          </cell>
          <cell r="H987">
            <v>304242.84000000003</v>
          </cell>
          <cell r="I987" t="str">
            <v>D</v>
          </cell>
        </row>
        <row r="988">
          <cell r="A988" t="str">
            <v>58.01.83.01</v>
          </cell>
          <cell r="B988" t="str">
            <v>-</v>
          </cell>
          <cell r="C988" t="str">
            <v>Despesas Legais e Juridicas</v>
          </cell>
          <cell r="D988">
            <v>74485.039999999994</v>
          </cell>
          <cell r="E988" t="str">
            <v>D</v>
          </cell>
          <cell r="F988">
            <v>39077.599999999999</v>
          </cell>
          <cell r="G988">
            <v>17025</v>
          </cell>
          <cell r="H988">
            <v>96537.64</v>
          </cell>
          <cell r="I988" t="str">
            <v>D</v>
          </cell>
        </row>
        <row r="989">
          <cell r="A989" t="str">
            <v>58.01.83.02</v>
          </cell>
          <cell r="B989" t="str">
            <v>-</v>
          </cell>
          <cell r="C989" t="str">
            <v>Cafe, Cha, Agua Mineral, Bebidas</v>
          </cell>
          <cell r="D989">
            <v>179708.44</v>
          </cell>
          <cell r="E989" t="str">
            <v>D</v>
          </cell>
          <cell r="F989">
            <v>6805.1</v>
          </cell>
          <cell r="G989">
            <v>0</v>
          </cell>
          <cell r="H989">
            <v>186513.54</v>
          </cell>
          <cell r="I989" t="str">
            <v>D</v>
          </cell>
        </row>
        <row r="990">
          <cell r="A990" t="str">
            <v>58.01.83.04</v>
          </cell>
          <cell r="B990" t="str">
            <v>-</v>
          </cell>
          <cell r="C990" t="str">
            <v>Outros Gastos</v>
          </cell>
          <cell r="D990">
            <v>6592.5</v>
          </cell>
          <cell r="E990" t="str">
            <v>D</v>
          </cell>
          <cell r="F990">
            <v>1039.08</v>
          </cell>
          <cell r="G990">
            <v>0.01</v>
          </cell>
          <cell r="H990">
            <v>7631.57</v>
          </cell>
          <cell r="I990" t="str">
            <v>D</v>
          </cell>
        </row>
        <row r="991">
          <cell r="A991" t="str">
            <v>58.01.83.05</v>
          </cell>
          <cell r="B991" t="str">
            <v>-</v>
          </cell>
          <cell r="C991" t="str">
            <v>Lanches e Refeicoes</v>
          </cell>
          <cell r="D991">
            <v>9475.91</v>
          </cell>
          <cell r="E991" t="str">
            <v>D</v>
          </cell>
          <cell r="F991">
            <v>4084.18</v>
          </cell>
          <cell r="G991">
            <v>0</v>
          </cell>
          <cell r="H991">
            <v>13560.09</v>
          </cell>
          <cell r="I991" t="str">
            <v>D</v>
          </cell>
        </row>
        <row r="992">
          <cell r="A992" t="str">
            <v>58.01.85.00</v>
          </cell>
          <cell r="B992" t="str">
            <v>-</v>
          </cell>
          <cell r="C992" t="str">
            <v>Depreciacao</v>
          </cell>
          <cell r="D992">
            <v>2199635.54</v>
          </cell>
          <cell r="E992" t="str">
            <v>D</v>
          </cell>
          <cell r="F992">
            <v>346826.17</v>
          </cell>
          <cell r="G992">
            <v>33225.339999999997</v>
          </cell>
          <cell r="H992">
            <v>2513236.37</v>
          </cell>
          <cell r="I992" t="str">
            <v>D</v>
          </cell>
        </row>
        <row r="993">
          <cell r="A993" t="str">
            <v>58.01.85.01</v>
          </cell>
          <cell r="B993" t="str">
            <v>-</v>
          </cell>
          <cell r="C993" t="str">
            <v>Depreciacao</v>
          </cell>
          <cell r="D993">
            <v>2199635.54</v>
          </cell>
          <cell r="E993" t="str">
            <v>D</v>
          </cell>
          <cell r="F993">
            <v>346826.17</v>
          </cell>
          <cell r="G993">
            <v>33225.339999999997</v>
          </cell>
          <cell r="H993">
            <v>2513236.37</v>
          </cell>
          <cell r="I993" t="str">
            <v>D</v>
          </cell>
        </row>
        <row r="994">
          <cell r="A994" t="str">
            <v>58.01.87.00</v>
          </cell>
          <cell r="B994" t="str">
            <v>-</v>
          </cell>
          <cell r="C994" t="str">
            <v>Amortizacoes</v>
          </cell>
          <cell r="D994">
            <v>540353.12</v>
          </cell>
          <cell r="E994" t="str">
            <v>D</v>
          </cell>
          <cell r="F994">
            <v>146786.16</v>
          </cell>
          <cell r="G994">
            <v>66805.06</v>
          </cell>
          <cell r="H994">
            <v>620334.22</v>
          </cell>
          <cell r="I994" t="str">
            <v>D</v>
          </cell>
        </row>
        <row r="995">
          <cell r="A995" t="str">
            <v>58.01.87.01</v>
          </cell>
          <cell r="B995" t="str">
            <v>-</v>
          </cell>
          <cell r="C995" t="str">
            <v>Amortizacoes</v>
          </cell>
          <cell r="D995">
            <v>540353.12</v>
          </cell>
          <cell r="E995" t="str">
            <v>D</v>
          </cell>
          <cell r="F995">
            <v>146786.16</v>
          </cell>
          <cell r="G995">
            <v>66805.06</v>
          </cell>
          <cell r="H995">
            <v>620334.22</v>
          </cell>
          <cell r="I995" t="str">
            <v>D</v>
          </cell>
        </row>
        <row r="996">
          <cell r="A996" t="str">
            <v>58.01.89.00</v>
          </cell>
          <cell r="B996" t="str">
            <v>-</v>
          </cell>
          <cell r="C996" t="str">
            <v>Exaustao</v>
          </cell>
          <cell r="D996">
            <v>884690.56</v>
          </cell>
          <cell r="E996" t="str">
            <v>D</v>
          </cell>
          <cell r="F996">
            <v>146089.92000000001</v>
          </cell>
          <cell r="G996">
            <v>0</v>
          </cell>
          <cell r="H996">
            <v>1030780.48</v>
          </cell>
          <cell r="I996" t="str">
            <v>D</v>
          </cell>
        </row>
        <row r="997">
          <cell r="A997" t="str">
            <v>58.01.89.02</v>
          </cell>
          <cell r="B997" t="str">
            <v>-</v>
          </cell>
          <cell r="C997" t="str">
            <v>Exaustao - Mineracao</v>
          </cell>
          <cell r="D997">
            <v>884690.56</v>
          </cell>
          <cell r="E997" t="str">
            <v>D</v>
          </cell>
          <cell r="F997">
            <v>146089.92000000001</v>
          </cell>
          <cell r="G997">
            <v>0</v>
          </cell>
          <cell r="H997">
            <v>1030780.48</v>
          </cell>
          <cell r="I997" t="str">
            <v>D</v>
          </cell>
        </row>
        <row r="998">
          <cell r="A998" t="str">
            <v>59.00.00.00</v>
          </cell>
          <cell r="B998" t="str">
            <v>-</v>
          </cell>
          <cell r="C998" t="str">
            <v>Absorcao Custo Ind/Recirculacao</v>
          </cell>
          <cell r="D998">
            <v>50771769.310000002</v>
          </cell>
          <cell r="E998" t="str">
            <v>C</v>
          </cell>
          <cell r="F998">
            <v>8104723.8200000003</v>
          </cell>
          <cell r="G998">
            <v>16345032.57</v>
          </cell>
          <cell r="H998">
            <v>59012078.060000002</v>
          </cell>
          <cell r="I998" t="str">
            <v>C</v>
          </cell>
        </row>
        <row r="999">
          <cell r="A999" t="str">
            <v>59.07.00.00</v>
          </cell>
          <cell r="B999" t="str">
            <v>-</v>
          </cell>
          <cell r="C999" t="str">
            <v>Recirculacao</v>
          </cell>
          <cell r="D999">
            <v>11333955.67</v>
          </cell>
          <cell r="E999" t="str">
            <v>C</v>
          </cell>
          <cell r="F999">
            <v>8104308.1699999999</v>
          </cell>
          <cell r="G999">
            <v>9042113.9900000002</v>
          </cell>
          <cell r="H999">
            <v>12271761.49</v>
          </cell>
          <cell r="I999" t="str">
            <v>C</v>
          </cell>
        </row>
        <row r="1000">
          <cell r="A1000" t="str">
            <v>59.07.03.00</v>
          </cell>
          <cell r="B1000" t="str">
            <v>-</v>
          </cell>
          <cell r="C1000" t="str">
            <v>Recircul. Gastos Urucum Mina</v>
          </cell>
          <cell r="D1000">
            <v>3831089.24</v>
          </cell>
          <cell r="E1000" t="str">
            <v>C</v>
          </cell>
          <cell r="F1000">
            <v>6094253.0700000003</v>
          </cell>
          <cell r="G1000">
            <v>6169967.6299999999</v>
          </cell>
          <cell r="H1000">
            <v>3906803.8</v>
          </cell>
          <cell r="I1000" t="str">
            <v>C</v>
          </cell>
        </row>
        <row r="1001">
          <cell r="A1001" t="str">
            <v>59.07.03.01</v>
          </cell>
          <cell r="B1001" t="str">
            <v>-</v>
          </cell>
          <cell r="C1001" t="str">
            <v>Recircul. Auxiliares</v>
          </cell>
          <cell r="D1001">
            <v>9133567.4800000004</v>
          </cell>
          <cell r="E1001" t="str">
            <v>D</v>
          </cell>
          <cell r="F1001">
            <v>2010897.64</v>
          </cell>
          <cell r="G1001">
            <v>57686.16</v>
          </cell>
          <cell r="H1001">
            <v>11086778.960000001</v>
          </cell>
          <cell r="I1001" t="str">
            <v>D</v>
          </cell>
        </row>
        <row r="1002">
          <cell r="A1002" t="str">
            <v>59.07.03.02</v>
          </cell>
          <cell r="B1002" t="str">
            <v>-</v>
          </cell>
          <cell r="C1002" t="str">
            <v>Recircul. Meio Ambiente</v>
          </cell>
          <cell r="D1002">
            <v>619342.1</v>
          </cell>
          <cell r="E1002" t="str">
            <v>D</v>
          </cell>
          <cell r="F1002">
            <v>175390.67</v>
          </cell>
          <cell r="G1002">
            <v>5677.72</v>
          </cell>
          <cell r="H1002">
            <v>789055.05</v>
          </cell>
          <cell r="I1002" t="str">
            <v>D</v>
          </cell>
        </row>
        <row r="1003">
          <cell r="A1003" t="str">
            <v>59.07.03.04</v>
          </cell>
          <cell r="B1003" t="str">
            <v>-</v>
          </cell>
          <cell r="C1003" t="str">
            <v>Recircul. Operacao Usina</v>
          </cell>
          <cell r="D1003">
            <v>277588.51</v>
          </cell>
          <cell r="E1003" t="str">
            <v>D</v>
          </cell>
          <cell r="F1003">
            <v>37796.14</v>
          </cell>
          <cell r="G1003">
            <v>0</v>
          </cell>
          <cell r="H1003">
            <v>315384.65000000002</v>
          </cell>
          <cell r="I1003" t="str">
            <v>D</v>
          </cell>
        </row>
        <row r="1004">
          <cell r="A1004" t="str">
            <v>59.07.03.06</v>
          </cell>
          <cell r="B1004" t="str">
            <v>-</v>
          </cell>
          <cell r="C1004" t="str">
            <v>Recircul. Operacao Embarque</v>
          </cell>
          <cell r="D1004">
            <v>30713.99</v>
          </cell>
          <cell r="E1004" t="str">
            <v>D</v>
          </cell>
          <cell r="F1004">
            <v>8188.48</v>
          </cell>
          <cell r="G1004">
            <v>0</v>
          </cell>
          <cell r="H1004">
            <v>38902.47</v>
          </cell>
          <cell r="I1004" t="str">
            <v>D</v>
          </cell>
        </row>
        <row r="1005">
          <cell r="A1005" t="str">
            <v>59.07.03.07</v>
          </cell>
          <cell r="B1005" t="str">
            <v>-</v>
          </cell>
          <cell r="C1005" t="str">
            <v>Recircul. Manutencao Mina</v>
          </cell>
          <cell r="D1005">
            <v>3763306.46</v>
          </cell>
          <cell r="E1005" t="str">
            <v>D</v>
          </cell>
          <cell r="F1005">
            <v>530267.67000000004</v>
          </cell>
          <cell r="G1005">
            <v>4959.24</v>
          </cell>
          <cell r="H1005">
            <v>4288614.8899999997</v>
          </cell>
          <cell r="I1005" t="str">
            <v>D</v>
          </cell>
        </row>
        <row r="1006">
          <cell r="A1006" t="str">
            <v>59.07.03.08</v>
          </cell>
          <cell r="B1006" t="str">
            <v>-</v>
          </cell>
          <cell r="C1006" t="str">
            <v>Recircul. Manutencao Usina</v>
          </cell>
          <cell r="D1006">
            <v>2127128.96</v>
          </cell>
          <cell r="E1006" t="str">
            <v>D</v>
          </cell>
          <cell r="F1006">
            <v>238761.54</v>
          </cell>
          <cell r="G1006">
            <v>351.43</v>
          </cell>
          <cell r="H1006">
            <v>2365539.0699999998</v>
          </cell>
          <cell r="I1006" t="str">
            <v>D</v>
          </cell>
        </row>
        <row r="1008">
          <cell r="A1008" t="str">
            <v>-----------</v>
          </cell>
          <cell r="B1008" t="str">
            <v>--</v>
          </cell>
          <cell r="C1008" t="str">
            <v>-------------------------------------------------------------------</v>
          </cell>
          <cell r="D1008" t="str">
            <v>-------------------</v>
          </cell>
          <cell r="E1008" t="str">
            <v>-</v>
          </cell>
          <cell r="F1008" t="str">
            <v>-------------------</v>
          </cell>
          <cell r="G1008" t="e">
            <v>#NAME?</v>
          </cell>
          <cell r="H1008" t="str">
            <v>07AB - 1.00.01.068</v>
          </cell>
        </row>
        <row r="1009">
          <cell r="A1009" t="str">
            <v>_x000C_----------</v>
          </cell>
          <cell r="B1009" t="str">
            <v>--</v>
          </cell>
          <cell r="C1009" t="str">
            <v>-------------------------------------------------------------------</v>
          </cell>
          <cell r="D1009" t="str">
            <v>-------------------</v>
          </cell>
          <cell r="E1009" t="str">
            <v>-</v>
          </cell>
          <cell r="F1009" t="str">
            <v>-------------------</v>
          </cell>
          <cell r="G1009" t="str">
            <v>-------------------</v>
          </cell>
          <cell r="H1009" t="str">
            <v>------ Página:</v>
          </cell>
          <cell r="I1009">
            <v>1</v>
          </cell>
          <cell r="J1009">
            <v>3</v>
          </cell>
        </row>
        <row r="1010">
          <cell r="A1010" t="str">
            <v>Urucum Mine</v>
          </cell>
          <cell r="B1010" t="str">
            <v>ra</v>
          </cell>
          <cell r="C1010" t="str">
            <v>ção S.A</v>
          </cell>
          <cell r="H1010" t="str">
            <v>Balancete</v>
          </cell>
        </row>
        <row r="1011">
          <cell r="A1011" t="str">
            <v>Período: 01</v>
          </cell>
          <cell r="B1011" t="str">
            <v>/0</v>
          </cell>
          <cell r="C1011" t="str">
            <v>8/2008 A 31/08/2008 -----------------------------------------------</v>
          </cell>
          <cell r="D1011" t="str">
            <v>-------------------</v>
          </cell>
          <cell r="E1011" t="str">
            <v>-</v>
          </cell>
          <cell r="F1011" t="str">
            <v>-------------------</v>
          </cell>
          <cell r="G1011" t="str">
            <v>-------------------</v>
          </cell>
          <cell r="H1011" t="str">
            <v>02/09/2008 - 21:3</v>
          </cell>
          <cell r="I1011">
            <v>4</v>
          </cell>
        </row>
        <row r="1013">
          <cell r="A1013" t="str">
            <v>Título</v>
          </cell>
          <cell r="D1013" t="str">
            <v>Saldo Inicial</v>
          </cell>
          <cell r="F1013" t="str">
            <v>Débito</v>
          </cell>
          <cell r="G1013" t="str">
            <v>Crédito</v>
          </cell>
          <cell r="H1013" t="str">
            <v>Saldo Final</v>
          </cell>
        </row>
        <row r="1014">
          <cell r="A1014" t="str">
            <v>-----------</v>
          </cell>
          <cell r="B1014" t="str">
            <v>--</v>
          </cell>
          <cell r="C1014" t="str">
            <v>-------------------------------------------------------------------</v>
          </cell>
          <cell r="D1014" t="str">
            <v>-----------------</v>
          </cell>
          <cell r="F1014" t="str">
            <v>------------------</v>
          </cell>
          <cell r="G1014" t="str">
            <v>------------------</v>
          </cell>
          <cell r="H1014" t="str">
            <v>-----------------</v>
          </cell>
        </row>
        <row r="1015">
          <cell r="A1015" t="str">
            <v>59.07.03.09</v>
          </cell>
          <cell r="B1015" t="str">
            <v>-</v>
          </cell>
          <cell r="C1015" t="str">
            <v>Recir. Manutencao Embarque</v>
          </cell>
          <cell r="D1015">
            <v>14538.88</v>
          </cell>
          <cell r="E1015" t="str">
            <v>D</v>
          </cell>
          <cell r="F1015">
            <v>788.87</v>
          </cell>
          <cell r="G1015">
            <v>0</v>
          </cell>
          <cell r="H1015">
            <v>15327.75</v>
          </cell>
          <cell r="I1015" t="str">
            <v>D</v>
          </cell>
        </row>
        <row r="1016">
          <cell r="A1016" t="str">
            <v>59.07.03.10</v>
          </cell>
          <cell r="B1016" t="str">
            <v>-</v>
          </cell>
          <cell r="C1016" t="str">
            <v>Recircul. Equipamentos</v>
          </cell>
          <cell r="D1016">
            <v>6586354.9500000002</v>
          </cell>
          <cell r="E1016" t="str">
            <v>D</v>
          </cell>
          <cell r="F1016">
            <v>1031157.52</v>
          </cell>
          <cell r="G1016">
            <v>32244.1</v>
          </cell>
          <cell r="H1016">
            <v>7585268.3700000001</v>
          </cell>
          <cell r="I1016" t="str">
            <v>D</v>
          </cell>
        </row>
        <row r="1017">
          <cell r="A1017" t="str">
            <v>59.07.03.11</v>
          </cell>
          <cell r="B1017" t="str">
            <v>-</v>
          </cell>
          <cell r="C1017" t="str">
            <v>Recircul. Aux.Transitorio</v>
          </cell>
          <cell r="D1017">
            <v>5248672.3099999996</v>
          </cell>
          <cell r="E1017" t="str">
            <v>D</v>
          </cell>
          <cell r="F1017">
            <v>987320.71</v>
          </cell>
          <cell r="G1017">
            <v>165760.54999999999</v>
          </cell>
          <cell r="H1017">
            <v>6070232.4699999997</v>
          </cell>
          <cell r="I1017" t="str">
            <v>D</v>
          </cell>
        </row>
        <row r="1018">
          <cell r="A1018" t="str">
            <v>59.07.03.40</v>
          </cell>
          <cell r="B1018" t="str">
            <v>-</v>
          </cell>
          <cell r="C1018" t="str">
            <v>Recirc.Gastos Ordens de Manutenção</v>
          </cell>
          <cell r="D1018">
            <v>1961670.45</v>
          </cell>
          <cell r="E1018" t="str">
            <v>D</v>
          </cell>
          <cell r="F1018">
            <v>289116.14</v>
          </cell>
          <cell r="G1018">
            <v>4698.6099999999997</v>
          </cell>
          <cell r="H1018">
            <v>2246087.98</v>
          </cell>
          <cell r="I1018" t="str">
            <v>D</v>
          </cell>
        </row>
        <row r="1019">
          <cell r="A1019" t="str">
            <v>59.07.03.99</v>
          </cell>
          <cell r="B1019" t="str">
            <v>-</v>
          </cell>
          <cell r="C1019" t="str">
            <v>Recircul. Credito Urucum Mina</v>
          </cell>
          <cell r="D1019">
            <v>33593973.329999998</v>
          </cell>
          <cell r="E1019" t="str">
            <v>C</v>
          </cell>
          <cell r="F1019">
            <v>784567.69</v>
          </cell>
          <cell r="G1019">
            <v>5898589.8200000003</v>
          </cell>
          <cell r="H1019">
            <v>38707995.460000001</v>
          </cell>
          <cell r="I1019" t="str">
            <v>C</v>
          </cell>
        </row>
        <row r="1020">
          <cell r="A1020" t="str">
            <v>59.07.04.00</v>
          </cell>
          <cell r="B1020" t="str">
            <v>-</v>
          </cell>
          <cell r="C1020" t="str">
            <v>Recircul. Gastos Urucum Usina</v>
          </cell>
          <cell r="D1020">
            <v>7502866.4299999997</v>
          </cell>
          <cell r="E1020" t="str">
            <v>C</v>
          </cell>
          <cell r="F1020">
            <v>2010055.1</v>
          </cell>
          <cell r="G1020">
            <v>2872146.36</v>
          </cell>
          <cell r="H1020">
            <v>8364957.6900000004</v>
          </cell>
          <cell r="I1020" t="str">
            <v>C</v>
          </cell>
        </row>
        <row r="1021">
          <cell r="A1021" t="str">
            <v>59.07.04.01</v>
          </cell>
          <cell r="B1021" t="str">
            <v>-</v>
          </cell>
          <cell r="C1021" t="str">
            <v>Recircul. Auxiliares</v>
          </cell>
          <cell r="D1021">
            <v>3571557.09</v>
          </cell>
          <cell r="E1021" t="str">
            <v>D</v>
          </cell>
          <cell r="F1021">
            <v>493959.99</v>
          </cell>
          <cell r="G1021">
            <v>45020.800000000003</v>
          </cell>
          <cell r="H1021">
            <v>4020496.28</v>
          </cell>
          <cell r="I1021" t="str">
            <v>D</v>
          </cell>
        </row>
        <row r="1022">
          <cell r="A1022" t="str">
            <v>59.07.04.02</v>
          </cell>
          <cell r="B1022" t="str">
            <v>-</v>
          </cell>
          <cell r="C1022" t="str">
            <v>Recircul. Equipamento</v>
          </cell>
          <cell r="D1022">
            <v>9069.14</v>
          </cell>
          <cell r="E1022" t="str">
            <v>D</v>
          </cell>
          <cell r="F1022">
            <v>414.79</v>
          </cell>
          <cell r="G1022">
            <v>0</v>
          </cell>
          <cell r="H1022">
            <v>9483.93</v>
          </cell>
          <cell r="I1022" t="str">
            <v>D</v>
          </cell>
        </row>
        <row r="1023">
          <cell r="A1023" t="str">
            <v>59.07.04.04</v>
          </cell>
          <cell r="B1023" t="str">
            <v>-</v>
          </cell>
          <cell r="C1023" t="str">
            <v>Recircul. Operacao Forno</v>
          </cell>
          <cell r="D1023">
            <v>1757128.12</v>
          </cell>
          <cell r="E1023" t="str">
            <v>D</v>
          </cell>
          <cell r="F1023">
            <v>279354.01</v>
          </cell>
          <cell r="G1023">
            <v>1285.97</v>
          </cell>
          <cell r="H1023">
            <v>2035196.16</v>
          </cell>
          <cell r="I1023" t="str">
            <v>D</v>
          </cell>
        </row>
        <row r="1024">
          <cell r="A1024" t="str">
            <v>59.07.04.05</v>
          </cell>
          <cell r="B1024" t="str">
            <v>-</v>
          </cell>
          <cell r="C1024" t="str">
            <v>Recircul. Despoeiramento</v>
          </cell>
          <cell r="D1024">
            <v>414070.47</v>
          </cell>
          <cell r="E1024" t="str">
            <v>D</v>
          </cell>
          <cell r="F1024">
            <v>99005.34</v>
          </cell>
          <cell r="G1024">
            <v>0</v>
          </cell>
          <cell r="H1024">
            <v>513075.81</v>
          </cell>
          <cell r="I1024" t="str">
            <v>D</v>
          </cell>
        </row>
        <row r="1025">
          <cell r="A1025" t="str">
            <v>59.07.04.06</v>
          </cell>
          <cell r="B1025" t="str">
            <v>-</v>
          </cell>
          <cell r="C1025" t="str">
            <v>Recircul. Manutencao</v>
          </cell>
          <cell r="D1025">
            <v>5314.11</v>
          </cell>
          <cell r="E1025" t="str">
            <v>D</v>
          </cell>
          <cell r="F1025">
            <v>509.27</v>
          </cell>
          <cell r="G1025">
            <v>0</v>
          </cell>
          <cell r="H1025">
            <v>5823.38</v>
          </cell>
          <cell r="I1025" t="str">
            <v>D</v>
          </cell>
        </row>
        <row r="1026">
          <cell r="A1026" t="str">
            <v>59.07.04.07</v>
          </cell>
          <cell r="B1026" t="str">
            <v>-</v>
          </cell>
          <cell r="C1026" t="str">
            <v>Recircul.Manutencao Porto</v>
          </cell>
          <cell r="D1026">
            <v>9.56</v>
          </cell>
          <cell r="E1026" t="str">
            <v>D</v>
          </cell>
          <cell r="F1026">
            <v>2.39</v>
          </cell>
          <cell r="G1026">
            <v>0</v>
          </cell>
          <cell r="H1026">
            <v>11.95</v>
          </cell>
          <cell r="I1026" t="str">
            <v>D</v>
          </cell>
        </row>
        <row r="1027">
          <cell r="A1027" t="str">
            <v>59.07.04.08</v>
          </cell>
          <cell r="B1027" t="str">
            <v>-</v>
          </cell>
          <cell r="C1027" t="str">
            <v>Recircul. Aux. Transitorio</v>
          </cell>
          <cell r="D1027">
            <v>2834303.78</v>
          </cell>
          <cell r="E1027" t="str">
            <v>D</v>
          </cell>
          <cell r="F1027">
            <v>656608.35</v>
          </cell>
          <cell r="G1027">
            <v>304705.90000000002</v>
          </cell>
          <cell r="H1027">
            <v>3186206.23</v>
          </cell>
          <cell r="I1027" t="str">
            <v>D</v>
          </cell>
        </row>
        <row r="1028">
          <cell r="A1028" t="str">
            <v>59.07.04.40</v>
          </cell>
          <cell r="B1028" t="str">
            <v>-</v>
          </cell>
          <cell r="C1028" t="str">
            <v>Recirc.Gastos Ordens de Manutenção</v>
          </cell>
          <cell r="D1028">
            <v>394596.15</v>
          </cell>
          <cell r="E1028" t="str">
            <v>D</v>
          </cell>
          <cell r="F1028">
            <v>430445.6</v>
          </cell>
          <cell r="G1028">
            <v>70125.960000000006</v>
          </cell>
          <cell r="H1028">
            <v>754915.79</v>
          </cell>
          <cell r="I1028" t="str">
            <v>D</v>
          </cell>
        </row>
        <row r="1029">
          <cell r="A1029" t="str">
            <v>59.07.04.99</v>
          </cell>
          <cell r="B1029" t="str">
            <v>-</v>
          </cell>
          <cell r="C1029" t="str">
            <v>Recircul.Credito Urucum Usina</v>
          </cell>
          <cell r="D1029">
            <v>16488914.85</v>
          </cell>
          <cell r="E1029" t="str">
            <v>C</v>
          </cell>
          <cell r="F1029">
            <v>49755.360000000001</v>
          </cell>
          <cell r="G1029">
            <v>2451007.73</v>
          </cell>
          <cell r="H1029">
            <v>18890167.219999999</v>
          </cell>
          <cell r="I1029" t="str">
            <v>C</v>
          </cell>
        </row>
        <row r="1030">
          <cell r="A1030" t="str">
            <v>59.10.00.00</v>
          </cell>
          <cell r="B1030" t="str">
            <v>-</v>
          </cell>
          <cell r="C1030" t="str">
            <v>Absorcao de Custos Industriais</v>
          </cell>
          <cell r="D1030">
            <v>39437813.640000001</v>
          </cell>
          <cell r="E1030" t="str">
            <v>C</v>
          </cell>
          <cell r="F1030">
            <v>415.65</v>
          </cell>
          <cell r="G1030">
            <v>7302918.5800000001</v>
          </cell>
          <cell r="H1030">
            <v>46740316.57</v>
          </cell>
          <cell r="I1030" t="str">
            <v>C</v>
          </cell>
        </row>
        <row r="1031">
          <cell r="A1031" t="str">
            <v>59.10.01.00</v>
          </cell>
          <cell r="B1031" t="str">
            <v>-</v>
          </cell>
          <cell r="C1031" t="str">
            <v>Transf para Contas Patrimoniais</v>
          </cell>
          <cell r="D1031">
            <v>39437813.640000001</v>
          </cell>
          <cell r="E1031" t="str">
            <v>C</v>
          </cell>
          <cell r="F1031">
            <v>415.65</v>
          </cell>
          <cell r="G1031">
            <v>7302918.5800000001</v>
          </cell>
          <cell r="H1031">
            <v>46740316.57</v>
          </cell>
          <cell r="I1031" t="str">
            <v>C</v>
          </cell>
        </row>
        <row r="1032">
          <cell r="A1032" t="str">
            <v>59.10.01.04</v>
          </cell>
          <cell r="B1032" t="str">
            <v>-</v>
          </cell>
          <cell r="C1032" t="str">
            <v>Absorcao Custos Energia Dem/Aux</v>
          </cell>
          <cell r="D1032">
            <v>1547108.16</v>
          </cell>
          <cell r="E1032" t="str">
            <v>C</v>
          </cell>
          <cell r="F1032">
            <v>0</v>
          </cell>
          <cell r="G1032">
            <v>228452.2</v>
          </cell>
          <cell r="H1032">
            <v>1775560.36</v>
          </cell>
          <cell r="I1032" t="str">
            <v>C</v>
          </cell>
        </row>
        <row r="1033">
          <cell r="A1033" t="str">
            <v>59.10.01.05</v>
          </cell>
          <cell r="B1033" t="str">
            <v>-</v>
          </cell>
          <cell r="C1033" t="str">
            <v>Absorcao Custos Pessoal</v>
          </cell>
          <cell r="D1033">
            <v>5201339.21</v>
          </cell>
          <cell r="E1033" t="str">
            <v>C</v>
          </cell>
          <cell r="F1033">
            <v>0</v>
          </cell>
          <cell r="G1033">
            <v>570498.43999999994</v>
          </cell>
          <cell r="H1033">
            <v>5771837.6500000004</v>
          </cell>
          <cell r="I1033" t="str">
            <v>C</v>
          </cell>
        </row>
        <row r="1034">
          <cell r="A1034" t="str">
            <v>59.10.01.06</v>
          </cell>
          <cell r="B1034" t="str">
            <v>-</v>
          </cell>
          <cell r="C1034" t="str">
            <v>Absorcao Custos Materiais</v>
          </cell>
          <cell r="D1034">
            <v>2021696.46</v>
          </cell>
          <cell r="E1034" t="str">
            <v>C</v>
          </cell>
          <cell r="F1034">
            <v>0</v>
          </cell>
          <cell r="G1034">
            <v>336432.51</v>
          </cell>
          <cell r="H1034">
            <v>2358128.9700000002</v>
          </cell>
          <cell r="I1034" t="str">
            <v>C</v>
          </cell>
        </row>
        <row r="1035">
          <cell r="A1035" t="str">
            <v>59.10.01.07</v>
          </cell>
          <cell r="B1035" t="str">
            <v>-</v>
          </cell>
          <cell r="C1035" t="str">
            <v>Absorcao Custos Servicos + GG</v>
          </cell>
          <cell r="D1035">
            <v>7081452.2000000002</v>
          </cell>
          <cell r="E1035" t="str">
            <v>C</v>
          </cell>
          <cell r="F1035">
            <v>415.65</v>
          </cell>
          <cell r="G1035">
            <v>1622194.49</v>
          </cell>
          <cell r="H1035">
            <v>8703231.0399999991</v>
          </cell>
          <cell r="I1035" t="str">
            <v>C</v>
          </cell>
        </row>
        <row r="1036">
          <cell r="A1036" t="str">
            <v>59.10.01.08</v>
          </cell>
          <cell r="B1036" t="str">
            <v>-</v>
          </cell>
          <cell r="C1036" t="str">
            <v>Absorcao Custos Depreciacao</v>
          </cell>
          <cell r="D1036">
            <v>1122300.3400000001</v>
          </cell>
          <cell r="E1036" t="str">
            <v>C</v>
          </cell>
          <cell r="F1036">
            <v>0</v>
          </cell>
          <cell r="G1036">
            <v>157967.69</v>
          </cell>
          <cell r="H1036">
            <v>1280268.03</v>
          </cell>
          <cell r="I1036" t="str">
            <v>C</v>
          </cell>
        </row>
        <row r="1037">
          <cell r="A1037" t="str">
            <v>59.10.01.09</v>
          </cell>
          <cell r="B1037" t="str">
            <v>-</v>
          </cell>
          <cell r="C1037" t="str">
            <v>Absorcao Custos Recirculacao</v>
          </cell>
          <cell r="D1037">
            <v>22463917.27</v>
          </cell>
          <cell r="E1037" t="str">
            <v>C</v>
          </cell>
          <cell r="F1037">
            <v>0</v>
          </cell>
          <cell r="G1037">
            <v>4387373.25</v>
          </cell>
          <cell r="H1037">
            <v>26851290.52</v>
          </cell>
          <cell r="I1037" t="str">
            <v>C</v>
          </cell>
        </row>
        <row r="1039">
          <cell r="C1039" t="str">
            <v>Total de Débitos</v>
          </cell>
          <cell r="F1039">
            <v>297992199.25</v>
          </cell>
        </row>
        <row r="1040">
          <cell r="C1040" t="str">
            <v>Total de Créditos</v>
          </cell>
          <cell r="G1040">
            <v>297992199.25</v>
          </cell>
        </row>
        <row r="1042">
          <cell r="A1042" t="str">
            <v>At</v>
          </cell>
          <cell r="B1042" t="str">
            <v>iv</v>
          </cell>
          <cell r="C1042" t="str">
            <v>o                                            -</v>
          </cell>
          <cell r="D1042">
            <v>243870440.77000001</v>
          </cell>
          <cell r="E1042" t="str">
            <v>D</v>
          </cell>
          <cell r="H1042">
            <v>276249398.97000003</v>
          </cell>
          <cell r="I1042" t="str">
            <v>D</v>
          </cell>
        </row>
        <row r="1043">
          <cell r="A1043" t="str">
            <v>Pa</v>
          </cell>
          <cell r="B1043" t="str">
            <v>ss</v>
          </cell>
          <cell r="C1043" t="str">
            <v>ivo                                          -</v>
          </cell>
          <cell r="D1043">
            <v>243870440.77000001</v>
          </cell>
          <cell r="E1043" t="str">
            <v>C</v>
          </cell>
          <cell r="H1043">
            <v>245092143.15000001</v>
          </cell>
          <cell r="I1043" t="str">
            <v>C</v>
          </cell>
        </row>
        <row r="1044">
          <cell r="A1044" t="str">
            <v>Re</v>
          </cell>
          <cell r="B1044" t="str">
            <v>su</v>
          </cell>
          <cell r="C1044" t="str">
            <v>ltad                                         -</v>
          </cell>
          <cell r="D1044">
            <v>0</v>
          </cell>
          <cell r="H1044">
            <v>29912817.239999998</v>
          </cell>
          <cell r="I1044" t="str">
            <v>C</v>
          </cell>
        </row>
        <row r="1045">
          <cell r="A1045" t="str">
            <v>De</v>
          </cell>
          <cell r="B1045" t="str">
            <v>sp</v>
          </cell>
          <cell r="C1045" t="str">
            <v>esas                                         -</v>
          </cell>
          <cell r="D1045">
            <v>0</v>
          </cell>
          <cell r="H1045">
            <v>1244438.58</v>
          </cell>
          <cell r="I1045" t="str">
            <v>C</v>
          </cell>
        </row>
        <row r="1046">
          <cell r="A1046" t="str">
            <v>Cu</v>
          </cell>
          <cell r="B1046" t="str">
            <v>st</v>
          </cell>
          <cell r="C1046" t="str">
            <v>o                                            -</v>
          </cell>
          <cell r="D1046">
            <v>0</v>
          </cell>
          <cell r="H1046">
            <v>0</v>
          </cell>
        </row>
        <row r="1048">
          <cell r="A1048" t="str">
            <v>Lucros e Pe</v>
          </cell>
          <cell r="B1048" t="str">
            <v>rd</v>
          </cell>
          <cell r="C1048" t="str">
            <v>as</v>
          </cell>
          <cell r="D1048">
            <v>0</v>
          </cell>
          <cell r="H1048">
            <v>31157255.82</v>
          </cell>
          <cell r="I1048" t="str">
            <v>C</v>
          </cell>
        </row>
        <row r="1049">
          <cell r="A1049" t="str">
            <v>Ativo/Passi</v>
          </cell>
          <cell r="B1049" t="str">
            <v>vo</v>
          </cell>
          <cell r="D1049">
            <v>0</v>
          </cell>
          <cell r="H1049">
            <v>31157255.82</v>
          </cell>
          <cell r="I1049" t="str">
            <v>D</v>
          </cell>
        </row>
        <row r="1092">
          <cell r="A1092" t="str">
            <v>Última pági</v>
          </cell>
          <cell r="B1092" t="str">
            <v>na</v>
          </cell>
          <cell r="C1092" t="str">
            <v>------------------------------------------------------------------</v>
          </cell>
          <cell r="D1092" t="str">
            <v>-------------------</v>
          </cell>
          <cell r="E1092" t="str">
            <v>-</v>
          </cell>
          <cell r="F1092" t="str">
            <v>-------------------</v>
          </cell>
          <cell r="G1092" t="e">
            <v>#NAME?</v>
          </cell>
          <cell r="H1092" t="str">
            <v>07AB - 1.00.01.068</v>
          </cell>
        </row>
        <row r="1093">
          <cell r="A1093" t="str">
            <v>_x000C_</v>
          </cell>
        </row>
      </sheetData>
      <sheetData sheetId="11">
        <row r="1">
          <cell r="A1" t="str">
            <v>-----------</v>
          </cell>
          <cell r="B1" t="str">
            <v>--</v>
          </cell>
          <cell r="C1" t="str">
            <v>-------------------------------------------------------------------</v>
          </cell>
          <cell r="D1" t="str">
            <v>-------------------</v>
          </cell>
          <cell r="E1" t="str">
            <v>-</v>
          </cell>
          <cell r="F1" t="str">
            <v>-------------------</v>
          </cell>
          <cell r="G1" t="str">
            <v>-------------------</v>
          </cell>
          <cell r="H1" t="str">
            <v>----- Página:</v>
          </cell>
          <cell r="I1">
            <v>1</v>
          </cell>
        </row>
        <row r="2">
          <cell r="A2" t="str">
            <v>Urucum Mine</v>
          </cell>
          <cell r="B2" t="str">
            <v>ra</v>
          </cell>
          <cell r="C2" t="str">
            <v>ção S.A</v>
          </cell>
          <cell r="H2" t="str">
            <v>Balancete</v>
          </cell>
        </row>
        <row r="3">
          <cell r="A3" t="str">
            <v>Período: 01</v>
          </cell>
          <cell r="B3" t="str">
            <v>/0</v>
          </cell>
          <cell r="C3" t="str">
            <v>9/2008 A 30/09/2008 -----------------------------------------------</v>
          </cell>
          <cell r="D3" t="str">
            <v>-------------------</v>
          </cell>
          <cell r="E3" t="str">
            <v>-</v>
          </cell>
          <cell r="F3" t="str">
            <v>-------------------</v>
          </cell>
          <cell r="G3" t="str">
            <v>-------------------</v>
          </cell>
          <cell r="H3" t="str">
            <v>04/11/2008 - 18:4</v>
          </cell>
          <cell r="I3">
            <v>3</v>
          </cell>
        </row>
        <row r="5">
          <cell r="A5" t="str">
            <v>Título</v>
          </cell>
          <cell r="D5" t="str">
            <v>Saldo Inicial</v>
          </cell>
          <cell r="F5" t="str">
            <v>Débito</v>
          </cell>
          <cell r="G5" t="str">
            <v>Crédito</v>
          </cell>
          <cell r="H5" t="str">
            <v>Saldo Final</v>
          </cell>
        </row>
        <row r="6">
          <cell r="A6" t="str">
            <v>-----------</v>
          </cell>
          <cell r="B6" t="str">
            <v>--</v>
          </cell>
          <cell r="C6" t="str">
            <v>-------------------------------------------------------------------</v>
          </cell>
          <cell r="D6" t="str">
            <v>-----------------</v>
          </cell>
          <cell r="F6" t="str">
            <v>------------------</v>
          </cell>
          <cell r="G6" t="str">
            <v>------------------</v>
          </cell>
          <cell r="H6" t="str">
            <v>-----------------</v>
          </cell>
        </row>
        <row r="7">
          <cell r="A7" t="str">
            <v>10.00.00.00</v>
          </cell>
          <cell r="B7" t="str">
            <v>-</v>
          </cell>
          <cell r="C7" t="str">
            <v>Ativo</v>
          </cell>
          <cell r="D7">
            <v>276003689.20999998</v>
          </cell>
          <cell r="E7" t="str">
            <v>D</v>
          </cell>
          <cell r="F7">
            <v>298440434.19</v>
          </cell>
          <cell r="G7">
            <v>234120573.31</v>
          </cell>
          <cell r="H7">
            <v>340323550.08999997</v>
          </cell>
          <cell r="I7" t="str">
            <v>D</v>
          </cell>
        </row>
        <row r="8">
          <cell r="A8" t="str">
            <v>11.00.00.00</v>
          </cell>
          <cell r="B8" t="str">
            <v>-</v>
          </cell>
          <cell r="C8" t="str">
            <v>Circulante</v>
          </cell>
          <cell r="D8">
            <v>207150438.59999999</v>
          </cell>
          <cell r="E8" t="str">
            <v>D</v>
          </cell>
          <cell r="F8">
            <v>288478234.66000003</v>
          </cell>
          <cell r="G8">
            <v>223641832.41999999</v>
          </cell>
          <cell r="H8">
            <v>271986840.83999997</v>
          </cell>
          <cell r="I8" t="str">
            <v>D</v>
          </cell>
        </row>
        <row r="9">
          <cell r="A9" t="str">
            <v>11.01.00.00</v>
          </cell>
          <cell r="B9" t="str">
            <v>-</v>
          </cell>
          <cell r="C9" t="str">
            <v>Disponivel</v>
          </cell>
          <cell r="D9">
            <v>19465917.309999999</v>
          </cell>
          <cell r="E9" t="str">
            <v>D</v>
          </cell>
          <cell r="F9">
            <v>73135319.950000003</v>
          </cell>
          <cell r="G9">
            <v>65218356.119999997</v>
          </cell>
          <cell r="H9">
            <v>27382881.140000001</v>
          </cell>
          <cell r="I9" t="str">
            <v>D</v>
          </cell>
        </row>
        <row r="10">
          <cell r="A10" t="str">
            <v>11.01.01.00</v>
          </cell>
          <cell r="B10" t="str">
            <v>-</v>
          </cell>
          <cell r="C10" t="str">
            <v>Caixa</v>
          </cell>
          <cell r="D10">
            <v>3000</v>
          </cell>
          <cell r="E10" t="str">
            <v>D</v>
          </cell>
          <cell r="F10">
            <v>2017.08</v>
          </cell>
          <cell r="G10">
            <v>2017.08</v>
          </cell>
          <cell r="H10">
            <v>3000</v>
          </cell>
          <cell r="I10" t="str">
            <v>D</v>
          </cell>
        </row>
        <row r="11">
          <cell r="A11" t="str">
            <v>11.01.01.01</v>
          </cell>
          <cell r="B11" t="str">
            <v>-</v>
          </cell>
          <cell r="C11" t="str">
            <v>Caixa  - Fundo Fixo</v>
          </cell>
          <cell r="D11">
            <v>3000</v>
          </cell>
          <cell r="E11" t="str">
            <v>D</v>
          </cell>
          <cell r="F11">
            <v>2017.08</v>
          </cell>
          <cell r="G11">
            <v>2017.08</v>
          </cell>
          <cell r="H11">
            <v>3000</v>
          </cell>
          <cell r="I11" t="str">
            <v>D</v>
          </cell>
        </row>
        <row r="12">
          <cell r="A12" t="str">
            <v>11.01.02.00</v>
          </cell>
          <cell r="B12" t="str">
            <v>-</v>
          </cell>
          <cell r="C12" t="str">
            <v>Bancos Conta Movimentos</v>
          </cell>
          <cell r="D12">
            <v>1259437.08</v>
          </cell>
          <cell r="E12" t="str">
            <v>D</v>
          </cell>
          <cell r="F12">
            <v>64755637.259999998</v>
          </cell>
          <cell r="G12">
            <v>64210612.450000003</v>
          </cell>
          <cell r="H12">
            <v>1804461.89</v>
          </cell>
          <cell r="I12" t="str">
            <v>D</v>
          </cell>
        </row>
        <row r="13">
          <cell r="A13" t="str">
            <v>11.01.02.01</v>
          </cell>
          <cell r="B13" t="str">
            <v>-</v>
          </cell>
          <cell r="C13" t="str">
            <v>Bancos Conta Movimentos</v>
          </cell>
          <cell r="D13">
            <v>1259437.08</v>
          </cell>
          <cell r="E13" t="str">
            <v>D</v>
          </cell>
          <cell r="F13">
            <v>32837475.989999998</v>
          </cell>
          <cell r="G13">
            <v>32292451.18</v>
          </cell>
          <cell r="H13">
            <v>1804461.89</v>
          </cell>
          <cell r="I13" t="str">
            <v>D</v>
          </cell>
        </row>
        <row r="14">
          <cell r="A14" t="str">
            <v>11.01.02.95</v>
          </cell>
          <cell r="B14" t="str">
            <v>-</v>
          </cell>
          <cell r="C14" t="str">
            <v>Transitoria de Cambio (Euro)</v>
          </cell>
          <cell r="D14">
            <v>0</v>
          </cell>
          <cell r="F14">
            <v>6278561.6299999999</v>
          </cell>
          <cell r="G14">
            <v>6278561.6299999999</v>
          </cell>
          <cell r="H14">
            <v>0</v>
          </cell>
        </row>
        <row r="15">
          <cell r="A15" t="str">
            <v>11.01.02.97</v>
          </cell>
          <cell r="B15" t="str">
            <v>-</v>
          </cell>
          <cell r="C15" t="str">
            <v>Transitoria de Cambio (dolar)</v>
          </cell>
          <cell r="D15">
            <v>0</v>
          </cell>
          <cell r="F15">
            <v>9363581.1400000006</v>
          </cell>
          <cell r="G15">
            <v>9363581.1400000006</v>
          </cell>
          <cell r="H15">
            <v>0</v>
          </cell>
        </row>
        <row r="16">
          <cell r="A16" t="str">
            <v>11.01.02.98</v>
          </cell>
          <cell r="B16" t="str">
            <v>-</v>
          </cell>
          <cell r="C16" t="str">
            <v>Transitoria de Caixa e Bancos</v>
          </cell>
          <cell r="D16">
            <v>0</v>
          </cell>
          <cell r="F16">
            <v>16276018.5</v>
          </cell>
          <cell r="G16">
            <v>16276018.5</v>
          </cell>
          <cell r="H16">
            <v>0</v>
          </cell>
        </row>
        <row r="17">
          <cell r="A17" t="str">
            <v>11.01.03.00</v>
          </cell>
          <cell r="B17" t="str">
            <v>-</v>
          </cell>
          <cell r="C17" t="str">
            <v>Aplicac. Financ.- Liq. Imediata</v>
          </cell>
          <cell r="D17">
            <v>18203480.23</v>
          </cell>
          <cell r="E17" t="str">
            <v>D</v>
          </cell>
          <cell r="F17">
            <v>8377665.6100000003</v>
          </cell>
          <cell r="G17">
            <v>1005726.59</v>
          </cell>
          <cell r="H17">
            <v>25575419.25</v>
          </cell>
          <cell r="I17" t="str">
            <v>D</v>
          </cell>
        </row>
        <row r="18">
          <cell r="A18" t="str">
            <v>11.01.03.01</v>
          </cell>
          <cell r="B18" t="str">
            <v>-</v>
          </cell>
          <cell r="C18" t="str">
            <v>Aplicac. Financ. - Liq Imediata</v>
          </cell>
          <cell r="D18">
            <v>15418387.699999999</v>
          </cell>
          <cell r="E18" t="str">
            <v>D</v>
          </cell>
          <cell r="F18">
            <v>8338241.7000000002</v>
          </cell>
          <cell r="G18">
            <v>143294.45000000001</v>
          </cell>
          <cell r="H18">
            <v>23613334.949999999</v>
          </cell>
          <cell r="I18" t="str">
            <v>D</v>
          </cell>
        </row>
        <row r="19">
          <cell r="A19" t="str">
            <v>11.01.03.02</v>
          </cell>
          <cell r="B19" t="str">
            <v>-</v>
          </cell>
          <cell r="C19" t="str">
            <v>Assistencia Financeira Cvrd</v>
          </cell>
          <cell r="D19">
            <v>2785092.53</v>
          </cell>
          <cell r="E19" t="str">
            <v>D</v>
          </cell>
          <cell r="F19">
            <v>39423.910000000003</v>
          </cell>
          <cell r="G19">
            <v>862432.14</v>
          </cell>
          <cell r="H19">
            <v>1962084.3</v>
          </cell>
          <cell r="I19" t="str">
            <v>D</v>
          </cell>
        </row>
        <row r="20">
          <cell r="A20" t="str">
            <v>11.05.00.00</v>
          </cell>
          <cell r="B20" t="str">
            <v>-</v>
          </cell>
          <cell r="C20" t="str">
            <v>Contas a Receber</v>
          </cell>
          <cell r="D20">
            <v>132215667.48999999</v>
          </cell>
          <cell r="E20" t="str">
            <v>D</v>
          </cell>
          <cell r="F20">
            <v>174463527.50999999</v>
          </cell>
          <cell r="G20">
            <v>117340734.36</v>
          </cell>
          <cell r="H20">
            <v>189338460.63999999</v>
          </cell>
          <cell r="I20" t="str">
            <v>D</v>
          </cell>
        </row>
        <row r="21">
          <cell r="A21" t="str">
            <v>11.05.01.00</v>
          </cell>
          <cell r="B21" t="str">
            <v>-</v>
          </cell>
          <cell r="C21" t="str">
            <v>Clientes no Pais</v>
          </cell>
          <cell r="D21">
            <v>8848464.8599999994</v>
          </cell>
          <cell r="E21" t="str">
            <v>D</v>
          </cell>
          <cell r="F21">
            <v>79976323.890000001</v>
          </cell>
          <cell r="G21">
            <v>83111938.099999994</v>
          </cell>
          <cell r="H21">
            <v>5712850.6500000004</v>
          </cell>
          <cell r="I21" t="str">
            <v>D</v>
          </cell>
        </row>
        <row r="22">
          <cell r="A22" t="str">
            <v>11.05.01.01</v>
          </cell>
          <cell r="B22" t="str">
            <v>-</v>
          </cell>
          <cell r="C22" t="str">
            <v>Clientes no Pais</v>
          </cell>
          <cell r="D22">
            <v>8848464.8599999994</v>
          </cell>
          <cell r="E22" t="str">
            <v>D</v>
          </cell>
          <cell r="F22">
            <v>7993455.71</v>
          </cell>
          <cell r="G22">
            <v>11129069.92</v>
          </cell>
          <cell r="H22">
            <v>5712850.6500000004</v>
          </cell>
          <cell r="I22" t="str">
            <v>D</v>
          </cell>
        </row>
        <row r="23">
          <cell r="A23" t="str">
            <v>11.05.01.95</v>
          </cell>
          <cell r="B23" t="str">
            <v>-</v>
          </cell>
          <cell r="C23" t="str">
            <v>Transit. de Transferencia - ACR</v>
          </cell>
          <cell r="D23">
            <v>0</v>
          </cell>
          <cell r="F23">
            <v>86863.64</v>
          </cell>
          <cell r="G23">
            <v>86863.64</v>
          </cell>
          <cell r="H23">
            <v>0</v>
          </cell>
        </row>
        <row r="24">
          <cell r="A24" t="str">
            <v>11.05.01.97</v>
          </cell>
          <cell r="B24" t="str">
            <v>-</v>
          </cell>
          <cell r="C24" t="str">
            <v>Transit. de Faturamento/Cobranca</v>
          </cell>
          <cell r="D24">
            <v>0</v>
          </cell>
          <cell r="F24">
            <v>71844147.909999996</v>
          </cell>
          <cell r="G24">
            <v>71844147.909999996</v>
          </cell>
          <cell r="H24">
            <v>0</v>
          </cell>
        </row>
        <row r="25">
          <cell r="A25" t="str">
            <v>11.05.01.98</v>
          </cell>
          <cell r="B25" t="str">
            <v>-</v>
          </cell>
          <cell r="C25" t="str">
            <v>Transit. Devolução de Clientes</v>
          </cell>
          <cell r="D25">
            <v>0</v>
          </cell>
          <cell r="F25">
            <v>17492.96</v>
          </cell>
          <cell r="G25">
            <v>17492.96</v>
          </cell>
          <cell r="H25">
            <v>0</v>
          </cell>
        </row>
        <row r="26">
          <cell r="A26" t="str">
            <v>11.05.01.99</v>
          </cell>
          <cell r="B26" t="str">
            <v>-</v>
          </cell>
          <cell r="C26" t="str">
            <v>Transit. de Encontro de Contas</v>
          </cell>
          <cell r="D26">
            <v>0</v>
          </cell>
          <cell r="F26">
            <v>34363.67</v>
          </cell>
          <cell r="G26">
            <v>34363.67</v>
          </cell>
          <cell r="H26">
            <v>0</v>
          </cell>
        </row>
        <row r="27">
          <cell r="A27" t="str">
            <v>11.05.02.00</v>
          </cell>
          <cell r="B27" t="str">
            <v>-</v>
          </cell>
          <cell r="C27" t="str">
            <v>Clientes no Exterior</v>
          </cell>
          <cell r="D27">
            <v>27616260.66</v>
          </cell>
          <cell r="E27" t="str">
            <v>D</v>
          </cell>
          <cell r="F27">
            <v>26650141.129999999</v>
          </cell>
          <cell r="G27">
            <v>21920704.399999999</v>
          </cell>
          <cell r="H27">
            <v>32345697.390000001</v>
          </cell>
          <cell r="I27" t="str">
            <v>D</v>
          </cell>
        </row>
        <row r="28">
          <cell r="A28" t="str">
            <v>11.05.02.01</v>
          </cell>
          <cell r="B28" t="str">
            <v>-</v>
          </cell>
          <cell r="C28" t="str">
            <v>Clientes no Exterior</v>
          </cell>
          <cell r="D28">
            <v>27616260.66</v>
          </cell>
          <cell r="E28" t="str">
            <v>D</v>
          </cell>
          <cell r="F28">
            <v>17286559.989999998</v>
          </cell>
          <cell r="G28">
            <v>12557123.26</v>
          </cell>
          <cell r="H28">
            <v>32345697.390000001</v>
          </cell>
          <cell r="I28" t="str">
            <v>D</v>
          </cell>
        </row>
        <row r="29">
          <cell r="A29" t="str">
            <v>11.05.02.02</v>
          </cell>
          <cell r="B29" t="str">
            <v>-</v>
          </cell>
          <cell r="C29" t="str">
            <v>(-) Adiantam. Cambio Exportacao</v>
          </cell>
          <cell r="D29">
            <v>0</v>
          </cell>
          <cell r="F29">
            <v>9363581.1400000006</v>
          </cell>
          <cell r="G29">
            <v>9363581.1400000006</v>
          </cell>
          <cell r="H29">
            <v>0</v>
          </cell>
        </row>
        <row r="30">
          <cell r="A30" t="str">
            <v>11.05.03.00</v>
          </cell>
          <cell r="B30" t="str">
            <v>-</v>
          </cell>
          <cell r="C30" t="str">
            <v>Clientes Cias do Grupo</v>
          </cell>
          <cell r="D30">
            <v>95750941.969999999</v>
          </cell>
          <cell r="E30" t="str">
            <v>D</v>
          </cell>
          <cell r="F30">
            <v>67837062.489999995</v>
          </cell>
          <cell r="G30">
            <v>12308091.859999999</v>
          </cell>
          <cell r="H30">
            <v>151279912.59999999</v>
          </cell>
          <cell r="I30" t="str">
            <v>D</v>
          </cell>
        </row>
        <row r="31">
          <cell r="A31" t="str">
            <v>11.05.03.05</v>
          </cell>
          <cell r="B31" t="str">
            <v>-</v>
          </cell>
          <cell r="C31" t="str">
            <v>Clientes C.Grupo- Sibra</v>
          </cell>
          <cell r="D31">
            <v>7153687.1500000004</v>
          </cell>
          <cell r="E31" t="str">
            <v>D</v>
          </cell>
          <cell r="F31">
            <v>7896430.1600000001</v>
          </cell>
          <cell r="G31">
            <v>2930095.2</v>
          </cell>
          <cell r="H31">
            <v>12120022.109999999</v>
          </cell>
          <cell r="I31" t="str">
            <v>D</v>
          </cell>
        </row>
        <row r="32">
          <cell r="A32" t="str">
            <v>11.05.03.22</v>
          </cell>
          <cell r="B32" t="str">
            <v>-</v>
          </cell>
          <cell r="C32" t="str">
            <v>Clientes C.Grupo Cvrd-CVRDI</v>
          </cell>
          <cell r="D32">
            <v>88597254.819999993</v>
          </cell>
          <cell r="E32" t="str">
            <v>D</v>
          </cell>
          <cell r="F32">
            <v>59940632.329999998</v>
          </cell>
          <cell r="G32">
            <v>9377996.6600000001</v>
          </cell>
          <cell r="H32">
            <v>139159890.49000001</v>
          </cell>
          <cell r="I32" t="str">
            <v>D</v>
          </cell>
        </row>
        <row r="33">
          <cell r="A33" t="str">
            <v>11.10.00.00</v>
          </cell>
          <cell r="B33" t="str">
            <v>-</v>
          </cell>
          <cell r="C33" t="str">
            <v>Estoques</v>
          </cell>
          <cell r="D33">
            <v>40960852.759999998</v>
          </cell>
          <cell r="E33" t="str">
            <v>D</v>
          </cell>
          <cell r="F33">
            <v>32592061.48</v>
          </cell>
          <cell r="G33">
            <v>36795452.840000004</v>
          </cell>
          <cell r="H33">
            <v>36757461.399999999</v>
          </cell>
          <cell r="I33" t="str">
            <v>D</v>
          </cell>
        </row>
        <row r="34">
          <cell r="A34" t="str">
            <v>11.10.01.00</v>
          </cell>
          <cell r="B34" t="str">
            <v>-</v>
          </cell>
          <cell r="C34" t="str">
            <v>Produtos Acabados</v>
          </cell>
          <cell r="D34">
            <v>2258110.0499999998</v>
          </cell>
          <cell r="E34" t="str">
            <v>D</v>
          </cell>
          <cell r="F34">
            <v>15994522.01</v>
          </cell>
          <cell r="G34">
            <v>15059034.76</v>
          </cell>
          <cell r="H34">
            <v>3193597.3</v>
          </cell>
          <cell r="I34" t="str">
            <v>D</v>
          </cell>
        </row>
        <row r="35">
          <cell r="A35" t="str">
            <v>11.10.01.01</v>
          </cell>
          <cell r="B35" t="str">
            <v>-</v>
          </cell>
          <cell r="C35" t="str">
            <v>Produtos Acabados - Ligas</v>
          </cell>
          <cell r="D35">
            <v>2863651.41</v>
          </cell>
          <cell r="E35" t="str">
            <v>D</v>
          </cell>
          <cell r="F35">
            <v>695219.81</v>
          </cell>
          <cell r="G35">
            <v>0</v>
          </cell>
          <cell r="H35">
            <v>3558871.22</v>
          </cell>
          <cell r="I35" t="str">
            <v>D</v>
          </cell>
        </row>
        <row r="36">
          <cell r="A36" t="str">
            <v>11.10.01.02</v>
          </cell>
          <cell r="B36" t="str">
            <v>-</v>
          </cell>
          <cell r="C36" t="str">
            <v>Produtos Acabados - Minérios</v>
          </cell>
          <cell r="D36">
            <v>967020.45</v>
          </cell>
          <cell r="E36" t="str">
            <v>D</v>
          </cell>
          <cell r="F36">
            <v>278859.90000000002</v>
          </cell>
          <cell r="G36">
            <v>0</v>
          </cell>
          <cell r="H36">
            <v>1245880.3500000001</v>
          </cell>
          <cell r="I36" t="str">
            <v>D</v>
          </cell>
        </row>
        <row r="37">
          <cell r="A37" t="str">
            <v>11.10.01.90</v>
          </cell>
          <cell r="B37" t="str">
            <v>-</v>
          </cell>
          <cell r="C37" t="str">
            <v>Produto Acabado em Transito - Minerios</v>
          </cell>
          <cell r="D37">
            <v>1572561.81</v>
          </cell>
          <cell r="E37" t="str">
            <v>C</v>
          </cell>
          <cell r="F37">
            <v>1572561.81</v>
          </cell>
          <cell r="G37">
            <v>1611154.27</v>
          </cell>
          <cell r="H37">
            <v>1611154.27</v>
          </cell>
          <cell r="I37" t="str">
            <v>C</v>
          </cell>
        </row>
        <row r="38">
          <cell r="A38" t="str">
            <v>11.10.01.98</v>
          </cell>
          <cell r="B38" t="str">
            <v>-</v>
          </cell>
          <cell r="C38" t="str">
            <v>Ordens de Producao - Ligas</v>
          </cell>
          <cell r="D38">
            <v>0</v>
          </cell>
          <cell r="F38">
            <v>3473335.08</v>
          </cell>
          <cell r="G38">
            <v>3473335.08</v>
          </cell>
          <cell r="H38">
            <v>0</v>
          </cell>
        </row>
        <row r="39">
          <cell r="A39" t="str">
            <v>11.10.01.99</v>
          </cell>
          <cell r="B39" t="str">
            <v>-</v>
          </cell>
          <cell r="C39" t="str">
            <v>Ordens de Producao - Minerios</v>
          </cell>
          <cell r="D39">
            <v>0</v>
          </cell>
          <cell r="F39">
            <v>9974545.4100000001</v>
          </cell>
          <cell r="G39">
            <v>9974545.4100000001</v>
          </cell>
          <cell r="H39">
            <v>0</v>
          </cell>
        </row>
        <row r="40">
          <cell r="A40" t="str">
            <v>11.10.05.00</v>
          </cell>
          <cell r="B40" t="str">
            <v>-</v>
          </cell>
          <cell r="C40" t="str">
            <v>Remessa para Industrializacao</v>
          </cell>
          <cell r="D40">
            <v>114812.95</v>
          </cell>
          <cell r="E40" t="str">
            <v>D</v>
          </cell>
          <cell r="F40">
            <v>0</v>
          </cell>
          <cell r="G40">
            <v>6000</v>
          </cell>
          <cell r="H40">
            <v>108812.95</v>
          </cell>
          <cell r="I40" t="str">
            <v>D</v>
          </cell>
        </row>
        <row r="41">
          <cell r="A41" t="str">
            <v>11.10.05.01</v>
          </cell>
          <cell r="B41" t="str">
            <v>-</v>
          </cell>
          <cell r="C41" t="str">
            <v>Remessa para Industrializacao</v>
          </cell>
          <cell r="D41">
            <v>114812.95</v>
          </cell>
          <cell r="E41" t="str">
            <v>D</v>
          </cell>
          <cell r="F41">
            <v>0</v>
          </cell>
          <cell r="G41">
            <v>6000</v>
          </cell>
          <cell r="H41">
            <v>108812.95</v>
          </cell>
          <cell r="I41" t="str">
            <v>D</v>
          </cell>
        </row>
        <row r="42">
          <cell r="A42" t="str">
            <v>11.10.13.00</v>
          </cell>
          <cell r="B42" t="str">
            <v>-</v>
          </cell>
          <cell r="C42" t="str">
            <v>(-) Prov. p/Perdas Prod. Acabado</v>
          </cell>
          <cell r="D42">
            <v>22170.85</v>
          </cell>
          <cell r="E42" t="str">
            <v>C</v>
          </cell>
          <cell r="F42">
            <v>0</v>
          </cell>
          <cell r="G42">
            <v>216767.83</v>
          </cell>
          <cell r="H42">
            <v>238938.68</v>
          </cell>
          <cell r="I42" t="str">
            <v>C</v>
          </cell>
        </row>
        <row r="43">
          <cell r="A43" t="str">
            <v>11.10.13.01</v>
          </cell>
          <cell r="B43" t="str">
            <v>-</v>
          </cell>
          <cell r="C43" t="str">
            <v>(-) Prov. p/Perdas Prod.Acabados</v>
          </cell>
          <cell r="D43">
            <v>22170.85</v>
          </cell>
          <cell r="E43" t="str">
            <v>C</v>
          </cell>
          <cell r="F43">
            <v>0</v>
          </cell>
          <cell r="G43">
            <v>216767.83</v>
          </cell>
          <cell r="H43">
            <v>238938.68</v>
          </cell>
          <cell r="I43" t="str">
            <v>C</v>
          </cell>
        </row>
        <row r="44">
          <cell r="A44" t="str">
            <v>11.10.20.00</v>
          </cell>
          <cell r="B44" t="str">
            <v>-</v>
          </cell>
          <cell r="C44" t="str">
            <v>Produtos Semi-Acabados</v>
          </cell>
          <cell r="D44">
            <v>36744022.920000002</v>
          </cell>
          <cell r="E44" t="str">
            <v>D</v>
          </cell>
          <cell r="F44">
            <v>9472808.4299999997</v>
          </cell>
          <cell r="G44">
            <v>12889558.84</v>
          </cell>
          <cell r="H44">
            <v>33327272.510000002</v>
          </cell>
          <cell r="I44" t="str">
            <v>D</v>
          </cell>
        </row>
        <row r="45">
          <cell r="A45" t="str">
            <v>11.10.20.02</v>
          </cell>
          <cell r="B45" t="str">
            <v>-</v>
          </cell>
          <cell r="C45" t="str">
            <v>Prod.Semi-Acabados - Minerios</v>
          </cell>
          <cell r="D45">
            <v>36732045.829999998</v>
          </cell>
          <cell r="E45" t="str">
            <v>D</v>
          </cell>
          <cell r="F45">
            <v>0</v>
          </cell>
          <cell r="G45">
            <v>3422033.22</v>
          </cell>
          <cell r="H45">
            <v>33310012.609999999</v>
          </cell>
          <cell r="I45" t="str">
            <v>D</v>
          </cell>
        </row>
        <row r="46">
          <cell r="A46" t="str">
            <v>11.10.20.03</v>
          </cell>
          <cell r="B46" t="str">
            <v>-</v>
          </cell>
          <cell r="C46" t="str">
            <v>Sub-Produtos</v>
          </cell>
          <cell r="D46">
            <v>11977.08</v>
          </cell>
          <cell r="E46" t="str">
            <v>D</v>
          </cell>
          <cell r="F46">
            <v>5581.88</v>
          </cell>
          <cell r="G46">
            <v>299.07</v>
          </cell>
          <cell r="H46">
            <v>17259.89</v>
          </cell>
          <cell r="I46" t="str">
            <v>D</v>
          </cell>
        </row>
        <row r="47">
          <cell r="A47" t="str">
            <v>11.10.20.98</v>
          </cell>
          <cell r="B47" t="str">
            <v>-</v>
          </cell>
          <cell r="C47" t="str">
            <v>O.P Semi Acabados - Ligas</v>
          </cell>
          <cell r="D47">
            <v>0</v>
          </cell>
          <cell r="F47">
            <v>3332718.06</v>
          </cell>
          <cell r="G47">
            <v>3332718.06</v>
          </cell>
          <cell r="H47">
            <v>0</v>
          </cell>
        </row>
        <row r="48">
          <cell r="A48" t="str">
            <v>11.10.20.99</v>
          </cell>
          <cell r="B48" t="str">
            <v>-</v>
          </cell>
          <cell r="C48" t="str">
            <v>O.P Semi-Acabados - Minerios</v>
          </cell>
          <cell r="D48">
            <v>0.01</v>
          </cell>
          <cell r="E48" t="str">
            <v>D</v>
          </cell>
          <cell r="F48">
            <v>6134508.4900000002</v>
          </cell>
          <cell r="G48">
            <v>6134508.4900000002</v>
          </cell>
          <cell r="H48">
            <v>0.01</v>
          </cell>
          <cell r="I48" t="str">
            <v>D</v>
          </cell>
        </row>
        <row r="49">
          <cell r="A49" t="str">
            <v>11.10.25.00</v>
          </cell>
          <cell r="B49" t="str">
            <v>-</v>
          </cell>
          <cell r="C49" t="str">
            <v>(-) Prov. p/Perdas Prod. Semi-Acabados</v>
          </cell>
          <cell r="D49">
            <v>5569771.2199999997</v>
          </cell>
          <cell r="E49" t="str">
            <v>C</v>
          </cell>
          <cell r="F49">
            <v>4679857.5199999996</v>
          </cell>
          <cell r="G49">
            <v>5533115.04</v>
          </cell>
          <cell r="H49">
            <v>6423028.7400000002</v>
          </cell>
          <cell r="I49" t="str">
            <v>C</v>
          </cell>
        </row>
        <row r="50">
          <cell r="A50" t="str">
            <v>11.10.25.01</v>
          </cell>
          <cell r="B50" t="str">
            <v>-</v>
          </cell>
          <cell r="C50" t="str">
            <v>(-) Prov. p/Perdas Prod. Semi-Acabados</v>
          </cell>
          <cell r="D50">
            <v>5569771.2199999997</v>
          </cell>
          <cell r="E50" t="str">
            <v>C</v>
          </cell>
          <cell r="F50">
            <v>4679857.5199999996</v>
          </cell>
          <cell r="G50">
            <v>5533115.04</v>
          </cell>
          <cell r="H50">
            <v>6423028.7400000002</v>
          </cell>
          <cell r="I50" t="str">
            <v>C</v>
          </cell>
        </row>
        <row r="51">
          <cell r="A51" t="str">
            <v>11.10.30.00</v>
          </cell>
          <cell r="B51" t="str">
            <v>-</v>
          </cell>
          <cell r="C51" t="str">
            <v>Materia Prima</v>
          </cell>
          <cell r="D51">
            <v>697768.01</v>
          </cell>
          <cell r="E51" t="str">
            <v>D</v>
          </cell>
          <cell r="F51">
            <v>71132.09</v>
          </cell>
          <cell r="G51">
            <v>173093.16</v>
          </cell>
          <cell r="H51">
            <v>595806.93999999994</v>
          </cell>
          <cell r="I51" t="str">
            <v>D</v>
          </cell>
        </row>
        <row r="52">
          <cell r="A52" t="str">
            <v>11.10.30.01</v>
          </cell>
          <cell r="B52" t="str">
            <v>-</v>
          </cell>
          <cell r="C52" t="str">
            <v>M.Prima - Minerios</v>
          </cell>
          <cell r="D52">
            <v>226599.84</v>
          </cell>
          <cell r="E52" t="str">
            <v>D</v>
          </cell>
          <cell r="F52">
            <v>0</v>
          </cell>
          <cell r="G52">
            <v>107745.29</v>
          </cell>
          <cell r="H52">
            <v>118854.55</v>
          </cell>
          <cell r="I52" t="str">
            <v>D</v>
          </cell>
        </row>
        <row r="53">
          <cell r="A53" t="str">
            <v>11.10.30.11</v>
          </cell>
          <cell r="B53" t="str">
            <v>-</v>
          </cell>
          <cell r="C53" t="str">
            <v>M.Prima - Redutores</v>
          </cell>
          <cell r="D53">
            <v>32527.66</v>
          </cell>
          <cell r="E53" t="str">
            <v>D</v>
          </cell>
          <cell r="F53">
            <v>14357.32</v>
          </cell>
          <cell r="G53">
            <v>0</v>
          </cell>
          <cell r="H53">
            <v>46884.98</v>
          </cell>
          <cell r="I53" t="str">
            <v>D</v>
          </cell>
        </row>
        <row r="54">
          <cell r="A54" t="str">
            <v>11.10.30.12</v>
          </cell>
          <cell r="B54" t="str">
            <v>-</v>
          </cell>
          <cell r="C54" t="str">
            <v>M.Prima - Explosivos</v>
          </cell>
          <cell r="D54">
            <v>4578.63</v>
          </cell>
          <cell r="E54" t="str">
            <v>D</v>
          </cell>
          <cell r="F54">
            <v>512.88</v>
          </cell>
          <cell r="G54">
            <v>0</v>
          </cell>
          <cell r="H54">
            <v>5091.51</v>
          </cell>
          <cell r="I54" t="str">
            <v>D</v>
          </cell>
        </row>
        <row r="55">
          <cell r="A55" t="str">
            <v>11.10.30.13</v>
          </cell>
          <cell r="B55" t="str">
            <v>-</v>
          </cell>
          <cell r="C55" t="str">
            <v>M.Prima - Fundentes</v>
          </cell>
          <cell r="D55">
            <v>303673.65999999997</v>
          </cell>
          <cell r="E55" t="str">
            <v>D</v>
          </cell>
          <cell r="F55">
            <v>0</v>
          </cell>
          <cell r="G55">
            <v>65347.87</v>
          </cell>
          <cell r="H55">
            <v>238325.79</v>
          </cell>
          <cell r="I55" t="str">
            <v>D</v>
          </cell>
        </row>
        <row r="56">
          <cell r="A56" t="str">
            <v>11.10.30.14</v>
          </cell>
          <cell r="B56" t="str">
            <v>-</v>
          </cell>
          <cell r="C56" t="str">
            <v>M.Prima - Materiais Auxiliares</v>
          </cell>
          <cell r="D56">
            <v>130388.22</v>
          </cell>
          <cell r="E56" t="str">
            <v>D</v>
          </cell>
          <cell r="F56">
            <v>19062.8</v>
          </cell>
          <cell r="G56">
            <v>0</v>
          </cell>
          <cell r="H56">
            <v>149451.01999999999</v>
          </cell>
          <cell r="I56" t="str">
            <v>D</v>
          </cell>
        </row>
        <row r="57">
          <cell r="A57" t="str">
            <v>11.10.30.99</v>
          </cell>
          <cell r="B57" t="str">
            <v>-</v>
          </cell>
          <cell r="C57" t="str">
            <v>(-)Prov. p/Perda Estoque M.Prima</v>
          </cell>
          <cell r="D57">
            <v>0</v>
          </cell>
          <cell r="F57">
            <v>37199.089999999997</v>
          </cell>
          <cell r="G57">
            <v>0</v>
          </cell>
          <cell r="H57">
            <v>37199.089999999997</v>
          </cell>
          <cell r="I57" t="str">
            <v>D</v>
          </cell>
        </row>
        <row r="58">
          <cell r="A58" t="str">
            <v>11.10.31.00</v>
          </cell>
          <cell r="B58" t="str">
            <v>-</v>
          </cell>
          <cell r="C58" t="str">
            <v>Materia Prima em Transito</v>
          </cell>
          <cell r="D58">
            <v>1885.59</v>
          </cell>
          <cell r="E58" t="str">
            <v>C</v>
          </cell>
          <cell r="F58">
            <v>0</v>
          </cell>
          <cell r="G58">
            <v>2758.05</v>
          </cell>
          <cell r="H58">
            <v>4643.6400000000003</v>
          </cell>
          <cell r="I58" t="str">
            <v>C</v>
          </cell>
        </row>
        <row r="59">
          <cell r="A59" t="str">
            <v>11.10.31.01</v>
          </cell>
          <cell r="B59" t="str">
            <v>-</v>
          </cell>
          <cell r="C59" t="str">
            <v>Materia Prima em Transito</v>
          </cell>
          <cell r="D59">
            <v>1885.59</v>
          </cell>
          <cell r="E59" t="str">
            <v>C</v>
          </cell>
          <cell r="F59">
            <v>0</v>
          </cell>
          <cell r="G59">
            <v>2758.05</v>
          </cell>
          <cell r="H59">
            <v>4643.6400000000003</v>
          </cell>
          <cell r="I59" t="str">
            <v>C</v>
          </cell>
        </row>
        <row r="60">
          <cell r="A60" t="str">
            <v>11.10.40.00</v>
          </cell>
          <cell r="B60" t="str">
            <v>-</v>
          </cell>
          <cell r="C60" t="str">
            <v>Almoxarifado</v>
          </cell>
          <cell r="D60">
            <v>6727800.3799999999</v>
          </cell>
          <cell r="E60" t="str">
            <v>D</v>
          </cell>
          <cell r="F60">
            <v>117430.42</v>
          </cell>
          <cell r="G60">
            <v>205183</v>
          </cell>
          <cell r="H60">
            <v>6640047.7999999998</v>
          </cell>
          <cell r="I60" t="str">
            <v>D</v>
          </cell>
        </row>
        <row r="61">
          <cell r="A61" t="str">
            <v>11.10.40.01</v>
          </cell>
          <cell r="B61" t="str">
            <v>-</v>
          </cell>
          <cell r="C61" t="str">
            <v>Almox. - Insumos</v>
          </cell>
          <cell r="D61">
            <v>57235.02</v>
          </cell>
          <cell r="E61" t="str">
            <v>D</v>
          </cell>
          <cell r="F61">
            <v>12188.88</v>
          </cell>
          <cell r="G61">
            <v>0</v>
          </cell>
          <cell r="H61">
            <v>69423.899999999994</v>
          </cell>
          <cell r="I61" t="str">
            <v>D</v>
          </cell>
        </row>
        <row r="62">
          <cell r="A62" t="str">
            <v>11.10.40.04</v>
          </cell>
          <cell r="B62" t="str">
            <v>-</v>
          </cell>
          <cell r="C62" t="str">
            <v>Almox.Combust. e Lubrificantes</v>
          </cell>
          <cell r="D62">
            <v>125482.2</v>
          </cell>
          <cell r="E62" t="str">
            <v>D</v>
          </cell>
          <cell r="F62">
            <v>0</v>
          </cell>
          <cell r="G62">
            <v>15612.28</v>
          </cell>
          <cell r="H62">
            <v>109869.92</v>
          </cell>
          <cell r="I62" t="str">
            <v>D</v>
          </cell>
        </row>
        <row r="63">
          <cell r="A63" t="str">
            <v>11.10.40.05</v>
          </cell>
          <cell r="B63" t="str">
            <v>-</v>
          </cell>
          <cell r="C63" t="str">
            <v>Almox.Mat. e Equip. Seguranca</v>
          </cell>
          <cell r="D63">
            <v>244792.41</v>
          </cell>
          <cell r="E63" t="str">
            <v>D</v>
          </cell>
          <cell r="F63">
            <v>24578.48</v>
          </cell>
          <cell r="G63">
            <v>0</v>
          </cell>
          <cell r="H63">
            <v>269370.89</v>
          </cell>
          <cell r="I63" t="str">
            <v>D</v>
          </cell>
        </row>
        <row r="64">
          <cell r="A64" t="str">
            <v>11.10.40.06</v>
          </cell>
          <cell r="B64" t="str">
            <v>-</v>
          </cell>
          <cell r="C64" t="str">
            <v>Almox. Materiais de Manutencao</v>
          </cell>
          <cell r="D64">
            <v>3521764.78</v>
          </cell>
          <cell r="E64" t="str">
            <v>D</v>
          </cell>
          <cell r="F64">
            <v>0</v>
          </cell>
          <cell r="G64">
            <v>125237.22</v>
          </cell>
          <cell r="H64">
            <v>3396527.56</v>
          </cell>
          <cell r="I64" t="str">
            <v>D</v>
          </cell>
        </row>
        <row r="65">
          <cell r="A65" t="str">
            <v>11.10.40.07</v>
          </cell>
          <cell r="B65" t="str">
            <v>-</v>
          </cell>
          <cell r="C65" t="str">
            <v>Almox. Materiais de Laboratorio</v>
          </cell>
          <cell r="D65">
            <v>22662.85</v>
          </cell>
          <cell r="E65" t="str">
            <v>D</v>
          </cell>
          <cell r="F65">
            <v>0</v>
          </cell>
          <cell r="G65">
            <v>3078.92</v>
          </cell>
          <cell r="H65">
            <v>19583.93</v>
          </cell>
          <cell r="I65" t="str">
            <v>D</v>
          </cell>
        </row>
        <row r="66">
          <cell r="A66" t="str">
            <v>11.10.40.08</v>
          </cell>
          <cell r="B66" t="str">
            <v>-</v>
          </cell>
          <cell r="C66" t="str">
            <v>Almox. Embalagens</v>
          </cell>
          <cell r="D66">
            <v>22726.57</v>
          </cell>
          <cell r="E66" t="str">
            <v>D</v>
          </cell>
          <cell r="F66">
            <v>0</v>
          </cell>
          <cell r="G66">
            <v>3612.85</v>
          </cell>
          <cell r="H66">
            <v>19113.72</v>
          </cell>
          <cell r="I66" t="str">
            <v>D</v>
          </cell>
        </row>
        <row r="67">
          <cell r="A67" t="str">
            <v>11.10.40.95</v>
          </cell>
          <cell r="B67" t="str">
            <v>-</v>
          </cell>
          <cell r="C67" t="str">
            <v>Almox.Pcs p/Veic.Transp de Cargas</v>
          </cell>
          <cell r="D67">
            <v>2352941.7999999998</v>
          </cell>
          <cell r="E67" t="str">
            <v>D</v>
          </cell>
          <cell r="F67">
            <v>0</v>
          </cell>
          <cell r="G67">
            <v>27189.95</v>
          </cell>
          <cell r="H67">
            <v>2325751.85</v>
          </cell>
          <cell r="I67" t="str">
            <v>D</v>
          </cell>
        </row>
        <row r="68">
          <cell r="A68" t="str">
            <v>11.10.40.96</v>
          </cell>
          <cell r="B68" t="str">
            <v>-</v>
          </cell>
          <cell r="C68" t="str">
            <v>Almox.Pcs p/Miner. e Benefic</v>
          </cell>
          <cell r="D68">
            <v>644260.75</v>
          </cell>
          <cell r="E68" t="str">
            <v>D</v>
          </cell>
          <cell r="F68">
            <v>0</v>
          </cell>
          <cell r="G68">
            <v>14984.62</v>
          </cell>
          <cell r="H68">
            <v>629276.13</v>
          </cell>
          <cell r="I68" t="str">
            <v>D</v>
          </cell>
        </row>
        <row r="69">
          <cell r="A69" t="str">
            <v>11.10.40.97</v>
          </cell>
          <cell r="B69" t="str">
            <v>-</v>
          </cell>
          <cell r="C69" t="str">
            <v>Almox. Materiais Administrativos</v>
          </cell>
          <cell r="D69">
            <v>7021.86</v>
          </cell>
          <cell r="E69" t="str">
            <v>D</v>
          </cell>
          <cell r="F69">
            <v>2334.84</v>
          </cell>
          <cell r="G69">
            <v>0</v>
          </cell>
          <cell r="H69">
            <v>9356.7000000000007</v>
          </cell>
          <cell r="I69" t="str">
            <v>D</v>
          </cell>
        </row>
        <row r="70">
          <cell r="A70" t="str">
            <v>11.10.40.98</v>
          </cell>
          <cell r="B70" t="str">
            <v>-</v>
          </cell>
          <cell r="C70" t="str">
            <v>Transitoria Ajuste de Estoque</v>
          </cell>
          <cell r="D70">
            <v>271087.86</v>
          </cell>
          <cell r="E70" t="str">
            <v>C</v>
          </cell>
          <cell r="F70">
            <v>78328.22</v>
          </cell>
          <cell r="G70">
            <v>15467.16</v>
          </cell>
          <cell r="H70">
            <v>208226.8</v>
          </cell>
          <cell r="I70" t="str">
            <v>C</v>
          </cell>
        </row>
        <row r="71">
          <cell r="A71" t="str">
            <v>11.10.41.00</v>
          </cell>
          <cell r="B71" t="str">
            <v>-</v>
          </cell>
          <cell r="C71" t="str">
            <v>(-) Prov. p/Perdas Almoxarifado</v>
          </cell>
          <cell r="D71">
            <v>950972.24</v>
          </cell>
          <cell r="E71" t="str">
            <v>C</v>
          </cell>
          <cell r="F71">
            <v>950972.24</v>
          </cell>
          <cell r="G71">
            <v>1156546.97</v>
          </cell>
          <cell r="H71">
            <v>1156546.97</v>
          </cell>
          <cell r="I71" t="str">
            <v>C</v>
          </cell>
        </row>
        <row r="72">
          <cell r="A72" t="str">
            <v>11.10.41.01</v>
          </cell>
          <cell r="B72" t="str">
            <v>-</v>
          </cell>
          <cell r="C72" t="str">
            <v>(-) Prov. p/Perdas Almoxarifado</v>
          </cell>
          <cell r="D72">
            <v>950972.24</v>
          </cell>
          <cell r="E72" t="str">
            <v>C</v>
          </cell>
          <cell r="F72">
            <v>950972.24</v>
          </cell>
          <cell r="G72">
            <v>1156546.97</v>
          </cell>
          <cell r="H72">
            <v>1156546.97</v>
          </cell>
          <cell r="I72" t="str">
            <v>C</v>
          </cell>
        </row>
        <row r="73">
          <cell r="A73" t="str">
            <v>11.10.42.00</v>
          </cell>
          <cell r="B73" t="str">
            <v>-</v>
          </cell>
          <cell r="C73" t="str">
            <v>Transferencias</v>
          </cell>
          <cell r="D73">
            <v>953767.05</v>
          </cell>
          <cell r="E73" t="str">
            <v>D</v>
          </cell>
          <cell r="F73">
            <v>887359.86</v>
          </cell>
          <cell r="G73">
            <v>1135416.28</v>
          </cell>
          <cell r="H73">
            <v>705710.63</v>
          </cell>
          <cell r="I73" t="str">
            <v>D</v>
          </cell>
        </row>
        <row r="74">
          <cell r="A74" t="str">
            <v>11.10.42.97</v>
          </cell>
          <cell r="B74" t="str">
            <v>-</v>
          </cell>
          <cell r="C74" t="str">
            <v>Estoques a Classificar</v>
          </cell>
          <cell r="D74">
            <v>961749.85</v>
          </cell>
          <cell r="E74" t="str">
            <v>D</v>
          </cell>
          <cell r="F74">
            <v>723993.62</v>
          </cell>
          <cell r="G74">
            <v>961749.85</v>
          </cell>
          <cell r="H74">
            <v>723993.62</v>
          </cell>
          <cell r="I74" t="str">
            <v>D</v>
          </cell>
        </row>
        <row r="75">
          <cell r="A75" t="str">
            <v>11.10.42.98</v>
          </cell>
          <cell r="B75" t="str">
            <v>-</v>
          </cell>
          <cell r="C75" t="str">
            <v>Transit. Transf. Usinas-Saidas</v>
          </cell>
          <cell r="D75">
            <v>14890.04</v>
          </cell>
          <cell r="E75" t="str">
            <v>D</v>
          </cell>
          <cell r="F75">
            <v>163366.24</v>
          </cell>
          <cell r="G75">
            <v>150793.59</v>
          </cell>
          <cell r="H75">
            <v>27462.69</v>
          </cell>
          <cell r="I75" t="str">
            <v>D</v>
          </cell>
        </row>
        <row r="76">
          <cell r="A76" t="str">
            <v>11.10.42.99</v>
          </cell>
          <cell r="B76" t="str">
            <v>-</v>
          </cell>
          <cell r="C76" t="str">
            <v>Transit. Transf. Entre Depositos</v>
          </cell>
          <cell r="D76">
            <v>22872.84</v>
          </cell>
          <cell r="E76" t="str">
            <v>C</v>
          </cell>
          <cell r="F76">
            <v>0</v>
          </cell>
          <cell r="G76">
            <v>22872.84</v>
          </cell>
          <cell r="H76">
            <v>45745.68</v>
          </cell>
          <cell r="I76" t="str">
            <v>C</v>
          </cell>
        </row>
        <row r="77">
          <cell r="A77" t="str">
            <v>11.10.43.00</v>
          </cell>
          <cell r="B77" t="str">
            <v>-</v>
          </cell>
          <cell r="C77" t="str">
            <v>Transitória de Manutenção Industrial</v>
          </cell>
          <cell r="D77">
            <v>0</v>
          </cell>
          <cell r="F77">
            <v>417978.91</v>
          </cell>
          <cell r="G77">
            <v>417978.91</v>
          </cell>
          <cell r="H77">
            <v>0</v>
          </cell>
        </row>
        <row r="78">
          <cell r="A78" t="str">
            <v>11.10.43.01</v>
          </cell>
          <cell r="B78" t="str">
            <v>-</v>
          </cell>
          <cell r="C78" t="str">
            <v>Ordem de Manutenção - MI</v>
          </cell>
          <cell r="D78">
            <v>0</v>
          </cell>
          <cell r="F78">
            <v>417978.91</v>
          </cell>
          <cell r="G78">
            <v>417978.91</v>
          </cell>
          <cell r="H78">
            <v>0</v>
          </cell>
        </row>
        <row r="79">
          <cell r="A79" t="str">
            <v>11.10.50.00</v>
          </cell>
          <cell r="B79" t="str">
            <v>-</v>
          </cell>
          <cell r="C79" t="str">
            <v>Importacao em Curso</v>
          </cell>
          <cell r="D79">
            <v>9371.2999999999993</v>
          </cell>
          <cell r="E79" t="str">
            <v>D</v>
          </cell>
          <cell r="F79">
            <v>0</v>
          </cell>
          <cell r="G79">
            <v>0</v>
          </cell>
          <cell r="H79">
            <v>9371.2999999999993</v>
          </cell>
          <cell r="I79" t="str">
            <v>D</v>
          </cell>
        </row>
        <row r="80">
          <cell r="A80" t="str">
            <v>11.10.50.01</v>
          </cell>
          <cell r="B80" t="str">
            <v>-</v>
          </cell>
          <cell r="C80" t="str">
            <v>Importacao em Curso</v>
          </cell>
          <cell r="D80">
            <v>9371.2999999999993</v>
          </cell>
          <cell r="E80" t="str">
            <v>D</v>
          </cell>
          <cell r="F80">
            <v>0</v>
          </cell>
          <cell r="G80">
            <v>0</v>
          </cell>
          <cell r="H80">
            <v>9371.2999999999993</v>
          </cell>
          <cell r="I80" t="str">
            <v>D</v>
          </cell>
        </row>
        <row r="81">
          <cell r="A81" t="str">
            <v>11.15.00.00</v>
          </cell>
          <cell r="B81" t="str">
            <v>-</v>
          </cell>
          <cell r="C81" t="str">
            <v>Outras Contas a Receber</v>
          </cell>
          <cell r="D81">
            <v>44566.15</v>
          </cell>
          <cell r="E81" t="str">
            <v>D</v>
          </cell>
          <cell r="F81">
            <v>287589.58</v>
          </cell>
          <cell r="G81">
            <v>243210.42</v>
          </cell>
          <cell r="H81">
            <v>88945.31</v>
          </cell>
          <cell r="I81" t="str">
            <v>D</v>
          </cell>
        </row>
        <row r="82">
          <cell r="A82" t="str">
            <v>11.15.01.00</v>
          </cell>
          <cell r="B82" t="str">
            <v>-</v>
          </cell>
          <cell r="C82" t="str">
            <v>Outras Contas a Receber</v>
          </cell>
          <cell r="D82">
            <v>44566.15</v>
          </cell>
          <cell r="E82" t="str">
            <v>D</v>
          </cell>
          <cell r="F82">
            <v>287589.58</v>
          </cell>
          <cell r="G82">
            <v>243210.42</v>
          </cell>
          <cell r="H82">
            <v>88945.31</v>
          </cell>
          <cell r="I82" t="str">
            <v>D</v>
          </cell>
        </row>
        <row r="84">
          <cell r="A84" t="str">
            <v>-----------</v>
          </cell>
          <cell r="B84" t="str">
            <v>--</v>
          </cell>
          <cell r="C84" t="str">
            <v>-------------------------------------------------------------------</v>
          </cell>
          <cell r="D84" t="str">
            <v>-------------------</v>
          </cell>
          <cell r="E84" t="str">
            <v>-</v>
          </cell>
          <cell r="F84" t="str">
            <v>-------------------</v>
          </cell>
          <cell r="G84" t="e">
            <v>#NAME?</v>
          </cell>
          <cell r="H84" t="str">
            <v>07AB - 1.00.01.068</v>
          </cell>
        </row>
        <row r="85">
          <cell r="A85" t="str">
            <v>_x000C_----------</v>
          </cell>
          <cell r="B85" t="str">
            <v>--</v>
          </cell>
          <cell r="C85" t="str">
            <v>-------------------------------------------------------------------</v>
          </cell>
          <cell r="D85" t="str">
            <v>-------------------</v>
          </cell>
          <cell r="E85" t="str">
            <v>-</v>
          </cell>
          <cell r="F85" t="str">
            <v>-------------------</v>
          </cell>
          <cell r="G85" t="str">
            <v>-------------------</v>
          </cell>
          <cell r="H85" t="str">
            <v>------ Página:</v>
          </cell>
          <cell r="J85">
            <v>2</v>
          </cell>
        </row>
        <row r="86">
          <cell r="A86" t="str">
            <v>Urucum Mine</v>
          </cell>
          <cell r="B86" t="str">
            <v>ra</v>
          </cell>
          <cell r="C86" t="str">
            <v>ção S.A</v>
          </cell>
          <cell r="H86" t="str">
            <v>Balancete</v>
          </cell>
        </row>
        <row r="87">
          <cell r="A87" t="str">
            <v>Período: 01</v>
          </cell>
          <cell r="B87" t="str">
            <v>/0</v>
          </cell>
          <cell r="C87" t="str">
            <v>9/2008 A 30/09/2008 -----------------------------------------------</v>
          </cell>
          <cell r="D87" t="str">
            <v>-------------------</v>
          </cell>
          <cell r="E87" t="str">
            <v>-</v>
          </cell>
          <cell r="F87" t="str">
            <v>-------------------</v>
          </cell>
          <cell r="G87" t="str">
            <v>-------------------</v>
          </cell>
          <cell r="H87" t="str">
            <v>04/11/2008 - 18:4</v>
          </cell>
          <cell r="I87">
            <v>3</v>
          </cell>
        </row>
        <row r="89">
          <cell r="A89" t="str">
            <v>Título</v>
          </cell>
          <cell r="D89" t="str">
            <v>Saldo Inicial</v>
          </cell>
          <cell r="F89" t="str">
            <v>Débito</v>
          </cell>
          <cell r="G89" t="str">
            <v>Crédito</v>
          </cell>
          <cell r="H89" t="str">
            <v>Saldo Final</v>
          </cell>
        </row>
        <row r="90">
          <cell r="A90" t="str">
            <v>-----------</v>
          </cell>
          <cell r="B90" t="str">
            <v>--</v>
          </cell>
          <cell r="C90" t="str">
            <v>-------------------------------------------------------------------</v>
          </cell>
          <cell r="D90" t="str">
            <v>-----------------</v>
          </cell>
          <cell r="F90" t="str">
            <v>------------------</v>
          </cell>
          <cell r="G90" t="str">
            <v>------------------</v>
          </cell>
          <cell r="H90" t="str">
            <v>-----------------</v>
          </cell>
        </row>
        <row r="91">
          <cell r="A91" t="str">
            <v>11.15.01.02</v>
          </cell>
          <cell r="B91" t="str">
            <v>-</v>
          </cell>
          <cell r="C91" t="str">
            <v>Adiantamento 13 Salario</v>
          </cell>
          <cell r="D91">
            <v>77791.199999999997</v>
          </cell>
          <cell r="E91" t="str">
            <v>D</v>
          </cell>
          <cell r="F91">
            <v>6209.91</v>
          </cell>
          <cell r="G91">
            <v>0</v>
          </cell>
          <cell r="H91">
            <v>84001.11</v>
          </cell>
          <cell r="I91" t="str">
            <v>D</v>
          </cell>
        </row>
        <row r="92">
          <cell r="A92" t="str">
            <v>11.15.01.04</v>
          </cell>
          <cell r="B92" t="str">
            <v>-</v>
          </cell>
          <cell r="C92" t="str">
            <v>Adiantam. p/ Desconto em Folha</v>
          </cell>
          <cell r="D92">
            <v>12469.77</v>
          </cell>
          <cell r="E92" t="str">
            <v>D</v>
          </cell>
          <cell r="F92">
            <v>15072.42</v>
          </cell>
          <cell r="G92">
            <v>14525.21</v>
          </cell>
          <cell r="H92">
            <v>13016.98</v>
          </cell>
          <cell r="I92" t="str">
            <v>D</v>
          </cell>
        </row>
        <row r="93">
          <cell r="A93" t="str">
            <v>11.15.01.05</v>
          </cell>
          <cell r="B93" t="str">
            <v>-</v>
          </cell>
          <cell r="C93" t="str">
            <v>Adiantamentos de Viagens</v>
          </cell>
          <cell r="D93">
            <v>3150</v>
          </cell>
          <cell r="E93" t="str">
            <v>D</v>
          </cell>
          <cell r="F93">
            <v>6550.7</v>
          </cell>
          <cell r="G93">
            <v>4675.7</v>
          </cell>
          <cell r="H93">
            <v>5025</v>
          </cell>
          <cell r="I93" t="str">
            <v>D</v>
          </cell>
        </row>
        <row r="94">
          <cell r="A94" t="str">
            <v>11.15.01.06</v>
          </cell>
          <cell r="B94" t="str">
            <v>-</v>
          </cell>
          <cell r="C94" t="str">
            <v>Adiantamento de Ferias</v>
          </cell>
          <cell r="D94">
            <v>42622.6</v>
          </cell>
          <cell r="E94" t="str">
            <v>C</v>
          </cell>
          <cell r="F94">
            <v>78927.12</v>
          </cell>
          <cell r="G94">
            <v>63502.22</v>
          </cell>
          <cell r="H94">
            <v>27197.7</v>
          </cell>
          <cell r="I94" t="str">
            <v>C</v>
          </cell>
        </row>
        <row r="95">
          <cell r="A95" t="str">
            <v>11.15.01.07</v>
          </cell>
          <cell r="B95" t="str">
            <v>-</v>
          </cell>
          <cell r="C95" t="str">
            <v>Adiantamento Quinzenal</v>
          </cell>
          <cell r="D95">
            <v>1426.11</v>
          </cell>
          <cell r="E95" t="str">
            <v>D</v>
          </cell>
          <cell r="F95">
            <v>158815.18</v>
          </cell>
          <cell r="G95">
            <v>158112.54999999999</v>
          </cell>
          <cell r="H95">
            <v>2128.7399999999998</v>
          </cell>
          <cell r="I95" t="str">
            <v>D</v>
          </cell>
        </row>
        <row r="96">
          <cell r="A96" t="str">
            <v>11.15.01.09</v>
          </cell>
          <cell r="B96" t="str">
            <v>-</v>
          </cell>
          <cell r="C96" t="str">
            <v>Empréstimo de Férias</v>
          </cell>
          <cell r="D96">
            <v>7249.5</v>
          </cell>
          <cell r="E96" t="str">
            <v>C</v>
          </cell>
          <cell r="F96">
            <v>20582.45</v>
          </cell>
          <cell r="G96">
            <v>2304.7399999999998</v>
          </cell>
          <cell r="H96">
            <v>11028.21</v>
          </cell>
          <cell r="I96" t="str">
            <v>D</v>
          </cell>
        </row>
        <row r="97">
          <cell r="A97" t="str">
            <v>11.15.01.99</v>
          </cell>
          <cell r="B97" t="str">
            <v>-</v>
          </cell>
          <cell r="C97" t="str">
            <v>Transit. Ajuste Desp. de Viagem</v>
          </cell>
          <cell r="D97">
            <v>398.83</v>
          </cell>
          <cell r="E97" t="str">
            <v>C</v>
          </cell>
          <cell r="F97">
            <v>1431.8</v>
          </cell>
          <cell r="G97">
            <v>90</v>
          </cell>
          <cell r="H97">
            <v>942.97</v>
          </cell>
          <cell r="I97" t="str">
            <v>D</v>
          </cell>
        </row>
        <row r="98">
          <cell r="A98" t="str">
            <v>11.18.00.00</v>
          </cell>
          <cell r="B98" t="str">
            <v>-</v>
          </cell>
          <cell r="C98" t="str">
            <v>Creditos Diversos</v>
          </cell>
          <cell r="D98">
            <v>81145.710000000006</v>
          </cell>
          <cell r="E98" t="str">
            <v>D</v>
          </cell>
          <cell r="F98">
            <v>331589.43</v>
          </cell>
          <cell r="G98">
            <v>410291.91</v>
          </cell>
          <cell r="H98">
            <v>2443.23</v>
          </cell>
          <cell r="I98" t="str">
            <v>D</v>
          </cell>
        </row>
        <row r="99">
          <cell r="A99" t="str">
            <v>11.18.01.00</v>
          </cell>
          <cell r="B99" t="str">
            <v>-</v>
          </cell>
          <cell r="C99" t="str">
            <v>Adiantamentos a Fornecedores</v>
          </cell>
          <cell r="D99">
            <v>16618.330000000002</v>
          </cell>
          <cell r="E99" t="str">
            <v>D</v>
          </cell>
          <cell r="F99">
            <v>297225.76</v>
          </cell>
          <cell r="G99">
            <v>311400.86</v>
          </cell>
          <cell r="H99">
            <v>2443.23</v>
          </cell>
          <cell r="I99" t="str">
            <v>D</v>
          </cell>
        </row>
        <row r="100">
          <cell r="A100" t="str">
            <v>11.18.01.01</v>
          </cell>
          <cell r="B100" t="str">
            <v>-</v>
          </cell>
          <cell r="C100" t="str">
            <v>Adto. Fornec Merc.Interno</v>
          </cell>
          <cell r="D100">
            <v>16618.330000000002</v>
          </cell>
          <cell r="E100" t="str">
            <v>D</v>
          </cell>
          <cell r="F100">
            <v>297225.76</v>
          </cell>
          <cell r="G100">
            <v>311400.86</v>
          </cell>
          <cell r="H100">
            <v>2443.23</v>
          </cell>
          <cell r="I100" t="str">
            <v>D</v>
          </cell>
        </row>
        <row r="101">
          <cell r="A101" t="str">
            <v>11.18.05.00</v>
          </cell>
          <cell r="B101" t="str">
            <v>-</v>
          </cell>
          <cell r="C101" t="str">
            <v>Conta Corrente de Terceiros</v>
          </cell>
          <cell r="D101">
            <v>64527.38</v>
          </cell>
          <cell r="E101" t="str">
            <v>D</v>
          </cell>
          <cell r="F101">
            <v>34363.67</v>
          </cell>
          <cell r="G101">
            <v>98891.05</v>
          </cell>
          <cell r="H101">
            <v>0</v>
          </cell>
        </row>
        <row r="102">
          <cell r="A102" t="str">
            <v>11.18.05.03</v>
          </cell>
          <cell r="B102" t="str">
            <v>-</v>
          </cell>
          <cell r="C102" t="str">
            <v>Diversos Creditos</v>
          </cell>
          <cell r="D102">
            <v>64527.38</v>
          </cell>
          <cell r="E102" t="str">
            <v>D</v>
          </cell>
          <cell r="F102">
            <v>34363.67</v>
          </cell>
          <cell r="G102">
            <v>98891.05</v>
          </cell>
          <cell r="H102">
            <v>0</v>
          </cell>
        </row>
        <row r="103">
          <cell r="A103" t="str">
            <v>11.21.00.00</v>
          </cell>
          <cell r="B103" t="str">
            <v>-</v>
          </cell>
          <cell r="C103" t="str">
            <v>Impostos e Contrib. Recuperaveis</v>
          </cell>
          <cell r="D103">
            <v>8351290.4500000002</v>
          </cell>
          <cell r="E103" t="str">
            <v>D</v>
          </cell>
          <cell r="F103">
            <v>4773402.7699999996</v>
          </cell>
          <cell r="G103">
            <v>3601545.52</v>
          </cell>
          <cell r="H103">
            <v>9523147.6999999993</v>
          </cell>
          <cell r="I103" t="str">
            <v>D</v>
          </cell>
        </row>
        <row r="104">
          <cell r="A104" t="str">
            <v>11.21.01.00</v>
          </cell>
          <cell r="B104" t="str">
            <v>-</v>
          </cell>
          <cell r="C104" t="str">
            <v>Impostos e Contrib. Recuperaveis</v>
          </cell>
          <cell r="D104">
            <v>8351290.4500000002</v>
          </cell>
          <cell r="E104" t="str">
            <v>D</v>
          </cell>
          <cell r="F104">
            <v>4773402.7699999996</v>
          </cell>
          <cell r="G104">
            <v>3601545.52</v>
          </cell>
          <cell r="H104">
            <v>9523147.6999999993</v>
          </cell>
          <cell r="I104" t="str">
            <v>D</v>
          </cell>
        </row>
        <row r="105">
          <cell r="A105" t="str">
            <v>11.21.01.01</v>
          </cell>
          <cell r="B105" t="str">
            <v>-</v>
          </cell>
          <cell r="C105" t="str">
            <v>Inss a Compensar</v>
          </cell>
          <cell r="D105">
            <v>4772.3100000000004</v>
          </cell>
          <cell r="E105" t="str">
            <v>D</v>
          </cell>
          <cell r="F105">
            <v>0</v>
          </cell>
          <cell r="G105">
            <v>4772.3100000000004</v>
          </cell>
          <cell r="H105">
            <v>0</v>
          </cell>
        </row>
        <row r="106">
          <cell r="A106" t="str">
            <v>11.21.01.02</v>
          </cell>
          <cell r="B106" t="str">
            <v>-</v>
          </cell>
          <cell r="C106" t="str">
            <v>Ipi a Recuperar</v>
          </cell>
          <cell r="D106">
            <v>494343.28</v>
          </cell>
          <cell r="E106" t="str">
            <v>D</v>
          </cell>
          <cell r="F106">
            <v>0</v>
          </cell>
          <cell r="G106">
            <v>4709.12</v>
          </cell>
          <cell r="H106">
            <v>489634.16</v>
          </cell>
          <cell r="I106" t="str">
            <v>D</v>
          </cell>
        </row>
        <row r="107">
          <cell r="A107" t="str">
            <v>11.21.01.03</v>
          </cell>
          <cell r="B107" t="str">
            <v>-</v>
          </cell>
          <cell r="C107" t="str">
            <v>Icms a Recuperar</v>
          </cell>
          <cell r="D107">
            <v>852547.1</v>
          </cell>
          <cell r="E107" t="str">
            <v>D</v>
          </cell>
          <cell r="F107">
            <v>3903194.34</v>
          </cell>
          <cell r="G107">
            <v>2485691.1</v>
          </cell>
          <cell r="H107">
            <v>2270050.34</v>
          </cell>
          <cell r="I107" t="str">
            <v>D</v>
          </cell>
        </row>
        <row r="108">
          <cell r="A108" t="str">
            <v>11.21.01.06</v>
          </cell>
          <cell r="B108" t="str">
            <v>-</v>
          </cell>
          <cell r="C108" t="str">
            <v>Cofins a Compensar</v>
          </cell>
          <cell r="D108">
            <v>3622536.24</v>
          </cell>
          <cell r="E108" t="str">
            <v>D</v>
          </cell>
          <cell r="F108">
            <v>714803.84</v>
          </cell>
          <cell r="G108">
            <v>895238.86</v>
          </cell>
          <cell r="H108">
            <v>3442101.22</v>
          </cell>
          <cell r="I108" t="str">
            <v>D</v>
          </cell>
        </row>
        <row r="109">
          <cell r="A109" t="str">
            <v>11.21.01.14</v>
          </cell>
          <cell r="B109" t="str">
            <v>-</v>
          </cell>
          <cell r="C109" t="str">
            <v>Iss a Compensar</v>
          </cell>
          <cell r="D109">
            <v>8268.77</v>
          </cell>
          <cell r="E109" t="str">
            <v>D</v>
          </cell>
          <cell r="F109">
            <v>0</v>
          </cell>
          <cell r="G109">
            <v>8268.77</v>
          </cell>
          <cell r="H109">
            <v>0</v>
          </cell>
        </row>
        <row r="110">
          <cell r="A110" t="str">
            <v>11.21.01.15</v>
          </cell>
          <cell r="B110" t="str">
            <v>-</v>
          </cell>
          <cell r="C110" t="str">
            <v>Pis a Compensar</v>
          </cell>
          <cell r="D110">
            <v>859460.93</v>
          </cell>
          <cell r="E110" t="str">
            <v>D</v>
          </cell>
          <cell r="F110">
            <v>155187.71</v>
          </cell>
          <cell r="G110">
            <v>194361.66</v>
          </cell>
          <cell r="H110">
            <v>820286.98</v>
          </cell>
          <cell r="I110" t="str">
            <v>D</v>
          </cell>
        </row>
        <row r="111">
          <cell r="A111" t="str">
            <v>11.21.01.21</v>
          </cell>
          <cell r="B111" t="str">
            <v>-</v>
          </cell>
          <cell r="C111" t="str">
            <v>Pis a Recuperar</v>
          </cell>
          <cell r="D111">
            <v>12281.58</v>
          </cell>
          <cell r="E111" t="str">
            <v>D</v>
          </cell>
          <cell r="F111">
            <v>38.69</v>
          </cell>
          <cell r="G111">
            <v>1516.88</v>
          </cell>
          <cell r="H111">
            <v>10803.39</v>
          </cell>
          <cell r="I111" t="str">
            <v>D</v>
          </cell>
        </row>
        <row r="112">
          <cell r="A112" t="str">
            <v>11.21.01.22</v>
          </cell>
          <cell r="B112" t="str">
            <v>-</v>
          </cell>
          <cell r="C112" t="str">
            <v>Cofins a Recuperar</v>
          </cell>
          <cell r="D112">
            <v>56569.49</v>
          </cell>
          <cell r="E112" t="str">
            <v>D</v>
          </cell>
          <cell r="F112">
            <v>178.19</v>
          </cell>
          <cell r="G112">
            <v>6986.82</v>
          </cell>
          <cell r="H112">
            <v>49760.86</v>
          </cell>
          <cell r="I112" t="str">
            <v>D</v>
          </cell>
        </row>
        <row r="113">
          <cell r="A113" t="str">
            <v>11.21.01.30</v>
          </cell>
          <cell r="B113" t="str">
            <v>-</v>
          </cell>
          <cell r="C113" t="str">
            <v>Icms a Recuperar s/Imobilizado - CP</v>
          </cell>
          <cell r="D113">
            <v>795190.51</v>
          </cell>
          <cell r="E113" t="str">
            <v>D</v>
          </cell>
          <cell r="F113">
            <v>0</v>
          </cell>
          <cell r="G113">
            <v>0</v>
          </cell>
          <cell r="H113">
            <v>795190.51</v>
          </cell>
          <cell r="I113" t="str">
            <v>D</v>
          </cell>
        </row>
        <row r="114">
          <cell r="A114" t="str">
            <v>11.21.01.40</v>
          </cell>
          <cell r="B114" t="str">
            <v>-</v>
          </cell>
          <cell r="C114" t="str">
            <v>Imp.Renda Diferido a Recuperar</v>
          </cell>
          <cell r="D114">
            <v>1209794.29</v>
          </cell>
          <cell r="E114" t="str">
            <v>D</v>
          </cell>
          <cell r="F114">
            <v>0</v>
          </cell>
          <cell r="G114">
            <v>0</v>
          </cell>
          <cell r="H114">
            <v>1209794.29</v>
          </cell>
          <cell r="I114" t="str">
            <v>D</v>
          </cell>
        </row>
        <row r="115">
          <cell r="A115" t="str">
            <v>11.21.01.41</v>
          </cell>
          <cell r="B115" t="str">
            <v>-</v>
          </cell>
          <cell r="C115" t="str">
            <v>Contrib.Social Diferida a Recuperar</v>
          </cell>
          <cell r="D115">
            <v>435525.95</v>
          </cell>
          <cell r="E115" t="str">
            <v>D</v>
          </cell>
          <cell r="F115">
            <v>0</v>
          </cell>
          <cell r="G115">
            <v>0</v>
          </cell>
          <cell r="H115">
            <v>435525.95</v>
          </cell>
          <cell r="I115" t="str">
            <v>D</v>
          </cell>
        </row>
        <row r="116">
          <cell r="A116" t="str">
            <v>11.23.00.00</v>
          </cell>
          <cell r="B116" t="str">
            <v>-</v>
          </cell>
          <cell r="C116" t="str">
            <v>Antecipacoes Tributarias</v>
          </cell>
          <cell r="D116">
            <v>6030998.7300000004</v>
          </cell>
          <cell r="E116" t="str">
            <v>D</v>
          </cell>
          <cell r="F116">
            <v>2885075.71</v>
          </cell>
          <cell r="G116">
            <v>32241.25</v>
          </cell>
          <cell r="H116">
            <v>8883833.1899999995</v>
          </cell>
          <cell r="I116" t="str">
            <v>D</v>
          </cell>
        </row>
        <row r="117">
          <cell r="A117" t="str">
            <v>11.23.01.00</v>
          </cell>
          <cell r="B117" t="str">
            <v>-</v>
          </cell>
          <cell r="C117" t="str">
            <v>Antecipacoes Tributarias</v>
          </cell>
          <cell r="D117">
            <v>6030998.7300000004</v>
          </cell>
          <cell r="E117" t="str">
            <v>D</v>
          </cell>
          <cell r="F117">
            <v>2885075.71</v>
          </cell>
          <cell r="G117">
            <v>32241.25</v>
          </cell>
          <cell r="H117">
            <v>8883833.1899999995</v>
          </cell>
          <cell r="I117" t="str">
            <v>D</v>
          </cell>
        </row>
        <row r="118">
          <cell r="A118" t="str">
            <v>11.23.01.01</v>
          </cell>
          <cell r="B118" t="str">
            <v>-</v>
          </cell>
          <cell r="C118" t="str">
            <v>Antecipacoes de Imposto de Renda</v>
          </cell>
          <cell r="D118">
            <v>3741461.64</v>
          </cell>
          <cell r="E118" t="str">
            <v>D</v>
          </cell>
          <cell r="F118">
            <v>1963713.65</v>
          </cell>
          <cell r="G118">
            <v>0</v>
          </cell>
          <cell r="H118">
            <v>5705175.29</v>
          </cell>
          <cell r="I118" t="str">
            <v>D</v>
          </cell>
        </row>
        <row r="119">
          <cell r="A119" t="str">
            <v>11.23.01.02</v>
          </cell>
          <cell r="B119" t="str">
            <v>-</v>
          </cell>
          <cell r="C119" t="str">
            <v>Antecipacoes de Contrib. Social</v>
          </cell>
          <cell r="D119">
            <v>1882843.82</v>
          </cell>
          <cell r="E119" t="str">
            <v>D</v>
          </cell>
          <cell r="F119">
            <v>893546.07</v>
          </cell>
          <cell r="G119">
            <v>0</v>
          </cell>
          <cell r="H119">
            <v>2776389.89</v>
          </cell>
          <cell r="I119" t="str">
            <v>D</v>
          </cell>
        </row>
        <row r="120">
          <cell r="A120" t="str">
            <v>11.23.01.03</v>
          </cell>
          <cell r="B120" t="str">
            <v>-</v>
          </cell>
          <cell r="C120" t="str">
            <v>Irrf s/Aplicacoes Financeiras</v>
          </cell>
          <cell r="D120">
            <v>95940.94</v>
          </cell>
          <cell r="E120" t="str">
            <v>D</v>
          </cell>
          <cell r="F120">
            <v>0</v>
          </cell>
          <cell r="G120">
            <v>32241.25</v>
          </cell>
          <cell r="H120">
            <v>63699.69</v>
          </cell>
          <cell r="I120" t="str">
            <v>D</v>
          </cell>
        </row>
        <row r="121">
          <cell r="A121" t="str">
            <v>11.23.01.04</v>
          </cell>
          <cell r="B121" t="str">
            <v>-</v>
          </cell>
          <cell r="C121" t="str">
            <v>Irrf s/Aplicac Financeiras-Assfin</v>
          </cell>
          <cell r="D121">
            <v>29039.05</v>
          </cell>
          <cell r="E121" t="str">
            <v>D</v>
          </cell>
          <cell r="F121">
            <v>22340.31</v>
          </cell>
          <cell r="G121">
            <v>0</v>
          </cell>
          <cell r="H121">
            <v>51379.360000000001</v>
          </cell>
          <cell r="I121" t="str">
            <v>D</v>
          </cell>
        </row>
        <row r="122">
          <cell r="A122" t="str">
            <v>11.23.01.05</v>
          </cell>
          <cell r="B122" t="str">
            <v>-</v>
          </cell>
          <cell r="C122" t="str">
            <v>Irrf s/Rendimentos do Mutuo</v>
          </cell>
          <cell r="D122">
            <v>281713.28000000003</v>
          </cell>
          <cell r="E122" t="str">
            <v>D</v>
          </cell>
          <cell r="F122">
            <v>5475.68</v>
          </cell>
          <cell r="G122">
            <v>0</v>
          </cell>
          <cell r="H122">
            <v>287188.96000000002</v>
          </cell>
          <cell r="I122" t="str">
            <v>D</v>
          </cell>
        </row>
        <row r="123">
          <cell r="A123" t="str">
            <v>11.31.00.00</v>
          </cell>
          <cell r="B123" t="str">
            <v>-</v>
          </cell>
          <cell r="C123" t="str">
            <v>Despesas Antecipadas</v>
          </cell>
          <cell r="D123">
            <v>0</v>
          </cell>
          <cell r="F123">
            <v>9668.23</v>
          </cell>
          <cell r="G123">
            <v>0</v>
          </cell>
          <cell r="H123">
            <v>9668.23</v>
          </cell>
          <cell r="I123" t="str">
            <v>D</v>
          </cell>
        </row>
        <row r="124">
          <cell r="A124" t="str">
            <v>11.31.01.00</v>
          </cell>
          <cell r="B124" t="str">
            <v>-</v>
          </cell>
          <cell r="C124" t="str">
            <v>Despesas Antecipadas</v>
          </cell>
          <cell r="D124">
            <v>0</v>
          </cell>
          <cell r="F124">
            <v>9668.23</v>
          </cell>
          <cell r="G124">
            <v>0</v>
          </cell>
          <cell r="H124">
            <v>9668.23</v>
          </cell>
          <cell r="I124" t="str">
            <v>D</v>
          </cell>
        </row>
        <row r="125">
          <cell r="A125" t="str">
            <v>11.31.01.01</v>
          </cell>
          <cell r="B125" t="str">
            <v>-</v>
          </cell>
          <cell r="C125" t="str">
            <v>Premios de Seguros</v>
          </cell>
          <cell r="D125">
            <v>0</v>
          </cell>
          <cell r="F125">
            <v>9668.23</v>
          </cell>
          <cell r="G125">
            <v>0</v>
          </cell>
          <cell r="H125">
            <v>9668.23</v>
          </cell>
          <cell r="I125" t="str">
            <v>D</v>
          </cell>
        </row>
        <row r="126">
          <cell r="A126" t="str">
            <v>12.00.00.00</v>
          </cell>
          <cell r="B126" t="str">
            <v>-</v>
          </cell>
          <cell r="C126" t="str">
            <v>Realizavel a Longo Prazo</v>
          </cell>
          <cell r="D126">
            <v>13089870.59</v>
          </cell>
          <cell r="E126" t="str">
            <v>D</v>
          </cell>
          <cell r="F126">
            <v>3893966.73</v>
          </cell>
          <cell r="G126">
            <v>4059858.71</v>
          </cell>
          <cell r="H126">
            <v>12923978.609999999</v>
          </cell>
          <cell r="I126" t="str">
            <v>D</v>
          </cell>
        </row>
        <row r="127">
          <cell r="A127" t="str">
            <v>12.01.00.00</v>
          </cell>
          <cell r="B127" t="str">
            <v>-</v>
          </cell>
          <cell r="C127" t="str">
            <v>Contas a Receber</v>
          </cell>
          <cell r="D127">
            <v>0</v>
          </cell>
          <cell r="F127">
            <v>1371286.07</v>
          </cell>
          <cell r="G127">
            <v>1371286.07</v>
          </cell>
          <cell r="H127">
            <v>0</v>
          </cell>
        </row>
        <row r="128">
          <cell r="A128" t="str">
            <v>12.01.01.00</v>
          </cell>
          <cell r="B128" t="str">
            <v>-</v>
          </cell>
          <cell r="C128" t="str">
            <v>Creditos c/Controlada e Coligada</v>
          </cell>
          <cell r="D128">
            <v>0</v>
          </cell>
          <cell r="F128">
            <v>1371286.07</v>
          </cell>
          <cell r="G128">
            <v>1371286.07</v>
          </cell>
          <cell r="H128">
            <v>0</v>
          </cell>
        </row>
        <row r="129">
          <cell r="A129" t="str">
            <v>12.01.01.01</v>
          </cell>
          <cell r="B129" t="str">
            <v>-</v>
          </cell>
          <cell r="C129" t="str">
            <v>Contrato de Mutuo Cpfl</v>
          </cell>
          <cell r="D129">
            <v>0</v>
          </cell>
          <cell r="F129">
            <v>1326108.93</v>
          </cell>
          <cell r="G129">
            <v>1326108.93</v>
          </cell>
          <cell r="H129">
            <v>0</v>
          </cell>
        </row>
        <row r="130">
          <cell r="A130" t="str">
            <v>12.01.01.03</v>
          </cell>
          <cell r="B130" t="str">
            <v>-</v>
          </cell>
          <cell r="C130" t="str">
            <v>Contrato de Mutuo M.Grosso</v>
          </cell>
          <cell r="D130">
            <v>3288219.99</v>
          </cell>
          <cell r="E130" t="str">
            <v>D</v>
          </cell>
          <cell r="F130">
            <v>45177.14</v>
          </cell>
          <cell r="G130">
            <v>5475.68</v>
          </cell>
          <cell r="H130">
            <v>3327921.45</v>
          </cell>
          <cell r="I130" t="str">
            <v>D</v>
          </cell>
        </row>
        <row r="131">
          <cell r="A131" t="str">
            <v>12.01.01.50</v>
          </cell>
          <cell r="B131" t="str">
            <v>-</v>
          </cell>
          <cell r="C131" t="str">
            <v>(-)Prov.Perda Min.Mato Grosso</v>
          </cell>
          <cell r="D131">
            <v>3288219.99</v>
          </cell>
          <cell r="E131" t="str">
            <v>C</v>
          </cell>
          <cell r="F131">
            <v>0</v>
          </cell>
          <cell r="G131">
            <v>39701.46</v>
          </cell>
          <cell r="H131">
            <v>3327921.45</v>
          </cell>
          <cell r="I131" t="str">
            <v>C</v>
          </cell>
        </row>
        <row r="132">
          <cell r="A132" t="str">
            <v>12.04.01.00</v>
          </cell>
          <cell r="B132" t="str">
            <v>-</v>
          </cell>
          <cell r="C132" t="str">
            <v>Creditos com Terceiros</v>
          </cell>
          <cell r="D132">
            <v>0</v>
          </cell>
          <cell r="F132">
            <v>0</v>
          </cell>
          <cell r="G132">
            <v>0</v>
          </cell>
          <cell r="H132">
            <v>0</v>
          </cell>
        </row>
        <row r="133">
          <cell r="A133" t="str">
            <v>12.04.01.06</v>
          </cell>
          <cell r="B133" t="str">
            <v>-</v>
          </cell>
          <cell r="C133" t="str">
            <v>Creditos c/ Terceiros - Fluviomar S/A</v>
          </cell>
          <cell r="D133">
            <v>146429.66</v>
          </cell>
          <cell r="E133" t="str">
            <v>D</v>
          </cell>
          <cell r="F133">
            <v>0</v>
          </cell>
          <cell r="G133">
            <v>0</v>
          </cell>
          <cell r="H133">
            <v>146429.66</v>
          </cell>
          <cell r="I133" t="str">
            <v>D</v>
          </cell>
        </row>
        <row r="134">
          <cell r="A134" t="str">
            <v>12.04.01.07</v>
          </cell>
          <cell r="B134" t="str">
            <v>-</v>
          </cell>
          <cell r="C134" t="str">
            <v>(-)Prov.p/Perdas Creditos Fluviomar S/A</v>
          </cell>
          <cell r="D134">
            <v>146429.66</v>
          </cell>
          <cell r="E134" t="str">
            <v>C</v>
          </cell>
          <cell r="F134">
            <v>0</v>
          </cell>
          <cell r="G134">
            <v>0</v>
          </cell>
          <cell r="H134">
            <v>146429.66</v>
          </cell>
          <cell r="I134" t="str">
            <v>C</v>
          </cell>
        </row>
        <row r="135">
          <cell r="A135" t="str">
            <v>12.10.00.00</v>
          </cell>
          <cell r="B135" t="str">
            <v>-</v>
          </cell>
          <cell r="C135" t="str">
            <v>Depositos Judiciais</v>
          </cell>
          <cell r="D135">
            <v>1725085.67</v>
          </cell>
          <cell r="E135" t="str">
            <v>D</v>
          </cell>
          <cell r="F135">
            <v>5557.25</v>
          </cell>
          <cell r="G135">
            <v>0</v>
          </cell>
          <cell r="H135">
            <v>1730642.92</v>
          </cell>
          <cell r="I135" t="str">
            <v>D</v>
          </cell>
        </row>
        <row r="136">
          <cell r="A136" t="str">
            <v>12.10.01.00</v>
          </cell>
          <cell r="B136" t="str">
            <v>-</v>
          </cell>
          <cell r="C136" t="str">
            <v>Depositos Judiciais</v>
          </cell>
          <cell r="D136">
            <v>1725085.67</v>
          </cell>
          <cell r="E136" t="str">
            <v>D</v>
          </cell>
          <cell r="F136">
            <v>5557.25</v>
          </cell>
          <cell r="G136">
            <v>0</v>
          </cell>
          <cell r="H136">
            <v>1730642.92</v>
          </cell>
          <cell r="I136" t="str">
            <v>D</v>
          </cell>
        </row>
        <row r="137">
          <cell r="A137" t="str">
            <v>12.10.01.01</v>
          </cell>
          <cell r="B137" t="str">
            <v>-</v>
          </cell>
          <cell r="C137" t="str">
            <v>Depositos Judiciais</v>
          </cell>
          <cell r="D137">
            <v>1725085.67</v>
          </cell>
          <cell r="E137" t="str">
            <v>D</v>
          </cell>
          <cell r="F137">
            <v>5557.25</v>
          </cell>
          <cell r="G137">
            <v>0</v>
          </cell>
          <cell r="H137">
            <v>1730642.92</v>
          </cell>
          <cell r="I137" t="str">
            <v>D</v>
          </cell>
        </row>
        <row r="138">
          <cell r="A138" t="str">
            <v>12.20.00.00</v>
          </cell>
          <cell r="B138" t="str">
            <v>-</v>
          </cell>
          <cell r="C138" t="str">
            <v>Impostos e Contrib. Recuperaveis</v>
          </cell>
          <cell r="D138">
            <v>13764784.92</v>
          </cell>
          <cell r="E138" t="str">
            <v>D</v>
          </cell>
          <cell r="F138">
            <v>117123.41</v>
          </cell>
          <cell r="G138">
            <v>2688572.64</v>
          </cell>
          <cell r="H138">
            <v>11193335.689999999</v>
          </cell>
          <cell r="I138" t="str">
            <v>D</v>
          </cell>
        </row>
        <row r="139">
          <cell r="A139" t="str">
            <v>12.20.01.00</v>
          </cell>
          <cell r="B139" t="str">
            <v>-</v>
          </cell>
          <cell r="C139" t="str">
            <v>Impostos e Contrib. Recuperaveis</v>
          </cell>
          <cell r="D139">
            <v>11509784.92</v>
          </cell>
          <cell r="E139" t="str">
            <v>D</v>
          </cell>
          <cell r="F139">
            <v>90123.41</v>
          </cell>
          <cell r="G139">
            <v>2688572.64</v>
          </cell>
          <cell r="H139">
            <v>8911335.6899999995</v>
          </cell>
          <cell r="I139" t="str">
            <v>D</v>
          </cell>
        </row>
        <row r="140">
          <cell r="A140" t="str">
            <v>12.20.01.02</v>
          </cell>
          <cell r="B140" t="str">
            <v>-</v>
          </cell>
          <cell r="C140" t="str">
            <v>Icms a Recuperar</v>
          </cell>
          <cell r="D140">
            <v>2400000</v>
          </cell>
          <cell r="E140" t="str">
            <v>D</v>
          </cell>
          <cell r="F140">
            <v>0</v>
          </cell>
          <cell r="G140">
            <v>2400000</v>
          </cell>
          <cell r="H140">
            <v>0</v>
          </cell>
        </row>
        <row r="141">
          <cell r="A141" t="str">
            <v>12.20.01.15</v>
          </cell>
          <cell r="B141" t="str">
            <v>-</v>
          </cell>
          <cell r="C141" t="str">
            <v>Icms a Recuperar s/Imobilizado</v>
          </cell>
          <cell r="D141">
            <v>2526080.59</v>
          </cell>
          <cell r="E141" t="str">
            <v>D</v>
          </cell>
          <cell r="F141">
            <v>90123.41</v>
          </cell>
          <cell r="G141">
            <v>205.98</v>
          </cell>
          <cell r="H141">
            <v>2615998.02</v>
          </cell>
          <cell r="I141" t="str">
            <v>D</v>
          </cell>
        </row>
        <row r="142">
          <cell r="A142" t="str">
            <v>12.20.01.16</v>
          </cell>
          <cell r="B142" t="str">
            <v>-</v>
          </cell>
          <cell r="C142" t="str">
            <v>Imp.Renda s/Incl.Temp.a Recup</v>
          </cell>
          <cell r="D142">
            <v>6335909.5</v>
          </cell>
          <cell r="E142" t="str">
            <v>D</v>
          </cell>
          <cell r="F142">
            <v>0</v>
          </cell>
          <cell r="G142">
            <v>211874.84</v>
          </cell>
          <cell r="H142">
            <v>6124034.6600000001</v>
          </cell>
          <cell r="I142" t="str">
            <v>D</v>
          </cell>
        </row>
        <row r="143">
          <cell r="A143" t="str">
            <v>12.20.01.17</v>
          </cell>
          <cell r="B143" t="str">
            <v>-</v>
          </cell>
          <cell r="C143" t="str">
            <v>Cont.Social s/Incl.Temp.a Recuperar</v>
          </cell>
          <cell r="D143">
            <v>2280927.42</v>
          </cell>
          <cell r="E143" t="str">
            <v>D</v>
          </cell>
          <cell r="F143">
            <v>0</v>
          </cell>
          <cell r="G143">
            <v>76274.94</v>
          </cell>
          <cell r="H143">
            <v>2204652.48</v>
          </cell>
          <cell r="I143" t="str">
            <v>D</v>
          </cell>
        </row>
        <row r="144">
          <cell r="A144" t="str">
            <v>12.20.01.19</v>
          </cell>
          <cell r="B144" t="str">
            <v>-</v>
          </cell>
          <cell r="C144" t="str">
            <v>Pis a Compensar Importação Imobilizado</v>
          </cell>
          <cell r="D144">
            <v>154.65</v>
          </cell>
          <cell r="E144" t="str">
            <v>D</v>
          </cell>
          <cell r="F144">
            <v>0</v>
          </cell>
          <cell r="G144">
            <v>38.69</v>
          </cell>
          <cell r="H144">
            <v>115.96</v>
          </cell>
          <cell r="I144" t="str">
            <v>D</v>
          </cell>
        </row>
        <row r="145">
          <cell r="A145" t="str">
            <v>12.20.01.20</v>
          </cell>
          <cell r="B145" t="str">
            <v>-</v>
          </cell>
          <cell r="C145" t="str">
            <v>Cofins a Compensar Importação Imobilizad</v>
          </cell>
          <cell r="D145">
            <v>712.76</v>
          </cell>
          <cell r="E145" t="str">
            <v>D</v>
          </cell>
          <cell r="F145">
            <v>0</v>
          </cell>
          <cell r="G145">
            <v>178.19</v>
          </cell>
          <cell r="H145">
            <v>534.57000000000005</v>
          </cell>
          <cell r="I145" t="str">
            <v>D</v>
          </cell>
        </row>
        <row r="146">
          <cell r="A146" t="str">
            <v>12.20.01.22</v>
          </cell>
          <cell r="B146" t="str">
            <v>-</v>
          </cell>
          <cell r="C146" t="str">
            <v>(-)Prov.Perda Icms a Recup.s/Imobilizado</v>
          </cell>
          <cell r="D146">
            <v>2034000</v>
          </cell>
          <cell r="E146" t="str">
            <v>C</v>
          </cell>
          <cell r="F146">
            <v>0</v>
          </cell>
          <cell r="G146">
            <v>0</v>
          </cell>
          <cell r="H146">
            <v>2034000</v>
          </cell>
          <cell r="I146" t="str">
            <v>C</v>
          </cell>
        </row>
        <row r="147">
          <cell r="A147" t="str">
            <v>12.20.05.00</v>
          </cell>
          <cell r="B147" t="str">
            <v>-</v>
          </cell>
          <cell r="C147" t="str">
            <v>Imposto Diferido - Ativo Ambiental</v>
          </cell>
          <cell r="D147">
            <v>2255000</v>
          </cell>
          <cell r="E147" t="str">
            <v>D</v>
          </cell>
          <cell r="F147">
            <v>27000</v>
          </cell>
          <cell r="G147">
            <v>0</v>
          </cell>
          <cell r="H147">
            <v>2282000</v>
          </cell>
          <cell r="I147" t="str">
            <v>D</v>
          </cell>
        </row>
        <row r="148">
          <cell r="A148" t="str">
            <v>12.20.05.01</v>
          </cell>
          <cell r="B148" t="str">
            <v>-</v>
          </cell>
          <cell r="C148" t="str">
            <v>Imposto Diferido - Ativo Ambiental</v>
          </cell>
          <cell r="D148">
            <v>2255000</v>
          </cell>
          <cell r="E148" t="str">
            <v>D</v>
          </cell>
          <cell r="F148">
            <v>27000</v>
          </cell>
          <cell r="G148">
            <v>0</v>
          </cell>
          <cell r="H148">
            <v>2282000</v>
          </cell>
          <cell r="I148" t="str">
            <v>D</v>
          </cell>
        </row>
        <row r="149">
          <cell r="A149" t="str">
            <v>12.21.00.00</v>
          </cell>
          <cell r="B149" t="str">
            <v>-</v>
          </cell>
          <cell r="C149" t="str">
            <v>Prov.p/perda Impostos e Contrib.Recup</v>
          </cell>
          <cell r="D149">
            <v>2400000</v>
          </cell>
          <cell r="E149" t="str">
            <v>C</v>
          </cell>
          <cell r="F149">
            <v>2400000</v>
          </cell>
          <cell r="G149">
            <v>0</v>
          </cell>
          <cell r="H149">
            <v>0</v>
          </cell>
        </row>
        <row r="150">
          <cell r="A150" t="str">
            <v>12.21.03.00</v>
          </cell>
          <cell r="B150" t="str">
            <v>-</v>
          </cell>
          <cell r="C150" t="str">
            <v>(-)Prov.p/perda Impostos e Contrib.Recup</v>
          </cell>
          <cell r="D150">
            <v>2400000</v>
          </cell>
          <cell r="E150" t="str">
            <v>C</v>
          </cell>
          <cell r="F150">
            <v>2400000</v>
          </cell>
          <cell r="G150">
            <v>0</v>
          </cell>
          <cell r="H150">
            <v>0</v>
          </cell>
        </row>
        <row r="151">
          <cell r="A151" t="str">
            <v>12.21.03.03</v>
          </cell>
          <cell r="B151" t="str">
            <v>-</v>
          </cell>
          <cell r="C151" t="str">
            <v>(-)Prov.p/perda Icms a recuperar</v>
          </cell>
          <cell r="D151">
            <v>2400000</v>
          </cell>
          <cell r="E151" t="str">
            <v>C</v>
          </cell>
          <cell r="F151">
            <v>2400000</v>
          </cell>
          <cell r="G151">
            <v>0</v>
          </cell>
          <cell r="H151">
            <v>0</v>
          </cell>
        </row>
        <row r="152">
          <cell r="A152" t="str">
            <v>13.00.00.00</v>
          </cell>
          <cell r="B152" t="str">
            <v>-</v>
          </cell>
          <cell r="C152" t="str">
            <v>Permanente</v>
          </cell>
          <cell r="D152">
            <v>55763380.020000003</v>
          </cell>
          <cell r="E152" t="str">
            <v>D</v>
          </cell>
          <cell r="F152">
            <v>6068232.7999999998</v>
          </cell>
          <cell r="G152">
            <v>6418882.1799999997</v>
          </cell>
          <cell r="H152">
            <v>55412730.640000001</v>
          </cell>
          <cell r="I152" t="str">
            <v>D</v>
          </cell>
        </row>
        <row r="153">
          <cell r="A153" t="str">
            <v>13.01.00.00</v>
          </cell>
          <cell r="B153" t="str">
            <v>-</v>
          </cell>
          <cell r="C153" t="str">
            <v>Investimentos</v>
          </cell>
          <cell r="D153">
            <v>33530.71</v>
          </cell>
          <cell r="E153" t="str">
            <v>D</v>
          </cell>
          <cell r="F153">
            <v>0</v>
          </cell>
          <cell r="G153">
            <v>362</v>
          </cell>
          <cell r="H153">
            <v>33168.71</v>
          </cell>
          <cell r="I153" t="str">
            <v>D</v>
          </cell>
        </row>
        <row r="154">
          <cell r="A154" t="str">
            <v>13.01.01.00</v>
          </cell>
          <cell r="B154" t="str">
            <v>-</v>
          </cell>
          <cell r="C154" t="str">
            <v>Sociedades Controladas</v>
          </cell>
          <cell r="D154">
            <v>311.24</v>
          </cell>
          <cell r="E154" t="str">
            <v>D</v>
          </cell>
          <cell r="F154">
            <v>0</v>
          </cell>
          <cell r="G154">
            <v>0</v>
          </cell>
          <cell r="H154">
            <v>311.24</v>
          </cell>
          <cell r="I154" t="str">
            <v>D</v>
          </cell>
        </row>
        <row r="155">
          <cell r="A155" t="str">
            <v>13.01.01.01</v>
          </cell>
          <cell r="B155" t="str">
            <v>-</v>
          </cell>
          <cell r="C155" t="str">
            <v>Invest.Soc.Controladas</v>
          </cell>
          <cell r="D155">
            <v>311.24</v>
          </cell>
          <cell r="E155" t="str">
            <v>D</v>
          </cell>
          <cell r="F155">
            <v>0</v>
          </cell>
          <cell r="G155">
            <v>0</v>
          </cell>
          <cell r="H155">
            <v>311.24</v>
          </cell>
          <cell r="I155" t="str">
            <v>D</v>
          </cell>
        </row>
        <row r="156">
          <cell r="A156" t="str">
            <v>13.01.06.00</v>
          </cell>
          <cell r="B156" t="str">
            <v>-</v>
          </cell>
          <cell r="C156" t="str">
            <v>Sociedade Controladas - Ipc/Btn</v>
          </cell>
          <cell r="D156">
            <v>2976.85</v>
          </cell>
          <cell r="E156" t="str">
            <v>D</v>
          </cell>
          <cell r="F156">
            <v>0</v>
          </cell>
          <cell r="G156">
            <v>362</v>
          </cell>
          <cell r="H156">
            <v>2614.85</v>
          </cell>
          <cell r="I156" t="str">
            <v>D</v>
          </cell>
        </row>
        <row r="157">
          <cell r="A157" t="str">
            <v>13.01.06.01</v>
          </cell>
          <cell r="B157" t="str">
            <v>-</v>
          </cell>
          <cell r="C157" t="str">
            <v>Inv.Soc.Contr.Ipc/Btn</v>
          </cell>
          <cell r="D157">
            <v>2976.85</v>
          </cell>
          <cell r="E157" t="str">
            <v>D</v>
          </cell>
          <cell r="F157">
            <v>0</v>
          </cell>
          <cell r="G157">
            <v>362</v>
          </cell>
          <cell r="H157">
            <v>2614.85</v>
          </cell>
          <cell r="I157" t="str">
            <v>D</v>
          </cell>
        </row>
        <row r="158">
          <cell r="A158" t="str">
            <v>13.01.12.00</v>
          </cell>
          <cell r="B158" t="str">
            <v>-</v>
          </cell>
          <cell r="C158" t="str">
            <v>Agio / Desagio dos Investimentos</v>
          </cell>
          <cell r="D158">
            <v>0</v>
          </cell>
          <cell r="F158">
            <v>0</v>
          </cell>
          <cell r="G158">
            <v>0</v>
          </cell>
          <cell r="H158">
            <v>0</v>
          </cell>
        </row>
        <row r="159">
          <cell r="A159" t="str">
            <v>13.01.12.01</v>
          </cell>
          <cell r="B159" t="str">
            <v>-</v>
          </cell>
          <cell r="C159" t="str">
            <v>Agio/Desagio Invest-Cpfl</v>
          </cell>
          <cell r="D159">
            <v>304235.36</v>
          </cell>
          <cell r="E159" t="str">
            <v>D</v>
          </cell>
          <cell r="F159">
            <v>0</v>
          </cell>
          <cell r="G159">
            <v>0</v>
          </cell>
          <cell r="H159">
            <v>304235.36</v>
          </cell>
          <cell r="I159" t="str">
            <v>D</v>
          </cell>
        </row>
        <row r="160">
          <cell r="A160" t="str">
            <v>13.01.12.02</v>
          </cell>
          <cell r="B160" t="str">
            <v>-</v>
          </cell>
          <cell r="C160" t="str">
            <v>(-)Amortizacao de Agio</v>
          </cell>
          <cell r="D160">
            <v>304235.36</v>
          </cell>
          <cell r="E160" t="str">
            <v>C</v>
          </cell>
          <cell r="F160">
            <v>0</v>
          </cell>
          <cell r="G160">
            <v>0</v>
          </cell>
          <cell r="H160">
            <v>304235.36</v>
          </cell>
          <cell r="I160" t="str">
            <v>C</v>
          </cell>
        </row>
        <row r="161">
          <cell r="A161" t="str">
            <v>13.01.18.00</v>
          </cell>
          <cell r="B161" t="str">
            <v>-</v>
          </cell>
          <cell r="C161" t="str">
            <v>Agio/Desag dos Investim. Ipc/Btn</v>
          </cell>
          <cell r="D161">
            <v>0</v>
          </cell>
          <cell r="F161">
            <v>0</v>
          </cell>
          <cell r="G161">
            <v>0</v>
          </cell>
          <cell r="H161">
            <v>0</v>
          </cell>
        </row>
        <row r="162">
          <cell r="A162" t="str">
            <v>13.01.18.01</v>
          </cell>
          <cell r="B162" t="str">
            <v>-</v>
          </cell>
          <cell r="C162" t="str">
            <v>Cia Paulista Agio/Desag Ipc/Btn</v>
          </cell>
          <cell r="D162">
            <v>305674.81</v>
          </cell>
          <cell r="E162" t="str">
            <v>D</v>
          </cell>
          <cell r="F162">
            <v>0</v>
          </cell>
          <cell r="G162">
            <v>0</v>
          </cell>
          <cell r="H162">
            <v>305674.81</v>
          </cell>
          <cell r="I162" t="str">
            <v>D</v>
          </cell>
        </row>
        <row r="163">
          <cell r="A163" t="str">
            <v>13.01.18.02</v>
          </cell>
          <cell r="B163" t="str">
            <v>-</v>
          </cell>
          <cell r="C163" t="str">
            <v>(-) Amortizacao de Agio Ipc/Btn</v>
          </cell>
          <cell r="D163">
            <v>305674.81</v>
          </cell>
          <cell r="E163" t="str">
            <v>C</v>
          </cell>
          <cell r="F163">
            <v>0</v>
          </cell>
          <cell r="G163">
            <v>0</v>
          </cell>
          <cell r="H163">
            <v>305674.81</v>
          </cell>
          <cell r="I163" t="str">
            <v>C</v>
          </cell>
        </row>
        <row r="164">
          <cell r="A164" t="str">
            <v>13.01.30.00</v>
          </cell>
          <cell r="B164" t="str">
            <v>-</v>
          </cell>
          <cell r="C164" t="str">
            <v>Investim. em Outras Companhias</v>
          </cell>
          <cell r="D164">
            <v>20700.2</v>
          </cell>
          <cell r="E164" t="str">
            <v>D</v>
          </cell>
          <cell r="F164">
            <v>0</v>
          </cell>
          <cell r="G164">
            <v>0</v>
          </cell>
          <cell r="H164">
            <v>20700.2</v>
          </cell>
          <cell r="I164" t="str">
            <v>D</v>
          </cell>
        </row>
        <row r="165">
          <cell r="A165" t="str">
            <v>13.01.30.01</v>
          </cell>
          <cell r="B165" t="str">
            <v>-</v>
          </cell>
          <cell r="C165" t="str">
            <v>Investim. em Outras Companhias</v>
          </cell>
          <cell r="D165">
            <v>20700.2</v>
          </cell>
          <cell r="E165" t="str">
            <v>D</v>
          </cell>
          <cell r="F165">
            <v>0</v>
          </cell>
          <cell r="G165">
            <v>0</v>
          </cell>
          <cell r="H165">
            <v>20700.2</v>
          </cell>
          <cell r="I165" t="str">
            <v>D</v>
          </cell>
        </row>
        <row r="166">
          <cell r="A166" t="str">
            <v>13.01.36.00</v>
          </cell>
          <cell r="B166" t="str">
            <v>-</v>
          </cell>
          <cell r="C166" t="str">
            <v>Investim. em Outras Cias Ipc/Btn</v>
          </cell>
          <cell r="D166">
            <v>8639.68</v>
          </cell>
          <cell r="E166" t="str">
            <v>D</v>
          </cell>
          <cell r="F166">
            <v>0</v>
          </cell>
          <cell r="G166">
            <v>0</v>
          </cell>
          <cell r="H166">
            <v>8639.68</v>
          </cell>
          <cell r="I166" t="str">
            <v>D</v>
          </cell>
        </row>
        <row r="168">
          <cell r="A168" t="str">
            <v>-----------</v>
          </cell>
          <cell r="B168" t="str">
            <v>--</v>
          </cell>
          <cell r="C168" t="str">
            <v>-------------------------------------------------------------------</v>
          </cell>
          <cell r="D168" t="str">
            <v>-------------------</v>
          </cell>
          <cell r="E168" t="str">
            <v>-</v>
          </cell>
          <cell r="F168" t="str">
            <v>-------------------</v>
          </cell>
          <cell r="G168" t="e">
            <v>#NAME?</v>
          </cell>
          <cell r="H168" t="str">
            <v>07AB - 1.00.01.068</v>
          </cell>
        </row>
        <row r="169">
          <cell r="A169" t="str">
            <v>_x000C_----------</v>
          </cell>
          <cell r="B169" t="str">
            <v>--</v>
          </cell>
          <cell r="C169" t="str">
            <v>-------------------------------------------------------------------</v>
          </cell>
          <cell r="D169" t="str">
            <v>-------------------</v>
          </cell>
          <cell r="E169" t="str">
            <v>-</v>
          </cell>
          <cell r="F169" t="str">
            <v>-------------------</v>
          </cell>
          <cell r="G169" t="str">
            <v>-------------------</v>
          </cell>
          <cell r="H169" t="str">
            <v>------ Página:</v>
          </cell>
          <cell r="J169">
            <v>3</v>
          </cell>
        </row>
        <row r="170">
          <cell r="A170" t="str">
            <v>Urucum Mine</v>
          </cell>
          <cell r="B170" t="str">
            <v>ra</v>
          </cell>
          <cell r="C170" t="str">
            <v>ção S.A</v>
          </cell>
          <cell r="H170" t="str">
            <v>Balancete</v>
          </cell>
        </row>
        <row r="171">
          <cell r="A171" t="str">
            <v>Período: 01</v>
          </cell>
          <cell r="B171" t="str">
            <v>/0</v>
          </cell>
          <cell r="C171" t="str">
            <v>9/2008 A 30/09/2008 -----------------------------------------------</v>
          </cell>
          <cell r="D171" t="str">
            <v>-------------------</v>
          </cell>
          <cell r="E171" t="str">
            <v>-</v>
          </cell>
          <cell r="F171" t="str">
            <v>-------------------</v>
          </cell>
          <cell r="G171" t="str">
            <v>-------------------</v>
          </cell>
          <cell r="H171" t="str">
            <v>04/11/2008 - 18:4</v>
          </cell>
          <cell r="I171">
            <v>3</v>
          </cell>
        </row>
        <row r="173">
          <cell r="A173" t="str">
            <v>Título</v>
          </cell>
          <cell r="D173" t="str">
            <v>Saldo Inicial</v>
          </cell>
          <cell r="F173" t="str">
            <v>Débito</v>
          </cell>
          <cell r="G173" t="str">
            <v>Crédito</v>
          </cell>
          <cell r="H173" t="str">
            <v>Saldo Final</v>
          </cell>
        </row>
        <row r="174">
          <cell r="A174" t="str">
            <v>-----------</v>
          </cell>
          <cell r="B174" t="str">
            <v>--</v>
          </cell>
          <cell r="C174" t="str">
            <v>-------------------------------------------------------------------</v>
          </cell>
          <cell r="D174" t="str">
            <v>-----------------</v>
          </cell>
          <cell r="F174" t="str">
            <v>------------------</v>
          </cell>
          <cell r="G174" t="str">
            <v>------------------</v>
          </cell>
          <cell r="H174" t="str">
            <v>-----------------</v>
          </cell>
        </row>
        <row r="175">
          <cell r="A175" t="str">
            <v>13.01.36.01</v>
          </cell>
          <cell r="B175" t="str">
            <v>-</v>
          </cell>
          <cell r="C175" t="str">
            <v>Em outras Companhias Ipc/Btn</v>
          </cell>
          <cell r="D175">
            <v>8639.68</v>
          </cell>
          <cell r="E175" t="str">
            <v>D</v>
          </cell>
          <cell r="F175">
            <v>0</v>
          </cell>
          <cell r="G175">
            <v>0</v>
          </cell>
          <cell r="H175">
            <v>8639.68</v>
          </cell>
          <cell r="I175" t="str">
            <v>D</v>
          </cell>
        </row>
        <row r="176">
          <cell r="A176" t="str">
            <v>13.01.42.00</v>
          </cell>
          <cell r="B176" t="str">
            <v>-</v>
          </cell>
          <cell r="C176" t="str">
            <v>Aplicacao p/Incentivos Fiscais</v>
          </cell>
          <cell r="D176">
            <v>450.5</v>
          </cell>
          <cell r="E176" t="str">
            <v>D</v>
          </cell>
          <cell r="F176">
            <v>0</v>
          </cell>
          <cell r="G176">
            <v>0</v>
          </cell>
          <cell r="H176">
            <v>450.5</v>
          </cell>
          <cell r="I176" t="str">
            <v>D</v>
          </cell>
        </row>
        <row r="177">
          <cell r="A177" t="str">
            <v>13.01.42.01</v>
          </cell>
          <cell r="B177" t="str">
            <v>-</v>
          </cell>
          <cell r="C177" t="str">
            <v>Aplic Incent Fiscais</v>
          </cell>
          <cell r="D177">
            <v>450.5</v>
          </cell>
          <cell r="E177" t="str">
            <v>D</v>
          </cell>
          <cell r="F177">
            <v>0</v>
          </cell>
          <cell r="G177">
            <v>0</v>
          </cell>
          <cell r="H177">
            <v>450.5</v>
          </cell>
          <cell r="I177" t="str">
            <v>D</v>
          </cell>
        </row>
        <row r="178">
          <cell r="A178" t="str">
            <v>13.01.48.00</v>
          </cell>
          <cell r="B178" t="str">
            <v>-</v>
          </cell>
          <cell r="C178" t="str">
            <v>Aplic. p/Incent. Fiscais Ipc/Btn</v>
          </cell>
          <cell r="D178">
            <v>452.24</v>
          </cell>
          <cell r="E178" t="str">
            <v>D</v>
          </cell>
          <cell r="F178">
            <v>0</v>
          </cell>
          <cell r="G178">
            <v>0</v>
          </cell>
          <cell r="H178">
            <v>452.24</v>
          </cell>
          <cell r="I178" t="str">
            <v>D</v>
          </cell>
        </row>
        <row r="179">
          <cell r="A179" t="str">
            <v>13.01.48.01</v>
          </cell>
          <cell r="B179" t="str">
            <v>-</v>
          </cell>
          <cell r="C179" t="str">
            <v>Apl.Inc.Fiscais Ipc/Btn</v>
          </cell>
          <cell r="D179">
            <v>452.24</v>
          </cell>
          <cell r="E179" t="str">
            <v>D</v>
          </cell>
          <cell r="F179">
            <v>0</v>
          </cell>
          <cell r="G179">
            <v>0</v>
          </cell>
          <cell r="H179">
            <v>452.24</v>
          </cell>
          <cell r="I179" t="str">
            <v>D</v>
          </cell>
        </row>
        <row r="180">
          <cell r="A180" t="str">
            <v>13.10.00.00</v>
          </cell>
          <cell r="B180" t="str">
            <v>-</v>
          </cell>
          <cell r="C180" t="str">
            <v>Imobilizado</v>
          </cell>
          <cell r="D180">
            <v>55729849.310000002</v>
          </cell>
          <cell r="E180" t="str">
            <v>D</v>
          </cell>
          <cell r="F180">
            <v>6068232.7999999998</v>
          </cell>
          <cell r="G180">
            <v>6418520.1799999997</v>
          </cell>
          <cell r="H180">
            <v>55379561.93</v>
          </cell>
          <cell r="I180" t="str">
            <v>D</v>
          </cell>
        </row>
        <row r="181">
          <cell r="A181" t="str">
            <v>13.10.01.00</v>
          </cell>
          <cell r="B181" t="str">
            <v>-</v>
          </cell>
          <cell r="C181" t="str">
            <v>Custo Corrigido</v>
          </cell>
          <cell r="D181">
            <v>76569157.310000002</v>
          </cell>
          <cell r="E181" t="str">
            <v>D</v>
          </cell>
          <cell r="F181">
            <v>5869402.2599999998</v>
          </cell>
          <cell r="G181">
            <v>4377547.0999999996</v>
          </cell>
          <cell r="H181">
            <v>78061012.469999999</v>
          </cell>
          <cell r="I181" t="str">
            <v>D</v>
          </cell>
        </row>
        <row r="182">
          <cell r="A182" t="str">
            <v>13.10.01.01</v>
          </cell>
          <cell r="B182" t="str">
            <v>-</v>
          </cell>
          <cell r="C182" t="str">
            <v>Terrenos e Glebas</v>
          </cell>
          <cell r="D182">
            <v>1955535.56</v>
          </cell>
          <cell r="E182" t="str">
            <v>D</v>
          </cell>
          <cell r="F182">
            <v>1035297.81</v>
          </cell>
          <cell r="G182">
            <v>1035297.81</v>
          </cell>
          <cell r="H182">
            <v>1955535.56</v>
          </cell>
          <cell r="I182" t="str">
            <v>D</v>
          </cell>
        </row>
        <row r="183">
          <cell r="A183" t="str">
            <v>13.10.01.02</v>
          </cell>
          <cell r="B183" t="str">
            <v>-</v>
          </cell>
          <cell r="C183" t="str">
            <v>Edificacoes</v>
          </cell>
          <cell r="D183">
            <v>4648692.5199999996</v>
          </cell>
          <cell r="E183" t="str">
            <v>D</v>
          </cell>
          <cell r="F183">
            <v>0</v>
          </cell>
          <cell r="G183">
            <v>0</v>
          </cell>
          <cell r="H183">
            <v>4648692.5199999996</v>
          </cell>
          <cell r="I183" t="str">
            <v>D</v>
          </cell>
        </row>
        <row r="184">
          <cell r="A184" t="str">
            <v>13.10.01.03</v>
          </cell>
          <cell r="B184" t="str">
            <v>-</v>
          </cell>
          <cell r="C184" t="str">
            <v>Instalacoes</v>
          </cell>
          <cell r="D184">
            <v>7873554.8700000001</v>
          </cell>
          <cell r="E184" t="str">
            <v>D</v>
          </cell>
          <cell r="F184">
            <v>823005.16</v>
          </cell>
          <cell r="G184">
            <v>140862.13</v>
          </cell>
          <cell r="H184">
            <v>8555697.9000000004</v>
          </cell>
          <cell r="I184" t="str">
            <v>D</v>
          </cell>
        </row>
        <row r="185">
          <cell r="A185" t="str">
            <v>13.10.01.04</v>
          </cell>
          <cell r="B185" t="str">
            <v>-</v>
          </cell>
          <cell r="C185" t="str">
            <v>Maquinas e Equipamentos</v>
          </cell>
          <cell r="D185">
            <v>33480205.27</v>
          </cell>
          <cell r="E185" t="str">
            <v>D</v>
          </cell>
          <cell r="F185">
            <v>273667.25</v>
          </cell>
          <cell r="G185">
            <v>59097.09</v>
          </cell>
          <cell r="H185">
            <v>33694775.43</v>
          </cell>
          <cell r="I185" t="str">
            <v>D</v>
          </cell>
        </row>
        <row r="186">
          <cell r="A186" t="str">
            <v>13.10.01.05</v>
          </cell>
          <cell r="B186" t="str">
            <v>-</v>
          </cell>
          <cell r="C186" t="str">
            <v>Hardware - Equipamentos</v>
          </cell>
          <cell r="D186">
            <v>1075217.8899999999</v>
          </cell>
          <cell r="E186" t="str">
            <v>D</v>
          </cell>
          <cell r="F186">
            <v>0</v>
          </cell>
          <cell r="G186">
            <v>0</v>
          </cell>
          <cell r="H186">
            <v>1075217.8899999999</v>
          </cell>
          <cell r="I186" t="str">
            <v>D</v>
          </cell>
        </row>
        <row r="187">
          <cell r="A187" t="str">
            <v>13.10.01.06</v>
          </cell>
          <cell r="B187" t="str">
            <v>-</v>
          </cell>
          <cell r="C187" t="str">
            <v>Software - Programas e Sistemas</v>
          </cell>
          <cell r="D187">
            <v>855750.17</v>
          </cell>
          <cell r="E187" t="str">
            <v>D</v>
          </cell>
          <cell r="F187">
            <v>0</v>
          </cell>
          <cell r="G187">
            <v>0</v>
          </cell>
          <cell r="H187">
            <v>855750.17</v>
          </cell>
          <cell r="I187" t="str">
            <v>D</v>
          </cell>
        </row>
        <row r="188">
          <cell r="A188" t="str">
            <v>13.10.01.07</v>
          </cell>
          <cell r="B188" t="str">
            <v>-</v>
          </cell>
          <cell r="C188" t="str">
            <v>Moveis e Utensilios</v>
          </cell>
          <cell r="D188">
            <v>2198514.4700000002</v>
          </cell>
          <cell r="E188" t="str">
            <v>D</v>
          </cell>
          <cell r="F188">
            <v>275727.53999999998</v>
          </cell>
          <cell r="G188">
            <v>272582.45</v>
          </cell>
          <cell r="H188">
            <v>2201659.56</v>
          </cell>
          <cell r="I188" t="str">
            <v>D</v>
          </cell>
        </row>
        <row r="189">
          <cell r="A189" t="str">
            <v>13.10.01.09</v>
          </cell>
          <cell r="B189" t="str">
            <v>-</v>
          </cell>
          <cell r="C189" t="str">
            <v>Veiculos</v>
          </cell>
          <cell r="D189">
            <v>735879.05</v>
          </cell>
          <cell r="E189" t="str">
            <v>D</v>
          </cell>
          <cell r="F189">
            <v>0</v>
          </cell>
          <cell r="G189">
            <v>0</v>
          </cell>
          <cell r="H189">
            <v>735879.05</v>
          </cell>
          <cell r="I189" t="str">
            <v>D</v>
          </cell>
        </row>
        <row r="190">
          <cell r="A190" t="str">
            <v>13.10.01.11</v>
          </cell>
          <cell r="B190" t="str">
            <v>-</v>
          </cell>
          <cell r="C190" t="str">
            <v>Ferramentas e Acessorios</v>
          </cell>
          <cell r="D190">
            <v>369852.45</v>
          </cell>
          <cell r="E190" t="str">
            <v>D</v>
          </cell>
          <cell r="F190">
            <v>1512.59</v>
          </cell>
          <cell r="G190">
            <v>0</v>
          </cell>
          <cell r="H190">
            <v>371365.04</v>
          </cell>
          <cell r="I190" t="str">
            <v>D</v>
          </cell>
        </row>
        <row r="191">
          <cell r="A191" t="str">
            <v>13.10.01.17</v>
          </cell>
          <cell r="B191" t="str">
            <v>-</v>
          </cell>
          <cell r="C191" t="str">
            <v>Jazidas</v>
          </cell>
          <cell r="D191">
            <v>19376102.57</v>
          </cell>
          <cell r="E191" t="str">
            <v>D</v>
          </cell>
          <cell r="F191">
            <v>0</v>
          </cell>
          <cell r="G191">
            <v>0</v>
          </cell>
          <cell r="H191">
            <v>19376102.57</v>
          </cell>
          <cell r="I191" t="str">
            <v>D</v>
          </cell>
        </row>
        <row r="192">
          <cell r="A192" t="str">
            <v>13.10.01.20</v>
          </cell>
          <cell r="B192" t="str">
            <v>-</v>
          </cell>
          <cell r="C192" t="str">
            <v>Transit. Permanente Aquisicao</v>
          </cell>
          <cell r="D192">
            <v>0</v>
          </cell>
          <cell r="F192">
            <v>421310.28</v>
          </cell>
          <cell r="G192">
            <v>421310.28</v>
          </cell>
          <cell r="H192">
            <v>0</v>
          </cell>
        </row>
        <row r="193">
          <cell r="A193" t="str">
            <v>13.10.01.23</v>
          </cell>
          <cell r="B193" t="str">
            <v>-</v>
          </cell>
          <cell r="C193" t="str">
            <v>Transit. Permanente Uniao</v>
          </cell>
          <cell r="D193">
            <v>0</v>
          </cell>
          <cell r="F193">
            <v>2436420.94</v>
          </cell>
          <cell r="G193">
            <v>2436420.94</v>
          </cell>
          <cell r="H193">
            <v>0</v>
          </cell>
        </row>
        <row r="194">
          <cell r="A194" t="str">
            <v>13.10.01.26</v>
          </cell>
          <cell r="B194" t="str">
            <v>-</v>
          </cell>
          <cell r="C194" t="str">
            <v>Transit. Reclassific Imobilizado</v>
          </cell>
          <cell r="D194">
            <v>0</v>
          </cell>
          <cell r="F194">
            <v>11888.37</v>
          </cell>
          <cell r="G194">
            <v>11888.37</v>
          </cell>
          <cell r="H194">
            <v>0</v>
          </cell>
        </row>
        <row r="195">
          <cell r="A195" t="str">
            <v>13.10.01.29</v>
          </cell>
          <cell r="B195" t="str">
            <v>-</v>
          </cell>
          <cell r="C195" t="str">
            <v>Ativo Imobilizado a Classificar</v>
          </cell>
          <cell r="D195">
            <v>5911.97</v>
          </cell>
          <cell r="E195" t="str">
            <v>C</v>
          </cell>
          <cell r="F195">
            <v>6000</v>
          </cell>
          <cell r="G195">
            <v>88.03</v>
          </cell>
          <cell r="H195">
            <v>0</v>
          </cell>
        </row>
        <row r="196">
          <cell r="A196" t="str">
            <v>13.10.01.31</v>
          </cell>
          <cell r="B196" t="str">
            <v>-</v>
          </cell>
          <cell r="C196" t="str">
            <v>Benfeitoria Propried de Terceiros</v>
          </cell>
          <cell r="D196">
            <v>4005764.46</v>
          </cell>
          <cell r="E196" t="str">
            <v>D</v>
          </cell>
          <cell r="F196">
            <v>584572.31999999995</v>
          </cell>
          <cell r="G196">
            <v>0</v>
          </cell>
          <cell r="H196">
            <v>4590336.78</v>
          </cell>
          <cell r="I196" t="str">
            <v>D</v>
          </cell>
        </row>
        <row r="197">
          <cell r="A197" t="str">
            <v>13.10.05.00</v>
          </cell>
          <cell r="B197" t="str">
            <v>-</v>
          </cell>
          <cell r="C197" t="str">
            <v>Imobilizado em Curso</v>
          </cell>
          <cell r="D197">
            <v>2004239.05</v>
          </cell>
          <cell r="E197" t="str">
            <v>D</v>
          </cell>
          <cell r="F197">
            <v>138070.15</v>
          </cell>
          <cell r="G197">
            <v>1413011.5</v>
          </cell>
          <cell r="H197">
            <v>729297.7</v>
          </cell>
          <cell r="I197" t="str">
            <v>D</v>
          </cell>
        </row>
        <row r="198">
          <cell r="A198" t="str">
            <v>13.10.05.01</v>
          </cell>
          <cell r="B198" t="str">
            <v>-</v>
          </cell>
          <cell r="C198" t="str">
            <v>Imobilizado em Curso</v>
          </cell>
          <cell r="D198">
            <v>2004239.05</v>
          </cell>
          <cell r="E198" t="str">
            <v>D</v>
          </cell>
          <cell r="F198">
            <v>138070.15</v>
          </cell>
          <cell r="G198">
            <v>1413011.5</v>
          </cell>
          <cell r="H198">
            <v>729297.7</v>
          </cell>
          <cell r="I198" t="str">
            <v>D</v>
          </cell>
        </row>
        <row r="199">
          <cell r="A199" t="str">
            <v>13.10.07.00</v>
          </cell>
          <cell r="B199" t="str">
            <v>-</v>
          </cell>
          <cell r="C199" t="str">
            <v>Provisao para Perdas</v>
          </cell>
          <cell r="D199">
            <v>759262.41</v>
          </cell>
          <cell r="E199" t="str">
            <v>C</v>
          </cell>
          <cell r="F199">
            <v>0</v>
          </cell>
          <cell r="G199">
            <v>0</v>
          </cell>
          <cell r="H199">
            <v>759262.41</v>
          </cell>
          <cell r="I199" t="str">
            <v>C</v>
          </cell>
        </row>
        <row r="200">
          <cell r="A200" t="str">
            <v>13.10.07.05</v>
          </cell>
          <cell r="B200" t="str">
            <v>-</v>
          </cell>
          <cell r="C200" t="str">
            <v>(-) Prov.Perdas Jazidas</v>
          </cell>
          <cell r="D200">
            <v>759262.41</v>
          </cell>
          <cell r="E200" t="str">
            <v>C</v>
          </cell>
          <cell r="F200">
            <v>0</v>
          </cell>
          <cell r="G200">
            <v>0</v>
          </cell>
          <cell r="H200">
            <v>759262.41</v>
          </cell>
          <cell r="I200" t="str">
            <v>C</v>
          </cell>
        </row>
        <row r="201">
          <cell r="A201" t="str">
            <v>13.10.15.00</v>
          </cell>
          <cell r="B201" t="str">
            <v>-</v>
          </cell>
          <cell r="C201" t="str">
            <v>Correcao Monetaria Especial</v>
          </cell>
          <cell r="D201">
            <v>22461848.649999999</v>
          </cell>
          <cell r="E201" t="str">
            <v>D</v>
          </cell>
          <cell r="F201">
            <v>0</v>
          </cell>
          <cell r="G201">
            <v>0</v>
          </cell>
          <cell r="H201">
            <v>22461848.649999999</v>
          </cell>
          <cell r="I201" t="str">
            <v>D</v>
          </cell>
        </row>
        <row r="202">
          <cell r="A202" t="str">
            <v>13.10.15.01</v>
          </cell>
          <cell r="B202" t="str">
            <v>-</v>
          </cell>
          <cell r="C202" t="str">
            <v>C.M.Espec-Terrenos e Glebas</v>
          </cell>
          <cell r="D202">
            <v>4681.78</v>
          </cell>
          <cell r="E202" t="str">
            <v>D</v>
          </cell>
          <cell r="F202">
            <v>0</v>
          </cell>
          <cell r="G202">
            <v>0</v>
          </cell>
          <cell r="H202">
            <v>4681.78</v>
          </cell>
          <cell r="I202" t="str">
            <v>D</v>
          </cell>
        </row>
        <row r="203">
          <cell r="A203" t="str">
            <v>13.10.15.02</v>
          </cell>
          <cell r="B203" t="str">
            <v>-</v>
          </cell>
          <cell r="C203" t="str">
            <v>C.M.Espec-Edificacoes</v>
          </cell>
          <cell r="D203">
            <v>84305.15</v>
          </cell>
          <cell r="E203" t="str">
            <v>D</v>
          </cell>
          <cell r="F203">
            <v>0</v>
          </cell>
          <cell r="G203">
            <v>0</v>
          </cell>
          <cell r="H203">
            <v>84305.15</v>
          </cell>
          <cell r="I203" t="str">
            <v>D</v>
          </cell>
        </row>
        <row r="204">
          <cell r="A204" t="str">
            <v>13.10.15.03</v>
          </cell>
          <cell r="B204" t="str">
            <v>-</v>
          </cell>
          <cell r="C204" t="str">
            <v>C.M.Espec-Instalacoes</v>
          </cell>
          <cell r="D204">
            <v>50011.4</v>
          </cell>
          <cell r="E204" t="str">
            <v>D</v>
          </cell>
          <cell r="F204">
            <v>0</v>
          </cell>
          <cell r="G204">
            <v>0</v>
          </cell>
          <cell r="H204">
            <v>50011.4</v>
          </cell>
          <cell r="I204" t="str">
            <v>D</v>
          </cell>
        </row>
        <row r="205">
          <cell r="A205" t="str">
            <v>13.10.15.04</v>
          </cell>
          <cell r="B205" t="str">
            <v>-</v>
          </cell>
          <cell r="C205" t="str">
            <v>C.M.Espec-Maquinas/Equipamentos</v>
          </cell>
          <cell r="D205">
            <v>368175.69</v>
          </cell>
          <cell r="E205" t="str">
            <v>D</v>
          </cell>
          <cell r="F205">
            <v>0</v>
          </cell>
          <cell r="G205">
            <v>0</v>
          </cell>
          <cell r="H205">
            <v>368175.69</v>
          </cell>
          <cell r="I205" t="str">
            <v>D</v>
          </cell>
        </row>
        <row r="206">
          <cell r="A206" t="str">
            <v>13.10.15.07</v>
          </cell>
          <cell r="B206" t="str">
            <v>-</v>
          </cell>
          <cell r="C206" t="str">
            <v>C.M.Espec-Moveis e Utensilios</v>
          </cell>
          <cell r="D206">
            <v>60562.97</v>
          </cell>
          <cell r="E206" t="str">
            <v>D</v>
          </cell>
          <cell r="F206">
            <v>0</v>
          </cell>
          <cell r="G206">
            <v>0</v>
          </cell>
          <cell r="H206">
            <v>60562.97</v>
          </cell>
          <cell r="I206" t="str">
            <v>D</v>
          </cell>
        </row>
        <row r="207">
          <cell r="A207" t="str">
            <v>13.10.15.11</v>
          </cell>
          <cell r="B207" t="str">
            <v>-</v>
          </cell>
          <cell r="C207" t="str">
            <v>C.M.Espec-Ferramentas/Acessorios</v>
          </cell>
          <cell r="D207">
            <v>163.86</v>
          </cell>
          <cell r="E207" t="str">
            <v>D</v>
          </cell>
          <cell r="F207">
            <v>0</v>
          </cell>
          <cell r="G207">
            <v>0</v>
          </cell>
          <cell r="H207">
            <v>163.86</v>
          </cell>
          <cell r="I207" t="str">
            <v>D</v>
          </cell>
        </row>
        <row r="208">
          <cell r="A208" t="str">
            <v>13.10.15.17</v>
          </cell>
          <cell r="B208" t="str">
            <v>-</v>
          </cell>
          <cell r="C208" t="str">
            <v>C.M.Espec-Jazidas</v>
          </cell>
          <cell r="D208">
            <v>21893947.800000001</v>
          </cell>
          <cell r="E208" t="str">
            <v>D</v>
          </cell>
          <cell r="F208">
            <v>0</v>
          </cell>
          <cell r="G208">
            <v>0</v>
          </cell>
          <cell r="H208">
            <v>21893947.800000001</v>
          </cell>
          <cell r="I208" t="str">
            <v>D</v>
          </cell>
        </row>
        <row r="209">
          <cell r="A209" t="str">
            <v>13.10.17.00</v>
          </cell>
          <cell r="B209" t="str">
            <v>-</v>
          </cell>
          <cell r="C209" t="str">
            <v>C.M.Espec-Prov p/Perdas Imobiliz</v>
          </cell>
          <cell r="D209">
            <v>1471374.68</v>
          </cell>
          <cell r="E209" t="str">
            <v>C</v>
          </cell>
          <cell r="F209">
            <v>0</v>
          </cell>
          <cell r="G209">
            <v>0</v>
          </cell>
          <cell r="H209">
            <v>1471374.68</v>
          </cell>
          <cell r="I209" t="str">
            <v>C</v>
          </cell>
        </row>
        <row r="210">
          <cell r="A210" t="str">
            <v>13.10.17.05</v>
          </cell>
          <cell r="B210" t="str">
            <v>-</v>
          </cell>
          <cell r="C210" t="str">
            <v>(-)C.M.Espec-Prov Perdas Jazidas</v>
          </cell>
          <cell r="D210">
            <v>1471374.68</v>
          </cell>
          <cell r="E210" t="str">
            <v>C</v>
          </cell>
          <cell r="F210">
            <v>0</v>
          </cell>
          <cell r="G210">
            <v>0</v>
          </cell>
          <cell r="H210">
            <v>1471374.68</v>
          </cell>
          <cell r="I210" t="str">
            <v>C</v>
          </cell>
        </row>
        <row r="211">
          <cell r="A211" t="str">
            <v>13.10.20.00</v>
          </cell>
          <cell r="B211" t="str">
            <v>-</v>
          </cell>
          <cell r="C211" t="str">
            <v>Custo Corrigido Ipc / Btn</v>
          </cell>
          <cell r="D211">
            <v>10821819.890000001</v>
          </cell>
          <cell r="E211" t="str">
            <v>D</v>
          </cell>
          <cell r="F211">
            <v>0</v>
          </cell>
          <cell r="G211">
            <v>0</v>
          </cell>
          <cell r="H211">
            <v>10821819.890000001</v>
          </cell>
          <cell r="I211" t="str">
            <v>D</v>
          </cell>
        </row>
        <row r="212">
          <cell r="A212" t="str">
            <v>13.10.20.01</v>
          </cell>
          <cell r="B212" t="str">
            <v>-</v>
          </cell>
          <cell r="C212" t="str">
            <v>Terrenos e Glebas Ipc/Btn</v>
          </cell>
          <cell r="D212">
            <v>4844.67</v>
          </cell>
          <cell r="E212" t="str">
            <v>D</v>
          </cell>
          <cell r="F212">
            <v>0</v>
          </cell>
          <cell r="G212">
            <v>0</v>
          </cell>
          <cell r="H212">
            <v>4844.67</v>
          </cell>
          <cell r="I212" t="str">
            <v>D</v>
          </cell>
        </row>
        <row r="213">
          <cell r="A213" t="str">
            <v>13.10.20.02</v>
          </cell>
          <cell r="B213" t="str">
            <v>-</v>
          </cell>
          <cell r="C213" t="str">
            <v>Edificacoes Ipc/Btn</v>
          </cell>
          <cell r="D213">
            <v>69460.45</v>
          </cell>
          <cell r="E213" t="str">
            <v>D</v>
          </cell>
          <cell r="F213">
            <v>0</v>
          </cell>
          <cell r="G213">
            <v>0</v>
          </cell>
          <cell r="H213">
            <v>69460.45</v>
          </cell>
          <cell r="I213" t="str">
            <v>D</v>
          </cell>
        </row>
        <row r="214">
          <cell r="A214" t="str">
            <v>13.10.20.03</v>
          </cell>
          <cell r="B214" t="str">
            <v>-</v>
          </cell>
          <cell r="C214" t="str">
            <v>Instalacoes Ipc / Btn</v>
          </cell>
          <cell r="D214">
            <v>374401.71</v>
          </cell>
          <cell r="E214" t="str">
            <v>D</v>
          </cell>
          <cell r="F214">
            <v>0</v>
          </cell>
          <cell r="G214">
            <v>0</v>
          </cell>
          <cell r="H214">
            <v>374401.71</v>
          </cell>
          <cell r="I214" t="str">
            <v>D</v>
          </cell>
        </row>
        <row r="215">
          <cell r="A215" t="str">
            <v>13.10.20.04</v>
          </cell>
          <cell r="B215" t="str">
            <v>-</v>
          </cell>
          <cell r="C215" t="str">
            <v>Maquinas e Equipamentos Ipc/Btn</v>
          </cell>
          <cell r="D215">
            <v>938899.44</v>
          </cell>
          <cell r="E215" t="str">
            <v>D</v>
          </cell>
          <cell r="F215">
            <v>0</v>
          </cell>
          <cell r="G215">
            <v>0</v>
          </cell>
          <cell r="H215">
            <v>938899.44</v>
          </cell>
          <cell r="I215" t="str">
            <v>D</v>
          </cell>
        </row>
        <row r="216">
          <cell r="A216" t="str">
            <v>13.10.20.07</v>
          </cell>
          <cell r="B216" t="str">
            <v>-</v>
          </cell>
          <cell r="C216" t="str">
            <v>Moveis e Utensilios Ipc/Btn</v>
          </cell>
          <cell r="D216">
            <v>54071.85</v>
          </cell>
          <cell r="E216" t="str">
            <v>D</v>
          </cell>
          <cell r="F216">
            <v>0</v>
          </cell>
          <cell r="G216">
            <v>0</v>
          </cell>
          <cell r="H216">
            <v>54071.85</v>
          </cell>
          <cell r="I216" t="str">
            <v>D</v>
          </cell>
        </row>
        <row r="217">
          <cell r="A217" t="str">
            <v>13.10.20.09</v>
          </cell>
          <cell r="B217" t="str">
            <v>-</v>
          </cell>
          <cell r="C217" t="str">
            <v>Veiculos Ipc/Btn</v>
          </cell>
          <cell r="D217">
            <v>75651.47</v>
          </cell>
          <cell r="E217" t="str">
            <v>D</v>
          </cell>
          <cell r="F217">
            <v>0</v>
          </cell>
          <cell r="G217">
            <v>0</v>
          </cell>
          <cell r="H217">
            <v>75651.47</v>
          </cell>
          <cell r="I217" t="str">
            <v>D</v>
          </cell>
        </row>
        <row r="218">
          <cell r="A218" t="str">
            <v>13.10.20.11</v>
          </cell>
          <cell r="B218" t="str">
            <v>-</v>
          </cell>
          <cell r="C218" t="str">
            <v>Ferramentas e Acessorios Ipc/Btn</v>
          </cell>
          <cell r="D218">
            <v>273.05</v>
          </cell>
          <cell r="E218" t="str">
            <v>D</v>
          </cell>
          <cell r="F218">
            <v>0</v>
          </cell>
          <cell r="G218">
            <v>0</v>
          </cell>
          <cell r="H218">
            <v>273.05</v>
          </cell>
          <cell r="I218" t="str">
            <v>D</v>
          </cell>
        </row>
        <row r="219">
          <cell r="A219" t="str">
            <v>13.10.20.17</v>
          </cell>
          <cell r="B219" t="str">
            <v>-</v>
          </cell>
          <cell r="C219" t="str">
            <v>Jazidas Ipc/Btn</v>
          </cell>
          <cell r="D219">
            <v>9304217.25</v>
          </cell>
          <cell r="E219" t="str">
            <v>D</v>
          </cell>
          <cell r="F219">
            <v>0</v>
          </cell>
          <cell r="G219">
            <v>0</v>
          </cell>
          <cell r="H219">
            <v>9304217.25</v>
          </cell>
          <cell r="I219" t="str">
            <v>D</v>
          </cell>
        </row>
        <row r="220">
          <cell r="A220" t="str">
            <v>13.10.27.00</v>
          </cell>
          <cell r="B220" t="str">
            <v>-</v>
          </cell>
          <cell r="C220" t="str">
            <v>Prov.p/Perdas Imobilizado Ipc/Btn</v>
          </cell>
          <cell r="D220">
            <v>1135601.33</v>
          </cell>
          <cell r="E220" t="str">
            <v>C</v>
          </cell>
          <cell r="F220">
            <v>0</v>
          </cell>
          <cell r="G220">
            <v>0</v>
          </cell>
          <cell r="H220">
            <v>1135601.33</v>
          </cell>
          <cell r="I220" t="str">
            <v>C</v>
          </cell>
        </row>
        <row r="221">
          <cell r="A221" t="str">
            <v>13.10.27.05</v>
          </cell>
          <cell r="B221" t="str">
            <v>-</v>
          </cell>
          <cell r="C221" t="str">
            <v>(-)Prov.Perda Jazidas Ipc/Btn</v>
          </cell>
          <cell r="D221">
            <v>1135601.33</v>
          </cell>
          <cell r="E221" t="str">
            <v>C</v>
          </cell>
          <cell r="F221">
            <v>0</v>
          </cell>
          <cell r="G221">
            <v>0</v>
          </cell>
          <cell r="H221">
            <v>1135601.33</v>
          </cell>
          <cell r="I221" t="str">
            <v>C</v>
          </cell>
        </row>
        <row r="222">
          <cell r="A222" t="str">
            <v>13.10.35.00</v>
          </cell>
          <cell r="B222" t="str">
            <v>-</v>
          </cell>
          <cell r="C222" t="str">
            <v>(-)Depreciacoes Acumuladas</v>
          </cell>
          <cell r="D222">
            <v>22515351.75</v>
          </cell>
          <cell r="E222" t="str">
            <v>C</v>
          </cell>
          <cell r="F222">
            <v>60679.07</v>
          </cell>
          <cell r="G222">
            <v>341606.7</v>
          </cell>
          <cell r="H222">
            <v>22796279.379999999</v>
          </cell>
          <cell r="I222" t="str">
            <v>C</v>
          </cell>
        </row>
        <row r="223">
          <cell r="A223" t="str">
            <v>13.10.35.01</v>
          </cell>
          <cell r="B223" t="str">
            <v>-</v>
          </cell>
          <cell r="C223" t="str">
            <v>Depr.Acum-Edificacoes</v>
          </cell>
          <cell r="D223">
            <v>1416594.22</v>
          </cell>
          <cell r="E223" t="str">
            <v>C</v>
          </cell>
          <cell r="F223">
            <v>0</v>
          </cell>
          <cell r="G223">
            <v>15309.07</v>
          </cell>
          <cell r="H223">
            <v>1431903.29</v>
          </cell>
          <cell r="I223" t="str">
            <v>C</v>
          </cell>
        </row>
        <row r="224">
          <cell r="A224" t="str">
            <v>13.10.35.02</v>
          </cell>
          <cell r="B224" t="str">
            <v>-</v>
          </cell>
          <cell r="C224" t="str">
            <v>Depr.Acum-Instalacoes</v>
          </cell>
          <cell r="D224">
            <v>4415900.6399999997</v>
          </cell>
          <cell r="E224" t="str">
            <v>C</v>
          </cell>
          <cell r="F224">
            <v>41223.050000000003</v>
          </cell>
          <cell r="G224">
            <v>57090.73</v>
          </cell>
          <cell r="H224">
            <v>4431768.32</v>
          </cell>
          <cell r="I224" t="str">
            <v>C</v>
          </cell>
        </row>
        <row r="225">
          <cell r="A225" t="str">
            <v>13.10.35.03</v>
          </cell>
          <cell r="B225" t="str">
            <v>-</v>
          </cell>
          <cell r="C225" t="str">
            <v>Depr.Acum-Maquina/Equipamentos</v>
          </cell>
          <cell r="D225">
            <v>14593868.369999999</v>
          </cell>
          <cell r="E225" t="str">
            <v>C</v>
          </cell>
          <cell r="F225">
            <v>16987.18</v>
          </cell>
          <cell r="G225">
            <v>221728.87</v>
          </cell>
          <cell r="H225">
            <v>14798610.060000001</v>
          </cell>
          <cell r="I225" t="str">
            <v>C</v>
          </cell>
        </row>
        <row r="226">
          <cell r="A226" t="str">
            <v>13.10.35.04</v>
          </cell>
          <cell r="B226" t="str">
            <v>-</v>
          </cell>
          <cell r="C226" t="str">
            <v>Depr.Acum- Hardware/Equipamentos</v>
          </cell>
          <cell r="D226">
            <v>773835.48</v>
          </cell>
          <cell r="E226" t="str">
            <v>C</v>
          </cell>
          <cell r="F226">
            <v>0</v>
          </cell>
          <cell r="G226">
            <v>13499.01</v>
          </cell>
          <cell r="H226">
            <v>787334.49</v>
          </cell>
          <cell r="I226" t="str">
            <v>C</v>
          </cell>
        </row>
        <row r="227">
          <cell r="A227" t="str">
            <v>13.10.35.05</v>
          </cell>
          <cell r="B227" t="str">
            <v>-</v>
          </cell>
          <cell r="C227" t="str">
            <v>Depr.Acum-Moveis e Utensilios</v>
          </cell>
          <cell r="D227">
            <v>813009.47</v>
          </cell>
          <cell r="E227" t="str">
            <v>C</v>
          </cell>
          <cell r="F227">
            <v>2468.84</v>
          </cell>
          <cell r="G227">
            <v>19542.78</v>
          </cell>
          <cell r="H227">
            <v>830083.41</v>
          </cell>
          <cell r="I227" t="str">
            <v>C</v>
          </cell>
        </row>
        <row r="228">
          <cell r="A228" t="str">
            <v>13.10.35.07</v>
          </cell>
          <cell r="B228" t="str">
            <v>-</v>
          </cell>
          <cell r="C228" t="str">
            <v>Depr.Acum-Veiculos</v>
          </cell>
          <cell r="D228">
            <v>423240.32</v>
          </cell>
          <cell r="E228" t="str">
            <v>C</v>
          </cell>
          <cell r="F228">
            <v>0</v>
          </cell>
          <cell r="G228">
            <v>11378.97</v>
          </cell>
          <cell r="H228">
            <v>434619.29</v>
          </cell>
          <cell r="I228" t="str">
            <v>C</v>
          </cell>
        </row>
        <row r="229">
          <cell r="A229" t="str">
            <v>13.10.35.08</v>
          </cell>
          <cell r="B229" t="str">
            <v>-</v>
          </cell>
          <cell r="C229" t="str">
            <v>Depr.Acum-Ferramentas/Acessorios</v>
          </cell>
          <cell r="D229">
            <v>78903.25</v>
          </cell>
          <cell r="E229" t="str">
            <v>C</v>
          </cell>
          <cell r="F229">
            <v>0</v>
          </cell>
          <cell r="G229">
            <v>3057.27</v>
          </cell>
          <cell r="H229">
            <v>81960.52</v>
          </cell>
          <cell r="I229" t="str">
            <v>C</v>
          </cell>
        </row>
        <row r="230">
          <cell r="A230" t="str">
            <v>13.10.45.00</v>
          </cell>
          <cell r="B230" t="str">
            <v>-</v>
          </cell>
          <cell r="C230" t="str">
            <v>(-) Depreciac.Acum. C.M Especial</v>
          </cell>
          <cell r="D230">
            <v>546327.63</v>
          </cell>
          <cell r="E230" t="str">
            <v>C</v>
          </cell>
          <cell r="F230">
            <v>81.319999999999993</v>
          </cell>
          <cell r="G230">
            <v>108.93</v>
          </cell>
          <cell r="H230">
            <v>546355.24</v>
          </cell>
          <cell r="I230" t="str">
            <v>C</v>
          </cell>
        </row>
        <row r="231">
          <cell r="A231" t="str">
            <v>13.10.45.02</v>
          </cell>
          <cell r="B231" t="str">
            <v>-</v>
          </cell>
          <cell r="C231" t="str">
            <v>Depr.CME-Edificacoes</v>
          </cell>
          <cell r="D231">
            <v>67373.05</v>
          </cell>
          <cell r="E231" t="str">
            <v>C</v>
          </cell>
          <cell r="F231">
            <v>0</v>
          </cell>
          <cell r="G231">
            <v>68.27</v>
          </cell>
          <cell r="H231">
            <v>67441.320000000007</v>
          </cell>
          <cell r="I231" t="str">
            <v>C</v>
          </cell>
        </row>
        <row r="232">
          <cell r="A232" t="str">
            <v>13.10.45.03</v>
          </cell>
          <cell r="B232" t="str">
            <v>-</v>
          </cell>
          <cell r="C232" t="str">
            <v>Depr.CME-Instalacoes</v>
          </cell>
          <cell r="D232">
            <v>50011.4</v>
          </cell>
          <cell r="E232" t="str">
            <v>C</v>
          </cell>
          <cell r="F232">
            <v>0</v>
          </cell>
          <cell r="G232">
            <v>0</v>
          </cell>
          <cell r="H232">
            <v>50011.4</v>
          </cell>
          <cell r="I232" t="str">
            <v>C</v>
          </cell>
        </row>
        <row r="233">
          <cell r="A233" t="str">
            <v>13.10.45.04</v>
          </cell>
          <cell r="B233" t="str">
            <v>-</v>
          </cell>
          <cell r="C233" t="str">
            <v>Depr.CME-Maquina/Equipamentos</v>
          </cell>
          <cell r="D233">
            <v>368175.69</v>
          </cell>
          <cell r="E233" t="str">
            <v>C</v>
          </cell>
          <cell r="F233">
            <v>0</v>
          </cell>
          <cell r="G233">
            <v>0</v>
          </cell>
          <cell r="H233">
            <v>368175.69</v>
          </cell>
          <cell r="I233" t="str">
            <v>C</v>
          </cell>
        </row>
        <row r="234">
          <cell r="A234" t="str">
            <v>13.10.45.07</v>
          </cell>
          <cell r="B234" t="str">
            <v>-</v>
          </cell>
          <cell r="C234" t="str">
            <v>Depr.CME-Moveis/Utensilios</v>
          </cell>
          <cell r="D234">
            <v>60603.63</v>
          </cell>
          <cell r="E234" t="str">
            <v>C</v>
          </cell>
          <cell r="F234">
            <v>81.319999999999993</v>
          </cell>
          <cell r="G234">
            <v>40.659999999999997</v>
          </cell>
          <cell r="H234">
            <v>60562.97</v>
          </cell>
          <cell r="I234" t="str">
            <v>C</v>
          </cell>
        </row>
        <row r="235">
          <cell r="A235" t="str">
            <v>13.10.45.11</v>
          </cell>
          <cell r="B235" t="str">
            <v>-</v>
          </cell>
          <cell r="C235" t="str">
            <v>Depr.CME-Ferram/Acessorios</v>
          </cell>
          <cell r="D235">
            <v>163.86</v>
          </cell>
          <cell r="E235" t="str">
            <v>C</v>
          </cell>
          <cell r="F235">
            <v>0</v>
          </cell>
          <cell r="G235">
            <v>0</v>
          </cell>
          <cell r="H235">
            <v>163.86</v>
          </cell>
          <cell r="I235" t="str">
            <v>C</v>
          </cell>
        </row>
        <row r="236">
          <cell r="A236" t="str">
            <v>13.10.50.00</v>
          </cell>
          <cell r="B236" t="str">
            <v>-</v>
          </cell>
          <cell r="C236" t="str">
            <v>(-) Depreciac. Acumulada Ipc/Btn</v>
          </cell>
          <cell r="D236">
            <v>1499351.94</v>
          </cell>
          <cell r="E236" t="str">
            <v>C</v>
          </cell>
          <cell r="F236">
            <v>0</v>
          </cell>
          <cell r="G236">
            <v>56.25</v>
          </cell>
          <cell r="H236">
            <v>1499408.19</v>
          </cell>
          <cell r="I236" t="str">
            <v>C</v>
          </cell>
        </row>
        <row r="237">
          <cell r="A237" t="str">
            <v>13.10.50.01</v>
          </cell>
          <cell r="B237" t="str">
            <v>-</v>
          </cell>
          <cell r="C237" t="str">
            <v>Depr.Acum-Edificacoes Ipc/Btn</v>
          </cell>
          <cell r="D237">
            <v>56054.42</v>
          </cell>
          <cell r="E237" t="str">
            <v>C</v>
          </cell>
          <cell r="F237">
            <v>0</v>
          </cell>
          <cell r="G237">
            <v>56.25</v>
          </cell>
          <cell r="H237">
            <v>56110.67</v>
          </cell>
          <cell r="I237" t="str">
            <v>C</v>
          </cell>
        </row>
        <row r="238">
          <cell r="A238" t="str">
            <v>13.10.50.02</v>
          </cell>
          <cell r="B238" t="str">
            <v>-</v>
          </cell>
          <cell r="C238" t="str">
            <v>Depr.Acum-Instalacoes Ipc/Btn</v>
          </cell>
          <cell r="D238">
            <v>374401.71</v>
          </cell>
          <cell r="E238" t="str">
            <v>C</v>
          </cell>
          <cell r="F238">
            <v>0</v>
          </cell>
          <cell r="G238">
            <v>0</v>
          </cell>
          <cell r="H238">
            <v>374401.71</v>
          </cell>
          <cell r="I238" t="str">
            <v>C</v>
          </cell>
        </row>
        <row r="239">
          <cell r="A239" t="str">
            <v>13.10.50.03</v>
          </cell>
          <cell r="B239" t="str">
            <v>-</v>
          </cell>
          <cell r="C239" t="str">
            <v>Depr.Acum-Maq./Equipam. Ipc/Btn</v>
          </cell>
          <cell r="D239">
            <v>938899.44</v>
          </cell>
          <cell r="E239" t="str">
            <v>C</v>
          </cell>
          <cell r="F239">
            <v>0</v>
          </cell>
          <cell r="G239">
            <v>0</v>
          </cell>
          <cell r="H239">
            <v>938899.44</v>
          </cell>
          <cell r="I239" t="str">
            <v>C</v>
          </cell>
        </row>
        <row r="240">
          <cell r="A240" t="str">
            <v>13.10.50.05</v>
          </cell>
          <cell r="B240" t="str">
            <v>-</v>
          </cell>
          <cell r="C240" t="str">
            <v>Depr.Acum-Moveis/Utens.Ipc/Btn</v>
          </cell>
          <cell r="D240">
            <v>54071.85</v>
          </cell>
          <cell r="E240" t="str">
            <v>C</v>
          </cell>
          <cell r="F240">
            <v>0</v>
          </cell>
          <cell r="G240">
            <v>0</v>
          </cell>
          <cell r="H240">
            <v>54071.85</v>
          </cell>
          <cell r="I240" t="str">
            <v>C</v>
          </cell>
        </row>
        <row r="241">
          <cell r="A241" t="str">
            <v>13.10.50.07</v>
          </cell>
          <cell r="B241" t="str">
            <v>-</v>
          </cell>
          <cell r="C241" t="str">
            <v>Depr.Acum-Veiculos Ipc/Btn</v>
          </cell>
          <cell r="D241">
            <v>75651.47</v>
          </cell>
          <cell r="E241" t="str">
            <v>C</v>
          </cell>
          <cell r="F241">
            <v>0</v>
          </cell>
          <cell r="G241">
            <v>0</v>
          </cell>
          <cell r="H241">
            <v>75651.47</v>
          </cell>
          <cell r="I241" t="str">
            <v>C</v>
          </cell>
        </row>
        <row r="242">
          <cell r="A242" t="str">
            <v>13.10.50.08</v>
          </cell>
          <cell r="B242" t="str">
            <v>-</v>
          </cell>
          <cell r="C242" t="str">
            <v>Depr.Acum-Ferram/Acessor Ipc/Btn</v>
          </cell>
          <cell r="D242">
            <v>273.05</v>
          </cell>
          <cell r="E242" t="str">
            <v>C</v>
          </cell>
          <cell r="F242">
            <v>0</v>
          </cell>
          <cell r="G242">
            <v>0</v>
          </cell>
          <cell r="H242">
            <v>273.05</v>
          </cell>
          <cell r="I242" t="str">
            <v>C</v>
          </cell>
        </row>
        <row r="243">
          <cell r="A243" t="str">
            <v>13.10.60.00</v>
          </cell>
          <cell r="B243" t="str">
            <v>-</v>
          </cell>
          <cell r="C243" t="str">
            <v>(-) Exaustao</v>
          </cell>
          <cell r="D243">
            <v>9190950.25</v>
          </cell>
          <cell r="E243" t="str">
            <v>C</v>
          </cell>
          <cell r="F243">
            <v>0</v>
          </cell>
          <cell r="G243">
            <v>43765</v>
          </cell>
          <cell r="H243">
            <v>9234715.25</v>
          </cell>
          <cell r="I243" t="str">
            <v>C</v>
          </cell>
        </row>
        <row r="244">
          <cell r="A244" t="str">
            <v>13.10.60.02</v>
          </cell>
          <cell r="B244" t="str">
            <v>-</v>
          </cell>
          <cell r="C244" t="str">
            <v>Exaustao-Jazidas</v>
          </cell>
          <cell r="D244">
            <v>9190950.25</v>
          </cell>
          <cell r="E244" t="str">
            <v>C</v>
          </cell>
          <cell r="F244">
            <v>0</v>
          </cell>
          <cell r="G244">
            <v>43765</v>
          </cell>
          <cell r="H244">
            <v>9234715.25</v>
          </cell>
          <cell r="I244" t="str">
            <v>C</v>
          </cell>
        </row>
        <row r="245">
          <cell r="A245" t="str">
            <v>13.10.63.00</v>
          </cell>
          <cell r="B245" t="str">
            <v>-</v>
          </cell>
          <cell r="C245" t="str">
            <v>(-)Exaustao Cm Especial</v>
          </cell>
          <cell r="D245">
            <v>13623464.02</v>
          </cell>
          <cell r="E245" t="str">
            <v>C</v>
          </cell>
          <cell r="F245">
            <v>0</v>
          </cell>
          <cell r="G245">
            <v>103471.55</v>
          </cell>
          <cell r="H245">
            <v>13726935.57</v>
          </cell>
          <cell r="I245" t="str">
            <v>C</v>
          </cell>
        </row>
        <row r="246">
          <cell r="A246" t="str">
            <v>13.10.63.02</v>
          </cell>
          <cell r="B246" t="str">
            <v>-</v>
          </cell>
          <cell r="C246" t="str">
            <v>Exaustao Jazidas Cm Especial</v>
          </cell>
          <cell r="D246">
            <v>13623464.02</v>
          </cell>
          <cell r="E246" t="str">
            <v>C</v>
          </cell>
          <cell r="F246">
            <v>0</v>
          </cell>
          <cell r="G246">
            <v>103471.55</v>
          </cell>
          <cell r="H246">
            <v>13726935.57</v>
          </cell>
          <cell r="I246" t="str">
            <v>C</v>
          </cell>
        </row>
        <row r="247">
          <cell r="A247" t="str">
            <v>13.10.65.00</v>
          </cell>
          <cell r="B247" t="str">
            <v>-</v>
          </cell>
          <cell r="C247" t="str">
            <v>(-)Exaustao Ipc/Btn</v>
          </cell>
          <cell r="D247">
            <v>5589096.79</v>
          </cell>
          <cell r="E247" t="str">
            <v>C</v>
          </cell>
          <cell r="F247">
            <v>0</v>
          </cell>
          <cell r="G247">
            <v>43972.05</v>
          </cell>
          <cell r="H247">
            <v>5633068.8399999999</v>
          </cell>
          <cell r="I247" t="str">
            <v>C</v>
          </cell>
        </row>
        <row r="248">
          <cell r="A248" t="str">
            <v>13.10.65.02</v>
          </cell>
          <cell r="B248" t="str">
            <v>-</v>
          </cell>
          <cell r="C248" t="str">
            <v>Exaustao-Jazidas Ipc/Btn</v>
          </cell>
          <cell r="D248">
            <v>5589096.79</v>
          </cell>
          <cell r="E248" t="str">
            <v>C</v>
          </cell>
          <cell r="F248">
            <v>0</v>
          </cell>
          <cell r="G248">
            <v>43972.05</v>
          </cell>
          <cell r="H248">
            <v>5633068.8399999999</v>
          </cell>
          <cell r="I248" t="str">
            <v>C</v>
          </cell>
        </row>
        <row r="249">
          <cell r="A249" t="str">
            <v>13.10.70.00</v>
          </cell>
          <cell r="B249" t="str">
            <v>-</v>
          </cell>
          <cell r="C249" t="str">
            <v>(-) Amortizacoes</v>
          </cell>
          <cell r="D249">
            <v>2557434.79</v>
          </cell>
          <cell r="E249" t="str">
            <v>C</v>
          </cell>
          <cell r="F249">
            <v>0</v>
          </cell>
          <cell r="G249">
            <v>79981.100000000006</v>
          </cell>
          <cell r="H249">
            <v>2637415.89</v>
          </cell>
          <cell r="I249" t="str">
            <v>C</v>
          </cell>
        </row>
        <row r="250">
          <cell r="A250" t="str">
            <v>13.10.70.01</v>
          </cell>
          <cell r="B250" t="str">
            <v>-</v>
          </cell>
          <cell r="C250" t="str">
            <v>Amort- Software-Programa/Sistema</v>
          </cell>
          <cell r="D250">
            <v>425329.16</v>
          </cell>
          <cell r="E250" t="str">
            <v>C</v>
          </cell>
          <cell r="F250">
            <v>0</v>
          </cell>
          <cell r="G250">
            <v>13218.36</v>
          </cell>
          <cell r="H250">
            <v>438547.52</v>
          </cell>
          <cell r="I250" t="str">
            <v>C</v>
          </cell>
        </row>
        <row r="252">
          <cell r="A252" t="str">
            <v>-----------</v>
          </cell>
          <cell r="B252" t="str">
            <v>--</v>
          </cell>
          <cell r="C252" t="str">
            <v>-------------------------------------------------------------------</v>
          </cell>
          <cell r="D252" t="str">
            <v>-------------------</v>
          </cell>
          <cell r="E252" t="str">
            <v>-</v>
          </cell>
          <cell r="F252" t="str">
            <v>-------------------</v>
          </cell>
          <cell r="G252" t="e">
            <v>#NAME?</v>
          </cell>
          <cell r="H252" t="str">
            <v>07AB - 1.00.01.068</v>
          </cell>
        </row>
        <row r="253">
          <cell r="A253" t="str">
            <v>_x000C_----------</v>
          </cell>
          <cell r="B253" t="str">
            <v>--</v>
          </cell>
          <cell r="C253" t="str">
            <v>-------------------------------------------------------------------</v>
          </cell>
          <cell r="D253" t="str">
            <v>-------------------</v>
          </cell>
          <cell r="E253" t="str">
            <v>-</v>
          </cell>
          <cell r="F253" t="str">
            <v>-------------------</v>
          </cell>
          <cell r="G253" t="str">
            <v>-------------------</v>
          </cell>
          <cell r="H253" t="str">
            <v>------ Página:</v>
          </cell>
          <cell r="J253">
            <v>4</v>
          </cell>
        </row>
        <row r="254">
          <cell r="A254" t="str">
            <v>Urucum Mine</v>
          </cell>
          <cell r="B254" t="str">
            <v>ra</v>
          </cell>
          <cell r="C254" t="str">
            <v>ção S.A</v>
          </cell>
          <cell r="H254" t="str">
            <v>Balancete</v>
          </cell>
        </row>
        <row r="255">
          <cell r="A255" t="str">
            <v>Período: 01</v>
          </cell>
          <cell r="B255" t="str">
            <v>/0</v>
          </cell>
          <cell r="C255" t="str">
            <v>9/2008 A 30/09/2008 -----------------------------------------------</v>
          </cell>
          <cell r="D255" t="str">
            <v>-------------------</v>
          </cell>
          <cell r="E255" t="str">
            <v>-</v>
          </cell>
          <cell r="F255" t="str">
            <v>-------------------</v>
          </cell>
          <cell r="G255" t="str">
            <v>-------------------</v>
          </cell>
          <cell r="H255" t="str">
            <v>04/11/2008 - 18:4</v>
          </cell>
          <cell r="I255">
            <v>3</v>
          </cell>
        </row>
        <row r="257">
          <cell r="A257" t="str">
            <v>Título</v>
          </cell>
          <cell r="D257" t="str">
            <v>Saldo Inicial</v>
          </cell>
          <cell r="F257" t="str">
            <v>Débito</v>
          </cell>
          <cell r="G257" t="str">
            <v>Crédito</v>
          </cell>
          <cell r="H257" t="str">
            <v>Saldo Final</v>
          </cell>
        </row>
        <row r="258">
          <cell r="A258" t="str">
            <v>-----------</v>
          </cell>
          <cell r="B258" t="str">
            <v>--</v>
          </cell>
          <cell r="C258" t="str">
            <v>-------------------------------------------------------------------</v>
          </cell>
          <cell r="D258" t="str">
            <v>-----------------</v>
          </cell>
          <cell r="F258" t="str">
            <v>------------------</v>
          </cell>
          <cell r="G258" t="str">
            <v>------------------</v>
          </cell>
          <cell r="H258" t="str">
            <v>-----------------</v>
          </cell>
        </row>
        <row r="259">
          <cell r="A259" t="str">
            <v>13.10.70.03</v>
          </cell>
          <cell r="B259" t="str">
            <v>-</v>
          </cell>
          <cell r="C259" t="str">
            <v>Amortiz.Benfeit Propried Terceiros</v>
          </cell>
          <cell r="D259">
            <v>2132105.63</v>
          </cell>
          <cell r="E259" t="str">
            <v>C</v>
          </cell>
          <cell r="F259">
            <v>0</v>
          </cell>
          <cell r="G259">
            <v>66762.740000000005</v>
          </cell>
          <cell r="H259">
            <v>2198868.37</v>
          </cell>
          <cell r="I259" t="str">
            <v>C</v>
          </cell>
        </row>
        <row r="260">
          <cell r="A260" t="str">
            <v>13.10.90.00</v>
          </cell>
          <cell r="B260" t="str">
            <v>-</v>
          </cell>
          <cell r="C260" t="str">
            <v>Ativo Imobilizado - Ambiental</v>
          </cell>
          <cell r="D260">
            <v>3807000</v>
          </cell>
          <cell r="E260" t="str">
            <v>D</v>
          </cell>
          <cell r="F260">
            <v>0</v>
          </cell>
          <cell r="G260">
            <v>0</v>
          </cell>
          <cell r="H260">
            <v>3807000</v>
          </cell>
          <cell r="I260" t="str">
            <v>D</v>
          </cell>
        </row>
        <row r="261">
          <cell r="A261" t="str">
            <v>13.10.90.01</v>
          </cell>
          <cell r="B261" t="str">
            <v>-</v>
          </cell>
          <cell r="C261" t="str">
            <v>Ativo Imobilizado - Ambiental</v>
          </cell>
          <cell r="D261">
            <v>3807000</v>
          </cell>
          <cell r="E261" t="str">
            <v>D</v>
          </cell>
          <cell r="F261">
            <v>0</v>
          </cell>
          <cell r="G261">
            <v>0</v>
          </cell>
          <cell r="H261">
            <v>3807000</v>
          </cell>
          <cell r="I261" t="str">
            <v>D</v>
          </cell>
        </row>
        <row r="262">
          <cell r="A262" t="str">
            <v>13.10.91.00</v>
          </cell>
          <cell r="B262" t="str">
            <v>-</v>
          </cell>
          <cell r="C262" t="str">
            <v>(-) Amortização Ativo Imobil - Ambiental</v>
          </cell>
          <cell r="D262">
            <v>1046000</v>
          </cell>
          <cell r="E262" t="str">
            <v>C</v>
          </cell>
          <cell r="F262">
            <v>0</v>
          </cell>
          <cell r="G262">
            <v>15000</v>
          </cell>
          <cell r="H262">
            <v>1061000</v>
          </cell>
          <cell r="I262" t="str">
            <v>C</v>
          </cell>
        </row>
        <row r="263">
          <cell r="A263" t="str">
            <v>13.10.91.01</v>
          </cell>
          <cell r="B263" t="str">
            <v>-</v>
          </cell>
          <cell r="C263" t="str">
            <v>Amortização Ativo Imobil - Ambiental</v>
          </cell>
          <cell r="D263">
            <v>1046000</v>
          </cell>
          <cell r="E263" t="str">
            <v>C</v>
          </cell>
          <cell r="F263">
            <v>0</v>
          </cell>
          <cell r="G263">
            <v>15000</v>
          </cell>
          <cell r="H263">
            <v>1061000</v>
          </cell>
          <cell r="I263" t="str">
            <v>C</v>
          </cell>
        </row>
        <row r="264">
          <cell r="A264" t="str">
            <v>20.00.00.00</v>
          </cell>
          <cell r="B264" t="str">
            <v>-</v>
          </cell>
          <cell r="C264" t="str">
            <v>Passivo</v>
          </cell>
          <cell r="D264">
            <v>276003689.20999998</v>
          </cell>
          <cell r="E264" t="str">
            <v>C</v>
          </cell>
          <cell r="F264">
            <v>42907341.289999999</v>
          </cell>
          <cell r="G264">
            <v>107227202.17</v>
          </cell>
          <cell r="H264">
            <v>340323550.08999997</v>
          </cell>
          <cell r="I264" t="str">
            <v>C</v>
          </cell>
        </row>
        <row r="265">
          <cell r="A265" t="str">
            <v>21.00.00.00</v>
          </cell>
          <cell r="B265" t="str">
            <v>-</v>
          </cell>
          <cell r="C265" t="str">
            <v>Circulante</v>
          </cell>
          <cell r="D265">
            <v>54214614.030000001</v>
          </cell>
          <cell r="E265" t="str">
            <v>C</v>
          </cell>
          <cell r="F265">
            <v>42717434.109999999</v>
          </cell>
          <cell r="G265">
            <v>65071993.310000002</v>
          </cell>
          <cell r="H265">
            <v>76569173.230000004</v>
          </cell>
          <cell r="I265" t="str">
            <v>C</v>
          </cell>
        </row>
        <row r="266">
          <cell r="A266" t="str">
            <v>21.10.00.00</v>
          </cell>
          <cell r="B266" t="str">
            <v>-</v>
          </cell>
          <cell r="C266" t="str">
            <v>Fornecedores</v>
          </cell>
          <cell r="D266">
            <v>3323857.14</v>
          </cell>
          <cell r="E266" t="str">
            <v>C</v>
          </cell>
          <cell r="F266">
            <v>27638022.370000001</v>
          </cell>
          <cell r="G266">
            <v>28829190.170000002</v>
          </cell>
          <cell r="H266">
            <v>4515024.9400000004</v>
          </cell>
          <cell r="I266" t="str">
            <v>C</v>
          </cell>
        </row>
        <row r="267">
          <cell r="A267" t="str">
            <v>21.10.01.00</v>
          </cell>
          <cell r="B267" t="str">
            <v>-</v>
          </cell>
          <cell r="C267" t="str">
            <v>Fornecedores Mercado Interno</v>
          </cell>
          <cell r="D267">
            <v>3162691.4</v>
          </cell>
          <cell r="E267" t="str">
            <v>C</v>
          </cell>
          <cell r="F267">
            <v>25874493.91</v>
          </cell>
          <cell r="G267">
            <v>27083556.329999998</v>
          </cell>
          <cell r="H267">
            <v>4371753.82</v>
          </cell>
          <cell r="I267" t="str">
            <v>C</v>
          </cell>
        </row>
        <row r="268">
          <cell r="A268" t="str">
            <v>21.10.01.01</v>
          </cell>
          <cell r="B268" t="str">
            <v>-</v>
          </cell>
          <cell r="C268" t="str">
            <v>Fornecedores Mercado Interno</v>
          </cell>
          <cell r="D268">
            <v>3162691.4</v>
          </cell>
          <cell r="E268" t="str">
            <v>C</v>
          </cell>
          <cell r="F268">
            <v>11246608.5</v>
          </cell>
          <cell r="G268">
            <v>12455670.92</v>
          </cell>
          <cell r="H268">
            <v>4371753.82</v>
          </cell>
          <cell r="I268" t="str">
            <v>C</v>
          </cell>
        </row>
        <row r="269">
          <cell r="A269" t="str">
            <v>21.10.01.94</v>
          </cell>
          <cell r="B269" t="str">
            <v>-</v>
          </cell>
          <cell r="C269" t="str">
            <v>Transit. Substituicao - NF p/ DP</v>
          </cell>
          <cell r="D269">
            <v>0</v>
          </cell>
          <cell r="F269">
            <v>2684.5</v>
          </cell>
          <cell r="G269">
            <v>2684.5</v>
          </cell>
          <cell r="H269">
            <v>0</v>
          </cell>
        </row>
        <row r="270">
          <cell r="A270" t="str">
            <v>21.10.01.96</v>
          </cell>
          <cell r="B270" t="str">
            <v>-</v>
          </cell>
          <cell r="C270" t="str">
            <v>Transit. de Transferencia - APB</v>
          </cell>
          <cell r="D270">
            <v>0</v>
          </cell>
          <cell r="F270">
            <v>2929366.54</v>
          </cell>
          <cell r="G270">
            <v>2929366.54</v>
          </cell>
          <cell r="H270">
            <v>0</v>
          </cell>
        </row>
        <row r="271">
          <cell r="A271" t="str">
            <v>21.10.01.98</v>
          </cell>
          <cell r="B271" t="str">
            <v>-</v>
          </cell>
          <cell r="C271" t="str">
            <v>Transit. Fornecedores Compras</v>
          </cell>
          <cell r="D271">
            <v>0</v>
          </cell>
          <cell r="F271">
            <v>11693208.5</v>
          </cell>
          <cell r="G271">
            <v>11693208.5</v>
          </cell>
          <cell r="H271">
            <v>0</v>
          </cell>
        </row>
        <row r="272">
          <cell r="A272" t="str">
            <v>21.10.01.99</v>
          </cell>
          <cell r="B272" t="str">
            <v>-</v>
          </cell>
          <cell r="C272" t="str">
            <v>Transit. Devolucao a Fornecedor</v>
          </cell>
          <cell r="D272">
            <v>0</v>
          </cell>
          <cell r="F272">
            <v>2625.87</v>
          </cell>
          <cell r="G272">
            <v>2625.87</v>
          </cell>
          <cell r="H272">
            <v>0</v>
          </cell>
        </row>
        <row r="273">
          <cell r="A273" t="str">
            <v>21.10.10.00</v>
          </cell>
          <cell r="B273" t="str">
            <v>-</v>
          </cell>
          <cell r="C273" t="str">
            <v>Fornecedores Mercado Externo</v>
          </cell>
          <cell r="D273">
            <v>0</v>
          </cell>
          <cell r="F273">
            <v>14745.76</v>
          </cell>
          <cell r="G273">
            <v>14745.76</v>
          </cell>
          <cell r="H273">
            <v>0</v>
          </cell>
        </row>
        <row r="274">
          <cell r="A274" t="str">
            <v>21.10.10.01</v>
          </cell>
          <cell r="B274" t="str">
            <v>-</v>
          </cell>
          <cell r="C274" t="str">
            <v>Fornecedores Mercado Externo</v>
          </cell>
          <cell r="D274">
            <v>0</v>
          </cell>
          <cell r="F274">
            <v>14745.76</v>
          </cell>
          <cell r="G274">
            <v>14745.76</v>
          </cell>
          <cell r="H274">
            <v>0</v>
          </cell>
        </row>
        <row r="275">
          <cell r="A275" t="str">
            <v>21.10.20.00</v>
          </cell>
          <cell r="B275" t="str">
            <v>-</v>
          </cell>
          <cell r="C275" t="str">
            <v>Fornecedores Cias do Grupo</v>
          </cell>
          <cell r="D275">
            <v>161165.74</v>
          </cell>
          <cell r="E275" t="str">
            <v>C</v>
          </cell>
          <cell r="F275">
            <v>1748782.7</v>
          </cell>
          <cell r="G275">
            <v>1730888.08</v>
          </cell>
          <cell r="H275">
            <v>143271.12</v>
          </cell>
          <cell r="I275" t="str">
            <v>C</v>
          </cell>
        </row>
        <row r="276">
          <cell r="A276" t="str">
            <v>21.10.20.04</v>
          </cell>
          <cell r="B276" t="str">
            <v>-</v>
          </cell>
          <cell r="C276" t="str">
            <v>Fornecedor - Mato Grosso</v>
          </cell>
          <cell r="D276">
            <v>877.5</v>
          </cell>
          <cell r="E276" t="str">
            <v>C</v>
          </cell>
          <cell r="F276">
            <v>0</v>
          </cell>
          <cell r="G276">
            <v>0</v>
          </cell>
          <cell r="H276">
            <v>877.5</v>
          </cell>
          <cell r="I276" t="str">
            <v>C</v>
          </cell>
        </row>
        <row r="277">
          <cell r="A277" t="str">
            <v>21.10.20.05</v>
          </cell>
          <cell r="B277" t="str">
            <v>-</v>
          </cell>
          <cell r="C277" t="str">
            <v>Fornecedor - Sibra</v>
          </cell>
          <cell r="D277">
            <v>67521.38</v>
          </cell>
          <cell r="E277" t="str">
            <v>C</v>
          </cell>
          <cell r="F277">
            <v>137800.81</v>
          </cell>
          <cell r="G277">
            <v>118085.86</v>
          </cell>
          <cell r="H277">
            <v>47806.43</v>
          </cell>
          <cell r="I277" t="str">
            <v>C</v>
          </cell>
        </row>
        <row r="278">
          <cell r="A278" t="str">
            <v>21.10.20.10</v>
          </cell>
          <cell r="B278" t="str">
            <v>-</v>
          </cell>
          <cell r="C278" t="str">
            <v>Fornecedor - Cvrd</v>
          </cell>
          <cell r="D278">
            <v>92766.86</v>
          </cell>
          <cell r="E278" t="str">
            <v>C</v>
          </cell>
          <cell r="F278">
            <v>1610981.89</v>
          </cell>
          <cell r="G278">
            <v>1612802.22</v>
          </cell>
          <cell r="H278">
            <v>94587.19</v>
          </cell>
          <cell r="I278" t="str">
            <v>C</v>
          </cell>
        </row>
        <row r="279">
          <cell r="A279" t="str">
            <v>21.20.00.00</v>
          </cell>
          <cell r="B279" t="str">
            <v>-</v>
          </cell>
          <cell r="C279" t="str">
            <v>Adiantamentos a Clientes</v>
          </cell>
          <cell r="D279">
            <v>270053.57</v>
          </cell>
          <cell r="E279" t="str">
            <v>C</v>
          </cell>
          <cell r="F279">
            <v>2146550.08</v>
          </cell>
          <cell r="G279">
            <v>1922409.7</v>
          </cell>
          <cell r="H279">
            <v>45913.19</v>
          </cell>
          <cell r="I279" t="str">
            <v>C</v>
          </cell>
        </row>
        <row r="280">
          <cell r="A280" t="str">
            <v>21.20.01.00</v>
          </cell>
          <cell r="B280" t="str">
            <v>-</v>
          </cell>
          <cell r="C280" t="str">
            <v>Adto de Clientes Merc.Interno</v>
          </cell>
          <cell r="D280">
            <v>247591.26</v>
          </cell>
          <cell r="E280" t="str">
            <v>C</v>
          </cell>
          <cell r="F280">
            <v>2109244.81</v>
          </cell>
          <cell r="G280">
            <v>1881257.63</v>
          </cell>
          <cell r="H280">
            <v>19604.080000000002</v>
          </cell>
          <cell r="I280" t="str">
            <v>C</v>
          </cell>
        </row>
        <row r="281">
          <cell r="A281" t="str">
            <v>21.20.01.01</v>
          </cell>
          <cell r="B281" t="str">
            <v>-</v>
          </cell>
          <cell r="C281" t="str">
            <v>Adto. de Clientes Merc.Interno</v>
          </cell>
          <cell r="D281">
            <v>247591.26</v>
          </cell>
          <cell r="E281" t="str">
            <v>C</v>
          </cell>
          <cell r="F281">
            <v>2109244.81</v>
          </cell>
          <cell r="G281">
            <v>1881257.63</v>
          </cell>
          <cell r="H281">
            <v>19604.080000000002</v>
          </cell>
          <cell r="I281" t="str">
            <v>C</v>
          </cell>
        </row>
        <row r="282">
          <cell r="A282" t="str">
            <v>21.20.15.00</v>
          </cell>
          <cell r="B282" t="str">
            <v>-</v>
          </cell>
          <cell r="C282" t="str">
            <v>Adto. de Cliente-Cia Grupo</v>
          </cell>
          <cell r="D282">
            <v>22462.31</v>
          </cell>
          <cell r="E282" t="str">
            <v>C</v>
          </cell>
          <cell r="F282">
            <v>37305.269999999997</v>
          </cell>
          <cell r="G282">
            <v>41152.07</v>
          </cell>
          <cell r="H282">
            <v>26309.11</v>
          </cell>
          <cell r="I282" t="str">
            <v>C</v>
          </cell>
        </row>
        <row r="283">
          <cell r="A283" t="str">
            <v>21.20.15.22</v>
          </cell>
          <cell r="B283" t="str">
            <v>-</v>
          </cell>
          <cell r="C283" t="str">
            <v>Adto.de Cliente - CVRDI</v>
          </cell>
          <cell r="D283">
            <v>22462.31</v>
          </cell>
          <cell r="E283" t="str">
            <v>C</v>
          </cell>
          <cell r="F283">
            <v>37305.269999999997</v>
          </cell>
          <cell r="G283">
            <v>41152.07</v>
          </cell>
          <cell r="H283">
            <v>26309.11</v>
          </cell>
          <cell r="I283" t="str">
            <v>C</v>
          </cell>
        </row>
        <row r="284">
          <cell r="A284" t="str">
            <v>21.25.00.00</v>
          </cell>
          <cell r="B284" t="str">
            <v>-</v>
          </cell>
          <cell r="C284" t="str">
            <v>Obrigac Fiscais e Trabalhistas</v>
          </cell>
          <cell r="D284">
            <v>2363238.59</v>
          </cell>
          <cell r="E284" t="str">
            <v>C</v>
          </cell>
          <cell r="F284">
            <v>4865486.01</v>
          </cell>
          <cell r="G284">
            <v>5099786.04</v>
          </cell>
          <cell r="H284">
            <v>2597538.62</v>
          </cell>
          <cell r="I284" t="str">
            <v>C</v>
          </cell>
        </row>
        <row r="285">
          <cell r="A285" t="str">
            <v>21.25.01.00</v>
          </cell>
          <cell r="B285" t="str">
            <v>-</v>
          </cell>
          <cell r="C285" t="str">
            <v>Obrigac Fiscais e Trabalhistas</v>
          </cell>
          <cell r="D285">
            <v>2363238.59</v>
          </cell>
          <cell r="E285" t="str">
            <v>C</v>
          </cell>
          <cell r="F285">
            <v>4865449.01</v>
          </cell>
          <cell r="G285">
            <v>5099749.04</v>
          </cell>
          <cell r="H285">
            <v>2597538.62</v>
          </cell>
          <cell r="I285" t="str">
            <v>C</v>
          </cell>
        </row>
        <row r="286">
          <cell r="A286" t="str">
            <v>21.25.01.01</v>
          </cell>
          <cell r="B286" t="str">
            <v>-</v>
          </cell>
          <cell r="C286" t="str">
            <v>Ipi a Recolher</v>
          </cell>
          <cell r="D286">
            <v>0</v>
          </cell>
          <cell r="F286">
            <v>4709.12</v>
          </cell>
          <cell r="G286">
            <v>4709.12</v>
          </cell>
          <cell r="H286">
            <v>0</v>
          </cell>
        </row>
        <row r="287">
          <cell r="A287" t="str">
            <v>21.25.01.02</v>
          </cell>
          <cell r="B287" t="str">
            <v>-</v>
          </cell>
          <cell r="C287" t="str">
            <v>Icms a Recolher</v>
          </cell>
          <cell r="D287">
            <v>121019.43</v>
          </cell>
          <cell r="E287" t="str">
            <v>C</v>
          </cell>
          <cell r="F287">
            <v>2606710.23</v>
          </cell>
          <cell r="G287">
            <v>2580881.1</v>
          </cell>
          <cell r="H287">
            <v>95190.3</v>
          </cell>
          <cell r="I287" t="str">
            <v>C</v>
          </cell>
        </row>
        <row r="288">
          <cell r="A288" t="str">
            <v>21.25.01.04</v>
          </cell>
          <cell r="B288" t="str">
            <v>-</v>
          </cell>
          <cell r="C288" t="str">
            <v>CFEM a Recolher</v>
          </cell>
          <cell r="D288">
            <v>1529114.39</v>
          </cell>
          <cell r="E288" t="str">
            <v>C</v>
          </cell>
          <cell r="F288">
            <v>793131.75</v>
          </cell>
          <cell r="G288">
            <v>1017080.85</v>
          </cell>
          <cell r="H288">
            <v>1753063.49</v>
          </cell>
          <cell r="I288" t="str">
            <v>C</v>
          </cell>
        </row>
        <row r="289">
          <cell r="A289" t="str">
            <v>21.25.01.05</v>
          </cell>
          <cell r="B289" t="str">
            <v>-</v>
          </cell>
          <cell r="C289" t="str">
            <v>Pis a Recolher</v>
          </cell>
          <cell r="D289">
            <v>0</v>
          </cell>
          <cell r="F289">
            <v>194682.38</v>
          </cell>
          <cell r="G289">
            <v>194682.38</v>
          </cell>
          <cell r="H289">
            <v>0</v>
          </cell>
        </row>
        <row r="290">
          <cell r="A290" t="str">
            <v>21.25.01.06</v>
          </cell>
          <cell r="B290" t="str">
            <v>-</v>
          </cell>
          <cell r="C290" t="str">
            <v>Cofins a Recolher</v>
          </cell>
          <cell r="D290">
            <v>0</v>
          </cell>
          <cell r="F290">
            <v>896716.13</v>
          </cell>
          <cell r="G290">
            <v>896716.13</v>
          </cell>
          <cell r="H290">
            <v>0</v>
          </cell>
        </row>
        <row r="291">
          <cell r="A291" t="str">
            <v>21.25.01.07</v>
          </cell>
          <cell r="B291" t="str">
            <v>-</v>
          </cell>
          <cell r="C291" t="str">
            <v>Inss a Recolher</v>
          </cell>
          <cell r="D291">
            <v>652514.56000000006</v>
          </cell>
          <cell r="E291" t="str">
            <v>C</v>
          </cell>
          <cell r="F291">
            <v>301234.71999999997</v>
          </cell>
          <cell r="G291">
            <v>336197.17</v>
          </cell>
          <cell r="H291">
            <v>687477.01</v>
          </cell>
          <cell r="I291" t="str">
            <v>C</v>
          </cell>
        </row>
        <row r="292">
          <cell r="A292" t="str">
            <v>21.25.01.08</v>
          </cell>
          <cell r="B292" t="str">
            <v>-</v>
          </cell>
          <cell r="C292" t="str">
            <v>Fgts a Recolher</v>
          </cell>
          <cell r="D292">
            <v>64177.98</v>
          </cell>
          <cell r="E292" t="str">
            <v>C</v>
          </cell>
          <cell r="F292">
            <v>64195.83</v>
          </cell>
          <cell r="G292">
            <v>66193.440000000002</v>
          </cell>
          <cell r="H292">
            <v>66175.59</v>
          </cell>
          <cell r="I292" t="str">
            <v>C</v>
          </cell>
        </row>
        <row r="293">
          <cell r="A293" t="str">
            <v>21.25.01.09</v>
          </cell>
          <cell r="B293" t="str">
            <v>-</v>
          </cell>
          <cell r="C293" t="str">
            <v>Contrib.Sindical/Assist a Recolh</v>
          </cell>
          <cell r="D293">
            <v>3587.77</v>
          </cell>
          <cell r="E293" t="str">
            <v>D</v>
          </cell>
          <cell r="F293">
            <v>4068.85</v>
          </cell>
          <cell r="G293">
            <v>3288.85</v>
          </cell>
          <cell r="H293">
            <v>4367.7700000000004</v>
          </cell>
          <cell r="I293" t="str">
            <v>D</v>
          </cell>
        </row>
        <row r="294">
          <cell r="A294" t="str">
            <v>21.25.05.00</v>
          </cell>
          <cell r="B294" t="str">
            <v>-</v>
          </cell>
          <cell r="C294" t="str">
            <v>Impostos s/Serv Administ-Cias Grupo</v>
          </cell>
          <cell r="D294">
            <v>0</v>
          </cell>
          <cell r="F294">
            <v>37</v>
          </cell>
          <cell r="G294">
            <v>37</v>
          </cell>
          <cell r="H294">
            <v>0</v>
          </cell>
        </row>
        <row r="295">
          <cell r="A295" t="str">
            <v>21.25.05.11</v>
          </cell>
          <cell r="B295" t="str">
            <v>-</v>
          </cell>
          <cell r="C295" t="str">
            <v>Pis s/Serv Administ-Urucum</v>
          </cell>
          <cell r="D295">
            <v>0</v>
          </cell>
          <cell r="F295">
            <v>6.6</v>
          </cell>
          <cell r="G295">
            <v>6.6</v>
          </cell>
          <cell r="H295">
            <v>0</v>
          </cell>
        </row>
        <row r="296">
          <cell r="A296" t="str">
            <v>21.25.05.31</v>
          </cell>
          <cell r="B296" t="str">
            <v>-</v>
          </cell>
          <cell r="C296" t="str">
            <v>Cofins s/Serv Administ-Urucum</v>
          </cell>
          <cell r="D296">
            <v>0</v>
          </cell>
          <cell r="F296">
            <v>30.4</v>
          </cell>
          <cell r="G296">
            <v>30.4</v>
          </cell>
          <cell r="H296">
            <v>0</v>
          </cell>
        </row>
        <row r="297">
          <cell r="A297" t="str">
            <v>21.30.00.00</v>
          </cell>
          <cell r="B297" t="str">
            <v>-</v>
          </cell>
          <cell r="C297" t="str">
            <v>Obrigacoes Retidas</v>
          </cell>
          <cell r="D297">
            <v>728372.56</v>
          </cell>
          <cell r="E297" t="str">
            <v>C</v>
          </cell>
          <cell r="F297">
            <v>501295.32</v>
          </cell>
          <cell r="G297">
            <v>835711.5</v>
          </cell>
          <cell r="H297">
            <v>1062788.74</v>
          </cell>
          <cell r="I297" t="str">
            <v>C</v>
          </cell>
        </row>
        <row r="298">
          <cell r="A298" t="str">
            <v>21.30.01.00</v>
          </cell>
          <cell r="B298" t="str">
            <v>-</v>
          </cell>
          <cell r="C298" t="str">
            <v>Obrigacoes Retidas</v>
          </cell>
          <cell r="D298">
            <v>728372.56</v>
          </cell>
          <cell r="E298" t="str">
            <v>C</v>
          </cell>
          <cell r="F298">
            <v>501295.32</v>
          </cell>
          <cell r="G298">
            <v>835711.5</v>
          </cell>
          <cell r="H298">
            <v>1062788.74</v>
          </cell>
          <cell r="I298" t="str">
            <v>C</v>
          </cell>
        </row>
        <row r="299">
          <cell r="A299" t="str">
            <v>21.30.01.01</v>
          </cell>
          <cell r="B299" t="str">
            <v>-</v>
          </cell>
          <cell r="C299" t="str">
            <v>Irrf Salarios</v>
          </cell>
          <cell r="D299">
            <v>25329.86</v>
          </cell>
          <cell r="E299" t="str">
            <v>C</v>
          </cell>
          <cell r="F299">
            <v>31671.64</v>
          </cell>
          <cell r="G299">
            <v>34941.74</v>
          </cell>
          <cell r="H299">
            <v>28599.96</v>
          </cell>
          <cell r="I299" t="str">
            <v>C</v>
          </cell>
        </row>
        <row r="300">
          <cell r="A300" t="str">
            <v>21.30.01.02</v>
          </cell>
          <cell r="B300" t="str">
            <v>-</v>
          </cell>
          <cell r="C300" t="str">
            <v>Irrf de Terceiros</v>
          </cell>
          <cell r="D300">
            <v>6969.28</v>
          </cell>
          <cell r="E300" t="str">
            <v>C</v>
          </cell>
          <cell r="F300">
            <v>8689.1</v>
          </cell>
          <cell r="G300">
            <v>44215.89</v>
          </cell>
          <cell r="H300">
            <v>42496.07</v>
          </cell>
          <cell r="I300" t="str">
            <v>C</v>
          </cell>
        </row>
        <row r="301">
          <cell r="A301" t="str">
            <v>21.30.01.03</v>
          </cell>
          <cell r="B301" t="str">
            <v>-</v>
          </cell>
          <cell r="C301" t="str">
            <v>Iss Retido na Fonte</v>
          </cell>
          <cell r="D301">
            <v>185990.3</v>
          </cell>
          <cell r="E301" t="str">
            <v>C</v>
          </cell>
          <cell r="F301">
            <v>82451.48</v>
          </cell>
          <cell r="G301">
            <v>257020.53</v>
          </cell>
          <cell r="H301">
            <v>360559.35</v>
          </cell>
          <cell r="I301" t="str">
            <v>C</v>
          </cell>
        </row>
        <row r="302">
          <cell r="A302" t="str">
            <v>21.30.01.05</v>
          </cell>
          <cell r="B302" t="str">
            <v>-</v>
          </cell>
          <cell r="C302" t="str">
            <v>Inss Sobre Servicos</v>
          </cell>
          <cell r="D302">
            <v>48372.42</v>
          </cell>
          <cell r="E302" t="str">
            <v>C</v>
          </cell>
          <cell r="F302">
            <v>59005.95</v>
          </cell>
          <cell r="G302">
            <v>105533.36</v>
          </cell>
          <cell r="H302">
            <v>94899.83</v>
          </cell>
          <cell r="I302" t="str">
            <v>C</v>
          </cell>
        </row>
        <row r="303">
          <cell r="A303" t="str">
            <v>21.30.01.08</v>
          </cell>
          <cell r="B303" t="str">
            <v>-</v>
          </cell>
          <cell r="C303" t="str">
            <v>Pensao Alimenticia</v>
          </cell>
          <cell r="D303">
            <v>8039.71</v>
          </cell>
          <cell r="E303" t="str">
            <v>C</v>
          </cell>
          <cell r="F303">
            <v>6141.43</v>
          </cell>
          <cell r="G303">
            <v>5586.65</v>
          </cell>
          <cell r="H303">
            <v>7484.93</v>
          </cell>
          <cell r="I303" t="str">
            <v>C</v>
          </cell>
        </row>
        <row r="304">
          <cell r="A304" t="str">
            <v>21.30.01.11</v>
          </cell>
          <cell r="B304" t="str">
            <v>-</v>
          </cell>
          <cell r="C304" t="str">
            <v>Ir s/ Mutuo</v>
          </cell>
          <cell r="D304">
            <v>245071.34</v>
          </cell>
          <cell r="E304" t="str">
            <v>C</v>
          </cell>
          <cell r="F304">
            <v>140795.71</v>
          </cell>
          <cell r="G304">
            <v>155485.76999999999</v>
          </cell>
          <cell r="H304">
            <v>259761.4</v>
          </cell>
          <cell r="I304" t="str">
            <v>C</v>
          </cell>
        </row>
        <row r="305">
          <cell r="A305" t="str">
            <v>21.30.01.16</v>
          </cell>
          <cell r="B305" t="str">
            <v>-</v>
          </cell>
          <cell r="C305" t="str">
            <v>Pis/Cofins/Csl R.F Lei 10833/03</v>
          </cell>
          <cell r="D305">
            <v>11819.36</v>
          </cell>
          <cell r="E305" t="str">
            <v>C</v>
          </cell>
          <cell r="F305">
            <v>56242.16</v>
          </cell>
          <cell r="G305">
            <v>120342.97</v>
          </cell>
          <cell r="H305">
            <v>75920.17</v>
          </cell>
          <cell r="I305" t="str">
            <v>C</v>
          </cell>
        </row>
        <row r="306">
          <cell r="A306" t="str">
            <v>21.30.01.17</v>
          </cell>
          <cell r="B306" t="str">
            <v>-</v>
          </cell>
          <cell r="C306" t="str">
            <v>IRRF S/ ASSFIN</v>
          </cell>
          <cell r="D306">
            <v>5554.32</v>
          </cell>
          <cell r="E306" t="str">
            <v>C</v>
          </cell>
          <cell r="F306">
            <v>0</v>
          </cell>
          <cell r="G306">
            <v>0</v>
          </cell>
          <cell r="H306">
            <v>5554.32</v>
          </cell>
          <cell r="I306" t="str">
            <v>C</v>
          </cell>
        </row>
        <row r="307">
          <cell r="A307" t="str">
            <v>21.30.01.18</v>
          </cell>
          <cell r="B307" t="str">
            <v>-</v>
          </cell>
          <cell r="C307" t="str">
            <v>INSS s/Serviços Autônomo</v>
          </cell>
          <cell r="D307">
            <v>790.02</v>
          </cell>
          <cell r="E307" t="str">
            <v>C</v>
          </cell>
          <cell r="F307">
            <v>808.83</v>
          </cell>
          <cell r="G307">
            <v>583.11</v>
          </cell>
          <cell r="H307">
            <v>564.29999999999995</v>
          </cell>
          <cell r="I307" t="str">
            <v>C</v>
          </cell>
        </row>
        <row r="308">
          <cell r="A308" t="str">
            <v>21.30.01.19</v>
          </cell>
          <cell r="B308" t="str">
            <v>-</v>
          </cell>
          <cell r="C308" t="str">
            <v>IOF a Pagar</v>
          </cell>
          <cell r="D308">
            <v>10000</v>
          </cell>
          <cell r="E308" t="str">
            <v>C</v>
          </cell>
          <cell r="F308">
            <v>4348.4399999999996</v>
          </cell>
          <cell r="G308">
            <v>0</v>
          </cell>
          <cell r="H308">
            <v>5651.56</v>
          </cell>
          <cell r="I308" t="str">
            <v>C</v>
          </cell>
        </row>
        <row r="309">
          <cell r="A309" t="str">
            <v>21.30.01.20</v>
          </cell>
          <cell r="B309" t="str">
            <v>-</v>
          </cell>
          <cell r="C309" t="str">
            <v>IOF s/ Mutuo</v>
          </cell>
          <cell r="D309">
            <v>168651.88</v>
          </cell>
          <cell r="E309" t="str">
            <v>C</v>
          </cell>
          <cell r="F309">
            <v>4140.5</v>
          </cell>
          <cell r="G309">
            <v>5001.3999999999996</v>
          </cell>
          <cell r="H309">
            <v>169512.78</v>
          </cell>
          <cell r="I309" t="str">
            <v>C</v>
          </cell>
        </row>
        <row r="310">
          <cell r="A310" t="str">
            <v>21.30.01.23</v>
          </cell>
          <cell r="B310" t="str">
            <v>-</v>
          </cell>
          <cell r="C310" t="str">
            <v>Irrf s/ PR</v>
          </cell>
          <cell r="D310">
            <v>11784.07</v>
          </cell>
          <cell r="E310" t="str">
            <v>C</v>
          </cell>
          <cell r="F310">
            <v>0</v>
          </cell>
          <cell r="G310">
            <v>0</v>
          </cell>
          <cell r="H310">
            <v>11784.07</v>
          </cell>
          <cell r="I310" t="str">
            <v>C</v>
          </cell>
        </row>
        <row r="311">
          <cell r="A311" t="str">
            <v>21.30.01.99</v>
          </cell>
          <cell r="B311" t="str">
            <v>-</v>
          </cell>
          <cell r="C311" t="str">
            <v>Transitoria de IRRF</v>
          </cell>
          <cell r="D311">
            <v>0</v>
          </cell>
          <cell r="F311">
            <v>107000.08</v>
          </cell>
          <cell r="G311">
            <v>107000.08</v>
          </cell>
          <cell r="H311">
            <v>0</v>
          </cell>
        </row>
        <row r="312">
          <cell r="A312" t="str">
            <v>21.35.00.00</v>
          </cell>
          <cell r="B312" t="str">
            <v>-</v>
          </cell>
          <cell r="C312" t="str">
            <v>Provisao p/ Ir.e Contrib.Social</v>
          </cell>
          <cell r="D312">
            <v>32599418.57</v>
          </cell>
          <cell r="E312" t="str">
            <v>C</v>
          </cell>
          <cell r="F312">
            <v>36565.11</v>
          </cell>
          <cell r="G312">
            <v>20799154.629999999</v>
          </cell>
          <cell r="H312">
            <v>53362008.090000004</v>
          </cell>
          <cell r="I312" t="str">
            <v>C</v>
          </cell>
        </row>
        <row r="313">
          <cell r="A313" t="str">
            <v>21.35.01.00</v>
          </cell>
          <cell r="B313" t="str">
            <v>-</v>
          </cell>
          <cell r="C313" t="str">
            <v>Provisao p/ Ir.e Contrib.Social</v>
          </cell>
          <cell r="D313">
            <v>32599418.57</v>
          </cell>
          <cell r="E313" t="str">
            <v>C</v>
          </cell>
          <cell r="F313">
            <v>36565.11</v>
          </cell>
          <cell r="G313">
            <v>20799154.629999999</v>
          </cell>
          <cell r="H313">
            <v>53362008.090000004</v>
          </cell>
          <cell r="I313" t="str">
            <v>C</v>
          </cell>
        </row>
        <row r="314">
          <cell r="A314" t="str">
            <v>21.35.01.01</v>
          </cell>
          <cell r="B314" t="str">
            <v>-</v>
          </cell>
          <cell r="C314" t="str">
            <v>Irpj a Recolher</v>
          </cell>
          <cell r="D314">
            <v>23984350.129999999</v>
          </cell>
          <cell r="E314" t="str">
            <v>C</v>
          </cell>
          <cell r="F314">
            <v>27429.93</v>
          </cell>
          <cell r="G314">
            <v>15289838.49</v>
          </cell>
          <cell r="H314">
            <v>39246758.689999998</v>
          </cell>
          <cell r="I314" t="str">
            <v>C</v>
          </cell>
        </row>
        <row r="315">
          <cell r="A315" t="str">
            <v>21.35.01.02</v>
          </cell>
          <cell r="B315" t="str">
            <v>-</v>
          </cell>
          <cell r="C315" t="str">
            <v>Contr.Social s/Lucro a Recolher</v>
          </cell>
          <cell r="D315">
            <v>8615068.4399999995</v>
          </cell>
          <cell r="E315" t="str">
            <v>C</v>
          </cell>
          <cell r="F315">
            <v>9135.18</v>
          </cell>
          <cell r="G315">
            <v>5509316.1399999997</v>
          </cell>
          <cell r="H315">
            <v>14115249.4</v>
          </cell>
          <cell r="I315" t="str">
            <v>C</v>
          </cell>
        </row>
        <row r="316">
          <cell r="A316" t="str">
            <v>21.41.00.00</v>
          </cell>
          <cell r="B316" t="str">
            <v>-</v>
          </cell>
          <cell r="C316" t="str">
            <v>Impostos e Contrib-Parcelamento REFIS</v>
          </cell>
          <cell r="D316">
            <v>236353.41</v>
          </cell>
          <cell r="E316" t="str">
            <v>C</v>
          </cell>
          <cell r="F316">
            <v>19767.990000000002</v>
          </cell>
          <cell r="G316">
            <v>20630.41</v>
          </cell>
          <cell r="H316">
            <v>237215.83</v>
          </cell>
          <cell r="I316" t="str">
            <v>C</v>
          </cell>
        </row>
        <row r="317">
          <cell r="A317" t="str">
            <v>21.41.01.00</v>
          </cell>
          <cell r="B317" t="str">
            <v>-</v>
          </cell>
          <cell r="C317" t="str">
            <v>Impostos e Contrib - Parcelamento REFIS</v>
          </cell>
          <cell r="D317">
            <v>236353.41</v>
          </cell>
          <cell r="E317" t="str">
            <v>C</v>
          </cell>
          <cell r="F317">
            <v>19767.990000000002</v>
          </cell>
          <cell r="G317">
            <v>20630.41</v>
          </cell>
          <cell r="H317">
            <v>237215.83</v>
          </cell>
          <cell r="I317" t="str">
            <v>C</v>
          </cell>
        </row>
        <row r="318">
          <cell r="A318" t="str">
            <v>21.41.01.01</v>
          </cell>
          <cell r="B318" t="str">
            <v>-</v>
          </cell>
          <cell r="C318" t="str">
            <v>Impostos REFIS</v>
          </cell>
          <cell r="D318">
            <v>236353.41</v>
          </cell>
          <cell r="E318" t="str">
            <v>C</v>
          </cell>
          <cell r="F318">
            <v>19767.990000000002</v>
          </cell>
          <cell r="G318">
            <v>20630.41</v>
          </cell>
          <cell r="H318">
            <v>237215.83</v>
          </cell>
          <cell r="I318" t="str">
            <v>C</v>
          </cell>
        </row>
        <row r="319">
          <cell r="A319" t="str">
            <v>21.45.00.00</v>
          </cell>
          <cell r="B319" t="str">
            <v>-</v>
          </cell>
          <cell r="C319" t="str">
            <v>Obrigacoes com Pessoal</v>
          </cell>
          <cell r="D319">
            <v>1738467.28</v>
          </cell>
          <cell r="E319" t="str">
            <v>C</v>
          </cell>
          <cell r="F319">
            <v>1280436.68</v>
          </cell>
          <cell r="G319">
            <v>1483549.08</v>
          </cell>
          <cell r="H319">
            <v>1941579.68</v>
          </cell>
          <cell r="I319" t="str">
            <v>C</v>
          </cell>
        </row>
        <row r="320">
          <cell r="A320" t="str">
            <v>21.45.01.00</v>
          </cell>
          <cell r="B320" t="str">
            <v>-</v>
          </cell>
          <cell r="C320" t="str">
            <v>Obrigacoes com Pessoal</v>
          </cell>
          <cell r="D320">
            <v>1738467.28</v>
          </cell>
          <cell r="E320" t="str">
            <v>C</v>
          </cell>
          <cell r="F320">
            <v>1280436.68</v>
          </cell>
          <cell r="G320">
            <v>1483549.08</v>
          </cell>
          <cell r="H320">
            <v>1941579.68</v>
          </cell>
          <cell r="I320" t="str">
            <v>C</v>
          </cell>
        </row>
        <row r="321">
          <cell r="A321" t="str">
            <v>21.45.01.01</v>
          </cell>
          <cell r="B321" t="str">
            <v>-</v>
          </cell>
          <cell r="C321" t="str">
            <v>Salarios</v>
          </cell>
          <cell r="D321">
            <v>97639.05</v>
          </cell>
          <cell r="E321" t="str">
            <v>C</v>
          </cell>
          <cell r="F321">
            <v>1280436.68</v>
          </cell>
          <cell r="G321">
            <v>1278549.08</v>
          </cell>
          <cell r="H321">
            <v>95751.45</v>
          </cell>
          <cell r="I321" t="str">
            <v>C</v>
          </cell>
        </row>
        <row r="322">
          <cell r="A322" t="str">
            <v>21.45.01.02</v>
          </cell>
          <cell r="B322" t="str">
            <v>-</v>
          </cell>
          <cell r="C322" t="str">
            <v>Folha a Pagar Rescisao</v>
          </cell>
          <cell r="D322">
            <v>3662.47</v>
          </cell>
          <cell r="E322" t="str">
            <v>D</v>
          </cell>
          <cell r="F322">
            <v>0</v>
          </cell>
          <cell r="G322">
            <v>0</v>
          </cell>
          <cell r="H322">
            <v>3662.47</v>
          </cell>
          <cell r="I322" t="str">
            <v>D</v>
          </cell>
        </row>
        <row r="323">
          <cell r="A323" t="str">
            <v>21.45.01.03</v>
          </cell>
          <cell r="B323" t="str">
            <v>-</v>
          </cell>
          <cell r="C323" t="str">
            <v>Particip no Resultado Empregado</v>
          </cell>
          <cell r="D323">
            <v>1644490.7</v>
          </cell>
          <cell r="E323" t="str">
            <v>C</v>
          </cell>
          <cell r="F323">
            <v>0</v>
          </cell>
          <cell r="G323">
            <v>205000</v>
          </cell>
          <cell r="H323">
            <v>1849490.7</v>
          </cell>
          <cell r="I323" t="str">
            <v>C</v>
          </cell>
        </row>
        <row r="324">
          <cell r="A324" t="str">
            <v>21.46.00.00</v>
          </cell>
          <cell r="B324" t="str">
            <v>-</v>
          </cell>
          <cell r="C324" t="str">
            <v>Outras Obrigacoes</v>
          </cell>
          <cell r="D324">
            <v>10928349.710000001</v>
          </cell>
          <cell r="E324" t="str">
            <v>C</v>
          </cell>
          <cell r="F324">
            <v>6154762.5499999998</v>
          </cell>
          <cell r="G324">
            <v>5869651.2199999997</v>
          </cell>
          <cell r="H324">
            <v>10643238.380000001</v>
          </cell>
          <cell r="I324" t="str">
            <v>C</v>
          </cell>
        </row>
        <row r="325">
          <cell r="A325" t="str">
            <v>21.46.01.00</v>
          </cell>
          <cell r="B325" t="str">
            <v>-</v>
          </cell>
          <cell r="C325" t="str">
            <v>Contas a Pagar</v>
          </cell>
          <cell r="D325">
            <v>6568260.7199999997</v>
          </cell>
          <cell r="E325" t="str">
            <v>C</v>
          </cell>
          <cell r="F325">
            <v>6154762.5499999998</v>
          </cell>
          <cell r="G325">
            <v>5869651.2199999997</v>
          </cell>
          <cell r="H325">
            <v>6283149.3899999997</v>
          </cell>
          <cell r="I325" t="str">
            <v>C</v>
          </cell>
        </row>
        <row r="326">
          <cell r="A326" t="str">
            <v>21.46.01.01</v>
          </cell>
          <cell r="B326" t="str">
            <v>-</v>
          </cell>
          <cell r="C326" t="str">
            <v>Credores Diversos</v>
          </cell>
          <cell r="D326">
            <v>5655093.7599999998</v>
          </cell>
          <cell r="E326" t="str">
            <v>C</v>
          </cell>
          <cell r="F326">
            <v>5035536.3</v>
          </cell>
          <cell r="G326">
            <v>5022192.1100000003</v>
          </cell>
          <cell r="H326">
            <v>5641749.5700000003</v>
          </cell>
          <cell r="I326" t="str">
            <v>C</v>
          </cell>
        </row>
        <row r="327">
          <cell r="A327" t="str">
            <v>21.46.01.02</v>
          </cell>
          <cell r="B327" t="str">
            <v>-</v>
          </cell>
          <cell r="C327" t="str">
            <v>Convenio Sesi/Senai</v>
          </cell>
          <cell r="D327">
            <v>68107.600000000006</v>
          </cell>
          <cell r="E327" t="str">
            <v>D</v>
          </cell>
          <cell r="F327">
            <v>18913.96</v>
          </cell>
          <cell r="G327">
            <v>1023.45</v>
          </cell>
          <cell r="H327">
            <v>85998.11</v>
          </cell>
          <cell r="I327" t="str">
            <v>D</v>
          </cell>
        </row>
        <row r="328">
          <cell r="A328" t="str">
            <v>21.46.01.03</v>
          </cell>
          <cell r="B328" t="str">
            <v>-</v>
          </cell>
          <cell r="C328" t="str">
            <v>Servicos Prestados</v>
          </cell>
          <cell r="D328">
            <v>0</v>
          </cell>
          <cell r="F328">
            <v>260</v>
          </cell>
          <cell r="G328">
            <v>0</v>
          </cell>
          <cell r="H328">
            <v>260</v>
          </cell>
          <cell r="I328" t="str">
            <v>D</v>
          </cell>
        </row>
        <row r="329">
          <cell r="A329" t="str">
            <v>21.46.01.05</v>
          </cell>
          <cell r="B329" t="str">
            <v>-</v>
          </cell>
          <cell r="C329" t="str">
            <v>Gremios</v>
          </cell>
          <cell r="D329">
            <v>0</v>
          </cell>
          <cell r="F329">
            <v>105</v>
          </cell>
          <cell r="G329">
            <v>105</v>
          </cell>
          <cell r="H329">
            <v>0</v>
          </cell>
        </row>
        <row r="330">
          <cell r="A330" t="str">
            <v>21.46.01.06</v>
          </cell>
          <cell r="B330" t="str">
            <v>-</v>
          </cell>
          <cell r="C330" t="str">
            <v>Abono Pis / Cef</v>
          </cell>
          <cell r="D330">
            <v>5064.34</v>
          </cell>
          <cell r="E330" t="str">
            <v>D</v>
          </cell>
          <cell r="F330">
            <v>0</v>
          </cell>
          <cell r="G330">
            <v>5093.1000000000004</v>
          </cell>
          <cell r="H330">
            <v>28.76</v>
          </cell>
          <cell r="I330" t="str">
            <v>C</v>
          </cell>
        </row>
        <row r="331">
          <cell r="A331" t="str">
            <v>21.46.01.10</v>
          </cell>
          <cell r="B331" t="str">
            <v>-</v>
          </cell>
          <cell r="C331" t="str">
            <v>Contribuicao Ordinaria Valiaprev</v>
          </cell>
          <cell r="D331">
            <v>0</v>
          </cell>
          <cell r="F331">
            <v>33703.64</v>
          </cell>
          <cell r="G331">
            <v>33703.64</v>
          </cell>
          <cell r="H331">
            <v>0</v>
          </cell>
        </row>
        <row r="332">
          <cell r="A332" t="str">
            <v>21.46.01.11</v>
          </cell>
          <cell r="B332" t="str">
            <v>-</v>
          </cell>
          <cell r="C332" t="str">
            <v>Contribuic Esporadica Valiaprev</v>
          </cell>
          <cell r="D332">
            <v>0</v>
          </cell>
          <cell r="F332">
            <v>1296.8699999999999</v>
          </cell>
          <cell r="G332">
            <v>1296.8699999999999</v>
          </cell>
          <cell r="H332">
            <v>0</v>
          </cell>
        </row>
        <row r="333">
          <cell r="A333" t="str">
            <v>21.46.01.14</v>
          </cell>
          <cell r="B333" t="str">
            <v>-</v>
          </cell>
          <cell r="C333" t="str">
            <v>Cooperativa Credito MG-Credivale</v>
          </cell>
          <cell r="D333">
            <v>23910.81</v>
          </cell>
          <cell r="E333" t="str">
            <v>C</v>
          </cell>
          <cell r="F333">
            <v>44649.89</v>
          </cell>
          <cell r="G333">
            <v>23696.39</v>
          </cell>
          <cell r="H333">
            <v>2957.31</v>
          </cell>
          <cell r="I333" t="str">
            <v>C</v>
          </cell>
        </row>
        <row r="334">
          <cell r="A334" t="str">
            <v>21.46.01.20</v>
          </cell>
          <cell r="B334" t="str">
            <v>-</v>
          </cell>
          <cell r="C334" t="str">
            <v>Emprest. Habitacional - Valia</v>
          </cell>
          <cell r="D334">
            <v>0</v>
          </cell>
          <cell r="F334">
            <v>10425.42</v>
          </cell>
          <cell r="G334">
            <v>10425.42</v>
          </cell>
          <cell r="H334">
            <v>0</v>
          </cell>
        </row>
        <row r="336">
          <cell r="A336" t="str">
            <v>-----------</v>
          </cell>
          <cell r="B336" t="str">
            <v>--</v>
          </cell>
          <cell r="C336" t="str">
            <v>-------------------------------------------------------------------</v>
          </cell>
          <cell r="D336" t="str">
            <v>-------------------</v>
          </cell>
          <cell r="E336" t="str">
            <v>-</v>
          </cell>
          <cell r="F336" t="str">
            <v>-------------------</v>
          </cell>
          <cell r="G336" t="e">
            <v>#NAME?</v>
          </cell>
          <cell r="H336" t="str">
            <v>07AB - 1.00.01.068</v>
          </cell>
        </row>
        <row r="337">
          <cell r="A337" t="str">
            <v>_x000C_----------</v>
          </cell>
          <cell r="B337" t="str">
            <v>--</v>
          </cell>
          <cell r="C337" t="str">
            <v>-------------------------------------------------------------------</v>
          </cell>
          <cell r="D337" t="str">
            <v>-------------------</v>
          </cell>
          <cell r="E337" t="str">
            <v>-</v>
          </cell>
          <cell r="F337" t="str">
            <v>-------------------</v>
          </cell>
          <cell r="G337" t="str">
            <v>-------------------</v>
          </cell>
          <cell r="H337" t="str">
            <v>------ Página:</v>
          </cell>
          <cell r="J337">
            <v>5</v>
          </cell>
        </row>
        <row r="338">
          <cell r="A338" t="str">
            <v>Urucum Mine</v>
          </cell>
          <cell r="B338" t="str">
            <v>ra</v>
          </cell>
          <cell r="C338" t="str">
            <v>ção S.A</v>
          </cell>
          <cell r="H338" t="str">
            <v>Balancete</v>
          </cell>
        </row>
        <row r="339">
          <cell r="A339" t="str">
            <v>Período: 01</v>
          </cell>
          <cell r="B339" t="str">
            <v>/0</v>
          </cell>
          <cell r="C339" t="str">
            <v>9/2008 A 30/09/2008 -----------------------------------------------</v>
          </cell>
          <cell r="D339" t="str">
            <v>-------------------</v>
          </cell>
          <cell r="E339" t="str">
            <v>-</v>
          </cell>
          <cell r="F339" t="str">
            <v>-------------------</v>
          </cell>
          <cell r="G339" t="str">
            <v>-------------------</v>
          </cell>
          <cell r="H339" t="str">
            <v>04/11/2008 - 18:4</v>
          </cell>
          <cell r="I339">
            <v>3</v>
          </cell>
        </row>
        <row r="341">
          <cell r="A341" t="str">
            <v>Título</v>
          </cell>
          <cell r="D341" t="str">
            <v>Saldo Inicial</v>
          </cell>
          <cell r="F341" t="str">
            <v>Débito</v>
          </cell>
          <cell r="G341" t="str">
            <v>Crédito</v>
          </cell>
          <cell r="H341" t="str">
            <v>Saldo Final</v>
          </cell>
        </row>
        <row r="342">
          <cell r="A342" t="str">
            <v>-----------</v>
          </cell>
          <cell r="B342" t="str">
            <v>--</v>
          </cell>
          <cell r="C342" t="str">
            <v>-------------------------------------------------------------------</v>
          </cell>
          <cell r="D342" t="str">
            <v>-----------------</v>
          </cell>
          <cell r="F342" t="str">
            <v>------------------</v>
          </cell>
          <cell r="G342" t="str">
            <v>------------------</v>
          </cell>
          <cell r="H342" t="str">
            <v>-----------------</v>
          </cell>
        </row>
        <row r="343">
          <cell r="A343" t="str">
            <v>21.46.01.21</v>
          </cell>
          <cell r="B343" t="str">
            <v>-</v>
          </cell>
          <cell r="C343" t="str">
            <v>Emprestimos Valia - Outros</v>
          </cell>
          <cell r="D343">
            <v>678.24</v>
          </cell>
          <cell r="E343" t="str">
            <v>C</v>
          </cell>
          <cell r="F343">
            <v>48121.62</v>
          </cell>
          <cell r="G343">
            <v>48121.62</v>
          </cell>
          <cell r="H343">
            <v>678.24</v>
          </cell>
          <cell r="I343" t="str">
            <v>C</v>
          </cell>
        </row>
        <row r="344">
          <cell r="A344" t="str">
            <v>21.46.01.90</v>
          </cell>
          <cell r="B344" t="str">
            <v>-</v>
          </cell>
          <cell r="C344" t="str">
            <v>Fornecedores a Classificar</v>
          </cell>
          <cell r="D344">
            <v>961749.85</v>
          </cell>
          <cell r="E344" t="str">
            <v>C</v>
          </cell>
          <cell r="F344">
            <v>961749.85</v>
          </cell>
          <cell r="G344">
            <v>723993.62</v>
          </cell>
          <cell r="H344">
            <v>723993.62</v>
          </cell>
          <cell r="I344" t="str">
            <v>C</v>
          </cell>
        </row>
        <row r="345">
          <cell r="A345" t="str">
            <v>21.46.02.00</v>
          </cell>
          <cell r="B345" t="str">
            <v>-</v>
          </cell>
          <cell r="C345" t="str">
            <v>Dividendos e Juros s/Capital Proprio</v>
          </cell>
          <cell r="D345">
            <v>4360088.99</v>
          </cell>
          <cell r="E345" t="str">
            <v>C</v>
          </cell>
          <cell r="F345">
            <v>0</v>
          </cell>
          <cell r="G345">
            <v>0</v>
          </cell>
          <cell r="H345">
            <v>4360088.99</v>
          </cell>
          <cell r="I345" t="str">
            <v>C</v>
          </cell>
        </row>
        <row r="346">
          <cell r="A346" t="str">
            <v>21.46.02.02</v>
          </cell>
          <cell r="B346" t="str">
            <v>-</v>
          </cell>
          <cell r="C346" t="str">
            <v>Dividendos a Pagar a Cvrd</v>
          </cell>
          <cell r="D346">
            <v>4360088.99</v>
          </cell>
          <cell r="E346" t="str">
            <v>C</v>
          </cell>
          <cell r="F346">
            <v>0</v>
          </cell>
          <cell r="G346">
            <v>0</v>
          </cell>
          <cell r="H346">
            <v>4360088.99</v>
          </cell>
          <cell r="I346" t="str">
            <v>C</v>
          </cell>
        </row>
        <row r="347">
          <cell r="A347" t="str">
            <v>21.57.00.00</v>
          </cell>
          <cell r="B347" t="str">
            <v>-</v>
          </cell>
          <cell r="C347" t="str">
            <v>Provisoes</v>
          </cell>
          <cell r="D347">
            <v>2026503.2</v>
          </cell>
          <cell r="E347" t="str">
            <v>C</v>
          </cell>
          <cell r="F347">
            <v>74548</v>
          </cell>
          <cell r="G347">
            <v>211910.56</v>
          </cell>
          <cell r="H347">
            <v>2163865.7599999998</v>
          </cell>
          <cell r="I347" t="str">
            <v>C</v>
          </cell>
        </row>
        <row r="348">
          <cell r="A348" t="str">
            <v>21.57.01.00</v>
          </cell>
          <cell r="B348" t="str">
            <v>-</v>
          </cell>
          <cell r="C348" t="str">
            <v>Provisoes</v>
          </cell>
          <cell r="D348">
            <v>2026503.2</v>
          </cell>
          <cell r="E348" t="str">
            <v>C</v>
          </cell>
          <cell r="F348">
            <v>74548</v>
          </cell>
          <cell r="G348">
            <v>211910.56</v>
          </cell>
          <cell r="H348">
            <v>2163865.7599999998</v>
          </cell>
          <cell r="I348" t="str">
            <v>C</v>
          </cell>
        </row>
        <row r="349">
          <cell r="A349" t="str">
            <v>21.57.01.02</v>
          </cell>
          <cell r="B349" t="str">
            <v>-</v>
          </cell>
          <cell r="C349" t="str">
            <v>Provisao 13 Salario</v>
          </cell>
          <cell r="D349">
            <v>699364.77</v>
          </cell>
          <cell r="E349" t="str">
            <v>C</v>
          </cell>
          <cell r="F349">
            <v>2756.76</v>
          </cell>
          <cell r="G349">
            <v>94183.59</v>
          </cell>
          <cell r="H349">
            <v>790791.6</v>
          </cell>
          <cell r="I349" t="str">
            <v>C</v>
          </cell>
        </row>
        <row r="350">
          <cell r="A350" t="str">
            <v>21.57.01.03</v>
          </cell>
          <cell r="B350" t="str">
            <v>-</v>
          </cell>
          <cell r="C350" t="str">
            <v>Provisao de Ferias</v>
          </cell>
          <cell r="D350">
            <v>1327138.43</v>
          </cell>
          <cell r="E350" t="str">
            <v>C</v>
          </cell>
          <cell r="F350">
            <v>71791.240000000005</v>
          </cell>
          <cell r="G350">
            <v>117726.97</v>
          </cell>
          <cell r="H350">
            <v>1373074.16</v>
          </cell>
          <cell r="I350" t="str">
            <v>C</v>
          </cell>
        </row>
        <row r="351">
          <cell r="A351" t="str">
            <v>22.00.00.00</v>
          </cell>
          <cell r="B351" t="str">
            <v>-</v>
          </cell>
          <cell r="C351" t="str">
            <v>Exigivel a Longo Prazo</v>
          </cell>
          <cell r="D351">
            <v>108604121.52</v>
          </cell>
          <cell r="E351" t="str">
            <v>C</v>
          </cell>
          <cell r="F351">
            <v>189907.18</v>
          </cell>
          <cell r="G351">
            <v>1245135.58</v>
          </cell>
          <cell r="H351">
            <v>109659349.92</v>
          </cell>
          <cell r="I351" t="str">
            <v>C</v>
          </cell>
        </row>
        <row r="352">
          <cell r="A352" t="str">
            <v>22.15.00.00</v>
          </cell>
          <cell r="B352" t="str">
            <v>-</v>
          </cell>
          <cell r="C352" t="str">
            <v>Contratos de Mutuo</v>
          </cell>
          <cell r="D352">
            <v>92326523.480000004</v>
          </cell>
          <cell r="E352" t="str">
            <v>C</v>
          </cell>
          <cell r="F352">
            <v>162403.45000000001</v>
          </cell>
          <cell r="G352">
            <v>1178154.96</v>
          </cell>
          <cell r="H352">
            <v>93342274.989999995</v>
          </cell>
          <cell r="I352" t="str">
            <v>C</v>
          </cell>
        </row>
        <row r="353">
          <cell r="A353" t="str">
            <v>22.15.01.00</v>
          </cell>
          <cell r="B353" t="str">
            <v>-</v>
          </cell>
          <cell r="C353" t="str">
            <v>Contratos de Mutuo</v>
          </cell>
          <cell r="D353">
            <v>92326523.480000004</v>
          </cell>
          <cell r="E353" t="str">
            <v>C</v>
          </cell>
          <cell r="F353">
            <v>162403.45000000001</v>
          </cell>
          <cell r="G353">
            <v>1178154.96</v>
          </cell>
          <cell r="H353">
            <v>93342274.989999995</v>
          </cell>
          <cell r="I353" t="str">
            <v>C</v>
          </cell>
        </row>
        <row r="354">
          <cell r="A354" t="str">
            <v>22.15.01.01</v>
          </cell>
          <cell r="B354" t="str">
            <v>-</v>
          </cell>
          <cell r="C354" t="str">
            <v>Contrato de Mutuo-Cpfl</v>
          </cell>
          <cell r="D354">
            <v>92322877.310000002</v>
          </cell>
          <cell r="E354" t="str">
            <v>C</v>
          </cell>
          <cell r="F354">
            <v>154996.01</v>
          </cell>
          <cell r="G354">
            <v>1171112.92</v>
          </cell>
          <cell r="H354">
            <v>93338994.219999999</v>
          </cell>
          <cell r="I354" t="str">
            <v>C</v>
          </cell>
        </row>
        <row r="355">
          <cell r="A355" t="str">
            <v>22.15.01.11</v>
          </cell>
          <cell r="B355" t="str">
            <v>-</v>
          </cell>
          <cell r="C355" t="str">
            <v>Contrato de Mutuo-Urucum</v>
          </cell>
          <cell r="D355">
            <v>3646.17</v>
          </cell>
          <cell r="E355" t="str">
            <v>C</v>
          </cell>
          <cell r="F355">
            <v>407.53</v>
          </cell>
          <cell r="G355">
            <v>42.13</v>
          </cell>
          <cell r="H355">
            <v>3280.77</v>
          </cell>
          <cell r="I355" t="str">
            <v>C</v>
          </cell>
        </row>
        <row r="356">
          <cell r="A356" t="str">
            <v>22.15.01.99</v>
          </cell>
          <cell r="B356" t="str">
            <v>-</v>
          </cell>
          <cell r="C356" t="str">
            <v>Transitoria de Mutuo</v>
          </cell>
          <cell r="D356">
            <v>0</v>
          </cell>
          <cell r="F356">
            <v>6999.91</v>
          </cell>
          <cell r="G356">
            <v>6999.91</v>
          </cell>
          <cell r="H356">
            <v>0</v>
          </cell>
        </row>
        <row r="357">
          <cell r="A357" t="str">
            <v>22.25.00.00</v>
          </cell>
          <cell r="B357" t="str">
            <v>-</v>
          </cell>
          <cell r="C357" t="str">
            <v>Outras Obrigacoes</v>
          </cell>
          <cell r="D357">
            <v>995438.18</v>
          </cell>
          <cell r="E357" t="str">
            <v>C</v>
          </cell>
          <cell r="F357">
            <v>22503.73</v>
          </cell>
          <cell r="G357">
            <v>3980.62</v>
          </cell>
          <cell r="H357">
            <v>976915.07</v>
          </cell>
          <cell r="I357" t="str">
            <v>C</v>
          </cell>
        </row>
        <row r="358">
          <cell r="A358" t="str">
            <v>22.25.02.00</v>
          </cell>
          <cell r="B358" t="str">
            <v>-</v>
          </cell>
          <cell r="C358" t="str">
            <v>Impostos e Contrib - Parcelamento REFIS</v>
          </cell>
          <cell r="D358">
            <v>906021.39</v>
          </cell>
          <cell r="E358" t="str">
            <v>C</v>
          </cell>
          <cell r="F358">
            <v>19767.990000000002</v>
          </cell>
          <cell r="G358">
            <v>3305.96</v>
          </cell>
          <cell r="H358">
            <v>889559.36</v>
          </cell>
          <cell r="I358" t="str">
            <v>C</v>
          </cell>
        </row>
        <row r="359">
          <cell r="A359" t="str">
            <v>22.25.02.15</v>
          </cell>
          <cell r="B359" t="str">
            <v>-</v>
          </cell>
          <cell r="C359" t="str">
            <v>Impostos REFIS</v>
          </cell>
          <cell r="D359">
            <v>906021.39</v>
          </cell>
          <cell r="E359" t="str">
            <v>C</v>
          </cell>
          <cell r="F359">
            <v>19767.990000000002</v>
          </cell>
          <cell r="G359">
            <v>3305.96</v>
          </cell>
          <cell r="H359">
            <v>889559.36</v>
          </cell>
          <cell r="I359" t="str">
            <v>C</v>
          </cell>
        </row>
        <row r="360">
          <cell r="A360" t="str">
            <v>22.25.11.00</v>
          </cell>
          <cell r="B360" t="str">
            <v>-</v>
          </cell>
          <cell r="C360" t="str">
            <v>Caucoes s/ Contratos</v>
          </cell>
          <cell r="D360">
            <v>89416.79</v>
          </cell>
          <cell r="E360" t="str">
            <v>C</v>
          </cell>
          <cell r="F360">
            <v>2735.74</v>
          </cell>
          <cell r="G360">
            <v>674.66</v>
          </cell>
          <cell r="H360">
            <v>87355.71</v>
          </cell>
          <cell r="I360" t="str">
            <v>C</v>
          </cell>
        </row>
        <row r="361">
          <cell r="A361" t="str">
            <v>22.25.11.01</v>
          </cell>
          <cell r="B361" t="str">
            <v>-</v>
          </cell>
          <cell r="C361" t="str">
            <v>Caucoes s/ Contratos</v>
          </cell>
          <cell r="D361">
            <v>89416.79</v>
          </cell>
          <cell r="E361" t="str">
            <v>C</v>
          </cell>
          <cell r="F361">
            <v>2735.74</v>
          </cell>
          <cell r="G361">
            <v>674.66</v>
          </cell>
          <cell r="H361">
            <v>87355.71</v>
          </cell>
          <cell r="I361" t="str">
            <v>C</v>
          </cell>
        </row>
        <row r="362">
          <cell r="A362" t="str">
            <v>22.30.00.00</v>
          </cell>
          <cell r="B362" t="str">
            <v>-</v>
          </cell>
          <cell r="C362" t="str">
            <v>Provisoes</v>
          </cell>
          <cell r="D362">
            <v>15282159.859999999</v>
          </cell>
          <cell r="E362" t="str">
            <v>C</v>
          </cell>
          <cell r="F362">
            <v>5000</v>
          </cell>
          <cell r="G362">
            <v>63000</v>
          </cell>
          <cell r="H362">
            <v>15340159.859999999</v>
          </cell>
          <cell r="I362" t="str">
            <v>C</v>
          </cell>
        </row>
        <row r="363">
          <cell r="A363" t="str">
            <v>22.30.02.00</v>
          </cell>
          <cell r="B363" t="str">
            <v>-</v>
          </cell>
          <cell r="C363" t="str">
            <v>Provisão Passivo Contingente</v>
          </cell>
          <cell r="D363">
            <v>5894159.8600000003</v>
          </cell>
          <cell r="E363" t="str">
            <v>C</v>
          </cell>
          <cell r="F363">
            <v>5000</v>
          </cell>
          <cell r="G363">
            <v>0</v>
          </cell>
          <cell r="H363">
            <v>5889159.8600000003</v>
          </cell>
          <cell r="I363" t="str">
            <v>C</v>
          </cell>
        </row>
        <row r="364">
          <cell r="A364" t="str">
            <v>22.30.02.01</v>
          </cell>
          <cell r="B364" t="str">
            <v>-</v>
          </cell>
          <cell r="C364" t="str">
            <v>Prov.Passivo Conting. Tributário</v>
          </cell>
          <cell r="D364">
            <v>875042.94</v>
          </cell>
          <cell r="E364" t="str">
            <v>C</v>
          </cell>
          <cell r="F364">
            <v>1000</v>
          </cell>
          <cell r="G364">
            <v>0</v>
          </cell>
          <cell r="H364">
            <v>874042.94</v>
          </cell>
          <cell r="I364" t="str">
            <v>C</v>
          </cell>
        </row>
        <row r="365">
          <cell r="A365" t="str">
            <v>22.30.02.02</v>
          </cell>
          <cell r="B365" t="str">
            <v>-</v>
          </cell>
          <cell r="C365" t="str">
            <v>Prov.Passivo Conting. Tributário - ICMS</v>
          </cell>
          <cell r="D365">
            <v>80896.23</v>
          </cell>
          <cell r="E365" t="str">
            <v>C</v>
          </cell>
          <cell r="F365">
            <v>0</v>
          </cell>
          <cell r="G365">
            <v>0</v>
          </cell>
          <cell r="H365">
            <v>80896.23</v>
          </cell>
          <cell r="I365" t="str">
            <v>C</v>
          </cell>
        </row>
        <row r="366">
          <cell r="A366" t="str">
            <v>22.30.02.04</v>
          </cell>
          <cell r="B366" t="str">
            <v>-</v>
          </cell>
          <cell r="C366" t="str">
            <v>Prov.Passivo Conting. Tributário - PIS</v>
          </cell>
          <cell r="D366">
            <v>869662.73</v>
          </cell>
          <cell r="E366" t="str">
            <v>C</v>
          </cell>
          <cell r="F366">
            <v>1000</v>
          </cell>
          <cell r="G366">
            <v>0</v>
          </cell>
          <cell r="H366">
            <v>868662.73</v>
          </cell>
          <cell r="I366" t="str">
            <v>C</v>
          </cell>
        </row>
        <row r="367">
          <cell r="A367" t="str">
            <v>22.30.02.07</v>
          </cell>
          <cell r="B367" t="str">
            <v>-</v>
          </cell>
          <cell r="C367" t="str">
            <v>Prov.Passivo Conting. Tributário - IR</v>
          </cell>
          <cell r="D367">
            <v>1556910.06</v>
          </cell>
          <cell r="E367" t="str">
            <v>C</v>
          </cell>
          <cell r="F367">
            <v>2000</v>
          </cell>
          <cell r="G367">
            <v>0</v>
          </cell>
          <cell r="H367">
            <v>1554910.06</v>
          </cell>
          <cell r="I367" t="str">
            <v>C</v>
          </cell>
        </row>
        <row r="368">
          <cell r="A368" t="str">
            <v>22.30.02.08</v>
          </cell>
          <cell r="B368" t="str">
            <v>-</v>
          </cell>
          <cell r="C368" t="str">
            <v>Prov.Passivo Conting. Tributário - CSLL</v>
          </cell>
          <cell r="D368">
            <v>40413.29</v>
          </cell>
          <cell r="E368" t="str">
            <v>C</v>
          </cell>
          <cell r="F368">
            <v>0</v>
          </cell>
          <cell r="G368">
            <v>0</v>
          </cell>
          <cell r="H368">
            <v>40413.29</v>
          </cell>
          <cell r="I368" t="str">
            <v>C</v>
          </cell>
        </row>
        <row r="369">
          <cell r="A369" t="str">
            <v>22.30.02.30</v>
          </cell>
          <cell r="B369" t="str">
            <v>-</v>
          </cell>
          <cell r="C369" t="str">
            <v>Prov.Passivo Conting Cível</v>
          </cell>
          <cell r="D369">
            <v>741064.02</v>
          </cell>
          <cell r="E369" t="str">
            <v>C</v>
          </cell>
          <cell r="F369">
            <v>1000</v>
          </cell>
          <cell r="G369">
            <v>0</v>
          </cell>
          <cell r="H369">
            <v>740064.02</v>
          </cell>
          <cell r="I369" t="str">
            <v>C</v>
          </cell>
        </row>
        <row r="370">
          <cell r="A370" t="str">
            <v>22.30.02.40</v>
          </cell>
          <cell r="B370" t="str">
            <v>-</v>
          </cell>
          <cell r="C370" t="str">
            <v>Prov.Passivo Conting. Trabalhista</v>
          </cell>
          <cell r="D370">
            <v>170585.65</v>
          </cell>
          <cell r="E370" t="str">
            <v>C</v>
          </cell>
          <cell r="F370">
            <v>0</v>
          </cell>
          <cell r="G370">
            <v>0</v>
          </cell>
          <cell r="H370">
            <v>170585.65</v>
          </cell>
          <cell r="I370" t="str">
            <v>C</v>
          </cell>
        </row>
        <row r="371">
          <cell r="A371" t="str">
            <v>22.30.02.49</v>
          </cell>
          <cell r="B371" t="str">
            <v>-</v>
          </cell>
          <cell r="C371" t="str">
            <v>(-)Dep.Judicial Vinculado - Trabalhista</v>
          </cell>
          <cell r="D371">
            <v>27185.06</v>
          </cell>
          <cell r="E371" t="str">
            <v>D</v>
          </cell>
          <cell r="F371">
            <v>0</v>
          </cell>
          <cell r="G371">
            <v>0</v>
          </cell>
          <cell r="H371">
            <v>27185.06</v>
          </cell>
          <cell r="I371" t="str">
            <v>D</v>
          </cell>
        </row>
        <row r="372">
          <cell r="A372" t="str">
            <v>22.30.02.64</v>
          </cell>
          <cell r="B372" t="str">
            <v>-</v>
          </cell>
          <cell r="C372" t="str">
            <v>Prov. Passivo Contingente Ambiental-MS</v>
          </cell>
          <cell r="D372">
            <v>1586770</v>
          </cell>
          <cell r="E372" t="str">
            <v>C</v>
          </cell>
          <cell r="F372">
            <v>0</v>
          </cell>
          <cell r="G372">
            <v>0</v>
          </cell>
          <cell r="H372">
            <v>1586770</v>
          </cell>
          <cell r="I372" t="str">
            <v>C</v>
          </cell>
        </row>
        <row r="373">
          <cell r="A373" t="str">
            <v>22.30.10.00</v>
          </cell>
          <cell r="B373" t="str">
            <v>-</v>
          </cell>
          <cell r="C373" t="str">
            <v>Provisão p/Desativar Ativo Ambiental</v>
          </cell>
          <cell r="D373">
            <v>9388000</v>
          </cell>
          <cell r="E373" t="str">
            <v>C</v>
          </cell>
          <cell r="F373">
            <v>0</v>
          </cell>
          <cell r="G373">
            <v>63000</v>
          </cell>
          <cell r="H373">
            <v>9451000</v>
          </cell>
          <cell r="I373" t="str">
            <v>C</v>
          </cell>
        </row>
        <row r="374">
          <cell r="A374" t="str">
            <v>22.30.10.01</v>
          </cell>
          <cell r="B374" t="str">
            <v>-</v>
          </cell>
          <cell r="C374" t="str">
            <v>Provisão p/Desativar Ativo Ambiental</v>
          </cell>
          <cell r="D374">
            <v>9388000</v>
          </cell>
          <cell r="E374" t="str">
            <v>C</v>
          </cell>
          <cell r="F374">
            <v>0</v>
          </cell>
          <cell r="G374">
            <v>63000</v>
          </cell>
          <cell r="H374">
            <v>9451000</v>
          </cell>
          <cell r="I374" t="str">
            <v>C</v>
          </cell>
        </row>
        <row r="375">
          <cell r="A375" t="str">
            <v>24.00.00.00</v>
          </cell>
          <cell r="B375" t="str">
            <v>-</v>
          </cell>
          <cell r="C375" t="str">
            <v>Patrimonio Liquido</v>
          </cell>
          <cell r="D375">
            <v>113184953.66</v>
          </cell>
          <cell r="E375" t="str">
            <v>C</v>
          </cell>
          <cell r="F375">
            <v>0</v>
          </cell>
          <cell r="G375">
            <v>40910073.280000001</v>
          </cell>
          <cell r="H375">
            <v>154095026.94</v>
          </cell>
          <cell r="I375" t="str">
            <v>C</v>
          </cell>
        </row>
        <row r="376">
          <cell r="A376" t="str">
            <v>24.01.00.00</v>
          </cell>
          <cell r="B376" t="str">
            <v>-</v>
          </cell>
          <cell r="C376" t="str">
            <v>Capital</v>
          </cell>
          <cell r="D376">
            <v>31307604.66</v>
          </cell>
          <cell r="E376" t="str">
            <v>C</v>
          </cell>
          <cell r="F376">
            <v>0</v>
          </cell>
          <cell r="G376">
            <v>0</v>
          </cell>
          <cell r="H376">
            <v>31307604.66</v>
          </cell>
          <cell r="I376" t="str">
            <v>C</v>
          </cell>
        </row>
        <row r="377">
          <cell r="A377" t="str">
            <v>24.01.01.00</v>
          </cell>
          <cell r="B377" t="str">
            <v>-</v>
          </cell>
          <cell r="C377" t="str">
            <v>Capital Social</v>
          </cell>
          <cell r="D377">
            <v>30954514.010000002</v>
          </cell>
          <cell r="E377" t="str">
            <v>C</v>
          </cell>
          <cell r="F377">
            <v>0</v>
          </cell>
          <cell r="G377">
            <v>0</v>
          </cell>
          <cell r="H377">
            <v>30954514.010000002</v>
          </cell>
          <cell r="I377" t="str">
            <v>C</v>
          </cell>
        </row>
        <row r="378">
          <cell r="A378" t="str">
            <v>24.01.01.01</v>
          </cell>
          <cell r="B378" t="str">
            <v>-</v>
          </cell>
          <cell r="C378" t="str">
            <v>Capital Social Autorizado</v>
          </cell>
          <cell r="D378">
            <v>30954514.010000002</v>
          </cell>
          <cell r="E378" t="str">
            <v>C</v>
          </cell>
          <cell r="F378">
            <v>0</v>
          </cell>
          <cell r="G378">
            <v>0</v>
          </cell>
          <cell r="H378">
            <v>30954514.010000002</v>
          </cell>
          <cell r="I378" t="str">
            <v>C</v>
          </cell>
        </row>
        <row r="379">
          <cell r="A379" t="str">
            <v>24.01.10.00</v>
          </cell>
          <cell r="B379" t="str">
            <v>-</v>
          </cell>
          <cell r="C379" t="str">
            <v>Reservas de Capital</v>
          </cell>
          <cell r="D379">
            <v>353090.65</v>
          </cell>
          <cell r="E379" t="str">
            <v>C</v>
          </cell>
          <cell r="F379">
            <v>0</v>
          </cell>
          <cell r="G379">
            <v>0</v>
          </cell>
          <cell r="H379">
            <v>353090.65</v>
          </cell>
          <cell r="I379" t="str">
            <v>C</v>
          </cell>
        </row>
        <row r="380">
          <cell r="A380" t="str">
            <v>24.01.10.04</v>
          </cell>
          <cell r="B380" t="str">
            <v>-</v>
          </cell>
          <cell r="C380" t="str">
            <v>Reserva Incentivo Fiscal</v>
          </cell>
          <cell r="D380">
            <v>353090.65</v>
          </cell>
          <cell r="E380" t="str">
            <v>C</v>
          </cell>
          <cell r="F380">
            <v>0</v>
          </cell>
          <cell r="G380">
            <v>0</v>
          </cell>
          <cell r="H380">
            <v>353090.65</v>
          </cell>
          <cell r="I380" t="str">
            <v>C</v>
          </cell>
        </row>
        <row r="381">
          <cell r="A381" t="str">
            <v>24.10.00.00</v>
          </cell>
          <cell r="B381" t="str">
            <v>-</v>
          </cell>
          <cell r="C381" t="str">
            <v>Reservas</v>
          </cell>
          <cell r="D381">
            <v>15708898.140000001</v>
          </cell>
          <cell r="E381" t="str">
            <v>C</v>
          </cell>
          <cell r="F381">
            <v>0</v>
          </cell>
          <cell r="G381">
            <v>0</v>
          </cell>
          <cell r="H381">
            <v>15708898.140000001</v>
          </cell>
          <cell r="I381" t="str">
            <v>C</v>
          </cell>
        </row>
        <row r="382">
          <cell r="A382" t="str">
            <v>24.10.10.00</v>
          </cell>
          <cell r="B382" t="str">
            <v>-</v>
          </cell>
          <cell r="C382" t="str">
            <v>Reservas de Lucros</v>
          </cell>
          <cell r="D382">
            <v>15708898.140000001</v>
          </cell>
          <cell r="E382" t="str">
            <v>C</v>
          </cell>
          <cell r="F382">
            <v>0</v>
          </cell>
          <cell r="G382">
            <v>0</v>
          </cell>
          <cell r="H382">
            <v>15708898.140000001</v>
          </cell>
          <cell r="I382" t="str">
            <v>C</v>
          </cell>
        </row>
        <row r="383">
          <cell r="A383" t="str">
            <v>24.10.10.01</v>
          </cell>
          <cell r="B383" t="str">
            <v>-</v>
          </cell>
          <cell r="C383" t="str">
            <v>Reserva Legal</v>
          </cell>
          <cell r="D383">
            <v>3141779.63</v>
          </cell>
          <cell r="E383" t="str">
            <v>C</v>
          </cell>
          <cell r="F383">
            <v>0</v>
          </cell>
          <cell r="G383">
            <v>0</v>
          </cell>
          <cell r="H383">
            <v>3141779.63</v>
          </cell>
          <cell r="I383" t="str">
            <v>C</v>
          </cell>
        </row>
        <row r="384">
          <cell r="A384" t="str">
            <v>24.10.10.06</v>
          </cell>
          <cell r="B384" t="str">
            <v>-</v>
          </cell>
          <cell r="C384" t="str">
            <v>Reserva de Expansao / Investimentos</v>
          </cell>
          <cell r="D384">
            <v>12567118.51</v>
          </cell>
          <cell r="E384" t="str">
            <v>C</v>
          </cell>
          <cell r="F384">
            <v>0</v>
          </cell>
          <cell r="G384">
            <v>0</v>
          </cell>
          <cell r="H384">
            <v>12567118.51</v>
          </cell>
          <cell r="I384" t="str">
            <v>C</v>
          </cell>
        </row>
        <row r="385">
          <cell r="A385" t="str">
            <v>24.20.00.00</v>
          </cell>
          <cell r="B385" t="str">
            <v>-</v>
          </cell>
          <cell r="C385" t="str">
            <v>Lucros e Prejuizos Acumulados</v>
          </cell>
          <cell r="D385">
            <v>66168450.859999999</v>
          </cell>
          <cell r="E385" t="str">
            <v>C</v>
          </cell>
          <cell r="F385">
            <v>0</v>
          </cell>
          <cell r="G385">
            <v>40910073.280000001</v>
          </cell>
          <cell r="H385">
            <v>107078524.14</v>
          </cell>
          <cell r="I385" t="str">
            <v>C</v>
          </cell>
        </row>
        <row r="386">
          <cell r="A386" t="str">
            <v>24.20.01.00</v>
          </cell>
          <cell r="B386" t="str">
            <v>-</v>
          </cell>
          <cell r="C386" t="str">
            <v>Lucros e Prejuizos Acumulados</v>
          </cell>
          <cell r="D386">
            <v>66168450.859999999</v>
          </cell>
          <cell r="E386" t="str">
            <v>C</v>
          </cell>
          <cell r="F386">
            <v>0</v>
          </cell>
          <cell r="G386">
            <v>40910073.280000001</v>
          </cell>
          <cell r="H386">
            <v>107078524.14</v>
          </cell>
          <cell r="I386" t="str">
            <v>C</v>
          </cell>
        </row>
        <row r="387">
          <cell r="A387" t="str">
            <v>24.20.01.04</v>
          </cell>
          <cell r="B387" t="str">
            <v>-</v>
          </cell>
          <cell r="C387" t="str">
            <v>Lucros(Prej) Acum. Exercic.em Curso</v>
          </cell>
          <cell r="D387">
            <v>66168450.859999999</v>
          </cell>
          <cell r="E387" t="str">
            <v>C</v>
          </cell>
          <cell r="F387">
            <v>0</v>
          </cell>
          <cell r="G387">
            <v>40910073.280000001</v>
          </cell>
          <cell r="H387">
            <v>107078524.14</v>
          </cell>
          <cell r="I387" t="str">
            <v>C</v>
          </cell>
        </row>
        <row r="388">
          <cell r="A388" t="str">
            <v>30.00.00.00</v>
          </cell>
          <cell r="B388" t="str">
            <v>-</v>
          </cell>
          <cell r="C388" t="str">
            <v>Resultado</v>
          </cell>
          <cell r="D388">
            <v>0</v>
          </cell>
          <cell r="F388">
            <v>72417099.569999993</v>
          </cell>
          <cell r="G388">
            <v>72417099.569999993</v>
          </cell>
          <cell r="H388">
            <v>0</v>
          </cell>
        </row>
        <row r="389">
          <cell r="A389" t="str">
            <v>31.00.00.00</v>
          </cell>
          <cell r="B389" t="str">
            <v>-</v>
          </cell>
          <cell r="C389" t="str">
            <v>Resultado Operacional Bruto</v>
          </cell>
          <cell r="D389">
            <v>205295992.38999999</v>
          </cell>
          <cell r="E389" t="str">
            <v>C</v>
          </cell>
          <cell r="F389">
            <v>8753456.7699999996</v>
          </cell>
          <cell r="G389">
            <v>65163936.259999998</v>
          </cell>
          <cell r="H389">
            <v>261706471.88</v>
          </cell>
          <cell r="I389" t="str">
            <v>C</v>
          </cell>
        </row>
        <row r="390">
          <cell r="A390" t="str">
            <v>31.01.00.00</v>
          </cell>
          <cell r="B390" t="str">
            <v>-</v>
          </cell>
          <cell r="C390" t="str">
            <v>Receitas de Vendas</v>
          </cell>
          <cell r="D390">
            <v>116736607.61</v>
          </cell>
          <cell r="E390" t="str">
            <v>C</v>
          </cell>
          <cell r="F390">
            <v>0</v>
          </cell>
          <cell r="G390">
            <v>22009211.449999999</v>
          </cell>
          <cell r="H390">
            <v>138745819.06</v>
          </cell>
          <cell r="I390" t="str">
            <v>C</v>
          </cell>
        </row>
        <row r="391">
          <cell r="A391" t="str">
            <v>31.01.01.00</v>
          </cell>
          <cell r="B391" t="str">
            <v>-</v>
          </cell>
          <cell r="C391" t="str">
            <v>Receitas de Vendas - Merc. Int.</v>
          </cell>
          <cell r="D391">
            <v>32420097.940000001</v>
          </cell>
          <cell r="E391" t="str">
            <v>C</v>
          </cell>
          <cell r="F391">
            <v>0</v>
          </cell>
          <cell r="G391">
            <v>3994047.63</v>
          </cell>
          <cell r="H391">
            <v>36414145.57</v>
          </cell>
          <cell r="I391" t="str">
            <v>C</v>
          </cell>
        </row>
        <row r="392">
          <cell r="A392" t="str">
            <v>31.01.01.01</v>
          </cell>
          <cell r="B392" t="str">
            <v>-</v>
          </cell>
          <cell r="C392" t="str">
            <v>Rec.Vendas MI - Minerios</v>
          </cell>
          <cell r="D392">
            <v>32420097.940000001</v>
          </cell>
          <cell r="E392" t="str">
            <v>C</v>
          </cell>
          <cell r="F392">
            <v>0</v>
          </cell>
          <cell r="G392">
            <v>3994047.63</v>
          </cell>
          <cell r="H392">
            <v>36414145.57</v>
          </cell>
          <cell r="I392" t="str">
            <v>C</v>
          </cell>
        </row>
        <row r="393">
          <cell r="A393" t="str">
            <v>31.01.20.00</v>
          </cell>
          <cell r="B393" t="str">
            <v>-</v>
          </cell>
          <cell r="C393" t="str">
            <v>Receita Vendas - Cias Grupo-MI</v>
          </cell>
          <cell r="D393">
            <v>21785028.050000001</v>
          </cell>
          <cell r="E393" t="str">
            <v>C</v>
          </cell>
          <cell r="F393">
            <v>0</v>
          </cell>
          <cell r="G393">
            <v>7809566.5199999996</v>
          </cell>
          <cell r="H393">
            <v>29594594.57</v>
          </cell>
          <cell r="I393" t="str">
            <v>C</v>
          </cell>
        </row>
        <row r="394">
          <cell r="A394" t="str">
            <v>31.01.20.01</v>
          </cell>
          <cell r="B394" t="str">
            <v>-</v>
          </cell>
          <cell r="C394" t="str">
            <v>Rec.Vend.C.Grupo MI-Minerios</v>
          </cell>
          <cell r="D394">
            <v>21459289.399999999</v>
          </cell>
          <cell r="E394" t="str">
            <v>C</v>
          </cell>
          <cell r="F394">
            <v>0</v>
          </cell>
          <cell r="G394">
            <v>7710674.9400000004</v>
          </cell>
          <cell r="H394">
            <v>29169964.34</v>
          </cell>
          <cell r="I394" t="str">
            <v>C</v>
          </cell>
        </row>
        <row r="395">
          <cell r="A395" t="str">
            <v>31.01.20.02</v>
          </cell>
          <cell r="B395" t="str">
            <v>-</v>
          </cell>
          <cell r="C395" t="str">
            <v>Rec.Vend.C.Grupo MI-Lig.Manganes</v>
          </cell>
          <cell r="D395">
            <v>325738.65000000002</v>
          </cell>
          <cell r="E395" t="str">
            <v>C</v>
          </cell>
          <cell r="F395">
            <v>0</v>
          </cell>
          <cell r="G395">
            <v>98891.58</v>
          </cell>
          <cell r="H395">
            <v>424630.23</v>
          </cell>
          <cell r="I395" t="str">
            <v>C</v>
          </cell>
        </row>
        <row r="396">
          <cell r="A396" t="str">
            <v>31.01.30.00</v>
          </cell>
          <cell r="B396" t="str">
            <v>-</v>
          </cell>
          <cell r="C396" t="str">
            <v>Receita de Vendas - Merc Externo</v>
          </cell>
          <cell r="D396">
            <v>62531481.619999997</v>
          </cell>
          <cell r="E396" t="str">
            <v>C</v>
          </cell>
          <cell r="F396">
            <v>0</v>
          </cell>
          <cell r="G396">
            <v>10205597.300000001</v>
          </cell>
          <cell r="H396">
            <v>72737078.920000002</v>
          </cell>
          <cell r="I396" t="str">
            <v>C</v>
          </cell>
        </row>
        <row r="397">
          <cell r="A397" t="str">
            <v>31.01.30.01</v>
          </cell>
          <cell r="B397" t="str">
            <v>-</v>
          </cell>
          <cell r="C397" t="str">
            <v>Vendas ME - Minerios</v>
          </cell>
          <cell r="D397">
            <v>3778731.76</v>
          </cell>
          <cell r="E397" t="str">
            <v>C</v>
          </cell>
          <cell r="F397">
            <v>0</v>
          </cell>
          <cell r="G397">
            <v>3999408.08</v>
          </cell>
          <cell r="H397">
            <v>7778139.8399999999</v>
          </cell>
          <cell r="I397" t="str">
            <v>C</v>
          </cell>
        </row>
        <row r="398">
          <cell r="A398" t="str">
            <v>31.01.30.02</v>
          </cell>
          <cell r="B398" t="str">
            <v>-</v>
          </cell>
          <cell r="C398" t="str">
            <v>Vendas ME - Ligas Manganes</v>
          </cell>
          <cell r="D398">
            <v>58752749.859999999</v>
          </cell>
          <cell r="E398" t="str">
            <v>C</v>
          </cell>
          <cell r="F398">
            <v>0</v>
          </cell>
          <cell r="G398">
            <v>6206189.2199999997</v>
          </cell>
          <cell r="H398">
            <v>64958939.079999998</v>
          </cell>
          <cell r="I398" t="str">
            <v>C</v>
          </cell>
        </row>
        <row r="399">
          <cell r="A399" t="str">
            <v>31.05.00.00</v>
          </cell>
          <cell r="B399" t="str">
            <v>-</v>
          </cell>
          <cell r="C399" t="str">
            <v>Receita de Vendas Grupo Cvrd</v>
          </cell>
          <cell r="D399">
            <v>99737643.879999995</v>
          </cell>
          <cell r="E399" t="str">
            <v>C</v>
          </cell>
          <cell r="F399">
            <v>6277359.21</v>
          </cell>
          <cell r="G399">
            <v>43150724.789999999</v>
          </cell>
          <cell r="H399">
            <v>136611009.46000001</v>
          </cell>
          <cell r="I399" t="str">
            <v>C</v>
          </cell>
        </row>
        <row r="400">
          <cell r="A400" t="str">
            <v>31.05.71.00</v>
          </cell>
          <cell r="B400" t="str">
            <v>-</v>
          </cell>
          <cell r="C400" t="str">
            <v>Receita de Vendas Grp Cvrd- CVRDI</v>
          </cell>
          <cell r="D400">
            <v>99737643.879999995</v>
          </cell>
          <cell r="E400" t="str">
            <v>C</v>
          </cell>
          <cell r="F400">
            <v>6277359.21</v>
          </cell>
          <cell r="G400">
            <v>43150724.789999999</v>
          </cell>
          <cell r="H400">
            <v>136611009.46000001</v>
          </cell>
          <cell r="I400" t="str">
            <v>C</v>
          </cell>
        </row>
        <row r="401">
          <cell r="A401" t="str">
            <v>31.05.71.01</v>
          </cell>
          <cell r="B401" t="str">
            <v>-</v>
          </cell>
          <cell r="C401" t="str">
            <v>Rec.Vend.Cvrd- CVRDI Minerios</v>
          </cell>
          <cell r="D401">
            <v>93460284.670000002</v>
          </cell>
          <cell r="E401" t="str">
            <v>C</v>
          </cell>
          <cell r="F401">
            <v>0</v>
          </cell>
          <cell r="G401">
            <v>33401918.030000001</v>
          </cell>
          <cell r="H401">
            <v>126862202.7</v>
          </cell>
          <cell r="I401" t="str">
            <v>C</v>
          </cell>
        </row>
        <row r="402">
          <cell r="A402" t="str">
            <v>31.05.71.97</v>
          </cell>
          <cell r="B402" t="str">
            <v>-</v>
          </cell>
          <cell r="C402" t="str">
            <v>Rec.Vend.CVRDI em Transito Minerios</v>
          </cell>
          <cell r="D402">
            <v>6277359.21</v>
          </cell>
          <cell r="E402" t="str">
            <v>C</v>
          </cell>
          <cell r="F402">
            <v>6277359.21</v>
          </cell>
          <cell r="G402">
            <v>9748806.7599999998</v>
          </cell>
          <cell r="H402">
            <v>9748806.7599999998</v>
          </cell>
          <cell r="I402" t="str">
            <v>C</v>
          </cell>
        </row>
        <row r="403">
          <cell r="A403" t="str">
            <v>31.10.00.00</v>
          </cell>
          <cell r="B403" t="str">
            <v>-</v>
          </cell>
          <cell r="C403" t="str">
            <v>Deducoes de Vendas Merc. Interno</v>
          </cell>
          <cell r="D403">
            <v>30879.52</v>
          </cell>
          <cell r="E403" t="str">
            <v>D</v>
          </cell>
          <cell r="F403">
            <v>17492.96</v>
          </cell>
          <cell r="G403">
            <v>0</v>
          </cell>
          <cell r="H403">
            <v>48372.480000000003</v>
          </cell>
          <cell r="I403" t="str">
            <v>D</v>
          </cell>
        </row>
        <row r="404">
          <cell r="A404" t="str">
            <v>31.10.10.00</v>
          </cell>
          <cell r="B404" t="str">
            <v>-</v>
          </cell>
          <cell r="C404" t="str">
            <v>Devoluc.Vendas - Cias Grupo- MI</v>
          </cell>
          <cell r="D404">
            <v>30879.52</v>
          </cell>
          <cell r="E404" t="str">
            <v>D</v>
          </cell>
          <cell r="F404">
            <v>17492.96</v>
          </cell>
          <cell r="G404">
            <v>0</v>
          </cell>
          <cell r="H404">
            <v>48372.480000000003</v>
          </cell>
          <cell r="I404" t="str">
            <v>D</v>
          </cell>
        </row>
        <row r="405">
          <cell r="A405" t="str">
            <v>31.10.10.01</v>
          </cell>
          <cell r="B405" t="str">
            <v>-</v>
          </cell>
          <cell r="C405" t="str">
            <v>Dev.Vend.C.Grup MI-Minerios</v>
          </cell>
          <cell r="D405">
            <v>30879.52</v>
          </cell>
          <cell r="E405" t="str">
            <v>D</v>
          </cell>
          <cell r="F405">
            <v>17492.96</v>
          </cell>
          <cell r="G405">
            <v>0</v>
          </cell>
          <cell r="H405">
            <v>48372.480000000003</v>
          </cell>
          <cell r="I405" t="str">
            <v>D</v>
          </cell>
        </row>
        <row r="406">
          <cell r="A406" t="str">
            <v>31.20.00.00</v>
          </cell>
          <cell r="B406" t="str">
            <v>-</v>
          </cell>
          <cell r="C406" t="str">
            <v>Impostos Incid.s/Vendas-Merc Int</v>
          </cell>
          <cell r="D406">
            <v>11147379.58</v>
          </cell>
          <cell r="E406" t="str">
            <v>D</v>
          </cell>
          <cell r="F406">
            <v>2458604.6</v>
          </cell>
          <cell r="G406">
            <v>4000.02</v>
          </cell>
          <cell r="H406">
            <v>13601984.16</v>
          </cell>
          <cell r="I406" t="str">
            <v>D</v>
          </cell>
        </row>
        <row r="407">
          <cell r="A407" t="str">
            <v>31.20.09.00</v>
          </cell>
          <cell r="B407" t="str">
            <v>-</v>
          </cell>
          <cell r="C407" t="str">
            <v>Ipi s/Vendas Cias Grupo-Merc Int</v>
          </cell>
          <cell r="D407">
            <v>15511.35</v>
          </cell>
          <cell r="E407" t="str">
            <v>D</v>
          </cell>
          <cell r="F407">
            <v>4709.12</v>
          </cell>
          <cell r="G407">
            <v>0</v>
          </cell>
          <cell r="H407">
            <v>20220.47</v>
          </cell>
          <cell r="I407" t="str">
            <v>D</v>
          </cell>
        </row>
        <row r="408">
          <cell r="A408" t="str">
            <v>31.20.09.02</v>
          </cell>
          <cell r="B408" t="str">
            <v>-</v>
          </cell>
          <cell r="C408" t="str">
            <v>Ipi s/Vend C.Grup MI- Lig.Mangan</v>
          </cell>
          <cell r="D408">
            <v>15511.35</v>
          </cell>
          <cell r="E408" t="str">
            <v>D</v>
          </cell>
          <cell r="F408">
            <v>4709.12</v>
          </cell>
          <cell r="G408">
            <v>0</v>
          </cell>
          <cell r="H408">
            <v>20220.47</v>
          </cell>
          <cell r="I408" t="str">
            <v>D</v>
          </cell>
        </row>
        <row r="409">
          <cell r="A409" t="str">
            <v>31.20.13.00</v>
          </cell>
          <cell r="B409" t="str">
            <v>-</v>
          </cell>
          <cell r="C409" t="str">
            <v>Icms S/Vendas - Mercado Interno</v>
          </cell>
          <cell r="D409">
            <v>3513547.43</v>
          </cell>
          <cell r="E409" t="str">
            <v>D</v>
          </cell>
          <cell r="F409">
            <v>425631.2</v>
          </cell>
          <cell r="G409">
            <v>0</v>
          </cell>
          <cell r="H409">
            <v>3939178.63</v>
          </cell>
          <cell r="I409" t="str">
            <v>D</v>
          </cell>
        </row>
        <row r="410">
          <cell r="A410" t="str">
            <v>31.20.13.01</v>
          </cell>
          <cell r="B410" t="str">
            <v>-</v>
          </cell>
          <cell r="C410" t="str">
            <v>Icms s/Vendas MI - Minerios</v>
          </cell>
          <cell r="D410">
            <v>3513547.43</v>
          </cell>
          <cell r="E410" t="str">
            <v>D</v>
          </cell>
          <cell r="F410">
            <v>425631.2</v>
          </cell>
          <cell r="G410">
            <v>0</v>
          </cell>
          <cell r="H410">
            <v>3939178.63</v>
          </cell>
          <cell r="I410" t="str">
            <v>D</v>
          </cell>
        </row>
        <row r="411">
          <cell r="A411" t="str">
            <v>31.20.21.00</v>
          </cell>
          <cell r="B411" t="str">
            <v>-</v>
          </cell>
          <cell r="C411" t="str">
            <v>Icms Vendas Cias Grupo-Merc.Int.</v>
          </cell>
          <cell r="D411">
            <v>2608638.08</v>
          </cell>
          <cell r="E411" t="str">
            <v>D</v>
          </cell>
          <cell r="F411">
            <v>936865.77</v>
          </cell>
          <cell r="G411">
            <v>2381.91</v>
          </cell>
          <cell r="H411">
            <v>3543121.94</v>
          </cell>
          <cell r="I411" t="str">
            <v>D</v>
          </cell>
        </row>
        <row r="412">
          <cell r="A412" t="str">
            <v>31.20.21.01</v>
          </cell>
          <cell r="B412" t="str">
            <v>-</v>
          </cell>
          <cell r="C412" t="str">
            <v>Icms Vend C.Grupo MI- Minerios</v>
          </cell>
          <cell r="D412">
            <v>2571410.7799999998</v>
          </cell>
          <cell r="E412" t="str">
            <v>D</v>
          </cell>
          <cell r="F412">
            <v>925281.12</v>
          </cell>
          <cell r="G412">
            <v>2099.16</v>
          </cell>
          <cell r="H412">
            <v>3494592.74</v>
          </cell>
          <cell r="I412" t="str">
            <v>D</v>
          </cell>
        </row>
        <row r="413">
          <cell r="A413" t="str">
            <v>31.20.21.02</v>
          </cell>
          <cell r="B413" t="str">
            <v>-</v>
          </cell>
          <cell r="C413" t="str">
            <v>Icms Vend C.Grupo MI- Lig.Mangan</v>
          </cell>
          <cell r="D413">
            <v>37227.300000000003</v>
          </cell>
          <cell r="E413" t="str">
            <v>D</v>
          </cell>
          <cell r="F413">
            <v>11301.9</v>
          </cell>
          <cell r="G413">
            <v>0</v>
          </cell>
          <cell r="H413">
            <v>48529.2</v>
          </cell>
          <cell r="I413" t="str">
            <v>D</v>
          </cell>
        </row>
        <row r="414">
          <cell r="A414" t="str">
            <v>31.20.21.07</v>
          </cell>
          <cell r="B414" t="str">
            <v>-</v>
          </cell>
          <cell r="C414" t="str">
            <v>Icms Vend C.Grupo MI- Outros</v>
          </cell>
          <cell r="D414">
            <v>0</v>
          </cell>
          <cell r="F414">
            <v>282.75</v>
          </cell>
          <cell r="G414">
            <v>282.75</v>
          </cell>
          <cell r="H414">
            <v>0</v>
          </cell>
        </row>
        <row r="415">
          <cell r="A415" t="str">
            <v>31.20.37.00</v>
          </cell>
          <cell r="B415" t="str">
            <v>-</v>
          </cell>
          <cell r="C415" t="str">
            <v>Pis S/Vendas - Mercado Interno</v>
          </cell>
          <cell r="D415">
            <v>534931.65</v>
          </cell>
          <cell r="E415" t="str">
            <v>D</v>
          </cell>
          <cell r="F415">
            <v>65902.740000000005</v>
          </cell>
          <cell r="G415">
            <v>0</v>
          </cell>
          <cell r="H415">
            <v>600834.39</v>
          </cell>
          <cell r="I415" t="str">
            <v>D</v>
          </cell>
        </row>
        <row r="416">
          <cell r="A416" t="str">
            <v>31.20.37.01</v>
          </cell>
          <cell r="B416" t="str">
            <v>-</v>
          </cell>
          <cell r="C416" t="str">
            <v>Pis s/Vendas MI- Minerios</v>
          </cell>
          <cell r="D416">
            <v>534931.65</v>
          </cell>
          <cell r="E416" t="str">
            <v>D</v>
          </cell>
          <cell r="F416">
            <v>65902.740000000005</v>
          </cell>
          <cell r="G416">
            <v>0</v>
          </cell>
          <cell r="H416">
            <v>600834.39</v>
          </cell>
          <cell r="I416" t="str">
            <v>D</v>
          </cell>
        </row>
        <row r="417">
          <cell r="A417" t="str">
            <v>31.20.45.00</v>
          </cell>
          <cell r="B417" t="str">
            <v>-</v>
          </cell>
          <cell r="C417" t="str">
            <v>Pis Vendas Cias do Grupo - M.I.</v>
          </cell>
          <cell r="D417">
            <v>358683.3</v>
          </cell>
          <cell r="E417" t="str">
            <v>D</v>
          </cell>
          <cell r="F417">
            <v>128779.64</v>
          </cell>
          <cell r="G417">
            <v>288.63</v>
          </cell>
          <cell r="H417">
            <v>487174.31</v>
          </cell>
          <cell r="I417" t="str">
            <v>D</v>
          </cell>
        </row>
        <row r="418">
          <cell r="A418" t="str">
            <v>31.20.45.01</v>
          </cell>
          <cell r="B418" t="str">
            <v>-</v>
          </cell>
          <cell r="C418" t="str">
            <v>Pis Venda C.Grup MI- Minerios</v>
          </cell>
          <cell r="D418">
            <v>353564.55</v>
          </cell>
          <cell r="E418" t="str">
            <v>D</v>
          </cell>
          <cell r="F418">
            <v>127225.62</v>
          </cell>
          <cell r="G418">
            <v>288.63</v>
          </cell>
          <cell r="H418">
            <v>480501.54</v>
          </cell>
          <cell r="I418" t="str">
            <v>D</v>
          </cell>
        </row>
        <row r="420">
          <cell r="A420" t="str">
            <v>-----------</v>
          </cell>
          <cell r="B420" t="str">
            <v>--</v>
          </cell>
          <cell r="C420" t="str">
            <v>-------------------------------------------------------------------</v>
          </cell>
          <cell r="D420" t="str">
            <v>-------------------</v>
          </cell>
          <cell r="E420" t="str">
            <v>-</v>
          </cell>
          <cell r="F420" t="str">
            <v>-------------------</v>
          </cell>
          <cell r="G420" t="e">
            <v>#NAME?</v>
          </cell>
          <cell r="H420" t="str">
            <v>07AB - 1.00.01.068</v>
          </cell>
        </row>
        <row r="421">
          <cell r="A421" t="str">
            <v>_x000C_----------</v>
          </cell>
          <cell r="B421" t="str">
            <v>--</v>
          </cell>
          <cell r="C421" t="str">
            <v>-------------------------------------------------------------------</v>
          </cell>
          <cell r="D421" t="str">
            <v>-------------------</v>
          </cell>
          <cell r="E421" t="str">
            <v>-</v>
          </cell>
          <cell r="F421" t="str">
            <v>-------------------</v>
          </cell>
          <cell r="G421" t="str">
            <v>-------------------</v>
          </cell>
          <cell r="H421" t="str">
            <v>------ Página:</v>
          </cell>
          <cell r="J421">
            <v>6</v>
          </cell>
        </row>
        <row r="422">
          <cell r="A422" t="str">
            <v>Urucum Mine</v>
          </cell>
          <cell r="B422" t="str">
            <v>ra</v>
          </cell>
          <cell r="C422" t="str">
            <v>ção S.A</v>
          </cell>
          <cell r="H422" t="str">
            <v>Balancete</v>
          </cell>
        </row>
        <row r="423">
          <cell r="A423" t="str">
            <v>Período: 01</v>
          </cell>
          <cell r="B423" t="str">
            <v>/0</v>
          </cell>
          <cell r="C423" t="str">
            <v>9/2008 A 30/09/2008 -----------------------------------------------</v>
          </cell>
          <cell r="D423" t="str">
            <v>-------------------</v>
          </cell>
          <cell r="E423" t="str">
            <v>-</v>
          </cell>
          <cell r="F423" t="str">
            <v>-------------------</v>
          </cell>
          <cell r="G423" t="str">
            <v>-------------------</v>
          </cell>
          <cell r="H423" t="str">
            <v>04/11/2008 - 18:4</v>
          </cell>
          <cell r="I423">
            <v>3</v>
          </cell>
        </row>
        <row r="425">
          <cell r="A425" t="str">
            <v>Título</v>
          </cell>
          <cell r="D425" t="str">
            <v>Saldo Inicial</v>
          </cell>
          <cell r="F425" t="str">
            <v>Débito</v>
          </cell>
          <cell r="G425" t="str">
            <v>Crédito</v>
          </cell>
          <cell r="H425" t="str">
            <v>Saldo Final</v>
          </cell>
        </row>
        <row r="426">
          <cell r="A426" t="str">
            <v>-----------</v>
          </cell>
          <cell r="B426" t="str">
            <v>--</v>
          </cell>
          <cell r="C426" t="str">
            <v>-------------------------------------------------------------------</v>
          </cell>
          <cell r="D426" t="str">
            <v>-----------------</v>
          </cell>
          <cell r="F426" t="str">
            <v>------------------</v>
          </cell>
          <cell r="G426" t="str">
            <v>------------------</v>
          </cell>
          <cell r="H426" t="str">
            <v>-----------------</v>
          </cell>
        </row>
        <row r="427">
          <cell r="A427" t="str">
            <v>31.20.45.02</v>
          </cell>
          <cell r="B427" t="str">
            <v>-</v>
          </cell>
          <cell r="C427" t="str">
            <v>Pis Venda C.Grup MI- Liga Mangan</v>
          </cell>
          <cell r="D427">
            <v>5118.75</v>
          </cell>
          <cell r="E427" t="str">
            <v>D</v>
          </cell>
          <cell r="F427">
            <v>1554.02</v>
          </cell>
          <cell r="G427">
            <v>0</v>
          </cell>
          <cell r="H427">
            <v>6672.77</v>
          </cell>
          <cell r="I427" t="str">
            <v>D</v>
          </cell>
        </row>
        <row r="428">
          <cell r="A428" t="str">
            <v>31.20.49.00</v>
          </cell>
          <cell r="B428" t="str">
            <v>-</v>
          </cell>
          <cell r="C428" t="str">
            <v>Cofins S/Vendas - Merc Interno</v>
          </cell>
          <cell r="D428">
            <v>2463926.94</v>
          </cell>
          <cell r="E428" t="str">
            <v>D</v>
          </cell>
          <cell r="F428">
            <v>303547.03999999998</v>
          </cell>
          <cell r="G428">
            <v>0</v>
          </cell>
          <cell r="H428">
            <v>2767473.98</v>
          </cell>
          <cell r="I428" t="str">
            <v>D</v>
          </cell>
        </row>
        <row r="429">
          <cell r="A429" t="str">
            <v>31.20.49.01</v>
          </cell>
          <cell r="B429" t="str">
            <v>-</v>
          </cell>
          <cell r="C429" t="str">
            <v>Cofins s/Vendas MI-Minerios</v>
          </cell>
          <cell r="D429">
            <v>2463926.94</v>
          </cell>
          <cell r="E429" t="str">
            <v>D</v>
          </cell>
          <cell r="F429">
            <v>303547.03999999998</v>
          </cell>
          <cell r="G429">
            <v>0</v>
          </cell>
          <cell r="H429">
            <v>2767473.98</v>
          </cell>
          <cell r="I429" t="str">
            <v>D</v>
          </cell>
        </row>
        <row r="430">
          <cell r="A430" t="str">
            <v>31.20.57.00</v>
          </cell>
          <cell r="B430" t="str">
            <v>-</v>
          </cell>
          <cell r="C430" t="str">
            <v>Cofins Venda Cias do Grupo- M.I.</v>
          </cell>
          <cell r="D430">
            <v>1652140.83</v>
          </cell>
          <cell r="E430" t="str">
            <v>D</v>
          </cell>
          <cell r="F430">
            <v>593169.09</v>
          </cell>
          <cell r="G430">
            <v>1329.48</v>
          </cell>
          <cell r="H430">
            <v>2243980.44</v>
          </cell>
          <cell r="I430" t="str">
            <v>D</v>
          </cell>
        </row>
        <row r="431">
          <cell r="A431" t="str">
            <v>31.20.57.01</v>
          </cell>
          <cell r="B431" t="str">
            <v>-</v>
          </cell>
          <cell r="C431" t="str">
            <v>Cofins C.Grupo MI- Minerios</v>
          </cell>
          <cell r="D431">
            <v>1628563.53</v>
          </cell>
          <cell r="E431" t="str">
            <v>D</v>
          </cell>
          <cell r="F431">
            <v>586011.23</v>
          </cell>
          <cell r="G431">
            <v>1329.48</v>
          </cell>
          <cell r="H431">
            <v>2213245.2799999998</v>
          </cell>
          <cell r="I431" t="str">
            <v>D</v>
          </cell>
        </row>
        <row r="432">
          <cell r="A432" t="str">
            <v>31.20.57.02</v>
          </cell>
          <cell r="B432" t="str">
            <v>-</v>
          </cell>
          <cell r="C432" t="str">
            <v>Cofins C.Grupo MI- Liga Manganes</v>
          </cell>
          <cell r="D432">
            <v>23577.3</v>
          </cell>
          <cell r="E432" t="str">
            <v>D</v>
          </cell>
          <cell r="F432">
            <v>7157.86</v>
          </cell>
          <cell r="G432">
            <v>0</v>
          </cell>
          <cell r="H432">
            <v>30735.16</v>
          </cell>
          <cell r="I432" t="str">
            <v>D</v>
          </cell>
        </row>
        <row r="433">
          <cell r="A433" t="str">
            <v>36.00.00.00</v>
          </cell>
          <cell r="B433" t="str">
            <v>-</v>
          </cell>
          <cell r="C433" t="str">
            <v>Custo Operacional de Vendas</v>
          </cell>
          <cell r="D433">
            <v>73784611.840000004</v>
          </cell>
          <cell r="E433" t="str">
            <v>D</v>
          </cell>
          <cell r="F433">
            <v>20963269.309999999</v>
          </cell>
          <cell r="G433">
            <v>7253163.3099999996</v>
          </cell>
          <cell r="H433">
            <v>87494717.840000004</v>
          </cell>
          <cell r="I433" t="str">
            <v>D</v>
          </cell>
        </row>
        <row r="434">
          <cell r="A434" t="str">
            <v>36.01.00.00</v>
          </cell>
          <cell r="B434" t="str">
            <v>-</v>
          </cell>
          <cell r="C434" t="str">
            <v>Custo Oper. de Vendas - Merc Int</v>
          </cell>
          <cell r="D434">
            <v>11046871.359999999</v>
          </cell>
          <cell r="E434" t="str">
            <v>D</v>
          </cell>
          <cell r="F434">
            <v>8419856.0600000005</v>
          </cell>
          <cell r="G434">
            <v>5680601.5</v>
          </cell>
          <cell r="H434">
            <v>13786125.92</v>
          </cell>
          <cell r="I434" t="str">
            <v>D</v>
          </cell>
        </row>
        <row r="435">
          <cell r="A435" t="str">
            <v>36.01.01.00</v>
          </cell>
          <cell r="B435" t="str">
            <v>-</v>
          </cell>
          <cell r="C435" t="str">
            <v>Custo Oper. de Vendas - Merc.Int</v>
          </cell>
          <cell r="D435">
            <v>3808748.03</v>
          </cell>
          <cell r="E435" t="str">
            <v>D</v>
          </cell>
          <cell r="F435">
            <v>568326</v>
          </cell>
          <cell r="G435">
            <v>12572.65</v>
          </cell>
          <cell r="H435">
            <v>4364501.38</v>
          </cell>
          <cell r="I435" t="str">
            <v>D</v>
          </cell>
        </row>
        <row r="436">
          <cell r="A436" t="str">
            <v>36.01.01.01</v>
          </cell>
          <cell r="B436" t="str">
            <v>-</v>
          </cell>
          <cell r="C436" t="str">
            <v>Custo Op.Vendas MI-Minerios</v>
          </cell>
          <cell r="D436">
            <v>4318451.62</v>
          </cell>
          <cell r="E436" t="str">
            <v>D</v>
          </cell>
          <cell r="F436">
            <v>460838.54</v>
          </cell>
          <cell r="G436">
            <v>0</v>
          </cell>
          <cell r="H436">
            <v>4779290.16</v>
          </cell>
          <cell r="I436" t="str">
            <v>D</v>
          </cell>
        </row>
        <row r="437">
          <cell r="A437" t="str">
            <v>36.01.01.07</v>
          </cell>
          <cell r="B437" t="str">
            <v>-</v>
          </cell>
          <cell r="C437" t="str">
            <v>Custo Op.Vendas MI-Outros</v>
          </cell>
          <cell r="D437">
            <v>127182.8</v>
          </cell>
          <cell r="E437" t="str">
            <v>C</v>
          </cell>
          <cell r="F437">
            <v>0</v>
          </cell>
          <cell r="G437">
            <v>12572.65</v>
          </cell>
          <cell r="H437">
            <v>139755.45000000001</v>
          </cell>
          <cell r="I437" t="str">
            <v>C</v>
          </cell>
        </row>
        <row r="438">
          <cell r="A438" t="str">
            <v>36.01.01.83</v>
          </cell>
          <cell r="B438" t="str">
            <v>-</v>
          </cell>
          <cell r="C438" t="str">
            <v>Custo Complementar - Materiais</v>
          </cell>
          <cell r="D438">
            <v>143439.35999999999</v>
          </cell>
          <cell r="E438" t="str">
            <v>D</v>
          </cell>
          <cell r="F438">
            <v>102265.48</v>
          </cell>
          <cell r="G438">
            <v>0</v>
          </cell>
          <cell r="H438">
            <v>245704.84</v>
          </cell>
          <cell r="I438" t="str">
            <v>D</v>
          </cell>
        </row>
        <row r="439">
          <cell r="A439" t="str">
            <v>36.01.01.84</v>
          </cell>
          <cell r="B439" t="str">
            <v>-</v>
          </cell>
          <cell r="C439" t="str">
            <v>Custo Complementar - Energia Elétrica</v>
          </cell>
          <cell r="D439">
            <v>4795.3999999999996</v>
          </cell>
          <cell r="E439" t="str">
            <v>D</v>
          </cell>
          <cell r="F439">
            <v>5221.9799999999996</v>
          </cell>
          <cell r="G439">
            <v>0</v>
          </cell>
          <cell r="H439">
            <v>10017.379999999999</v>
          </cell>
          <cell r="I439" t="str">
            <v>D</v>
          </cell>
        </row>
        <row r="440">
          <cell r="A440" t="str">
            <v>36.01.01.87</v>
          </cell>
          <cell r="B440" t="str">
            <v>-</v>
          </cell>
          <cell r="C440" t="str">
            <v>Custo Complementar - Serviço Contratado</v>
          </cell>
          <cell r="D440">
            <v>171844.45</v>
          </cell>
          <cell r="E440" t="str">
            <v>D</v>
          </cell>
          <cell r="F440">
            <v>0</v>
          </cell>
          <cell r="G440">
            <v>0</v>
          </cell>
          <cell r="H440">
            <v>171844.45</v>
          </cell>
          <cell r="I440" t="str">
            <v>D</v>
          </cell>
        </row>
        <row r="441">
          <cell r="A441" t="str">
            <v>36.01.01.97</v>
          </cell>
          <cell r="B441" t="str">
            <v>-</v>
          </cell>
          <cell r="C441" t="str">
            <v>Custo Complementar</v>
          </cell>
          <cell r="D441">
            <v>702600</v>
          </cell>
          <cell r="E441" t="str">
            <v>C</v>
          </cell>
          <cell r="F441">
            <v>0</v>
          </cell>
          <cell r="G441">
            <v>0</v>
          </cell>
          <cell r="H441">
            <v>702600</v>
          </cell>
          <cell r="I441" t="str">
            <v>C</v>
          </cell>
        </row>
        <row r="442">
          <cell r="A442" t="str">
            <v>36.01.10.00</v>
          </cell>
          <cell r="B442" t="str">
            <v>-</v>
          </cell>
          <cell r="C442" t="str">
            <v>Custo Op.Revenda - Merc Interno</v>
          </cell>
          <cell r="D442">
            <v>98982.8</v>
          </cell>
          <cell r="E442" t="str">
            <v>D</v>
          </cell>
          <cell r="F442">
            <v>0</v>
          </cell>
          <cell r="G442">
            <v>0</v>
          </cell>
          <cell r="H442">
            <v>98982.8</v>
          </cell>
          <cell r="I442" t="str">
            <v>D</v>
          </cell>
        </row>
        <row r="443">
          <cell r="A443" t="str">
            <v>36.01.10.07</v>
          </cell>
          <cell r="B443" t="str">
            <v>-</v>
          </cell>
          <cell r="C443" t="str">
            <v>Custo Op.Revend MI-Outros</v>
          </cell>
          <cell r="D443">
            <v>98982.8</v>
          </cell>
          <cell r="E443" t="str">
            <v>D</v>
          </cell>
          <cell r="F443">
            <v>0</v>
          </cell>
          <cell r="G443">
            <v>0</v>
          </cell>
          <cell r="H443">
            <v>98982.8</v>
          </cell>
          <cell r="I443" t="str">
            <v>D</v>
          </cell>
        </row>
        <row r="444">
          <cell r="A444" t="str">
            <v>36.01.20.00</v>
          </cell>
          <cell r="B444" t="str">
            <v>-</v>
          </cell>
          <cell r="C444" t="str">
            <v>Custo Op.Vendas C.Grupo-Merc Int</v>
          </cell>
          <cell r="D444">
            <v>5712752.9500000002</v>
          </cell>
          <cell r="E444" t="str">
            <v>D</v>
          </cell>
          <cell r="F444">
            <v>945100.22</v>
          </cell>
          <cell r="G444">
            <v>0</v>
          </cell>
          <cell r="H444">
            <v>6657853.1699999999</v>
          </cell>
          <cell r="I444" t="str">
            <v>D</v>
          </cell>
        </row>
        <row r="445">
          <cell r="A445" t="str">
            <v>36.01.20.01</v>
          </cell>
          <cell r="B445" t="str">
            <v>-</v>
          </cell>
          <cell r="C445" t="str">
            <v>Custo Op.C.Grup MI-Minerios</v>
          </cell>
          <cell r="D445">
            <v>5137909.68</v>
          </cell>
          <cell r="E445" t="str">
            <v>D</v>
          </cell>
          <cell r="F445">
            <v>861685.22</v>
          </cell>
          <cell r="G445">
            <v>0</v>
          </cell>
          <cell r="H445">
            <v>5999594.9000000004</v>
          </cell>
          <cell r="I445" t="str">
            <v>D</v>
          </cell>
        </row>
        <row r="446">
          <cell r="A446" t="str">
            <v>36.01.20.02</v>
          </cell>
          <cell r="B446" t="str">
            <v>-</v>
          </cell>
          <cell r="C446" t="str">
            <v>Custo Op.C.Grup MI-Ligas Mangan</v>
          </cell>
          <cell r="D446">
            <v>574843.27</v>
          </cell>
          <cell r="E446" t="str">
            <v>D</v>
          </cell>
          <cell r="F446">
            <v>83415</v>
          </cell>
          <cell r="G446">
            <v>0</v>
          </cell>
          <cell r="H446">
            <v>658258.27</v>
          </cell>
          <cell r="I446" t="str">
            <v>D</v>
          </cell>
        </row>
        <row r="447">
          <cell r="A447" t="str">
            <v>36.01.91.00</v>
          </cell>
          <cell r="B447" t="str">
            <v>-</v>
          </cell>
          <cell r="C447" t="str">
            <v>Prov.Desvaloriz Estoque-Materia-Prima</v>
          </cell>
          <cell r="D447">
            <v>0</v>
          </cell>
          <cell r="F447">
            <v>0</v>
          </cell>
          <cell r="G447">
            <v>37199.089999999997</v>
          </cell>
          <cell r="H447">
            <v>37199.089999999997</v>
          </cell>
          <cell r="I447" t="str">
            <v>C</v>
          </cell>
        </row>
        <row r="448">
          <cell r="A448" t="str">
            <v>36.01.91.01</v>
          </cell>
          <cell r="B448" t="str">
            <v>-</v>
          </cell>
          <cell r="C448" t="str">
            <v>Prov.Desvaloriz Estoque-Materia-Prima</v>
          </cell>
          <cell r="D448">
            <v>0</v>
          </cell>
          <cell r="F448">
            <v>0</v>
          </cell>
          <cell r="G448">
            <v>37199.089999999997</v>
          </cell>
          <cell r="H448">
            <v>37199.089999999997</v>
          </cell>
          <cell r="I448" t="str">
            <v>C</v>
          </cell>
        </row>
        <row r="449">
          <cell r="A449" t="str">
            <v>36.01.92.00</v>
          </cell>
          <cell r="B449" t="str">
            <v>-</v>
          </cell>
          <cell r="C449" t="str">
            <v>Prov.Desvaloriz Estoque-Semi Acabado</v>
          </cell>
          <cell r="D449">
            <v>1255038.1599999999</v>
          </cell>
          <cell r="E449" t="str">
            <v>D</v>
          </cell>
          <cell r="F449">
            <v>5533115.04</v>
          </cell>
          <cell r="G449">
            <v>4679857.5199999996</v>
          </cell>
          <cell r="H449">
            <v>2108295.6800000002</v>
          </cell>
          <cell r="I449" t="str">
            <v>D</v>
          </cell>
        </row>
        <row r="450">
          <cell r="A450" t="str">
            <v>36.01.92.01</v>
          </cell>
          <cell r="B450" t="str">
            <v>-</v>
          </cell>
          <cell r="C450" t="str">
            <v>Prov.Desvalor.Estoq-Minerio Semi-Acab</v>
          </cell>
          <cell r="D450">
            <v>1268920.25</v>
          </cell>
          <cell r="E450" t="str">
            <v>D</v>
          </cell>
          <cell r="F450">
            <v>5533115.04</v>
          </cell>
          <cell r="G450">
            <v>4679857.5199999996</v>
          </cell>
          <cell r="H450">
            <v>2122177.77</v>
          </cell>
          <cell r="I450" t="str">
            <v>D</v>
          </cell>
        </row>
        <row r="451">
          <cell r="A451" t="str">
            <v>36.01.92.02</v>
          </cell>
          <cell r="B451" t="str">
            <v>-</v>
          </cell>
          <cell r="C451" t="str">
            <v>Prov.Desvalor.Estoq-Ligas Mang Semi-Acab</v>
          </cell>
          <cell r="D451">
            <v>13882.09</v>
          </cell>
          <cell r="E451" t="str">
            <v>C</v>
          </cell>
          <cell r="F451">
            <v>0</v>
          </cell>
          <cell r="G451">
            <v>0</v>
          </cell>
          <cell r="H451">
            <v>13882.09</v>
          </cell>
          <cell r="I451" t="str">
            <v>C</v>
          </cell>
        </row>
        <row r="452">
          <cell r="A452" t="str">
            <v>36.01.93.00</v>
          </cell>
          <cell r="B452" t="str">
            <v>-</v>
          </cell>
          <cell r="C452" t="str">
            <v>Prov.Desvaloriz Estoque-Prod Acabado</v>
          </cell>
          <cell r="D452">
            <v>6566.91</v>
          </cell>
          <cell r="E452" t="str">
            <v>C</v>
          </cell>
          <cell r="F452">
            <v>216767.83</v>
          </cell>
          <cell r="G452">
            <v>0</v>
          </cell>
          <cell r="H452">
            <v>210200.92</v>
          </cell>
          <cell r="I452" t="str">
            <v>D</v>
          </cell>
        </row>
        <row r="453">
          <cell r="A453" t="str">
            <v>36.01.93.01</v>
          </cell>
          <cell r="B453" t="str">
            <v>-</v>
          </cell>
          <cell r="C453" t="str">
            <v>Prov.Desvalor.Estoq-Minerio Acabad</v>
          </cell>
          <cell r="D453">
            <v>22170.85</v>
          </cell>
          <cell r="E453" t="str">
            <v>D</v>
          </cell>
          <cell r="F453">
            <v>0</v>
          </cell>
          <cell r="G453">
            <v>0</v>
          </cell>
          <cell r="H453">
            <v>22170.85</v>
          </cell>
          <cell r="I453" t="str">
            <v>D</v>
          </cell>
        </row>
        <row r="454">
          <cell r="A454" t="str">
            <v>36.01.93.02</v>
          </cell>
          <cell r="B454" t="str">
            <v>-</v>
          </cell>
          <cell r="C454" t="str">
            <v>Prov.Desvalor.Estoq-Ligas Mang Acabad</v>
          </cell>
          <cell r="D454">
            <v>28737.759999999998</v>
          </cell>
          <cell r="E454" t="str">
            <v>C</v>
          </cell>
          <cell r="F454">
            <v>216767.83</v>
          </cell>
          <cell r="G454">
            <v>0</v>
          </cell>
          <cell r="H454">
            <v>188030.07</v>
          </cell>
          <cell r="I454" t="str">
            <v>D</v>
          </cell>
        </row>
        <row r="455">
          <cell r="A455" t="str">
            <v>36.01.94.00</v>
          </cell>
          <cell r="B455" t="str">
            <v>-</v>
          </cell>
          <cell r="C455" t="str">
            <v>Prov.Estoque s/ Movim-Almoxarifado</v>
          </cell>
          <cell r="D455">
            <v>177916.33</v>
          </cell>
          <cell r="E455" t="str">
            <v>D</v>
          </cell>
          <cell r="F455">
            <v>1156546.97</v>
          </cell>
          <cell r="G455">
            <v>950972.24</v>
          </cell>
          <cell r="H455">
            <v>383491.06</v>
          </cell>
          <cell r="I455" t="str">
            <v>D</v>
          </cell>
        </row>
        <row r="456">
          <cell r="A456" t="str">
            <v>36.01.94.01</v>
          </cell>
          <cell r="B456" t="str">
            <v>-</v>
          </cell>
          <cell r="C456" t="str">
            <v>Prov.Estoque s/ Movim-Almoxarifado</v>
          </cell>
          <cell r="D456">
            <v>177916.33</v>
          </cell>
          <cell r="E456" t="str">
            <v>D</v>
          </cell>
          <cell r="F456">
            <v>1156546.97</v>
          </cell>
          <cell r="G456">
            <v>950972.24</v>
          </cell>
          <cell r="H456">
            <v>383491.06</v>
          </cell>
          <cell r="I456" t="str">
            <v>D</v>
          </cell>
        </row>
        <row r="457">
          <cell r="A457" t="str">
            <v>36.05.00.00</v>
          </cell>
          <cell r="B457" t="str">
            <v>-</v>
          </cell>
          <cell r="C457" t="str">
            <v>Custos Oper.de Vendas Grupo Cvrd</v>
          </cell>
          <cell r="D457">
            <v>29542382.550000001</v>
          </cell>
          <cell r="E457" t="str">
            <v>D</v>
          </cell>
          <cell r="F457">
            <v>7091998.21</v>
          </cell>
          <cell r="G457">
            <v>0</v>
          </cell>
          <cell r="H457">
            <v>36634380.759999998</v>
          </cell>
          <cell r="I457" t="str">
            <v>D</v>
          </cell>
        </row>
        <row r="458">
          <cell r="A458" t="str">
            <v>36.05.71.00</v>
          </cell>
          <cell r="B458" t="str">
            <v>-</v>
          </cell>
          <cell r="C458" t="str">
            <v>Custos Op.Venda Grp Cvrd-CVRDI</v>
          </cell>
          <cell r="D458">
            <v>29542382.550000001</v>
          </cell>
          <cell r="E458" t="str">
            <v>D</v>
          </cell>
          <cell r="F458">
            <v>7091998.21</v>
          </cell>
          <cell r="G458">
            <v>0</v>
          </cell>
          <cell r="H458">
            <v>36634380.759999998</v>
          </cell>
          <cell r="I458" t="str">
            <v>D</v>
          </cell>
        </row>
        <row r="459">
          <cell r="A459" t="str">
            <v>36.05.71.01</v>
          </cell>
          <cell r="B459" t="str">
            <v>-</v>
          </cell>
          <cell r="C459" t="str">
            <v>Custos Op.Venda Cvrd-CVRDI Minerios</v>
          </cell>
          <cell r="D459">
            <v>29542382.550000001</v>
          </cell>
          <cell r="E459" t="str">
            <v>D</v>
          </cell>
          <cell r="F459">
            <v>7091998.21</v>
          </cell>
          <cell r="G459">
            <v>0</v>
          </cell>
          <cell r="H459">
            <v>36634380.759999998</v>
          </cell>
          <cell r="I459" t="str">
            <v>D</v>
          </cell>
        </row>
        <row r="460">
          <cell r="A460" t="str">
            <v>36.10.00.00</v>
          </cell>
          <cell r="B460" t="str">
            <v>-</v>
          </cell>
          <cell r="C460" t="str">
            <v>Custo Operac. de Vendas Merc Ext</v>
          </cell>
          <cell r="D460">
            <v>33195357.93</v>
          </cell>
          <cell r="E460" t="str">
            <v>D</v>
          </cell>
          <cell r="F460">
            <v>5451415.04</v>
          </cell>
          <cell r="G460">
            <v>1572561.81</v>
          </cell>
          <cell r="H460">
            <v>37074211.159999996</v>
          </cell>
          <cell r="I460" t="str">
            <v>D</v>
          </cell>
        </row>
        <row r="461">
          <cell r="A461" t="str">
            <v>36.10.01.00</v>
          </cell>
          <cell r="B461" t="str">
            <v>-</v>
          </cell>
          <cell r="C461" t="str">
            <v>Custo Operac de Vendas-Merc Ext</v>
          </cell>
          <cell r="D461">
            <v>33195357.93</v>
          </cell>
          <cell r="E461" t="str">
            <v>D</v>
          </cell>
          <cell r="F461">
            <v>5451415.04</v>
          </cell>
          <cell r="G461">
            <v>1572561.81</v>
          </cell>
          <cell r="H461">
            <v>37074211.159999996</v>
          </cell>
          <cell r="I461" t="str">
            <v>D</v>
          </cell>
        </row>
        <row r="462">
          <cell r="A462" t="str">
            <v>36.10.01.01</v>
          </cell>
          <cell r="B462" t="str">
            <v>-</v>
          </cell>
          <cell r="C462" t="str">
            <v>Custo Op.Vendas ME-Minerios</v>
          </cell>
          <cell r="D462">
            <v>2320169.7400000002</v>
          </cell>
          <cell r="E462" t="str">
            <v>D</v>
          </cell>
          <cell r="F462">
            <v>2756714.77</v>
          </cell>
          <cell r="G462">
            <v>1572561.81</v>
          </cell>
          <cell r="H462">
            <v>3504322.7</v>
          </cell>
          <cell r="I462" t="str">
            <v>D</v>
          </cell>
        </row>
        <row r="463">
          <cell r="A463" t="str">
            <v>36.10.01.02</v>
          </cell>
          <cell r="B463" t="str">
            <v>-</v>
          </cell>
          <cell r="C463" t="str">
            <v>Custo Op.Vendas ME-Liga Manganes</v>
          </cell>
          <cell r="D463">
            <v>30875188.190000001</v>
          </cell>
          <cell r="E463" t="str">
            <v>D</v>
          </cell>
          <cell r="F463">
            <v>2694700.27</v>
          </cell>
          <cell r="G463">
            <v>0</v>
          </cell>
          <cell r="H463">
            <v>33569888.460000001</v>
          </cell>
          <cell r="I463" t="str">
            <v>D</v>
          </cell>
        </row>
        <row r="464">
          <cell r="A464" t="str">
            <v>38.00.00.00</v>
          </cell>
          <cell r="B464" t="str">
            <v>-</v>
          </cell>
          <cell r="C464" t="str">
            <v>Resultado Mensal</v>
          </cell>
          <cell r="D464">
            <v>131511380.55</v>
          </cell>
          <cell r="E464" t="str">
            <v>D</v>
          </cell>
          <cell r="F464">
            <v>42700373.490000002</v>
          </cell>
          <cell r="G464">
            <v>0</v>
          </cell>
          <cell r="H464">
            <v>174211754.03999999</v>
          </cell>
          <cell r="I464" t="str">
            <v>D</v>
          </cell>
        </row>
        <row r="465">
          <cell r="A465" t="str">
            <v>38.01.00.00</v>
          </cell>
          <cell r="B465" t="str">
            <v>-</v>
          </cell>
          <cell r="C465" t="str">
            <v>Resultado Mensal</v>
          </cell>
          <cell r="D465">
            <v>131511380.55</v>
          </cell>
          <cell r="E465" t="str">
            <v>D</v>
          </cell>
          <cell r="F465">
            <v>42700373.490000002</v>
          </cell>
          <cell r="G465">
            <v>0</v>
          </cell>
          <cell r="H465">
            <v>174211754.03999999</v>
          </cell>
          <cell r="I465" t="str">
            <v>D</v>
          </cell>
        </row>
        <row r="466">
          <cell r="A466" t="str">
            <v>38.01.01.00</v>
          </cell>
          <cell r="B466" t="str">
            <v>-</v>
          </cell>
          <cell r="C466" t="str">
            <v>Resultado Mensal</v>
          </cell>
          <cell r="D466">
            <v>131511380.55</v>
          </cell>
          <cell r="E466" t="str">
            <v>D</v>
          </cell>
          <cell r="F466">
            <v>42700373.490000002</v>
          </cell>
          <cell r="G466">
            <v>0</v>
          </cell>
          <cell r="H466">
            <v>174211754.03999999</v>
          </cell>
          <cell r="I466" t="str">
            <v>D</v>
          </cell>
        </row>
        <row r="467">
          <cell r="A467" t="str">
            <v>38.01.01.01</v>
          </cell>
          <cell r="B467" t="str">
            <v>-</v>
          </cell>
          <cell r="C467" t="str">
            <v>Resultado Mensal</v>
          </cell>
          <cell r="D467">
            <v>131511380.55</v>
          </cell>
          <cell r="E467" t="str">
            <v>D</v>
          </cell>
          <cell r="F467">
            <v>42700373.490000002</v>
          </cell>
          <cell r="G467">
            <v>0</v>
          </cell>
          <cell r="H467">
            <v>174211754.03999999</v>
          </cell>
          <cell r="I467" t="str">
            <v>D</v>
          </cell>
        </row>
        <row r="468">
          <cell r="A468" t="str">
            <v>40.00.00.00</v>
          </cell>
          <cell r="B468" t="str">
            <v>-</v>
          </cell>
          <cell r="C468" t="str">
            <v>Despesas Operacionais</v>
          </cell>
          <cell r="D468">
            <v>0</v>
          </cell>
          <cell r="F468">
            <v>28364862.449999999</v>
          </cell>
          <cell r="G468">
            <v>28364862.449999999</v>
          </cell>
          <cell r="H468">
            <v>0</v>
          </cell>
        </row>
        <row r="469">
          <cell r="A469" t="str">
            <v>41.00.00.00</v>
          </cell>
          <cell r="B469" t="str">
            <v>-</v>
          </cell>
          <cell r="C469" t="str">
            <v>Despesas Operacionais</v>
          </cell>
          <cell r="D469">
            <v>28193902.23</v>
          </cell>
          <cell r="E469" t="str">
            <v>D</v>
          </cell>
          <cell r="F469">
            <v>6979936.7999999998</v>
          </cell>
          <cell r="G469">
            <v>26433807.370000001</v>
          </cell>
          <cell r="H469">
            <v>8740031.6600000001</v>
          </cell>
          <cell r="I469" t="str">
            <v>D</v>
          </cell>
        </row>
        <row r="470">
          <cell r="A470" t="str">
            <v>41.10.00.00</v>
          </cell>
          <cell r="B470" t="str">
            <v>-</v>
          </cell>
          <cell r="C470" t="str">
            <v>Pessoal</v>
          </cell>
          <cell r="D470">
            <v>72741.13</v>
          </cell>
          <cell r="E470" t="str">
            <v>D</v>
          </cell>
          <cell r="F470">
            <v>10834.52</v>
          </cell>
          <cell r="G470">
            <v>41.83</v>
          </cell>
          <cell r="H470">
            <v>83533.820000000007</v>
          </cell>
          <cell r="I470" t="str">
            <v>D</v>
          </cell>
        </row>
        <row r="471">
          <cell r="A471" t="str">
            <v>41.10.01.00</v>
          </cell>
          <cell r="B471" t="str">
            <v>-</v>
          </cell>
          <cell r="C471" t="str">
            <v>Salarios</v>
          </cell>
          <cell r="D471">
            <v>39498.699999999997</v>
          </cell>
          <cell r="E471" t="str">
            <v>D</v>
          </cell>
          <cell r="F471">
            <v>5459.17</v>
          </cell>
          <cell r="G471">
            <v>0</v>
          </cell>
          <cell r="H471">
            <v>44957.87</v>
          </cell>
          <cell r="I471" t="str">
            <v>D</v>
          </cell>
        </row>
        <row r="472">
          <cell r="A472" t="str">
            <v>41.10.01.01</v>
          </cell>
          <cell r="B472" t="str">
            <v>-</v>
          </cell>
          <cell r="C472" t="str">
            <v>Salarios</v>
          </cell>
          <cell r="D472">
            <v>39498.699999999997</v>
          </cell>
          <cell r="E472" t="str">
            <v>D</v>
          </cell>
          <cell r="F472">
            <v>5459.17</v>
          </cell>
          <cell r="G472">
            <v>0</v>
          </cell>
          <cell r="H472">
            <v>44957.87</v>
          </cell>
          <cell r="I472" t="str">
            <v>D</v>
          </cell>
        </row>
        <row r="473">
          <cell r="A473" t="str">
            <v>41.10.04.00</v>
          </cell>
          <cell r="B473" t="str">
            <v>-</v>
          </cell>
          <cell r="C473" t="str">
            <v>Serv. Extraordinario/Adicionais</v>
          </cell>
          <cell r="D473">
            <v>624.16999999999996</v>
          </cell>
          <cell r="E473" t="str">
            <v>D</v>
          </cell>
          <cell r="F473">
            <v>377.96</v>
          </cell>
          <cell r="G473">
            <v>0</v>
          </cell>
          <cell r="H473">
            <v>1002.13</v>
          </cell>
          <cell r="I473" t="str">
            <v>D</v>
          </cell>
        </row>
        <row r="474">
          <cell r="A474" t="str">
            <v>41.10.04.01</v>
          </cell>
          <cell r="B474" t="str">
            <v>-</v>
          </cell>
          <cell r="C474" t="str">
            <v>Horas Extras Dias Uteis</v>
          </cell>
          <cell r="D474">
            <v>624.16999999999996</v>
          </cell>
          <cell r="E474" t="str">
            <v>D</v>
          </cell>
          <cell r="F474">
            <v>377.96</v>
          </cell>
          <cell r="G474">
            <v>0</v>
          </cell>
          <cell r="H474">
            <v>1002.13</v>
          </cell>
          <cell r="I474" t="str">
            <v>D</v>
          </cell>
        </row>
        <row r="475">
          <cell r="A475" t="str">
            <v>41.10.06.00</v>
          </cell>
          <cell r="B475" t="str">
            <v>-</v>
          </cell>
          <cell r="C475" t="str">
            <v>Adicionais por Acordo</v>
          </cell>
          <cell r="D475">
            <v>18.920000000000002</v>
          </cell>
          <cell r="E475" t="str">
            <v>D</v>
          </cell>
          <cell r="F475">
            <v>0</v>
          </cell>
          <cell r="G475">
            <v>0</v>
          </cell>
          <cell r="H475">
            <v>18.920000000000002</v>
          </cell>
          <cell r="I475" t="str">
            <v>D</v>
          </cell>
        </row>
        <row r="476">
          <cell r="A476" t="str">
            <v>41.10.06.01</v>
          </cell>
          <cell r="B476" t="str">
            <v>-</v>
          </cell>
          <cell r="C476" t="str">
            <v>Adicionais de Turno</v>
          </cell>
          <cell r="D476">
            <v>18.920000000000002</v>
          </cell>
          <cell r="E476" t="str">
            <v>D</v>
          </cell>
          <cell r="F476">
            <v>0</v>
          </cell>
          <cell r="G476">
            <v>0</v>
          </cell>
          <cell r="H476">
            <v>18.920000000000002</v>
          </cell>
          <cell r="I476" t="str">
            <v>D</v>
          </cell>
        </row>
        <row r="477">
          <cell r="A477" t="str">
            <v>41.10.25.00</v>
          </cell>
          <cell r="B477" t="str">
            <v>-</v>
          </cell>
          <cell r="C477" t="str">
            <v>Beneficios Legais</v>
          </cell>
          <cell r="D477">
            <v>9601.49</v>
          </cell>
          <cell r="E477" t="str">
            <v>D</v>
          </cell>
          <cell r="F477">
            <v>1283.1500000000001</v>
          </cell>
          <cell r="G477">
            <v>0</v>
          </cell>
          <cell r="H477">
            <v>10884.64</v>
          </cell>
          <cell r="I477" t="str">
            <v>D</v>
          </cell>
        </row>
        <row r="478">
          <cell r="A478" t="str">
            <v>41.10.25.01</v>
          </cell>
          <cell r="B478" t="str">
            <v>-</v>
          </cell>
          <cell r="C478" t="str">
            <v>Ferias</v>
          </cell>
          <cell r="D478">
            <v>5581.18</v>
          </cell>
          <cell r="E478" t="str">
            <v>D</v>
          </cell>
          <cell r="F478">
            <v>700</v>
          </cell>
          <cell r="G478">
            <v>0</v>
          </cell>
          <cell r="H478">
            <v>6281.18</v>
          </cell>
          <cell r="I478" t="str">
            <v>D</v>
          </cell>
        </row>
        <row r="479">
          <cell r="A479" t="str">
            <v>41.10.25.03</v>
          </cell>
          <cell r="B479" t="str">
            <v>-</v>
          </cell>
          <cell r="C479" t="str">
            <v>13 Salario</v>
          </cell>
          <cell r="D479">
            <v>3891.7</v>
          </cell>
          <cell r="E479" t="str">
            <v>D</v>
          </cell>
          <cell r="F479">
            <v>525.01</v>
          </cell>
          <cell r="G479">
            <v>0</v>
          </cell>
          <cell r="H479">
            <v>4416.71</v>
          </cell>
          <cell r="I479" t="str">
            <v>D</v>
          </cell>
        </row>
        <row r="480">
          <cell r="A480" t="str">
            <v>41.10.25.05</v>
          </cell>
          <cell r="B480" t="str">
            <v>-</v>
          </cell>
          <cell r="C480" t="str">
            <v>Outros Beneficios Legais</v>
          </cell>
          <cell r="D480">
            <v>128.61000000000001</v>
          </cell>
          <cell r="E480" t="str">
            <v>D</v>
          </cell>
          <cell r="F480">
            <v>58.14</v>
          </cell>
          <cell r="G480">
            <v>0</v>
          </cell>
          <cell r="H480">
            <v>186.75</v>
          </cell>
          <cell r="I480" t="str">
            <v>D</v>
          </cell>
        </row>
        <row r="481">
          <cell r="A481" t="str">
            <v>41.10.30.00</v>
          </cell>
          <cell r="B481" t="str">
            <v>-</v>
          </cell>
          <cell r="C481" t="str">
            <v>Beneficio Empresa</v>
          </cell>
          <cell r="D481">
            <v>688.94</v>
          </cell>
          <cell r="E481" t="str">
            <v>C</v>
          </cell>
          <cell r="F481">
            <v>0</v>
          </cell>
          <cell r="G481">
            <v>17.329999999999998</v>
          </cell>
          <cell r="H481">
            <v>706.27</v>
          </cell>
          <cell r="I481" t="str">
            <v>C</v>
          </cell>
        </row>
        <row r="482">
          <cell r="A482" t="str">
            <v>41.10.30.01</v>
          </cell>
          <cell r="B482" t="str">
            <v>-</v>
          </cell>
          <cell r="C482" t="str">
            <v>Assist.Medica/Hospit/Odontolog</v>
          </cell>
          <cell r="D482">
            <v>688.94</v>
          </cell>
          <cell r="E482" t="str">
            <v>C</v>
          </cell>
          <cell r="F482">
            <v>0</v>
          </cell>
          <cell r="G482">
            <v>17.329999999999998</v>
          </cell>
          <cell r="H482">
            <v>706.27</v>
          </cell>
          <cell r="I482" t="str">
            <v>C</v>
          </cell>
        </row>
        <row r="483">
          <cell r="A483" t="str">
            <v>41.10.35.00</v>
          </cell>
          <cell r="B483" t="str">
            <v>-</v>
          </cell>
          <cell r="C483" t="str">
            <v>Reembolso Educacional</v>
          </cell>
          <cell r="D483">
            <v>2052.2600000000002</v>
          </cell>
          <cell r="E483" t="str">
            <v>D</v>
          </cell>
          <cell r="F483">
            <v>273.60000000000002</v>
          </cell>
          <cell r="G483">
            <v>0</v>
          </cell>
          <cell r="H483">
            <v>2325.86</v>
          </cell>
          <cell r="I483" t="str">
            <v>D</v>
          </cell>
        </row>
        <row r="484">
          <cell r="A484" t="str">
            <v>41.10.35.01</v>
          </cell>
          <cell r="B484" t="str">
            <v>-</v>
          </cell>
          <cell r="C484" t="str">
            <v>Reembolso Educacao - Empregados</v>
          </cell>
          <cell r="D484">
            <v>1052.26</v>
          </cell>
          <cell r="E484" t="str">
            <v>D</v>
          </cell>
          <cell r="F484">
            <v>273.60000000000002</v>
          </cell>
          <cell r="G484">
            <v>0</v>
          </cell>
          <cell r="H484">
            <v>1325.86</v>
          </cell>
          <cell r="I484" t="str">
            <v>D</v>
          </cell>
        </row>
        <row r="485">
          <cell r="A485" t="str">
            <v>41.10.35.03</v>
          </cell>
          <cell r="B485" t="str">
            <v>-</v>
          </cell>
          <cell r="C485" t="str">
            <v>Material Escolar</v>
          </cell>
          <cell r="D485">
            <v>1000</v>
          </cell>
          <cell r="E485" t="str">
            <v>D</v>
          </cell>
          <cell r="F485">
            <v>0</v>
          </cell>
          <cell r="G485">
            <v>0</v>
          </cell>
          <cell r="H485">
            <v>1000</v>
          </cell>
          <cell r="I485" t="str">
            <v>D</v>
          </cell>
        </row>
        <row r="486">
          <cell r="A486" t="str">
            <v>41.10.42.00</v>
          </cell>
          <cell r="B486" t="str">
            <v>-</v>
          </cell>
          <cell r="C486" t="str">
            <v>Ticket</v>
          </cell>
          <cell r="D486">
            <v>196</v>
          </cell>
          <cell r="E486" t="str">
            <v>C</v>
          </cell>
          <cell r="F486">
            <v>0</v>
          </cell>
          <cell r="G486">
            <v>24.5</v>
          </cell>
          <cell r="H486">
            <v>220.5</v>
          </cell>
          <cell r="I486" t="str">
            <v>C</v>
          </cell>
        </row>
        <row r="487">
          <cell r="A487" t="str">
            <v>41.10.42.01</v>
          </cell>
          <cell r="B487" t="str">
            <v>-</v>
          </cell>
          <cell r="C487" t="str">
            <v>Ticket</v>
          </cell>
          <cell r="D487">
            <v>196</v>
          </cell>
          <cell r="E487" t="str">
            <v>C</v>
          </cell>
          <cell r="F487">
            <v>0</v>
          </cell>
          <cell r="G487">
            <v>24.5</v>
          </cell>
          <cell r="H487">
            <v>220.5</v>
          </cell>
          <cell r="I487" t="str">
            <v>C</v>
          </cell>
        </row>
        <row r="488">
          <cell r="A488" t="str">
            <v>41.10.47.00</v>
          </cell>
          <cell r="B488" t="str">
            <v>-</v>
          </cell>
          <cell r="C488" t="str">
            <v>Outros Beneficios</v>
          </cell>
          <cell r="D488">
            <v>2094.7199999999998</v>
          </cell>
          <cell r="E488" t="str">
            <v>D</v>
          </cell>
          <cell r="F488">
            <v>404.83</v>
          </cell>
          <cell r="G488">
            <v>0</v>
          </cell>
          <cell r="H488">
            <v>2499.5500000000002</v>
          </cell>
          <cell r="I488" t="str">
            <v>D</v>
          </cell>
        </row>
        <row r="489">
          <cell r="A489" t="str">
            <v>41.10.47.99</v>
          </cell>
          <cell r="B489" t="str">
            <v>-</v>
          </cell>
          <cell r="C489" t="str">
            <v>Demais Beneficios da Empresa</v>
          </cell>
          <cell r="D489">
            <v>2094.7199999999998</v>
          </cell>
          <cell r="E489" t="str">
            <v>D</v>
          </cell>
          <cell r="F489">
            <v>404.83</v>
          </cell>
          <cell r="G489">
            <v>0</v>
          </cell>
          <cell r="H489">
            <v>2499.5500000000002</v>
          </cell>
          <cell r="I489" t="str">
            <v>D</v>
          </cell>
        </row>
        <row r="490">
          <cell r="A490" t="str">
            <v>41.10.60.00</v>
          </cell>
          <cell r="B490" t="str">
            <v>-</v>
          </cell>
          <cell r="C490" t="str">
            <v>Contribuicao Previdencia Social</v>
          </cell>
          <cell r="D490">
            <v>14193.22</v>
          </cell>
          <cell r="E490" t="str">
            <v>D</v>
          </cell>
          <cell r="F490">
            <v>2167.2399999999998</v>
          </cell>
          <cell r="G490">
            <v>0</v>
          </cell>
          <cell r="H490">
            <v>16360.46</v>
          </cell>
          <cell r="I490" t="str">
            <v>D</v>
          </cell>
        </row>
        <row r="491">
          <cell r="A491" t="str">
            <v>41.10.60.01</v>
          </cell>
          <cell r="B491" t="str">
            <v>-</v>
          </cell>
          <cell r="C491" t="str">
            <v>Contribuicao Previdencia Social</v>
          </cell>
          <cell r="D491">
            <v>13045.06</v>
          </cell>
          <cell r="E491" t="str">
            <v>D</v>
          </cell>
          <cell r="F491">
            <v>1814.42</v>
          </cell>
          <cell r="G491">
            <v>0</v>
          </cell>
          <cell r="H491">
            <v>14859.48</v>
          </cell>
          <cell r="I491" t="str">
            <v>D</v>
          </cell>
        </row>
        <row r="492">
          <cell r="A492" t="str">
            <v>41.10.60.02</v>
          </cell>
          <cell r="B492" t="str">
            <v>-</v>
          </cell>
          <cell r="C492" t="str">
            <v>Inss Ferias</v>
          </cell>
          <cell r="D492">
            <v>27.36</v>
          </cell>
          <cell r="E492" t="str">
            <v>D</v>
          </cell>
          <cell r="F492">
            <v>201.61</v>
          </cell>
          <cell r="G492">
            <v>0</v>
          </cell>
          <cell r="H492">
            <v>228.97</v>
          </cell>
          <cell r="I492" t="str">
            <v>D</v>
          </cell>
        </row>
        <row r="493">
          <cell r="A493" t="str">
            <v>41.10.60.03</v>
          </cell>
          <cell r="B493" t="str">
            <v>-</v>
          </cell>
          <cell r="C493" t="str">
            <v>Inss S/Decimo Terceiro Salario</v>
          </cell>
          <cell r="D493">
            <v>1120.8</v>
          </cell>
          <cell r="E493" t="str">
            <v>D</v>
          </cell>
          <cell r="F493">
            <v>151.21</v>
          </cell>
          <cell r="G493">
            <v>0</v>
          </cell>
          <cell r="H493">
            <v>1272.01</v>
          </cell>
          <cell r="I493" t="str">
            <v>D</v>
          </cell>
        </row>
        <row r="494">
          <cell r="A494" t="str">
            <v>41.10.62.00</v>
          </cell>
          <cell r="B494" t="str">
            <v>-</v>
          </cell>
          <cell r="C494" t="str">
            <v>Contribuicao Fgts</v>
          </cell>
          <cell r="D494">
            <v>3942.51</v>
          </cell>
          <cell r="E494" t="str">
            <v>D</v>
          </cell>
          <cell r="F494">
            <v>601.99</v>
          </cell>
          <cell r="G494">
            <v>0</v>
          </cell>
          <cell r="H494">
            <v>4544.5</v>
          </cell>
          <cell r="I494" t="str">
            <v>D</v>
          </cell>
        </row>
        <row r="495">
          <cell r="A495" t="str">
            <v>41.10.62.01</v>
          </cell>
          <cell r="B495" t="str">
            <v>-</v>
          </cell>
          <cell r="C495" t="str">
            <v>Contribuicao Fgts</v>
          </cell>
          <cell r="D495">
            <v>3623.57</v>
          </cell>
          <cell r="E495" t="str">
            <v>D</v>
          </cell>
          <cell r="F495">
            <v>504</v>
          </cell>
          <cell r="G495">
            <v>0</v>
          </cell>
          <cell r="H495">
            <v>4127.57</v>
          </cell>
          <cell r="I495" t="str">
            <v>D</v>
          </cell>
        </row>
        <row r="496">
          <cell r="A496" t="str">
            <v>41.10.62.02</v>
          </cell>
          <cell r="B496" t="str">
            <v>-</v>
          </cell>
          <cell r="C496" t="str">
            <v>Fgts Ferias</v>
          </cell>
          <cell r="D496">
            <v>7.61</v>
          </cell>
          <cell r="E496" t="str">
            <v>D</v>
          </cell>
          <cell r="F496">
            <v>55.99</v>
          </cell>
          <cell r="G496">
            <v>0</v>
          </cell>
          <cell r="H496">
            <v>63.6</v>
          </cell>
          <cell r="I496" t="str">
            <v>D</v>
          </cell>
        </row>
        <row r="497">
          <cell r="A497" t="str">
            <v>41.10.62.03</v>
          </cell>
          <cell r="B497" t="str">
            <v>-</v>
          </cell>
          <cell r="C497" t="str">
            <v>Fgts S/Decimo Terceiro Salario</v>
          </cell>
          <cell r="D497">
            <v>311.33</v>
          </cell>
          <cell r="E497" t="str">
            <v>D</v>
          </cell>
          <cell r="F497">
            <v>42</v>
          </cell>
          <cell r="G497">
            <v>0</v>
          </cell>
          <cell r="H497">
            <v>353.33</v>
          </cell>
          <cell r="I497" t="str">
            <v>D</v>
          </cell>
        </row>
        <row r="498">
          <cell r="A498" t="str">
            <v>41.10.65.00</v>
          </cell>
          <cell r="B498" t="str">
            <v>-</v>
          </cell>
          <cell r="C498" t="str">
            <v>Contribuic Previdenc Complement</v>
          </cell>
          <cell r="D498">
            <v>1600.08</v>
          </cell>
          <cell r="E498" t="str">
            <v>D</v>
          </cell>
          <cell r="F498">
            <v>266.58</v>
          </cell>
          <cell r="G498">
            <v>0</v>
          </cell>
          <cell r="H498">
            <v>1866.66</v>
          </cell>
          <cell r="I498" t="str">
            <v>D</v>
          </cell>
        </row>
        <row r="499">
          <cell r="A499" t="str">
            <v>41.10.65.01</v>
          </cell>
          <cell r="B499" t="str">
            <v>-</v>
          </cell>
          <cell r="C499" t="str">
            <v>Contribuic Ordinaria Valiaprev</v>
          </cell>
          <cell r="D499">
            <v>1600.08</v>
          </cell>
          <cell r="E499" t="str">
            <v>D</v>
          </cell>
          <cell r="F499">
            <v>266.58</v>
          </cell>
          <cell r="G499">
            <v>0</v>
          </cell>
          <cell r="H499">
            <v>1866.66</v>
          </cell>
          <cell r="I499" t="str">
            <v>D</v>
          </cell>
        </row>
        <row r="500">
          <cell r="A500" t="str">
            <v>41.20.00.00</v>
          </cell>
          <cell r="B500" t="str">
            <v>-</v>
          </cell>
          <cell r="C500" t="str">
            <v>Despesas com Vendas</v>
          </cell>
          <cell r="D500">
            <v>16665352.220000001</v>
          </cell>
          <cell r="E500" t="str">
            <v>D</v>
          </cell>
          <cell r="F500">
            <v>5199881.09</v>
          </cell>
          <cell r="G500">
            <v>2021128.45</v>
          </cell>
          <cell r="H500">
            <v>19844104.859999999</v>
          </cell>
          <cell r="I500" t="str">
            <v>D</v>
          </cell>
        </row>
        <row r="501">
          <cell r="A501" t="str">
            <v>41.20.01.00</v>
          </cell>
          <cell r="B501" t="str">
            <v>-</v>
          </cell>
          <cell r="C501" t="str">
            <v>Despesas com Vendas Merc Interno</v>
          </cell>
          <cell r="D501">
            <v>7087554.29</v>
          </cell>
          <cell r="E501" t="str">
            <v>D</v>
          </cell>
          <cell r="F501">
            <v>1881795.39</v>
          </cell>
          <cell r="G501">
            <v>288670.71999999997</v>
          </cell>
          <cell r="H501">
            <v>8680678.9600000009</v>
          </cell>
          <cell r="I501" t="str">
            <v>D</v>
          </cell>
        </row>
        <row r="502">
          <cell r="A502" t="str">
            <v>41.20.01.03</v>
          </cell>
          <cell r="B502" t="str">
            <v>-</v>
          </cell>
          <cell r="C502" t="str">
            <v>Desp Vend.MI-Fretes Carretos</v>
          </cell>
          <cell r="D502">
            <v>405426.55</v>
          </cell>
          <cell r="E502" t="str">
            <v>D</v>
          </cell>
          <cell r="F502">
            <v>51213.56</v>
          </cell>
          <cell r="G502">
            <v>36792.629999999997</v>
          </cell>
          <cell r="H502">
            <v>419847.48</v>
          </cell>
          <cell r="I502" t="str">
            <v>D</v>
          </cell>
        </row>
        <row r="504">
          <cell r="A504" t="str">
            <v>-----------</v>
          </cell>
          <cell r="B504" t="str">
            <v>--</v>
          </cell>
          <cell r="C504" t="str">
            <v>-------------------------------------------------------------------</v>
          </cell>
          <cell r="D504" t="str">
            <v>-------------------</v>
          </cell>
          <cell r="E504" t="str">
            <v>-</v>
          </cell>
          <cell r="F504" t="str">
            <v>-------------------</v>
          </cell>
          <cell r="G504" t="e">
            <v>#NAME?</v>
          </cell>
          <cell r="H504" t="str">
            <v>07AB - 1.00.01.068</v>
          </cell>
        </row>
        <row r="505">
          <cell r="A505" t="str">
            <v>_x000C_----------</v>
          </cell>
          <cell r="B505" t="str">
            <v>--</v>
          </cell>
          <cell r="C505" t="str">
            <v>-------------------------------------------------------------------</v>
          </cell>
          <cell r="D505" t="str">
            <v>-------------------</v>
          </cell>
          <cell r="E505" t="str">
            <v>-</v>
          </cell>
          <cell r="F505" t="str">
            <v>-------------------</v>
          </cell>
          <cell r="G505" t="str">
            <v>-------------------</v>
          </cell>
          <cell r="H505" t="str">
            <v>------ Página:</v>
          </cell>
          <cell r="J505">
            <v>7</v>
          </cell>
        </row>
        <row r="506">
          <cell r="A506" t="str">
            <v>Urucum Mine</v>
          </cell>
          <cell r="B506" t="str">
            <v>ra</v>
          </cell>
          <cell r="C506" t="str">
            <v>ção S.A</v>
          </cell>
          <cell r="H506" t="str">
            <v>Balancete</v>
          </cell>
        </row>
        <row r="507">
          <cell r="A507" t="str">
            <v>Período: 01</v>
          </cell>
          <cell r="B507" t="str">
            <v>/0</v>
          </cell>
          <cell r="C507" t="str">
            <v>9/2008 A 30/09/2008 -----------------------------------------------</v>
          </cell>
          <cell r="D507" t="str">
            <v>-------------------</v>
          </cell>
          <cell r="E507" t="str">
            <v>-</v>
          </cell>
          <cell r="F507" t="str">
            <v>-------------------</v>
          </cell>
          <cell r="G507" t="str">
            <v>-------------------</v>
          </cell>
          <cell r="H507" t="str">
            <v>04/11/2008 - 18:4</v>
          </cell>
          <cell r="I507">
            <v>3</v>
          </cell>
        </row>
        <row r="509">
          <cell r="A509" t="str">
            <v>Título</v>
          </cell>
          <cell r="D509" t="str">
            <v>Saldo Inicial</v>
          </cell>
          <cell r="F509" t="str">
            <v>Débito</v>
          </cell>
          <cell r="G509" t="str">
            <v>Crédito</v>
          </cell>
          <cell r="H509" t="str">
            <v>Saldo Final</v>
          </cell>
        </row>
        <row r="510">
          <cell r="A510" t="str">
            <v>-----------</v>
          </cell>
          <cell r="B510" t="str">
            <v>--</v>
          </cell>
          <cell r="C510" t="str">
            <v>-------------------------------------------------------------------</v>
          </cell>
          <cell r="D510" t="str">
            <v>-----------------</v>
          </cell>
          <cell r="F510" t="str">
            <v>------------------</v>
          </cell>
          <cell r="G510" t="str">
            <v>------------------</v>
          </cell>
          <cell r="H510" t="str">
            <v>-----------------</v>
          </cell>
        </row>
        <row r="511">
          <cell r="A511" t="str">
            <v>41.20.01.04</v>
          </cell>
          <cell r="B511" t="str">
            <v>-</v>
          </cell>
          <cell r="C511" t="str">
            <v>Desp Vend.MI-Fretes Ferroviarios</v>
          </cell>
          <cell r="D511">
            <v>5370543.5999999996</v>
          </cell>
          <cell r="E511" t="str">
            <v>D</v>
          </cell>
          <cell r="F511">
            <v>841083.93</v>
          </cell>
          <cell r="G511">
            <v>0</v>
          </cell>
          <cell r="H511">
            <v>6211627.5300000003</v>
          </cell>
          <cell r="I511" t="str">
            <v>D</v>
          </cell>
        </row>
        <row r="512">
          <cell r="A512" t="str">
            <v>41.20.01.09</v>
          </cell>
          <cell r="B512" t="str">
            <v>-</v>
          </cell>
          <cell r="C512" t="str">
            <v>Desp Vend.MI-Viagens e Estadias</v>
          </cell>
          <cell r="D512">
            <v>1563155.77</v>
          </cell>
          <cell r="E512" t="str">
            <v>D</v>
          </cell>
          <cell r="F512">
            <v>989497.9</v>
          </cell>
          <cell r="G512">
            <v>251878.09</v>
          </cell>
          <cell r="H512">
            <v>2300775.58</v>
          </cell>
          <cell r="I512" t="str">
            <v>D</v>
          </cell>
        </row>
        <row r="513">
          <cell r="A513" t="str">
            <v>41.20.01.17</v>
          </cell>
          <cell r="B513" t="str">
            <v>-</v>
          </cell>
          <cell r="C513" t="str">
            <v>Prov. p/ Devedores Duvidosos</v>
          </cell>
          <cell r="D513">
            <v>251571.63</v>
          </cell>
          <cell r="E513" t="str">
            <v>C</v>
          </cell>
          <cell r="F513">
            <v>0</v>
          </cell>
          <cell r="G513">
            <v>0</v>
          </cell>
          <cell r="H513">
            <v>251571.63</v>
          </cell>
          <cell r="I513" t="str">
            <v>C</v>
          </cell>
        </row>
        <row r="514">
          <cell r="A514" t="str">
            <v>41.20.10.00</v>
          </cell>
          <cell r="B514" t="str">
            <v>-</v>
          </cell>
          <cell r="C514" t="str">
            <v>Desp c/ Vendas Mercado Externo</v>
          </cell>
          <cell r="D514">
            <v>9577797.9299999997</v>
          </cell>
          <cell r="E514" t="str">
            <v>D</v>
          </cell>
          <cell r="F514">
            <v>3318085.7</v>
          </cell>
          <cell r="G514">
            <v>1732457.73</v>
          </cell>
          <cell r="H514">
            <v>11163425.9</v>
          </cell>
          <cell r="I514" t="str">
            <v>D</v>
          </cell>
        </row>
        <row r="515">
          <cell r="A515" t="str">
            <v>41.20.10.03</v>
          </cell>
          <cell r="B515" t="str">
            <v>-</v>
          </cell>
          <cell r="C515" t="str">
            <v>Desp Vend.ME-Comissoes de Agente</v>
          </cell>
          <cell r="D515">
            <v>60665.62</v>
          </cell>
          <cell r="E515" t="str">
            <v>D</v>
          </cell>
          <cell r="F515">
            <v>2232.75</v>
          </cell>
          <cell r="G515">
            <v>0</v>
          </cell>
          <cell r="H515">
            <v>62898.37</v>
          </cell>
          <cell r="I515" t="str">
            <v>D</v>
          </cell>
        </row>
        <row r="516">
          <cell r="A516" t="str">
            <v>41.20.10.07</v>
          </cell>
          <cell r="B516" t="str">
            <v>-</v>
          </cell>
          <cell r="C516" t="str">
            <v>Desp Vend.ME-Portuarias/Estivas</v>
          </cell>
          <cell r="D516">
            <v>3629649.86</v>
          </cell>
          <cell r="E516" t="str">
            <v>D</v>
          </cell>
          <cell r="F516">
            <v>917896.26</v>
          </cell>
          <cell r="G516">
            <v>0</v>
          </cell>
          <cell r="H516">
            <v>4547546.12</v>
          </cell>
          <cell r="I516" t="str">
            <v>D</v>
          </cell>
        </row>
        <row r="517">
          <cell r="A517" t="str">
            <v>41.20.10.08</v>
          </cell>
          <cell r="B517" t="str">
            <v>-</v>
          </cell>
          <cell r="C517" t="str">
            <v>Desp Vend.ME-Fretes Maritimos</v>
          </cell>
          <cell r="D517">
            <v>999274.2</v>
          </cell>
          <cell r="E517" t="str">
            <v>D</v>
          </cell>
          <cell r="F517">
            <v>0</v>
          </cell>
          <cell r="G517">
            <v>0</v>
          </cell>
          <cell r="H517">
            <v>999274.2</v>
          </cell>
          <cell r="I517" t="str">
            <v>D</v>
          </cell>
        </row>
        <row r="518">
          <cell r="A518" t="str">
            <v>41.20.10.09</v>
          </cell>
          <cell r="B518" t="str">
            <v>-</v>
          </cell>
          <cell r="C518" t="str">
            <v>Desp Vend.ME-Fretes Rodoviarios</v>
          </cell>
          <cell r="D518">
            <v>4591844.4800000004</v>
          </cell>
          <cell r="E518" t="str">
            <v>D</v>
          </cell>
          <cell r="F518">
            <v>2347672.14</v>
          </cell>
          <cell r="G518">
            <v>1732457.73</v>
          </cell>
          <cell r="H518">
            <v>5207058.8899999997</v>
          </cell>
          <cell r="I518" t="str">
            <v>D</v>
          </cell>
        </row>
        <row r="519">
          <cell r="A519" t="str">
            <v>41.20.10.10</v>
          </cell>
          <cell r="B519" t="str">
            <v>-</v>
          </cell>
          <cell r="C519" t="str">
            <v>Desp Vend.ME-Seguros</v>
          </cell>
          <cell r="D519">
            <v>0</v>
          </cell>
          <cell r="F519">
            <v>2074.0300000000002</v>
          </cell>
          <cell r="G519">
            <v>0</v>
          </cell>
          <cell r="H519">
            <v>2074.0300000000002</v>
          </cell>
          <cell r="I519" t="str">
            <v>D</v>
          </cell>
        </row>
        <row r="520">
          <cell r="A520" t="str">
            <v>41.20.10.12</v>
          </cell>
          <cell r="B520" t="str">
            <v>-</v>
          </cell>
          <cell r="C520" t="str">
            <v>Desp Vend.ME-Serv Terc P.Fisica</v>
          </cell>
          <cell r="D520">
            <v>28215</v>
          </cell>
          <cell r="E520" t="str">
            <v>D</v>
          </cell>
          <cell r="F520">
            <v>8037</v>
          </cell>
          <cell r="G520">
            <v>0</v>
          </cell>
          <cell r="H520">
            <v>36252</v>
          </cell>
          <cell r="I520" t="str">
            <v>D</v>
          </cell>
        </row>
        <row r="521">
          <cell r="A521" t="str">
            <v>41.20.10.13</v>
          </cell>
          <cell r="B521" t="str">
            <v>-</v>
          </cell>
          <cell r="C521" t="str">
            <v>Desp Vend.ME-Serv Terc P.Juridic</v>
          </cell>
          <cell r="D521">
            <v>264215.77</v>
          </cell>
          <cell r="E521" t="str">
            <v>D</v>
          </cell>
          <cell r="F521">
            <v>32800.639999999999</v>
          </cell>
          <cell r="G521">
            <v>0</v>
          </cell>
          <cell r="H521">
            <v>297016.40999999997</v>
          </cell>
          <cell r="I521" t="str">
            <v>D</v>
          </cell>
        </row>
        <row r="522">
          <cell r="A522" t="str">
            <v>41.20.10.99</v>
          </cell>
          <cell r="B522" t="str">
            <v>-</v>
          </cell>
          <cell r="C522" t="str">
            <v>Outras Despesas com Vendas ME</v>
          </cell>
          <cell r="D522">
            <v>3933</v>
          </cell>
          <cell r="E522" t="str">
            <v>D</v>
          </cell>
          <cell r="F522">
            <v>7372.88</v>
          </cell>
          <cell r="G522">
            <v>0</v>
          </cell>
          <cell r="H522">
            <v>11305.88</v>
          </cell>
          <cell r="I522" t="str">
            <v>D</v>
          </cell>
        </row>
        <row r="523">
          <cell r="A523" t="str">
            <v>41.30.00.00</v>
          </cell>
          <cell r="B523" t="str">
            <v>-</v>
          </cell>
          <cell r="C523" t="str">
            <v>Despesas Administrativas</v>
          </cell>
          <cell r="D523">
            <v>613970.59</v>
          </cell>
          <cell r="E523" t="str">
            <v>D</v>
          </cell>
          <cell r="F523">
            <v>29658.87</v>
          </cell>
          <cell r="G523">
            <v>33888.839999999997</v>
          </cell>
          <cell r="H523">
            <v>609740.62</v>
          </cell>
          <cell r="I523" t="str">
            <v>D</v>
          </cell>
        </row>
        <row r="524">
          <cell r="A524" t="str">
            <v>41.30.01.00</v>
          </cell>
          <cell r="B524" t="str">
            <v>-</v>
          </cell>
          <cell r="C524" t="str">
            <v>Despesas C/Servicos de Terceiros</v>
          </cell>
          <cell r="D524">
            <v>600979.35</v>
          </cell>
          <cell r="E524" t="str">
            <v>D</v>
          </cell>
          <cell r="F524">
            <v>0</v>
          </cell>
          <cell r="G524">
            <v>0</v>
          </cell>
          <cell r="H524">
            <v>600979.35</v>
          </cell>
          <cell r="I524" t="str">
            <v>D</v>
          </cell>
        </row>
        <row r="525">
          <cell r="A525" t="str">
            <v>41.30.01.99</v>
          </cell>
          <cell r="B525" t="str">
            <v>-</v>
          </cell>
          <cell r="C525" t="str">
            <v>Outros Servicos Terceiros - PJ</v>
          </cell>
          <cell r="D525">
            <v>600979.35</v>
          </cell>
          <cell r="E525" t="str">
            <v>D</v>
          </cell>
          <cell r="F525">
            <v>0</v>
          </cell>
          <cell r="G525">
            <v>0</v>
          </cell>
          <cell r="H525">
            <v>600979.35</v>
          </cell>
          <cell r="I525" t="str">
            <v>D</v>
          </cell>
        </row>
        <row r="526">
          <cell r="A526" t="str">
            <v>41.30.05.00</v>
          </cell>
          <cell r="B526" t="str">
            <v>-</v>
          </cell>
          <cell r="C526" t="str">
            <v>Materiais</v>
          </cell>
          <cell r="D526">
            <v>27.15</v>
          </cell>
          <cell r="E526" t="str">
            <v>D</v>
          </cell>
          <cell r="F526">
            <v>0</v>
          </cell>
          <cell r="G526">
            <v>0</v>
          </cell>
          <cell r="H526">
            <v>27.15</v>
          </cell>
          <cell r="I526" t="str">
            <v>D</v>
          </cell>
        </row>
        <row r="527">
          <cell r="A527" t="str">
            <v>41.30.05.03</v>
          </cell>
          <cell r="B527" t="str">
            <v>-</v>
          </cell>
          <cell r="C527" t="str">
            <v>Material de Seguranca</v>
          </cell>
          <cell r="D527">
            <v>27.15</v>
          </cell>
          <cell r="E527" t="str">
            <v>D</v>
          </cell>
          <cell r="F527">
            <v>0</v>
          </cell>
          <cell r="G527">
            <v>0</v>
          </cell>
          <cell r="H527">
            <v>27.15</v>
          </cell>
          <cell r="I527" t="str">
            <v>D</v>
          </cell>
        </row>
        <row r="528">
          <cell r="A528" t="str">
            <v>41.30.11.00</v>
          </cell>
          <cell r="B528" t="str">
            <v>-</v>
          </cell>
          <cell r="C528" t="str">
            <v>Impostos, Multas e Taxas</v>
          </cell>
          <cell r="D528">
            <v>116066.7</v>
          </cell>
          <cell r="E528" t="str">
            <v>C</v>
          </cell>
          <cell r="F528">
            <v>14658.87</v>
          </cell>
          <cell r="G528">
            <v>33888.839999999997</v>
          </cell>
          <cell r="H528">
            <v>135296.67000000001</v>
          </cell>
          <cell r="I528" t="str">
            <v>C</v>
          </cell>
        </row>
        <row r="529">
          <cell r="A529" t="str">
            <v>41.30.11.03</v>
          </cell>
          <cell r="B529" t="str">
            <v>-</v>
          </cell>
          <cell r="C529" t="str">
            <v>Ipi Sobre Outras Saidas</v>
          </cell>
          <cell r="D529">
            <v>1254.77</v>
          </cell>
          <cell r="E529" t="str">
            <v>D</v>
          </cell>
          <cell r="F529">
            <v>0</v>
          </cell>
          <cell r="G529">
            <v>0</v>
          </cell>
          <cell r="H529">
            <v>1254.77</v>
          </cell>
          <cell r="I529" t="str">
            <v>D</v>
          </cell>
        </row>
        <row r="530">
          <cell r="A530" t="str">
            <v>41.30.11.05</v>
          </cell>
          <cell r="B530" t="str">
            <v>-</v>
          </cell>
          <cell r="C530" t="str">
            <v>Icms Sobre Outras Saidas</v>
          </cell>
          <cell r="D530">
            <v>144.94</v>
          </cell>
          <cell r="E530" t="str">
            <v>D</v>
          </cell>
          <cell r="F530">
            <v>0</v>
          </cell>
          <cell r="G530">
            <v>0</v>
          </cell>
          <cell r="H530">
            <v>144.94</v>
          </cell>
          <cell r="I530" t="str">
            <v>D</v>
          </cell>
        </row>
        <row r="531">
          <cell r="A531" t="str">
            <v>41.30.11.06</v>
          </cell>
          <cell r="B531" t="str">
            <v>-</v>
          </cell>
          <cell r="C531" t="str">
            <v>Pis</v>
          </cell>
          <cell r="D531">
            <v>52.8</v>
          </cell>
          <cell r="E531" t="str">
            <v>D</v>
          </cell>
          <cell r="F531">
            <v>6.6</v>
          </cell>
          <cell r="G531">
            <v>0</v>
          </cell>
          <cell r="H531">
            <v>59.4</v>
          </cell>
          <cell r="I531" t="str">
            <v>D</v>
          </cell>
        </row>
        <row r="532">
          <cell r="A532" t="str">
            <v>41.30.11.08</v>
          </cell>
          <cell r="B532" t="str">
            <v>-</v>
          </cell>
          <cell r="C532" t="str">
            <v>Cofins</v>
          </cell>
          <cell r="D532">
            <v>243.2</v>
          </cell>
          <cell r="E532" t="str">
            <v>D</v>
          </cell>
          <cell r="F532">
            <v>30.4</v>
          </cell>
          <cell r="G532">
            <v>0</v>
          </cell>
          <cell r="H532">
            <v>273.60000000000002</v>
          </cell>
          <cell r="I532" t="str">
            <v>D</v>
          </cell>
        </row>
        <row r="533">
          <cell r="A533" t="str">
            <v>41.30.11.13</v>
          </cell>
          <cell r="B533" t="str">
            <v>-</v>
          </cell>
          <cell r="C533" t="str">
            <v>Multas Fiscais</v>
          </cell>
          <cell r="D533">
            <v>0</v>
          </cell>
          <cell r="F533">
            <v>204.13</v>
          </cell>
          <cell r="G533">
            <v>0</v>
          </cell>
          <cell r="H533">
            <v>204.13</v>
          </cell>
          <cell r="I533" t="str">
            <v>D</v>
          </cell>
        </row>
        <row r="534">
          <cell r="A534" t="str">
            <v>41.30.11.20</v>
          </cell>
          <cell r="B534" t="str">
            <v>-</v>
          </cell>
          <cell r="C534" t="str">
            <v>Impostos, Multas/Taxas Diversas</v>
          </cell>
          <cell r="D534">
            <v>27815.61</v>
          </cell>
          <cell r="E534" t="str">
            <v>D</v>
          </cell>
          <cell r="F534">
            <v>14417.74</v>
          </cell>
          <cell r="G534">
            <v>0</v>
          </cell>
          <cell r="H534">
            <v>42233.35</v>
          </cell>
          <cell r="I534" t="str">
            <v>D</v>
          </cell>
        </row>
        <row r="535">
          <cell r="A535" t="str">
            <v>41.30.11.22</v>
          </cell>
          <cell r="B535" t="str">
            <v>-</v>
          </cell>
          <cell r="C535" t="str">
            <v>ICMS (Credito s/Ativo Permanente) - CIAP</v>
          </cell>
          <cell r="D535">
            <v>145578.01999999999</v>
          </cell>
          <cell r="E535" t="str">
            <v>C</v>
          </cell>
          <cell r="F535">
            <v>0</v>
          </cell>
          <cell r="G535">
            <v>33888.839999999997</v>
          </cell>
          <cell r="H535">
            <v>179466.86</v>
          </cell>
          <cell r="I535" t="str">
            <v>C</v>
          </cell>
        </row>
        <row r="536">
          <cell r="A536" t="str">
            <v>41.30.14.00</v>
          </cell>
          <cell r="B536" t="str">
            <v>-</v>
          </cell>
          <cell r="C536" t="str">
            <v>Amortização - Ativo Ambiental</v>
          </cell>
          <cell r="D536">
            <v>120000</v>
          </cell>
          <cell r="E536" t="str">
            <v>D</v>
          </cell>
          <cell r="F536">
            <v>15000</v>
          </cell>
          <cell r="G536">
            <v>0</v>
          </cell>
          <cell r="H536">
            <v>135000</v>
          </cell>
          <cell r="I536" t="str">
            <v>D</v>
          </cell>
        </row>
        <row r="537">
          <cell r="A537" t="str">
            <v>41.30.14.01</v>
          </cell>
          <cell r="B537" t="str">
            <v>-</v>
          </cell>
          <cell r="C537" t="str">
            <v>Amortização - Ativo Ambiental</v>
          </cell>
          <cell r="D537">
            <v>120000</v>
          </cell>
          <cell r="E537" t="str">
            <v>D</v>
          </cell>
          <cell r="F537">
            <v>15000</v>
          </cell>
          <cell r="G537">
            <v>0</v>
          </cell>
          <cell r="H537">
            <v>135000</v>
          </cell>
          <cell r="I537" t="str">
            <v>D</v>
          </cell>
        </row>
        <row r="538">
          <cell r="A538" t="str">
            <v>41.30.15.00</v>
          </cell>
          <cell r="B538" t="str">
            <v>-</v>
          </cell>
          <cell r="C538" t="str">
            <v>Despesas Diversas</v>
          </cell>
          <cell r="D538">
            <v>9030.7900000000009</v>
          </cell>
          <cell r="E538" t="str">
            <v>D</v>
          </cell>
          <cell r="F538">
            <v>0</v>
          </cell>
          <cell r="G538">
            <v>0</v>
          </cell>
          <cell r="H538">
            <v>9030.7900000000009</v>
          </cell>
          <cell r="I538" t="str">
            <v>D</v>
          </cell>
        </row>
        <row r="539">
          <cell r="A539" t="str">
            <v>41.30.15.11</v>
          </cell>
          <cell r="B539" t="str">
            <v>-</v>
          </cell>
          <cell r="C539" t="str">
            <v>Editais e Publicacoes</v>
          </cell>
          <cell r="D539">
            <v>9535.24</v>
          </cell>
          <cell r="E539" t="str">
            <v>D</v>
          </cell>
          <cell r="F539">
            <v>0</v>
          </cell>
          <cell r="G539">
            <v>0</v>
          </cell>
          <cell r="H539">
            <v>9535.24</v>
          </cell>
          <cell r="I539" t="str">
            <v>D</v>
          </cell>
        </row>
        <row r="540">
          <cell r="A540" t="str">
            <v>41.30.15.16</v>
          </cell>
          <cell r="B540" t="str">
            <v>-</v>
          </cell>
          <cell r="C540" t="str">
            <v>Telefone</v>
          </cell>
          <cell r="D540">
            <v>504.45</v>
          </cell>
          <cell r="E540" t="str">
            <v>C</v>
          </cell>
          <cell r="F540">
            <v>0</v>
          </cell>
          <cell r="G540">
            <v>0</v>
          </cell>
          <cell r="H540">
            <v>504.45</v>
          </cell>
          <cell r="I540" t="str">
            <v>C</v>
          </cell>
        </row>
        <row r="541">
          <cell r="A541" t="str">
            <v>41.40.00.00</v>
          </cell>
          <cell r="B541" t="str">
            <v>-</v>
          </cell>
          <cell r="C541" t="str">
            <v>Receitas Financeiras</v>
          </cell>
          <cell r="D541">
            <v>209202.82</v>
          </cell>
          <cell r="E541" t="str">
            <v>D</v>
          </cell>
          <cell r="F541">
            <v>338164.22</v>
          </cell>
          <cell r="G541">
            <v>21963353.16</v>
          </cell>
          <cell r="H541">
            <v>21415986.120000001</v>
          </cell>
          <cell r="I541" t="str">
            <v>C</v>
          </cell>
        </row>
        <row r="542">
          <cell r="A542" t="str">
            <v>41.40.01.00</v>
          </cell>
          <cell r="B542" t="str">
            <v>-</v>
          </cell>
          <cell r="C542" t="str">
            <v>Receitas de Aplicac Financeiras</v>
          </cell>
          <cell r="D542">
            <v>432804.9</v>
          </cell>
          <cell r="E542" t="str">
            <v>C</v>
          </cell>
          <cell r="F542">
            <v>148203.38</v>
          </cell>
          <cell r="G542">
            <v>335337.48</v>
          </cell>
          <cell r="H542">
            <v>619939</v>
          </cell>
          <cell r="I542" t="str">
            <v>C</v>
          </cell>
        </row>
        <row r="543">
          <cell r="A543" t="str">
            <v>41.40.01.01</v>
          </cell>
          <cell r="B543" t="str">
            <v>-</v>
          </cell>
          <cell r="C543" t="str">
            <v>Receitas de Aplicac Financeiras</v>
          </cell>
          <cell r="D543">
            <v>249449.27</v>
          </cell>
          <cell r="E543" t="str">
            <v>C</v>
          </cell>
          <cell r="F543">
            <v>143294.45000000001</v>
          </cell>
          <cell r="G543">
            <v>305866.65999999997</v>
          </cell>
          <cell r="H543">
            <v>412021.48</v>
          </cell>
          <cell r="I543" t="str">
            <v>C</v>
          </cell>
        </row>
        <row r="544">
          <cell r="A544" t="str">
            <v>41.40.01.02</v>
          </cell>
          <cell r="B544" t="str">
            <v>-</v>
          </cell>
          <cell r="C544" t="str">
            <v>Receitas de Aplic.Financ.-AssFin Cvrd</v>
          </cell>
          <cell r="D544">
            <v>183355.63</v>
          </cell>
          <cell r="E544" t="str">
            <v>C</v>
          </cell>
          <cell r="F544">
            <v>4908.93</v>
          </cell>
          <cell r="G544">
            <v>29470.82</v>
          </cell>
          <cell r="H544">
            <v>207917.52</v>
          </cell>
          <cell r="I544" t="str">
            <v>C</v>
          </cell>
        </row>
        <row r="545">
          <cell r="A545" t="str">
            <v>41.40.04.00</v>
          </cell>
          <cell r="B545" t="str">
            <v>-</v>
          </cell>
          <cell r="C545" t="str">
            <v>Juros At.Contr.Mutuo-Cont/Colig</v>
          </cell>
          <cell r="D545">
            <v>221275.07</v>
          </cell>
          <cell r="E545" t="str">
            <v>C</v>
          </cell>
          <cell r="F545">
            <v>0</v>
          </cell>
          <cell r="G545">
            <v>33988.99</v>
          </cell>
          <cell r="H545">
            <v>255264.06</v>
          </cell>
          <cell r="I545" t="str">
            <v>C</v>
          </cell>
        </row>
        <row r="546">
          <cell r="A546" t="str">
            <v>41.40.04.04</v>
          </cell>
          <cell r="B546" t="str">
            <v>-</v>
          </cell>
          <cell r="C546" t="str">
            <v>Juros Ativ.Contr.Mutuo-M.Grosso</v>
          </cell>
          <cell r="D546">
            <v>221275.07</v>
          </cell>
          <cell r="E546" t="str">
            <v>C</v>
          </cell>
          <cell r="F546">
            <v>0</v>
          </cell>
          <cell r="G546">
            <v>33988.99</v>
          </cell>
          <cell r="H546">
            <v>255264.06</v>
          </cell>
          <cell r="I546" t="str">
            <v>C</v>
          </cell>
        </row>
        <row r="547">
          <cell r="A547" t="str">
            <v>41.40.25.00</v>
          </cell>
          <cell r="B547" t="str">
            <v>-</v>
          </cell>
          <cell r="C547" t="str">
            <v>V.M.Ativas S/Depositos Judiciais</v>
          </cell>
          <cell r="D547">
            <v>372573.28</v>
          </cell>
          <cell r="E547" t="str">
            <v>C</v>
          </cell>
          <cell r="F547">
            <v>0</v>
          </cell>
          <cell r="G547">
            <v>0</v>
          </cell>
          <cell r="H547">
            <v>372573.28</v>
          </cell>
          <cell r="I547" t="str">
            <v>C</v>
          </cell>
        </row>
        <row r="548">
          <cell r="A548" t="str">
            <v>41.40.25.01</v>
          </cell>
          <cell r="B548" t="str">
            <v>-</v>
          </cell>
          <cell r="C548" t="str">
            <v>V.M.Ativas S/Depositos Judiciais</v>
          </cell>
          <cell r="D548">
            <v>372573.28</v>
          </cell>
          <cell r="E548" t="str">
            <v>C</v>
          </cell>
          <cell r="F548">
            <v>0</v>
          </cell>
          <cell r="G548">
            <v>0</v>
          </cell>
          <cell r="H548">
            <v>372573.28</v>
          </cell>
          <cell r="I548" t="str">
            <v>C</v>
          </cell>
        </row>
        <row r="549">
          <cell r="A549" t="str">
            <v>41.40.26.00</v>
          </cell>
          <cell r="B549" t="str">
            <v>-</v>
          </cell>
          <cell r="C549" t="str">
            <v>V.Monetarias Ativas Diversas</v>
          </cell>
          <cell r="D549">
            <v>1240765.75</v>
          </cell>
          <cell r="E549" t="str">
            <v>D</v>
          </cell>
          <cell r="F549">
            <v>189960.84</v>
          </cell>
          <cell r="G549">
            <v>21591718.57</v>
          </cell>
          <cell r="H549">
            <v>20160991.98</v>
          </cell>
          <cell r="I549" t="str">
            <v>C</v>
          </cell>
        </row>
        <row r="550">
          <cell r="A550" t="str">
            <v>41.40.26.02</v>
          </cell>
          <cell r="B550" t="str">
            <v>-</v>
          </cell>
          <cell r="C550" t="str">
            <v>Variacao Cambial de Clientes - ME</v>
          </cell>
          <cell r="D550">
            <v>622399.68000000005</v>
          </cell>
          <cell r="E550" t="str">
            <v>D</v>
          </cell>
          <cell r="F550">
            <v>5450.86</v>
          </cell>
          <cell r="G550">
            <v>4801809.17</v>
          </cell>
          <cell r="H550">
            <v>4173958.63</v>
          </cell>
          <cell r="I550" t="str">
            <v>C</v>
          </cell>
        </row>
        <row r="551">
          <cell r="A551" t="str">
            <v>41.40.26.06</v>
          </cell>
          <cell r="B551" t="str">
            <v>-</v>
          </cell>
          <cell r="C551" t="str">
            <v>Variação Cambial-Outros</v>
          </cell>
          <cell r="D551">
            <v>362004.56</v>
          </cell>
          <cell r="E551" t="str">
            <v>C</v>
          </cell>
          <cell r="F551">
            <v>183208.79</v>
          </cell>
          <cell r="G551">
            <v>160385.34</v>
          </cell>
          <cell r="H551">
            <v>339181.11</v>
          </cell>
          <cell r="I551" t="str">
            <v>C</v>
          </cell>
        </row>
        <row r="552">
          <cell r="A552" t="str">
            <v>41.40.26.10</v>
          </cell>
          <cell r="B552" t="str">
            <v>-</v>
          </cell>
          <cell r="C552" t="str">
            <v>Variacao Cambial Clientes - CVRDI</v>
          </cell>
          <cell r="D552">
            <v>980370.63</v>
          </cell>
          <cell r="E552" t="str">
            <v>D</v>
          </cell>
          <cell r="F552">
            <v>1301.19</v>
          </cell>
          <cell r="G552">
            <v>16629524.060000001</v>
          </cell>
          <cell r="H552">
            <v>15647852.24</v>
          </cell>
          <cell r="I552" t="str">
            <v>C</v>
          </cell>
        </row>
        <row r="553">
          <cell r="A553" t="str">
            <v>41.40.44.00</v>
          </cell>
          <cell r="B553" t="str">
            <v>-</v>
          </cell>
          <cell r="C553" t="str">
            <v>Receitas Financeiras Diversas</v>
          </cell>
          <cell r="D553">
            <v>4909.68</v>
          </cell>
          <cell r="E553" t="str">
            <v>C</v>
          </cell>
          <cell r="F553">
            <v>0</v>
          </cell>
          <cell r="G553">
            <v>2308.12</v>
          </cell>
          <cell r="H553">
            <v>7217.8</v>
          </cell>
          <cell r="I553" t="str">
            <v>C</v>
          </cell>
        </row>
        <row r="554">
          <cell r="A554" t="str">
            <v>41.40.44.01</v>
          </cell>
          <cell r="B554" t="str">
            <v>-</v>
          </cell>
          <cell r="C554" t="str">
            <v>Descontos Obtidos</v>
          </cell>
          <cell r="D554">
            <v>4174.1099999999997</v>
          </cell>
          <cell r="E554" t="str">
            <v>C</v>
          </cell>
          <cell r="F554">
            <v>0</v>
          </cell>
          <cell r="G554">
            <v>780.83</v>
          </cell>
          <cell r="H554">
            <v>4954.9399999999996</v>
          </cell>
          <cell r="I554" t="str">
            <v>C</v>
          </cell>
        </row>
        <row r="555">
          <cell r="A555" t="str">
            <v>41.40.44.02</v>
          </cell>
          <cell r="B555" t="str">
            <v>-</v>
          </cell>
          <cell r="C555" t="str">
            <v>Dividendos de Acoes</v>
          </cell>
          <cell r="D555">
            <v>735.57</v>
          </cell>
          <cell r="E555" t="str">
            <v>C</v>
          </cell>
          <cell r="F555">
            <v>0</v>
          </cell>
          <cell r="G555">
            <v>1527.29</v>
          </cell>
          <cell r="H555">
            <v>2262.86</v>
          </cell>
          <cell r="I555" t="str">
            <v>C</v>
          </cell>
        </row>
        <row r="556">
          <cell r="A556" t="str">
            <v>41.50.00.00</v>
          </cell>
          <cell r="B556" t="str">
            <v>-</v>
          </cell>
          <cell r="C556" t="str">
            <v>Despesas Financeiras</v>
          </cell>
          <cell r="D556">
            <v>9061332.4499999993</v>
          </cell>
          <cell r="E556" t="str">
            <v>D</v>
          </cell>
          <cell r="F556">
            <v>1156334.6399999999</v>
          </cell>
          <cell r="G556">
            <v>14995.09</v>
          </cell>
          <cell r="H556">
            <v>10202672</v>
          </cell>
          <cell r="I556" t="str">
            <v>D</v>
          </cell>
        </row>
        <row r="557">
          <cell r="A557" t="str">
            <v>41.50.01.00</v>
          </cell>
          <cell r="B557" t="str">
            <v>-</v>
          </cell>
          <cell r="C557" t="str">
            <v>Juros Passivos S/Fornec-Merc.Int</v>
          </cell>
          <cell r="D557">
            <v>20.52</v>
          </cell>
          <cell r="E557" t="str">
            <v>D</v>
          </cell>
          <cell r="F557">
            <v>11802.17</v>
          </cell>
          <cell r="G557">
            <v>0</v>
          </cell>
          <cell r="H557">
            <v>11822.69</v>
          </cell>
          <cell r="I557" t="str">
            <v>D</v>
          </cell>
        </row>
        <row r="558">
          <cell r="A558" t="str">
            <v>41.50.01.01</v>
          </cell>
          <cell r="B558" t="str">
            <v>-</v>
          </cell>
          <cell r="C558" t="str">
            <v>Juros Passivos S/Fornec-Merc.Int</v>
          </cell>
          <cell r="D558">
            <v>20.52</v>
          </cell>
          <cell r="E558" t="str">
            <v>D</v>
          </cell>
          <cell r="F558">
            <v>11802.17</v>
          </cell>
          <cell r="G558">
            <v>0</v>
          </cell>
          <cell r="H558">
            <v>11822.69</v>
          </cell>
          <cell r="I558" t="str">
            <v>D</v>
          </cell>
        </row>
        <row r="559">
          <cell r="A559" t="str">
            <v>41.50.03.00</v>
          </cell>
          <cell r="B559" t="str">
            <v>-</v>
          </cell>
          <cell r="C559" t="str">
            <v>Juros Pas.Cont.Mutuo-Contr/Colig</v>
          </cell>
          <cell r="D559">
            <v>6261674.6299999999</v>
          </cell>
          <cell r="E559" t="str">
            <v>D</v>
          </cell>
          <cell r="F559">
            <v>953652.5</v>
          </cell>
          <cell r="G559">
            <v>0</v>
          </cell>
          <cell r="H559">
            <v>7215327.1299999999</v>
          </cell>
          <cell r="I559" t="str">
            <v>D</v>
          </cell>
        </row>
        <row r="560">
          <cell r="A560" t="str">
            <v>41.50.03.01</v>
          </cell>
          <cell r="B560" t="str">
            <v>-</v>
          </cell>
          <cell r="C560" t="str">
            <v>Juros Pass.Cont.Mutuo-Cpfl</v>
          </cell>
          <cell r="D560">
            <v>6261124.9199999999</v>
          </cell>
          <cell r="E560" t="str">
            <v>D</v>
          </cell>
          <cell r="F560">
            <v>953614.86</v>
          </cell>
          <cell r="G560">
            <v>0</v>
          </cell>
          <cell r="H560">
            <v>7214739.7800000003</v>
          </cell>
          <cell r="I560" t="str">
            <v>D</v>
          </cell>
        </row>
        <row r="561">
          <cell r="A561" t="str">
            <v>41.50.03.09</v>
          </cell>
          <cell r="B561" t="str">
            <v>-</v>
          </cell>
          <cell r="C561" t="str">
            <v>Juros Pass.Cont.Mutuo-Urucum</v>
          </cell>
          <cell r="D561">
            <v>549.71</v>
          </cell>
          <cell r="E561" t="str">
            <v>D</v>
          </cell>
          <cell r="F561">
            <v>37.64</v>
          </cell>
          <cell r="G561">
            <v>0</v>
          </cell>
          <cell r="H561">
            <v>587.35</v>
          </cell>
          <cell r="I561" t="str">
            <v>D</v>
          </cell>
        </row>
        <row r="562">
          <cell r="A562" t="str">
            <v>41.50.10.00</v>
          </cell>
          <cell r="B562" t="str">
            <v>-</v>
          </cell>
          <cell r="C562" t="str">
            <v>JR Passivo s/Multa s/Imp/Contrib</v>
          </cell>
          <cell r="D562">
            <v>277700.44</v>
          </cell>
          <cell r="E562" t="str">
            <v>D</v>
          </cell>
          <cell r="F562">
            <v>4168.38</v>
          </cell>
          <cell r="G562">
            <v>0</v>
          </cell>
          <cell r="H562">
            <v>281868.82</v>
          </cell>
          <cell r="I562" t="str">
            <v>D</v>
          </cell>
        </row>
        <row r="563">
          <cell r="A563" t="str">
            <v>41.50.10.01</v>
          </cell>
          <cell r="B563" t="str">
            <v>-</v>
          </cell>
          <cell r="C563" t="str">
            <v>JR Passivo s/Multa s/Imp/Contrib</v>
          </cell>
          <cell r="D563">
            <v>277700.44</v>
          </cell>
          <cell r="E563" t="str">
            <v>D</v>
          </cell>
          <cell r="F563">
            <v>4168.38</v>
          </cell>
          <cell r="G563">
            <v>0</v>
          </cell>
          <cell r="H563">
            <v>281868.82</v>
          </cell>
          <cell r="I563" t="str">
            <v>D</v>
          </cell>
        </row>
        <row r="564">
          <cell r="A564" t="str">
            <v>41.50.26.00</v>
          </cell>
          <cell r="B564" t="str">
            <v>-</v>
          </cell>
          <cell r="C564" t="str">
            <v>Juros Passivos Fornec.M.Externo</v>
          </cell>
          <cell r="D564">
            <v>7009.44</v>
          </cell>
          <cell r="E564" t="str">
            <v>D</v>
          </cell>
          <cell r="F564">
            <v>64.11</v>
          </cell>
          <cell r="G564">
            <v>0</v>
          </cell>
          <cell r="H564">
            <v>7073.55</v>
          </cell>
          <cell r="I564" t="str">
            <v>D</v>
          </cell>
        </row>
        <row r="565">
          <cell r="A565" t="str">
            <v>41.50.26.01</v>
          </cell>
          <cell r="B565" t="str">
            <v>-</v>
          </cell>
          <cell r="C565" t="str">
            <v>Juros Passivos Fornec.M.Externo</v>
          </cell>
          <cell r="D565">
            <v>7009.44</v>
          </cell>
          <cell r="E565" t="str">
            <v>D</v>
          </cell>
          <cell r="F565">
            <v>64.11</v>
          </cell>
          <cell r="G565">
            <v>0</v>
          </cell>
          <cell r="H565">
            <v>7073.55</v>
          </cell>
          <cell r="I565" t="str">
            <v>D</v>
          </cell>
        </row>
        <row r="566">
          <cell r="A566" t="str">
            <v>41.50.40.00</v>
          </cell>
          <cell r="B566" t="str">
            <v>-</v>
          </cell>
          <cell r="C566" t="str">
            <v>Outros Juros Passivos</v>
          </cell>
          <cell r="D566">
            <v>12664.9</v>
          </cell>
          <cell r="E566" t="str">
            <v>D</v>
          </cell>
          <cell r="F566">
            <v>1295.3900000000001</v>
          </cell>
          <cell r="G566">
            <v>0</v>
          </cell>
          <cell r="H566">
            <v>13960.29</v>
          </cell>
          <cell r="I566" t="str">
            <v>D</v>
          </cell>
        </row>
        <row r="567">
          <cell r="A567" t="str">
            <v>41.50.40.01</v>
          </cell>
          <cell r="B567" t="str">
            <v>-</v>
          </cell>
          <cell r="C567" t="str">
            <v>Outros Juros Passivos</v>
          </cell>
          <cell r="D567">
            <v>3711.61</v>
          </cell>
          <cell r="E567" t="str">
            <v>D</v>
          </cell>
          <cell r="F567">
            <v>0</v>
          </cell>
          <cell r="G567">
            <v>0</v>
          </cell>
          <cell r="H567">
            <v>3711.61</v>
          </cell>
          <cell r="I567" t="str">
            <v>D</v>
          </cell>
        </row>
        <row r="568">
          <cell r="A568" t="str">
            <v>41.50.40.02</v>
          </cell>
          <cell r="B568" t="str">
            <v>-</v>
          </cell>
          <cell r="C568" t="str">
            <v>Juros e multas de IOF e IR s/mutuo</v>
          </cell>
          <cell r="D568">
            <v>8953.2900000000009</v>
          </cell>
          <cell r="E568" t="str">
            <v>D</v>
          </cell>
          <cell r="F568">
            <v>1295.3900000000001</v>
          </cell>
          <cell r="G568">
            <v>0</v>
          </cell>
          <cell r="H568">
            <v>10248.68</v>
          </cell>
          <cell r="I568" t="str">
            <v>D</v>
          </cell>
        </row>
        <row r="569">
          <cell r="A569" t="str">
            <v>41.50.57.00</v>
          </cell>
          <cell r="B569" t="str">
            <v>-</v>
          </cell>
          <cell r="C569" t="str">
            <v>V.M Passiv s/Multa s/Imp/Contrib</v>
          </cell>
          <cell r="D569">
            <v>19237.79</v>
          </cell>
          <cell r="E569" t="str">
            <v>D</v>
          </cell>
          <cell r="F569">
            <v>2775.96</v>
          </cell>
          <cell r="G569">
            <v>0</v>
          </cell>
          <cell r="H569">
            <v>22013.75</v>
          </cell>
          <cell r="I569" t="str">
            <v>D</v>
          </cell>
        </row>
        <row r="570">
          <cell r="A570" t="str">
            <v>41.50.57.01</v>
          </cell>
          <cell r="B570" t="str">
            <v>-</v>
          </cell>
          <cell r="C570" t="str">
            <v>V.M Pas.JR e Multa s/Imp/Contrib</v>
          </cell>
          <cell r="D570">
            <v>5482.6</v>
          </cell>
          <cell r="E570" t="str">
            <v>D</v>
          </cell>
          <cell r="F570">
            <v>0</v>
          </cell>
          <cell r="G570">
            <v>0</v>
          </cell>
          <cell r="H570">
            <v>5482.6</v>
          </cell>
          <cell r="I570" t="str">
            <v>D</v>
          </cell>
        </row>
        <row r="571">
          <cell r="A571" t="str">
            <v>41.50.57.03</v>
          </cell>
          <cell r="B571" t="str">
            <v>-</v>
          </cell>
          <cell r="C571" t="str">
            <v>V.M Passiv s/ CFEM</v>
          </cell>
          <cell r="D571">
            <v>13755.19</v>
          </cell>
          <cell r="E571" t="str">
            <v>D</v>
          </cell>
          <cell r="F571">
            <v>2775.96</v>
          </cell>
          <cell r="G571">
            <v>0</v>
          </cell>
          <cell r="H571">
            <v>16531.150000000001</v>
          </cell>
          <cell r="I571" t="str">
            <v>D</v>
          </cell>
        </row>
        <row r="572">
          <cell r="A572" t="str">
            <v>41.50.75.00</v>
          </cell>
          <cell r="B572" t="str">
            <v>-</v>
          </cell>
          <cell r="C572" t="str">
            <v>Outras Variac Monetaria Passiva</v>
          </cell>
          <cell r="D572">
            <v>327384.26</v>
          </cell>
          <cell r="E572" t="str">
            <v>D</v>
          </cell>
          <cell r="F572">
            <v>0</v>
          </cell>
          <cell r="G572">
            <v>5000</v>
          </cell>
          <cell r="H572">
            <v>322384.26</v>
          </cell>
          <cell r="I572" t="str">
            <v>D</v>
          </cell>
        </row>
        <row r="573">
          <cell r="A573" t="str">
            <v>41.50.75.02</v>
          </cell>
          <cell r="B573" t="str">
            <v>-</v>
          </cell>
          <cell r="C573" t="str">
            <v>Variacao Cambial - Fornecedores</v>
          </cell>
          <cell r="D573">
            <v>7615.74</v>
          </cell>
          <cell r="E573" t="str">
            <v>C</v>
          </cell>
          <cell r="F573">
            <v>0</v>
          </cell>
          <cell r="G573">
            <v>0</v>
          </cell>
          <cell r="H573">
            <v>7615.74</v>
          </cell>
          <cell r="I573" t="str">
            <v>C</v>
          </cell>
        </row>
        <row r="574">
          <cell r="A574" t="str">
            <v>41.50.75.30</v>
          </cell>
          <cell r="B574" t="str">
            <v>-</v>
          </cell>
          <cell r="C574" t="str">
            <v>V.M Passiva s/Prov p/Contingencias</v>
          </cell>
          <cell r="D574">
            <v>335000</v>
          </cell>
          <cell r="E574" t="str">
            <v>D</v>
          </cell>
          <cell r="F574">
            <v>0</v>
          </cell>
          <cell r="G574">
            <v>5000</v>
          </cell>
          <cell r="H574">
            <v>330000</v>
          </cell>
          <cell r="I574" t="str">
            <v>D</v>
          </cell>
        </row>
        <row r="575">
          <cell r="A575" t="str">
            <v>41.50.77.00</v>
          </cell>
          <cell r="B575" t="str">
            <v>-</v>
          </cell>
          <cell r="C575" t="str">
            <v>Despesas Financeiras Diversas</v>
          </cell>
          <cell r="D575">
            <v>1055640.47</v>
          </cell>
          <cell r="E575" t="str">
            <v>D</v>
          </cell>
          <cell r="F575">
            <v>119576.13</v>
          </cell>
          <cell r="G575">
            <v>9995.09</v>
          </cell>
          <cell r="H575">
            <v>1165221.51</v>
          </cell>
          <cell r="I575" t="str">
            <v>D</v>
          </cell>
        </row>
        <row r="576">
          <cell r="A576" t="str">
            <v>41.50.77.01</v>
          </cell>
          <cell r="B576" t="str">
            <v>-</v>
          </cell>
          <cell r="C576" t="str">
            <v>Descontos Concedidos</v>
          </cell>
          <cell r="D576">
            <v>13152.03</v>
          </cell>
          <cell r="E576" t="str">
            <v>D</v>
          </cell>
          <cell r="F576">
            <v>0</v>
          </cell>
          <cell r="G576">
            <v>0</v>
          </cell>
          <cell r="H576">
            <v>13152.03</v>
          </cell>
          <cell r="I576" t="str">
            <v>D</v>
          </cell>
        </row>
        <row r="577">
          <cell r="A577" t="str">
            <v>41.50.77.02</v>
          </cell>
          <cell r="B577" t="str">
            <v>-</v>
          </cell>
          <cell r="C577" t="str">
            <v>Despesas Bancarias</v>
          </cell>
          <cell r="D577">
            <v>6557.86</v>
          </cell>
          <cell r="E577" t="str">
            <v>D</v>
          </cell>
          <cell r="F577">
            <v>1551.65</v>
          </cell>
          <cell r="G577">
            <v>42</v>
          </cell>
          <cell r="H577">
            <v>8067.51</v>
          </cell>
          <cell r="I577" t="str">
            <v>D</v>
          </cell>
        </row>
        <row r="578">
          <cell r="A578" t="str">
            <v>41.50.77.03</v>
          </cell>
          <cell r="B578" t="str">
            <v>-</v>
          </cell>
          <cell r="C578" t="str">
            <v>Cpmf</v>
          </cell>
          <cell r="D578">
            <v>15437.81</v>
          </cell>
          <cell r="E578" t="str">
            <v>D</v>
          </cell>
          <cell r="F578">
            <v>0</v>
          </cell>
          <cell r="G578">
            <v>0</v>
          </cell>
          <cell r="H578">
            <v>15437.81</v>
          </cell>
          <cell r="I578" t="str">
            <v>D</v>
          </cell>
        </row>
        <row r="579">
          <cell r="A579" t="str">
            <v>41.50.77.08</v>
          </cell>
          <cell r="B579" t="str">
            <v>-</v>
          </cell>
          <cell r="C579" t="str">
            <v>IOF e IOC</v>
          </cell>
          <cell r="D579">
            <v>69677.429999999993</v>
          </cell>
          <cell r="E579" t="str">
            <v>D</v>
          </cell>
          <cell r="F579">
            <v>521.49</v>
          </cell>
          <cell r="G579">
            <v>9953.09</v>
          </cell>
          <cell r="H579">
            <v>60245.83</v>
          </cell>
          <cell r="I579" t="str">
            <v>D</v>
          </cell>
        </row>
        <row r="580">
          <cell r="A580" t="str">
            <v>41.50.77.09</v>
          </cell>
          <cell r="B580" t="str">
            <v>-</v>
          </cell>
          <cell r="C580" t="str">
            <v>Multas</v>
          </cell>
          <cell r="D580">
            <v>43536.54</v>
          </cell>
          <cell r="E580" t="str">
            <v>D</v>
          </cell>
          <cell r="F580">
            <v>0.44</v>
          </cell>
          <cell r="G580">
            <v>0</v>
          </cell>
          <cell r="H580">
            <v>43536.98</v>
          </cell>
          <cell r="I580" t="str">
            <v>D</v>
          </cell>
        </row>
        <row r="581">
          <cell r="A581" t="str">
            <v>41.50.77.10</v>
          </cell>
          <cell r="B581" t="str">
            <v>-</v>
          </cell>
          <cell r="C581" t="str">
            <v>IOF s/ Mutuo</v>
          </cell>
          <cell r="D581">
            <v>899178.57</v>
          </cell>
          <cell r="E581" t="str">
            <v>D</v>
          </cell>
          <cell r="F581">
            <v>117502.55</v>
          </cell>
          <cell r="G581">
            <v>0</v>
          </cell>
          <cell r="H581">
            <v>1016681.12</v>
          </cell>
          <cell r="I581" t="str">
            <v>D</v>
          </cell>
        </row>
        <row r="582">
          <cell r="A582" t="str">
            <v>41.50.77.11</v>
          </cell>
          <cell r="B582" t="str">
            <v>-</v>
          </cell>
          <cell r="C582" t="str">
            <v>Despesas de Aplic.Financ.-AssFin Cvrd</v>
          </cell>
          <cell r="D582">
            <v>8100.23</v>
          </cell>
          <cell r="E582" t="str">
            <v>D</v>
          </cell>
          <cell r="F582">
            <v>0</v>
          </cell>
          <cell r="G582">
            <v>0</v>
          </cell>
          <cell r="H582">
            <v>8100.23</v>
          </cell>
          <cell r="I582" t="str">
            <v>D</v>
          </cell>
        </row>
        <row r="583">
          <cell r="A583" t="str">
            <v>41.50.85.00</v>
          </cell>
          <cell r="B583" t="str">
            <v>-</v>
          </cell>
          <cell r="C583" t="str">
            <v>Despesas Financeiras - Prov.Ambiental</v>
          </cell>
          <cell r="D583">
            <v>1100000</v>
          </cell>
          <cell r="E583" t="str">
            <v>D</v>
          </cell>
          <cell r="F583">
            <v>63000</v>
          </cell>
          <cell r="G583">
            <v>0</v>
          </cell>
          <cell r="H583">
            <v>1163000</v>
          </cell>
          <cell r="I583" t="str">
            <v>D</v>
          </cell>
        </row>
        <row r="584">
          <cell r="A584" t="str">
            <v>41.50.85.01</v>
          </cell>
          <cell r="B584" t="str">
            <v>-</v>
          </cell>
          <cell r="C584" t="str">
            <v>Despesas Financeiras - Prov.Ambiental</v>
          </cell>
          <cell r="D584">
            <v>1100000</v>
          </cell>
          <cell r="E584" t="str">
            <v>D</v>
          </cell>
          <cell r="F584">
            <v>63000</v>
          </cell>
          <cell r="G584">
            <v>0</v>
          </cell>
          <cell r="H584">
            <v>1163000</v>
          </cell>
          <cell r="I584" t="str">
            <v>D</v>
          </cell>
        </row>
        <row r="585">
          <cell r="A585" t="str">
            <v>41.65.00.00</v>
          </cell>
          <cell r="B585" t="str">
            <v>-</v>
          </cell>
          <cell r="C585" t="str">
            <v>Outras Rec/Despesas Operacionais</v>
          </cell>
          <cell r="D585">
            <v>1571303.02</v>
          </cell>
          <cell r="E585" t="str">
            <v>D</v>
          </cell>
          <cell r="F585">
            <v>245063.46</v>
          </cell>
          <cell r="G585">
            <v>2400400</v>
          </cell>
          <cell r="H585">
            <v>584033.52</v>
          </cell>
          <cell r="I585" t="str">
            <v>C</v>
          </cell>
        </row>
        <row r="586">
          <cell r="A586" t="str">
            <v>41.65.01.00</v>
          </cell>
          <cell r="B586" t="str">
            <v>-</v>
          </cell>
          <cell r="C586" t="str">
            <v>Outras Rec/Despesas Operacionais</v>
          </cell>
          <cell r="D586">
            <v>2853.24</v>
          </cell>
          <cell r="E586" t="str">
            <v>D</v>
          </cell>
          <cell r="F586">
            <v>362</v>
          </cell>
          <cell r="G586">
            <v>0</v>
          </cell>
          <cell r="H586">
            <v>3215.24</v>
          </cell>
          <cell r="I586" t="str">
            <v>D</v>
          </cell>
        </row>
        <row r="588">
          <cell r="A588" t="str">
            <v>-----------</v>
          </cell>
          <cell r="B588" t="str">
            <v>--</v>
          </cell>
          <cell r="C588" t="str">
            <v>-------------------------------------------------------------------</v>
          </cell>
          <cell r="D588" t="str">
            <v>-------------------</v>
          </cell>
          <cell r="E588" t="str">
            <v>-</v>
          </cell>
          <cell r="F588" t="str">
            <v>-------------------</v>
          </cell>
          <cell r="G588" t="e">
            <v>#NAME?</v>
          </cell>
          <cell r="H588" t="str">
            <v>07AB - 1.00.01.068</v>
          </cell>
        </row>
        <row r="589">
          <cell r="A589" t="str">
            <v>_x000C_----------</v>
          </cell>
          <cell r="B589" t="str">
            <v>--</v>
          </cell>
          <cell r="C589" t="str">
            <v>-------------------------------------------------------------------</v>
          </cell>
          <cell r="D589" t="str">
            <v>-------------------</v>
          </cell>
          <cell r="E589" t="str">
            <v>-</v>
          </cell>
          <cell r="F589" t="str">
            <v>-------------------</v>
          </cell>
          <cell r="G589" t="str">
            <v>-------------------</v>
          </cell>
          <cell r="H589" t="str">
            <v>------ Página:</v>
          </cell>
          <cell r="J589">
            <v>8</v>
          </cell>
        </row>
        <row r="590">
          <cell r="A590" t="str">
            <v>Urucum Mine</v>
          </cell>
          <cell r="B590" t="str">
            <v>ra</v>
          </cell>
          <cell r="C590" t="str">
            <v>ção S.A</v>
          </cell>
          <cell r="H590" t="str">
            <v>Balancete</v>
          </cell>
        </row>
        <row r="591">
          <cell r="A591" t="str">
            <v>Período: 01</v>
          </cell>
          <cell r="B591" t="str">
            <v>/0</v>
          </cell>
          <cell r="C591" t="str">
            <v>9/2008 A 30/09/2008 -----------------------------------------------</v>
          </cell>
          <cell r="D591" t="str">
            <v>-------------------</v>
          </cell>
          <cell r="E591" t="str">
            <v>-</v>
          </cell>
          <cell r="F591" t="str">
            <v>-------------------</v>
          </cell>
          <cell r="G591" t="str">
            <v>-------------------</v>
          </cell>
          <cell r="H591" t="str">
            <v>04/11/2008 - 18:4</v>
          </cell>
          <cell r="I591">
            <v>3</v>
          </cell>
        </row>
        <row r="593">
          <cell r="A593" t="str">
            <v>Título</v>
          </cell>
          <cell r="D593" t="str">
            <v>Saldo Inicial</v>
          </cell>
          <cell r="F593" t="str">
            <v>Débito</v>
          </cell>
          <cell r="G593" t="str">
            <v>Crédito</v>
          </cell>
          <cell r="H593" t="str">
            <v>Saldo Final</v>
          </cell>
        </row>
        <row r="594">
          <cell r="A594" t="str">
            <v>-----------</v>
          </cell>
          <cell r="B594" t="str">
            <v>--</v>
          </cell>
          <cell r="C594" t="str">
            <v>-------------------------------------------------------------------</v>
          </cell>
          <cell r="D594" t="str">
            <v>-----------------</v>
          </cell>
          <cell r="F594" t="str">
            <v>------------------</v>
          </cell>
          <cell r="G594" t="str">
            <v>------------------</v>
          </cell>
          <cell r="H594" t="str">
            <v>-----------------</v>
          </cell>
        </row>
        <row r="595">
          <cell r="A595" t="str">
            <v>41.65.01.02</v>
          </cell>
          <cell r="B595" t="str">
            <v>-</v>
          </cell>
          <cell r="C595" t="str">
            <v>Equivalencia Patrimonial</v>
          </cell>
          <cell r="D595">
            <v>2853.24</v>
          </cell>
          <cell r="E595" t="str">
            <v>D</v>
          </cell>
          <cell r="F595">
            <v>362</v>
          </cell>
          <cell r="G595">
            <v>0</v>
          </cell>
          <cell r="H595">
            <v>3215.24</v>
          </cell>
          <cell r="I595" t="str">
            <v>D</v>
          </cell>
        </row>
        <row r="596">
          <cell r="A596" t="str">
            <v>41.65.10.00</v>
          </cell>
          <cell r="B596" t="str">
            <v>-</v>
          </cell>
          <cell r="C596" t="str">
            <v>Outras Receitas</v>
          </cell>
          <cell r="D596">
            <v>3200</v>
          </cell>
          <cell r="E596" t="str">
            <v>C</v>
          </cell>
          <cell r="F596">
            <v>0</v>
          </cell>
          <cell r="G596">
            <v>400</v>
          </cell>
          <cell r="H596">
            <v>3600</v>
          </cell>
          <cell r="I596" t="str">
            <v>C</v>
          </cell>
        </row>
        <row r="597">
          <cell r="A597" t="str">
            <v>41.65.10.01</v>
          </cell>
          <cell r="B597" t="str">
            <v>-</v>
          </cell>
          <cell r="C597" t="str">
            <v>Outras Receitas</v>
          </cell>
          <cell r="D597">
            <v>3200</v>
          </cell>
          <cell r="E597" t="str">
            <v>C</v>
          </cell>
          <cell r="F597">
            <v>0</v>
          </cell>
          <cell r="G597">
            <v>400</v>
          </cell>
          <cell r="H597">
            <v>3600</v>
          </cell>
          <cell r="I597" t="str">
            <v>C</v>
          </cell>
        </row>
        <row r="598">
          <cell r="A598" t="str">
            <v>41.65.25.00</v>
          </cell>
          <cell r="B598" t="str">
            <v>-</v>
          </cell>
          <cell r="C598" t="str">
            <v>Outras Despesas Operacionais</v>
          </cell>
          <cell r="D598">
            <v>1776386.67</v>
          </cell>
          <cell r="E598" t="str">
            <v>D</v>
          </cell>
          <cell r="F598">
            <v>205000</v>
          </cell>
          <cell r="G598">
            <v>0</v>
          </cell>
          <cell r="H598">
            <v>1981386.67</v>
          </cell>
          <cell r="I598" t="str">
            <v>D</v>
          </cell>
        </row>
        <row r="599">
          <cell r="A599" t="str">
            <v>41.65.25.01</v>
          </cell>
          <cell r="B599" t="str">
            <v>-</v>
          </cell>
          <cell r="C599" t="str">
            <v>Outras Despesas Operacionais</v>
          </cell>
          <cell r="D599">
            <v>0.03</v>
          </cell>
          <cell r="E599" t="str">
            <v>C</v>
          </cell>
          <cell r="F599">
            <v>0</v>
          </cell>
          <cell r="G599">
            <v>0</v>
          </cell>
          <cell r="H599">
            <v>0.03</v>
          </cell>
          <cell r="I599" t="str">
            <v>C</v>
          </cell>
        </row>
        <row r="600">
          <cell r="A600" t="str">
            <v>41.65.25.02</v>
          </cell>
          <cell r="B600" t="str">
            <v>-</v>
          </cell>
          <cell r="C600" t="str">
            <v>Participação nos Resultados</v>
          </cell>
          <cell r="D600">
            <v>1646966.6</v>
          </cell>
          <cell r="E600" t="str">
            <v>D</v>
          </cell>
          <cell r="F600">
            <v>205000</v>
          </cell>
          <cell r="G600">
            <v>0</v>
          </cell>
          <cell r="H600">
            <v>1851966.6</v>
          </cell>
          <cell r="I600" t="str">
            <v>D</v>
          </cell>
        </row>
        <row r="601">
          <cell r="A601" t="str">
            <v>41.65.25.05</v>
          </cell>
          <cell r="B601" t="str">
            <v>-</v>
          </cell>
          <cell r="C601" t="str">
            <v>Complemento de PR Ano Anterior</v>
          </cell>
          <cell r="D601">
            <v>129420.1</v>
          </cell>
          <cell r="E601" t="str">
            <v>D</v>
          </cell>
          <cell r="F601">
            <v>0</v>
          </cell>
          <cell r="G601">
            <v>0</v>
          </cell>
          <cell r="H601">
            <v>129420.1</v>
          </cell>
          <cell r="I601" t="str">
            <v>D</v>
          </cell>
        </row>
        <row r="602">
          <cell r="A602" t="str">
            <v>41.65.30.00</v>
          </cell>
          <cell r="B602" t="str">
            <v>-</v>
          </cell>
          <cell r="C602" t="str">
            <v>Provisao para Contingencias</v>
          </cell>
          <cell r="D602">
            <v>786829.57</v>
          </cell>
          <cell r="E602" t="str">
            <v>D</v>
          </cell>
          <cell r="F602">
            <v>0</v>
          </cell>
          <cell r="G602">
            <v>0</v>
          </cell>
          <cell r="H602">
            <v>786829.57</v>
          </cell>
          <cell r="I602" t="str">
            <v>D</v>
          </cell>
        </row>
        <row r="603">
          <cell r="A603" t="str">
            <v>41.65.30.60</v>
          </cell>
          <cell r="B603" t="str">
            <v>-</v>
          </cell>
          <cell r="C603" t="str">
            <v>Provisao para Contingencia Ambiental</v>
          </cell>
          <cell r="D603">
            <v>786829.57</v>
          </cell>
          <cell r="E603" t="str">
            <v>D</v>
          </cell>
          <cell r="F603">
            <v>0</v>
          </cell>
          <cell r="G603">
            <v>0</v>
          </cell>
          <cell r="H603">
            <v>786829.57</v>
          </cell>
          <cell r="I603" t="str">
            <v>D</v>
          </cell>
        </row>
        <row r="604">
          <cell r="A604" t="str">
            <v>41.65.47.00</v>
          </cell>
          <cell r="B604" t="str">
            <v>-</v>
          </cell>
          <cell r="C604" t="str">
            <v>Outras Provisoes</v>
          </cell>
          <cell r="D604">
            <v>904099.91</v>
          </cell>
          <cell r="E604" t="str">
            <v>C</v>
          </cell>
          <cell r="F604">
            <v>39701.46</v>
          </cell>
          <cell r="G604">
            <v>2400000</v>
          </cell>
          <cell r="H604">
            <v>3264398.45</v>
          </cell>
          <cell r="I604" t="str">
            <v>C</v>
          </cell>
        </row>
        <row r="605">
          <cell r="A605" t="str">
            <v>41.65.47.02</v>
          </cell>
          <cell r="B605" t="str">
            <v>-</v>
          </cell>
          <cell r="C605" t="str">
            <v>Provisao Perda Icms</v>
          </cell>
          <cell r="D605">
            <v>1200000</v>
          </cell>
          <cell r="E605" t="str">
            <v>C</v>
          </cell>
          <cell r="F605">
            <v>0</v>
          </cell>
          <cell r="G605">
            <v>2400000</v>
          </cell>
          <cell r="H605">
            <v>3600000</v>
          </cell>
          <cell r="I605" t="str">
            <v>C</v>
          </cell>
        </row>
        <row r="606">
          <cell r="A606" t="str">
            <v>41.65.47.10</v>
          </cell>
          <cell r="B606" t="str">
            <v>-</v>
          </cell>
          <cell r="C606" t="str">
            <v>Provisão Perda Mútuo</v>
          </cell>
          <cell r="D606">
            <v>295900.09000000003</v>
          </cell>
          <cell r="E606" t="str">
            <v>D</v>
          </cell>
          <cell r="F606">
            <v>39701.46</v>
          </cell>
          <cell r="G606">
            <v>0</v>
          </cell>
          <cell r="H606">
            <v>335601.55</v>
          </cell>
          <cell r="I606" t="str">
            <v>D</v>
          </cell>
        </row>
        <row r="607">
          <cell r="A607" t="str">
            <v>41.65.60.00</v>
          </cell>
          <cell r="B607" t="str">
            <v>-</v>
          </cell>
          <cell r="C607" t="str">
            <v>Rec. de Vendas  MI/ME - Outros</v>
          </cell>
          <cell r="D607">
            <v>128262.8</v>
          </cell>
          <cell r="E607" t="str">
            <v>C</v>
          </cell>
          <cell r="F607">
            <v>0</v>
          </cell>
          <cell r="G607">
            <v>0</v>
          </cell>
          <cell r="H607">
            <v>128262.8</v>
          </cell>
          <cell r="I607" t="str">
            <v>C</v>
          </cell>
        </row>
        <row r="608">
          <cell r="A608" t="str">
            <v>41.65.60.01</v>
          </cell>
          <cell r="B608" t="str">
            <v>-</v>
          </cell>
          <cell r="C608" t="str">
            <v>Rec. de Vendas  MI - Outros</v>
          </cell>
          <cell r="D608">
            <v>128262.8</v>
          </cell>
          <cell r="E608" t="str">
            <v>C</v>
          </cell>
          <cell r="F608">
            <v>0</v>
          </cell>
          <cell r="G608">
            <v>0</v>
          </cell>
          <cell r="H608">
            <v>128262.8</v>
          </cell>
          <cell r="I608" t="str">
            <v>C</v>
          </cell>
        </row>
        <row r="609">
          <cell r="A609" t="str">
            <v>41.65.62.00</v>
          </cell>
          <cell r="B609" t="str">
            <v>-</v>
          </cell>
          <cell r="C609" t="str">
            <v>Devolução Vendas MI - Outros</v>
          </cell>
          <cell r="D609">
            <v>3000</v>
          </cell>
          <cell r="E609" t="str">
            <v>D</v>
          </cell>
          <cell r="F609">
            <v>0</v>
          </cell>
          <cell r="G609">
            <v>0</v>
          </cell>
          <cell r="H609">
            <v>3000</v>
          </cell>
          <cell r="I609" t="str">
            <v>D</v>
          </cell>
        </row>
        <row r="610">
          <cell r="A610" t="str">
            <v>41.65.62.01</v>
          </cell>
          <cell r="B610" t="str">
            <v>-</v>
          </cell>
          <cell r="C610" t="str">
            <v>Devolução Vendas MI - Outros</v>
          </cell>
          <cell r="D610">
            <v>3000</v>
          </cell>
          <cell r="E610" t="str">
            <v>D</v>
          </cell>
          <cell r="F610">
            <v>0</v>
          </cell>
          <cell r="G610">
            <v>0</v>
          </cell>
          <cell r="H610">
            <v>3000</v>
          </cell>
          <cell r="I610" t="str">
            <v>D</v>
          </cell>
        </row>
        <row r="611">
          <cell r="A611" t="str">
            <v>41.65.70.00</v>
          </cell>
          <cell r="B611" t="str">
            <v>-</v>
          </cell>
          <cell r="C611" t="str">
            <v>Icms s/ Vendas MI - Outros</v>
          </cell>
          <cell r="D611">
            <v>30.42</v>
          </cell>
          <cell r="E611" t="str">
            <v>C</v>
          </cell>
          <cell r="F611">
            <v>0</v>
          </cell>
          <cell r="G611">
            <v>0</v>
          </cell>
          <cell r="H611">
            <v>30.42</v>
          </cell>
          <cell r="I611" t="str">
            <v>C</v>
          </cell>
        </row>
        <row r="612">
          <cell r="A612" t="str">
            <v>41.65.70.01</v>
          </cell>
          <cell r="B612" t="str">
            <v>-</v>
          </cell>
          <cell r="C612" t="str">
            <v>Icms s/ Vendas MI - Outros</v>
          </cell>
          <cell r="D612">
            <v>30.42</v>
          </cell>
          <cell r="E612" t="str">
            <v>C</v>
          </cell>
          <cell r="F612">
            <v>0</v>
          </cell>
          <cell r="G612">
            <v>0</v>
          </cell>
          <cell r="H612">
            <v>30.42</v>
          </cell>
          <cell r="I612" t="str">
            <v>C</v>
          </cell>
        </row>
        <row r="613">
          <cell r="A613" t="str">
            <v>41.65.72.00</v>
          </cell>
          <cell r="B613" t="str">
            <v>-</v>
          </cell>
          <cell r="C613" t="str">
            <v>Pis  s/ Vendas MI - Outros</v>
          </cell>
          <cell r="D613">
            <v>2059.7199999999998</v>
          </cell>
          <cell r="E613" t="str">
            <v>D</v>
          </cell>
          <cell r="F613">
            <v>0</v>
          </cell>
          <cell r="G613">
            <v>0</v>
          </cell>
          <cell r="H613">
            <v>2059.7199999999998</v>
          </cell>
          <cell r="I613" t="str">
            <v>D</v>
          </cell>
        </row>
        <row r="614">
          <cell r="A614" t="str">
            <v>41.65.72.01</v>
          </cell>
          <cell r="B614" t="str">
            <v>-</v>
          </cell>
          <cell r="C614" t="str">
            <v>Pis s/ Vendas MI - Outros</v>
          </cell>
          <cell r="D614">
            <v>2059.7199999999998</v>
          </cell>
          <cell r="E614" t="str">
            <v>D</v>
          </cell>
          <cell r="F614">
            <v>0</v>
          </cell>
          <cell r="G614">
            <v>0</v>
          </cell>
          <cell r="H614">
            <v>2059.7199999999998</v>
          </cell>
          <cell r="I614" t="str">
            <v>D</v>
          </cell>
        </row>
        <row r="615">
          <cell r="A615" t="str">
            <v>41.65.74.00</v>
          </cell>
          <cell r="B615" t="str">
            <v>-</v>
          </cell>
          <cell r="C615" t="str">
            <v>Cofins s/ Vendas MI - Outros</v>
          </cell>
          <cell r="D615">
            <v>9486.9500000000007</v>
          </cell>
          <cell r="E615" t="str">
            <v>D</v>
          </cell>
          <cell r="F615">
            <v>0</v>
          </cell>
          <cell r="G615">
            <v>0</v>
          </cell>
          <cell r="H615">
            <v>9486.9500000000007</v>
          </cell>
          <cell r="I615" t="str">
            <v>D</v>
          </cell>
        </row>
        <row r="616">
          <cell r="A616" t="str">
            <v>41.65.74.01</v>
          </cell>
          <cell r="B616" t="str">
            <v>-</v>
          </cell>
          <cell r="C616" t="str">
            <v>Cofins s/ Vendas MI - Outros</v>
          </cell>
          <cell r="D616">
            <v>9486.9500000000007</v>
          </cell>
          <cell r="E616" t="str">
            <v>D</v>
          </cell>
          <cell r="F616">
            <v>0</v>
          </cell>
          <cell r="G616">
            <v>0</v>
          </cell>
          <cell r="H616">
            <v>9486.9500000000007</v>
          </cell>
          <cell r="I616" t="str">
            <v>D</v>
          </cell>
        </row>
        <row r="617">
          <cell r="A617" t="str">
            <v>41.65.76.00</v>
          </cell>
          <cell r="B617" t="str">
            <v>-</v>
          </cell>
          <cell r="C617" t="str">
            <v>Custo Op.Vendas MI/ME-Outros</v>
          </cell>
          <cell r="D617">
            <v>26280</v>
          </cell>
          <cell r="E617" t="str">
            <v>D</v>
          </cell>
          <cell r="F617">
            <v>0</v>
          </cell>
          <cell r="G617">
            <v>0</v>
          </cell>
          <cell r="H617">
            <v>26280</v>
          </cell>
          <cell r="I617" t="str">
            <v>D</v>
          </cell>
        </row>
        <row r="618">
          <cell r="A618" t="str">
            <v>41.65.76.01</v>
          </cell>
          <cell r="B618" t="str">
            <v>-</v>
          </cell>
          <cell r="C618" t="str">
            <v>Custo Op.Vendas MI-Outros</v>
          </cell>
          <cell r="D618">
            <v>26280</v>
          </cell>
          <cell r="E618" t="str">
            <v>D</v>
          </cell>
          <cell r="F618">
            <v>0</v>
          </cell>
          <cell r="G618">
            <v>0</v>
          </cell>
          <cell r="H618">
            <v>26280</v>
          </cell>
          <cell r="I618" t="str">
            <v>D</v>
          </cell>
        </row>
        <row r="619">
          <cell r="A619" t="str">
            <v>42.00.00.00</v>
          </cell>
          <cell r="B619" t="str">
            <v>-</v>
          </cell>
          <cell r="C619" t="str">
            <v>Resultado Nao Operacional</v>
          </cell>
          <cell r="D619">
            <v>5274336.91</v>
          </cell>
          <cell r="E619" t="str">
            <v>D</v>
          </cell>
          <cell r="F619">
            <v>297621.24</v>
          </cell>
          <cell r="G619">
            <v>77189.759999999995</v>
          </cell>
          <cell r="H619">
            <v>5494768.3899999997</v>
          </cell>
          <cell r="I619" t="str">
            <v>D</v>
          </cell>
        </row>
        <row r="620">
          <cell r="A620" t="str">
            <v>42.01.00.00</v>
          </cell>
          <cell r="B620" t="str">
            <v>-</v>
          </cell>
          <cell r="C620" t="str">
            <v>Resultado Nao Operacional</v>
          </cell>
          <cell r="D620">
            <v>5274336.91</v>
          </cell>
          <cell r="E620" t="str">
            <v>D</v>
          </cell>
          <cell r="F620">
            <v>297621.24</v>
          </cell>
          <cell r="G620">
            <v>77189.759999999995</v>
          </cell>
          <cell r="H620">
            <v>5494768.3899999997</v>
          </cell>
          <cell r="I620" t="str">
            <v>D</v>
          </cell>
        </row>
        <row r="621">
          <cell r="A621" t="str">
            <v>42.01.01.00</v>
          </cell>
          <cell r="B621" t="str">
            <v>-</v>
          </cell>
          <cell r="C621" t="str">
            <v>Ganhos e Perdas</v>
          </cell>
          <cell r="D621">
            <v>444135.63</v>
          </cell>
          <cell r="E621" t="str">
            <v>D</v>
          </cell>
          <cell r="F621">
            <v>203225.29</v>
          </cell>
          <cell r="G621">
            <v>60663.199999999997</v>
          </cell>
          <cell r="H621">
            <v>586697.72</v>
          </cell>
          <cell r="I621" t="str">
            <v>D</v>
          </cell>
        </row>
        <row r="622">
          <cell r="A622" t="str">
            <v>42.01.01.03</v>
          </cell>
          <cell r="B622" t="str">
            <v>-</v>
          </cell>
          <cell r="C622" t="str">
            <v>Baixa do Permanente por Inutilização</v>
          </cell>
          <cell r="D622">
            <v>444135.63</v>
          </cell>
          <cell r="E622" t="str">
            <v>D</v>
          </cell>
          <cell r="F622">
            <v>203225.29</v>
          </cell>
          <cell r="G622">
            <v>60663.199999999997</v>
          </cell>
          <cell r="H622">
            <v>586697.72</v>
          </cell>
          <cell r="I622" t="str">
            <v>D</v>
          </cell>
        </row>
        <row r="623">
          <cell r="A623" t="str">
            <v>42.01.10.00</v>
          </cell>
          <cell r="B623" t="str">
            <v>-</v>
          </cell>
          <cell r="C623" t="str">
            <v>Custo de Capacidade Ociosa</v>
          </cell>
          <cell r="D623">
            <v>4830201.28</v>
          </cell>
          <cell r="E623" t="str">
            <v>D</v>
          </cell>
          <cell r="F623">
            <v>94395.95</v>
          </cell>
          <cell r="G623">
            <v>16526.560000000001</v>
          </cell>
          <cell r="H623">
            <v>4908070.67</v>
          </cell>
          <cell r="I623" t="str">
            <v>D</v>
          </cell>
        </row>
        <row r="624">
          <cell r="A624" t="str">
            <v>42.01.10.02</v>
          </cell>
          <cell r="B624" t="str">
            <v>-</v>
          </cell>
          <cell r="C624" t="str">
            <v>Custo Capacidade Ociosa - Depreciação</v>
          </cell>
          <cell r="D624">
            <v>193872.83</v>
          </cell>
          <cell r="E624" t="str">
            <v>D</v>
          </cell>
          <cell r="F624">
            <v>24843.39</v>
          </cell>
          <cell r="G624">
            <v>15.87</v>
          </cell>
          <cell r="H624">
            <v>218700.35</v>
          </cell>
          <cell r="I624" t="str">
            <v>D</v>
          </cell>
        </row>
        <row r="625">
          <cell r="A625" t="str">
            <v>42.01.10.04</v>
          </cell>
          <cell r="B625" t="str">
            <v>-</v>
          </cell>
          <cell r="C625" t="str">
            <v>Custo Capacidade Ociosa - Pessoal</v>
          </cell>
          <cell r="D625">
            <v>306697.46999999997</v>
          </cell>
          <cell r="E625" t="str">
            <v>D</v>
          </cell>
          <cell r="F625">
            <v>0</v>
          </cell>
          <cell r="G625">
            <v>0</v>
          </cell>
          <cell r="H625">
            <v>306697.46999999997</v>
          </cell>
          <cell r="I625" t="str">
            <v>D</v>
          </cell>
        </row>
        <row r="626">
          <cell r="A626" t="str">
            <v>42.01.10.05</v>
          </cell>
          <cell r="B626" t="str">
            <v>-</v>
          </cell>
          <cell r="C626" t="str">
            <v>Custo Capacidade Ociosa - Material</v>
          </cell>
          <cell r="D626">
            <v>106433.17</v>
          </cell>
          <cell r="E626" t="str">
            <v>D</v>
          </cell>
          <cell r="F626">
            <v>956.82</v>
          </cell>
          <cell r="G626">
            <v>0</v>
          </cell>
          <cell r="H626">
            <v>107389.99</v>
          </cell>
          <cell r="I626" t="str">
            <v>D</v>
          </cell>
        </row>
        <row r="627">
          <cell r="A627" t="str">
            <v>42.01.10.06</v>
          </cell>
          <cell r="B627" t="str">
            <v>-</v>
          </cell>
          <cell r="C627" t="str">
            <v>Custo Capac.Ociosa - Serv. e Gasto Geral</v>
          </cell>
          <cell r="D627">
            <v>954087.83</v>
          </cell>
          <cell r="E627" t="str">
            <v>D</v>
          </cell>
          <cell r="F627">
            <v>0</v>
          </cell>
          <cell r="G627">
            <v>0</v>
          </cell>
          <cell r="H627">
            <v>954087.83</v>
          </cell>
          <cell r="I627" t="str">
            <v>D</v>
          </cell>
        </row>
        <row r="628">
          <cell r="A628" t="str">
            <v>42.01.10.07</v>
          </cell>
          <cell r="B628" t="str">
            <v>-</v>
          </cell>
          <cell r="C628" t="str">
            <v>Custo Capac.Ociosa - Gastos Indiretos</v>
          </cell>
          <cell r="D628">
            <v>3269109.98</v>
          </cell>
          <cell r="E628" t="str">
            <v>D</v>
          </cell>
          <cell r="F628">
            <v>68595.740000000005</v>
          </cell>
          <cell r="G628">
            <v>16510.689999999999</v>
          </cell>
          <cell r="H628">
            <v>3321195.03</v>
          </cell>
          <cell r="I628" t="str">
            <v>D</v>
          </cell>
        </row>
        <row r="629">
          <cell r="A629" t="str">
            <v>43.00.00.00</v>
          </cell>
          <cell r="B629" t="str">
            <v>-</v>
          </cell>
          <cell r="C629" t="str">
            <v>Provisoes e Participacoes</v>
          </cell>
          <cell r="D629">
            <v>31874690.550000001</v>
          </cell>
          <cell r="E629" t="str">
            <v>D</v>
          </cell>
          <cell r="F629">
            <v>21087304.41</v>
          </cell>
          <cell r="G629">
            <v>63565.11</v>
          </cell>
          <cell r="H629">
            <v>52898429.850000001</v>
          </cell>
          <cell r="I629" t="str">
            <v>D</v>
          </cell>
        </row>
        <row r="630">
          <cell r="A630" t="str">
            <v>43.01.00.00</v>
          </cell>
          <cell r="B630" t="str">
            <v>-</v>
          </cell>
          <cell r="C630" t="str">
            <v>Provisoes</v>
          </cell>
          <cell r="D630">
            <v>31874690.550000001</v>
          </cell>
          <cell r="E630" t="str">
            <v>D</v>
          </cell>
          <cell r="F630">
            <v>21087304.41</v>
          </cell>
          <cell r="G630">
            <v>63565.11</v>
          </cell>
          <cell r="H630">
            <v>52898429.850000001</v>
          </cell>
          <cell r="I630" t="str">
            <v>D</v>
          </cell>
        </row>
        <row r="631">
          <cell r="A631" t="str">
            <v>43.01.01.00</v>
          </cell>
          <cell r="B631" t="str">
            <v>-</v>
          </cell>
          <cell r="C631" t="str">
            <v>Provisao p/Imposto Sobre a Renda</v>
          </cell>
          <cell r="D631">
            <v>23424777.02</v>
          </cell>
          <cell r="E631" t="str">
            <v>D</v>
          </cell>
          <cell r="F631">
            <v>15501713.33</v>
          </cell>
          <cell r="G631">
            <v>47429.93</v>
          </cell>
          <cell r="H631">
            <v>38879060.420000002</v>
          </cell>
          <cell r="I631" t="str">
            <v>D</v>
          </cell>
        </row>
        <row r="632">
          <cell r="A632" t="str">
            <v>43.01.01.01</v>
          </cell>
          <cell r="B632" t="str">
            <v>-</v>
          </cell>
          <cell r="C632" t="str">
            <v>Provisao p/Imposto Sobre a Renda</v>
          </cell>
          <cell r="D632">
            <v>23654146.48</v>
          </cell>
          <cell r="E632" t="str">
            <v>D</v>
          </cell>
          <cell r="F632">
            <v>15289838.49</v>
          </cell>
          <cell r="G632">
            <v>27429.93</v>
          </cell>
          <cell r="H632">
            <v>38916555.039999999</v>
          </cell>
          <cell r="I632" t="str">
            <v>D</v>
          </cell>
        </row>
        <row r="633">
          <cell r="A633" t="str">
            <v>43.01.01.03</v>
          </cell>
          <cell r="B633" t="str">
            <v>-</v>
          </cell>
          <cell r="C633" t="str">
            <v>Imposto de Renda Diferido</v>
          </cell>
          <cell r="D633">
            <v>77630.539999999994</v>
          </cell>
          <cell r="E633" t="str">
            <v>D</v>
          </cell>
          <cell r="F633">
            <v>211874.84</v>
          </cell>
          <cell r="G633">
            <v>0</v>
          </cell>
          <cell r="H633">
            <v>289505.38</v>
          </cell>
          <cell r="I633" t="str">
            <v>D</v>
          </cell>
        </row>
        <row r="634">
          <cell r="A634" t="str">
            <v>43.01.01.06</v>
          </cell>
          <cell r="B634" t="str">
            <v>-</v>
          </cell>
          <cell r="C634" t="str">
            <v>IR Diferido - Ativo Ambiental</v>
          </cell>
          <cell r="D634">
            <v>307000</v>
          </cell>
          <cell r="E634" t="str">
            <v>C</v>
          </cell>
          <cell r="F634">
            <v>0</v>
          </cell>
          <cell r="G634">
            <v>20000</v>
          </cell>
          <cell r="H634">
            <v>327000</v>
          </cell>
          <cell r="I634" t="str">
            <v>C</v>
          </cell>
        </row>
        <row r="635">
          <cell r="A635" t="str">
            <v>43.01.05.00</v>
          </cell>
          <cell r="B635" t="str">
            <v>-</v>
          </cell>
          <cell r="C635" t="str">
            <v>Provisao p/Contribuicao Social</v>
          </cell>
          <cell r="D635">
            <v>8449913.5299999993</v>
          </cell>
          <cell r="E635" t="str">
            <v>D</v>
          </cell>
          <cell r="F635">
            <v>5585591.0800000001</v>
          </cell>
          <cell r="G635">
            <v>16135.18</v>
          </cell>
          <cell r="H635">
            <v>14019369.43</v>
          </cell>
          <cell r="I635" t="str">
            <v>D</v>
          </cell>
        </row>
        <row r="636">
          <cell r="A636" t="str">
            <v>43.01.05.01</v>
          </cell>
          <cell r="B636" t="str">
            <v>-</v>
          </cell>
          <cell r="C636" t="str">
            <v>Provisao p/Contribuicao Social</v>
          </cell>
          <cell r="D636">
            <v>8531966.5399999991</v>
          </cell>
          <cell r="E636" t="str">
            <v>D</v>
          </cell>
          <cell r="F636">
            <v>5509316.1399999997</v>
          </cell>
          <cell r="G636">
            <v>9135.18</v>
          </cell>
          <cell r="H636">
            <v>14032147.5</v>
          </cell>
          <cell r="I636" t="str">
            <v>D</v>
          </cell>
        </row>
        <row r="637">
          <cell r="A637" t="str">
            <v>43.01.05.03</v>
          </cell>
          <cell r="B637" t="str">
            <v>-</v>
          </cell>
          <cell r="C637" t="str">
            <v>Contribuicao Social Diferida</v>
          </cell>
          <cell r="D637">
            <v>27946.99</v>
          </cell>
          <cell r="E637" t="str">
            <v>D</v>
          </cell>
          <cell r="F637">
            <v>76274.94</v>
          </cell>
          <cell r="G637">
            <v>0</v>
          </cell>
          <cell r="H637">
            <v>104221.93</v>
          </cell>
          <cell r="I637" t="str">
            <v>D</v>
          </cell>
        </row>
        <row r="638">
          <cell r="A638" t="str">
            <v>43.01.05.06</v>
          </cell>
          <cell r="B638" t="str">
            <v>-</v>
          </cell>
          <cell r="C638" t="str">
            <v>CS Diferido - Ativo Ambiental</v>
          </cell>
          <cell r="D638">
            <v>110000</v>
          </cell>
          <cell r="E638" t="str">
            <v>C</v>
          </cell>
          <cell r="F638">
            <v>0</v>
          </cell>
          <cell r="G638">
            <v>7000</v>
          </cell>
          <cell r="H638">
            <v>117000</v>
          </cell>
          <cell r="I638" t="str">
            <v>C</v>
          </cell>
        </row>
        <row r="639">
          <cell r="A639" t="str">
            <v>44.00.00.00</v>
          </cell>
          <cell r="B639" t="str">
            <v>-</v>
          </cell>
          <cell r="C639" t="str">
            <v>Resultado Mensal</v>
          </cell>
          <cell r="D639">
            <v>65342929.689999998</v>
          </cell>
          <cell r="E639" t="str">
            <v>C</v>
          </cell>
          <cell r="F639">
            <v>0</v>
          </cell>
          <cell r="G639">
            <v>1790300.21</v>
          </cell>
          <cell r="H639">
            <v>67133229.900000006</v>
          </cell>
          <cell r="I639" t="str">
            <v>C</v>
          </cell>
        </row>
        <row r="640">
          <cell r="A640" t="str">
            <v>44.01.00.00</v>
          </cell>
          <cell r="B640" t="str">
            <v>-</v>
          </cell>
          <cell r="C640" t="str">
            <v>Resultado Mensal</v>
          </cell>
          <cell r="D640">
            <v>65342929.689999998</v>
          </cell>
          <cell r="E640" t="str">
            <v>C</v>
          </cell>
          <cell r="F640">
            <v>0</v>
          </cell>
          <cell r="G640">
            <v>1790300.21</v>
          </cell>
          <cell r="H640">
            <v>67133229.900000006</v>
          </cell>
          <cell r="I640" t="str">
            <v>C</v>
          </cell>
        </row>
        <row r="641">
          <cell r="A641" t="str">
            <v>44.01.01.00</v>
          </cell>
          <cell r="B641" t="str">
            <v>-</v>
          </cell>
          <cell r="C641" t="str">
            <v>Resultado Mensal</v>
          </cell>
          <cell r="D641">
            <v>65342929.689999998</v>
          </cell>
          <cell r="E641" t="str">
            <v>C</v>
          </cell>
          <cell r="F641">
            <v>0</v>
          </cell>
          <cell r="G641">
            <v>1790300.21</v>
          </cell>
          <cell r="H641">
            <v>67133229.900000006</v>
          </cell>
          <cell r="I641" t="str">
            <v>C</v>
          </cell>
        </row>
        <row r="642">
          <cell r="A642" t="str">
            <v>44.01.01.01</v>
          </cell>
          <cell r="B642" t="str">
            <v>-</v>
          </cell>
          <cell r="C642" t="str">
            <v>Resultado Mensal</v>
          </cell>
          <cell r="D642">
            <v>65342929.689999998</v>
          </cell>
          <cell r="E642" t="str">
            <v>C</v>
          </cell>
          <cell r="F642">
            <v>0</v>
          </cell>
          <cell r="G642">
            <v>1790300.21</v>
          </cell>
          <cell r="H642">
            <v>67133229.900000006</v>
          </cell>
          <cell r="I642" t="str">
            <v>C</v>
          </cell>
        </row>
        <row r="643">
          <cell r="A643" t="str">
            <v>50.00.00.00</v>
          </cell>
          <cell r="B643" t="str">
            <v>-</v>
          </cell>
          <cell r="C643" t="str">
            <v>Custos</v>
          </cell>
          <cell r="D643">
            <v>0</v>
          </cell>
          <cell r="F643">
            <v>22142494.989999998</v>
          </cell>
          <cell r="G643">
            <v>22142494.989999998</v>
          </cell>
          <cell r="H643">
            <v>0</v>
          </cell>
        </row>
        <row r="644">
          <cell r="A644" t="str">
            <v>51.00.00.00</v>
          </cell>
          <cell r="B644" t="str">
            <v>-</v>
          </cell>
          <cell r="C644" t="str">
            <v>Pessoal</v>
          </cell>
          <cell r="D644">
            <v>11374653.67</v>
          </cell>
          <cell r="E644" t="str">
            <v>D</v>
          </cell>
          <cell r="F644">
            <v>1812828.94</v>
          </cell>
          <cell r="G644">
            <v>214135.35</v>
          </cell>
          <cell r="H644">
            <v>12973347.26</v>
          </cell>
          <cell r="I644" t="str">
            <v>D</v>
          </cell>
        </row>
        <row r="645">
          <cell r="A645" t="str">
            <v>51.01.00.00</v>
          </cell>
          <cell r="B645" t="str">
            <v>-</v>
          </cell>
          <cell r="C645" t="str">
            <v>Gastos com  Pessoal</v>
          </cell>
          <cell r="D645">
            <v>6396766.8600000003</v>
          </cell>
          <cell r="E645" t="str">
            <v>D</v>
          </cell>
          <cell r="F645">
            <v>990160.63</v>
          </cell>
          <cell r="G645">
            <v>134111.20000000001</v>
          </cell>
          <cell r="H645">
            <v>7252816.29</v>
          </cell>
          <cell r="I645" t="str">
            <v>D</v>
          </cell>
        </row>
        <row r="646">
          <cell r="A646" t="str">
            <v>51.01.01.00</v>
          </cell>
          <cell r="B646" t="str">
            <v>-</v>
          </cell>
          <cell r="C646" t="str">
            <v>Salario Basico</v>
          </cell>
          <cell r="D646">
            <v>3870454.3</v>
          </cell>
          <cell r="E646" t="str">
            <v>D</v>
          </cell>
          <cell r="F646">
            <v>568777.37</v>
          </cell>
          <cell r="G646">
            <v>34751.370000000003</v>
          </cell>
          <cell r="H646">
            <v>4404480.3</v>
          </cell>
          <cell r="I646" t="str">
            <v>D</v>
          </cell>
        </row>
        <row r="647">
          <cell r="A647" t="str">
            <v>51.01.01.01</v>
          </cell>
          <cell r="B647" t="str">
            <v>-</v>
          </cell>
          <cell r="C647" t="str">
            <v>Salario Basico</v>
          </cell>
          <cell r="D647">
            <v>3870454.3</v>
          </cell>
          <cell r="E647" t="str">
            <v>D</v>
          </cell>
          <cell r="F647">
            <v>568777.37</v>
          </cell>
          <cell r="G647">
            <v>34751.370000000003</v>
          </cell>
          <cell r="H647">
            <v>4404480.3</v>
          </cell>
          <cell r="I647" t="str">
            <v>D</v>
          </cell>
        </row>
        <row r="648">
          <cell r="A648" t="str">
            <v>51.01.03.00</v>
          </cell>
          <cell r="B648" t="str">
            <v>-</v>
          </cell>
          <cell r="C648" t="str">
            <v>Adicionais Legais</v>
          </cell>
          <cell r="D648">
            <v>609437.85</v>
          </cell>
          <cell r="E648" t="str">
            <v>D</v>
          </cell>
          <cell r="F648">
            <v>101316.62</v>
          </cell>
          <cell r="G648">
            <v>16882.89</v>
          </cell>
          <cell r="H648">
            <v>693871.58</v>
          </cell>
          <cell r="I648" t="str">
            <v>D</v>
          </cell>
        </row>
        <row r="649">
          <cell r="A649" t="str">
            <v>51.01.03.01</v>
          </cell>
          <cell r="B649" t="str">
            <v>-</v>
          </cell>
          <cell r="C649" t="str">
            <v>Adicional Noturno</v>
          </cell>
          <cell r="D649">
            <v>324194.21000000002</v>
          </cell>
          <cell r="E649" t="str">
            <v>D</v>
          </cell>
          <cell r="F649">
            <v>54365.26</v>
          </cell>
          <cell r="G649">
            <v>6080</v>
          </cell>
          <cell r="H649">
            <v>372479.47</v>
          </cell>
          <cell r="I649" t="str">
            <v>D</v>
          </cell>
        </row>
        <row r="650">
          <cell r="A650" t="str">
            <v>51.01.03.02</v>
          </cell>
          <cell r="B650" t="str">
            <v>-</v>
          </cell>
          <cell r="C650" t="str">
            <v>Insalubridade</v>
          </cell>
          <cell r="D650">
            <v>150678.6</v>
          </cell>
          <cell r="E650" t="str">
            <v>D</v>
          </cell>
          <cell r="F650">
            <v>28873.91</v>
          </cell>
          <cell r="G650">
            <v>10429.959999999999</v>
          </cell>
          <cell r="H650">
            <v>169122.55</v>
          </cell>
          <cell r="I650" t="str">
            <v>D</v>
          </cell>
        </row>
        <row r="651">
          <cell r="A651" t="str">
            <v>51.01.03.03</v>
          </cell>
          <cell r="B651" t="str">
            <v>-</v>
          </cell>
          <cell r="C651" t="str">
            <v>Periculosidade</v>
          </cell>
          <cell r="D651">
            <v>134565.04</v>
          </cell>
          <cell r="E651" t="str">
            <v>D</v>
          </cell>
          <cell r="F651">
            <v>18077.45</v>
          </cell>
          <cell r="G651">
            <v>372.93</v>
          </cell>
          <cell r="H651">
            <v>152269.56</v>
          </cell>
          <cell r="I651" t="str">
            <v>D</v>
          </cell>
        </row>
        <row r="652">
          <cell r="A652" t="str">
            <v>51.01.04.00</v>
          </cell>
          <cell r="B652" t="str">
            <v>-</v>
          </cell>
          <cell r="C652" t="str">
            <v>Serv Extraordinarios/Adicionais</v>
          </cell>
          <cell r="D652">
            <v>143860.91</v>
          </cell>
          <cell r="E652" t="str">
            <v>D</v>
          </cell>
          <cell r="F652">
            <v>24600.400000000001</v>
          </cell>
          <cell r="G652">
            <v>2657.06</v>
          </cell>
          <cell r="H652">
            <v>165804.25</v>
          </cell>
          <cell r="I652" t="str">
            <v>D</v>
          </cell>
        </row>
        <row r="653">
          <cell r="A653" t="str">
            <v>51.01.04.01</v>
          </cell>
          <cell r="B653" t="str">
            <v>-</v>
          </cell>
          <cell r="C653" t="str">
            <v>Horas Extras Dias Uteis</v>
          </cell>
          <cell r="D653">
            <v>123960.32000000001</v>
          </cell>
          <cell r="E653" t="str">
            <v>D</v>
          </cell>
          <cell r="F653">
            <v>20357.07</v>
          </cell>
          <cell r="G653">
            <v>1110.5</v>
          </cell>
          <cell r="H653">
            <v>143206.89000000001</v>
          </cell>
          <cell r="I653" t="str">
            <v>D</v>
          </cell>
        </row>
        <row r="654">
          <cell r="A654" t="str">
            <v>51.01.04.02</v>
          </cell>
          <cell r="B654" t="str">
            <v>-</v>
          </cell>
          <cell r="C654" t="str">
            <v>Horas Extras Sab/Dom/Feriados</v>
          </cell>
          <cell r="D654">
            <v>19900.59</v>
          </cell>
          <cell r="E654" t="str">
            <v>D</v>
          </cell>
          <cell r="F654">
            <v>4243.33</v>
          </cell>
          <cell r="G654">
            <v>1546.56</v>
          </cell>
          <cell r="H654">
            <v>22597.360000000001</v>
          </cell>
          <cell r="I654" t="str">
            <v>D</v>
          </cell>
        </row>
        <row r="655">
          <cell r="A655" t="str">
            <v>51.01.10.00</v>
          </cell>
          <cell r="B655" t="str">
            <v>-</v>
          </cell>
          <cell r="C655" t="str">
            <v>Adicionais por Acordo</v>
          </cell>
          <cell r="D655">
            <v>378996.25</v>
          </cell>
          <cell r="E655" t="str">
            <v>D</v>
          </cell>
          <cell r="F655">
            <v>58884.86</v>
          </cell>
          <cell r="G655">
            <v>9197.7800000000007</v>
          </cell>
          <cell r="H655">
            <v>428683.33</v>
          </cell>
          <cell r="I655" t="str">
            <v>D</v>
          </cell>
        </row>
        <row r="656">
          <cell r="A656" t="str">
            <v>51.01.10.03</v>
          </cell>
          <cell r="B656" t="str">
            <v>-</v>
          </cell>
          <cell r="C656" t="str">
            <v>Outros Adicionais por Acordo</v>
          </cell>
          <cell r="D656">
            <v>378996.25</v>
          </cell>
          <cell r="E656" t="str">
            <v>D</v>
          </cell>
          <cell r="F656">
            <v>58884.86</v>
          </cell>
          <cell r="G656">
            <v>9197.7800000000007</v>
          </cell>
          <cell r="H656">
            <v>428683.33</v>
          </cell>
          <cell r="I656" t="str">
            <v>D</v>
          </cell>
        </row>
        <row r="657">
          <cell r="A657" t="str">
            <v>51.01.11.00</v>
          </cell>
          <cell r="B657" t="str">
            <v>-</v>
          </cell>
          <cell r="C657" t="str">
            <v>Ferias/Abono Legal</v>
          </cell>
          <cell r="D657">
            <v>701540.94</v>
          </cell>
          <cell r="E657" t="str">
            <v>D</v>
          </cell>
          <cell r="F657">
            <v>134545.17000000001</v>
          </cell>
          <cell r="G657">
            <v>59203.53</v>
          </cell>
          <cell r="H657">
            <v>776882.58</v>
          </cell>
          <cell r="I657" t="str">
            <v>D</v>
          </cell>
        </row>
        <row r="658">
          <cell r="A658" t="str">
            <v>51.01.11.01</v>
          </cell>
          <cell r="B658" t="str">
            <v>-</v>
          </cell>
          <cell r="C658" t="str">
            <v>Ferias/Abono Legal</v>
          </cell>
          <cell r="D658">
            <v>701540.94</v>
          </cell>
          <cell r="E658" t="str">
            <v>D</v>
          </cell>
          <cell r="F658">
            <v>134545.17000000001</v>
          </cell>
          <cell r="G658">
            <v>59203.53</v>
          </cell>
          <cell r="H658">
            <v>776882.58</v>
          </cell>
          <cell r="I658" t="str">
            <v>D</v>
          </cell>
        </row>
        <row r="659">
          <cell r="A659" t="str">
            <v>51.01.12.00</v>
          </cell>
          <cell r="B659" t="str">
            <v>-</v>
          </cell>
          <cell r="C659" t="str">
            <v>Decimo Terceiro Salario</v>
          </cell>
          <cell r="D659">
            <v>504842.71</v>
          </cell>
          <cell r="E659" t="str">
            <v>D</v>
          </cell>
          <cell r="F659">
            <v>73144.990000000005</v>
          </cell>
          <cell r="G659">
            <v>7643.45</v>
          </cell>
          <cell r="H659">
            <v>570344.25</v>
          </cell>
          <cell r="I659" t="str">
            <v>D</v>
          </cell>
        </row>
        <row r="660">
          <cell r="A660" t="str">
            <v>51.01.12.01</v>
          </cell>
          <cell r="B660" t="str">
            <v>-</v>
          </cell>
          <cell r="C660" t="str">
            <v>Decimo Terceiro Salario</v>
          </cell>
          <cell r="D660">
            <v>504842.71</v>
          </cell>
          <cell r="E660" t="str">
            <v>D</v>
          </cell>
          <cell r="F660">
            <v>73144.990000000005</v>
          </cell>
          <cell r="G660">
            <v>7643.45</v>
          </cell>
          <cell r="H660">
            <v>570344.25</v>
          </cell>
          <cell r="I660" t="str">
            <v>D</v>
          </cell>
        </row>
        <row r="661">
          <cell r="A661" t="str">
            <v>51.01.13.00</v>
          </cell>
          <cell r="B661" t="str">
            <v>-</v>
          </cell>
          <cell r="C661" t="str">
            <v>Vale Transporte</v>
          </cell>
          <cell r="D661">
            <v>72159.27</v>
          </cell>
          <cell r="E661" t="str">
            <v>D</v>
          </cell>
          <cell r="F661">
            <v>6765.16</v>
          </cell>
          <cell r="G661">
            <v>107.86</v>
          </cell>
          <cell r="H661">
            <v>78816.570000000007</v>
          </cell>
          <cell r="I661" t="str">
            <v>D</v>
          </cell>
        </row>
        <row r="662">
          <cell r="A662" t="str">
            <v>51.01.13.01</v>
          </cell>
          <cell r="B662" t="str">
            <v>-</v>
          </cell>
          <cell r="C662" t="str">
            <v>Vale Transporte</v>
          </cell>
          <cell r="D662">
            <v>72159.27</v>
          </cell>
          <cell r="E662" t="str">
            <v>D</v>
          </cell>
          <cell r="F662">
            <v>6765.16</v>
          </cell>
          <cell r="G662">
            <v>107.86</v>
          </cell>
          <cell r="H662">
            <v>78816.570000000007</v>
          </cell>
          <cell r="I662" t="str">
            <v>D</v>
          </cell>
        </row>
        <row r="663">
          <cell r="A663" t="str">
            <v>51.01.15.00</v>
          </cell>
          <cell r="B663" t="str">
            <v>-</v>
          </cell>
          <cell r="C663" t="str">
            <v>Outros Beneficios Legais</v>
          </cell>
          <cell r="D663">
            <v>115474.63</v>
          </cell>
          <cell r="E663" t="str">
            <v>D</v>
          </cell>
          <cell r="F663">
            <v>22126.06</v>
          </cell>
          <cell r="G663">
            <v>3667.26</v>
          </cell>
          <cell r="H663">
            <v>133933.43</v>
          </cell>
          <cell r="I663" t="str">
            <v>D</v>
          </cell>
        </row>
        <row r="664">
          <cell r="A664" t="str">
            <v>51.01.15.01</v>
          </cell>
          <cell r="B664" t="str">
            <v>-</v>
          </cell>
          <cell r="C664" t="str">
            <v>Outros Beneficios Legais</v>
          </cell>
          <cell r="D664">
            <v>115474.63</v>
          </cell>
          <cell r="E664" t="str">
            <v>D</v>
          </cell>
          <cell r="F664">
            <v>22126.06</v>
          </cell>
          <cell r="G664">
            <v>3667.26</v>
          </cell>
          <cell r="H664">
            <v>133933.43</v>
          </cell>
          <cell r="I664" t="str">
            <v>D</v>
          </cell>
        </row>
        <row r="665">
          <cell r="A665" t="str">
            <v>51.02.00.00</v>
          </cell>
          <cell r="B665" t="str">
            <v>-</v>
          </cell>
          <cell r="C665" t="str">
            <v>Beneficios da Empresa</v>
          </cell>
          <cell r="D665">
            <v>1878827.58</v>
          </cell>
          <cell r="E665" t="str">
            <v>D</v>
          </cell>
          <cell r="F665">
            <v>345315.43</v>
          </cell>
          <cell r="G665">
            <v>23693.33</v>
          </cell>
          <cell r="H665">
            <v>2200449.6800000002</v>
          </cell>
          <cell r="I665" t="str">
            <v>D</v>
          </cell>
        </row>
        <row r="666">
          <cell r="A666" t="str">
            <v>51.02.01.00</v>
          </cell>
          <cell r="B666" t="str">
            <v>-</v>
          </cell>
          <cell r="C666" t="str">
            <v>Assistenc Medica/Odontol/Hospit</v>
          </cell>
          <cell r="D666">
            <v>499302.62</v>
          </cell>
          <cell r="E666" t="str">
            <v>D</v>
          </cell>
          <cell r="F666">
            <v>182692.3</v>
          </cell>
          <cell r="G666">
            <v>22830.83</v>
          </cell>
          <cell r="H666">
            <v>659164.09</v>
          </cell>
          <cell r="I666" t="str">
            <v>D</v>
          </cell>
        </row>
        <row r="667">
          <cell r="A667" t="str">
            <v>51.02.01.04</v>
          </cell>
          <cell r="B667" t="str">
            <v>-</v>
          </cell>
          <cell r="C667" t="str">
            <v>Assist.Medic-Aquisic de Remedios</v>
          </cell>
          <cell r="D667">
            <v>621.66999999999996</v>
          </cell>
          <cell r="E667" t="str">
            <v>C</v>
          </cell>
          <cell r="F667">
            <v>0</v>
          </cell>
          <cell r="G667">
            <v>0</v>
          </cell>
          <cell r="H667">
            <v>621.66999999999996</v>
          </cell>
          <cell r="I667" t="str">
            <v>C</v>
          </cell>
        </row>
        <row r="668">
          <cell r="A668" t="str">
            <v>51.02.01.06</v>
          </cell>
          <cell r="B668" t="str">
            <v>-</v>
          </cell>
          <cell r="C668" t="str">
            <v>Assistenc.Medic/Odontol/Hospitalar</v>
          </cell>
          <cell r="D668">
            <v>499924.29</v>
          </cell>
          <cell r="E668" t="str">
            <v>D</v>
          </cell>
          <cell r="F668">
            <v>182692.3</v>
          </cell>
          <cell r="G668">
            <v>22830.83</v>
          </cell>
          <cell r="H668">
            <v>659785.76</v>
          </cell>
          <cell r="I668" t="str">
            <v>D</v>
          </cell>
        </row>
        <row r="669">
          <cell r="A669" t="str">
            <v>51.02.03.00</v>
          </cell>
          <cell r="B669" t="str">
            <v>-</v>
          </cell>
          <cell r="C669" t="str">
            <v>Reembolso Educacional</v>
          </cell>
          <cell r="D669">
            <v>192143.02</v>
          </cell>
          <cell r="E669" t="str">
            <v>D</v>
          </cell>
          <cell r="F669">
            <v>9300.49</v>
          </cell>
          <cell r="G669">
            <v>862.5</v>
          </cell>
          <cell r="H669">
            <v>200581.01</v>
          </cell>
          <cell r="I669" t="str">
            <v>D</v>
          </cell>
        </row>
        <row r="670">
          <cell r="A670" t="str">
            <v>51.02.03.01</v>
          </cell>
          <cell r="B670" t="str">
            <v>-</v>
          </cell>
          <cell r="C670" t="str">
            <v>Reembolso Educacao-Empregados</v>
          </cell>
          <cell r="D670">
            <v>54580.52</v>
          </cell>
          <cell r="E670" t="str">
            <v>D</v>
          </cell>
          <cell r="F670">
            <v>9300.49</v>
          </cell>
          <cell r="G670">
            <v>862.5</v>
          </cell>
          <cell r="H670">
            <v>63018.51</v>
          </cell>
          <cell r="I670" t="str">
            <v>D</v>
          </cell>
        </row>
        <row r="672">
          <cell r="A672" t="str">
            <v>-----------</v>
          </cell>
          <cell r="B672" t="str">
            <v>--</v>
          </cell>
          <cell r="C672" t="str">
            <v>-------------------------------------------------------------------</v>
          </cell>
          <cell r="D672" t="str">
            <v>-------------------</v>
          </cell>
          <cell r="E672" t="str">
            <v>-</v>
          </cell>
          <cell r="F672" t="str">
            <v>-------------------</v>
          </cell>
          <cell r="G672" t="e">
            <v>#NAME?</v>
          </cell>
          <cell r="H672" t="str">
            <v>07AB - 1.00.01.068</v>
          </cell>
        </row>
        <row r="673">
          <cell r="A673" t="str">
            <v>_x000C_----------</v>
          </cell>
          <cell r="B673" t="str">
            <v>--</v>
          </cell>
          <cell r="C673" t="str">
            <v>-------------------------------------------------------------------</v>
          </cell>
          <cell r="D673" t="str">
            <v>-------------------</v>
          </cell>
          <cell r="E673" t="str">
            <v>-</v>
          </cell>
          <cell r="F673" t="str">
            <v>-------------------</v>
          </cell>
          <cell r="G673" t="str">
            <v>-------------------</v>
          </cell>
          <cell r="H673" t="str">
            <v>------ Página:</v>
          </cell>
          <cell r="J673">
            <v>9</v>
          </cell>
        </row>
        <row r="674">
          <cell r="A674" t="str">
            <v>Urucum Mine</v>
          </cell>
          <cell r="B674" t="str">
            <v>ra</v>
          </cell>
          <cell r="C674" t="str">
            <v>ção S.A</v>
          </cell>
          <cell r="H674" t="str">
            <v>Balancete</v>
          </cell>
        </row>
        <row r="675">
          <cell r="A675" t="str">
            <v>Período: 01</v>
          </cell>
          <cell r="B675" t="str">
            <v>/0</v>
          </cell>
          <cell r="C675" t="str">
            <v>9/2008 A 30/09/2008 -----------------------------------------------</v>
          </cell>
          <cell r="D675" t="str">
            <v>-------------------</v>
          </cell>
          <cell r="E675" t="str">
            <v>-</v>
          </cell>
          <cell r="F675" t="str">
            <v>-------------------</v>
          </cell>
          <cell r="G675" t="str">
            <v>-------------------</v>
          </cell>
          <cell r="H675" t="str">
            <v>04/11/2008 - 18:4</v>
          </cell>
          <cell r="I675">
            <v>3</v>
          </cell>
        </row>
        <row r="677">
          <cell r="A677" t="str">
            <v>Título</v>
          </cell>
          <cell r="D677" t="str">
            <v>Saldo Inicial</v>
          </cell>
          <cell r="F677" t="str">
            <v>Débito</v>
          </cell>
          <cell r="G677" t="str">
            <v>Crédito</v>
          </cell>
          <cell r="H677" t="str">
            <v>Saldo Final</v>
          </cell>
        </row>
        <row r="678">
          <cell r="A678" t="str">
            <v>-----------</v>
          </cell>
          <cell r="B678" t="str">
            <v>--</v>
          </cell>
          <cell r="C678" t="str">
            <v>-------------------------------------------------------------------</v>
          </cell>
          <cell r="D678" t="str">
            <v>-----------------</v>
          </cell>
          <cell r="F678" t="str">
            <v>------------------</v>
          </cell>
          <cell r="G678" t="str">
            <v>------------------</v>
          </cell>
          <cell r="H678" t="str">
            <v>-----------------</v>
          </cell>
        </row>
        <row r="679">
          <cell r="A679" t="str">
            <v>51.02.03.03</v>
          </cell>
          <cell r="B679" t="str">
            <v>-</v>
          </cell>
          <cell r="C679" t="str">
            <v>Reemb.Educacao- Material Escolar</v>
          </cell>
          <cell r="D679">
            <v>137562.5</v>
          </cell>
          <cell r="E679" t="str">
            <v>D</v>
          </cell>
          <cell r="F679">
            <v>0</v>
          </cell>
          <cell r="G679">
            <v>0</v>
          </cell>
          <cell r="H679">
            <v>137562.5</v>
          </cell>
          <cell r="I679" t="str">
            <v>D</v>
          </cell>
        </row>
        <row r="680">
          <cell r="A680" t="str">
            <v>51.02.10.00</v>
          </cell>
          <cell r="B680" t="str">
            <v>-</v>
          </cell>
          <cell r="C680" t="str">
            <v>Outros Beneficios</v>
          </cell>
          <cell r="D680">
            <v>1134871.3600000001</v>
          </cell>
          <cell r="E680" t="str">
            <v>D</v>
          </cell>
          <cell r="F680">
            <v>153322.64000000001</v>
          </cell>
          <cell r="G680">
            <v>0</v>
          </cell>
          <cell r="H680">
            <v>1288194</v>
          </cell>
          <cell r="I680" t="str">
            <v>D</v>
          </cell>
        </row>
        <row r="681">
          <cell r="A681" t="str">
            <v>51.02.10.01</v>
          </cell>
          <cell r="B681" t="str">
            <v>-</v>
          </cell>
          <cell r="C681" t="str">
            <v>Reembolso Creche</v>
          </cell>
          <cell r="D681">
            <v>2723.26</v>
          </cell>
          <cell r="E681" t="str">
            <v>D</v>
          </cell>
          <cell r="F681">
            <v>815.32</v>
          </cell>
          <cell r="G681">
            <v>0</v>
          </cell>
          <cell r="H681">
            <v>3538.58</v>
          </cell>
          <cell r="I681" t="str">
            <v>D</v>
          </cell>
        </row>
        <row r="682">
          <cell r="A682" t="str">
            <v>51.02.10.02</v>
          </cell>
          <cell r="B682" t="str">
            <v>-</v>
          </cell>
          <cell r="C682" t="str">
            <v>Despesas com Falecimento</v>
          </cell>
          <cell r="D682">
            <v>2000</v>
          </cell>
          <cell r="E682" t="str">
            <v>D</v>
          </cell>
          <cell r="F682">
            <v>0</v>
          </cell>
          <cell r="G682">
            <v>0</v>
          </cell>
          <cell r="H682">
            <v>2000</v>
          </cell>
          <cell r="I682" t="str">
            <v>D</v>
          </cell>
        </row>
        <row r="683">
          <cell r="A683" t="str">
            <v>51.02.10.07</v>
          </cell>
          <cell r="B683" t="str">
            <v>-</v>
          </cell>
          <cell r="C683" t="str">
            <v>Demais Beneficios Empresas</v>
          </cell>
          <cell r="D683">
            <v>471108.3</v>
          </cell>
          <cell r="E683" t="str">
            <v>D</v>
          </cell>
          <cell r="F683">
            <v>68027.320000000007</v>
          </cell>
          <cell r="G683">
            <v>0</v>
          </cell>
          <cell r="H683">
            <v>539135.62</v>
          </cell>
          <cell r="I683" t="str">
            <v>D</v>
          </cell>
        </row>
        <row r="684">
          <cell r="A684" t="str">
            <v>51.02.10.09</v>
          </cell>
          <cell r="B684" t="str">
            <v>-</v>
          </cell>
          <cell r="C684" t="str">
            <v>Cesta Basica</v>
          </cell>
          <cell r="D684">
            <v>659039.80000000005</v>
          </cell>
          <cell r="E684" t="str">
            <v>D</v>
          </cell>
          <cell r="F684">
            <v>84480</v>
          </cell>
          <cell r="G684">
            <v>0</v>
          </cell>
          <cell r="H684">
            <v>743519.8</v>
          </cell>
          <cell r="I684" t="str">
            <v>D</v>
          </cell>
        </row>
        <row r="685">
          <cell r="A685" t="str">
            <v>51.02.12.00</v>
          </cell>
          <cell r="B685" t="str">
            <v>-</v>
          </cell>
          <cell r="C685" t="str">
            <v>Vantagens</v>
          </cell>
          <cell r="D685">
            <v>52510.58</v>
          </cell>
          <cell r="E685" t="str">
            <v>D</v>
          </cell>
          <cell r="F685">
            <v>0</v>
          </cell>
          <cell r="G685">
            <v>0</v>
          </cell>
          <cell r="H685">
            <v>52510.58</v>
          </cell>
          <cell r="I685" t="str">
            <v>D</v>
          </cell>
        </row>
        <row r="686">
          <cell r="A686" t="str">
            <v>51.02.12.05</v>
          </cell>
          <cell r="B686" t="str">
            <v>-</v>
          </cell>
          <cell r="C686" t="str">
            <v>Outras Vantagens</v>
          </cell>
          <cell r="D686">
            <v>52510.58</v>
          </cell>
          <cell r="E686" t="str">
            <v>D</v>
          </cell>
          <cell r="F686">
            <v>0</v>
          </cell>
          <cell r="G686">
            <v>0</v>
          </cell>
          <cell r="H686">
            <v>52510.58</v>
          </cell>
          <cell r="I686" t="str">
            <v>D</v>
          </cell>
        </row>
        <row r="687">
          <cell r="A687" t="str">
            <v>51.05.00.00</v>
          </cell>
          <cell r="B687" t="str">
            <v>-</v>
          </cell>
          <cell r="C687" t="str">
            <v>Obrigacoes Sociais/Trabalhistas</v>
          </cell>
          <cell r="D687">
            <v>2966848.61</v>
          </cell>
          <cell r="E687" t="str">
            <v>D</v>
          </cell>
          <cell r="F687">
            <v>466372.88</v>
          </cell>
          <cell r="G687">
            <v>56330.82</v>
          </cell>
          <cell r="H687">
            <v>3376890.67</v>
          </cell>
          <cell r="I687" t="str">
            <v>D</v>
          </cell>
        </row>
        <row r="688">
          <cell r="A688" t="str">
            <v>51.05.01.00</v>
          </cell>
          <cell r="B688" t="str">
            <v>-</v>
          </cell>
          <cell r="C688" t="str">
            <v>Contribuicao Previdencia Social</v>
          </cell>
          <cell r="D688">
            <v>2145781.0499999998</v>
          </cell>
          <cell r="E688" t="str">
            <v>D</v>
          </cell>
          <cell r="F688">
            <v>331387.31</v>
          </cell>
          <cell r="G688">
            <v>44729.3</v>
          </cell>
          <cell r="H688">
            <v>2432439.06</v>
          </cell>
          <cell r="I688" t="str">
            <v>D</v>
          </cell>
        </row>
        <row r="689">
          <cell r="A689" t="str">
            <v>51.05.01.01</v>
          </cell>
          <cell r="B689" t="str">
            <v>-</v>
          </cell>
          <cell r="C689" t="str">
            <v>Contribuicao Previdencia Social</v>
          </cell>
          <cell r="D689">
            <v>1969607.02</v>
          </cell>
          <cell r="E689" t="str">
            <v>D</v>
          </cell>
          <cell r="F689">
            <v>281891.67</v>
          </cell>
          <cell r="G689">
            <v>24957.99</v>
          </cell>
          <cell r="H689">
            <v>2226540.7000000002</v>
          </cell>
          <cell r="I689" t="str">
            <v>D</v>
          </cell>
        </row>
        <row r="690">
          <cell r="A690" t="str">
            <v>51.05.01.02</v>
          </cell>
          <cell r="B690" t="str">
            <v>-</v>
          </cell>
          <cell r="C690" t="str">
            <v>INSS s/Decimo Terceiro Salario</v>
          </cell>
          <cell r="D690">
            <v>151635.43</v>
          </cell>
          <cell r="E690" t="str">
            <v>D</v>
          </cell>
          <cell r="F690">
            <v>22882.31</v>
          </cell>
          <cell r="G690">
            <v>2512.4499999999998</v>
          </cell>
          <cell r="H690">
            <v>172005.29</v>
          </cell>
          <cell r="I690" t="str">
            <v>D</v>
          </cell>
        </row>
        <row r="691">
          <cell r="A691" t="str">
            <v>51.05.01.03</v>
          </cell>
          <cell r="B691" t="str">
            <v>-</v>
          </cell>
          <cell r="C691" t="str">
            <v>Inss Ferias</v>
          </cell>
          <cell r="D691">
            <v>24538.6</v>
          </cell>
          <cell r="E691" t="str">
            <v>D</v>
          </cell>
          <cell r="F691">
            <v>26613.33</v>
          </cell>
          <cell r="G691">
            <v>17258.86</v>
          </cell>
          <cell r="H691">
            <v>33893.07</v>
          </cell>
          <cell r="I691" t="str">
            <v>D</v>
          </cell>
        </row>
        <row r="692">
          <cell r="A692" t="str">
            <v>51.05.05.00</v>
          </cell>
          <cell r="B692" t="str">
            <v>-</v>
          </cell>
          <cell r="C692" t="str">
            <v>Contribuicao FGTS</v>
          </cell>
          <cell r="D692">
            <v>609873.73</v>
          </cell>
          <cell r="E692" t="str">
            <v>D</v>
          </cell>
          <cell r="F692">
            <v>84243.7</v>
          </cell>
          <cell r="G692">
            <v>10486.86</v>
          </cell>
          <cell r="H692">
            <v>683630.57</v>
          </cell>
          <cell r="I692" t="str">
            <v>D</v>
          </cell>
        </row>
        <row r="693">
          <cell r="A693" t="str">
            <v>51.05.05.01</v>
          </cell>
          <cell r="B693" t="str">
            <v>-</v>
          </cell>
          <cell r="C693" t="str">
            <v>Contribuicao FGTS</v>
          </cell>
          <cell r="D693">
            <v>560072.15</v>
          </cell>
          <cell r="E693" t="str">
            <v>D</v>
          </cell>
          <cell r="F693">
            <v>71170.7</v>
          </cell>
          <cell r="G693">
            <v>5978.02</v>
          </cell>
          <cell r="H693">
            <v>625264.82999999996</v>
          </cell>
          <cell r="I693" t="str">
            <v>D</v>
          </cell>
        </row>
        <row r="694">
          <cell r="A694" t="str">
            <v>51.05.05.02</v>
          </cell>
          <cell r="B694" t="str">
            <v>-</v>
          </cell>
          <cell r="C694" t="str">
            <v>FGTS s/Decimo Terceiro Salario</v>
          </cell>
          <cell r="D694">
            <v>39211.96</v>
          </cell>
          <cell r="E694" t="str">
            <v>D</v>
          </cell>
          <cell r="F694">
            <v>6236.28</v>
          </cell>
          <cell r="G694">
            <v>902.31</v>
          </cell>
          <cell r="H694">
            <v>44545.93</v>
          </cell>
          <cell r="I694" t="str">
            <v>D</v>
          </cell>
        </row>
        <row r="695">
          <cell r="A695" t="str">
            <v>51.05.05.03</v>
          </cell>
          <cell r="B695" t="str">
            <v>-</v>
          </cell>
          <cell r="C695" t="str">
            <v>FGTS - Rescisao Contrato</v>
          </cell>
          <cell r="D695">
            <v>3732.22</v>
          </cell>
          <cell r="E695" t="str">
            <v>D</v>
          </cell>
          <cell r="F695">
            <v>0</v>
          </cell>
          <cell r="G695">
            <v>0</v>
          </cell>
          <cell r="H695">
            <v>3732.22</v>
          </cell>
          <cell r="I695" t="str">
            <v>D</v>
          </cell>
        </row>
        <row r="696">
          <cell r="A696" t="str">
            <v>51.05.05.04</v>
          </cell>
          <cell r="B696" t="str">
            <v>-</v>
          </cell>
          <cell r="C696" t="str">
            <v>Fgts Ferias</v>
          </cell>
          <cell r="D696">
            <v>6857.4</v>
          </cell>
          <cell r="E696" t="str">
            <v>D</v>
          </cell>
          <cell r="F696">
            <v>6836.72</v>
          </cell>
          <cell r="G696">
            <v>3606.53</v>
          </cell>
          <cell r="H696">
            <v>10087.59</v>
          </cell>
          <cell r="I696" t="str">
            <v>D</v>
          </cell>
        </row>
        <row r="697">
          <cell r="A697" t="str">
            <v>51.05.10.00</v>
          </cell>
          <cell r="B697" t="str">
            <v>-</v>
          </cell>
          <cell r="C697" t="str">
            <v>Contrib. Previdenc Complementar</v>
          </cell>
          <cell r="D697">
            <v>171370.48</v>
          </cell>
          <cell r="E697" t="str">
            <v>D</v>
          </cell>
          <cell r="F697">
            <v>23450.81</v>
          </cell>
          <cell r="G697">
            <v>1114.6600000000001</v>
          </cell>
          <cell r="H697">
            <v>193706.63</v>
          </cell>
          <cell r="I697" t="str">
            <v>D</v>
          </cell>
        </row>
        <row r="698">
          <cell r="A698" t="str">
            <v>51.05.10.01</v>
          </cell>
          <cell r="B698" t="str">
            <v>-</v>
          </cell>
          <cell r="C698" t="str">
            <v>Contribuicao Valia</v>
          </cell>
          <cell r="D698">
            <v>1157.8800000000001</v>
          </cell>
          <cell r="E698" t="str">
            <v>D</v>
          </cell>
          <cell r="F698">
            <v>0</v>
          </cell>
          <cell r="G698">
            <v>0</v>
          </cell>
          <cell r="H698">
            <v>1157.8800000000001</v>
          </cell>
          <cell r="I698" t="str">
            <v>D</v>
          </cell>
        </row>
        <row r="699">
          <cell r="A699" t="str">
            <v>51.05.10.04</v>
          </cell>
          <cell r="B699" t="str">
            <v>-</v>
          </cell>
          <cell r="C699" t="str">
            <v>Contribuicao Ordinaria Valiaprev</v>
          </cell>
          <cell r="D699">
            <v>170212.6</v>
          </cell>
          <cell r="E699" t="str">
            <v>D</v>
          </cell>
          <cell r="F699">
            <v>23450.81</v>
          </cell>
          <cell r="G699">
            <v>1114.6600000000001</v>
          </cell>
          <cell r="H699">
            <v>192548.75</v>
          </cell>
          <cell r="I699" t="str">
            <v>D</v>
          </cell>
        </row>
        <row r="700">
          <cell r="A700" t="str">
            <v>51.05.15.00</v>
          </cell>
          <cell r="B700" t="str">
            <v>-</v>
          </cell>
          <cell r="C700" t="str">
            <v>Outros Encagos Sociais</v>
          </cell>
          <cell r="D700">
            <v>3840.42</v>
          </cell>
          <cell r="E700" t="str">
            <v>D</v>
          </cell>
          <cell r="F700">
            <v>0</v>
          </cell>
          <cell r="G700">
            <v>0</v>
          </cell>
          <cell r="H700">
            <v>3840.42</v>
          </cell>
          <cell r="I700" t="str">
            <v>D</v>
          </cell>
        </row>
        <row r="701">
          <cell r="A701" t="str">
            <v>51.05.15.01</v>
          </cell>
          <cell r="B701" t="str">
            <v>-</v>
          </cell>
          <cell r="C701" t="str">
            <v>Outros Encagos Legais</v>
          </cell>
          <cell r="D701">
            <v>3840.42</v>
          </cell>
          <cell r="E701" t="str">
            <v>D</v>
          </cell>
          <cell r="F701">
            <v>0</v>
          </cell>
          <cell r="G701">
            <v>0</v>
          </cell>
          <cell r="H701">
            <v>3840.42</v>
          </cell>
          <cell r="I701" t="str">
            <v>D</v>
          </cell>
        </row>
        <row r="702">
          <cell r="A702" t="str">
            <v>51.05.20.00</v>
          </cell>
          <cell r="B702" t="str">
            <v>-</v>
          </cell>
          <cell r="C702" t="str">
            <v>Obrigacoes Trabalhistas</v>
          </cell>
          <cell r="D702">
            <v>35982.93</v>
          </cell>
          <cell r="E702" t="str">
            <v>D</v>
          </cell>
          <cell r="F702">
            <v>27291.06</v>
          </cell>
          <cell r="G702">
            <v>0</v>
          </cell>
          <cell r="H702">
            <v>63273.99</v>
          </cell>
          <cell r="I702" t="str">
            <v>D</v>
          </cell>
        </row>
        <row r="703">
          <cell r="A703" t="str">
            <v>51.05.20.01</v>
          </cell>
          <cell r="B703" t="str">
            <v>-</v>
          </cell>
          <cell r="C703" t="str">
            <v>Rescisao Contrato de Trabalho</v>
          </cell>
          <cell r="D703">
            <v>34179.550000000003</v>
          </cell>
          <cell r="E703" t="str">
            <v>D</v>
          </cell>
          <cell r="F703">
            <v>0</v>
          </cell>
          <cell r="G703">
            <v>0</v>
          </cell>
          <cell r="H703">
            <v>34179.550000000003</v>
          </cell>
          <cell r="I703" t="str">
            <v>D</v>
          </cell>
        </row>
        <row r="704">
          <cell r="A704" t="str">
            <v>51.05.20.02</v>
          </cell>
          <cell r="B704" t="str">
            <v>-</v>
          </cell>
          <cell r="C704" t="str">
            <v>Indenizacoes Trabalhistas</v>
          </cell>
          <cell r="D704">
            <v>1803.38</v>
          </cell>
          <cell r="E704" t="str">
            <v>D</v>
          </cell>
          <cell r="F704">
            <v>27291.06</v>
          </cell>
          <cell r="G704">
            <v>0</v>
          </cell>
          <cell r="H704">
            <v>29094.44</v>
          </cell>
          <cell r="I704" t="str">
            <v>D</v>
          </cell>
        </row>
        <row r="705">
          <cell r="A705" t="str">
            <v>51.06.00.00</v>
          </cell>
          <cell r="B705" t="str">
            <v>-</v>
          </cell>
          <cell r="C705" t="str">
            <v>Outros Gastos com Pessoal</v>
          </cell>
          <cell r="D705">
            <v>69584.039999999994</v>
          </cell>
          <cell r="E705" t="str">
            <v>D</v>
          </cell>
          <cell r="F705">
            <v>0</v>
          </cell>
          <cell r="G705">
            <v>0</v>
          </cell>
          <cell r="H705">
            <v>69584.039999999994</v>
          </cell>
          <cell r="I705" t="str">
            <v>D</v>
          </cell>
        </row>
        <row r="706">
          <cell r="A706" t="str">
            <v>51.06.01.00</v>
          </cell>
          <cell r="B706" t="str">
            <v>-</v>
          </cell>
          <cell r="C706" t="str">
            <v>Outros Gastos com Pessoal</v>
          </cell>
          <cell r="D706">
            <v>69584.039999999994</v>
          </cell>
          <cell r="E706" t="str">
            <v>D</v>
          </cell>
          <cell r="F706">
            <v>0</v>
          </cell>
          <cell r="G706">
            <v>0</v>
          </cell>
          <cell r="H706">
            <v>69584.039999999994</v>
          </cell>
          <cell r="I706" t="str">
            <v>D</v>
          </cell>
        </row>
        <row r="707">
          <cell r="A707" t="str">
            <v>51.06.01.01</v>
          </cell>
          <cell r="B707" t="str">
            <v>-</v>
          </cell>
          <cell r="C707" t="str">
            <v>Outros Gastos com Pessoal</v>
          </cell>
          <cell r="D707">
            <v>69584.039999999994</v>
          </cell>
          <cell r="E707" t="str">
            <v>D</v>
          </cell>
          <cell r="F707">
            <v>0</v>
          </cell>
          <cell r="G707">
            <v>0</v>
          </cell>
          <cell r="H707">
            <v>69584.039999999994</v>
          </cell>
          <cell r="I707" t="str">
            <v>D</v>
          </cell>
        </row>
        <row r="708">
          <cell r="A708" t="str">
            <v>51.10.00.00</v>
          </cell>
          <cell r="B708" t="str">
            <v>-</v>
          </cell>
          <cell r="C708" t="str">
            <v>Pessoal Transitorio</v>
          </cell>
          <cell r="D708">
            <v>62626.58</v>
          </cell>
          <cell r="E708" t="str">
            <v>D</v>
          </cell>
          <cell r="F708">
            <v>10980</v>
          </cell>
          <cell r="G708">
            <v>0</v>
          </cell>
          <cell r="H708">
            <v>73606.58</v>
          </cell>
          <cell r="I708" t="str">
            <v>D</v>
          </cell>
        </row>
        <row r="709">
          <cell r="A709" t="str">
            <v>51.10.02.00</v>
          </cell>
          <cell r="B709" t="str">
            <v>-</v>
          </cell>
          <cell r="C709" t="str">
            <v>Estagiarios</v>
          </cell>
          <cell r="D709">
            <v>62626.58</v>
          </cell>
          <cell r="E709" t="str">
            <v>D</v>
          </cell>
          <cell r="F709">
            <v>10980</v>
          </cell>
          <cell r="G709">
            <v>0</v>
          </cell>
          <cell r="H709">
            <v>73606.58</v>
          </cell>
          <cell r="I709" t="str">
            <v>D</v>
          </cell>
        </row>
        <row r="710">
          <cell r="A710" t="str">
            <v>51.10.02.02</v>
          </cell>
          <cell r="B710" t="str">
            <v>-</v>
          </cell>
          <cell r="C710" t="str">
            <v>Estagiarios Nivel Superior</v>
          </cell>
          <cell r="D710">
            <v>62626.58</v>
          </cell>
          <cell r="E710" t="str">
            <v>D</v>
          </cell>
          <cell r="F710">
            <v>10980</v>
          </cell>
          <cell r="G710">
            <v>0</v>
          </cell>
          <cell r="H710">
            <v>73606.58</v>
          </cell>
          <cell r="I710" t="str">
            <v>D</v>
          </cell>
        </row>
        <row r="711">
          <cell r="A711" t="str">
            <v>52.00.00.00</v>
          </cell>
          <cell r="B711" t="str">
            <v>-</v>
          </cell>
          <cell r="C711" t="str">
            <v>Materiais</v>
          </cell>
          <cell r="D711">
            <v>8598319.2100000009</v>
          </cell>
          <cell r="E711" t="str">
            <v>D</v>
          </cell>
          <cell r="F711">
            <v>1373621.98</v>
          </cell>
          <cell r="G711">
            <v>52976.27</v>
          </cell>
          <cell r="H711">
            <v>9918964.9199999999</v>
          </cell>
          <cell r="I711" t="str">
            <v>D</v>
          </cell>
        </row>
        <row r="712">
          <cell r="A712" t="str">
            <v>52.01.00.00</v>
          </cell>
          <cell r="B712" t="str">
            <v>-</v>
          </cell>
          <cell r="C712" t="str">
            <v>Materias de Manutencao</v>
          </cell>
          <cell r="D712">
            <v>5542452.5</v>
          </cell>
          <cell r="E712" t="str">
            <v>D</v>
          </cell>
          <cell r="F712">
            <v>720182.67</v>
          </cell>
          <cell r="G712">
            <v>34045.14</v>
          </cell>
          <cell r="H712">
            <v>6228590.0300000003</v>
          </cell>
          <cell r="I712" t="str">
            <v>D</v>
          </cell>
        </row>
        <row r="713">
          <cell r="A713" t="str">
            <v>52.01.01.00</v>
          </cell>
          <cell r="B713" t="str">
            <v>-</v>
          </cell>
          <cell r="C713" t="str">
            <v>Material de Manut-Diversos</v>
          </cell>
          <cell r="D713">
            <v>1876436.75</v>
          </cell>
          <cell r="E713" t="str">
            <v>D</v>
          </cell>
          <cell r="F713">
            <v>271092.28999999998</v>
          </cell>
          <cell r="G713">
            <v>24312.400000000001</v>
          </cell>
          <cell r="H713">
            <v>2123216.64</v>
          </cell>
          <cell r="I713" t="str">
            <v>D</v>
          </cell>
        </row>
        <row r="714">
          <cell r="A714" t="str">
            <v>52.01.01.01</v>
          </cell>
          <cell r="B714" t="str">
            <v>-</v>
          </cell>
          <cell r="C714" t="str">
            <v>Material Manut-Mecanico</v>
          </cell>
          <cell r="D714">
            <v>1490613.68</v>
          </cell>
          <cell r="E714" t="str">
            <v>D</v>
          </cell>
          <cell r="F714">
            <v>222930.09</v>
          </cell>
          <cell r="G714">
            <v>21646.27</v>
          </cell>
          <cell r="H714">
            <v>1691897.5</v>
          </cell>
          <cell r="I714" t="str">
            <v>D</v>
          </cell>
        </row>
        <row r="715">
          <cell r="A715" t="str">
            <v>52.01.01.02</v>
          </cell>
          <cell r="B715" t="str">
            <v>-</v>
          </cell>
          <cell r="C715" t="str">
            <v>Material Manut-Eletrico</v>
          </cell>
          <cell r="D715">
            <v>385823.07</v>
          </cell>
          <cell r="E715" t="str">
            <v>D</v>
          </cell>
          <cell r="F715">
            <v>48162.2</v>
          </cell>
          <cell r="G715">
            <v>2666.13</v>
          </cell>
          <cell r="H715">
            <v>431319.14</v>
          </cell>
          <cell r="I715" t="str">
            <v>D</v>
          </cell>
        </row>
        <row r="716">
          <cell r="A716" t="str">
            <v>52.01.02.00</v>
          </cell>
          <cell r="B716" t="str">
            <v>-</v>
          </cell>
          <cell r="C716" t="str">
            <v>Material de Construcao/Conservação</v>
          </cell>
          <cell r="D716">
            <v>507410.34</v>
          </cell>
          <cell r="E716" t="str">
            <v>D</v>
          </cell>
          <cell r="F716">
            <v>63590.65</v>
          </cell>
          <cell r="G716">
            <v>1833.24</v>
          </cell>
          <cell r="H716">
            <v>569167.75</v>
          </cell>
          <cell r="I716" t="str">
            <v>D</v>
          </cell>
        </row>
        <row r="717">
          <cell r="A717" t="str">
            <v>52.01.02.01</v>
          </cell>
          <cell r="B717" t="str">
            <v>-</v>
          </cell>
          <cell r="C717" t="str">
            <v>Mat. Manut-Hidraulico/Pneumatico</v>
          </cell>
          <cell r="D717">
            <v>7891.78</v>
          </cell>
          <cell r="E717" t="str">
            <v>D</v>
          </cell>
          <cell r="F717">
            <v>0</v>
          </cell>
          <cell r="G717">
            <v>0</v>
          </cell>
          <cell r="H717">
            <v>7891.78</v>
          </cell>
          <cell r="I717" t="str">
            <v>D</v>
          </cell>
        </row>
        <row r="718">
          <cell r="A718" t="str">
            <v>52.01.02.02</v>
          </cell>
          <cell r="B718" t="str">
            <v>-</v>
          </cell>
          <cell r="C718" t="str">
            <v>Material P/Solda</v>
          </cell>
          <cell r="D718">
            <v>33143.360000000001</v>
          </cell>
          <cell r="E718" t="str">
            <v>D</v>
          </cell>
          <cell r="F718">
            <v>3725.64</v>
          </cell>
          <cell r="G718">
            <v>265.66000000000003</v>
          </cell>
          <cell r="H718">
            <v>36603.339999999997</v>
          </cell>
          <cell r="I718" t="str">
            <v>D</v>
          </cell>
        </row>
        <row r="719">
          <cell r="A719" t="str">
            <v>52.01.02.03</v>
          </cell>
          <cell r="B719" t="str">
            <v>-</v>
          </cell>
          <cell r="C719" t="str">
            <v>Mat.Const.Civil-Diversos</v>
          </cell>
          <cell r="D719">
            <v>87459.9</v>
          </cell>
          <cell r="E719" t="str">
            <v>D</v>
          </cell>
          <cell r="F719">
            <v>19884.71</v>
          </cell>
          <cell r="G719">
            <v>0</v>
          </cell>
          <cell r="H719">
            <v>107344.61</v>
          </cell>
          <cell r="I719" t="str">
            <v>D</v>
          </cell>
        </row>
        <row r="720">
          <cell r="A720" t="str">
            <v>52.01.02.04</v>
          </cell>
          <cell r="B720" t="str">
            <v>-</v>
          </cell>
          <cell r="C720" t="str">
            <v>Cimento e Areia</v>
          </cell>
          <cell r="D720">
            <v>5004.6499999999996</v>
          </cell>
          <cell r="E720" t="str">
            <v>D</v>
          </cell>
          <cell r="F720">
            <v>84.4</v>
          </cell>
          <cell r="G720">
            <v>0</v>
          </cell>
          <cell r="H720">
            <v>5089.05</v>
          </cell>
          <cell r="I720" t="str">
            <v>D</v>
          </cell>
        </row>
        <row r="721">
          <cell r="A721" t="str">
            <v>52.01.02.05</v>
          </cell>
          <cell r="B721" t="str">
            <v>-</v>
          </cell>
          <cell r="C721" t="str">
            <v>Tijolos, Telhas e Ceramica</v>
          </cell>
          <cell r="D721">
            <v>13477.93</v>
          </cell>
          <cell r="E721" t="str">
            <v>D</v>
          </cell>
          <cell r="F721">
            <v>0</v>
          </cell>
          <cell r="G721">
            <v>0</v>
          </cell>
          <cell r="H721">
            <v>13477.93</v>
          </cell>
          <cell r="I721" t="str">
            <v>D</v>
          </cell>
        </row>
        <row r="722">
          <cell r="A722" t="str">
            <v>52.01.02.06</v>
          </cell>
          <cell r="B722" t="str">
            <v>-</v>
          </cell>
          <cell r="C722" t="str">
            <v>Pedra Britada</v>
          </cell>
          <cell r="D722">
            <v>5260.34</v>
          </cell>
          <cell r="E722" t="str">
            <v>D</v>
          </cell>
          <cell r="F722">
            <v>0</v>
          </cell>
          <cell r="G722">
            <v>0</v>
          </cell>
          <cell r="H722">
            <v>5260.34</v>
          </cell>
          <cell r="I722" t="str">
            <v>D</v>
          </cell>
        </row>
        <row r="723">
          <cell r="A723" t="str">
            <v>52.01.02.07</v>
          </cell>
          <cell r="B723" t="str">
            <v>-</v>
          </cell>
          <cell r="C723" t="str">
            <v>Tubos</v>
          </cell>
          <cell r="D723">
            <v>80713.789999999994</v>
          </cell>
          <cell r="E723" t="str">
            <v>D</v>
          </cell>
          <cell r="F723">
            <v>1683.08</v>
          </cell>
          <cell r="G723">
            <v>0</v>
          </cell>
          <cell r="H723">
            <v>82396.87</v>
          </cell>
          <cell r="I723" t="str">
            <v>D</v>
          </cell>
        </row>
        <row r="724">
          <cell r="A724" t="str">
            <v>52.01.02.08</v>
          </cell>
          <cell r="B724" t="str">
            <v>-</v>
          </cell>
          <cell r="C724" t="str">
            <v>Mangueiras</v>
          </cell>
          <cell r="D724">
            <v>105807.7</v>
          </cell>
          <cell r="E724" t="str">
            <v>D</v>
          </cell>
          <cell r="F724">
            <v>10681.92</v>
          </cell>
          <cell r="G724">
            <v>1130.5</v>
          </cell>
          <cell r="H724">
            <v>115359.12</v>
          </cell>
          <cell r="I724" t="str">
            <v>D</v>
          </cell>
        </row>
        <row r="725">
          <cell r="A725" t="str">
            <v>52.01.02.09</v>
          </cell>
          <cell r="B725" t="str">
            <v>-</v>
          </cell>
          <cell r="C725" t="str">
            <v>Conexoes</v>
          </cell>
          <cell r="D725">
            <v>4248.37</v>
          </cell>
          <cell r="E725" t="str">
            <v>D</v>
          </cell>
          <cell r="F725">
            <v>12.63</v>
          </cell>
          <cell r="G725">
            <v>0</v>
          </cell>
          <cell r="H725">
            <v>4261</v>
          </cell>
          <cell r="I725" t="str">
            <v>D</v>
          </cell>
        </row>
        <row r="726">
          <cell r="A726" t="str">
            <v>52.01.02.10</v>
          </cell>
          <cell r="B726" t="str">
            <v>-</v>
          </cell>
          <cell r="C726" t="str">
            <v>Barra de Aco</v>
          </cell>
          <cell r="D726">
            <v>14543</v>
          </cell>
          <cell r="E726" t="str">
            <v>D</v>
          </cell>
          <cell r="F726">
            <v>18454.3</v>
          </cell>
          <cell r="G726">
            <v>0</v>
          </cell>
          <cell r="H726">
            <v>32997.300000000003</v>
          </cell>
          <cell r="I726" t="str">
            <v>D</v>
          </cell>
        </row>
        <row r="727">
          <cell r="A727" t="str">
            <v>52.01.02.13</v>
          </cell>
          <cell r="B727" t="str">
            <v>-</v>
          </cell>
          <cell r="C727" t="str">
            <v>Perfil</v>
          </cell>
          <cell r="D727">
            <v>2138.98</v>
          </cell>
          <cell r="E727" t="str">
            <v>D</v>
          </cell>
          <cell r="F727">
            <v>0</v>
          </cell>
          <cell r="G727">
            <v>0</v>
          </cell>
          <cell r="H727">
            <v>2138.98</v>
          </cell>
          <cell r="I727" t="str">
            <v>D</v>
          </cell>
        </row>
        <row r="728">
          <cell r="A728" t="str">
            <v>52.01.02.14</v>
          </cell>
          <cell r="B728" t="str">
            <v>-</v>
          </cell>
          <cell r="C728" t="str">
            <v>Laminado Plano</v>
          </cell>
          <cell r="D728">
            <v>132943.32</v>
          </cell>
          <cell r="E728" t="str">
            <v>D</v>
          </cell>
          <cell r="F728">
            <v>8372.17</v>
          </cell>
          <cell r="G728">
            <v>437.08</v>
          </cell>
          <cell r="H728">
            <v>140878.41</v>
          </cell>
          <cell r="I728" t="str">
            <v>D</v>
          </cell>
        </row>
        <row r="729">
          <cell r="A729" t="str">
            <v>52.01.02.15</v>
          </cell>
          <cell r="B729" t="str">
            <v>-</v>
          </cell>
          <cell r="C729" t="str">
            <v>Ferragens</v>
          </cell>
          <cell r="D729">
            <v>646.04999999999995</v>
          </cell>
          <cell r="E729" t="str">
            <v>D</v>
          </cell>
          <cell r="F729">
            <v>0</v>
          </cell>
          <cell r="G729">
            <v>0</v>
          </cell>
          <cell r="H729">
            <v>646.04999999999995</v>
          </cell>
          <cell r="I729" t="str">
            <v>D</v>
          </cell>
        </row>
        <row r="730">
          <cell r="A730" t="str">
            <v>52.01.02.16</v>
          </cell>
          <cell r="B730" t="str">
            <v>-</v>
          </cell>
          <cell r="C730" t="str">
            <v>Material Vedacao</v>
          </cell>
          <cell r="D730">
            <v>14131.17</v>
          </cell>
          <cell r="E730" t="str">
            <v>D</v>
          </cell>
          <cell r="F730">
            <v>691.8</v>
          </cell>
          <cell r="G730">
            <v>0</v>
          </cell>
          <cell r="H730">
            <v>14822.97</v>
          </cell>
          <cell r="I730" t="str">
            <v>D</v>
          </cell>
        </row>
        <row r="731">
          <cell r="A731" t="str">
            <v>52.01.03.00</v>
          </cell>
          <cell r="B731" t="str">
            <v>-</v>
          </cell>
          <cell r="C731" t="str">
            <v>Componentes P/ Veiculos Maquinas</v>
          </cell>
          <cell r="D731">
            <v>2370972.67</v>
          </cell>
          <cell r="E731" t="str">
            <v>D</v>
          </cell>
          <cell r="F731">
            <v>257544.45</v>
          </cell>
          <cell r="G731">
            <v>796.52</v>
          </cell>
          <cell r="H731">
            <v>2627720.6</v>
          </cell>
          <cell r="I731" t="str">
            <v>D</v>
          </cell>
        </row>
        <row r="732">
          <cell r="A732" t="str">
            <v>52.01.03.01</v>
          </cell>
          <cell r="B732" t="str">
            <v>-</v>
          </cell>
          <cell r="C732" t="str">
            <v>Cabos de Aco e Acessorios</v>
          </cell>
          <cell r="D732">
            <v>14192.28</v>
          </cell>
          <cell r="E732" t="str">
            <v>D</v>
          </cell>
          <cell r="F732">
            <v>195.52</v>
          </cell>
          <cell r="G732">
            <v>0</v>
          </cell>
          <cell r="H732">
            <v>14387.8</v>
          </cell>
          <cell r="I732" t="str">
            <v>D</v>
          </cell>
        </row>
        <row r="733">
          <cell r="A733" t="str">
            <v>52.01.03.02</v>
          </cell>
          <cell r="B733" t="str">
            <v>-</v>
          </cell>
          <cell r="C733" t="str">
            <v>Material de Consumo em Geral</v>
          </cell>
          <cell r="D733">
            <v>17450.41</v>
          </cell>
          <cell r="E733" t="str">
            <v>D</v>
          </cell>
          <cell r="F733">
            <v>3750.29</v>
          </cell>
          <cell r="G733">
            <v>16.12</v>
          </cell>
          <cell r="H733">
            <v>21184.58</v>
          </cell>
          <cell r="I733" t="str">
            <v>D</v>
          </cell>
        </row>
        <row r="734">
          <cell r="A734" t="str">
            <v>52.01.03.03</v>
          </cell>
          <cell r="B734" t="str">
            <v>-</v>
          </cell>
          <cell r="C734" t="str">
            <v>Roletes</v>
          </cell>
          <cell r="D734">
            <v>23641.88</v>
          </cell>
          <cell r="E734" t="str">
            <v>D</v>
          </cell>
          <cell r="F734">
            <v>1586.5</v>
          </cell>
          <cell r="G734">
            <v>0</v>
          </cell>
          <cell r="H734">
            <v>25228.38</v>
          </cell>
          <cell r="I734" t="str">
            <v>D</v>
          </cell>
        </row>
        <row r="735">
          <cell r="A735" t="str">
            <v>52.01.03.04</v>
          </cell>
          <cell r="B735" t="str">
            <v>-</v>
          </cell>
          <cell r="C735" t="str">
            <v>Rolamentos</v>
          </cell>
          <cell r="D735">
            <v>116353</v>
          </cell>
          <cell r="E735" t="str">
            <v>D</v>
          </cell>
          <cell r="F735">
            <v>7100.86</v>
          </cell>
          <cell r="G735">
            <v>0</v>
          </cell>
          <cell r="H735">
            <v>123453.86</v>
          </cell>
          <cell r="I735" t="str">
            <v>D</v>
          </cell>
        </row>
        <row r="736">
          <cell r="A736" t="str">
            <v>52.01.03.05</v>
          </cell>
          <cell r="B736" t="str">
            <v>-</v>
          </cell>
          <cell r="C736" t="str">
            <v>Mancais</v>
          </cell>
          <cell r="D736">
            <v>358.63</v>
          </cell>
          <cell r="E736" t="str">
            <v>D</v>
          </cell>
          <cell r="F736">
            <v>0</v>
          </cell>
          <cell r="G736">
            <v>0</v>
          </cell>
          <cell r="H736">
            <v>358.63</v>
          </cell>
          <cell r="I736" t="str">
            <v>D</v>
          </cell>
        </row>
        <row r="737">
          <cell r="A737" t="str">
            <v>52.01.03.06</v>
          </cell>
          <cell r="B737" t="str">
            <v>-</v>
          </cell>
          <cell r="C737" t="str">
            <v>Filtros e Elementos Filtrantes</v>
          </cell>
          <cell r="D737">
            <v>48365.77</v>
          </cell>
          <cell r="E737" t="str">
            <v>D</v>
          </cell>
          <cell r="F737">
            <v>6553.04</v>
          </cell>
          <cell r="G737">
            <v>0</v>
          </cell>
          <cell r="H737">
            <v>54918.81</v>
          </cell>
          <cell r="I737" t="str">
            <v>D</v>
          </cell>
        </row>
        <row r="738">
          <cell r="A738" t="str">
            <v>52.01.03.07</v>
          </cell>
          <cell r="B738" t="str">
            <v>-</v>
          </cell>
          <cell r="C738" t="str">
            <v>Outros Compon.Pecas e Acessorios</v>
          </cell>
          <cell r="D738">
            <v>2150610.7000000002</v>
          </cell>
          <cell r="E738" t="str">
            <v>D</v>
          </cell>
          <cell r="F738">
            <v>238358.24</v>
          </cell>
          <cell r="G738">
            <v>780.4</v>
          </cell>
          <cell r="H738">
            <v>2388188.54</v>
          </cell>
          <cell r="I738" t="str">
            <v>D</v>
          </cell>
        </row>
        <row r="739">
          <cell r="A739" t="str">
            <v>52.01.04.00</v>
          </cell>
          <cell r="B739" t="str">
            <v>-</v>
          </cell>
          <cell r="C739" t="str">
            <v>Material Manut - Sobressalentes</v>
          </cell>
          <cell r="D739">
            <v>198178.55</v>
          </cell>
          <cell r="E739" t="str">
            <v>D</v>
          </cell>
          <cell r="F739">
            <v>30329.03</v>
          </cell>
          <cell r="G739">
            <v>2168.79</v>
          </cell>
          <cell r="H739">
            <v>226338.79</v>
          </cell>
          <cell r="I739" t="str">
            <v>D</v>
          </cell>
        </row>
        <row r="740">
          <cell r="A740" t="str">
            <v>52.01.04.01</v>
          </cell>
          <cell r="B740" t="str">
            <v>-</v>
          </cell>
          <cell r="C740" t="str">
            <v>Pecas Sobressalentes</v>
          </cell>
          <cell r="D740">
            <v>88385.13</v>
          </cell>
          <cell r="E740" t="str">
            <v>D</v>
          </cell>
          <cell r="F740">
            <v>9238.36</v>
          </cell>
          <cell r="G740">
            <v>1662.58</v>
          </cell>
          <cell r="H740">
            <v>95960.91</v>
          </cell>
          <cell r="I740" t="str">
            <v>D</v>
          </cell>
        </row>
        <row r="741">
          <cell r="A741" t="str">
            <v>52.01.04.02</v>
          </cell>
          <cell r="B741" t="str">
            <v>-</v>
          </cell>
          <cell r="C741" t="str">
            <v>Motores, Redutores e Geradores</v>
          </cell>
          <cell r="D741">
            <v>109793.42</v>
          </cell>
          <cell r="E741" t="str">
            <v>D</v>
          </cell>
          <cell r="F741">
            <v>21090.67</v>
          </cell>
          <cell r="G741">
            <v>506.21</v>
          </cell>
          <cell r="H741">
            <v>130377.88</v>
          </cell>
          <cell r="I741" t="str">
            <v>D</v>
          </cell>
        </row>
        <row r="742">
          <cell r="A742" t="str">
            <v>52.01.05.00</v>
          </cell>
          <cell r="B742" t="str">
            <v>-</v>
          </cell>
          <cell r="C742" t="str">
            <v>Material Manut - Correias Transp</v>
          </cell>
          <cell r="D742">
            <v>184291.34</v>
          </cell>
          <cell r="E742" t="str">
            <v>D</v>
          </cell>
          <cell r="F742">
            <v>54414.57</v>
          </cell>
          <cell r="G742">
            <v>2166.2199999999998</v>
          </cell>
          <cell r="H742">
            <v>236539.69</v>
          </cell>
          <cell r="I742" t="str">
            <v>D</v>
          </cell>
        </row>
        <row r="743">
          <cell r="A743" t="str">
            <v>52.01.05.01</v>
          </cell>
          <cell r="B743" t="str">
            <v>-</v>
          </cell>
          <cell r="C743" t="str">
            <v>Correia Transportadora</v>
          </cell>
          <cell r="D743">
            <v>159337.35</v>
          </cell>
          <cell r="E743" t="str">
            <v>D</v>
          </cell>
          <cell r="F743">
            <v>52292.31</v>
          </cell>
          <cell r="G743">
            <v>2071.5300000000002</v>
          </cell>
          <cell r="H743">
            <v>209558.13</v>
          </cell>
          <cell r="I743" t="str">
            <v>D</v>
          </cell>
        </row>
        <row r="744">
          <cell r="A744" t="str">
            <v>52.01.05.02</v>
          </cell>
          <cell r="B744" t="str">
            <v>-</v>
          </cell>
          <cell r="C744" t="str">
            <v>Material Emenda Correia Transp</v>
          </cell>
          <cell r="D744">
            <v>24953.99</v>
          </cell>
          <cell r="E744" t="str">
            <v>D</v>
          </cell>
          <cell r="F744">
            <v>2122.2600000000002</v>
          </cell>
          <cell r="G744">
            <v>94.69</v>
          </cell>
          <cell r="H744">
            <v>26981.56</v>
          </cell>
          <cell r="I744" t="str">
            <v>D</v>
          </cell>
        </row>
        <row r="745">
          <cell r="A745" t="str">
            <v>52.01.06.00</v>
          </cell>
          <cell r="B745" t="str">
            <v>-</v>
          </cell>
          <cell r="C745" t="str">
            <v>Material Manutenc-Lubrificantes</v>
          </cell>
          <cell r="D745">
            <v>47695.59</v>
          </cell>
          <cell r="E745" t="str">
            <v>D</v>
          </cell>
          <cell r="F745">
            <v>10923.29</v>
          </cell>
          <cell r="G745">
            <v>1516.38</v>
          </cell>
          <cell r="H745">
            <v>57102.5</v>
          </cell>
          <cell r="I745" t="str">
            <v>D</v>
          </cell>
        </row>
        <row r="746">
          <cell r="A746" t="str">
            <v>52.01.06.01</v>
          </cell>
          <cell r="B746" t="str">
            <v>-</v>
          </cell>
          <cell r="C746" t="str">
            <v>Mat.Manut-Oleo Lubrificantes</v>
          </cell>
          <cell r="D746">
            <v>43532.65</v>
          </cell>
          <cell r="E746" t="str">
            <v>D</v>
          </cell>
          <cell r="F746">
            <v>7151.69</v>
          </cell>
          <cell r="G746">
            <v>7.74</v>
          </cell>
          <cell r="H746">
            <v>50676.6</v>
          </cell>
          <cell r="I746" t="str">
            <v>D</v>
          </cell>
        </row>
        <row r="747">
          <cell r="A747" t="str">
            <v>52.01.06.02</v>
          </cell>
          <cell r="B747" t="str">
            <v>-</v>
          </cell>
          <cell r="C747" t="str">
            <v>Mat.Manut-Graxas</v>
          </cell>
          <cell r="D747">
            <v>4162.9399999999996</v>
          </cell>
          <cell r="E747" t="str">
            <v>D</v>
          </cell>
          <cell r="F747">
            <v>3771.6</v>
          </cell>
          <cell r="G747">
            <v>1508.64</v>
          </cell>
          <cell r="H747">
            <v>6425.9</v>
          </cell>
          <cell r="I747" t="str">
            <v>D</v>
          </cell>
        </row>
        <row r="748">
          <cell r="A748" t="str">
            <v>52.01.07.00</v>
          </cell>
          <cell r="B748" t="str">
            <v>-</v>
          </cell>
          <cell r="C748" t="str">
            <v>Material de Manutenc-Refratarios</v>
          </cell>
          <cell r="D748">
            <v>37705.26</v>
          </cell>
          <cell r="E748" t="str">
            <v>D</v>
          </cell>
          <cell r="F748">
            <v>0</v>
          </cell>
          <cell r="G748">
            <v>0</v>
          </cell>
          <cell r="H748">
            <v>37705.26</v>
          </cell>
          <cell r="I748" t="str">
            <v>D</v>
          </cell>
        </row>
        <row r="749">
          <cell r="A749" t="str">
            <v>52.01.07.02</v>
          </cell>
          <cell r="B749" t="str">
            <v>-</v>
          </cell>
          <cell r="C749" t="str">
            <v>Mat.Manut-Argamass/Ciment Refrat</v>
          </cell>
          <cell r="D749">
            <v>37705.26</v>
          </cell>
          <cell r="E749" t="str">
            <v>D</v>
          </cell>
          <cell r="F749">
            <v>0</v>
          </cell>
          <cell r="G749">
            <v>0</v>
          </cell>
          <cell r="H749">
            <v>37705.26</v>
          </cell>
          <cell r="I749" t="str">
            <v>D</v>
          </cell>
        </row>
        <row r="750">
          <cell r="A750" t="str">
            <v>52.01.08.00</v>
          </cell>
          <cell r="B750" t="str">
            <v>-</v>
          </cell>
          <cell r="C750" t="str">
            <v>Materiais de Borracha</v>
          </cell>
          <cell r="D750">
            <v>134854.54</v>
          </cell>
          <cell r="E750" t="str">
            <v>D</v>
          </cell>
          <cell r="F750">
            <v>0</v>
          </cell>
          <cell r="G750">
            <v>0</v>
          </cell>
          <cell r="H750">
            <v>134854.54</v>
          </cell>
          <cell r="I750" t="str">
            <v>D</v>
          </cell>
        </row>
        <row r="751">
          <cell r="A751" t="str">
            <v>52.01.08.01</v>
          </cell>
          <cell r="B751" t="str">
            <v>-</v>
          </cell>
          <cell r="C751" t="str">
            <v>Pneus</v>
          </cell>
          <cell r="D751">
            <v>134603.66</v>
          </cell>
          <cell r="E751" t="str">
            <v>D</v>
          </cell>
          <cell r="F751">
            <v>0</v>
          </cell>
          <cell r="G751">
            <v>0</v>
          </cell>
          <cell r="H751">
            <v>134603.66</v>
          </cell>
          <cell r="I751" t="str">
            <v>D</v>
          </cell>
        </row>
        <row r="752">
          <cell r="A752" t="str">
            <v>52.01.08.02</v>
          </cell>
          <cell r="B752" t="str">
            <v>-</v>
          </cell>
          <cell r="C752" t="str">
            <v>Camaras de Ar</v>
          </cell>
          <cell r="D752">
            <v>37.53</v>
          </cell>
          <cell r="E752" t="str">
            <v>D</v>
          </cell>
          <cell r="F752">
            <v>0</v>
          </cell>
          <cell r="G752">
            <v>0</v>
          </cell>
          <cell r="H752">
            <v>37.53</v>
          </cell>
          <cell r="I752" t="str">
            <v>D</v>
          </cell>
        </row>
        <row r="753">
          <cell r="A753" t="str">
            <v>52.01.08.04</v>
          </cell>
          <cell r="B753" t="str">
            <v>-</v>
          </cell>
          <cell r="C753" t="str">
            <v>Outros Mat. de Borrachas</v>
          </cell>
          <cell r="D753">
            <v>213.35</v>
          </cell>
          <cell r="E753" t="str">
            <v>D</v>
          </cell>
          <cell r="F753">
            <v>0</v>
          </cell>
          <cell r="G753">
            <v>0</v>
          </cell>
          <cell r="H753">
            <v>213.35</v>
          </cell>
          <cell r="I753" t="str">
            <v>D</v>
          </cell>
        </row>
        <row r="754">
          <cell r="A754" t="str">
            <v>52.01.09.00</v>
          </cell>
          <cell r="B754" t="str">
            <v>-</v>
          </cell>
          <cell r="C754" t="str">
            <v>Componentes Eletricos/Eletronicos</v>
          </cell>
          <cell r="D754">
            <v>184907.46</v>
          </cell>
          <cell r="E754" t="str">
            <v>D</v>
          </cell>
          <cell r="F754">
            <v>32288.39</v>
          </cell>
          <cell r="G754">
            <v>1251.5899999999999</v>
          </cell>
          <cell r="H754">
            <v>215944.26</v>
          </cell>
          <cell r="I754" t="str">
            <v>D</v>
          </cell>
        </row>
        <row r="756">
          <cell r="A756" t="str">
            <v>-----------</v>
          </cell>
          <cell r="B756" t="str">
            <v>--</v>
          </cell>
          <cell r="C756" t="str">
            <v>-------------------------------------------------------------------</v>
          </cell>
          <cell r="D756" t="str">
            <v>-------------------</v>
          </cell>
          <cell r="E756" t="str">
            <v>-</v>
          </cell>
          <cell r="F756" t="str">
            <v>-------------------</v>
          </cell>
          <cell r="G756" t="e">
            <v>#NAME?</v>
          </cell>
          <cell r="H756" t="str">
            <v>07AB - 1.00.01.068</v>
          </cell>
        </row>
        <row r="757">
          <cell r="A757" t="str">
            <v>_x000C_----------</v>
          </cell>
          <cell r="B757" t="str">
            <v>--</v>
          </cell>
          <cell r="C757" t="str">
            <v>-------------------------------------------------------------------</v>
          </cell>
          <cell r="D757" t="str">
            <v>-------------------</v>
          </cell>
          <cell r="E757" t="str">
            <v>-</v>
          </cell>
          <cell r="F757" t="str">
            <v>-------------------</v>
          </cell>
          <cell r="G757" t="str">
            <v>-------------------</v>
          </cell>
          <cell r="H757" t="str">
            <v>------ Página:</v>
          </cell>
          <cell r="I757">
            <v>1</v>
          </cell>
          <cell r="J757">
            <v>0</v>
          </cell>
        </row>
        <row r="758">
          <cell r="A758" t="str">
            <v>Urucum Mine</v>
          </cell>
          <cell r="B758" t="str">
            <v>ra</v>
          </cell>
          <cell r="C758" t="str">
            <v>ção S.A</v>
          </cell>
          <cell r="H758" t="str">
            <v>Balancete</v>
          </cell>
        </row>
        <row r="759">
          <cell r="A759" t="str">
            <v>Período: 01</v>
          </cell>
          <cell r="B759" t="str">
            <v>/0</v>
          </cell>
          <cell r="C759" t="str">
            <v>9/2008 A 30/09/2008 -----------------------------------------------</v>
          </cell>
          <cell r="D759" t="str">
            <v>-------------------</v>
          </cell>
          <cell r="E759" t="str">
            <v>-</v>
          </cell>
          <cell r="F759" t="str">
            <v>-------------------</v>
          </cell>
          <cell r="G759" t="str">
            <v>-------------------</v>
          </cell>
          <cell r="H759" t="str">
            <v>04/11/2008 - 18:4</v>
          </cell>
          <cell r="I759">
            <v>3</v>
          </cell>
        </row>
        <row r="761">
          <cell r="A761" t="str">
            <v>Título</v>
          </cell>
          <cell r="D761" t="str">
            <v>Saldo Inicial</v>
          </cell>
          <cell r="F761" t="str">
            <v>Débito</v>
          </cell>
          <cell r="G761" t="str">
            <v>Crédito</v>
          </cell>
          <cell r="H761" t="str">
            <v>Saldo Final</v>
          </cell>
        </row>
        <row r="762">
          <cell r="A762" t="str">
            <v>-----------</v>
          </cell>
          <cell r="B762" t="str">
            <v>--</v>
          </cell>
          <cell r="C762" t="str">
            <v>-------------------------------------------------------------------</v>
          </cell>
          <cell r="D762" t="str">
            <v>-----------------</v>
          </cell>
          <cell r="F762" t="str">
            <v>------------------</v>
          </cell>
          <cell r="G762" t="str">
            <v>------------------</v>
          </cell>
          <cell r="H762" t="str">
            <v>-----------------</v>
          </cell>
        </row>
        <row r="763">
          <cell r="A763" t="str">
            <v>52.01.09.01</v>
          </cell>
          <cell r="B763" t="str">
            <v>-</v>
          </cell>
          <cell r="C763" t="str">
            <v>Componenetes p/ Equip. Eletricos</v>
          </cell>
          <cell r="D763">
            <v>24620.78</v>
          </cell>
          <cell r="E763" t="str">
            <v>D</v>
          </cell>
          <cell r="F763">
            <v>622.22</v>
          </cell>
          <cell r="G763">
            <v>0</v>
          </cell>
          <cell r="H763">
            <v>25243</v>
          </cell>
          <cell r="I763" t="str">
            <v>D</v>
          </cell>
        </row>
        <row r="764">
          <cell r="A764" t="str">
            <v>52.01.09.02</v>
          </cell>
          <cell r="B764" t="str">
            <v>-</v>
          </cell>
          <cell r="C764" t="str">
            <v>Fios Cabos Eletricos</v>
          </cell>
          <cell r="D764">
            <v>87597.59</v>
          </cell>
          <cell r="E764" t="str">
            <v>D</v>
          </cell>
          <cell r="F764">
            <v>12522.36</v>
          </cell>
          <cell r="G764">
            <v>118.7</v>
          </cell>
          <cell r="H764">
            <v>100001.25</v>
          </cell>
          <cell r="I764" t="str">
            <v>D</v>
          </cell>
        </row>
        <row r="765">
          <cell r="A765" t="str">
            <v>52.01.09.03</v>
          </cell>
          <cell r="B765" t="str">
            <v>-</v>
          </cell>
          <cell r="C765" t="str">
            <v>Lampadas e Luminarias</v>
          </cell>
          <cell r="D765">
            <v>50665.17</v>
          </cell>
          <cell r="E765" t="str">
            <v>D</v>
          </cell>
          <cell r="F765">
            <v>6263.59</v>
          </cell>
          <cell r="G765">
            <v>54.87</v>
          </cell>
          <cell r="H765">
            <v>56873.89</v>
          </cell>
          <cell r="I765" t="str">
            <v>D</v>
          </cell>
        </row>
        <row r="766">
          <cell r="A766" t="str">
            <v>52.01.09.04</v>
          </cell>
          <cell r="B766" t="str">
            <v>-</v>
          </cell>
          <cell r="C766" t="str">
            <v>Outros Comp.Eletroeletronicos</v>
          </cell>
          <cell r="D766">
            <v>14285.5</v>
          </cell>
          <cell r="E766" t="str">
            <v>D</v>
          </cell>
          <cell r="F766">
            <v>12013.22</v>
          </cell>
          <cell r="G766">
            <v>1078.02</v>
          </cell>
          <cell r="H766">
            <v>25220.7</v>
          </cell>
          <cell r="I766" t="str">
            <v>D</v>
          </cell>
        </row>
        <row r="767">
          <cell r="A767" t="str">
            <v>52.01.09.05</v>
          </cell>
          <cell r="B767" t="str">
            <v>-</v>
          </cell>
          <cell r="C767" t="str">
            <v>Material de Informatica</v>
          </cell>
          <cell r="D767">
            <v>7738.42</v>
          </cell>
          <cell r="E767" t="str">
            <v>D</v>
          </cell>
          <cell r="F767">
            <v>867</v>
          </cell>
          <cell r="G767">
            <v>0</v>
          </cell>
          <cell r="H767">
            <v>8605.42</v>
          </cell>
          <cell r="I767" t="str">
            <v>D</v>
          </cell>
        </row>
        <row r="768">
          <cell r="A768" t="str">
            <v>52.10.00.00</v>
          </cell>
          <cell r="B768" t="str">
            <v>-</v>
          </cell>
          <cell r="C768" t="str">
            <v>Materiais Auxiliares</v>
          </cell>
          <cell r="D768">
            <v>3055866.71</v>
          </cell>
          <cell r="E768" t="str">
            <v>D</v>
          </cell>
          <cell r="F768">
            <v>653439.31000000006</v>
          </cell>
          <cell r="G768">
            <v>18931.13</v>
          </cell>
          <cell r="H768">
            <v>3690374.89</v>
          </cell>
          <cell r="I768" t="str">
            <v>D</v>
          </cell>
        </row>
        <row r="769">
          <cell r="A769" t="str">
            <v>52.10.01.00</v>
          </cell>
          <cell r="B769" t="str">
            <v>-</v>
          </cell>
          <cell r="C769" t="str">
            <v>Materiais Auxiliares - Quimicos</v>
          </cell>
          <cell r="D769">
            <v>4260.8599999999997</v>
          </cell>
          <cell r="E769" t="str">
            <v>D</v>
          </cell>
          <cell r="F769">
            <v>551.08000000000004</v>
          </cell>
          <cell r="G769">
            <v>0</v>
          </cell>
          <cell r="H769">
            <v>4811.9399999999996</v>
          </cell>
          <cell r="I769" t="str">
            <v>D</v>
          </cell>
        </row>
        <row r="770">
          <cell r="A770" t="str">
            <v>52.10.01.07</v>
          </cell>
          <cell r="B770" t="str">
            <v>-</v>
          </cell>
          <cell r="C770" t="str">
            <v>Mat.Aux.-Outros</v>
          </cell>
          <cell r="D770">
            <v>4260.8599999999997</v>
          </cell>
          <cell r="E770" t="str">
            <v>D</v>
          </cell>
          <cell r="F770">
            <v>551.08000000000004</v>
          </cell>
          <cell r="G770">
            <v>0</v>
          </cell>
          <cell r="H770">
            <v>4811.9399999999996</v>
          </cell>
          <cell r="I770" t="str">
            <v>D</v>
          </cell>
        </row>
        <row r="771">
          <cell r="A771" t="str">
            <v>52.10.02.00</v>
          </cell>
          <cell r="B771" t="str">
            <v>-</v>
          </cell>
          <cell r="C771" t="str">
            <v>Materiais Aux. - Supr.Operacao</v>
          </cell>
          <cell r="D771">
            <v>2257489.04</v>
          </cell>
          <cell r="E771" t="str">
            <v>D</v>
          </cell>
          <cell r="F771">
            <v>391182.96</v>
          </cell>
          <cell r="G771">
            <v>9931.1299999999992</v>
          </cell>
          <cell r="H771">
            <v>2638740.87</v>
          </cell>
          <cell r="I771" t="str">
            <v>D</v>
          </cell>
        </row>
        <row r="772">
          <cell r="A772" t="str">
            <v>52.10.02.01</v>
          </cell>
          <cell r="B772" t="str">
            <v>-</v>
          </cell>
          <cell r="C772" t="str">
            <v>Mat.Aux-Explosivos</v>
          </cell>
          <cell r="D772">
            <v>235797.46</v>
          </cell>
          <cell r="E772" t="str">
            <v>D</v>
          </cell>
          <cell r="F772">
            <v>32603.4</v>
          </cell>
          <cell r="G772">
            <v>0</v>
          </cell>
          <cell r="H772">
            <v>268400.86</v>
          </cell>
          <cell r="I772" t="str">
            <v>D</v>
          </cell>
        </row>
        <row r="773">
          <cell r="A773" t="str">
            <v>52.10.02.02</v>
          </cell>
          <cell r="B773" t="str">
            <v>-</v>
          </cell>
          <cell r="C773" t="str">
            <v>Mat.Aux-Materiais de Perfuracao</v>
          </cell>
          <cell r="D773">
            <v>80819.39</v>
          </cell>
          <cell r="E773" t="str">
            <v>D</v>
          </cell>
          <cell r="F773">
            <v>8783.7000000000007</v>
          </cell>
          <cell r="G773">
            <v>0</v>
          </cell>
          <cell r="H773">
            <v>89603.09</v>
          </cell>
          <cell r="I773" t="str">
            <v>D</v>
          </cell>
        </row>
        <row r="774">
          <cell r="A774" t="str">
            <v>52.10.02.03</v>
          </cell>
          <cell r="B774" t="str">
            <v>-</v>
          </cell>
          <cell r="C774" t="str">
            <v>Mat.Aux-Tubo Furacao</v>
          </cell>
          <cell r="D774">
            <v>6559.8</v>
          </cell>
          <cell r="E774" t="str">
            <v>D</v>
          </cell>
          <cell r="F774">
            <v>1351.68</v>
          </cell>
          <cell r="G774">
            <v>675.84</v>
          </cell>
          <cell r="H774">
            <v>7235.64</v>
          </cell>
          <cell r="I774" t="str">
            <v>D</v>
          </cell>
        </row>
        <row r="775">
          <cell r="A775" t="str">
            <v>52.10.02.04</v>
          </cell>
          <cell r="B775" t="str">
            <v>-</v>
          </cell>
          <cell r="C775" t="str">
            <v>Mat.Aux-Barra Furacao</v>
          </cell>
          <cell r="D775">
            <v>180738.22</v>
          </cell>
          <cell r="E775" t="str">
            <v>D</v>
          </cell>
          <cell r="F775">
            <v>52287.17</v>
          </cell>
          <cell r="G775">
            <v>0</v>
          </cell>
          <cell r="H775">
            <v>233025.39</v>
          </cell>
          <cell r="I775" t="str">
            <v>D</v>
          </cell>
        </row>
        <row r="776">
          <cell r="A776" t="str">
            <v>52.10.02.05</v>
          </cell>
          <cell r="B776" t="str">
            <v>-</v>
          </cell>
          <cell r="C776" t="str">
            <v>Mat.Aux-Eletrodos</v>
          </cell>
          <cell r="D776">
            <v>363.81</v>
          </cell>
          <cell r="E776" t="str">
            <v>D</v>
          </cell>
          <cell r="F776">
            <v>0</v>
          </cell>
          <cell r="G776">
            <v>0</v>
          </cell>
          <cell r="H776">
            <v>363.81</v>
          </cell>
          <cell r="I776" t="str">
            <v>D</v>
          </cell>
        </row>
        <row r="777">
          <cell r="A777" t="str">
            <v>52.10.02.06</v>
          </cell>
          <cell r="B777" t="str">
            <v>-</v>
          </cell>
          <cell r="C777" t="str">
            <v>Mat.Aux-Camisa P/Eletrodo</v>
          </cell>
          <cell r="D777">
            <v>124501.05</v>
          </cell>
          <cell r="E777" t="str">
            <v>D</v>
          </cell>
          <cell r="F777">
            <v>7861.52</v>
          </cell>
          <cell r="G777">
            <v>0</v>
          </cell>
          <cell r="H777">
            <v>132362.57</v>
          </cell>
          <cell r="I777" t="str">
            <v>D</v>
          </cell>
        </row>
        <row r="778">
          <cell r="A778" t="str">
            <v>52.10.02.09</v>
          </cell>
          <cell r="B778" t="str">
            <v>-</v>
          </cell>
          <cell r="C778" t="str">
            <v>Mat.Aux de Protecao e Seguranca</v>
          </cell>
          <cell r="D778">
            <v>336347.46</v>
          </cell>
          <cell r="E778" t="str">
            <v>D</v>
          </cell>
          <cell r="F778">
            <v>73189.429999999993</v>
          </cell>
          <cell r="G778">
            <v>1568.11</v>
          </cell>
          <cell r="H778">
            <v>407968.78</v>
          </cell>
          <cell r="I778" t="str">
            <v>D</v>
          </cell>
        </row>
        <row r="779">
          <cell r="A779" t="str">
            <v>52.10.02.10</v>
          </cell>
          <cell r="B779" t="str">
            <v>-</v>
          </cell>
          <cell r="C779" t="str">
            <v>Mat.Aux-Material P/ Limpeza</v>
          </cell>
          <cell r="D779">
            <v>461.71</v>
          </cell>
          <cell r="E779" t="str">
            <v>D</v>
          </cell>
          <cell r="F779">
            <v>74</v>
          </cell>
          <cell r="G779">
            <v>0</v>
          </cell>
          <cell r="H779">
            <v>535.71</v>
          </cell>
          <cell r="I779" t="str">
            <v>D</v>
          </cell>
        </row>
        <row r="780">
          <cell r="A780" t="str">
            <v>52.10.02.11</v>
          </cell>
          <cell r="B780" t="str">
            <v>-</v>
          </cell>
          <cell r="C780" t="str">
            <v>Mat.Aux-Material P/ Pintura</v>
          </cell>
          <cell r="D780">
            <v>13949.36</v>
          </cell>
          <cell r="E780" t="str">
            <v>D</v>
          </cell>
          <cell r="F780">
            <v>786.76</v>
          </cell>
          <cell r="G780">
            <v>6.85</v>
          </cell>
          <cell r="H780">
            <v>14729.27</v>
          </cell>
          <cell r="I780" t="str">
            <v>D</v>
          </cell>
        </row>
        <row r="781">
          <cell r="A781" t="str">
            <v>52.10.02.12</v>
          </cell>
          <cell r="B781" t="str">
            <v>-</v>
          </cell>
          <cell r="C781" t="str">
            <v>Mat.Aux p/ Tratamento de Agua</v>
          </cell>
          <cell r="D781">
            <v>2152.09</v>
          </cell>
          <cell r="E781" t="str">
            <v>D</v>
          </cell>
          <cell r="F781">
            <v>0</v>
          </cell>
          <cell r="G781">
            <v>0</v>
          </cell>
          <cell r="H781">
            <v>2152.09</v>
          </cell>
          <cell r="I781" t="str">
            <v>D</v>
          </cell>
        </row>
        <row r="782">
          <cell r="A782" t="str">
            <v>52.10.02.13</v>
          </cell>
          <cell r="B782" t="str">
            <v>-</v>
          </cell>
          <cell r="C782" t="str">
            <v>Mat.Aux-Mater.e Utens.p/Laborat</v>
          </cell>
          <cell r="D782">
            <v>89794.25</v>
          </cell>
          <cell r="E782" t="str">
            <v>D</v>
          </cell>
          <cell r="F782">
            <v>8055.06</v>
          </cell>
          <cell r="G782">
            <v>829.27</v>
          </cell>
          <cell r="H782">
            <v>97020.04</v>
          </cell>
          <cell r="I782" t="str">
            <v>D</v>
          </cell>
        </row>
        <row r="783">
          <cell r="A783" t="str">
            <v>52.10.02.14</v>
          </cell>
          <cell r="B783" t="str">
            <v>-</v>
          </cell>
          <cell r="C783" t="str">
            <v>Mat.Aux-Ferramentas e Acessorios</v>
          </cell>
          <cell r="D783">
            <v>46363.13</v>
          </cell>
          <cell r="E783" t="str">
            <v>D</v>
          </cell>
          <cell r="F783">
            <v>6236.89</v>
          </cell>
          <cell r="G783">
            <v>139.88</v>
          </cell>
          <cell r="H783">
            <v>52460.14</v>
          </cell>
          <cell r="I783" t="str">
            <v>D</v>
          </cell>
        </row>
        <row r="784">
          <cell r="A784" t="str">
            <v>52.10.02.15</v>
          </cell>
          <cell r="B784" t="str">
            <v>-</v>
          </cell>
          <cell r="C784" t="str">
            <v>Mat.Aux-Abrasivos</v>
          </cell>
          <cell r="D784">
            <v>427016.31</v>
          </cell>
          <cell r="E784" t="str">
            <v>D</v>
          </cell>
          <cell r="F784">
            <v>82980.61</v>
          </cell>
          <cell r="G784">
            <v>199.34</v>
          </cell>
          <cell r="H784">
            <v>509797.58</v>
          </cell>
          <cell r="I784" t="str">
            <v>D</v>
          </cell>
        </row>
        <row r="785">
          <cell r="A785" t="str">
            <v>52.10.02.18</v>
          </cell>
          <cell r="B785" t="str">
            <v>-</v>
          </cell>
          <cell r="C785" t="str">
            <v>Mat.Aux-Pasta Soderberg</v>
          </cell>
          <cell r="D785">
            <v>421575.75</v>
          </cell>
          <cell r="E785" t="str">
            <v>D</v>
          </cell>
          <cell r="F785">
            <v>62114.85</v>
          </cell>
          <cell r="G785">
            <v>0</v>
          </cell>
          <cell r="H785">
            <v>483690.6</v>
          </cell>
          <cell r="I785" t="str">
            <v>D</v>
          </cell>
        </row>
        <row r="786">
          <cell r="A786" t="str">
            <v>52.10.02.19</v>
          </cell>
          <cell r="B786" t="str">
            <v>-</v>
          </cell>
          <cell r="C786" t="str">
            <v>Mat.Aux-Madeiras</v>
          </cell>
          <cell r="D786">
            <v>2695.27</v>
          </cell>
          <cell r="E786" t="str">
            <v>D</v>
          </cell>
          <cell r="F786">
            <v>0</v>
          </cell>
          <cell r="G786">
            <v>0</v>
          </cell>
          <cell r="H786">
            <v>2695.27</v>
          </cell>
          <cell r="I786" t="str">
            <v>D</v>
          </cell>
        </row>
        <row r="787">
          <cell r="A787" t="str">
            <v>52.10.02.20</v>
          </cell>
          <cell r="B787" t="str">
            <v>-</v>
          </cell>
          <cell r="C787" t="str">
            <v>Mat.Aux-Gases</v>
          </cell>
          <cell r="D787">
            <v>2572.16</v>
          </cell>
          <cell r="E787" t="str">
            <v>D</v>
          </cell>
          <cell r="F787">
            <v>842.48</v>
          </cell>
          <cell r="G787">
            <v>139.12</v>
          </cell>
          <cell r="H787">
            <v>3275.52</v>
          </cell>
          <cell r="I787" t="str">
            <v>D</v>
          </cell>
        </row>
        <row r="788">
          <cell r="A788" t="str">
            <v>52.10.02.21</v>
          </cell>
          <cell r="B788" t="str">
            <v>-</v>
          </cell>
          <cell r="C788" t="str">
            <v>Mat.Aux-Melaco</v>
          </cell>
          <cell r="D788">
            <v>13250.72</v>
          </cell>
          <cell r="E788" t="str">
            <v>D</v>
          </cell>
          <cell r="F788">
            <v>653.39</v>
          </cell>
          <cell r="G788">
            <v>0</v>
          </cell>
          <cell r="H788">
            <v>13904.11</v>
          </cell>
          <cell r="I788" t="str">
            <v>D</v>
          </cell>
        </row>
        <row r="789">
          <cell r="A789" t="str">
            <v>52.10.02.27</v>
          </cell>
          <cell r="B789" t="str">
            <v>-</v>
          </cell>
          <cell r="C789" t="str">
            <v>Mat.Aux-Bicas Para Corridas</v>
          </cell>
          <cell r="D789">
            <v>12808.31</v>
          </cell>
          <cell r="E789" t="str">
            <v>D</v>
          </cell>
          <cell r="F789">
            <v>638.14</v>
          </cell>
          <cell r="G789">
            <v>319.07</v>
          </cell>
          <cell r="H789">
            <v>13127.38</v>
          </cell>
          <cell r="I789" t="str">
            <v>D</v>
          </cell>
        </row>
        <row r="790">
          <cell r="A790" t="str">
            <v>52.10.02.31</v>
          </cell>
          <cell r="B790" t="str">
            <v>-</v>
          </cell>
          <cell r="C790" t="str">
            <v>Mat.Aux-Parafusos</v>
          </cell>
          <cell r="D790">
            <v>24975.96</v>
          </cell>
          <cell r="E790" t="str">
            <v>D</v>
          </cell>
          <cell r="F790">
            <v>6882.07</v>
          </cell>
          <cell r="G790">
            <v>2282.61</v>
          </cell>
          <cell r="H790">
            <v>29575.42</v>
          </cell>
          <cell r="I790" t="str">
            <v>D</v>
          </cell>
        </row>
        <row r="791">
          <cell r="A791" t="str">
            <v>52.10.02.32</v>
          </cell>
          <cell r="B791" t="str">
            <v>-</v>
          </cell>
          <cell r="C791" t="str">
            <v>Mat.Aux-Arruelas/Porcas</v>
          </cell>
          <cell r="D791">
            <v>1075.9100000000001</v>
          </cell>
          <cell r="E791" t="str">
            <v>D</v>
          </cell>
          <cell r="F791">
            <v>990.49</v>
          </cell>
          <cell r="G791">
            <v>0</v>
          </cell>
          <cell r="H791">
            <v>2066.4</v>
          </cell>
          <cell r="I791" t="str">
            <v>D</v>
          </cell>
        </row>
        <row r="792">
          <cell r="A792" t="str">
            <v>52.10.02.33</v>
          </cell>
          <cell r="B792" t="str">
            <v>-</v>
          </cell>
          <cell r="C792" t="str">
            <v>Mat.Aux-Barras Roscadas</v>
          </cell>
          <cell r="D792">
            <v>995.21</v>
          </cell>
          <cell r="E792" t="str">
            <v>D</v>
          </cell>
          <cell r="F792">
            <v>39.31</v>
          </cell>
          <cell r="G792">
            <v>0</v>
          </cell>
          <cell r="H792">
            <v>1034.52</v>
          </cell>
          <cell r="I792" t="str">
            <v>D</v>
          </cell>
        </row>
        <row r="793">
          <cell r="A793" t="str">
            <v>52.10.02.36</v>
          </cell>
          <cell r="B793" t="str">
            <v>-</v>
          </cell>
          <cell r="C793" t="str">
            <v>Outros Materiais Auxiliares</v>
          </cell>
          <cell r="D793">
            <v>176232.01</v>
          </cell>
          <cell r="E793" t="str">
            <v>D</v>
          </cell>
          <cell r="F793">
            <v>31500.03</v>
          </cell>
          <cell r="G793">
            <v>1199.54</v>
          </cell>
          <cell r="H793">
            <v>206532.5</v>
          </cell>
          <cell r="I793" t="str">
            <v>D</v>
          </cell>
        </row>
        <row r="794">
          <cell r="A794" t="str">
            <v>52.10.02.37</v>
          </cell>
          <cell r="B794" t="str">
            <v>-</v>
          </cell>
          <cell r="C794" t="str">
            <v>Material Medico/Odontol/Veterin</v>
          </cell>
          <cell r="D794">
            <v>12602.84</v>
          </cell>
          <cell r="E794" t="str">
            <v>D</v>
          </cell>
          <cell r="F794">
            <v>908.28</v>
          </cell>
          <cell r="G794">
            <v>410.22</v>
          </cell>
          <cell r="H794">
            <v>13100.9</v>
          </cell>
          <cell r="I794" t="str">
            <v>D</v>
          </cell>
        </row>
        <row r="795">
          <cell r="A795" t="str">
            <v>52.10.02.38</v>
          </cell>
          <cell r="B795" t="str">
            <v>-</v>
          </cell>
          <cell r="C795" t="str">
            <v>Artigos Limpeza/Higiene Pessoal</v>
          </cell>
          <cell r="D795">
            <v>6128.35</v>
          </cell>
          <cell r="E795" t="str">
            <v>D</v>
          </cell>
          <cell r="F795">
            <v>1566.96</v>
          </cell>
          <cell r="G795">
            <v>0</v>
          </cell>
          <cell r="H795">
            <v>7695.31</v>
          </cell>
          <cell r="I795" t="str">
            <v>D</v>
          </cell>
        </row>
        <row r="796">
          <cell r="A796" t="str">
            <v>52.10.02.39</v>
          </cell>
          <cell r="B796" t="str">
            <v>-</v>
          </cell>
          <cell r="C796" t="str">
            <v>Material P/Escritorio</v>
          </cell>
          <cell r="D796">
            <v>27690.97</v>
          </cell>
          <cell r="E796" t="str">
            <v>D</v>
          </cell>
          <cell r="F796">
            <v>6537.04</v>
          </cell>
          <cell r="G796">
            <v>2161.2800000000002</v>
          </cell>
          <cell r="H796">
            <v>32066.73</v>
          </cell>
          <cell r="I796" t="str">
            <v>D</v>
          </cell>
        </row>
        <row r="797">
          <cell r="A797" t="str">
            <v>52.10.02.40</v>
          </cell>
          <cell r="B797" t="str">
            <v>-</v>
          </cell>
          <cell r="C797" t="str">
            <v>Uniformes</v>
          </cell>
          <cell r="D797">
            <v>10021.540000000001</v>
          </cell>
          <cell r="E797" t="str">
            <v>D</v>
          </cell>
          <cell r="F797">
            <v>4299.7</v>
          </cell>
          <cell r="G797">
            <v>0</v>
          </cell>
          <cell r="H797">
            <v>14321.24</v>
          </cell>
          <cell r="I797" t="str">
            <v>D</v>
          </cell>
        </row>
        <row r="798">
          <cell r="A798" t="str">
            <v>52.10.04.00</v>
          </cell>
          <cell r="B798" t="str">
            <v>-</v>
          </cell>
          <cell r="C798" t="str">
            <v>Materiais Auxiliares - Embalagem</v>
          </cell>
          <cell r="D798">
            <v>17870.05</v>
          </cell>
          <cell r="E798" t="str">
            <v>D</v>
          </cell>
          <cell r="F798">
            <v>14768.74</v>
          </cell>
          <cell r="G798">
            <v>0</v>
          </cell>
          <cell r="H798">
            <v>32638.79</v>
          </cell>
          <cell r="I798" t="str">
            <v>D</v>
          </cell>
        </row>
        <row r="799">
          <cell r="A799" t="str">
            <v>52.10.04.02</v>
          </cell>
          <cell r="B799" t="str">
            <v>-</v>
          </cell>
          <cell r="C799" t="str">
            <v>Mat.Aux-Big-Bag</v>
          </cell>
          <cell r="D799">
            <v>199.84</v>
          </cell>
          <cell r="E799" t="str">
            <v>D</v>
          </cell>
          <cell r="F799">
            <v>0</v>
          </cell>
          <cell r="G799">
            <v>0</v>
          </cell>
          <cell r="H799">
            <v>199.84</v>
          </cell>
          <cell r="I799" t="str">
            <v>D</v>
          </cell>
        </row>
        <row r="800">
          <cell r="A800" t="str">
            <v>52.10.04.03</v>
          </cell>
          <cell r="B800" t="str">
            <v>-</v>
          </cell>
          <cell r="C800" t="str">
            <v>Mat.Aux-Pallet</v>
          </cell>
          <cell r="D800">
            <v>0</v>
          </cell>
          <cell r="F800">
            <v>14365.94</v>
          </cell>
          <cell r="G800">
            <v>0</v>
          </cell>
          <cell r="H800">
            <v>14365.94</v>
          </cell>
          <cell r="I800" t="str">
            <v>D</v>
          </cell>
        </row>
        <row r="801">
          <cell r="A801" t="str">
            <v>52.10.04.06</v>
          </cell>
          <cell r="B801" t="str">
            <v>-</v>
          </cell>
          <cell r="C801" t="str">
            <v>Outros Materiais de Embalagem</v>
          </cell>
          <cell r="D801">
            <v>17670.21</v>
          </cell>
          <cell r="E801" t="str">
            <v>D</v>
          </cell>
          <cell r="F801">
            <v>402.8</v>
          </cell>
          <cell r="G801">
            <v>0</v>
          </cell>
          <cell r="H801">
            <v>18073.009999999998</v>
          </cell>
          <cell r="I801" t="str">
            <v>D</v>
          </cell>
        </row>
        <row r="802">
          <cell r="A802" t="str">
            <v>52.10.05.00</v>
          </cell>
          <cell r="B802" t="str">
            <v>-</v>
          </cell>
          <cell r="C802" t="str">
            <v>Combustiveis</v>
          </cell>
          <cell r="D802">
            <v>776246.76</v>
          </cell>
          <cell r="E802" t="str">
            <v>D</v>
          </cell>
          <cell r="F802">
            <v>246936.53</v>
          </cell>
          <cell r="G802">
            <v>9000</v>
          </cell>
          <cell r="H802">
            <v>1014183.29</v>
          </cell>
          <cell r="I802" t="str">
            <v>D</v>
          </cell>
        </row>
        <row r="803">
          <cell r="A803" t="str">
            <v>52.10.05.05</v>
          </cell>
          <cell r="B803" t="str">
            <v>-</v>
          </cell>
          <cell r="C803" t="str">
            <v>Combustiveis-Oleo Diesel</v>
          </cell>
          <cell r="D803">
            <v>514141.82</v>
          </cell>
          <cell r="E803" t="str">
            <v>D</v>
          </cell>
          <cell r="F803">
            <v>211413.74</v>
          </cell>
          <cell r="G803">
            <v>9000</v>
          </cell>
          <cell r="H803">
            <v>716555.56</v>
          </cell>
          <cell r="I803" t="str">
            <v>D</v>
          </cell>
        </row>
        <row r="804">
          <cell r="A804" t="str">
            <v>52.10.05.06</v>
          </cell>
          <cell r="B804" t="str">
            <v>-</v>
          </cell>
          <cell r="C804" t="str">
            <v>Combustiveis-Gasolina</v>
          </cell>
          <cell r="D804">
            <v>62155.37</v>
          </cell>
          <cell r="E804" t="str">
            <v>D</v>
          </cell>
          <cell r="F804">
            <v>7105.67</v>
          </cell>
          <cell r="G804">
            <v>0</v>
          </cell>
          <cell r="H804">
            <v>69261.039999999994</v>
          </cell>
          <cell r="I804" t="str">
            <v>D</v>
          </cell>
        </row>
        <row r="805">
          <cell r="A805" t="str">
            <v>52.10.05.07</v>
          </cell>
          <cell r="B805" t="str">
            <v>-</v>
          </cell>
          <cell r="C805" t="str">
            <v>Combustiveis-Alcool</v>
          </cell>
          <cell r="D805">
            <v>18.149999999999999</v>
          </cell>
          <cell r="E805" t="str">
            <v>D</v>
          </cell>
          <cell r="F805">
            <v>81.67</v>
          </cell>
          <cell r="G805">
            <v>0</v>
          </cell>
          <cell r="H805">
            <v>99.82</v>
          </cell>
          <cell r="I805" t="str">
            <v>D</v>
          </cell>
        </row>
        <row r="806">
          <cell r="A806" t="str">
            <v>52.10.05.10</v>
          </cell>
          <cell r="B806" t="str">
            <v>-</v>
          </cell>
          <cell r="C806" t="str">
            <v>Combustiveis-Oleo Roto Atlas</v>
          </cell>
          <cell r="D806">
            <v>199931.42</v>
          </cell>
          <cell r="E806" t="str">
            <v>D</v>
          </cell>
          <cell r="F806">
            <v>26121.5</v>
          </cell>
          <cell r="G806">
            <v>0</v>
          </cell>
          <cell r="H806">
            <v>226052.92</v>
          </cell>
          <cell r="I806" t="str">
            <v>D</v>
          </cell>
        </row>
        <row r="807">
          <cell r="A807" t="str">
            <v>52.10.05.14</v>
          </cell>
          <cell r="B807" t="str">
            <v>-</v>
          </cell>
          <cell r="C807" t="str">
            <v>Outros Gases Industriais</v>
          </cell>
          <cell r="D807">
            <v>0</v>
          </cell>
          <cell r="F807">
            <v>2213.9499999999998</v>
          </cell>
          <cell r="G807">
            <v>0</v>
          </cell>
          <cell r="H807">
            <v>2213.9499999999998</v>
          </cell>
          <cell r="I807" t="str">
            <v>D</v>
          </cell>
        </row>
        <row r="808">
          <cell r="A808" t="str">
            <v>53.00.00.00</v>
          </cell>
          <cell r="B808" t="str">
            <v>-</v>
          </cell>
          <cell r="C808" t="str">
            <v>Materias Primas</v>
          </cell>
          <cell r="D808">
            <v>6182758.0099999998</v>
          </cell>
          <cell r="E808" t="str">
            <v>D</v>
          </cell>
          <cell r="F808">
            <v>1068812.51</v>
          </cell>
          <cell r="G808">
            <v>0</v>
          </cell>
          <cell r="H808">
            <v>7251570.5199999996</v>
          </cell>
          <cell r="I808" t="str">
            <v>D</v>
          </cell>
        </row>
        <row r="809">
          <cell r="A809" t="str">
            <v>53.01.00.00</v>
          </cell>
          <cell r="B809" t="str">
            <v>-</v>
          </cell>
          <cell r="C809" t="str">
            <v>Materias Primas</v>
          </cell>
          <cell r="D809">
            <v>6182758.0099999998</v>
          </cell>
          <cell r="E809" t="str">
            <v>D</v>
          </cell>
          <cell r="F809">
            <v>1068812.51</v>
          </cell>
          <cell r="G809">
            <v>0</v>
          </cell>
          <cell r="H809">
            <v>7251570.5199999996</v>
          </cell>
          <cell r="I809" t="str">
            <v>D</v>
          </cell>
        </row>
        <row r="810">
          <cell r="A810" t="str">
            <v>53.01.01.00</v>
          </cell>
          <cell r="B810" t="str">
            <v>-</v>
          </cell>
          <cell r="C810" t="str">
            <v>Minerios</v>
          </cell>
          <cell r="D810">
            <v>1877969.83</v>
          </cell>
          <cell r="E810" t="str">
            <v>D</v>
          </cell>
          <cell r="F810">
            <v>303824.21000000002</v>
          </cell>
          <cell r="G810">
            <v>0</v>
          </cell>
          <cell r="H810">
            <v>2181794.04</v>
          </cell>
          <cell r="I810" t="str">
            <v>D</v>
          </cell>
        </row>
        <row r="811">
          <cell r="A811" t="str">
            <v>53.01.01.02</v>
          </cell>
          <cell r="B811" t="str">
            <v>-</v>
          </cell>
          <cell r="C811" t="str">
            <v>Minerios - Cias do Grupo</v>
          </cell>
          <cell r="D811">
            <v>1877969.83</v>
          </cell>
          <cell r="E811" t="str">
            <v>D</v>
          </cell>
          <cell r="F811">
            <v>303824.21000000002</v>
          </cell>
          <cell r="G811">
            <v>0</v>
          </cell>
          <cell r="H811">
            <v>2181794.04</v>
          </cell>
          <cell r="I811" t="str">
            <v>D</v>
          </cell>
        </row>
        <row r="812">
          <cell r="A812" t="str">
            <v>53.01.05.00</v>
          </cell>
          <cell r="B812" t="str">
            <v>-</v>
          </cell>
          <cell r="C812" t="str">
            <v>Fundentes</v>
          </cell>
          <cell r="D812">
            <v>540943.06999999995</v>
          </cell>
          <cell r="E812" t="str">
            <v>D</v>
          </cell>
          <cell r="F812">
            <v>65497.87</v>
          </cell>
          <cell r="G812">
            <v>0</v>
          </cell>
          <cell r="H812">
            <v>606440.93999999994</v>
          </cell>
          <cell r="I812" t="str">
            <v>D</v>
          </cell>
        </row>
        <row r="813">
          <cell r="A813" t="str">
            <v>53.01.05.01</v>
          </cell>
          <cell r="B813" t="str">
            <v>-</v>
          </cell>
          <cell r="C813" t="str">
            <v>Fundentes</v>
          </cell>
          <cell r="D813">
            <v>540943.06999999995</v>
          </cell>
          <cell r="E813" t="str">
            <v>D</v>
          </cell>
          <cell r="F813">
            <v>65497.87</v>
          </cell>
          <cell r="G813">
            <v>0</v>
          </cell>
          <cell r="H813">
            <v>606440.93999999994</v>
          </cell>
          <cell r="I813" t="str">
            <v>D</v>
          </cell>
        </row>
        <row r="814">
          <cell r="A814" t="str">
            <v>53.01.10.00</v>
          </cell>
          <cell r="B814" t="str">
            <v>-</v>
          </cell>
          <cell r="C814" t="str">
            <v>Redutores</v>
          </cell>
          <cell r="D814">
            <v>3584795.24</v>
          </cell>
          <cell r="E814" t="str">
            <v>D</v>
          </cell>
          <cell r="F814">
            <v>670761.52</v>
          </cell>
          <cell r="G814">
            <v>0</v>
          </cell>
          <cell r="H814">
            <v>4255556.76</v>
          </cell>
          <cell r="I814" t="str">
            <v>D</v>
          </cell>
        </row>
        <row r="815">
          <cell r="A815" t="str">
            <v>53.01.10.02</v>
          </cell>
          <cell r="B815" t="str">
            <v>-</v>
          </cell>
          <cell r="C815" t="str">
            <v>Coque Metalurgico</v>
          </cell>
          <cell r="D815">
            <v>2454655.73</v>
          </cell>
          <cell r="E815" t="str">
            <v>D</v>
          </cell>
          <cell r="F815">
            <v>539799.68000000005</v>
          </cell>
          <cell r="G815">
            <v>0</v>
          </cell>
          <cell r="H815">
            <v>2994455.41</v>
          </cell>
          <cell r="I815" t="str">
            <v>D</v>
          </cell>
        </row>
        <row r="816">
          <cell r="A816" t="str">
            <v>53.01.10.03</v>
          </cell>
          <cell r="B816" t="str">
            <v>-</v>
          </cell>
          <cell r="C816" t="str">
            <v>Outros Redutores</v>
          </cell>
          <cell r="D816">
            <v>1130139.51</v>
          </cell>
          <cell r="E816" t="str">
            <v>D</v>
          </cell>
          <cell r="F816">
            <v>130961.84</v>
          </cell>
          <cell r="G816">
            <v>0</v>
          </cell>
          <cell r="H816">
            <v>1261101.3500000001</v>
          </cell>
          <cell r="I816" t="str">
            <v>D</v>
          </cell>
        </row>
        <row r="817">
          <cell r="A817" t="str">
            <v>53.01.40.00</v>
          </cell>
          <cell r="B817" t="str">
            <v>-</v>
          </cell>
          <cell r="C817" t="str">
            <v>Producao Propria</v>
          </cell>
          <cell r="D817">
            <v>179049.87</v>
          </cell>
          <cell r="E817" t="str">
            <v>D</v>
          </cell>
          <cell r="F817">
            <v>28728.91</v>
          </cell>
          <cell r="G817">
            <v>0</v>
          </cell>
          <cell r="H817">
            <v>207778.78</v>
          </cell>
          <cell r="I817" t="str">
            <v>D</v>
          </cell>
        </row>
        <row r="818">
          <cell r="A818" t="str">
            <v>53.01.40.01</v>
          </cell>
          <cell r="B818" t="str">
            <v>-</v>
          </cell>
          <cell r="C818" t="str">
            <v>Producao Propria</v>
          </cell>
          <cell r="D818">
            <v>179049.87</v>
          </cell>
          <cell r="E818" t="str">
            <v>D</v>
          </cell>
          <cell r="F818">
            <v>28728.91</v>
          </cell>
          <cell r="G818">
            <v>0</v>
          </cell>
          <cell r="H818">
            <v>207778.78</v>
          </cell>
          <cell r="I818" t="str">
            <v>D</v>
          </cell>
        </row>
        <row r="819">
          <cell r="A819" t="str">
            <v>54.00.00.00</v>
          </cell>
          <cell r="B819" t="str">
            <v>-</v>
          </cell>
          <cell r="C819" t="str">
            <v>Tributos/Contribuicoes</v>
          </cell>
          <cell r="D819">
            <v>3462486.16</v>
          </cell>
          <cell r="E819" t="str">
            <v>D</v>
          </cell>
          <cell r="F819">
            <v>1034230.4</v>
          </cell>
          <cell r="G819">
            <v>0</v>
          </cell>
          <cell r="H819">
            <v>4496716.5599999996</v>
          </cell>
          <cell r="I819" t="str">
            <v>D</v>
          </cell>
        </row>
        <row r="820">
          <cell r="A820" t="str">
            <v>54.01.00.00</v>
          </cell>
          <cell r="B820" t="str">
            <v>-</v>
          </cell>
          <cell r="C820" t="str">
            <v>Tributos/Contribuicoes</v>
          </cell>
          <cell r="D820">
            <v>3462486.16</v>
          </cell>
          <cell r="E820" t="str">
            <v>D</v>
          </cell>
          <cell r="F820">
            <v>1034230.4</v>
          </cell>
          <cell r="G820">
            <v>0</v>
          </cell>
          <cell r="H820">
            <v>4496716.5599999996</v>
          </cell>
          <cell r="I820" t="str">
            <v>D</v>
          </cell>
        </row>
        <row r="821">
          <cell r="A821" t="str">
            <v>54.01.01.00</v>
          </cell>
          <cell r="B821" t="str">
            <v>-</v>
          </cell>
          <cell r="C821" t="str">
            <v>Imposto Territorial Rural</v>
          </cell>
          <cell r="D821">
            <v>2698.5</v>
          </cell>
          <cell r="E821" t="str">
            <v>D</v>
          </cell>
          <cell r="F821">
            <v>7625.61</v>
          </cell>
          <cell r="G821">
            <v>0</v>
          </cell>
          <cell r="H821">
            <v>10324.11</v>
          </cell>
          <cell r="I821" t="str">
            <v>D</v>
          </cell>
        </row>
        <row r="822">
          <cell r="A822" t="str">
            <v>54.01.01.01</v>
          </cell>
          <cell r="B822" t="str">
            <v>-</v>
          </cell>
          <cell r="C822" t="str">
            <v>Imposto Territorial Rural</v>
          </cell>
          <cell r="D822">
            <v>2698.5</v>
          </cell>
          <cell r="E822" t="str">
            <v>D</v>
          </cell>
          <cell r="F822">
            <v>7625.61</v>
          </cell>
          <cell r="G822">
            <v>0</v>
          </cell>
          <cell r="H822">
            <v>10324.11</v>
          </cell>
          <cell r="I822" t="str">
            <v>D</v>
          </cell>
        </row>
        <row r="823">
          <cell r="A823" t="str">
            <v>54.01.15.00</v>
          </cell>
          <cell r="B823" t="str">
            <v>-</v>
          </cell>
          <cell r="C823" t="str">
            <v>Taxa Florestal</v>
          </cell>
          <cell r="D823">
            <v>9450</v>
          </cell>
          <cell r="E823" t="str">
            <v>D</v>
          </cell>
          <cell r="F823">
            <v>0</v>
          </cell>
          <cell r="G823">
            <v>0</v>
          </cell>
          <cell r="H823">
            <v>9450</v>
          </cell>
          <cell r="I823" t="str">
            <v>D</v>
          </cell>
        </row>
        <row r="824">
          <cell r="A824" t="str">
            <v>54.01.15.01</v>
          </cell>
          <cell r="B824" t="str">
            <v>-</v>
          </cell>
          <cell r="C824" t="str">
            <v>Taxa Florestal</v>
          </cell>
          <cell r="D824">
            <v>9450</v>
          </cell>
          <cell r="E824" t="str">
            <v>D</v>
          </cell>
          <cell r="F824">
            <v>0</v>
          </cell>
          <cell r="G824">
            <v>0</v>
          </cell>
          <cell r="H824">
            <v>9450</v>
          </cell>
          <cell r="I824" t="str">
            <v>D</v>
          </cell>
        </row>
        <row r="825">
          <cell r="A825" t="str">
            <v>54.01.20.00</v>
          </cell>
          <cell r="B825" t="str">
            <v>-</v>
          </cell>
          <cell r="C825" t="str">
            <v>Outros Tributos Estaduais</v>
          </cell>
          <cell r="D825">
            <v>29403.88</v>
          </cell>
          <cell r="E825" t="str">
            <v>D</v>
          </cell>
          <cell r="F825">
            <v>2064.14</v>
          </cell>
          <cell r="G825">
            <v>0</v>
          </cell>
          <cell r="H825">
            <v>31468.02</v>
          </cell>
          <cell r="I825" t="str">
            <v>D</v>
          </cell>
        </row>
        <row r="826">
          <cell r="A826" t="str">
            <v>54.01.20.01</v>
          </cell>
          <cell r="B826" t="str">
            <v>-</v>
          </cell>
          <cell r="C826" t="str">
            <v>IPVA</v>
          </cell>
          <cell r="D826">
            <v>18388.8</v>
          </cell>
          <cell r="E826" t="str">
            <v>D</v>
          </cell>
          <cell r="F826">
            <v>0</v>
          </cell>
          <cell r="G826">
            <v>0</v>
          </cell>
          <cell r="H826">
            <v>18388.8</v>
          </cell>
          <cell r="I826" t="str">
            <v>D</v>
          </cell>
        </row>
        <row r="827">
          <cell r="A827" t="str">
            <v>54.01.20.02</v>
          </cell>
          <cell r="B827" t="str">
            <v>-</v>
          </cell>
          <cell r="C827" t="str">
            <v>Outros Tributos Estaduais</v>
          </cell>
          <cell r="D827">
            <v>11015.08</v>
          </cell>
          <cell r="E827" t="str">
            <v>D</v>
          </cell>
          <cell r="F827">
            <v>2064.14</v>
          </cell>
          <cell r="G827">
            <v>0</v>
          </cell>
          <cell r="H827">
            <v>13079.22</v>
          </cell>
          <cell r="I827" t="str">
            <v>D</v>
          </cell>
        </row>
        <row r="828">
          <cell r="A828" t="str">
            <v>54.01.30.00</v>
          </cell>
          <cell r="B828" t="str">
            <v>-</v>
          </cell>
          <cell r="C828" t="str">
            <v>Imposto Predial-Territ e Taxas</v>
          </cell>
          <cell r="D828">
            <v>21689.38</v>
          </cell>
          <cell r="E828" t="str">
            <v>D</v>
          </cell>
          <cell r="F828">
            <v>0</v>
          </cell>
          <cell r="G828">
            <v>0</v>
          </cell>
          <cell r="H828">
            <v>21689.38</v>
          </cell>
          <cell r="I828" t="str">
            <v>D</v>
          </cell>
        </row>
        <row r="829">
          <cell r="A829" t="str">
            <v>54.01.30.01</v>
          </cell>
          <cell r="B829" t="str">
            <v>-</v>
          </cell>
          <cell r="C829" t="str">
            <v>Imposto Predial-Territ e Taxas</v>
          </cell>
          <cell r="D829">
            <v>21689.38</v>
          </cell>
          <cell r="E829" t="str">
            <v>D</v>
          </cell>
          <cell r="F829">
            <v>0</v>
          </cell>
          <cell r="G829">
            <v>0</v>
          </cell>
          <cell r="H829">
            <v>21689.38</v>
          </cell>
          <cell r="I829" t="str">
            <v>D</v>
          </cell>
        </row>
        <row r="830">
          <cell r="A830" t="str">
            <v>54.01.35.00</v>
          </cell>
          <cell r="B830" t="str">
            <v>-</v>
          </cell>
          <cell r="C830" t="str">
            <v>Outros Impostos Municipais</v>
          </cell>
          <cell r="D830">
            <v>4221.92</v>
          </cell>
          <cell r="E830" t="str">
            <v>D</v>
          </cell>
          <cell r="F830">
            <v>0</v>
          </cell>
          <cell r="G830">
            <v>0</v>
          </cell>
          <cell r="H830">
            <v>4221.92</v>
          </cell>
          <cell r="I830" t="str">
            <v>D</v>
          </cell>
        </row>
        <row r="831">
          <cell r="A831" t="str">
            <v>54.01.35.01</v>
          </cell>
          <cell r="B831" t="str">
            <v>-</v>
          </cell>
          <cell r="C831" t="str">
            <v>Outros Impostos Municipais</v>
          </cell>
          <cell r="D831">
            <v>4221.92</v>
          </cell>
          <cell r="E831" t="str">
            <v>D</v>
          </cell>
          <cell r="F831">
            <v>0</v>
          </cell>
          <cell r="G831">
            <v>0</v>
          </cell>
          <cell r="H831">
            <v>4221.92</v>
          </cell>
          <cell r="I831" t="str">
            <v>D</v>
          </cell>
        </row>
        <row r="832">
          <cell r="A832" t="str">
            <v>54.01.40.00</v>
          </cell>
          <cell r="B832" t="str">
            <v>-</v>
          </cell>
          <cell r="C832" t="str">
            <v>Contribuicoes</v>
          </cell>
          <cell r="D832">
            <v>44339.34</v>
          </cell>
          <cell r="E832" t="str">
            <v>D</v>
          </cell>
          <cell r="F832">
            <v>3048</v>
          </cell>
          <cell r="G832">
            <v>0</v>
          </cell>
          <cell r="H832">
            <v>47387.34</v>
          </cell>
          <cell r="I832" t="str">
            <v>D</v>
          </cell>
        </row>
        <row r="833">
          <cell r="A833" t="str">
            <v>54.01.40.01</v>
          </cell>
          <cell r="B833" t="str">
            <v>-</v>
          </cell>
          <cell r="C833" t="str">
            <v>Contrib p/Entidade de Classe</v>
          </cell>
          <cell r="D833">
            <v>44339.34</v>
          </cell>
          <cell r="E833" t="str">
            <v>D</v>
          </cell>
          <cell r="F833">
            <v>3048</v>
          </cell>
          <cell r="G833">
            <v>0</v>
          </cell>
          <cell r="H833">
            <v>47387.34</v>
          </cell>
          <cell r="I833" t="str">
            <v>D</v>
          </cell>
        </row>
        <row r="834">
          <cell r="A834" t="str">
            <v>54.01.45.00</v>
          </cell>
          <cell r="B834" t="str">
            <v>-</v>
          </cell>
          <cell r="C834" t="str">
            <v>Cfem-Contr Financ Explor Min</v>
          </cell>
          <cell r="D834">
            <v>3348222.87</v>
          </cell>
          <cell r="E834" t="str">
            <v>D</v>
          </cell>
          <cell r="F834">
            <v>1017080.85</v>
          </cell>
          <cell r="G834">
            <v>0</v>
          </cell>
          <cell r="H834">
            <v>4365303.72</v>
          </cell>
          <cell r="I834" t="str">
            <v>D</v>
          </cell>
        </row>
        <row r="835">
          <cell r="A835" t="str">
            <v>54.01.45.01</v>
          </cell>
          <cell r="B835" t="str">
            <v>-</v>
          </cell>
          <cell r="C835" t="str">
            <v>CFEM s/ Transferencia</v>
          </cell>
          <cell r="D835">
            <v>65039.77</v>
          </cell>
          <cell r="E835" t="str">
            <v>D</v>
          </cell>
          <cell r="F835">
            <v>4523.8100000000004</v>
          </cell>
          <cell r="G835">
            <v>0</v>
          </cell>
          <cell r="H835">
            <v>69563.58</v>
          </cell>
          <cell r="I835" t="str">
            <v>D</v>
          </cell>
        </row>
        <row r="836">
          <cell r="A836" t="str">
            <v>54.01.45.02</v>
          </cell>
          <cell r="B836" t="str">
            <v>-</v>
          </cell>
          <cell r="C836" t="str">
            <v>CFEM s/Vendas - MI</v>
          </cell>
          <cell r="D836">
            <v>737252.28</v>
          </cell>
          <cell r="E836" t="str">
            <v>D</v>
          </cell>
          <cell r="F836">
            <v>91989.15</v>
          </cell>
          <cell r="G836">
            <v>0</v>
          </cell>
          <cell r="H836">
            <v>829241.43</v>
          </cell>
          <cell r="I836" t="str">
            <v>D</v>
          </cell>
        </row>
        <row r="837">
          <cell r="A837" t="str">
            <v>54.01.45.03</v>
          </cell>
          <cell r="B837" t="str">
            <v>-</v>
          </cell>
          <cell r="C837" t="str">
            <v>CFEM s/Vendas Cias do Grupo - MI</v>
          </cell>
          <cell r="D837">
            <v>326986.13</v>
          </cell>
          <cell r="E837" t="str">
            <v>D</v>
          </cell>
          <cell r="F837">
            <v>149699.4</v>
          </cell>
          <cell r="G837">
            <v>0</v>
          </cell>
          <cell r="H837">
            <v>476685.53</v>
          </cell>
          <cell r="I837" t="str">
            <v>D</v>
          </cell>
        </row>
        <row r="838">
          <cell r="A838" t="str">
            <v>54.01.45.04</v>
          </cell>
          <cell r="B838" t="str">
            <v>-</v>
          </cell>
          <cell r="C838" t="str">
            <v>CFEM s/Vendas - ME</v>
          </cell>
          <cell r="D838">
            <v>75574.64</v>
          </cell>
          <cell r="E838" t="str">
            <v>D</v>
          </cell>
          <cell r="F838">
            <v>79988.160000000003</v>
          </cell>
          <cell r="G838">
            <v>0</v>
          </cell>
          <cell r="H838">
            <v>155562.79999999999</v>
          </cell>
          <cell r="I838" t="str">
            <v>D</v>
          </cell>
        </row>
        <row r="840">
          <cell r="A840" t="str">
            <v>-----------</v>
          </cell>
          <cell r="B840" t="str">
            <v>--</v>
          </cell>
          <cell r="C840" t="str">
            <v>-------------------------------------------------------------------</v>
          </cell>
          <cell r="D840" t="str">
            <v>-------------------</v>
          </cell>
          <cell r="E840" t="str">
            <v>-</v>
          </cell>
          <cell r="F840" t="str">
            <v>-------------------</v>
          </cell>
          <cell r="G840" t="e">
            <v>#NAME?</v>
          </cell>
          <cell r="H840" t="str">
            <v>07AB - 1.00.01.068</v>
          </cell>
        </row>
        <row r="841">
          <cell r="A841" t="str">
            <v>_x000C_----------</v>
          </cell>
          <cell r="B841" t="str">
            <v>--</v>
          </cell>
          <cell r="C841" t="str">
            <v>-------------------------------------------------------------------</v>
          </cell>
          <cell r="D841" t="str">
            <v>-------------------</v>
          </cell>
          <cell r="E841" t="str">
            <v>-</v>
          </cell>
          <cell r="F841" t="str">
            <v>-------------------</v>
          </cell>
          <cell r="G841" t="str">
            <v>-------------------</v>
          </cell>
          <cell r="H841" t="str">
            <v>------ Página:</v>
          </cell>
          <cell r="I841">
            <v>1</v>
          </cell>
          <cell r="J841">
            <v>1</v>
          </cell>
        </row>
        <row r="842">
          <cell r="A842" t="str">
            <v>Urucum Mine</v>
          </cell>
          <cell r="B842" t="str">
            <v>ra</v>
          </cell>
          <cell r="C842" t="str">
            <v>ção S.A</v>
          </cell>
          <cell r="H842" t="str">
            <v>Balancete</v>
          </cell>
        </row>
        <row r="843">
          <cell r="A843" t="str">
            <v>Período: 01</v>
          </cell>
          <cell r="B843" t="str">
            <v>/0</v>
          </cell>
          <cell r="C843" t="str">
            <v>9/2008 A 30/09/2008 -----------------------------------------------</v>
          </cell>
          <cell r="D843" t="str">
            <v>-------------------</v>
          </cell>
          <cell r="E843" t="str">
            <v>-</v>
          </cell>
          <cell r="F843" t="str">
            <v>-------------------</v>
          </cell>
          <cell r="G843" t="str">
            <v>-------------------</v>
          </cell>
          <cell r="H843" t="str">
            <v>04/11/2008 - 18:4</v>
          </cell>
          <cell r="I843">
            <v>3</v>
          </cell>
        </row>
        <row r="845">
          <cell r="A845" t="str">
            <v>Título</v>
          </cell>
          <cell r="D845" t="str">
            <v>Saldo Inicial</v>
          </cell>
          <cell r="F845" t="str">
            <v>Débito</v>
          </cell>
          <cell r="G845" t="str">
            <v>Crédito</v>
          </cell>
          <cell r="H845" t="str">
            <v>Saldo Final</v>
          </cell>
        </row>
        <row r="846">
          <cell r="A846" t="str">
            <v>-----------</v>
          </cell>
          <cell r="B846" t="str">
            <v>--</v>
          </cell>
          <cell r="C846" t="str">
            <v>-------------------------------------------------------------------</v>
          </cell>
          <cell r="D846" t="str">
            <v>-----------------</v>
          </cell>
          <cell r="F846" t="str">
            <v>------------------</v>
          </cell>
          <cell r="G846" t="str">
            <v>------------------</v>
          </cell>
          <cell r="H846" t="str">
            <v>-----------------</v>
          </cell>
        </row>
        <row r="847">
          <cell r="A847" t="str">
            <v>54.01.45.05</v>
          </cell>
          <cell r="B847" t="str">
            <v>-</v>
          </cell>
          <cell r="C847" t="str">
            <v>CFEM s/Vendas Cias do Grupo - ME</v>
          </cell>
          <cell r="D847">
            <v>2143370.0499999998</v>
          </cell>
          <cell r="E847" t="str">
            <v>D</v>
          </cell>
          <cell r="F847">
            <v>690880.33</v>
          </cell>
          <cell r="G847">
            <v>0</v>
          </cell>
          <cell r="H847">
            <v>2834250.38</v>
          </cell>
          <cell r="I847" t="str">
            <v>D</v>
          </cell>
        </row>
        <row r="848">
          <cell r="A848" t="str">
            <v>54.01.50.00</v>
          </cell>
          <cell r="B848" t="str">
            <v>-</v>
          </cell>
          <cell r="C848" t="str">
            <v>INSS s/Serviços Autônomo</v>
          </cell>
          <cell r="D848">
            <v>2017.8</v>
          </cell>
          <cell r="E848" t="str">
            <v>D</v>
          </cell>
          <cell r="F848">
            <v>4411.8</v>
          </cell>
          <cell r="G848">
            <v>0</v>
          </cell>
          <cell r="H848">
            <v>6429.6</v>
          </cell>
          <cell r="I848" t="str">
            <v>D</v>
          </cell>
        </row>
        <row r="849">
          <cell r="A849" t="str">
            <v>54.01.50.01</v>
          </cell>
          <cell r="B849" t="str">
            <v>-</v>
          </cell>
          <cell r="C849" t="str">
            <v>INSS s/Serviços Autônomo</v>
          </cell>
          <cell r="D849">
            <v>1436.4</v>
          </cell>
          <cell r="E849" t="str">
            <v>D</v>
          </cell>
          <cell r="F849">
            <v>4411.8</v>
          </cell>
          <cell r="G849">
            <v>0</v>
          </cell>
          <cell r="H849">
            <v>5848.2</v>
          </cell>
          <cell r="I849" t="str">
            <v>D</v>
          </cell>
        </row>
        <row r="850">
          <cell r="A850" t="str">
            <v>54.01.50.02</v>
          </cell>
          <cell r="B850" t="str">
            <v>-</v>
          </cell>
          <cell r="C850" t="str">
            <v>INSS s/Serviços Cooperativa</v>
          </cell>
          <cell r="D850">
            <v>581.4</v>
          </cell>
          <cell r="E850" t="str">
            <v>D</v>
          </cell>
          <cell r="F850">
            <v>0</v>
          </cell>
          <cell r="G850">
            <v>0</v>
          </cell>
          <cell r="H850">
            <v>581.4</v>
          </cell>
          <cell r="I850" t="str">
            <v>D</v>
          </cell>
        </row>
        <row r="851">
          <cell r="A851" t="str">
            <v>54.01.99.00</v>
          </cell>
          <cell r="B851" t="str">
            <v>-</v>
          </cell>
          <cell r="C851" t="str">
            <v>Impostos, Multas/Taxas Diversas</v>
          </cell>
          <cell r="D851">
            <v>442.47</v>
          </cell>
          <cell r="E851" t="str">
            <v>D</v>
          </cell>
          <cell r="F851">
            <v>0</v>
          </cell>
          <cell r="G851">
            <v>0</v>
          </cell>
          <cell r="H851">
            <v>442.47</v>
          </cell>
          <cell r="I851" t="str">
            <v>D</v>
          </cell>
        </row>
        <row r="852">
          <cell r="A852" t="str">
            <v>54.01.99.01</v>
          </cell>
          <cell r="B852" t="str">
            <v>-</v>
          </cell>
          <cell r="C852" t="str">
            <v>Impostos, Multas/Taxas Diversas</v>
          </cell>
          <cell r="D852">
            <v>442.47</v>
          </cell>
          <cell r="E852" t="str">
            <v>D</v>
          </cell>
          <cell r="F852">
            <v>0</v>
          </cell>
          <cell r="G852">
            <v>0</v>
          </cell>
          <cell r="H852">
            <v>442.47</v>
          </cell>
          <cell r="I852" t="str">
            <v>D</v>
          </cell>
        </row>
        <row r="853">
          <cell r="A853" t="str">
            <v>56.00.00.00</v>
          </cell>
          <cell r="B853" t="str">
            <v>-</v>
          </cell>
          <cell r="C853" t="str">
            <v>Servicos / Locacoes</v>
          </cell>
          <cell r="D853">
            <v>13257083.5</v>
          </cell>
          <cell r="E853" t="str">
            <v>D</v>
          </cell>
          <cell r="F853">
            <v>2526816.66</v>
          </cell>
          <cell r="G853">
            <v>756645.29</v>
          </cell>
          <cell r="H853">
            <v>15027254.869999999</v>
          </cell>
          <cell r="I853" t="str">
            <v>D</v>
          </cell>
        </row>
        <row r="854">
          <cell r="A854" t="str">
            <v>56.01.00.00</v>
          </cell>
          <cell r="B854" t="str">
            <v>-</v>
          </cell>
          <cell r="C854" t="str">
            <v>Servicos / Locacoes</v>
          </cell>
          <cell r="D854">
            <v>5073982.08</v>
          </cell>
          <cell r="E854" t="str">
            <v>D</v>
          </cell>
          <cell r="F854">
            <v>1377306.08</v>
          </cell>
          <cell r="G854">
            <v>682356.89</v>
          </cell>
          <cell r="H854">
            <v>5768931.2699999996</v>
          </cell>
          <cell r="I854" t="str">
            <v>D</v>
          </cell>
        </row>
        <row r="855">
          <cell r="A855" t="str">
            <v>56.01.20.00</v>
          </cell>
          <cell r="B855" t="str">
            <v>-</v>
          </cell>
          <cell r="C855" t="str">
            <v>Locacao de Bens Moveis</v>
          </cell>
          <cell r="D855">
            <v>28975.77</v>
          </cell>
          <cell r="E855" t="str">
            <v>D</v>
          </cell>
          <cell r="F855">
            <v>9775</v>
          </cell>
          <cell r="G855">
            <v>4500</v>
          </cell>
          <cell r="H855">
            <v>34250.769999999997</v>
          </cell>
          <cell r="I855" t="str">
            <v>D</v>
          </cell>
        </row>
        <row r="856">
          <cell r="A856" t="str">
            <v>56.01.20.01</v>
          </cell>
          <cell r="B856" t="str">
            <v>-</v>
          </cell>
          <cell r="C856" t="str">
            <v>Aluguel Maquinas Reprografia</v>
          </cell>
          <cell r="D856">
            <v>28939.77</v>
          </cell>
          <cell r="E856" t="str">
            <v>D</v>
          </cell>
          <cell r="F856">
            <v>9775</v>
          </cell>
          <cell r="G856">
            <v>4500</v>
          </cell>
          <cell r="H856">
            <v>34214.769999999997</v>
          </cell>
          <cell r="I856" t="str">
            <v>D</v>
          </cell>
        </row>
        <row r="857">
          <cell r="A857" t="str">
            <v>56.01.20.03</v>
          </cell>
          <cell r="B857" t="str">
            <v>-</v>
          </cell>
          <cell r="C857" t="str">
            <v>Aluguel Maquinas Escrit-Outras</v>
          </cell>
          <cell r="D857">
            <v>36</v>
          </cell>
          <cell r="E857" t="str">
            <v>D</v>
          </cell>
          <cell r="F857">
            <v>0</v>
          </cell>
          <cell r="G857">
            <v>0</v>
          </cell>
          <cell r="H857">
            <v>36</v>
          </cell>
          <cell r="I857" t="str">
            <v>D</v>
          </cell>
        </row>
        <row r="858">
          <cell r="A858" t="str">
            <v>56.01.25.00</v>
          </cell>
          <cell r="B858" t="str">
            <v>-</v>
          </cell>
          <cell r="C858" t="str">
            <v>Aluguel de Veiculos</v>
          </cell>
          <cell r="D858">
            <v>462681.19</v>
          </cell>
          <cell r="E858" t="str">
            <v>D</v>
          </cell>
          <cell r="F858">
            <v>147633.85999999999</v>
          </cell>
          <cell r="G858">
            <v>78000</v>
          </cell>
          <cell r="H858">
            <v>532315.05000000005</v>
          </cell>
          <cell r="I858" t="str">
            <v>D</v>
          </cell>
        </row>
        <row r="859">
          <cell r="A859" t="str">
            <v>56.01.25.01</v>
          </cell>
          <cell r="B859" t="str">
            <v>-</v>
          </cell>
          <cell r="C859" t="str">
            <v>Aluguel de Veiculos Leves/Utilit</v>
          </cell>
          <cell r="D859">
            <v>461093.07</v>
          </cell>
          <cell r="E859" t="str">
            <v>D</v>
          </cell>
          <cell r="F859">
            <v>147633.85999999999</v>
          </cell>
          <cell r="G859">
            <v>78000</v>
          </cell>
          <cell r="H859">
            <v>530726.93000000005</v>
          </cell>
          <cell r="I859" t="str">
            <v>D</v>
          </cell>
        </row>
        <row r="860">
          <cell r="A860" t="str">
            <v>56.01.25.03</v>
          </cell>
          <cell r="B860" t="str">
            <v>-</v>
          </cell>
          <cell r="C860" t="str">
            <v>Aluguel de Outros Veiculos</v>
          </cell>
          <cell r="D860">
            <v>1588.12</v>
          </cell>
          <cell r="E860" t="str">
            <v>D</v>
          </cell>
          <cell r="F860">
            <v>0</v>
          </cell>
          <cell r="G860">
            <v>0</v>
          </cell>
          <cell r="H860">
            <v>1588.12</v>
          </cell>
          <cell r="I860" t="str">
            <v>D</v>
          </cell>
        </row>
        <row r="861">
          <cell r="A861" t="str">
            <v>56.01.30.00</v>
          </cell>
          <cell r="B861" t="str">
            <v>-</v>
          </cell>
          <cell r="C861" t="str">
            <v>Aluguel de Equipamentos</v>
          </cell>
          <cell r="D861">
            <v>3487105.1</v>
          </cell>
          <cell r="E861" t="str">
            <v>D</v>
          </cell>
          <cell r="F861">
            <v>1119897.22</v>
          </cell>
          <cell r="G861">
            <v>590606.89</v>
          </cell>
          <cell r="H861">
            <v>4016395.43</v>
          </cell>
          <cell r="I861" t="str">
            <v>D</v>
          </cell>
        </row>
        <row r="862">
          <cell r="A862" t="str">
            <v>56.01.30.01</v>
          </cell>
          <cell r="B862" t="str">
            <v>-</v>
          </cell>
          <cell r="C862" t="str">
            <v>Alug.Trator/Pa Mec/Escav/Motoniv.</v>
          </cell>
          <cell r="D862">
            <v>964504.07</v>
          </cell>
          <cell r="E862" t="str">
            <v>D</v>
          </cell>
          <cell r="F862">
            <v>301088.92</v>
          </cell>
          <cell r="G862">
            <v>159061.07999999999</v>
          </cell>
          <cell r="H862">
            <v>1106531.9099999999</v>
          </cell>
          <cell r="I862" t="str">
            <v>D</v>
          </cell>
        </row>
        <row r="863">
          <cell r="A863" t="str">
            <v>56.01.30.03</v>
          </cell>
          <cell r="B863" t="str">
            <v>-</v>
          </cell>
          <cell r="C863" t="str">
            <v>Aluguel Outros Equipamentos</v>
          </cell>
          <cell r="D863">
            <v>2522601.0299999998</v>
          </cell>
          <cell r="E863" t="str">
            <v>D</v>
          </cell>
          <cell r="F863">
            <v>818808.3</v>
          </cell>
          <cell r="G863">
            <v>431545.81</v>
          </cell>
          <cell r="H863">
            <v>2909863.52</v>
          </cell>
          <cell r="I863" t="str">
            <v>D</v>
          </cell>
        </row>
        <row r="864">
          <cell r="A864" t="str">
            <v>56.01.35.00</v>
          </cell>
          <cell r="B864" t="str">
            <v>-</v>
          </cell>
          <cell r="C864" t="str">
            <v>Aluguel de Outros Bens Moveis</v>
          </cell>
          <cell r="D864">
            <v>6220.02</v>
          </cell>
          <cell r="E864" t="str">
            <v>D</v>
          </cell>
          <cell r="F864">
            <v>0</v>
          </cell>
          <cell r="G864">
            <v>0</v>
          </cell>
          <cell r="H864">
            <v>6220.02</v>
          </cell>
          <cell r="I864" t="str">
            <v>D</v>
          </cell>
        </row>
        <row r="865">
          <cell r="A865" t="str">
            <v>56.01.35.06</v>
          </cell>
          <cell r="B865" t="str">
            <v>-</v>
          </cell>
          <cell r="C865" t="str">
            <v>Aluguel de Outros Bens Moveis</v>
          </cell>
          <cell r="D865">
            <v>6220.02</v>
          </cell>
          <cell r="E865" t="str">
            <v>D</v>
          </cell>
          <cell r="F865">
            <v>0</v>
          </cell>
          <cell r="G865">
            <v>0</v>
          </cell>
          <cell r="H865">
            <v>6220.02</v>
          </cell>
          <cell r="I865" t="str">
            <v>D</v>
          </cell>
        </row>
        <row r="866">
          <cell r="A866" t="str">
            <v>56.01.50.00</v>
          </cell>
          <cell r="B866" t="str">
            <v>-</v>
          </cell>
          <cell r="C866" t="str">
            <v>Arrendamento de Instalacoes</v>
          </cell>
          <cell r="D866">
            <v>1089000</v>
          </cell>
          <cell r="E866" t="str">
            <v>D</v>
          </cell>
          <cell r="F866">
            <v>100000</v>
          </cell>
          <cell r="G866">
            <v>9250</v>
          </cell>
          <cell r="H866">
            <v>1179750</v>
          </cell>
          <cell r="I866" t="str">
            <v>D</v>
          </cell>
        </row>
        <row r="867">
          <cell r="A867" t="str">
            <v>56.01.50.02</v>
          </cell>
          <cell r="B867" t="str">
            <v>-</v>
          </cell>
          <cell r="C867" t="str">
            <v>Arrendamento de Instalações - Corumba</v>
          </cell>
          <cell r="D867">
            <v>1089000</v>
          </cell>
          <cell r="E867" t="str">
            <v>D</v>
          </cell>
          <cell r="F867">
            <v>100000</v>
          </cell>
          <cell r="G867">
            <v>9250</v>
          </cell>
          <cell r="H867">
            <v>1179750</v>
          </cell>
          <cell r="I867" t="str">
            <v>D</v>
          </cell>
        </row>
        <row r="868">
          <cell r="A868" t="str">
            <v>56.02.00.00</v>
          </cell>
          <cell r="B868" t="str">
            <v>-</v>
          </cell>
          <cell r="C868" t="str">
            <v>Locacoes / Servicos Publicos</v>
          </cell>
          <cell r="D868">
            <v>8183101.4199999999</v>
          </cell>
          <cell r="E868" t="str">
            <v>D</v>
          </cell>
          <cell r="F868">
            <v>1149510.58</v>
          </cell>
          <cell r="G868">
            <v>74288.399999999994</v>
          </cell>
          <cell r="H868">
            <v>9258323.5999999996</v>
          </cell>
          <cell r="I868" t="str">
            <v>D</v>
          </cell>
        </row>
        <row r="869">
          <cell r="A869" t="str">
            <v>56.02.01.00</v>
          </cell>
          <cell r="B869" t="str">
            <v>-</v>
          </cell>
          <cell r="C869" t="str">
            <v>Energia Eletrica</v>
          </cell>
          <cell r="D869">
            <v>7853210.5700000003</v>
          </cell>
          <cell r="E869" t="str">
            <v>D</v>
          </cell>
          <cell r="F869">
            <v>1115825.6399999999</v>
          </cell>
          <cell r="G869">
            <v>70916.160000000003</v>
          </cell>
          <cell r="H869">
            <v>8898120.0500000007</v>
          </cell>
          <cell r="I869" t="str">
            <v>D</v>
          </cell>
        </row>
        <row r="870">
          <cell r="A870" t="str">
            <v>56.02.01.01</v>
          </cell>
          <cell r="B870" t="str">
            <v>-</v>
          </cell>
          <cell r="C870" t="str">
            <v>Energia Eletrica - Demanda</v>
          </cell>
          <cell r="D870">
            <v>1024000.69</v>
          </cell>
          <cell r="E870" t="str">
            <v>D</v>
          </cell>
          <cell r="F870">
            <v>205399.27</v>
          </cell>
          <cell r="G870">
            <v>70854.86</v>
          </cell>
          <cell r="H870">
            <v>1158545.1000000001</v>
          </cell>
          <cell r="I870" t="str">
            <v>D</v>
          </cell>
        </row>
        <row r="871">
          <cell r="A871" t="str">
            <v>56.02.01.02</v>
          </cell>
          <cell r="B871" t="str">
            <v>-</v>
          </cell>
          <cell r="C871" t="str">
            <v>Energia Eletrica - Consumo</v>
          </cell>
          <cell r="D871">
            <v>6829209.8799999999</v>
          </cell>
          <cell r="E871" t="str">
            <v>D</v>
          </cell>
          <cell r="F871">
            <v>910426.37</v>
          </cell>
          <cell r="G871">
            <v>61.3</v>
          </cell>
          <cell r="H871">
            <v>7739574.9500000002</v>
          </cell>
          <cell r="I871" t="str">
            <v>D</v>
          </cell>
        </row>
        <row r="872">
          <cell r="A872" t="str">
            <v>56.02.10.00</v>
          </cell>
          <cell r="B872" t="str">
            <v>-</v>
          </cell>
          <cell r="C872" t="str">
            <v>Agua e Esgoto</v>
          </cell>
          <cell r="D872">
            <v>31551.45</v>
          </cell>
          <cell r="E872" t="str">
            <v>D</v>
          </cell>
          <cell r="F872">
            <v>2743</v>
          </cell>
          <cell r="G872">
            <v>0</v>
          </cell>
          <cell r="H872">
            <v>34294.449999999997</v>
          </cell>
          <cell r="I872" t="str">
            <v>D</v>
          </cell>
        </row>
        <row r="873">
          <cell r="A873" t="str">
            <v>56.02.10.01</v>
          </cell>
          <cell r="B873" t="str">
            <v>-</v>
          </cell>
          <cell r="C873" t="str">
            <v>Agua e Esgoto</v>
          </cell>
          <cell r="D873">
            <v>31551.45</v>
          </cell>
          <cell r="E873" t="str">
            <v>D</v>
          </cell>
          <cell r="F873">
            <v>2743</v>
          </cell>
          <cell r="G873">
            <v>0</v>
          </cell>
          <cell r="H873">
            <v>34294.449999999997</v>
          </cell>
          <cell r="I873" t="str">
            <v>D</v>
          </cell>
        </row>
        <row r="874">
          <cell r="A874" t="str">
            <v>56.02.20.00</v>
          </cell>
          <cell r="B874" t="str">
            <v>-</v>
          </cell>
          <cell r="C874" t="str">
            <v>Comunicacoes</v>
          </cell>
          <cell r="D874">
            <v>298339.40000000002</v>
          </cell>
          <cell r="E874" t="str">
            <v>D</v>
          </cell>
          <cell r="F874">
            <v>30941.94</v>
          </cell>
          <cell r="G874">
            <v>3372.24</v>
          </cell>
          <cell r="H874">
            <v>325909.09999999998</v>
          </cell>
          <cell r="I874" t="str">
            <v>D</v>
          </cell>
        </row>
        <row r="875">
          <cell r="A875" t="str">
            <v>56.02.20.01</v>
          </cell>
          <cell r="B875" t="str">
            <v>-</v>
          </cell>
          <cell r="C875" t="str">
            <v>Telefone e Fax</v>
          </cell>
          <cell r="D875">
            <v>274001.40000000002</v>
          </cell>
          <cell r="E875" t="str">
            <v>D</v>
          </cell>
          <cell r="F875">
            <v>23449.39</v>
          </cell>
          <cell r="G875">
            <v>372.24</v>
          </cell>
          <cell r="H875">
            <v>297078.55</v>
          </cell>
          <cell r="I875" t="str">
            <v>D</v>
          </cell>
        </row>
        <row r="876">
          <cell r="A876" t="str">
            <v>56.02.20.02</v>
          </cell>
          <cell r="B876" t="str">
            <v>-</v>
          </cell>
          <cell r="C876" t="str">
            <v>Telefax/Canal Comunicacao</v>
          </cell>
          <cell r="D876">
            <v>68.23</v>
          </cell>
          <cell r="E876" t="str">
            <v>D</v>
          </cell>
          <cell r="F876">
            <v>253.23</v>
          </cell>
          <cell r="G876">
            <v>0</v>
          </cell>
          <cell r="H876">
            <v>321.45999999999998</v>
          </cell>
          <cell r="I876" t="str">
            <v>D</v>
          </cell>
        </row>
        <row r="877">
          <cell r="A877" t="str">
            <v>56.02.20.03</v>
          </cell>
          <cell r="B877" t="str">
            <v>-</v>
          </cell>
          <cell r="C877" t="str">
            <v>Correios/Malotes</v>
          </cell>
          <cell r="D877">
            <v>24221.45</v>
          </cell>
          <cell r="E877" t="str">
            <v>D</v>
          </cell>
          <cell r="F877">
            <v>7239.32</v>
          </cell>
          <cell r="G877">
            <v>3000</v>
          </cell>
          <cell r="H877">
            <v>28460.77</v>
          </cell>
          <cell r="I877" t="str">
            <v>D</v>
          </cell>
        </row>
        <row r="878">
          <cell r="A878" t="str">
            <v>56.02.20.06</v>
          </cell>
          <cell r="B878" t="str">
            <v>-</v>
          </cell>
          <cell r="C878" t="str">
            <v>Outros Servicos de Comunicacao</v>
          </cell>
          <cell r="D878">
            <v>48.32</v>
          </cell>
          <cell r="E878" t="str">
            <v>D</v>
          </cell>
          <cell r="F878">
            <v>0</v>
          </cell>
          <cell r="G878">
            <v>0</v>
          </cell>
          <cell r="H878">
            <v>48.32</v>
          </cell>
          <cell r="I878" t="str">
            <v>D</v>
          </cell>
        </row>
        <row r="879">
          <cell r="A879" t="str">
            <v>57.00.00.00</v>
          </cell>
          <cell r="B879" t="str">
            <v>-</v>
          </cell>
          <cell r="C879" t="str">
            <v>Servicos Contratados</v>
          </cell>
          <cell r="D879">
            <v>10730796.01</v>
          </cell>
          <cell r="E879" t="str">
            <v>D</v>
          </cell>
          <cell r="F879">
            <v>5007294.2</v>
          </cell>
          <cell r="G879">
            <v>2432910.27</v>
          </cell>
          <cell r="H879">
            <v>13305179.939999999</v>
          </cell>
          <cell r="I879" t="str">
            <v>D</v>
          </cell>
        </row>
        <row r="880">
          <cell r="A880" t="str">
            <v>57.01.00.00</v>
          </cell>
          <cell r="B880" t="str">
            <v>-</v>
          </cell>
          <cell r="C880" t="str">
            <v>Servicos Contratados</v>
          </cell>
          <cell r="D880">
            <v>10730796.01</v>
          </cell>
          <cell r="E880" t="str">
            <v>D</v>
          </cell>
          <cell r="F880">
            <v>5007294.2</v>
          </cell>
          <cell r="G880">
            <v>2432910.27</v>
          </cell>
          <cell r="H880">
            <v>13305179.939999999</v>
          </cell>
          <cell r="I880" t="str">
            <v>D</v>
          </cell>
        </row>
        <row r="881">
          <cell r="A881" t="str">
            <v>57.01.01.00</v>
          </cell>
          <cell r="B881" t="str">
            <v>-</v>
          </cell>
          <cell r="C881" t="str">
            <v>Empreitada a Preco Global</v>
          </cell>
          <cell r="D881">
            <v>1301882.42</v>
          </cell>
          <cell r="E881" t="str">
            <v>D</v>
          </cell>
          <cell r="F881">
            <v>499897.14</v>
          </cell>
          <cell r="G881">
            <v>119045.15</v>
          </cell>
          <cell r="H881">
            <v>1682734.41</v>
          </cell>
          <cell r="I881" t="str">
            <v>D</v>
          </cell>
        </row>
        <row r="882">
          <cell r="A882" t="str">
            <v>57.01.01.01</v>
          </cell>
          <cell r="B882" t="str">
            <v>-</v>
          </cell>
          <cell r="C882" t="str">
            <v>Empreitada a Preco Global</v>
          </cell>
          <cell r="D882">
            <v>1301882.42</v>
          </cell>
          <cell r="E882" t="str">
            <v>D</v>
          </cell>
          <cell r="F882">
            <v>499897.14</v>
          </cell>
          <cell r="G882">
            <v>119045.15</v>
          </cell>
          <cell r="H882">
            <v>1682734.41</v>
          </cell>
          <cell r="I882" t="str">
            <v>D</v>
          </cell>
        </row>
        <row r="883">
          <cell r="A883" t="str">
            <v>57.01.05.00</v>
          </cell>
          <cell r="B883" t="str">
            <v>-</v>
          </cell>
          <cell r="C883" t="str">
            <v>Empreitada a Preco Unitario</v>
          </cell>
          <cell r="D883">
            <v>191732.7</v>
          </cell>
          <cell r="E883" t="str">
            <v>D</v>
          </cell>
          <cell r="F883">
            <v>124649.48</v>
          </cell>
          <cell r="G883">
            <v>50352.79</v>
          </cell>
          <cell r="H883">
            <v>266029.39</v>
          </cell>
          <cell r="I883" t="str">
            <v>D</v>
          </cell>
        </row>
        <row r="884">
          <cell r="A884" t="str">
            <v>57.01.05.01</v>
          </cell>
          <cell r="B884" t="str">
            <v>-</v>
          </cell>
          <cell r="C884" t="str">
            <v>Empreitada a Preco Unitario</v>
          </cell>
          <cell r="D884">
            <v>191732.7</v>
          </cell>
          <cell r="E884" t="str">
            <v>D</v>
          </cell>
          <cell r="F884">
            <v>124649.48</v>
          </cell>
          <cell r="G884">
            <v>50352.79</v>
          </cell>
          <cell r="H884">
            <v>266029.39</v>
          </cell>
          <cell r="I884" t="str">
            <v>D</v>
          </cell>
        </row>
        <row r="885">
          <cell r="A885" t="str">
            <v>57.01.35.00</v>
          </cell>
          <cell r="B885" t="str">
            <v>-</v>
          </cell>
          <cell r="C885" t="str">
            <v>Auditoria Externa</v>
          </cell>
          <cell r="D885">
            <v>4219.8599999999997</v>
          </cell>
          <cell r="E885" t="str">
            <v>D</v>
          </cell>
          <cell r="F885">
            <v>0</v>
          </cell>
          <cell r="G885">
            <v>0</v>
          </cell>
          <cell r="H885">
            <v>4219.8599999999997</v>
          </cell>
          <cell r="I885" t="str">
            <v>D</v>
          </cell>
        </row>
        <row r="886">
          <cell r="A886" t="str">
            <v>57.01.35.01</v>
          </cell>
          <cell r="B886" t="str">
            <v>-</v>
          </cell>
          <cell r="C886" t="str">
            <v>Auditoria Externa</v>
          </cell>
          <cell r="D886">
            <v>4219.8599999999997</v>
          </cell>
          <cell r="E886" t="str">
            <v>D</v>
          </cell>
          <cell r="F886">
            <v>0</v>
          </cell>
          <cell r="G886">
            <v>0</v>
          </cell>
          <cell r="H886">
            <v>4219.8599999999997</v>
          </cell>
          <cell r="I886" t="str">
            <v>D</v>
          </cell>
        </row>
        <row r="887">
          <cell r="A887" t="str">
            <v>57.01.55.00</v>
          </cell>
          <cell r="B887" t="str">
            <v>-</v>
          </cell>
          <cell r="C887" t="str">
            <v>Extr/Benef/Movim de Minerio</v>
          </cell>
          <cell r="D887">
            <v>1438887.08</v>
          </cell>
          <cell r="E887" t="str">
            <v>D</v>
          </cell>
          <cell r="F887">
            <v>1265846.57</v>
          </cell>
          <cell r="G887">
            <v>704954.63</v>
          </cell>
          <cell r="H887">
            <v>1999779.02</v>
          </cell>
          <cell r="I887" t="str">
            <v>D</v>
          </cell>
        </row>
        <row r="888">
          <cell r="A888" t="str">
            <v>57.01.55.01</v>
          </cell>
          <cell r="B888" t="str">
            <v>-</v>
          </cell>
          <cell r="C888" t="str">
            <v>Transporte Mang Mina-Pera</v>
          </cell>
          <cell r="D888">
            <v>1438887.08</v>
          </cell>
          <cell r="E888" t="str">
            <v>D</v>
          </cell>
          <cell r="F888">
            <v>1057474.96</v>
          </cell>
          <cell r="G888">
            <v>704954.63</v>
          </cell>
          <cell r="H888">
            <v>1791407.41</v>
          </cell>
          <cell r="I888" t="str">
            <v>D</v>
          </cell>
        </row>
        <row r="889">
          <cell r="A889" t="str">
            <v>57.01.55.03</v>
          </cell>
          <cell r="B889" t="str">
            <v>-</v>
          </cell>
          <cell r="C889" t="str">
            <v>Transp/Movim/Remocao de Minerios</v>
          </cell>
          <cell r="D889">
            <v>0</v>
          </cell>
          <cell r="F889">
            <v>208371.61</v>
          </cell>
          <cell r="G889">
            <v>0</v>
          </cell>
          <cell r="H889">
            <v>208371.61</v>
          </cell>
          <cell r="I889" t="str">
            <v>D</v>
          </cell>
        </row>
        <row r="890">
          <cell r="A890" t="str">
            <v>57.01.59.00</v>
          </cell>
          <cell r="B890" t="str">
            <v>-</v>
          </cell>
          <cell r="C890" t="str">
            <v>Servico Auxiliar Contratado</v>
          </cell>
          <cell r="D890">
            <v>3538164.03</v>
          </cell>
          <cell r="E890" t="str">
            <v>D</v>
          </cell>
          <cell r="F890">
            <v>1914481.3</v>
          </cell>
          <cell r="G890">
            <v>1095768.3700000001</v>
          </cell>
          <cell r="H890">
            <v>4356876.96</v>
          </cell>
          <cell r="I890" t="str">
            <v>D</v>
          </cell>
        </row>
        <row r="891">
          <cell r="A891" t="str">
            <v>57.01.59.01</v>
          </cell>
          <cell r="B891" t="str">
            <v>-</v>
          </cell>
          <cell r="C891" t="str">
            <v>Apoio a Mineracao</v>
          </cell>
          <cell r="D891">
            <v>2156194.92</v>
          </cell>
          <cell r="E891" t="str">
            <v>D</v>
          </cell>
          <cell r="F891">
            <v>910797.91</v>
          </cell>
          <cell r="G891">
            <v>691393.39</v>
          </cell>
          <cell r="H891">
            <v>2375599.44</v>
          </cell>
          <cell r="I891" t="str">
            <v>D</v>
          </cell>
        </row>
        <row r="892">
          <cell r="A892" t="str">
            <v>57.01.59.04</v>
          </cell>
          <cell r="B892" t="str">
            <v>-</v>
          </cell>
          <cell r="C892" t="str">
            <v>Apoio ao Servico de Barragem</v>
          </cell>
          <cell r="D892">
            <v>0</v>
          </cell>
          <cell r="F892">
            <v>405457.06</v>
          </cell>
          <cell r="G892">
            <v>0</v>
          </cell>
          <cell r="H892">
            <v>405457.06</v>
          </cell>
          <cell r="I892" t="str">
            <v>D</v>
          </cell>
        </row>
        <row r="893">
          <cell r="A893" t="str">
            <v>57.01.59.05</v>
          </cell>
          <cell r="B893" t="str">
            <v>-</v>
          </cell>
          <cell r="C893" t="str">
            <v>Apoio a Movimentacao Interna</v>
          </cell>
          <cell r="D893">
            <v>1268196.1000000001</v>
          </cell>
          <cell r="E893" t="str">
            <v>D</v>
          </cell>
          <cell r="F893">
            <v>509620.23</v>
          </cell>
          <cell r="G893">
            <v>350070.05</v>
          </cell>
          <cell r="H893">
            <v>1427746.28</v>
          </cell>
          <cell r="I893" t="str">
            <v>D</v>
          </cell>
        </row>
        <row r="894">
          <cell r="A894" t="str">
            <v>57.01.59.06</v>
          </cell>
          <cell r="B894" t="str">
            <v>-</v>
          </cell>
          <cell r="C894" t="str">
            <v>Apoio a Conservacao e Limpeza</v>
          </cell>
          <cell r="D894">
            <v>30555.759999999998</v>
          </cell>
          <cell r="E894" t="str">
            <v>D</v>
          </cell>
          <cell r="F894">
            <v>31816.15</v>
          </cell>
          <cell r="G894">
            <v>31816.15</v>
          </cell>
          <cell r="H894">
            <v>30555.759999999998</v>
          </cell>
          <cell r="I894" t="str">
            <v>D</v>
          </cell>
        </row>
        <row r="895">
          <cell r="A895" t="str">
            <v>57.01.59.09</v>
          </cell>
          <cell r="B895" t="str">
            <v>-</v>
          </cell>
          <cell r="C895" t="str">
            <v>Apoio ao Laboratorio</v>
          </cell>
          <cell r="D895">
            <v>1092</v>
          </cell>
          <cell r="E895" t="str">
            <v>D</v>
          </cell>
          <cell r="F895">
            <v>0</v>
          </cell>
          <cell r="G895">
            <v>0</v>
          </cell>
          <cell r="H895">
            <v>1092</v>
          </cell>
          <cell r="I895" t="str">
            <v>D</v>
          </cell>
        </row>
        <row r="896">
          <cell r="A896" t="str">
            <v>57.01.59.10</v>
          </cell>
          <cell r="B896" t="str">
            <v>-</v>
          </cell>
          <cell r="C896" t="str">
            <v>Apoio a Operacao</v>
          </cell>
          <cell r="D896">
            <v>82125.25</v>
          </cell>
          <cell r="E896" t="str">
            <v>D</v>
          </cell>
          <cell r="F896">
            <v>56789.95</v>
          </cell>
          <cell r="G896">
            <v>22488.78</v>
          </cell>
          <cell r="H896">
            <v>116426.42</v>
          </cell>
          <cell r="I896" t="str">
            <v>D</v>
          </cell>
        </row>
        <row r="897">
          <cell r="A897" t="str">
            <v>57.01.71.00</v>
          </cell>
          <cell r="B897" t="str">
            <v>-</v>
          </cell>
          <cell r="C897" t="str">
            <v>Outros Servicos Operacionais</v>
          </cell>
          <cell r="D897">
            <v>580.79999999999995</v>
          </cell>
          <cell r="E897" t="str">
            <v>D</v>
          </cell>
          <cell r="F897">
            <v>0</v>
          </cell>
          <cell r="G897">
            <v>0</v>
          </cell>
          <cell r="H897">
            <v>580.79999999999995</v>
          </cell>
          <cell r="I897" t="str">
            <v>D</v>
          </cell>
        </row>
        <row r="898">
          <cell r="A898" t="str">
            <v>57.01.71.02</v>
          </cell>
          <cell r="B898" t="str">
            <v>-</v>
          </cell>
          <cell r="C898" t="str">
            <v>Serv.Oper.de Equip/Veic. Pesados</v>
          </cell>
          <cell r="D898">
            <v>580.79999999999995</v>
          </cell>
          <cell r="E898" t="str">
            <v>D</v>
          </cell>
          <cell r="F898">
            <v>0</v>
          </cell>
          <cell r="G898">
            <v>0</v>
          </cell>
          <cell r="H898">
            <v>580.79999999999995</v>
          </cell>
          <cell r="I898" t="str">
            <v>D</v>
          </cell>
        </row>
        <row r="899">
          <cell r="A899" t="str">
            <v>57.01.72.00</v>
          </cell>
          <cell r="B899" t="str">
            <v>-</v>
          </cell>
          <cell r="C899" t="str">
            <v>Limpeza/Conserv de Instalacoes</v>
          </cell>
          <cell r="D899">
            <v>700667.06</v>
          </cell>
          <cell r="E899" t="str">
            <v>D</v>
          </cell>
          <cell r="F899">
            <v>271294.24</v>
          </cell>
          <cell r="G899">
            <v>108308.48</v>
          </cell>
          <cell r="H899">
            <v>863652.82</v>
          </cell>
          <cell r="I899" t="str">
            <v>D</v>
          </cell>
        </row>
        <row r="900">
          <cell r="A900" t="str">
            <v>57.01.72.01</v>
          </cell>
          <cell r="B900" t="str">
            <v>-</v>
          </cell>
          <cell r="C900" t="str">
            <v>Limp/Cons Predios/Dependencias</v>
          </cell>
          <cell r="D900">
            <v>194539.19</v>
          </cell>
          <cell r="E900" t="str">
            <v>D</v>
          </cell>
          <cell r="F900">
            <v>41614.089999999997</v>
          </cell>
          <cell r="G900">
            <v>2863.5</v>
          </cell>
          <cell r="H900">
            <v>233289.78</v>
          </cell>
          <cell r="I900" t="str">
            <v>D</v>
          </cell>
        </row>
        <row r="901">
          <cell r="A901" t="str">
            <v>57.01.72.02</v>
          </cell>
          <cell r="B901" t="str">
            <v>-</v>
          </cell>
          <cell r="C901" t="str">
            <v>Limp/Man.Civil Instal/Via Acesso</v>
          </cell>
          <cell r="D901">
            <v>441041.23</v>
          </cell>
          <cell r="E901" t="str">
            <v>D</v>
          </cell>
          <cell r="F901">
            <v>213331.69</v>
          </cell>
          <cell r="G901">
            <v>98744.58</v>
          </cell>
          <cell r="H901">
            <v>555628.34</v>
          </cell>
          <cell r="I901" t="str">
            <v>D</v>
          </cell>
        </row>
        <row r="902">
          <cell r="A902" t="str">
            <v>57.01.72.03</v>
          </cell>
          <cell r="B902" t="str">
            <v>-</v>
          </cell>
          <cell r="C902" t="str">
            <v>Limp Indust Manual/Mecanizada</v>
          </cell>
          <cell r="D902">
            <v>2.2799999999999998</v>
          </cell>
          <cell r="E902" t="str">
            <v>D</v>
          </cell>
          <cell r="F902">
            <v>0</v>
          </cell>
          <cell r="G902">
            <v>0</v>
          </cell>
          <cell r="H902">
            <v>2.2799999999999998</v>
          </cell>
          <cell r="I902" t="str">
            <v>D</v>
          </cell>
        </row>
        <row r="903">
          <cell r="A903" t="str">
            <v>57.01.72.04</v>
          </cell>
          <cell r="B903" t="str">
            <v>-</v>
          </cell>
          <cell r="C903" t="str">
            <v>Limpeza Industrial-FB</v>
          </cell>
          <cell r="D903">
            <v>1.66</v>
          </cell>
          <cell r="E903" t="str">
            <v>D</v>
          </cell>
          <cell r="F903">
            <v>0</v>
          </cell>
          <cell r="G903">
            <v>0</v>
          </cell>
          <cell r="H903">
            <v>1.66</v>
          </cell>
          <cell r="I903" t="str">
            <v>D</v>
          </cell>
        </row>
        <row r="904">
          <cell r="A904" t="str">
            <v>57.01.72.05</v>
          </cell>
          <cell r="B904" t="str">
            <v>-</v>
          </cell>
          <cell r="C904" t="str">
            <v>Limpeza Industrial-IB</v>
          </cell>
          <cell r="D904">
            <v>3.2</v>
          </cell>
          <cell r="E904" t="str">
            <v>D</v>
          </cell>
          <cell r="F904">
            <v>0</v>
          </cell>
          <cell r="G904">
            <v>0</v>
          </cell>
          <cell r="H904">
            <v>3.2</v>
          </cell>
          <cell r="I904" t="str">
            <v>D</v>
          </cell>
        </row>
        <row r="905">
          <cell r="A905" t="str">
            <v>57.01.72.06</v>
          </cell>
          <cell r="B905" t="str">
            <v>-</v>
          </cell>
          <cell r="C905" t="str">
            <v>Conservacao/Limpeza-IB</v>
          </cell>
          <cell r="D905">
            <v>2.12</v>
          </cell>
          <cell r="E905" t="str">
            <v>D</v>
          </cell>
          <cell r="F905">
            <v>0</v>
          </cell>
          <cell r="G905">
            <v>0</v>
          </cell>
          <cell r="H905">
            <v>2.12</v>
          </cell>
          <cell r="I905" t="str">
            <v>D</v>
          </cell>
        </row>
        <row r="906">
          <cell r="A906" t="str">
            <v>57.01.72.07</v>
          </cell>
          <cell r="B906" t="str">
            <v>-</v>
          </cell>
          <cell r="C906" t="str">
            <v>Limp./Desass.Barragens</v>
          </cell>
          <cell r="D906">
            <v>159.38</v>
          </cell>
          <cell r="E906" t="str">
            <v>D</v>
          </cell>
          <cell r="F906">
            <v>0</v>
          </cell>
          <cell r="G906">
            <v>0</v>
          </cell>
          <cell r="H906">
            <v>159.38</v>
          </cell>
          <cell r="I906" t="str">
            <v>D</v>
          </cell>
        </row>
        <row r="907">
          <cell r="A907" t="str">
            <v>57.01.72.08</v>
          </cell>
          <cell r="B907" t="str">
            <v>-</v>
          </cell>
          <cell r="C907" t="str">
            <v>Limpeza Mec./Coleta Transp.Lixo</v>
          </cell>
          <cell r="D907">
            <v>85</v>
          </cell>
          <cell r="E907" t="str">
            <v>D</v>
          </cell>
          <cell r="F907">
            <v>0</v>
          </cell>
          <cell r="G907">
            <v>0</v>
          </cell>
          <cell r="H907">
            <v>85</v>
          </cell>
          <cell r="I907" t="str">
            <v>D</v>
          </cell>
        </row>
        <row r="908">
          <cell r="A908" t="str">
            <v>57.01.72.09</v>
          </cell>
          <cell r="B908" t="str">
            <v>-</v>
          </cell>
          <cell r="C908" t="str">
            <v>Manut/Conserv.Superestrutura</v>
          </cell>
          <cell r="D908">
            <v>323.76</v>
          </cell>
          <cell r="E908" t="str">
            <v>D</v>
          </cell>
          <cell r="F908">
            <v>0</v>
          </cell>
          <cell r="G908">
            <v>0</v>
          </cell>
          <cell r="H908">
            <v>323.76</v>
          </cell>
          <cell r="I908" t="str">
            <v>D</v>
          </cell>
        </row>
        <row r="909">
          <cell r="A909" t="str">
            <v>57.01.72.11</v>
          </cell>
          <cell r="B909" t="str">
            <v>-</v>
          </cell>
          <cell r="C909" t="str">
            <v>Limp/Cons.Jard/Talude/Area Verde</v>
          </cell>
          <cell r="D909">
            <v>2589</v>
          </cell>
          <cell r="E909" t="str">
            <v>D</v>
          </cell>
          <cell r="F909">
            <v>2598</v>
          </cell>
          <cell r="G909">
            <v>0</v>
          </cell>
          <cell r="H909">
            <v>5187</v>
          </cell>
          <cell r="I909" t="str">
            <v>D</v>
          </cell>
        </row>
        <row r="910">
          <cell r="A910" t="str">
            <v>57.01.72.13</v>
          </cell>
          <cell r="B910" t="str">
            <v>-</v>
          </cell>
          <cell r="C910" t="str">
            <v>Man./Conserv.Sist.de Agua/Esgoto</v>
          </cell>
          <cell r="D910">
            <v>4400</v>
          </cell>
          <cell r="E910" t="str">
            <v>D</v>
          </cell>
          <cell r="F910">
            <v>0</v>
          </cell>
          <cell r="G910">
            <v>0</v>
          </cell>
          <cell r="H910">
            <v>4400</v>
          </cell>
          <cell r="I910" t="str">
            <v>D</v>
          </cell>
        </row>
        <row r="911">
          <cell r="A911" t="str">
            <v>57.01.72.16</v>
          </cell>
          <cell r="B911" t="str">
            <v>-</v>
          </cell>
          <cell r="C911" t="str">
            <v>Limp/Conserv de Instalac-Outros</v>
          </cell>
          <cell r="D911">
            <v>57520.24</v>
          </cell>
          <cell r="E911" t="str">
            <v>D</v>
          </cell>
          <cell r="F911">
            <v>13750.46</v>
          </cell>
          <cell r="G911">
            <v>6700.4</v>
          </cell>
          <cell r="H911">
            <v>64570.3</v>
          </cell>
          <cell r="I911" t="str">
            <v>D</v>
          </cell>
        </row>
        <row r="912">
          <cell r="A912" t="str">
            <v>57.01.73.00</v>
          </cell>
          <cell r="B912" t="str">
            <v>-</v>
          </cell>
          <cell r="C912" t="str">
            <v>Manutencao e Reparo de Veiculo</v>
          </cell>
          <cell r="D912">
            <v>7956.98</v>
          </cell>
          <cell r="E912" t="str">
            <v>D</v>
          </cell>
          <cell r="F912">
            <v>117.97</v>
          </cell>
          <cell r="G912">
            <v>0</v>
          </cell>
          <cell r="H912">
            <v>8074.95</v>
          </cell>
          <cell r="I912" t="str">
            <v>D</v>
          </cell>
        </row>
        <row r="913">
          <cell r="A913" t="str">
            <v>57.01.73.01</v>
          </cell>
          <cell r="B913" t="str">
            <v>-</v>
          </cell>
          <cell r="C913" t="str">
            <v>Manut.e Reparo Veic. Rodoviarios</v>
          </cell>
          <cell r="D913">
            <v>7956.98</v>
          </cell>
          <cell r="E913" t="str">
            <v>D</v>
          </cell>
          <cell r="F913">
            <v>117.97</v>
          </cell>
          <cell r="G913">
            <v>0</v>
          </cell>
          <cell r="H913">
            <v>8074.95</v>
          </cell>
          <cell r="I913" t="str">
            <v>D</v>
          </cell>
        </row>
        <row r="914">
          <cell r="A914" t="str">
            <v>57.01.75.00</v>
          </cell>
          <cell r="B914" t="str">
            <v>-</v>
          </cell>
          <cell r="C914" t="str">
            <v>Manut/Rep Maquinas e Equipament</v>
          </cell>
          <cell r="D914">
            <v>419862.55</v>
          </cell>
          <cell r="E914" t="str">
            <v>D</v>
          </cell>
          <cell r="F914">
            <v>71323.5</v>
          </cell>
          <cell r="G914">
            <v>8500</v>
          </cell>
          <cell r="H914">
            <v>482686.05</v>
          </cell>
          <cell r="I914" t="str">
            <v>D</v>
          </cell>
        </row>
        <row r="915">
          <cell r="A915" t="str">
            <v>57.01.75.01</v>
          </cell>
          <cell r="B915" t="str">
            <v>-</v>
          </cell>
          <cell r="C915" t="str">
            <v>Calibrac e Aferic de Equipament</v>
          </cell>
          <cell r="D915">
            <v>17241.580000000002</v>
          </cell>
          <cell r="E915" t="str">
            <v>D</v>
          </cell>
          <cell r="F915">
            <v>6310.2</v>
          </cell>
          <cell r="G915">
            <v>0</v>
          </cell>
          <cell r="H915">
            <v>23551.78</v>
          </cell>
          <cell r="I915" t="str">
            <v>D</v>
          </cell>
        </row>
        <row r="916">
          <cell r="A916" t="str">
            <v>57.01.75.02</v>
          </cell>
          <cell r="B916" t="str">
            <v>-</v>
          </cell>
          <cell r="C916" t="str">
            <v>Manut de Maquinas e Equipament</v>
          </cell>
          <cell r="D916">
            <v>141237.91</v>
          </cell>
          <cell r="E916" t="str">
            <v>D</v>
          </cell>
          <cell r="F916">
            <v>40738.480000000003</v>
          </cell>
          <cell r="G916">
            <v>0</v>
          </cell>
          <cell r="H916">
            <v>181976.39</v>
          </cell>
          <cell r="I916" t="str">
            <v>D</v>
          </cell>
        </row>
        <row r="917">
          <cell r="A917" t="str">
            <v>57.01.75.03</v>
          </cell>
          <cell r="B917" t="str">
            <v>-</v>
          </cell>
          <cell r="C917" t="str">
            <v>Manutencao Eletrica</v>
          </cell>
          <cell r="D917">
            <v>5367.15</v>
          </cell>
          <cell r="E917" t="str">
            <v>D</v>
          </cell>
          <cell r="F917">
            <v>13631.01</v>
          </cell>
          <cell r="G917">
            <v>0</v>
          </cell>
          <cell r="H917">
            <v>18998.16</v>
          </cell>
          <cell r="I917" t="str">
            <v>D</v>
          </cell>
        </row>
        <row r="918">
          <cell r="A918" t="str">
            <v>57.01.75.05</v>
          </cell>
          <cell r="B918" t="str">
            <v>-</v>
          </cell>
          <cell r="C918" t="str">
            <v>Manutencao Predial</v>
          </cell>
          <cell r="D918">
            <v>937</v>
          </cell>
          <cell r="E918" t="str">
            <v>D</v>
          </cell>
          <cell r="F918">
            <v>0</v>
          </cell>
          <cell r="G918">
            <v>0</v>
          </cell>
          <cell r="H918">
            <v>937</v>
          </cell>
          <cell r="I918" t="str">
            <v>D</v>
          </cell>
        </row>
        <row r="919">
          <cell r="A919" t="str">
            <v>57.01.75.10</v>
          </cell>
          <cell r="B919" t="str">
            <v>-</v>
          </cell>
          <cell r="C919" t="str">
            <v>Manut. Motores e Bombas</v>
          </cell>
          <cell r="D919">
            <v>137630.68</v>
          </cell>
          <cell r="E919" t="str">
            <v>D</v>
          </cell>
          <cell r="F919">
            <v>10072.09</v>
          </cell>
          <cell r="G919">
            <v>8500</v>
          </cell>
          <cell r="H919">
            <v>139202.76999999999</v>
          </cell>
          <cell r="I919" t="str">
            <v>D</v>
          </cell>
        </row>
        <row r="920">
          <cell r="A920" t="str">
            <v>57.01.75.12</v>
          </cell>
          <cell r="B920" t="str">
            <v>-</v>
          </cell>
          <cell r="C920" t="str">
            <v>Manutencao Reparo Cilindros</v>
          </cell>
          <cell r="D920">
            <v>33674.6</v>
          </cell>
          <cell r="E920" t="str">
            <v>D</v>
          </cell>
          <cell r="F920">
            <v>0</v>
          </cell>
          <cell r="G920">
            <v>0</v>
          </cell>
          <cell r="H920">
            <v>33674.6</v>
          </cell>
          <cell r="I920" t="str">
            <v>D</v>
          </cell>
        </row>
        <row r="921">
          <cell r="A921" t="str">
            <v>57.01.75.14</v>
          </cell>
          <cell r="B921" t="str">
            <v>-</v>
          </cell>
          <cell r="C921" t="str">
            <v>Isolamento Termico</v>
          </cell>
          <cell r="D921">
            <v>143.22</v>
          </cell>
          <cell r="E921" t="str">
            <v>D</v>
          </cell>
          <cell r="F921">
            <v>0</v>
          </cell>
          <cell r="G921">
            <v>0</v>
          </cell>
          <cell r="H921">
            <v>143.22</v>
          </cell>
          <cell r="I921" t="str">
            <v>D</v>
          </cell>
        </row>
        <row r="922">
          <cell r="A922" t="str">
            <v>57.01.75.15</v>
          </cell>
          <cell r="B922" t="str">
            <v>-</v>
          </cell>
          <cell r="C922" t="str">
            <v>Man/Rep Maq. e Equipament-Outros</v>
          </cell>
          <cell r="D922">
            <v>83630.41</v>
          </cell>
          <cell r="E922" t="str">
            <v>D</v>
          </cell>
          <cell r="F922">
            <v>571.72</v>
          </cell>
          <cell r="G922">
            <v>0</v>
          </cell>
          <cell r="H922">
            <v>84202.13</v>
          </cell>
          <cell r="I922" t="str">
            <v>D</v>
          </cell>
        </row>
        <row r="924">
          <cell r="A924" t="str">
            <v>-----------</v>
          </cell>
          <cell r="B924" t="str">
            <v>--</v>
          </cell>
          <cell r="C924" t="str">
            <v>-------------------------------------------------------------------</v>
          </cell>
          <cell r="D924" t="str">
            <v>-------------------</v>
          </cell>
          <cell r="E924" t="str">
            <v>-</v>
          </cell>
          <cell r="F924" t="str">
            <v>-------------------</v>
          </cell>
          <cell r="G924" t="e">
            <v>#NAME?</v>
          </cell>
          <cell r="H924" t="str">
            <v>07AB - 1.00.01.068</v>
          </cell>
        </row>
        <row r="925">
          <cell r="A925" t="str">
            <v>_x000C_----------</v>
          </cell>
          <cell r="B925" t="str">
            <v>--</v>
          </cell>
          <cell r="C925" t="str">
            <v>-------------------------------------------------------------------</v>
          </cell>
          <cell r="D925" t="str">
            <v>-------------------</v>
          </cell>
          <cell r="E925" t="str">
            <v>-</v>
          </cell>
          <cell r="F925" t="str">
            <v>-------------------</v>
          </cell>
          <cell r="G925" t="str">
            <v>-------------------</v>
          </cell>
          <cell r="H925" t="str">
            <v>------ Página:</v>
          </cell>
          <cell r="I925">
            <v>1</v>
          </cell>
          <cell r="J925">
            <v>2</v>
          </cell>
        </row>
        <row r="926">
          <cell r="A926" t="str">
            <v>Urucum Mine</v>
          </cell>
          <cell r="B926" t="str">
            <v>ra</v>
          </cell>
          <cell r="C926" t="str">
            <v>ção S.A</v>
          </cell>
          <cell r="H926" t="str">
            <v>Balancete</v>
          </cell>
        </row>
        <row r="927">
          <cell r="A927" t="str">
            <v>Período: 01</v>
          </cell>
          <cell r="B927" t="str">
            <v>/0</v>
          </cell>
          <cell r="C927" t="str">
            <v>9/2008 A 30/09/2008 -----------------------------------------------</v>
          </cell>
          <cell r="D927" t="str">
            <v>-------------------</v>
          </cell>
          <cell r="E927" t="str">
            <v>-</v>
          </cell>
          <cell r="F927" t="str">
            <v>-------------------</v>
          </cell>
          <cell r="G927" t="str">
            <v>-------------------</v>
          </cell>
          <cell r="H927" t="str">
            <v>04/11/2008 - 18:4</v>
          </cell>
          <cell r="I927">
            <v>3</v>
          </cell>
        </row>
        <row r="929">
          <cell r="A929" t="str">
            <v>Título</v>
          </cell>
          <cell r="D929" t="str">
            <v>Saldo Inicial</v>
          </cell>
          <cell r="F929" t="str">
            <v>Débito</v>
          </cell>
          <cell r="G929" t="str">
            <v>Crédito</v>
          </cell>
          <cell r="H929" t="str">
            <v>Saldo Final</v>
          </cell>
        </row>
        <row r="930">
          <cell r="A930" t="str">
            <v>-----------</v>
          </cell>
          <cell r="B930" t="str">
            <v>--</v>
          </cell>
          <cell r="C930" t="str">
            <v>-------------------------------------------------------------------</v>
          </cell>
          <cell r="D930" t="str">
            <v>-----------------</v>
          </cell>
          <cell r="F930" t="str">
            <v>------------------</v>
          </cell>
          <cell r="G930" t="str">
            <v>------------------</v>
          </cell>
          <cell r="H930" t="str">
            <v>-----------------</v>
          </cell>
        </row>
        <row r="931">
          <cell r="A931" t="str">
            <v>57.01.77.00</v>
          </cell>
          <cell r="B931" t="str">
            <v>-</v>
          </cell>
          <cell r="C931" t="str">
            <v>Outros Servs Conserv/Manutencao</v>
          </cell>
          <cell r="D931">
            <v>275310.40000000002</v>
          </cell>
          <cell r="E931" t="str">
            <v>D</v>
          </cell>
          <cell r="F931">
            <v>146304.78</v>
          </cell>
          <cell r="G931">
            <v>64597.1</v>
          </cell>
          <cell r="H931">
            <v>357018.08</v>
          </cell>
          <cell r="I931" t="str">
            <v>D</v>
          </cell>
        </row>
        <row r="932">
          <cell r="A932" t="str">
            <v>57.01.77.01</v>
          </cell>
          <cell r="B932" t="str">
            <v>-</v>
          </cell>
          <cell r="C932" t="str">
            <v>Serv.Conserv./Manut.Pneus</v>
          </cell>
          <cell r="D932">
            <v>122620.65</v>
          </cell>
          <cell r="E932" t="str">
            <v>D</v>
          </cell>
          <cell r="F932">
            <v>64727.22</v>
          </cell>
          <cell r="G932">
            <v>25100</v>
          </cell>
          <cell r="H932">
            <v>162247.87</v>
          </cell>
          <cell r="I932" t="str">
            <v>D</v>
          </cell>
        </row>
        <row r="933">
          <cell r="A933" t="str">
            <v>57.01.77.06</v>
          </cell>
          <cell r="B933" t="str">
            <v>-</v>
          </cell>
          <cell r="C933" t="str">
            <v>Man. Equip Segur/Comb Incendio</v>
          </cell>
          <cell r="D933">
            <v>10054.26</v>
          </cell>
          <cell r="E933" t="str">
            <v>D</v>
          </cell>
          <cell r="F933">
            <v>2779.36</v>
          </cell>
          <cell r="G933">
            <v>0</v>
          </cell>
          <cell r="H933">
            <v>12833.62</v>
          </cell>
          <cell r="I933" t="str">
            <v>D</v>
          </cell>
        </row>
        <row r="934">
          <cell r="A934" t="str">
            <v>57.01.77.07</v>
          </cell>
          <cell r="B934" t="str">
            <v>-</v>
          </cell>
          <cell r="C934" t="str">
            <v>Manut Apar/Centrais Refrigeracao</v>
          </cell>
          <cell r="D934">
            <v>99957.49</v>
          </cell>
          <cell r="E934" t="str">
            <v>D</v>
          </cell>
          <cell r="F934">
            <v>78194.2</v>
          </cell>
          <cell r="G934">
            <v>39097.1</v>
          </cell>
          <cell r="H934">
            <v>139054.59</v>
          </cell>
          <cell r="I934" t="str">
            <v>D</v>
          </cell>
        </row>
        <row r="935">
          <cell r="A935" t="str">
            <v>57.01.77.10</v>
          </cell>
          <cell r="B935" t="str">
            <v>-</v>
          </cell>
          <cell r="C935" t="str">
            <v>Outros Servs Conserv/Manut</v>
          </cell>
          <cell r="D935">
            <v>42678</v>
          </cell>
          <cell r="E935" t="str">
            <v>D</v>
          </cell>
          <cell r="F935">
            <v>604</v>
          </cell>
          <cell r="G935">
            <v>400</v>
          </cell>
          <cell r="H935">
            <v>42882</v>
          </cell>
          <cell r="I935" t="str">
            <v>D</v>
          </cell>
        </row>
        <row r="936">
          <cell r="A936" t="str">
            <v>57.01.79.00</v>
          </cell>
          <cell r="B936" t="str">
            <v>-</v>
          </cell>
          <cell r="C936" t="str">
            <v>Locomocao Transp Sede/Residenc</v>
          </cell>
          <cell r="D936">
            <v>953845.37</v>
          </cell>
          <cell r="E936" t="str">
            <v>D</v>
          </cell>
          <cell r="F936">
            <v>257054.39</v>
          </cell>
          <cell r="G936">
            <v>130000</v>
          </cell>
          <cell r="H936">
            <v>1080899.76</v>
          </cell>
          <cell r="I936" t="str">
            <v>D</v>
          </cell>
        </row>
        <row r="937">
          <cell r="A937" t="str">
            <v>57.01.79.01</v>
          </cell>
          <cell r="B937" t="str">
            <v>-</v>
          </cell>
          <cell r="C937" t="str">
            <v>Locomocao Transp Sede/Residenc</v>
          </cell>
          <cell r="D937">
            <v>953845.37</v>
          </cell>
          <cell r="E937" t="str">
            <v>D</v>
          </cell>
          <cell r="F937">
            <v>257054.39</v>
          </cell>
          <cell r="G937">
            <v>130000</v>
          </cell>
          <cell r="H937">
            <v>1080899.76</v>
          </cell>
          <cell r="I937" t="str">
            <v>D</v>
          </cell>
        </row>
        <row r="938">
          <cell r="A938" t="str">
            <v>57.01.80.00</v>
          </cell>
          <cell r="B938" t="str">
            <v>-</v>
          </cell>
          <cell r="C938" t="str">
            <v>Treinamento Externo</v>
          </cell>
          <cell r="D938">
            <v>45034.51</v>
          </cell>
          <cell r="E938" t="str">
            <v>D</v>
          </cell>
          <cell r="F938">
            <v>21586.05</v>
          </cell>
          <cell r="G938">
            <v>0</v>
          </cell>
          <cell r="H938">
            <v>66620.56</v>
          </cell>
          <cell r="I938" t="str">
            <v>D</v>
          </cell>
        </row>
        <row r="939">
          <cell r="A939" t="str">
            <v>57.01.80.01</v>
          </cell>
          <cell r="B939" t="str">
            <v>-</v>
          </cell>
          <cell r="C939" t="str">
            <v>Treinamento no Pais</v>
          </cell>
          <cell r="D939">
            <v>45034.51</v>
          </cell>
          <cell r="E939" t="str">
            <v>D</v>
          </cell>
          <cell r="F939">
            <v>21586.05</v>
          </cell>
          <cell r="G939">
            <v>0</v>
          </cell>
          <cell r="H939">
            <v>66620.56</v>
          </cell>
          <cell r="I939" t="str">
            <v>D</v>
          </cell>
        </row>
        <row r="940">
          <cell r="A940" t="str">
            <v>57.01.81.00</v>
          </cell>
          <cell r="B940" t="str">
            <v>-</v>
          </cell>
          <cell r="C940" t="str">
            <v>Alimentacao</v>
          </cell>
          <cell r="D940">
            <v>680174.13</v>
          </cell>
          <cell r="E940" t="str">
            <v>D</v>
          </cell>
          <cell r="F940">
            <v>241211.34</v>
          </cell>
          <cell r="G940">
            <v>123954.71</v>
          </cell>
          <cell r="H940">
            <v>797430.76</v>
          </cell>
          <cell r="I940" t="str">
            <v>D</v>
          </cell>
        </row>
        <row r="941">
          <cell r="A941" t="str">
            <v>57.01.81.01</v>
          </cell>
          <cell r="B941" t="str">
            <v>-</v>
          </cell>
          <cell r="C941" t="str">
            <v>Alimentacao</v>
          </cell>
          <cell r="D941">
            <v>680174.13</v>
          </cell>
          <cell r="E941" t="str">
            <v>D</v>
          </cell>
          <cell r="F941">
            <v>241211.34</v>
          </cell>
          <cell r="G941">
            <v>123954.71</v>
          </cell>
          <cell r="H941">
            <v>797430.76</v>
          </cell>
          <cell r="I941" t="str">
            <v>D</v>
          </cell>
        </row>
        <row r="942">
          <cell r="A942" t="str">
            <v>57.01.82.00</v>
          </cell>
          <cell r="B942" t="str">
            <v>-</v>
          </cell>
          <cell r="C942" t="str">
            <v>Assist Medica Odontologica</v>
          </cell>
          <cell r="D942">
            <v>103478.52</v>
          </cell>
          <cell r="E942" t="str">
            <v>D</v>
          </cell>
          <cell r="F942">
            <v>21957.1</v>
          </cell>
          <cell r="G942">
            <v>0</v>
          </cell>
          <cell r="H942">
            <v>125435.62</v>
          </cell>
          <cell r="I942" t="str">
            <v>D</v>
          </cell>
        </row>
        <row r="943">
          <cell r="A943" t="str">
            <v>57.01.82.04</v>
          </cell>
          <cell r="B943" t="str">
            <v>-</v>
          </cell>
          <cell r="C943" t="str">
            <v>Assist Medica Odontolog-Outros</v>
          </cell>
          <cell r="D943">
            <v>103478.52</v>
          </cell>
          <cell r="E943" t="str">
            <v>D</v>
          </cell>
          <cell r="F943">
            <v>21957.1</v>
          </cell>
          <cell r="G943">
            <v>0</v>
          </cell>
          <cell r="H943">
            <v>125435.62</v>
          </cell>
          <cell r="I943" t="str">
            <v>D</v>
          </cell>
        </row>
        <row r="944">
          <cell r="A944" t="str">
            <v>57.01.83.00</v>
          </cell>
          <cell r="B944" t="str">
            <v>-</v>
          </cell>
          <cell r="C944" t="str">
            <v>Servicos Diversos</v>
          </cell>
          <cell r="D944">
            <v>3236.57</v>
          </cell>
          <cell r="E944" t="str">
            <v>D</v>
          </cell>
          <cell r="F944">
            <v>0</v>
          </cell>
          <cell r="G944">
            <v>0</v>
          </cell>
          <cell r="H944">
            <v>3236.57</v>
          </cell>
          <cell r="I944" t="str">
            <v>D</v>
          </cell>
        </row>
        <row r="945">
          <cell r="A945" t="str">
            <v>57.01.83.01</v>
          </cell>
          <cell r="B945" t="str">
            <v>-</v>
          </cell>
          <cell r="C945" t="str">
            <v>Inspec/Vistoria/Classif Material</v>
          </cell>
          <cell r="D945">
            <v>3236.57</v>
          </cell>
          <cell r="E945" t="str">
            <v>D</v>
          </cell>
          <cell r="F945">
            <v>0</v>
          </cell>
          <cell r="G945">
            <v>0</v>
          </cell>
          <cell r="H945">
            <v>3236.57</v>
          </cell>
          <cell r="I945" t="str">
            <v>D</v>
          </cell>
        </row>
        <row r="946">
          <cell r="A946" t="str">
            <v>57.01.85.00</v>
          </cell>
          <cell r="B946" t="str">
            <v>-</v>
          </cell>
          <cell r="C946" t="str">
            <v>Vigilancia e Seguranca</v>
          </cell>
          <cell r="D946">
            <v>360397.11</v>
          </cell>
          <cell r="E946" t="str">
            <v>D</v>
          </cell>
          <cell r="F946">
            <v>48901.98</v>
          </cell>
          <cell r="G946">
            <v>0</v>
          </cell>
          <cell r="H946">
            <v>409299.09</v>
          </cell>
          <cell r="I946" t="str">
            <v>D</v>
          </cell>
        </row>
        <row r="947">
          <cell r="A947" t="str">
            <v>57.01.85.01</v>
          </cell>
          <cell r="B947" t="str">
            <v>-</v>
          </cell>
          <cell r="C947" t="str">
            <v>Vigilancia e Seguranca</v>
          </cell>
          <cell r="D947">
            <v>360397.11</v>
          </cell>
          <cell r="E947" t="str">
            <v>D</v>
          </cell>
          <cell r="F947">
            <v>48901.98</v>
          </cell>
          <cell r="G947">
            <v>0</v>
          </cell>
          <cell r="H947">
            <v>409299.09</v>
          </cell>
          <cell r="I947" t="str">
            <v>D</v>
          </cell>
        </row>
        <row r="948">
          <cell r="A948" t="str">
            <v>57.01.87.00</v>
          </cell>
          <cell r="B948" t="str">
            <v>-</v>
          </cell>
          <cell r="C948" t="str">
            <v>Suporte e Manut de Informatica</v>
          </cell>
          <cell r="D948">
            <v>33544.58</v>
          </cell>
          <cell r="E948" t="str">
            <v>D</v>
          </cell>
          <cell r="F948">
            <v>4785</v>
          </cell>
          <cell r="G948">
            <v>0</v>
          </cell>
          <cell r="H948">
            <v>38329.58</v>
          </cell>
          <cell r="I948" t="str">
            <v>D</v>
          </cell>
        </row>
        <row r="949">
          <cell r="A949" t="str">
            <v>57.01.87.01</v>
          </cell>
          <cell r="B949" t="str">
            <v>-</v>
          </cell>
          <cell r="C949" t="str">
            <v>Suporte e Manut de Informatica</v>
          </cell>
          <cell r="D949">
            <v>33544.58</v>
          </cell>
          <cell r="E949" t="str">
            <v>D</v>
          </cell>
          <cell r="F949">
            <v>4785</v>
          </cell>
          <cell r="G949">
            <v>0</v>
          </cell>
          <cell r="H949">
            <v>38329.58</v>
          </cell>
          <cell r="I949" t="str">
            <v>D</v>
          </cell>
        </row>
        <row r="950">
          <cell r="A950" t="str">
            <v>57.01.89.00</v>
          </cell>
          <cell r="B950" t="str">
            <v>-</v>
          </cell>
          <cell r="C950" t="str">
            <v>Outros Servicos</v>
          </cell>
          <cell r="D950">
            <v>671821.34</v>
          </cell>
          <cell r="E950" t="str">
            <v>D</v>
          </cell>
          <cell r="F950">
            <v>117883.36</v>
          </cell>
          <cell r="G950">
            <v>27429.040000000001</v>
          </cell>
          <cell r="H950">
            <v>762275.66</v>
          </cell>
          <cell r="I950" t="str">
            <v>D</v>
          </cell>
        </row>
        <row r="951">
          <cell r="A951" t="str">
            <v>57.01.89.01</v>
          </cell>
          <cell r="B951" t="str">
            <v>-</v>
          </cell>
          <cell r="C951" t="str">
            <v>Serv.Graficos/Encadernacao</v>
          </cell>
          <cell r="D951">
            <v>2194.87</v>
          </cell>
          <cell r="E951" t="str">
            <v>D</v>
          </cell>
          <cell r="F951">
            <v>10952.79</v>
          </cell>
          <cell r="G951">
            <v>0</v>
          </cell>
          <cell r="H951">
            <v>13147.66</v>
          </cell>
          <cell r="I951" t="str">
            <v>D</v>
          </cell>
        </row>
        <row r="952">
          <cell r="A952" t="str">
            <v>57.01.89.02</v>
          </cell>
          <cell r="B952" t="str">
            <v>-</v>
          </cell>
          <cell r="C952" t="str">
            <v>Confec.Chave/Carimb/Rep.Fechad</v>
          </cell>
          <cell r="D952">
            <v>2474</v>
          </cell>
          <cell r="E952" t="str">
            <v>D</v>
          </cell>
          <cell r="F952">
            <v>1016</v>
          </cell>
          <cell r="G952">
            <v>400</v>
          </cell>
          <cell r="H952">
            <v>3090</v>
          </cell>
          <cell r="I952" t="str">
            <v>D</v>
          </cell>
        </row>
        <row r="953">
          <cell r="A953" t="str">
            <v>57.01.89.03</v>
          </cell>
          <cell r="B953" t="str">
            <v>-</v>
          </cell>
          <cell r="C953" t="str">
            <v>Serv. Lavanderia</v>
          </cell>
          <cell r="D953">
            <v>3330.1</v>
          </cell>
          <cell r="E953" t="str">
            <v>D</v>
          </cell>
          <cell r="F953">
            <v>1572.4</v>
          </cell>
          <cell r="G953">
            <v>0</v>
          </cell>
          <cell r="H953">
            <v>4902.5</v>
          </cell>
          <cell r="I953" t="str">
            <v>D</v>
          </cell>
        </row>
        <row r="954">
          <cell r="A954" t="str">
            <v>57.01.89.06</v>
          </cell>
          <cell r="B954" t="str">
            <v>-</v>
          </cell>
          <cell r="C954" t="str">
            <v>Serv. de Traducao</v>
          </cell>
          <cell r="D954">
            <v>281.75</v>
          </cell>
          <cell r="E954" t="str">
            <v>D</v>
          </cell>
          <cell r="F954">
            <v>0</v>
          </cell>
          <cell r="G954">
            <v>0</v>
          </cell>
          <cell r="H954">
            <v>281.75</v>
          </cell>
          <cell r="I954" t="str">
            <v>D</v>
          </cell>
        </row>
        <row r="955">
          <cell r="A955" t="str">
            <v>57.01.89.07</v>
          </cell>
          <cell r="B955" t="str">
            <v>-</v>
          </cell>
          <cell r="C955" t="str">
            <v>Confec.Placas/Quadros/Molduras</v>
          </cell>
          <cell r="D955">
            <v>33349.43</v>
          </cell>
          <cell r="E955" t="str">
            <v>D</v>
          </cell>
          <cell r="F955">
            <v>0</v>
          </cell>
          <cell r="G955">
            <v>0</v>
          </cell>
          <cell r="H955">
            <v>33349.43</v>
          </cell>
          <cell r="I955" t="str">
            <v>D</v>
          </cell>
        </row>
        <row r="956">
          <cell r="A956" t="str">
            <v>57.01.89.10</v>
          </cell>
          <cell r="B956" t="str">
            <v>-</v>
          </cell>
          <cell r="C956" t="str">
            <v>Serv. Administrativos/Apoio</v>
          </cell>
          <cell r="D956">
            <v>1841.11</v>
          </cell>
          <cell r="E956" t="str">
            <v>D</v>
          </cell>
          <cell r="F956">
            <v>1000</v>
          </cell>
          <cell r="G956">
            <v>661.2</v>
          </cell>
          <cell r="H956">
            <v>2179.91</v>
          </cell>
          <cell r="I956" t="str">
            <v>D</v>
          </cell>
        </row>
        <row r="957">
          <cell r="A957" t="str">
            <v>57.01.89.25</v>
          </cell>
          <cell r="B957" t="str">
            <v>-</v>
          </cell>
          <cell r="C957" t="str">
            <v>Serv.Prestados por Coligadas</v>
          </cell>
          <cell r="D957">
            <v>174219.57</v>
          </cell>
          <cell r="E957" t="str">
            <v>D</v>
          </cell>
          <cell r="F957">
            <v>30916.560000000001</v>
          </cell>
          <cell r="G957">
            <v>0</v>
          </cell>
          <cell r="H957">
            <v>205136.13</v>
          </cell>
          <cell r="I957" t="str">
            <v>D</v>
          </cell>
        </row>
        <row r="958">
          <cell r="A958" t="str">
            <v>57.01.89.28</v>
          </cell>
          <cell r="B958" t="str">
            <v>-</v>
          </cell>
          <cell r="C958" t="str">
            <v>Diversos Informatica</v>
          </cell>
          <cell r="D958">
            <v>2649.71</v>
          </cell>
          <cell r="E958" t="str">
            <v>D</v>
          </cell>
          <cell r="F958">
            <v>0</v>
          </cell>
          <cell r="G958">
            <v>0</v>
          </cell>
          <cell r="H958">
            <v>2649.71</v>
          </cell>
          <cell r="I958" t="str">
            <v>D</v>
          </cell>
        </row>
        <row r="959">
          <cell r="A959" t="str">
            <v>57.01.89.32</v>
          </cell>
          <cell r="B959" t="str">
            <v>-</v>
          </cell>
          <cell r="C959" t="str">
            <v>Analise Quimica</v>
          </cell>
          <cell r="D959">
            <v>9942.4</v>
          </cell>
          <cell r="E959" t="str">
            <v>D</v>
          </cell>
          <cell r="F959">
            <v>0</v>
          </cell>
          <cell r="G959">
            <v>0</v>
          </cell>
          <cell r="H959">
            <v>9942.4</v>
          </cell>
          <cell r="I959" t="str">
            <v>D</v>
          </cell>
        </row>
        <row r="960">
          <cell r="A960" t="str">
            <v>57.01.89.35</v>
          </cell>
          <cell r="B960" t="str">
            <v>-</v>
          </cell>
          <cell r="C960" t="str">
            <v>Embalagem/Estocagem</v>
          </cell>
          <cell r="D960">
            <v>28</v>
          </cell>
          <cell r="E960" t="str">
            <v>D</v>
          </cell>
          <cell r="F960">
            <v>0</v>
          </cell>
          <cell r="G960">
            <v>0</v>
          </cell>
          <cell r="H960">
            <v>28</v>
          </cell>
          <cell r="I960" t="str">
            <v>D</v>
          </cell>
        </row>
        <row r="961">
          <cell r="A961" t="str">
            <v>57.01.89.36</v>
          </cell>
          <cell r="B961" t="str">
            <v>-</v>
          </cell>
          <cell r="C961" t="str">
            <v>Servicos Diversos</v>
          </cell>
          <cell r="D961">
            <v>441510.40000000002</v>
          </cell>
          <cell r="E961" t="str">
            <v>D</v>
          </cell>
          <cell r="F961">
            <v>72425.61</v>
          </cell>
          <cell r="G961">
            <v>26367.84</v>
          </cell>
          <cell r="H961">
            <v>487568.17</v>
          </cell>
          <cell r="I961" t="str">
            <v>D</v>
          </cell>
        </row>
        <row r="962">
          <cell r="A962" t="str">
            <v>58.00.00.00</v>
          </cell>
          <cell r="B962" t="str">
            <v>-</v>
          </cell>
          <cell r="C962" t="str">
            <v>Gastos Gerais</v>
          </cell>
          <cell r="D962">
            <v>5405981.5</v>
          </cell>
          <cell r="E962" t="str">
            <v>D</v>
          </cell>
          <cell r="F962">
            <v>865238.15</v>
          </cell>
          <cell r="G962">
            <v>141948.76999999999</v>
          </cell>
          <cell r="H962">
            <v>6129270.8799999999</v>
          </cell>
          <cell r="I962" t="str">
            <v>D</v>
          </cell>
        </row>
        <row r="963">
          <cell r="A963" t="str">
            <v>58.01.00.00</v>
          </cell>
          <cell r="B963" t="str">
            <v>-</v>
          </cell>
          <cell r="C963" t="str">
            <v>Gastos Gerais</v>
          </cell>
          <cell r="D963">
            <v>5405981.5</v>
          </cell>
          <cell r="E963" t="str">
            <v>D</v>
          </cell>
          <cell r="F963">
            <v>865238.15</v>
          </cell>
          <cell r="G963">
            <v>141948.76999999999</v>
          </cell>
          <cell r="H963">
            <v>6129270.8799999999</v>
          </cell>
          <cell r="I963" t="str">
            <v>D</v>
          </cell>
        </row>
        <row r="964">
          <cell r="A964" t="str">
            <v>58.01.01.00</v>
          </cell>
          <cell r="B964" t="str">
            <v>-</v>
          </cell>
          <cell r="C964" t="str">
            <v>Gastos de Viagem</v>
          </cell>
          <cell r="D964">
            <v>5276.34</v>
          </cell>
          <cell r="E964" t="str">
            <v>D</v>
          </cell>
          <cell r="F964">
            <v>0</v>
          </cell>
          <cell r="G964">
            <v>0</v>
          </cell>
          <cell r="H964">
            <v>5276.34</v>
          </cell>
          <cell r="I964" t="str">
            <v>D</v>
          </cell>
        </row>
        <row r="965">
          <cell r="A965" t="str">
            <v>58.01.01.01</v>
          </cell>
          <cell r="B965" t="str">
            <v>-</v>
          </cell>
          <cell r="C965" t="str">
            <v>Diarias de Viagens no Pais</v>
          </cell>
          <cell r="D965">
            <v>5276.34</v>
          </cell>
          <cell r="E965" t="str">
            <v>D</v>
          </cell>
          <cell r="F965">
            <v>0</v>
          </cell>
          <cell r="G965">
            <v>0</v>
          </cell>
          <cell r="H965">
            <v>5276.34</v>
          </cell>
          <cell r="I965" t="str">
            <v>D</v>
          </cell>
        </row>
        <row r="966">
          <cell r="A966" t="str">
            <v>58.01.10.00</v>
          </cell>
          <cell r="B966" t="str">
            <v>-</v>
          </cell>
          <cell r="C966" t="str">
            <v>Despesas de Viagem no Pais</v>
          </cell>
          <cell r="D966">
            <v>381249.07</v>
          </cell>
          <cell r="E966" t="str">
            <v>D</v>
          </cell>
          <cell r="F966">
            <v>42898.15</v>
          </cell>
          <cell r="G966">
            <v>0</v>
          </cell>
          <cell r="H966">
            <v>424147.22</v>
          </cell>
          <cell r="I966" t="str">
            <v>D</v>
          </cell>
        </row>
        <row r="967">
          <cell r="A967" t="str">
            <v>58.01.10.01</v>
          </cell>
          <cell r="B967" t="str">
            <v>-</v>
          </cell>
          <cell r="C967" t="str">
            <v>Despesas de Viagem no Pais</v>
          </cell>
          <cell r="D967">
            <v>381249.07</v>
          </cell>
          <cell r="E967" t="str">
            <v>D</v>
          </cell>
          <cell r="F967">
            <v>42898.15</v>
          </cell>
          <cell r="G967">
            <v>0</v>
          </cell>
          <cell r="H967">
            <v>424147.22</v>
          </cell>
          <cell r="I967" t="str">
            <v>D</v>
          </cell>
        </row>
        <row r="968">
          <cell r="A968" t="str">
            <v>58.01.15.00</v>
          </cell>
          <cell r="B968" t="str">
            <v>-</v>
          </cell>
          <cell r="C968" t="str">
            <v>Despesas de Viagem no Exterior</v>
          </cell>
          <cell r="D968">
            <v>0</v>
          </cell>
          <cell r="F968">
            <v>638</v>
          </cell>
          <cell r="G968">
            <v>0</v>
          </cell>
          <cell r="H968">
            <v>638</v>
          </cell>
          <cell r="I968" t="str">
            <v>D</v>
          </cell>
        </row>
        <row r="969">
          <cell r="A969" t="str">
            <v>58.01.15.01</v>
          </cell>
          <cell r="B969" t="str">
            <v>-</v>
          </cell>
          <cell r="C969" t="str">
            <v>Despesas de Viagem no Exterior</v>
          </cell>
          <cell r="D969">
            <v>0</v>
          </cell>
          <cell r="F969">
            <v>638</v>
          </cell>
          <cell r="G969">
            <v>0</v>
          </cell>
          <cell r="H969">
            <v>638</v>
          </cell>
          <cell r="I969" t="str">
            <v>D</v>
          </cell>
        </row>
        <row r="970">
          <cell r="A970" t="str">
            <v>58.01.20.00</v>
          </cell>
          <cell r="B970" t="str">
            <v>-</v>
          </cell>
          <cell r="C970" t="str">
            <v>Desp de Viagem no Pais-Hospedagem</v>
          </cell>
          <cell r="D970">
            <v>143760.35999999999</v>
          </cell>
          <cell r="E970" t="str">
            <v>D</v>
          </cell>
          <cell r="F970">
            <v>14613.5</v>
          </cell>
          <cell r="G970">
            <v>0</v>
          </cell>
          <cell r="H970">
            <v>158373.85999999999</v>
          </cell>
          <cell r="I970" t="str">
            <v>D</v>
          </cell>
        </row>
        <row r="971">
          <cell r="A971" t="str">
            <v>58.01.20.01</v>
          </cell>
          <cell r="B971" t="str">
            <v>-</v>
          </cell>
          <cell r="C971" t="str">
            <v>Desp de Viagem no Pais-Hospedagem</v>
          </cell>
          <cell r="D971">
            <v>143760.35999999999</v>
          </cell>
          <cell r="E971" t="str">
            <v>D</v>
          </cell>
          <cell r="F971">
            <v>14613.5</v>
          </cell>
          <cell r="G971">
            <v>0</v>
          </cell>
          <cell r="H971">
            <v>158373.85999999999</v>
          </cell>
          <cell r="I971" t="str">
            <v>D</v>
          </cell>
        </row>
        <row r="972">
          <cell r="A972" t="str">
            <v>58.01.22.00</v>
          </cell>
          <cell r="B972" t="str">
            <v>-</v>
          </cell>
          <cell r="C972" t="str">
            <v>Despesas com Veiculos</v>
          </cell>
          <cell r="D972">
            <v>2028.67</v>
          </cell>
          <cell r="E972" t="str">
            <v>D</v>
          </cell>
          <cell r="F972">
            <v>0</v>
          </cell>
          <cell r="G972">
            <v>0</v>
          </cell>
          <cell r="H972">
            <v>2028.67</v>
          </cell>
          <cell r="I972" t="str">
            <v>D</v>
          </cell>
        </row>
        <row r="973">
          <cell r="A973" t="str">
            <v>58.01.22.01</v>
          </cell>
          <cell r="B973" t="str">
            <v>-</v>
          </cell>
          <cell r="C973" t="str">
            <v>Despesas com Veiculos</v>
          </cell>
          <cell r="D973">
            <v>2028.67</v>
          </cell>
          <cell r="E973" t="str">
            <v>D</v>
          </cell>
          <cell r="F973">
            <v>0</v>
          </cell>
          <cell r="G973">
            <v>0</v>
          </cell>
          <cell r="H973">
            <v>2028.67</v>
          </cell>
          <cell r="I973" t="str">
            <v>D</v>
          </cell>
        </row>
        <row r="974">
          <cell r="A974" t="str">
            <v>58.01.25.00</v>
          </cell>
          <cell r="B974" t="str">
            <v>-</v>
          </cell>
          <cell r="C974" t="str">
            <v>Divulgacao e Publicidade</v>
          </cell>
          <cell r="D974">
            <v>102715.12</v>
          </cell>
          <cell r="E974" t="str">
            <v>D</v>
          </cell>
          <cell r="F974">
            <v>4123.3500000000004</v>
          </cell>
          <cell r="G974">
            <v>0</v>
          </cell>
          <cell r="H974">
            <v>106838.47</v>
          </cell>
          <cell r="I974" t="str">
            <v>D</v>
          </cell>
        </row>
        <row r="975">
          <cell r="A975" t="str">
            <v>58.01.25.01</v>
          </cell>
          <cell r="B975" t="str">
            <v>-</v>
          </cell>
          <cell r="C975" t="str">
            <v>Filmes/Videos/Fotos</v>
          </cell>
          <cell r="D975">
            <v>10500</v>
          </cell>
          <cell r="E975" t="str">
            <v>D</v>
          </cell>
          <cell r="F975">
            <v>4123.3500000000004</v>
          </cell>
          <cell r="G975">
            <v>0</v>
          </cell>
          <cell r="H975">
            <v>14623.35</v>
          </cell>
          <cell r="I975" t="str">
            <v>D</v>
          </cell>
        </row>
        <row r="976">
          <cell r="A976" t="str">
            <v>58.01.25.02</v>
          </cell>
          <cell r="B976" t="str">
            <v>-</v>
          </cell>
          <cell r="C976" t="str">
            <v>Folhetos/Folders</v>
          </cell>
          <cell r="D976">
            <v>2655.09</v>
          </cell>
          <cell r="E976" t="str">
            <v>D</v>
          </cell>
          <cell r="F976">
            <v>0</v>
          </cell>
          <cell r="G976">
            <v>0</v>
          </cell>
          <cell r="H976">
            <v>2655.09</v>
          </cell>
          <cell r="I976" t="str">
            <v>D</v>
          </cell>
        </row>
        <row r="977">
          <cell r="A977" t="str">
            <v>58.01.25.03</v>
          </cell>
          <cell r="B977" t="str">
            <v>-</v>
          </cell>
          <cell r="C977" t="str">
            <v>Cvrd-Revista</v>
          </cell>
          <cell r="D977">
            <v>210</v>
          </cell>
          <cell r="E977" t="str">
            <v>D</v>
          </cell>
          <cell r="F977">
            <v>0</v>
          </cell>
          <cell r="G977">
            <v>0</v>
          </cell>
          <cell r="H977">
            <v>210</v>
          </cell>
          <cell r="I977" t="str">
            <v>D</v>
          </cell>
        </row>
        <row r="978">
          <cell r="A978" t="str">
            <v>58.01.25.05</v>
          </cell>
          <cell r="B978" t="str">
            <v>-</v>
          </cell>
          <cell r="C978" t="str">
            <v>Divulgacao</v>
          </cell>
          <cell r="D978">
            <v>30761.78</v>
          </cell>
          <cell r="E978" t="str">
            <v>D</v>
          </cell>
          <cell r="F978">
            <v>0</v>
          </cell>
          <cell r="G978">
            <v>0</v>
          </cell>
          <cell r="H978">
            <v>30761.78</v>
          </cell>
          <cell r="I978" t="str">
            <v>D</v>
          </cell>
        </row>
        <row r="979">
          <cell r="A979" t="str">
            <v>58.01.25.06</v>
          </cell>
          <cell r="B979" t="str">
            <v>-</v>
          </cell>
          <cell r="C979" t="str">
            <v>Publicidade</v>
          </cell>
          <cell r="D979">
            <v>34838.25</v>
          </cell>
          <cell r="E979" t="str">
            <v>D</v>
          </cell>
          <cell r="F979">
            <v>0</v>
          </cell>
          <cell r="G979">
            <v>0</v>
          </cell>
          <cell r="H979">
            <v>34838.25</v>
          </cell>
          <cell r="I979" t="str">
            <v>D</v>
          </cell>
        </row>
        <row r="980">
          <cell r="A980" t="str">
            <v>58.01.25.07</v>
          </cell>
          <cell r="B980" t="str">
            <v>-</v>
          </cell>
          <cell r="C980" t="str">
            <v>Co-Patrocinio</v>
          </cell>
          <cell r="D980">
            <v>23750</v>
          </cell>
          <cell r="E980" t="str">
            <v>D</v>
          </cell>
          <cell r="F980">
            <v>0</v>
          </cell>
          <cell r="G980">
            <v>0</v>
          </cell>
          <cell r="H980">
            <v>23750</v>
          </cell>
          <cell r="I980" t="str">
            <v>D</v>
          </cell>
        </row>
        <row r="981">
          <cell r="A981" t="str">
            <v>58.01.30.00</v>
          </cell>
          <cell r="B981" t="str">
            <v>-</v>
          </cell>
          <cell r="C981" t="str">
            <v>Recepcao Hosp e Repr Social</v>
          </cell>
          <cell r="D981">
            <v>7533.91</v>
          </cell>
          <cell r="E981" t="str">
            <v>D</v>
          </cell>
          <cell r="F981">
            <v>0</v>
          </cell>
          <cell r="G981">
            <v>0</v>
          </cell>
          <cell r="H981">
            <v>7533.91</v>
          </cell>
          <cell r="I981" t="str">
            <v>D</v>
          </cell>
        </row>
        <row r="982">
          <cell r="A982" t="str">
            <v>58.01.30.02</v>
          </cell>
          <cell r="B982" t="str">
            <v>-</v>
          </cell>
          <cell r="C982" t="str">
            <v>Hospedagem</v>
          </cell>
          <cell r="D982">
            <v>157.35</v>
          </cell>
          <cell r="E982" t="str">
            <v>D</v>
          </cell>
          <cell r="F982">
            <v>0</v>
          </cell>
          <cell r="G982">
            <v>0</v>
          </cell>
          <cell r="H982">
            <v>157.35</v>
          </cell>
          <cell r="I982" t="str">
            <v>D</v>
          </cell>
        </row>
        <row r="983">
          <cell r="A983" t="str">
            <v>58.01.30.03</v>
          </cell>
          <cell r="B983" t="str">
            <v>-</v>
          </cell>
          <cell r="C983" t="str">
            <v>Brindes</v>
          </cell>
          <cell r="D983">
            <v>6726.56</v>
          </cell>
          <cell r="E983" t="str">
            <v>D</v>
          </cell>
          <cell r="F983">
            <v>0</v>
          </cell>
          <cell r="G983">
            <v>0</v>
          </cell>
          <cell r="H983">
            <v>6726.56</v>
          </cell>
          <cell r="I983" t="str">
            <v>D</v>
          </cell>
        </row>
        <row r="984">
          <cell r="A984" t="str">
            <v>58.01.30.04</v>
          </cell>
          <cell r="B984" t="str">
            <v>-</v>
          </cell>
          <cell r="C984" t="str">
            <v>Outros Gast.Recep/Hosp/Repr Social</v>
          </cell>
          <cell r="D984">
            <v>650</v>
          </cell>
          <cell r="E984" t="str">
            <v>D</v>
          </cell>
          <cell r="F984">
            <v>0</v>
          </cell>
          <cell r="G984">
            <v>0</v>
          </cell>
          <cell r="H984">
            <v>650</v>
          </cell>
          <cell r="I984" t="str">
            <v>D</v>
          </cell>
        </row>
        <row r="985">
          <cell r="A985" t="str">
            <v>58.01.45.00</v>
          </cell>
          <cell r="B985" t="str">
            <v>-</v>
          </cell>
          <cell r="C985" t="str">
            <v>Seguros</v>
          </cell>
          <cell r="D985">
            <v>175149.78</v>
          </cell>
          <cell r="E985" t="str">
            <v>D</v>
          </cell>
          <cell r="F985">
            <v>2674.78</v>
          </cell>
          <cell r="G985">
            <v>0</v>
          </cell>
          <cell r="H985">
            <v>177824.56</v>
          </cell>
          <cell r="I985" t="str">
            <v>D</v>
          </cell>
        </row>
        <row r="986">
          <cell r="A986" t="str">
            <v>58.01.45.01</v>
          </cell>
          <cell r="B986" t="str">
            <v>-</v>
          </cell>
          <cell r="C986" t="str">
            <v>Seguros</v>
          </cell>
          <cell r="D986">
            <v>175149.78</v>
          </cell>
          <cell r="E986" t="str">
            <v>D</v>
          </cell>
          <cell r="F986">
            <v>2674.78</v>
          </cell>
          <cell r="G986">
            <v>0</v>
          </cell>
          <cell r="H986">
            <v>177824.56</v>
          </cell>
          <cell r="I986" t="str">
            <v>D</v>
          </cell>
        </row>
        <row r="987">
          <cell r="A987" t="str">
            <v>58.01.50.00</v>
          </cell>
          <cell r="B987" t="str">
            <v>-</v>
          </cell>
          <cell r="C987" t="str">
            <v>Fretes e Carretos</v>
          </cell>
          <cell r="D987">
            <v>97668.44</v>
          </cell>
          <cell r="E987" t="str">
            <v>D</v>
          </cell>
          <cell r="F987">
            <v>33676.83</v>
          </cell>
          <cell r="G987">
            <v>0</v>
          </cell>
          <cell r="H987">
            <v>131345.26999999999</v>
          </cell>
          <cell r="I987" t="str">
            <v>D</v>
          </cell>
        </row>
        <row r="988">
          <cell r="A988" t="str">
            <v>58.01.50.01</v>
          </cell>
          <cell r="B988" t="str">
            <v>-</v>
          </cell>
          <cell r="C988" t="str">
            <v>Fretes e Carretos</v>
          </cell>
          <cell r="D988">
            <v>97668.44</v>
          </cell>
          <cell r="E988" t="str">
            <v>D</v>
          </cell>
          <cell r="F988">
            <v>33676.83</v>
          </cell>
          <cell r="G988">
            <v>0</v>
          </cell>
          <cell r="H988">
            <v>131345.26999999999</v>
          </cell>
          <cell r="I988" t="str">
            <v>D</v>
          </cell>
        </row>
        <row r="989">
          <cell r="A989" t="str">
            <v>58.01.70.00</v>
          </cell>
          <cell r="B989" t="str">
            <v>-</v>
          </cell>
          <cell r="C989" t="str">
            <v>Generos Alimenticios</v>
          </cell>
          <cell r="D989">
            <v>258.60000000000002</v>
          </cell>
          <cell r="E989" t="str">
            <v>D</v>
          </cell>
          <cell r="F989">
            <v>0</v>
          </cell>
          <cell r="G989">
            <v>0</v>
          </cell>
          <cell r="H989">
            <v>258.60000000000002</v>
          </cell>
          <cell r="I989" t="str">
            <v>D</v>
          </cell>
        </row>
        <row r="990">
          <cell r="A990" t="str">
            <v>58.01.70.01</v>
          </cell>
          <cell r="B990" t="str">
            <v>-</v>
          </cell>
          <cell r="C990" t="str">
            <v>Generos Alimenticios</v>
          </cell>
          <cell r="D990">
            <v>258.60000000000002</v>
          </cell>
          <cell r="E990" t="str">
            <v>D</v>
          </cell>
          <cell r="F990">
            <v>0</v>
          </cell>
          <cell r="G990">
            <v>0</v>
          </cell>
          <cell r="H990">
            <v>258.60000000000002</v>
          </cell>
          <cell r="I990" t="str">
            <v>D</v>
          </cell>
        </row>
        <row r="991">
          <cell r="A991" t="str">
            <v>58.01.77.00</v>
          </cell>
          <cell r="B991" t="str">
            <v>-</v>
          </cell>
          <cell r="C991" t="str">
            <v>Reproducao, Copias e Reducoes</v>
          </cell>
          <cell r="D991">
            <v>44.9</v>
          </cell>
          <cell r="E991" t="str">
            <v>D</v>
          </cell>
          <cell r="F991">
            <v>0</v>
          </cell>
          <cell r="G991">
            <v>0</v>
          </cell>
          <cell r="H991">
            <v>44.9</v>
          </cell>
          <cell r="I991" t="str">
            <v>D</v>
          </cell>
        </row>
        <row r="992">
          <cell r="A992" t="str">
            <v>58.01.77.01</v>
          </cell>
          <cell r="B992" t="str">
            <v>-</v>
          </cell>
          <cell r="C992" t="str">
            <v>Reproducao, Copias e Reducoes</v>
          </cell>
          <cell r="D992">
            <v>44.9</v>
          </cell>
          <cell r="E992" t="str">
            <v>D</v>
          </cell>
          <cell r="F992">
            <v>0</v>
          </cell>
          <cell r="G992">
            <v>0</v>
          </cell>
          <cell r="H992">
            <v>44.9</v>
          </cell>
          <cell r="I992" t="str">
            <v>D</v>
          </cell>
        </row>
        <row r="993">
          <cell r="A993" t="str">
            <v>58.01.80.00</v>
          </cell>
          <cell r="B993" t="str">
            <v>-</v>
          </cell>
          <cell r="C993" t="str">
            <v>Assinat e Aquisicao Publicacoes</v>
          </cell>
          <cell r="D993">
            <v>7269.58</v>
          </cell>
          <cell r="E993" t="str">
            <v>D</v>
          </cell>
          <cell r="F993">
            <v>0</v>
          </cell>
          <cell r="G993">
            <v>0</v>
          </cell>
          <cell r="H993">
            <v>7269.58</v>
          </cell>
          <cell r="I993" t="str">
            <v>D</v>
          </cell>
        </row>
        <row r="994">
          <cell r="A994" t="str">
            <v>58.01.80.01</v>
          </cell>
          <cell r="B994" t="str">
            <v>-</v>
          </cell>
          <cell r="C994" t="str">
            <v>Assinat e Aquisicao Publicacoes</v>
          </cell>
          <cell r="D994">
            <v>7269.58</v>
          </cell>
          <cell r="E994" t="str">
            <v>D</v>
          </cell>
          <cell r="F994">
            <v>0</v>
          </cell>
          <cell r="G994">
            <v>0</v>
          </cell>
          <cell r="H994">
            <v>7269.58</v>
          </cell>
          <cell r="I994" t="str">
            <v>D</v>
          </cell>
        </row>
        <row r="995">
          <cell r="A995" t="str">
            <v>58.01.81.00</v>
          </cell>
          <cell r="B995" t="str">
            <v>-</v>
          </cell>
          <cell r="C995" t="str">
            <v>Atividades Sociais Internas</v>
          </cell>
          <cell r="D995">
            <v>14432.82</v>
          </cell>
          <cell r="E995" t="str">
            <v>D</v>
          </cell>
          <cell r="F995">
            <v>13236</v>
          </cell>
          <cell r="G995">
            <v>0</v>
          </cell>
          <cell r="H995">
            <v>27668.82</v>
          </cell>
          <cell r="I995" t="str">
            <v>D</v>
          </cell>
        </row>
        <row r="996">
          <cell r="A996" t="str">
            <v>58.01.81.01</v>
          </cell>
          <cell r="B996" t="str">
            <v>-</v>
          </cell>
          <cell r="C996" t="str">
            <v>Atividades Sociais Internas</v>
          </cell>
          <cell r="D996">
            <v>14432.82</v>
          </cell>
          <cell r="E996" t="str">
            <v>D</v>
          </cell>
          <cell r="F996">
            <v>13236</v>
          </cell>
          <cell r="G996">
            <v>0</v>
          </cell>
          <cell r="H996">
            <v>27668.82</v>
          </cell>
          <cell r="I996" t="str">
            <v>D</v>
          </cell>
        </row>
        <row r="997">
          <cell r="A997" t="str">
            <v>58.01.83.00</v>
          </cell>
          <cell r="B997" t="str">
            <v>-</v>
          </cell>
          <cell r="C997" t="str">
            <v>Outros Gastos</v>
          </cell>
          <cell r="D997">
            <v>304242.84000000003</v>
          </cell>
          <cell r="E997" t="str">
            <v>D</v>
          </cell>
          <cell r="F997">
            <v>65310.27</v>
          </cell>
          <cell r="G997">
            <v>41902.5</v>
          </cell>
          <cell r="H997">
            <v>327650.61</v>
          </cell>
          <cell r="I997" t="str">
            <v>D</v>
          </cell>
        </row>
        <row r="998">
          <cell r="A998" t="str">
            <v>58.01.83.01</v>
          </cell>
          <cell r="B998" t="str">
            <v>-</v>
          </cell>
          <cell r="C998" t="str">
            <v>Despesas Legais e Juridicas</v>
          </cell>
          <cell r="D998">
            <v>96537.64</v>
          </cell>
          <cell r="E998" t="str">
            <v>D</v>
          </cell>
          <cell r="F998">
            <v>55181.86</v>
          </cell>
          <cell r="G998">
            <v>38700</v>
          </cell>
          <cell r="H998">
            <v>113019.5</v>
          </cell>
          <cell r="I998" t="str">
            <v>D</v>
          </cell>
        </row>
        <row r="999">
          <cell r="A999" t="str">
            <v>58.01.83.02</v>
          </cell>
          <cell r="B999" t="str">
            <v>-</v>
          </cell>
          <cell r="C999" t="str">
            <v>Cafe, Cha, Agua Mineral, Bebidas</v>
          </cell>
          <cell r="D999">
            <v>186513.54</v>
          </cell>
          <cell r="E999" t="str">
            <v>D</v>
          </cell>
          <cell r="F999">
            <v>8011.28</v>
          </cell>
          <cell r="G999">
            <v>3202.5</v>
          </cell>
          <cell r="H999">
            <v>191322.32</v>
          </cell>
          <cell r="I999" t="str">
            <v>D</v>
          </cell>
        </row>
        <row r="1000">
          <cell r="A1000" t="str">
            <v>58.01.83.03</v>
          </cell>
          <cell r="B1000" t="str">
            <v>-</v>
          </cell>
          <cell r="C1000" t="str">
            <v>Gastos Divs c/Onibus Urbano/Taxi</v>
          </cell>
          <cell r="D1000">
            <v>0</v>
          </cell>
          <cell r="F1000">
            <v>50</v>
          </cell>
          <cell r="G1000">
            <v>0</v>
          </cell>
          <cell r="H1000">
            <v>50</v>
          </cell>
          <cell r="I1000" t="str">
            <v>D</v>
          </cell>
        </row>
        <row r="1001">
          <cell r="A1001" t="str">
            <v>58.01.83.04</v>
          </cell>
          <cell r="B1001" t="str">
            <v>-</v>
          </cell>
          <cell r="C1001" t="str">
            <v>Outros Gastos</v>
          </cell>
          <cell r="D1001">
            <v>7631.57</v>
          </cell>
          <cell r="E1001" t="str">
            <v>D</v>
          </cell>
          <cell r="F1001">
            <v>612.52</v>
          </cell>
          <cell r="G1001">
            <v>0</v>
          </cell>
          <cell r="H1001">
            <v>8244.09</v>
          </cell>
          <cell r="I1001" t="str">
            <v>D</v>
          </cell>
        </row>
        <row r="1002">
          <cell r="A1002" t="str">
            <v>58.01.83.05</v>
          </cell>
          <cell r="B1002" t="str">
            <v>-</v>
          </cell>
          <cell r="C1002" t="str">
            <v>Lanches e Refeicoes</v>
          </cell>
          <cell r="D1002">
            <v>13560.09</v>
          </cell>
          <cell r="E1002" t="str">
            <v>D</v>
          </cell>
          <cell r="F1002">
            <v>1454.61</v>
          </cell>
          <cell r="G1002">
            <v>0</v>
          </cell>
          <cell r="H1002">
            <v>15014.7</v>
          </cell>
          <cell r="I1002" t="str">
            <v>D</v>
          </cell>
        </row>
        <row r="1003">
          <cell r="A1003" t="str">
            <v>58.01.85.00</v>
          </cell>
          <cell r="B1003" t="str">
            <v>-</v>
          </cell>
          <cell r="C1003" t="str">
            <v>Depreciacao</v>
          </cell>
          <cell r="D1003">
            <v>2513236.37</v>
          </cell>
          <cell r="E1003" t="str">
            <v>D</v>
          </cell>
          <cell r="F1003">
            <v>350072.51</v>
          </cell>
          <cell r="G1003">
            <v>33241.21</v>
          </cell>
          <cell r="H1003">
            <v>2830067.67</v>
          </cell>
          <cell r="I1003" t="str">
            <v>D</v>
          </cell>
        </row>
        <row r="1004">
          <cell r="A1004" t="str">
            <v>58.01.85.01</v>
          </cell>
          <cell r="B1004" t="str">
            <v>-</v>
          </cell>
          <cell r="C1004" t="str">
            <v>Depreciacao</v>
          </cell>
          <cell r="D1004">
            <v>2513236.37</v>
          </cell>
          <cell r="E1004" t="str">
            <v>D</v>
          </cell>
          <cell r="F1004">
            <v>350072.51</v>
          </cell>
          <cell r="G1004">
            <v>33241.21</v>
          </cell>
          <cell r="H1004">
            <v>2830067.67</v>
          </cell>
          <cell r="I1004" t="str">
            <v>D</v>
          </cell>
        </row>
        <row r="1005">
          <cell r="A1005" t="str">
            <v>58.01.87.00</v>
          </cell>
          <cell r="B1005" t="str">
            <v>-</v>
          </cell>
          <cell r="C1005" t="str">
            <v>Amortizacoes</v>
          </cell>
          <cell r="D1005">
            <v>620334.22</v>
          </cell>
          <cell r="E1005" t="str">
            <v>D</v>
          </cell>
          <cell r="F1005">
            <v>146786.16</v>
          </cell>
          <cell r="G1005">
            <v>66805.06</v>
          </cell>
          <cell r="H1005">
            <v>700315.32</v>
          </cell>
          <cell r="I1005" t="str">
            <v>D</v>
          </cell>
        </row>
        <row r="1006">
          <cell r="A1006" t="str">
            <v>58.01.87.01</v>
          </cell>
          <cell r="B1006" t="str">
            <v>-</v>
          </cell>
          <cell r="C1006" t="str">
            <v>Amortizacoes</v>
          </cell>
          <cell r="D1006">
            <v>620334.22</v>
          </cell>
          <cell r="E1006" t="str">
            <v>D</v>
          </cell>
          <cell r="F1006">
            <v>146786.16</v>
          </cell>
          <cell r="G1006">
            <v>66805.06</v>
          </cell>
          <cell r="H1006">
            <v>700315.32</v>
          </cell>
          <cell r="I1006" t="str">
            <v>D</v>
          </cell>
        </row>
        <row r="1008">
          <cell r="A1008" t="str">
            <v>-----------</v>
          </cell>
          <cell r="B1008" t="str">
            <v>--</v>
          </cell>
          <cell r="C1008" t="str">
            <v>-------------------------------------------------------------------</v>
          </cell>
          <cell r="D1008" t="str">
            <v>-------------------</v>
          </cell>
          <cell r="E1008" t="str">
            <v>-</v>
          </cell>
          <cell r="F1008" t="str">
            <v>-------------------</v>
          </cell>
          <cell r="G1008" t="e">
            <v>#NAME?</v>
          </cell>
          <cell r="H1008" t="str">
            <v>07AB - 1.00.01.068</v>
          </cell>
        </row>
        <row r="1009">
          <cell r="A1009" t="str">
            <v>_x000C_----------</v>
          </cell>
          <cell r="B1009" t="str">
            <v>--</v>
          </cell>
          <cell r="C1009" t="str">
            <v>-------------------------------------------------------------------</v>
          </cell>
          <cell r="D1009" t="str">
            <v>-------------------</v>
          </cell>
          <cell r="E1009" t="str">
            <v>-</v>
          </cell>
          <cell r="F1009" t="str">
            <v>-------------------</v>
          </cell>
          <cell r="G1009" t="str">
            <v>-------------------</v>
          </cell>
          <cell r="H1009" t="str">
            <v>------ Página:</v>
          </cell>
          <cell r="I1009">
            <v>1</v>
          </cell>
          <cell r="J1009">
            <v>3</v>
          </cell>
        </row>
        <row r="1010">
          <cell r="A1010" t="str">
            <v>Urucum Mine</v>
          </cell>
          <cell r="B1010" t="str">
            <v>ra</v>
          </cell>
          <cell r="C1010" t="str">
            <v>ção S.A</v>
          </cell>
          <cell r="H1010" t="str">
            <v>Balancete</v>
          </cell>
        </row>
        <row r="1011">
          <cell r="A1011" t="str">
            <v>Período: 01</v>
          </cell>
          <cell r="B1011" t="str">
            <v>/0</v>
          </cell>
          <cell r="C1011" t="str">
            <v>9/2008 A 30/09/2008 -----------------------------------------------</v>
          </cell>
          <cell r="D1011" t="str">
            <v>-------------------</v>
          </cell>
          <cell r="E1011" t="str">
            <v>-</v>
          </cell>
          <cell r="F1011" t="str">
            <v>-------------------</v>
          </cell>
          <cell r="G1011" t="str">
            <v>-------------------</v>
          </cell>
          <cell r="H1011" t="str">
            <v>04/11/2008 - 18:4</v>
          </cell>
          <cell r="I1011">
            <v>3</v>
          </cell>
        </row>
        <row r="1013">
          <cell r="A1013" t="str">
            <v>Título</v>
          </cell>
          <cell r="D1013" t="str">
            <v>Saldo Inicial</v>
          </cell>
          <cell r="F1013" t="str">
            <v>Débito</v>
          </cell>
          <cell r="G1013" t="str">
            <v>Crédito</v>
          </cell>
          <cell r="H1013" t="str">
            <v>Saldo Final</v>
          </cell>
        </row>
        <row r="1014">
          <cell r="A1014" t="str">
            <v>-----------</v>
          </cell>
          <cell r="B1014" t="str">
            <v>--</v>
          </cell>
          <cell r="C1014" t="str">
            <v>-------------------------------------------------------------------</v>
          </cell>
          <cell r="D1014" t="str">
            <v>-----------------</v>
          </cell>
          <cell r="F1014" t="str">
            <v>------------------</v>
          </cell>
          <cell r="G1014" t="str">
            <v>------------------</v>
          </cell>
          <cell r="H1014" t="str">
            <v>-----------------</v>
          </cell>
        </row>
        <row r="1015">
          <cell r="A1015" t="str">
            <v>58.01.89.00</v>
          </cell>
          <cell r="B1015" t="str">
            <v>-</v>
          </cell>
          <cell r="C1015" t="str">
            <v>Exaustao</v>
          </cell>
          <cell r="D1015">
            <v>1030780.48</v>
          </cell>
          <cell r="E1015" t="str">
            <v>D</v>
          </cell>
          <cell r="F1015">
            <v>191208.6</v>
          </cell>
          <cell r="G1015">
            <v>0</v>
          </cell>
          <cell r="H1015">
            <v>1221989.08</v>
          </cell>
          <cell r="I1015" t="str">
            <v>D</v>
          </cell>
        </row>
        <row r="1016">
          <cell r="A1016" t="str">
            <v>58.01.89.02</v>
          </cell>
          <cell r="B1016" t="str">
            <v>-</v>
          </cell>
          <cell r="C1016" t="str">
            <v>Exaustao - Mineracao</v>
          </cell>
          <cell r="D1016">
            <v>1030780.48</v>
          </cell>
          <cell r="E1016" t="str">
            <v>D</v>
          </cell>
          <cell r="F1016">
            <v>191208.6</v>
          </cell>
          <cell r="G1016">
            <v>0</v>
          </cell>
          <cell r="H1016">
            <v>1221989.08</v>
          </cell>
          <cell r="I1016" t="str">
            <v>D</v>
          </cell>
        </row>
        <row r="1017">
          <cell r="A1017" t="str">
            <v>59.00.00.00</v>
          </cell>
          <cell r="B1017" t="str">
            <v>-</v>
          </cell>
          <cell r="C1017" t="str">
            <v>Absorcao Custo Ind/Recirculacao</v>
          </cell>
          <cell r="D1017">
            <v>59012078.060000002</v>
          </cell>
          <cell r="E1017" t="str">
            <v>C</v>
          </cell>
          <cell r="F1017">
            <v>8453652.1500000004</v>
          </cell>
          <cell r="G1017">
            <v>18543879.039999999</v>
          </cell>
          <cell r="H1017">
            <v>69102304.950000003</v>
          </cell>
          <cell r="I1017" t="str">
            <v>C</v>
          </cell>
        </row>
        <row r="1018">
          <cell r="A1018" t="str">
            <v>59.07.00.00</v>
          </cell>
          <cell r="B1018" t="str">
            <v>-</v>
          </cell>
          <cell r="C1018" t="str">
            <v>Recirculacao</v>
          </cell>
          <cell r="D1018">
            <v>12271761.49</v>
          </cell>
          <cell r="E1018" t="str">
            <v>C</v>
          </cell>
          <cell r="F1018">
            <v>8453615.4199999999</v>
          </cell>
          <cell r="G1018">
            <v>9950023.5700000003</v>
          </cell>
          <cell r="H1018">
            <v>13768169.640000001</v>
          </cell>
          <cell r="I1018" t="str">
            <v>C</v>
          </cell>
        </row>
        <row r="1019">
          <cell r="A1019" t="str">
            <v>59.07.03.00</v>
          </cell>
          <cell r="B1019" t="str">
            <v>-</v>
          </cell>
          <cell r="C1019" t="str">
            <v>Recircul. Gastos Urucum Mina</v>
          </cell>
          <cell r="D1019">
            <v>3906803.8</v>
          </cell>
          <cell r="E1019" t="str">
            <v>C</v>
          </cell>
          <cell r="F1019">
            <v>6639305.71</v>
          </cell>
          <cell r="G1019">
            <v>6923484.7400000002</v>
          </cell>
          <cell r="H1019">
            <v>4190982.83</v>
          </cell>
          <cell r="I1019" t="str">
            <v>C</v>
          </cell>
        </row>
        <row r="1020">
          <cell r="A1020" t="str">
            <v>59.07.03.01</v>
          </cell>
          <cell r="B1020" t="str">
            <v>-</v>
          </cell>
          <cell r="C1020" t="str">
            <v>Recircul. Auxiliares</v>
          </cell>
          <cell r="D1020">
            <v>11086778.960000001</v>
          </cell>
          <cell r="E1020" t="str">
            <v>D</v>
          </cell>
          <cell r="F1020">
            <v>2460418.65</v>
          </cell>
          <cell r="G1020">
            <v>66789.820000000007</v>
          </cell>
          <cell r="H1020">
            <v>13480407.789999999</v>
          </cell>
          <cell r="I1020" t="str">
            <v>D</v>
          </cell>
        </row>
        <row r="1021">
          <cell r="A1021" t="str">
            <v>59.07.03.02</v>
          </cell>
          <cell r="B1021" t="str">
            <v>-</v>
          </cell>
          <cell r="C1021" t="str">
            <v>Recircul. Meio Ambiente</v>
          </cell>
          <cell r="D1021">
            <v>789055.05</v>
          </cell>
          <cell r="E1021" t="str">
            <v>D</v>
          </cell>
          <cell r="F1021">
            <v>200938.15</v>
          </cell>
          <cell r="G1021">
            <v>6540.47</v>
          </cell>
          <cell r="H1021">
            <v>983452.73</v>
          </cell>
          <cell r="I1021" t="str">
            <v>D</v>
          </cell>
        </row>
        <row r="1022">
          <cell r="A1022" t="str">
            <v>59.07.03.04</v>
          </cell>
          <cell r="B1022" t="str">
            <v>-</v>
          </cell>
          <cell r="C1022" t="str">
            <v>Recircul. Operacao Usina</v>
          </cell>
          <cell r="D1022">
            <v>315384.65000000002</v>
          </cell>
          <cell r="E1022" t="str">
            <v>D</v>
          </cell>
          <cell r="F1022">
            <v>25584.85</v>
          </cell>
          <cell r="G1022">
            <v>0</v>
          </cell>
          <cell r="H1022">
            <v>340969.5</v>
          </cell>
          <cell r="I1022" t="str">
            <v>D</v>
          </cell>
        </row>
        <row r="1023">
          <cell r="A1023" t="str">
            <v>59.07.03.06</v>
          </cell>
          <cell r="B1023" t="str">
            <v>-</v>
          </cell>
          <cell r="C1023" t="str">
            <v>Recircul. Operacao Embarque</v>
          </cell>
          <cell r="D1023">
            <v>38902.47</v>
          </cell>
          <cell r="E1023" t="str">
            <v>D</v>
          </cell>
          <cell r="F1023">
            <v>5563.8</v>
          </cell>
          <cell r="G1023">
            <v>0</v>
          </cell>
          <cell r="H1023">
            <v>44466.27</v>
          </cell>
          <cell r="I1023" t="str">
            <v>D</v>
          </cell>
        </row>
        <row r="1024">
          <cell r="A1024" t="str">
            <v>59.07.03.07</v>
          </cell>
          <cell r="B1024" t="str">
            <v>-</v>
          </cell>
          <cell r="C1024" t="str">
            <v>Recircul. Manutencao Mina</v>
          </cell>
          <cell r="D1024">
            <v>4288614.8899999997</v>
          </cell>
          <cell r="E1024" t="str">
            <v>D</v>
          </cell>
          <cell r="F1024">
            <v>841914.56</v>
          </cell>
          <cell r="G1024">
            <v>12.25</v>
          </cell>
          <cell r="H1024">
            <v>5130517.2</v>
          </cell>
          <cell r="I1024" t="str">
            <v>D</v>
          </cell>
        </row>
        <row r="1025">
          <cell r="A1025" t="str">
            <v>59.07.03.08</v>
          </cell>
          <cell r="B1025" t="str">
            <v>-</v>
          </cell>
          <cell r="C1025" t="str">
            <v>Recircul. Manutencao Usina</v>
          </cell>
          <cell r="D1025">
            <v>2365539.0699999998</v>
          </cell>
          <cell r="E1025" t="str">
            <v>D</v>
          </cell>
          <cell r="F1025">
            <v>331865.62</v>
          </cell>
          <cell r="G1025">
            <v>540.30999999999995</v>
          </cell>
          <cell r="H1025">
            <v>2696864.38</v>
          </cell>
          <cell r="I1025" t="str">
            <v>D</v>
          </cell>
        </row>
        <row r="1026">
          <cell r="A1026" t="str">
            <v>59.07.03.09</v>
          </cell>
          <cell r="B1026" t="str">
            <v>-</v>
          </cell>
          <cell r="C1026" t="str">
            <v>Recir. Manutencao Embarque</v>
          </cell>
          <cell r="D1026">
            <v>15327.75</v>
          </cell>
          <cell r="E1026" t="str">
            <v>D</v>
          </cell>
          <cell r="F1026">
            <v>3400.64</v>
          </cell>
          <cell r="G1026">
            <v>0</v>
          </cell>
          <cell r="H1026">
            <v>18728.39</v>
          </cell>
          <cell r="I1026" t="str">
            <v>D</v>
          </cell>
        </row>
        <row r="1027">
          <cell r="A1027" t="str">
            <v>59.07.03.10</v>
          </cell>
          <cell r="B1027" t="str">
            <v>-</v>
          </cell>
          <cell r="C1027" t="str">
            <v>Recircul. Equipamentos</v>
          </cell>
          <cell r="D1027">
            <v>7585268.3700000001</v>
          </cell>
          <cell r="E1027" t="str">
            <v>D</v>
          </cell>
          <cell r="F1027">
            <v>1340797.1299999999</v>
          </cell>
          <cell r="G1027">
            <v>10345.25</v>
          </cell>
          <cell r="H1027">
            <v>8915720.25</v>
          </cell>
          <cell r="I1027" t="str">
            <v>D</v>
          </cell>
        </row>
        <row r="1028">
          <cell r="A1028" t="str">
            <v>59.07.03.11</v>
          </cell>
          <cell r="B1028" t="str">
            <v>-</v>
          </cell>
          <cell r="C1028" t="str">
            <v>Recircul. Aux.Transitorio</v>
          </cell>
          <cell r="D1028">
            <v>6070232.4699999997</v>
          </cell>
          <cell r="E1028" t="str">
            <v>D</v>
          </cell>
          <cell r="F1028">
            <v>747746.47</v>
          </cell>
          <cell r="G1028">
            <v>12379.21</v>
          </cell>
          <cell r="H1028">
            <v>6805599.7300000004</v>
          </cell>
          <cell r="I1028" t="str">
            <v>D</v>
          </cell>
        </row>
        <row r="1029">
          <cell r="A1029" t="str">
            <v>59.07.03.40</v>
          </cell>
          <cell r="B1029" t="str">
            <v>-</v>
          </cell>
          <cell r="C1029" t="str">
            <v>Recirc.Gastos Ordens de Manutenção</v>
          </cell>
          <cell r="D1029">
            <v>2246087.98</v>
          </cell>
          <cell r="E1029" t="str">
            <v>D</v>
          </cell>
          <cell r="F1029">
            <v>636911.68000000005</v>
          </cell>
          <cell r="G1029">
            <v>352495.96</v>
          </cell>
          <cell r="H1029">
            <v>2530503.7000000002</v>
          </cell>
          <cell r="I1029" t="str">
            <v>D</v>
          </cell>
        </row>
        <row r="1030">
          <cell r="A1030" t="str">
            <v>59.07.03.99</v>
          </cell>
          <cell r="B1030" t="str">
            <v>-</v>
          </cell>
          <cell r="C1030" t="str">
            <v>Recircul. Credito Urucum Mina</v>
          </cell>
          <cell r="D1030">
            <v>38707995.460000001</v>
          </cell>
          <cell r="E1030" t="str">
            <v>C</v>
          </cell>
          <cell r="F1030">
            <v>44164.160000000003</v>
          </cell>
          <cell r="G1030">
            <v>6474381.4699999997</v>
          </cell>
          <cell r="H1030">
            <v>45138212.770000003</v>
          </cell>
          <cell r="I1030" t="str">
            <v>C</v>
          </cell>
        </row>
        <row r="1031">
          <cell r="A1031" t="str">
            <v>59.07.04.00</v>
          </cell>
          <cell r="B1031" t="str">
            <v>-</v>
          </cell>
          <cell r="C1031" t="str">
            <v>Recircul. Gastos Urucum Usina</v>
          </cell>
          <cell r="D1031">
            <v>8364957.6900000004</v>
          </cell>
          <cell r="E1031" t="str">
            <v>C</v>
          </cell>
          <cell r="F1031">
            <v>1814309.71</v>
          </cell>
          <cell r="G1031">
            <v>3026538.83</v>
          </cell>
          <cell r="H1031">
            <v>9577186.8100000005</v>
          </cell>
          <cell r="I1031" t="str">
            <v>C</v>
          </cell>
        </row>
        <row r="1032">
          <cell r="A1032" t="str">
            <v>59.07.04.01</v>
          </cell>
          <cell r="B1032" t="str">
            <v>-</v>
          </cell>
          <cell r="C1032" t="str">
            <v>Recircul. Auxiliares</v>
          </cell>
          <cell r="D1032">
            <v>4020496.28</v>
          </cell>
          <cell r="E1032" t="str">
            <v>D</v>
          </cell>
          <cell r="F1032">
            <v>738975.33</v>
          </cell>
          <cell r="G1032">
            <v>457.08</v>
          </cell>
          <cell r="H1032">
            <v>4759014.53</v>
          </cell>
          <cell r="I1032" t="str">
            <v>D</v>
          </cell>
        </row>
        <row r="1033">
          <cell r="A1033" t="str">
            <v>59.07.04.02</v>
          </cell>
          <cell r="B1033" t="str">
            <v>-</v>
          </cell>
          <cell r="C1033" t="str">
            <v>Recircul. Equipamento</v>
          </cell>
          <cell r="D1033">
            <v>9483.93</v>
          </cell>
          <cell r="E1033" t="str">
            <v>D</v>
          </cell>
          <cell r="F1033">
            <v>390.96</v>
          </cell>
          <cell r="G1033">
            <v>0</v>
          </cell>
          <cell r="H1033">
            <v>9874.89</v>
          </cell>
          <cell r="I1033" t="str">
            <v>D</v>
          </cell>
        </row>
        <row r="1034">
          <cell r="A1034" t="str">
            <v>59.07.04.04</v>
          </cell>
          <cell r="B1034" t="str">
            <v>-</v>
          </cell>
          <cell r="C1034" t="str">
            <v>Recircul. Operacao Forno</v>
          </cell>
          <cell r="D1034">
            <v>2035196.16</v>
          </cell>
          <cell r="E1034" t="str">
            <v>D</v>
          </cell>
          <cell r="F1034">
            <v>278014.71000000002</v>
          </cell>
          <cell r="G1034">
            <v>491.27</v>
          </cell>
          <cell r="H1034">
            <v>2312719.6</v>
          </cell>
          <cell r="I1034" t="str">
            <v>D</v>
          </cell>
        </row>
        <row r="1035">
          <cell r="A1035" t="str">
            <v>59.07.04.05</v>
          </cell>
          <cell r="B1035" t="str">
            <v>-</v>
          </cell>
          <cell r="C1035" t="str">
            <v>Recircul. Despoeiramento</v>
          </cell>
          <cell r="D1035">
            <v>513075.81</v>
          </cell>
          <cell r="E1035" t="str">
            <v>D</v>
          </cell>
          <cell r="F1035">
            <v>86474.42</v>
          </cell>
          <cell r="G1035">
            <v>0</v>
          </cell>
          <cell r="H1035">
            <v>599550.23</v>
          </cell>
          <cell r="I1035" t="str">
            <v>D</v>
          </cell>
        </row>
        <row r="1036">
          <cell r="A1036" t="str">
            <v>59.07.04.06</v>
          </cell>
          <cell r="B1036" t="str">
            <v>-</v>
          </cell>
          <cell r="C1036" t="str">
            <v>Recircul. Manutencao</v>
          </cell>
          <cell r="D1036">
            <v>5823.38</v>
          </cell>
          <cell r="E1036" t="str">
            <v>D</v>
          </cell>
          <cell r="F1036">
            <v>509.27</v>
          </cell>
          <cell r="G1036">
            <v>0</v>
          </cell>
          <cell r="H1036">
            <v>6332.65</v>
          </cell>
          <cell r="I1036" t="str">
            <v>D</v>
          </cell>
        </row>
        <row r="1037">
          <cell r="A1037" t="str">
            <v>59.07.04.07</v>
          </cell>
          <cell r="B1037" t="str">
            <v>-</v>
          </cell>
          <cell r="C1037" t="str">
            <v>Recircul.Manutencao Porto</v>
          </cell>
          <cell r="D1037">
            <v>11.95</v>
          </cell>
          <cell r="E1037" t="str">
            <v>D</v>
          </cell>
          <cell r="F1037">
            <v>2.39</v>
          </cell>
          <cell r="G1037">
            <v>0</v>
          </cell>
          <cell r="H1037">
            <v>14.34</v>
          </cell>
          <cell r="I1037" t="str">
            <v>D</v>
          </cell>
        </row>
        <row r="1038">
          <cell r="A1038" t="str">
            <v>59.07.04.08</v>
          </cell>
          <cell r="B1038" t="str">
            <v>-</v>
          </cell>
          <cell r="C1038" t="str">
            <v>Recircul. Aux. Transitorio</v>
          </cell>
          <cell r="D1038">
            <v>3186206.23</v>
          </cell>
          <cell r="E1038" t="str">
            <v>D</v>
          </cell>
          <cell r="F1038">
            <v>558922.35</v>
          </cell>
          <cell r="G1038">
            <v>1982.21</v>
          </cell>
          <cell r="H1038">
            <v>3743146.37</v>
          </cell>
          <cell r="I1038" t="str">
            <v>D</v>
          </cell>
        </row>
        <row r="1039">
          <cell r="A1039" t="str">
            <v>59.07.04.40</v>
          </cell>
          <cell r="B1039" t="str">
            <v>-</v>
          </cell>
          <cell r="C1039" t="str">
            <v>Recirc.Gastos Ordens de Manutenção</v>
          </cell>
          <cell r="D1039">
            <v>754915.79</v>
          </cell>
          <cell r="E1039" t="str">
            <v>D</v>
          </cell>
          <cell r="F1039">
            <v>149813.04999999999</v>
          </cell>
          <cell r="G1039">
            <v>80346.94</v>
          </cell>
          <cell r="H1039">
            <v>824381.9</v>
          </cell>
          <cell r="I1039" t="str">
            <v>D</v>
          </cell>
        </row>
        <row r="1040">
          <cell r="A1040" t="str">
            <v>59.07.04.99</v>
          </cell>
          <cell r="B1040" t="str">
            <v>-</v>
          </cell>
          <cell r="C1040" t="str">
            <v>Recircul.Credito Urucum Usina</v>
          </cell>
          <cell r="D1040">
            <v>18890167.219999999</v>
          </cell>
          <cell r="E1040" t="str">
            <v>C</v>
          </cell>
          <cell r="F1040">
            <v>1207.23</v>
          </cell>
          <cell r="G1040">
            <v>2943261.33</v>
          </cell>
          <cell r="H1040">
            <v>21832221.32</v>
          </cell>
          <cell r="I1040" t="str">
            <v>C</v>
          </cell>
        </row>
        <row r="1041">
          <cell r="A1041" t="str">
            <v>59.10.00.00</v>
          </cell>
          <cell r="B1041" t="str">
            <v>-</v>
          </cell>
          <cell r="C1041" t="str">
            <v>Absorcao de Custos Industriais</v>
          </cell>
          <cell r="D1041">
            <v>46740316.57</v>
          </cell>
          <cell r="E1041" t="str">
            <v>C</v>
          </cell>
          <cell r="F1041">
            <v>36.729999999999997</v>
          </cell>
          <cell r="G1041">
            <v>8593855.4700000007</v>
          </cell>
          <cell r="H1041">
            <v>55334135.310000002</v>
          </cell>
          <cell r="I1041" t="str">
            <v>C</v>
          </cell>
        </row>
        <row r="1042">
          <cell r="A1042" t="str">
            <v>59.10.01.00</v>
          </cell>
          <cell r="B1042" t="str">
            <v>-</v>
          </cell>
          <cell r="C1042" t="str">
            <v>Transf para Contas Patrimoniais</v>
          </cell>
          <cell r="D1042">
            <v>46740316.57</v>
          </cell>
          <cell r="E1042" t="str">
            <v>C</v>
          </cell>
          <cell r="F1042">
            <v>36.729999999999997</v>
          </cell>
          <cell r="G1042">
            <v>8593855.4700000007</v>
          </cell>
          <cell r="H1042">
            <v>55334135.310000002</v>
          </cell>
          <cell r="I1042" t="str">
            <v>C</v>
          </cell>
        </row>
        <row r="1043">
          <cell r="A1043" t="str">
            <v>59.10.01.04</v>
          </cell>
          <cell r="B1043" t="str">
            <v>-</v>
          </cell>
          <cell r="C1043" t="str">
            <v>Absorcao Custos Energia Dem/Aux</v>
          </cell>
          <cell r="D1043">
            <v>1775560.36</v>
          </cell>
          <cell r="E1043" t="str">
            <v>C</v>
          </cell>
          <cell r="F1043">
            <v>0</v>
          </cell>
          <cell r="G1043">
            <v>243282.68</v>
          </cell>
          <cell r="H1043">
            <v>2018843.04</v>
          </cell>
          <cell r="I1043" t="str">
            <v>C</v>
          </cell>
        </row>
        <row r="1044">
          <cell r="A1044" t="str">
            <v>59.10.01.05</v>
          </cell>
          <cell r="B1044" t="str">
            <v>-</v>
          </cell>
          <cell r="C1044" t="str">
            <v>Absorcao Custos Pessoal</v>
          </cell>
          <cell r="D1044">
            <v>5771837.6500000004</v>
          </cell>
          <cell r="E1044" t="str">
            <v>C</v>
          </cell>
          <cell r="F1044">
            <v>0</v>
          </cell>
          <cell r="G1044">
            <v>786777.25</v>
          </cell>
          <cell r="H1044">
            <v>6558614.9000000004</v>
          </cell>
          <cell r="I1044" t="str">
            <v>C</v>
          </cell>
        </row>
        <row r="1045">
          <cell r="A1045" t="str">
            <v>59.10.01.06</v>
          </cell>
          <cell r="B1045" t="str">
            <v>-</v>
          </cell>
          <cell r="C1045" t="str">
            <v>Absorcao Custos Materiais</v>
          </cell>
          <cell r="D1045">
            <v>2358128.9700000002</v>
          </cell>
          <cell r="E1045" t="str">
            <v>C</v>
          </cell>
          <cell r="F1045">
            <v>0</v>
          </cell>
          <cell r="G1045">
            <v>450377.39</v>
          </cell>
          <cell r="H1045">
            <v>2808506.36</v>
          </cell>
          <cell r="I1045" t="str">
            <v>C</v>
          </cell>
        </row>
        <row r="1046">
          <cell r="A1046" t="str">
            <v>59.10.01.07</v>
          </cell>
          <cell r="B1046" t="str">
            <v>-</v>
          </cell>
          <cell r="C1046" t="str">
            <v>Absorcao Custos Servicos + GG</v>
          </cell>
          <cell r="D1046">
            <v>8703231.0399999991</v>
          </cell>
          <cell r="E1046" t="str">
            <v>C</v>
          </cell>
          <cell r="F1046">
            <v>36.729999999999997</v>
          </cell>
          <cell r="G1046">
            <v>2046094.97</v>
          </cell>
          <cell r="H1046">
            <v>10749289.279999999</v>
          </cell>
          <cell r="I1046" t="str">
            <v>C</v>
          </cell>
        </row>
        <row r="1047">
          <cell r="A1047" t="str">
            <v>59.10.01.08</v>
          </cell>
          <cell r="B1047" t="str">
            <v>-</v>
          </cell>
          <cell r="C1047" t="str">
            <v>Absorcao Custos Depreciacao</v>
          </cell>
          <cell r="D1047">
            <v>1280268.03</v>
          </cell>
          <cell r="E1047" t="str">
            <v>C</v>
          </cell>
          <cell r="F1047">
            <v>0</v>
          </cell>
          <cell r="G1047">
            <v>173572.94</v>
          </cell>
          <cell r="H1047">
            <v>1453840.97</v>
          </cell>
          <cell r="I1047" t="str">
            <v>C</v>
          </cell>
        </row>
        <row r="1048">
          <cell r="A1048" t="str">
            <v>59.10.01.09</v>
          </cell>
          <cell r="B1048" t="str">
            <v>-</v>
          </cell>
          <cell r="C1048" t="str">
            <v>Absorcao Custos Recirculacao</v>
          </cell>
          <cell r="D1048">
            <v>26851290.52</v>
          </cell>
          <cell r="E1048" t="str">
            <v>C</v>
          </cell>
          <cell r="F1048">
            <v>0</v>
          </cell>
          <cell r="G1048">
            <v>4893750.24</v>
          </cell>
          <cell r="H1048">
            <v>31745040.760000002</v>
          </cell>
          <cell r="I1048" t="str">
            <v>C</v>
          </cell>
        </row>
        <row r="1050">
          <cell r="C1050" t="str">
            <v>Total de Débitos</v>
          </cell>
          <cell r="F1050">
            <v>464272232.49000001</v>
          </cell>
        </row>
        <row r="1051">
          <cell r="C1051" t="str">
            <v>Total de Créditos</v>
          </cell>
          <cell r="G1051">
            <v>464272232.49000001</v>
          </cell>
        </row>
        <row r="1053">
          <cell r="A1053" t="str">
            <v>At</v>
          </cell>
          <cell r="B1053" t="str">
            <v>iv</v>
          </cell>
          <cell r="C1053" t="str">
            <v>o                                            -</v>
          </cell>
          <cell r="D1053">
            <v>276003689.20999998</v>
          </cell>
          <cell r="E1053" t="str">
            <v>D</v>
          </cell>
          <cell r="H1053">
            <v>340323550.08999997</v>
          </cell>
          <cell r="I1053" t="str">
            <v>D</v>
          </cell>
        </row>
        <row r="1054">
          <cell r="A1054" t="str">
            <v>Pa</v>
          </cell>
          <cell r="B1054" t="str">
            <v>ss</v>
          </cell>
          <cell r="C1054" t="str">
            <v>ivo                                          -</v>
          </cell>
          <cell r="D1054">
            <v>276003689.20999998</v>
          </cell>
          <cell r="E1054" t="str">
            <v>C</v>
          </cell>
          <cell r="H1054">
            <v>340323550.08999997</v>
          </cell>
          <cell r="I1054" t="str">
            <v>C</v>
          </cell>
        </row>
        <row r="1055">
          <cell r="A1055" t="str">
            <v>Re</v>
          </cell>
          <cell r="B1055" t="str">
            <v>su</v>
          </cell>
          <cell r="C1055" t="str">
            <v>ltad                                         -</v>
          </cell>
          <cell r="D1055">
            <v>0</v>
          </cell>
          <cell r="H1055">
            <v>0</v>
          </cell>
        </row>
        <row r="1056">
          <cell r="A1056" t="str">
            <v>De</v>
          </cell>
          <cell r="B1056" t="str">
            <v>sp</v>
          </cell>
          <cell r="C1056" t="str">
            <v>esas                                         -</v>
          </cell>
          <cell r="D1056">
            <v>0</v>
          </cell>
          <cell r="H1056">
            <v>0</v>
          </cell>
        </row>
        <row r="1057">
          <cell r="A1057" t="str">
            <v>Cu</v>
          </cell>
          <cell r="B1057" t="str">
            <v>st</v>
          </cell>
          <cell r="C1057" t="str">
            <v>o                                            -</v>
          </cell>
          <cell r="D1057">
            <v>0</v>
          </cell>
          <cell r="H1057">
            <v>0</v>
          </cell>
        </row>
        <row r="1092">
          <cell r="A1092" t="str">
            <v>Última pági</v>
          </cell>
          <cell r="B1092" t="str">
            <v>na</v>
          </cell>
          <cell r="C1092" t="str">
            <v>------------------------------------------------------------------</v>
          </cell>
          <cell r="D1092" t="str">
            <v>-------------------</v>
          </cell>
          <cell r="E1092" t="str">
            <v>-</v>
          </cell>
          <cell r="F1092" t="str">
            <v>-------------------</v>
          </cell>
          <cell r="G1092" t="e">
            <v>#NAME?</v>
          </cell>
          <cell r="H1092" t="str">
            <v>07AB - 1.00.01.068</v>
          </cell>
        </row>
        <row r="1093">
          <cell r="A1093" t="str">
            <v>_x000C_</v>
          </cell>
        </row>
      </sheetData>
      <sheetData sheetId="12">
        <row r="1">
          <cell r="A1" t="str">
            <v>-----------</v>
          </cell>
          <cell r="B1" t="str">
            <v>--</v>
          </cell>
          <cell r="C1" t="str">
            <v>-------------------------------------------------------------------</v>
          </cell>
          <cell r="D1" t="str">
            <v>-------------------</v>
          </cell>
          <cell r="E1" t="str">
            <v>-</v>
          </cell>
          <cell r="F1" t="str">
            <v>-------------------</v>
          </cell>
          <cell r="G1" t="str">
            <v>-------------------</v>
          </cell>
          <cell r="H1" t="str">
            <v>----- Página:</v>
          </cell>
          <cell r="I1">
            <v>1</v>
          </cell>
        </row>
        <row r="2">
          <cell r="A2" t="str">
            <v>Urucum Mine</v>
          </cell>
          <cell r="B2" t="str">
            <v>ra</v>
          </cell>
          <cell r="C2" t="str">
            <v>ção S.A</v>
          </cell>
          <cell r="H2" t="str">
            <v>Balancete</v>
          </cell>
        </row>
        <row r="3">
          <cell r="A3" t="str">
            <v>Período: 01</v>
          </cell>
          <cell r="B3" t="str">
            <v>/1</v>
          </cell>
          <cell r="C3" t="str">
            <v>0/2008 A 31/10/2008 -----------------------------------------------</v>
          </cell>
          <cell r="D3" t="str">
            <v>-------------------</v>
          </cell>
          <cell r="E3" t="str">
            <v>-</v>
          </cell>
          <cell r="F3" t="str">
            <v>-------------------</v>
          </cell>
          <cell r="G3" t="str">
            <v>-------------------</v>
          </cell>
          <cell r="H3" t="str">
            <v>04/11/2008 - 18:3</v>
          </cell>
          <cell r="I3">
            <v>7</v>
          </cell>
        </row>
        <row r="5">
          <cell r="A5" t="str">
            <v>Título</v>
          </cell>
          <cell r="D5" t="str">
            <v>Saldo Inicial</v>
          </cell>
          <cell r="F5" t="str">
            <v>Débito</v>
          </cell>
          <cell r="G5" t="str">
            <v>Crédito</v>
          </cell>
          <cell r="H5" t="str">
            <v>Saldo Final</v>
          </cell>
        </row>
        <row r="6">
          <cell r="A6" t="str">
            <v>-----------</v>
          </cell>
          <cell r="B6" t="str">
            <v>--</v>
          </cell>
          <cell r="C6" t="str">
            <v>-------------------------------------------------------------------</v>
          </cell>
          <cell r="D6" t="str">
            <v>-----------------</v>
          </cell>
          <cell r="F6" t="str">
            <v>------------------</v>
          </cell>
          <cell r="G6" t="str">
            <v>------------------</v>
          </cell>
          <cell r="H6" t="str">
            <v>-----------------</v>
          </cell>
        </row>
        <row r="7">
          <cell r="A7" t="str">
            <v>10.00.00.00</v>
          </cell>
          <cell r="B7" t="str">
            <v>-</v>
          </cell>
          <cell r="C7" t="str">
            <v>Ativo</v>
          </cell>
          <cell r="D7">
            <v>340323550.08999997</v>
          </cell>
          <cell r="E7" t="str">
            <v>D</v>
          </cell>
          <cell r="F7">
            <v>455879381.89999998</v>
          </cell>
          <cell r="G7">
            <v>390605873.32999998</v>
          </cell>
          <cell r="H7">
            <v>405597058.66000003</v>
          </cell>
          <cell r="I7" t="str">
            <v>D</v>
          </cell>
        </row>
        <row r="8">
          <cell r="A8" t="str">
            <v>11.00.00.00</v>
          </cell>
          <cell r="B8" t="str">
            <v>-</v>
          </cell>
          <cell r="C8" t="str">
            <v>Circulante</v>
          </cell>
          <cell r="D8">
            <v>271986840.83999997</v>
          </cell>
          <cell r="E8" t="str">
            <v>D</v>
          </cell>
          <cell r="F8">
            <v>452030696.83999997</v>
          </cell>
          <cell r="G8">
            <v>387401017.87</v>
          </cell>
          <cell r="H8">
            <v>336616519.81</v>
          </cell>
          <cell r="I8" t="str">
            <v>D</v>
          </cell>
        </row>
        <row r="9">
          <cell r="A9" t="str">
            <v>11.01.00.00</v>
          </cell>
          <cell r="B9" t="str">
            <v>-</v>
          </cell>
          <cell r="C9" t="str">
            <v>Disponivel</v>
          </cell>
          <cell r="D9">
            <v>27382881.140000001</v>
          </cell>
          <cell r="E9" t="str">
            <v>D</v>
          </cell>
          <cell r="F9">
            <v>188025282.56</v>
          </cell>
          <cell r="G9">
            <v>165677968.37</v>
          </cell>
          <cell r="H9">
            <v>49730195.329999998</v>
          </cell>
          <cell r="I9" t="str">
            <v>D</v>
          </cell>
        </row>
        <row r="10">
          <cell r="A10" t="str">
            <v>11.01.01.00</v>
          </cell>
          <cell r="B10" t="str">
            <v>-</v>
          </cell>
          <cell r="C10" t="str">
            <v>Caixa</v>
          </cell>
          <cell r="D10">
            <v>3000</v>
          </cell>
          <cell r="E10" t="str">
            <v>D</v>
          </cell>
          <cell r="F10">
            <v>1934.04</v>
          </cell>
          <cell r="G10">
            <v>1934.04</v>
          </cell>
          <cell r="H10">
            <v>3000</v>
          </cell>
          <cell r="I10" t="str">
            <v>D</v>
          </cell>
        </row>
        <row r="11">
          <cell r="A11" t="str">
            <v>11.01.01.01</v>
          </cell>
          <cell r="B11" t="str">
            <v>-</v>
          </cell>
          <cell r="C11" t="str">
            <v>Caixa  - Fundo Fixo</v>
          </cell>
          <cell r="D11">
            <v>3000</v>
          </cell>
          <cell r="E11" t="str">
            <v>D</v>
          </cell>
          <cell r="F11">
            <v>1934.04</v>
          </cell>
          <cell r="G11">
            <v>1934.04</v>
          </cell>
          <cell r="H11">
            <v>3000</v>
          </cell>
          <cell r="I11" t="str">
            <v>D</v>
          </cell>
        </row>
        <row r="12">
          <cell r="A12" t="str">
            <v>11.01.02.00</v>
          </cell>
          <cell r="B12" t="str">
            <v>-</v>
          </cell>
          <cell r="C12" t="str">
            <v>Bancos Conta Movimentos</v>
          </cell>
          <cell r="D12">
            <v>1804461.89</v>
          </cell>
          <cell r="E12" t="str">
            <v>D</v>
          </cell>
          <cell r="F12">
            <v>159253816.31999999</v>
          </cell>
          <cell r="G12">
            <v>160849011.09</v>
          </cell>
          <cell r="H12">
            <v>209267.12</v>
          </cell>
          <cell r="I12" t="str">
            <v>D</v>
          </cell>
        </row>
        <row r="13">
          <cell r="A13" t="str">
            <v>11.01.02.01</v>
          </cell>
          <cell r="B13" t="str">
            <v>-</v>
          </cell>
          <cell r="C13" t="str">
            <v>Bancos Conta Movimentos</v>
          </cell>
          <cell r="D13">
            <v>1804461.89</v>
          </cell>
          <cell r="E13" t="str">
            <v>D</v>
          </cell>
          <cell r="F13">
            <v>62492288.759999998</v>
          </cell>
          <cell r="G13">
            <v>64087483.530000001</v>
          </cell>
          <cell r="H13">
            <v>209267.12</v>
          </cell>
          <cell r="I13" t="str">
            <v>D</v>
          </cell>
        </row>
        <row r="14">
          <cell r="A14" t="str">
            <v>11.01.02.95</v>
          </cell>
          <cell r="B14" t="str">
            <v>-</v>
          </cell>
          <cell r="C14" t="str">
            <v>Transitoria de Cambio (Euro)</v>
          </cell>
          <cell r="D14">
            <v>0</v>
          </cell>
          <cell r="F14">
            <v>15916550.939999999</v>
          </cell>
          <cell r="G14">
            <v>15916550.939999999</v>
          </cell>
          <cell r="H14">
            <v>0</v>
          </cell>
        </row>
        <row r="15">
          <cell r="A15" t="str">
            <v>11.01.02.97</v>
          </cell>
          <cell r="B15" t="str">
            <v>-</v>
          </cell>
          <cell r="C15" t="str">
            <v>Transitoria de Cambio (dolar)</v>
          </cell>
          <cell r="D15">
            <v>0</v>
          </cell>
          <cell r="F15">
            <v>35259464.539999999</v>
          </cell>
          <cell r="G15">
            <v>35259464.539999999</v>
          </cell>
          <cell r="H15">
            <v>0</v>
          </cell>
        </row>
        <row r="16">
          <cell r="A16" t="str">
            <v>11.01.02.98</v>
          </cell>
          <cell r="B16" t="str">
            <v>-</v>
          </cell>
          <cell r="C16" t="str">
            <v>Transitoria de Caixa e Bancos</v>
          </cell>
          <cell r="D16">
            <v>0</v>
          </cell>
          <cell r="F16">
            <v>45585512.079999998</v>
          </cell>
          <cell r="G16">
            <v>45585512.079999998</v>
          </cell>
          <cell r="H16">
            <v>0</v>
          </cell>
        </row>
        <row r="17">
          <cell r="A17" t="str">
            <v>11.01.03.00</v>
          </cell>
          <cell r="B17" t="str">
            <v>-</v>
          </cell>
          <cell r="C17" t="str">
            <v>Aplicac. Financ.- Liq. Imediata</v>
          </cell>
          <cell r="D17">
            <v>25575419.25</v>
          </cell>
          <cell r="E17" t="str">
            <v>D</v>
          </cell>
          <cell r="F17">
            <v>28769532.199999999</v>
          </cell>
          <cell r="G17">
            <v>4827023.24</v>
          </cell>
          <cell r="H17">
            <v>49517928.210000001</v>
          </cell>
          <cell r="I17" t="str">
            <v>D</v>
          </cell>
        </row>
        <row r="18">
          <cell r="A18" t="str">
            <v>11.01.03.01</v>
          </cell>
          <cell r="B18" t="str">
            <v>-</v>
          </cell>
          <cell r="C18" t="str">
            <v>Aplicac. Financ. - Liq Imediata</v>
          </cell>
          <cell r="D18">
            <v>23613334.949999999</v>
          </cell>
          <cell r="E18" t="str">
            <v>D</v>
          </cell>
          <cell r="F18">
            <v>28748390.550000001</v>
          </cell>
          <cell r="G18">
            <v>3882474.54</v>
          </cell>
          <cell r="H18">
            <v>48479250.960000001</v>
          </cell>
          <cell r="I18" t="str">
            <v>D</v>
          </cell>
        </row>
        <row r="19">
          <cell r="A19" t="str">
            <v>11.01.03.02</v>
          </cell>
          <cell r="B19" t="str">
            <v>-</v>
          </cell>
          <cell r="C19" t="str">
            <v>Assistencia Financeira Cvrd</v>
          </cell>
          <cell r="D19">
            <v>1962084.3</v>
          </cell>
          <cell r="E19" t="str">
            <v>D</v>
          </cell>
          <cell r="F19">
            <v>21141.65</v>
          </cell>
          <cell r="G19">
            <v>944548.7</v>
          </cell>
          <cell r="H19">
            <v>1038677.25</v>
          </cell>
          <cell r="I19" t="str">
            <v>D</v>
          </cell>
        </row>
        <row r="20">
          <cell r="A20" t="str">
            <v>11.05.00.00</v>
          </cell>
          <cell r="B20" t="str">
            <v>-</v>
          </cell>
          <cell r="C20" t="str">
            <v>Contas a Receber</v>
          </cell>
          <cell r="D20">
            <v>189338460.63999999</v>
          </cell>
          <cell r="E20" t="str">
            <v>D</v>
          </cell>
          <cell r="F20">
            <v>221063255.55000001</v>
          </cell>
          <cell r="G20">
            <v>188531294.5</v>
          </cell>
          <cell r="H20">
            <v>221870421.69</v>
          </cell>
          <cell r="I20" t="str">
            <v>D</v>
          </cell>
        </row>
        <row r="21">
          <cell r="A21" t="str">
            <v>11.05.01.00</v>
          </cell>
          <cell r="B21" t="str">
            <v>-</v>
          </cell>
          <cell r="C21" t="str">
            <v>Clientes no Pais</v>
          </cell>
          <cell r="D21">
            <v>5712850.6500000004</v>
          </cell>
          <cell r="E21" t="str">
            <v>D</v>
          </cell>
          <cell r="F21">
            <v>89954701.439999998</v>
          </cell>
          <cell r="G21">
            <v>87598149.939999998</v>
          </cell>
          <cell r="H21">
            <v>8069402.1500000004</v>
          </cell>
          <cell r="I21" t="str">
            <v>D</v>
          </cell>
        </row>
        <row r="22">
          <cell r="A22" t="str">
            <v>11.05.01.01</v>
          </cell>
          <cell r="B22" t="str">
            <v>-</v>
          </cell>
          <cell r="C22" t="str">
            <v>Clientes no Pais</v>
          </cell>
          <cell r="D22">
            <v>5712850.6500000004</v>
          </cell>
          <cell r="E22" t="str">
            <v>D</v>
          </cell>
          <cell r="F22">
            <v>10303749.630000001</v>
          </cell>
          <cell r="G22">
            <v>7947198.1299999999</v>
          </cell>
          <cell r="H22">
            <v>8069402.1500000004</v>
          </cell>
          <cell r="I22" t="str">
            <v>D</v>
          </cell>
        </row>
        <row r="23">
          <cell r="A23" t="str">
            <v>11.05.01.95</v>
          </cell>
          <cell r="B23" t="str">
            <v>-</v>
          </cell>
          <cell r="C23" t="str">
            <v>Transit. de Transferencia - ACR</v>
          </cell>
          <cell r="D23">
            <v>0</v>
          </cell>
          <cell r="F23">
            <v>187262.79</v>
          </cell>
          <cell r="G23">
            <v>187262.79</v>
          </cell>
          <cell r="H23">
            <v>0</v>
          </cell>
        </row>
        <row r="24">
          <cell r="A24" t="str">
            <v>11.05.01.97</v>
          </cell>
          <cell r="B24" t="str">
            <v>-</v>
          </cell>
          <cell r="C24" t="str">
            <v>Transit. de Faturamento/Cobranca</v>
          </cell>
          <cell r="D24">
            <v>0</v>
          </cell>
          <cell r="F24">
            <v>79378444.099999994</v>
          </cell>
          <cell r="G24">
            <v>79378444.099999994</v>
          </cell>
          <cell r="H24">
            <v>0</v>
          </cell>
        </row>
        <row r="25">
          <cell r="A25" t="str">
            <v>11.05.01.98</v>
          </cell>
          <cell r="B25" t="str">
            <v>-</v>
          </cell>
          <cell r="C25" t="str">
            <v>Transit. Devolução de Clientes</v>
          </cell>
          <cell r="D25">
            <v>0</v>
          </cell>
          <cell r="F25">
            <v>61814.33</v>
          </cell>
          <cell r="G25">
            <v>61814.33</v>
          </cell>
          <cell r="H25">
            <v>0</v>
          </cell>
        </row>
        <row r="26">
          <cell r="A26" t="str">
            <v>11.05.01.99</v>
          </cell>
          <cell r="B26" t="str">
            <v>-</v>
          </cell>
          <cell r="C26" t="str">
            <v>Transit. de Encontro de Contas</v>
          </cell>
          <cell r="D26">
            <v>0</v>
          </cell>
          <cell r="F26">
            <v>23430.59</v>
          </cell>
          <cell r="G26">
            <v>23430.59</v>
          </cell>
          <cell r="H26">
            <v>0</v>
          </cell>
        </row>
        <row r="27">
          <cell r="A27" t="str">
            <v>11.05.02.00</v>
          </cell>
          <cell r="B27" t="str">
            <v>-</v>
          </cell>
          <cell r="C27" t="str">
            <v>Clientes no Exterior</v>
          </cell>
          <cell r="D27">
            <v>32345697.390000001</v>
          </cell>
          <cell r="E27" t="str">
            <v>D</v>
          </cell>
          <cell r="F27">
            <v>56247962.789999999</v>
          </cell>
          <cell r="G27">
            <v>67092566.409999996</v>
          </cell>
          <cell r="H27">
            <v>21501093.77</v>
          </cell>
          <cell r="I27" t="str">
            <v>D</v>
          </cell>
        </row>
        <row r="28">
          <cell r="A28" t="str">
            <v>11.05.02.01</v>
          </cell>
          <cell r="B28" t="str">
            <v>-</v>
          </cell>
          <cell r="C28" t="str">
            <v>Clientes no Exterior</v>
          </cell>
          <cell r="D28">
            <v>32345697.390000001</v>
          </cell>
          <cell r="E28" t="str">
            <v>D</v>
          </cell>
          <cell r="F28">
            <v>20988498.260000002</v>
          </cell>
          <cell r="G28">
            <v>31833101.879999999</v>
          </cell>
          <cell r="H28">
            <v>21501093.77</v>
          </cell>
          <cell r="I28" t="str">
            <v>D</v>
          </cell>
        </row>
        <row r="29">
          <cell r="A29" t="str">
            <v>11.05.02.02</v>
          </cell>
          <cell r="B29" t="str">
            <v>-</v>
          </cell>
          <cell r="C29" t="str">
            <v>(-) Adiantam. Cambio Exportacao</v>
          </cell>
          <cell r="D29">
            <v>0</v>
          </cell>
          <cell r="F29">
            <v>35259464.530000001</v>
          </cell>
          <cell r="G29">
            <v>35259464.530000001</v>
          </cell>
          <cell r="H29">
            <v>0</v>
          </cell>
        </row>
        <row r="30">
          <cell r="A30" t="str">
            <v>11.05.03.00</v>
          </cell>
          <cell r="B30" t="str">
            <v>-</v>
          </cell>
          <cell r="C30" t="str">
            <v>Clientes Cias do Grupo</v>
          </cell>
          <cell r="D30">
            <v>151279912.59999999</v>
          </cell>
          <cell r="E30" t="str">
            <v>D</v>
          </cell>
          <cell r="F30">
            <v>74860591.319999993</v>
          </cell>
          <cell r="G30">
            <v>33840578.149999999</v>
          </cell>
          <cell r="H30">
            <v>192299925.77000001</v>
          </cell>
          <cell r="I30" t="str">
            <v>D</v>
          </cell>
        </row>
        <row r="31">
          <cell r="A31" t="str">
            <v>11.05.03.05</v>
          </cell>
          <cell r="B31" t="str">
            <v>-</v>
          </cell>
          <cell r="C31" t="str">
            <v>Clientes C.Grupo- Sibra</v>
          </cell>
          <cell r="D31">
            <v>12120022.109999999</v>
          </cell>
          <cell r="E31" t="str">
            <v>D</v>
          </cell>
          <cell r="F31">
            <v>7438541.5099999998</v>
          </cell>
          <cell r="G31">
            <v>2667976.9700000002</v>
          </cell>
          <cell r="H31">
            <v>16890586.649999999</v>
          </cell>
          <cell r="I31" t="str">
            <v>D</v>
          </cell>
        </row>
        <row r="32">
          <cell r="A32" t="str">
            <v>11.05.03.22</v>
          </cell>
          <cell r="B32" t="str">
            <v>-</v>
          </cell>
          <cell r="C32" t="str">
            <v>Clientes C.Grupo Cvrd-CVRDI</v>
          </cell>
          <cell r="D32">
            <v>139159890.49000001</v>
          </cell>
          <cell r="E32" t="str">
            <v>D</v>
          </cell>
          <cell r="F32">
            <v>67422049.810000002</v>
          </cell>
          <cell r="G32">
            <v>31172601.18</v>
          </cell>
          <cell r="H32">
            <v>175409339.12</v>
          </cell>
          <cell r="I32" t="str">
            <v>D</v>
          </cell>
        </row>
        <row r="33">
          <cell r="A33" t="str">
            <v>11.10.00.00</v>
          </cell>
          <cell r="B33" t="str">
            <v>-</v>
          </cell>
          <cell r="C33" t="str">
            <v>Estoques</v>
          </cell>
          <cell r="D33">
            <v>36757461.399999999</v>
          </cell>
          <cell r="E33" t="str">
            <v>D</v>
          </cell>
          <cell r="F33">
            <v>30017335.510000002</v>
          </cell>
          <cell r="G33">
            <v>26379695.170000002</v>
          </cell>
          <cell r="H33">
            <v>40395101.740000002</v>
          </cell>
          <cell r="I33" t="str">
            <v>D</v>
          </cell>
        </row>
        <row r="34">
          <cell r="A34" t="str">
            <v>11.10.01.00</v>
          </cell>
          <cell r="B34" t="str">
            <v>-</v>
          </cell>
          <cell r="C34" t="str">
            <v>Produtos Acabados</v>
          </cell>
          <cell r="D34">
            <v>3193597.3</v>
          </cell>
          <cell r="E34" t="str">
            <v>D</v>
          </cell>
          <cell r="F34">
            <v>16249002.99</v>
          </cell>
          <cell r="G34">
            <v>12700812.17</v>
          </cell>
          <cell r="H34">
            <v>6741788.1200000001</v>
          </cell>
          <cell r="I34" t="str">
            <v>D</v>
          </cell>
        </row>
        <row r="35">
          <cell r="A35" t="str">
            <v>11.10.01.01</v>
          </cell>
          <cell r="B35" t="str">
            <v>-</v>
          </cell>
          <cell r="C35" t="str">
            <v>Produtos Acabados - Ligas</v>
          </cell>
          <cell r="D35">
            <v>3558871.22</v>
          </cell>
          <cell r="E35" t="str">
            <v>D</v>
          </cell>
          <cell r="F35">
            <v>3333219.78</v>
          </cell>
          <cell r="G35">
            <v>0</v>
          </cell>
          <cell r="H35">
            <v>6892091</v>
          </cell>
          <cell r="I35" t="str">
            <v>D</v>
          </cell>
        </row>
        <row r="36">
          <cell r="A36" t="str">
            <v>11.10.01.02</v>
          </cell>
          <cell r="B36" t="str">
            <v>-</v>
          </cell>
          <cell r="C36" t="str">
            <v>Produtos Acabados - Minérios</v>
          </cell>
          <cell r="D36">
            <v>1245880.3500000001</v>
          </cell>
          <cell r="E36" t="str">
            <v>D</v>
          </cell>
          <cell r="F36">
            <v>0</v>
          </cell>
          <cell r="G36">
            <v>866134.92</v>
          </cell>
          <cell r="H36">
            <v>379745.43</v>
          </cell>
          <cell r="I36" t="str">
            <v>D</v>
          </cell>
        </row>
        <row r="37">
          <cell r="A37" t="str">
            <v>11.10.01.90</v>
          </cell>
          <cell r="B37" t="str">
            <v>-</v>
          </cell>
          <cell r="C37" t="str">
            <v>Produto Acabado em Transito - Minerios</v>
          </cell>
          <cell r="D37">
            <v>1611154.27</v>
          </cell>
          <cell r="E37" t="str">
            <v>C</v>
          </cell>
          <cell r="F37">
            <v>1611154.27</v>
          </cell>
          <cell r="G37">
            <v>530048.31000000006</v>
          </cell>
          <cell r="H37">
            <v>530048.31000000006</v>
          </cell>
          <cell r="I37" t="str">
            <v>C</v>
          </cell>
        </row>
        <row r="38">
          <cell r="A38" t="str">
            <v>11.10.01.98</v>
          </cell>
          <cell r="B38" t="str">
            <v>-</v>
          </cell>
          <cell r="C38" t="str">
            <v>Ordens de Producao - Ligas</v>
          </cell>
          <cell r="D38">
            <v>0</v>
          </cell>
          <cell r="F38">
            <v>3561698.83</v>
          </cell>
          <cell r="G38">
            <v>3561698.83</v>
          </cell>
          <cell r="H38">
            <v>0</v>
          </cell>
        </row>
        <row r="39">
          <cell r="A39" t="str">
            <v>11.10.01.99</v>
          </cell>
          <cell r="B39" t="str">
            <v>-</v>
          </cell>
          <cell r="C39" t="str">
            <v>Ordens de Producao - Minerios</v>
          </cell>
          <cell r="D39">
            <v>0</v>
          </cell>
          <cell r="F39">
            <v>7742930.1100000003</v>
          </cell>
          <cell r="G39">
            <v>7742930.1100000003</v>
          </cell>
          <cell r="H39">
            <v>0</v>
          </cell>
        </row>
        <row r="40">
          <cell r="A40" t="str">
            <v>11.10.05.00</v>
          </cell>
          <cell r="B40" t="str">
            <v>-</v>
          </cell>
          <cell r="C40" t="str">
            <v>Remessa para Industrializacao</v>
          </cell>
          <cell r="D40">
            <v>108812.95</v>
          </cell>
          <cell r="E40" t="str">
            <v>D</v>
          </cell>
          <cell r="F40">
            <v>1200</v>
          </cell>
          <cell r="G40">
            <v>18671.11</v>
          </cell>
          <cell r="H40">
            <v>91341.84</v>
          </cell>
          <cell r="I40" t="str">
            <v>D</v>
          </cell>
        </row>
        <row r="41">
          <cell r="A41" t="str">
            <v>11.10.05.01</v>
          </cell>
          <cell r="B41" t="str">
            <v>-</v>
          </cell>
          <cell r="C41" t="str">
            <v>Remessa para Industrializacao</v>
          </cell>
          <cell r="D41">
            <v>108812.95</v>
          </cell>
          <cell r="E41" t="str">
            <v>D</v>
          </cell>
          <cell r="F41">
            <v>1200</v>
          </cell>
          <cell r="G41">
            <v>18671.11</v>
          </cell>
          <cell r="H41">
            <v>91341.84</v>
          </cell>
          <cell r="I41" t="str">
            <v>D</v>
          </cell>
        </row>
        <row r="42">
          <cell r="A42" t="str">
            <v>11.10.13.00</v>
          </cell>
          <cell r="B42" t="str">
            <v>-</v>
          </cell>
          <cell r="C42" t="str">
            <v>(-) Prov. p/Perdas Prod. Acabado</v>
          </cell>
          <cell r="D42">
            <v>238938.68</v>
          </cell>
          <cell r="E42" t="str">
            <v>C</v>
          </cell>
          <cell r="F42">
            <v>238938.68</v>
          </cell>
          <cell r="G42">
            <v>0</v>
          </cell>
          <cell r="H42">
            <v>0</v>
          </cell>
        </row>
        <row r="43">
          <cell r="A43" t="str">
            <v>11.10.13.01</v>
          </cell>
          <cell r="B43" t="str">
            <v>-</v>
          </cell>
          <cell r="C43" t="str">
            <v>(-) Prov. p/Perdas Prod.Acabados</v>
          </cell>
          <cell r="D43">
            <v>238938.68</v>
          </cell>
          <cell r="E43" t="str">
            <v>C</v>
          </cell>
          <cell r="F43">
            <v>238938.68</v>
          </cell>
          <cell r="G43">
            <v>0</v>
          </cell>
          <cell r="H43">
            <v>0</v>
          </cell>
        </row>
        <row r="44">
          <cell r="A44" t="str">
            <v>11.10.20.00</v>
          </cell>
          <cell r="B44" t="str">
            <v>-</v>
          </cell>
          <cell r="C44" t="str">
            <v>Produtos Semi-Acabados</v>
          </cell>
          <cell r="D44">
            <v>33327272.510000002</v>
          </cell>
          <cell r="E44" t="str">
            <v>D</v>
          </cell>
          <cell r="F44">
            <v>11029666</v>
          </cell>
          <cell r="G44">
            <v>11334115.32</v>
          </cell>
          <cell r="H44">
            <v>33022823.190000001</v>
          </cell>
          <cell r="I44" t="str">
            <v>D</v>
          </cell>
        </row>
        <row r="45">
          <cell r="A45" t="str">
            <v>11.10.20.01</v>
          </cell>
          <cell r="B45" t="str">
            <v>-</v>
          </cell>
          <cell r="C45" t="str">
            <v>Prod.Semi-Acabados - Ligas</v>
          </cell>
          <cell r="D45">
            <v>0</v>
          </cell>
          <cell r="F45">
            <v>355670.3</v>
          </cell>
          <cell r="G45">
            <v>0</v>
          </cell>
          <cell r="H45">
            <v>355670.3</v>
          </cell>
          <cell r="I45" t="str">
            <v>D</v>
          </cell>
        </row>
        <row r="46">
          <cell r="A46" t="str">
            <v>11.10.20.02</v>
          </cell>
          <cell r="B46" t="str">
            <v>-</v>
          </cell>
          <cell r="C46" t="str">
            <v>Prod.Semi-Acabados - Minerios</v>
          </cell>
          <cell r="D46">
            <v>33310012.609999999</v>
          </cell>
          <cell r="E46" t="str">
            <v>D</v>
          </cell>
          <cell r="F46">
            <v>0</v>
          </cell>
          <cell r="G46">
            <v>1628865.73</v>
          </cell>
          <cell r="H46">
            <v>31681146.879999999</v>
          </cell>
          <cell r="I46" t="str">
            <v>D</v>
          </cell>
        </row>
        <row r="47">
          <cell r="A47" t="str">
            <v>11.10.20.03</v>
          </cell>
          <cell r="B47" t="str">
            <v>-</v>
          </cell>
          <cell r="C47" t="str">
            <v>Sub-Produtos</v>
          </cell>
          <cell r="D47">
            <v>17259.89</v>
          </cell>
          <cell r="E47" t="str">
            <v>D</v>
          </cell>
          <cell r="F47">
            <v>0</v>
          </cell>
          <cell r="G47">
            <v>1377.65</v>
          </cell>
          <cell r="H47">
            <v>15882.24</v>
          </cell>
          <cell r="I47" t="str">
            <v>D</v>
          </cell>
        </row>
        <row r="48">
          <cell r="A48" t="str">
            <v>11.10.20.04</v>
          </cell>
          <cell r="B48" t="str">
            <v>-</v>
          </cell>
          <cell r="C48" t="str">
            <v>Prod. Semi-Acabado - ROM</v>
          </cell>
          <cell r="D48">
            <v>0</v>
          </cell>
          <cell r="F48">
            <v>53678.81</v>
          </cell>
          <cell r="G48">
            <v>0</v>
          </cell>
          <cell r="H48">
            <v>53678.81</v>
          </cell>
          <cell r="I48" t="str">
            <v>D</v>
          </cell>
        </row>
        <row r="49">
          <cell r="A49" t="str">
            <v>11.10.20.98</v>
          </cell>
          <cell r="B49" t="str">
            <v>-</v>
          </cell>
          <cell r="C49" t="str">
            <v>O.P Semi Acabados - Ligas</v>
          </cell>
          <cell r="D49">
            <v>0</v>
          </cell>
          <cell r="F49">
            <v>3779758.39</v>
          </cell>
          <cell r="G49">
            <v>3779758.39</v>
          </cell>
          <cell r="H49">
            <v>0</v>
          </cell>
        </row>
        <row r="50">
          <cell r="A50" t="str">
            <v>11.10.20.99</v>
          </cell>
          <cell r="B50" t="str">
            <v>-</v>
          </cell>
          <cell r="C50" t="str">
            <v>O.P Semi-Acabados - Minerios</v>
          </cell>
          <cell r="D50">
            <v>0.01</v>
          </cell>
          <cell r="E50" t="str">
            <v>D</v>
          </cell>
          <cell r="F50">
            <v>6840558.5</v>
          </cell>
          <cell r="G50">
            <v>5924113.5499999998</v>
          </cell>
          <cell r="H50">
            <v>916444.96</v>
          </cell>
          <cell r="I50" t="str">
            <v>D</v>
          </cell>
        </row>
        <row r="51">
          <cell r="A51" t="str">
            <v>11.10.25.00</v>
          </cell>
          <cell r="B51" t="str">
            <v>-</v>
          </cell>
          <cell r="C51" t="str">
            <v>(-) Prov. p/Perdas Prod. Semi-Acabados</v>
          </cell>
          <cell r="D51">
            <v>6423028.7400000002</v>
          </cell>
          <cell r="E51" t="str">
            <v>C</v>
          </cell>
          <cell r="F51">
            <v>889913.7</v>
          </cell>
          <cell r="G51">
            <v>0</v>
          </cell>
          <cell r="H51">
            <v>5533115.04</v>
          </cell>
          <cell r="I51" t="str">
            <v>C</v>
          </cell>
        </row>
        <row r="52">
          <cell r="A52" t="str">
            <v>11.10.25.01</v>
          </cell>
          <cell r="B52" t="str">
            <v>-</v>
          </cell>
          <cell r="C52" t="str">
            <v>(-) Prov. p/Perdas Prod. Semi-Acabados</v>
          </cell>
          <cell r="D52">
            <v>6423028.7400000002</v>
          </cell>
          <cell r="E52" t="str">
            <v>C</v>
          </cell>
          <cell r="F52">
            <v>889913.7</v>
          </cell>
          <cell r="G52">
            <v>0</v>
          </cell>
          <cell r="H52">
            <v>5533115.04</v>
          </cell>
          <cell r="I52" t="str">
            <v>C</v>
          </cell>
        </row>
        <row r="53">
          <cell r="A53" t="str">
            <v>11.10.30.00</v>
          </cell>
          <cell r="B53" t="str">
            <v>-</v>
          </cell>
          <cell r="C53" t="str">
            <v>Materia Prima</v>
          </cell>
          <cell r="D53">
            <v>595806.93999999994</v>
          </cell>
          <cell r="E53" t="str">
            <v>D</v>
          </cell>
          <cell r="F53">
            <v>149943.23000000001</v>
          </cell>
          <cell r="G53">
            <v>99207.85</v>
          </cell>
          <cell r="H53">
            <v>646542.31999999995</v>
          </cell>
          <cell r="I53" t="str">
            <v>D</v>
          </cell>
        </row>
        <row r="54">
          <cell r="A54" t="str">
            <v>11.10.30.01</v>
          </cell>
          <cell r="B54" t="str">
            <v>-</v>
          </cell>
          <cell r="C54" t="str">
            <v>M.Prima - Minerios</v>
          </cell>
          <cell r="D54">
            <v>118854.55</v>
          </cell>
          <cell r="E54" t="str">
            <v>D</v>
          </cell>
          <cell r="F54">
            <v>116965.45</v>
          </cell>
          <cell r="G54">
            <v>0</v>
          </cell>
          <cell r="H54">
            <v>235820</v>
          </cell>
          <cell r="I54" t="str">
            <v>D</v>
          </cell>
        </row>
        <row r="55">
          <cell r="A55" t="str">
            <v>11.10.30.11</v>
          </cell>
          <cell r="B55" t="str">
            <v>-</v>
          </cell>
          <cell r="C55" t="str">
            <v>M.Prima - Redutores</v>
          </cell>
          <cell r="D55">
            <v>46884.98</v>
          </cell>
          <cell r="E55" t="str">
            <v>D</v>
          </cell>
          <cell r="F55">
            <v>5746.26</v>
          </cell>
          <cell r="G55">
            <v>0</v>
          </cell>
          <cell r="H55">
            <v>52631.24</v>
          </cell>
          <cell r="I55" t="str">
            <v>D</v>
          </cell>
        </row>
        <row r="56">
          <cell r="A56" t="str">
            <v>11.10.30.12</v>
          </cell>
          <cell r="B56" t="str">
            <v>-</v>
          </cell>
          <cell r="C56" t="str">
            <v>M.Prima - Explosivos</v>
          </cell>
          <cell r="D56">
            <v>5091.51</v>
          </cell>
          <cell r="E56" t="str">
            <v>D</v>
          </cell>
          <cell r="F56">
            <v>0</v>
          </cell>
          <cell r="G56">
            <v>2434.08</v>
          </cell>
          <cell r="H56">
            <v>2657.43</v>
          </cell>
          <cell r="I56" t="str">
            <v>D</v>
          </cell>
        </row>
        <row r="57">
          <cell r="A57" t="str">
            <v>11.10.30.13</v>
          </cell>
          <cell r="B57" t="str">
            <v>-</v>
          </cell>
          <cell r="C57" t="str">
            <v>M.Prima - Fundentes</v>
          </cell>
          <cell r="D57">
            <v>238325.79</v>
          </cell>
          <cell r="E57" t="str">
            <v>D</v>
          </cell>
          <cell r="F57">
            <v>0</v>
          </cell>
          <cell r="G57">
            <v>59574.68</v>
          </cell>
          <cell r="H57">
            <v>178751.11</v>
          </cell>
          <cell r="I57" t="str">
            <v>D</v>
          </cell>
        </row>
        <row r="58">
          <cell r="A58" t="str">
            <v>11.10.30.14</v>
          </cell>
          <cell r="B58" t="str">
            <v>-</v>
          </cell>
          <cell r="C58" t="str">
            <v>M.Prima - Materiais Auxiliares</v>
          </cell>
          <cell r="D58">
            <v>149451.01999999999</v>
          </cell>
          <cell r="E58" t="str">
            <v>D</v>
          </cell>
          <cell r="F58">
            <v>27231.52</v>
          </cell>
          <cell r="G58">
            <v>0</v>
          </cell>
          <cell r="H58">
            <v>176682.54</v>
          </cell>
          <cell r="I58" t="str">
            <v>D</v>
          </cell>
        </row>
        <row r="59">
          <cell r="A59" t="str">
            <v>11.10.30.99</v>
          </cell>
          <cell r="B59" t="str">
            <v>-</v>
          </cell>
          <cell r="C59" t="str">
            <v>(-)Prov. p/Perda Estoque M.Prima</v>
          </cell>
          <cell r="D59">
            <v>37199.089999999997</v>
          </cell>
          <cell r="E59" t="str">
            <v>D</v>
          </cell>
          <cell r="F59">
            <v>0</v>
          </cell>
          <cell r="G59">
            <v>37199.089999999997</v>
          </cell>
          <cell r="H59">
            <v>0</v>
          </cell>
        </row>
        <row r="60">
          <cell r="A60" t="str">
            <v>11.10.31.00</v>
          </cell>
          <cell r="B60" t="str">
            <v>-</v>
          </cell>
          <cell r="C60" t="str">
            <v>Materia Prima em Transito</v>
          </cell>
          <cell r="D60">
            <v>4643.6400000000003</v>
          </cell>
          <cell r="E60" t="str">
            <v>C</v>
          </cell>
          <cell r="F60">
            <v>0</v>
          </cell>
          <cell r="G60">
            <v>2962.36</v>
          </cell>
          <cell r="H60">
            <v>7606</v>
          </cell>
          <cell r="I60" t="str">
            <v>C</v>
          </cell>
        </row>
        <row r="61">
          <cell r="A61" t="str">
            <v>11.10.31.01</v>
          </cell>
          <cell r="B61" t="str">
            <v>-</v>
          </cell>
          <cell r="C61" t="str">
            <v>Materia Prima em Transito</v>
          </cell>
          <cell r="D61">
            <v>4643.6400000000003</v>
          </cell>
          <cell r="E61" t="str">
            <v>C</v>
          </cell>
          <cell r="F61">
            <v>0</v>
          </cell>
          <cell r="G61">
            <v>2962.36</v>
          </cell>
          <cell r="H61">
            <v>7606</v>
          </cell>
          <cell r="I61" t="str">
            <v>C</v>
          </cell>
        </row>
        <row r="62">
          <cell r="A62" t="str">
            <v>11.10.40.00</v>
          </cell>
          <cell r="B62" t="str">
            <v>-</v>
          </cell>
          <cell r="C62" t="str">
            <v>Almoxarifado</v>
          </cell>
          <cell r="D62">
            <v>6640047.7999999998</v>
          </cell>
          <cell r="E62" t="str">
            <v>D</v>
          </cell>
          <cell r="F62">
            <v>168941.46</v>
          </cell>
          <cell r="G62">
            <v>998193.94</v>
          </cell>
          <cell r="H62">
            <v>5810795.3200000003</v>
          </cell>
          <cell r="I62" t="str">
            <v>D</v>
          </cell>
        </row>
        <row r="63">
          <cell r="A63" t="str">
            <v>11.10.40.01</v>
          </cell>
          <cell r="B63" t="str">
            <v>-</v>
          </cell>
          <cell r="C63" t="str">
            <v>Almox. - Insumos</v>
          </cell>
          <cell r="D63">
            <v>69423.899999999994</v>
          </cell>
          <cell r="E63" t="str">
            <v>D</v>
          </cell>
          <cell r="F63">
            <v>0</v>
          </cell>
          <cell r="G63">
            <v>60587.59</v>
          </cell>
          <cell r="H63">
            <v>8836.31</v>
          </cell>
          <cell r="I63" t="str">
            <v>D</v>
          </cell>
        </row>
        <row r="64">
          <cell r="A64" t="str">
            <v>11.10.40.04</v>
          </cell>
          <cell r="B64" t="str">
            <v>-</v>
          </cell>
          <cell r="C64" t="str">
            <v>Almox.Combust. e Lubrificantes</v>
          </cell>
          <cell r="D64">
            <v>109869.92</v>
          </cell>
          <cell r="E64" t="str">
            <v>D</v>
          </cell>
          <cell r="F64">
            <v>14996.35</v>
          </cell>
          <cell r="G64">
            <v>0</v>
          </cell>
          <cell r="H64">
            <v>124866.27</v>
          </cell>
          <cell r="I64" t="str">
            <v>D</v>
          </cell>
        </row>
        <row r="65">
          <cell r="A65" t="str">
            <v>11.10.40.05</v>
          </cell>
          <cell r="B65" t="str">
            <v>-</v>
          </cell>
          <cell r="C65" t="str">
            <v>Almox.Mat. e Equip. Seguranca</v>
          </cell>
          <cell r="D65">
            <v>269370.89</v>
          </cell>
          <cell r="E65" t="str">
            <v>D</v>
          </cell>
          <cell r="F65">
            <v>5561.91</v>
          </cell>
          <cell r="G65">
            <v>8298.6</v>
          </cell>
          <cell r="H65">
            <v>266634.2</v>
          </cell>
          <cell r="I65" t="str">
            <v>D</v>
          </cell>
        </row>
        <row r="66">
          <cell r="A66" t="str">
            <v>11.10.40.06</v>
          </cell>
          <cell r="B66" t="str">
            <v>-</v>
          </cell>
          <cell r="C66" t="str">
            <v>Almox. Materiais de Manutencao</v>
          </cell>
          <cell r="D66">
            <v>3396527.56</v>
          </cell>
          <cell r="E66" t="str">
            <v>D</v>
          </cell>
          <cell r="F66">
            <v>51251.12</v>
          </cell>
          <cell r="G66">
            <v>62486.37</v>
          </cell>
          <cell r="H66">
            <v>3385292.31</v>
          </cell>
          <cell r="I66" t="str">
            <v>D</v>
          </cell>
        </row>
        <row r="67">
          <cell r="A67" t="str">
            <v>11.10.40.07</v>
          </cell>
          <cell r="B67" t="str">
            <v>-</v>
          </cell>
          <cell r="C67" t="str">
            <v>Almox. Materiais de Laboratorio</v>
          </cell>
          <cell r="D67">
            <v>19583.93</v>
          </cell>
          <cell r="E67" t="str">
            <v>D</v>
          </cell>
          <cell r="F67">
            <v>1708.05</v>
          </cell>
          <cell r="G67">
            <v>4794.34</v>
          </cell>
          <cell r="H67">
            <v>16497.64</v>
          </cell>
          <cell r="I67" t="str">
            <v>D</v>
          </cell>
        </row>
        <row r="68">
          <cell r="A68" t="str">
            <v>11.10.40.08</v>
          </cell>
          <cell r="B68" t="str">
            <v>-</v>
          </cell>
          <cell r="C68" t="str">
            <v>Almox. Embalagens</v>
          </cell>
          <cell r="D68">
            <v>19113.72</v>
          </cell>
          <cell r="E68" t="str">
            <v>D</v>
          </cell>
          <cell r="F68">
            <v>2150.1799999999998</v>
          </cell>
          <cell r="G68">
            <v>0</v>
          </cell>
          <cell r="H68">
            <v>21263.9</v>
          </cell>
          <cell r="I68" t="str">
            <v>D</v>
          </cell>
        </row>
        <row r="69">
          <cell r="A69" t="str">
            <v>11.10.40.95</v>
          </cell>
          <cell r="B69" t="str">
            <v>-</v>
          </cell>
          <cell r="C69" t="str">
            <v>Almox.Pcs p/Veic.Transp de Cargas</v>
          </cell>
          <cell r="D69">
            <v>2325751.85</v>
          </cell>
          <cell r="E69" t="str">
            <v>D</v>
          </cell>
          <cell r="F69">
            <v>0</v>
          </cell>
          <cell r="G69">
            <v>52703.73</v>
          </cell>
          <cell r="H69">
            <v>2273048.12</v>
          </cell>
          <cell r="I69" t="str">
            <v>D</v>
          </cell>
        </row>
        <row r="70">
          <cell r="A70" t="str">
            <v>11.10.40.96</v>
          </cell>
          <cell r="B70" t="str">
            <v>-</v>
          </cell>
          <cell r="C70" t="str">
            <v>Almox.Pcs p/Miner. e Benefic</v>
          </cell>
          <cell r="D70">
            <v>629276.13</v>
          </cell>
          <cell r="E70" t="str">
            <v>D</v>
          </cell>
          <cell r="F70">
            <v>39181.21</v>
          </cell>
          <cell r="G70">
            <v>0</v>
          </cell>
          <cell r="H70">
            <v>668457.34</v>
          </cell>
          <cell r="I70" t="str">
            <v>D</v>
          </cell>
        </row>
        <row r="71">
          <cell r="A71" t="str">
            <v>11.10.40.97</v>
          </cell>
          <cell r="B71" t="str">
            <v>-</v>
          </cell>
          <cell r="C71" t="str">
            <v>Almox. Materiais Administrativos</v>
          </cell>
          <cell r="D71">
            <v>9356.7000000000007</v>
          </cell>
          <cell r="E71" t="str">
            <v>D</v>
          </cell>
          <cell r="F71">
            <v>981.55</v>
          </cell>
          <cell r="G71">
            <v>473.47</v>
          </cell>
          <cell r="H71">
            <v>9864.7800000000007</v>
          </cell>
          <cell r="I71" t="str">
            <v>D</v>
          </cell>
        </row>
        <row r="72">
          <cell r="A72" t="str">
            <v>11.10.40.98</v>
          </cell>
          <cell r="B72" t="str">
            <v>-</v>
          </cell>
          <cell r="C72" t="str">
            <v>Transitoria Ajuste de Estoque</v>
          </cell>
          <cell r="D72">
            <v>208226.8</v>
          </cell>
          <cell r="E72" t="str">
            <v>C</v>
          </cell>
          <cell r="F72">
            <v>53111.09</v>
          </cell>
          <cell r="G72">
            <v>808849.84</v>
          </cell>
          <cell r="H72">
            <v>963965.55</v>
          </cell>
          <cell r="I72" t="str">
            <v>C</v>
          </cell>
        </row>
        <row r="73">
          <cell r="A73" t="str">
            <v>11.10.41.00</v>
          </cell>
          <cell r="B73" t="str">
            <v>-</v>
          </cell>
          <cell r="C73" t="str">
            <v>(-) Prov. p/Perdas Almoxarifado</v>
          </cell>
          <cell r="D73">
            <v>1156546.97</v>
          </cell>
          <cell r="E73" t="str">
            <v>C</v>
          </cell>
          <cell r="F73">
            <v>0</v>
          </cell>
          <cell r="G73">
            <v>0</v>
          </cell>
          <cell r="H73">
            <v>1156546.97</v>
          </cell>
          <cell r="I73" t="str">
            <v>C</v>
          </cell>
        </row>
        <row r="74">
          <cell r="A74" t="str">
            <v>11.10.41.01</v>
          </cell>
          <cell r="B74" t="str">
            <v>-</v>
          </cell>
          <cell r="C74" t="str">
            <v>(-) Prov. p/Perdas Almoxarifado</v>
          </cell>
          <cell r="D74">
            <v>1156546.97</v>
          </cell>
          <cell r="E74" t="str">
            <v>C</v>
          </cell>
          <cell r="F74">
            <v>0</v>
          </cell>
          <cell r="G74">
            <v>0</v>
          </cell>
          <cell r="H74">
            <v>1156546.97</v>
          </cell>
          <cell r="I74" t="str">
            <v>C</v>
          </cell>
        </row>
        <row r="75">
          <cell r="A75" t="str">
            <v>11.10.42.00</v>
          </cell>
          <cell r="B75" t="str">
            <v>-</v>
          </cell>
          <cell r="C75" t="str">
            <v>Transferencias</v>
          </cell>
          <cell r="D75">
            <v>705710.63</v>
          </cell>
          <cell r="E75" t="str">
            <v>D</v>
          </cell>
          <cell r="F75">
            <v>1002365.46</v>
          </cell>
          <cell r="G75">
            <v>938368.43</v>
          </cell>
          <cell r="H75">
            <v>769707.66</v>
          </cell>
          <cell r="I75" t="str">
            <v>D</v>
          </cell>
        </row>
        <row r="76">
          <cell r="A76" t="str">
            <v>11.10.42.97</v>
          </cell>
          <cell r="B76" t="str">
            <v>-</v>
          </cell>
          <cell r="C76" t="str">
            <v>Estoques a Classificar</v>
          </cell>
          <cell r="D76">
            <v>723993.62</v>
          </cell>
          <cell r="E76" t="str">
            <v>D</v>
          </cell>
          <cell r="F76">
            <v>787990.65</v>
          </cell>
          <cell r="G76">
            <v>723993.62</v>
          </cell>
          <cell r="H76">
            <v>787990.65</v>
          </cell>
          <cell r="I76" t="str">
            <v>D</v>
          </cell>
        </row>
        <row r="77">
          <cell r="A77" t="str">
            <v>11.10.42.98</v>
          </cell>
          <cell r="B77" t="str">
            <v>-</v>
          </cell>
          <cell r="C77" t="str">
            <v>Transit. Transf. Usinas-Saidas</v>
          </cell>
          <cell r="D77">
            <v>27462.69</v>
          </cell>
          <cell r="E77" t="str">
            <v>D</v>
          </cell>
          <cell r="F77">
            <v>214374.81</v>
          </cell>
          <cell r="G77">
            <v>214374.81</v>
          </cell>
          <cell r="H77">
            <v>27462.69</v>
          </cell>
          <cell r="I77" t="str">
            <v>D</v>
          </cell>
        </row>
        <row r="78">
          <cell r="A78" t="str">
            <v>11.10.42.99</v>
          </cell>
          <cell r="B78" t="str">
            <v>-</v>
          </cell>
          <cell r="C78" t="str">
            <v>Transit. Transf. Entre Depositos</v>
          </cell>
          <cell r="D78">
            <v>45745.68</v>
          </cell>
          <cell r="E78" t="str">
            <v>C</v>
          </cell>
          <cell r="F78">
            <v>0</v>
          </cell>
          <cell r="G78">
            <v>0</v>
          </cell>
          <cell r="H78">
            <v>45745.68</v>
          </cell>
          <cell r="I78" t="str">
            <v>C</v>
          </cell>
        </row>
        <row r="79">
          <cell r="A79" t="str">
            <v>11.10.43.00</v>
          </cell>
          <cell r="B79" t="str">
            <v>-</v>
          </cell>
          <cell r="C79" t="str">
            <v>Transitória de Manutenção Industrial</v>
          </cell>
          <cell r="D79">
            <v>0</v>
          </cell>
          <cell r="F79">
            <v>287363.99</v>
          </cell>
          <cell r="G79">
            <v>287363.99</v>
          </cell>
          <cell r="H79">
            <v>0</v>
          </cell>
        </row>
        <row r="80">
          <cell r="A80" t="str">
            <v>11.10.43.01</v>
          </cell>
          <cell r="B80" t="str">
            <v>-</v>
          </cell>
          <cell r="C80" t="str">
            <v>Ordem de Manutenção - MI</v>
          </cell>
          <cell r="D80">
            <v>0</v>
          </cell>
          <cell r="F80">
            <v>287363.99</v>
          </cell>
          <cell r="G80">
            <v>287363.99</v>
          </cell>
          <cell r="H80">
            <v>0</v>
          </cell>
        </row>
        <row r="81">
          <cell r="A81" t="str">
            <v>11.10.50.00</v>
          </cell>
          <cell r="B81" t="str">
            <v>-</v>
          </cell>
          <cell r="C81" t="str">
            <v>Importacao em Curso</v>
          </cell>
          <cell r="D81">
            <v>9371.2999999999993</v>
          </cell>
          <cell r="E81" t="str">
            <v>D</v>
          </cell>
          <cell r="F81">
            <v>0</v>
          </cell>
          <cell r="G81">
            <v>0</v>
          </cell>
          <cell r="H81">
            <v>9371.2999999999993</v>
          </cell>
          <cell r="I81" t="str">
            <v>D</v>
          </cell>
        </row>
        <row r="82">
          <cell r="A82" t="str">
            <v>11.10.50.01</v>
          </cell>
          <cell r="B82" t="str">
            <v>-</v>
          </cell>
          <cell r="C82" t="str">
            <v>Importacao em Curso</v>
          </cell>
          <cell r="D82">
            <v>9371.2999999999993</v>
          </cell>
          <cell r="E82" t="str">
            <v>D</v>
          </cell>
          <cell r="F82">
            <v>0</v>
          </cell>
          <cell r="G82">
            <v>0</v>
          </cell>
          <cell r="H82">
            <v>9371.2999999999993</v>
          </cell>
          <cell r="I82" t="str">
            <v>D</v>
          </cell>
        </row>
        <row r="84">
          <cell r="A84" t="str">
            <v>-----------</v>
          </cell>
          <cell r="B84" t="str">
            <v>--</v>
          </cell>
          <cell r="C84" t="str">
            <v>-------------------------------------------------------------------</v>
          </cell>
          <cell r="D84" t="str">
            <v>-------------------</v>
          </cell>
          <cell r="E84" t="str">
            <v>-</v>
          </cell>
          <cell r="F84" t="str">
            <v>-------------------</v>
          </cell>
          <cell r="G84" t="e">
            <v>#NAME?</v>
          </cell>
          <cell r="H84" t="str">
            <v>07AB - 1.00.01.068</v>
          </cell>
        </row>
        <row r="85">
          <cell r="A85" t="str">
            <v>_x000C_----------</v>
          </cell>
          <cell r="B85" t="str">
            <v>--</v>
          </cell>
          <cell r="C85" t="str">
            <v>-------------------------------------------------------------------</v>
          </cell>
          <cell r="D85" t="str">
            <v>-------------------</v>
          </cell>
          <cell r="E85" t="str">
            <v>-</v>
          </cell>
          <cell r="F85" t="str">
            <v>-------------------</v>
          </cell>
          <cell r="G85" t="str">
            <v>-------------------</v>
          </cell>
          <cell r="H85" t="str">
            <v>------ Página:</v>
          </cell>
        </row>
        <row r="86">
          <cell r="A86" t="str">
            <v>Urucum Mine</v>
          </cell>
          <cell r="B86" t="str">
            <v>ra</v>
          </cell>
          <cell r="C86" t="str">
            <v>ção S.A</v>
          </cell>
          <cell r="H86" t="str">
            <v>Balancete</v>
          </cell>
        </row>
        <row r="87">
          <cell r="A87" t="str">
            <v>Período: 01</v>
          </cell>
          <cell r="B87" t="str">
            <v>/1</v>
          </cell>
          <cell r="C87" t="str">
            <v>0/2008 A 31/10/2008 -----------------------------------------------</v>
          </cell>
          <cell r="D87" t="str">
            <v>-------------------</v>
          </cell>
          <cell r="E87" t="str">
            <v>-</v>
          </cell>
          <cell r="F87" t="str">
            <v>-------------------</v>
          </cell>
          <cell r="G87" t="str">
            <v>-------------------</v>
          </cell>
          <cell r="H87" t="str">
            <v>04/11/2008 - 18:3</v>
          </cell>
          <cell r="I87">
            <v>7</v>
          </cell>
        </row>
        <row r="89">
          <cell r="A89" t="str">
            <v>Título</v>
          </cell>
          <cell r="D89" t="str">
            <v>Saldo Inicial</v>
          </cell>
          <cell r="F89" t="str">
            <v>Débito</v>
          </cell>
          <cell r="G89" t="str">
            <v>Crédito</v>
          </cell>
          <cell r="H89" t="str">
            <v>Saldo Final</v>
          </cell>
        </row>
        <row r="90">
          <cell r="A90" t="str">
            <v>-----------</v>
          </cell>
          <cell r="B90" t="str">
            <v>--</v>
          </cell>
          <cell r="C90" t="str">
            <v>-------------------------------------------------------------------</v>
          </cell>
          <cell r="D90" t="str">
            <v>-----------------</v>
          </cell>
          <cell r="F90" t="str">
            <v>------------------</v>
          </cell>
          <cell r="G90" t="str">
            <v>------------------</v>
          </cell>
          <cell r="H90" t="str">
            <v>-----------------</v>
          </cell>
        </row>
        <row r="91">
          <cell r="A91" t="str">
            <v>11.15.00.00</v>
          </cell>
          <cell r="B91" t="str">
            <v>-</v>
          </cell>
          <cell r="C91" t="str">
            <v>Outras Contas a Receber</v>
          </cell>
          <cell r="D91">
            <v>88945.31</v>
          </cell>
          <cell r="E91" t="str">
            <v>D</v>
          </cell>
          <cell r="F91">
            <v>240509.86</v>
          </cell>
          <cell r="G91">
            <v>238480.69</v>
          </cell>
          <cell r="H91">
            <v>90974.48</v>
          </cell>
          <cell r="I91" t="str">
            <v>D</v>
          </cell>
        </row>
        <row r="92">
          <cell r="A92" t="str">
            <v>11.15.01.00</v>
          </cell>
          <cell r="B92" t="str">
            <v>-</v>
          </cell>
          <cell r="C92" t="str">
            <v>Outras Contas a Receber</v>
          </cell>
          <cell r="D92">
            <v>88945.31</v>
          </cell>
          <cell r="E92" t="str">
            <v>D</v>
          </cell>
          <cell r="F92">
            <v>240509.86</v>
          </cell>
          <cell r="G92">
            <v>238480.69</v>
          </cell>
          <cell r="H92">
            <v>90974.48</v>
          </cell>
          <cell r="I92" t="str">
            <v>D</v>
          </cell>
        </row>
        <row r="93">
          <cell r="A93" t="str">
            <v>11.15.01.02</v>
          </cell>
          <cell r="B93" t="str">
            <v>-</v>
          </cell>
          <cell r="C93" t="str">
            <v>Adiantamento 13 Salario</v>
          </cell>
          <cell r="D93">
            <v>84001.11</v>
          </cell>
          <cell r="E93" t="str">
            <v>D</v>
          </cell>
          <cell r="F93">
            <v>3304.2</v>
          </cell>
          <cell r="G93">
            <v>0</v>
          </cell>
          <cell r="H93">
            <v>87305.31</v>
          </cell>
          <cell r="I93" t="str">
            <v>D</v>
          </cell>
        </row>
        <row r="94">
          <cell r="A94" t="str">
            <v>11.15.01.04</v>
          </cell>
          <cell r="B94" t="str">
            <v>-</v>
          </cell>
          <cell r="C94" t="str">
            <v>Adiantam. p/ Desconto em Folha</v>
          </cell>
          <cell r="D94">
            <v>13016.98</v>
          </cell>
          <cell r="E94" t="str">
            <v>D</v>
          </cell>
          <cell r="F94">
            <v>13077.3</v>
          </cell>
          <cell r="G94">
            <v>15072.42</v>
          </cell>
          <cell r="H94">
            <v>11021.86</v>
          </cell>
          <cell r="I94" t="str">
            <v>D</v>
          </cell>
        </row>
        <row r="95">
          <cell r="A95" t="str">
            <v>11.15.01.05</v>
          </cell>
          <cell r="B95" t="str">
            <v>-</v>
          </cell>
          <cell r="C95" t="str">
            <v>Adiantamentos de Viagens</v>
          </cell>
          <cell r="D95">
            <v>5025</v>
          </cell>
          <cell r="E95" t="str">
            <v>D</v>
          </cell>
          <cell r="F95">
            <v>13609.14</v>
          </cell>
          <cell r="G95">
            <v>18014.14</v>
          </cell>
          <cell r="H95">
            <v>620</v>
          </cell>
          <cell r="I95" t="str">
            <v>D</v>
          </cell>
        </row>
        <row r="96">
          <cell r="A96" t="str">
            <v>11.15.01.06</v>
          </cell>
          <cell r="B96" t="str">
            <v>-</v>
          </cell>
          <cell r="C96" t="str">
            <v>Adiantamento de Ferias</v>
          </cell>
          <cell r="D96">
            <v>27197.7</v>
          </cell>
          <cell r="E96" t="str">
            <v>C</v>
          </cell>
          <cell r="F96">
            <v>40436.53</v>
          </cell>
          <cell r="G96">
            <v>36464.36</v>
          </cell>
          <cell r="H96">
            <v>23225.53</v>
          </cell>
          <cell r="I96" t="str">
            <v>C</v>
          </cell>
        </row>
        <row r="97">
          <cell r="A97" t="str">
            <v>11.15.01.07</v>
          </cell>
          <cell r="B97" t="str">
            <v>-</v>
          </cell>
          <cell r="C97" t="str">
            <v>Adiantamento Quinzenal</v>
          </cell>
          <cell r="D97">
            <v>2128.7399999999998</v>
          </cell>
          <cell r="E97" t="str">
            <v>D</v>
          </cell>
          <cell r="F97">
            <v>160455.88</v>
          </cell>
          <cell r="G97">
            <v>161158.51</v>
          </cell>
          <cell r="H97">
            <v>1426.11</v>
          </cell>
          <cell r="I97" t="str">
            <v>D</v>
          </cell>
        </row>
        <row r="98">
          <cell r="A98" t="str">
            <v>11.15.01.09</v>
          </cell>
          <cell r="B98" t="str">
            <v>-</v>
          </cell>
          <cell r="C98" t="str">
            <v>Empréstimo de Férias</v>
          </cell>
          <cell r="D98">
            <v>11028.21</v>
          </cell>
          <cell r="E98" t="str">
            <v>D</v>
          </cell>
          <cell r="F98">
            <v>6414.08</v>
          </cell>
          <cell r="G98">
            <v>3947.93</v>
          </cell>
          <cell r="H98">
            <v>13494.36</v>
          </cell>
          <cell r="I98" t="str">
            <v>D</v>
          </cell>
        </row>
        <row r="99">
          <cell r="A99" t="str">
            <v>11.15.01.99</v>
          </cell>
          <cell r="B99" t="str">
            <v>-</v>
          </cell>
          <cell r="C99" t="str">
            <v>Transit. Ajuste Desp. de Viagem</v>
          </cell>
          <cell r="D99">
            <v>942.97</v>
          </cell>
          <cell r="E99" t="str">
            <v>D</v>
          </cell>
          <cell r="F99">
            <v>3212.73</v>
          </cell>
          <cell r="G99">
            <v>3823.33</v>
          </cell>
          <cell r="H99">
            <v>332.37</v>
          </cell>
          <cell r="I99" t="str">
            <v>D</v>
          </cell>
        </row>
        <row r="100">
          <cell r="A100" t="str">
            <v>11.18.00.00</v>
          </cell>
          <cell r="B100" t="str">
            <v>-</v>
          </cell>
          <cell r="C100" t="str">
            <v>Creditos Diversos</v>
          </cell>
          <cell r="D100">
            <v>2443.23</v>
          </cell>
          <cell r="E100" t="str">
            <v>D</v>
          </cell>
          <cell r="F100">
            <v>587903.32999999996</v>
          </cell>
          <cell r="G100">
            <v>450673.94</v>
          </cell>
          <cell r="H100">
            <v>139672.62</v>
          </cell>
          <cell r="I100" t="str">
            <v>D</v>
          </cell>
        </row>
        <row r="101">
          <cell r="A101" t="str">
            <v>11.18.01.00</v>
          </cell>
          <cell r="B101" t="str">
            <v>-</v>
          </cell>
          <cell r="C101" t="str">
            <v>Adiantamentos a Fornecedores</v>
          </cell>
          <cell r="D101">
            <v>2443.23</v>
          </cell>
          <cell r="E101" t="str">
            <v>D</v>
          </cell>
          <cell r="F101">
            <v>465581.69</v>
          </cell>
          <cell r="G101">
            <v>450673.94</v>
          </cell>
          <cell r="H101">
            <v>17350.98</v>
          </cell>
          <cell r="I101" t="str">
            <v>D</v>
          </cell>
        </row>
        <row r="102">
          <cell r="A102" t="str">
            <v>11.18.01.01</v>
          </cell>
          <cell r="B102" t="str">
            <v>-</v>
          </cell>
          <cell r="C102" t="str">
            <v>Adto. Fornec Merc.Interno</v>
          </cell>
          <cell r="D102">
            <v>2443.23</v>
          </cell>
          <cell r="E102" t="str">
            <v>D</v>
          </cell>
          <cell r="F102">
            <v>465581.69</v>
          </cell>
          <cell r="G102">
            <v>450673.94</v>
          </cell>
          <cell r="H102">
            <v>17350.98</v>
          </cell>
          <cell r="I102" t="str">
            <v>D</v>
          </cell>
        </row>
        <row r="103">
          <cell r="A103" t="str">
            <v>11.18.05.00</v>
          </cell>
          <cell r="B103" t="str">
            <v>-</v>
          </cell>
          <cell r="C103" t="str">
            <v>Conta Corrente de Terceiros</v>
          </cell>
          <cell r="D103">
            <v>0</v>
          </cell>
          <cell r="F103">
            <v>122321.64</v>
          </cell>
          <cell r="G103">
            <v>0</v>
          </cell>
          <cell r="H103">
            <v>122321.64</v>
          </cell>
          <cell r="I103" t="str">
            <v>D</v>
          </cell>
        </row>
        <row r="104">
          <cell r="A104" t="str">
            <v>11.18.05.03</v>
          </cell>
          <cell r="B104" t="str">
            <v>-</v>
          </cell>
          <cell r="C104" t="str">
            <v>Diversos Creditos</v>
          </cell>
          <cell r="D104">
            <v>0</v>
          </cell>
          <cell r="F104">
            <v>122321.64</v>
          </cell>
          <cell r="G104">
            <v>0</v>
          </cell>
          <cell r="H104">
            <v>122321.64</v>
          </cell>
          <cell r="I104" t="str">
            <v>D</v>
          </cell>
        </row>
        <row r="105">
          <cell r="A105" t="str">
            <v>11.21.00.00</v>
          </cell>
          <cell r="B105" t="str">
            <v>-</v>
          </cell>
          <cell r="C105" t="str">
            <v>Impostos e Contrib. Recuperaveis</v>
          </cell>
          <cell r="D105">
            <v>9523147.6999999993</v>
          </cell>
          <cell r="E105" t="str">
            <v>D</v>
          </cell>
          <cell r="F105">
            <v>2741533.16</v>
          </cell>
          <cell r="G105">
            <v>6122905.2000000002</v>
          </cell>
          <cell r="H105">
            <v>6141775.6600000001</v>
          </cell>
          <cell r="I105" t="str">
            <v>D</v>
          </cell>
        </row>
        <row r="106">
          <cell r="A106" t="str">
            <v>11.21.01.00</v>
          </cell>
          <cell r="B106" t="str">
            <v>-</v>
          </cell>
          <cell r="C106" t="str">
            <v>Impostos e Contrib. Recuperaveis</v>
          </cell>
          <cell r="D106">
            <v>9523147.6999999993</v>
          </cell>
          <cell r="E106" t="str">
            <v>D</v>
          </cell>
          <cell r="F106">
            <v>2741533.16</v>
          </cell>
          <cell r="G106">
            <v>6122905.2000000002</v>
          </cell>
          <cell r="H106">
            <v>6141775.6600000001</v>
          </cell>
          <cell r="I106" t="str">
            <v>D</v>
          </cell>
        </row>
        <row r="107">
          <cell r="A107" t="str">
            <v>11.21.01.02</v>
          </cell>
          <cell r="B107" t="str">
            <v>-</v>
          </cell>
          <cell r="C107" t="str">
            <v>Ipi a Recuperar</v>
          </cell>
          <cell r="D107">
            <v>489634.16</v>
          </cell>
          <cell r="E107" t="str">
            <v>D</v>
          </cell>
          <cell r="F107">
            <v>0</v>
          </cell>
          <cell r="G107">
            <v>0</v>
          </cell>
          <cell r="H107">
            <v>489634.16</v>
          </cell>
          <cell r="I107" t="str">
            <v>D</v>
          </cell>
        </row>
        <row r="108">
          <cell r="A108" t="str">
            <v>11.21.01.03</v>
          </cell>
          <cell r="B108" t="str">
            <v>-</v>
          </cell>
          <cell r="C108" t="str">
            <v>Icms a Recuperar</v>
          </cell>
          <cell r="D108">
            <v>2270050.34</v>
          </cell>
          <cell r="E108" t="str">
            <v>D</v>
          </cell>
          <cell r="F108">
            <v>1839472.84</v>
          </cell>
          <cell r="G108">
            <v>3148714.19</v>
          </cell>
          <cell r="H108">
            <v>960808.99</v>
          </cell>
          <cell r="I108" t="str">
            <v>D</v>
          </cell>
        </row>
        <row r="109">
          <cell r="A109" t="str">
            <v>11.21.01.06</v>
          </cell>
          <cell r="B109" t="str">
            <v>-</v>
          </cell>
          <cell r="C109" t="str">
            <v>Cofins a Compensar</v>
          </cell>
          <cell r="D109">
            <v>3442101.22</v>
          </cell>
          <cell r="E109" t="str">
            <v>D</v>
          </cell>
          <cell r="F109">
            <v>733276.75</v>
          </cell>
          <cell r="G109">
            <v>1091649.68</v>
          </cell>
          <cell r="H109">
            <v>3083728.29</v>
          </cell>
          <cell r="I109" t="str">
            <v>D</v>
          </cell>
        </row>
        <row r="110">
          <cell r="A110" t="str">
            <v>11.21.01.15</v>
          </cell>
          <cell r="B110" t="str">
            <v>-</v>
          </cell>
          <cell r="C110" t="str">
            <v>Pis a Compensar</v>
          </cell>
          <cell r="D110">
            <v>820286.98</v>
          </cell>
          <cell r="E110" t="str">
            <v>D</v>
          </cell>
          <cell r="F110">
            <v>168566.69</v>
          </cell>
          <cell r="G110">
            <v>237004.21</v>
          </cell>
          <cell r="H110">
            <v>751849.46</v>
          </cell>
          <cell r="I110" t="str">
            <v>D</v>
          </cell>
        </row>
        <row r="111">
          <cell r="A111" t="str">
            <v>11.21.01.21</v>
          </cell>
          <cell r="B111" t="str">
            <v>-</v>
          </cell>
          <cell r="C111" t="str">
            <v>Pis a Recuperar</v>
          </cell>
          <cell r="D111">
            <v>10803.39</v>
          </cell>
          <cell r="E111" t="str">
            <v>D</v>
          </cell>
          <cell r="F111">
            <v>38.69</v>
          </cell>
          <cell r="G111">
            <v>38.69</v>
          </cell>
          <cell r="H111">
            <v>10803.39</v>
          </cell>
          <cell r="I111" t="str">
            <v>D</v>
          </cell>
        </row>
        <row r="112">
          <cell r="A112" t="str">
            <v>11.21.01.22</v>
          </cell>
          <cell r="B112" t="str">
            <v>-</v>
          </cell>
          <cell r="C112" t="str">
            <v>Cofins a Recuperar</v>
          </cell>
          <cell r="D112">
            <v>49760.86</v>
          </cell>
          <cell r="E112" t="str">
            <v>D</v>
          </cell>
          <cell r="F112">
            <v>178.19</v>
          </cell>
          <cell r="G112">
            <v>178.19</v>
          </cell>
          <cell r="H112">
            <v>49760.86</v>
          </cell>
          <cell r="I112" t="str">
            <v>D</v>
          </cell>
        </row>
        <row r="113">
          <cell r="A113" t="str">
            <v>11.21.01.30</v>
          </cell>
          <cell r="B113" t="str">
            <v>-</v>
          </cell>
          <cell r="C113" t="str">
            <v>Icms a Recuperar s/Imobilizado - CP</v>
          </cell>
          <cell r="D113">
            <v>795190.51</v>
          </cell>
          <cell r="E113" t="str">
            <v>D</v>
          </cell>
          <cell r="F113">
            <v>0</v>
          </cell>
          <cell r="G113">
            <v>0</v>
          </cell>
          <cell r="H113">
            <v>795190.51</v>
          </cell>
          <cell r="I113" t="str">
            <v>D</v>
          </cell>
        </row>
        <row r="114">
          <cell r="A114" t="str">
            <v>11.21.01.40</v>
          </cell>
          <cell r="B114" t="str">
            <v>-</v>
          </cell>
          <cell r="C114" t="str">
            <v>Imp.Renda Diferido a Recuperar</v>
          </cell>
          <cell r="D114">
            <v>1209794.29</v>
          </cell>
          <cell r="E114" t="str">
            <v>D</v>
          </cell>
          <cell r="F114">
            <v>0</v>
          </cell>
          <cell r="G114">
            <v>1209794.29</v>
          </cell>
          <cell r="H114">
            <v>0</v>
          </cell>
        </row>
        <row r="115">
          <cell r="A115" t="str">
            <v>11.21.01.41</v>
          </cell>
          <cell r="B115" t="str">
            <v>-</v>
          </cell>
          <cell r="C115" t="str">
            <v>Contrib.Social Diferida a Recuperar</v>
          </cell>
          <cell r="D115">
            <v>435525.95</v>
          </cell>
          <cell r="E115" t="str">
            <v>D</v>
          </cell>
          <cell r="F115">
            <v>0</v>
          </cell>
          <cell r="G115">
            <v>435525.95</v>
          </cell>
          <cell r="H115">
            <v>0</v>
          </cell>
        </row>
        <row r="116">
          <cell r="A116" t="str">
            <v>11.23.00.00</v>
          </cell>
          <cell r="B116" t="str">
            <v>-</v>
          </cell>
          <cell r="C116" t="str">
            <v>Antecipacoes Tributarias</v>
          </cell>
          <cell r="D116">
            <v>8883833.1899999995</v>
          </cell>
          <cell r="E116" t="str">
            <v>D</v>
          </cell>
          <cell r="F116">
            <v>9344496.5899999999</v>
          </cell>
          <cell r="G116">
            <v>0</v>
          </cell>
          <cell r="H116">
            <v>18228329.780000001</v>
          </cell>
          <cell r="I116" t="str">
            <v>D</v>
          </cell>
        </row>
        <row r="117">
          <cell r="A117" t="str">
            <v>11.23.01.00</v>
          </cell>
          <cell r="B117" t="str">
            <v>-</v>
          </cell>
          <cell r="C117" t="str">
            <v>Antecipacoes Tributarias</v>
          </cell>
          <cell r="D117">
            <v>8883833.1899999995</v>
          </cell>
          <cell r="E117" t="str">
            <v>D</v>
          </cell>
          <cell r="F117">
            <v>9344496.5899999999</v>
          </cell>
          <cell r="G117">
            <v>0</v>
          </cell>
          <cell r="H117">
            <v>18228329.780000001</v>
          </cell>
          <cell r="I117" t="str">
            <v>D</v>
          </cell>
        </row>
        <row r="118">
          <cell r="A118" t="str">
            <v>11.23.01.01</v>
          </cell>
          <cell r="B118" t="str">
            <v>-</v>
          </cell>
          <cell r="C118" t="str">
            <v>Antecipacoes de Imposto de Renda</v>
          </cell>
          <cell r="D118">
            <v>5705175.29</v>
          </cell>
          <cell r="E118" t="str">
            <v>D</v>
          </cell>
          <cell r="F118">
            <v>6576803.7800000003</v>
          </cell>
          <cell r="G118">
            <v>0</v>
          </cell>
          <cell r="H118">
            <v>12281979.07</v>
          </cell>
          <cell r="I118" t="str">
            <v>D</v>
          </cell>
        </row>
        <row r="119">
          <cell r="A119" t="str">
            <v>11.23.01.02</v>
          </cell>
          <cell r="B119" t="str">
            <v>-</v>
          </cell>
          <cell r="C119" t="str">
            <v>Antecipacoes de Contrib. Social</v>
          </cell>
          <cell r="D119">
            <v>2776389.89</v>
          </cell>
          <cell r="E119" t="str">
            <v>D</v>
          </cell>
          <cell r="F119">
            <v>2599143</v>
          </cell>
          <cell r="G119">
            <v>0</v>
          </cell>
          <cell r="H119">
            <v>5375532.8899999997</v>
          </cell>
          <cell r="I119" t="str">
            <v>D</v>
          </cell>
        </row>
        <row r="120">
          <cell r="A120" t="str">
            <v>11.23.01.03</v>
          </cell>
          <cell r="B120" t="str">
            <v>-</v>
          </cell>
          <cell r="C120" t="str">
            <v>Irrf s/Aplicacoes Financeiras</v>
          </cell>
          <cell r="D120">
            <v>63699.69</v>
          </cell>
          <cell r="E120" t="str">
            <v>D</v>
          </cell>
          <cell r="F120">
            <v>152417.14000000001</v>
          </cell>
          <cell r="G120">
            <v>0</v>
          </cell>
          <cell r="H120">
            <v>216116.83</v>
          </cell>
          <cell r="I120" t="str">
            <v>D</v>
          </cell>
        </row>
        <row r="121">
          <cell r="A121" t="str">
            <v>11.23.01.04</v>
          </cell>
          <cell r="B121" t="str">
            <v>-</v>
          </cell>
          <cell r="C121" t="str">
            <v>Irrf s/Aplicac Financeiras-Assfin</v>
          </cell>
          <cell r="D121">
            <v>51379.360000000001</v>
          </cell>
          <cell r="E121" t="str">
            <v>D</v>
          </cell>
          <cell r="F121">
            <v>10654.74</v>
          </cell>
          <cell r="G121">
            <v>0</v>
          </cell>
          <cell r="H121">
            <v>62034.1</v>
          </cell>
          <cell r="I121" t="str">
            <v>D</v>
          </cell>
        </row>
        <row r="122">
          <cell r="A122" t="str">
            <v>11.23.01.05</v>
          </cell>
          <cell r="B122" t="str">
            <v>-</v>
          </cell>
          <cell r="C122" t="str">
            <v>Irrf s/Rendimentos do Mutuo</v>
          </cell>
          <cell r="D122">
            <v>287188.96000000002</v>
          </cell>
          <cell r="E122" t="str">
            <v>D</v>
          </cell>
          <cell r="F122">
            <v>5477.93</v>
          </cell>
          <cell r="G122">
            <v>0</v>
          </cell>
          <cell r="H122">
            <v>292666.89</v>
          </cell>
          <cell r="I122" t="str">
            <v>D</v>
          </cell>
        </row>
        <row r="123">
          <cell r="A123" t="str">
            <v>11.31.00.00</v>
          </cell>
          <cell r="B123" t="str">
            <v>-</v>
          </cell>
          <cell r="C123" t="str">
            <v>Despesas Antecipadas</v>
          </cell>
          <cell r="D123">
            <v>9668.23</v>
          </cell>
          <cell r="E123" t="str">
            <v>D</v>
          </cell>
          <cell r="F123">
            <v>10380.280000000001</v>
          </cell>
          <cell r="G123">
            <v>0</v>
          </cell>
          <cell r="H123">
            <v>20048.509999999998</v>
          </cell>
          <cell r="I123" t="str">
            <v>D</v>
          </cell>
        </row>
        <row r="124">
          <cell r="A124" t="str">
            <v>11.31.01.00</v>
          </cell>
          <cell r="B124" t="str">
            <v>-</v>
          </cell>
          <cell r="C124" t="str">
            <v>Despesas Antecipadas</v>
          </cell>
          <cell r="D124">
            <v>9668.23</v>
          </cell>
          <cell r="E124" t="str">
            <v>D</v>
          </cell>
          <cell r="F124">
            <v>10380.280000000001</v>
          </cell>
          <cell r="G124">
            <v>0</v>
          </cell>
          <cell r="H124">
            <v>20048.509999999998</v>
          </cell>
          <cell r="I124" t="str">
            <v>D</v>
          </cell>
        </row>
        <row r="125">
          <cell r="A125" t="str">
            <v>11.31.01.01</v>
          </cell>
          <cell r="B125" t="str">
            <v>-</v>
          </cell>
          <cell r="C125" t="str">
            <v>Premios de Seguros</v>
          </cell>
          <cell r="D125">
            <v>9668.23</v>
          </cell>
          <cell r="E125" t="str">
            <v>D</v>
          </cell>
          <cell r="F125">
            <v>10380.280000000001</v>
          </cell>
          <cell r="G125">
            <v>0</v>
          </cell>
          <cell r="H125">
            <v>20048.509999999998</v>
          </cell>
          <cell r="I125" t="str">
            <v>D</v>
          </cell>
        </row>
        <row r="126">
          <cell r="A126" t="str">
            <v>12.00.00.00</v>
          </cell>
          <cell r="B126" t="str">
            <v>-</v>
          </cell>
          <cell r="C126" t="str">
            <v>Realizavel a Longo Prazo</v>
          </cell>
          <cell r="D126">
            <v>12923978.609999999</v>
          </cell>
          <cell r="E126" t="str">
            <v>D</v>
          </cell>
          <cell r="F126">
            <v>3171031.83</v>
          </cell>
          <cell r="G126">
            <v>1976431.3</v>
          </cell>
          <cell r="H126">
            <v>14118579.140000001</v>
          </cell>
          <cell r="I126" t="str">
            <v>D</v>
          </cell>
        </row>
        <row r="127">
          <cell r="A127" t="str">
            <v>12.01.00.00</v>
          </cell>
          <cell r="B127" t="str">
            <v>-</v>
          </cell>
          <cell r="C127" t="str">
            <v>Contas a Receber</v>
          </cell>
          <cell r="D127">
            <v>0</v>
          </cell>
          <cell r="F127">
            <v>1453290.34</v>
          </cell>
          <cell r="G127">
            <v>1453290.34</v>
          </cell>
          <cell r="H127">
            <v>0</v>
          </cell>
        </row>
        <row r="128">
          <cell r="A128" t="str">
            <v>12.01.01.00</v>
          </cell>
          <cell r="B128" t="str">
            <v>-</v>
          </cell>
          <cell r="C128" t="str">
            <v>Creditos c/Controlada e Coligada</v>
          </cell>
          <cell r="D128">
            <v>0</v>
          </cell>
          <cell r="F128">
            <v>1453290.34</v>
          </cell>
          <cell r="G128">
            <v>1453290.34</v>
          </cell>
          <cell r="H128">
            <v>0</v>
          </cell>
        </row>
        <row r="129">
          <cell r="A129" t="str">
            <v>12.01.01.01</v>
          </cell>
          <cell r="B129" t="str">
            <v>-</v>
          </cell>
          <cell r="C129" t="str">
            <v>Contrato de Mutuo Cpfl</v>
          </cell>
          <cell r="D129">
            <v>0</v>
          </cell>
          <cell r="F129">
            <v>1404452.93</v>
          </cell>
          <cell r="G129">
            <v>1404452.93</v>
          </cell>
          <cell r="H129">
            <v>0</v>
          </cell>
        </row>
        <row r="130">
          <cell r="A130" t="str">
            <v>12.01.01.03</v>
          </cell>
          <cell r="B130" t="str">
            <v>-</v>
          </cell>
          <cell r="C130" t="str">
            <v>Contrato de Mutuo M.Grosso</v>
          </cell>
          <cell r="D130">
            <v>3327921.45</v>
          </cell>
          <cell r="E130" t="str">
            <v>D</v>
          </cell>
          <cell r="F130">
            <v>48837.41</v>
          </cell>
          <cell r="G130">
            <v>5477.93</v>
          </cell>
          <cell r="H130">
            <v>3371280.93</v>
          </cell>
          <cell r="I130" t="str">
            <v>D</v>
          </cell>
        </row>
        <row r="131">
          <cell r="A131" t="str">
            <v>12.01.01.50</v>
          </cell>
          <cell r="B131" t="str">
            <v>-</v>
          </cell>
          <cell r="C131" t="str">
            <v>(-)Prov.Perda Min.Mato Grosso</v>
          </cell>
          <cell r="D131">
            <v>3327921.45</v>
          </cell>
          <cell r="E131" t="str">
            <v>C</v>
          </cell>
          <cell r="F131">
            <v>0</v>
          </cell>
          <cell r="G131">
            <v>43359.48</v>
          </cell>
          <cell r="H131">
            <v>3371280.93</v>
          </cell>
          <cell r="I131" t="str">
            <v>C</v>
          </cell>
        </row>
        <row r="132">
          <cell r="A132" t="str">
            <v>12.04.01.00</v>
          </cell>
          <cell r="B132" t="str">
            <v>-</v>
          </cell>
          <cell r="C132" t="str">
            <v>Creditos com Terceiros</v>
          </cell>
          <cell r="D132">
            <v>0</v>
          </cell>
          <cell r="F132">
            <v>0</v>
          </cell>
          <cell r="G132">
            <v>0</v>
          </cell>
          <cell r="H132">
            <v>0</v>
          </cell>
        </row>
        <row r="133">
          <cell r="A133" t="str">
            <v>12.04.01.06</v>
          </cell>
          <cell r="B133" t="str">
            <v>-</v>
          </cell>
          <cell r="C133" t="str">
            <v>Creditos c/ Terceiros - Fluviomar S/A</v>
          </cell>
          <cell r="D133">
            <v>146429.66</v>
          </cell>
          <cell r="E133" t="str">
            <v>D</v>
          </cell>
          <cell r="F133">
            <v>0</v>
          </cell>
          <cell r="G133">
            <v>0</v>
          </cell>
          <cell r="H133">
            <v>146429.66</v>
          </cell>
          <cell r="I133" t="str">
            <v>D</v>
          </cell>
        </row>
        <row r="134">
          <cell r="A134" t="str">
            <v>12.04.01.07</v>
          </cell>
          <cell r="B134" t="str">
            <v>-</v>
          </cell>
          <cell r="C134" t="str">
            <v>(-)Prov.p/Perdas Creditos Fluviomar S/A</v>
          </cell>
          <cell r="D134">
            <v>146429.66</v>
          </cell>
          <cell r="E134" t="str">
            <v>C</v>
          </cell>
          <cell r="F134">
            <v>0</v>
          </cell>
          <cell r="G134">
            <v>0</v>
          </cell>
          <cell r="H134">
            <v>146429.66</v>
          </cell>
          <cell r="I134" t="str">
            <v>C</v>
          </cell>
        </row>
        <row r="135">
          <cell r="A135" t="str">
            <v>12.10.00.00</v>
          </cell>
          <cell r="B135" t="str">
            <v>-</v>
          </cell>
          <cell r="C135" t="str">
            <v>Depositos Judiciais</v>
          </cell>
          <cell r="D135">
            <v>1730642.92</v>
          </cell>
          <cell r="E135" t="str">
            <v>D</v>
          </cell>
          <cell r="F135">
            <v>0</v>
          </cell>
          <cell r="G135">
            <v>0</v>
          </cell>
          <cell r="H135">
            <v>1730642.92</v>
          </cell>
          <cell r="I135" t="str">
            <v>D</v>
          </cell>
        </row>
        <row r="136">
          <cell r="A136" t="str">
            <v>12.10.01.00</v>
          </cell>
          <cell r="B136" t="str">
            <v>-</v>
          </cell>
          <cell r="C136" t="str">
            <v>Depositos Judiciais</v>
          </cell>
          <cell r="D136">
            <v>1730642.92</v>
          </cell>
          <cell r="E136" t="str">
            <v>D</v>
          </cell>
          <cell r="F136">
            <v>0</v>
          </cell>
          <cell r="G136">
            <v>0</v>
          </cell>
          <cell r="H136">
            <v>1730642.92</v>
          </cell>
          <cell r="I136" t="str">
            <v>D</v>
          </cell>
        </row>
        <row r="137">
          <cell r="A137" t="str">
            <v>12.10.01.01</v>
          </cell>
          <cell r="B137" t="str">
            <v>-</v>
          </cell>
          <cell r="C137" t="str">
            <v>Depositos Judiciais</v>
          </cell>
          <cell r="D137">
            <v>1730642.92</v>
          </cell>
          <cell r="E137" t="str">
            <v>D</v>
          </cell>
          <cell r="F137">
            <v>0</v>
          </cell>
          <cell r="G137">
            <v>0</v>
          </cell>
          <cell r="H137">
            <v>1730642.92</v>
          </cell>
          <cell r="I137" t="str">
            <v>D</v>
          </cell>
        </row>
        <row r="138">
          <cell r="A138" t="str">
            <v>12.20.00.00</v>
          </cell>
          <cell r="B138" t="str">
            <v>-</v>
          </cell>
          <cell r="C138" t="str">
            <v>Impostos e Contrib. Recuperaveis</v>
          </cell>
          <cell r="D138">
            <v>11193335.689999999</v>
          </cell>
          <cell r="E138" t="str">
            <v>D</v>
          </cell>
          <cell r="F138">
            <v>1717741.49</v>
          </cell>
          <cell r="G138">
            <v>523140.96</v>
          </cell>
          <cell r="H138">
            <v>12387936.220000001</v>
          </cell>
          <cell r="I138" t="str">
            <v>D</v>
          </cell>
        </row>
        <row r="139">
          <cell r="A139" t="str">
            <v>12.20.01.00</v>
          </cell>
          <cell r="B139" t="str">
            <v>-</v>
          </cell>
          <cell r="C139" t="str">
            <v>Impostos e Contrib. Recuperaveis</v>
          </cell>
          <cell r="D139">
            <v>8911335.6899999995</v>
          </cell>
          <cell r="E139" t="str">
            <v>D</v>
          </cell>
          <cell r="F139">
            <v>1663741.49</v>
          </cell>
          <cell r="G139">
            <v>523140.96</v>
          </cell>
          <cell r="H139">
            <v>10051936.220000001</v>
          </cell>
          <cell r="I139" t="str">
            <v>D</v>
          </cell>
        </row>
        <row r="140">
          <cell r="A140" t="str">
            <v>12.20.01.15</v>
          </cell>
          <cell r="B140" t="str">
            <v>-</v>
          </cell>
          <cell r="C140" t="str">
            <v>Icms a Recuperar s/Imobilizado</v>
          </cell>
          <cell r="D140">
            <v>2615998.02</v>
          </cell>
          <cell r="E140" t="str">
            <v>D</v>
          </cell>
          <cell r="F140">
            <v>18421.25</v>
          </cell>
          <cell r="G140">
            <v>0</v>
          </cell>
          <cell r="H140">
            <v>2634419.27</v>
          </cell>
          <cell r="I140" t="str">
            <v>D</v>
          </cell>
        </row>
        <row r="141">
          <cell r="A141" t="str">
            <v>12.20.01.16</v>
          </cell>
          <cell r="B141" t="str">
            <v>-</v>
          </cell>
          <cell r="C141" t="str">
            <v>Imp.Renda s/Incl.Temp.a Recup</v>
          </cell>
          <cell r="D141">
            <v>6124034.6600000001</v>
          </cell>
          <cell r="E141" t="str">
            <v>D</v>
          </cell>
          <cell r="F141">
            <v>1209794.29</v>
          </cell>
          <cell r="G141">
            <v>384503</v>
          </cell>
          <cell r="H141">
            <v>6949325.9500000002</v>
          </cell>
          <cell r="I141" t="str">
            <v>D</v>
          </cell>
        </row>
        <row r="142">
          <cell r="A142" t="str">
            <v>12.20.01.17</v>
          </cell>
          <cell r="B142" t="str">
            <v>-</v>
          </cell>
          <cell r="C142" t="str">
            <v>Cont.Social s/Incl.Temp.a Recuperar</v>
          </cell>
          <cell r="D142">
            <v>2204652.48</v>
          </cell>
          <cell r="E142" t="str">
            <v>D</v>
          </cell>
          <cell r="F142">
            <v>435525.95</v>
          </cell>
          <cell r="G142">
            <v>138421.07999999999</v>
          </cell>
          <cell r="H142">
            <v>2501757.35</v>
          </cell>
          <cell r="I142" t="str">
            <v>D</v>
          </cell>
        </row>
        <row r="143">
          <cell r="A143" t="str">
            <v>12.20.01.19</v>
          </cell>
          <cell r="B143" t="str">
            <v>-</v>
          </cell>
          <cell r="C143" t="str">
            <v>Pis a Compensar Importação Imobilizado</v>
          </cell>
          <cell r="D143">
            <v>115.96</v>
          </cell>
          <cell r="E143" t="str">
            <v>D</v>
          </cell>
          <cell r="F143">
            <v>0</v>
          </cell>
          <cell r="G143">
            <v>38.69</v>
          </cell>
          <cell r="H143">
            <v>77.27</v>
          </cell>
          <cell r="I143" t="str">
            <v>D</v>
          </cell>
        </row>
        <row r="144">
          <cell r="A144" t="str">
            <v>12.20.01.20</v>
          </cell>
          <cell r="B144" t="str">
            <v>-</v>
          </cell>
          <cell r="C144" t="str">
            <v>Cofins a Compensar Importação Imobilizad</v>
          </cell>
          <cell r="D144">
            <v>534.57000000000005</v>
          </cell>
          <cell r="E144" t="str">
            <v>D</v>
          </cell>
          <cell r="F144">
            <v>0</v>
          </cell>
          <cell r="G144">
            <v>178.19</v>
          </cell>
          <cell r="H144">
            <v>356.38</v>
          </cell>
          <cell r="I144" t="str">
            <v>D</v>
          </cell>
        </row>
        <row r="145">
          <cell r="A145" t="str">
            <v>12.20.01.22</v>
          </cell>
          <cell r="B145" t="str">
            <v>-</v>
          </cell>
          <cell r="C145" t="str">
            <v>(-)Prov.Perda Icms a Recup.s/Imobilizado</v>
          </cell>
          <cell r="D145">
            <v>2034000</v>
          </cell>
          <cell r="E145" t="str">
            <v>C</v>
          </cell>
          <cell r="F145">
            <v>0</v>
          </cell>
          <cell r="G145">
            <v>0</v>
          </cell>
          <cell r="H145">
            <v>2034000</v>
          </cell>
          <cell r="I145" t="str">
            <v>C</v>
          </cell>
        </row>
        <row r="146">
          <cell r="A146" t="str">
            <v>12.20.05.00</v>
          </cell>
          <cell r="B146" t="str">
            <v>-</v>
          </cell>
          <cell r="C146" t="str">
            <v>Imposto Diferido - Ativo Ambiental</v>
          </cell>
          <cell r="D146">
            <v>2282000</v>
          </cell>
          <cell r="E146" t="str">
            <v>D</v>
          </cell>
          <cell r="F146">
            <v>54000</v>
          </cell>
          <cell r="G146">
            <v>0</v>
          </cell>
          <cell r="H146">
            <v>2336000</v>
          </cell>
          <cell r="I146" t="str">
            <v>D</v>
          </cell>
        </row>
        <row r="147">
          <cell r="A147" t="str">
            <v>12.20.05.01</v>
          </cell>
          <cell r="B147" t="str">
            <v>-</v>
          </cell>
          <cell r="C147" t="str">
            <v>Imposto Diferido - Ativo Ambiental</v>
          </cell>
          <cell r="D147">
            <v>2282000</v>
          </cell>
          <cell r="E147" t="str">
            <v>D</v>
          </cell>
          <cell r="F147">
            <v>54000</v>
          </cell>
          <cell r="G147">
            <v>0</v>
          </cell>
          <cell r="H147">
            <v>2336000</v>
          </cell>
          <cell r="I147" t="str">
            <v>D</v>
          </cell>
        </row>
        <row r="148">
          <cell r="A148" t="str">
            <v>13.00.00.00</v>
          </cell>
          <cell r="B148" t="str">
            <v>-</v>
          </cell>
          <cell r="C148" t="str">
            <v>Permanente</v>
          </cell>
          <cell r="D148">
            <v>55412730.640000001</v>
          </cell>
          <cell r="E148" t="str">
            <v>D</v>
          </cell>
          <cell r="F148">
            <v>677653.23</v>
          </cell>
          <cell r="G148">
            <v>1228424.1599999999</v>
          </cell>
          <cell r="H148">
            <v>54861959.710000001</v>
          </cell>
          <cell r="I148" t="str">
            <v>D</v>
          </cell>
        </row>
        <row r="149">
          <cell r="A149" t="str">
            <v>13.01.00.00</v>
          </cell>
          <cell r="B149" t="str">
            <v>-</v>
          </cell>
          <cell r="C149" t="str">
            <v>Investimentos</v>
          </cell>
          <cell r="D149">
            <v>33168.71</v>
          </cell>
          <cell r="E149" t="str">
            <v>D</v>
          </cell>
          <cell r="F149">
            <v>0</v>
          </cell>
          <cell r="G149">
            <v>363.44</v>
          </cell>
          <cell r="H149">
            <v>32805.269999999997</v>
          </cell>
          <cell r="I149" t="str">
            <v>D</v>
          </cell>
        </row>
        <row r="150">
          <cell r="A150" t="str">
            <v>13.01.01.00</v>
          </cell>
          <cell r="B150" t="str">
            <v>-</v>
          </cell>
          <cell r="C150" t="str">
            <v>Sociedades Controladas</v>
          </cell>
          <cell r="D150">
            <v>311.24</v>
          </cell>
          <cell r="E150" t="str">
            <v>D</v>
          </cell>
          <cell r="F150">
            <v>0</v>
          </cell>
          <cell r="G150">
            <v>0</v>
          </cell>
          <cell r="H150">
            <v>311.24</v>
          </cell>
          <cell r="I150" t="str">
            <v>D</v>
          </cell>
        </row>
        <row r="151">
          <cell r="A151" t="str">
            <v>13.01.01.01</v>
          </cell>
          <cell r="B151" t="str">
            <v>-</v>
          </cell>
          <cell r="C151" t="str">
            <v>Invest.Soc.Controladas</v>
          </cell>
          <cell r="D151">
            <v>311.24</v>
          </cell>
          <cell r="E151" t="str">
            <v>D</v>
          </cell>
          <cell r="F151">
            <v>0</v>
          </cell>
          <cell r="G151">
            <v>0</v>
          </cell>
          <cell r="H151">
            <v>311.24</v>
          </cell>
          <cell r="I151" t="str">
            <v>D</v>
          </cell>
        </row>
        <row r="152">
          <cell r="A152" t="str">
            <v>13.01.06.00</v>
          </cell>
          <cell r="B152" t="str">
            <v>-</v>
          </cell>
          <cell r="C152" t="str">
            <v>Sociedade Controladas - Ipc/Btn</v>
          </cell>
          <cell r="D152">
            <v>2614.85</v>
          </cell>
          <cell r="E152" t="str">
            <v>D</v>
          </cell>
          <cell r="F152">
            <v>0</v>
          </cell>
          <cell r="G152">
            <v>363.44</v>
          </cell>
          <cell r="H152">
            <v>2251.41</v>
          </cell>
          <cell r="I152" t="str">
            <v>D</v>
          </cell>
        </row>
        <row r="153">
          <cell r="A153" t="str">
            <v>13.01.06.01</v>
          </cell>
          <cell r="B153" t="str">
            <v>-</v>
          </cell>
          <cell r="C153" t="str">
            <v>Inv.Soc.Contr.Ipc/Btn</v>
          </cell>
          <cell r="D153">
            <v>2614.85</v>
          </cell>
          <cell r="E153" t="str">
            <v>D</v>
          </cell>
          <cell r="F153">
            <v>0</v>
          </cell>
          <cell r="G153">
            <v>363.44</v>
          </cell>
          <cell r="H153">
            <v>2251.41</v>
          </cell>
          <cell r="I153" t="str">
            <v>D</v>
          </cell>
        </row>
        <row r="154">
          <cell r="A154" t="str">
            <v>13.01.12.00</v>
          </cell>
          <cell r="B154" t="str">
            <v>-</v>
          </cell>
          <cell r="C154" t="str">
            <v>Agio / Desagio dos Investimentos</v>
          </cell>
          <cell r="D154">
            <v>0</v>
          </cell>
          <cell r="F154">
            <v>0</v>
          </cell>
          <cell r="G154">
            <v>0</v>
          </cell>
          <cell r="H154">
            <v>0</v>
          </cell>
        </row>
        <row r="155">
          <cell r="A155" t="str">
            <v>13.01.12.01</v>
          </cell>
          <cell r="B155" t="str">
            <v>-</v>
          </cell>
          <cell r="C155" t="str">
            <v>Agio/Desagio Invest-Cpfl</v>
          </cell>
          <cell r="D155">
            <v>304235.36</v>
          </cell>
          <cell r="E155" t="str">
            <v>D</v>
          </cell>
          <cell r="F155">
            <v>0</v>
          </cell>
          <cell r="G155">
            <v>0</v>
          </cell>
          <cell r="H155">
            <v>304235.36</v>
          </cell>
          <cell r="I155" t="str">
            <v>D</v>
          </cell>
        </row>
        <row r="156">
          <cell r="A156" t="str">
            <v>13.01.12.02</v>
          </cell>
          <cell r="B156" t="str">
            <v>-</v>
          </cell>
          <cell r="C156" t="str">
            <v>(-)Amortizacao de Agio</v>
          </cell>
          <cell r="D156">
            <v>304235.36</v>
          </cell>
          <cell r="E156" t="str">
            <v>C</v>
          </cell>
          <cell r="F156">
            <v>0</v>
          </cell>
          <cell r="G156">
            <v>0</v>
          </cell>
          <cell r="H156">
            <v>304235.36</v>
          </cell>
          <cell r="I156" t="str">
            <v>C</v>
          </cell>
        </row>
        <row r="157">
          <cell r="A157" t="str">
            <v>13.01.18.00</v>
          </cell>
          <cell r="B157" t="str">
            <v>-</v>
          </cell>
          <cell r="C157" t="str">
            <v>Agio/Desag dos Investim. Ipc/Btn</v>
          </cell>
          <cell r="D157">
            <v>0</v>
          </cell>
          <cell r="F157">
            <v>0</v>
          </cell>
          <cell r="G157">
            <v>0</v>
          </cell>
          <cell r="H157">
            <v>0</v>
          </cell>
        </row>
        <row r="158">
          <cell r="A158" t="str">
            <v>13.01.18.01</v>
          </cell>
          <cell r="B158" t="str">
            <v>-</v>
          </cell>
          <cell r="C158" t="str">
            <v>Cia Paulista Agio/Desag Ipc/Btn</v>
          </cell>
          <cell r="D158">
            <v>305674.81</v>
          </cell>
          <cell r="E158" t="str">
            <v>D</v>
          </cell>
          <cell r="F158">
            <v>0</v>
          </cell>
          <cell r="G158">
            <v>0</v>
          </cell>
          <cell r="H158">
            <v>305674.81</v>
          </cell>
          <cell r="I158" t="str">
            <v>D</v>
          </cell>
        </row>
        <row r="159">
          <cell r="A159" t="str">
            <v>13.01.18.02</v>
          </cell>
          <cell r="B159" t="str">
            <v>-</v>
          </cell>
          <cell r="C159" t="str">
            <v>(-) Amortizacao de Agio Ipc/Btn</v>
          </cell>
          <cell r="D159">
            <v>305674.81</v>
          </cell>
          <cell r="E159" t="str">
            <v>C</v>
          </cell>
          <cell r="F159">
            <v>0</v>
          </cell>
          <cell r="G159">
            <v>0</v>
          </cell>
          <cell r="H159">
            <v>305674.81</v>
          </cell>
          <cell r="I159" t="str">
            <v>C</v>
          </cell>
        </row>
        <row r="160">
          <cell r="A160" t="str">
            <v>13.01.30.00</v>
          </cell>
          <cell r="B160" t="str">
            <v>-</v>
          </cell>
          <cell r="C160" t="str">
            <v>Investim. em Outras Companhias</v>
          </cell>
          <cell r="D160">
            <v>20700.2</v>
          </cell>
          <cell r="E160" t="str">
            <v>D</v>
          </cell>
          <cell r="F160">
            <v>0</v>
          </cell>
          <cell r="G160">
            <v>0</v>
          </cell>
          <cell r="H160">
            <v>20700.2</v>
          </cell>
          <cell r="I160" t="str">
            <v>D</v>
          </cell>
        </row>
        <row r="161">
          <cell r="A161" t="str">
            <v>13.01.30.01</v>
          </cell>
          <cell r="B161" t="str">
            <v>-</v>
          </cell>
          <cell r="C161" t="str">
            <v>Investim. em Outras Companhias</v>
          </cell>
          <cell r="D161">
            <v>20700.2</v>
          </cell>
          <cell r="E161" t="str">
            <v>D</v>
          </cell>
          <cell r="F161">
            <v>0</v>
          </cell>
          <cell r="G161">
            <v>0</v>
          </cell>
          <cell r="H161">
            <v>20700.2</v>
          </cell>
          <cell r="I161" t="str">
            <v>D</v>
          </cell>
        </row>
        <row r="162">
          <cell r="A162" t="str">
            <v>13.01.36.00</v>
          </cell>
          <cell r="B162" t="str">
            <v>-</v>
          </cell>
          <cell r="C162" t="str">
            <v>Investim. em Outras Cias Ipc/Btn</v>
          </cell>
          <cell r="D162">
            <v>8639.68</v>
          </cell>
          <cell r="E162" t="str">
            <v>D</v>
          </cell>
          <cell r="F162">
            <v>0</v>
          </cell>
          <cell r="G162">
            <v>0</v>
          </cell>
          <cell r="H162">
            <v>8639.68</v>
          </cell>
          <cell r="I162" t="str">
            <v>D</v>
          </cell>
        </row>
        <row r="163">
          <cell r="A163" t="str">
            <v>13.01.36.01</v>
          </cell>
          <cell r="B163" t="str">
            <v>-</v>
          </cell>
          <cell r="C163" t="str">
            <v>Em outras Companhias Ipc/Btn</v>
          </cell>
          <cell r="D163">
            <v>8639.68</v>
          </cell>
          <cell r="E163" t="str">
            <v>D</v>
          </cell>
          <cell r="F163">
            <v>0</v>
          </cell>
          <cell r="G163">
            <v>0</v>
          </cell>
          <cell r="H163">
            <v>8639.68</v>
          </cell>
          <cell r="I163" t="str">
            <v>D</v>
          </cell>
        </row>
        <row r="164">
          <cell r="A164" t="str">
            <v>13.01.42.00</v>
          </cell>
          <cell r="B164" t="str">
            <v>-</v>
          </cell>
          <cell r="C164" t="str">
            <v>Aplicacao p/Incentivos Fiscais</v>
          </cell>
          <cell r="D164">
            <v>450.5</v>
          </cell>
          <cell r="E164" t="str">
            <v>D</v>
          </cell>
          <cell r="F164">
            <v>0</v>
          </cell>
          <cell r="G164">
            <v>0</v>
          </cell>
          <cell r="H164">
            <v>450.5</v>
          </cell>
          <cell r="I164" t="str">
            <v>D</v>
          </cell>
        </row>
        <row r="165">
          <cell r="A165" t="str">
            <v>13.01.42.01</v>
          </cell>
          <cell r="B165" t="str">
            <v>-</v>
          </cell>
          <cell r="C165" t="str">
            <v>Aplic Incent Fiscais</v>
          </cell>
          <cell r="D165">
            <v>450.5</v>
          </cell>
          <cell r="E165" t="str">
            <v>D</v>
          </cell>
          <cell r="F165">
            <v>0</v>
          </cell>
          <cell r="G165">
            <v>0</v>
          </cell>
          <cell r="H165">
            <v>450.5</v>
          </cell>
          <cell r="I165" t="str">
            <v>D</v>
          </cell>
        </row>
        <row r="166">
          <cell r="A166" t="str">
            <v>13.01.48.00</v>
          </cell>
          <cell r="B166" t="str">
            <v>-</v>
          </cell>
          <cell r="C166" t="str">
            <v>Aplic. p/Incent. Fiscais Ipc/Btn</v>
          </cell>
          <cell r="D166">
            <v>452.24</v>
          </cell>
          <cell r="E166" t="str">
            <v>D</v>
          </cell>
          <cell r="F166">
            <v>0</v>
          </cell>
          <cell r="G166">
            <v>0</v>
          </cell>
          <cell r="H166">
            <v>452.24</v>
          </cell>
          <cell r="I166" t="str">
            <v>D</v>
          </cell>
        </row>
        <row r="168">
          <cell r="A168" t="str">
            <v>-----------</v>
          </cell>
          <cell r="B168" t="str">
            <v>--</v>
          </cell>
          <cell r="C168" t="str">
            <v>-------------------------------------------------------------------</v>
          </cell>
          <cell r="D168" t="str">
            <v>-------------------</v>
          </cell>
          <cell r="E168" t="str">
            <v>-</v>
          </cell>
          <cell r="F168" t="str">
            <v>-------------------</v>
          </cell>
          <cell r="G168" t="e">
            <v>#NAME?</v>
          </cell>
          <cell r="H168" t="str">
            <v>07AB - 1.00.01.068</v>
          </cell>
        </row>
        <row r="169">
          <cell r="A169" t="str">
            <v>_x000C_----------</v>
          </cell>
          <cell r="B169" t="str">
            <v>--</v>
          </cell>
          <cell r="C169" t="str">
            <v>-------------------------------------------------------------------</v>
          </cell>
          <cell r="D169" t="str">
            <v>-------------------</v>
          </cell>
          <cell r="E169" t="str">
            <v>-</v>
          </cell>
          <cell r="F169" t="str">
            <v>-------------------</v>
          </cell>
          <cell r="G169" t="str">
            <v>-------------------</v>
          </cell>
          <cell r="H169" t="str">
            <v>------ Página:</v>
          </cell>
        </row>
        <row r="170">
          <cell r="A170" t="str">
            <v>Urucum Mine</v>
          </cell>
          <cell r="B170" t="str">
            <v>ra</v>
          </cell>
          <cell r="C170" t="str">
            <v>ção S.A</v>
          </cell>
          <cell r="H170" t="str">
            <v>Balancete</v>
          </cell>
        </row>
        <row r="171">
          <cell r="A171" t="str">
            <v>Período: 01</v>
          </cell>
          <cell r="B171" t="str">
            <v>/1</v>
          </cell>
          <cell r="C171" t="str">
            <v>0/2008 A 31/10/2008 -----------------------------------------------</v>
          </cell>
          <cell r="D171" t="str">
            <v>-------------------</v>
          </cell>
          <cell r="E171" t="str">
            <v>-</v>
          </cell>
          <cell r="F171" t="str">
            <v>-------------------</v>
          </cell>
          <cell r="G171" t="str">
            <v>-------------------</v>
          </cell>
          <cell r="H171" t="str">
            <v>04/11/2008 - 18:3</v>
          </cell>
          <cell r="I171">
            <v>7</v>
          </cell>
        </row>
        <row r="173">
          <cell r="A173" t="str">
            <v>Título</v>
          </cell>
          <cell r="D173" t="str">
            <v>Saldo Inicial</v>
          </cell>
          <cell r="F173" t="str">
            <v>Débito</v>
          </cell>
          <cell r="G173" t="str">
            <v>Crédito</v>
          </cell>
          <cell r="H173" t="str">
            <v>Saldo Final</v>
          </cell>
        </row>
        <row r="174">
          <cell r="A174" t="str">
            <v>-----------</v>
          </cell>
          <cell r="B174" t="str">
            <v>--</v>
          </cell>
          <cell r="C174" t="str">
            <v>-------------------------------------------------------------------</v>
          </cell>
          <cell r="D174" t="str">
            <v>-----------------</v>
          </cell>
          <cell r="F174" t="str">
            <v>------------------</v>
          </cell>
          <cell r="G174" t="str">
            <v>------------------</v>
          </cell>
          <cell r="H174" t="str">
            <v>-----------------</v>
          </cell>
        </row>
        <row r="175">
          <cell r="A175" t="str">
            <v>13.01.48.01</v>
          </cell>
          <cell r="B175" t="str">
            <v>-</v>
          </cell>
          <cell r="C175" t="str">
            <v>Apl.Inc.Fiscais Ipc/Btn</v>
          </cell>
          <cell r="D175">
            <v>452.24</v>
          </cell>
          <cell r="E175" t="str">
            <v>D</v>
          </cell>
          <cell r="F175">
            <v>0</v>
          </cell>
          <cell r="G175">
            <v>0</v>
          </cell>
          <cell r="H175">
            <v>452.24</v>
          </cell>
          <cell r="I175" t="str">
            <v>D</v>
          </cell>
        </row>
        <row r="176">
          <cell r="A176" t="str">
            <v>13.10.00.00</v>
          </cell>
          <cell r="B176" t="str">
            <v>-</v>
          </cell>
          <cell r="C176" t="str">
            <v>Imobilizado</v>
          </cell>
          <cell r="D176">
            <v>55379561.93</v>
          </cell>
          <cell r="E176" t="str">
            <v>D</v>
          </cell>
          <cell r="F176">
            <v>677653.23</v>
          </cell>
          <cell r="G176">
            <v>1228060.72</v>
          </cell>
          <cell r="H176">
            <v>54829154.439999998</v>
          </cell>
          <cell r="I176" t="str">
            <v>D</v>
          </cell>
        </row>
        <row r="177">
          <cell r="A177" t="str">
            <v>13.10.01.00</v>
          </cell>
          <cell r="B177" t="str">
            <v>-</v>
          </cell>
          <cell r="C177" t="str">
            <v>Custo Corrigido</v>
          </cell>
          <cell r="D177">
            <v>78061012.469999999</v>
          </cell>
          <cell r="E177" t="str">
            <v>D</v>
          </cell>
          <cell r="F177">
            <v>617883.52</v>
          </cell>
          <cell r="G177">
            <v>320096</v>
          </cell>
          <cell r="H177">
            <v>78358799.989999995</v>
          </cell>
          <cell r="I177" t="str">
            <v>D</v>
          </cell>
        </row>
        <row r="178">
          <cell r="A178" t="str">
            <v>13.10.01.01</v>
          </cell>
          <cell r="B178" t="str">
            <v>-</v>
          </cell>
          <cell r="C178" t="str">
            <v>Terrenos e Glebas</v>
          </cell>
          <cell r="D178">
            <v>1955535.56</v>
          </cell>
          <cell r="E178" t="str">
            <v>D</v>
          </cell>
          <cell r="F178">
            <v>0</v>
          </cell>
          <cell r="G178">
            <v>0</v>
          </cell>
          <cell r="H178">
            <v>1955535.56</v>
          </cell>
          <cell r="I178" t="str">
            <v>D</v>
          </cell>
        </row>
        <row r="179">
          <cell r="A179" t="str">
            <v>13.10.01.02</v>
          </cell>
          <cell r="B179" t="str">
            <v>-</v>
          </cell>
          <cell r="C179" t="str">
            <v>Edificacoes</v>
          </cell>
          <cell r="D179">
            <v>4648692.5199999996</v>
          </cell>
          <cell r="E179" t="str">
            <v>D</v>
          </cell>
          <cell r="F179">
            <v>9951.25</v>
          </cell>
          <cell r="G179">
            <v>0</v>
          </cell>
          <cell r="H179">
            <v>4658643.7699999996</v>
          </cell>
          <cell r="I179" t="str">
            <v>D</v>
          </cell>
        </row>
        <row r="180">
          <cell r="A180" t="str">
            <v>13.10.01.03</v>
          </cell>
          <cell r="B180" t="str">
            <v>-</v>
          </cell>
          <cell r="C180" t="str">
            <v>Instalacoes</v>
          </cell>
          <cell r="D180">
            <v>8555697.9000000004</v>
          </cell>
          <cell r="E180" t="str">
            <v>D</v>
          </cell>
          <cell r="F180">
            <v>17475.669999999998</v>
          </cell>
          <cell r="G180">
            <v>0</v>
          </cell>
          <cell r="H180">
            <v>8573173.5700000003</v>
          </cell>
          <cell r="I180" t="str">
            <v>D</v>
          </cell>
        </row>
        <row r="181">
          <cell r="A181" t="str">
            <v>13.10.01.04</v>
          </cell>
          <cell r="B181" t="str">
            <v>-</v>
          </cell>
          <cell r="C181" t="str">
            <v>Maquinas e Equipamentos</v>
          </cell>
          <cell r="D181">
            <v>33694775.43</v>
          </cell>
          <cell r="E181" t="str">
            <v>D</v>
          </cell>
          <cell r="F181">
            <v>95697</v>
          </cell>
          <cell r="G181">
            <v>0</v>
          </cell>
          <cell r="H181">
            <v>33790472.43</v>
          </cell>
          <cell r="I181" t="str">
            <v>D</v>
          </cell>
        </row>
        <row r="182">
          <cell r="A182" t="str">
            <v>13.10.01.05</v>
          </cell>
          <cell r="B182" t="str">
            <v>-</v>
          </cell>
          <cell r="C182" t="str">
            <v>Hardware - Equipamentos</v>
          </cell>
          <cell r="D182">
            <v>1075217.8899999999</v>
          </cell>
          <cell r="E182" t="str">
            <v>D</v>
          </cell>
          <cell r="F182">
            <v>0</v>
          </cell>
          <cell r="G182">
            <v>0</v>
          </cell>
          <cell r="H182">
            <v>1075217.8899999999</v>
          </cell>
          <cell r="I182" t="str">
            <v>D</v>
          </cell>
        </row>
        <row r="183">
          <cell r="A183" t="str">
            <v>13.10.01.06</v>
          </cell>
          <cell r="B183" t="str">
            <v>-</v>
          </cell>
          <cell r="C183" t="str">
            <v>Software - Programas e Sistemas</v>
          </cell>
          <cell r="D183">
            <v>855750.17</v>
          </cell>
          <cell r="E183" t="str">
            <v>D</v>
          </cell>
          <cell r="F183">
            <v>0</v>
          </cell>
          <cell r="G183">
            <v>0</v>
          </cell>
          <cell r="H183">
            <v>855750.17</v>
          </cell>
          <cell r="I183" t="str">
            <v>D</v>
          </cell>
        </row>
        <row r="184">
          <cell r="A184" t="str">
            <v>13.10.01.07</v>
          </cell>
          <cell r="B184" t="str">
            <v>-</v>
          </cell>
          <cell r="C184" t="str">
            <v>Moveis e Utensilios</v>
          </cell>
          <cell r="D184">
            <v>2201659.56</v>
          </cell>
          <cell r="E184" t="str">
            <v>D</v>
          </cell>
          <cell r="F184">
            <v>7274.42</v>
          </cell>
          <cell r="G184">
            <v>0</v>
          </cell>
          <cell r="H184">
            <v>2208933.98</v>
          </cell>
          <cell r="I184" t="str">
            <v>D</v>
          </cell>
        </row>
        <row r="185">
          <cell r="A185" t="str">
            <v>13.10.01.09</v>
          </cell>
          <cell r="B185" t="str">
            <v>-</v>
          </cell>
          <cell r="C185" t="str">
            <v>Veiculos</v>
          </cell>
          <cell r="D185">
            <v>735879.05</v>
          </cell>
          <cell r="E185" t="str">
            <v>D</v>
          </cell>
          <cell r="F185">
            <v>0</v>
          </cell>
          <cell r="G185">
            <v>0</v>
          </cell>
          <cell r="H185">
            <v>735879.05</v>
          </cell>
          <cell r="I185" t="str">
            <v>D</v>
          </cell>
        </row>
        <row r="186">
          <cell r="A186" t="str">
            <v>13.10.01.11</v>
          </cell>
          <cell r="B186" t="str">
            <v>-</v>
          </cell>
          <cell r="C186" t="str">
            <v>Ferramentas e Acessorios</v>
          </cell>
          <cell r="D186">
            <v>371365.04</v>
          </cell>
          <cell r="E186" t="str">
            <v>D</v>
          </cell>
          <cell r="F186">
            <v>2127.77</v>
          </cell>
          <cell r="G186">
            <v>0</v>
          </cell>
          <cell r="H186">
            <v>373492.81</v>
          </cell>
          <cell r="I186" t="str">
            <v>D</v>
          </cell>
        </row>
        <row r="187">
          <cell r="A187" t="str">
            <v>13.10.01.17</v>
          </cell>
          <cell r="B187" t="str">
            <v>-</v>
          </cell>
          <cell r="C187" t="str">
            <v>Jazidas</v>
          </cell>
          <cell r="D187">
            <v>19376102.57</v>
          </cell>
          <cell r="E187" t="str">
            <v>D</v>
          </cell>
          <cell r="F187">
            <v>0</v>
          </cell>
          <cell r="G187">
            <v>0</v>
          </cell>
          <cell r="H187">
            <v>19376102.57</v>
          </cell>
          <cell r="I187" t="str">
            <v>D</v>
          </cell>
        </row>
        <row r="188">
          <cell r="A188" t="str">
            <v>13.10.01.20</v>
          </cell>
          <cell r="B188" t="str">
            <v>-</v>
          </cell>
          <cell r="C188" t="str">
            <v>Transit. Permanente Aquisicao</v>
          </cell>
          <cell r="D188">
            <v>0</v>
          </cell>
          <cell r="F188">
            <v>140832.09</v>
          </cell>
          <cell r="G188">
            <v>140832.09</v>
          </cell>
          <cell r="H188">
            <v>0</v>
          </cell>
        </row>
        <row r="189">
          <cell r="A189" t="str">
            <v>13.10.01.26</v>
          </cell>
          <cell r="B189" t="str">
            <v>-</v>
          </cell>
          <cell r="C189" t="str">
            <v>Transit. Reclassific Imobilizado</v>
          </cell>
          <cell r="D189">
            <v>0</v>
          </cell>
          <cell r="F189">
            <v>179263.91</v>
          </cell>
          <cell r="G189">
            <v>179263.91</v>
          </cell>
          <cell r="H189">
            <v>0</v>
          </cell>
        </row>
        <row r="190">
          <cell r="A190" t="str">
            <v>13.10.01.31</v>
          </cell>
          <cell r="B190" t="str">
            <v>-</v>
          </cell>
          <cell r="C190" t="str">
            <v>Benfeitoria Propried de Terceiros</v>
          </cell>
          <cell r="D190">
            <v>4590336.78</v>
          </cell>
          <cell r="E190" t="str">
            <v>D</v>
          </cell>
          <cell r="F190">
            <v>165261.41</v>
          </cell>
          <cell r="G190">
            <v>0</v>
          </cell>
          <cell r="H190">
            <v>4755598.1900000004</v>
          </cell>
          <cell r="I190" t="str">
            <v>D</v>
          </cell>
        </row>
        <row r="191">
          <cell r="A191" t="str">
            <v>13.10.05.00</v>
          </cell>
          <cell r="B191" t="str">
            <v>-</v>
          </cell>
          <cell r="C191" t="str">
            <v>Imobilizado em Curso</v>
          </cell>
          <cell r="D191">
            <v>729297.7</v>
          </cell>
          <cell r="E191" t="str">
            <v>D</v>
          </cell>
          <cell r="F191">
            <v>13625.55</v>
          </cell>
          <cell r="G191">
            <v>179263.91</v>
          </cell>
          <cell r="H191">
            <v>563659.34</v>
          </cell>
          <cell r="I191" t="str">
            <v>D</v>
          </cell>
        </row>
        <row r="192">
          <cell r="A192" t="str">
            <v>13.10.05.01</v>
          </cell>
          <cell r="B192" t="str">
            <v>-</v>
          </cell>
          <cell r="C192" t="str">
            <v>Imobilizado em Curso</v>
          </cell>
          <cell r="D192">
            <v>729297.7</v>
          </cell>
          <cell r="E192" t="str">
            <v>D</v>
          </cell>
          <cell r="F192">
            <v>13625.55</v>
          </cell>
          <cell r="G192">
            <v>179263.91</v>
          </cell>
          <cell r="H192">
            <v>563659.34</v>
          </cell>
          <cell r="I192" t="str">
            <v>D</v>
          </cell>
        </row>
        <row r="193">
          <cell r="A193" t="str">
            <v>13.10.07.00</v>
          </cell>
          <cell r="B193" t="str">
            <v>-</v>
          </cell>
          <cell r="C193" t="str">
            <v>Provisao para Perdas</v>
          </cell>
          <cell r="D193">
            <v>759262.41</v>
          </cell>
          <cell r="E193" t="str">
            <v>C</v>
          </cell>
          <cell r="F193">
            <v>0</v>
          </cell>
          <cell r="G193">
            <v>0</v>
          </cell>
          <cell r="H193">
            <v>759262.41</v>
          </cell>
          <cell r="I193" t="str">
            <v>C</v>
          </cell>
        </row>
        <row r="194">
          <cell r="A194" t="str">
            <v>13.10.07.05</v>
          </cell>
          <cell r="B194" t="str">
            <v>-</v>
          </cell>
          <cell r="C194" t="str">
            <v>(-) Prov.Perdas Jazidas</v>
          </cell>
          <cell r="D194">
            <v>759262.41</v>
          </cell>
          <cell r="E194" t="str">
            <v>C</v>
          </cell>
          <cell r="F194">
            <v>0</v>
          </cell>
          <cell r="G194">
            <v>0</v>
          </cell>
          <cell r="H194">
            <v>759262.41</v>
          </cell>
          <cell r="I194" t="str">
            <v>C</v>
          </cell>
        </row>
        <row r="195">
          <cell r="A195" t="str">
            <v>13.10.15.00</v>
          </cell>
          <cell r="B195" t="str">
            <v>-</v>
          </cell>
          <cell r="C195" t="str">
            <v>Correcao Monetaria Especial</v>
          </cell>
          <cell r="D195">
            <v>22461848.649999999</v>
          </cell>
          <cell r="E195" t="str">
            <v>D</v>
          </cell>
          <cell r="F195">
            <v>0</v>
          </cell>
          <cell r="G195">
            <v>0</v>
          </cell>
          <cell r="H195">
            <v>22461848.649999999</v>
          </cell>
          <cell r="I195" t="str">
            <v>D</v>
          </cell>
        </row>
        <row r="196">
          <cell r="A196" t="str">
            <v>13.10.15.01</v>
          </cell>
          <cell r="B196" t="str">
            <v>-</v>
          </cell>
          <cell r="C196" t="str">
            <v>C.M.Espec-Terrenos e Glebas</v>
          </cell>
          <cell r="D196">
            <v>4681.78</v>
          </cell>
          <cell r="E196" t="str">
            <v>D</v>
          </cell>
          <cell r="F196">
            <v>0</v>
          </cell>
          <cell r="G196">
            <v>0</v>
          </cell>
          <cell r="H196">
            <v>4681.78</v>
          </cell>
          <cell r="I196" t="str">
            <v>D</v>
          </cell>
        </row>
        <row r="197">
          <cell r="A197" t="str">
            <v>13.10.15.02</v>
          </cell>
          <cell r="B197" t="str">
            <v>-</v>
          </cell>
          <cell r="C197" t="str">
            <v>C.M.Espec-Edificacoes</v>
          </cell>
          <cell r="D197">
            <v>84305.15</v>
          </cell>
          <cell r="E197" t="str">
            <v>D</v>
          </cell>
          <cell r="F197">
            <v>0</v>
          </cell>
          <cell r="G197">
            <v>0</v>
          </cell>
          <cell r="H197">
            <v>84305.15</v>
          </cell>
          <cell r="I197" t="str">
            <v>D</v>
          </cell>
        </row>
        <row r="198">
          <cell r="A198" t="str">
            <v>13.10.15.03</v>
          </cell>
          <cell r="B198" t="str">
            <v>-</v>
          </cell>
          <cell r="C198" t="str">
            <v>C.M.Espec-Instalacoes</v>
          </cell>
          <cell r="D198">
            <v>50011.4</v>
          </cell>
          <cell r="E198" t="str">
            <v>D</v>
          </cell>
          <cell r="F198">
            <v>0</v>
          </cell>
          <cell r="G198">
            <v>0</v>
          </cell>
          <cell r="H198">
            <v>50011.4</v>
          </cell>
          <cell r="I198" t="str">
            <v>D</v>
          </cell>
        </row>
        <row r="199">
          <cell r="A199" t="str">
            <v>13.10.15.04</v>
          </cell>
          <cell r="B199" t="str">
            <v>-</v>
          </cell>
          <cell r="C199" t="str">
            <v>C.M.Espec-Maquinas/Equipamentos</v>
          </cell>
          <cell r="D199">
            <v>368175.69</v>
          </cell>
          <cell r="E199" t="str">
            <v>D</v>
          </cell>
          <cell r="F199">
            <v>0</v>
          </cell>
          <cell r="G199">
            <v>0</v>
          </cell>
          <cell r="H199">
            <v>368175.69</v>
          </cell>
          <cell r="I199" t="str">
            <v>D</v>
          </cell>
        </row>
        <row r="200">
          <cell r="A200" t="str">
            <v>13.10.15.07</v>
          </cell>
          <cell r="B200" t="str">
            <v>-</v>
          </cell>
          <cell r="C200" t="str">
            <v>C.M.Espec-Moveis e Utensilios</v>
          </cell>
          <cell r="D200">
            <v>60562.97</v>
          </cell>
          <cell r="E200" t="str">
            <v>D</v>
          </cell>
          <cell r="F200">
            <v>0</v>
          </cell>
          <cell r="G200">
            <v>0</v>
          </cell>
          <cell r="H200">
            <v>60562.97</v>
          </cell>
          <cell r="I200" t="str">
            <v>D</v>
          </cell>
        </row>
        <row r="201">
          <cell r="A201" t="str">
            <v>13.10.15.11</v>
          </cell>
          <cell r="B201" t="str">
            <v>-</v>
          </cell>
          <cell r="C201" t="str">
            <v>C.M.Espec-Ferramentas/Acessorios</v>
          </cell>
          <cell r="D201">
            <v>163.86</v>
          </cell>
          <cell r="E201" t="str">
            <v>D</v>
          </cell>
          <cell r="F201">
            <v>0</v>
          </cell>
          <cell r="G201">
            <v>0</v>
          </cell>
          <cell r="H201">
            <v>163.86</v>
          </cell>
          <cell r="I201" t="str">
            <v>D</v>
          </cell>
        </row>
        <row r="202">
          <cell r="A202" t="str">
            <v>13.10.15.17</v>
          </cell>
          <cell r="B202" t="str">
            <v>-</v>
          </cell>
          <cell r="C202" t="str">
            <v>C.M.Espec-Jazidas</v>
          </cell>
          <cell r="D202">
            <v>21893947.800000001</v>
          </cell>
          <cell r="E202" t="str">
            <v>D</v>
          </cell>
          <cell r="F202">
            <v>0</v>
          </cell>
          <cell r="G202">
            <v>0</v>
          </cell>
          <cell r="H202">
            <v>21893947.800000001</v>
          </cell>
          <cell r="I202" t="str">
            <v>D</v>
          </cell>
        </row>
        <row r="203">
          <cell r="A203" t="str">
            <v>13.10.17.00</v>
          </cell>
          <cell r="B203" t="str">
            <v>-</v>
          </cell>
          <cell r="C203" t="str">
            <v>C.M.Espec-Prov p/Perdas Imobiliz</v>
          </cell>
          <cell r="D203">
            <v>1471374.68</v>
          </cell>
          <cell r="E203" t="str">
            <v>C</v>
          </cell>
          <cell r="F203">
            <v>0</v>
          </cell>
          <cell r="G203">
            <v>0</v>
          </cell>
          <cell r="H203">
            <v>1471374.68</v>
          </cell>
          <cell r="I203" t="str">
            <v>C</v>
          </cell>
        </row>
        <row r="204">
          <cell r="A204" t="str">
            <v>13.10.17.05</v>
          </cell>
          <cell r="B204" t="str">
            <v>-</v>
          </cell>
          <cell r="C204" t="str">
            <v>(-)C.M.Espec-Prov Perdas Jazidas</v>
          </cell>
          <cell r="D204">
            <v>1471374.68</v>
          </cell>
          <cell r="E204" t="str">
            <v>C</v>
          </cell>
          <cell r="F204">
            <v>0</v>
          </cell>
          <cell r="G204">
            <v>0</v>
          </cell>
          <cell r="H204">
            <v>1471374.68</v>
          </cell>
          <cell r="I204" t="str">
            <v>C</v>
          </cell>
        </row>
        <row r="205">
          <cell r="A205" t="str">
            <v>13.10.20.00</v>
          </cell>
          <cell r="B205" t="str">
            <v>-</v>
          </cell>
          <cell r="C205" t="str">
            <v>Custo Corrigido Ipc / Btn</v>
          </cell>
          <cell r="D205">
            <v>10821819.890000001</v>
          </cell>
          <cell r="E205" t="str">
            <v>D</v>
          </cell>
          <cell r="F205">
            <v>0</v>
          </cell>
          <cell r="G205">
            <v>0</v>
          </cell>
          <cell r="H205">
            <v>10821819.890000001</v>
          </cell>
          <cell r="I205" t="str">
            <v>D</v>
          </cell>
        </row>
        <row r="206">
          <cell r="A206" t="str">
            <v>13.10.20.01</v>
          </cell>
          <cell r="B206" t="str">
            <v>-</v>
          </cell>
          <cell r="C206" t="str">
            <v>Terrenos e Glebas Ipc/Btn</v>
          </cell>
          <cell r="D206">
            <v>4844.67</v>
          </cell>
          <cell r="E206" t="str">
            <v>D</v>
          </cell>
          <cell r="F206">
            <v>0</v>
          </cell>
          <cell r="G206">
            <v>0</v>
          </cell>
          <cell r="H206">
            <v>4844.67</v>
          </cell>
          <cell r="I206" t="str">
            <v>D</v>
          </cell>
        </row>
        <row r="207">
          <cell r="A207" t="str">
            <v>13.10.20.02</v>
          </cell>
          <cell r="B207" t="str">
            <v>-</v>
          </cell>
          <cell r="C207" t="str">
            <v>Edificacoes Ipc/Btn</v>
          </cell>
          <cell r="D207">
            <v>69460.45</v>
          </cell>
          <cell r="E207" t="str">
            <v>D</v>
          </cell>
          <cell r="F207">
            <v>0</v>
          </cell>
          <cell r="G207">
            <v>0</v>
          </cell>
          <cell r="H207">
            <v>69460.45</v>
          </cell>
          <cell r="I207" t="str">
            <v>D</v>
          </cell>
        </row>
        <row r="208">
          <cell r="A208" t="str">
            <v>13.10.20.03</v>
          </cell>
          <cell r="B208" t="str">
            <v>-</v>
          </cell>
          <cell r="C208" t="str">
            <v>Instalacoes Ipc / Btn</v>
          </cell>
          <cell r="D208">
            <v>374401.71</v>
          </cell>
          <cell r="E208" t="str">
            <v>D</v>
          </cell>
          <cell r="F208">
            <v>0</v>
          </cell>
          <cell r="G208">
            <v>0</v>
          </cell>
          <cell r="H208">
            <v>374401.71</v>
          </cell>
          <cell r="I208" t="str">
            <v>D</v>
          </cell>
        </row>
        <row r="209">
          <cell r="A209" t="str">
            <v>13.10.20.04</v>
          </cell>
          <cell r="B209" t="str">
            <v>-</v>
          </cell>
          <cell r="C209" t="str">
            <v>Maquinas e Equipamentos Ipc/Btn</v>
          </cell>
          <cell r="D209">
            <v>938899.44</v>
          </cell>
          <cell r="E209" t="str">
            <v>D</v>
          </cell>
          <cell r="F209">
            <v>0</v>
          </cell>
          <cell r="G209">
            <v>0</v>
          </cell>
          <cell r="H209">
            <v>938899.44</v>
          </cell>
          <cell r="I209" t="str">
            <v>D</v>
          </cell>
        </row>
        <row r="210">
          <cell r="A210" t="str">
            <v>13.10.20.07</v>
          </cell>
          <cell r="B210" t="str">
            <v>-</v>
          </cell>
          <cell r="C210" t="str">
            <v>Moveis e Utensilios Ipc/Btn</v>
          </cell>
          <cell r="D210">
            <v>54071.85</v>
          </cell>
          <cell r="E210" t="str">
            <v>D</v>
          </cell>
          <cell r="F210">
            <v>0</v>
          </cell>
          <cell r="G210">
            <v>0</v>
          </cell>
          <cell r="H210">
            <v>54071.85</v>
          </cell>
          <cell r="I210" t="str">
            <v>D</v>
          </cell>
        </row>
        <row r="211">
          <cell r="A211" t="str">
            <v>13.10.20.09</v>
          </cell>
          <cell r="B211" t="str">
            <v>-</v>
          </cell>
          <cell r="C211" t="str">
            <v>Veiculos Ipc/Btn</v>
          </cell>
          <cell r="D211">
            <v>75651.47</v>
          </cell>
          <cell r="E211" t="str">
            <v>D</v>
          </cell>
          <cell r="F211">
            <v>0</v>
          </cell>
          <cell r="G211">
            <v>0</v>
          </cell>
          <cell r="H211">
            <v>75651.47</v>
          </cell>
          <cell r="I211" t="str">
            <v>D</v>
          </cell>
        </row>
        <row r="212">
          <cell r="A212" t="str">
            <v>13.10.20.11</v>
          </cell>
          <cell r="B212" t="str">
            <v>-</v>
          </cell>
          <cell r="C212" t="str">
            <v>Ferramentas e Acessorios Ipc/Btn</v>
          </cell>
          <cell r="D212">
            <v>273.05</v>
          </cell>
          <cell r="E212" t="str">
            <v>D</v>
          </cell>
          <cell r="F212">
            <v>0</v>
          </cell>
          <cell r="G212">
            <v>0</v>
          </cell>
          <cell r="H212">
            <v>273.05</v>
          </cell>
          <cell r="I212" t="str">
            <v>D</v>
          </cell>
        </row>
        <row r="213">
          <cell r="A213" t="str">
            <v>13.10.20.17</v>
          </cell>
          <cell r="B213" t="str">
            <v>-</v>
          </cell>
          <cell r="C213" t="str">
            <v>Jazidas Ipc/Btn</v>
          </cell>
          <cell r="D213">
            <v>9304217.25</v>
          </cell>
          <cell r="E213" t="str">
            <v>D</v>
          </cell>
          <cell r="F213">
            <v>0</v>
          </cell>
          <cell r="G213">
            <v>0</v>
          </cell>
          <cell r="H213">
            <v>9304217.25</v>
          </cell>
          <cell r="I213" t="str">
            <v>D</v>
          </cell>
        </row>
        <row r="214">
          <cell r="A214" t="str">
            <v>13.10.27.00</v>
          </cell>
          <cell r="B214" t="str">
            <v>-</v>
          </cell>
          <cell r="C214" t="str">
            <v>Prov.p/Perdas Imobilizado Ipc/Btn</v>
          </cell>
          <cell r="D214">
            <v>1135601.33</v>
          </cell>
          <cell r="E214" t="str">
            <v>C</v>
          </cell>
          <cell r="F214">
            <v>0</v>
          </cell>
          <cell r="G214">
            <v>0</v>
          </cell>
          <cell r="H214">
            <v>1135601.33</v>
          </cell>
          <cell r="I214" t="str">
            <v>C</v>
          </cell>
        </row>
        <row r="215">
          <cell r="A215" t="str">
            <v>13.10.27.05</v>
          </cell>
          <cell r="B215" t="str">
            <v>-</v>
          </cell>
          <cell r="C215" t="str">
            <v>(-)Prov.Perda Jazidas Ipc/Btn</v>
          </cell>
          <cell r="D215">
            <v>1135601.33</v>
          </cell>
          <cell r="E215" t="str">
            <v>C</v>
          </cell>
          <cell r="F215">
            <v>0</v>
          </cell>
          <cell r="G215">
            <v>0</v>
          </cell>
          <cell r="H215">
            <v>1135601.33</v>
          </cell>
          <cell r="I215" t="str">
            <v>C</v>
          </cell>
        </row>
        <row r="216">
          <cell r="A216" t="str">
            <v>13.10.35.00</v>
          </cell>
          <cell r="B216" t="str">
            <v>-</v>
          </cell>
          <cell r="C216" t="str">
            <v>(-)Depreciacoes Acumuladas</v>
          </cell>
          <cell r="D216">
            <v>22796279.379999999</v>
          </cell>
          <cell r="E216" t="str">
            <v>C</v>
          </cell>
          <cell r="F216">
            <v>0</v>
          </cell>
          <cell r="G216">
            <v>346766.13</v>
          </cell>
          <cell r="H216">
            <v>23143045.510000002</v>
          </cell>
          <cell r="I216" t="str">
            <v>C</v>
          </cell>
        </row>
        <row r="217">
          <cell r="A217" t="str">
            <v>13.10.35.01</v>
          </cell>
          <cell r="B217" t="str">
            <v>-</v>
          </cell>
          <cell r="C217" t="str">
            <v>Depr.Acum-Edificacoes</v>
          </cell>
          <cell r="D217">
            <v>1431903.29</v>
          </cell>
          <cell r="E217" t="str">
            <v>C</v>
          </cell>
          <cell r="F217">
            <v>0</v>
          </cell>
          <cell r="G217">
            <v>15342.24</v>
          </cell>
          <cell r="H217">
            <v>1447245.53</v>
          </cell>
          <cell r="I217" t="str">
            <v>C</v>
          </cell>
        </row>
        <row r="218">
          <cell r="A218" t="str">
            <v>13.10.35.02</v>
          </cell>
          <cell r="B218" t="str">
            <v>-</v>
          </cell>
          <cell r="C218" t="str">
            <v>Depr.Acum-Instalacoes</v>
          </cell>
          <cell r="D218">
            <v>4431768.32</v>
          </cell>
          <cell r="E218" t="str">
            <v>C</v>
          </cell>
          <cell r="F218">
            <v>0</v>
          </cell>
          <cell r="G218">
            <v>61729.79</v>
          </cell>
          <cell r="H218">
            <v>4493498.1100000003</v>
          </cell>
          <cell r="I218" t="str">
            <v>C</v>
          </cell>
        </row>
        <row r="219">
          <cell r="A219" t="str">
            <v>13.10.35.03</v>
          </cell>
          <cell r="B219" t="str">
            <v>-</v>
          </cell>
          <cell r="C219" t="str">
            <v>Depr.Acum-Maquina/Equipamentos</v>
          </cell>
          <cell r="D219">
            <v>14798610.060000001</v>
          </cell>
          <cell r="E219" t="str">
            <v>C</v>
          </cell>
          <cell r="F219">
            <v>0</v>
          </cell>
          <cell r="G219">
            <v>222253.51</v>
          </cell>
          <cell r="H219">
            <v>15020863.57</v>
          </cell>
          <cell r="I219" t="str">
            <v>C</v>
          </cell>
        </row>
        <row r="220">
          <cell r="A220" t="str">
            <v>13.10.35.04</v>
          </cell>
          <cell r="B220" t="str">
            <v>-</v>
          </cell>
          <cell r="C220" t="str">
            <v>Depr.Acum- Hardware/Equipamentos</v>
          </cell>
          <cell r="D220">
            <v>787334.49</v>
          </cell>
          <cell r="E220" t="str">
            <v>C</v>
          </cell>
          <cell r="F220">
            <v>0</v>
          </cell>
          <cell r="G220">
            <v>13499.01</v>
          </cell>
          <cell r="H220">
            <v>800833.5</v>
          </cell>
          <cell r="I220" t="str">
            <v>C</v>
          </cell>
        </row>
        <row r="221">
          <cell r="A221" t="str">
            <v>13.10.35.05</v>
          </cell>
          <cell r="B221" t="str">
            <v>-</v>
          </cell>
          <cell r="C221" t="str">
            <v>Depr.Acum-Moveis e Utensilios</v>
          </cell>
          <cell r="D221">
            <v>830083.41</v>
          </cell>
          <cell r="E221" t="str">
            <v>C</v>
          </cell>
          <cell r="F221">
            <v>0</v>
          </cell>
          <cell r="G221">
            <v>19500.669999999998</v>
          </cell>
          <cell r="H221">
            <v>849584.08</v>
          </cell>
          <cell r="I221" t="str">
            <v>C</v>
          </cell>
        </row>
        <row r="222">
          <cell r="A222" t="str">
            <v>13.10.35.07</v>
          </cell>
          <cell r="B222" t="str">
            <v>-</v>
          </cell>
          <cell r="C222" t="str">
            <v>Depr.Acum-Veiculos</v>
          </cell>
          <cell r="D222">
            <v>434619.29</v>
          </cell>
          <cell r="E222" t="str">
            <v>C</v>
          </cell>
          <cell r="F222">
            <v>0</v>
          </cell>
          <cell r="G222">
            <v>11378.97</v>
          </cell>
          <cell r="H222">
            <v>445998.26</v>
          </cell>
          <cell r="I222" t="str">
            <v>C</v>
          </cell>
        </row>
        <row r="223">
          <cell r="A223" t="str">
            <v>13.10.35.08</v>
          </cell>
          <cell r="B223" t="str">
            <v>-</v>
          </cell>
          <cell r="C223" t="str">
            <v>Depr.Acum-Ferramentas/Acessorios</v>
          </cell>
          <cell r="D223">
            <v>81960.52</v>
          </cell>
          <cell r="E223" t="str">
            <v>C</v>
          </cell>
          <cell r="F223">
            <v>0</v>
          </cell>
          <cell r="G223">
            <v>3061.94</v>
          </cell>
          <cell r="H223">
            <v>85022.46</v>
          </cell>
          <cell r="I223" t="str">
            <v>C</v>
          </cell>
        </row>
        <row r="224">
          <cell r="A224" t="str">
            <v>13.10.45.00</v>
          </cell>
          <cell r="B224" t="str">
            <v>-</v>
          </cell>
          <cell r="C224" t="str">
            <v>(-) Depreciac.Acum. C.M Especial</v>
          </cell>
          <cell r="D224">
            <v>546355.24</v>
          </cell>
          <cell r="E224" t="str">
            <v>C</v>
          </cell>
          <cell r="F224">
            <v>0</v>
          </cell>
          <cell r="G224">
            <v>108.93</v>
          </cell>
          <cell r="H224">
            <v>546464.17000000004</v>
          </cell>
          <cell r="I224" t="str">
            <v>C</v>
          </cell>
        </row>
        <row r="225">
          <cell r="A225" t="str">
            <v>13.10.45.02</v>
          </cell>
          <cell r="B225" t="str">
            <v>-</v>
          </cell>
          <cell r="C225" t="str">
            <v>Depr.CME-Edificacoes</v>
          </cell>
          <cell r="D225">
            <v>67441.320000000007</v>
          </cell>
          <cell r="E225" t="str">
            <v>C</v>
          </cell>
          <cell r="F225">
            <v>0</v>
          </cell>
          <cell r="G225">
            <v>68.27</v>
          </cell>
          <cell r="H225">
            <v>67509.59</v>
          </cell>
          <cell r="I225" t="str">
            <v>C</v>
          </cell>
        </row>
        <row r="226">
          <cell r="A226" t="str">
            <v>13.10.45.03</v>
          </cell>
          <cell r="B226" t="str">
            <v>-</v>
          </cell>
          <cell r="C226" t="str">
            <v>Depr.CME-Instalacoes</v>
          </cell>
          <cell r="D226">
            <v>50011.4</v>
          </cell>
          <cell r="E226" t="str">
            <v>C</v>
          </cell>
          <cell r="F226">
            <v>0</v>
          </cell>
          <cell r="G226">
            <v>0</v>
          </cell>
          <cell r="H226">
            <v>50011.4</v>
          </cell>
          <cell r="I226" t="str">
            <v>C</v>
          </cell>
        </row>
        <row r="227">
          <cell r="A227" t="str">
            <v>13.10.45.04</v>
          </cell>
          <cell r="B227" t="str">
            <v>-</v>
          </cell>
          <cell r="C227" t="str">
            <v>Depr.CME-Maquina/Equipamentos</v>
          </cell>
          <cell r="D227">
            <v>368175.69</v>
          </cell>
          <cell r="E227" t="str">
            <v>C</v>
          </cell>
          <cell r="F227">
            <v>0</v>
          </cell>
          <cell r="G227">
            <v>0</v>
          </cell>
          <cell r="H227">
            <v>368175.69</v>
          </cell>
          <cell r="I227" t="str">
            <v>C</v>
          </cell>
        </row>
        <row r="228">
          <cell r="A228" t="str">
            <v>13.10.45.07</v>
          </cell>
          <cell r="B228" t="str">
            <v>-</v>
          </cell>
          <cell r="C228" t="str">
            <v>Depr.CME-Moveis/Utensilios</v>
          </cell>
          <cell r="D228">
            <v>60562.97</v>
          </cell>
          <cell r="E228" t="str">
            <v>C</v>
          </cell>
          <cell r="F228">
            <v>0</v>
          </cell>
          <cell r="G228">
            <v>40.659999999999997</v>
          </cell>
          <cell r="H228">
            <v>60603.63</v>
          </cell>
          <cell r="I228" t="str">
            <v>C</v>
          </cell>
        </row>
        <row r="229">
          <cell r="A229" t="str">
            <v>13.10.45.11</v>
          </cell>
          <cell r="B229" t="str">
            <v>-</v>
          </cell>
          <cell r="C229" t="str">
            <v>Depr.CME-Ferram/Acessorios</v>
          </cell>
          <cell r="D229">
            <v>163.86</v>
          </cell>
          <cell r="E229" t="str">
            <v>C</v>
          </cell>
          <cell r="F229">
            <v>0</v>
          </cell>
          <cell r="G229">
            <v>0</v>
          </cell>
          <cell r="H229">
            <v>163.86</v>
          </cell>
          <cell r="I229" t="str">
            <v>C</v>
          </cell>
        </row>
        <row r="230">
          <cell r="A230" t="str">
            <v>13.10.50.00</v>
          </cell>
          <cell r="B230" t="str">
            <v>-</v>
          </cell>
          <cell r="C230" t="str">
            <v>(-) Depreciac. Acumulada Ipc/Btn</v>
          </cell>
          <cell r="D230">
            <v>1499408.19</v>
          </cell>
          <cell r="E230" t="str">
            <v>C</v>
          </cell>
          <cell r="F230">
            <v>0</v>
          </cell>
          <cell r="G230">
            <v>56.25</v>
          </cell>
          <cell r="H230">
            <v>1499464.44</v>
          </cell>
          <cell r="I230" t="str">
            <v>C</v>
          </cell>
        </row>
        <row r="231">
          <cell r="A231" t="str">
            <v>13.10.50.01</v>
          </cell>
          <cell r="B231" t="str">
            <v>-</v>
          </cell>
          <cell r="C231" t="str">
            <v>Depr.Acum-Edificacoes Ipc/Btn</v>
          </cell>
          <cell r="D231">
            <v>56110.67</v>
          </cell>
          <cell r="E231" t="str">
            <v>C</v>
          </cell>
          <cell r="F231">
            <v>0</v>
          </cell>
          <cell r="G231">
            <v>56.25</v>
          </cell>
          <cell r="H231">
            <v>56166.92</v>
          </cell>
          <cell r="I231" t="str">
            <v>C</v>
          </cell>
        </row>
        <row r="232">
          <cell r="A232" t="str">
            <v>13.10.50.02</v>
          </cell>
          <cell r="B232" t="str">
            <v>-</v>
          </cell>
          <cell r="C232" t="str">
            <v>Depr.Acum-Instalacoes Ipc/Btn</v>
          </cell>
          <cell r="D232">
            <v>374401.71</v>
          </cell>
          <cell r="E232" t="str">
            <v>C</v>
          </cell>
          <cell r="F232">
            <v>0</v>
          </cell>
          <cell r="G232">
            <v>0</v>
          </cell>
          <cell r="H232">
            <v>374401.71</v>
          </cell>
          <cell r="I232" t="str">
            <v>C</v>
          </cell>
        </row>
        <row r="233">
          <cell r="A233" t="str">
            <v>13.10.50.03</v>
          </cell>
          <cell r="B233" t="str">
            <v>-</v>
          </cell>
          <cell r="C233" t="str">
            <v>Depr.Acum-Maq./Equipam. Ipc/Btn</v>
          </cell>
          <cell r="D233">
            <v>938899.44</v>
          </cell>
          <cell r="E233" t="str">
            <v>C</v>
          </cell>
          <cell r="F233">
            <v>0</v>
          </cell>
          <cell r="G233">
            <v>0</v>
          </cell>
          <cell r="H233">
            <v>938899.44</v>
          </cell>
          <cell r="I233" t="str">
            <v>C</v>
          </cell>
        </row>
        <row r="234">
          <cell r="A234" t="str">
            <v>13.10.50.05</v>
          </cell>
          <cell r="B234" t="str">
            <v>-</v>
          </cell>
          <cell r="C234" t="str">
            <v>Depr.Acum-Moveis/Utens.Ipc/Btn</v>
          </cell>
          <cell r="D234">
            <v>54071.85</v>
          </cell>
          <cell r="E234" t="str">
            <v>C</v>
          </cell>
          <cell r="F234">
            <v>0</v>
          </cell>
          <cell r="G234">
            <v>0</v>
          </cell>
          <cell r="H234">
            <v>54071.85</v>
          </cell>
          <cell r="I234" t="str">
            <v>C</v>
          </cell>
        </row>
        <row r="235">
          <cell r="A235" t="str">
            <v>13.10.50.07</v>
          </cell>
          <cell r="B235" t="str">
            <v>-</v>
          </cell>
          <cell r="C235" t="str">
            <v>Depr.Acum-Veiculos Ipc/Btn</v>
          </cell>
          <cell r="D235">
            <v>75651.47</v>
          </cell>
          <cell r="E235" t="str">
            <v>C</v>
          </cell>
          <cell r="F235">
            <v>0</v>
          </cell>
          <cell r="G235">
            <v>0</v>
          </cell>
          <cell r="H235">
            <v>75651.47</v>
          </cell>
          <cell r="I235" t="str">
            <v>C</v>
          </cell>
        </row>
        <row r="236">
          <cell r="A236" t="str">
            <v>13.10.50.08</v>
          </cell>
          <cell r="B236" t="str">
            <v>-</v>
          </cell>
          <cell r="C236" t="str">
            <v>Depr.Acum-Ferram/Acessor Ipc/Btn</v>
          </cell>
          <cell r="D236">
            <v>273.05</v>
          </cell>
          <cell r="E236" t="str">
            <v>C</v>
          </cell>
          <cell r="F236">
            <v>0</v>
          </cell>
          <cell r="G236">
            <v>0</v>
          </cell>
          <cell r="H236">
            <v>273.05</v>
          </cell>
          <cell r="I236" t="str">
            <v>C</v>
          </cell>
        </row>
        <row r="237">
          <cell r="A237" t="str">
            <v>13.10.60.00</v>
          </cell>
          <cell r="B237" t="str">
            <v>-</v>
          </cell>
          <cell r="C237" t="str">
            <v>(-) Exaustao</v>
          </cell>
          <cell r="D237">
            <v>9234715.25</v>
          </cell>
          <cell r="E237" t="str">
            <v>C</v>
          </cell>
          <cell r="F237">
            <v>46144.160000000003</v>
          </cell>
          <cell r="G237">
            <v>96734.21</v>
          </cell>
          <cell r="H237">
            <v>9285305.3000000007</v>
          </cell>
          <cell r="I237" t="str">
            <v>C</v>
          </cell>
        </row>
        <row r="238">
          <cell r="A238" t="str">
            <v>13.10.60.02</v>
          </cell>
          <cell r="B238" t="str">
            <v>-</v>
          </cell>
          <cell r="C238" t="str">
            <v>Exaustao-Jazidas</v>
          </cell>
          <cell r="D238">
            <v>9234715.25</v>
          </cell>
          <cell r="E238" t="str">
            <v>C</v>
          </cell>
          <cell r="F238">
            <v>46144.160000000003</v>
          </cell>
          <cell r="G238">
            <v>96734.21</v>
          </cell>
          <cell r="H238">
            <v>9285305.3000000007</v>
          </cell>
          <cell r="I238" t="str">
            <v>C</v>
          </cell>
        </row>
        <row r="239">
          <cell r="A239" t="str">
            <v>13.10.63.00</v>
          </cell>
          <cell r="B239" t="str">
            <v>-</v>
          </cell>
          <cell r="C239" t="str">
            <v>(-)Exaustao Cm Especial</v>
          </cell>
          <cell r="D239">
            <v>13726935.57</v>
          </cell>
          <cell r="E239" t="str">
            <v>C</v>
          </cell>
          <cell r="F239">
            <v>0</v>
          </cell>
          <cell r="G239">
            <v>117766.95</v>
          </cell>
          <cell r="H239">
            <v>13844702.52</v>
          </cell>
          <cell r="I239" t="str">
            <v>C</v>
          </cell>
        </row>
        <row r="240">
          <cell r="A240" t="str">
            <v>13.10.63.02</v>
          </cell>
          <cell r="B240" t="str">
            <v>-</v>
          </cell>
          <cell r="C240" t="str">
            <v>Exaustao Jazidas Cm Especial</v>
          </cell>
          <cell r="D240">
            <v>13726935.57</v>
          </cell>
          <cell r="E240" t="str">
            <v>C</v>
          </cell>
          <cell r="F240">
            <v>0</v>
          </cell>
          <cell r="G240">
            <v>117766.95</v>
          </cell>
          <cell r="H240">
            <v>13844702.52</v>
          </cell>
          <cell r="I240" t="str">
            <v>C</v>
          </cell>
        </row>
        <row r="241">
          <cell r="A241" t="str">
            <v>13.10.65.00</v>
          </cell>
          <cell r="B241" t="str">
            <v>-</v>
          </cell>
          <cell r="C241" t="str">
            <v>(-)Exaustao Ipc/Btn</v>
          </cell>
          <cell r="D241">
            <v>5633068.8399999999</v>
          </cell>
          <cell r="E241" t="str">
            <v>C</v>
          </cell>
          <cell r="F241">
            <v>0</v>
          </cell>
          <cell r="G241">
            <v>50047.14</v>
          </cell>
          <cell r="H241">
            <v>5683115.9800000004</v>
          </cell>
          <cell r="I241" t="str">
            <v>C</v>
          </cell>
        </row>
        <row r="242">
          <cell r="A242" t="str">
            <v>13.10.65.02</v>
          </cell>
          <cell r="B242" t="str">
            <v>-</v>
          </cell>
          <cell r="C242" t="str">
            <v>Exaustao-Jazidas Ipc/Btn</v>
          </cell>
          <cell r="D242">
            <v>5633068.8399999999</v>
          </cell>
          <cell r="E242" t="str">
            <v>C</v>
          </cell>
          <cell r="F242">
            <v>0</v>
          </cell>
          <cell r="G242">
            <v>50047.14</v>
          </cell>
          <cell r="H242">
            <v>5683115.9800000004</v>
          </cell>
          <cell r="I242" t="str">
            <v>C</v>
          </cell>
        </row>
        <row r="243">
          <cell r="A243" t="str">
            <v>13.10.70.00</v>
          </cell>
          <cell r="B243" t="str">
            <v>-</v>
          </cell>
          <cell r="C243" t="str">
            <v>(-) Amortizacoes</v>
          </cell>
          <cell r="D243">
            <v>2637415.89</v>
          </cell>
          <cell r="E243" t="str">
            <v>C</v>
          </cell>
          <cell r="F243">
            <v>0</v>
          </cell>
          <cell r="G243">
            <v>102221.2</v>
          </cell>
          <cell r="H243">
            <v>2739637.09</v>
          </cell>
          <cell r="I243" t="str">
            <v>C</v>
          </cell>
        </row>
        <row r="244">
          <cell r="A244" t="str">
            <v>13.10.70.01</v>
          </cell>
          <cell r="B244" t="str">
            <v>-</v>
          </cell>
          <cell r="C244" t="str">
            <v>Amort- Software-Programa/Sistema</v>
          </cell>
          <cell r="D244">
            <v>438547.52</v>
          </cell>
          <cell r="E244" t="str">
            <v>C</v>
          </cell>
          <cell r="F244">
            <v>0</v>
          </cell>
          <cell r="G244">
            <v>13218.36</v>
          </cell>
          <cell r="H244">
            <v>451765.88</v>
          </cell>
          <cell r="I244" t="str">
            <v>C</v>
          </cell>
        </row>
        <row r="245">
          <cell r="A245" t="str">
            <v>13.10.70.03</v>
          </cell>
          <cell r="B245" t="str">
            <v>-</v>
          </cell>
          <cell r="C245" t="str">
            <v>Amortiz.Benfeit Propried Terceiros</v>
          </cell>
          <cell r="D245">
            <v>2198868.37</v>
          </cell>
          <cell r="E245" t="str">
            <v>C</v>
          </cell>
          <cell r="F245">
            <v>0</v>
          </cell>
          <cell r="G245">
            <v>89002.84</v>
          </cell>
          <cell r="H245">
            <v>2287871.21</v>
          </cell>
          <cell r="I245" t="str">
            <v>C</v>
          </cell>
        </row>
        <row r="246">
          <cell r="A246" t="str">
            <v>13.10.90.00</v>
          </cell>
          <cell r="B246" t="str">
            <v>-</v>
          </cell>
          <cell r="C246" t="str">
            <v>Ativo Imobilizado - Ambiental</v>
          </cell>
          <cell r="D246">
            <v>3807000</v>
          </cell>
          <cell r="E246" t="str">
            <v>D</v>
          </cell>
          <cell r="F246">
            <v>0</v>
          </cell>
          <cell r="G246">
            <v>0</v>
          </cell>
          <cell r="H246">
            <v>3807000</v>
          </cell>
          <cell r="I246" t="str">
            <v>D</v>
          </cell>
        </row>
        <row r="247">
          <cell r="A247" t="str">
            <v>13.10.90.01</v>
          </cell>
          <cell r="B247" t="str">
            <v>-</v>
          </cell>
          <cell r="C247" t="str">
            <v>Ativo Imobilizado - Ambiental</v>
          </cell>
          <cell r="D247">
            <v>3807000</v>
          </cell>
          <cell r="E247" t="str">
            <v>D</v>
          </cell>
          <cell r="F247">
            <v>0</v>
          </cell>
          <cell r="G247">
            <v>0</v>
          </cell>
          <cell r="H247">
            <v>3807000</v>
          </cell>
          <cell r="I247" t="str">
            <v>D</v>
          </cell>
        </row>
        <row r="248">
          <cell r="A248" t="str">
            <v>13.10.91.00</v>
          </cell>
          <cell r="B248" t="str">
            <v>-</v>
          </cell>
          <cell r="C248" t="str">
            <v>(-) Amortização Ativo Imobil - Ambiental</v>
          </cell>
          <cell r="D248">
            <v>1061000</v>
          </cell>
          <cell r="E248" t="str">
            <v>C</v>
          </cell>
          <cell r="F248">
            <v>0</v>
          </cell>
          <cell r="G248">
            <v>15000</v>
          </cell>
          <cell r="H248">
            <v>1076000</v>
          </cell>
          <cell r="I248" t="str">
            <v>C</v>
          </cell>
        </row>
        <row r="249">
          <cell r="A249" t="str">
            <v>13.10.91.01</v>
          </cell>
          <cell r="B249" t="str">
            <v>-</v>
          </cell>
          <cell r="C249" t="str">
            <v>Amortização Ativo Imobil - Ambiental</v>
          </cell>
          <cell r="D249">
            <v>1061000</v>
          </cell>
          <cell r="E249" t="str">
            <v>C</v>
          </cell>
          <cell r="F249">
            <v>0</v>
          </cell>
          <cell r="G249">
            <v>15000</v>
          </cell>
          <cell r="H249">
            <v>1076000</v>
          </cell>
          <cell r="I249" t="str">
            <v>C</v>
          </cell>
        </row>
        <row r="250">
          <cell r="A250" t="str">
            <v>20.00.00.00</v>
          </cell>
          <cell r="B250" t="str">
            <v>-</v>
          </cell>
          <cell r="C250" t="str">
            <v>Passivo</v>
          </cell>
          <cell r="D250">
            <v>340323550.08999997</v>
          </cell>
          <cell r="E250" t="str">
            <v>C</v>
          </cell>
          <cell r="F250">
            <v>42526016.450000003</v>
          </cell>
          <cell r="G250">
            <v>45582844.240000002</v>
          </cell>
          <cell r="H250">
            <v>343380377.88</v>
          </cell>
          <cell r="I250" t="str">
            <v>C</v>
          </cell>
        </row>
        <row r="252">
          <cell r="A252" t="str">
            <v>-----------</v>
          </cell>
          <cell r="B252" t="str">
            <v>--</v>
          </cell>
          <cell r="C252" t="str">
            <v>-------------------------------------------------------------------</v>
          </cell>
          <cell r="D252" t="str">
            <v>-------------------</v>
          </cell>
          <cell r="E252" t="str">
            <v>-</v>
          </cell>
          <cell r="F252" t="str">
            <v>-------------------</v>
          </cell>
          <cell r="G252" t="e">
            <v>#NAME?</v>
          </cell>
          <cell r="H252" t="str">
            <v>07AB - 1.00.01.068</v>
          </cell>
        </row>
        <row r="253">
          <cell r="A253" t="str">
            <v>_x000C_----------</v>
          </cell>
          <cell r="B253" t="str">
            <v>--</v>
          </cell>
          <cell r="C253" t="str">
            <v>-------------------------------------------------------------------</v>
          </cell>
          <cell r="D253" t="str">
            <v>-------------------</v>
          </cell>
          <cell r="E253" t="str">
            <v>-</v>
          </cell>
          <cell r="F253" t="str">
            <v>-------------------</v>
          </cell>
          <cell r="G253" t="str">
            <v>-------------------</v>
          </cell>
          <cell r="H253" t="str">
            <v>------ Página:</v>
          </cell>
        </row>
        <row r="254">
          <cell r="A254" t="str">
            <v>Urucum Mine</v>
          </cell>
          <cell r="B254" t="str">
            <v>ra</v>
          </cell>
          <cell r="C254" t="str">
            <v>ção S.A</v>
          </cell>
          <cell r="H254" t="str">
            <v>Balancete</v>
          </cell>
        </row>
        <row r="255">
          <cell r="A255" t="str">
            <v>Período: 01</v>
          </cell>
          <cell r="B255" t="str">
            <v>/1</v>
          </cell>
          <cell r="C255" t="str">
            <v>0/2008 A 31/10/2008 -----------------------------------------------</v>
          </cell>
          <cell r="D255" t="str">
            <v>-------------------</v>
          </cell>
          <cell r="E255" t="str">
            <v>-</v>
          </cell>
          <cell r="F255" t="str">
            <v>-------------------</v>
          </cell>
          <cell r="G255" t="str">
            <v>-------------------</v>
          </cell>
          <cell r="H255" t="str">
            <v>04/11/2008 - 18:3</v>
          </cell>
          <cell r="I255">
            <v>7</v>
          </cell>
        </row>
        <row r="257">
          <cell r="A257" t="str">
            <v>Título</v>
          </cell>
          <cell r="D257" t="str">
            <v>Saldo Inicial</v>
          </cell>
          <cell r="F257" t="str">
            <v>Débito</v>
          </cell>
          <cell r="G257" t="str">
            <v>Crédito</v>
          </cell>
          <cell r="H257" t="str">
            <v>Saldo Final</v>
          </cell>
        </row>
        <row r="258">
          <cell r="A258" t="str">
            <v>-----------</v>
          </cell>
          <cell r="B258" t="str">
            <v>--</v>
          </cell>
          <cell r="C258" t="str">
            <v>-------------------------------------------------------------------</v>
          </cell>
          <cell r="D258" t="str">
            <v>-----------------</v>
          </cell>
          <cell r="F258" t="str">
            <v>------------------</v>
          </cell>
          <cell r="G258" t="str">
            <v>------------------</v>
          </cell>
          <cell r="H258" t="str">
            <v>-----------------</v>
          </cell>
        </row>
        <row r="259">
          <cell r="A259" t="str">
            <v>21.00.00.00</v>
          </cell>
          <cell r="B259" t="str">
            <v>-</v>
          </cell>
          <cell r="C259" t="str">
            <v>Circulante</v>
          </cell>
          <cell r="D259">
            <v>76569173.230000004</v>
          </cell>
          <cell r="E259" t="str">
            <v>C</v>
          </cell>
          <cell r="F259">
            <v>41666438.899999999</v>
          </cell>
          <cell r="G259">
            <v>44119188.079999998</v>
          </cell>
          <cell r="H259">
            <v>79021922.409999996</v>
          </cell>
          <cell r="I259" t="str">
            <v>C</v>
          </cell>
        </row>
        <row r="260">
          <cell r="A260" t="str">
            <v>21.10.00.00</v>
          </cell>
          <cell r="B260" t="str">
            <v>-</v>
          </cell>
          <cell r="C260" t="str">
            <v>Fornecedores</v>
          </cell>
          <cell r="D260">
            <v>4515024.9400000004</v>
          </cell>
          <cell r="E260" t="str">
            <v>C</v>
          </cell>
          <cell r="F260">
            <v>26318036.32</v>
          </cell>
          <cell r="G260">
            <v>26806500.34</v>
          </cell>
          <cell r="H260">
            <v>5003488.96</v>
          </cell>
          <cell r="I260" t="str">
            <v>C</v>
          </cell>
        </row>
        <row r="261">
          <cell r="A261" t="str">
            <v>21.10.01.00</v>
          </cell>
          <cell r="B261" t="str">
            <v>-</v>
          </cell>
          <cell r="C261" t="str">
            <v>Fornecedores Mercado Interno</v>
          </cell>
          <cell r="D261">
            <v>4371753.82</v>
          </cell>
          <cell r="E261" t="str">
            <v>C</v>
          </cell>
          <cell r="F261">
            <v>24379145.649999999</v>
          </cell>
          <cell r="G261">
            <v>24849035.140000001</v>
          </cell>
          <cell r="H261">
            <v>4841643.3099999996</v>
          </cell>
          <cell r="I261" t="str">
            <v>C</v>
          </cell>
        </row>
        <row r="262">
          <cell r="A262" t="str">
            <v>21.10.01.01</v>
          </cell>
          <cell r="B262" t="str">
            <v>-</v>
          </cell>
          <cell r="C262" t="str">
            <v>Fornecedores Mercado Interno</v>
          </cell>
          <cell r="D262">
            <v>4371753.82</v>
          </cell>
          <cell r="E262" t="str">
            <v>C</v>
          </cell>
          <cell r="F262">
            <v>10729021.470000001</v>
          </cell>
          <cell r="G262">
            <v>11198910.960000001</v>
          </cell>
          <cell r="H262">
            <v>4841643.3099999996</v>
          </cell>
          <cell r="I262" t="str">
            <v>C</v>
          </cell>
        </row>
        <row r="263">
          <cell r="A263" t="str">
            <v>21.10.01.94</v>
          </cell>
          <cell r="B263" t="str">
            <v>-</v>
          </cell>
          <cell r="C263" t="str">
            <v>Transit. Substituicao - NF p/ DP</v>
          </cell>
          <cell r="D263">
            <v>0</v>
          </cell>
          <cell r="F263">
            <v>353339.53</v>
          </cell>
          <cell r="G263">
            <v>353339.53</v>
          </cell>
          <cell r="H263">
            <v>0</v>
          </cell>
        </row>
        <row r="264">
          <cell r="A264" t="str">
            <v>21.10.01.96</v>
          </cell>
          <cell r="B264" t="str">
            <v>-</v>
          </cell>
          <cell r="C264" t="str">
            <v>Transit. de Transferencia - APB</v>
          </cell>
          <cell r="D264">
            <v>0</v>
          </cell>
          <cell r="F264">
            <v>2697970.25</v>
          </cell>
          <cell r="G264">
            <v>2697970.25</v>
          </cell>
          <cell r="H264">
            <v>0</v>
          </cell>
        </row>
        <row r="265">
          <cell r="A265" t="str">
            <v>21.10.01.98</v>
          </cell>
          <cell r="B265" t="str">
            <v>-</v>
          </cell>
          <cell r="C265" t="str">
            <v>Transit. Fornecedores Compras</v>
          </cell>
          <cell r="D265">
            <v>0</v>
          </cell>
          <cell r="F265">
            <v>10598755</v>
          </cell>
          <cell r="G265">
            <v>10598755</v>
          </cell>
          <cell r="H265">
            <v>0</v>
          </cell>
        </row>
        <row r="266">
          <cell r="A266" t="str">
            <v>21.10.01.99</v>
          </cell>
          <cell r="B266" t="str">
            <v>-</v>
          </cell>
          <cell r="C266" t="str">
            <v>Transit. Devolucao a Fornecedor</v>
          </cell>
          <cell r="D266">
            <v>0</v>
          </cell>
          <cell r="F266">
            <v>59.4</v>
          </cell>
          <cell r="G266">
            <v>59.4</v>
          </cell>
          <cell r="H266">
            <v>0</v>
          </cell>
        </row>
        <row r="267">
          <cell r="A267" t="str">
            <v>21.10.10.00</v>
          </cell>
          <cell r="B267" t="str">
            <v>-</v>
          </cell>
          <cell r="C267" t="str">
            <v>Fornecedores Mercado Externo</v>
          </cell>
          <cell r="D267">
            <v>0</v>
          </cell>
          <cell r="F267">
            <v>486.78</v>
          </cell>
          <cell r="G267">
            <v>21028.46</v>
          </cell>
          <cell r="H267">
            <v>20541.68</v>
          </cell>
          <cell r="I267" t="str">
            <v>C</v>
          </cell>
        </row>
        <row r="268">
          <cell r="A268" t="str">
            <v>21.10.10.01</v>
          </cell>
          <cell r="B268" t="str">
            <v>-</v>
          </cell>
          <cell r="C268" t="str">
            <v>Fornecedores Mercado Externo</v>
          </cell>
          <cell r="D268">
            <v>0</v>
          </cell>
          <cell r="F268">
            <v>486.78</v>
          </cell>
          <cell r="G268">
            <v>21028.46</v>
          </cell>
          <cell r="H268">
            <v>20541.68</v>
          </cell>
          <cell r="I268" t="str">
            <v>C</v>
          </cell>
        </row>
        <row r="269">
          <cell r="A269" t="str">
            <v>21.10.20.00</v>
          </cell>
          <cell r="B269" t="str">
            <v>-</v>
          </cell>
          <cell r="C269" t="str">
            <v>Fornecedores Cias do Grupo</v>
          </cell>
          <cell r="D269">
            <v>143271.12</v>
          </cell>
          <cell r="E269" t="str">
            <v>C</v>
          </cell>
          <cell r="F269">
            <v>1938403.89</v>
          </cell>
          <cell r="G269">
            <v>1936436.74</v>
          </cell>
          <cell r="H269">
            <v>141303.97</v>
          </cell>
          <cell r="I269" t="str">
            <v>C</v>
          </cell>
        </row>
        <row r="270">
          <cell r="A270" t="str">
            <v>21.10.20.04</v>
          </cell>
          <cell r="B270" t="str">
            <v>-</v>
          </cell>
          <cell r="C270" t="str">
            <v>Fornecedor - Mato Grosso</v>
          </cell>
          <cell r="D270">
            <v>877.5</v>
          </cell>
          <cell r="E270" t="str">
            <v>C</v>
          </cell>
          <cell r="F270">
            <v>0</v>
          </cell>
          <cell r="G270">
            <v>0</v>
          </cell>
          <cell r="H270">
            <v>877.5</v>
          </cell>
          <cell r="I270" t="str">
            <v>C</v>
          </cell>
        </row>
        <row r="271">
          <cell r="A271" t="str">
            <v>21.10.20.05</v>
          </cell>
          <cell r="B271" t="str">
            <v>-</v>
          </cell>
          <cell r="C271" t="str">
            <v>Fornecedor - Sibra</v>
          </cell>
          <cell r="D271">
            <v>47806.43</v>
          </cell>
          <cell r="E271" t="str">
            <v>C</v>
          </cell>
          <cell r="F271">
            <v>98575.22</v>
          </cell>
          <cell r="G271">
            <v>93569.91</v>
          </cell>
          <cell r="H271">
            <v>42801.120000000003</v>
          </cell>
          <cell r="I271" t="str">
            <v>C</v>
          </cell>
        </row>
        <row r="272">
          <cell r="A272" t="str">
            <v>21.10.20.10</v>
          </cell>
          <cell r="B272" t="str">
            <v>-</v>
          </cell>
          <cell r="C272" t="str">
            <v>Fornecedor - Cvrd</v>
          </cell>
          <cell r="D272">
            <v>94587.19</v>
          </cell>
          <cell r="E272" t="str">
            <v>C</v>
          </cell>
          <cell r="F272">
            <v>1839828.67</v>
          </cell>
          <cell r="G272">
            <v>1842866.83</v>
          </cell>
          <cell r="H272">
            <v>97625.35</v>
          </cell>
          <cell r="I272" t="str">
            <v>C</v>
          </cell>
        </row>
        <row r="273">
          <cell r="A273" t="str">
            <v>21.20.00.00</v>
          </cell>
          <cell r="B273" t="str">
            <v>-</v>
          </cell>
          <cell r="C273" t="str">
            <v>Adiantamentos a Clientes</v>
          </cell>
          <cell r="D273">
            <v>45913.19</v>
          </cell>
          <cell r="E273" t="str">
            <v>C</v>
          </cell>
          <cell r="F273">
            <v>106381.32</v>
          </cell>
          <cell r="G273">
            <v>92826.95</v>
          </cell>
          <cell r="H273">
            <v>32358.82</v>
          </cell>
          <cell r="I273" t="str">
            <v>C</v>
          </cell>
        </row>
        <row r="274">
          <cell r="A274" t="str">
            <v>21.20.01.00</v>
          </cell>
          <cell r="B274" t="str">
            <v>-</v>
          </cell>
          <cell r="C274" t="str">
            <v>Adto de Clientes Merc.Interno</v>
          </cell>
          <cell r="D274">
            <v>19604.080000000002</v>
          </cell>
          <cell r="E274" t="str">
            <v>C</v>
          </cell>
          <cell r="F274">
            <v>106381.32</v>
          </cell>
          <cell r="G274">
            <v>90064.52</v>
          </cell>
          <cell r="H274">
            <v>3287.28</v>
          </cell>
          <cell r="I274" t="str">
            <v>C</v>
          </cell>
        </row>
        <row r="275">
          <cell r="A275" t="str">
            <v>21.20.01.01</v>
          </cell>
          <cell r="B275" t="str">
            <v>-</v>
          </cell>
          <cell r="C275" t="str">
            <v>Adto. de Clientes Merc.Interno</v>
          </cell>
          <cell r="D275">
            <v>19604.080000000002</v>
          </cell>
          <cell r="E275" t="str">
            <v>C</v>
          </cell>
          <cell r="F275">
            <v>106381.32</v>
          </cell>
          <cell r="G275">
            <v>90064.52</v>
          </cell>
          <cell r="H275">
            <v>3287.28</v>
          </cell>
          <cell r="I275" t="str">
            <v>C</v>
          </cell>
        </row>
        <row r="276">
          <cell r="A276" t="str">
            <v>21.20.15.00</v>
          </cell>
          <cell r="B276" t="str">
            <v>-</v>
          </cell>
          <cell r="C276" t="str">
            <v>Adto. de Cliente-Cia Grupo</v>
          </cell>
          <cell r="D276">
            <v>26309.11</v>
          </cell>
          <cell r="E276" t="str">
            <v>C</v>
          </cell>
          <cell r="F276">
            <v>0</v>
          </cell>
          <cell r="G276">
            <v>2762.43</v>
          </cell>
          <cell r="H276">
            <v>29071.54</v>
          </cell>
          <cell r="I276" t="str">
            <v>C</v>
          </cell>
        </row>
        <row r="277">
          <cell r="A277" t="str">
            <v>21.20.15.22</v>
          </cell>
          <cell r="B277" t="str">
            <v>-</v>
          </cell>
          <cell r="C277" t="str">
            <v>Adto.de Cliente - CVRDI</v>
          </cell>
          <cell r="D277">
            <v>26309.11</v>
          </cell>
          <cell r="E277" t="str">
            <v>C</v>
          </cell>
          <cell r="F277">
            <v>0</v>
          </cell>
          <cell r="G277">
            <v>2762.43</v>
          </cell>
          <cell r="H277">
            <v>29071.54</v>
          </cell>
          <cell r="I277" t="str">
            <v>C</v>
          </cell>
        </row>
        <row r="278">
          <cell r="A278" t="str">
            <v>21.25.00.00</v>
          </cell>
          <cell r="B278" t="str">
            <v>-</v>
          </cell>
          <cell r="C278" t="str">
            <v>Obrigac Fiscais e Trabalhistas</v>
          </cell>
          <cell r="D278">
            <v>2597538.62</v>
          </cell>
          <cell r="E278" t="str">
            <v>C</v>
          </cell>
          <cell r="F278">
            <v>6105018.21</v>
          </cell>
          <cell r="G278">
            <v>7046223.1500000004</v>
          </cell>
          <cell r="H278">
            <v>3538743.56</v>
          </cell>
          <cell r="I278" t="str">
            <v>C</v>
          </cell>
        </row>
        <row r="279">
          <cell r="A279" t="str">
            <v>21.25.01.00</v>
          </cell>
          <cell r="B279" t="str">
            <v>-</v>
          </cell>
          <cell r="C279" t="str">
            <v>Obrigac Fiscais e Trabalhistas</v>
          </cell>
          <cell r="D279">
            <v>2597538.62</v>
          </cell>
          <cell r="E279" t="str">
            <v>C</v>
          </cell>
          <cell r="F279">
            <v>6104981.21</v>
          </cell>
          <cell r="G279">
            <v>7046186.1500000004</v>
          </cell>
          <cell r="H279">
            <v>3538743.56</v>
          </cell>
          <cell r="I279" t="str">
            <v>C</v>
          </cell>
        </row>
        <row r="280">
          <cell r="A280" t="str">
            <v>21.25.01.02</v>
          </cell>
          <cell r="B280" t="str">
            <v>-</v>
          </cell>
          <cell r="C280" t="str">
            <v>Icms a Recolher</v>
          </cell>
          <cell r="D280">
            <v>95190.3</v>
          </cell>
          <cell r="E280" t="str">
            <v>C</v>
          </cell>
          <cell r="F280">
            <v>3257915.74</v>
          </cell>
          <cell r="G280">
            <v>3222043.34</v>
          </cell>
          <cell r="H280">
            <v>59317.9</v>
          </cell>
          <cell r="I280" t="str">
            <v>C</v>
          </cell>
        </row>
        <row r="281">
          <cell r="A281" t="str">
            <v>21.25.01.04</v>
          </cell>
          <cell r="B281" t="str">
            <v>-</v>
          </cell>
          <cell r="C281" t="str">
            <v>CFEM a Recolher</v>
          </cell>
          <cell r="D281">
            <v>1753063.49</v>
          </cell>
          <cell r="E281" t="str">
            <v>C</v>
          </cell>
          <cell r="F281">
            <v>736105.62</v>
          </cell>
          <cell r="G281">
            <v>1574205.42</v>
          </cell>
          <cell r="H281">
            <v>2591163.29</v>
          </cell>
          <cell r="I281" t="str">
            <v>C</v>
          </cell>
        </row>
        <row r="282">
          <cell r="A282" t="str">
            <v>21.25.01.05</v>
          </cell>
          <cell r="B282" t="str">
            <v>-</v>
          </cell>
          <cell r="C282" t="str">
            <v>Pis a Recolher</v>
          </cell>
          <cell r="D282">
            <v>0</v>
          </cell>
          <cell r="F282">
            <v>237087.34</v>
          </cell>
          <cell r="G282">
            <v>237087.34</v>
          </cell>
          <cell r="H282">
            <v>0</v>
          </cell>
        </row>
        <row r="283">
          <cell r="A283" t="str">
            <v>21.25.01.06</v>
          </cell>
          <cell r="B283" t="str">
            <v>-</v>
          </cell>
          <cell r="C283" t="str">
            <v>Cofins a Recolher</v>
          </cell>
          <cell r="D283">
            <v>0</v>
          </cell>
          <cell r="F283">
            <v>1092032.54</v>
          </cell>
          <cell r="G283">
            <v>1092032.54</v>
          </cell>
          <cell r="H283">
            <v>0</v>
          </cell>
        </row>
        <row r="284">
          <cell r="A284" t="str">
            <v>21.25.01.07</v>
          </cell>
          <cell r="B284" t="str">
            <v>-</v>
          </cell>
          <cell r="C284" t="str">
            <v>Inss a Recolher</v>
          </cell>
          <cell r="D284">
            <v>687477.01</v>
          </cell>
          <cell r="E284" t="str">
            <v>C</v>
          </cell>
          <cell r="F284">
            <v>706769.57</v>
          </cell>
          <cell r="G284">
            <v>807003.59</v>
          </cell>
          <cell r="H284">
            <v>787711.03</v>
          </cell>
          <cell r="I284" t="str">
            <v>C</v>
          </cell>
        </row>
        <row r="285">
          <cell r="A285" t="str">
            <v>21.25.01.08</v>
          </cell>
          <cell r="B285" t="str">
            <v>-</v>
          </cell>
          <cell r="C285" t="str">
            <v>Fgts a Recolher</v>
          </cell>
          <cell r="D285">
            <v>66175.59</v>
          </cell>
          <cell r="E285" t="str">
            <v>C</v>
          </cell>
          <cell r="F285">
            <v>70970.31</v>
          </cell>
          <cell r="G285">
            <v>110493.83</v>
          </cell>
          <cell r="H285">
            <v>105699.11</v>
          </cell>
          <cell r="I285" t="str">
            <v>C</v>
          </cell>
        </row>
        <row r="286">
          <cell r="A286" t="str">
            <v>21.25.01.09</v>
          </cell>
          <cell r="B286" t="str">
            <v>-</v>
          </cell>
          <cell r="C286" t="str">
            <v>Contrib.Sindical/Assist a Recolh</v>
          </cell>
          <cell r="D286">
            <v>4367.7700000000004</v>
          </cell>
          <cell r="E286" t="str">
            <v>D</v>
          </cell>
          <cell r="F286">
            <v>4100.09</v>
          </cell>
          <cell r="G286">
            <v>3320.09</v>
          </cell>
          <cell r="H286">
            <v>5147.7700000000004</v>
          </cell>
          <cell r="I286" t="str">
            <v>D</v>
          </cell>
        </row>
        <row r="287">
          <cell r="A287" t="str">
            <v>21.25.05.00</v>
          </cell>
          <cell r="B287" t="str">
            <v>-</v>
          </cell>
          <cell r="C287" t="str">
            <v>Impostos s/Serv Administ-Cias Grupo</v>
          </cell>
          <cell r="D287">
            <v>0</v>
          </cell>
          <cell r="F287">
            <v>37</v>
          </cell>
          <cell r="G287">
            <v>37</v>
          </cell>
          <cell r="H287">
            <v>0</v>
          </cell>
        </row>
        <row r="288">
          <cell r="A288" t="str">
            <v>21.25.05.11</v>
          </cell>
          <cell r="B288" t="str">
            <v>-</v>
          </cell>
          <cell r="C288" t="str">
            <v>Pis s/Serv Administ-Urucum</v>
          </cell>
          <cell r="D288">
            <v>0</v>
          </cell>
          <cell r="F288">
            <v>6.6</v>
          </cell>
          <cell r="G288">
            <v>6.6</v>
          </cell>
          <cell r="H288">
            <v>0</v>
          </cell>
        </row>
        <row r="289">
          <cell r="A289" t="str">
            <v>21.25.05.31</v>
          </cell>
          <cell r="B289" t="str">
            <v>-</v>
          </cell>
          <cell r="C289" t="str">
            <v>Cofins s/Serv Administ-Urucum</v>
          </cell>
          <cell r="D289">
            <v>0</v>
          </cell>
          <cell r="F289">
            <v>30.4</v>
          </cell>
          <cell r="G289">
            <v>30.4</v>
          </cell>
          <cell r="H289">
            <v>0</v>
          </cell>
        </row>
        <row r="290">
          <cell r="A290" t="str">
            <v>21.30.00.00</v>
          </cell>
          <cell r="B290" t="str">
            <v>-</v>
          </cell>
          <cell r="C290" t="str">
            <v>Obrigacoes Retidas</v>
          </cell>
          <cell r="D290">
            <v>1062788.74</v>
          </cell>
          <cell r="E290" t="str">
            <v>C</v>
          </cell>
          <cell r="F290">
            <v>927976.85</v>
          </cell>
          <cell r="G290">
            <v>872565.51</v>
          </cell>
          <cell r="H290">
            <v>1007377.4</v>
          </cell>
          <cell r="I290" t="str">
            <v>C</v>
          </cell>
        </row>
        <row r="291">
          <cell r="A291" t="str">
            <v>21.30.01.00</v>
          </cell>
          <cell r="B291" t="str">
            <v>-</v>
          </cell>
          <cell r="C291" t="str">
            <v>Obrigacoes Retidas</v>
          </cell>
          <cell r="D291">
            <v>1062788.74</v>
          </cell>
          <cell r="E291" t="str">
            <v>C</v>
          </cell>
          <cell r="F291">
            <v>927976.85</v>
          </cell>
          <cell r="G291">
            <v>872565.51</v>
          </cell>
          <cell r="H291">
            <v>1007377.4</v>
          </cell>
          <cell r="I291" t="str">
            <v>C</v>
          </cell>
        </row>
        <row r="292">
          <cell r="A292" t="str">
            <v>21.30.01.01</v>
          </cell>
          <cell r="B292" t="str">
            <v>-</v>
          </cell>
          <cell r="C292" t="str">
            <v>Irrf Salarios</v>
          </cell>
          <cell r="D292">
            <v>28599.96</v>
          </cell>
          <cell r="E292" t="str">
            <v>C</v>
          </cell>
          <cell r="F292">
            <v>33097.18</v>
          </cell>
          <cell r="G292">
            <v>107280.68</v>
          </cell>
          <cell r="H292">
            <v>102783.46</v>
          </cell>
          <cell r="I292" t="str">
            <v>C</v>
          </cell>
        </row>
        <row r="293">
          <cell r="A293" t="str">
            <v>21.30.01.02</v>
          </cell>
          <cell r="B293" t="str">
            <v>-</v>
          </cell>
          <cell r="C293" t="str">
            <v>Irrf de Terceiros</v>
          </cell>
          <cell r="D293">
            <v>42496.07</v>
          </cell>
          <cell r="E293" t="str">
            <v>C</v>
          </cell>
          <cell r="F293">
            <v>45760.800000000003</v>
          </cell>
          <cell r="G293">
            <v>29743.919999999998</v>
          </cell>
          <cell r="H293">
            <v>26479.19</v>
          </cell>
          <cell r="I293" t="str">
            <v>C</v>
          </cell>
        </row>
        <row r="294">
          <cell r="A294" t="str">
            <v>21.30.01.03</v>
          </cell>
          <cell r="B294" t="str">
            <v>-</v>
          </cell>
          <cell r="C294" t="str">
            <v>Iss Retido na Fonte</v>
          </cell>
          <cell r="D294">
            <v>360559.35</v>
          </cell>
          <cell r="E294" t="str">
            <v>C</v>
          </cell>
          <cell r="F294">
            <v>257020.53</v>
          </cell>
          <cell r="G294">
            <v>219229.57</v>
          </cell>
          <cell r="H294">
            <v>322768.39</v>
          </cell>
          <cell r="I294" t="str">
            <v>C</v>
          </cell>
        </row>
        <row r="295">
          <cell r="A295" t="str">
            <v>21.30.01.05</v>
          </cell>
          <cell r="B295" t="str">
            <v>-</v>
          </cell>
          <cell r="C295" t="str">
            <v>Inss Sobre Servicos</v>
          </cell>
          <cell r="D295">
            <v>94899.83</v>
          </cell>
          <cell r="E295" t="str">
            <v>C</v>
          </cell>
          <cell r="F295">
            <v>108102.15</v>
          </cell>
          <cell r="G295">
            <v>98882.39</v>
          </cell>
          <cell r="H295">
            <v>85680.07</v>
          </cell>
          <cell r="I295" t="str">
            <v>C</v>
          </cell>
        </row>
        <row r="296">
          <cell r="A296" t="str">
            <v>21.30.01.08</v>
          </cell>
          <cell r="B296" t="str">
            <v>-</v>
          </cell>
          <cell r="C296" t="str">
            <v>Pensao Alimenticia</v>
          </cell>
          <cell r="D296">
            <v>7484.93</v>
          </cell>
          <cell r="E296" t="str">
            <v>C</v>
          </cell>
          <cell r="F296">
            <v>5869.28</v>
          </cell>
          <cell r="G296">
            <v>5591.89</v>
          </cell>
          <cell r="H296">
            <v>7207.54</v>
          </cell>
          <cell r="I296" t="str">
            <v>C</v>
          </cell>
        </row>
        <row r="297">
          <cell r="A297" t="str">
            <v>21.30.01.11</v>
          </cell>
          <cell r="B297" t="str">
            <v>-</v>
          </cell>
          <cell r="C297" t="str">
            <v>Ir s/ Mutuo</v>
          </cell>
          <cell r="D297">
            <v>259761.4</v>
          </cell>
          <cell r="E297" t="str">
            <v>C</v>
          </cell>
          <cell r="F297">
            <v>154996.01</v>
          </cell>
          <cell r="G297">
            <v>155582.44</v>
          </cell>
          <cell r="H297">
            <v>260347.83</v>
          </cell>
          <cell r="I297" t="str">
            <v>C</v>
          </cell>
        </row>
        <row r="298">
          <cell r="A298" t="str">
            <v>21.30.01.16</v>
          </cell>
          <cell r="B298" t="str">
            <v>-</v>
          </cell>
          <cell r="C298" t="str">
            <v>Pis/Cofins/Csl R.F Lei 10833/03</v>
          </cell>
          <cell r="D298">
            <v>75920.17</v>
          </cell>
          <cell r="E298" t="str">
            <v>C</v>
          </cell>
          <cell r="F298">
            <v>199810.9</v>
          </cell>
          <cell r="G298">
            <v>131605.98000000001</v>
          </cell>
          <cell r="H298">
            <v>7715.25</v>
          </cell>
          <cell r="I298" t="str">
            <v>C</v>
          </cell>
        </row>
        <row r="299">
          <cell r="A299" t="str">
            <v>21.30.01.17</v>
          </cell>
          <cell r="B299" t="str">
            <v>-</v>
          </cell>
          <cell r="C299" t="str">
            <v>IRRF S/ ASSFIN</v>
          </cell>
          <cell r="D299">
            <v>5554.32</v>
          </cell>
          <cell r="E299" t="str">
            <v>C</v>
          </cell>
          <cell r="F299">
            <v>0</v>
          </cell>
          <cell r="G299">
            <v>0</v>
          </cell>
          <cell r="H299">
            <v>5554.32</v>
          </cell>
          <cell r="I299" t="str">
            <v>C</v>
          </cell>
        </row>
        <row r="300">
          <cell r="A300" t="str">
            <v>21.30.01.18</v>
          </cell>
          <cell r="B300" t="str">
            <v>-</v>
          </cell>
          <cell r="C300" t="str">
            <v>INSS s/Serviços Autônomo</v>
          </cell>
          <cell r="D300">
            <v>564.29999999999995</v>
          </cell>
          <cell r="E300" t="str">
            <v>C</v>
          </cell>
          <cell r="F300">
            <v>601.91999999999996</v>
          </cell>
          <cell r="G300">
            <v>790.02</v>
          </cell>
          <cell r="H300">
            <v>752.4</v>
          </cell>
          <cell r="I300" t="str">
            <v>C</v>
          </cell>
        </row>
        <row r="301">
          <cell r="A301" t="str">
            <v>21.30.01.19</v>
          </cell>
          <cell r="B301" t="str">
            <v>-</v>
          </cell>
          <cell r="C301" t="str">
            <v>IOF a Pagar</v>
          </cell>
          <cell r="D301">
            <v>5651.56</v>
          </cell>
          <cell r="E301" t="str">
            <v>C</v>
          </cell>
          <cell r="F301">
            <v>9090.9500000000007</v>
          </cell>
          <cell r="G301">
            <v>9303.9</v>
          </cell>
          <cell r="H301">
            <v>5864.51</v>
          </cell>
          <cell r="I301" t="str">
            <v>C</v>
          </cell>
        </row>
        <row r="302">
          <cell r="A302" t="str">
            <v>21.30.01.20</v>
          </cell>
          <cell r="B302" t="str">
            <v>-</v>
          </cell>
          <cell r="C302" t="str">
            <v>IOF s/ Mutuo</v>
          </cell>
          <cell r="D302">
            <v>169512.78</v>
          </cell>
          <cell r="E302" t="str">
            <v>C</v>
          </cell>
          <cell r="F302">
            <v>4188.24</v>
          </cell>
          <cell r="G302">
            <v>5115.83</v>
          </cell>
          <cell r="H302">
            <v>170440.37</v>
          </cell>
          <cell r="I302" t="str">
            <v>C</v>
          </cell>
        </row>
        <row r="303">
          <cell r="A303" t="str">
            <v>21.30.01.23</v>
          </cell>
          <cell r="B303" t="str">
            <v>-</v>
          </cell>
          <cell r="C303" t="str">
            <v>Irrf s/ PR</v>
          </cell>
          <cell r="D303">
            <v>11784.07</v>
          </cell>
          <cell r="E303" t="str">
            <v>C</v>
          </cell>
          <cell r="F303">
            <v>0</v>
          </cell>
          <cell r="G303">
            <v>0</v>
          </cell>
          <cell r="H303">
            <v>11784.07</v>
          </cell>
          <cell r="I303" t="str">
            <v>C</v>
          </cell>
        </row>
        <row r="304">
          <cell r="A304" t="str">
            <v>21.30.01.99</v>
          </cell>
          <cell r="B304" t="str">
            <v>-</v>
          </cell>
          <cell r="C304" t="str">
            <v>Transitoria de IRRF</v>
          </cell>
          <cell r="D304">
            <v>0</v>
          </cell>
          <cell r="F304">
            <v>109438.89</v>
          </cell>
          <cell r="G304">
            <v>109438.89</v>
          </cell>
          <cell r="H304">
            <v>0</v>
          </cell>
        </row>
        <row r="305">
          <cell r="A305" t="str">
            <v>21.35.00.00</v>
          </cell>
          <cell r="B305" t="str">
            <v>-</v>
          </cell>
          <cell r="C305" t="str">
            <v>Provisao p/ Ir.e Contrib.Social</v>
          </cell>
          <cell r="D305">
            <v>53362008.090000004</v>
          </cell>
          <cell r="E305" t="str">
            <v>C</v>
          </cell>
          <cell r="F305">
            <v>0</v>
          </cell>
          <cell r="G305">
            <v>0</v>
          </cell>
          <cell r="H305">
            <v>53362008.090000004</v>
          </cell>
          <cell r="I305" t="str">
            <v>C</v>
          </cell>
        </row>
        <row r="306">
          <cell r="A306" t="str">
            <v>21.35.01.00</v>
          </cell>
          <cell r="B306" t="str">
            <v>-</v>
          </cell>
          <cell r="C306" t="str">
            <v>Provisao p/ Ir.e Contrib.Social</v>
          </cell>
          <cell r="D306">
            <v>53362008.090000004</v>
          </cell>
          <cell r="E306" t="str">
            <v>C</v>
          </cell>
          <cell r="F306">
            <v>0</v>
          </cell>
          <cell r="G306">
            <v>0</v>
          </cell>
          <cell r="H306">
            <v>53362008.090000004</v>
          </cell>
          <cell r="I306" t="str">
            <v>C</v>
          </cell>
        </row>
        <row r="307">
          <cell r="A307" t="str">
            <v>21.35.01.01</v>
          </cell>
          <cell r="B307" t="str">
            <v>-</v>
          </cell>
          <cell r="C307" t="str">
            <v>Irpj a Recolher</v>
          </cell>
          <cell r="D307">
            <v>39246758.689999998</v>
          </cell>
          <cell r="E307" t="str">
            <v>C</v>
          </cell>
          <cell r="F307">
            <v>0</v>
          </cell>
          <cell r="G307">
            <v>0</v>
          </cell>
          <cell r="H307">
            <v>39246758.689999998</v>
          </cell>
          <cell r="I307" t="str">
            <v>C</v>
          </cell>
        </row>
        <row r="308">
          <cell r="A308" t="str">
            <v>21.35.01.02</v>
          </cell>
          <cell r="B308" t="str">
            <v>-</v>
          </cell>
          <cell r="C308" t="str">
            <v>Contr.Social s/Lucro a Recolher</v>
          </cell>
          <cell r="D308">
            <v>14115249.4</v>
          </cell>
          <cell r="E308" t="str">
            <v>C</v>
          </cell>
          <cell r="F308">
            <v>0</v>
          </cell>
          <cell r="G308">
            <v>0</v>
          </cell>
          <cell r="H308">
            <v>14115249.4</v>
          </cell>
          <cell r="I308" t="str">
            <v>C</v>
          </cell>
        </row>
        <row r="309">
          <cell r="A309" t="str">
            <v>21.41.00.00</v>
          </cell>
          <cell r="B309" t="str">
            <v>-</v>
          </cell>
          <cell r="C309" t="str">
            <v>Impostos e Contrib-Parcelamento REFIS</v>
          </cell>
          <cell r="D309">
            <v>237215.83</v>
          </cell>
          <cell r="E309" t="str">
            <v>C</v>
          </cell>
          <cell r="F309">
            <v>19839.849999999999</v>
          </cell>
          <cell r="G309">
            <v>20702.27</v>
          </cell>
          <cell r="H309">
            <v>238078.25</v>
          </cell>
          <cell r="I309" t="str">
            <v>C</v>
          </cell>
        </row>
        <row r="310">
          <cell r="A310" t="str">
            <v>21.41.01.00</v>
          </cell>
          <cell r="B310" t="str">
            <v>-</v>
          </cell>
          <cell r="C310" t="str">
            <v>Impostos e Contrib - Parcelamento REFIS</v>
          </cell>
          <cell r="D310">
            <v>237215.83</v>
          </cell>
          <cell r="E310" t="str">
            <v>C</v>
          </cell>
          <cell r="F310">
            <v>19839.849999999999</v>
          </cell>
          <cell r="G310">
            <v>20702.27</v>
          </cell>
          <cell r="H310">
            <v>238078.25</v>
          </cell>
          <cell r="I310" t="str">
            <v>C</v>
          </cell>
        </row>
        <row r="311">
          <cell r="A311" t="str">
            <v>21.41.01.01</v>
          </cell>
          <cell r="B311" t="str">
            <v>-</v>
          </cell>
          <cell r="C311" t="str">
            <v>Impostos REFIS</v>
          </cell>
          <cell r="D311">
            <v>237215.83</v>
          </cell>
          <cell r="E311" t="str">
            <v>C</v>
          </cell>
          <cell r="F311">
            <v>19839.849999999999</v>
          </cell>
          <cell r="G311">
            <v>20702.27</v>
          </cell>
          <cell r="H311">
            <v>238078.25</v>
          </cell>
          <cell r="I311" t="str">
            <v>C</v>
          </cell>
        </row>
        <row r="312">
          <cell r="A312" t="str">
            <v>21.45.00.00</v>
          </cell>
          <cell r="B312" t="str">
            <v>-</v>
          </cell>
          <cell r="C312" t="str">
            <v>Obrigacoes com Pessoal</v>
          </cell>
          <cell r="D312">
            <v>1941579.68</v>
          </cell>
          <cell r="E312" t="str">
            <v>C</v>
          </cell>
          <cell r="F312">
            <v>2331873.66</v>
          </cell>
          <cell r="G312">
            <v>2444913.17</v>
          </cell>
          <cell r="H312">
            <v>2054619.19</v>
          </cell>
          <cell r="I312" t="str">
            <v>C</v>
          </cell>
        </row>
        <row r="313">
          <cell r="A313" t="str">
            <v>21.45.01.00</v>
          </cell>
          <cell r="B313" t="str">
            <v>-</v>
          </cell>
          <cell r="C313" t="str">
            <v>Obrigacoes com Pessoal</v>
          </cell>
          <cell r="D313">
            <v>1941579.68</v>
          </cell>
          <cell r="E313" t="str">
            <v>C</v>
          </cell>
          <cell r="F313">
            <v>2331873.66</v>
          </cell>
          <cell r="G313">
            <v>2444913.17</v>
          </cell>
          <cell r="H313">
            <v>2054619.19</v>
          </cell>
          <cell r="I313" t="str">
            <v>C</v>
          </cell>
        </row>
        <row r="314">
          <cell r="A314" t="str">
            <v>21.45.01.01</v>
          </cell>
          <cell r="B314" t="str">
            <v>-</v>
          </cell>
          <cell r="C314" t="str">
            <v>Salarios</v>
          </cell>
          <cell r="D314">
            <v>95751.45</v>
          </cell>
          <cell r="E314" t="str">
            <v>C</v>
          </cell>
          <cell r="F314">
            <v>2301832.73</v>
          </cell>
          <cell r="G314">
            <v>2210307.13</v>
          </cell>
          <cell r="H314">
            <v>4225.8500000000004</v>
          </cell>
          <cell r="I314" t="str">
            <v>C</v>
          </cell>
        </row>
        <row r="315">
          <cell r="A315" t="str">
            <v>21.45.01.02</v>
          </cell>
          <cell r="B315" t="str">
            <v>-</v>
          </cell>
          <cell r="C315" t="str">
            <v>Folha a Pagar Rescisao</v>
          </cell>
          <cell r="D315">
            <v>3662.47</v>
          </cell>
          <cell r="E315" t="str">
            <v>D</v>
          </cell>
          <cell r="F315">
            <v>27606.3</v>
          </cell>
          <cell r="G315">
            <v>27171.41</v>
          </cell>
          <cell r="H315">
            <v>4097.3599999999997</v>
          </cell>
          <cell r="I315" t="str">
            <v>D</v>
          </cell>
        </row>
        <row r="316">
          <cell r="A316" t="str">
            <v>21.45.01.03</v>
          </cell>
          <cell r="B316" t="str">
            <v>-</v>
          </cell>
          <cell r="C316" t="str">
            <v>Particip no Resultado Empregado</v>
          </cell>
          <cell r="D316">
            <v>1849490.7</v>
          </cell>
          <cell r="E316" t="str">
            <v>C</v>
          </cell>
          <cell r="F316">
            <v>2434.63</v>
          </cell>
          <cell r="G316">
            <v>207434.63</v>
          </cell>
          <cell r="H316">
            <v>2054490.7</v>
          </cell>
          <cell r="I316" t="str">
            <v>C</v>
          </cell>
        </row>
        <row r="317">
          <cell r="A317" t="str">
            <v>21.46.00.00</v>
          </cell>
          <cell r="B317" t="str">
            <v>-</v>
          </cell>
          <cell r="C317" t="str">
            <v>Outras Obrigacoes</v>
          </cell>
          <cell r="D317">
            <v>10643238.380000001</v>
          </cell>
          <cell r="E317" t="str">
            <v>C</v>
          </cell>
          <cell r="F317">
            <v>5776778.04</v>
          </cell>
          <cell r="G317">
            <v>6625900.0800000001</v>
          </cell>
          <cell r="H317">
            <v>11492360.42</v>
          </cell>
          <cell r="I317" t="str">
            <v>C</v>
          </cell>
        </row>
        <row r="318">
          <cell r="A318" t="str">
            <v>21.46.01.00</v>
          </cell>
          <cell r="B318" t="str">
            <v>-</v>
          </cell>
          <cell r="C318" t="str">
            <v>Contas a Pagar</v>
          </cell>
          <cell r="D318">
            <v>6283149.3899999997</v>
          </cell>
          <cell r="E318" t="str">
            <v>C</v>
          </cell>
          <cell r="F318">
            <v>5776778.04</v>
          </cell>
          <cell r="G318">
            <v>6625900.0800000001</v>
          </cell>
          <cell r="H318">
            <v>7132271.4299999997</v>
          </cell>
          <cell r="I318" t="str">
            <v>C</v>
          </cell>
        </row>
        <row r="319">
          <cell r="A319" t="str">
            <v>21.46.01.01</v>
          </cell>
          <cell r="B319" t="str">
            <v>-</v>
          </cell>
          <cell r="C319" t="str">
            <v>Credores Diversos</v>
          </cell>
          <cell r="D319">
            <v>5641749.5700000003</v>
          </cell>
          <cell r="E319" t="str">
            <v>C</v>
          </cell>
          <cell r="F319">
            <v>4937712.43</v>
          </cell>
          <cell r="G319">
            <v>5598841.4000000004</v>
          </cell>
          <cell r="H319">
            <v>6302878.54</v>
          </cell>
          <cell r="I319" t="str">
            <v>C</v>
          </cell>
        </row>
        <row r="320">
          <cell r="A320" t="str">
            <v>21.46.01.02</v>
          </cell>
          <cell r="B320" t="str">
            <v>-</v>
          </cell>
          <cell r="C320" t="str">
            <v>Convenio Sesi/Senai</v>
          </cell>
          <cell r="D320">
            <v>85998.11</v>
          </cell>
          <cell r="E320" t="str">
            <v>D</v>
          </cell>
          <cell r="F320">
            <v>19445.43</v>
          </cell>
          <cell r="G320">
            <v>116094.28</v>
          </cell>
          <cell r="H320">
            <v>10650.74</v>
          </cell>
          <cell r="I320" t="str">
            <v>C</v>
          </cell>
        </row>
        <row r="321">
          <cell r="A321" t="str">
            <v>21.46.01.03</v>
          </cell>
          <cell r="B321" t="str">
            <v>-</v>
          </cell>
          <cell r="C321" t="str">
            <v>Servicos Prestados</v>
          </cell>
          <cell r="D321">
            <v>260</v>
          </cell>
          <cell r="E321" t="str">
            <v>D</v>
          </cell>
          <cell r="F321">
            <v>0</v>
          </cell>
          <cell r="G321">
            <v>260</v>
          </cell>
          <cell r="H321">
            <v>0</v>
          </cell>
        </row>
        <row r="322">
          <cell r="A322" t="str">
            <v>21.46.01.05</v>
          </cell>
          <cell r="B322" t="str">
            <v>-</v>
          </cell>
          <cell r="C322" t="str">
            <v>Gremios</v>
          </cell>
          <cell r="D322">
            <v>0</v>
          </cell>
          <cell r="F322">
            <v>104</v>
          </cell>
          <cell r="G322">
            <v>104</v>
          </cell>
          <cell r="H322">
            <v>0</v>
          </cell>
        </row>
        <row r="323">
          <cell r="A323" t="str">
            <v>21.46.01.06</v>
          </cell>
          <cell r="B323" t="str">
            <v>-</v>
          </cell>
          <cell r="C323" t="str">
            <v>Abono Pis / Cef</v>
          </cell>
          <cell r="D323">
            <v>28.76</v>
          </cell>
          <cell r="E323" t="str">
            <v>C</v>
          </cell>
          <cell r="F323">
            <v>0</v>
          </cell>
          <cell r="G323">
            <v>0</v>
          </cell>
          <cell r="H323">
            <v>28.76</v>
          </cell>
          <cell r="I323" t="str">
            <v>C</v>
          </cell>
        </row>
        <row r="324">
          <cell r="A324" t="str">
            <v>21.46.01.10</v>
          </cell>
          <cell r="B324" t="str">
            <v>-</v>
          </cell>
          <cell r="C324" t="str">
            <v>Contribuicao Ordinaria Valiaprev</v>
          </cell>
          <cell r="D324">
            <v>0</v>
          </cell>
          <cell r="F324">
            <v>34370.089999999997</v>
          </cell>
          <cell r="G324">
            <v>34370.089999999997</v>
          </cell>
          <cell r="H324">
            <v>0</v>
          </cell>
        </row>
        <row r="325">
          <cell r="A325" t="str">
            <v>21.46.01.11</v>
          </cell>
          <cell r="B325" t="str">
            <v>-</v>
          </cell>
          <cell r="C325" t="str">
            <v>Contribuic Esporadica Valiaprev</v>
          </cell>
          <cell r="D325">
            <v>0</v>
          </cell>
          <cell r="F325">
            <v>1296.8699999999999</v>
          </cell>
          <cell r="G325">
            <v>1296.8699999999999</v>
          </cell>
          <cell r="H325">
            <v>0</v>
          </cell>
        </row>
        <row r="326">
          <cell r="A326" t="str">
            <v>21.46.01.14</v>
          </cell>
          <cell r="B326" t="str">
            <v>-</v>
          </cell>
          <cell r="C326" t="str">
            <v>Cooperativa Credito MG-Credivale</v>
          </cell>
          <cell r="D326">
            <v>2957.31</v>
          </cell>
          <cell r="E326" t="str">
            <v>C</v>
          </cell>
          <cell r="F326">
            <v>0</v>
          </cell>
          <cell r="G326">
            <v>27087.19</v>
          </cell>
          <cell r="H326">
            <v>30044.5</v>
          </cell>
          <cell r="I326" t="str">
            <v>C</v>
          </cell>
        </row>
        <row r="327">
          <cell r="A327" t="str">
            <v>21.46.01.20</v>
          </cell>
          <cell r="B327" t="str">
            <v>-</v>
          </cell>
          <cell r="C327" t="str">
            <v>Emprest. Habitacional - Valia</v>
          </cell>
          <cell r="D327">
            <v>0</v>
          </cell>
          <cell r="F327">
            <v>10369.99</v>
          </cell>
          <cell r="G327">
            <v>10369.99</v>
          </cell>
          <cell r="H327">
            <v>0</v>
          </cell>
        </row>
        <row r="328">
          <cell r="A328" t="str">
            <v>21.46.01.21</v>
          </cell>
          <cell r="B328" t="str">
            <v>-</v>
          </cell>
          <cell r="C328" t="str">
            <v>Emprestimos Valia - Outros</v>
          </cell>
          <cell r="D328">
            <v>678.24</v>
          </cell>
          <cell r="E328" t="str">
            <v>C</v>
          </cell>
          <cell r="F328">
            <v>49485.61</v>
          </cell>
          <cell r="G328">
            <v>49485.61</v>
          </cell>
          <cell r="H328">
            <v>678.24</v>
          </cell>
          <cell r="I328" t="str">
            <v>C</v>
          </cell>
        </row>
        <row r="329">
          <cell r="A329" t="str">
            <v>21.46.01.90</v>
          </cell>
          <cell r="B329" t="str">
            <v>-</v>
          </cell>
          <cell r="C329" t="str">
            <v>Fornecedores a Classificar</v>
          </cell>
          <cell r="D329">
            <v>723993.62</v>
          </cell>
          <cell r="E329" t="str">
            <v>C</v>
          </cell>
          <cell r="F329">
            <v>723993.62</v>
          </cell>
          <cell r="G329">
            <v>787990.65</v>
          </cell>
          <cell r="H329">
            <v>787990.65</v>
          </cell>
          <cell r="I329" t="str">
            <v>C</v>
          </cell>
        </row>
        <row r="330">
          <cell r="A330" t="str">
            <v>21.46.02.00</v>
          </cell>
          <cell r="B330" t="str">
            <v>-</v>
          </cell>
          <cell r="C330" t="str">
            <v>Dividendos e Juros s/Capital Proprio</v>
          </cell>
          <cell r="D330">
            <v>4360088.99</v>
          </cell>
          <cell r="E330" t="str">
            <v>C</v>
          </cell>
          <cell r="F330">
            <v>0</v>
          </cell>
          <cell r="G330">
            <v>0</v>
          </cell>
          <cell r="H330">
            <v>4360088.99</v>
          </cell>
          <cell r="I330" t="str">
            <v>C</v>
          </cell>
        </row>
        <row r="331">
          <cell r="A331" t="str">
            <v>21.46.02.02</v>
          </cell>
          <cell r="B331" t="str">
            <v>-</v>
          </cell>
          <cell r="C331" t="str">
            <v>Dividendos a Pagar a Cvrd</v>
          </cell>
          <cell r="D331">
            <v>4360088.99</v>
          </cell>
          <cell r="E331" t="str">
            <v>C</v>
          </cell>
          <cell r="F331">
            <v>0</v>
          </cell>
          <cell r="G331">
            <v>0</v>
          </cell>
          <cell r="H331">
            <v>4360088.99</v>
          </cell>
          <cell r="I331" t="str">
            <v>C</v>
          </cell>
        </row>
        <row r="332">
          <cell r="A332" t="str">
            <v>21.57.00.00</v>
          </cell>
          <cell r="B332" t="str">
            <v>-</v>
          </cell>
          <cell r="C332" t="str">
            <v>Provisoes</v>
          </cell>
          <cell r="D332">
            <v>2163865.7599999998</v>
          </cell>
          <cell r="E332" t="str">
            <v>C</v>
          </cell>
          <cell r="F332">
            <v>80534.649999999994</v>
          </cell>
          <cell r="G332">
            <v>209556.61</v>
          </cell>
          <cell r="H332">
            <v>2292887.7200000002</v>
          </cell>
          <cell r="I332" t="str">
            <v>C</v>
          </cell>
        </row>
        <row r="333">
          <cell r="A333" t="str">
            <v>21.57.01.00</v>
          </cell>
          <cell r="B333" t="str">
            <v>-</v>
          </cell>
          <cell r="C333" t="str">
            <v>Provisoes</v>
          </cell>
          <cell r="D333">
            <v>2163865.7599999998</v>
          </cell>
          <cell r="E333" t="str">
            <v>C</v>
          </cell>
          <cell r="F333">
            <v>80534.649999999994</v>
          </cell>
          <cell r="G333">
            <v>209556.61</v>
          </cell>
          <cell r="H333">
            <v>2292887.7200000002</v>
          </cell>
          <cell r="I333" t="str">
            <v>C</v>
          </cell>
        </row>
        <row r="334">
          <cell r="A334" t="str">
            <v>21.57.01.02</v>
          </cell>
          <cell r="B334" t="str">
            <v>-</v>
          </cell>
          <cell r="C334" t="str">
            <v>Provisao 13 Salario</v>
          </cell>
          <cell r="D334">
            <v>790791.6</v>
          </cell>
          <cell r="E334" t="str">
            <v>C</v>
          </cell>
          <cell r="F334">
            <v>12067.72</v>
          </cell>
          <cell r="G334">
            <v>91969.64</v>
          </cell>
          <cell r="H334">
            <v>870693.52</v>
          </cell>
          <cell r="I334" t="str">
            <v>C</v>
          </cell>
        </row>
        <row r="336">
          <cell r="A336" t="str">
            <v>-----------</v>
          </cell>
          <cell r="B336" t="str">
            <v>--</v>
          </cell>
          <cell r="C336" t="str">
            <v>-------------------------------------------------------------------</v>
          </cell>
          <cell r="D336" t="str">
            <v>-------------------</v>
          </cell>
          <cell r="E336" t="str">
            <v>-</v>
          </cell>
          <cell r="F336" t="str">
            <v>-------------------</v>
          </cell>
          <cell r="G336" t="e">
            <v>#NAME?</v>
          </cell>
          <cell r="H336" t="str">
            <v>07AB - 1.00.01.068</v>
          </cell>
        </row>
        <row r="337">
          <cell r="A337" t="str">
            <v>_x000C_----------</v>
          </cell>
          <cell r="B337" t="str">
            <v>--</v>
          </cell>
          <cell r="C337" t="str">
            <v>-------------------------------------------------------------------</v>
          </cell>
          <cell r="D337" t="str">
            <v>-------------------</v>
          </cell>
          <cell r="E337" t="str">
            <v>-</v>
          </cell>
          <cell r="F337" t="str">
            <v>-------------------</v>
          </cell>
          <cell r="G337" t="str">
            <v>-------------------</v>
          </cell>
          <cell r="H337" t="str">
            <v>------ Página:</v>
          </cell>
        </row>
        <row r="338">
          <cell r="A338" t="str">
            <v>Urucum Mine</v>
          </cell>
          <cell r="B338" t="str">
            <v>ra</v>
          </cell>
          <cell r="C338" t="str">
            <v>ção S.A</v>
          </cell>
          <cell r="H338" t="str">
            <v>Balancete</v>
          </cell>
        </row>
        <row r="339">
          <cell r="A339" t="str">
            <v>Período: 01</v>
          </cell>
          <cell r="B339" t="str">
            <v>/1</v>
          </cell>
          <cell r="C339" t="str">
            <v>0/2008 A 31/10/2008 -----------------------------------------------</v>
          </cell>
          <cell r="D339" t="str">
            <v>-------------------</v>
          </cell>
          <cell r="E339" t="str">
            <v>-</v>
          </cell>
          <cell r="F339" t="str">
            <v>-------------------</v>
          </cell>
          <cell r="G339" t="str">
            <v>-------------------</v>
          </cell>
          <cell r="H339" t="str">
            <v>04/11/2008 - 18:3</v>
          </cell>
          <cell r="I339">
            <v>7</v>
          </cell>
        </row>
        <row r="341">
          <cell r="A341" t="str">
            <v>Título</v>
          </cell>
          <cell r="D341" t="str">
            <v>Saldo Inicial</v>
          </cell>
          <cell r="F341" t="str">
            <v>Débito</v>
          </cell>
          <cell r="G341" t="str">
            <v>Crédito</v>
          </cell>
          <cell r="H341" t="str">
            <v>Saldo Final</v>
          </cell>
        </row>
        <row r="342">
          <cell r="A342" t="str">
            <v>-----------</v>
          </cell>
          <cell r="B342" t="str">
            <v>--</v>
          </cell>
          <cell r="C342" t="str">
            <v>-------------------------------------------------------------------</v>
          </cell>
          <cell r="D342" t="str">
            <v>-----------------</v>
          </cell>
          <cell r="F342" t="str">
            <v>------------------</v>
          </cell>
          <cell r="G342" t="str">
            <v>------------------</v>
          </cell>
          <cell r="H342" t="str">
            <v>-----------------</v>
          </cell>
        </row>
        <row r="343">
          <cell r="A343" t="str">
            <v>21.57.01.03</v>
          </cell>
          <cell r="B343" t="str">
            <v>-</v>
          </cell>
          <cell r="C343" t="str">
            <v>Provisao de Ferias</v>
          </cell>
          <cell r="D343">
            <v>1373074.16</v>
          </cell>
          <cell r="E343" t="str">
            <v>C</v>
          </cell>
          <cell r="F343">
            <v>68466.929999999993</v>
          </cell>
          <cell r="G343">
            <v>117586.97</v>
          </cell>
          <cell r="H343">
            <v>1422194.2</v>
          </cell>
          <cell r="I343" t="str">
            <v>C</v>
          </cell>
        </row>
        <row r="344">
          <cell r="A344" t="str">
            <v>22.00.00.00</v>
          </cell>
          <cell r="B344" t="str">
            <v>-</v>
          </cell>
          <cell r="C344" t="str">
            <v>Exigivel a Longo Prazo</v>
          </cell>
          <cell r="D344">
            <v>109659349.92</v>
          </cell>
          <cell r="E344" t="str">
            <v>C</v>
          </cell>
          <cell r="F344">
            <v>859577.55</v>
          </cell>
          <cell r="G344">
            <v>1463656.16</v>
          </cell>
          <cell r="H344">
            <v>110263428.53</v>
          </cell>
          <cell r="I344" t="str">
            <v>C</v>
          </cell>
        </row>
        <row r="345">
          <cell r="A345" t="str">
            <v>22.15.00.00</v>
          </cell>
          <cell r="B345" t="str">
            <v>-</v>
          </cell>
          <cell r="C345" t="str">
            <v>Contratos de Mutuo</v>
          </cell>
          <cell r="D345">
            <v>93342274.989999995</v>
          </cell>
          <cell r="E345" t="str">
            <v>C</v>
          </cell>
          <cell r="F345">
            <v>163276.09</v>
          </cell>
          <cell r="G345">
            <v>1257253.24</v>
          </cell>
          <cell r="H345">
            <v>94436252.140000001</v>
          </cell>
          <cell r="I345" t="str">
            <v>C</v>
          </cell>
        </row>
        <row r="346">
          <cell r="A346" t="str">
            <v>22.15.01.00</v>
          </cell>
          <cell r="B346" t="str">
            <v>-</v>
          </cell>
          <cell r="C346" t="str">
            <v>Contratos de Mutuo</v>
          </cell>
          <cell r="D346">
            <v>93342274.989999995</v>
          </cell>
          <cell r="E346" t="str">
            <v>C</v>
          </cell>
          <cell r="F346">
            <v>163276.09</v>
          </cell>
          <cell r="G346">
            <v>1257253.24</v>
          </cell>
          <cell r="H346">
            <v>94436252.140000001</v>
          </cell>
          <cell r="I346" t="str">
            <v>C</v>
          </cell>
        </row>
        <row r="347">
          <cell r="A347" t="str">
            <v>22.15.01.01</v>
          </cell>
          <cell r="B347" t="str">
            <v>-</v>
          </cell>
          <cell r="C347" t="str">
            <v>Contrato de Mutuo-Cpfl</v>
          </cell>
          <cell r="D347">
            <v>93338994.219999999</v>
          </cell>
          <cell r="E347" t="str">
            <v>C</v>
          </cell>
          <cell r="F347">
            <v>155054.46</v>
          </cell>
          <cell r="G347">
            <v>1249398.47</v>
          </cell>
          <cell r="H347">
            <v>94433338.230000004</v>
          </cell>
          <cell r="I347" t="str">
            <v>C</v>
          </cell>
        </row>
        <row r="348">
          <cell r="A348" t="str">
            <v>22.15.01.11</v>
          </cell>
          <cell r="B348" t="str">
            <v>-</v>
          </cell>
          <cell r="C348" t="str">
            <v>Contrato de Mutuo-Urucum</v>
          </cell>
          <cell r="D348">
            <v>3280.77</v>
          </cell>
          <cell r="E348" t="str">
            <v>C</v>
          </cell>
          <cell r="F348">
            <v>407.24</v>
          </cell>
          <cell r="G348">
            <v>40.380000000000003</v>
          </cell>
          <cell r="H348">
            <v>2913.91</v>
          </cell>
          <cell r="I348" t="str">
            <v>C</v>
          </cell>
        </row>
        <row r="349">
          <cell r="A349" t="str">
            <v>22.15.01.99</v>
          </cell>
          <cell r="B349" t="str">
            <v>-</v>
          </cell>
          <cell r="C349" t="str">
            <v>Transitoria de Mutuo</v>
          </cell>
          <cell r="D349">
            <v>0</v>
          </cell>
          <cell r="F349">
            <v>7814.39</v>
          </cell>
          <cell r="G349">
            <v>7814.39</v>
          </cell>
          <cell r="H349">
            <v>0</v>
          </cell>
        </row>
        <row r="350">
          <cell r="A350" t="str">
            <v>22.25.00.00</v>
          </cell>
          <cell r="B350" t="str">
            <v>-</v>
          </cell>
          <cell r="C350" t="str">
            <v>Outras Obrigacoes</v>
          </cell>
          <cell r="D350">
            <v>976915.07</v>
          </cell>
          <cell r="E350" t="str">
            <v>C</v>
          </cell>
          <cell r="F350">
            <v>19839.849999999999</v>
          </cell>
          <cell r="G350">
            <v>4261.29</v>
          </cell>
          <cell r="H350">
            <v>961336.51</v>
          </cell>
          <cell r="I350" t="str">
            <v>C</v>
          </cell>
        </row>
        <row r="351">
          <cell r="A351" t="str">
            <v>22.25.02.00</v>
          </cell>
          <cell r="B351" t="str">
            <v>-</v>
          </cell>
          <cell r="C351" t="str">
            <v>Impostos e Contrib - Parcelamento REFIS</v>
          </cell>
          <cell r="D351">
            <v>889559.36</v>
          </cell>
          <cell r="E351" t="str">
            <v>C</v>
          </cell>
          <cell r="F351">
            <v>19839.849999999999</v>
          </cell>
          <cell r="G351">
            <v>3234.1</v>
          </cell>
          <cell r="H351">
            <v>872953.61</v>
          </cell>
          <cell r="I351" t="str">
            <v>C</v>
          </cell>
        </row>
        <row r="352">
          <cell r="A352" t="str">
            <v>22.25.02.15</v>
          </cell>
          <cell r="B352" t="str">
            <v>-</v>
          </cell>
          <cell r="C352" t="str">
            <v>Impostos REFIS</v>
          </cell>
          <cell r="D352">
            <v>889559.36</v>
          </cell>
          <cell r="E352" t="str">
            <v>C</v>
          </cell>
          <cell r="F352">
            <v>19839.849999999999</v>
          </cell>
          <cell r="G352">
            <v>3234.1</v>
          </cell>
          <cell r="H352">
            <v>872953.61</v>
          </cell>
          <cell r="I352" t="str">
            <v>C</v>
          </cell>
        </row>
        <row r="353">
          <cell r="A353" t="str">
            <v>22.25.11.00</v>
          </cell>
          <cell r="B353" t="str">
            <v>-</v>
          </cell>
          <cell r="C353" t="str">
            <v>Caucoes s/ Contratos</v>
          </cell>
          <cell r="D353">
            <v>87355.71</v>
          </cell>
          <cell r="E353" t="str">
            <v>C</v>
          </cell>
          <cell r="F353">
            <v>0</v>
          </cell>
          <cell r="G353">
            <v>1027.19</v>
          </cell>
          <cell r="H353">
            <v>88382.9</v>
          </cell>
          <cell r="I353" t="str">
            <v>C</v>
          </cell>
        </row>
        <row r="354">
          <cell r="A354" t="str">
            <v>22.25.11.01</v>
          </cell>
          <cell r="B354" t="str">
            <v>-</v>
          </cell>
          <cell r="C354" t="str">
            <v>Caucoes s/ Contratos</v>
          </cell>
          <cell r="D354">
            <v>87355.71</v>
          </cell>
          <cell r="E354" t="str">
            <v>C</v>
          </cell>
          <cell r="F354">
            <v>0</v>
          </cell>
          <cell r="G354">
            <v>1027.19</v>
          </cell>
          <cell r="H354">
            <v>88382.9</v>
          </cell>
          <cell r="I354" t="str">
            <v>C</v>
          </cell>
        </row>
        <row r="355">
          <cell r="A355" t="str">
            <v>22.30.00.00</v>
          </cell>
          <cell r="B355" t="str">
            <v>-</v>
          </cell>
          <cell r="C355" t="str">
            <v>Provisoes</v>
          </cell>
          <cell r="D355">
            <v>15340159.859999999</v>
          </cell>
          <cell r="E355" t="str">
            <v>C</v>
          </cell>
          <cell r="F355">
            <v>676461.61</v>
          </cell>
          <cell r="G355">
            <v>202141.63</v>
          </cell>
          <cell r="H355">
            <v>14865839.880000001</v>
          </cell>
          <cell r="I355" t="str">
            <v>C</v>
          </cell>
        </row>
        <row r="356">
          <cell r="A356" t="str">
            <v>22.30.02.00</v>
          </cell>
          <cell r="B356" t="str">
            <v>-</v>
          </cell>
          <cell r="C356" t="str">
            <v>Provisão Passivo Contingente</v>
          </cell>
          <cell r="D356">
            <v>5889159.8600000003</v>
          </cell>
          <cell r="E356" t="str">
            <v>C</v>
          </cell>
          <cell r="F356">
            <v>676461.61</v>
          </cell>
          <cell r="G356">
            <v>56141.63</v>
          </cell>
          <cell r="H356">
            <v>5268839.88</v>
          </cell>
          <cell r="I356" t="str">
            <v>C</v>
          </cell>
        </row>
        <row r="357">
          <cell r="A357" t="str">
            <v>22.30.02.01</v>
          </cell>
          <cell r="B357" t="str">
            <v>-</v>
          </cell>
          <cell r="C357" t="str">
            <v>Prov.Passivo Conting. Tributário</v>
          </cell>
          <cell r="D357">
            <v>874042.94</v>
          </cell>
          <cell r="E357" t="str">
            <v>C</v>
          </cell>
          <cell r="F357">
            <v>0</v>
          </cell>
          <cell r="G357">
            <v>11000</v>
          </cell>
          <cell r="H357">
            <v>885042.94</v>
          </cell>
          <cell r="I357" t="str">
            <v>C</v>
          </cell>
        </row>
        <row r="358">
          <cell r="A358" t="str">
            <v>22.30.02.02</v>
          </cell>
          <cell r="B358" t="str">
            <v>-</v>
          </cell>
          <cell r="C358" t="str">
            <v>Prov.Passivo Conting. Tributário - ICMS</v>
          </cell>
          <cell r="D358">
            <v>80896.23</v>
          </cell>
          <cell r="E358" t="str">
            <v>C</v>
          </cell>
          <cell r="F358">
            <v>0</v>
          </cell>
          <cell r="G358">
            <v>1000</v>
          </cell>
          <cell r="H358">
            <v>81896.23</v>
          </cell>
          <cell r="I358" t="str">
            <v>C</v>
          </cell>
        </row>
        <row r="359">
          <cell r="A359" t="str">
            <v>22.30.02.04</v>
          </cell>
          <cell r="B359" t="str">
            <v>-</v>
          </cell>
          <cell r="C359" t="str">
            <v>Prov.Passivo Conting. Tributário - PIS</v>
          </cell>
          <cell r="D359">
            <v>868662.73</v>
          </cell>
          <cell r="E359" t="str">
            <v>C</v>
          </cell>
          <cell r="F359">
            <v>619543.06000000006</v>
          </cell>
          <cell r="G359">
            <v>11000</v>
          </cell>
          <cell r="H359">
            <v>260119.67</v>
          </cell>
          <cell r="I359" t="str">
            <v>C</v>
          </cell>
        </row>
        <row r="360">
          <cell r="A360" t="str">
            <v>22.30.02.07</v>
          </cell>
          <cell r="B360" t="str">
            <v>-</v>
          </cell>
          <cell r="C360" t="str">
            <v>Prov.Passivo Conting. Tributário - IR</v>
          </cell>
          <cell r="D360">
            <v>1554910.06</v>
          </cell>
          <cell r="E360" t="str">
            <v>C</v>
          </cell>
          <cell r="F360">
            <v>53776.92</v>
          </cell>
          <cell r="G360">
            <v>19000</v>
          </cell>
          <cell r="H360">
            <v>1520133.14</v>
          </cell>
          <cell r="I360" t="str">
            <v>C</v>
          </cell>
        </row>
        <row r="361">
          <cell r="A361" t="str">
            <v>22.30.02.08</v>
          </cell>
          <cell r="B361" t="str">
            <v>-</v>
          </cell>
          <cell r="C361" t="str">
            <v>Prov.Passivo Conting. Tributário - CSLL</v>
          </cell>
          <cell r="D361">
            <v>40413.29</v>
          </cell>
          <cell r="E361" t="str">
            <v>C</v>
          </cell>
          <cell r="F361">
            <v>0</v>
          </cell>
          <cell r="G361">
            <v>0</v>
          </cell>
          <cell r="H361">
            <v>40413.29</v>
          </cell>
          <cell r="I361" t="str">
            <v>C</v>
          </cell>
        </row>
        <row r="362">
          <cell r="A362" t="str">
            <v>22.30.02.30</v>
          </cell>
          <cell r="B362" t="str">
            <v>-</v>
          </cell>
          <cell r="C362" t="str">
            <v>Prov.Passivo Conting Cível</v>
          </cell>
          <cell r="D362">
            <v>740064.02</v>
          </cell>
          <cell r="E362" t="str">
            <v>C</v>
          </cell>
          <cell r="F362">
            <v>0</v>
          </cell>
          <cell r="G362">
            <v>9000</v>
          </cell>
          <cell r="H362">
            <v>749064.02</v>
          </cell>
          <cell r="I362" t="str">
            <v>C</v>
          </cell>
        </row>
        <row r="363">
          <cell r="A363" t="str">
            <v>22.30.02.40</v>
          </cell>
          <cell r="B363" t="str">
            <v>-</v>
          </cell>
          <cell r="C363" t="str">
            <v>Prov.Passivo Conting. Trabalhista</v>
          </cell>
          <cell r="D363">
            <v>170585.65</v>
          </cell>
          <cell r="E363" t="str">
            <v>C</v>
          </cell>
          <cell r="F363">
            <v>3141.63</v>
          </cell>
          <cell r="G363">
            <v>5141.63</v>
          </cell>
          <cell r="H363">
            <v>172585.65</v>
          </cell>
          <cell r="I363" t="str">
            <v>C</v>
          </cell>
        </row>
        <row r="364">
          <cell r="A364" t="str">
            <v>22.30.02.49</v>
          </cell>
          <cell r="B364" t="str">
            <v>-</v>
          </cell>
          <cell r="C364" t="str">
            <v>(-)Dep.Judicial Vinculado - Trabalhista</v>
          </cell>
          <cell r="D364">
            <v>27185.06</v>
          </cell>
          <cell r="E364" t="str">
            <v>D</v>
          </cell>
          <cell r="F364">
            <v>0</v>
          </cell>
          <cell r="G364">
            <v>0</v>
          </cell>
          <cell r="H364">
            <v>27185.06</v>
          </cell>
          <cell r="I364" t="str">
            <v>D</v>
          </cell>
        </row>
        <row r="365">
          <cell r="A365" t="str">
            <v>22.30.02.64</v>
          </cell>
          <cell r="B365" t="str">
            <v>-</v>
          </cell>
          <cell r="C365" t="str">
            <v>Prov. Passivo Contingente Ambiental-MS</v>
          </cell>
          <cell r="D365">
            <v>1586770</v>
          </cell>
          <cell r="E365" t="str">
            <v>C</v>
          </cell>
          <cell r="F365">
            <v>0</v>
          </cell>
          <cell r="G365">
            <v>0</v>
          </cell>
          <cell r="H365">
            <v>1586770</v>
          </cell>
          <cell r="I365" t="str">
            <v>C</v>
          </cell>
        </row>
        <row r="366">
          <cell r="A366" t="str">
            <v>22.30.10.00</v>
          </cell>
          <cell r="B366" t="str">
            <v>-</v>
          </cell>
          <cell r="C366" t="str">
            <v>Provisão p/Desativar Ativo Ambiental</v>
          </cell>
          <cell r="D366">
            <v>9451000</v>
          </cell>
          <cell r="E366" t="str">
            <v>C</v>
          </cell>
          <cell r="F366">
            <v>0</v>
          </cell>
          <cell r="G366">
            <v>146000</v>
          </cell>
          <cell r="H366">
            <v>9597000</v>
          </cell>
          <cell r="I366" t="str">
            <v>C</v>
          </cell>
        </row>
        <row r="367">
          <cell r="A367" t="str">
            <v>22.30.10.01</v>
          </cell>
          <cell r="B367" t="str">
            <v>-</v>
          </cell>
          <cell r="C367" t="str">
            <v>Provisão p/Desativar Ativo Ambiental</v>
          </cell>
          <cell r="D367">
            <v>9451000</v>
          </cell>
          <cell r="E367" t="str">
            <v>C</v>
          </cell>
          <cell r="F367">
            <v>0</v>
          </cell>
          <cell r="G367">
            <v>146000</v>
          </cell>
          <cell r="H367">
            <v>9597000</v>
          </cell>
          <cell r="I367" t="str">
            <v>C</v>
          </cell>
        </row>
        <row r="368">
          <cell r="A368" t="str">
            <v>24.00.00.00</v>
          </cell>
          <cell r="B368" t="str">
            <v>-</v>
          </cell>
          <cell r="C368" t="str">
            <v>Patrimonio Liquido</v>
          </cell>
          <cell r="D368">
            <v>154095026.94</v>
          </cell>
          <cell r="E368" t="str">
            <v>C</v>
          </cell>
          <cell r="F368">
            <v>0</v>
          </cell>
          <cell r="G368">
            <v>0</v>
          </cell>
          <cell r="H368">
            <v>154095026.94</v>
          </cell>
          <cell r="I368" t="str">
            <v>C</v>
          </cell>
        </row>
        <row r="369">
          <cell r="A369" t="str">
            <v>24.01.00.00</v>
          </cell>
          <cell r="B369" t="str">
            <v>-</v>
          </cell>
          <cell r="C369" t="str">
            <v>Capital</v>
          </cell>
          <cell r="D369">
            <v>31307604.66</v>
          </cell>
          <cell r="E369" t="str">
            <v>C</v>
          </cell>
          <cell r="F369">
            <v>0</v>
          </cell>
          <cell r="G369">
            <v>0</v>
          </cell>
          <cell r="H369">
            <v>31307604.66</v>
          </cell>
          <cell r="I369" t="str">
            <v>C</v>
          </cell>
        </row>
        <row r="370">
          <cell r="A370" t="str">
            <v>24.01.01.00</v>
          </cell>
          <cell r="B370" t="str">
            <v>-</v>
          </cell>
          <cell r="C370" t="str">
            <v>Capital Social</v>
          </cell>
          <cell r="D370">
            <v>30954514.010000002</v>
          </cell>
          <cell r="E370" t="str">
            <v>C</v>
          </cell>
          <cell r="F370">
            <v>0</v>
          </cell>
          <cell r="G370">
            <v>0</v>
          </cell>
          <cell r="H370">
            <v>30954514.010000002</v>
          </cell>
          <cell r="I370" t="str">
            <v>C</v>
          </cell>
        </row>
        <row r="371">
          <cell r="A371" t="str">
            <v>24.01.01.01</v>
          </cell>
          <cell r="B371" t="str">
            <v>-</v>
          </cell>
          <cell r="C371" t="str">
            <v>Capital Social Autorizado</v>
          </cell>
          <cell r="D371">
            <v>30954514.010000002</v>
          </cell>
          <cell r="E371" t="str">
            <v>C</v>
          </cell>
          <cell r="F371">
            <v>0</v>
          </cell>
          <cell r="G371">
            <v>0</v>
          </cell>
          <cell r="H371">
            <v>30954514.010000002</v>
          </cell>
          <cell r="I371" t="str">
            <v>C</v>
          </cell>
        </row>
        <row r="372">
          <cell r="A372" t="str">
            <v>24.01.10.00</v>
          </cell>
          <cell r="B372" t="str">
            <v>-</v>
          </cell>
          <cell r="C372" t="str">
            <v>Reservas de Capital</v>
          </cell>
          <cell r="D372">
            <v>353090.65</v>
          </cell>
          <cell r="E372" t="str">
            <v>C</v>
          </cell>
          <cell r="F372">
            <v>0</v>
          </cell>
          <cell r="G372">
            <v>0</v>
          </cell>
          <cell r="H372">
            <v>353090.65</v>
          </cell>
          <cell r="I372" t="str">
            <v>C</v>
          </cell>
        </row>
        <row r="373">
          <cell r="A373" t="str">
            <v>24.01.10.04</v>
          </cell>
          <cell r="B373" t="str">
            <v>-</v>
          </cell>
          <cell r="C373" t="str">
            <v>Reserva Incentivo Fiscal</v>
          </cell>
          <cell r="D373">
            <v>353090.65</v>
          </cell>
          <cell r="E373" t="str">
            <v>C</v>
          </cell>
          <cell r="F373">
            <v>0</v>
          </cell>
          <cell r="G373">
            <v>0</v>
          </cell>
          <cell r="H373">
            <v>353090.65</v>
          </cell>
          <cell r="I373" t="str">
            <v>C</v>
          </cell>
        </row>
        <row r="374">
          <cell r="A374" t="str">
            <v>24.10.00.00</v>
          </cell>
          <cell r="B374" t="str">
            <v>-</v>
          </cell>
          <cell r="C374" t="str">
            <v>Reservas</v>
          </cell>
          <cell r="D374">
            <v>15708898.140000001</v>
          </cell>
          <cell r="E374" t="str">
            <v>C</v>
          </cell>
          <cell r="F374">
            <v>0</v>
          </cell>
          <cell r="G374">
            <v>0</v>
          </cell>
          <cell r="H374">
            <v>15708898.140000001</v>
          </cell>
          <cell r="I374" t="str">
            <v>C</v>
          </cell>
        </row>
        <row r="375">
          <cell r="A375" t="str">
            <v>24.10.10.00</v>
          </cell>
          <cell r="B375" t="str">
            <v>-</v>
          </cell>
          <cell r="C375" t="str">
            <v>Reservas de Lucros</v>
          </cell>
          <cell r="D375">
            <v>15708898.140000001</v>
          </cell>
          <cell r="E375" t="str">
            <v>C</v>
          </cell>
          <cell r="F375">
            <v>0</v>
          </cell>
          <cell r="G375">
            <v>0</v>
          </cell>
          <cell r="H375">
            <v>15708898.140000001</v>
          </cell>
          <cell r="I375" t="str">
            <v>C</v>
          </cell>
        </row>
        <row r="376">
          <cell r="A376" t="str">
            <v>24.10.10.01</v>
          </cell>
          <cell r="B376" t="str">
            <v>-</v>
          </cell>
          <cell r="C376" t="str">
            <v>Reserva Legal</v>
          </cell>
          <cell r="D376">
            <v>3141779.63</v>
          </cell>
          <cell r="E376" t="str">
            <v>C</v>
          </cell>
          <cell r="F376">
            <v>0</v>
          </cell>
          <cell r="G376">
            <v>0</v>
          </cell>
          <cell r="H376">
            <v>3141779.63</v>
          </cell>
          <cell r="I376" t="str">
            <v>C</v>
          </cell>
        </row>
        <row r="377">
          <cell r="A377" t="str">
            <v>24.10.10.06</v>
          </cell>
          <cell r="B377" t="str">
            <v>-</v>
          </cell>
          <cell r="C377" t="str">
            <v>Reserva de Expansao / Investimentos</v>
          </cell>
          <cell r="D377">
            <v>12567118.51</v>
          </cell>
          <cell r="E377" t="str">
            <v>C</v>
          </cell>
          <cell r="F377">
            <v>0</v>
          </cell>
          <cell r="G377">
            <v>0</v>
          </cell>
          <cell r="H377">
            <v>12567118.51</v>
          </cell>
          <cell r="I377" t="str">
            <v>C</v>
          </cell>
        </row>
        <row r="378">
          <cell r="A378" t="str">
            <v>24.20.00.00</v>
          </cell>
          <cell r="B378" t="str">
            <v>-</v>
          </cell>
          <cell r="C378" t="str">
            <v>Lucros e Prejuizos Acumulados</v>
          </cell>
          <cell r="D378">
            <v>107078524.14</v>
          </cell>
          <cell r="E378" t="str">
            <v>C</v>
          </cell>
          <cell r="F378">
            <v>0</v>
          </cell>
          <cell r="G378">
            <v>0</v>
          </cell>
          <cell r="H378">
            <v>107078524.14</v>
          </cell>
          <cell r="I378" t="str">
            <v>C</v>
          </cell>
        </row>
        <row r="379">
          <cell r="A379" t="str">
            <v>24.20.01.00</v>
          </cell>
          <cell r="B379" t="str">
            <v>-</v>
          </cell>
          <cell r="C379" t="str">
            <v>Lucros e Prejuizos Acumulados</v>
          </cell>
          <cell r="D379">
            <v>107078524.14</v>
          </cell>
          <cell r="E379" t="str">
            <v>C</v>
          </cell>
          <cell r="F379">
            <v>0</v>
          </cell>
          <cell r="G379">
            <v>0</v>
          </cell>
          <cell r="H379">
            <v>107078524.14</v>
          </cell>
          <cell r="I379" t="str">
            <v>C</v>
          </cell>
        </row>
        <row r="380">
          <cell r="A380" t="str">
            <v>24.20.01.04</v>
          </cell>
          <cell r="B380" t="str">
            <v>-</v>
          </cell>
          <cell r="C380" t="str">
            <v>Lucros(Prej) Acum. Exercic.em Curso</v>
          </cell>
          <cell r="D380">
            <v>107078524.14</v>
          </cell>
          <cell r="E380" t="str">
            <v>C</v>
          </cell>
          <cell r="F380">
            <v>0</v>
          </cell>
          <cell r="G380">
            <v>0</v>
          </cell>
          <cell r="H380">
            <v>107078524.14</v>
          </cell>
          <cell r="I380" t="str">
            <v>C</v>
          </cell>
        </row>
        <row r="381">
          <cell r="A381" t="str">
            <v>30.00.00.00</v>
          </cell>
          <cell r="B381" t="str">
            <v>-</v>
          </cell>
          <cell r="C381" t="str">
            <v>Resultado</v>
          </cell>
          <cell r="D381">
            <v>0</v>
          </cell>
          <cell r="F381">
            <v>23020654.18</v>
          </cell>
          <cell r="G381">
            <v>72340546.689999998</v>
          </cell>
          <cell r="H381">
            <v>49319892.509999998</v>
          </cell>
          <cell r="I381" t="str">
            <v>C</v>
          </cell>
        </row>
        <row r="382">
          <cell r="A382" t="str">
            <v>31.00.00.00</v>
          </cell>
          <cell r="B382" t="str">
            <v>-</v>
          </cell>
          <cell r="C382" t="str">
            <v>Resultado Operacional Bruto</v>
          </cell>
          <cell r="D382">
            <v>261706471.88</v>
          </cell>
          <cell r="E382" t="str">
            <v>C</v>
          </cell>
          <cell r="F382">
            <v>12793657.52</v>
          </cell>
          <cell r="G382">
            <v>69293746.040000007</v>
          </cell>
          <cell r="H382">
            <v>318206560.39999998</v>
          </cell>
          <cell r="I382" t="str">
            <v>C</v>
          </cell>
        </row>
        <row r="383">
          <cell r="A383" t="str">
            <v>31.01.00.00</v>
          </cell>
          <cell r="B383" t="str">
            <v>-</v>
          </cell>
          <cell r="C383" t="str">
            <v>Receitas de Vendas</v>
          </cell>
          <cell r="D383">
            <v>138745819.06</v>
          </cell>
          <cell r="E383" t="str">
            <v>C</v>
          </cell>
          <cell r="F383">
            <v>51416.79</v>
          </cell>
          <cell r="G383">
            <v>17471499.140000001</v>
          </cell>
          <cell r="H383">
            <v>156165901.41</v>
          </cell>
          <cell r="I383" t="str">
            <v>C</v>
          </cell>
        </row>
        <row r="384">
          <cell r="A384" t="str">
            <v>31.01.01.00</v>
          </cell>
          <cell r="B384" t="str">
            <v>-</v>
          </cell>
          <cell r="C384" t="str">
            <v>Receitas de Vendas - Merc. Int.</v>
          </cell>
          <cell r="D384">
            <v>36414145.57</v>
          </cell>
          <cell r="E384" t="str">
            <v>C</v>
          </cell>
          <cell r="F384">
            <v>0</v>
          </cell>
          <cell r="G384">
            <v>6878009.3600000003</v>
          </cell>
          <cell r="H384">
            <v>43292154.93</v>
          </cell>
          <cell r="I384" t="str">
            <v>C</v>
          </cell>
        </row>
        <row r="385">
          <cell r="A385" t="str">
            <v>31.01.01.01</v>
          </cell>
          <cell r="B385" t="str">
            <v>-</v>
          </cell>
          <cell r="C385" t="str">
            <v>Rec.Vendas MI - Minerios</v>
          </cell>
          <cell r="D385">
            <v>36414145.57</v>
          </cell>
          <cell r="E385" t="str">
            <v>C</v>
          </cell>
          <cell r="F385">
            <v>0</v>
          </cell>
          <cell r="G385">
            <v>6878009.3600000003</v>
          </cell>
          <cell r="H385">
            <v>43292154.93</v>
          </cell>
          <cell r="I385" t="str">
            <v>C</v>
          </cell>
        </row>
        <row r="386">
          <cell r="A386" t="str">
            <v>31.01.10.00</v>
          </cell>
          <cell r="B386" t="str">
            <v>-</v>
          </cell>
          <cell r="C386" t="str">
            <v>Revenda - Mercado Interno</v>
          </cell>
          <cell r="D386">
            <v>0</v>
          </cell>
          <cell r="F386">
            <v>51416.79</v>
          </cell>
          <cell r="G386">
            <v>51416.79</v>
          </cell>
          <cell r="H386">
            <v>0</v>
          </cell>
        </row>
        <row r="387">
          <cell r="A387" t="str">
            <v>31.01.10.07</v>
          </cell>
          <cell r="B387" t="str">
            <v>-</v>
          </cell>
          <cell r="C387" t="str">
            <v>Revenda MI - Outros</v>
          </cell>
          <cell r="D387">
            <v>0</v>
          </cell>
          <cell r="F387">
            <v>51416.79</v>
          </cell>
          <cell r="G387">
            <v>51416.79</v>
          </cell>
          <cell r="H387">
            <v>0</v>
          </cell>
        </row>
        <row r="388">
          <cell r="A388" t="str">
            <v>31.01.20.00</v>
          </cell>
          <cell r="B388" t="str">
            <v>-</v>
          </cell>
          <cell r="C388" t="str">
            <v>Receita Vendas - Cias Grupo-MI</v>
          </cell>
          <cell r="D388">
            <v>29594594.57</v>
          </cell>
          <cell r="E388" t="str">
            <v>C</v>
          </cell>
          <cell r="F388">
            <v>0</v>
          </cell>
          <cell r="G388">
            <v>7438541.5099999998</v>
          </cell>
          <cell r="H388">
            <v>37033136.079999998</v>
          </cell>
          <cell r="I388" t="str">
            <v>C</v>
          </cell>
        </row>
        <row r="389">
          <cell r="A389" t="str">
            <v>31.01.20.01</v>
          </cell>
          <cell r="B389" t="str">
            <v>-</v>
          </cell>
          <cell r="C389" t="str">
            <v>Rec.Vend.C.Grupo MI-Minerios</v>
          </cell>
          <cell r="D389">
            <v>29169964.34</v>
          </cell>
          <cell r="E389" t="str">
            <v>C</v>
          </cell>
          <cell r="F389">
            <v>0</v>
          </cell>
          <cell r="G389">
            <v>7438541.5099999998</v>
          </cell>
          <cell r="H389">
            <v>36608505.850000001</v>
          </cell>
          <cell r="I389" t="str">
            <v>C</v>
          </cell>
        </row>
        <row r="390">
          <cell r="A390" t="str">
            <v>31.01.20.02</v>
          </cell>
          <cell r="B390" t="str">
            <v>-</v>
          </cell>
          <cell r="C390" t="str">
            <v>Rec.Vend.C.Grupo MI-Lig.Manganes</v>
          </cell>
          <cell r="D390">
            <v>424630.23</v>
          </cell>
          <cell r="E390" t="str">
            <v>C</v>
          </cell>
          <cell r="F390">
            <v>0</v>
          </cell>
          <cell r="G390">
            <v>0</v>
          </cell>
          <cell r="H390">
            <v>424630.23</v>
          </cell>
          <cell r="I390" t="str">
            <v>C</v>
          </cell>
        </row>
        <row r="391">
          <cell r="A391" t="str">
            <v>31.01.30.00</v>
          </cell>
          <cell r="B391" t="str">
            <v>-</v>
          </cell>
          <cell r="C391" t="str">
            <v>Receita de Vendas - Merc Externo</v>
          </cell>
          <cell r="D391">
            <v>72737078.920000002</v>
          </cell>
          <cell r="E391" t="str">
            <v>C</v>
          </cell>
          <cell r="F391">
            <v>0</v>
          </cell>
          <cell r="G391">
            <v>3103531.48</v>
          </cell>
          <cell r="H391">
            <v>75840610.400000006</v>
          </cell>
          <cell r="I391" t="str">
            <v>C</v>
          </cell>
        </row>
        <row r="392">
          <cell r="A392" t="str">
            <v>31.01.30.01</v>
          </cell>
          <cell r="B392" t="str">
            <v>-</v>
          </cell>
          <cell r="C392" t="str">
            <v>Vendas ME - Minerios</v>
          </cell>
          <cell r="D392">
            <v>7778139.8399999999</v>
          </cell>
          <cell r="E392" t="str">
            <v>C</v>
          </cell>
          <cell r="F392">
            <v>0</v>
          </cell>
          <cell r="G392">
            <v>3103531.48</v>
          </cell>
          <cell r="H392">
            <v>10881671.32</v>
          </cell>
          <cell r="I392" t="str">
            <v>C</v>
          </cell>
        </row>
        <row r="393">
          <cell r="A393" t="str">
            <v>31.01.30.02</v>
          </cell>
          <cell r="B393" t="str">
            <v>-</v>
          </cell>
          <cell r="C393" t="str">
            <v>Vendas ME - Ligas Manganes</v>
          </cell>
          <cell r="D393">
            <v>64958939.079999998</v>
          </cell>
          <cell r="E393" t="str">
            <v>C</v>
          </cell>
          <cell r="F393">
            <v>0</v>
          </cell>
          <cell r="G393">
            <v>0</v>
          </cell>
          <cell r="H393">
            <v>64958939.079999998</v>
          </cell>
          <cell r="I393" t="str">
            <v>C</v>
          </cell>
        </row>
        <row r="394">
          <cell r="A394" t="str">
            <v>31.05.00.00</v>
          </cell>
          <cell r="B394" t="str">
            <v>-</v>
          </cell>
          <cell r="C394" t="str">
            <v>Receita de Vendas Grupo Cvrd</v>
          </cell>
          <cell r="D394">
            <v>136611009.46000001</v>
          </cell>
          <cell r="E394" t="str">
            <v>C</v>
          </cell>
          <cell r="F394">
            <v>9748806.7599999998</v>
          </cell>
          <cell r="G394">
            <v>51816906.520000003</v>
          </cell>
          <cell r="H394">
            <v>178679109.22</v>
          </cell>
          <cell r="I394" t="str">
            <v>C</v>
          </cell>
        </row>
        <row r="395">
          <cell r="A395" t="str">
            <v>31.05.71.00</v>
          </cell>
          <cell r="B395" t="str">
            <v>-</v>
          </cell>
          <cell r="C395" t="str">
            <v>Receita de Vendas Grp Cvrd- CVRDI</v>
          </cell>
          <cell r="D395">
            <v>136611009.46000001</v>
          </cell>
          <cell r="E395" t="str">
            <v>C</v>
          </cell>
          <cell r="F395">
            <v>9748806.7599999998</v>
          </cell>
          <cell r="G395">
            <v>51816906.520000003</v>
          </cell>
          <cell r="H395">
            <v>178679109.22</v>
          </cell>
          <cell r="I395" t="str">
            <v>C</v>
          </cell>
        </row>
        <row r="396">
          <cell r="A396" t="str">
            <v>31.05.71.01</v>
          </cell>
          <cell r="B396" t="str">
            <v>-</v>
          </cell>
          <cell r="C396" t="str">
            <v>Rec.Vend.Cvrd- CVRDI Minerios</v>
          </cell>
          <cell r="D396">
            <v>126862202.7</v>
          </cell>
          <cell r="E396" t="str">
            <v>C</v>
          </cell>
          <cell r="F396">
            <v>0</v>
          </cell>
          <cell r="G396">
            <v>49544887.259999998</v>
          </cell>
          <cell r="H396">
            <v>176407089.96000001</v>
          </cell>
          <cell r="I396" t="str">
            <v>C</v>
          </cell>
        </row>
        <row r="397">
          <cell r="A397" t="str">
            <v>31.05.71.97</v>
          </cell>
          <cell r="B397" t="str">
            <v>-</v>
          </cell>
          <cell r="C397" t="str">
            <v>Rec.Vend.CVRDI em Transito Minerios</v>
          </cell>
          <cell r="D397">
            <v>9748806.7599999998</v>
          </cell>
          <cell r="E397" t="str">
            <v>C</v>
          </cell>
          <cell r="F397">
            <v>9748806.7599999998</v>
          </cell>
          <cell r="G397">
            <v>2272019.2599999998</v>
          </cell>
          <cell r="H397">
            <v>2272019.2599999998</v>
          </cell>
          <cell r="I397" t="str">
            <v>C</v>
          </cell>
        </row>
        <row r="398">
          <cell r="A398" t="str">
            <v>31.10.00.00</v>
          </cell>
          <cell r="B398" t="str">
            <v>-</v>
          </cell>
          <cell r="C398" t="str">
            <v>Deducoes de Vendas Merc. Interno</v>
          </cell>
          <cell r="D398">
            <v>48372.480000000003</v>
          </cell>
          <cell r="E398" t="str">
            <v>D</v>
          </cell>
          <cell r="F398">
            <v>3391.27</v>
          </cell>
          <cell r="G398">
            <v>298.22000000000003</v>
          </cell>
          <cell r="H398">
            <v>51465.53</v>
          </cell>
          <cell r="I398" t="str">
            <v>D</v>
          </cell>
        </row>
        <row r="399">
          <cell r="A399" t="str">
            <v>31.10.01.00</v>
          </cell>
          <cell r="B399" t="str">
            <v>-</v>
          </cell>
          <cell r="C399" t="str">
            <v>Vendas Canc. e Devolucao -M.Int.</v>
          </cell>
          <cell r="D399">
            <v>0</v>
          </cell>
          <cell r="F399">
            <v>3093.05</v>
          </cell>
          <cell r="G399">
            <v>0</v>
          </cell>
          <cell r="H399">
            <v>3093.05</v>
          </cell>
          <cell r="I399" t="str">
            <v>D</v>
          </cell>
        </row>
        <row r="400">
          <cell r="A400" t="str">
            <v>31.10.01.01</v>
          </cell>
          <cell r="B400" t="str">
            <v>-</v>
          </cell>
          <cell r="C400" t="str">
            <v>Vend.Canc/Dev.MI- Minerios</v>
          </cell>
          <cell r="D400">
            <v>0</v>
          </cell>
          <cell r="F400">
            <v>3093.05</v>
          </cell>
          <cell r="G400">
            <v>0</v>
          </cell>
          <cell r="H400">
            <v>3093.05</v>
          </cell>
          <cell r="I400" t="str">
            <v>D</v>
          </cell>
        </row>
        <row r="401">
          <cell r="A401" t="str">
            <v>31.10.10.00</v>
          </cell>
          <cell r="B401" t="str">
            <v>-</v>
          </cell>
          <cell r="C401" t="str">
            <v>Devoluc.Vendas - Cias Grupo- MI</v>
          </cell>
          <cell r="D401">
            <v>48372.480000000003</v>
          </cell>
          <cell r="E401" t="str">
            <v>D</v>
          </cell>
          <cell r="F401">
            <v>298.22000000000003</v>
          </cell>
          <cell r="G401">
            <v>298.22000000000003</v>
          </cell>
          <cell r="H401">
            <v>48372.480000000003</v>
          </cell>
          <cell r="I401" t="str">
            <v>D</v>
          </cell>
        </row>
        <row r="402">
          <cell r="A402" t="str">
            <v>31.10.10.01</v>
          </cell>
          <cell r="B402" t="str">
            <v>-</v>
          </cell>
          <cell r="C402" t="str">
            <v>Dev.Vend.C.Grup MI-Minerios</v>
          </cell>
          <cell r="D402">
            <v>48372.480000000003</v>
          </cell>
          <cell r="E402" t="str">
            <v>D</v>
          </cell>
          <cell r="F402">
            <v>298.22000000000003</v>
          </cell>
          <cell r="G402">
            <v>298.22000000000003</v>
          </cell>
          <cell r="H402">
            <v>48372.480000000003</v>
          </cell>
          <cell r="I402" t="str">
            <v>D</v>
          </cell>
        </row>
        <row r="403">
          <cell r="A403" t="str">
            <v>31.20.00.00</v>
          </cell>
          <cell r="B403" t="str">
            <v>-</v>
          </cell>
          <cell r="C403" t="str">
            <v>Impostos Incid.s/Vendas-Merc Int</v>
          </cell>
          <cell r="D403">
            <v>13601984.16</v>
          </cell>
          <cell r="E403" t="str">
            <v>D</v>
          </cell>
          <cell r="F403">
            <v>2984248.49</v>
          </cell>
          <cell r="G403">
            <v>5042.16</v>
          </cell>
          <cell r="H403">
            <v>16581190.49</v>
          </cell>
          <cell r="I403" t="str">
            <v>D</v>
          </cell>
        </row>
        <row r="404">
          <cell r="A404" t="str">
            <v>31.20.09.00</v>
          </cell>
          <cell r="B404" t="str">
            <v>-</v>
          </cell>
          <cell r="C404" t="str">
            <v>Ipi s/Vendas Cias Grupo-Merc Int</v>
          </cell>
          <cell r="D404">
            <v>20220.47</v>
          </cell>
          <cell r="E404" t="str">
            <v>D</v>
          </cell>
          <cell r="F404">
            <v>0</v>
          </cell>
          <cell r="G404">
            <v>0</v>
          </cell>
          <cell r="H404">
            <v>20220.47</v>
          </cell>
          <cell r="I404" t="str">
            <v>D</v>
          </cell>
        </row>
        <row r="405">
          <cell r="A405" t="str">
            <v>31.20.09.02</v>
          </cell>
          <cell r="B405" t="str">
            <v>-</v>
          </cell>
          <cell r="C405" t="str">
            <v>Ipi s/Vend C.Grup MI- Lig.Mangan</v>
          </cell>
          <cell r="D405">
            <v>20220.47</v>
          </cell>
          <cell r="E405" t="str">
            <v>D</v>
          </cell>
          <cell r="F405">
            <v>0</v>
          </cell>
          <cell r="G405">
            <v>0</v>
          </cell>
          <cell r="H405">
            <v>20220.47</v>
          </cell>
          <cell r="I405" t="str">
            <v>D</v>
          </cell>
        </row>
        <row r="406">
          <cell r="A406" t="str">
            <v>31.20.13.00</v>
          </cell>
          <cell r="B406" t="str">
            <v>-</v>
          </cell>
          <cell r="C406" t="str">
            <v>Icms S/Vendas - Mercado Interno</v>
          </cell>
          <cell r="D406">
            <v>3939178.63</v>
          </cell>
          <cell r="E406" t="str">
            <v>D</v>
          </cell>
          <cell r="F406">
            <v>762588.03</v>
          </cell>
          <cell r="G406">
            <v>0</v>
          </cell>
          <cell r="H406">
            <v>4701766.66</v>
          </cell>
          <cell r="I406" t="str">
            <v>D</v>
          </cell>
        </row>
        <row r="407">
          <cell r="A407" t="str">
            <v>31.20.13.01</v>
          </cell>
          <cell r="B407" t="str">
            <v>-</v>
          </cell>
          <cell r="C407" t="str">
            <v>Icms s/Vendas MI - Minerios</v>
          </cell>
          <cell r="D407">
            <v>3939178.63</v>
          </cell>
          <cell r="E407" t="str">
            <v>D</v>
          </cell>
          <cell r="F407">
            <v>762588.03</v>
          </cell>
          <cell r="G407">
            <v>0</v>
          </cell>
          <cell r="H407">
            <v>4701766.66</v>
          </cell>
          <cell r="I407" t="str">
            <v>D</v>
          </cell>
        </row>
        <row r="408">
          <cell r="A408" t="str">
            <v>31.20.21.00</v>
          </cell>
          <cell r="B408" t="str">
            <v>-</v>
          </cell>
          <cell r="C408" t="str">
            <v>Icms Vendas Cias Grupo-Merc.Int.</v>
          </cell>
          <cell r="D408">
            <v>3543121.94</v>
          </cell>
          <cell r="E408" t="str">
            <v>D</v>
          </cell>
          <cell r="F408">
            <v>892623.83</v>
          </cell>
          <cell r="G408">
            <v>0</v>
          </cell>
          <cell r="H408">
            <v>4435745.7699999996</v>
          </cell>
          <cell r="I408" t="str">
            <v>D</v>
          </cell>
        </row>
        <row r="409">
          <cell r="A409" t="str">
            <v>31.20.21.01</v>
          </cell>
          <cell r="B409" t="str">
            <v>-</v>
          </cell>
          <cell r="C409" t="str">
            <v>Icms Vend C.Grupo MI- Minerios</v>
          </cell>
          <cell r="D409">
            <v>3494592.74</v>
          </cell>
          <cell r="E409" t="str">
            <v>D</v>
          </cell>
          <cell r="F409">
            <v>892623.83</v>
          </cell>
          <cell r="G409">
            <v>0</v>
          </cell>
          <cell r="H409">
            <v>4387216.57</v>
          </cell>
          <cell r="I409" t="str">
            <v>D</v>
          </cell>
        </row>
        <row r="410">
          <cell r="A410" t="str">
            <v>31.20.21.02</v>
          </cell>
          <cell r="B410" t="str">
            <v>-</v>
          </cell>
          <cell r="C410" t="str">
            <v>Icms Vend C.Grupo MI- Lig.Mangan</v>
          </cell>
          <cell r="D410">
            <v>48529.2</v>
          </cell>
          <cell r="E410" t="str">
            <v>D</v>
          </cell>
          <cell r="F410">
            <v>0</v>
          </cell>
          <cell r="G410">
            <v>0</v>
          </cell>
          <cell r="H410">
            <v>48529.2</v>
          </cell>
          <cell r="I410" t="str">
            <v>D</v>
          </cell>
        </row>
        <row r="411">
          <cell r="A411" t="str">
            <v>31.20.37.00</v>
          </cell>
          <cell r="B411" t="str">
            <v>-</v>
          </cell>
          <cell r="C411" t="str">
            <v>Pis S/Vendas - Mercado Interno</v>
          </cell>
          <cell r="D411">
            <v>600834.39</v>
          </cell>
          <cell r="E411" t="str">
            <v>D</v>
          </cell>
          <cell r="F411">
            <v>113487.56</v>
          </cell>
          <cell r="G411">
            <v>0</v>
          </cell>
          <cell r="H411">
            <v>714321.95</v>
          </cell>
          <cell r="I411" t="str">
            <v>D</v>
          </cell>
        </row>
        <row r="412">
          <cell r="A412" t="str">
            <v>31.20.37.01</v>
          </cell>
          <cell r="B412" t="str">
            <v>-</v>
          </cell>
          <cell r="C412" t="str">
            <v>Pis s/Vendas MI- Minerios</v>
          </cell>
          <cell r="D412">
            <v>600834.39</v>
          </cell>
          <cell r="E412" t="str">
            <v>D</v>
          </cell>
          <cell r="F412">
            <v>113487.56</v>
          </cell>
          <cell r="G412">
            <v>0</v>
          </cell>
          <cell r="H412">
            <v>714321.95</v>
          </cell>
          <cell r="I412" t="str">
            <v>D</v>
          </cell>
        </row>
        <row r="413">
          <cell r="A413" t="str">
            <v>31.20.41.00</v>
          </cell>
          <cell r="B413" t="str">
            <v>-</v>
          </cell>
          <cell r="C413" t="str">
            <v>Pis S/Revenda - Mercado Interno</v>
          </cell>
          <cell r="D413">
            <v>0</v>
          </cell>
          <cell r="F413">
            <v>848.38</v>
          </cell>
          <cell r="G413">
            <v>848.38</v>
          </cell>
          <cell r="H413">
            <v>0</v>
          </cell>
        </row>
        <row r="414">
          <cell r="A414" t="str">
            <v>31.20.41.07</v>
          </cell>
          <cell r="B414" t="str">
            <v>-</v>
          </cell>
          <cell r="C414" t="str">
            <v>Pis s/Revenda MI- Outros</v>
          </cell>
          <cell r="D414">
            <v>0</v>
          </cell>
          <cell r="F414">
            <v>848.38</v>
          </cell>
          <cell r="G414">
            <v>848.38</v>
          </cell>
          <cell r="H414">
            <v>0</v>
          </cell>
        </row>
        <row r="415">
          <cell r="A415" t="str">
            <v>31.20.45.00</v>
          </cell>
          <cell r="B415" t="str">
            <v>-</v>
          </cell>
          <cell r="C415" t="str">
            <v>Pis Vendas Cias do Grupo - M.I.</v>
          </cell>
          <cell r="D415">
            <v>487174.31</v>
          </cell>
          <cell r="E415" t="str">
            <v>D</v>
          </cell>
          <cell r="F415">
            <v>122736.55</v>
          </cell>
          <cell r="G415">
            <v>51.04</v>
          </cell>
          <cell r="H415">
            <v>609859.81999999995</v>
          </cell>
          <cell r="I415" t="str">
            <v>D</v>
          </cell>
        </row>
        <row r="416">
          <cell r="A416" t="str">
            <v>31.20.45.01</v>
          </cell>
          <cell r="B416" t="str">
            <v>-</v>
          </cell>
          <cell r="C416" t="str">
            <v>Pis Venda C.Grup MI- Minerios</v>
          </cell>
          <cell r="D416">
            <v>480501.54</v>
          </cell>
          <cell r="E416" t="str">
            <v>D</v>
          </cell>
          <cell r="F416">
            <v>122736.55</v>
          </cell>
          <cell r="G416">
            <v>51.04</v>
          </cell>
          <cell r="H416">
            <v>603187.05000000005</v>
          </cell>
          <cell r="I416" t="str">
            <v>D</v>
          </cell>
        </row>
        <row r="417">
          <cell r="A417" t="str">
            <v>31.20.45.02</v>
          </cell>
          <cell r="B417" t="str">
            <v>-</v>
          </cell>
          <cell r="C417" t="str">
            <v>Pis Venda C.Grup MI- Liga Mangan</v>
          </cell>
          <cell r="D417">
            <v>6672.77</v>
          </cell>
          <cell r="E417" t="str">
            <v>D</v>
          </cell>
          <cell r="F417">
            <v>0</v>
          </cell>
          <cell r="G417">
            <v>0</v>
          </cell>
          <cell r="H417">
            <v>6672.77</v>
          </cell>
          <cell r="I417" t="str">
            <v>D</v>
          </cell>
        </row>
        <row r="418">
          <cell r="A418" t="str">
            <v>31.20.49.00</v>
          </cell>
          <cell r="B418" t="str">
            <v>-</v>
          </cell>
          <cell r="C418" t="str">
            <v>Cofins S/Vendas - Merc Interno</v>
          </cell>
          <cell r="D418">
            <v>2767473.98</v>
          </cell>
          <cell r="E418" t="str">
            <v>D</v>
          </cell>
          <cell r="F418">
            <v>522728.13</v>
          </cell>
          <cell r="G418">
            <v>0</v>
          </cell>
          <cell r="H418">
            <v>3290202.11</v>
          </cell>
          <cell r="I418" t="str">
            <v>D</v>
          </cell>
        </row>
        <row r="420">
          <cell r="A420" t="str">
            <v>-----------</v>
          </cell>
          <cell r="B420" t="str">
            <v>--</v>
          </cell>
          <cell r="C420" t="str">
            <v>-------------------------------------------------------------------</v>
          </cell>
          <cell r="D420" t="str">
            <v>-------------------</v>
          </cell>
          <cell r="E420" t="str">
            <v>-</v>
          </cell>
          <cell r="F420" t="str">
            <v>-------------------</v>
          </cell>
          <cell r="G420" t="e">
            <v>#NAME?</v>
          </cell>
          <cell r="H420" t="str">
            <v>07AB - 1.00.01.068</v>
          </cell>
        </row>
        <row r="421">
          <cell r="A421" t="str">
            <v>_x000C_----------</v>
          </cell>
          <cell r="B421" t="str">
            <v>--</v>
          </cell>
          <cell r="C421" t="str">
            <v>-------------------------------------------------------------------</v>
          </cell>
          <cell r="D421" t="str">
            <v>-------------------</v>
          </cell>
          <cell r="E421" t="str">
            <v>-</v>
          </cell>
          <cell r="F421" t="str">
            <v>-------------------</v>
          </cell>
          <cell r="G421" t="str">
            <v>-------------------</v>
          </cell>
          <cell r="H421" t="str">
            <v>------ Página:</v>
          </cell>
        </row>
        <row r="422">
          <cell r="A422" t="str">
            <v>Urucum Mine</v>
          </cell>
          <cell r="B422" t="str">
            <v>ra</v>
          </cell>
          <cell r="C422" t="str">
            <v>ção S.A</v>
          </cell>
          <cell r="H422" t="str">
            <v>Balancete</v>
          </cell>
        </row>
        <row r="423">
          <cell r="A423" t="str">
            <v>Período: 01</v>
          </cell>
          <cell r="B423" t="str">
            <v>/1</v>
          </cell>
          <cell r="C423" t="str">
            <v>0/2008 A 31/10/2008 -----------------------------------------------</v>
          </cell>
          <cell r="D423" t="str">
            <v>-------------------</v>
          </cell>
          <cell r="E423" t="str">
            <v>-</v>
          </cell>
          <cell r="F423" t="str">
            <v>-------------------</v>
          </cell>
          <cell r="G423" t="str">
            <v>-------------------</v>
          </cell>
          <cell r="H423" t="str">
            <v>04/11/2008 - 18:3</v>
          </cell>
          <cell r="I423">
            <v>7</v>
          </cell>
        </row>
        <row r="425">
          <cell r="A425" t="str">
            <v>Título</v>
          </cell>
          <cell r="D425" t="str">
            <v>Saldo Inicial</v>
          </cell>
          <cell r="F425" t="str">
            <v>Débito</v>
          </cell>
          <cell r="G425" t="str">
            <v>Crédito</v>
          </cell>
          <cell r="H425" t="str">
            <v>Saldo Final</v>
          </cell>
        </row>
        <row r="426">
          <cell r="A426" t="str">
            <v>-----------</v>
          </cell>
          <cell r="B426" t="str">
            <v>--</v>
          </cell>
          <cell r="C426" t="str">
            <v>-------------------------------------------------------------------</v>
          </cell>
          <cell r="D426" t="str">
            <v>-----------------</v>
          </cell>
          <cell r="F426" t="str">
            <v>------------------</v>
          </cell>
          <cell r="G426" t="str">
            <v>------------------</v>
          </cell>
          <cell r="H426" t="str">
            <v>-----------------</v>
          </cell>
        </row>
        <row r="427">
          <cell r="A427" t="str">
            <v>31.20.49.01</v>
          </cell>
          <cell r="B427" t="str">
            <v>-</v>
          </cell>
          <cell r="C427" t="str">
            <v>Cofins s/Vendas MI-Minerios</v>
          </cell>
          <cell r="D427">
            <v>2767473.98</v>
          </cell>
          <cell r="E427" t="str">
            <v>D</v>
          </cell>
          <cell r="F427">
            <v>522728.13</v>
          </cell>
          <cell r="G427">
            <v>0</v>
          </cell>
          <cell r="H427">
            <v>3290202.11</v>
          </cell>
          <cell r="I427" t="str">
            <v>D</v>
          </cell>
        </row>
        <row r="428">
          <cell r="A428" t="str">
            <v>31.20.53.00</v>
          </cell>
          <cell r="B428" t="str">
            <v>-</v>
          </cell>
          <cell r="C428" t="str">
            <v>Cofins S/Revenda - Merc Interno</v>
          </cell>
          <cell r="D428">
            <v>0</v>
          </cell>
          <cell r="F428">
            <v>3907.67</v>
          </cell>
          <cell r="G428">
            <v>3907.67</v>
          </cell>
          <cell r="H428">
            <v>0</v>
          </cell>
        </row>
        <row r="429">
          <cell r="A429" t="str">
            <v>31.20.53.07</v>
          </cell>
          <cell r="B429" t="str">
            <v>-</v>
          </cell>
          <cell r="C429" t="str">
            <v>Cofins s/Revend MI-Outros</v>
          </cell>
          <cell r="D429">
            <v>0</v>
          </cell>
          <cell r="F429">
            <v>3907.67</v>
          </cell>
          <cell r="G429">
            <v>3907.67</v>
          </cell>
          <cell r="H429">
            <v>0</v>
          </cell>
        </row>
        <row r="430">
          <cell r="A430" t="str">
            <v>31.20.57.00</v>
          </cell>
          <cell r="B430" t="str">
            <v>-</v>
          </cell>
          <cell r="C430" t="str">
            <v>Cofins Venda Cias do Grupo- M.I.</v>
          </cell>
          <cell r="D430">
            <v>2243980.44</v>
          </cell>
          <cell r="E430" t="str">
            <v>D</v>
          </cell>
          <cell r="F430">
            <v>565328.34</v>
          </cell>
          <cell r="G430">
            <v>235.07</v>
          </cell>
          <cell r="H430">
            <v>2809073.71</v>
          </cell>
          <cell r="I430" t="str">
            <v>D</v>
          </cell>
        </row>
        <row r="431">
          <cell r="A431" t="str">
            <v>31.20.57.01</v>
          </cell>
          <cell r="B431" t="str">
            <v>-</v>
          </cell>
          <cell r="C431" t="str">
            <v>Cofins C.Grupo MI- Minerios</v>
          </cell>
          <cell r="D431">
            <v>2213245.2799999998</v>
          </cell>
          <cell r="E431" t="str">
            <v>D</v>
          </cell>
          <cell r="F431">
            <v>565328.34</v>
          </cell>
          <cell r="G431">
            <v>235.07</v>
          </cell>
          <cell r="H431">
            <v>2778338.55</v>
          </cell>
          <cell r="I431" t="str">
            <v>D</v>
          </cell>
        </row>
        <row r="432">
          <cell r="A432" t="str">
            <v>31.20.57.02</v>
          </cell>
          <cell r="B432" t="str">
            <v>-</v>
          </cell>
          <cell r="C432" t="str">
            <v>Cofins C.Grupo MI- Liga Manganes</v>
          </cell>
          <cell r="D432">
            <v>30735.16</v>
          </cell>
          <cell r="E432" t="str">
            <v>D</v>
          </cell>
          <cell r="F432">
            <v>0</v>
          </cell>
          <cell r="G432">
            <v>0</v>
          </cell>
          <cell r="H432">
            <v>30735.16</v>
          </cell>
          <cell r="I432" t="str">
            <v>D</v>
          </cell>
        </row>
        <row r="433">
          <cell r="A433" t="str">
            <v>31.40.00.00</v>
          </cell>
          <cell r="B433" t="str">
            <v>-</v>
          </cell>
          <cell r="C433" t="str">
            <v>Deducoes de Vendas - Merc. Ext</v>
          </cell>
          <cell r="D433">
            <v>0</v>
          </cell>
          <cell r="F433">
            <v>5794.21</v>
          </cell>
          <cell r="G433">
            <v>0</v>
          </cell>
          <cell r="H433">
            <v>5794.21</v>
          </cell>
          <cell r="I433" t="str">
            <v>D</v>
          </cell>
        </row>
        <row r="434">
          <cell r="A434" t="str">
            <v>31.40.01.00</v>
          </cell>
          <cell r="B434" t="str">
            <v>-</v>
          </cell>
          <cell r="C434" t="str">
            <v>Devolucoes de Vendas - Merc.Ext</v>
          </cell>
          <cell r="D434">
            <v>0</v>
          </cell>
          <cell r="F434">
            <v>5794.21</v>
          </cell>
          <cell r="G434">
            <v>0</v>
          </cell>
          <cell r="H434">
            <v>5794.21</v>
          </cell>
          <cell r="I434" t="str">
            <v>D</v>
          </cell>
        </row>
        <row r="435">
          <cell r="A435" t="str">
            <v>31.40.01.01</v>
          </cell>
          <cell r="B435" t="str">
            <v>-</v>
          </cell>
          <cell r="C435" t="str">
            <v>Dev.Vendas ME- Minerios</v>
          </cell>
          <cell r="D435">
            <v>0</v>
          </cell>
          <cell r="F435">
            <v>5794.21</v>
          </cell>
          <cell r="G435">
            <v>0</v>
          </cell>
          <cell r="H435">
            <v>5794.21</v>
          </cell>
          <cell r="I435" t="str">
            <v>D</v>
          </cell>
        </row>
        <row r="436">
          <cell r="A436" t="str">
            <v>36.00.00.00</v>
          </cell>
          <cell r="B436" t="str">
            <v>-</v>
          </cell>
          <cell r="C436" t="str">
            <v>Custo Operacional de Vendas</v>
          </cell>
          <cell r="D436">
            <v>87494717.840000004</v>
          </cell>
          <cell r="E436" t="str">
            <v>D</v>
          </cell>
          <cell r="F436">
            <v>10226996.66</v>
          </cell>
          <cell r="G436">
            <v>3046800.65</v>
          </cell>
          <cell r="H436">
            <v>94674913.849999994</v>
          </cell>
          <cell r="I436" t="str">
            <v>D</v>
          </cell>
        </row>
        <row r="437">
          <cell r="A437" t="str">
            <v>36.01.00.00</v>
          </cell>
          <cell r="B437" t="str">
            <v>-</v>
          </cell>
          <cell r="C437" t="str">
            <v>Custo Oper. de Vendas - Merc Int</v>
          </cell>
          <cell r="D437">
            <v>13786125.92</v>
          </cell>
          <cell r="E437" t="str">
            <v>D</v>
          </cell>
          <cell r="F437">
            <v>2876675.53</v>
          </cell>
          <cell r="G437">
            <v>1382421.09</v>
          </cell>
          <cell r="H437">
            <v>15280380.359999999</v>
          </cell>
          <cell r="I437" t="str">
            <v>D</v>
          </cell>
        </row>
        <row r="438">
          <cell r="A438" t="str">
            <v>36.01.01.00</v>
          </cell>
          <cell r="B438" t="str">
            <v>-</v>
          </cell>
          <cell r="C438" t="str">
            <v>Custo Oper. de Vendas - Merc.Int</v>
          </cell>
          <cell r="D438">
            <v>4364501.38</v>
          </cell>
          <cell r="E438" t="str">
            <v>D</v>
          </cell>
          <cell r="F438">
            <v>1943685.15</v>
          </cell>
          <cell r="G438">
            <v>253568.71</v>
          </cell>
          <cell r="H438">
            <v>6054617.8200000003</v>
          </cell>
          <cell r="I438" t="str">
            <v>D</v>
          </cell>
        </row>
        <row r="439">
          <cell r="A439" t="str">
            <v>36.01.01.01</v>
          </cell>
          <cell r="B439" t="str">
            <v>-</v>
          </cell>
          <cell r="C439" t="str">
            <v>Custo Op.Vendas MI-Minerios</v>
          </cell>
          <cell r="D439">
            <v>4779290.16</v>
          </cell>
          <cell r="E439" t="str">
            <v>D</v>
          </cell>
          <cell r="F439">
            <v>731875.03</v>
          </cell>
          <cell r="G439">
            <v>0</v>
          </cell>
          <cell r="H439">
            <v>5511165.1900000004</v>
          </cell>
          <cell r="I439" t="str">
            <v>D</v>
          </cell>
        </row>
        <row r="440">
          <cell r="A440" t="str">
            <v>36.01.01.07</v>
          </cell>
          <cell r="B440" t="str">
            <v>-</v>
          </cell>
          <cell r="C440" t="str">
            <v>Custo Op.Vendas MI-Outros</v>
          </cell>
          <cell r="D440">
            <v>139755.45000000001</v>
          </cell>
          <cell r="E440" t="str">
            <v>C</v>
          </cell>
          <cell r="F440">
            <v>0</v>
          </cell>
          <cell r="G440">
            <v>48316.79</v>
          </cell>
          <cell r="H440">
            <v>188072.24</v>
          </cell>
          <cell r="I440" t="str">
            <v>C</v>
          </cell>
        </row>
        <row r="441">
          <cell r="A441" t="str">
            <v>36.01.01.83</v>
          </cell>
          <cell r="B441" t="str">
            <v>-</v>
          </cell>
          <cell r="C441" t="str">
            <v>Custo Complementar - Materiais</v>
          </cell>
          <cell r="D441">
            <v>245704.84</v>
          </cell>
          <cell r="E441" t="str">
            <v>D</v>
          </cell>
          <cell r="F441">
            <v>24722.25</v>
          </cell>
          <cell r="G441">
            <v>100609.03</v>
          </cell>
          <cell r="H441">
            <v>169818.06</v>
          </cell>
          <cell r="I441" t="str">
            <v>D</v>
          </cell>
        </row>
        <row r="442">
          <cell r="A442" t="str">
            <v>36.01.01.84</v>
          </cell>
          <cell r="B442" t="str">
            <v>-</v>
          </cell>
          <cell r="C442" t="str">
            <v>Custo Complementar - Energia Elétrica</v>
          </cell>
          <cell r="D442">
            <v>10017.379999999999</v>
          </cell>
          <cell r="E442" t="str">
            <v>D</v>
          </cell>
          <cell r="F442">
            <v>6123.43</v>
          </cell>
          <cell r="G442">
            <v>0</v>
          </cell>
          <cell r="H442">
            <v>16140.81</v>
          </cell>
          <cell r="I442" t="str">
            <v>D</v>
          </cell>
        </row>
        <row r="443">
          <cell r="A443" t="str">
            <v>36.01.01.87</v>
          </cell>
          <cell r="B443" t="str">
            <v>-</v>
          </cell>
          <cell r="C443" t="str">
            <v>Custo Complementar - Serviço Contratado</v>
          </cell>
          <cell r="D443">
            <v>171844.45</v>
          </cell>
          <cell r="E443" t="str">
            <v>D</v>
          </cell>
          <cell r="F443">
            <v>0</v>
          </cell>
          <cell r="G443">
            <v>0</v>
          </cell>
          <cell r="H443">
            <v>171844.45</v>
          </cell>
          <cell r="I443" t="str">
            <v>D</v>
          </cell>
        </row>
        <row r="444">
          <cell r="A444" t="str">
            <v>36.01.01.94</v>
          </cell>
          <cell r="B444" t="str">
            <v>-</v>
          </cell>
          <cell r="C444" t="str">
            <v>Ajuste de Inventario</v>
          </cell>
          <cell r="D444">
            <v>0</v>
          </cell>
          <cell r="F444">
            <v>1180964.44</v>
          </cell>
          <cell r="G444">
            <v>7642.89</v>
          </cell>
          <cell r="H444">
            <v>1173321.55</v>
          </cell>
          <cell r="I444" t="str">
            <v>D</v>
          </cell>
        </row>
        <row r="445">
          <cell r="A445" t="str">
            <v>36.01.01.97</v>
          </cell>
          <cell r="B445" t="str">
            <v>-</v>
          </cell>
          <cell r="C445" t="str">
            <v>Custo Complementar</v>
          </cell>
          <cell r="D445">
            <v>702600</v>
          </cell>
          <cell r="E445" t="str">
            <v>C</v>
          </cell>
          <cell r="F445">
            <v>0</v>
          </cell>
          <cell r="G445">
            <v>97000</v>
          </cell>
          <cell r="H445">
            <v>799600</v>
          </cell>
          <cell r="I445" t="str">
            <v>C</v>
          </cell>
        </row>
        <row r="446">
          <cell r="A446" t="str">
            <v>36.01.10.00</v>
          </cell>
          <cell r="B446" t="str">
            <v>-</v>
          </cell>
          <cell r="C446" t="str">
            <v>Custo Op.Revenda - Merc Interno</v>
          </cell>
          <cell r="D446">
            <v>98982.8</v>
          </cell>
          <cell r="E446" t="str">
            <v>D</v>
          </cell>
          <cell r="F446">
            <v>47416.79</v>
          </cell>
          <cell r="G446">
            <v>0</v>
          </cell>
          <cell r="H446">
            <v>146399.59</v>
          </cell>
          <cell r="I446" t="str">
            <v>D</v>
          </cell>
        </row>
        <row r="447">
          <cell r="A447" t="str">
            <v>36.01.10.07</v>
          </cell>
          <cell r="B447" t="str">
            <v>-</v>
          </cell>
          <cell r="C447" t="str">
            <v>Custo Op.Revend MI-Outros</v>
          </cell>
          <cell r="D447">
            <v>98982.8</v>
          </cell>
          <cell r="E447" t="str">
            <v>D</v>
          </cell>
          <cell r="F447">
            <v>47416.79</v>
          </cell>
          <cell r="G447">
            <v>0</v>
          </cell>
          <cell r="H447">
            <v>146399.59</v>
          </cell>
          <cell r="I447" t="str">
            <v>D</v>
          </cell>
        </row>
        <row r="448">
          <cell r="A448" t="str">
            <v>36.01.20.00</v>
          </cell>
          <cell r="B448" t="str">
            <v>-</v>
          </cell>
          <cell r="C448" t="str">
            <v>Custo Op.Vendas C.Grupo-Merc Int</v>
          </cell>
          <cell r="D448">
            <v>6657853.1699999999</v>
          </cell>
          <cell r="E448" t="str">
            <v>D</v>
          </cell>
          <cell r="F448">
            <v>848374.5</v>
          </cell>
          <cell r="G448">
            <v>0</v>
          </cell>
          <cell r="H448">
            <v>7506227.6699999999</v>
          </cell>
          <cell r="I448" t="str">
            <v>D</v>
          </cell>
        </row>
        <row r="449">
          <cell r="A449" t="str">
            <v>36.01.20.01</v>
          </cell>
          <cell r="B449" t="str">
            <v>-</v>
          </cell>
          <cell r="C449" t="str">
            <v>Custo Op.C.Grup MI-Minerios</v>
          </cell>
          <cell r="D449">
            <v>5999594.9000000004</v>
          </cell>
          <cell r="E449" t="str">
            <v>D</v>
          </cell>
          <cell r="F449">
            <v>848374.5</v>
          </cell>
          <cell r="G449">
            <v>0</v>
          </cell>
          <cell r="H449">
            <v>6847969.4000000004</v>
          </cell>
          <cell r="I449" t="str">
            <v>D</v>
          </cell>
        </row>
        <row r="450">
          <cell r="A450" t="str">
            <v>36.01.20.02</v>
          </cell>
          <cell r="B450" t="str">
            <v>-</v>
          </cell>
          <cell r="C450" t="str">
            <v>Custo Op.C.Grup MI-Ligas Mangan</v>
          </cell>
          <cell r="D450">
            <v>658258.27</v>
          </cell>
          <cell r="E450" t="str">
            <v>D</v>
          </cell>
          <cell r="F450">
            <v>0</v>
          </cell>
          <cell r="G450">
            <v>0</v>
          </cell>
          <cell r="H450">
            <v>658258.27</v>
          </cell>
          <cell r="I450" t="str">
            <v>D</v>
          </cell>
        </row>
        <row r="451">
          <cell r="A451" t="str">
            <v>36.01.91.00</v>
          </cell>
          <cell r="B451" t="str">
            <v>-</v>
          </cell>
          <cell r="C451" t="str">
            <v>Prov.Desvaloriz Estoque-Materia-Prima</v>
          </cell>
          <cell r="D451">
            <v>37199.089999999997</v>
          </cell>
          <cell r="E451" t="str">
            <v>C</v>
          </cell>
          <cell r="F451">
            <v>37199.089999999997</v>
          </cell>
          <cell r="G451">
            <v>0</v>
          </cell>
          <cell r="H451">
            <v>0</v>
          </cell>
        </row>
        <row r="452">
          <cell r="A452" t="str">
            <v>36.01.91.01</v>
          </cell>
          <cell r="B452" t="str">
            <v>-</v>
          </cell>
          <cell r="C452" t="str">
            <v>Prov.Desvaloriz Estoque-Materia-Prima</v>
          </cell>
          <cell r="D452">
            <v>37199.089999999997</v>
          </cell>
          <cell r="E452" t="str">
            <v>C</v>
          </cell>
          <cell r="F452">
            <v>37199.089999999997</v>
          </cell>
          <cell r="G452">
            <v>0</v>
          </cell>
          <cell r="H452">
            <v>0</v>
          </cell>
        </row>
        <row r="453">
          <cell r="A453" t="str">
            <v>36.01.92.00</v>
          </cell>
          <cell r="B453" t="str">
            <v>-</v>
          </cell>
          <cell r="C453" t="str">
            <v>Prov.Desvaloriz Estoque-Semi Acabado</v>
          </cell>
          <cell r="D453">
            <v>2108295.6800000002</v>
          </cell>
          <cell r="E453" t="str">
            <v>D</v>
          </cell>
          <cell r="F453">
            <v>0</v>
          </cell>
          <cell r="G453">
            <v>889913.7</v>
          </cell>
          <cell r="H453">
            <v>1218381.98</v>
          </cell>
          <cell r="I453" t="str">
            <v>D</v>
          </cell>
        </row>
        <row r="454">
          <cell r="A454" t="str">
            <v>36.01.92.01</v>
          </cell>
          <cell r="B454" t="str">
            <v>-</v>
          </cell>
          <cell r="C454" t="str">
            <v>Prov.Desvalor.Estoq-Minerio Semi-Acab</v>
          </cell>
          <cell r="D454">
            <v>2122177.77</v>
          </cell>
          <cell r="E454" t="str">
            <v>D</v>
          </cell>
          <cell r="F454">
            <v>0</v>
          </cell>
          <cell r="G454">
            <v>889913.7</v>
          </cell>
          <cell r="H454">
            <v>1232264.07</v>
          </cell>
          <cell r="I454" t="str">
            <v>D</v>
          </cell>
        </row>
        <row r="455">
          <cell r="A455" t="str">
            <v>36.01.92.02</v>
          </cell>
          <cell r="B455" t="str">
            <v>-</v>
          </cell>
          <cell r="C455" t="str">
            <v>Prov.Desvalor.Estoq-Ligas Mang Semi-Acab</v>
          </cell>
          <cell r="D455">
            <v>13882.09</v>
          </cell>
          <cell r="E455" t="str">
            <v>C</v>
          </cell>
          <cell r="F455">
            <v>0</v>
          </cell>
          <cell r="G455">
            <v>0</v>
          </cell>
          <cell r="H455">
            <v>13882.09</v>
          </cell>
          <cell r="I455" t="str">
            <v>C</v>
          </cell>
        </row>
        <row r="456">
          <cell r="A456" t="str">
            <v>36.01.93.00</v>
          </cell>
          <cell r="B456" t="str">
            <v>-</v>
          </cell>
          <cell r="C456" t="str">
            <v>Prov.Desvaloriz Estoque-Prod Acabado</v>
          </cell>
          <cell r="D456">
            <v>210200.92</v>
          </cell>
          <cell r="E456" t="str">
            <v>D</v>
          </cell>
          <cell r="F456">
            <v>0</v>
          </cell>
          <cell r="G456">
            <v>238938.68</v>
          </cell>
          <cell r="H456">
            <v>28737.759999999998</v>
          </cell>
          <cell r="I456" t="str">
            <v>C</v>
          </cell>
        </row>
        <row r="457">
          <cell r="A457" t="str">
            <v>36.01.93.01</v>
          </cell>
          <cell r="B457" t="str">
            <v>-</v>
          </cell>
          <cell r="C457" t="str">
            <v>Prov.Desvalor.Estoq-Minerio Acabad</v>
          </cell>
          <cell r="D457">
            <v>22170.85</v>
          </cell>
          <cell r="E457" t="str">
            <v>D</v>
          </cell>
          <cell r="F457">
            <v>0</v>
          </cell>
          <cell r="G457">
            <v>22170.85</v>
          </cell>
          <cell r="H457">
            <v>0</v>
          </cell>
        </row>
        <row r="458">
          <cell r="A458" t="str">
            <v>36.01.93.02</v>
          </cell>
          <cell r="B458" t="str">
            <v>-</v>
          </cell>
          <cell r="C458" t="str">
            <v>Prov.Desvalor.Estoq-Ligas Mang Acabad</v>
          </cell>
          <cell r="D458">
            <v>188030.07</v>
          </cell>
          <cell r="E458" t="str">
            <v>D</v>
          </cell>
          <cell r="F458">
            <v>0</v>
          </cell>
          <cell r="G458">
            <v>216767.83</v>
          </cell>
          <cell r="H458">
            <v>28737.759999999998</v>
          </cell>
          <cell r="I458" t="str">
            <v>C</v>
          </cell>
        </row>
        <row r="459">
          <cell r="A459" t="str">
            <v>36.01.94.00</v>
          </cell>
          <cell r="B459" t="str">
            <v>-</v>
          </cell>
          <cell r="C459" t="str">
            <v>Prov.Estoque s/ Movim-Almoxarifado</v>
          </cell>
          <cell r="D459">
            <v>383491.06</v>
          </cell>
          <cell r="E459" t="str">
            <v>D</v>
          </cell>
          <cell r="F459">
            <v>0</v>
          </cell>
          <cell r="G459">
            <v>0</v>
          </cell>
          <cell r="H459">
            <v>383491.06</v>
          </cell>
          <cell r="I459" t="str">
            <v>D</v>
          </cell>
        </row>
        <row r="460">
          <cell r="A460" t="str">
            <v>36.01.94.01</v>
          </cell>
          <cell r="B460" t="str">
            <v>-</v>
          </cell>
          <cell r="C460" t="str">
            <v>Prov.Estoque s/ Movim-Almoxarifado</v>
          </cell>
          <cell r="D460">
            <v>383491.06</v>
          </cell>
          <cell r="E460" t="str">
            <v>D</v>
          </cell>
          <cell r="F460">
            <v>0</v>
          </cell>
          <cell r="G460">
            <v>0</v>
          </cell>
          <cell r="H460">
            <v>383491.06</v>
          </cell>
          <cell r="I460" t="str">
            <v>D</v>
          </cell>
        </row>
        <row r="461">
          <cell r="A461" t="str">
            <v>36.05.00.00</v>
          </cell>
          <cell r="B461" t="str">
            <v>-</v>
          </cell>
          <cell r="C461" t="str">
            <v>Custos Oper.de Vendas Grupo Cvrd</v>
          </cell>
          <cell r="D461">
            <v>36634380.759999998</v>
          </cell>
          <cell r="E461" t="str">
            <v>D</v>
          </cell>
          <cell r="F461">
            <v>6007017.6299999999</v>
          </cell>
          <cell r="G461">
            <v>53225.29</v>
          </cell>
          <cell r="H461">
            <v>42588173.100000001</v>
          </cell>
          <cell r="I461" t="str">
            <v>D</v>
          </cell>
        </row>
        <row r="462">
          <cell r="A462" t="str">
            <v>36.05.71.00</v>
          </cell>
          <cell r="B462" t="str">
            <v>-</v>
          </cell>
          <cell r="C462" t="str">
            <v>Custos Op.Venda Grp Cvrd-CVRDI</v>
          </cell>
          <cell r="D462">
            <v>36634380.759999998</v>
          </cell>
          <cell r="E462" t="str">
            <v>D</v>
          </cell>
          <cell r="F462">
            <v>6007017.6299999999</v>
          </cell>
          <cell r="G462">
            <v>53225.29</v>
          </cell>
          <cell r="H462">
            <v>42588173.100000001</v>
          </cell>
          <cell r="I462" t="str">
            <v>D</v>
          </cell>
        </row>
        <row r="463">
          <cell r="A463" t="str">
            <v>36.05.71.01</v>
          </cell>
          <cell r="B463" t="str">
            <v>-</v>
          </cell>
          <cell r="C463" t="str">
            <v>Custos Op.Venda Cvrd-CVRDI Minerios</v>
          </cell>
          <cell r="D463">
            <v>36634380.759999998</v>
          </cell>
          <cell r="E463" t="str">
            <v>D</v>
          </cell>
          <cell r="F463">
            <v>6007017.6299999999</v>
          </cell>
          <cell r="G463">
            <v>53225.29</v>
          </cell>
          <cell r="H463">
            <v>42588173.100000001</v>
          </cell>
          <cell r="I463" t="str">
            <v>D</v>
          </cell>
        </row>
        <row r="464">
          <cell r="A464" t="str">
            <v>36.10.00.00</v>
          </cell>
          <cell r="B464" t="str">
            <v>-</v>
          </cell>
          <cell r="C464" t="str">
            <v>Custo Operac. de Vendas Merc Ext</v>
          </cell>
          <cell r="D464">
            <v>37074211.159999996</v>
          </cell>
          <cell r="E464" t="str">
            <v>D</v>
          </cell>
          <cell r="F464">
            <v>1343303.5</v>
          </cell>
          <cell r="G464">
            <v>1611154.27</v>
          </cell>
          <cell r="H464">
            <v>36806360.390000001</v>
          </cell>
          <cell r="I464" t="str">
            <v>D</v>
          </cell>
        </row>
        <row r="465">
          <cell r="A465" t="str">
            <v>36.10.01.00</v>
          </cell>
          <cell r="B465" t="str">
            <v>-</v>
          </cell>
          <cell r="C465" t="str">
            <v>Custo Operac de Vendas-Merc Ext</v>
          </cell>
          <cell r="D465">
            <v>37074211.159999996</v>
          </cell>
          <cell r="E465" t="str">
            <v>D</v>
          </cell>
          <cell r="F465">
            <v>1343303.5</v>
          </cell>
          <cell r="G465">
            <v>1611154.27</v>
          </cell>
          <cell r="H465">
            <v>36806360.390000001</v>
          </cell>
          <cell r="I465" t="str">
            <v>D</v>
          </cell>
        </row>
        <row r="466">
          <cell r="A466" t="str">
            <v>36.10.01.01</v>
          </cell>
          <cell r="B466" t="str">
            <v>-</v>
          </cell>
          <cell r="C466" t="str">
            <v>Custo Op.Vendas ME-Minerios</v>
          </cell>
          <cell r="D466">
            <v>3504322.7</v>
          </cell>
          <cell r="E466" t="str">
            <v>D</v>
          </cell>
          <cell r="F466">
            <v>1343303.5</v>
          </cell>
          <cell r="G466">
            <v>1611154.27</v>
          </cell>
          <cell r="H466">
            <v>3236471.93</v>
          </cell>
          <cell r="I466" t="str">
            <v>D</v>
          </cell>
        </row>
        <row r="467">
          <cell r="A467" t="str">
            <v>36.10.01.02</v>
          </cell>
          <cell r="B467" t="str">
            <v>-</v>
          </cell>
          <cell r="C467" t="str">
            <v>Custo Op.Vendas ME-Liga Manganes</v>
          </cell>
          <cell r="D467">
            <v>33569888.460000001</v>
          </cell>
          <cell r="E467" t="str">
            <v>D</v>
          </cell>
          <cell r="F467">
            <v>0</v>
          </cell>
          <cell r="G467">
            <v>0</v>
          </cell>
          <cell r="H467">
            <v>33569888.460000001</v>
          </cell>
          <cell r="I467" t="str">
            <v>D</v>
          </cell>
        </row>
        <row r="468">
          <cell r="A468" t="str">
            <v>38.00.00.00</v>
          </cell>
          <cell r="B468" t="str">
            <v>-</v>
          </cell>
          <cell r="C468" t="str">
            <v>Resultado Mensal</v>
          </cell>
          <cell r="D468">
            <v>174211754.03999999</v>
          </cell>
          <cell r="E468" t="str">
            <v>D</v>
          </cell>
          <cell r="F468">
            <v>0</v>
          </cell>
          <cell r="G468">
            <v>0</v>
          </cell>
          <cell r="H468">
            <v>174211754.03999999</v>
          </cell>
          <cell r="I468" t="str">
            <v>D</v>
          </cell>
        </row>
        <row r="469">
          <cell r="A469" t="str">
            <v>38.01.00.00</v>
          </cell>
          <cell r="B469" t="str">
            <v>-</v>
          </cell>
          <cell r="C469" t="str">
            <v>Resultado Mensal</v>
          </cell>
          <cell r="D469">
            <v>174211754.03999999</v>
          </cell>
          <cell r="E469" t="str">
            <v>D</v>
          </cell>
          <cell r="F469">
            <v>0</v>
          </cell>
          <cell r="G469">
            <v>0</v>
          </cell>
          <cell r="H469">
            <v>174211754.03999999</v>
          </cell>
          <cell r="I469" t="str">
            <v>D</v>
          </cell>
        </row>
        <row r="470">
          <cell r="A470" t="str">
            <v>38.01.01.00</v>
          </cell>
          <cell r="B470" t="str">
            <v>-</v>
          </cell>
          <cell r="C470" t="str">
            <v>Resultado Mensal</v>
          </cell>
          <cell r="D470">
            <v>174211754.03999999</v>
          </cell>
          <cell r="E470" t="str">
            <v>D</v>
          </cell>
          <cell r="F470">
            <v>0</v>
          </cell>
          <cell r="G470">
            <v>0</v>
          </cell>
          <cell r="H470">
            <v>174211754.03999999</v>
          </cell>
          <cell r="I470" t="str">
            <v>D</v>
          </cell>
        </row>
        <row r="471">
          <cell r="A471" t="str">
            <v>38.01.01.01</v>
          </cell>
          <cell r="B471" t="str">
            <v>-</v>
          </cell>
          <cell r="C471" t="str">
            <v>Resultado Mensal</v>
          </cell>
          <cell r="D471">
            <v>174211754.03999999</v>
          </cell>
          <cell r="E471" t="str">
            <v>D</v>
          </cell>
          <cell r="F471">
            <v>0</v>
          </cell>
          <cell r="G471">
            <v>0</v>
          </cell>
          <cell r="H471">
            <v>174211754.03999999</v>
          </cell>
          <cell r="I471" t="str">
            <v>D</v>
          </cell>
        </row>
        <row r="472">
          <cell r="A472" t="str">
            <v>40.00.00.00</v>
          </cell>
          <cell r="B472" t="str">
            <v>-</v>
          </cell>
          <cell r="C472" t="str">
            <v>Despesas Operacionais</v>
          </cell>
          <cell r="D472">
            <v>0</v>
          </cell>
          <cell r="F472">
            <v>10631632.720000001</v>
          </cell>
          <cell r="G472">
            <v>23528420.989999998</v>
          </cell>
          <cell r="H472">
            <v>12896788.27</v>
          </cell>
          <cell r="I472" t="str">
            <v>C</v>
          </cell>
        </row>
        <row r="473">
          <cell r="A473" t="str">
            <v>41.00.00.00</v>
          </cell>
          <cell r="B473" t="str">
            <v>-</v>
          </cell>
          <cell r="C473" t="str">
            <v>Despesas Operacionais</v>
          </cell>
          <cell r="D473">
            <v>8740031.6600000001</v>
          </cell>
          <cell r="E473" t="str">
            <v>D</v>
          </cell>
          <cell r="F473">
            <v>10014551.23</v>
          </cell>
          <cell r="G473">
            <v>23306695.780000001</v>
          </cell>
          <cell r="H473">
            <v>4552112.8899999997</v>
          </cell>
          <cell r="I473" t="str">
            <v>C</v>
          </cell>
        </row>
        <row r="474">
          <cell r="A474" t="str">
            <v>41.10.00.00</v>
          </cell>
          <cell r="B474" t="str">
            <v>-</v>
          </cell>
          <cell r="C474" t="str">
            <v>Pessoal</v>
          </cell>
          <cell r="D474">
            <v>83533.820000000007</v>
          </cell>
          <cell r="E474" t="str">
            <v>D</v>
          </cell>
          <cell r="F474">
            <v>7343.59</v>
          </cell>
          <cell r="G474">
            <v>4768.13</v>
          </cell>
          <cell r="H474">
            <v>86109.28</v>
          </cell>
          <cell r="I474" t="str">
            <v>D</v>
          </cell>
        </row>
        <row r="475">
          <cell r="A475" t="str">
            <v>41.10.01.00</v>
          </cell>
          <cell r="B475" t="str">
            <v>-</v>
          </cell>
          <cell r="C475" t="str">
            <v>Salarios</v>
          </cell>
          <cell r="D475">
            <v>44957.87</v>
          </cell>
          <cell r="E475" t="str">
            <v>D</v>
          </cell>
          <cell r="F475">
            <v>3661.8</v>
          </cell>
          <cell r="G475">
            <v>0</v>
          </cell>
          <cell r="H475">
            <v>48619.67</v>
          </cell>
          <cell r="I475" t="str">
            <v>D</v>
          </cell>
        </row>
        <row r="476">
          <cell r="A476" t="str">
            <v>41.10.01.01</v>
          </cell>
          <cell r="B476" t="str">
            <v>-</v>
          </cell>
          <cell r="C476" t="str">
            <v>Salarios</v>
          </cell>
          <cell r="D476">
            <v>44957.87</v>
          </cell>
          <cell r="E476" t="str">
            <v>D</v>
          </cell>
          <cell r="F476">
            <v>3661.8</v>
          </cell>
          <cell r="G476">
            <v>0</v>
          </cell>
          <cell r="H476">
            <v>48619.67</v>
          </cell>
          <cell r="I476" t="str">
            <v>D</v>
          </cell>
        </row>
        <row r="477">
          <cell r="A477" t="str">
            <v>41.10.04.00</v>
          </cell>
          <cell r="B477" t="str">
            <v>-</v>
          </cell>
          <cell r="C477" t="str">
            <v>Serv. Extraordinario/Adicionais</v>
          </cell>
          <cell r="D477">
            <v>1002.13</v>
          </cell>
          <cell r="E477" t="str">
            <v>D</v>
          </cell>
          <cell r="F477">
            <v>0</v>
          </cell>
          <cell r="G477">
            <v>0</v>
          </cell>
          <cell r="H477">
            <v>1002.13</v>
          </cell>
          <cell r="I477" t="str">
            <v>D</v>
          </cell>
        </row>
        <row r="478">
          <cell r="A478" t="str">
            <v>41.10.04.01</v>
          </cell>
          <cell r="B478" t="str">
            <v>-</v>
          </cell>
          <cell r="C478" t="str">
            <v>Horas Extras Dias Uteis</v>
          </cell>
          <cell r="D478">
            <v>1002.13</v>
          </cell>
          <cell r="E478" t="str">
            <v>D</v>
          </cell>
          <cell r="F478">
            <v>0</v>
          </cell>
          <cell r="G478">
            <v>0</v>
          </cell>
          <cell r="H478">
            <v>1002.13</v>
          </cell>
          <cell r="I478" t="str">
            <v>D</v>
          </cell>
        </row>
        <row r="479">
          <cell r="A479" t="str">
            <v>41.10.06.00</v>
          </cell>
          <cell r="B479" t="str">
            <v>-</v>
          </cell>
          <cell r="C479" t="str">
            <v>Adicionais por Acordo</v>
          </cell>
          <cell r="D479">
            <v>18.920000000000002</v>
          </cell>
          <cell r="E479" t="str">
            <v>D</v>
          </cell>
          <cell r="F479">
            <v>1200</v>
          </cell>
          <cell r="G479">
            <v>0</v>
          </cell>
          <cell r="H479">
            <v>1218.92</v>
          </cell>
          <cell r="I479" t="str">
            <v>D</v>
          </cell>
        </row>
        <row r="480">
          <cell r="A480" t="str">
            <v>41.10.06.01</v>
          </cell>
          <cell r="B480" t="str">
            <v>-</v>
          </cell>
          <cell r="C480" t="str">
            <v>Adicionais de Turno</v>
          </cell>
          <cell r="D480">
            <v>18.920000000000002</v>
          </cell>
          <cell r="E480" t="str">
            <v>D</v>
          </cell>
          <cell r="F480">
            <v>0</v>
          </cell>
          <cell r="G480">
            <v>0</v>
          </cell>
          <cell r="H480">
            <v>18.920000000000002</v>
          </cell>
          <cell r="I480" t="str">
            <v>D</v>
          </cell>
        </row>
        <row r="481">
          <cell r="A481" t="str">
            <v>41.10.06.03</v>
          </cell>
          <cell r="B481" t="str">
            <v>-</v>
          </cell>
          <cell r="C481" t="str">
            <v>Outros Adicionais por Acordo</v>
          </cell>
          <cell r="D481">
            <v>0</v>
          </cell>
          <cell r="F481">
            <v>1200</v>
          </cell>
          <cell r="G481">
            <v>0</v>
          </cell>
          <cell r="H481">
            <v>1200</v>
          </cell>
          <cell r="I481" t="str">
            <v>D</v>
          </cell>
        </row>
        <row r="482">
          <cell r="A482" t="str">
            <v>41.10.25.00</v>
          </cell>
          <cell r="B482" t="str">
            <v>-</v>
          </cell>
          <cell r="C482" t="str">
            <v>Beneficios Legais</v>
          </cell>
          <cell r="D482">
            <v>10884.64</v>
          </cell>
          <cell r="E482" t="str">
            <v>D</v>
          </cell>
          <cell r="F482">
            <v>575.4</v>
          </cell>
          <cell r="G482">
            <v>3465.79</v>
          </cell>
          <cell r="H482">
            <v>7994.25</v>
          </cell>
          <cell r="I482" t="str">
            <v>D</v>
          </cell>
        </row>
        <row r="483">
          <cell r="A483" t="str">
            <v>41.10.25.01</v>
          </cell>
          <cell r="B483" t="str">
            <v>-</v>
          </cell>
          <cell r="C483" t="str">
            <v>Ferias</v>
          </cell>
          <cell r="D483">
            <v>6281.18</v>
          </cell>
          <cell r="E483" t="str">
            <v>D</v>
          </cell>
          <cell r="F483">
            <v>328.8</v>
          </cell>
          <cell r="G483">
            <v>1268.46</v>
          </cell>
          <cell r="H483">
            <v>5341.52</v>
          </cell>
          <cell r="I483" t="str">
            <v>D</v>
          </cell>
        </row>
        <row r="484">
          <cell r="A484" t="str">
            <v>41.10.25.03</v>
          </cell>
          <cell r="B484" t="str">
            <v>-</v>
          </cell>
          <cell r="C484" t="str">
            <v>13 Salario</v>
          </cell>
          <cell r="D484">
            <v>4416.71</v>
          </cell>
          <cell r="E484" t="str">
            <v>D</v>
          </cell>
          <cell r="F484">
            <v>246.6</v>
          </cell>
          <cell r="G484">
            <v>2197.33</v>
          </cell>
          <cell r="H484">
            <v>2465.98</v>
          </cell>
          <cell r="I484" t="str">
            <v>D</v>
          </cell>
        </row>
        <row r="485">
          <cell r="A485" t="str">
            <v>41.10.25.05</v>
          </cell>
          <cell r="B485" t="str">
            <v>-</v>
          </cell>
          <cell r="C485" t="str">
            <v>Outros Beneficios Legais</v>
          </cell>
          <cell r="D485">
            <v>186.75</v>
          </cell>
          <cell r="E485" t="str">
            <v>D</v>
          </cell>
          <cell r="F485">
            <v>0</v>
          </cell>
          <cell r="G485">
            <v>0</v>
          </cell>
          <cell r="H485">
            <v>186.75</v>
          </cell>
          <cell r="I485" t="str">
            <v>D</v>
          </cell>
        </row>
        <row r="486">
          <cell r="A486" t="str">
            <v>41.10.30.00</v>
          </cell>
          <cell r="B486" t="str">
            <v>-</v>
          </cell>
          <cell r="C486" t="str">
            <v>Beneficio Empresa</v>
          </cell>
          <cell r="D486">
            <v>706.27</v>
          </cell>
          <cell r="E486" t="str">
            <v>C</v>
          </cell>
          <cell r="F486">
            <v>0</v>
          </cell>
          <cell r="G486">
            <v>14.7</v>
          </cell>
          <cell r="H486">
            <v>720.97</v>
          </cell>
          <cell r="I486" t="str">
            <v>C</v>
          </cell>
        </row>
        <row r="487">
          <cell r="A487" t="str">
            <v>41.10.30.01</v>
          </cell>
          <cell r="B487" t="str">
            <v>-</v>
          </cell>
          <cell r="C487" t="str">
            <v>Assist.Medica/Hospit/Odontolog</v>
          </cell>
          <cell r="D487">
            <v>706.27</v>
          </cell>
          <cell r="E487" t="str">
            <v>C</v>
          </cell>
          <cell r="F487">
            <v>0</v>
          </cell>
          <cell r="G487">
            <v>14.7</v>
          </cell>
          <cell r="H487">
            <v>720.97</v>
          </cell>
          <cell r="I487" t="str">
            <v>C</v>
          </cell>
        </row>
        <row r="488">
          <cell r="A488" t="str">
            <v>41.10.35.00</v>
          </cell>
          <cell r="B488" t="str">
            <v>-</v>
          </cell>
          <cell r="C488" t="str">
            <v>Reembolso Educacional</v>
          </cell>
          <cell r="D488">
            <v>2325.86</v>
          </cell>
          <cell r="E488" t="str">
            <v>D</v>
          </cell>
          <cell r="F488">
            <v>0</v>
          </cell>
          <cell r="G488">
            <v>0</v>
          </cell>
          <cell r="H488">
            <v>2325.86</v>
          </cell>
          <cell r="I488" t="str">
            <v>D</v>
          </cell>
        </row>
        <row r="489">
          <cell r="A489" t="str">
            <v>41.10.35.01</v>
          </cell>
          <cell r="B489" t="str">
            <v>-</v>
          </cell>
          <cell r="C489" t="str">
            <v>Reembolso Educacao - Empregados</v>
          </cell>
          <cell r="D489">
            <v>1325.86</v>
          </cell>
          <cell r="E489" t="str">
            <v>D</v>
          </cell>
          <cell r="F489">
            <v>0</v>
          </cell>
          <cell r="G489">
            <v>0</v>
          </cell>
          <cell r="H489">
            <v>1325.86</v>
          </cell>
          <cell r="I489" t="str">
            <v>D</v>
          </cell>
        </row>
        <row r="490">
          <cell r="A490" t="str">
            <v>41.10.35.03</v>
          </cell>
          <cell r="B490" t="str">
            <v>-</v>
          </cell>
          <cell r="C490" t="str">
            <v>Material Escolar</v>
          </cell>
          <cell r="D490">
            <v>1000</v>
          </cell>
          <cell r="E490" t="str">
            <v>D</v>
          </cell>
          <cell r="F490">
            <v>0</v>
          </cell>
          <cell r="G490">
            <v>0</v>
          </cell>
          <cell r="H490">
            <v>1000</v>
          </cell>
          <cell r="I490" t="str">
            <v>D</v>
          </cell>
        </row>
        <row r="491">
          <cell r="A491" t="str">
            <v>41.10.42.00</v>
          </cell>
          <cell r="B491" t="str">
            <v>-</v>
          </cell>
          <cell r="C491" t="str">
            <v>Ticket</v>
          </cell>
          <cell r="D491">
            <v>220.5</v>
          </cell>
          <cell r="E491" t="str">
            <v>C</v>
          </cell>
          <cell r="F491">
            <v>0</v>
          </cell>
          <cell r="G491">
            <v>12.25</v>
          </cell>
          <cell r="H491">
            <v>232.75</v>
          </cell>
          <cell r="I491" t="str">
            <v>C</v>
          </cell>
        </row>
        <row r="492">
          <cell r="A492" t="str">
            <v>41.10.42.01</v>
          </cell>
          <cell r="B492" t="str">
            <v>-</v>
          </cell>
          <cell r="C492" t="str">
            <v>Ticket</v>
          </cell>
          <cell r="D492">
            <v>220.5</v>
          </cell>
          <cell r="E492" t="str">
            <v>C</v>
          </cell>
          <cell r="F492">
            <v>0</v>
          </cell>
          <cell r="G492">
            <v>12.25</v>
          </cell>
          <cell r="H492">
            <v>232.75</v>
          </cell>
          <cell r="I492" t="str">
            <v>C</v>
          </cell>
        </row>
        <row r="493">
          <cell r="A493" t="str">
            <v>41.10.47.00</v>
          </cell>
          <cell r="B493" t="str">
            <v>-</v>
          </cell>
          <cell r="C493" t="str">
            <v>Outros Beneficios</v>
          </cell>
          <cell r="D493">
            <v>2499.5500000000002</v>
          </cell>
          <cell r="E493" t="str">
            <v>D</v>
          </cell>
          <cell r="F493">
            <v>0</v>
          </cell>
          <cell r="G493">
            <v>0</v>
          </cell>
          <cell r="H493">
            <v>2499.5500000000002</v>
          </cell>
          <cell r="I493" t="str">
            <v>D</v>
          </cell>
        </row>
        <row r="494">
          <cell r="A494" t="str">
            <v>41.10.47.99</v>
          </cell>
          <cell r="B494" t="str">
            <v>-</v>
          </cell>
          <cell r="C494" t="str">
            <v>Demais Beneficios da Empresa</v>
          </cell>
          <cell r="D494">
            <v>2499.5500000000002</v>
          </cell>
          <cell r="E494" t="str">
            <v>D</v>
          </cell>
          <cell r="F494">
            <v>0</v>
          </cell>
          <cell r="G494">
            <v>0</v>
          </cell>
          <cell r="H494">
            <v>2499.5500000000002</v>
          </cell>
          <cell r="I494" t="str">
            <v>D</v>
          </cell>
        </row>
        <row r="495">
          <cell r="A495" t="str">
            <v>41.10.60.00</v>
          </cell>
          <cell r="B495" t="str">
            <v>-</v>
          </cell>
          <cell r="C495" t="str">
            <v>Contribuicao Previdencia Social</v>
          </cell>
          <cell r="D495">
            <v>16360.46</v>
          </cell>
          <cell r="E495" t="str">
            <v>D</v>
          </cell>
          <cell r="F495">
            <v>1363.55</v>
          </cell>
          <cell r="G495">
            <v>998.14</v>
          </cell>
          <cell r="H495">
            <v>16725.87</v>
          </cell>
          <cell r="I495" t="str">
            <v>D</v>
          </cell>
        </row>
        <row r="496">
          <cell r="A496" t="str">
            <v>41.10.60.01</v>
          </cell>
          <cell r="B496" t="str">
            <v>-</v>
          </cell>
          <cell r="C496" t="str">
            <v>Contribuicao Previdencia Social</v>
          </cell>
          <cell r="D496">
            <v>14859.48</v>
          </cell>
          <cell r="E496" t="str">
            <v>D</v>
          </cell>
          <cell r="F496">
            <v>1197.8399999999999</v>
          </cell>
          <cell r="G496">
            <v>0</v>
          </cell>
          <cell r="H496">
            <v>16057.32</v>
          </cell>
          <cell r="I496" t="str">
            <v>D</v>
          </cell>
        </row>
        <row r="497">
          <cell r="A497" t="str">
            <v>41.10.60.02</v>
          </cell>
          <cell r="B497" t="str">
            <v>-</v>
          </cell>
          <cell r="C497" t="str">
            <v>Inss Ferias</v>
          </cell>
          <cell r="D497">
            <v>228.97</v>
          </cell>
          <cell r="E497" t="str">
            <v>D</v>
          </cell>
          <cell r="F497">
            <v>94.69</v>
          </cell>
          <cell r="G497">
            <v>365.31</v>
          </cell>
          <cell r="H497">
            <v>41.65</v>
          </cell>
          <cell r="I497" t="str">
            <v>C</v>
          </cell>
        </row>
        <row r="498">
          <cell r="A498" t="str">
            <v>41.10.60.03</v>
          </cell>
          <cell r="B498" t="str">
            <v>-</v>
          </cell>
          <cell r="C498" t="str">
            <v>Inss S/Decimo Terceiro Salario</v>
          </cell>
          <cell r="D498">
            <v>1272.01</v>
          </cell>
          <cell r="E498" t="str">
            <v>D</v>
          </cell>
          <cell r="F498">
            <v>71.02</v>
          </cell>
          <cell r="G498">
            <v>632.83000000000004</v>
          </cell>
          <cell r="H498">
            <v>710.2</v>
          </cell>
          <cell r="I498" t="str">
            <v>D</v>
          </cell>
        </row>
        <row r="499">
          <cell r="A499" t="str">
            <v>41.10.62.00</v>
          </cell>
          <cell r="B499" t="str">
            <v>-</v>
          </cell>
          <cell r="C499" t="str">
            <v>Contribuicao Fgts</v>
          </cell>
          <cell r="D499">
            <v>4544.5</v>
          </cell>
          <cell r="E499" t="str">
            <v>D</v>
          </cell>
          <cell r="F499">
            <v>378.75</v>
          </cell>
          <cell r="G499">
            <v>277.25</v>
          </cell>
          <cell r="H499">
            <v>4646</v>
          </cell>
          <cell r="I499" t="str">
            <v>D</v>
          </cell>
        </row>
        <row r="500">
          <cell r="A500" t="str">
            <v>41.10.62.01</v>
          </cell>
          <cell r="B500" t="str">
            <v>-</v>
          </cell>
          <cell r="C500" t="str">
            <v>Contribuicao Fgts</v>
          </cell>
          <cell r="D500">
            <v>4127.57</v>
          </cell>
          <cell r="E500" t="str">
            <v>D</v>
          </cell>
          <cell r="F500">
            <v>332.73</v>
          </cell>
          <cell r="G500">
            <v>0</v>
          </cell>
          <cell r="H500">
            <v>4460.3</v>
          </cell>
          <cell r="I500" t="str">
            <v>D</v>
          </cell>
        </row>
        <row r="501">
          <cell r="A501" t="str">
            <v>41.10.62.02</v>
          </cell>
          <cell r="B501" t="str">
            <v>-</v>
          </cell>
          <cell r="C501" t="str">
            <v>Fgts Ferias</v>
          </cell>
          <cell r="D501">
            <v>63.6</v>
          </cell>
          <cell r="E501" t="str">
            <v>D</v>
          </cell>
          <cell r="F501">
            <v>26.3</v>
          </cell>
          <cell r="G501">
            <v>101.47</v>
          </cell>
          <cell r="H501">
            <v>11.57</v>
          </cell>
          <cell r="I501" t="str">
            <v>C</v>
          </cell>
        </row>
        <row r="502">
          <cell r="A502" t="str">
            <v>41.10.62.03</v>
          </cell>
          <cell r="B502" t="str">
            <v>-</v>
          </cell>
          <cell r="C502" t="str">
            <v>Fgts S/Decimo Terceiro Salario</v>
          </cell>
          <cell r="D502">
            <v>353.33</v>
          </cell>
          <cell r="E502" t="str">
            <v>D</v>
          </cell>
          <cell r="F502">
            <v>19.72</v>
          </cell>
          <cell r="G502">
            <v>175.78</v>
          </cell>
          <cell r="H502">
            <v>197.27</v>
          </cell>
          <cell r="I502" t="str">
            <v>D</v>
          </cell>
        </row>
        <row r="504">
          <cell r="A504" t="str">
            <v>-----------</v>
          </cell>
          <cell r="B504" t="str">
            <v>--</v>
          </cell>
          <cell r="C504" t="str">
            <v>-------------------------------------------------------------------</v>
          </cell>
          <cell r="D504" t="str">
            <v>-------------------</v>
          </cell>
          <cell r="E504" t="str">
            <v>-</v>
          </cell>
          <cell r="F504" t="str">
            <v>-------------------</v>
          </cell>
          <cell r="G504" t="e">
            <v>#NAME?</v>
          </cell>
          <cell r="H504" t="str">
            <v>07AB - 1.00.01.068</v>
          </cell>
        </row>
        <row r="505">
          <cell r="A505" t="str">
            <v>_x000C_----------</v>
          </cell>
          <cell r="B505" t="str">
            <v>--</v>
          </cell>
          <cell r="C505" t="str">
            <v>-------------------------------------------------------------------</v>
          </cell>
          <cell r="D505" t="str">
            <v>-------------------</v>
          </cell>
          <cell r="E505" t="str">
            <v>-</v>
          </cell>
          <cell r="F505" t="str">
            <v>-------------------</v>
          </cell>
          <cell r="G505" t="str">
            <v>-------------------</v>
          </cell>
          <cell r="H505" t="str">
            <v>------ Página:</v>
          </cell>
        </row>
        <row r="506">
          <cell r="A506" t="str">
            <v>Urucum Mine</v>
          </cell>
          <cell r="B506" t="str">
            <v>ra</v>
          </cell>
          <cell r="C506" t="str">
            <v>ção S.A</v>
          </cell>
          <cell r="H506" t="str">
            <v>Balancete</v>
          </cell>
        </row>
        <row r="507">
          <cell r="A507" t="str">
            <v>Período: 01</v>
          </cell>
          <cell r="B507" t="str">
            <v>/1</v>
          </cell>
          <cell r="C507" t="str">
            <v>0/2008 A 31/10/2008 -----------------------------------------------</v>
          </cell>
          <cell r="D507" t="str">
            <v>-------------------</v>
          </cell>
          <cell r="E507" t="str">
            <v>-</v>
          </cell>
          <cell r="F507" t="str">
            <v>-------------------</v>
          </cell>
          <cell r="G507" t="str">
            <v>-------------------</v>
          </cell>
          <cell r="H507" t="str">
            <v>04/11/2008 - 18:3</v>
          </cell>
          <cell r="I507">
            <v>7</v>
          </cell>
        </row>
        <row r="509">
          <cell r="A509" t="str">
            <v>Título</v>
          </cell>
          <cell r="D509" t="str">
            <v>Saldo Inicial</v>
          </cell>
          <cell r="F509" t="str">
            <v>Débito</v>
          </cell>
          <cell r="G509" t="str">
            <v>Crédito</v>
          </cell>
          <cell r="H509" t="str">
            <v>Saldo Final</v>
          </cell>
        </row>
        <row r="510">
          <cell r="A510" t="str">
            <v>-----------</v>
          </cell>
          <cell r="B510" t="str">
            <v>--</v>
          </cell>
          <cell r="C510" t="str">
            <v>-------------------------------------------------------------------</v>
          </cell>
          <cell r="D510" t="str">
            <v>-----------------</v>
          </cell>
          <cell r="F510" t="str">
            <v>------------------</v>
          </cell>
          <cell r="G510" t="str">
            <v>------------------</v>
          </cell>
          <cell r="H510" t="str">
            <v>-----------------</v>
          </cell>
        </row>
        <row r="511">
          <cell r="A511" t="str">
            <v>41.10.65.00</v>
          </cell>
          <cell r="B511" t="str">
            <v>-</v>
          </cell>
          <cell r="C511" t="str">
            <v>Contribuic Previdenc Complement</v>
          </cell>
          <cell r="D511">
            <v>1866.66</v>
          </cell>
          <cell r="E511" t="str">
            <v>D</v>
          </cell>
          <cell r="F511">
            <v>164.09</v>
          </cell>
          <cell r="G511">
            <v>0</v>
          </cell>
          <cell r="H511">
            <v>2030.75</v>
          </cell>
          <cell r="I511" t="str">
            <v>D</v>
          </cell>
        </row>
        <row r="512">
          <cell r="A512" t="str">
            <v>41.10.65.01</v>
          </cell>
          <cell r="B512" t="str">
            <v>-</v>
          </cell>
          <cell r="C512" t="str">
            <v>Contribuic Ordinaria Valiaprev</v>
          </cell>
          <cell r="D512">
            <v>1866.66</v>
          </cell>
          <cell r="E512" t="str">
            <v>D</v>
          </cell>
          <cell r="F512">
            <v>164.09</v>
          </cell>
          <cell r="G512">
            <v>0</v>
          </cell>
          <cell r="H512">
            <v>2030.75</v>
          </cell>
          <cell r="I512" t="str">
            <v>D</v>
          </cell>
        </row>
        <row r="513">
          <cell r="A513" t="str">
            <v>41.20.00.00</v>
          </cell>
          <cell r="B513" t="str">
            <v>-</v>
          </cell>
          <cell r="C513" t="str">
            <v>Despesas com Vendas</v>
          </cell>
          <cell r="D513">
            <v>19844104.859999999</v>
          </cell>
          <cell r="E513" t="str">
            <v>D</v>
          </cell>
          <cell r="F513">
            <v>4677604.79</v>
          </cell>
          <cell r="G513">
            <v>1603993.32</v>
          </cell>
          <cell r="H513">
            <v>22917716.329999998</v>
          </cell>
          <cell r="I513" t="str">
            <v>D</v>
          </cell>
        </row>
        <row r="514">
          <cell r="A514" t="str">
            <v>41.20.01.00</v>
          </cell>
          <cell r="B514" t="str">
            <v>-</v>
          </cell>
          <cell r="C514" t="str">
            <v>Despesas com Vendas Merc Interno</v>
          </cell>
          <cell r="D514">
            <v>8680678.9600000009</v>
          </cell>
          <cell r="E514" t="str">
            <v>D</v>
          </cell>
          <cell r="F514">
            <v>1522084.36</v>
          </cell>
          <cell r="G514">
            <v>550802.51</v>
          </cell>
          <cell r="H514">
            <v>9651960.8100000005</v>
          </cell>
          <cell r="I514" t="str">
            <v>D</v>
          </cell>
        </row>
        <row r="515">
          <cell r="A515" t="str">
            <v>41.20.01.03</v>
          </cell>
          <cell r="B515" t="str">
            <v>-</v>
          </cell>
          <cell r="C515" t="str">
            <v>Desp Vend.MI-Fretes Carretos</v>
          </cell>
          <cell r="D515">
            <v>419847.48</v>
          </cell>
          <cell r="E515" t="str">
            <v>D</v>
          </cell>
          <cell r="F515">
            <v>14681.92</v>
          </cell>
          <cell r="G515">
            <v>25380.2</v>
          </cell>
          <cell r="H515">
            <v>409149.2</v>
          </cell>
          <cell r="I515" t="str">
            <v>D</v>
          </cell>
        </row>
        <row r="516">
          <cell r="A516" t="str">
            <v>41.20.01.04</v>
          </cell>
          <cell r="B516" t="str">
            <v>-</v>
          </cell>
          <cell r="C516" t="str">
            <v>Desp Vend.MI-Fretes Ferroviarios</v>
          </cell>
          <cell r="D516">
            <v>6211627.5300000003</v>
          </cell>
          <cell r="E516" t="str">
            <v>D</v>
          </cell>
          <cell r="F516">
            <v>483045.27</v>
          </cell>
          <cell r="G516">
            <v>0</v>
          </cell>
          <cell r="H516">
            <v>6694672.7999999998</v>
          </cell>
          <cell r="I516" t="str">
            <v>D</v>
          </cell>
        </row>
        <row r="517">
          <cell r="A517" t="str">
            <v>41.20.01.09</v>
          </cell>
          <cell r="B517" t="str">
            <v>-</v>
          </cell>
          <cell r="C517" t="str">
            <v>Desp Vend.MI-Viagens e Estadias</v>
          </cell>
          <cell r="D517">
            <v>2300775.58</v>
          </cell>
          <cell r="E517" t="str">
            <v>D</v>
          </cell>
          <cell r="F517">
            <v>1024357.17</v>
          </cell>
          <cell r="G517">
            <v>525422.31000000006</v>
          </cell>
          <cell r="H517">
            <v>2799710.44</v>
          </cell>
          <cell r="I517" t="str">
            <v>D</v>
          </cell>
        </row>
        <row r="518">
          <cell r="A518" t="str">
            <v>41.20.01.17</v>
          </cell>
          <cell r="B518" t="str">
            <v>-</v>
          </cell>
          <cell r="C518" t="str">
            <v>Prov. p/ Devedores Duvidosos</v>
          </cell>
          <cell r="D518">
            <v>251571.63</v>
          </cell>
          <cell r="E518" t="str">
            <v>C</v>
          </cell>
          <cell r="F518">
            <v>0</v>
          </cell>
          <cell r="G518">
            <v>0</v>
          </cell>
          <cell r="H518">
            <v>251571.63</v>
          </cell>
          <cell r="I518" t="str">
            <v>C</v>
          </cell>
        </row>
        <row r="519">
          <cell r="A519" t="str">
            <v>41.20.10.00</v>
          </cell>
          <cell r="B519" t="str">
            <v>-</v>
          </cell>
          <cell r="C519" t="str">
            <v>Desp c/ Vendas Mercado Externo</v>
          </cell>
          <cell r="D519">
            <v>11163425.9</v>
          </cell>
          <cell r="E519" t="str">
            <v>D</v>
          </cell>
          <cell r="F519">
            <v>3155520.43</v>
          </cell>
          <cell r="G519">
            <v>1053190.81</v>
          </cell>
          <cell r="H519">
            <v>13265755.52</v>
          </cell>
          <cell r="I519" t="str">
            <v>D</v>
          </cell>
        </row>
        <row r="520">
          <cell r="A520" t="str">
            <v>41.20.10.03</v>
          </cell>
          <cell r="B520" t="str">
            <v>-</v>
          </cell>
          <cell r="C520" t="str">
            <v>Desp Vend.ME-Comissoes de Agente</v>
          </cell>
          <cell r="D520">
            <v>62898.37</v>
          </cell>
          <cell r="E520" t="str">
            <v>D</v>
          </cell>
          <cell r="F520">
            <v>18388.63</v>
          </cell>
          <cell r="G520">
            <v>0</v>
          </cell>
          <cell r="H520">
            <v>81287</v>
          </cell>
          <cell r="I520" t="str">
            <v>D</v>
          </cell>
        </row>
        <row r="521">
          <cell r="A521" t="str">
            <v>41.20.10.07</v>
          </cell>
          <cell r="B521" t="str">
            <v>-</v>
          </cell>
          <cell r="C521" t="str">
            <v>Desp Vend.ME-Portuarias/Estivas</v>
          </cell>
          <cell r="D521">
            <v>4547546.12</v>
          </cell>
          <cell r="E521" t="str">
            <v>D</v>
          </cell>
          <cell r="F521">
            <v>1020664.92</v>
          </cell>
          <cell r="G521">
            <v>0</v>
          </cell>
          <cell r="H521">
            <v>5568211.04</v>
          </cell>
          <cell r="I521" t="str">
            <v>D</v>
          </cell>
        </row>
        <row r="522">
          <cell r="A522" t="str">
            <v>41.20.10.08</v>
          </cell>
          <cell r="B522" t="str">
            <v>-</v>
          </cell>
          <cell r="C522" t="str">
            <v>Desp Vend.ME-Fretes Maritimos</v>
          </cell>
          <cell r="D522">
            <v>999274.2</v>
          </cell>
          <cell r="E522" t="str">
            <v>D</v>
          </cell>
          <cell r="F522">
            <v>0</v>
          </cell>
          <cell r="G522">
            <v>0</v>
          </cell>
          <cell r="H522">
            <v>999274.2</v>
          </cell>
          <cell r="I522" t="str">
            <v>D</v>
          </cell>
        </row>
        <row r="523">
          <cell r="A523" t="str">
            <v>41.20.10.09</v>
          </cell>
          <cell r="B523" t="str">
            <v>-</v>
          </cell>
          <cell r="C523" t="str">
            <v>Desp Vend.ME-Fretes Rodoviarios</v>
          </cell>
          <cell r="D523">
            <v>5207058.8899999997</v>
          </cell>
          <cell r="E523" t="str">
            <v>D</v>
          </cell>
          <cell r="F523">
            <v>2053387.75</v>
          </cell>
          <cell r="G523">
            <v>1053190.81</v>
          </cell>
          <cell r="H523">
            <v>6207255.8300000001</v>
          </cell>
          <cell r="I523" t="str">
            <v>D</v>
          </cell>
        </row>
        <row r="524">
          <cell r="A524" t="str">
            <v>41.20.10.10</v>
          </cell>
          <cell r="B524" t="str">
            <v>-</v>
          </cell>
          <cell r="C524" t="str">
            <v>Desp Vend.ME-Seguros</v>
          </cell>
          <cell r="D524">
            <v>2074.0300000000002</v>
          </cell>
          <cell r="E524" t="str">
            <v>D</v>
          </cell>
          <cell r="F524">
            <v>15970.77</v>
          </cell>
          <cell r="G524">
            <v>0</v>
          </cell>
          <cell r="H524">
            <v>18044.8</v>
          </cell>
          <cell r="I524" t="str">
            <v>D</v>
          </cell>
        </row>
        <row r="525">
          <cell r="A525" t="str">
            <v>41.20.10.12</v>
          </cell>
          <cell r="B525" t="str">
            <v>-</v>
          </cell>
          <cell r="C525" t="str">
            <v>Desp Vend.ME-Serv Terc P.Fisica</v>
          </cell>
          <cell r="D525">
            <v>36252</v>
          </cell>
          <cell r="E525" t="str">
            <v>D</v>
          </cell>
          <cell r="F525">
            <v>8721</v>
          </cell>
          <cell r="G525">
            <v>0</v>
          </cell>
          <cell r="H525">
            <v>44973</v>
          </cell>
          <cell r="I525" t="str">
            <v>D</v>
          </cell>
        </row>
        <row r="526">
          <cell r="A526" t="str">
            <v>41.20.10.13</v>
          </cell>
          <cell r="B526" t="str">
            <v>-</v>
          </cell>
          <cell r="C526" t="str">
            <v>Desp Vend.ME-Serv Terc P.Juridic</v>
          </cell>
          <cell r="D526">
            <v>297016.40999999997</v>
          </cell>
          <cell r="E526" t="str">
            <v>D</v>
          </cell>
          <cell r="F526">
            <v>33342.35</v>
          </cell>
          <cell r="G526">
            <v>0</v>
          </cell>
          <cell r="H526">
            <v>330358.76</v>
          </cell>
          <cell r="I526" t="str">
            <v>D</v>
          </cell>
        </row>
        <row r="527">
          <cell r="A527" t="str">
            <v>41.20.10.99</v>
          </cell>
          <cell r="B527" t="str">
            <v>-</v>
          </cell>
          <cell r="C527" t="str">
            <v>Outras Despesas com Vendas ME</v>
          </cell>
          <cell r="D527">
            <v>11305.88</v>
          </cell>
          <cell r="E527" t="str">
            <v>D</v>
          </cell>
          <cell r="F527">
            <v>5045.01</v>
          </cell>
          <cell r="G527">
            <v>0</v>
          </cell>
          <cell r="H527">
            <v>16350.89</v>
          </cell>
          <cell r="I527" t="str">
            <v>D</v>
          </cell>
        </row>
        <row r="528">
          <cell r="A528" t="str">
            <v>41.30.00.00</v>
          </cell>
          <cell r="B528" t="str">
            <v>-</v>
          </cell>
          <cell r="C528" t="str">
            <v>Despesas Administrativas</v>
          </cell>
          <cell r="D528">
            <v>609740.62</v>
          </cell>
          <cell r="E528" t="str">
            <v>D</v>
          </cell>
          <cell r="F528">
            <v>141680.56</v>
          </cell>
          <cell r="G528">
            <v>30847.07</v>
          </cell>
          <cell r="H528">
            <v>720574.11</v>
          </cell>
          <cell r="I528" t="str">
            <v>D</v>
          </cell>
        </row>
        <row r="529">
          <cell r="A529" t="str">
            <v>41.30.01.00</v>
          </cell>
          <cell r="B529" t="str">
            <v>-</v>
          </cell>
          <cell r="C529" t="str">
            <v>Despesas C/Servicos de Terceiros</v>
          </cell>
          <cell r="D529">
            <v>600979.35</v>
          </cell>
          <cell r="E529" t="str">
            <v>D</v>
          </cell>
          <cell r="F529">
            <v>118449.37</v>
          </cell>
          <cell r="G529">
            <v>0</v>
          </cell>
          <cell r="H529">
            <v>719428.72</v>
          </cell>
          <cell r="I529" t="str">
            <v>D</v>
          </cell>
        </row>
        <row r="530">
          <cell r="A530" t="str">
            <v>41.30.01.99</v>
          </cell>
          <cell r="B530" t="str">
            <v>-</v>
          </cell>
          <cell r="C530" t="str">
            <v>Outros Servicos Terceiros - PJ</v>
          </cell>
          <cell r="D530">
            <v>600979.35</v>
          </cell>
          <cell r="E530" t="str">
            <v>D</v>
          </cell>
          <cell r="F530">
            <v>118449.37</v>
          </cell>
          <cell r="G530">
            <v>0</v>
          </cell>
          <cell r="H530">
            <v>719428.72</v>
          </cell>
          <cell r="I530" t="str">
            <v>D</v>
          </cell>
        </row>
        <row r="531">
          <cell r="A531" t="str">
            <v>41.30.05.00</v>
          </cell>
          <cell r="B531" t="str">
            <v>-</v>
          </cell>
          <cell r="C531" t="str">
            <v>Materiais</v>
          </cell>
          <cell r="D531">
            <v>27.15</v>
          </cell>
          <cell r="E531" t="str">
            <v>D</v>
          </cell>
          <cell r="F531">
            <v>0</v>
          </cell>
          <cell r="G531">
            <v>0</v>
          </cell>
          <cell r="H531">
            <v>27.15</v>
          </cell>
          <cell r="I531" t="str">
            <v>D</v>
          </cell>
        </row>
        <row r="532">
          <cell r="A532" t="str">
            <v>41.30.05.03</v>
          </cell>
          <cell r="B532" t="str">
            <v>-</v>
          </cell>
          <cell r="C532" t="str">
            <v>Material de Seguranca</v>
          </cell>
          <cell r="D532">
            <v>27.15</v>
          </cell>
          <cell r="E532" t="str">
            <v>D</v>
          </cell>
          <cell r="F532">
            <v>0</v>
          </cell>
          <cell r="G532">
            <v>0</v>
          </cell>
          <cell r="H532">
            <v>27.15</v>
          </cell>
          <cell r="I532" t="str">
            <v>D</v>
          </cell>
        </row>
        <row r="533">
          <cell r="A533" t="str">
            <v>41.30.07.00</v>
          </cell>
          <cell r="B533" t="str">
            <v>-</v>
          </cell>
          <cell r="C533" t="str">
            <v>Viagens e Estadias</v>
          </cell>
          <cell r="D533">
            <v>0</v>
          </cell>
          <cell r="F533">
            <v>1683.66</v>
          </cell>
          <cell r="G533">
            <v>0</v>
          </cell>
          <cell r="H533">
            <v>1683.66</v>
          </cell>
          <cell r="I533" t="str">
            <v>D</v>
          </cell>
        </row>
        <row r="534">
          <cell r="A534" t="str">
            <v>41.30.07.01</v>
          </cell>
          <cell r="B534" t="str">
            <v>-</v>
          </cell>
          <cell r="C534" t="str">
            <v>Viagens e Estadias</v>
          </cell>
          <cell r="D534">
            <v>0</v>
          </cell>
          <cell r="F534">
            <v>1683.66</v>
          </cell>
          <cell r="G534">
            <v>0</v>
          </cell>
          <cell r="H534">
            <v>1683.66</v>
          </cell>
          <cell r="I534" t="str">
            <v>D</v>
          </cell>
        </row>
        <row r="535">
          <cell r="A535" t="str">
            <v>41.30.11.00</v>
          </cell>
          <cell r="B535" t="str">
            <v>-</v>
          </cell>
          <cell r="C535" t="str">
            <v>Impostos, Multas e Taxas</v>
          </cell>
          <cell r="D535">
            <v>135296.67000000001</v>
          </cell>
          <cell r="E535" t="str">
            <v>C</v>
          </cell>
          <cell r="F535">
            <v>6547.53</v>
          </cell>
          <cell r="G535">
            <v>30847.07</v>
          </cell>
          <cell r="H535">
            <v>159596.21</v>
          </cell>
          <cell r="I535" t="str">
            <v>C</v>
          </cell>
        </row>
        <row r="536">
          <cell r="A536" t="str">
            <v>41.30.11.03</v>
          </cell>
          <cell r="B536" t="str">
            <v>-</v>
          </cell>
          <cell r="C536" t="str">
            <v>Ipi Sobre Outras Saidas</v>
          </cell>
          <cell r="D536">
            <v>1254.77</v>
          </cell>
          <cell r="E536" t="str">
            <v>D</v>
          </cell>
          <cell r="F536">
            <v>0</v>
          </cell>
          <cell r="G536">
            <v>0</v>
          </cell>
          <cell r="H536">
            <v>1254.77</v>
          </cell>
          <cell r="I536" t="str">
            <v>D</v>
          </cell>
        </row>
        <row r="537">
          <cell r="A537" t="str">
            <v>41.30.11.05</v>
          </cell>
          <cell r="B537" t="str">
            <v>-</v>
          </cell>
          <cell r="C537" t="str">
            <v>Icms Sobre Outras Saidas</v>
          </cell>
          <cell r="D537">
            <v>144.94</v>
          </cell>
          <cell r="E537" t="str">
            <v>D</v>
          </cell>
          <cell r="F537">
            <v>0</v>
          </cell>
          <cell r="G537">
            <v>0.3</v>
          </cell>
          <cell r="H537">
            <v>144.63999999999999</v>
          </cell>
          <cell r="I537" t="str">
            <v>D</v>
          </cell>
        </row>
        <row r="538">
          <cell r="A538" t="str">
            <v>41.30.11.06</v>
          </cell>
          <cell r="B538" t="str">
            <v>-</v>
          </cell>
          <cell r="C538" t="str">
            <v>Pis</v>
          </cell>
          <cell r="D538">
            <v>59.4</v>
          </cell>
          <cell r="E538" t="str">
            <v>D</v>
          </cell>
          <cell r="F538">
            <v>6.6</v>
          </cell>
          <cell r="G538">
            <v>0</v>
          </cell>
          <cell r="H538">
            <v>66</v>
          </cell>
          <cell r="I538" t="str">
            <v>D</v>
          </cell>
        </row>
        <row r="539">
          <cell r="A539" t="str">
            <v>41.30.11.08</v>
          </cell>
          <cell r="B539" t="str">
            <v>-</v>
          </cell>
          <cell r="C539" t="str">
            <v>Cofins</v>
          </cell>
          <cell r="D539">
            <v>273.60000000000002</v>
          </cell>
          <cell r="E539" t="str">
            <v>D</v>
          </cell>
          <cell r="F539">
            <v>30.4</v>
          </cell>
          <cell r="G539">
            <v>0</v>
          </cell>
          <cell r="H539">
            <v>304</v>
          </cell>
          <cell r="I539" t="str">
            <v>D</v>
          </cell>
        </row>
        <row r="540">
          <cell r="A540" t="str">
            <v>41.30.11.13</v>
          </cell>
          <cell r="B540" t="str">
            <v>-</v>
          </cell>
          <cell r="C540" t="str">
            <v>Multas Fiscais</v>
          </cell>
          <cell r="D540">
            <v>204.13</v>
          </cell>
          <cell r="E540" t="str">
            <v>D</v>
          </cell>
          <cell r="F540">
            <v>0</v>
          </cell>
          <cell r="G540">
            <v>0</v>
          </cell>
          <cell r="H540">
            <v>204.13</v>
          </cell>
          <cell r="I540" t="str">
            <v>D</v>
          </cell>
        </row>
        <row r="541">
          <cell r="A541" t="str">
            <v>41.30.11.20</v>
          </cell>
          <cell r="B541" t="str">
            <v>-</v>
          </cell>
          <cell r="C541" t="str">
            <v>Impostos, Multas/Taxas Diversas</v>
          </cell>
          <cell r="D541">
            <v>42233.35</v>
          </cell>
          <cell r="E541" t="str">
            <v>D</v>
          </cell>
          <cell r="F541">
            <v>6510.53</v>
          </cell>
          <cell r="G541">
            <v>0</v>
          </cell>
          <cell r="H541">
            <v>48743.88</v>
          </cell>
          <cell r="I541" t="str">
            <v>D</v>
          </cell>
        </row>
        <row r="542">
          <cell r="A542" t="str">
            <v>41.30.11.22</v>
          </cell>
          <cell r="B542" t="str">
            <v>-</v>
          </cell>
          <cell r="C542" t="str">
            <v>ICMS (Credito s/Ativo Permanente) - CIAP</v>
          </cell>
          <cell r="D542">
            <v>179466.86</v>
          </cell>
          <cell r="E542" t="str">
            <v>C</v>
          </cell>
          <cell r="F542">
            <v>0</v>
          </cell>
          <cell r="G542">
            <v>30846.77</v>
          </cell>
          <cell r="H542">
            <v>210313.63</v>
          </cell>
          <cell r="I542" t="str">
            <v>C</v>
          </cell>
        </row>
        <row r="543">
          <cell r="A543" t="str">
            <v>41.30.14.00</v>
          </cell>
          <cell r="B543" t="str">
            <v>-</v>
          </cell>
          <cell r="C543" t="str">
            <v>Amortização - Ativo Ambiental</v>
          </cell>
          <cell r="D543">
            <v>135000</v>
          </cell>
          <cell r="E543" t="str">
            <v>D</v>
          </cell>
          <cell r="F543">
            <v>15000</v>
          </cell>
          <cell r="G543">
            <v>0</v>
          </cell>
          <cell r="H543">
            <v>150000</v>
          </cell>
          <cell r="I543" t="str">
            <v>D</v>
          </cell>
        </row>
        <row r="544">
          <cell r="A544" t="str">
            <v>41.30.14.01</v>
          </cell>
          <cell r="B544" t="str">
            <v>-</v>
          </cell>
          <cell r="C544" t="str">
            <v>Amortização - Ativo Ambiental</v>
          </cell>
          <cell r="D544">
            <v>135000</v>
          </cell>
          <cell r="E544" t="str">
            <v>D</v>
          </cell>
          <cell r="F544">
            <v>15000</v>
          </cell>
          <cell r="G544">
            <v>0</v>
          </cell>
          <cell r="H544">
            <v>150000</v>
          </cell>
          <cell r="I544" t="str">
            <v>D</v>
          </cell>
        </row>
        <row r="545">
          <cell r="A545" t="str">
            <v>41.30.15.00</v>
          </cell>
          <cell r="B545" t="str">
            <v>-</v>
          </cell>
          <cell r="C545" t="str">
            <v>Despesas Diversas</v>
          </cell>
          <cell r="D545">
            <v>9030.7900000000009</v>
          </cell>
          <cell r="E545" t="str">
            <v>D</v>
          </cell>
          <cell r="F545">
            <v>0</v>
          </cell>
          <cell r="G545">
            <v>0</v>
          </cell>
          <cell r="H545">
            <v>9030.7900000000009</v>
          </cell>
          <cell r="I545" t="str">
            <v>D</v>
          </cell>
        </row>
        <row r="546">
          <cell r="A546" t="str">
            <v>41.30.15.11</v>
          </cell>
          <cell r="B546" t="str">
            <v>-</v>
          </cell>
          <cell r="C546" t="str">
            <v>Editais e Publicacoes</v>
          </cell>
          <cell r="D546">
            <v>9535.24</v>
          </cell>
          <cell r="E546" t="str">
            <v>D</v>
          </cell>
          <cell r="F546">
            <v>0</v>
          </cell>
          <cell r="G546">
            <v>0</v>
          </cell>
          <cell r="H546">
            <v>9535.24</v>
          </cell>
          <cell r="I546" t="str">
            <v>D</v>
          </cell>
        </row>
        <row r="547">
          <cell r="A547" t="str">
            <v>41.30.15.16</v>
          </cell>
          <cell r="B547" t="str">
            <v>-</v>
          </cell>
          <cell r="C547" t="str">
            <v>Telefone</v>
          </cell>
          <cell r="D547">
            <v>504.45</v>
          </cell>
          <cell r="E547" t="str">
            <v>C</v>
          </cell>
          <cell r="F547">
            <v>0</v>
          </cell>
          <cell r="G547">
            <v>0</v>
          </cell>
          <cell r="H547">
            <v>504.45</v>
          </cell>
          <cell r="I547" t="str">
            <v>C</v>
          </cell>
        </row>
        <row r="548">
          <cell r="A548" t="str">
            <v>41.40.00.00</v>
          </cell>
          <cell r="B548" t="str">
            <v>-</v>
          </cell>
          <cell r="C548" t="str">
            <v>Receitas Financeiras</v>
          </cell>
          <cell r="D548">
            <v>21415986.120000001</v>
          </cell>
          <cell r="E548" t="str">
            <v>C</v>
          </cell>
          <cell r="F548">
            <v>3435590.15</v>
          </cell>
          <cell r="G548">
            <v>21488797.25</v>
          </cell>
          <cell r="H548">
            <v>39469193.219999999</v>
          </cell>
          <cell r="I548" t="str">
            <v>C</v>
          </cell>
        </row>
        <row r="549">
          <cell r="A549" t="str">
            <v>41.40.01.00</v>
          </cell>
          <cell r="B549" t="str">
            <v>-</v>
          </cell>
          <cell r="C549" t="str">
            <v>Receitas de Aplicac Financeiras</v>
          </cell>
          <cell r="D549">
            <v>619939</v>
          </cell>
          <cell r="E549" t="str">
            <v>C</v>
          </cell>
          <cell r="F549">
            <v>309242.19</v>
          </cell>
          <cell r="G549">
            <v>766134.42</v>
          </cell>
          <cell r="H549">
            <v>1076831.23</v>
          </cell>
          <cell r="I549" t="str">
            <v>C</v>
          </cell>
        </row>
        <row r="550">
          <cell r="A550" t="str">
            <v>41.40.01.01</v>
          </cell>
          <cell r="B550" t="str">
            <v>-</v>
          </cell>
          <cell r="C550" t="str">
            <v>Receitas de Aplicac Financeiras</v>
          </cell>
          <cell r="D550">
            <v>412021.48</v>
          </cell>
          <cell r="E550" t="str">
            <v>C</v>
          </cell>
          <cell r="F550">
            <v>305866.65999999997</v>
          </cell>
          <cell r="G550">
            <v>748177.5</v>
          </cell>
          <cell r="H550">
            <v>854332.32</v>
          </cell>
          <cell r="I550" t="str">
            <v>C</v>
          </cell>
        </row>
        <row r="551">
          <cell r="A551" t="str">
            <v>41.40.01.02</v>
          </cell>
          <cell r="B551" t="str">
            <v>-</v>
          </cell>
          <cell r="C551" t="str">
            <v>Receitas de Aplic.Financ.-AssFin Cvrd</v>
          </cell>
          <cell r="D551">
            <v>207917.52</v>
          </cell>
          <cell r="E551" t="str">
            <v>C</v>
          </cell>
          <cell r="F551">
            <v>3375.53</v>
          </cell>
          <cell r="G551">
            <v>17956.919999999998</v>
          </cell>
          <cell r="H551">
            <v>222498.91</v>
          </cell>
          <cell r="I551" t="str">
            <v>C</v>
          </cell>
        </row>
        <row r="552">
          <cell r="A552" t="str">
            <v>41.40.04.00</v>
          </cell>
          <cell r="B552" t="str">
            <v>-</v>
          </cell>
          <cell r="C552" t="str">
            <v>Juros At.Contr.Mutuo-Cont/Colig</v>
          </cell>
          <cell r="D552">
            <v>255264.06</v>
          </cell>
          <cell r="E552" t="str">
            <v>C</v>
          </cell>
          <cell r="F552">
            <v>0</v>
          </cell>
          <cell r="G552">
            <v>36784.129999999997</v>
          </cell>
          <cell r="H552">
            <v>292048.19</v>
          </cell>
          <cell r="I552" t="str">
            <v>C</v>
          </cell>
        </row>
        <row r="553">
          <cell r="A553" t="str">
            <v>41.40.04.04</v>
          </cell>
          <cell r="B553" t="str">
            <v>-</v>
          </cell>
          <cell r="C553" t="str">
            <v>Juros Ativ.Contr.Mutuo-M.Grosso</v>
          </cell>
          <cell r="D553">
            <v>255264.06</v>
          </cell>
          <cell r="E553" t="str">
            <v>C</v>
          </cell>
          <cell r="F553">
            <v>0</v>
          </cell>
          <cell r="G553">
            <v>36784.129999999997</v>
          </cell>
          <cell r="H553">
            <v>292048.19</v>
          </cell>
          <cell r="I553" t="str">
            <v>C</v>
          </cell>
        </row>
        <row r="554">
          <cell r="A554" t="str">
            <v>41.40.25.00</v>
          </cell>
          <cell r="B554" t="str">
            <v>-</v>
          </cell>
          <cell r="C554" t="str">
            <v>V.M.Ativas S/Depositos Judiciais</v>
          </cell>
          <cell r="D554">
            <v>372573.28</v>
          </cell>
          <cell r="E554" t="str">
            <v>C</v>
          </cell>
          <cell r="F554">
            <v>0</v>
          </cell>
          <cell r="G554">
            <v>0</v>
          </cell>
          <cell r="H554">
            <v>372573.28</v>
          </cell>
          <cell r="I554" t="str">
            <v>C</v>
          </cell>
        </row>
        <row r="555">
          <cell r="A555" t="str">
            <v>41.40.25.01</v>
          </cell>
          <cell r="B555" t="str">
            <v>-</v>
          </cell>
          <cell r="C555" t="str">
            <v>V.M.Ativas S/Depositos Judiciais</v>
          </cell>
          <cell r="D555">
            <v>372573.28</v>
          </cell>
          <cell r="E555" t="str">
            <v>C</v>
          </cell>
          <cell r="F555">
            <v>0</v>
          </cell>
          <cell r="G555">
            <v>0</v>
          </cell>
          <cell r="H555">
            <v>372573.28</v>
          </cell>
          <cell r="I555" t="str">
            <v>C</v>
          </cell>
        </row>
        <row r="556">
          <cell r="A556" t="str">
            <v>41.40.26.00</v>
          </cell>
          <cell r="B556" t="str">
            <v>-</v>
          </cell>
          <cell r="C556" t="str">
            <v>V.Monetarias Ativas Diversas</v>
          </cell>
          <cell r="D556">
            <v>20160991.98</v>
          </cell>
          <cell r="E556" t="str">
            <v>C</v>
          </cell>
          <cell r="F556">
            <v>3126347.96</v>
          </cell>
          <cell r="G556">
            <v>20685878.66</v>
          </cell>
          <cell r="H556">
            <v>37720522.68</v>
          </cell>
          <cell r="I556" t="str">
            <v>C</v>
          </cell>
        </row>
        <row r="557">
          <cell r="A557" t="str">
            <v>41.40.26.02</v>
          </cell>
          <cell r="B557" t="str">
            <v>-</v>
          </cell>
          <cell r="C557" t="str">
            <v>Variacao Cambial de Clientes - ME</v>
          </cell>
          <cell r="D557">
            <v>4173958.63</v>
          </cell>
          <cell r="E557" t="str">
            <v>C</v>
          </cell>
          <cell r="F557">
            <v>2762.43</v>
          </cell>
          <cell r="G557">
            <v>5071947.32</v>
          </cell>
          <cell r="H557">
            <v>9243143.5199999996</v>
          </cell>
          <cell r="I557" t="str">
            <v>C</v>
          </cell>
        </row>
        <row r="558">
          <cell r="A558" t="str">
            <v>41.40.26.06</v>
          </cell>
          <cell r="B558" t="str">
            <v>-</v>
          </cell>
          <cell r="C558" t="str">
            <v>Variação Cambial-Outros</v>
          </cell>
          <cell r="D558">
            <v>339181.11</v>
          </cell>
          <cell r="E558" t="str">
            <v>C</v>
          </cell>
          <cell r="F558">
            <v>1266477.03</v>
          </cell>
          <cell r="G558">
            <v>7930.7</v>
          </cell>
          <cell r="H558">
            <v>919365.22</v>
          </cell>
          <cell r="I558" t="str">
            <v>D</v>
          </cell>
        </row>
        <row r="559">
          <cell r="A559" t="str">
            <v>41.40.26.10</v>
          </cell>
          <cell r="B559" t="str">
            <v>-</v>
          </cell>
          <cell r="C559" t="str">
            <v>Variacao Cambial Clientes - CVRDI</v>
          </cell>
          <cell r="D559">
            <v>15647852.24</v>
          </cell>
          <cell r="E559" t="str">
            <v>C</v>
          </cell>
          <cell r="F559">
            <v>1857108.5</v>
          </cell>
          <cell r="G559">
            <v>15606000.640000001</v>
          </cell>
          <cell r="H559">
            <v>29396744.379999999</v>
          </cell>
          <cell r="I559" t="str">
            <v>C</v>
          </cell>
        </row>
        <row r="560">
          <cell r="A560" t="str">
            <v>41.40.44.00</v>
          </cell>
          <cell r="B560" t="str">
            <v>-</v>
          </cell>
          <cell r="C560" t="str">
            <v>Receitas Financeiras Diversas</v>
          </cell>
          <cell r="D560">
            <v>7217.8</v>
          </cell>
          <cell r="E560" t="str">
            <v>C</v>
          </cell>
          <cell r="F560">
            <v>0</v>
          </cell>
          <cell r="G560">
            <v>0.04</v>
          </cell>
          <cell r="H560">
            <v>7217.84</v>
          </cell>
          <cell r="I560" t="str">
            <v>C</v>
          </cell>
        </row>
        <row r="561">
          <cell r="A561" t="str">
            <v>41.40.44.01</v>
          </cell>
          <cell r="B561" t="str">
            <v>-</v>
          </cell>
          <cell r="C561" t="str">
            <v>Descontos Obtidos</v>
          </cell>
          <cell r="D561">
            <v>4954.9399999999996</v>
          </cell>
          <cell r="E561" t="str">
            <v>C</v>
          </cell>
          <cell r="F561">
            <v>0</v>
          </cell>
          <cell r="G561">
            <v>0.04</v>
          </cell>
          <cell r="H561">
            <v>4954.9799999999996</v>
          </cell>
          <cell r="I561" t="str">
            <v>C</v>
          </cell>
        </row>
        <row r="562">
          <cell r="A562" t="str">
            <v>41.40.44.02</v>
          </cell>
          <cell r="B562" t="str">
            <v>-</v>
          </cell>
          <cell r="C562" t="str">
            <v>Dividendos de Acoes</v>
          </cell>
          <cell r="D562">
            <v>2262.86</v>
          </cell>
          <cell r="E562" t="str">
            <v>C</v>
          </cell>
          <cell r="F562">
            <v>0</v>
          </cell>
          <cell r="G562">
            <v>0</v>
          </cell>
          <cell r="H562">
            <v>2262.86</v>
          </cell>
          <cell r="I562" t="str">
            <v>C</v>
          </cell>
        </row>
        <row r="563">
          <cell r="A563" t="str">
            <v>41.50.00.00</v>
          </cell>
          <cell r="B563" t="str">
            <v>-</v>
          </cell>
          <cell r="C563" t="str">
            <v>Despesas Financeiras</v>
          </cell>
          <cell r="D563">
            <v>10202672</v>
          </cell>
          <cell r="E563" t="str">
            <v>D</v>
          </cell>
          <cell r="F563">
            <v>1439130.09</v>
          </cell>
          <cell r="G563">
            <v>19126.79</v>
          </cell>
          <cell r="H563">
            <v>11622675.300000001</v>
          </cell>
          <cell r="I563" t="str">
            <v>D</v>
          </cell>
        </row>
        <row r="564">
          <cell r="A564" t="str">
            <v>41.50.01.00</v>
          </cell>
          <cell r="B564" t="str">
            <v>-</v>
          </cell>
          <cell r="C564" t="str">
            <v>Juros Passivos S/Fornec-Merc.Int</v>
          </cell>
          <cell r="D564">
            <v>11822.69</v>
          </cell>
          <cell r="E564" t="str">
            <v>D</v>
          </cell>
          <cell r="F564">
            <v>0</v>
          </cell>
          <cell r="G564">
            <v>0</v>
          </cell>
          <cell r="H564">
            <v>11822.69</v>
          </cell>
          <cell r="I564" t="str">
            <v>D</v>
          </cell>
        </row>
        <row r="565">
          <cell r="A565" t="str">
            <v>41.50.01.01</v>
          </cell>
          <cell r="B565" t="str">
            <v>-</v>
          </cell>
          <cell r="C565" t="str">
            <v>Juros Passivos S/Fornec-Merc.Int</v>
          </cell>
          <cell r="D565">
            <v>11822.69</v>
          </cell>
          <cell r="E565" t="str">
            <v>D</v>
          </cell>
          <cell r="F565">
            <v>0</v>
          </cell>
          <cell r="G565">
            <v>0</v>
          </cell>
          <cell r="H565">
            <v>11822.69</v>
          </cell>
          <cell r="I565" t="str">
            <v>D</v>
          </cell>
        </row>
        <row r="566">
          <cell r="A566" t="str">
            <v>41.50.02.00</v>
          </cell>
          <cell r="B566" t="str">
            <v>-</v>
          </cell>
          <cell r="C566" t="str">
            <v>Juros Passivos s/Forn-Cia Grupo</v>
          </cell>
          <cell r="D566">
            <v>0</v>
          </cell>
          <cell r="F566">
            <v>2.36</v>
          </cell>
          <cell r="G566">
            <v>0</v>
          </cell>
          <cell r="H566">
            <v>2.36</v>
          </cell>
          <cell r="I566" t="str">
            <v>D</v>
          </cell>
        </row>
        <row r="567">
          <cell r="A567" t="str">
            <v>41.50.02.10</v>
          </cell>
          <cell r="B567" t="str">
            <v>-</v>
          </cell>
          <cell r="C567" t="str">
            <v>Juros Pass.s/Forn-Cvrd</v>
          </cell>
          <cell r="D567">
            <v>0</v>
          </cell>
          <cell r="F567">
            <v>2.36</v>
          </cell>
          <cell r="G567">
            <v>0</v>
          </cell>
          <cell r="H567">
            <v>2.36</v>
          </cell>
          <cell r="I567" t="str">
            <v>D</v>
          </cell>
        </row>
        <row r="568">
          <cell r="A568" t="str">
            <v>41.50.03.00</v>
          </cell>
          <cell r="B568" t="str">
            <v>-</v>
          </cell>
          <cell r="C568" t="str">
            <v>Juros Pas.Cont.Mutuo-Contr/Colig</v>
          </cell>
          <cell r="D568">
            <v>7215327.1299999999</v>
          </cell>
          <cell r="E568" t="str">
            <v>D</v>
          </cell>
          <cell r="F568">
            <v>1030674.71</v>
          </cell>
          <cell r="G568">
            <v>0</v>
          </cell>
          <cell r="H568">
            <v>8246001.8399999999</v>
          </cell>
          <cell r="I568" t="str">
            <v>D</v>
          </cell>
        </row>
        <row r="569">
          <cell r="A569" t="str">
            <v>41.50.03.01</v>
          </cell>
          <cell r="B569" t="str">
            <v>-</v>
          </cell>
          <cell r="C569" t="str">
            <v>Juros Pass.Cont.Mutuo-Cpfl</v>
          </cell>
          <cell r="D569">
            <v>7214739.7800000003</v>
          </cell>
          <cell r="E569" t="str">
            <v>D</v>
          </cell>
          <cell r="F569">
            <v>1030638.51</v>
          </cell>
          <cell r="G569">
            <v>0</v>
          </cell>
          <cell r="H569">
            <v>8245378.29</v>
          </cell>
          <cell r="I569" t="str">
            <v>D</v>
          </cell>
        </row>
        <row r="570">
          <cell r="A570" t="str">
            <v>41.50.03.09</v>
          </cell>
          <cell r="B570" t="str">
            <v>-</v>
          </cell>
          <cell r="C570" t="str">
            <v>Juros Pass.Cont.Mutuo-Urucum</v>
          </cell>
          <cell r="D570">
            <v>587.35</v>
          </cell>
          <cell r="E570" t="str">
            <v>D</v>
          </cell>
          <cell r="F570">
            <v>36.200000000000003</v>
          </cell>
          <cell r="G570">
            <v>0</v>
          </cell>
          <cell r="H570">
            <v>623.54999999999995</v>
          </cell>
          <cell r="I570" t="str">
            <v>D</v>
          </cell>
        </row>
        <row r="571">
          <cell r="A571" t="str">
            <v>41.50.10.00</v>
          </cell>
          <cell r="B571" t="str">
            <v>-</v>
          </cell>
          <cell r="C571" t="str">
            <v>JR Passivo s/Multa s/Imp/Contrib</v>
          </cell>
          <cell r="D571">
            <v>281868.82</v>
          </cell>
          <cell r="E571" t="str">
            <v>D</v>
          </cell>
          <cell r="F571">
            <v>4096.5200000000004</v>
          </cell>
          <cell r="G571">
            <v>0</v>
          </cell>
          <cell r="H571">
            <v>285965.34000000003</v>
          </cell>
          <cell r="I571" t="str">
            <v>D</v>
          </cell>
        </row>
        <row r="572">
          <cell r="A572" t="str">
            <v>41.50.10.01</v>
          </cell>
          <cell r="B572" t="str">
            <v>-</v>
          </cell>
          <cell r="C572" t="str">
            <v>JR Passivo s/Multa s/Imp/Contrib</v>
          </cell>
          <cell r="D572">
            <v>281868.82</v>
          </cell>
          <cell r="E572" t="str">
            <v>D</v>
          </cell>
          <cell r="F572">
            <v>4096.5200000000004</v>
          </cell>
          <cell r="G572">
            <v>0</v>
          </cell>
          <cell r="H572">
            <v>285965.34000000003</v>
          </cell>
          <cell r="I572" t="str">
            <v>D</v>
          </cell>
        </row>
        <row r="573">
          <cell r="A573" t="str">
            <v>41.50.26.00</v>
          </cell>
          <cell r="B573" t="str">
            <v>-</v>
          </cell>
          <cell r="C573" t="str">
            <v>Juros Passivos Fornec.M.Externo</v>
          </cell>
          <cell r="D573">
            <v>7073.55</v>
          </cell>
          <cell r="E573" t="str">
            <v>D</v>
          </cell>
          <cell r="F573">
            <v>0</v>
          </cell>
          <cell r="G573">
            <v>0</v>
          </cell>
          <cell r="H573">
            <v>7073.55</v>
          </cell>
          <cell r="I573" t="str">
            <v>D</v>
          </cell>
        </row>
        <row r="574">
          <cell r="A574" t="str">
            <v>41.50.26.01</v>
          </cell>
          <cell r="B574" t="str">
            <v>-</v>
          </cell>
          <cell r="C574" t="str">
            <v>Juros Passivos Fornec.M.Externo</v>
          </cell>
          <cell r="D574">
            <v>7073.55</v>
          </cell>
          <cell r="E574" t="str">
            <v>D</v>
          </cell>
          <cell r="F574">
            <v>0</v>
          </cell>
          <cell r="G574">
            <v>0</v>
          </cell>
          <cell r="H574">
            <v>7073.55</v>
          </cell>
          <cell r="I574" t="str">
            <v>D</v>
          </cell>
        </row>
        <row r="575">
          <cell r="A575" t="str">
            <v>41.50.40.00</v>
          </cell>
          <cell r="B575" t="str">
            <v>-</v>
          </cell>
          <cell r="C575" t="str">
            <v>Outros Juros Passivos</v>
          </cell>
          <cell r="D575">
            <v>13960.29</v>
          </cell>
          <cell r="E575" t="str">
            <v>D</v>
          </cell>
          <cell r="F575">
            <v>1397.68</v>
          </cell>
          <cell r="G575">
            <v>0</v>
          </cell>
          <cell r="H575">
            <v>15357.97</v>
          </cell>
          <cell r="I575" t="str">
            <v>D</v>
          </cell>
        </row>
        <row r="576">
          <cell r="A576" t="str">
            <v>41.50.40.01</v>
          </cell>
          <cell r="B576" t="str">
            <v>-</v>
          </cell>
          <cell r="C576" t="str">
            <v>Outros Juros Passivos</v>
          </cell>
          <cell r="D576">
            <v>3711.61</v>
          </cell>
          <cell r="E576" t="str">
            <v>D</v>
          </cell>
          <cell r="F576">
            <v>0</v>
          </cell>
          <cell r="G576">
            <v>0</v>
          </cell>
          <cell r="H576">
            <v>3711.61</v>
          </cell>
          <cell r="I576" t="str">
            <v>D</v>
          </cell>
        </row>
        <row r="577">
          <cell r="A577" t="str">
            <v>41.50.40.02</v>
          </cell>
          <cell r="B577" t="str">
            <v>-</v>
          </cell>
          <cell r="C577" t="str">
            <v>Juros e multas de IOF e IR s/mutuo</v>
          </cell>
          <cell r="D577">
            <v>10248.68</v>
          </cell>
          <cell r="E577" t="str">
            <v>D</v>
          </cell>
          <cell r="F577">
            <v>1397.68</v>
          </cell>
          <cell r="G577">
            <v>0</v>
          </cell>
          <cell r="H577">
            <v>11646.36</v>
          </cell>
          <cell r="I577" t="str">
            <v>D</v>
          </cell>
        </row>
        <row r="578">
          <cell r="A578" t="str">
            <v>41.50.57.00</v>
          </cell>
          <cell r="B578" t="str">
            <v>-</v>
          </cell>
          <cell r="C578" t="str">
            <v>V.M Passiv s/Multa s/Imp/Contrib</v>
          </cell>
          <cell r="D578">
            <v>22013.75</v>
          </cell>
          <cell r="E578" t="str">
            <v>D</v>
          </cell>
          <cell r="F578">
            <v>4127.37</v>
          </cell>
          <cell r="G578">
            <v>0</v>
          </cell>
          <cell r="H578">
            <v>26141.119999999999</v>
          </cell>
          <cell r="I578" t="str">
            <v>D</v>
          </cell>
        </row>
        <row r="579">
          <cell r="A579" t="str">
            <v>41.50.57.01</v>
          </cell>
          <cell r="B579" t="str">
            <v>-</v>
          </cell>
          <cell r="C579" t="str">
            <v>V.M Pas.JR e Multa s/Imp/Contrib</v>
          </cell>
          <cell r="D579">
            <v>5482.6</v>
          </cell>
          <cell r="E579" t="str">
            <v>D</v>
          </cell>
          <cell r="F579">
            <v>0</v>
          </cell>
          <cell r="G579">
            <v>0</v>
          </cell>
          <cell r="H579">
            <v>5482.6</v>
          </cell>
          <cell r="I579" t="str">
            <v>D</v>
          </cell>
        </row>
        <row r="580">
          <cell r="A580" t="str">
            <v>41.50.57.03</v>
          </cell>
          <cell r="B580" t="str">
            <v>-</v>
          </cell>
          <cell r="C580" t="str">
            <v>V.M Passiv s/ CFEM</v>
          </cell>
          <cell r="D580">
            <v>16531.150000000001</v>
          </cell>
          <cell r="E580" t="str">
            <v>D</v>
          </cell>
          <cell r="F580">
            <v>4127.37</v>
          </cell>
          <cell r="G580">
            <v>0</v>
          </cell>
          <cell r="H580">
            <v>20658.52</v>
          </cell>
          <cell r="I580" t="str">
            <v>D</v>
          </cell>
        </row>
        <row r="581">
          <cell r="A581" t="str">
            <v>41.50.75.00</v>
          </cell>
          <cell r="B581" t="str">
            <v>-</v>
          </cell>
          <cell r="C581" t="str">
            <v>Outras Variac Monetaria Passiva</v>
          </cell>
          <cell r="D581">
            <v>322384.26</v>
          </cell>
          <cell r="E581" t="str">
            <v>D</v>
          </cell>
          <cell r="F581">
            <v>53012.68</v>
          </cell>
          <cell r="G581">
            <v>486.78</v>
          </cell>
          <cell r="H581">
            <v>374910.16</v>
          </cell>
          <cell r="I581" t="str">
            <v>D</v>
          </cell>
        </row>
        <row r="582">
          <cell r="A582" t="str">
            <v>41.50.75.02</v>
          </cell>
          <cell r="B582" t="str">
            <v>-</v>
          </cell>
          <cell r="C582" t="str">
            <v>Variacao Cambial - Fornecedores</v>
          </cell>
          <cell r="D582">
            <v>7615.74</v>
          </cell>
          <cell r="E582" t="str">
            <v>C</v>
          </cell>
          <cell r="F582">
            <v>12.68</v>
          </cell>
          <cell r="G582">
            <v>486.78</v>
          </cell>
          <cell r="H582">
            <v>8089.84</v>
          </cell>
          <cell r="I582" t="str">
            <v>C</v>
          </cell>
        </row>
        <row r="583">
          <cell r="A583" t="str">
            <v>41.50.75.30</v>
          </cell>
          <cell r="B583" t="str">
            <v>-</v>
          </cell>
          <cell r="C583" t="str">
            <v>V.M Passiva s/Prov p/Contingencias</v>
          </cell>
          <cell r="D583">
            <v>330000</v>
          </cell>
          <cell r="E583" t="str">
            <v>D</v>
          </cell>
          <cell r="F583">
            <v>53000</v>
          </cell>
          <cell r="G583">
            <v>0</v>
          </cell>
          <cell r="H583">
            <v>383000</v>
          </cell>
          <cell r="I583" t="str">
            <v>D</v>
          </cell>
        </row>
        <row r="584">
          <cell r="A584" t="str">
            <v>41.50.77.00</v>
          </cell>
          <cell r="B584" t="str">
            <v>-</v>
          </cell>
          <cell r="C584" t="str">
            <v>Despesas Financeiras Diversas</v>
          </cell>
          <cell r="D584">
            <v>1165221.51</v>
          </cell>
          <cell r="E584" t="str">
            <v>D</v>
          </cell>
          <cell r="F584">
            <v>199818.77</v>
          </cell>
          <cell r="G584">
            <v>18640.009999999998</v>
          </cell>
          <cell r="H584">
            <v>1346400.27</v>
          </cell>
          <cell r="I584" t="str">
            <v>D</v>
          </cell>
        </row>
        <row r="585">
          <cell r="A585" t="str">
            <v>41.50.77.01</v>
          </cell>
          <cell r="B585" t="str">
            <v>-</v>
          </cell>
          <cell r="C585" t="str">
            <v>Descontos Concedidos</v>
          </cell>
          <cell r="D585">
            <v>13152.03</v>
          </cell>
          <cell r="E585" t="str">
            <v>D</v>
          </cell>
          <cell r="F585">
            <v>0</v>
          </cell>
          <cell r="G585">
            <v>0</v>
          </cell>
          <cell r="H585">
            <v>13152.03</v>
          </cell>
          <cell r="I585" t="str">
            <v>D</v>
          </cell>
        </row>
        <row r="586">
          <cell r="A586" t="str">
            <v>41.50.77.02</v>
          </cell>
          <cell r="B586" t="str">
            <v>-</v>
          </cell>
          <cell r="C586" t="str">
            <v>Despesas Bancarias</v>
          </cell>
          <cell r="D586">
            <v>8067.51</v>
          </cell>
          <cell r="E586" t="str">
            <v>D</v>
          </cell>
          <cell r="F586">
            <v>1012.79</v>
          </cell>
          <cell r="G586">
            <v>9668.23</v>
          </cell>
          <cell r="H586">
            <v>587.92999999999995</v>
          </cell>
          <cell r="I586" t="str">
            <v>C</v>
          </cell>
        </row>
        <row r="588">
          <cell r="A588" t="str">
            <v>-----------</v>
          </cell>
          <cell r="B588" t="str">
            <v>--</v>
          </cell>
          <cell r="C588" t="str">
            <v>-------------------------------------------------------------------</v>
          </cell>
          <cell r="D588" t="str">
            <v>-------------------</v>
          </cell>
          <cell r="E588" t="str">
            <v>-</v>
          </cell>
          <cell r="F588" t="str">
            <v>-------------------</v>
          </cell>
          <cell r="G588" t="e">
            <v>#NAME?</v>
          </cell>
          <cell r="H588" t="str">
            <v>07AB - 1.00.01.068</v>
          </cell>
        </row>
        <row r="589">
          <cell r="A589" t="str">
            <v>_x000C_----------</v>
          </cell>
          <cell r="B589" t="str">
            <v>--</v>
          </cell>
          <cell r="C589" t="str">
            <v>-------------------------------------------------------------------</v>
          </cell>
          <cell r="D589" t="str">
            <v>-------------------</v>
          </cell>
          <cell r="E589" t="str">
            <v>-</v>
          </cell>
          <cell r="F589" t="str">
            <v>-------------------</v>
          </cell>
          <cell r="G589" t="str">
            <v>-------------------</v>
          </cell>
          <cell r="H589" t="str">
            <v>------ Página:</v>
          </cell>
        </row>
        <row r="590">
          <cell r="A590" t="str">
            <v>Urucum Mine</v>
          </cell>
          <cell r="B590" t="str">
            <v>ra</v>
          </cell>
          <cell r="C590" t="str">
            <v>ção S.A</v>
          </cell>
          <cell r="H590" t="str">
            <v>Balancete</v>
          </cell>
        </row>
        <row r="591">
          <cell r="A591" t="str">
            <v>Período: 01</v>
          </cell>
          <cell r="B591" t="str">
            <v>/1</v>
          </cell>
          <cell r="C591" t="str">
            <v>0/2008 A 31/10/2008 -----------------------------------------------</v>
          </cell>
          <cell r="D591" t="str">
            <v>-------------------</v>
          </cell>
          <cell r="E591" t="str">
            <v>-</v>
          </cell>
          <cell r="F591" t="str">
            <v>-------------------</v>
          </cell>
          <cell r="G591" t="str">
            <v>-------------------</v>
          </cell>
          <cell r="H591" t="str">
            <v>04/11/2008 - 18:3</v>
          </cell>
          <cell r="I591">
            <v>7</v>
          </cell>
        </row>
        <row r="593">
          <cell r="A593" t="str">
            <v>Título</v>
          </cell>
          <cell r="D593" t="str">
            <v>Saldo Inicial</v>
          </cell>
          <cell r="F593" t="str">
            <v>Débito</v>
          </cell>
          <cell r="G593" t="str">
            <v>Crédito</v>
          </cell>
          <cell r="H593" t="str">
            <v>Saldo Final</v>
          </cell>
        </row>
        <row r="594">
          <cell r="A594" t="str">
            <v>-----------</v>
          </cell>
          <cell r="B594" t="str">
            <v>--</v>
          </cell>
          <cell r="C594" t="str">
            <v>-------------------------------------------------------------------</v>
          </cell>
          <cell r="D594" t="str">
            <v>-----------------</v>
          </cell>
          <cell r="F594" t="str">
            <v>------------------</v>
          </cell>
          <cell r="G594" t="str">
            <v>------------------</v>
          </cell>
          <cell r="H594" t="str">
            <v>-----------------</v>
          </cell>
        </row>
        <row r="595">
          <cell r="A595" t="str">
            <v>41.50.77.03</v>
          </cell>
          <cell r="B595" t="str">
            <v>-</v>
          </cell>
          <cell r="C595" t="str">
            <v>Cpmf</v>
          </cell>
          <cell r="D595">
            <v>15437.81</v>
          </cell>
          <cell r="E595" t="str">
            <v>D</v>
          </cell>
          <cell r="F595">
            <v>0</v>
          </cell>
          <cell r="G595">
            <v>0</v>
          </cell>
          <cell r="H595">
            <v>15437.81</v>
          </cell>
          <cell r="I595" t="str">
            <v>D</v>
          </cell>
        </row>
        <row r="596">
          <cell r="A596" t="str">
            <v>41.50.77.08</v>
          </cell>
          <cell r="B596" t="str">
            <v>-</v>
          </cell>
          <cell r="C596" t="str">
            <v>IOF e IOC</v>
          </cell>
          <cell r="D596">
            <v>60245.83</v>
          </cell>
          <cell r="E596" t="str">
            <v>D</v>
          </cell>
          <cell r="F596">
            <v>80041.84</v>
          </cell>
          <cell r="G596">
            <v>8971.7800000000007</v>
          </cell>
          <cell r="H596">
            <v>131315.89000000001</v>
          </cell>
          <cell r="I596" t="str">
            <v>D</v>
          </cell>
        </row>
        <row r="597">
          <cell r="A597" t="str">
            <v>41.50.77.09</v>
          </cell>
          <cell r="B597" t="str">
            <v>-</v>
          </cell>
          <cell r="C597" t="str">
            <v>Multas</v>
          </cell>
          <cell r="D597">
            <v>43536.98</v>
          </cell>
          <cell r="E597" t="str">
            <v>D</v>
          </cell>
          <cell r="F597">
            <v>0</v>
          </cell>
          <cell r="G597">
            <v>0</v>
          </cell>
          <cell r="H597">
            <v>43536.98</v>
          </cell>
          <cell r="I597" t="str">
            <v>D</v>
          </cell>
        </row>
        <row r="598">
          <cell r="A598" t="str">
            <v>41.50.77.10</v>
          </cell>
          <cell r="B598" t="str">
            <v>-</v>
          </cell>
          <cell r="C598" t="str">
            <v>IOF s/ Mutuo</v>
          </cell>
          <cell r="D598">
            <v>1016681.12</v>
          </cell>
          <cell r="E598" t="str">
            <v>D</v>
          </cell>
          <cell r="F598">
            <v>118764.14</v>
          </cell>
          <cell r="G598">
            <v>0</v>
          </cell>
          <cell r="H598">
            <v>1135445.26</v>
          </cell>
          <cell r="I598" t="str">
            <v>D</v>
          </cell>
        </row>
        <row r="599">
          <cell r="A599" t="str">
            <v>41.50.77.11</v>
          </cell>
          <cell r="B599" t="str">
            <v>-</v>
          </cell>
          <cell r="C599" t="str">
            <v>Despesas de Aplic.Financ.-AssFin Cvrd</v>
          </cell>
          <cell r="D599">
            <v>8100.23</v>
          </cell>
          <cell r="E599" t="str">
            <v>D</v>
          </cell>
          <cell r="F599">
            <v>0</v>
          </cell>
          <cell r="G599">
            <v>0</v>
          </cell>
          <cell r="H599">
            <v>8100.23</v>
          </cell>
          <cell r="I599" t="str">
            <v>D</v>
          </cell>
        </row>
        <row r="600">
          <cell r="A600" t="str">
            <v>41.50.85.00</v>
          </cell>
          <cell r="B600" t="str">
            <v>-</v>
          </cell>
          <cell r="C600" t="str">
            <v>Despesas Financeiras - Prov.Ambiental</v>
          </cell>
          <cell r="D600">
            <v>1163000</v>
          </cell>
          <cell r="E600" t="str">
            <v>D</v>
          </cell>
          <cell r="F600">
            <v>146000</v>
          </cell>
          <cell r="G600">
            <v>0</v>
          </cell>
          <cell r="H600">
            <v>1309000</v>
          </cell>
          <cell r="I600" t="str">
            <v>D</v>
          </cell>
        </row>
        <row r="601">
          <cell r="A601" t="str">
            <v>41.50.85.01</v>
          </cell>
          <cell r="B601" t="str">
            <v>-</v>
          </cell>
          <cell r="C601" t="str">
            <v>Despesas Financeiras - Prov.Ambiental</v>
          </cell>
          <cell r="D601">
            <v>1163000</v>
          </cell>
          <cell r="E601" t="str">
            <v>D</v>
          </cell>
          <cell r="F601">
            <v>146000</v>
          </cell>
          <cell r="G601">
            <v>0</v>
          </cell>
          <cell r="H601">
            <v>1309000</v>
          </cell>
          <cell r="I601" t="str">
            <v>D</v>
          </cell>
        </row>
        <row r="602">
          <cell r="A602" t="str">
            <v>41.65.00.00</v>
          </cell>
          <cell r="B602" t="str">
            <v>-</v>
          </cell>
          <cell r="C602" t="str">
            <v>Outras Rec/Despesas Operacionais</v>
          </cell>
          <cell r="D602">
            <v>584033.52</v>
          </cell>
          <cell r="E602" t="str">
            <v>C</v>
          </cell>
          <cell r="F602">
            <v>313202.05</v>
          </cell>
          <cell r="G602">
            <v>159163.22</v>
          </cell>
          <cell r="H602">
            <v>429994.69</v>
          </cell>
          <cell r="I602" t="str">
            <v>C</v>
          </cell>
        </row>
        <row r="603">
          <cell r="A603" t="str">
            <v>41.65.01.00</v>
          </cell>
          <cell r="B603" t="str">
            <v>-</v>
          </cell>
          <cell r="C603" t="str">
            <v>Outras Rec/Despesas Operacionais</v>
          </cell>
          <cell r="D603">
            <v>3215.24</v>
          </cell>
          <cell r="E603" t="str">
            <v>D</v>
          </cell>
          <cell r="F603">
            <v>363.44</v>
          </cell>
          <cell r="G603">
            <v>0</v>
          </cell>
          <cell r="H603">
            <v>3578.68</v>
          </cell>
          <cell r="I603" t="str">
            <v>D</v>
          </cell>
        </row>
        <row r="604">
          <cell r="A604" t="str">
            <v>41.65.01.02</v>
          </cell>
          <cell r="B604" t="str">
            <v>-</v>
          </cell>
          <cell r="C604" t="str">
            <v>Equivalencia Patrimonial</v>
          </cell>
          <cell r="D604">
            <v>3215.24</v>
          </cell>
          <cell r="E604" t="str">
            <v>D</v>
          </cell>
          <cell r="F604">
            <v>363.44</v>
          </cell>
          <cell r="G604">
            <v>0</v>
          </cell>
          <cell r="H604">
            <v>3578.68</v>
          </cell>
          <cell r="I604" t="str">
            <v>D</v>
          </cell>
        </row>
        <row r="605">
          <cell r="A605" t="str">
            <v>41.65.10.00</v>
          </cell>
          <cell r="B605" t="str">
            <v>-</v>
          </cell>
          <cell r="C605" t="str">
            <v>Outras Receitas</v>
          </cell>
          <cell r="D605">
            <v>3600</v>
          </cell>
          <cell r="E605" t="str">
            <v>C</v>
          </cell>
          <cell r="F605">
            <v>0</v>
          </cell>
          <cell r="G605">
            <v>400.01</v>
          </cell>
          <cell r="H605">
            <v>4000.01</v>
          </cell>
          <cell r="I605" t="str">
            <v>C</v>
          </cell>
        </row>
        <row r="606">
          <cell r="A606" t="str">
            <v>41.65.10.01</v>
          </cell>
          <cell r="B606" t="str">
            <v>-</v>
          </cell>
          <cell r="C606" t="str">
            <v>Outras Receitas</v>
          </cell>
          <cell r="D606">
            <v>3600</v>
          </cell>
          <cell r="E606" t="str">
            <v>C</v>
          </cell>
          <cell r="F606">
            <v>0</v>
          </cell>
          <cell r="G606">
            <v>400.01</v>
          </cell>
          <cell r="H606">
            <v>4000.01</v>
          </cell>
          <cell r="I606" t="str">
            <v>C</v>
          </cell>
        </row>
        <row r="607">
          <cell r="A607" t="str">
            <v>41.65.25.00</v>
          </cell>
          <cell r="B607" t="str">
            <v>-</v>
          </cell>
          <cell r="C607" t="str">
            <v>Outras Despesas Operacionais</v>
          </cell>
          <cell r="D607">
            <v>1981386.67</v>
          </cell>
          <cell r="E607" t="str">
            <v>D</v>
          </cell>
          <cell r="F607">
            <v>207671.13</v>
          </cell>
          <cell r="G607">
            <v>106446.42</v>
          </cell>
          <cell r="H607">
            <v>2082611.38</v>
          </cell>
          <cell r="I607" t="str">
            <v>D</v>
          </cell>
        </row>
        <row r="608">
          <cell r="A608" t="str">
            <v>41.65.25.01</v>
          </cell>
          <cell r="B608" t="str">
            <v>-</v>
          </cell>
          <cell r="C608" t="str">
            <v>Outras Despesas Operacionais</v>
          </cell>
          <cell r="D608">
            <v>0.03</v>
          </cell>
          <cell r="E608" t="str">
            <v>C</v>
          </cell>
          <cell r="F608">
            <v>0</v>
          </cell>
          <cell r="G608">
            <v>0</v>
          </cell>
          <cell r="H608">
            <v>0.03</v>
          </cell>
          <cell r="I608" t="str">
            <v>C</v>
          </cell>
        </row>
        <row r="609">
          <cell r="A609" t="str">
            <v>41.65.25.02</v>
          </cell>
          <cell r="B609" t="str">
            <v>-</v>
          </cell>
          <cell r="C609" t="str">
            <v>Participação nos Resultados</v>
          </cell>
          <cell r="D609">
            <v>1851966.6</v>
          </cell>
          <cell r="E609" t="str">
            <v>D</v>
          </cell>
          <cell r="F609">
            <v>205000</v>
          </cell>
          <cell r="G609">
            <v>2475.9</v>
          </cell>
          <cell r="H609">
            <v>2054490.7</v>
          </cell>
          <cell r="I609" t="str">
            <v>D</v>
          </cell>
        </row>
        <row r="610">
          <cell r="A610" t="str">
            <v>41.65.25.05</v>
          </cell>
          <cell r="B610" t="str">
            <v>-</v>
          </cell>
          <cell r="C610" t="str">
            <v>Complemento de PR Ano Anterior</v>
          </cell>
          <cell r="D610">
            <v>129420.1</v>
          </cell>
          <cell r="E610" t="str">
            <v>D</v>
          </cell>
          <cell r="F610">
            <v>2671.13</v>
          </cell>
          <cell r="G610">
            <v>103970.52</v>
          </cell>
          <cell r="H610">
            <v>28120.71</v>
          </cell>
          <cell r="I610" t="str">
            <v>D</v>
          </cell>
        </row>
        <row r="611">
          <cell r="A611" t="str">
            <v>41.65.30.00</v>
          </cell>
          <cell r="B611" t="str">
            <v>-</v>
          </cell>
          <cell r="C611" t="str">
            <v>Provisao para Contingencias</v>
          </cell>
          <cell r="D611">
            <v>786829.57</v>
          </cell>
          <cell r="E611" t="str">
            <v>D</v>
          </cell>
          <cell r="F611">
            <v>3141.63</v>
          </cell>
          <cell r="G611">
            <v>0</v>
          </cell>
          <cell r="H611">
            <v>789971.2</v>
          </cell>
          <cell r="I611" t="str">
            <v>D</v>
          </cell>
        </row>
        <row r="612">
          <cell r="A612" t="str">
            <v>41.65.30.40</v>
          </cell>
          <cell r="B612" t="str">
            <v>-</v>
          </cell>
          <cell r="C612" t="str">
            <v>Provisao para Contingencia Trabalhista</v>
          </cell>
          <cell r="D612">
            <v>0</v>
          </cell>
          <cell r="F612">
            <v>3141.63</v>
          </cell>
          <cell r="G612">
            <v>0</v>
          </cell>
          <cell r="H612">
            <v>3141.63</v>
          </cell>
          <cell r="I612" t="str">
            <v>D</v>
          </cell>
        </row>
        <row r="613">
          <cell r="A613" t="str">
            <v>41.65.30.60</v>
          </cell>
          <cell r="B613" t="str">
            <v>-</v>
          </cell>
          <cell r="C613" t="str">
            <v>Provisao para Contingencia Ambiental</v>
          </cell>
          <cell r="D613">
            <v>786829.57</v>
          </cell>
          <cell r="E613" t="str">
            <v>D</v>
          </cell>
          <cell r="F613">
            <v>0</v>
          </cell>
          <cell r="G613">
            <v>0</v>
          </cell>
          <cell r="H613">
            <v>786829.57</v>
          </cell>
          <cell r="I613" t="str">
            <v>D</v>
          </cell>
        </row>
        <row r="614">
          <cell r="A614" t="str">
            <v>41.65.47.00</v>
          </cell>
          <cell r="B614" t="str">
            <v>-</v>
          </cell>
          <cell r="C614" t="str">
            <v>Outras Provisoes</v>
          </cell>
          <cell r="D614">
            <v>3264398.45</v>
          </cell>
          <cell r="E614" t="str">
            <v>C</v>
          </cell>
          <cell r="F614">
            <v>43359.48</v>
          </cell>
          <cell r="G614">
            <v>0</v>
          </cell>
          <cell r="H614">
            <v>3221038.97</v>
          </cell>
          <cell r="I614" t="str">
            <v>C</v>
          </cell>
        </row>
        <row r="615">
          <cell r="A615" t="str">
            <v>41.65.47.02</v>
          </cell>
          <cell r="B615" t="str">
            <v>-</v>
          </cell>
          <cell r="C615" t="str">
            <v>Provisao Perda Icms</v>
          </cell>
          <cell r="D615">
            <v>3600000</v>
          </cell>
          <cell r="E615" t="str">
            <v>C</v>
          </cell>
          <cell r="F615">
            <v>0</v>
          </cell>
          <cell r="G615">
            <v>0</v>
          </cell>
          <cell r="H615">
            <v>3600000</v>
          </cell>
          <cell r="I615" t="str">
            <v>C</v>
          </cell>
        </row>
        <row r="616">
          <cell r="A616" t="str">
            <v>41.65.47.10</v>
          </cell>
          <cell r="B616" t="str">
            <v>-</v>
          </cell>
          <cell r="C616" t="str">
            <v>Provisão Perda Mútuo</v>
          </cell>
          <cell r="D616">
            <v>335601.55</v>
          </cell>
          <cell r="E616" t="str">
            <v>D</v>
          </cell>
          <cell r="F616">
            <v>43359.48</v>
          </cell>
          <cell r="G616">
            <v>0</v>
          </cell>
          <cell r="H616">
            <v>378961.03</v>
          </cell>
          <cell r="I616" t="str">
            <v>D</v>
          </cell>
        </row>
        <row r="617">
          <cell r="A617" t="str">
            <v>41.65.60.00</v>
          </cell>
          <cell r="B617" t="str">
            <v>-</v>
          </cell>
          <cell r="C617" t="str">
            <v>Rec. de Vendas  MI/ME - Outros</v>
          </cell>
          <cell r="D617">
            <v>128262.8</v>
          </cell>
          <cell r="E617" t="str">
            <v>C</v>
          </cell>
          <cell r="F617">
            <v>0</v>
          </cell>
          <cell r="G617">
            <v>52316.79</v>
          </cell>
          <cell r="H617">
            <v>180579.59</v>
          </cell>
          <cell r="I617" t="str">
            <v>C</v>
          </cell>
        </row>
        <row r="618">
          <cell r="A618" t="str">
            <v>41.65.60.01</v>
          </cell>
          <cell r="B618" t="str">
            <v>-</v>
          </cell>
          <cell r="C618" t="str">
            <v>Rec. de Vendas  MI - Outros</v>
          </cell>
          <cell r="D618">
            <v>128262.8</v>
          </cell>
          <cell r="E618" t="str">
            <v>C</v>
          </cell>
          <cell r="F618">
            <v>0</v>
          </cell>
          <cell r="G618">
            <v>52316.79</v>
          </cell>
          <cell r="H618">
            <v>180579.59</v>
          </cell>
          <cell r="I618" t="str">
            <v>C</v>
          </cell>
        </row>
        <row r="619">
          <cell r="A619" t="str">
            <v>41.65.62.00</v>
          </cell>
          <cell r="B619" t="str">
            <v>-</v>
          </cell>
          <cell r="C619" t="str">
            <v>Devolução Vendas MI - Outros</v>
          </cell>
          <cell r="D619">
            <v>3000</v>
          </cell>
          <cell r="E619" t="str">
            <v>D</v>
          </cell>
          <cell r="F619">
            <v>0</v>
          </cell>
          <cell r="G619">
            <v>0</v>
          </cell>
          <cell r="H619">
            <v>3000</v>
          </cell>
          <cell r="I619" t="str">
            <v>D</v>
          </cell>
        </row>
        <row r="620">
          <cell r="A620" t="str">
            <v>41.65.62.01</v>
          </cell>
          <cell r="B620" t="str">
            <v>-</v>
          </cell>
          <cell r="C620" t="str">
            <v>Devolução Vendas MI - Outros</v>
          </cell>
          <cell r="D620">
            <v>3000</v>
          </cell>
          <cell r="E620" t="str">
            <v>D</v>
          </cell>
          <cell r="F620">
            <v>0</v>
          </cell>
          <cell r="G620">
            <v>0</v>
          </cell>
          <cell r="H620">
            <v>3000</v>
          </cell>
          <cell r="I620" t="str">
            <v>D</v>
          </cell>
        </row>
        <row r="621">
          <cell r="A621" t="str">
            <v>41.65.63.00</v>
          </cell>
          <cell r="B621" t="str">
            <v>-</v>
          </cell>
          <cell r="C621" t="str">
            <v>Devolução Vendas  C.GRUPO - Outros</v>
          </cell>
          <cell r="D621">
            <v>0</v>
          </cell>
          <cell r="F621">
            <v>52927.07</v>
          </cell>
          <cell r="G621">
            <v>0</v>
          </cell>
          <cell r="H621">
            <v>52927.07</v>
          </cell>
          <cell r="I621" t="str">
            <v>D</v>
          </cell>
        </row>
        <row r="622">
          <cell r="A622" t="str">
            <v>41.65.63.06</v>
          </cell>
          <cell r="B622" t="str">
            <v>-</v>
          </cell>
          <cell r="C622" t="str">
            <v>Devolução Vendas C.GRUPO - CVRDI-Outros</v>
          </cell>
          <cell r="D622">
            <v>0</v>
          </cell>
          <cell r="F622">
            <v>52927.07</v>
          </cell>
          <cell r="G622">
            <v>0</v>
          </cell>
          <cell r="H622">
            <v>52927.07</v>
          </cell>
          <cell r="I622" t="str">
            <v>D</v>
          </cell>
        </row>
        <row r="623">
          <cell r="A623" t="str">
            <v>41.65.70.00</v>
          </cell>
          <cell r="B623" t="str">
            <v>-</v>
          </cell>
          <cell r="C623" t="str">
            <v>Icms s/ Vendas MI - Outros</v>
          </cell>
          <cell r="D623">
            <v>30.42</v>
          </cell>
          <cell r="E623" t="str">
            <v>C</v>
          </cell>
          <cell r="F623">
            <v>0</v>
          </cell>
          <cell r="G623">
            <v>0</v>
          </cell>
          <cell r="H623">
            <v>30.42</v>
          </cell>
          <cell r="I623" t="str">
            <v>C</v>
          </cell>
        </row>
        <row r="624">
          <cell r="A624" t="str">
            <v>41.65.70.01</v>
          </cell>
          <cell r="B624" t="str">
            <v>-</v>
          </cell>
          <cell r="C624" t="str">
            <v>Icms s/ Vendas MI - Outros</v>
          </cell>
          <cell r="D624">
            <v>30.42</v>
          </cell>
          <cell r="E624" t="str">
            <v>C</v>
          </cell>
          <cell r="F624">
            <v>0</v>
          </cell>
          <cell r="G624">
            <v>0</v>
          </cell>
          <cell r="H624">
            <v>30.42</v>
          </cell>
          <cell r="I624" t="str">
            <v>C</v>
          </cell>
        </row>
        <row r="625">
          <cell r="A625" t="str">
            <v>41.65.72.00</v>
          </cell>
          <cell r="B625" t="str">
            <v>-</v>
          </cell>
          <cell r="C625" t="str">
            <v>Pis  s/ Vendas MI - Outros</v>
          </cell>
          <cell r="D625">
            <v>2059.7199999999998</v>
          </cell>
          <cell r="E625" t="str">
            <v>D</v>
          </cell>
          <cell r="F625">
            <v>863.23</v>
          </cell>
          <cell r="G625">
            <v>0</v>
          </cell>
          <cell r="H625">
            <v>2922.95</v>
          </cell>
          <cell r="I625" t="str">
            <v>D</v>
          </cell>
        </row>
        <row r="626">
          <cell r="A626" t="str">
            <v>41.65.72.01</v>
          </cell>
          <cell r="B626" t="str">
            <v>-</v>
          </cell>
          <cell r="C626" t="str">
            <v>Pis s/ Vendas MI - Outros</v>
          </cell>
          <cell r="D626">
            <v>2059.7199999999998</v>
          </cell>
          <cell r="E626" t="str">
            <v>D</v>
          </cell>
          <cell r="F626">
            <v>863.23</v>
          </cell>
          <cell r="G626">
            <v>0</v>
          </cell>
          <cell r="H626">
            <v>2922.95</v>
          </cell>
          <cell r="I626" t="str">
            <v>D</v>
          </cell>
        </row>
        <row r="627">
          <cell r="A627" t="str">
            <v>41.65.74.00</v>
          </cell>
          <cell r="B627" t="str">
            <v>-</v>
          </cell>
          <cell r="C627" t="str">
            <v>Cofins s/ Vendas MI - Outros</v>
          </cell>
          <cell r="D627">
            <v>9486.9500000000007</v>
          </cell>
          <cell r="E627" t="str">
            <v>D</v>
          </cell>
          <cell r="F627">
            <v>3976.07</v>
          </cell>
          <cell r="G627">
            <v>0</v>
          </cell>
          <cell r="H627">
            <v>13463.02</v>
          </cell>
          <cell r="I627" t="str">
            <v>D</v>
          </cell>
        </row>
        <row r="628">
          <cell r="A628" t="str">
            <v>41.65.74.01</v>
          </cell>
          <cell r="B628" t="str">
            <v>-</v>
          </cell>
          <cell r="C628" t="str">
            <v>Cofins s/ Vendas MI - Outros</v>
          </cell>
          <cell r="D628">
            <v>9486.9500000000007</v>
          </cell>
          <cell r="E628" t="str">
            <v>D</v>
          </cell>
          <cell r="F628">
            <v>3976.07</v>
          </cell>
          <cell r="G628">
            <v>0</v>
          </cell>
          <cell r="H628">
            <v>13463.02</v>
          </cell>
          <cell r="I628" t="str">
            <v>D</v>
          </cell>
        </row>
        <row r="629">
          <cell r="A629" t="str">
            <v>41.65.76.00</v>
          </cell>
          <cell r="B629" t="str">
            <v>-</v>
          </cell>
          <cell r="C629" t="str">
            <v>Custo Op.Vendas MI/ME-Outros</v>
          </cell>
          <cell r="D629">
            <v>26280</v>
          </cell>
          <cell r="E629" t="str">
            <v>D</v>
          </cell>
          <cell r="F629">
            <v>900</v>
          </cell>
          <cell r="G629">
            <v>0</v>
          </cell>
          <cell r="H629">
            <v>27180</v>
          </cell>
          <cell r="I629" t="str">
            <v>D</v>
          </cell>
        </row>
        <row r="630">
          <cell r="A630" t="str">
            <v>41.65.76.01</v>
          </cell>
          <cell r="B630" t="str">
            <v>-</v>
          </cell>
          <cell r="C630" t="str">
            <v>Custo Op.Vendas MI-Outros</v>
          </cell>
          <cell r="D630">
            <v>26280</v>
          </cell>
          <cell r="E630" t="str">
            <v>D</v>
          </cell>
          <cell r="F630">
            <v>900</v>
          </cell>
          <cell r="G630">
            <v>0</v>
          </cell>
          <cell r="H630">
            <v>27180</v>
          </cell>
          <cell r="I630" t="str">
            <v>D</v>
          </cell>
        </row>
        <row r="631">
          <cell r="A631" t="str">
            <v>42.00.00.00</v>
          </cell>
          <cell r="B631" t="str">
            <v>-</v>
          </cell>
          <cell r="C631" t="str">
            <v>Resultado Nao Operacional</v>
          </cell>
          <cell r="D631">
            <v>5494768.3899999997</v>
          </cell>
          <cell r="E631" t="str">
            <v>D</v>
          </cell>
          <cell r="F631">
            <v>94157.41</v>
          </cell>
          <cell r="G631">
            <v>167725.21</v>
          </cell>
          <cell r="H631">
            <v>5421200.5899999999</v>
          </cell>
          <cell r="I631" t="str">
            <v>D</v>
          </cell>
        </row>
        <row r="632">
          <cell r="A632" t="str">
            <v>42.01.00.00</v>
          </cell>
          <cell r="B632" t="str">
            <v>-</v>
          </cell>
          <cell r="C632" t="str">
            <v>Resultado Nao Operacional</v>
          </cell>
          <cell r="D632">
            <v>5494768.3899999997</v>
          </cell>
          <cell r="E632" t="str">
            <v>D</v>
          </cell>
          <cell r="F632">
            <v>94157.41</v>
          </cell>
          <cell r="G632">
            <v>167725.21</v>
          </cell>
          <cell r="H632">
            <v>5421200.5899999999</v>
          </cell>
          <cell r="I632" t="str">
            <v>D</v>
          </cell>
        </row>
        <row r="633">
          <cell r="A633" t="str">
            <v>42.01.01.00</v>
          </cell>
          <cell r="B633" t="str">
            <v>-</v>
          </cell>
          <cell r="C633" t="str">
            <v>Ganhos e Perdas</v>
          </cell>
          <cell r="D633">
            <v>586697.72</v>
          </cell>
          <cell r="E633" t="str">
            <v>D</v>
          </cell>
          <cell r="F633">
            <v>16193.52</v>
          </cell>
          <cell r="G633">
            <v>151139.51999999999</v>
          </cell>
          <cell r="H633">
            <v>451751.72</v>
          </cell>
          <cell r="I633" t="str">
            <v>D</v>
          </cell>
        </row>
        <row r="634">
          <cell r="A634" t="str">
            <v>42.01.01.01</v>
          </cell>
          <cell r="B634" t="str">
            <v>-</v>
          </cell>
          <cell r="C634" t="str">
            <v>Receita na Venda Permanente</v>
          </cell>
          <cell r="D634">
            <v>0</v>
          </cell>
          <cell r="F634">
            <v>16193.52</v>
          </cell>
          <cell r="G634">
            <v>151139.51999999999</v>
          </cell>
          <cell r="H634">
            <v>134946</v>
          </cell>
          <cell r="I634" t="str">
            <v>C</v>
          </cell>
        </row>
        <row r="635">
          <cell r="A635" t="str">
            <v>42.01.01.03</v>
          </cell>
          <cell r="B635" t="str">
            <v>-</v>
          </cell>
          <cell r="C635" t="str">
            <v>Baixa do Permanente por Inutilização</v>
          </cell>
          <cell r="D635">
            <v>586697.72</v>
          </cell>
          <cell r="E635" t="str">
            <v>D</v>
          </cell>
          <cell r="F635">
            <v>0</v>
          </cell>
          <cell r="G635">
            <v>0</v>
          </cell>
          <cell r="H635">
            <v>586697.72</v>
          </cell>
          <cell r="I635" t="str">
            <v>D</v>
          </cell>
        </row>
        <row r="636">
          <cell r="A636" t="str">
            <v>42.01.10.00</v>
          </cell>
          <cell r="B636" t="str">
            <v>-</v>
          </cell>
          <cell r="C636" t="str">
            <v>Custo de Capacidade Ociosa</v>
          </cell>
          <cell r="D636">
            <v>4908070.67</v>
          </cell>
          <cell r="E636" t="str">
            <v>D</v>
          </cell>
          <cell r="F636">
            <v>77963.89</v>
          </cell>
          <cell r="G636">
            <v>16585.689999999999</v>
          </cell>
          <cell r="H636">
            <v>4969448.87</v>
          </cell>
          <cell r="I636" t="str">
            <v>D</v>
          </cell>
        </row>
        <row r="637">
          <cell r="A637" t="str">
            <v>42.01.10.02</v>
          </cell>
          <cell r="B637" t="str">
            <v>-</v>
          </cell>
          <cell r="C637" t="str">
            <v>Custo Capacidade Ociosa - Depreciação</v>
          </cell>
          <cell r="D637">
            <v>218700.35</v>
          </cell>
          <cell r="E637" t="str">
            <v>D</v>
          </cell>
          <cell r="F637">
            <v>16159.26</v>
          </cell>
          <cell r="G637">
            <v>0</v>
          </cell>
          <cell r="H637">
            <v>234859.61</v>
          </cell>
          <cell r="I637" t="str">
            <v>D</v>
          </cell>
        </row>
        <row r="638">
          <cell r="A638" t="str">
            <v>42.01.10.04</v>
          </cell>
          <cell r="B638" t="str">
            <v>-</v>
          </cell>
          <cell r="C638" t="str">
            <v>Custo Capacidade Ociosa - Pessoal</v>
          </cell>
          <cell r="D638">
            <v>306697.46999999997</v>
          </cell>
          <cell r="E638" t="str">
            <v>D</v>
          </cell>
          <cell r="F638">
            <v>0</v>
          </cell>
          <cell r="G638">
            <v>0</v>
          </cell>
          <cell r="H638">
            <v>306697.46999999997</v>
          </cell>
          <cell r="I638" t="str">
            <v>D</v>
          </cell>
        </row>
        <row r="639">
          <cell r="A639" t="str">
            <v>42.01.10.05</v>
          </cell>
          <cell r="B639" t="str">
            <v>-</v>
          </cell>
          <cell r="C639" t="str">
            <v>Custo Capacidade Ociosa - Material</v>
          </cell>
          <cell r="D639">
            <v>107389.99</v>
          </cell>
          <cell r="E639" t="str">
            <v>D</v>
          </cell>
          <cell r="F639">
            <v>0</v>
          </cell>
          <cell r="G639">
            <v>0</v>
          </cell>
          <cell r="H639">
            <v>107389.99</v>
          </cell>
          <cell r="I639" t="str">
            <v>D</v>
          </cell>
        </row>
        <row r="640">
          <cell r="A640" t="str">
            <v>42.01.10.06</v>
          </cell>
          <cell r="B640" t="str">
            <v>-</v>
          </cell>
          <cell r="C640" t="str">
            <v>Custo Capac.Ociosa - Serv. e Gasto Geral</v>
          </cell>
          <cell r="D640">
            <v>954087.83</v>
          </cell>
          <cell r="E640" t="str">
            <v>D</v>
          </cell>
          <cell r="F640">
            <v>0</v>
          </cell>
          <cell r="G640">
            <v>0</v>
          </cell>
          <cell r="H640">
            <v>954087.83</v>
          </cell>
          <cell r="I640" t="str">
            <v>D</v>
          </cell>
        </row>
        <row r="641">
          <cell r="A641" t="str">
            <v>42.01.10.07</v>
          </cell>
          <cell r="B641" t="str">
            <v>-</v>
          </cell>
          <cell r="C641" t="str">
            <v>Custo Capac.Ociosa - Gastos Indiretos</v>
          </cell>
          <cell r="D641">
            <v>3321195.03</v>
          </cell>
          <cell r="E641" t="str">
            <v>D</v>
          </cell>
          <cell r="F641">
            <v>61804.63</v>
          </cell>
          <cell r="G641">
            <v>16585.689999999999</v>
          </cell>
          <cell r="H641">
            <v>3366413.97</v>
          </cell>
          <cell r="I641" t="str">
            <v>D</v>
          </cell>
        </row>
        <row r="642">
          <cell r="A642" t="str">
            <v>43.00.00.00</v>
          </cell>
          <cell r="B642" t="str">
            <v>-</v>
          </cell>
          <cell r="C642" t="str">
            <v>Provisoes e Participacoes</v>
          </cell>
          <cell r="D642">
            <v>52898429.850000001</v>
          </cell>
          <cell r="E642" t="str">
            <v>D</v>
          </cell>
          <cell r="F642">
            <v>522924.08</v>
          </cell>
          <cell r="G642">
            <v>54000</v>
          </cell>
          <cell r="H642">
            <v>53367353.93</v>
          </cell>
          <cell r="I642" t="str">
            <v>D</v>
          </cell>
        </row>
        <row r="643">
          <cell r="A643" t="str">
            <v>43.01.00.00</v>
          </cell>
          <cell r="B643" t="str">
            <v>-</v>
          </cell>
          <cell r="C643" t="str">
            <v>Provisoes</v>
          </cell>
          <cell r="D643">
            <v>52898429.850000001</v>
          </cell>
          <cell r="E643" t="str">
            <v>D</v>
          </cell>
          <cell r="F643">
            <v>522924.08</v>
          </cell>
          <cell r="G643">
            <v>54000</v>
          </cell>
          <cell r="H643">
            <v>53367353.93</v>
          </cell>
          <cell r="I643" t="str">
            <v>D</v>
          </cell>
        </row>
        <row r="644">
          <cell r="A644" t="str">
            <v>43.01.01.00</v>
          </cell>
          <cell r="B644" t="str">
            <v>-</v>
          </cell>
          <cell r="C644" t="str">
            <v>Provisao p/Imposto Sobre a Renda</v>
          </cell>
          <cell r="D644">
            <v>38879060.420000002</v>
          </cell>
          <cell r="E644" t="str">
            <v>D</v>
          </cell>
          <cell r="F644">
            <v>384503</v>
          </cell>
          <cell r="G644">
            <v>40000</v>
          </cell>
          <cell r="H644">
            <v>39223563.420000002</v>
          </cell>
          <cell r="I644" t="str">
            <v>D</v>
          </cell>
        </row>
        <row r="645">
          <cell r="A645" t="str">
            <v>43.01.01.01</v>
          </cell>
          <cell r="B645" t="str">
            <v>-</v>
          </cell>
          <cell r="C645" t="str">
            <v>Provisao p/Imposto Sobre a Renda</v>
          </cell>
          <cell r="D645">
            <v>38916555.039999999</v>
          </cell>
          <cell r="E645" t="str">
            <v>D</v>
          </cell>
          <cell r="F645">
            <v>0</v>
          </cell>
          <cell r="G645">
            <v>0</v>
          </cell>
          <cell r="H645">
            <v>38916555.039999999</v>
          </cell>
          <cell r="I645" t="str">
            <v>D</v>
          </cell>
        </row>
        <row r="646">
          <cell r="A646" t="str">
            <v>43.01.01.03</v>
          </cell>
          <cell r="B646" t="str">
            <v>-</v>
          </cell>
          <cell r="C646" t="str">
            <v>Imposto de Renda Diferido</v>
          </cell>
          <cell r="D646">
            <v>289505.38</v>
          </cell>
          <cell r="E646" t="str">
            <v>D</v>
          </cell>
          <cell r="F646">
            <v>384503</v>
          </cell>
          <cell r="G646">
            <v>0</v>
          </cell>
          <cell r="H646">
            <v>674008.38</v>
          </cell>
          <cell r="I646" t="str">
            <v>D</v>
          </cell>
        </row>
        <row r="647">
          <cell r="A647" t="str">
            <v>43.01.01.06</v>
          </cell>
          <cell r="B647" t="str">
            <v>-</v>
          </cell>
          <cell r="C647" t="str">
            <v>IR Diferido - Ativo Ambiental</v>
          </cell>
          <cell r="D647">
            <v>327000</v>
          </cell>
          <cell r="E647" t="str">
            <v>C</v>
          </cell>
          <cell r="F647">
            <v>0</v>
          </cell>
          <cell r="G647">
            <v>40000</v>
          </cell>
          <cell r="H647">
            <v>367000</v>
          </cell>
          <cell r="I647" t="str">
            <v>C</v>
          </cell>
        </row>
        <row r="648">
          <cell r="A648" t="str">
            <v>43.01.05.00</v>
          </cell>
          <cell r="B648" t="str">
            <v>-</v>
          </cell>
          <cell r="C648" t="str">
            <v>Provisao p/Contribuicao Social</v>
          </cell>
          <cell r="D648">
            <v>14019369.43</v>
          </cell>
          <cell r="E648" t="str">
            <v>D</v>
          </cell>
          <cell r="F648">
            <v>138421.07999999999</v>
          </cell>
          <cell r="G648">
            <v>14000</v>
          </cell>
          <cell r="H648">
            <v>14143790.51</v>
          </cell>
          <cell r="I648" t="str">
            <v>D</v>
          </cell>
        </row>
        <row r="649">
          <cell r="A649" t="str">
            <v>43.01.05.01</v>
          </cell>
          <cell r="B649" t="str">
            <v>-</v>
          </cell>
          <cell r="C649" t="str">
            <v>Provisao p/Contribuicao Social</v>
          </cell>
          <cell r="D649">
            <v>14032147.5</v>
          </cell>
          <cell r="E649" t="str">
            <v>D</v>
          </cell>
          <cell r="F649">
            <v>0</v>
          </cell>
          <cell r="G649">
            <v>0</v>
          </cell>
          <cell r="H649">
            <v>14032147.5</v>
          </cell>
          <cell r="I649" t="str">
            <v>D</v>
          </cell>
        </row>
        <row r="650">
          <cell r="A650" t="str">
            <v>43.01.05.03</v>
          </cell>
          <cell r="B650" t="str">
            <v>-</v>
          </cell>
          <cell r="C650" t="str">
            <v>Contribuicao Social Diferida</v>
          </cell>
          <cell r="D650">
            <v>104221.93</v>
          </cell>
          <cell r="E650" t="str">
            <v>D</v>
          </cell>
          <cell r="F650">
            <v>138421.07999999999</v>
          </cell>
          <cell r="G650">
            <v>0</v>
          </cell>
          <cell r="H650">
            <v>242643.01</v>
          </cell>
          <cell r="I650" t="str">
            <v>D</v>
          </cell>
        </row>
        <row r="651">
          <cell r="A651" t="str">
            <v>43.01.05.06</v>
          </cell>
          <cell r="B651" t="str">
            <v>-</v>
          </cell>
          <cell r="C651" t="str">
            <v>CS Diferido - Ativo Ambiental</v>
          </cell>
          <cell r="D651">
            <v>117000</v>
          </cell>
          <cell r="E651" t="str">
            <v>C</v>
          </cell>
          <cell r="F651">
            <v>0</v>
          </cell>
          <cell r="G651">
            <v>14000</v>
          </cell>
          <cell r="H651">
            <v>131000</v>
          </cell>
          <cell r="I651" t="str">
            <v>C</v>
          </cell>
        </row>
        <row r="652">
          <cell r="A652" t="str">
            <v>44.00.00.00</v>
          </cell>
          <cell r="B652" t="str">
            <v>-</v>
          </cell>
          <cell r="C652" t="str">
            <v>Resultado Mensal</v>
          </cell>
          <cell r="D652">
            <v>67133229.900000006</v>
          </cell>
          <cell r="E652" t="str">
            <v>C</v>
          </cell>
          <cell r="F652">
            <v>0</v>
          </cell>
          <cell r="G652">
            <v>0</v>
          </cell>
          <cell r="H652">
            <v>67133229.900000006</v>
          </cell>
          <cell r="I652" t="str">
            <v>C</v>
          </cell>
        </row>
        <row r="653">
          <cell r="A653" t="str">
            <v>44.01.00.00</v>
          </cell>
          <cell r="B653" t="str">
            <v>-</v>
          </cell>
          <cell r="C653" t="str">
            <v>Resultado Mensal</v>
          </cell>
          <cell r="D653">
            <v>67133229.900000006</v>
          </cell>
          <cell r="E653" t="str">
            <v>C</v>
          </cell>
          <cell r="F653">
            <v>0</v>
          </cell>
          <cell r="G653">
            <v>0</v>
          </cell>
          <cell r="H653">
            <v>67133229.900000006</v>
          </cell>
          <cell r="I653" t="str">
            <v>C</v>
          </cell>
        </row>
        <row r="654">
          <cell r="A654" t="str">
            <v>44.01.01.00</v>
          </cell>
          <cell r="B654" t="str">
            <v>-</v>
          </cell>
          <cell r="C654" t="str">
            <v>Resultado Mensal</v>
          </cell>
          <cell r="D654">
            <v>67133229.900000006</v>
          </cell>
          <cell r="E654" t="str">
            <v>C</v>
          </cell>
          <cell r="F654">
            <v>0</v>
          </cell>
          <cell r="G654">
            <v>0</v>
          </cell>
          <cell r="H654">
            <v>67133229.900000006</v>
          </cell>
          <cell r="I654" t="str">
            <v>C</v>
          </cell>
        </row>
        <row r="655">
          <cell r="A655" t="str">
            <v>44.01.01.01</v>
          </cell>
          <cell r="B655" t="str">
            <v>-</v>
          </cell>
          <cell r="C655" t="str">
            <v>Resultado Mensal</v>
          </cell>
          <cell r="D655">
            <v>67133229.900000006</v>
          </cell>
          <cell r="E655" t="str">
            <v>C</v>
          </cell>
          <cell r="F655">
            <v>0</v>
          </cell>
          <cell r="G655">
            <v>0</v>
          </cell>
          <cell r="H655">
            <v>67133229.900000006</v>
          </cell>
          <cell r="I655" t="str">
            <v>C</v>
          </cell>
        </row>
        <row r="656">
          <cell r="A656" t="str">
            <v>50.00.00.00</v>
          </cell>
          <cell r="B656" t="str">
            <v>-</v>
          </cell>
          <cell r="C656" t="str">
            <v>Custos</v>
          </cell>
          <cell r="D656">
            <v>0</v>
          </cell>
          <cell r="F656">
            <v>25156127.57</v>
          </cell>
          <cell r="G656">
            <v>25156127.57</v>
          </cell>
          <cell r="H656">
            <v>0</v>
          </cell>
        </row>
        <row r="657">
          <cell r="A657" t="str">
            <v>51.00.00.00</v>
          </cell>
          <cell r="B657" t="str">
            <v>-</v>
          </cell>
          <cell r="C657" t="str">
            <v>Pessoal</v>
          </cell>
          <cell r="D657">
            <v>12973347.26</v>
          </cell>
          <cell r="E657" t="str">
            <v>D</v>
          </cell>
          <cell r="F657">
            <v>2593966.7999999998</v>
          </cell>
          <cell r="G657">
            <v>289992.24</v>
          </cell>
          <cell r="H657">
            <v>15277321.82</v>
          </cell>
          <cell r="I657" t="str">
            <v>D</v>
          </cell>
        </row>
        <row r="658">
          <cell r="A658" t="str">
            <v>51.01.00.00</v>
          </cell>
          <cell r="B658" t="str">
            <v>-</v>
          </cell>
          <cell r="C658" t="str">
            <v>Gastos com  Pessoal</v>
          </cell>
          <cell r="D658">
            <v>7252816.29</v>
          </cell>
          <cell r="E658" t="str">
            <v>D</v>
          </cell>
          <cell r="F658">
            <v>1512929.59</v>
          </cell>
          <cell r="G658">
            <v>189531.85</v>
          </cell>
          <cell r="H658">
            <v>8576214.0299999993</v>
          </cell>
          <cell r="I658" t="str">
            <v>D</v>
          </cell>
        </row>
        <row r="659">
          <cell r="A659" t="str">
            <v>51.01.01.00</v>
          </cell>
          <cell r="B659" t="str">
            <v>-</v>
          </cell>
          <cell r="C659" t="str">
            <v>Salario Basico</v>
          </cell>
          <cell r="D659">
            <v>4404480.3</v>
          </cell>
          <cell r="E659" t="str">
            <v>D</v>
          </cell>
          <cell r="F659">
            <v>575835.11</v>
          </cell>
          <cell r="G659">
            <v>35967.9</v>
          </cell>
          <cell r="H659">
            <v>4944347.51</v>
          </cell>
          <cell r="I659" t="str">
            <v>D</v>
          </cell>
        </row>
        <row r="660">
          <cell r="A660" t="str">
            <v>51.01.01.01</v>
          </cell>
          <cell r="B660" t="str">
            <v>-</v>
          </cell>
          <cell r="C660" t="str">
            <v>Salario Basico</v>
          </cell>
          <cell r="D660">
            <v>4404480.3</v>
          </cell>
          <cell r="E660" t="str">
            <v>D</v>
          </cell>
          <cell r="F660">
            <v>575835.11</v>
          </cell>
          <cell r="G660">
            <v>35967.9</v>
          </cell>
          <cell r="H660">
            <v>4944347.51</v>
          </cell>
          <cell r="I660" t="str">
            <v>D</v>
          </cell>
        </row>
        <row r="661">
          <cell r="A661" t="str">
            <v>51.01.03.00</v>
          </cell>
          <cell r="B661" t="str">
            <v>-</v>
          </cell>
          <cell r="C661" t="str">
            <v>Adicionais Legais</v>
          </cell>
          <cell r="D661">
            <v>693871.58</v>
          </cell>
          <cell r="E661" t="str">
            <v>D</v>
          </cell>
          <cell r="F661">
            <v>96386.53</v>
          </cell>
          <cell r="G661">
            <v>16001.94</v>
          </cell>
          <cell r="H661">
            <v>774256.17</v>
          </cell>
          <cell r="I661" t="str">
            <v>D</v>
          </cell>
        </row>
        <row r="662">
          <cell r="A662" t="str">
            <v>51.01.03.01</v>
          </cell>
          <cell r="B662" t="str">
            <v>-</v>
          </cell>
          <cell r="C662" t="str">
            <v>Adicional Noturno</v>
          </cell>
          <cell r="D662">
            <v>372479.47</v>
          </cell>
          <cell r="E662" t="str">
            <v>D</v>
          </cell>
          <cell r="F662">
            <v>51376.5</v>
          </cell>
          <cell r="G662">
            <v>5828.64</v>
          </cell>
          <cell r="H662">
            <v>418027.33</v>
          </cell>
          <cell r="I662" t="str">
            <v>D</v>
          </cell>
        </row>
        <row r="663">
          <cell r="A663" t="str">
            <v>51.01.03.02</v>
          </cell>
          <cell r="B663" t="str">
            <v>-</v>
          </cell>
          <cell r="C663" t="str">
            <v>Insalubridade</v>
          </cell>
          <cell r="D663">
            <v>169122.55</v>
          </cell>
          <cell r="E663" t="str">
            <v>D</v>
          </cell>
          <cell r="F663">
            <v>28437.47</v>
          </cell>
          <cell r="G663">
            <v>9808.7199999999993</v>
          </cell>
          <cell r="H663">
            <v>187751.3</v>
          </cell>
          <cell r="I663" t="str">
            <v>D</v>
          </cell>
        </row>
        <row r="664">
          <cell r="A664" t="str">
            <v>51.01.03.03</v>
          </cell>
          <cell r="B664" t="str">
            <v>-</v>
          </cell>
          <cell r="C664" t="str">
            <v>Periculosidade</v>
          </cell>
          <cell r="D664">
            <v>152269.56</v>
          </cell>
          <cell r="E664" t="str">
            <v>D</v>
          </cell>
          <cell r="F664">
            <v>16572.560000000001</v>
          </cell>
          <cell r="G664">
            <v>364.58</v>
          </cell>
          <cell r="H664">
            <v>168477.54</v>
          </cell>
          <cell r="I664" t="str">
            <v>D</v>
          </cell>
        </row>
        <row r="665">
          <cell r="A665" t="str">
            <v>51.01.04.00</v>
          </cell>
          <cell r="B665" t="str">
            <v>-</v>
          </cell>
          <cell r="C665" t="str">
            <v>Serv Extraordinarios/Adicionais</v>
          </cell>
          <cell r="D665">
            <v>165804.25</v>
          </cell>
          <cell r="E665" t="str">
            <v>D</v>
          </cell>
          <cell r="F665">
            <v>22281.33</v>
          </cell>
          <cell r="G665">
            <v>4679.03</v>
          </cell>
          <cell r="H665">
            <v>183406.55</v>
          </cell>
          <cell r="I665" t="str">
            <v>D</v>
          </cell>
        </row>
        <row r="666">
          <cell r="A666" t="str">
            <v>51.01.04.01</v>
          </cell>
          <cell r="B666" t="str">
            <v>-</v>
          </cell>
          <cell r="C666" t="str">
            <v>Horas Extras Dias Uteis</v>
          </cell>
          <cell r="D666">
            <v>143206.89000000001</v>
          </cell>
          <cell r="E666" t="str">
            <v>D</v>
          </cell>
          <cell r="F666">
            <v>10256.77</v>
          </cell>
          <cell r="G666">
            <v>1369.38</v>
          </cell>
          <cell r="H666">
            <v>152094.28</v>
          </cell>
          <cell r="I666" t="str">
            <v>D</v>
          </cell>
        </row>
        <row r="667">
          <cell r="A667" t="str">
            <v>51.01.04.02</v>
          </cell>
          <cell r="B667" t="str">
            <v>-</v>
          </cell>
          <cell r="C667" t="str">
            <v>Horas Extras Sab/Dom/Feriados</v>
          </cell>
          <cell r="D667">
            <v>22597.360000000001</v>
          </cell>
          <cell r="E667" t="str">
            <v>D</v>
          </cell>
          <cell r="F667">
            <v>12024.56</v>
          </cell>
          <cell r="G667">
            <v>3309.65</v>
          </cell>
          <cell r="H667">
            <v>31312.27</v>
          </cell>
          <cell r="I667" t="str">
            <v>D</v>
          </cell>
        </row>
        <row r="668">
          <cell r="A668" t="str">
            <v>51.01.10.00</v>
          </cell>
          <cell r="B668" t="str">
            <v>-</v>
          </cell>
          <cell r="C668" t="str">
            <v>Adicionais por Acordo</v>
          </cell>
          <cell r="D668">
            <v>428683.33</v>
          </cell>
          <cell r="E668" t="str">
            <v>D</v>
          </cell>
          <cell r="F668">
            <v>551580.54</v>
          </cell>
          <cell r="G668">
            <v>58343.66</v>
          </cell>
          <cell r="H668">
            <v>921920.21</v>
          </cell>
          <cell r="I668" t="str">
            <v>D</v>
          </cell>
        </row>
        <row r="669">
          <cell r="A669" t="str">
            <v>51.01.10.03</v>
          </cell>
          <cell r="B669" t="str">
            <v>-</v>
          </cell>
          <cell r="C669" t="str">
            <v>Outros Adicionais por Acordo</v>
          </cell>
          <cell r="D669">
            <v>428683.33</v>
          </cell>
          <cell r="E669" t="str">
            <v>D</v>
          </cell>
          <cell r="F669">
            <v>551580.54</v>
          </cell>
          <cell r="G669">
            <v>58343.66</v>
          </cell>
          <cell r="H669">
            <v>921920.21</v>
          </cell>
          <cell r="I669" t="str">
            <v>D</v>
          </cell>
        </row>
        <row r="670">
          <cell r="A670" t="str">
            <v>51.01.11.00</v>
          </cell>
          <cell r="B670" t="str">
            <v>-</v>
          </cell>
          <cell r="C670" t="str">
            <v>Ferias/Abono Legal</v>
          </cell>
          <cell r="D670">
            <v>776882.58</v>
          </cell>
          <cell r="E670" t="str">
            <v>D</v>
          </cell>
          <cell r="F670">
            <v>147400.51</v>
          </cell>
          <cell r="G670">
            <v>56590.13</v>
          </cell>
          <cell r="H670">
            <v>867692.96</v>
          </cell>
          <cell r="I670" t="str">
            <v>D</v>
          </cell>
        </row>
        <row r="672">
          <cell r="A672" t="str">
            <v>-----------</v>
          </cell>
          <cell r="B672" t="str">
            <v>--</v>
          </cell>
          <cell r="C672" t="str">
            <v>-------------------------------------------------------------------</v>
          </cell>
          <cell r="D672" t="str">
            <v>-------------------</v>
          </cell>
          <cell r="E672" t="str">
            <v>-</v>
          </cell>
          <cell r="F672" t="str">
            <v>-------------------</v>
          </cell>
          <cell r="G672" t="e">
            <v>#NAME?</v>
          </cell>
          <cell r="H672" t="str">
            <v>07AB - 1.00.01.068</v>
          </cell>
        </row>
        <row r="673">
          <cell r="A673" t="str">
            <v>_x000C_----------</v>
          </cell>
          <cell r="B673" t="str">
            <v>--</v>
          </cell>
          <cell r="C673" t="str">
            <v>-------------------------------------------------------------------</v>
          </cell>
          <cell r="D673" t="str">
            <v>-------------------</v>
          </cell>
          <cell r="E673" t="str">
            <v>-</v>
          </cell>
          <cell r="F673" t="str">
            <v>-------------------</v>
          </cell>
          <cell r="G673" t="str">
            <v>-------------------</v>
          </cell>
          <cell r="H673" t="str">
            <v>------ Página:</v>
          </cell>
        </row>
        <row r="674">
          <cell r="A674" t="str">
            <v>Urucum Mine</v>
          </cell>
          <cell r="B674" t="str">
            <v>ra</v>
          </cell>
          <cell r="C674" t="str">
            <v>ção S.A</v>
          </cell>
          <cell r="H674" t="str">
            <v>Balancete</v>
          </cell>
        </row>
        <row r="675">
          <cell r="A675" t="str">
            <v>Período: 01</v>
          </cell>
          <cell r="B675" t="str">
            <v>/1</v>
          </cell>
          <cell r="C675" t="str">
            <v>0/2008 A 31/10/2008 -----------------------------------------------</v>
          </cell>
          <cell r="D675" t="str">
            <v>-------------------</v>
          </cell>
          <cell r="E675" t="str">
            <v>-</v>
          </cell>
          <cell r="F675" t="str">
            <v>-------------------</v>
          </cell>
          <cell r="G675" t="str">
            <v>-------------------</v>
          </cell>
          <cell r="H675" t="str">
            <v>04/11/2008 - 18:3</v>
          </cell>
          <cell r="I675">
            <v>7</v>
          </cell>
        </row>
        <row r="677">
          <cell r="A677" t="str">
            <v>Título</v>
          </cell>
          <cell r="D677" t="str">
            <v>Saldo Inicial</v>
          </cell>
          <cell r="F677" t="str">
            <v>Débito</v>
          </cell>
          <cell r="G677" t="str">
            <v>Crédito</v>
          </cell>
          <cell r="H677" t="str">
            <v>Saldo Final</v>
          </cell>
        </row>
        <row r="678">
          <cell r="A678" t="str">
            <v>-----------</v>
          </cell>
          <cell r="B678" t="str">
            <v>--</v>
          </cell>
          <cell r="C678" t="str">
            <v>-------------------------------------------------------------------</v>
          </cell>
          <cell r="D678" t="str">
            <v>-----------------</v>
          </cell>
          <cell r="F678" t="str">
            <v>------------------</v>
          </cell>
          <cell r="G678" t="str">
            <v>------------------</v>
          </cell>
          <cell r="H678" t="str">
            <v>-----------------</v>
          </cell>
        </row>
        <row r="679">
          <cell r="A679" t="str">
            <v>51.01.11.01</v>
          </cell>
          <cell r="B679" t="str">
            <v>-</v>
          </cell>
          <cell r="C679" t="str">
            <v>Ferias/Abono Legal</v>
          </cell>
          <cell r="D679">
            <v>776882.58</v>
          </cell>
          <cell r="E679" t="str">
            <v>D</v>
          </cell>
          <cell r="F679">
            <v>147400.51</v>
          </cell>
          <cell r="G679">
            <v>56590.13</v>
          </cell>
          <cell r="H679">
            <v>867692.96</v>
          </cell>
          <cell r="I679" t="str">
            <v>D</v>
          </cell>
        </row>
        <row r="680">
          <cell r="A680" t="str">
            <v>51.01.12.00</v>
          </cell>
          <cell r="B680" t="str">
            <v>-</v>
          </cell>
          <cell r="C680" t="str">
            <v>Decimo Terceiro Salario</v>
          </cell>
          <cell r="D680">
            <v>570344.25</v>
          </cell>
          <cell r="E680" t="str">
            <v>D</v>
          </cell>
          <cell r="F680">
            <v>79419.820000000007</v>
          </cell>
          <cell r="G680">
            <v>12693.24</v>
          </cell>
          <cell r="H680">
            <v>637070.82999999996</v>
          </cell>
          <cell r="I680" t="str">
            <v>D</v>
          </cell>
        </row>
        <row r="681">
          <cell r="A681" t="str">
            <v>51.01.12.01</v>
          </cell>
          <cell r="B681" t="str">
            <v>-</v>
          </cell>
          <cell r="C681" t="str">
            <v>Decimo Terceiro Salario</v>
          </cell>
          <cell r="D681">
            <v>570344.25</v>
          </cell>
          <cell r="E681" t="str">
            <v>D</v>
          </cell>
          <cell r="F681">
            <v>79419.820000000007</v>
          </cell>
          <cell r="G681">
            <v>12693.24</v>
          </cell>
          <cell r="H681">
            <v>637070.82999999996</v>
          </cell>
          <cell r="I681" t="str">
            <v>D</v>
          </cell>
        </row>
        <row r="682">
          <cell r="A682" t="str">
            <v>51.01.13.00</v>
          </cell>
          <cell r="B682" t="str">
            <v>-</v>
          </cell>
          <cell r="C682" t="str">
            <v>Vale Transporte</v>
          </cell>
          <cell r="D682">
            <v>78816.570000000007</v>
          </cell>
          <cell r="E682" t="str">
            <v>D</v>
          </cell>
          <cell r="F682">
            <v>11296.32</v>
          </cell>
          <cell r="G682">
            <v>136.86000000000001</v>
          </cell>
          <cell r="H682">
            <v>89976.03</v>
          </cell>
          <cell r="I682" t="str">
            <v>D</v>
          </cell>
        </row>
        <row r="683">
          <cell r="A683" t="str">
            <v>51.01.13.01</v>
          </cell>
          <cell r="B683" t="str">
            <v>-</v>
          </cell>
          <cell r="C683" t="str">
            <v>Vale Transporte</v>
          </cell>
          <cell r="D683">
            <v>78816.570000000007</v>
          </cell>
          <cell r="E683" t="str">
            <v>D</v>
          </cell>
          <cell r="F683">
            <v>11296.32</v>
          </cell>
          <cell r="G683">
            <v>136.86000000000001</v>
          </cell>
          <cell r="H683">
            <v>89976.03</v>
          </cell>
          <cell r="I683" t="str">
            <v>D</v>
          </cell>
        </row>
        <row r="684">
          <cell r="A684" t="str">
            <v>51.01.15.00</v>
          </cell>
          <cell r="B684" t="str">
            <v>-</v>
          </cell>
          <cell r="C684" t="str">
            <v>Outros Beneficios Legais</v>
          </cell>
          <cell r="D684">
            <v>133933.43</v>
          </cell>
          <cell r="E684" t="str">
            <v>D</v>
          </cell>
          <cell r="F684">
            <v>28729.43</v>
          </cell>
          <cell r="G684">
            <v>5119.09</v>
          </cell>
          <cell r="H684">
            <v>157543.76999999999</v>
          </cell>
          <cell r="I684" t="str">
            <v>D</v>
          </cell>
        </row>
        <row r="685">
          <cell r="A685" t="str">
            <v>51.01.15.01</v>
          </cell>
          <cell r="B685" t="str">
            <v>-</v>
          </cell>
          <cell r="C685" t="str">
            <v>Outros Beneficios Legais</v>
          </cell>
          <cell r="D685">
            <v>133933.43</v>
          </cell>
          <cell r="E685" t="str">
            <v>D</v>
          </cell>
          <cell r="F685">
            <v>28729.43</v>
          </cell>
          <cell r="G685">
            <v>5119.09</v>
          </cell>
          <cell r="H685">
            <v>157543.76999999999</v>
          </cell>
          <cell r="I685" t="str">
            <v>D</v>
          </cell>
        </row>
        <row r="686">
          <cell r="A686" t="str">
            <v>51.02.00.00</v>
          </cell>
          <cell r="B686" t="str">
            <v>-</v>
          </cell>
          <cell r="C686" t="str">
            <v>Beneficios da Empresa</v>
          </cell>
          <cell r="D686">
            <v>2200449.6800000002</v>
          </cell>
          <cell r="E686" t="str">
            <v>D</v>
          </cell>
          <cell r="F686">
            <v>332421.8</v>
          </cell>
          <cell r="G686">
            <v>21261.919999999998</v>
          </cell>
          <cell r="H686">
            <v>2511609.56</v>
          </cell>
          <cell r="I686" t="str">
            <v>D</v>
          </cell>
        </row>
        <row r="687">
          <cell r="A687" t="str">
            <v>51.02.01.00</v>
          </cell>
          <cell r="B687" t="str">
            <v>-</v>
          </cell>
          <cell r="C687" t="str">
            <v>Assistenc Medica/Odontol/Hospit</v>
          </cell>
          <cell r="D687">
            <v>659164.09</v>
          </cell>
          <cell r="E687" t="str">
            <v>D</v>
          </cell>
          <cell r="F687">
            <v>173902.93</v>
          </cell>
          <cell r="G687">
            <v>20617.47</v>
          </cell>
          <cell r="H687">
            <v>812449.55</v>
          </cell>
          <cell r="I687" t="str">
            <v>D</v>
          </cell>
        </row>
        <row r="688">
          <cell r="A688" t="str">
            <v>51.02.01.04</v>
          </cell>
          <cell r="B688" t="str">
            <v>-</v>
          </cell>
          <cell r="C688" t="str">
            <v>Assist.Medic-Aquisic de Remedios</v>
          </cell>
          <cell r="D688">
            <v>621.66999999999996</v>
          </cell>
          <cell r="E688" t="str">
            <v>C</v>
          </cell>
          <cell r="F688">
            <v>0</v>
          </cell>
          <cell r="G688">
            <v>0</v>
          </cell>
          <cell r="H688">
            <v>621.66999999999996</v>
          </cell>
          <cell r="I688" t="str">
            <v>C</v>
          </cell>
        </row>
        <row r="689">
          <cell r="A689" t="str">
            <v>51.02.01.06</v>
          </cell>
          <cell r="B689" t="str">
            <v>-</v>
          </cell>
          <cell r="C689" t="str">
            <v>Assistenc.Medic/Odontol/Hospitalar</v>
          </cell>
          <cell r="D689">
            <v>659785.76</v>
          </cell>
          <cell r="E689" t="str">
            <v>D</v>
          </cell>
          <cell r="F689">
            <v>173902.93</v>
          </cell>
          <cell r="G689">
            <v>20617.47</v>
          </cell>
          <cell r="H689">
            <v>813071.22</v>
          </cell>
          <cell r="I689" t="str">
            <v>D</v>
          </cell>
        </row>
        <row r="690">
          <cell r="A690" t="str">
            <v>51.02.03.00</v>
          </cell>
          <cell r="B690" t="str">
            <v>-</v>
          </cell>
          <cell r="C690" t="str">
            <v>Reembolso Educacional</v>
          </cell>
          <cell r="D690">
            <v>200581.01</v>
          </cell>
          <cell r="E690" t="str">
            <v>D</v>
          </cell>
          <cell r="F690">
            <v>10018.44</v>
          </cell>
          <cell r="G690">
            <v>558</v>
          </cell>
          <cell r="H690">
            <v>210041.45</v>
          </cell>
          <cell r="I690" t="str">
            <v>D</v>
          </cell>
        </row>
        <row r="691">
          <cell r="A691" t="str">
            <v>51.02.03.01</v>
          </cell>
          <cell r="B691" t="str">
            <v>-</v>
          </cell>
          <cell r="C691" t="str">
            <v>Reembolso Educacao-Empregados</v>
          </cell>
          <cell r="D691">
            <v>63018.51</v>
          </cell>
          <cell r="E691" t="str">
            <v>D</v>
          </cell>
          <cell r="F691">
            <v>10018.44</v>
          </cell>
          <cell r="G691">
            <v>558</v>
          </cell>
          <cell r="H691">
            <v>72478.95</v>
          </cell>
          <cell r="I691" t="str">
            <v>D</v>
          </cell>
        </row>
        <row r="692">
          <cell r="A692" t="str">
            <v>51.02.03.03</v>
          </cell>
          <cell r="B692" t="str">
            <v>-</v>
          </cell>
          <cell r="C692" t="str">
            <v>Reemb.Educacao- Material Escolar</v>
          </cell>
          <cell r="D692">
            <v>137562.5</v>
          </cell>
          <cell r="E692" t="str">
            <v>D</v>
          </cell>
          <cell r="F692">
            <v>0</v>
          </cell>
          <cell r="G692">
            <v>0</v>
          </cell>
          <cell r="H692">
            <v>137562.5</v>
          </cell>
          <cell r="I692" t="str">
            <v>D</v>
          </cell>
        </row>
        <row r="693">
          <cell r="A693" t="str">
            <v>51.02.10.00</v>
          </cell>
          <cell r="B693" t="str">
            <v>-</v>
          </cell>
          <cell r="C693" t="str">
            <v>Outros Beneficios</v>
          </cell>
          <cell r="D693">
            <v>1288194</v>
          </cell>
          <cell r="E693" t="str">
            <v>D</v>
          </cell>
          <cell r="F693">
            <v>148292.78</v>
          </cell>
          <cell r="G693">
            <v>0</v>
          </cell>
          <cell r="H693">
            <v>1436486.78</v>
          </cell>
          <cell r="I693" t="str">
            <v>D</v>
          </cell>
        </row>
        <row r="694">
          <cell r="A694" t="str">
            <v>51.02.10.01</v>
          </cell>
          <cell r="B694" t="str">
            <v>-</v>
          </cell>
          <cell r="C694" t="str">
            <v>Reembolso Creche</v>
          </cell>
          <cell r="D694">
            <v>3538.58</v>
          </cell>
          <cell r="E694" t="str">
            <v>D</v>
          </cell>
          <cell r="F694">
            <v>420.58</v>
          </cell>
          <cell r="G694">
            <v>0</v>
          </cell>
          <cell r="H694">
            <v>3959.16</v>
          </cell>
          <cell r="I694" t="str">
            <v>D</v>
          </cell>
        </row>
        <row r="695">
          <cell r="A695" t="str">
            <v>51.02.10.02</v>
          </cell>
          <cell r="B695" t="str">
            <v>-</v>
          </cell>
          <cell r="C695" t="str">
            <v>Despesas com Falecimento</v>
          </cell>
          <cell r="D695">
            <v>2000</v>
          </cell>
          <cell r="E695" t="str">
            <v>D</v>
          </cell>
          <cell r="F695">
            <v>0</v>
          </cell>
          <cell r="G695">
            <v>0</v>
          </cell>
          <cell r="H695">
            <v>2000</v>
          </cell>
          <cell r="I695" t="str">
            <v>D</v>
          </cell>
        </row>
        <row r="696">
          <cell r="A696" t="str">
            <v>51.02.10.07</v>
          </cell>
          <cell r="B696" t="str">
            <v>-</v>
          </cell>
          <cell r="C696" t="str">
            <v>Demais Beneficios Empresas</v>
          </cell>
          <cell r="D696">
            <v>539135.62</v>
          </cell>
          <cell r="E696" t="str">
            <v>D</v>
          </cell>
          <cell r="F696">
            <v>64492.2</v>
          </cell>
          <cell r="G696">
            <v>0</v>
          </cell>
          <cell r="H696">
            <v>603627.81999999995</v>
          </cell>
          <cell r="I696" t="str">
            <v>D</v>
          </cell>
        </row>
        <row r="697">
          <cell r="A697" t="str">
            <v>51.02.10.09</v>
          </cell>
          <cell r="B697" t="str">
            <v>-</v>
          </cell>
          <cell r="C697" t="str">
            <v>Cesta Basica</v>
          </cell>
          <cell r="D697">
            <v>743519.8</v>
          </cell>
          <cell r="E697" t="str">
            <v>D</v>
          </cell>
          <cell r="F697">
            <v>83380</v>
          </cell>
          <cell r="G697">
            <v>0</v>
          </cell>
          <cell r="H697">
            <v>826899.8</v>
          </cell>
          <cell r="I697" t="str">
            <v>D</v>
          </cell>
        </row>
        <row r="698">
          <cell r="A698" t="str">
            <v>51.02.12.00</v>
          </cell>
          <cell r="B698" t="str">
            <v>-</v>
          </cell>
          <cell r="C698" t="str">
            <v>Vantagens</v>
          </cell>
          <cell r="D698">
            <v>52510.58</v>
          </cell>
          <cell r="E698" t="str">
            <v>D</v>
          </cell>
          <cell r="F698">
            <v>207.65</v>
          </cell>
          <cell r="G698">
            <v>86.45</v>
          </cell>
          <cell r="H698">
            <v>52631.78</v>
          </cell>
          <cell r="I698" t="str">
            <v>D</v>
          </cell>
        </row>
        <row r="699">
          <cell r="A699" t="str">
            <v>51.02.12.05</v>
          </cell>
          <cell r="B699" t="str">
            <v>-</v>
          </cell>
          <cell r="C699" t="str">
            <v>Outras Vantagens</v>
          </cell>
          <cell r="D699">
            <v>52510.58</v>
          </cell>
          <cell r="E699" t="str">
            <v>D</v>
          </cell>
          <cell r="F699">
            <v>207.65</v>
          </cell>
          <cell r="G699">
            <v>86.45</v>
          </cell>
          <cell r="H699">
            <v>52631.78</v>
          </cell>
          <cell r="I699" t="str">
            <v>D</v>
          </cell>
        </row>
        <row r="700">
          <cell r="A700" t="str">
            <v>51.05.00.00</v>
          </cell>
          <cell r="B700" t="str">
            <v>-</v>
          </cell>
          <cell r="C700" t="str">
            <v>Obrigacoes Sociais/Trabalhistas</v>
          </cell>
          <cell r="D700">
            <v>3376890.67</v>
          </cell>
          <cell r="E700" t="str">
            <v>D</v>
          </cell>
          <cell r="F700">
            <v>669095.75</v>
          </cell>
          <cell r="G700">
            <v>79198.47</v>
          </cell>
          <cell r="H700">
            <v>3966787.95</v>
          </cell>
          <cell r="I700" t="str">
            <v>D</v>
          </cell>
        </row>
        <row r="701">
          <cell r="A701" t="str">
            <v>51.05.01.00</v>
          </cell>
          <cell r="B701" t="str">
            <v>-</v>
          </cell>
          <cell r="C701" t="str">
            <v>Contribuicao Previdencia Social</v>
          </cell>
          <cell r="D701">
            <v>2432439.06</v>
          </cell>
          <cell r="E701" t="str">
            <v>D</v>
          </cell>
          <cell r="F701">
            <v>507894.87</v>
          </cell>
          <cell r="G701">
            <v>62713.83</v>
          </cell>
          <cell r="H701">
            <v>2877620.1</v>
          </cell>
          <cell r="I701" t="str">
            <v>D</v>
          </cell>
        </row>
        <row r="702">
          <cell r="A702" t="str">
            <v>51.05.01.01</v>
          </cell>
          <cell r="B702" t="str">
            <v>-</v>
          </cell>
          <cell r="C702" t="str">
            <v>Contribuicao Previdencia Social</v>
          </cell>
          <cell r="D702">
            <v>2226540.7000000002</v>
          </cell>
          <cell r="E702" t="str">
            <v>D</v>
          </cell>
          <cell r="F702">
            <v>458739.64</v>
          </cell>
          <cell r="G702">
            <v>43427.98</v>
          </cell>
          <cell r="H702">
            <v>2641852.36</v>
          </cell>
          <cell r="I702" t="str">
            <v>D</v>
          </cell>
        </row>
        <row r="703">
          <cell r="A703" t="str">
            <v>51.05.01.02</v>
          </cell>
          <cell r="B703" t="str">
            <v>-</v>
          </cell>
          <cell r="C703" t="str">
            <v>INSS s/Decimo Terceiro Salario</v>
          </cell>
          <cell r="D703">
            <v>172005.29</v>
          </cell>
          <cell r="E703" t="str">
            <v>D</v>
          </cell>
          <cell r="F703">
            <v>22612.05</v>
          </cell>
          <cell r="G703">
            <v>3975.71</v>
          </cell>
          <cell r="H703">
            <v>190641.63</v>
          </cell>
          <cell r="I703" t="str">
            <v>D</v>
          </cell>
        </row>
        <row r="704">
          <cell r="A704" t="str">
            <v>51.05.01.03</v>
          </cell>
          <cell r="B704" t="str">
            <v>-</v>
          </cell>
          <cell r="C704" t="str">
            <v>Inss Ferias</v>
          </cell>
          <cell r="D704">
            <v>33893.07</v>
          </cell>
          <cell r="E704" t="str">
            <v>D</v>
          </cell>
          <cell r="F704">
            <v>26543.18</v>
          </cell>
          <cell r="G704">
            <v>15310.14</v>
          </cell>
          <cell r="H704">
            <v>45126.11</v>
          </cell>
          <cell r="I704" t="str">
            <v>D</v>
          </cell>
        </row>
        <row r="705">
          <cell r="A705" t="str">
            <v>51.05.05.00</v>
          </cell>
          <cell r="B705" t="str">
            <v>-</v>
          </cell>
          <cell r="C705" t="str">
            <v>Contribuicao FGTS</v>
          </cell>
          <cell r="D705">
            <v>683630.57</v>
          </cell>
          <cell r="E705" t="str">
            <v>D</v>
          </cell>
          <cell r="F705">
            <v>132811.35999999999</v>
          </cell>
          <cell r="G705">
            <v>15329.33</v>
          </cell>
          <cell r="H705">
            <v>801112.6</v>
          </cell>
          <cell r="I705" t="str">
            <v>D</v>
          </cell>
        </row>
        <row r="706">
          <cell r="A706" t="str">
            <v>51.05.05.01</v>
          </cell>
          <cell r="B706" t="str">
            <v>-</v>
          </cell>
          <cell r="C706" t="str">
            <v>Contribuicao FGTS</v>
          </cell>
          <cell r="D706">
            <v>625264.82999999996</v>
          </cell>
          <cell r="E706" t="str">
            <v>D</v>
          </cell>
          <cell r="F706">
            <v>118968.18</v>
          </cell>
          <cell r="G706">
            <v>10218.58</v>
          </cell>
          <cell r="H706">
            <v>734014.43</v>
          </cell>
          <cell r="I706" t="str">
            <v>D</v>
          </cell>
        </row>
        <row r="707">
          <cell r="A707" t="str">
            <v>51.05.05.02</v>
          </cell>
          <cell r="B707" t="str">
            <v>-</v>
          </cell>
          <cell r="C707" t="str">
            <v>FGTS s/Decimo Terceiro Salario</v>
          </cell>
          <cell r="D707">
            <v>44545.93</v>
          </cell>
          <cell r="E707" t="str">
            <v>D</v>
          </cell>
          <cell r="F707">
            <v>6186.61</v>
          </cell>
          <cell r="G707">
            <v>1213.5999999999999</v>
          </cell>
          <cell r="H707">
            <v>49518.94</v>
          </cell>
          <cell r="I707" t="str">
            <v>D</v>
          </cell>
        </row>
        <row r="708">
          <cell r="A708" t="str">
            <v>51.05.05.03</v>
          </cell>
          <cell r="B708" t="str">
            <v>-</v>
          </cell>
          <cell r="C708" t="str">
            <v>FGTS - Rescisao Contrato</v>
          </cell>
          <cell r="D708">
            <v>3732.22</v>
          </cell>
          <cell r="E708" t="str">
            <v>D</v>
          </cell>
          <cell r="F708">
            <v>898.75</v>
          </cell>
          <cell r="G708">
            <v>0</v>
          </cell>
          <cell r="H708">
            <v>4630.97</v>
          </cell>
          <cell r="I708" t="str">
            <v>D</v>
          </cell>
        </row>
        <row r="709">
          <cell r="A709" t="str">
            <v>51.05.05.04</v>
          </cell>
          <cell r="B709" t="str">
            <v>-</v>
          </cell>
          <cell r="C709" t="str">
            <v>Fgts Ferias</v>
          </cell>
          <cell r="D709">
            <v>10087.59</v>
          </cell>
          <cell r="E709" t="str">
            <v>D</v>
          </cell>
          <cell r="F709">
            <v>6757.82</v>
          </cell>
          <cell r="G709">
            <v>3897.15</v>
          </cell>
          <cell r="H709">
            <v>12948.26</v>
          </cell>
          <cell r="I709" t="str">
            <v>D</v>
          </cell>
        </row>
        <row r="710">
          <cell r="A710" t="str">
            <v>51.05.10.00</v>
          </cell>
          <cell r="B710" t="str">
            <v>-</v>
          </cell>
          <cell r="C710" t="str">
            <v>Contrib. Previdenc Complementar</v>
          </cell>
          <cell r="D710">
            <v>193706.63</v>
          </cell>
          <cell r="E710" t="str">
            <v>D</v>
          </cell>
          <cell r="F710">
            <v>23865.56</v>
          </cell>
          <cell r="G710">
            <v>1155.31</v>
          </cell>
          <cell r="H710">
            <v>216416.88</v>
          </cell>
          <cell r="I710" t="str">
            <v>D</v>
          </cell>
        </row>
        <row r="711">
          <cell r="A711" t="str">
            <v>51.05.10.01</v>
          </cell>
          <cell r="B711" t="str">
            <v>-</v>
          </cell>
          <cell r="C711" t="str">
            <v>Contribuicao Valia</v>
          </cell>
          <cell r="D711">
            <v>1157.8800000000001</v>
          </cell>
          <cell r="E711" t="str">
            <v>D</v>
          </cell>
          <cell r="F711">
            <v>0</v>
          </cell>
          <cell r="G711">
            <v>0</v>
          </cell>
          <cell r="H711">
            <v>1157.8800000000001</v>
          </cell>
          <cell r="I711" t="str">
            <v>D</v>
          </cell>
        </row>
        <row r="712">
          <cell r="A712" t="str">
            <v>51.05.10.04</v>
          </cell>
          <cell r="B712" t="str">
            <v>-</v>
          </cell>
          <cell r="C712" t="str">
            <v>Contribuicao Ordinaria Valiaprev</v>
          </cell>
          <cell r="D712">
            <v>192548.75</v>
          </cell>
          <cell r="E712" t="str">
            <v>D</v>
          </cell>
          <cell r="F712">
            <v>23865.56</v>
          </cell>
          <cell r="G712">
            <v>1155.31</v>
          </cell>
          <cell r="H712">
            <v>215259</v>
          </cell>
          <cell r="I712" t="str">
            <v>D</v>
          </cell>
        </row>
        <row r="713">
          <cell r="A713" t="str">
            <v>51.05.15.00</v>
          </cell>
          <cell r="B713" t="str">
            <v>-</v>
          </cell>
          <cell r="C713" t="str">
            <v>Outros Encagos Sociais</v>
          </cell>
          <cell r="D713">
            <v>3840.42</v>
          </cell>
          <cell r="E713" t="str">
            <v>D</v>
          </cell>
          <cell r="F713">
            <v>0</v>
          </cell>
          <cell r="G713">
            <v>0</v>
          </cell>
          <cell r="H713">
            <v>3840.42</v>
          </cell>
          <cell r="I713" t="str">
            <v>D</v>
          </cell>
        </row>
        <row r="714">
          <cell r="A714" t="str">
            <v>51.05.15.01</v>
          </cell>
          <cell r="B714" t="str">
            <v>-</v>
          </cell>
          <cell r="C714" t="str">
            <v>Outros Encagos Legais</v>
          </cell>
          <cell r="D714">
            <v>3840.42</v>
          </cell>
          <cell r="E714" t="str">
            <v>D</v>
          </cell>
          <cell r="F714">
            <v>0</v>
          </cell>
          <cell r="G714">
            <v>0</v>
          </cell>
          <cell r="H714">
            <v>3840.42</v>
          </cell>
          <cell r="I714" t="str">
            <v>D</v>
          </cell>
        </row>
        <row r="715">
          <cell r="A715" t="str">
            <v>51.05.20.00</v>
          </cell>
          <cell r="B715" t="str">
            <v>-</v>
          </cell>
          <cell r="C715" t="str">
            <v>Obrigacoes Trabalhistas</v>
          </cell>
          <cell r="D715">
            <v>63273.99</v>
          </cell>
          <cell r="E715" t="str">
            <v>D</v>
          </cell>
          <cell r="F715">
            <v>4523.96</v>
          </cell>
          <cell r="G715">
            <v>0</v>
          </cell>
          <cell r="H715">
            <v>67797.95</v>
          </cell>
          <cell r="I715" t="str">
            <v>D</v>
          </cell>
        </row>
        <row r="716">
          <cell r="A716" t="str">
            <v>51.05.20.01</v>
          </cell>
          <cell r="B716" t="str">
            <v>-</v>
          </cell>
          <cell r="C716" t="str">
            <v>Rescisao Contrato de Trabalho</v>
          </cell>
          <cell r="D716">
            <v>34179.550000000003</v>
          </cell>
          <cell r="E716" t="str">
            <v>D</v>
          </cell>
          <cell r="F716">
            <v>4523.96</v>
          </cell>
          <cell r="G716">
            <v>0</v>
          </cell>
          <cell r="H716">
            <v>38703.51</v>
          </cell>
          <cell r="I716" t="str">
            <v>D</v>
          </cell>
        </row>
        <row r="717">
          <cell r="A717" t="str">
            <v>51.05.20.02</v>
          </cell>
          <cell r="B717" t="str">
            <v>-</v>
          </cell>
          <cell r="C717" t="str">
            <v>Indenizacoes Trabalhistas</v>
          </cell>
          <cell r="D717">
            <v>29094.44</v>
          </cell>
          <cell r="E717" t="str">
            <v>D</v>
          </cell>
          <cell r="F717">
            <v>0</v>
          </cell>
          <cell r="G717">
            <v>0</v>
          </cell>
          <cell r="H717">
            <v>29094.44</v>
          </cell>
          <cell r="I717" t="str">
            <v>D</v>
          </cell>
        </row>
        <row r="718">
          <cell r="A718" t="str">
            <v>51.06.00.00</v>
          </cell>
          <cell r="B718" t="str">
            <v>-</v>
          </cell>
          <cell r="C718" t="str">
            <v>Outros Gastos com Pessoal</v>
          </cell>
          <cell r="D718">
            <v>69584.039999999994</v>
          </cell>
          <cell r="E718" t="str">
            <v>D</v>
          </cell>
          <cell r="F718">
            <v>68098.03</v>
          </cell>
          <cell r="G718">
            <v>0</v>
          </cell>
          <cell r="H718">
            <v>137682.07</v>
          </cell>
          <cell r="I718" t="str">
            <v>D</v>
          </cell>
        </row>
        <row r="719">
          <cell r="A719" t="str">
            <v>51.06.01.00</v>
          </cell>
          <cell r="B719" t="str">
            <v>-</v>
          </cell>
          <cell r="C719" t="str">
            <v>Outros Gastos com Pessoal</v>
          </cell>
          <cell r="D719">
            <v>69584.039999999994</v>
          </cell>
          <cell r="E719" t="str">
            <v>D</v>
          </cell>
          <cell r="F719">
            <v>68098.03</v>
          </cell>
          <cell r="G719">
            <v>0</v>
          </cell>
          <cell r="H719">
            <v>137682.07</v>
          </cell>
          <cell r="I719" t="str">
            <v>D</v>
          </cell>
        </row>
        <row r="720">
          <cell r="A720" t="str">
            <v>51.06.01.01</v>
          </cell>
          <cell r="B720" t="str">
            <v>-</v>
          </cell>
          <cell r="C720" t="str">
            <v>Outros Gastos com Pessoal</v>
          </cell>
          <cell r="D720">
            <v>69584.039999999994</v>
          </cell>
          <cell r="E720" t="str">
            <v>D</v>
          </cell>
          <cell r="F720">
            <v>68098.03</v>
          </cell>
          <cell r="G720">
            <v>0</v>
          </cell>
          <cell r="H720">
            <v>137682.07</v>
          </cell>
          <cell r="I720" t="str">
            <v>D</v>
          </cell>
        </row>
        <row r="721">
          <cell r="A721" t="str">
            <v>51.10.00.00</v>
          </cell>
          <cell r="B721" t="str">
            <v>-</v>
          </cell>
          <cell r="C721" t="str">
            <v>Pessoal Transitorio</v>
          </cell>
          <cell r="D721">
            <v>73606.58</v>
          </cell>
          <cell r="E721" t="str">
            <v>D</v>
          </cell>
          <cell r="F721">
            <v>11421.63</v>
          </cell>
          <cell r="G721">
            <v>0</v>
          </cell>
          <cell r="H721">
            <v>85028.21</v>
          </cell>
          <cell r="I721" t="str">
            <v>D</v>
          </cell>
        </row>
        <row r="722">
          <cell r="A722" t="str">
            <v>51.10.02.00</v>
          </cell>
          <cell r="B722" t="str">
            <v>-</v>
          </cell>
          <cell r="C722" t="str">
            <v>Estagiarios</v>
          </cell>
          <cell r="D722">
            <v>73606.58</v>
          </cell>
          <cell r="E722" t="str">
            <v>D</v>
          </cell>
          <cell r="F722">
            <v>11421.63</v>
          </cell>
          <cell r="G722">
            <v>0</v>
          </cell>
          <cell r="H722">
            <v>85028.21</v>
          </cell>
          <cell r="I722" t="str">
            <v>D</v>
          </cell>
        </row>
        <row r="723">
          <cell r="A723" t="str">
            <v>51.10.02.02</v>
          </cell>
          <cell r="B723" t="str">
            <v>-</v>
          </cell>
          <cell r="C723" t="str">
            <v>Estagiarios Nivel Superior</v>
          </cell>
          <cell r="D723">
            <v>73606.58</v>
          </cell>
          <cell r="E723" t="str">
            <v>D</v>
          </cell>
          <cell r="F723">
            <v>11421.63</v>
          </cell>
          <cell r="G723">
            <v>0</v>
          </cell>
          <cell r="H723">
            <v>85028.21</v>
          </cell>
          <cell r="I723" t="str">
            <v>D</v>
          </cell>
        </row>
        <row r="724">
          <cell r="A724" t="str">
            <v>52.00.00.00</v>
          </cell>
          <cell r="B724" t="str">
            <v>-</v>
          </cell>
          <cell r="C724" t="str">
            <v>Materiais</v>
          </cell>
          <cell r="D724">
            <v>9918964.9199999999</v>
          </cell>
          <cell r="E724" t="str">
            <v>D</v>
          </cell>
          <cell r="F724">
            <v>1446749.61</v>
          </cell>
          <cell r="G724">
            <v>52982.67</v>
          </cell>
          <cell r="H724">
            <v>11312731.859999999</v>
          </cell>
          <cell r="I724" t="str">
            <v>D</v>
          </cell>
        </row>
        <row r="725">
          <cell r="A725" t="str">
            <v>52.01.00.00</v>
          </cell>
          <cell r="B725" t="str">
            <v>-</v>
          </cell>
          <cell r="C725" t="str">
            <v>Materias de Manutencao</v>
          </cell>
          <cell r="D725">
            <v>6228590.0300000003</v>
          </cell>
          <cell r="E725" t="str">
            <v>D</v>
          </cell>
          <cell r="F725">
            <v>700769.06</v>
          </cell>
          <cell r="G725">
            <v>30592.400000000001</v>
          </cell>
          <cell r="H725">
            <v>6898766.6900000004</v>
          </cell>
          <cell r="I725" t="str">
            <v>D</v>
          </cell>
        </row>
        <row r="726">
          <cell r="A726" t="str">
            <v>52.01.01.00</v>
          </cell>
          <cell r="B726" t="str">
            <v>-</v>
          </cell>
          <cell r="C726" t="str">
            <v>Material de Manut-Diversos</v>
          </cell>
          <cell r="D726">
            <v>2123216.64</v>
          </cell>
          <cell r="E726" t="str">
            <v>D</v>
          </cell>
          <cell r="F726">
            <v>388672.48</v>
          </cell>
          <cell r="G726">
            <v>24258.03</v>
          </cell>
          <cell r="H726">
            <v>2487631.09</v>
          </cell>
          <cell r="I726" t="str">
            <v>D</v>
          </cell>
        </row>
        <row r="727">
          <cell r="A727" t="str">
            <v>52.01.01.01</v>
          </cell>
          <cell r="B727" t="str">
            <v>-</v>
          </cell>
          <cell r="C727" t="str">
            <v>Material Manut-Mecanico</v>
          </cell>
          <cell r="D727">
            <v>1691897.5</v>
          </cell>
          <cell r="E727" t="str">
            <v>D</v>
          </cell>
          <cell r="F727">
            <v>314428.90000000002</v>
          </cell>
          <cell r="G727">
            <v>23787.200000000001</v>
          </cell>
          <cell r="H727">
            <v>1982539.2</v>
          </cell>
          <cell r="I727" t="str">
            <v>D</v>
          </cell>
        </row>
        <row r="728">
          <cell r="A728" t="str">
            <v>52.01.01.02</v>
          </cell>
          <cell r="B728" t="str">
            <v>-</v>
          </cell>
          <cell r="C728" t="str">
            <v>Material Manut-Eletrico</v>
          </cell>
          <cell r="D728">
            <v>431319.14</v>
          </cell>
          <cell r="E728" t="str">
            <v>D</v>
          </cell>
          <cell r="F728">
            <v>74243.58</v>
          </cell>
          <cell r="G728">
            <v>470.83</v>
          </cell>
          <cell r="H728">
            <v>505091.89</v>
          </cell>
          <cell r="I728" t="str">
            <v>D</v>
          </cell>
        </row>
        <row r="729">
          <cell r="A729" t="str">
            <v>52.01.02.00</v>
          </cell>
          <cell r="B729" t="str">
            <v>-</v>
          </cell>
          <cell r="C729" t="str">
            <v>Material de Construcao/Conservação</v>
          </cell>
          <cell r="D729">
            <v>569167.75</v>
          </cell>
          <cell r="E729" t="str">
            <v>D</v>
          </cell>
          <cell r="F729">
            <v>53161.440000000002</v>
          </cell>
          <cell r="G729">
            <v>73.98</v>
          </cell>
          <cell r="H729">
            <v>622255.21</v>
          </cell>
          <cell r="I729" t="str">
            <v>D</v>
          </cell>
        </row>
        <row r="730">
          <cell r="A730" t="str">
            <v>52.01.02.01</v>
          </cell>
          <cell r="B730" t="str">
            <v>-</v>
          </cell>
          <cell r="C730" t="str">
            <v>Mat. Manut-Hidraulico/Pneumatico</v>
          </cell>
          <cell r="D730">
            <v>7891.78</v>
          </cell>
          <cell r="E730" t="str">
            <v>D</v>
          </cell>
          <cell r="F730">
            <v>279.98</v>
          </cell>
          <cell r="G730">
            <v>0</v>
          </cell>
          <cell r="H730">
            <v>8171.76</v>
          </cell>
          <cell r="I730" t="str">
            <v>D</v>
          </cell>
        </row>
        <row r="731">
          <cell r="A731" t="str">
            <v>52.01.02.02</v>
          </cell>
          <cell r="B731" t="str">
            <v>-</v>
          </cell>
          <cell r="C731" t="str">
            <v>Material P/Solda</v>
          </cell>
          <cell r="D731">
            <v>36603.339999999997</v>
          </cell>
          <cell r="E731" t="str">
            <v>D</v>
          </cell>
          <cell r="F731">
            <v>4840.5</v>
          </cell>
          <cell r="G731">
            <v>0</v>
          </cell>
          <cell r="H731">
            <v>41443.839999999997</v>
          </cell>
          <cell r="I731" t="str">
            <v>D</v>
          </cell>
        </row>
        <row r="732">
          <cell r="A732" t="str">
            <v>52.01.02.03</v>
          </cell>
          <cell r="B732" t="str">
            <v>-</v>
          </cell>
          <cell r="C732" t="str">
            <v>Mat.Const.Civil-Diversos</v>
          </cell>
          <cell r="D732">
            <v>107344.61</v>
          </cell>
          <cell r="E732" t="str">
            <v>D</v>
          </cell>
          <cell r="F732">
            <v>8663.76</v>
          </cell>
          <cell r="G732">
            <v>0</v>
          </cell>
          <cell r="H732">
            <v>116008.37</v>
          </cell>
          <cell r="I732" t="str">
            <v>D</v>
          </cell>
        </row>
        <row r="733">
          <cell r="A733" t="str">
            <v>52.01.02.04</v>
          </cell>
          <cell r="B733" t="str">
            <v>-</v>
          </cell>
          <cell r="C733" t="str">
            <v>Cimento e Areia</v>
          </cell>
          <cell r="D733">
            <v>5089.05</v>
          </cell>
          <cell r="E733" t="str">
            <v>D</v>
          </cell>
          <cell r="F733">
            <v>0</v>
          </cell>
          <cell r="G733">
            <v>0</v>
          </cell>
          <cell r="H733">
            <v>5089.05</v>
          </cell>
          <cell r="I733" t="str">
            <v>D</v>
          </cell>
        </row>
        <row r="734">
          <cell r="A734" t="str">
            <v>52.01.02.05</v>
          </cell>
          <cell r="B734" t="str">
            <v>-</v>
          </cell>
          <cell r="C734" t="str">
            <v>Tijolos, Telhas e Ceramica</v>
          </cell>
          <cell r="D734">
            <v>13477.93</v>
          </cell>
          <cell r="E734" t="str">
            <v>D</v>
          </cell>
          <cell r="F734">
            <v>0</v>
          </cell>
          <cell r="G734">
            <v>0</v>
          </cell>
          <cell r="H734">
            <v>13477.93</v>
          </cell>
          <cell r="I734" t="str">
            <v>D</v>
          </cell>
        </row>
        <row r="735">
          <cell r="A735" t="str">
            <v>52.01.02.06</v>
          </cell>
          <cell r="B735" t="str">
            <v>-</v>
          </cell>
          <cell r="C735" t="str">
            <v>Pedra Britada</v>
          </cell>
          <cell r="D735">
            <v>5260.34</v>
          </cell>
          <cell r="E735" t="str">
            <v>D</v>
          </cell>
          <cell r="F735">
            <v>0</v>
          </cell>
          <cell r="G735">
            <v>0</v>
          </cell>
          <cell r="H735">
            <v>5260.34</v>
          </cell>
          <cell r="I735" t="str">
            <v>D</v>
          </cell>
        </row>
        <row r="736">
          <cell r="A736" t="str">
            <v>52.01.02.07</v>
          </cell>
          <cell r="B736" t="str">
            <v>-</v>
          </cell>
          <cell r="C736" t="str">
            <v>Tubos</v>
          </cell>
          <cell r="D736">
            <v>82396.87</v>
          </cell>
          <cell r="E736" t="str">
            <v>D</v>
          </cell>
          <cell r="F736">
            <v>11375.86</v>
          </cell>
          <cell r="G736">
            <v>63.52</v>
          </cell>
          <cell r="H736">
            <v>93709.21</v>
          </cell>
          <cell r="I736" t="str">
            <v>D</v>
          </cell>
        </row>
        <row r="737">
          <cell r="A737" t="str">
            <v>52.01.02.08</v>
          </cell>
          <cell r="B737" t="str">
            <v>-</v>
          </cell>
          <cell r="C737" t="str">
            <v>Mangueiras</v>
          </cell>
          <cell r="D737">
            <v>115359.12</v>
          </cell>
          <cell r="E737" t="str">
            <v>D</v>
          </cell>
          <cell r="F737">
            <v>15861.9</v>
          </cell>
          <cell r="G737">
            <v>10.46</v>
          </cell>
          <cell r="H737">
            <v>131210.56</v>
          </cell>
          <cell r="I737" t="str">
            <v>D</v>
          </cell>
        </row>
        <row r="738">
          <cell r="A738" t="str">
            <v>52.01.02.09</v>
          </cell>
          <cell r="B738" t="str">
            <v>-</v>
          </cell>
          <cell r="C738" t="str">
            <v>Conexoes</v>
          </cell>
          <cell r="D738">
            <v>4261</v>
          </cell>
          <cell r="E738" t="str">
            <v>D</v>
          </cell>
          <cell r="F738">
            <v>18.84</v>
          </cell>
          <cell r="G738">
            <v>0</v>
          </cell>
          <cell r="H738">
            <v>4279.84</v>
          </cell>
          <cell r="I738" t="str">
            <v>D</v>
          </cell>
        </row>
        <row r="739">
          <cell r="A739" t="str">
            <v>52.01.02.10</v>
          </cell>
          <cell r="B739" t="str">
            <v>-</v>
          </cell>
          <cell r="C739" t="str">
            <v>Barra de Aco</v>
          </cell>
          <cell r="D739">
            <v>32997.300000000003</v>
          </cell>
          <cell r="E739" t="str">
            <v>D</v>
          </cell>
          <cell r="F739">
            <v>46.39</v>
          </cell>
          <cell r="G739">
            <v>0</v>
          </cell>
          <cell r="H739">
            <v>33043.69</v>
          </cell>
          <cell r="I739" t="str">
            <v>D</v>
          </cell>
        </row>
        <row r="740">
          <cell r="A740" t="str">
            <v>52.01.02.13</v>
          </cell>
          <cell r="B740" t="str">
            <v>-</v>
          </cell>
          <cell r="C740" t="str">
            <v>Perfil</v>
          </cell>
          <cell r="D740">
            <v>2138.98</v>
          </cell>
          <cell r="E740" t="str">
            <v>D</v>
          </cell>
          <cell r="F740">
            <v>0</v>
          </cell>
          <cell r="G740">
            <v>0</v>
          </cell>
          <cell r="H740">
            <v>2138.98</v>
          </cell>
          <cell r="I740" t="str">
            <v>D</v>
          </cell>
        </row>
        <row r="741">
          <cell r="A741" t="str">
            <v>52.01.02.14</v>
          </cell>
          <cell r="B741" t="str">
            <v>-</v>
          </cell>
          <cell r="C741" t="str">
            <v>Laminado Plano</v>
          </cell>
          <cell r="D741">
            <v>140878.41</v>
          </cell>
          <cell r="E741" t="str">
            <v>D</v>
          </cell>
          <cell r="F741">
            <v>10243.35</v>
          </cell>
          <cell r="G741">
            <v>0</v>
          </cell>
          <cell r="H741">
            <v>151121.76</v>
          </cell>
          <cell r="I741" t="str">
            <v>D</v>
          </cell>
        </row>
        <row r="742">
          <cell r="A742" t="str">
            <v>52.01.02.15</v>
          </cell>
          <cell r="B742" t="str">
            <v>-</v>
          </cell>
          <cell r="C742" t="str">
            <v>Ferragens</v>
          </cell>
          <cell r="D742">
            <v>646.04999999999995</v>
          </cell>
          <cell r="E742" t="str">
            <v>D</v>
          </cell>
          <cell r="F742">
            <v>0</v>
          </cell>
          <cell r="G742">
            <v>0</v>
          </cell>
          <cell r="H742">
            <v>646.04999999999995</v>
          </cell>
          <cell r="I742" t="str">
            <v>D</v>
          </cell>
        </row>
        <row r="743">
          <cell r="A743" t="str">
            <v>52.01.02.16</v>
          </cell>
          <cell r="B743" t="str">
            <v>-</v>
          </cell>
          <cell r="C743" t="str">
            <v>Material Vedacao</v>
          </cell>
          <cell r="D743">
            <v>14822.97</v>
          </cell>
          <cell r="E743" t="str">
            <v>D</v>
          </cell>
          <cell r="F743">
            <v>1830.86</v>
          </cell>
          <cell r="G743">
            <v>0</v>
          </cell>
          <cell r="H743">
            <v>16653.830000000002</v>
          </cell>
          <cell r="I743" t="str">
            <v>D</v>
          </cell>
        </row>
        <row r="744">
          <cell r="A744" t="str">
            <v>52.01.03.00</v>
          </cell>
          <cell r="B744" t="str">
            <v>-</v>
          </cell>
          <cell r="C744" t="str">
            <v>Componentes P/ Veiculos Maquinas</v>
          </cell>
          <cell r="D744">
            <v>2627720.6</v>
          </cell>
          <cell r="E744" t="str">
            <v>D</v>
          </cell>
          <cell r="F744">
            <v>187947.14</v>
          </cell>
          <cell r="G744">
            <v>3206.37</v>
          </cell>
          <cell r="H744">
            <v>2812461.37</v>
          </cell>
          <cell r="I744" t="str">
            <v>D</v>
          </cell>
        </row>
        <row r="745">
          <cell r="A745" t="str">
            <v>52.01.03.01</v>
          </cell>
          <cell r="B745" t="str">
            <v>-</v>
          </cell>
          <cell r="C745" t="str">
            <v>Cabos de Aco e Acessorios</v>
          </cell>
          <cell r="D745">
            <v>14387.8</v>
          </cell>
          <cell r="E745" t="str">
            <v>D</v>
          </cell>
          <cell r="F745">
            <v>1110.42</v>
          </cell>
          <cell r="G745">
            <v>57.99</v>
          </cell>
          <cell r="H745">
            <v>15440.23</v>
          </cell>
          <cell r="I745" t="str">
            <v>D</v>
          </cell>
        </row>
        <row r="746">
          <cell r="A746" t="str">
            <v>52.01.03.02</v>
          </cell>
          <cell r="B746" t="str">
            <v>-</v>
          </cell>
          <cell r="C746" t="str">
            <v>Material de Consumo em Geral</v>
          </cell>
          <cell r="D746">
            <v>21184.58</v>
          </cell>
          <cell r="E746" t="str">
            <v>D</v>
          </cell>
          <cell r="F746">
            <v>98.01</v>
          </cell>
          <cell r="G746">
            <v>16.12</v>
          </cell>
          <cell r="H746">
            <v>21266.47</v>
          </cell>
          <cell r="I746" t="str">
            <v>D</v>
          </cell>
        </row>
        <row r="747">
          <cell r="A747" t="str">
            <v>52.01.03.03</v>
          </cell>
          <cell r="B747" t="str">
            <v>-</v>
          </cell>
          <cell r="C747" t="str">
            <v>Roletes</v>
          </cell>
          <cell r="D747">
            <v>25228.38</v>
          </cell>
          <cell r="E747" t="str">
            <v>D</v>
          </cell>
          <cell r="F747">
            <v>687.52</v>
          </cell>
          <cell r="G747">
            <v>0</v>
          </cell>
          <cell r="H747">
            <v>25915.9</v>
          </cell>
          <cell r="I747" t="str">
            <v>D</v>
          </cell>
        </row>
        <row r="748">
          <cell r="A748" t="str">
            <v>52.01.03.04</v>
          </cell>
          <cell r="B748" t="str">
            <v>-</v>
          </cell>
          <cell r="C748" t="str">
            <v>Rolamentos</v>
          </cell>
          <cell r="D748">
            <v>123453.86</v>
          </cell>
          <cell r="E748" t="str">
            <v>D</v>
          </cell>
          <cell r="F748">
            <v>701.05</v>
          </cell>
          <cell r="G748">
            <v>0</v>
          </cell>
          <cell r="H748">
            <v>124154.91</v>
          </cell>
          <cell r="I748" t="str">
            <v>D</v>
          </cell>
        </row>
        <row r="749">
          <cell r="A749" t="str">
            <v>52.01.03.05</v>
          </cell>
          <cell r="B749" t="str">
            <v>-</v>
          </cell>
          <cell r="C749" t="str">
            <v>Mancais</v>
          </cell>
          <cell r="D749">
            <v>358.63</v>
          </cell>
          <cell r="E749" t="str">
            <v>D</v>
          </cell>
          <cell r="F749">
            <v>0</v>
          </cell>
          <cell r="G749">
            <v>0</v>
          </cell>
          <cell r="H749">
            <v>358.63</v>
          </cell>
          <cell r="I749" t="str">
            <v>D</v>
          </cell>
        </row>
        <row r="750">
          <cell r="A750" t="str">
            <v>52.01.03.06</v>
          </cell>
          <cell r="B750" t="str">
            <v>-</v>
          </cell>
          <cell r="C750" t="str">
            <v>Filtros e Elementos Filtrantes</v>
          </cell>
          <cell r="D750">
            <v>54918.81</v>
          </cell>
          <cell r="E750" t="str">
            <v>D</v>
          </cell>
          <cell r="F750">
            <v>2692.96</v>
          </cell>
          <cell r="G750">
            <v>0</v>
          </cell>
          <cell r="H750">
            <v>57611.77</v>
          </cell>
          <cell r="I750" t="str">
            <v>D</v>
          </cell>
        </row>
        <row r="751">
          <cell r="A751" t="str">
            <v>52.01.03.07</v>
          </cell>
          <cell r="B751" t="str">
            <v>-</v>
          </cell>
          <cell r="C751" t="str">
            <v>Outros Compon.Pecas e Acessorios</v>
          </cell>
          <cell r="D751">
            <v>2388188.54</v>
          </cell>
          <cell r="E751" t="str">
            <v>D</v>
          </cell>
          <cell r="F751">
            <v>182657.18</v>
          </cell>
          <cell r="G751">
            <v>3132.26</v>
          </cell>
          <cell r="H751">
            <v>2567713.46</v>
          </cell>
          <cell r="I751" t="str">
            <v>D</v>
          </cell>
        </row>
        <row r="752">
          <cell r="A752" t="str">
            <v>52.01.04.00</v>
          </cell>
          <cell r="B752" t="str">
            <v>-</v>
          </cell>
          <cell r="C752" t="str">
            <v>Material Manut - Sobressalentes</v>
          </cell>
          <cell r="D752">
            <v>226338.79</v>
          </cell>
          <cell r="E752" t="str">
            <v>D</v>
          </cell>
          <cell r="F752">
            <v>23773.94</v>
          </cell>
          <cell r="G752">
            <v>0</v>
          </cell>
          <cell r="H752">
            <v>250112.73</v>
          </cell>
          <cell r="I752" t="str">
            <v>D</v>
          </cell>
        </row>
        <row r="753">
          <cell r="A753" t="str">
            <v>52.01.04.01</v>
          </cell>
          <cell r="B753" t="str">
            <v>-</v>
          </cell>
          <cell r="C753" t="str">
            <v>Pecas Sobressalentes</v>
          </cell>
          <cell r="D753">
            <v>95960.91</v>
          </cell>
          <cell r="E753" t="str">
            <v>D</v>
          </cell>
          <cell r="F753">
            <v>8975.8700000000008</v>
          </cell>
          <cell r="G753">
            <v>0</v>
          </cell>
          <cell r="H753">
            <v>104936.78</v>
          </cell>
          <cell r="I753" t="str">
            <v>D</v>
          </cell>
        </row>
        <row r="754">
          <cell r="A754" t="str">
            <v>52.01.04.02</v>
          </cell>
          <cell r="B754" t="str">
            <v>-</v>
          </cell>
          <cell r="C754" t="str">
            <v>Motores, Redutores e Geradores</v>
          </cell>
          <cell r="D754">
            <v>130377.88</v>
          </cell>
          <cell r="E754" t="str">
            <v>D</v>
          </cell>
          <cell r="F754">
            <v>14798.07</v>
          </cell>
          <cell r="G754">
            <v>0</v>
          </cell>
          <cell r="H754">
            <v>145175.95000000001</v>
          </cell>
          <cell r="I754" t="str">
            <v>D</v>
          </cell>
        </row>
        <row r="756">
          <cell r="A756" t="str">
            <v>-----------</v>
          </cell>
          <cell r="B756" t="str">
            <v>--</v>
          </cell>
          <cell r="C756" t="str">
            <v>-------------------------------------------------------------------</v>
          </cell>
          <cell r="D756" t="str">
            <v>-------------------</v>
          </cell>
          <cell r="E756" t="str">
            <v>-</v>
          </cell>
          <cell r="F756" t="str">
            <v>-------------------</v>
          </cell>
          <cell r="G756" t="e">
            <v>#NAME?</v>
          </cell>
          <cell r="H756" t="str">
            <v>07AB - 1.00.01.068</v>
          </cell>
        </row>
        <row r="757">
          <cell r="A757" t="str">
            <v>_x000C_----------</v>
          </cell>
          <cell r="B757" t="str">
            <v>--</v>
          </cell>
          <cell r="C757" t="str">
            <v>-------------------------------------------------------------------</v>
          </cell>
          <cell r="D757" t="str">
            <v>-------------------</v>
          </cell>
          <cell r="E757" t="str">
            <v>-</v>
          </cell>
          <cell r="F757" t="str">
            <v>-------------------</v>
          </cell>
          <cell r="G757" t="str">
            <v>-------------------</v>
          </cell>
          <cell r="H757" t="str">
            <v>------ Página:</v>
          </cell>
          <cell r="I757">
            <v>1</v>
          </cell>
        </row>
        <row r="758">
          <cell r="A758" t="str">
            <v>Urucum Mine</v>
          </cell>
          <cell r="B758" t="str">
            <v>ra</v>
          </cell>
          <cell r="C758" t="str">
            <v>ção S.A</v>
          </cell>
          <cell r="H758" t="str">
            <v>Balancete</v>
          </cell>
        </row>
        <row r="759">
          <cell r="A759" t="str">
            <v>Período: 01</v>
          </cell>
          <cell r="B759" t="str">
            <v>/1</v>
          </cell>
          <cell r="C759" t="str">
            <v>0/2008 A 31/10/2008 -----------------------------------------------</v>
          </cell>
          <cell r="D759" t="str">
            <v>-------------------</v>
          </cell>
          <cell r="E759" t="str">
            <v>-</v>
          </cell>
          <cell r="F759" t="str">
            <v>-------------------</v>
          </cell>
          <cell r="G759" t="str">
            <v>-------------------</v>
          </cell>
          <cell r="H759" t="str">
            <v>04/11/2008 - 18:3</v>
          </cell>
          <cell r="I759">
            <v>7</v>
          </cell>
        </row>
        <row r="761">
          <cell r="A761" t="str">
            <v>Título</v>
          </cell>
          <cell r="D761" t="str">
            <v>Saldo Inicial</v>
          </cell>
          <cell r="F761" t="str">
            <v>Débito</v>
          </cell>
          <cell r="G761" t="str">
            <v>Crédito</v>
          </cell>
          <cell r="H761" t="str">
            <v>Saldo Final</v>
          </cell>
        </row>
        <row r="762">
          <cell r="A762" t="str">
            <v>-----------</v>
          </cell>
          <cell r="B762" t="str">
            <v>--</v>
          </cell>
          <cell r="C762" t="str">
            <v>-------------------------------------------------------------------</v>
          </cell>
          <cell r="D762" t="str">
            <v>-----------------</v>
          </cell>
          <cell r="F762" t="str">
            <v>------------------</v>
          </cell>
          <cell r="G762" t="str">
            <v>------------------</v>
          </cell>
          <cell r="H762" t="str">
            <v>-----------------</v>
          </cell>
        </row>
        <row r="763">
          <cell r="A763" t="str">
            <v>52.01.05.00</v>
          </cell>
          <cell r="B763" t="str">
            <v>-</v>
          </cell>
          <cell r="C763" t="str">
            <v>Material Manut - Correias Transp</v>
          </cell>
          <cell r="D763">
            <v>236539.69</v>
          </cell>
          <cell r="E763" t="str">
            <v>D</v>
          </cell>
          <cell r="F763">
            <v>5351.84</v>
          </cell>
          <cell r="G763">
            <v>0</v>
          </cell>
          <cell r="H763">
            <v>241891.53</v>
          </cell>
          <cell r="I763" t="str">
            <v>D</v>
          </cell>
        </row>
        <row r="764">
          <cell r="A764" t="str">
            <v>52.01.05.01</v>
          </cell>
          <cell r="B764" t="str">
            <v>-</v>
          </cell>
          <cell r="C764" t="str">
            <v>Correia Transportadora</v>
          </cell>
          <cell r="D764">
            <v>209558.13</v>
          </cell>
          <cell r="E764" t="str">
            <v>D</v>
          </cell>
          <cell r="F764">
            <v>4405.03</v>
          </cell>
          <cell r="G764">
            <v>0</v>
          </cell>
          <cell r="H764">
            <v>213963.16</v>
          </cell>
          <cell r="I764" t="str">
            <v>D</v>
          </cell>
        </row>
        <row r="765">
          <cell r="A765" t="str">
            <v>52.01.05.02</v>
          </cell>
          <cell r="B765" t="str">
            <v>-</v>
          </cell>
          <cell r="C765" t="str">
            <v>Material Emenda Correia Transp</v>
          </cell>
          <cell r="D765">
            <v>26981.56</v>
          </cell>
          <cell r="E765" t="str">
            <v>D</v>
          </cell>
          <cell r="F765">
            <v>946.81</v>
          </cell>
          <cell r="G765">
            <v>0</v>
          </cell>
          <cell r="H765">
            <v>27928.37</v>
          </cell>
          <cell r="I765" t="str">
            <v>D</v>
          </cell>
        </row>
        <row r="766">
          <cell r="A766" t="str">
            <v>52.01.06.00</v>
          </cell>
          <cell r="B766" t="str">
            <v>-</v>
          </cell>
          <cell r="C766" t="str">
            <v>Material Manutenc-Lubrificantes</v>
          </cell>
          <cell r="D766">
            <v>57102.5</v>
          </cell>
          <cell r="E766" t="str">
            <v>D</v>
          </cell>
          <cell r="F766">
            <v>5232.4399999999996</v>
          </cell>
          <cell r="G766">
            <v>3.86</v>
          </cell>
          <cell r="H766">
            <v>62331.08</v>
          </cell>
          <cell r="I766" t="str">
            <v>D</v>
          </cell>
        </row>
        <row r="767">
          <cell r="A767" t="str">
            <v>52.01.06.01</v>
          </cell>
          <cell r="B767" t="str">
            <v>-</v>
          </cell>
          <cell r="C767" t="str">
            <v>Mat.Manut-Oleo Lubrificantes</v>
          </cell>
          <cell r="D767">
            <v>50676.6</v>
          </cell>
          <cell r="E767" t="str">
            <v>D</v>
          </cell>
          <cell r="F767">
            <v>5232.4399999999996</v>
          </cell>
          <cell r="G767">
            <v>3.86</v>
          </cell>
          <cell r="H767">
            <v>55905.18</v>
          </cell>
          <cell r="I767" t="str">
            <v>D</v>
          </cell>
        </row>
        <row r="768">
          <cell r="A768" t="str">
            <v>52.01.06.02</v>
          </cell>
          <cell r="B768" t="str">
            <v>-</v>
          </cell>
          <cell r="C768" t="str">
            <v>Mat.Manut-Graxas</v>
          </cell>
          <cell r="D768">
            <v>6425.9</v>
          </cell>
          <cell r="E768" t="str">
            <v>D</v>
          </cell>
          <cell r="F768">
            <v>0</v>
          </cell>
          <cell r="G768">
            <v>0</v>
          </cell>
          <cell r="H768">
            <v>6425.9</v>
          </cell>
          <cell r="I768" t="str">
            <v>D</v>
          </cell>
        </row>
        <row r="769">
          <cell r="A769" t="str">
            <v>52.01.07.00</v>
          </cell>
          <cell r="B769" t="str">
            <v>-</v>
          </cell>
          <cell r="C769" t="str">
            <v>Material de Manutenc-Refratarios</v>
          </cell>
          <cell r="D769">
            <v>37705.26</v>
          </cell>
          <cell r="E769" t="str">
            <v>D</v>
          </cell>
          <cell r="F769">
            <v>11786.1</v>
          </cell>
          <cell r="G769">
            <v>2946.53</v>
          </cell>
          <cell r="H769">
            <v>46544.83</v>
          </cell>
          <cell r="I769" t="str">
            <v>D</v>
          </cell>
        </row>
        <row r="770">
          <cell r="A770" t="str">
            <v>52.01.07.02</v>
          </cell>
          <cell r="B770" t="str">
            <v>-</v>
          </cell>
          <cell r="C770" t="str">
            <v>Mat.Manut-Argamass/Ciment Refrat</v>
          </cell>
          <cell r="D770">
            <v>37705.26</v>
          </cell>
          <cell r="E770" t="str">
            <v>D</v>
          </cell>
          <cell r="F770">
            <v>11786.1</v>
          </cell>
          <cell r="G770">
            <v>2946.53</v>
          </cell>
          <cell r="H770">
            <v>46544.83</v>
          </cell>
          <cell r="I770" t="str">
            <v>D</v>
          </cell>
        </row>
        <row r="771">
          <cell r="A771" t="str">
            <v>52.01.08.00</v>
          </cell>
          <cell r="B771" t="str">
            <v>-</v>
          </cell>
          <cell r="C771" t="str">
            <v>Materiais de Borracha</v>
          </cell>
          <cell r="D771">
            <v>134854.54</v>
          </cell>
          <cell r="E771" t="str">
            <v>D</v>
          </cell>
          <cell r="F771">
            <v>78.849999999999994</v>
          </cell>
          <cell r="G771">
            <v>0</v>
          </cell>
          <cell r="H771">
            <v>134933.39000000001</v>
          </cell>
          <cell r="I771" t="str">
            <v>D</v>
          </cell>
        </row>
        <row r="772">
          <cell r="A772" t="str">
            <v>52.01.08.01</v>
          </cell>
          <cell r="B772" t="str">
            <v>-</v>
          </cell>
          <cell r="C772" t="str">
            <v>Pneus</v>
          </cell>
          <cell r="D772">
            <v>134603.66</v>
          </cell>
          <cell r="E772" t="str">
            <v>D</v>
          </cell>
          <cell r="F772">
            <v>0</v>
          </cell>
          <cell r="G772">
            <v>0</v>
          </cell>
          <cell r="H772">
            <v>134603.66</v>
          </cell>
          <cell r="I772" t="str">
            <v>D</v>
          </cell>
        </row>
        <row r="773">
          <cell r="A773" t="str">
            <v>52.01.08.02</v>
          </cell>
          <cell r="B773" t="str">
            <v>-</v>
          </cell>
          <cell r="C773" t="str">
            <v>Camaras de Ar</v>
          </cell>
          <cell r="D773">
            <v>37.53</v>
          </cell>
          <cell r="E773" t="str">
            <v>D</v>
          </cell>
          <cell r="F773">
            <v>78.849999999999994</v>
          </cell>
          <cell r="G773">
            <v>0</v>
          </cell>
          <cell r="H773">
            <v>116.38</v>
          </cell>
          <cell r="I773" t="str">
            <v>D</v>
          </cell>
        </row>
        <row r="774">
          <cell r="A774" t="str">
            <v>52.01.08.04</v>
          </cell>
          <cell r="B774" t="str">
            <v>-</v>
          </cell>
          <cell r="C774" t="str">
            <v>Outros Mat. de Borrachas</v>
          </cell>
          <cell r="D774">
            <v>213.35</v>
          </cell>
          <cell r="E774" t="str">
            <v>D</v>
          </cell>
          <cell r="F774">
            <v>0</v>
          </cell>
          <cell r="G774">
            <v>0</v>
          </cell>
          <cell r="H774">
            <v>213.35</v>
          </cell>
          <cell r="I774" t="str">
            <v>D</v>
          </cell>
        </row>
        <row r="775">
          <cell r="A775" t="str">
            <v>52.01.09.00</v>
          </cell>
          <cell r="B775" t="str">
            <v>-</v>
          </cell>
          <cell r="C775" t="str">
            <v>Componentes Eletricos/Eletronicos</v>
          </cell>
          <cell r="D775">
            <v>215944.26</v>
          </cell>
          <cell r="E775" t="str">
            <v>D</v>
          </cell>
          <cell r="F775">
            <v>24764.83</v>
          </cell>
          <cell r="G775">
            <v>103.63</v>
          </cell>
          <cell r="H775">
            <v>240605.46</v>
          </cell>
          <cell r="I775" t="str">
            <v>D</v>
          </cell>
        </row>
        <row r="776">
          <cell r="A776" t="str">
            <v>52.01.09.01</v>
          </cell>
          <cell r="B776" t="str">
            <v>-</v>
          </cell>
          <cell r="C776" t="str">
            <v>Componenetes p/ Equip. Eletricos</v>
          </cell>
          <cell r="D776">
            <v>25243</v>
          </cell>
          <cell r="E776" t="str">
            <v>D</v>
          </cell>
          <cell r="F776">
            <v>819.23</v>
          </cell>
          <cell r="G776">
            <v>0</v>
          </cell>
          <cell r="H776">
            <v>26062.23</v>
          </cell>
          <cell r="I776" t="str">
            <v>D</v>
          </cell>
        </row>
        <row r="777">
          <cell r="A777" t="str">
            <v>52.01.09.02</v>
          </cell>
          <cell r="B777" t="str">
            <v>-</v>
          </cell>
          <cell r="C777" t="str">
            <v>Fios Cabos Eletricos</v>
          </cell>
          <cell r="D777">
            <v>100001.25</v>
          </cell>
          <cell r="E777" t="str">
            <v>D</v>
          </cell>
          <cell r="F777">
            <v>9182.44</v>
          </cell>
          <cell r="G777">
            <v>95.28</v>
          </cell>
          <cell r="H777">
            <v>109088.41</v>
          </cell>
          <cell r="I777" t="str">
            <v>D</v>
          </cell>
        </row>
        <row r="778">
          <cell r="A778" t="str">
            <v>52.01.09.03</v>
          </cell>
          <cell r="B778" t="str">
            <v>-</v>
          </cell>
          <cell r="C778" t="str">
            <v>Lampadas e Luminarias</v>
          </cell>
          <cell r="D778">
            <v>56873.89</v>
          </cell>
          <cell r="E778" t="str">
            <v>D</v>
          </cell>
          <cell r="F778">
            <v>4726.6899999999996</v>
          </cell>
          <cell r="G778">
            <v>0</v>
          </cell>
          <cell r="H778">
            <v>61600.58</v>
          </cell>
          <cell r="I778" t="str">
            <v>D</v>
          </cell>
        </row>
        <row r="779">
          <cell r="A779" t="str">
            <v>52.01.09.04</v>
          </cell>
          <cell r="B779" t="str">
            <v>-</v>
          </cell>
          <cell r="C779" t="str">
            <v>Outros Comp.Eletroeletronicos</v>
          </cell>
          <cell r="D779">
            <v>25220.7</v>
          </cell>
          <cell r="E779" t="str">
            <v>D</v>
          </cell>
          <cell r="F779">
            <v>898.42</v>
          </cell>
          <cell r="G779">
            <v>0</v>
          </cell>
          <cell r="H779">
            <v>26119.119999999999</v>
          </cell>
          <cell r="I779" t="str">
            <v>D</v>
          </cell>
        </row>
        <row r="780">
          <cell r="A780" t="str">
            <v>52.01.09.05</v>
          </cell>
          <cell r="B780" t="str">
            <v>-</v>
          </cell>
          <cell r="C780" t="str">
            <v>Material de Informatica</v>
          </cell>
          <cell r="D780">
            <v>8605.42</v>
          </cell>
          <cell r="E780" t="str">
            <v>D</v>
          </cell>
          <cell r="F780">
            <v>9138.0499999999993</v>
          </cell>
          <cell r="G780">
            <v>8.35</v>
          </cell>
          <cell r="H780">
            <v>17735.12</v>
          </cell>
          <cell r="I780" t="str">
            <v>D</v>
          </cell>
        </row>
        <row r="781">
          <cell r="A781" t="str">
            <v>52.10.00.00</v>
          </cell>
          <cell r="B781" t="str">
            <v>-</v>
          </cell>
          <cell r="C781" t="str">
            <v>Materiais Auxiliares</v>
          </cell>
          <cell r="D781">
            <v>3690374.89</v>
          </cell>
          <cell r="E781" t="str">
            <v>D</v>
          </cell>
          <cell r="F781">
            <v>745980.55</v>
          </cell>
          <cell r="G781">
            <v>22390.27</v>
          </cell>
          <cell r="H781">
            <v>4413965.17</v>
          </cell>
          <cell r="I781" t="str">
            <v>D</v>
          </cell>
        </row>
        <row r="782">
          <cell r="A782" t="str">
            <v>52.10.01.00</v>
          </cell>
          <cell r="B782" t="str">
            <v>-</v>
          </cell>
          <cell r="C782" t="str">
            <v>Materiais Auxiliares - Quimicos</v>
          </cell>
          <cell r="D782">
            <v>4811.9399999999996</v>
          </cell>
          <cell r="E782" t="str">
            <v>D</v>
          </cell>
          <cell r="F782">
            <v>800</v>
          </cell>
          <cell r="G782">
            <v>0</v>
          </cell>
          <cell r="H782">
            <v>5611.94</v>
          </cell>
          <cell r="I782" t="str">
            <v>D</v>
          </cell>
        </row>
        <row r="783">
          <cell r="A783" t="str">
            <v>52.10.01.07</v>
          </cell>
          <cell r="B783" t="str">
            <v>-</v>
          </cell>
          <cell r="C783" t="str">
            <v>Mat.Aux.-Outros</v>
          </cell>
          <cell r="D783">
            <v>4811.9399999999996</v>
          </cell>
          <cell r="E783" t="str">
            <v>D</v>
          </cell>
          <cell r="F783">
            <v>800</v>
          </cell>
          <cell r="G783">
            <v>0</v>
          </cell>
          <cell r="H783">
            <v>5611.94</v>
          </cell>
          <cell r="I783" t="str">
            <v>D</v>
          </cell>
        </row>
        <row r="784">
          <cell r="A784" t="str">
            <v>52.10.02.00</v>
          </cell>
          <cell r="B784" t="str">
            <v>-</v>
          </cell>
          <cell r="C784" t="str">
            <v>Materiais Aux. - Supr.Operacao</v>
          </cell>
          <cell r="D784">
            <v>2638740.87</v>
          </cell>
          <cell r="E784" t="str">
            <v>D</v>
          </cell>
          <cell r="F784">
            <v>435639.65</v>
          </cell>
          <cell r="G784">
            <v>13390.27</v>
          </cell>
          <cell r="H784">
            <v>3060990.25</v>
          </cell>
          <cell r="I784" t="str">
            <v>D</v>
          </cell>
        </row>
        <row r="785">
          <cell r="A785" t="str">
            <v>52.10.02.01</v>
          </cell>
          <cell r="B785" t="str">
            <v>-</v>
          </cell>
          <cell r="C785" t="str">
            <v>Mat.Aux-Explosivos</v>
          </cell>
          <cell r="D785">
            <v>268400.86</v>
          </cell>
          <cell r="E785" t="str">
            <v>D</v>
          </cell>
          <cell r="F785">
            <v>65278.59</v>
          </cell>
          <cell r="G785">
            <v>0</v>
          </cell>
          <cell r="H785">
            <v>333679.45</v>
          </cell>
          <cell r="I785" t="str">
            <v>D</v>
          </cell>
        </row>
        <row r="786">
          <cell r="A786" t="str">
            <v>52.10.02.02</v>
          </cell>
          <cell r="B786" t="str">
            <v>-</v>
          </cell>
          <cell r="C786" t="str">
            <v>Mat.Aux-Materiais de Perfuracao</v>
          </cell>
          <cell r="D786">
            <v>89603.09</v>
          </cell>
          <cell r="E786" t="str">
            <v>D</v>
          </cell>
          <cell r="F786">
            <v>4638.96</v>
          </cell>
          <cell r="G786">
            <v>0</v>
          </cell>
          <cell r="H786">
            <v>94242.05</v>
          </cell>
          <cell r="I786" t="str">
            <v>D</v>
          </cell>
        </row>
        <row r="787">
          <cell r="A787" t="str">
            <v>52.10.02.03</v>
          </cell>
          <cell r="B787" t="str">
            <v>-</v>
          </cell>
          <cell r="C787" t="str">
            <v>Mat.Aux-Tubo Furacao</v>
          </cell>
          <cell r="D787">
            <v>7235.64</v>
          </cell>
          <cell r="E787" t="str">
            <v>D</v>
          </cell>
          <cell r="F787">
            <v>1756.04</v>
          </cell>
          <cell r="G787">
            <v>646.96</v>
          </cell>
          <cell r="H787">
            <v>8344.7199999999993</v>
          </cell>
          <cell r="I787" t="str">
            <v>D</v>
          </cell>
        </row>
        <row r="788">
          <cell r="A788" t="str">
            <v>52.10.02.04</v>
          </cell>
          <cell r="B788" t="str">
            <v>-</v>
          </cell>
          <cell r="C788" t="str">
            <v>Mat.Aux-Barra Furacao</v>
          </cell>
          <cell r="D788">
            <v>233025.39</v>
          </cell>
          <cell r="E788" t="str">
            <v>D</v>
          </cell>
          <cell r="F788">
            <v>63821.07</v>
          </cell>
          <cell r="G788">
            <v>0</v>
          </cell>
          <cell r="H788">
            <v>296846.46000000002</v>
          </cell>
          <cell r="I788" t="str">
            <v>D</v>
          </cell>
        </row>
        <row r="789">
          <cell r="A789" t="str">
            <v>52.10.02.05</v>
          </cell>
          <cell r="B789" t="str">
            <v>-</v>
          </cell>
          <cell r="C789" t="str">
            <v>Mat.Aux-Eletrodos</v>
          </cell>
          <cell r="D789">
            <v>363.81</v>
          </cell>
          <cell r="E789" t="str">
            <v>D</v>
          </cell>
          <cell r="F789">
            <v>0</v>
          </cell>
          <cell r="G789">
            <v>0</v>
          </cell>
          <cell r="H789">
            <v>363.81</v>
          </cell>
          <cell r="I789" t="str">
            <v>D</v>
          </cell>
        </row>
        <row r="790">
          <cell r="A790" t="str">
            <v>52.10.02.06</v>
          </cell>
          <cell r="B790" t="str">
            <v>-</v>
          </cell>
          <cell r="C790" t="str">
            <v>Mat.Aux-Camisa P/Eletrodo</v>
          </cell>
          <cell r="D790">
            <v>132362.57</v>
          </cell>
          <cell r="E790" t="str">
            <v>D</v>
          </cell>
          <cell r="F790">
            <v>14280.95</v>
          </cell>
          <cell r="G790">
            <v>0</v>
          </cell>
          <cell r="H790">
            <v>146643.51999999999</v>
          </cell>
          <cell r="I790" t="str">
            <v>D</v>
          </cell>
        </row>
        <row r="791">
          <cell r="A791" t="str">
            <v>52.10.02.09</v>
          </cell>
          <cell r="B791" t="str">
            <v>-</v>
          </cell>
          <cell r="C791" t="str">
            <v>Mat.Aux de Protecao e Seguranca</v>
          </cell>
          <cell r="D791">
            <v>407968.78</v>
          </cell>
          <cell r="E791" t="str">
            <v>D</v>
          </cell>
          <cell r="F791">
            <v>52820.41</v>
          </cell>
          <cell r="G791">
            <v>7316.74</v>
          </cell>
          <cell r="H791">
            <v>453472.45</v>
          </cell>
          <cell r="I791" t="str">
            <v>D</v>
          </cell>
        </row>
        <row r="792">
          <cell r="A792" t="str">
            <v>52.10.02.10</v>
          </cell>
          <cell r="B792" t="str">
            <v>-</v>
          </cell>
          <cell r="C792" t="str">
            <v>Mat.Aux-Material P/ Limpeza</v>
          </cell>
          <cell r="D792">
            <v>535.71</v>
          </cell>
          <cell r="E792" t="str">
            <v>D</v>
          </cell>
          <cell r="F792">
            <v>1456.44</v>
          </cell>
          <cell r="G792">
            <v>0</v>
          </cell>
          <cell r="H792">
            <v>1992.15</v>
          </cell>
          <cell r="I792" t="str">
            <v>D</v>
          </cell>
        </row>
        <row r="793">
          <cell r="A793" t="str">
            <v>52.10.02.11</v>
          </cell>
          <cell r="B793" t="str">
            <v>-</v>
          </cell>
          <cell r="C793" t="str">
            <v>Mat.Aux-Material P/ Pintura</v>
          </cell>
          <cell r="D793">
            <v>14729.27</v>
          </cell>
          <cell r="E793" t="str">
            <v>D</v>
          </cell>
          <cell r="F793">
            <v>733.56</v>
          </cell>
          <cell r="G793">
            <v>0</v>
          </cell>
          <cell r="H793">
            <v>15462.83</v>
          </cell>
          <cell r="I793" t="str">
            <v>D</v>
          </cell>
        </row>
        <row r="794">
          <cell r="A794" t="str">
            <v>52.10.02.12</v>
          </cell>
          <cell r="B794" t="str">
            <v>-</v>
          </cell>
          <cell r="C794" t="str">
            <v>Mat.Aux p/ Tratamento de Agua</v>
          </cell>
          <cell r="D794">
            <v>2152.09</v>
          </cell>
          <cell r="E794" t="str">
            <v>D</v>
          </cell>
          <cell r="F794">
            <v>0</v>
          </cell>
          <cell r="G794">
            <v>0</v>
          </cell>
          <cell r="H794">
            <v>2152.09</v>
          </cell>
          <cell r="I794" t="str">
            <v>D</v>
          </cell>
        </row>
        <row r="795">
          <cell r="A795" t="str">
            <v>52.10.02.13</v>
          </cell>
          <cell r="B795" t="str">
            <v>-</v>
          </cell>
          <cell r="C795" t="str">
            <v>Mat.Aux-Mater.e Utens.p/Laborat</v>
          </cell>
          <cell r="D795">
            <v>97020.04</v>
          </cell>
          <cell r="E795" t="str">
            <v>D</v>
          </cell>
          <cell r="F795">
            <v>12175.93</v>
          </cell>
          <cell r="G795">
            <v>479.52</v>
          </cell>
          <cell r="H795">
            <v>108716.45</v>
          </cell>
          <cell r="I795" t="str">
            <v>D</v>
          </cell>
        </row>
        <row r="796">
          <cell r="A796" t="str">
            <v>52.10.02.14</v>
          </cell>
          <cell r="B796" t="str">
            <v>-</v>
          </cell>
          <cell r="C796" t="str">
            <v>Mat.Aux-Ferramentas e Acessorios</v>
          </cell>
          <cell r="D796">
            <v>52460.14</v>
          </cell>
          <cell r="E796" t="str">
            <v>D</v>
          </cell>
          <cell r="F796">
            <v>9382.35</v>
          </cell>
          <cell r="G796">
            <v>84.98</v>
          </cell>
          <cell r="H796">
            <v>61757.51</v>
          </cell>
          <cell r="I796" t="str">
            <v>D</v>
          </cell>
        </row>
        <row r="797">
          <cell r="A797" t="str">
            <v>52.10.02.15</v>
          </cell>
          <cell r="B797" t="str">
            <v>-</v>
          </cell>
          <cell r="C797" t="str">
            <v>Mat.Aux-Abrasivos</v>
          </cell>
          <cell r="D797">
            <v>509797.58</v>
          </cell>
          <cell r="E797" t="str">
            <v>D</v>
          </cell>
          <cell r="F797">
            <v>69653.47</v>
          </cell>
          <cell r="G797">
            <v>140.9</v>
          </cell>
          <cell r="H797">
            <v>579310.15</v>
          </cell>
          <cell r="I797" t="str">
            <v>D</v>
          </cell>
        </row>
        <row r="798">
          <cell r="A798" t="str">
            <v>52.10.02.18</v>
          </cell>
          <cell r="B798" t="str">
            <v>-</v>
          </cell>
          <cell r="C798" t="str">
            <v>Mat.Aux-Pasta Soderberg</v>
          </cell>
          <cell r="D798">
            <v>483690.6</v>
          </cell>
          <cell r="E798" t="str">
            <v>D</v>
          </cell>
          <cell r="F798">
            <v>55835.74</v>
          </cell>
          <cell r="G798">
            <v>0</v>
          </cell>
          <cell r="H798">
            <v>539526.34</v>
          </cell>
          <cell r="I798" t="str">
            <v>D</v>
          </cell>
        </row>
        <row r="799">
          <cell r="A799" t="str">
            <v>52.10.02.19</v>
          </cell>
          <cell r="B799" t="str">
            <v>-</v>
          </cell>
          <cell r="C799" t="str">
            <v>Mat.Aux-Madeiras</v>
          </cell>
          <cell r="D799">
            <v>2695.27</v>
          </cell>
          <cell r="E799" t="str">
            <v>D</v>
          </cell>
          <cell r="F799">
            <v>0</v>
          </cell>
          <cell r="G799">
            <v>0</v>
          </cell>
          <cell r="H799">
            <v>2695.27</v>
          </cell>
          <cell r="I799" t="str">
            <v>D</v>
          </cell>
        </row>
        <row r="800">
          <cell r="A800" t="str">
            <v>52.10.02.20</v>
          </cell>
          <cell r="B800" t="str">
            <v>-</v>
          </cell>
          <cell r="C800" t="str">
            <v>Mat.Aux-Gases</v>
          </cell>
          <cell r="D800">
            <v>3275.52</v>
          </cell>
          <cell r="E800" t="str">
            <v>D</v>
          </cell>
          <cell r="F800">
            <v>715.04</v>
          </cell>
          <cell r="G800">
            <v>0</v>
          </cell>
          <cell r="H800">
            <v>3990.56</v>
          </cell>
          <cell r="I800" t="str">
            <v>D</v>
          </cell>
        </row>
        <row r="801">
          <cell r="A801" t="str">
            <v>52.10.02.21</v>
          </cell>
          <cell r="B801" t="str">
            <v>-</v>
          </cell>
          <cell r="C801" t="str">
            <v>Mat.Aux-Melaco</v>
          </cell>
          <cell r="D801">
            <v>13904.11</v>
          </cell>
          <cell r="E801" t="str">
            <v>D</v>
          </cell>
          <cell r="F801">
            <v>3062.82</v>
          </cell>
          <cell r="G801">
            <v>816.75</v>
          </cell>
          <cell r="H801">
            <v>16150.18</v>
          </cell>
          <cell r="I801" t="str">
            <v>D</v>
          </cell>
        </row>
        <row r="802">
          <cell r="A802" t="str">
            <v>52.10.02.27</v>
          </cell>
          <cell r="B802" t="str">
            <v>-</v>
          </cell>
          <cell r="C802" t="str">
            <v>Mat.Aux-Bicas Para Corridas</v>
          </cell>
          <cell r="D802">
            <v>13127.38</v>
          </cell>
          <cell r="E802" t="str">
            <v>D</v>
          </cell>
          <cell r="F802">
            <v>447.14</v>
          </cell>
          <cell r="G802">
            <v>223.57</v>
          </cell>
          <cell r="H802">
            <v>13350.95</v>
          </cell>
          <cell r="I802" t="str">
            <v>D</v>
          </cell>
        </row>
        <row r="803">
          <cell r="A803" t="str">
            <v>52.10.02.31</v>
          </cell>
          <cell r="B803" t="str">
            <v>-</v>
          </cell>
          <cell r="C803" t="str">
            <v>Mat.Aux-Parafusos</v>
          </cell>
          <cell r="D803">
            <v>29575.42</v>
          </cell>
          <cell r="E803" t="str">
            <v>D</v>
          </cell>
          <cell r="F803">
            <v>12307.98</v>
          </cell>
          <cell r="G803">
            <v>66.430000000000007</v>
          </cell>
          <cell r="H803">
            <v>41816.97</v>
          </cell>
          <cell r="I803" t="str">
            <v>D</v>
          </cell>
        </row>
        <row r="804">
          <cell r="A804" t="str">
            <v>52.10.02.32</v>
          </cell>
          <cell r="B804" t="str">
            <v>-</v>
          </cell>
          <cell r="C804" t="str">
            <v>Mat.Aux-Arruelas/Porcas</v>
          </cell>
          <cell r="D804">
            <v>2066.4</v>
          </cell>
          <cell r="E804" t="str">
            <v>D</v>
          </cell>
          <cell r="F804">
            <v>0</v>
          </cell>
          <cell r="G804">
            <v>0</v>
          </cell>
          <cell r="H804">
            <v>2066.4</v>
          </cell>
          <cell r="I804" t="str">
            <v>D</v>
          </cell>
        </row>
        <row r="805">
          <cell r="A805" t="str">
            <v>52.10.02.33</v>
          </cell>
          <cell r="B805" t="str">
            <v>-</v>
          </cell>
          <cell r="C805" t="str">
            <v>Mat.Aux-Barras Roscadas</v>
          </cell>
          <cell r="D805">
            <v>1034.52</v>
          </cell>
          <cell r="E805" t="str">
            <v>D</v>
          </cell>
          <cell r="F805">
            <v>110.29</v>
          </cell>
          <cell r="G805">
            <v>0</v>
          </cell>
          <cell r="H805">
            <v>1144.81</v>
          </cell>
          <cell r="I805" t="str">
            <v>D</v>
          </cell>
        </row>
        <row r="806">
          <cell r="A806" t="str">
            <v>52.10.02.36</v>
          </cell>
          <cell r="B806" t="str">
            <v>-</v>
          </cell>
          <cell r="C806" t="str">
            <v>Outros Materiais Auxiliares</v>
          </cell>
          <cell r="D806">
            <v>206532.5</v>
          </cell>
          <cell r="E806" t="str">
            <v>D</v>
          </cell>
          <cell r="F806">
            <v>51054.45</v>
          </cell>
          <cell r="G806">
            <v>10.61</v>
          </cell>
          <cell r="H806">
            <v>257576.34</v>
          </cell>
          <cell r="I806" t="str">
            <v>D</v>
          </cell>
        </row>
        <row r="807">
          <cell r="A807" t="str">
            <v>52.10.02.37</v>
          </cell>
          <cell r="B807" t="str">
            <v>-</v>
          </cell>
          <cell r="C807" t="str">
            <v>Material Medico/Odontol/Veterin</v>
          </cell>
          <cell r="D807">
            <v>13100.9</v>
          </cell>
          <cell r="E807" t="str">
            <v>D</v>
          </cell>
          <cell r="F807">
            <v>1081.8699999999999</v>
          </cell>
          <cell r="G807">
            <v>151.56</v>
          </cell>
          <cell r="H807">
            <v>14031.21</v>
          </cell>
          <cell r="I807" t="str">
            <v>D</v>
          </cell>
        </row>
        <row r="808">
          <cell r="A808" t="str">
            <v>52.10.02.38</v>
          </cell>
          <cell r="B808" t="str">
            <v>-</v>
          </cell>
          <cell r="C808" t="str">
            <v>Artigos Limpeza/Higiene Pessoal</v>
          </cell>
          <cell r="D808">
            <v>7695.31</v>
          </cell>
          <cell r="E808" t="str">
            <v>D</v>
          </cell>
          <cell r="F808">
            <v>872.91</v>
          </cell>
          <cell r="G808">
            <v>290.97000000000003</v>
          </cell>
          <cell r="H808">
            <v>8277.25</v>
          </cell>
          <cell r="I808" t="str">
            <v>D</v>
          </cell>
        </row>
        <row r="809">
          <cell r="A809" t="str">
            <v>52.10.02.39</v>
          </cell>
          <cell r="B809" t="str">
            <v>-</v>
          </cell>
          <cell r="C809" t="str">
            <v>Material P/Escritorio</v>
          </cell>
          <cell r="D809">
            <v>32066.73</v>
          </cell>
          <cell r="E809" t="str">
            <v>D</v>
          </cell>
          <cell r="F809">
            <v>13452.74</v>
          </cell>
          <cell r="G809">
            <v>3161.28</v>
          </cell>
          <cell r="H809">
            <v>42358.19</v>
          </cell>
          <cell r="I809" t="str">
            <v>D</v>
          </cell>
        </row>
        <row r="810">
          <cell r="A810" t="str">
            <v>52.10.02.40</v>
          </cell>
          <cell r="B810" t="str">
            <v>-</v>
          </cell>
          <cell r="C810" t="str">
            <v>Uniformes</v>
          </cell>
          <cell r="D810">
            <v>14321.24</v>
          </cell>
          <cell r="E810" t="str">
            <v>D</v>
          </cell>
          <cell r="F810">
            <v>700.9</v>
          </cell>
          <cell r="G810">
            <v>0</v>
          </cell>
          <cell r="H810">
            <v>15022.14</v>
          </cell>
          <cell r="I810" t="str">
            <v>D</v>
          </cell>
        </row>
        <row r="811">
          <cell r="A811" t="str">
            <v>52.10.04.00</v>
          </cell>
          <cell r="B811" t="str">
            <v>-</v>
          </cell>
          <cell r="C811" t="str">
            <v>Materiais Auxiliares - Embalagem</v>
          </cell>
          <cell r="D811">
            <v>32638.79</v>
          </cell>
          <cell r="E811" t="str">
            <v>D</v>
          </cell>
          <cell r="F811">
            <v>255.39</v>
          </cell>
          <cell r="G811">
            <v>0</v>
          </cell>
          <cell r="H811">
            <v>32894.18</v>
          </cell>
          <cell r="I811" t="str">
            <v>D</v>
          </cell>
        </row>
        <row r="812">
          <cell r="A812" t="str">
            <v>52.10.04.02</v>
          </cell>
          <cell r="B812" t="str">
            <v>-</v>
          </cell>
          <cell r="C812" t="str">
            <v>Mat.Aux-Big-Bag</v>
          </cell>
          <cell r="D812">
            <v>199.84</v>
          </cell>
          <cell r="E812" t="str">
            <v>D</v>
          </cell>
          <cell r="F812">
            <v>0</v>
          </cell>
          <cell r="G812">
            <v>0</v>
          </cell>
          <cell r="H812">
            <v>199.84</v>
          </cell>
          <cell r="I812" t="str">
            <v>D</v>
          </cell>
        </row>
        <row r="813">
          <cell r="A813" t="str">
            <v>52.10.04.03</v>
          </cell>
          <cell r="B813" t="str">
            <v>-</v>
          </cell>
          <cell r="C813" t="str">
            <v>Mat.Aux-Pallet</v>
          </cell>
          <cell r="D813">
            <v>14365.94</v>
          </cell>
          <cell r="E813" t="str">
            <v>D</v>
          </cell>
          <cell r="F813">
            <v>0</v>
          </cell>
          <cell r="G813">
            <v>0</v>
          </cell>
          <cell r="H813">
            <v>14365.94</v>
          </cell>
          <cell r="I813" t="str">
            <v>D</v>
          </cell>
        </row>
        <row r="814">
          <cell r="A814" t="str">
            <v>52.10.04.06</v>
          </cell>
          <cell r="B814" t="str">
            <v>-</v>
          </cell>
          <cell r="C814" t="str">
            <v>Outros Materiais de Embalagem</v>
          </cell>
          <cell r="D814">
            <v>18073.009999999998</v>
          </cell>
          <cell r="E814" t="str">
            <v>D</v>
          </cell>
          <cell r="F814">
            <v>255.39</v>
          </cell>
          <cell r="G814">
            <v>0</v>
          </cell>
          <cell r="H814">
            <v>18328.400000000001</v>
          </cell>
          <cell r="I814" t="str">
            <v>D</v>
          </cell>
        </row>
        <row r="815">
          <cell r="A815" t="str">
            <v>52.10.05.00</v>
          </cell>
          <cell r="B815" t="str">
            <v>-</v>
          </cell>
          <cell r="C815" t="str">
            <v>Combustiveis</v>
          </cell>
          <cell r="D815">
            <v>1014183.29</v>
          </cell>
          <cell r="E815" t="str">
            <v>D</v>
          </cell>
          <cell r="F815">
            <v>309285.51</v>
          </cell>
          <cell r="G815">
            <v>9000</v>
          </cell>
          <cell r="H815">
            <v>1314468.8</v>
          </cell>
          <cell r="I815" t="str">
            <v>D</v>
          </cell>
        </row>
        <row r="816">
          <cell r="A816" t="str">
            <v>52.10.05.05</v>
          </cell>
          <cell r="B816" t="str">
            <v>-</v>
          </cell>
          <cell r="C816" t="str">
            <v>Combustiveis-Oleo Diesel</v>
          </cell>
          <cell r="D816">
            <v>716555.56</v>
          </cell>
          <cell r="E816" t="str">
            <v>D</v>
          </cell>
          <cell r="F816">
            <v>269865.45</v>
          </cell>
          <cell r="G816">
            <v>9000</v>
          </cell>
          <cell r="H816">
            <v>977421.01</v>
          </cell>
          <cell r="I816" t="str">
            <v>D</v>
          </cell>
        </row>
        <row r="817">
          <cell r="A817" t="str">
            <v>52.10.05.06</v>
          </cell>
          <cell r="B817" t="str">
            <v>-</v>
          </cell>
          <cell r="C817" t="str">
            <v>Combustiveis-Gasolina</v>
          </cell>
          <cell r="D817">
            <v>69261.039999999994</v>
          </cell>
          <cell r="E817" t="str">
            <v>D</v>
          </cell>
          <cell r="F817">
            <v>7660.52</v>
          </cell>
          <cell r="G817">
            <v>0</v>
          </cell>
          <cell r="H817">
            <v>76921.56</v>
          </cell>
          <cell r="I817" t="str">
            <v>D</v>
          </cell>
        </row>
        <row r="818">
          <cell r="A818" t="str">
            <v>52.10.05.07</v>
          </cell>
          <cell r="B818" t="str">
            <v>-</v>
          </cell>
          <cell r="C818" t="str">
            <v>Combustiveis-Alcool</v>
          </cell>
          <cell r="D818">
            <v>99.82</v>
          </cell>
          <cell r="E818" t="str">
            <v>D</v>
          </cell>
          <cell r="F818">
            <v>0</v>
          </cell>
          <cell r="G818">
            <v>0</v>
          </cell>
          <cell r="H818">
            <v>99.82</v>
          </cell>
          <cell r="I818" t="str">
            <v>D</v>
          </cell>
        </row>
        <row r="819">
          <cell r="A819" t="str">
            <v>52.10.05.10</v>
          </cell>
          <cell r="B819" t="str">
            <v>-</v>
          </cell>
          <cell r="C819" t="str">
            <v>Combustiveis-Oleo Roto Atlas</v>
          </cell>
          <cell r="D819">
            <v>226052.92</v>
          </cell>
          <cell r="E819" t="str">
            <v>D</v>
          </cell>
          <cell r="F819">
            <v>31759.54</v>
          </cell>
          <cell r="G819">
            <v>0</v>
          </cell>
          <cell r="H819">
            <v>257812.46</v>
          </cell>
          <cell r="I819" t="str">
            <v>D</v>
          </cell>
        </row>
        <row r="820">
          <cell r="A820" t="str">
            <v>52.10.05.14</v>
          </cell>
          <cell r="B820" t="str">
            <v>-</v>
          </cell>
          <cell r="C820" t="str">
            <v>Outros Gases Industriais</v>
          </cell>
          <cell r="D820">
            <v>2213.9499999999998</v>
          </cell>
          <cell r="E820" t="str">
            <v>D</v>
          </cell>
          <cell r="F820">
            <v>0</v>
          </cell>
          <cell r="G820">
            <v>0</v>
          </cell>
          <cell r="H820">
            <v>2213.9499999999998</v>
          </cell>
          <cell r="I820" t="str">
            <v>D</v>
          </cell>
        </row>
        <row r="821">
          <cell r="A821" t="str">
            <v>53.00.00.00</v>
          </cell>
          <cell r="B821" t="str">
            <v>-</v>
          </cell>
          <cell r="C821" t="str">
            <v>Materias Primas</v>
          </cell>
          <cell r="D821">
            <v>7251570.5199999996</v>
          </cell>
          <cell r="E821" t="str">
            <v>D</v>
          </cell>
          <cell r="F821">
            <v>1292736.22</v>
          </cell>
          <cell r="G821">
            <v>23852.55</v>
          </cell>
          <cell r="H821">
            <v>8520454.1899999995</v>
          </cell>
          <cell r="I821" t="str">
            <v>D</v>
          </cell>
        </row>
        <row r="822">
          <cell r="A822" t="str">
            <v>53.01.00.00</v>
          </cell>
          <cell r="B822" t="str">
            <v>-</v>
          </cell>
          <cell r="C822" t="str">
            <v>Materias Primas</v>
          </cell>
          <cell r="D822">
            <v>7251570.5199999996</v>
          </cell>
          <cell r="E822" t="str">
            <v>D</v>
          </cell>
          <cell r="F822">
            <v>1292736.22</v>
          </cell>
          <cell r="G822">
            <v>23852.55</v>
          </cell>
          <cell r="H822">
            <v>8520454.1899999995</v>
          </cell>
          <cell r="I822" t="str">
            <v>D</v>
          </cell>
        </row>
        <row r="823">
          <cell r="A823" t="str">
            <v>53.01.01.00</v>
          </cell>
          <cell r="B823" t="str">
            <v>-</v>
          </cell>
          <cell r="C823" t="str">
            <v>Minerios</v>
          </cell>
          <cell r="D823">
            <v>2181794.04</v>
          </cell>
          <cell r="E823" t="str">
            <v>D</v>
          </cell>
          <cell r="F823">
            <v>292347.09000000003</v>
          </cell>
          <cell r="G823">
            <v>0</v>
          </cell>
          <cell r="H823">
            <v>2474141.13</v>
          </cell>
          <cell r="I823" t="str">
            <v>D</v>
          </cell>
        </row>
        <row r="824">
          <cell r="A824" t="str">
            <v>53.01.01.02</v>
          </cell>
          <cell r="B824" t="str">
            <v>-</v>
          </cell>
          <cell r="C824" t="str">
            <v>Minerios - Cias do Grupo</v>
          </cell>
          <cell r="D824">
            <v>2181794.04</v>
          </cell>
          <cell r="E824" t="str">
            <v>D</v>
          </cell>
          <cell r="F824">
            <v>292347.09000000003</v>
          </cell>
          <cell r="G824">
            <v>0</v>
          </cell>
          <cell r="H824">
            <v>2474141.13</v>
          </cell>
          <cell r="I824" t="str">
            <v>D</v>
          </cell>
        </row>
        <row r="825">
          <cell r="A825" t="str">
            <v>53.01.05.00</v>
          </cell>
          <cell r="B825" t="str">
            <v>-</v>
          </cell>
          <cell r="C825" t="str">
            <v>Fundentes</v>
          </cell>
          <cell r="D825">
            <v>606440.93999999994</v>
          </cell>
          <cell r="E825" t="str">
            <v>D</v>
          </cell>
          <cell r="F825">
            <v>62522.33</v>
          </cell>
          <cell r="G825">
            <v>0</v>
          </cell>
          <cell r="H825">
            <v>668963.27</v>
          </cell>
          <cell r="I825" t="str">
            <v>D</v>
          </cell>
        </row>
        <row r="826">
          <cell r="A826" t="str">
            <v>53.01.05.01</v>
          </cell>
          <cell r="B826" t="str">
            <v>-</v>
          </cell>
          <cell r="C826" t="str">
            <v>Fundentes</v>
          </cell>
          <cell r="D826">
            <v>606440.93999999994</v>
          </cell>
          <cell r="E826" t="str">
            <v>D</v>
          </cell>
          <cell r="F826">
            <v>62522.33</v>
          </cell>
          <cell r="G826">
            <v>0</v>
          </cell>
          <cell r="H826">
            <v>668963.27</v>
          </cell>
          <cell r="I826" t="str">
            <v>D</v>
          </cell>
        </row>
        <row r="827">
          <cell r="A827" t="str">
            <v>53.01.10.00</v>
          </cell>
          <cell r="B827" t="str">
            <v>-</v>
          </cell>
          <cell r="C827" t="str">
            <v>Redutores</v>
          </cell>
          <cell r="D827">
            <v>4255556.76</v>
          </cell>
          <cell r="E827" t="str">
            <v>D</v>
          </cell>
          <cell r="F827">
            <v>911482.19</v>
          </cell>
          <cell r="G827">
            <v>23852.55</v>
          </cell>
          <cell r="H827">
            <v>5143186.4000000004</v>
          </cell>
          <cell r="I827" t="str">
            <v>D</v>
          </cell>
        </row>
        <row r="828">
          <cell r="A828" t="str">
            <v>53.01.10.02</v>
          </cell>
          <cell r="B828" t="str">
            <v>-</v>
          </cell>
          <cell r="C828" t="str">
            <v>Coque Metalurgico</v>
          </cell>
          <cell r="D828">
            <v>2994455.41</v>
          </cell>
          <cell r="E828" t="str">
            <v>D</v>
          </cell>
          <cell r="F828">
            <v>770403.42</v>
          </cell>
          <cell r="G828">
            <v>23852.55</v>
          </cell>
          <cell r="H828">
            <v>3741006.28</v>
          </cell>
          <cell r="I828" t="str">
            <v>D</v>
          </cell>
        </row>
        <row r="829">
          <cell r="A829" t="str">
            <v>53.01.10.03</v>
          </cell>
          <cell r="B829" t="str">
            <v>-</v>
          </cell>
          <cell r="C829" t="str">
            <v>Outros Redutores</v>
          </cell>
          <cell r="D829">
            <v>1261101.3500000001</v>
          </cell>
          <cell r="E829" t="str">
            <v>D</v>
          </cell>
          <cell r="F829">
            <v>141078.76999999999</v>
          </cell>
          <cell r="G829">
            <v>0</v>
          </cell>
          <cell r="H829">
            <v>1402180.12</v>
          </cell>
          <cell r="I829" t="str">
            <v>D</v>
          </cell>
        </row>
        <row r="830">
          <cell r="A830" t="str">
            <v>53.01.40.00</v>
          </cell>
          <cell r="B830" t="str">
            <v>-</v>
          </cell>
          <cell r="C830" t="str">
            <v>Producao Propria</v>
          </cell>
          <cell r="D830">
            <v>207778.78</v>
          </cell>
          <cell r="E830" t="str">
            <v>D</v>
          </cell>
          <cell r="F830">
            <v>26384.61</v>
          </cell>
          <cell r="G830">
            <v>0</v>
          </cell>
          <cell r="H830">
            <v>234163.39</v>
          </cell>
          <cell r="I830" t="str">
            <v>D</v>
          </cell>
        </row>
        <row r="831">
          <cell r="A831" t="str">
            <v>53.01.40.01</v>
          </cell>
          <cell r="B831" t="str">
            <v>-</v>
          </cell>
          <cell r="C831" t="str">
            <v>Producao Propria</v>
          </cell>
          <cell r="D831">
            <v>207778.78</v>
          </cell>
          <cell r="E831" t="str">
            <v>D</v>
          </cell>
          <cell r="F831">
            <v>26384.61</v>
          </cell>
          <cell r="G831">
            <v>0</v>
          </cell>
          <cell r="H831">
            <v>234163.39</v>
          </cell>
          <cell r="I831" t="str">
            <v>D</v>
          </cell>
        </row>
        <row r="832">
          <cell r="A832" t="str">
            <v>54.00.00.00</v>
          </cell>
          <cell r="B832" t="str">
            <v>-</v>
          </cell>
          <cell r="C832" t="str">
            <v>Tributos/Contribuicoes</v>
          </cell>
          <cell r="D832">
            <v>4496716.5599999996</v>
          </cell>
          <cell r="E832" t="str">
            <v>D</v>
          </cell>
          <cell r="F832">
            <v>1614368.45</v>
          </cell>
          <cell r="G832">
            <v>4904.5</v>
          </cell>
          <cell r="H832">
            <v>6106180.5099999998</v>
          </cell>
          <cell r="I832" t="str">
            <v>D</v>
          </cell>
        </row>
        <row r="833">
          <cell r="A833" t="str">
            <v>54.01.00.00</v>
          </cell>
          <cell r="B833" t="str">
            <v>-</v>
          </cell>
          <cell r="C833" t="str">
            <v>Tributos/Contribuicoes</v>
          </cell>
          <cell r="D833">
            <v>4496716.5599999996</v>
          </cell>
          <cell r="E833" t="str">
            <v>D</v>
          </cell>
          <cell r="F833">
            <v>1614368.45</v>
          </cell>
          <cell r="G833">
            <v>4904.5</v>
          </cell>
          <cell r="H833">
            <v>6106180.5099999998</v>
          </cell>
          <cell r="I833" t="str">
            <v>D</v>
          </cell>
        </row>
        <row r="834">
          <cell r="A834" t="str">
            <v>54.01.01.00</v>
          </cell>
          <cell r="B834" t="str">
            <v>-</v>
          </cell>
          <cell r="C834" t="str">
            <v>Imposto Territorial Rural</v>
          </cell>
          <cell r="D834">
            <v>10324.11</v>
          </cell>
          <cell r="E834" t="str">
            <v>D</v>
          </cell>
          <cell r="F834">
            <v>5055.8599999999997</v>
          </cell>
          <cell r="G834">
            <v>0</v>
          </cell>
          <cell r="H834">
            <v>15379.97</v>
          </cell>
          <cell r="I834" t="str">
            <v>D</v>
          </cell>
        </row>
        <row r="835">
          <cell r="A835" t="str">
            <v>54.01.01.01</v>
          </cell>
          <cell r="B835" t="str">
            <v>-</v>
          </cell>
          <cell r="C835" t="str">
            <v>Imposto Territorial Rural</v>
          </cell>
          <cell r="D835">
            <v>10324.11</v>
          </cell>
          <cell r="E835" t="str">
            <v>D</v>
          </cell>
          <cell r="F835">
            <v>5055.8599999999997</v>
          </cell>
          <cell r="G835">
            <v>0</v>
          </cell>
          <cell r="H835">
            <v>15379.97</v>
          </cell>
          <cell r="I835" t="str">
            <v>D</v>
          </cell>
        </row>
        <row r="836">
          <cell r="A836" t="str">
            <v>54.01.15.00</v>
          </cell>
          <cell r="B836" t="str">
            <v>-</v>
          </cell>
          <cell r="C836" t="str">
            <v>Taxa Florestal</v>
          </cell>
          <cell r="D836">
            <v>9450</v>
          </cell>
          <cell r="E836" t="str">
            <v>D</v>
          </cell>
          <cell r="F836">
            <v>4995</v>
          </cell>
          <cell r="G836">
            <v>0</v>
          </cell>
          <cell r="H836">
            <v>14445</v>
          </cell>
          <cell r="I836" t="str">
            <v>D</v>
          </cell>
        </row>
        <row r="837">
          <cell r="A837" t="str">
            <v>54.01.15.01</v>
          </cell>
          <cell r="B837" t="str">
            <v>-</v>
          </cell>
          <cell r="C837" t="str">
            <v>Taxa Florestal</v>
          </cell>
          <cell r="D837">
            <v>9450</v>
          </cell>
          <cell r="E837" t="str">
            <v>D</v>
          </cell>
          <cell r="F837">
            <v>4995</v>
          </cell>
          <cell r="G837">
            <v>0</v>
          </cell>
          <cell r="H837">
            <v>14445</v>
          </cell>
          <cell r="I837" t="str">
            <v>D</v>
          </cell>
        </row>
        <row r="838">
          <cell r="A838" t="str">
            <v>54.01.20.00</v>
          </cell>
          <cell r="B838" t="str">
            <v>-</v>
          </cell>
          <cell r="C838" t="str">
            <v>Outros Tributos Estaduais</v>
          </cell>
          <cell r="D838">
            <v>31468.02</v>
          </cell>
          <cell r="E838" t="str">
            <v>D</v>
          </cell>
          <cell r="F838">
            <v>2289.39</v>
          </cell>
          <cell r="G838">
            <v>0</v>
          </cell>
          <cell r="H838">
            <v>33757.410000000003</v>
          </cell>
          <cell r="I838" t="str">
            <v>D</v>
          </cell>
        </row>
        <row r="840">
          <cell r="A840" t="str">
            <v>-----------</v>
          </cell>
          <cell r="B840" t="str">
            <v>--</v>
          </cell>
          <cell r="C840" t="str">
            <v>-------------------------------------------------------------------</v>
          </cell>
          <cell r="D840" t="str">
            <v>-------------------</v>
          </cell>
          <cell r="E840" t="str">
            <v>-</v>
          </cell>
          <cell r="F840" t="str">
            <v>-------------------</v>
          </cell>
          <cell r="G840" t="e">
            <v>#NAME?</v>
          </cell>
          <cell r="H840" t="str">
            <v>07AB - 1.00.01.068</v>
          </cell>
        </row>
        <row r="841">
          <cell r="A841" t="str">
            <v>_x000C_----------</v>
          </cell>
          <cell r="B841" t="str">
            <v>--</v>
          </cell>
          <cell r="C841" t="str">
            <v>-------------------------------------------------------------------</v>
          </cell>
          <cell r="D841" t="str">
            <v>-------------------</v>
          </cell>
          <cell r="E841" t="str">
            <v>-</v>
          </cell>
          <cell r="F841" t="str">
            <v>-------------------</v>
          </cell>
          <cell r="G841" t="str">
            <v>-------------------</v>
          </cell>
          <cell r="H841" t="str">
            <v>------ Página:</v>
          </cell>
          <cell r="I841">
            <v>1</v>
          </cell>
        </row>
        <row r="842">
          <cell r="A842" t="str">
            <v>Urucum Mine</v>
          </cell>
          <cell r="B842" t="str">
            <v>ra</v>
          </cell>
          <cell r="C842" t="str">
            <v>ção S.A</v>
          </cell>
          <cell r="H842" t="str">
            <v>Balancete</v>
          </cell>
        </row>
        <row r="843">
          <cell r="A843" t="str">
            <v>Período: 01</v>
          </cell>
          <cell r="B843" t="str">
            <v>/1</v>
          </cell>
          <cell r="C843" t="str">
            <v>0/2008 A 31/10/2008 -----------------------------------------------</v>
          </cell>
          <cell r="D843" t="str">
            <v>-------------------</v>
          </cell>
          <cell r="E843" t="str">
            <v>-</v>
          </cell>
          <cell r="F843" t="str">
            <v>-------------------</v>
          </cell>
          <cell r="G843" t="str">
            <v>-------------------</v>
          </cell>
          <cell r="H843" t="str">
            <v>04/11/2008 - 18:3</v>
          </cell>
          <cell r="I843">
            <v>7</v>
          </cell>
        </row>
        <row r="845">
          <cell r="A845" t="str">
            <v>Título</v>
          </cell>
          <cell r="D845" t="str">
            <v>Saldo Inicial</v>
          </cell>
          <cell r="F845" t="str">
            <v>Débito</v>
          </cell>
          <cell r="G845" t="str">
            <v>Crédito</v>
          </cell>
          <cell r="H845" t="str">
            <v>Saldo Final</v>
          </cell>
        </row>
        <row r="846">
          <cell r="A846" t="str">
            <v>-----------</v>
          </cell>
          <cell r="B846" t="str">
            <v>--</v>
          </cell>
          <cell r="C846" t="str">
            <v>-------------------------------------------------------------------</v>
          </cell>
          <cell r="D846" t="str">
            <v>-----------------</v>
          </cell>
          <cell r="F846" t="str">
            <v>------------------</v>
          </cell>
          <cell r="G846" t="str">
            <v>------------------</v>
          </cell>
          <cell r="H846" t="str">
            <v>-----------------</v>
          </cell>
        </row>
        <row r="847">
          <cell r="A847" t="str">
            <v>54.01.20.01</v>
          </cell>
          <cell r="B847" t="str">
            <v>-</v>
          </cell>
          <cell r="C847" t="str">
            <v>IPVA</v>
          </cell>
          <cell r="D847">
            <v>18388.8</v>
          </cell>
          <cell r="E847" t="str">
            <v>D</v>
          </cell>
          <cell r="F847">
            <v>0</v>
          </cell>
          <cell r="G847">
            <v>0</v>
          </cell>
          <cell r="H847">
            <v>18388.8</v>
          </cell>
          <cell r="I847" t="str">
            <v>D</v>
          </cell>
        </row>
        <row r="848">
          <cell r="A848" t="str">
            <v>54.01.20.02</v>
          </cell>
          <cell r="B848" t="str">
            <v>-</v>
          </cell>
          <cell r="C848" t="str">
            <v>Outros Tributos Estaduais</v>
          </cell>
          <cell r="D848">
            <v>13079.22</v>
          </cell>
          <cell r="E848" t="str">
            <v>D</v>
          </cell>
          <cell r="F848">
            <v>2289.39</v>
          </cell>
          <cell r="G848">
            <v>0</v>
          </cell>
          <cell r="H848">
            <v>15368.61</v>
          </cell>
          <cell r="I848" t="str">
            <v>D</v>
          </cell>
        </row>
        <row r="849">
          <cell r="A849" t="str">
            <v>54.01.30.00</v>
          </cell>
          <cell r="B849" t="str">
            <v>-</v>
          </cell>
          <cell r="C849" t="str">
            <v>Imposto Predial-Territ e Taxas</v>
          </cell>
          <cell r="D849">
            <v>21689.38</v>
          </cell>
          <cell r="E849" t="str">
            <v>D</v>
          </cell>
          <cell r="F849">
            <v>0</v>
          </cell>
          <cell r="G849">
            <v>0</v>
          </cell>
          <cell r="H849">
            <v>21689.38</v>
          </cell>
          <cell r="I849" t="str">
            <v>D</v>
          </cell>
        </row>
        <row r="850">
          <cell r="A850" t="str">
            <v>54.01.30.01</v>
          </cell>
          <cell r="B850" t="str">
            <v>-</v>
          </cell>
          <cell r="C850" t="str">
            <v>Imposto Predial-Territ e Taxas</v>
          </cell>
          <cell r="D850">
            <v>21689.38</v>
          </cell>
          <cell r="E850" t="str">
            <v>D</v>
          </cell>
          <cell r="F850">
            <v>0</v>
          </cell>
          <cell r="G850">
            <v>0</v>
          </cell>
          <cell r="H850">
            <v>21689.38</v>
          </cell>
          <cell r="I850" t="str">
            <v>D</v>
          </cell>
        </row>
        <row r="851">
          <cell r="A851" t="str">
            <v>54.01.35.00</v>
          </cell>
          <cell r="B851" t="str">
            <v>-</v>
          </cell>
          <cell r="C851" t="str">
            <v>Outros Impostos Municipais</v>
          </cell>
          <cell r="D851">
            <v>4221.92</v>
          </cell>
          <cell r="E851" t="str">
            <v>D</v>
          </cell>
          <cell r="F851">
            <v>120.84</v>
          </cell>
          <cell r="G851">
            <v>0</v>
          </cell>
          <cell r="H851">
            <v>4342.76</v>
          </cell>
          <cell r="I851" t="str">
            <v>D</v>
          </cell>
        </row>
        <row r="852">
          <cell r="A852" t="str">
            <v>54.01.35.01</v>
          </cell>
          <cell r="B852" t="str">
            <v>-</v>
          </cell>
          <cell r="C852" t="str">
            <v>Outros Impostos Municipais</v>
          </cell>
          <cell r="D852">
            <v>4221.92</v>
          </cell>
          <cell r="E852" t="str">
            <v>D</v>
          </cell>
          <cell r="F852">
            <v>120.84</v>
          </cell>
          <cell r="G852">
            <v>0</v>
          </cell>
          <cell r="H852">
            <v>4342.76</v>
          </cell>
          <cell r="I852" t="str">
            <v>D</v>
          </cell>
        </row>
        <row r="853">
          <cell r="A853" t="str">
            <v>54.01.40.00</v>
          </cell>
          <cell r="B853" t="str">
            <v>-</v>
          </cell>
          <cell r="C853" t="str">
            <v>Contribuicoes</v>
          </cell>
          <cell r="D853">
            <v>47387.34</v>
          </cell>
          <cell r="E853" t="str">
            <v>D</v>
          </cell>
          <cell r="F853">
            <v>20058.84</v>
          </cell>
          <cell r="G853">
            <v>0</v>
          </cell>
          <cell r="H853">
            <v>67446.179999999993</v>
          </cell>
          <cell r="I853" t="str">
            <v>D</v>
          </cell>
        </row>
        <row r="854">
          <cell r="A854" t="str">
            <v>54.01.40.01</v>
          </cell>
          <cell r="B854" t="str">
            <v>-</v>
          </cell>
          <cell r="C854" t="str">
            <v>Contrib p/Entidade de Classe</v>
          </cell>
          <cell r="D854">
            <v>47387.34</v>
          </cell>
          <cell r="E854" t="str">
            <v>D</v>
          </cell>
          <cell r="F854">
            <v>3048</v>
          </cell>
          <cell r="G854">
            <v>0</v>
          </cell>
          <cell r="H854">
            <v>50435.34</v>
          </cell>
          <cell r="I854" t="str">
            <v>D</v>
          </cell>
        </row>
        <row r="855">
          <cell r="A855" t="str">
            <v>54.01.40.02</v>
          </cell>
          <cell r="B855" t="str">
            <v>-</v>
          </cell>
          <cell r="C855" t="str">
            <v>Imposto Sindical Patronal</v>
          </cell>
          <cell r="D855">
            <v>0</v>
          </cell>
          <cell r="F855">
            <v>17010.84</v>
          </cell>
          <cell r="G855">
            <v>0</v>
          </cell>
          <cell r="H855">
            <v>17010.84</v>
          </cell>
          <cell r="I855" t="str">
            <v>D</v>
          </cell>
        </row>
        <row r="856">
          <cell r="A856" t="str">
            <v>54.01.45.00</v>
          </cell>
          <cell r="B856" t="str">
            <v>-</v>
          </cell>
          <cell r="C856" t="str">
            <v>Cfem-Contr Financ Explor Min</v>
          </cell>
          <cell r="D856">
            <v>4365303.72</v>
          </cell>
          <cell r="E856" t="str">
            <v>D</v>
          </cell>
          <cell r="F856">
            <v>1574205.42</v>
          </cell>
          <cell r="G856">
            <v>100</v>
          </cell>
          <cell r="H856">
            <v>5939409.1399999997</v>
          </cell>
          <cell r="I856" t="str">
            <v>D</v>
          </cell>
        </row>
        <row r="857">
          <cell r="A857" t="str">
            <v>54.01.45.01</v>
          </cell>
          <cell r="B857" t="str">
            <v>-</v>
          </cell>
          <cell r="C857" t="str">
            <v>CFEM s/ Transferencia</v>
          </cell>
          <cell r="D857">
            <v>69563.58</v>
          </cell>
          <cell r="E857" t="str">
            <v>D</v>
          </cell>
          <cell r="F857">
            <v>6431.24</v>
          </cell>
          <cell r="G857">
            <v>0</v>
          </cell>
          <cell r="H857">
            <v>75994.820000000007</v>
          </cell>
          <cell r="I857" t="str">
            <v>D</v>
          </cell>
        </row>
        <row r="858">
          <cell r="A858" t="str">
            <v>54.01.45.02</v>
          </cell>
          <cell r="B858" t="str">
            <v>-</v>
          </cell>
          <cell r="C858" t="str">
            <v>CFEM s/Vendas - MI</v>
          </cell>
          <cell r="D858">
            <v>829241.43</v>
          </cell>
          <cell r="E858" t="str">
            <v>D</v>
          </cell>
          <cell r="F858">
            <v>159544.75</v>
          </cell>
          <cell r="G858">
            <v>100</v>
          </cell>
          <cell r="H858">
            <v>988686.18</v>
          </cell>
          <cell r="I858" t="str">
            <v>D</v>
          </cell>
        </row>
        <row r="859">
          <cell r="A859" t="str">
            <v>54.01.45.03</v>
          </cell>
          <cell r="B859" t="str">
            <v>-</v>
          </cell>
          <cell r="C859" t="str">
            <v>CFEM s/Vendas Cias do Grupo - MI</v>
          </cell>
          <cell r="D859">
            <v>476685.53</v>
          </cell>
          <cell r="E859" t="str">
            <v>D</v>
          </cell>
          <cell r="F859">
            <v>157333.85</v>
          </cell>
          <cell r="G859">
            <v>0</v>
          </cell>
          <cell r="H859">
            <v>634019.38</v>
          </cell>
          <cell r="I859" t="str">
            <v>D</v>
          </cell>
        </row>
        <row r="860">
          <cell r="A860" t="str">
            <v>54.01.45.04</v>
          </cell>
          <cell r="B860" t="str">
            <v>-</v>
          </cell>
          <cell r="C860" t="str">
            <v>CFEM s/Vendas - ME</v>
          </cell>
          <cell r="D860">
            <v>155562.79999999999</v>
          </cell>
          <cell r="E860" t="str">
            <v>D</v>
          </cell>
          <cell r="F860">
            <v>61954.74</v>
          </cell>
          <cell r="G860">
            <v>0</v>
          </cell>
          <cell r="H860">
            <v>217517.54</v>
          </cell>
          <cell r="I860" t="str">
            <v>D</v>
          </cell>
        </row>
        <row r="861">
          <cell r="A861" t="str">
            <v>54.01.45.05</v>
          </cell>
          <cell r="B861" t="str">
            <v>-</v>
          </cell>
          <cell r="C861" t="str">
            <v>CFEM s/Vendas Cias do Grupo - ME</v>
          </cell>
          <cell r="D861">
            <v>2834250.38</v>
          </cell>
          <cell r="E861" t="str">
            <v>D</v>
          </cell>
          <cell r="F861">
            <v>1188940.8400000001</v>
          </cell>
          <cell r="G861">
            <v>0</v>
          </cell>
          <cell r="H861">
            <v>4023191.22</v>
          </cell>
          <cell r="I861" t="str">
            <v>D</v>
          </cell>
        </row>
        <row r="862">
          <cell r="A862" t="str">
            <v>54.01.50.00</v>
          </cell>
          <cell r="B862" t="str">
            <v>-</v>
          </cell>
          <cell r="C862" t="str">
            <v>INSS s/Serviços Autônomo</v>
          </cell>
          <cell r="D862">
            <v>6429.6</v>
          </cell>
          <cell r="E862" t="str">
            <v>D</v>
          </cell>
          <cell r="F862">
            <v>2838.6</v>
          </cell>
          <cell r="G862">
            <v>0</v>
          </cell>
          <cell r="H862">
            <v>9268.2000000000007</v>
          </cell>
          <cell r="I862" t="str">
            <v>D</v>
          </cell>
        </row>
        <row r="863">
          <cell r="A863" t="str">
            <v>54.01.50.01</v>
          </cell>
          <cell r="B863" t="str">
            <v>-</v>
          </cell>
          <cell r="C863" t="str">
            <v>INSS s/Serviços Autônomo</v>
          </cell>
          <cell r="D863">
            <v>5848.2</v>
          </cell>
          <cell r="E863" t="str">
            <v>D</v>
          </cell>
          <cell r="F863">
            <v>2838.6</v>
          </cell>
          <cell r="G863">
            <v>0</v>
          </cell>
          <cell r="H863">
            <v>8686.7999999999993</v>
          </cell>
          <cell r="I863" t="str">
            <v>D</v>
          </cell>
        </row>
        <row r="864">
          <cell r="A864" t="str">
            <v>54.01.50.02</v>
          </cell>
          <cell r="B864" t="str">
            <v>-</v>
          </cell>
          <cell r="C864" t="str">
            <v>INSS s/Serviços Cooperativa</v>
          </cell>
          <cell r="D864">
            <v>581.4</v>
          </cell>
          <cell r="E864" t="str">
            <v>D</v>
          </cell>
          <cell r="F864">
            <v>0</v>
          </cell>
          <cell r="G864">
            <v>0</v>
          </cell>
          <cell r="H864">
            <v>581.4</v>
          </cell>
          <cell r="I864" t="str">
            <v>D</v>
          </cell>
        </row>
        <row r="865">
          <cell r="A865" t="str">
            <v>54.01.99.00</v>
          </cell>
          <cell r="B865" t="str">
            <v>-</v>
          </cell>
          <cell r="C865" t="str">
            <v>Impostos, Multas/Taxas Diversas</v>
          </cell>
          <cell r="D865">
            <v>442.47</v>
          </cell>
          <cell r="E865" t="str">
            <v>D</v>
          </cell>
          <cell r="F865">
            <v>4804.5</v>
          </cell>
          <cell r="G865">
            <v>4804.5</v>
          </cell>
          <cell r="H865">
            <v>442.47</v>
          </cell>
          <cell r="I865" t="str">
            <v>D</v>
          </cell>
        </row>
        <row r="866">
          <cell r="A866" t="str">
            <v>54.01.99.01</v>
          </cell>
          <cell r="B866" t="str">
            <v>-</v>
          </cell>
          <cell r="C866" t="str">
            <v>Impostos, Multas/Taxas Diversas</v>
          </cell>
          <cell r="D866">
            <v>442.47</v>
          </cell>
          <cell r="E866" t="str">
            <v>D</v>
          </cell>
          <cell r="F866">
            <v>4804.5</v>
          </cell>
          <cell r="G866">
            <v>4804.5</v>
          </cell>
          <cell r="H866">
            <v>442.47</v>
          </cell>
          <cell r="I866" t="str">
            <v>D</v>
          </cell>
        </row>
        <row r="867">
          <cell r="A867" t="str">
            <v>56.00.00.00</v>
          </cell>
          <cell r="B867" t="str">
            <v>-</v>
          </cell>
          <cell r="C867" t="str">
            <v>Servicos / Locacoes</v>
          </cell>
          <cell r="D867">
            <v>15027254.869999999</v>
          </cell>
          <cell r="E867" t="str">
            <v>D</v>
          </cell>
          <cell r="F867">
            <v>2691024.14</v>
          </cell>
          <cell r="G867">
            <v>810245.28</v>
          </cell>
          <cell r="H867">
            <v>16908033.73</v>
          </cell>
          <cell r="I867" t="str">
            <v>D</v>
          </cell>
        </row>
        <row r="868">
          <cell r="A868" t="str">
            <v>56.01.00.00</v>
          </cell>
          <cell r="B868" t="str">
            <v>-</v>
          </cell>
          <cell r="C868" t="str">
            <v>Servicos / Locacoes</v>
          </cell>
          <cell r="D868">
            <v>5768931.2699999996</v>
          </cell>
          <cell r="E868" t="str">
            <v>D</v>
          </cell>
          <cell r="F868">
            <v>1386127</v>
          </cell>
          <cell r="G868">
            <v>735869.6</v>
          </cell>
          <cell r="H868">
            <v>6419188.6699999999</v>
          </cell>
          <cell r="I868" t="str">
            <v>D</v>
          </cell>
        </row>
        <row r="869">
          <cell r="A869" t="str">
            <v>56.01.20.00</v>
          </cell>
          <cell r="B869" t="str">
            <v>-</v>
          </cell>
          <cell r="C869" t="str">
            <v>Locacao de Bens Moveis</v>
          </cell>
          <cell r="D869">
            <v>34250.769999999997</v>
          </cell>
          <cell r="E869" t="str">
            <v>D</v>
          </cell>
          <cell r="F869">
            <v>9996.58</v>
          </cell>
          <cell r="G869">
            <v>4700</v>
          </cell>
          <cell r="H869">
            <v>39547.35</v>
          </cell>
          <cell r="I869" t="str">
            <v>D</v>
          </cell>
        </row>
        <row r="870">
          <cell r="A870" t="str">
            <v>56.01.20.01</v>
          </cell>
          <cell r="B870" t="str">
            <v>-</v>
          </cell>
          <cell r="C870" t="str">
            <v>Aluguel Maquinas Reprografia</v>
          </cell>
          <cell r="D870">
            <v>34214.769999999997</v>
          </cell>
          <cell r="E870" t="str">
            <v>D</v>
          </cell>
          <cell r="F870">
            <v>9996.58</v>
          </cell>
          <cell r="G870">
            <v>4700</v>
          </cell>
          <cell r="H870">
            <v>39511.35</v>
          </cell>
          <cell r="I870" t="str">
            <v>D</v>
          </cell>
        </row>
        <row r="871">
          <cell r="A871" t="str">
            <v>56.01.20.03</v>
          </cell>
          <cell r="B871" t="str">
            <v>-</v>
          </cell>
          <cell r="C871" t="str">
            <v>Aluguel Maquinas Escrit-Outras</v>
          </cell>
          <cell r="D871">
            <v>36</v>
          </cell>
          <cell r="E871" t="str">
            <v>D</v>
          </cell>
          <cell r="F871">
            <v>0</v>
          </cell>
          <cell r="G871">
            <v>0</v>
          </cell>
          <cell r="H871">
            <v>36</v>
          </cell>
          <cell r="I871" t="str">
            <v>D</v>
          </cell>
        </row>
        <row r="872">
          <cell r="A872" t="str">
            <v>56.01.25.00</v>
          </cell>
          <cell r="B872" t="str">
            <v>-</v>
          </cell>
          <cell r="C872" t="str">
            <v>Aluguel de Veiculos</v>
          </cell>
          <cell r="D872">
            <v>532315.05000000005</v>
          </cell>
          <cell r="E872" t="str">
            <v>D</v>
          </cell>
          <cell r="F872">
            <v>147633.85999999999</v>
          </cell>
          <cell r="G872">
            <v>78000</v>
          </cell>
          <cell r="H872">
            <v>601948.91</v>
          </cell>
          <cell r="I872" t="str">
            <v>D</v>
          </cell>
        </row>
        <row r="873">
          <cell r="A873" t="str">
            <v>56.01.25.01</v>
          </cell>
          <cell r="B873" t="str">
            <v>-</v>
          </cell>
          <cell r="C873" t="str">
            <v>Aluguel de Veiculos Leves/Utilit</v>
          </cell>
          <cell r="D873">
            <v>530726.93000000005</v>
          </cell>
          <cell r="E873" t="str">
            <v>D</v>
          </cell>
          <cell r="F873">
            <v>147633.85999999999</v>
          </cell>
          <cell r="G873">
            <v>78000</v>
          </cell>
          <cell r="H873">
            <v>600360.79</v>
          </cell>
          <cell r="I873" t="str">
            <v>D</v>
          </cell>
        </row>
        <row r="874">
          <cell r="A874" t="str">
            <v>56.01.25.03</v>
          </cell>
          <cell r="B874" t="str">
            <v>-</v>
          </cell>
          <cell r="C874" t="str">
            <v>Aluguel de Outros Veiculos</v>
          </cell>
          <cell r="D874">
            <v>1588.12</v>
          </cell>
          <cell r="E874" t="str">
            <v>D</v>
          </cell>
          <cell r="F874">
            <v>0</v>
          </cell>
          <cell r="G874">
            <v>0</v>
          </cell>
          <cell r="H874">
            <v>1588.12</v>
          </cell>
          <cell r="I874" t="str">
            <v>D</v>
          </cell>
        </row>
        <row r="875">
          <cell r="A875" t="str">
            <v>56.01.30.00</v>
          </cell>
          <cell r="B875" t="str">
            <v>-</v>
          </cell>
          <cell r="C875" t="str">
            <v>Aluguel de Equipamentos</v>
          </cell>
          <cell r="D875">
            <v>4016395.43</v>
          </cell>
          <cell r="E875" t="str">
            <v>D</v>
          </cell>
          <cell r="F875">
            <v>1126768.3799999999</v>
          </cell>
          <cell r="G875">
            <v>643919.6</v>
          </cell>
          <cell r="H875">
            <v>4499244.21</v>
          </cell>
          <cell r="I875" t="str">
            <v>D</v>
          </cell>
        </row>
        <row r="876">
          <cell r="A876" t="str">
            <v>56.01.30.01</v>
          </cell>
          <cell r="B876" t="str">
            <v>-</v>
          </cell>
          <cell r="C876" t="str">
            <v>Alug.Trator/Pa Mec/Escav/Motoniv.</v>
          </cell>
          <cell r="D876">
            <v>1106531.9099999999</v>
          </cell>
          <cell r="E876" t="str">
            <v>D</v>
          </cell>
          <cell r="F876">
            <v>320286.23</v>
          </cell>
          <cell r="G876">
            <v>171016.56</v>
          </cell>
          <cell r="H876">
            <v>1255801.58</v>
          </cell>
          <cell r="I876" t="str">
            <v>D</v>
          </cell>
        </row>
        <row r="877">
          <cell r="A877" t="str">
            <v>56.01.30.03</v>
          </cell>
          <cell r="B877" t="str">
            <v>-</v>
          </cell>
          <cell r="C877" t="str">
            <v>Aluguel Outros Equipamentos</v>
          </cell>
          <cell r="D877">
            <v>2909863.52</v>
          </cell>
          <cell r="E877" t="str">
            <v>D</v>
          </cell>
          <cell r="F877">
            <v>806482.15</v>
          </cell>
          <cell r="G877">
            <v>472903.04</v>
          </cell>
          <cell r="H877">
            <v>3243442.63</v>
          </cell>
          <cell r="I877" t="str">
            <v>D</v>
          </cell>
        </row>
        <row r="878">
          <cell r="A878" t="str">
            <v>56.01.35.00</v>
          </cell>
          <cell r="B878" t="str">
            <v>-</v>
          </cell>
          <cell r="C878" t="str">
            <v>Aluguel de Outros Bens Moveis</v>
          </cell>
          <cell r="D878">
            <v>6220.02</v>
          </cell>
          <cell r="E878" t="str">
            <v>D</v>
          </cell>
          <cell r="F878">
            <v>1728.18</v>
          </cell>
          <cell r="G878">
            <v>0</v>
          </cell>
          <cell r="H878">
            <v>7948.2</v>
          </cell>
          <cell r="I878" t="str">
            <v>D</v>
          </cell>
        </row>
        <row r="879">
          <cell r="A879" t="str">
            <v>56.01.35.06</v>
          </cell>
          <cell r="B879" t="str">
            <v>-</v>
          </cell>
          <cell r="C879" t="str">
            <v>Aluguel de Outros Bens Moveis</v>
          </cell>
          <cell r="D879">
            <v>6220.02</v>
          </cell>
          <cell r="E879" t="str">
            <v>D</v>
          </cell>
          <cell r="F879">
            <v>1728.18</v>
          </cell>
          <cell r="G879">
            <v>0</v>
          </cell>
          <cell r="H879">
            <v>7948.2</v>
          </cell>
          <cell r="I879" t="str">
            <v>D</v>
          </cell>
        </row>
        <row r="880">
          <cell r="A880" t="str">
            <v>56.01.50.00</v>
          </cell>
          <cell r="B880" t="str">
            <v>-</v>
          </cell>
          <cell r="C880" t="str">
            <v>Arrendamento de Instalacoes</v>
          </cell>
          <cell r="D880">
            <v>1179750</v>
          </cell>
          <cell r="E880" t="str">
            <v>D</v>
          </cell>
          <cell r="F880">
            <v>100000</v>
          </cell>
          <cell r="G880">
            <v>9250</v>
          </cell>
          <cell r="H880">
            <v>1270500</v>
          </cell>
          <cell r="I880" t="str">
            <v>D</v>
          </cell>
        </row>
        <row r="881">
          <cell r="A881" t="str">
            <v>56.01.50.02</v>
          </cell>
          <cell r="B881" t="str">
            <v>-</v>
          </cell>
          <cell r="C881" t="str">
            <v>Arrendamento de Instalações - Corumba</v>
          </cell>
          <cell r="D881">
            <v>1179750</v>
          </cell>
          <cell r="E881" t="str">
            <v>D</v>
          </cell>
          <cell r="F881">
            <v>100000</v>
          </cell>
          <cell r="G881">
            <v>9250</v>
          </cell>
          <cell r="H881">
            <v>1270500</v>
          </cell>
          <cell r="I881" t="str">
            <v>D</v>
          </cell>
        </row>
        <row r="882">
          <cell r="A882" t="str">
            <v>56.02.00.00</v>
          </cell>
          <cell r="B882" t="str">
            <v>-</v>
          </cell>
          <cell r="C882" t="str">
            <v>Locacoes / Servicos Publicos</v>
          </cell>
          <cell r="D882">
            <v>9258323.5999999996</v>
          </cell>
          <cell r="E882" t="str">
            <v>D</v>
          </cell>
          <cell r="F882">
            <v>1304897.1399999999</v>
          </cell>
          <cell r="G882">
            <v>74375.679999999993</v>
          </cell>
          <cell r="H882">
            <v>10488845.060000001</v>
          </cell>
          <cell r="I882" t="str">
            <v>D</v>
          </cell>
        </row>
        <row r="883">
          <cell r="A883" t="str">
            <v>56.02.01.00</v>
          </cell>
          <cell r="B883" t="str">
            <v>-</v>
          </cell>
          <cell r="C883" t="str">
            <v>Energia Eletrica</v>
          </cell>
          <cell r="D883">
            <v>8898120.0500000007</v>
          </cell>
          <cell r="E883" t="str">
            <v>D</v>
          </cell>
          <cell r="F883">
            <v>1255675.26</v>
          </cell>
          <cell r="G883">
            <v>69978.69</v>
          </cell>
          <cell r="H883">
            <v>10083816.619999999</v>
          </cell>
          <cell r="I883" t="str">
            <v>D</v>
          </cell>
        </row>
        <row r="884">
          <cell r="A884" t="str">
            <v>56.02.01.01</v>
          </cell>
          <cell r="B884" t="str">
            <v>-</v>
          </cell>
          <cell r="C884" t="str">
            <v>Energia Eletrica - Demanda</v>
          </cell>
          <cell r="D884">
            <v>1158545.1000000001</v>
          </cell>
          <cell r="E884" t="str">
            <v>D</v>
          </cell>
          <cell r="F884">
            <v>209794.1</v>
          </cell>
          <cell r="G884">
            <v>69973.81</v>
          </cell>
          <cell r="H884">
            <v>1298365.3899999999</v>
          </cell>
          <cell r="I884" t="str">
            <v>D</v>
          </cell>
        </row>
        <row r="885">
          <cell r="A885" t="str">
            <v>56.02.01.02</v>
          </cell>
          <cell r="B885" t="str">
            <v>-</v>
          </cell>
          <cell r="C885" t="str">
            <v>Energia Eletrica - Consumo</v>
          </cell>
          <cell r="D885">
            <v>7739574.9500000002</v>
          </cell>
          <cell r="E885" t="str">
            <v>D</v>
          </cell>
          <cell r="F885">
            <v>1045881.16</v>
          </cell>
          <cell r="G885">
            <v>4.88</v>
          </cell>
          <cell r="H885">
            <v>8785451.2300000004</v>
          </cell>
          <cell r="I885" t="str">
            <v>D</v>
          </cell>
        </row>
        <row r="886">
          <cell r="A886" t="str">
            <v>56.02.10.00</v>
          </cell>
          <cell r="B886" t="str">
            <v>-</v>
          </cell>
          <cell r="C886" t="str">
            <v>Agua e Esgoto</v>
          </cell>
          <cell r="D886">
            <v>34294.449999999997</v>
          </cell>
          <cell r="E886" t="str">
            <v>D</v>
          </cell>
          <cell r="F886">
            <v>1716.36</v>
          </cell>
          <cell r="G886">
            <v>0</v>
          </cell>
          <cell r="H886">
            <v>36010.81</v>
          </cell>
          <cell r="I886" t="str">
            <v>D</v>
          </cell>
        </row>
        <row r="887">
          <cell r="A887" t="str">
            <v>56.02.10.01</v>
          </cell>
          <cell r="B887" t="str">
            <v>-</v>
          </cell>
          <cell r="C887" t="str">
            <v>Agua e Esgoto</v>
          </cell>
          <cell r="D887">
            <v>34294.449999999997</v>
          </cell>
          <cell r="E887" t="str">
            <v>D</v>
          </cell>
          <cell r="F887">
            <v>1716.36</v>
          </cell>
          <cell r="G887">
            <v>0</v>
          </cell>
          <cell r="H887">
            <v>36010.81</v>
          </cell>
          <cell r="I887" t="str">
            <v>D</v>
          </cell>
        </row>
        <row r="888">
          <cell r="A888" t="str">
            <v>56.02.20.00</v>
          </cell>
          <cell r="B888" t="str">
            <v>-</v>
          </cell>
          <cell r="C888" t="str">
            <v>Comunicacoes</v>
          </cell>
          <cell r="D888">
            <v>325909.09999999998</v>
          </cell>
          <cell r="E888" t="str">
            <v>D</v>
          </cell>
          <cell r="F888">
            <v>47505.52</v>
          </cell>
          <cell r="G888">
            <v>4396.99</v>
          </cell>
          <cell r="H888">
            <v>369017.63</v>
          </cell>
          <cell r="I888" t="str">
            <v>D</v>
          </cell>
        </row>
        <row r="889">
          <cell r="A889" t="str">
            <v>56.02.20.01</v>
          </cell>
          <cell r="B889" t="str">
            <v>-</v>
          </cell>
          <cell r="C889" t="str">
            <v>Telefone e Fax</v>
          </cell>
          <cell r="D889">
            <v>297078.55</v>
          </cell>
          <cell r="E889" t="str">
            <v>D</v>
          </cell>
          <cell r="F889">
            <v>41795.910000000003</v>
          </cell>
          <cell r="G889">
            <v>996.99</v>
          </cell>
          <cell r="H889">
            <v>337877.47</v>
          </cell>
          <cell r="I889" t="str">
            <v>D</v>
          </cell>
        </row>
        <row r="890">
          <cell r="A890" t="str">
            <v>56.02.20.02</v>
          </cell>
          <cell r="B890" t="str">
            <v>-</v>
          </cell>
          <cell r="C890" t="str">
            <v>Telefax/Canal Comunicacao</v>
          </cell>
          <cell r="D890">
            <v>321.45999999999998</v>
          </cell>
          <cell r="E890" t="str">
            <v>D</v>
          </cell>
          <cell r="F890">
            <v>0</v>
          </cell>
          <cell r="G890">
            <v>0</v>
          </cell>
          <cell r="H890">
            <v>321.45999999999998</v>
          </cell>
          <cell r="I890" t="str">
            <v>D</v>
          </cell>
        </row>
        <row r="891">
          <cell r="A891" t="str">
            <v>56.02.20.03</v>
          </cell>
          <cell r="B891" t="str">
            <v>-</v>
          </cell>
          <cell r="C891" t="str">
            <v>Correios/Malotes</v>
          </cell>
          <cell r="D891">
            <v>28460.77</v>
          </cell>
          <cell r="E891" t="str">
            <v>D</v>
          </cell>
          <cell r="F891">
            <v>5709.61</v>
          </cell>
          <cell r="G891">
            <v>3400</v>
          </cell>
          <cell r="H891">
            <v>30770.38</v>
          </cell>
          <cell r="I891" t="str">
            <v>D</v>
          </cell>
        </row>
        <row r="892">
          <cell r="A892" t="str">
            <v>56.02.20.06</v>
          </cell>
          <cell r="B892" t="str">
            <v>-</v>
          </cell>
          <cell r="C892" t="str">
            <v>Outros Servicos de Comunicacao</v>
          </cell>
          <cell r="D892">
            <v>48.32</v>
          </cell>
          <cell r="E892" t="str">
            <v>D</v>
          </cell>
          <cell r="F892">
            <v>0</v>
          </cell>
          <cell r="G892">
            <v>0</v>
          </cell>
          <cell r="H892">
            <v>48.32</v>
          </cell>
          <cell r="I892" t="str">
            <v>D</v>
          </cell>
        </row>
        <row r="893">
          <cell r="A893" t="str">
            <v>57.00.00.00</v>
          </cell>
          <cell r="B893" t="str">
            <v>-</v>
          </cell>
          <cell r="C893" t="str">
            <v>Servicos Contratados</v>
          </cell>
          <cell r="D893">
            <v>13305179.939999999</v>
          </cell>
          <cell r="E893" t="str">
            <v>D</v>
          </cell>
          <cell r="F893">
            <v>4821331.82</v>
          </cell>
          <cell r="G893">
            <v>2782148.82</v>
          </cell>
          <cell r="H893">
            <v>15344362.939999999</v>
          </cell>
          <cell r="I893" t="str">
            <v>D</v>
          </cell>
        </row>
        <row r="894">
          <cell r="A894" t="str">
            <v>57.01.00.00</v>
          </cell>
          <cell r="B894" t="str">
            <v>-</v>
          </cell>
          <cell r="C894" t="str">
            <v>Servicos Contratados</v>
          </cell>
          <cell r="D894">
            <v>13305179.939999999</v>
          </cell>
          <cell r="E894" t="str">
            <v>D</v>
          </cell>
          <cell r="F894">
            <v>4821331.82</v>
          </cell>
          <cell r="G894">
            <v>2782148.82</v>
          </cell>
          <cell r="H894">
            <v>15344362.939999999</v>
          </cell>
          <cell r="I894" t="str">
            <v>D</v>
          </cell>
        </row>
        <row r="895">
          <cell r="A895" t="str">
            <v>57.01.01.00</v>
          </cell>
          <cell r="B895" t="str">
            <v>-</v>
          </cell>
          <cell r="C895" t="str">
            <v>Empreitada a Preco Global</v>
          </cell>
          <cell r="D895">
            <v>1682734.41</v>
          </cell>
          <cell r="E895" t="str">
            <v>D</v>
          </cell>
          <cell r="F895">
            <v>631705.99</v>
          </cell>
          <cell r="G895">
            <v>232081.53</v>
          </cell>
          <cell r="H895">
            <v>2082358.87</v>
          </cell>
          <cell r="I895" t="str">
            <v>D</v>
          </cell>
        </row>
        <row r="896">
          <cell r="A896" t="str">
            <v>57.01.01.01</v>
          </cell>
          <cell r="B896" t="str">
            <v>-</v>
          </cell>
          <cell r="C896" t="str">
            <v>Empreitada a Preco Global</v>
          </cell>
          <cell r="D896">
            <v>1682734.41</v>
          </cell>
          <cell r="E896" t="str">
            <v>D</v>
          </cell>
          <cell r="F896">
            <v>631705.99</v>
          </cell>
          <cell r="G896">
            <v>232081.53</v>
          </cell>
          <cell r="H896">
            <v>2082358.87</v>
          </cell>
          <cell r="I896" t="str">
            <v>D</v>
          </cell>
        </row>
        <row r="897">
          <cell r="A897" t="str">
            <v>57.01.05.00</v>
          </cell>
          <cell r="B897" t="str">
            <v>-</v>
          </cell>
          <cell r="C897" t="str">
            <v>Empreitada a Preco Unitario</v>
          </cell>
          <cell r="D897">
            <v>266029.39</v>
          </cell>
          <cell r="E897" t="str">
            <v>D</v>
          </cell>
          <cell r="F897">
            <v>62022.32</v>
          </cell>
          <cell r="G897">
            <v>98344.8</v>
          </cell>
          <cell r="H897">
            <v>229706.91</v>
          </cell>
          <cell r="I897" t="str">
            <v>D</v>
          </cell>
        </row>
        <row r="898">
          <cell r="A898" t="str">
            <v>57.01.05.01</v>
          </cell>
          <cell r="B898" t="str">
            <v>-</v>
          </cell>
          <cell r="C898" t="str">
            <v>Empreitada a Preco Unitario</v>
          </cell>
          <cell r="D898">
            <v>266029.39</v>
          </cell>
          <cell r="E898" t="str">
            <v>D</v>
          </cell>
          <cell r="F898">
            <v>62022.32</v>
          </cell>
          <cell r="G898">
            <v>98344.8</v>
          </cell>
          <cell r="H898">
            <v>229706.91</v>
          </cell>
          <cell r="I898" t="str">
            <v>D</v>
          </cell>
        </row>
        <row r="899">
          <cell r="A899" t="str">
            <v>57.01.35.00</v>
          </cell>
          <cell r="B899" t="str">
            <v>-</v>
          </cell>
          <cell r="C899" t="str">
            <v>Auditoria Externa</v>
          </cell>
          <cell r="D899">
            <v>4219.8599999999997</v>
          </cell>
          <cell r="E899" t="str">
            <v>D</v>
          </cell>
          <cell r="F899">
            <v>0</v>
          </cell>
          <cell r="G899">
            <v>0</v>
          </cell>
          <cell r="H899">
            <v>4219.8599999999997</v>
          </cell>
          <cell r="I899" t="str">
            <v>D</v>
          </cell>
        </row>
        <row r="900">
          <cell r="A900" t="str">
            <v>57.01.35.01</v>
          </cell>
          <cell r="B900" t="str">
            <v>-</v>
          </cell>
          <cell r="C900" t="str">
            <v>Auditoria Externa</v>
          </cell>
          <cell r="D900">
            <v>4219.8599999999997</v>
          </cell>
          <cell r="E900" t="str">
            <v>D</v>
          </cell>
          <cell r="F900">
            <v>0</v>
          </cell>
          <cell r="G900">
            <v>0</v>
          </cell>
          <cell r="H900">
            <v>4219.8599999999997</v>
          </cell>
          <cell r="I900" t="str">
            <v>D</v>
          </cell>
        </row>
        <row r="901">
          <cell r="A901" t="str">
            <v>57.01.55.00</v>
          </cell>
          <cell r="B901" t="str">
            <v>-</v>
          </cell>
          <cell r="C901" t="str">
            <v>Extr/Benef/Movim de Minerio</v>
          </cell>
          <cell r="D901">
            <v>1999779.02</v>
          </cell>
          <cell r="E901" t="str">
            <v>D</v>
          </cell>
          <cell r="F901">
            <v>1214963.1000000001</v>
          </cell>
          <cell r="G901">
            <v>948154.79</v>
          </cell>
          <cell r="H901">
            <v>2266587.33</v>
          </cell>
          <cell r="I901" t="str">
            <v>D</v>
          </cell>
        </row>
        <row r="902">
          <cell r="A902" t="str">
            <v>57.01.55.01</v>
          </cell>
          <cell r="B902" t="str">
            <v>-</v>
          </cell>
          <cell r="C902" t="str">
            <v>Transporte Mang Mina-Pera</v>
          </cell>
          <cell r="D902">
            <v>1791407.41</v>
          </cell>
          <cell r="E902" t="str">
            <v>D</v>
          </cell>
          <cell r="F902">
            <v>830453.07</v>
          </cell>
          <cell r="G902">
            <v>739783.18</v>
          </cell>
          <cell r="H902">
            <v>1882077.3</v>
          </cell>
          <cell r="I902" t="str">
            <v>D</v>
          </cell>
        </row>
        <row r="903">
          <cell r="A903" t="str">
            <v>57.01.55.03</v>
          </cell>
          <cell r="B903" t="str">
            <v>-</v>
          </cell>
          <cell r="C903" t="str">
            <v>Transp/Movim/Remocao de Minerios</v>
          </cell>
          <cell r="D903">
            <v>208371.61</v>
          </cell>
          <cell r="E903" t="str">
            <v>D</v>
          </cell>
          <cell r="F903">
            <v>384510.03</v>
          </cell>
          <cell r="G903">
            <v>208371.61</v>
          </cell>
          <cell r="H903">
            <v>384510.03</v>
          </cell>
          <cell r="I903" t="str">
            <v>D</v>
          </cell>
        </row>
        <row r="904">
          <cell r="A904" t="str">
            <v>57.01.59.00</v>
          </cell>
          <cell r="B904" t="str">
            <v>-</v>
          </cell>
          <cell r="C904" t="str">
            <v>Servico Auxiliar Contratado</v>
          </cell>
          <cell r="D904">
            <v>4356876.96</v>
          </cell>
          <cell r="E904" t="str">
            <v>D</v>
          </cell>
          <cell r="F904">
            <v>1634538.43</v>
          </cell>
          <cell r="G904">
            <v>926264.66</v>
          </cell>
          <cell r="H904">
            <v>5065150.7300000004</v>
          </cell>
          <cell r="I904" t="str">
            <v>D</v>
          </cell>
        </row>
        <row r="905">
          <cell r="A905" t="str">
            <v>57.01.59.01</v>
          </cell>
          <cell r="B905" t="str">
            <v>-</v>
          </cell>
          <cell r="C905" t="str">
            <v>Apoio a Mineracao</v>
          </cell>
          <cell r="D905">
            <v>2375599.44</v>
          </cell>
          <cell r="E905" t="str">
            <v>D</v>
          </cell>
          <cell r="F905">
            <v>614052.31000000006</v>
          </cell>
          <cell r="G905">
            <v>334599.90000000002</v>
          </cell>
          <cell r="H905">
            <v>2655051.85</v>
          </cell>
          <cell r="I905" t="str">
            <v>D</v>
          </cell>
        </row>
        <row r="906">
          <cell r="A906" t="str">
            <v>57.01.59.04</v>
          </cell>
          <cell r="B906" t="str">
            <v>-</v>
          </cell>
          <cell r="C906" t="str">
            <v>Apoio ao Servico de Barragem</v>
          </cell>
          <cell r="D906">
            <v>405457.06</v>
          </cell>
          <cell r="E906" t="str">
            <v>D</v>
          </cell>
          <cell r="F906">
            <v>475275.5</v>
          </cell>
          <cell r="G906">
            <v>184948.73</v>
          </cell>
          <cell r="H906">
            <v>695783.83</v>
          </cell>
          <cell r="I906" t="str">
            <v>D</v>
          </cell>
        </row>
        <row r="907">
          <cell r="A907" t="str">
            <v>57.01.59.05</v>
          </cell>
          <cell r="B907" t="str">
            <v>-</v>
          </cell>
          <cell r="C907" t="str">
            <v>Apoio a Movimentacao Interna</v>
          </cell>
          <cell r="D907">
            <v>1427746.28</v>
          </cell>
          <cell r="E907" t="str">
            <v>D</v>
          </cell>
          <cell r="F907">
            <v>505450.53</v>
          </cell>
          <cell r="G907">
            <v>349709.82</v>
          </cell>
          <cell r="H907">
            <v>1583486.99</v>
          </cell>
          <cell r="I907" t="str">
            <v>D</v>
          </cell>
        </row>
        <row r="908">
          <cell r="A908" t="str">
            <v>57.01.59.06</v>
          </cell>
          <cell r="B908" t="str">
            <v>-</v>
          </cell>
          <cell r="C908" t="str">
            <v>Apoio a Conservacao e Limpeza</v>
          </cell>
          <cell r="D908">
            <v>30555.759999999998</v>
          </cell>
          <cell r="E908" t="str">
            <v>D</v>
          </cell>
          <cell r="F908">
            <v>0</v>
          </cell>
          <cell r="G908">
            <v>31816.15</v>
          </cell>
          <cell r="H908">
            <v>1260.3900000000001</v>
          </cell>
          <cell r="I908" t="str">
            <v>C</v>
          </cell>
        </row>
        <row r="909">
          <cell r="A909" t="str">
            <v>57.01.59.09</v>
          </cell>
          <cell r="B909" t="str">
            <v>-</v>
          </cell>
          <cell r="C909" t="str">
            <v>Apoio ao Laboratorio</v>
          </cell>
          <cell r="D909">
            <v>1092</v>
          </cell>
          <cell r="E909" t="str">
            <v>D</v>
          </cell>
          <cell r="F909">
            <v>0</v>
          </cell>
          <cell r="G909">
            <v>0</v>
          </cell>
          <cell r="H909">
            <v>1092</v>
          </cell>
          <cell r="I909" t="str">
            <v>D</v>
          </cell>
        </row>
        <row r="910">
          <cell r="A910" t="str">
            <v>57.01.59.10</v>
          </cell>
          <cell r="B910" t="str">
            <v>-</v>
          </cell>
          <cell r="C910" t="str">
            <v>Apoio a Operacao</v>
          </cell>
          <cell r="D910">
            <v>116426.42</v>
          </cell>
          <cell r="E910" t="str">
            <v>D</v>
          </cell>
          <cell r="F910">
            <v>39760.089999999997</v>
          </cell>
          <cell r="G910">
            <v>25190.06</v>
          </cell>
          <cell r="H910">
            <v>130996.45</v>
          </cell>
          <cell r="I910" t="str">
            <v>D</v>
          </cell>
        </row>
        <row r="911">
          <cell r="A911" t="str">
            <v>57.01.71.00</v>
          </cell>
          <cell r="B911" t="str">
            <v>-</v>
          </cell>
          <cell r="C911" t="str">
            <v>Outros Servicos Operacionais</v>
          </cell>
          <cell r="D911">
            <v>580.79999999999995</v>
          </cell>
          <cell r="E911" t="str">
            <v>D</v>
          </cell>
          <cell r="F911">
            <v>0</v>
          </cell>
          <cell r="G911">
            <v>0</v>
          </cell>
          <cell r="H911">
            <v>580.79999999999995</v>
          </cell>
          <cell r="I911" t="str">
            <v>D</v>
          </cell>
        </row>
        <row r="912">
          <cell r="A912" t="str">
            <v>57.01.71.02</v>
          </cell>
          <cell r="B912" t="str">
            <v>-</v>
          </cell>
          <cell r="C912" t="str">
            <v>Serv.Oper.de Equip/Veic. Pesados</v>
          </cell>
          <cell r="D912">
            <v>580.79999999999995</v>
          </cell>
          <cell r="E912" t="str">
            <v>D</v>
          </cell>
          <cell r="F912">
            <v>0</v>
          </cell>
          <cell r="G912">
            <v>0</v>
          </cell>
          <cell r="H912">
            <v>580.79999999999995</v>
          </cell>
          <cell r="I912" t="str">
            <v>D</v>
          </cell>
        </row>
        <row r="913">
          <cell r="A913" t="str">
            <v>57.01.72.00</v>
          </cell>
          <cell r="B913" t="str">
            <v>-</v>
          </cell>
          <cell r="C913" t="str">
            <v>Limpeza/Conserv de Instalacoes</v>
          </cell>
          <cell r="D913">
            <v>863652.82</v>
          </cell>
          <cell r="E913" t="str">
            <v>D</v>
          </cell>
          <cell r="F913">
            <v>331398.59999999998</v>
          </cell>
          <cell r="G913">
            <v>105444.98</v>
          </cell>
          <cell r="H913">
            <v>1089606.44</v>
          </cell>
          <cell r="I913" t="str">
            <v>D</v>
          </cell>
        </row>
        <row r="914">
          <cell r="A914" t="str">
            <v>57.01.72.01</v>
          </cell>
          <cell r="B914" t="str">
            <v>-</v>
          </cell>
          <cell r="C914" t="str">
            <v>Limp/Cons Predios/Dependencias</v>
          </cell>
          <cell r="D914">
            <v>233289.78</v>
          </cell>
          <cell r="E914" t="str">
            <v>D</v>
          </cell>
          <cell r="F914">
            <v>63907.7</v>
          </cell>
          <cell r="G914">
            <v>0</v>
          </cell>
          <cell r="H914">
            <v>297197.48</v>
          </cell>
          <cell r="I914" t="str">
            <v>D</v>
          </cell>
        </row>
        <row r="915">
          <cell r="A915" t="str">
            <v>57.01.72.02</v>
          </cell>
          <cell r="B915" t="str">
            <v>-</v>
          </cell>
          <cell r="C915" t="str">
            <v>Limp/Man.Civil Instal/Via Acesso</v>
          </cell>
          <cell r="D915">
            <v>555628.34</v>
          </cell>
          <cell r="E915" t="str">
            <v>D</v>
          </cell>
          <cell r="F915">
            <v>249151.92</v>
          </cell>
          <cell r="G915">
            <v>98744.58</v>
          </cell>
          <cell r="H915">
            <v>706035.68</v>
          </cell>
          <cell r="I915" t="str">
            <v>D</v>
          </cell>
        </row>
        <row r="916">
          <cell r="A916" t="str">
            <v>57.01.72.03</v>
          </cell>
          <cell r="B916" t="str">
            <v>-</v>
          </cell>
          <cell r="C916" t="str">
            <v>Limp Indust Manual/Mecanizada</v>
          </cell>
          <cell r="D916">
            <v>2.2799999999999998</v>
          </cell>
          <cell r="E916" t="str">
            <v>D</v>
          </cell>
          <cell r="F916">
            <v>0</v>
          </cell>
          <cell r="G916">
            <v>0</v>
          </cell>
          <cell r="H916">
            <v>2.2799999999999998</v>
          </cell>
          <cell r="I916" t="str">
            <v>D</v>
          </cell>
        </row>
        <row r="917">
          <cell r="A917" t="str">
            <v>57.01.72.04</v>
          </cell>
          <cell r="B917" t="str">
            <v>-</v>
          </cell>
          <cell r="C917" t="str">
            <v>Limpeza Industrial-FB</v>
          </cell>
          <cell r="D917">
            <v>1.66</v>
          </cell>
          <cell r="E917" t="str">
            <v>D</v>
          </cell>
          <cell r="F917">
            <v>0</v>
          </cell>
          <cell r="G917">
            <v>0</v>
          </cell>
          <cell r="H917">
            <v>1.66</v>
          </cell>
          <cell r="I917" t="str">
            <v>D</v>
          </cell>
        </row>
        <row r="918">
          <cell r="A918" t="str">
            <v>57.01.72.05</v>
          </cell>
          <cell r="B918" t="str">
            <v>-</v>
          </cell>
          <cell r="C918" t="str">
            <v>Limpeza Industrial-IB</v>
          </cell>
          <cell r="D918">
            <v>3.2</v>
          </cell>
          <cell r="E918" t="str">
            <v>D</v>
          </cell>
          <cell r="F918">
            <v>0</v>
          </cell>
          <cell r="G918">
            <v>0</v>
          </cell>
          <cell r="H918">
            <v>3.2</v>
          </cell>
          <cell r="I918" t="str">
            <v>D</v>
          </cell>
        </row>
        <row r="919">
          <cell r="A919" t="str">
            <v>57.01.72.06</v>
          </cell>
          <cell r="B919" t="str">
            <v>-</v>
          </cell>
          <cell r="C919" t="str">
            <v>Conservacao/Limpeza-IB</v>
          </cell>
          <cell r="D919">
            <v>2.12</v>
          </cell>
          <cell r="E919" t="str">
            <v>D</v>
          </cell>
          <cell r="F919">
            <v>0</v>
          </cell>
          <cell r="G919">
            <v>0</v>
          </cell>
          <cell r="H919">
            <v>2.12</v>
          </cell>
          <cell r="I919" t="str">
            <v>D</v>
          </cell>
        </row>
        <row r="920">
          <cell r="A920" t="str">
            <v>57.01.72.07</v>
          </cell>
          <cell r="B920" t="str">
            <v>-</v>
          </cell>
          <cell r="C920" t="str">
            <v>Limp./Desass.Barragens</v>
          </cell>
          <cell r="D920">
            <v>159.38</v>
          </cell>
          <cell r="E920" t="str">
            <v>D</v>
          </cell>
          <cell r="F920">
            <v>0</v>
          </cell>
          <cell r="G920">
            <v>0</v>
          </cell>
          <cell r="H920">
            <v>159.38</v>
          </cell>
          <cell r="I920" t="str">
            <v>D</v>
          </cell>
        </row>
        <row r="921">
          <cell r="A921" t="str">
            <v>57.01.72.08</v>
          </cell>
          <cell r="B921" t="str">
            <v>-</v>
          </cell>
          <cell r="C921" t="str">
            <v>Limpeza Mec./Coleta Transp.Lixo</v>
          </cell>
          <cell r="D921">
            <v>85</v>
          </cell>
          <cell r="E921" t="str">
            <v>D</v>
          </cell>
          <cell r="F921">
            <v>0</v>
          </cell>
          <cell r="G921">
            <v>0</v>
          </cell>
          <cell r="H921">
            <v>85</v>
          </cell>
          <cell r="I921" t="str">
            <v>D</v>
          </cell>
        </row>
        <row r="922">
          <cell r="A922" t="str">
            <v>57.01.72.09</v>
          </cell>
          <cell r="B922" t="str">
            <v>-</v>
          </cell>
          <cell r="C922" t="str">
            <v>Manut/Conserv.Superestrutura</v>
          </cell>
          <cell r="D922">
            <v>323.76</v>
          </cell>
          <cell r="E922" t="str">
            <v>D</v>
          </cell>
          <cell r="F922">
            <v>0</v>
          </cell>
          <cell r="G922">
            <v>0</v>
          </cell>
          <cell r="H922">
            <v>323.76</v>
          </cell>
          <cell r="I922" t="str">
            <v>D</v>
          </cell>
        </row>
        <row r="924">
          <cell r="A924" t="str">
            <v>-----------</v>
          </cell>
          <cell r="B924" t="str">
            <v>--</v>
          </cell>
          <cell r="C924" t="str">
            <v>-------------------------------------------------------------------</v>
          </cell>
          <cell r="D924" t="str">
            <v>-------------------</v>
          </cell>
          <cell r="E924" t="str">
            <v>-</v>
          </cell>
          <cell r="F924" t="str">
            <v>-------------------</v>
          </cell>
          <cell r="G924" t="e">
            <v>#NAME?</v>
          </cell>
          <cell r="H924" t="str">
            <v>07AB - 1.00.01.068</v>
          </cell>
        </row>
        <row r="925">
          <cell r="A925" t="str">
            <v>_x000C_----------</v>
          </cell>
          <cell r="B925" t="str">
            <v>--</v>
          </cell>
          <cell r="C925" t="str">
            <v>-------------------------------------------------------------------</v>
          </cell>
          <cell r="D925" t="str">
            <v>-------------------</v>
          </cell>
          <cell r="E925" t="str">
            <v>-</v>
          </cell>
          <cell r="F925" t="str">
            <v>-------------------</v>
          </cell>
          <cell r="G925" t="str">
            <v>-------------------</v>
          </cell>
          <cell r="H925" t="str">
            <v>------ Página:</v>
          </cell>
          <cell r="I925">
            <v>1</v>
          </cell>
        </row>
        <row r="926">
          <cell r="A926" t="str">
            <v>Urucum Mine</v>
          </cell>
          <cell r="B926" t="str">
            <v>ra</v>
          </cell>
          <cell r="C926" t="str">
            <v>ção S.A</v>
          </cell>
          <cell r="H926" t="str">
            <v>Balancete</v>
          </cell>
        </row>
        <row r="927">
          <cell r="A927" t="str">
            <v>Período: 01</v>
          </cell>
          <cell r="B927" t="str">
            <v>/1</v>
          </cell>
          <cell r="C927" t="str">
            <v>0/2008 A 31/10/2008 -----------------------------------------------</v>
          </cell>
          <cell r="D927" t="str">
            <v>-------------------</v>
          </cell>
          <cell r="E927" t="str">
            <v>-</v>
          </cell>
          <cell r="F927" t="str">
            <v>-------------------</v>
          </cell>
          <cell r="G927" t="str">
            <v>-------------------</v>
          </cell>
          <cell r="H927" t="str">
            <v>04/11/2008 - 18:3</v>
          </cell>
          <cell r="I927">
            <v>7</v>
          </cell>
        </row>
        <row r="929">
          <cell r="A929" t="str">
            <v>Título</v>
          </cell>
          <cell r="D929" t="str">
            <v>Saldo Inicial</v>
          </cell>
          <cell r="F929" t="str">
            <v>Débito</v>
          </cell>
          <cell r="G929" t="str">
            <v>Crédito</v>
          </cell>
          <cell r="H929" t="str">
            <v>Saldo Final</v>
          </cell>
        </row>
        <row r="930">
          <cell r="A930" t="str">
            <v>-----------</v>
          </cell>
          <cell r="B930" t="str">
            <v>--</v>
          </cell>
          <cell r="C930" t="str">
            <v>-------------------------------------------------------------------</v>
          </cell>
          <cell r="D930" t="str">
            <v>-----------------</v>
          </cell>
          <cell r="F930" t="str">
            <v>------------------</v>
          </cell>
          <cell r="G930" t="str">
            <v>------------------</v>
          </cell>
          <cell r="H930" t="str">
            <v>-----------------</v>
          </cell>
        </row>
        <row r="931">
          <cell r="A931" t="str">
            <v>57.01.72.11</v>
          </cell>
          <cell r="B931" t="str">
            <v>-</v>
          </cell>
          <cell r="C931" t="str">
            <v>Limp/Cons.Jard/Talude/Area Verde</v>
          </cell>
          <cell r="D931">
            <v>5187</v>
          </cell>
          <cell r="E931" t="str">
            <v>D</v>
          </cell>
          <cell r="F931">
            <v>2548.88</v>
          </cell>
          <cell r="G931">
            <v>0</v>
          </cell>
          <cell r="H931">
            <v>7735.88</v>
          </cell>
          <cell r="I931" t="str">
            <v>D</v>
          </cell>
        </row>
        <row r="932">
          <cell r="A932" t="str">
            <v>57.01.72.13</v>
          </cell>
          <cell r="B932" t="str">
            <v>-</v>
          </cell>
          <cell r="C932" t="str">
            <v>Man./Conserv.Sist.de Agua/Esgoto</v>
          </cell>
          <cell r="D932">
            <v>4400</v>
          </cell>
          <cell r="E932" t="str">
            <v>D</v>
          </cell>
          <cell r="F932">
            <v>0</v>
          </cell>
          <cell r="G932">
            <v>0</v>
          </cell>
          <cell r="H932">
            <v>4400</v>
          </cell>
          <cell r="I932" t="str">
            <v>D</v>
          </cell>
        </row>
        <row r="933">
          <cell r="A933" t="str">
            <v>57.01.72.16</v>
          </cell>
          <cell r="B933" t="str">
            <v>-</v>
          </cell>
          <cell r="C933" t="str">
            <v>Limp/Conserv de Instalac-Outros</v>
          </cell>
          <cell r="D933">
            <v>64570.3</v>
          </cell>
          <cell r="E933" t="str">
            <v>D</v>
          </cell>
          <cell r="F933">
            <v>15790.1</v>
          </cell>
          <cell r="G933">
            <v>6700.4</v>
          </cell>
          <cell r="H933">
            <v>73660</v>
          </cell>
          <cell r="I933" t="str">
            <v>D</v>
          </cell>
        </row>
        <row r="934">
          <cell r="A934" t="str">
            <v>57.01.73.00</v>
          </cell>
          <cell r="B934" t="str">
            <v>-</v>
          </cell>
          <cell r="C934" t="str">
            <v>Manutencao e Reparo de Veiculo</v>
          </cell>
          <cell r="D934">
            <v>8074.95</v>
          </cell>
          <cell r="E934" t="str">
            <v>D</v>
          </cell>
          <cell r="F934">
            <v>0</v>
          </cell>
          <cell r="G934">
            <v>0</v>
          </cell>
          <cell r="H934">
            <v>8074.95</v>
          </cell>
          <cell r="I934" t="str">
            <v>D</v>
          </cell>
        </row>
        <row r="935">
          <cell r="A935" t="str">
            <v>57.01.73.01</v>
          </cell>
          <cell r="B935" t="str">
            <v>-</v>
          </cell>
          <cell r="C935" t="str">
            <v>Manut.e Reparo Veic. Rodoviarios</v>
          </cell>
          <cell r="D935">
            <v>8074.95</v>
          </cell>
          <cell r="E935" t="str">
            <v>D</v>
          </cell>
          <cell r="F935">
            <v>0</v>
          </cell>
          <cell r="G935">
            <v>0</v>
          </cell>
          <cell r="H935">
            <v>8074.95</v>
          </cell>
          <cell r="I935" t="str">
            <v>D</v>
          </cell>
        </row>
        <row r="936">
          <cell r="A936" t="str">
            <v>57.01.75.00</v>
          </cell>
          <cell r="B936" t="str">
            <v>-</v>
          </cell>
          <cell r="C936" t="str">
            <v>Manut/Rep Maquinas e Equipament</v>
          </cell>
          <cell r="D936">
            <v>482686.05</v>
          </cell>
          <cell r="E936" t="str">
            <v>D</v>
          </cell>
          <cell r="F936">
            <v>98982.32</v>
          </cell>
          <cell r="G936">
            <v>29898.26</v>
          </cell>
          <cell r="H936">
            <v>551770.11</v>
          </cell>
          <cell r="I936" t="str">
            <v>D</v>
          </cell>
        </row>
        <row r="937">
          <cell r="A937" t="str">
            <v>57.01.75.01</v>
          </cell>
          <cell r="B937" t="str">
            <v>-</v>
          </cell>
          <cell r="C937" t="str">
            <v>Calibrac e Aferic de Equipament</v>
          </cell>
          <cell r="D937">
            <v>23551.78</v>
          </cell>
          <cell r="E937" t="str">
            <v>D</v>
          </cell>
          <cell r="F937">
            <v>25550</v>
          </cell>
          <cell r="G937">
            <v>3261</v>
          </cell>
          <cell r="H937">
            <v>45840.78</v>
          </cell>
          <cell r="I937" t="str">
            <v>D</v>
          </cell>
        </row>
        <row r="938">
          <cell r="A938" t="str">
            <v>57.01.75.02</v>
          </cell>
          <cell r="B938" t="str">
            <v>-</v>
          </cell>
          <cell r="C938" t="str">
            <v>Manut de Maquinas e Equipament</v>
          </cell>
          <cell r="D938">
            <v>181976.39</v>
          </cell>
          <cell r="E938" t="str">
            <v>D</v>
          </cell>
          <cell r="F938">
            <v>5300</v>
          </cell>
          <cell r="G938">
            <v>21357</v>
          </cell>
          <cell r="H938">
            <v>165919.39000000001</v>
          </cell>
          <cell r="I938" t="str">
            <v>D</v>
          </cell>
        </row>
        <row r="939">
          <cell r="A939" t="str">
            <v>57.01.75.03</v>
          </cell>
          <cell r="B939" t="str">
            <v>-</v>
          </cell>
          <cell r="C939" t="str">
            <v>Manutencao Eletrica</v>
          </cell>
          <cell r="D939">
            <v>18998.16</v>
          </cell>
          <cell r="E939" t="str">
            <v>D</v>
          </cell>
          <cell r="F939">
            <v>3314.2</v>
          </cell>
          <cell r="G939">
            <v>0</v>
          </cell>
          <cell r="H939">
            <v>22312.36</v>
          </cell>
          <cell r="I939" t="str">
            <v>D</v>
          </cell>
        </row>
        <row r="940">
          <cell r="A940" t="str">
            <v>57.01.75.05</v>
          </cell>
          <cell r="B940" t="str">
            <v>-</v>
          </cell>
          <cell r="C940" t="str">
            <v>Manutencao Predial</v>
          </cell>
          <cell r="D940">
            <v>937</v>
          </cell>
          <cell r="E940" t="str">
            <v>D</v>
          </cell>
          <cell r="F940">
            <v>0</v>
          </cell>
          <cell r="G940">
            <v>0</v>
          </cell>
          <cell r="H940">
            <v>937</v>
          </cell>
          <cell r="I940" t="str">
            <v>D</v>
          </cell>
        </row>
        <row r="941">
          <cell r="A941" t="str">
            <v>57.01.75.10</v>
          </cell>
          <cell r="B941" t="str">
            <v>-</v>
          </cell>
          <cell r="C941" t="str">
            <v>Manut. Motores e Bombas</v>
          </cell>
          <cell r="D941">
            <v>139202.76999999999</v>
          </cell>
          <cell r="E941" t="str">
            <v>D</v>
          </cell>
          <cell r="F941">
            <v>46398.12</v>
          </cell>
          <cell r="G941">
            <v>5280.26</v>
          </cell>
          <cell r="H941">
            <v>180320.63</v>
          </cell>
          <cell r="I941" t="str">
            <v>D</v>
          </cell>
        </row>
        <row r="942">
          <cell r="A942" t="str">
            <v>57.01.75.12</v>
          </cell>
          <cell r="B942" t="str">
            <v>-</v>
          </cell>
          <cell r="C942" t="str">
            <v>Manutencao Reparo Cilindros</v>
          </cell>
          <cell r="D942">
            <v>33674.6</v>
          </cell>
          <cell r="E942" t="str">
            <v>D</v>
          </cell>
          <cell r="F942">
            <v>15920</v>
          </cell>
          <cell r="G942">
            <v>0</v>
          </cell>
          <cell r="H942">
            <v>49594.6</v>
          </cell>
          <cell r="I942" t="str">
            <v>D</v>
          </cell>
        </row>
        <row r="943">
          <cell r="A943" t="str">
            <v>57.01.75.14</v>
          </cell>
          <cell r="B943" t="str">
            <v>-</v>
          </cell>
          <cell r="C943" t="str">
            <v>Isolamento Termico</v>
          </cell>
          <cell r="D943">
            <v>143.22</v>
          </cell>
          <cell r="E943" t="str">
            <v>D</v>
          </cell>
          <cell r="F943">
            <v>0</v>
          </cell>
          <cell r="G943">
            <v>0</v>
          </cell>
          <cell r="H943">
            <v>143.22</v>
          </cell>
          <cell r="I943" t="str">
            <v>D</v>
          </cell>
        </row>
        <row r="944">
          <cell r="A944" t="str">
            <v>57.01.75.15</v>
          </cell>
          <cell r="B944" t="str">
            <v>-</v>
          </cell>
          <cell r="C944" t="str">
            <v>Man/Rep Maq. e Equipament-Outros</v>
          </cell>
          <cell r="D944">
            <v>84202.13</v>
          </cell>
          <cell r="E944" t="str">
            <v>D</v>
          </cell>
          <cell r="F944">
            <v>2500</v>
          </cell>
          <cell r="G944">
            <v>0</v>
          </cell>
          <cell r="H944">
            <v>86702.13</v>
          </cell>
          <cell r="I944" t="str">
            <v>D</v>
          </cell>
        </row>
        <row r="945">
          <cell r="A945" t="str">
            <v>57.01.77.00</v>
          </cell>
          <cell r="B945" t="str">
            <v>-</v>
          </cell>
          <cell r="C945" t="str">
            <v>Outros Servs Conserv/Manutencao</v>
          </cell>
          <cell r="D945">
            <v>357018.08</v>
          </cell>
          <cell r="E945" t="str">
            <v>D</v>
          </cell>
          <cell r="F945">
            <v>65610.710000000006</v>
          </cell>
          <cell r="G945">
            <v>102226.2</v>
          </cell>
          <cell r="H945">
            <v>320402.59000000003</v>
          </cell>
          <cell r="I945" t="str">
            <v>D</v>
          </cell>
        </row>
        <row r="946">
          <cell r="A946" t="str">
            <v>57.01.77.01</v>
          </cell>
          <cell r="B946" t="str">
            <v>-</v>
          </cell>
          <cell r="C946" t="str">
            <v>Serv.Conserv./Manut.Pneus</v>
          </cell>
          <cell r="D946">
            <v>162247.87</v>
          </cell>
          <cell r="E946" t="str">
            <v>D</v>
          </cell>
          <cell r="F946">
            <v>48343.37</v>
          </cell>
          <cell r="G946">
            <v>23632</v>
          </cell>
          <cell r="H946">
            <v>186959.24</v>
          </cell>
          <cell r="I946" t="str">
            <v>D</v>
          </cell>
        </row>
        <row r="947">
          <cell r="A947" t="str">
            <v>57.01.77.06</v>
          </cell>
          <cell r="B947" t="str">
            <v>-</v>
          </cell>
          <cell r="C947" t="str">
            <v>Man. Equip Segur/Comb Incendio</v>
          </cell>
          <cell r="D947">
            <v>12833.62</v>
          </cell>
          <cell r="E947" t="str">
            <v>D</v>
          </cell>
          <cell r="F947">
            <v>1474.34</v>
          </cell>
          <cell r="G947">
            <v>0</v>
          </cell>
          <cell r="H947">
            <v>14307.96</v>
          </cell>
          <cell r="I947" t="str">
            <v>D</v>
          </cell>
        </row>
        <row r="948">
          <cell r="A948" t="str">
            <v>57.01.77.07</v>
          </cell>
          <cell r="B948" t="str">
            <v>-</v>
          </cell>
          <cell r="C948" t="str">
            <v>Manut Apar/Centrais Refrigeracao</v>
          </cell>
          <cell r="D948">
            <v>139054.59</v>
          </cell>
          <cell r="E948" t="str">
            <v>D</v>
          </cell>
          <cell r="F948">
            <v>15295</v>
          </cell>
          <cell r="G948">
            <v>78194.2</v>
          </cell>
          <cell r="H948">
            <v>76155.39</v>
          </cell>
          <cell r="I948" t="str">
            <v>D</v>
          </cell>
        </row>
        <row r="949">
          <cell r="A949" t="str">
            <v>57.01.77.10</v>
          </cell>
          <cell r="B949" t="str">
            <v>-</v>
          </cell>
          <cell r="C949" t="str">
            <v>Outros Servs Conserv/Manut</v>
          </cell>
          <cell r="D949">
            <v>42882</v>
          </cell>
          <cell r="E949" t="str">
            <v>D</v>
          </cell>
          <cell r="F949">
            <v>498</v>
          </cell>
          <cell r="G949">
            <v>400</v>
          </cell>
          <cell r="H949">
            <v>42980</v>
          </cell>
          <cell r="I949" t="str">
            <v>D</v>
          </cell>
        </row>
        <row r="950">
          <cell r="A950" t="str">
            <v>57.01.79.00</v>
          </cell>
          <cell r="B950" t="str">
            <v>-</v>
          </cell>
          <cell r="C950" t="str">
            <v>Locomocao Transp Sede/Residenc</v>
          </cell>
          <cell r="D950">
            <v>1080899.76</v>
          </cell>
          <cell r="E950" t="str">
            <v>D</v>
          </cell>
          <cell r="F950">
            <v>245280.45</v>
          </cell>
          <cell r="G950">
            <v>159989.20000000001</v>
          </cell>
          <cell r="H950">
            <v>1166191.01</v>
          </cell>
          <cell r="I950" t="str">
            <v>D</v>
          </cell>
        </row>
        <row r="951">
          <cell r="A951" t="str">
            <v>57.01.79.01</v>
          </cell>
          <cell r="B951" t="str">
            <v>-</v>
          </cell>
          <cell r="C951" t="str">
            <v>Locomocao Transp Sede/Residenc</v>
          </cell>
          <cell r="D951">
            <v>1080899.76</v>
          </cell>
          <cell r="E951" t="str">
            <v>D</v>
          </cell>
          <cell r="F951">
            <v>245280.45</v>
          </cell>
          <cell r="G951">
            <v>159989.20000000001</v>
          </cell>
          <cell r="H951">
            <v>1166191.01</v>
          </cell>
          <cell r="I951" t="str">
            <v>D</v>
          </cell>
        </row>
        <row r="952">
          <cell r="A952" t="str">
            <v>57.01.80.00</v>
          </cell>
          <cell r="B952" t="str">
            <v>-</v>
          </cell>
          <cell r="C952" t="str">
            <v>Treinamento Externo</v>
          </cell>
          <cell r="D952">
            <v>66620.56</v>
          </cell>
          <cell r="E952" t="str">
            <v>D</v>
          </cell>
          <cell r="F952">
            <v>22980.32</v>
          </cell>
          <cell r="G952">
            <v>0</v>
          </cell>
          <cell r="H952">
            <v>89600.88</v>
          </cell>
          <cell r="I952" t="str">
            <v>D</v>
          </cell>
        </row>
        <row r="953">
          <cell r="A953" t="str">
            <v>57.01.80.01</v>
          </cell>
          <cell r="B953" t="str">
            <v>-</v>
          </cell>
          <cell r="C953" t="str">
            <v>Treinamento no Pais</v>
          </cell>
          <cell r="D953">
            <v>66620.56</v>
          </cell>
          <cell r="E953" t="str">
            <v>D</v>
          </cell>
          <cell r="F953">
            <v>22980.32</v>
          </cell>
          <cell r="G953">
            <v>0</v>
          </cell>
          <cell r="H953">
            <v>89600.88</v>
          </cell>
          <cell r="I953" t="str">
            <v>D</v>
          </cell>
        </row>
        <row r="954">
          <cell r="A954" t="str">
            <v>57.01.81.00</v>
          </cell>
          <cell r="B954" t="str">
            <v>-</v>
          </cell>
          <cell r="C954" t="str">
            <v>Alimentacao</v>
          </cell>
          <cell r="D954">
            <v>797430.76</v>
          </cell>
          <cell r="E954" t="str">
            <v>D</v>
          </cell>
          <cell r="F954">
            <v>242616.91</v>
          </cell>
          <cell r="G954">
            <v>125378.56</v>
          </cell>
          <cell r="H954">
            <v>914669.11</v>
          </cell>
          <cell r="I954" t="str">
            <v>D</v>
          </cell>
        </row>
        <row r="955">
          <cell r="A955" t="str">
            <v>57.01.81.01</v>
          </cell>
          <cell r="B955" t="str">
            <v>-</v>
          </cell>
          <cell r="C955" t="str">
            <v>Alimentacao</v>
          </cell>
          <cell r="D955">
            <v>797430.76</v>
          </cell>
          <cell r="E955" t="str">
            <v>D</v>
          </cell>
          <cell r="F955">
            <v>242616.91</v>
          </cell>
          <cell r="G955">
            <v>125378.56</v>
          </cell>
          <cell r="H955">
            <v>914669.11</v>
          </cell>
          <cell r="I955" t="str">
            <v>D</v>
          </cell>
        </row>
        <row r="956">
          <cell r="A956" t="str">
            <v>57.01.82.00</v>
          </cell>
          <cell r="B956" t="str">
            <v>-</v>
          </cell>
          <cell r="C956" t="str">
            <v>Assist Medica Odontologica</v>
          </cell>
          <cell r="D956">
            <v>125435.62</v>
          </cell>
          <cell r="E956" t="str">
            <v>D</v>
          </cell>
          <cell r="F956">
            <v>0</v>
          </cell>
          <cell r="G956">
            <v>0</v>
          </cell>
          <cell r="H956">
            <v>125435.62</v>
          </cell>
          <cell r="I956" t="str">
            <v>D</v>
          </cell>
        </row>
        <row r="957">
          <cell r="A957" t="str">
            <v>57.01.82.04</v>
          </cell>
          <cell r="B957" t="str">
            <v>-</v>
          </cell>
          <cell r="C957" t="str">
            <v>Assist Medica Odontolog-Outros</v>
          </cell>
          <cell r="D957">
            <v>125435.62</v>
          </cell>
          <cell r="E957" t="str">
            <v>D</v>
          </cell>
          <cell r="F957">
            <v>0</v>
          </cell>
          <cell r="G957">
            <v>0</v>
          </cell>
          <cell r="H957">
            <v>125435.62</v>
          </cell>
          <cell r="I957" t="str">
            <v>D</v>
          </cell>
        </row>
        <row r="958">
          <cell r="A958" t="str">
            <v>57.01.83.00</v>
          </cell>
          <cell r="B958" t="str">
            <v>-</v>
          </cell>
          <cell r="C958" t="str">
            <v>Servicos Diversos</v>
          </cell>
          <cell r="D958">
            <v>3236.57</v>
          </cell>
          <cell r="E958" t="str">
            <v>D</v>
          </cell>
          <cell r="F958">
            <v>0</v>
          </cell>
          <cell r="G958">
            <v>0</v>
          </cell>
          <cell r="H958">
            <v>3236.57</v>
          </cell>
          <cell r="I958" t="str">
            <v>D</v>
          </cell>
        </row>
        <row r="959">
          <cell r="A959" t="str">
            <v>57.01.83.01</v>
          </cell>
          <cell r="B959" t="str">
            <v>-</v>
          </cell>
          <cell r="C959" t="str">
            <v>Inspec/Vistoria/Classif Material</v>
          </cell>
          <cell r="D959">
            <v>3236.57</v>
          </cell>
          <cell r="E959" t="str">
            <v>D</v>
          </cell>
          <cell r="F959">
            <v>0</v>
          </cell>
          <cell r="G959">
            <v>0</v>
          </cell>
          <cell r="H959">
            <v>3236.57</v>
          </cell>
          <cell r="I959" t="str">
            <v>D</v>
          </cell>
        </row>
        <row r="960">
          <cell r="A960" t="str">
            <v>57.01.85.00</v>
          </cell>
          <cell r="B960" t="str">
            <v>-</v>
          </cell>
          <cell r="C960" t="str">
            <v>Vigilancia e Seguranca</v>
          </cell>
          <cell r="D960">
            <v>409299.09</v>
          </cell>
          <cell r="E960" t="str">
            <v>D</v>
          </cell>
          <cell r="F960">
            <v>97803.96</v>
          </cell>
          <cell r="G960">
            <v>0</v>
          </cell>
          <cell r="H960">
            <v>507103.05</v>
          </cell>
          <cell r="I960" t="str">
            <v>D</v>
          </cell>
        </row>
        <row r="961">
          <cell r="A961" t="str">
            <v>57.01.85.01</v>
          </cell>
          <cell r="B961" t="str">
            <v>-</v>
          </cell>
          <cell r="C961" t="str">
            <v>Vigilancia e Seguranca</v>
          </cell>
          <cell r="D961">
            <v>409299.09</v>
          </cell>
          <cell r="E961" t="str">
            <v>D</v>
          </cell>
          <cell r="F961">
            <v>97803.96</v>
          </cell>
          <cell r="G961">
            <v>0</v>
          </cell>
          <cell r="H961">
            <v>507103.05</v>
          </cell>
          <cell r="I961" t="str">
            <v>D</v>
          </cell>
        </row>
        <row r="962">
          <cell r="A962" t="str">
            <v>57.01.87.00</v>
          </cell>
          <cell r="B962" t="str">
            <v>-</v>
          </cell>
          <cell r="C962" t="str">
            <v>Suporte e Manut de Informatica</v>
          </cell>
          <cell r="D962">
            <v>38329.58</v>
          </cell>
          <cell r="E962" t="str">
            <v>D</v>
          </cell>
          <cell r="F962">
            <v>390</v>
          </cell>
          <cell r="G962">
            <v>0</v>
          </cell>
          <cell r="H962">
            <v>38719.58</v>
          </cell>
          <cell r="I962" t="str">
            <v>D</v>
          </cell>
        </row>
        <row r="963">
          <cell r="A963" t="str">
            <v>57.01.87.01</v>
          </cell>
          <cell r="B963" t="str">
            <v>-</v>
          </cell>
          <cell r="C963" t="str">
            <v>Suporte e Manut de Informatica</v>
          </cell>
          <cell r="D963">
            <v>38329.58</v>
          </cell>
          <cell r="E963" t="str">
            <v>D</v>
          </cell>
          <cell r="F963">
            <v>390</v>
          </cell>
          <cell r="G963">
            <v>0</v>
          </cell>
          <cell r="H963">
            <v>38719.58</v>
          </cell>
          <cell r="I963" t="str">
            <v>D</v>
          </cell>
        </row>
        <row r="964">
          <cell r="A964" t="str">
            <v>57.01.89.00</v>
          </cell>
          <cell r="B964" t="str">
            <v>-</v>
          </cell>
          <cell r="C964" t="str">
            <v>Outros Servicos</v>
          </cell>
          <cell r="D964">
            <v>762275.66</v>
          </cell>
          <cell r="E964" t="str">
            <v>D</v>
          </cell>
          <cell r="F964">
            <v>173038.71</v>
          </cell>
          <cell r="G964">
            <v>54365.84</v>
          </cell>
          <cell r="H964">
            <v>880948.53</v>
          </cell>
          <cell r="I964" t="str">
            <v>D</v>
          </cell>
        </row>
        <row r="965">
          <cell r="A965" t="str">
            <v>57.01.89.01</v>
          </cell>
          <cell r="B965" t="str">
            <v>-</v>
          </cell>
          <cell r="C965" t="str">
            <v>Serv.Graficos/Encadernacao</v>
          </cell>
          <cell r="D965">
            <v>13147.66</v>
          </cell>
          <cell r="E965" t="str">
            <v>D</v>
          </cell>
          <cell r="F965">
            <v>0</v>
          </cell>
          <cell r="G965">
            <v>0</v>
          </cell>
          <cell r="H965">
            <v>13147.66</v>
          </cell>
          <cell r="I965" t="str">
            <v>D</v>
          </cell>
        </row>
        <row r="966">
          <cell r="A966" t="str">
            <v>57.01.89.02</v>
          </cell>
          <cell r="B966" t="str">
            <v>-</v>
          </cell>
          <cell r="C966" t="str">
            <v>Confec.Chave/Carimb/Rep.Fechad</v>
          </cell>
          <cell r="D966">
            <v>3090</v>
          </cell>
          <cell r="E966" t="str">
            <v>D</v>
          </cell>
          <cell r="F966">
            <v>558</v>
          </cell>
          <cell r="G966">
            <v>400</v>
          </cell>
          <cell r="H966">
            <v>3248</v>
          </cell>
          <cell r="I966" t="str">
            <v>D</v>
          </cell>
        </row>
        <row r="967">
          <cell r="A967" t="str">
            <v>57.01.89.03</v>
          </cell>
          <cell r="B967" t="str">
            <v>-</v>
          </cell>
          <cell r="C967" t="str">
            <v>Serv. Lavanderia</v>
          </cell>
          <cell r="D967">
            <v>4902.5</v>
          </cell>
          <cell r="E967" t="str">
            <v>D</v>
          </cell>
          <cell r="F967">
            <v>1136.5999999999999</v>
          </cell>
          <cell r="G967">
            <v>0</v>
          </cell>
          <cell r="H967">
            <v>6039.1</v>
          </cell>
          <cell r="I967" t="str">
            <v>D</v>
          </cell>
        </row>
        <row r="968">
          <cell r="A968" t="str">
            <v>57.01.89.06</v>
          </cell>
          <cell r="B968" t="str">
            <v>-</v>
          </cell>
          <cell r="C968" t="str">
            <v>Serv. de Traducao</v>
          </cell>
          <cell r="D968">
            <v>281.75</v>
          </cell>
          <cell r="E968" t="str">
            <v>D</v>
          </cell>
          <cell r="F968">
            <v>0</v>
          </cell>
          <cell r="G968">
            <v>0</v>
          </cell>
          <cell r="H968">
            <v>281.75</v>
          </cell>
          <cell r="I968" t="str">
            <v>D</v>
          </cell>
        </row>
        <row r="969">
          <cell r="A969" t="str">
            <v>57.01.89.07</v>
          </cell>
          <cell r="B969" t="str">
            <v>-</v>
          </cell>
          <cell r="C969" t="str">
            <v>Confec.Placas/Quadros/Molduras</v>
          </cell>
          <cell r="D969">
            <v>33349.43</v>
          </cell>
          <cell r="E969" t="str">
            <v>D</v>
          </cell>
          <cell r="F969">
            <v>2442.08</v>
          </cell>
          <cell r="G969">
            <v>0</v>
          </cell>
          <cell r="H969">
            <v>35791.51</v>
          </cell>
          <cell r="I969" t="str">
            <v>D</v>
          </cell>
        </row>
        <row r="970">
          <cell r="A970" t="str">
            <v>57.01.89.10</v>
          </cell>
          <cell r="B970" t="str">
            <v>-</v>
          </cell>
          <cell r="C970" t="str">
            <v>Serv. Administrativos/Apoio</v>
          </cell>
          <cell r="D970">
            <v>2179.91</v>
          </cell>
          <cell r="E970" t="str">
            <v>D</v>
          </cell>
          <cell r="F970">
            <v>0</v>
          </cell>
          <cell r="G970">
            <v>1000</v>
          </cell>
          <cell r="H970">
            <v>1179.9100000000001</v>
          </cell>
          <cell r="I970" t="str">
            <v>D</v>
          </cell>
        </row>
        <row r="971">
          <cell r="A971" t="str">
            <v>57.01.89.25</v>
          </cell>
          <cell r="B971" t="str">
            <v>-</v>
          </cell>
          <cell r="C971" t="str">
            <v>Serv.Prestados por Coligadas</v>
          </cell>
          <cell r="D971">
            <v>205136.13</v>
          </cell>
          <cell r="E971" t="str">
            <v>D</v>
          </cell>
          <cell r="F971">
            <v>53480.79</v>
          </cell>
          <cell r="G971">
            <v>0</v>
          </cell>
          <cell r="H971">
            <v>258616.92</v>
          </cell>
          <cell r="I971" t="str">
            <v>D</v>
          </cell>
        </row>
        <row r="972">
          <cell r="A972" t="str">
            <v>57.01.89.28</v>
          </cell>
          <cell r="B972" t="str">
            <v>-</v>
          </cell>
          <cell r="C972" t="str">
            <v>Diversos Informatica</v>
          </cell>
          <cell r="D972">
            <v>2649.71</v>
          </cell>
          <cell r="E972" t="str">
            <v>D</v>
          </cell>
          <cell r="F972">
            <v>0</v>
          </cell>
          <cell r="G972">
            <v>0</v>
          </cell>
          <cell r="H972">
            <v>2649.71</v>
          </cell>
          <cell r="I972" t="str">
            <v>D</v>
          </cell>
        </row>
        <row r="973">
          <cell r="A973" t="str">
            <v>57.01.89.32</v>
          </cell>
          <cell r="B973" t="str">
            <v>-</v>
          </cell>
          <cell r="C973" t="str">
            <v>Analise Quimica</v>
          </cell>
          <cell r="D973">
            <v>9942.4</v>
          </cell>
          <cell r="E973" t="str">
            <v>D</v>
          </cell>
          <cell r="F973">
            <v>3472.8</v>
          </cell>
          <cell r="G973">
            <v>0</v>
          </cell>
          <cell r="H973">
            <v>13415.2</v>
          </cell>
          <cell r="I973" t="str">
            <v>D</v>
          </cell>
        </row>
        <row r="974">
          <cell r="A974" t="str">
            <v>57.01.89.35</v>
          </cell>
          <cell r="B974" t="str">
            <v>-</v>
          </cell>
          <cell r="C974" t="str">
            <v>Embalagem/Estocagem</v>
          </cell>
          <cell r="D974">
            <v>28</v>
          </cell>
          <cell r="E974" t="str">
            <v>D</v>
          </cell>
          <cell r="F974">
            <v>11</v>
          </cell>
          <cell r="G974">
            <v>0</v>
          </cell>
          <cell r="H974">
            <v>39</v>
          </cell>
          <cell r="I974" t="str">
            <v>D</v>
          </cell>
        </row>
        <row r="975">
          <cell r="A975" t="str">
            <v>57.01.89.36</v>
          </cell>
          <cell r="B975" t="str">
            <v>-</v>
          </cell>
          <cell r="C975" t="str">
            <v>Servicos Diversos</v>
          </cell>
          <cell r="D975">
            <v>487568.17</v>
          </cell>
          <cell r="E975" t="str">
            <v>D</v>
          </cell>
          <cell r="F975">
            <v>111937.44</v>
          </cell>
          <cell r="G975">
            <v>52965.84</v>
          </cell>
          <cell r="H975">
            <v>546539.77</v>
          </cell>
          <cell r="I975" t="str">
            <v>D</v>
          </cell>
        </row>
        <row r="976">
          <cell r="A976" t="str">
            <v>58.00.00.00</v>
          </cell>
          <cell r="B976" t="str">
            <v>-</v>
          </cell>
          <cell r="C976" t="str">
            <v>Gastos Gerais</v>
          </cell>
          <cell r="D976">
            <v>6129270.8799999999</v>
          </cell>
          <cell r="E976" t="str">
            <v>D</v>
          </cell>
          <cell r="F976">
            <v>919917.99</v>
          </cell>
          <cell r="G976">
            <v>117225.53</v>
          </cell>
          <cell r="H976">
            <v>6931963.3399999999</v>
          </cell>
          <cell r="I976" t="str">
            <v>D</v>
          </cell>
        </row>
        <row r="977">
          <cell r="A977" t="str">
            <v>58.01.00.00</v>
          </cell>
          <cell r="B977" t="str">
            <v>-</v>
          </cell>
          <cell r="C977" t="str">
            <v>Gastos Gerais</v>
          </cell>
          <cell r="D977">
            <v>6129270.8799999999</v>
          </cell>
          <cell r="E977" t="str">
            <v>D</v>
          </cell>
          <cell r="F977">
            <v>919917.99</v>
          </cell>
          <cell r="G977">
            <v>117225.53</v>
          </cell>
          <cell r="H977">
            <v>6931963.3399999999</v>
          </cell>
          <cell r="I977" t="str">
            <v>D</v>
          </cell>
        </row>
        <row r="978">
          <cell r="A978" t="str">
            <v>58.01.01.00</v>
          </cell>
          <cell r="B978" t="str">
            <v>-</v>
          </cell>
          <cell r="C978" t="str">
            <v>Gastos de Viagem</v>
          </cell>
          <cell r="D978">
            <v>5276.34</v>
          </cell>
          <cell r="E978" t="str">
            <v>D</v>
          </cell>
          <cell r="F978">
            <v>0</v>
          </cell>
          <cell r="G978">
            <v>0</v>
          </cell>
          <cell r="H978">
            <v>5276.34</v>
          </cell>
          <cell r="I978" t="str">
            <v>D</v>
          </cell>
        </row>
        <row r="979">
          <cell r="A979" t="str">
            <v>58.01.01.01</v>
          </cell>
          <cell r="B979" t="str">
            <v>-</v>
          </cell>
          <cell r="C979" t="str">
            <v>Diarias de Viagens no Pais</v>
          </cell>
          <cell r="D979">
            <v>5276.34</v>
          </cell>
          <cell r="E979" t="str">
            <v>D</v>
          </cell>
          <cell r="F979">
            <v>0</v>
          </cell>
          <cell r="G979">
            <v>0</v>
          </cell>
          <cell r="H979">
            <v>5276.34</v>
          </cell>
          <cell r="I979" t="str">
            <v>D</v>
          </cell>
        </row>
        <row r="980">
          <cell r="A980" t="str">
            <v>58.01.10.00</v>
          </cell>
          <cell r="B980" t="str">
            <v>-</v>
          </cell>
          <cell r="C980" t="str">
            <v>Despesas de Viagem no Pais</v>
          </cell>
          <cell r="D980">
            <v>424147.22</v>
          </cell>
          <cell r="E980" t="str">
            <v>D</v>
          </cell>
          <cell r="F980">
            <v>59138.02</v>
          </cell>
          <cell r="G980">
            <v>0</v>
          </cell>
          <cell r="H980">
            <v>483285.24</v>
          </cell>
          <cell r="I980" t="str">
            <v>D</v>
          </cell>
        </row>
        <row r="981">
          <cell r="A981" t="str">
            <v>58.01.10.01</v>
          </cell>
          <cell r="B981" t="str">
            <v>-</v>
          </cell>
          <cell r="C981" t="str">
            <v>Despesas de Viagem no Pais</v>
          </cell>
          <cell r="D981">
            <v>424147.22</v>
          </cell>
          <cell r="E981" t="str">
            <v>D</v>
          </cell>
          <cell r="F981">
            <v>59138.02</v>
          </cell>
          <cell r="G981">
            <v>0</v>
          </cell>
          <cell r="H981">
            <v>483285.24</v>
          </cell>
          <cell r="I981" t="str">
            <v>D</v>
          </cell>
        </row>
        <row r="982">
          <cell r="A982" t="str">
            <v>58.01.15.00</v>
          </cell>
          <cell r="B982" t="str">
            <v>-</v>
          </cell>
          <cell r="C982" t="str">
            <v>Despesas de Viagem no Exterior</v>
          </cell>
          <cell r="D982">
            <v>638</v>
          </cell>
          <cell r="E982" t="str">
            <v>D</v>
          </cell>
          <cell r="F982">
            <v>0</v>
          </cell>
          <cell r="G982">
            <v>0</v>
          </cell>
          <cell r="H982">
            <v>638</v>
          </cell>
          <cell r="I982" t="str">
            <v>D</v>
          </cell>
        </row>
        <row r="983">
          <cell r="A983" t="str">
            <v>58.01.15.01</v>
          </cell>
          <cell r="B983" t="str">
            <v>-</v>
          </cell>
          <cell r="C983" t="str">
            <v>Despesas de Viagem no Exterior</v>
          </cell>
          <cell r="D983">
            <v>638</v>
          </cell>
          <cell r="E983" t="str">
            <v>D</v>
          </cell>
          <cell r="F983">
            <v>0</v>
          </cell>
          <cell r="G983">
            <v>0</v>
          </cell>
          <cell r="H983">
            <v>638</v>
          </cell>
          <cell r="I983" t="str">
            <v>D</v>
          </cell>
        </row>
        <row r="984">
          <cell r="A984" t="str">
            <v>58.01.20.00</v>
          </cell>
          <cell r="B984" t="str">
            <v>-</v>
          </cell>
          <cell r="C984" t="str">
            <v>Desp de Viagem no Pais-Hospedagem</v>
          </cell>
          <cell r="D984">
            <v>158373.85999999999</v>
          </cell>
          <cell r="E984" t="str">
            <v>D</v>
          </cell>
          <cell r="F984">
            <v>20630.88</v>
          </cell>
          <cell r="G984">
            <v>0</v>
          </cell>
          <cell r="H984">
            <v>179004.74</v>
          </cell>
          <cell r="I984" t="str">
            <v>D</v>
          </cell>
        </row>
        <row r="985">
          <cell r="A985" t="str">
            <v>58.01.20.01</v>
          </cell>
          <cell r="B985" t="str">
            <v>-</v>
          </cell>
          <cell r="C985" t="str">
            <v>Desp de Viagem no Pais-Hospedagem</v>
          </cell>
          <cell r="D985">
            <v>158373.85999999999</v>
          </cell>
          <cell r="E985" t="str">
            <v>D</v>
          </cell>
          <cell r="F985">
            <v>20630.88</v>
          </cell>
          <cell r="G985">
            <v>0</v>
          </cell>
          <cell r="H985">
            <v>179004.74</v>
          </cell>
          <cell r="I985" t="str">
            <v>D</v>
          </cell>
        </row>
        <row r="986">
          <cell r="A986" t="str">
            <v>58.01.22.00</v>
          </cell>
          <cell r="B986" t="str">
            <v>-</v>
          </cell>
          <cell r="C986" t="str">
            <v>Despesas com Veiculos</v>
          </cell>
          <cell r="D986">
            <v>2028.67</v>
          </cell>
          <cell r="E986" t="str">
            <v>D</v>
          </cell>
          <cell r="F986">
            <v>0</v>
          </cell>
          <cell r="G986">
            <v>0</v>
          </cell>
          <cell r="H986">
            <v>2028.67</v>
          </cell>
          <cell r="I986" t="str">
            <v>D</v>
          </cell>
        </row>
        <row r="987">
          <cell r="A987" t="str">
            <v>58.01.22.01</v>
          </cell>
          <cell r="B987" t="str">
            <v>-</v>
          </cell>
          <cell r="C987" t="str">
            <v>Despesas com Veiculos</v>
          </cell>
          <cell r="D987">
            <v>2028.67</v>
          </cell>
          <cell r="E987" t="str">
            <v>D</v>
          </cell>
          <cell r="F987">
            <v>0</v>
          </cell>
          <cell r="G987">
            <v>0</v>
          </cell>
          <cell r="H987">
            <v>2028.67</v>
          </cell>
          <cell r="I987" t="str">
            <v>D</v>
          </cell>
        </row>
        <row r="988">
          <cell r="A988" t="str">
            <v>58.01.25.00</v>
          </cell>
          <cell r="B988" t="str">
            <v>-</v>
          </cell>
          <cell r="C988" t="str">
            <v>Divulgacao e Publicidade</v>
          </cell>
          <cell r="D988">
            <v>106838.47</v>
          </cell>
          <cell r="E988" t="str">
            <v>D</v>
          </cell>
          <cell r="F988">
            <v>0</v>
          </cell>
          <cell r="G988">
            <v>0</v>
          </cell>
          <cell r="H988">
            <v>106838.47</v>
          </cell>
          <cell r="I988" t="str">
            <v>D</v>
          </cell>
        </row>
        <row r="989">
          <cell r="A989" t="str">
            <v>58.01.25.01</v>
          </cell>
          <cell r="B989" t="str">
            <v>-</v>
          </cell>
          <cell r="C989" t="str">
            <v>Filmes/Videos/Fotos</v>
          </cell>
          <cell r="D989">
            <v>14623.35</v>
          </cell>
          <cell r="E989" t="str">
            <v>D</v>
          </cell>
          <cell r="F989">
            <v>0</v>
          </cell>
          <cell r="G989">
            <v>0</v>
          </cell>
          <cell r="H989">
            <v>14623.35</v>
          </cell>
          <cell r="I989" t="str">
            <v>D</v>
          </cell>
        </row>
        <row r="990">
          <cell r="A990" t="str">
            <v>58.01.25.02</v>
          </cell>
          <cell r="B990" t="str">
            <v>-</v>
          </cell>
          <cell r="C990" t="str">
            <v>Folhetos/Folders</v>
          </cell>
          <cell r="D990">
            <v>2655.09</v>
          </cell>
          <cell r="E990" t="str">
            <v>D</v>
          </cell>
          <cell r="F990">
            <v>0</v>
          </cell>
          <cell r="G990">
            <v>0</v>
          </cell>
          <cell r="H990">
            <v>2655.09</v>
          </cell>
          <cell r="I990" t="str">
            <v>D</v>
          </cell>
        </row>
        <row r="991">
          <cell r="A991" t="str">
            <v>58.01.25.03</v>
          </cell>
          <cell r="B991" t="str">
            <v>-</v>
          </cell>
          <cell r="C991" t="str">
            <v>Cvrd-Revista</v>
          </cell>
          <cell r="D991">
            <v>210</v>
          </cell>
          <cell r="E991" t="str">
            <v>D</v>
          </cell>
          <cell r="F991">
            <v>0</v>
          </cell>
          <cell r="G991">
            <v>0</v>
          </cell>
          <cell r="H991">
            <v>210</v>
          </cell>
          <cell r="I991" t="str">
            <v>D</v>
          </cell>
        </row>
        <row r="992">
          <cell r="A992" t="str">
            <v>58.01.25.05</v>
          </cell>
          <cell r="B992" t="str">
            <v>-</v>
          </cell>
          <cell r="C992" t="str">
            <v>Divulgacao</v>
          </cell>
          <cell r="D992">
            <v>30761.78</v>
          </cell>
          <cell r="E992" t="str">
            <v>D</v>
          </cell>
          <cell r="F992">
            <v>0</v>
          </cell>
          <cell r="G992">
            <v>0</v>
          </cell>
          <cell r="H992">
            <v>30761.78</v>
          </cell>
          <cell r="I992" t="str">
            <v>D</v>
          </cell>
        </row>
        <row r="993">
          <cell r="A993" t="str">
            <v>58.01.25.06</v>
          </cell>
          <cell r="B993" t="str">
            <v>-</v>
          </cell>
          <cell r="C993" t="str">
            <v>Publicidade</v>
          </cell>
          <cell r="D993">
            <v>34838.25</v>
          </cell>
          <cell r="E993" t="str">
            <v>D</v>
          </cell>
          <cell r="F993">
            <v>0</v>
          </cell>
          <cell r="G993">
            <v>0</v>
          </cell>
          <cell r="H993">
            <v>34838.25</v>
          </cell>
          <cell r="I993" t="str">
            <v>D</v>
          </cell>
        </row>
        <row r="994">
          <cell r="A994" t="str">
            <v>58.01.25.07</v>
          </cell>
          <cell r="B994" t="str">
            <v>-</v>
          </cell>
          <cell r="C994" t="str">
            <v>Co-Patrocinio</v>
          </cell>
          <cell r="D994">
            <v>23750</v>
          </cell>
          <cell r="E994" t="str">
            <v>D</v>
          </cell>
          <cell r="F994">
            <v>0</v>
          </cell>
          <cell r="G994">
            <v>0</v>
          </cell>
          <cell r="H994">
            <v>23750</v>
          </cell>
          <cell r="I994" t="str">
            <v>D</v>
          </cell>
        </row>
        <row r="995">
          <cell r="A995" t="str">
            <v>58.01.30.00</v>
          </cell>
          <cell r="B995" t="str">
            <v>-</v>
          </cell>
          <cell r="C995" t="str">
            <v>Recepcao Hosp e Repr Social</v>
          </cell>
          <cell r="D995">
            <v>7533.91</v>
          </cell>
          <cell r="E995" t="str">
            <v>D</v>
          </cell>
          <cell r="F995">
            <v>2831.4</v>
          </cell>
          <cell r="G995">
            <v>0</v>
          </cell>
          <cell r="H995">
            <v>10365.31</v>
          </cell>
          <cell r="I995" t="str">
            <v>D</v>
          </cell>
        </row>
        <row r="996">
          <cell r="A996" t="str">
            <v>58.01.30.02</v>
          </cell>
          <cell r="B996" t="str">
            <v>-</v>
          </cell>
          <cell r="C996" t="str">
            <v>Hospedagem</v>
          </cell>
          <cell r="D996">
            <v>157.35</v>
          </cell>
          <cell r="E996" t="str">
            <v>D</v>
          </cell>
          <cell r="F996">
            <v>0</v>
          </cell>
          <cell r="G996">
            <v>0</v>
          </cell>
          <cell r="H996">
            <v>157.35</v>
          </cell>
          <cell r="I996" t="str">
            <v>D</v>
          </cell>
        </row>
        <row r="997">
          <cell r="A997" t="str">
            <v>58.01.30.03</v>
          </cell>
          <cell r="B997" t="str">
            <v>-</v>
          </cell>
          <cell r="C997" t="str">
            <v>Brindes</v>
          </cell>
          <cell r="D997">
            <v>6726.56</v>
          </cell>
          <cell r="E997" t="str">
            <v>D</v>
          </cell>
          <cell r="F997">
            <v>2831.4</v>
          </cell>
          <cell r="G997">
            <v>0</v>
          </cell>
          <cell r="H997">
            <v>9557.9599999999991</v>
          </cell>
          <cell r="I997" t="str">
            <v>D</v>
          </cell>
        </row>
        <row r="998">
          <cell r="A998" t="str">
            <v>58.01.30.04</v>
          </cell>
          <cell r="B998" t="str">
            <v>-</v>
          </cell>
          <cell r="C998" t="str">
            <v>Outros Gast.Recep/Hosp/Repr Social</v>
          </cell>
          <cell r="D998">
            <v>650</v>
          </cell>
          <cell r="E998" t="str">
            <v>D</v>
          </cell>
          <cell r="F998">
            <v>0</v>
          </cell>
          <cell r="G998">
            <v>0</v>
          </cell>
          <cell r="H998">
            <v>650</v>
          </cell>
          <cell r="I998" t="str">
            <v>D</v>
          </cell>
        </row>
        <row r="999">
          <cell r="A999" t="str">
            <v>58.01.45.00</v>
          </cell>
          <cell r="B999" t="str">
            <v>-</v>
          </cell>
          <cell r="C999" t="str">
            <v>Seguros</v>
          </cell>
          <cell r="D999">
            <v>177824.56</v>
          </cell>
          <cell r="E999" t="str">
            <v>D</v>
          </cell>
          <cell r="F999">
            <v>2729.09</v>
          </cell>
          <cell r="G999">
            <v>0</v>
          </cell>
          <cell r="H999">
            <v>180553.65</v>
          </cell>
          <cell r="I999" t="str">
            <v>D</v>
          </cell>
        </row>
        <row r="1000">
          <cell r="A1000" t="str">
            <v>58.01.45.01</v>
          </cell>
          <cell r="B1000" t="str">
            <v>-</v>
          </cell>
          <cell r="C1000" t="str">
            <v>Seguros</v>
          </cell>
          <cell r="D1000">
            <v>177824.56</v>
          </cell>
          <cell r="E1000" t="str">
            <v>D</v>
          </cell>
          <cell r="F1000">
            <v>2729.09</v>
          </cell>
          <cell r="G1000">
            <v>0</v>
          </cell>
          <cell r="H1000">
            <v>180553.65</v>
          </cell>
          <cell r="I1000" t="str">
            <v>D</v>
          </cell>
        </row>
        <row r="1001">
          <cell r="A1001" t="str">
            <v>58.01.50.00</v>
          </cell>
          <cell r="B1001" t="str">
            <v>-</v>
          </cell>
          <cell r="C1001" t="str">
            <v>Fretes e Carretos</v>
          </cell>
          <cell r="D1001">
            <v>131345.26999999999</v>
          </cell>
          <cell r="E1001" t="str">
            <v>D</v>
          </cell>
          <cell r="F1001">
            <v>13326.18</v>
          </cell>
          <cell r="G1001">
            <v>143.49</v>
          </cell>
          <cell r="H1001">
            <v>144527.96</v>
          </cell>
          <cell r="I1001" t="str">
            <v>D</v>
          </cell>
        </row>
        <row r="1002">
          <cell r="A1002" t="str">
            <v>58.01.50.01</v>
          </cell>
          <cell r="B1002" t="str">
            <v>-</v>
          </cell>
          <cell r="C1002" t="str">
            <v>Fretes e Carretos</v>
          </cell>
          <cell r="D1002">
            <v>131345.26999999999</v>
          </cell>
          <cell r="E1002" t="str">
            <v>D</v>
          </cell>
          <cell r="F1002">
            <v>13326.18</v>
          </cell>
          <cell r="G1002">
            <v>143.49</v>
          </cell>
          <cell r="H1002">
            <v>144527.96</v>
          </cell>
          <cell r="I1002" t="str">
            <v>D</v>
          </cell>
        </row>
        <row r="1003">
          <cell r="A1003" t="str">
            <v>58.01.70.00</v>
          </cell>
          <cell r="B1003" t="str">
            <v>-</v>
          </cell>
          <cell r="C1003" t="str">
            <v>Generos Alimenticios</v>
          </cell>
          <cell r="D1003">
            <v>258.60000000000002</v>
          </cell>
          <cell r="E1003" t="str">
            <v>D</v>
          </cell>
          <cell r="F1003">
            <v>0</v>
          </cell>
          <cell r="G1003">
            <v>0</v>
          </cell>
          <cell r="H1003">
            <v>258.60000000000002</v>
          </cell>
          <cell r="I1003" t="str">
            <v>D</v>
          </cell>
        </row>
        <row r="1004">
          <cell r="A1004" t="str">
            <v>58.01.70.01</v>
          </cell>
          <cell r="B1004" t="str">
            <v>-</v>
          </cell>
          <cell r="C1004" t="str">
            <v>Generos Alimenticios</v>
          </cell>
          <cell r="D1004">
            <v>258.60000000000002</v>
          </cell>
          <cell r="E1004" t="str">
            <v>D</v>
          </cell>
          <cell r="F1004">
            <v>0</v>
          </cell>
          <cell r="G1004">
            <v>0</v>
          </cell>
          <cell r="H1004">
            <v>258.60000000000002</v>
          </cell>
          <cell r="I1004" t="str">
            <v>D</v>
          </cell>
        </row>
        <row r="1005">
          <cell r="A1005" t="str">
            <v>58.01.77.00</v>
          </cell>
          <cell r="B1005" t="str">
            <v>-</v>
          </cell>
          <cell r="C1005" t="str">
            <v>Reproducao, Copias e Reducoes</v>
          </cell>
          <cell r="D1005">
            <v>44.9</v>
          </cell>
          <cell r="E1005" t="str">
            <v>D</v>
          </cell>
          <cell r="F1005">
            <v>0</v>
          </cell>
          <cell r="G1005">
            <v>0</v>
          </cell>
          <cell r="H1005">
            <v>44.9</v>
          </cell>
          <cell r="I1005" t="str">
            <v>D</v>
          </cell>
        </row>
        <row r="1006">
          <cell r="A1006" t="str">
            <v>58.01.77.01</v>
          </cell>
          <cell r="B1006" t="str">
            <v>-</v>
          </cell>
          <cell r="C1006" t="str">
            <v>Reproducao, Copias e Reducoes</v>
          </cell>
          <cell r="D1006">
            <v>44.9</v>
          </cell>
          <cell r="E1006" t="str">
            <v>D</v>
          </cell>
          <cell r="F1006">
            <v>0</v>
          </cell>
          <cell r="G1006">
            <v>0</v>
          </cell>
          <cell r="H1006">
            <v>44.9</v>
          </cell>
          <cell r="I1006" t="str">
            <v>D</v>
          </cell>
        </row>
        <row r="1008">
          <cell r="A1008" t="str">
            <v>-----------</v>
          </cell>
          <cell r="B1008" t="str">
            <v>--</v>
          </cell>
          <cell r="C1008" t="str">
            <v>-------------------------------------------------------------------</v>
          </cell>
          <cell r="D1008" t="str">
            <v>-------------------</v>
          </cell>
          <cell r="E1008" t="str">
            <v>-</v>
          </cell>
          <cell r="F1008" t="str">
            <v>-------------------</v>
          </cell>
          <cell r="G1008" t="e">
            <v>#NAME?</v>
          </cell>
          <cell r="H1008" t="str">
            <v>07AB - 1.00.01.068</v>
          </cell>
        </row>
        <row r="1009">
          <cell r="A1009" t="str">
            <v>_x000C_----------</v>
          </cell>
          <cell r="B1009" t="str">
            <v>--</v>
          </cell>
          <cell r="C1009" t="str">
            <v>-------------------------------------------------------------------</v>
          </cell>
          <cell r="D1009" t="str">
            <v>-------------------</v>
          </cell>
          <cell r="E1009" t="str">
            <v>-</v>
          </cell>
          <cell r="F1009" t="str">
            <v>-------------------</v>
          </cell>
          <cell r="G1009" t="str">
            <v>-------------------</v>
          </cell>
          <cell r="H1009" t="str">
            <v>------ Página:</v>
          </cell>
          <cell r="I1009">
            <v>1</v>
          </cell>
        </row>
        <row r="1010">
          <cell r="A1010" t="str">
            <v>Urucum Mine</v>
          </cell>
          <cell r="B1010" t="str">
            <v>ra</v>
          </cell>
          <cell r="C1010" t="str">
            <v>ção S.A</v>
          </cell>
          <cell r="H1010" t="str">
            <v>Balancete</v>
          </cell>
        </row>
        <row r="1011">
          <cell r="A1011" t="str">
            <v>Período: 01</v>
          </cell>
          <cell r="B1011" t="str">
            <v>/1</v>
          </cell>
          <cell r="C1011" t="str">
            <v>0/2008 A 31/10/2008 -----------------------------------------------</v>
          </cell>
          <cell r="D1011" t="str">
            <v>-------------------</v>
          </cell>
          <cell r="E1011" t="str">
            <v>-</v>
          </cell>
          <cell r="F1011" t="str">
            <v>-------------------</v>
          </cell>
          <cell r="G1011" t="str">
            <v>-------------------</v>
          </cell>
          <cell r="H1011" t="str">
            <v>04/11/2008 - 18:3</v>
          </cell>
          <cell r="I1011">
            <v>7</v>
          </cell>
        </row>
        <row r="1013">
          <cell r="A1013" t="str">
            <v>Título</v>
          </cell>
          <cell r="D1013" t="str">
            <v>Saldo Inicial</v>
          </cell>
          <cell r="F1013" t="str">
            <v>Débito</v>
          </cell>
          <cell r="G1013" t="str">
            <v>Crédito</v>
          </cell>
          <cell r="H1013" t="str">
            <v>Saldo Final</v>
          </cell>
        </row>
        <row r="1014">
          <cell r="A1014" t="str">
            <v>-----------</v>
          </cell>
          <cell r="B1014" t="str">
            <v>--</v>
          </cell>
          <cell r="C1014" t="str">
            <v>-------------------------------------------------------------------</v>
          </cell>
          <cell r="D1014" t="str">
            <v>-----------------</v>
          </cell>
          <cell r="F1014" t="str">
            <v>------------------</v>
          </cell>
          <cell r="G1014" t="str">
            <v>------------------</v>
          </cell>
          <cell r="H1014" t="str">
            <v>-----------------</v>
          </cell>
        </row>
        <row r="1015">
          <cell r="A1015" t="str">
            <v>58.01.80.00</v>
          </cell>
          <cell r="B1015" t="str">
            <v>-</v>
          </cell>
          <cell r="C1015" t="str">
            <v>Assinat e Aquisicao Publicacoes</v>
          </cell>
          <cell r="D1015">
            <v>7269.58</v>
          </cell>
          <cell r="E1015" t="str">
            <v>D</v>
          </cell>
          <cell r="F1015">
            <v>801.33</v>
          </cell>
          <cell r="G1015">
            <v>0</v>
          </cell>
          <cell r="H1015">
            <v>8070.91</v>
          </cell>
          <cell r="I1015" t="str">
            <v>D</v>
          </cell>
        </row>
        <row r="1016">
          <cell r="A1016" t="str">
            <v>58.01.80.01</v>
          </cell>
          <cell r="B1016" t="str">
            <v>-</v>
          </cell>
          <cell r="C1016" t="str">
            <v>Assinat e Aquisicao Publicacoes</v>
          </cell>
          <cell r="D1016">
            <v>7269.58</v>
          </cell>
          <cell r="E1016" t="str">
            <v>D</v>
          </cell>
          <cell r="F1016">
            <v>801.33</v>
          </cell>
          <cell r="G1016">
            <v>0</v>
          </cell>
          <cell r="H1016">
            <v>8070.91</v>
          </cell>
          <cell r="I1016" t="str">
            <v>D</v>
          </cell>
        </row>
        <row r="1017">
          <cell r="A1017" t="str">
            <v>58.01.81.00</v>
          </cell>
          <cell r="B1017" t="str">
            <v>-</v>
          </cell>
          <cell r="C1017" t="str">
            <v>Atividades Sociais Internas</v>
          </cell>
          <cell r="D1017">
            <v>27668.82</v>
          </cell>
          <cell r="E1017" t="str">
            <v>D</v>
          </cell>
          <cell r="F1017">
            <v>17730</v>
          </cell>
          <cell r="G1017">
            <v>0</v>
          </cell>
          <cell r="H1017">
            <v>45398.82</v>
          </cell>
          <cell r="I1017" t="str">
            <v>D</v>
          </cell>
        </row>
        <row r="1018">
          <cell r="A1018" t="str">
            <v>58.01.81.01</v>
          </cell>
          <cell r="B1018" t="str">
            <v>-</v>
          </cell>
          <cell r="C1018" t="str">
            <v>Atividades Sociais Internas</v>
          </cell>
          <cell r="D1018">
            <v>27668.82</v>
          </cell>
          <cell r="E1018" t="str">
            <v>D</v>
          </cell>
          <cell r="F1018">
            <v>17730</v>
          </cell>
          <cell r="G1018">
            <v>0</v>
          </cell>
          <cell r="H1018">
            <v>45398.82</v>
          </cell>
          <cell r="I1018" t="str">
            <v>D</v>
          </cell>
        </row>
        <row r="1019">
          <cell r="A1019" t="str">
            <v>58.01.83.00</v>
          </cell>
          <cell r="B1019" t="str">
            <v>-</v>
          </cell>
          <cell r="C1019" t="str">
            <v>Outros Gastos</v>
          </cell>
          <cell r="D1019">
            <v>327650.61</v>
          </cell>
          <cell r="E1019" t="str">
            <v>D</v>
          </cell>
          <cell r="F1019">
            <v>37714.160000000003</v>
          </cell>
          <cell r="G1019">
            <v>3462.5</v>
          </cell>
          <cell r="H1019">
            <v>361902.27</v>
          </cell>
          <cell r="I1019" t="str">
            <v>D</v>
          </cell>
        </row>
        <row r="1020">
          <cell r="A1020" t="str">
            <v>58.01.83.01</v>
          </cell>
          <cell r="B1020" t="str">
            <v>-</v>
          </cell>
          <cell r="C1020" t="str">
            <v>Despesas Legais e Juridicas</v>
          </cell>
          <cell r="D1020">
            <v>113019.5</v>
          </cell>
          <cell r="E1020" t="str">
            <v>D</v>
          </cell>
          <cell r="F1020">
            <v>23672.46</v>
          </cell>
          <cell r="G1020">
            <v>0</v>
          </cell>
          <cell r="H1020">
            <v>136691.96</v>
          </cell>
          <cell r="I1020" t="str">
            <v>D</v>
          </cell>
        </row>
        <row r="1021">
          <cell r="A1021" t="str">
            <v>58.01.83.02</v>
          </cell>
          <cell r="B1021" t="str">
            <v>-</v>
          </cell>
          <cell r="C1021" t="str">
            <v>Cafe, Cha, Agua Mineral, Bebidas</v>
          </cell>
          <cell r="D1021">
            <v>191322.32</v>
          </cell>
          <cell r="E1021" t="str">
            <v>D</v>
          </cell>
          <cell r="F1021">
            <v>7857.28</v>
          </cell>
          <cell r="G1021">
            <v>3202.5</v>
          </cell>
          <cell r="H1021">
            <v>195977.1</v>
          </cell>
          <cell r="I1021" t="str">
            <v>D</v>
          </cell>
        </row>
        <row r="1022">
          <cell r="A1022" t="str">
            <v>58.01.83.03</v>
          </cell>
          <cell r="B1022" t="str">
            <v>-</v>
          </cell>
          <cell r="C1022" t="str">
            <v>Gastos Divs c/Onibus Urbano/Taxi</v>
          </cell>
          <cell r="D1022">
            <v>50</v>
          </cell>
          <cell r="E1022" t="str">
            <v>D</v>
          </cell>
          <cell r="F1022">
            <v>0</v>
          </cell>
          <cell r="G1022">
            <v>0</v>
          </cell>
          <cell r="H1022">
            <v>50</v>
          </cell>
          <cell r="I1022" t="str">
            <v>D</v>
          </cell>
        </row>
        <row r="1023">
          <cell r="A1023" t="str">
            <v>58.01.83.04</v>
          </cell>
          <cell r="B1023" t="str">
            <v>-</v>
          </cell>
          <cell r="C1023" t="str">
            <v>Outros Gastos</v>
          </cell>
          <cell r="D1023">
            <v>8244.09</v>
          </cell>
          <cell r="E1023" t="str">
            <v>D</v>
          </cell>
          <cell r="F1023">
            <v>4732.42</v>
          </cell>
          <cell r="G1023">
            <v>260</v>
          </cell>
          <cell r="H1023">
            <v>12716.51</v>
          </cell>
          <cell r="I1023" t="str">
            <v>D</v>
          </cell>
        </row>
        <row r="1024">
          <cell r="A1024" t="str">
            <v>58.01.83.05</v>
          </cell>
          <cell r="B1024" t="str">
            <v>-</v>
          </cell>
          <cell r="C1024" t="str">
            <v>Lanches e Refeicoes</v>
          </cell>
          <cell r="D1024">
            <v>15014.7</v>
          </cell>
          <cell r="E1024" t="str">
            <v>D</v>
          </cell>
          <cell r="F1024">
            <v>1452</v>
          </cell>
          <cell r="G1024">
            <v>0</v>
          </cell>
          <cell r="H1024">
            <v>16466.7</v>
          </cell>
          <cell r="I1024" t="str">
            <v>D</v>
          </cell>
        </row>
        <row r="1025">
          <cell r="A1025" t="str">
            <v>58.01.85.00</v>
          </cell>
          <cell r="B1025" t="str">
            <v>-</v>
          </cell>
          <cell r="C1025" t="str">
            <v>Depreciacao</v>
          </cell>
          <cell r="D1025">
            <v>2830067.67</v>
          </cell>
          <cell r="E1025" t="str">
            <v>D</v>
          </cell>
          <cell r="F1025">
            <v>355346.43</v>
          </cell>
          <cell r="G1025">
            <v>24574.38</v>
          </cell>
          <cell r="H1025">
            <v>3160839.72</v>
          </cell>
          <cell r="I1025" t="str">
            <v>D</v>
          </cell>
        </row>
        <row r="1026">
          <cell r="A1026" t="str">
            <v>58.01.85.01</v>
          </cell>
          <cell r="B1026" t="str">
            <v>-</v>
          </cell>
          <cell r="C1026" t="str">
            <v>Depreciacao</v>
          </cell>
          <cell r="D1026">
            <v>2830067.67</v>
          </cell>
          <cell r="E1026" t="str">
            <v>D</v>
          </cell>
          <cell r="F1026">
            <v>355346.43</v>
          </cell>
          <cell r="G1026">
            <v>24574.38</v>
          </cell>
          <cell r="H1026">
            <v>3160839.72</v>
          </cell>
          <cell r="I1026" t="str">
            <v>D</v>
          </cell>
        </row>
        <row r="1027">
          <cell r="A1027" t="str">
            <v>58.01.87.00</v>
          </cell>
          <cell r="B1027" t="str">
            <v>-</v>
          </cell>
          <cell r="C1027" t="str">
            <v>Amortizacoes</v>
          </cell>
          <cell r="D1027">
            <v>700315.32</v>
          </cell>
          <cell r="E1027" t="str">
            <v>D</v>
          </cell>
          <cell r="F1027">
            <v>191266.36</v>
          </cell>
          <cell r="G1027">
            <v>89045.16</v>
          </cell>
          <cell r="H1027">
            <v>802536.52</v>
          </cell>
          <cell r="I1027" t="str">
            <v>D</v>
          </cell>
        </row>
        <row r="1028">
          <cell r="A1028" t="str">
            <v>58.01.87.01</v>
          </cell>
          <cell r="B1028" t="str">
            <v>-</v>
          </cell>
          <cell r="C1028" t="str">
            <v>Amortizacoes</v>
          </cell>
          <cell r="D1028">
            <v>700315.32</v>
          </cell>
          <cell r="E1028" t="str">
            <v>D</v>
          </cell>
          <cell r="F1028">
            <v>191266.36</v>
          </cell>
          <cell r="G1028">
            <v>89045.16</v>
          </cell>
          <cell r="H1028">
            <v>802536.52</v>
          </cell>
          <cell r="I1028" t="str">
            <v>D</v>
          </cell>
        </row>
        <row r="1029">
          <cell r="A1029" t="str">
            <v>58.01.89.00</v>
          </cell>
          <cell r="B1029" t="str">
            <v>-</v>
          </cell>
          <cell r="C1029" t="str">
            <v>Exaustao</v>
          </cell>
          <cell r="D1029">
            <v>1221989.08</v>
          </cell>
          <cell r="E1029" t="str">
            <v>D</v>
          </cell>
          <cell r="F1029">
            <v>218404.14</v>
          </cell>
          <cell r="G1029">
            <v>0</v>
          </cell>
          <cell r="H1029">
            <v>1440393.22</v>
          </cell>
          <cell r="I1029" t="str">
            <v>D</v>
          </cell>
        </row>
        <row r="1030">
          <cell r="A1030" t="str">
            <v>58.01.89.02</v>
          </cell>
          <cell r="B1030" t="str">
            <v>-</v>
          </cell>
          <cell r="C1030" t="str">
            <v>Exaustao - Mineracao</v>
          </cell>
          <cell r="D1030">
            <v>1221989.08</v>
          </cell>
          <cell r="E1030" t="str">
            <v>D</v>
          </cell>
          <cell r="F1030">
            <v>218404.14</v>
          </cell>
          <cell r="G1030">
            <v>0</v>
          </cell>
          <cell r="H1030">
            <v>1440393.22</v>
          </cell>
          <cell r="I1030" t="str">
            <v>D</v>
          </cell>
        </row>
        <row r="1031">
          <cell r="A1031" t="str">
            <v>59.00.00.00</v>
          </cell>
          <cell r="B1031" t="str">
            <v>-</v>
          </cell>
          <cell r="C1031" t="str">
            <v>Absorcao Custo Ind/Recirculacao</v>
          </cell>
          <cell r="D1031">
            <v>69102304.950000003</v>
          </cell>
          <cell r="E1031" t="str">
            <v>C</v>
          </cell>
          <cell r="F1031">
            <v>9776032.5399999991</v>
          </cell>
          <cell r="G1031">
            <v>21074775.98</v>
          </cell>
          <cell r="H1031">
            <v>80401048.390000001</v>
          </cell>
          <cell r="I1031" t="str">
            <v>C</v>
          </cell>
        </row>
        <row r="1032">
          <cell r="A1032" t="str">
            <v>59.07.00.00</v>
          </cell>
          <cell r="B1032" t="str">
            <v>-</v>
          </cell>
          <cell r="C1032" t="str">
            <v>Recirculacao</v>
          </cell>
          <cell r="D1032">
            <v>13768169.640000001</v>
          </cell>
          <cell r="E1032" t="str">
            <v>C</v>
          </cell>
          <cell r="F1032">
            <v>9749480.4399999995</v>
          </cell>
          <cell r="G1032">
            <v>11519239.41</v>
          </cell>
          <cell r="H1032">
            <v>15537928.609999999</v>
          </cell>
          <cell r="I1032" t="str">
            <v>C</v>
          </cell>
        </row>
        <row r="1033">
          <cell r="A1033" t="str">
            <v>59.07.03.00</v>
          </cell>
          <cell r="B1033" t="str">
            <v>-</v>
          </cell>
          <cell r="C1033" t="str">
            <v>Recircul. Gastos Urucum Mina</v>
          </cell>
          <cell r="D1033">
            <v>4190982.83</v>
          </cell>
          <cell r="E1033" t="str">
            <v>C</v>
          </cell>
          <cell r="F1033">
            <v>7753360.2400000002</v>
          </cell>
          <cell r="G1033">
            <v>8018588.9900000002</v>
          </cell>
          <cell r="H1033">
            <v>4456211.58</v>
          </cell>
          <cell r="I1033" t="str">
            <v>C</v>
          </cell>
        </row>
        <row r="1034">
          <cell r="A1034" t="str">
            <v>59.07.03.01</v>
          </cell>
          <cell r="B1034" t="str">
            <v>-</v>
          </cell>
          <cell r="C1034" t="str">
            <v>Recircul. Auxiliares</v>
          </cell>
          <cell r="D1034">
            <v>13480407.789999999</v>
          </cell>
          <cell r="E1034" t="str">
            <v>D</v>
          </cell>
          <cell r="F1034">
            <v>3165645.34</v>
          </cell>
          <cell r="G1034">
            <v>78128.899999999994</v>
          </cell>
          <cell r="H1034">
            <v>16567924.23</v>
          </cell>
          <cell r="I1034" t="str">
            <v>D</v>
          </cell>
        </row>
        <row r="1035">
          <cell r="A1035" t="str">
            <v>59.07.03.02</v>
          </cell>
          <cell r="B1035" t="str">
            <v>-</v>
          </cell>
          <cell r="C1035" t="str">
            <v>Recircul. Meio Ambiente</v>
          </cell>
          <cell r="D1035">
            <v>983452.73</v>
          </cell>
          <cell r="E1035" t="str">
            <v>D</v>
          </cell>
          <cell r="F1035">
            <v>325903.15000000002</v>
          </cell>
          <cell r="G1035">
            <v>10760.56</v>
          </cell>
          <cell r="H1035">
            <v>1298595.32</v>
          </cell>
          <cell r="I1035" t="str">
            <v>D</v>
          </cell>
        </row>
        <row r="1036">
          <cell r="A1036" t="str">
            <v>59.07.03.04</v>
          </cell>
          <cell r="B1036" t="str">
            <v>-</v>
          </cell>
          <cell r="C1036" t="str">
            <v>Recircul. Operacao Usina</v>
          </cell>
          <cell r="D1036">
            <v>340969.5</v>
          </cell>
          <cell r="E1036" t="str">
            <v>D</v>
          </cell>
          <cell r="F1036">
            <v>22697.200000000001</v>
          </cell>
          <cell r="G1036">
            <v>0</v>
          </cell>
          <cell r="H1036">
            <v>363666.7</v>
          </cell>
          <cell r="I1036" t="str">
            <v>D</v>
          </cell>
        </row>
        <row r="1037">
          <cell r="A1037" t="str">
            <v>59.07.03.06</v>
          </cell>
          <cell r="B1037" t="str">
            <v>-</v>
          </cell>
          <cell r="C1037" t="str">
            <v>Recircul. Operacao Embarque</v>
          </cell>
          <cell r="D1037">
            <v>44466.27</v>
          </cell>
          <cell r="E1037" t="str">
            <v>D</v>
          </cell>
          <cell r="F1037">
            <v>7249.72</v>
          </cell>
          <cell r="G1037">
            <v>0</v>
          </cell>
          <cell r="H1037">
            <v>51715.99</v>
          </cell>
          <cell r="I1037" t="str">
            <v>D</v>
          </cell>
        </row>
        <row r="1038">
          <cell r="A1038" t="str">
            <v>59.07.03.07</v>
          </cell>
          <cell r="B1038" t="str">
            <v>-</v>
          </cell>
          <cell r="C1038" t="str">
            <v>Recircul. Manutencao Mina</v>
          </cell>
          <cell r="D1038">
            <v>5130517.2</v>
          </cell>
          <cell r="E1038" t="str">
            <v>D</v>
          </cell>
          <cell r="F1038">
            <v>674383.81</v>
          </cell>
          <cell r="G1038">
            <v>12.25</v>
          </cell>
          <cell r="H1038">
            <v>5804888.7599999998</v>
          </cell>
          <cell r="I1038" t="str">
            <v>D</v>
          </cell>
        </row>
        <row r="1039">
          <cell r="A1039" t="str">
            <v>59.07.03.08</v>
          </cell>
          <cell r="B1039" t="str">
            <v>-</v>
          </cell>
          <cell r="C1039" t="str">
            <v>Recircul. Manutencao Usina</v>
          </cell>
          <cell r="D1039">
            <v>2696864.38</v>
          </cell>
          <cell r="E1039" t="str">
            <v>D</v>
          </cell>
          <cell r="F1039">
            <v>493330.47</v>
          </cell>
          <cell r="G1039">
            <v>21972.31</v>
          </cell>
          <cell r="H1039">
            <v>3168222.54</v>
          </cell>
          <cell r="I1039" t="str">
            <v>D</v>
          </cell>
        </row>
        <row r="1040">
          <cell r="A1040" t="str">
            <v>59.07.03.09</v>
          </cell>
          <cell r="B1040" t="str">
            <v>-</v>
          </cell>
          <cell r="C1040" t="str">
            <v>Recir. Manutencao Embarque</v>
          </cell>
          <cell r="D1040">
            <v>18728.39</v>
          </cell>
          <cell r="E1040" t="str">
            <v>D</v>
          </cell>
          <cell r="F1040">
            <v>4736.09</v>
          </cell>
          <cell r="G1040">
            <v>0</v>
          </cell>
          <cell r="H1040">
            <v>23464.48</v>
          </cell>
          <cell r="I1040" t="str">
            <v>D</v>
          </cell>
        </row>
        <row r="1041">
          <cell r="A1041" t="str">
            <v>59.07.03.10</v>
          </cell>
          <cell r="B1041" t="str">
            <v>-</v>
          </cell>
          <cell r="C1041" t="str">
            <v>Recircul. Equipamentos</v>
          </cell>
          <cell r="D1041">
            <v>8915720.25</v>
          </cell>
          <cell r="E1041" t="str">
            <v>D</v>
          </cell>
          <cell r="F1041">
            <v>1254831.1000000001</v>
          </cell>
          <cell r="G1041">
            <v>22228.51</v>
          </cell>
          <cell r="H1041">
            <v>10148322.84</v>
          </cell>
          <cell r="I1041" t="str">
            <v>D</v>
          </cell>
        </row>
        <row r="1042">
          <cell r="A1042" t="str">
            <v>59.07.03.11</v>
          </cell>
          <cell r="B1042" t="str">
            <v>-</v>
          </cell>
          <cell r="C1042" t="str">
            <v>Recircul. Aux.Transitorio</v>
          </cell>
          <cell r="D1042">
            <v>6805599.7300000004</v>
          </cell>
          <cell r="E1042" t="str">
            <v>D</v>
          </cell>
          <cell r="F1042">
            <v>955213.94</v>
          </cell>
          <cell r="G1042">
            <v>81663.740000000005</v>
          </cell>
          <cell r="H1042">
            <v>7679149.9299999997</v>
          </cell>
          <cell r="I1042" t="str">
            <v>D</v>
          </cell>
        </row>
        <row r="1043">
          <cell r="A1043" t="str">
            <v>59.07.03.40</v>
          </cell>
          <cell r="B1043" t="str">
            <v>-</v>
          </cell>
          <cell r="C1043" t="str">
            <v>Recirc.Gastos Ordens de Manutenção</v>
          </cell>
          <cell r="D1043">
            <v>2530503.7000000002</v>
          </cell>
          <cell r="E1043" t="str">
            <v>D</v>
          </cell>
          <cell r="F1043">
            <v>657432.82999999996</v>
          </cell>
          <cell r="G1043">
            <v>259223.62</v>
          </cell>
          <cell r="H1043">
            <v>2928712.91</v>
          </cell>
          <cell r="I1043" t="str">
            <v>D</v>
          </cell>
        </row>
        <row r="1044">
          <cell r="A1044" t="str">
            <v>59.07.03.99</v>
          </cell>
          <cell r="B1044" t="str">
            <v>-</v>
          </cell>
          <cell r="C1044" t="str">
            <v>Recircul. Credito Urucum Mina</v>
          </cell>
          <cell r="D1044">
            <v>45138212.770000003</v>
          </cell>
          <cell r="E1044" t="str">
            <v>C</v>
          </cell>
          <cell r="F1044">
            <v>191936.59</v>
          </cell>
          <cell r="G1044">
            <v>7544599.0999999996</v>
          </cell>
          <cell r="H1044">
            <v>52490875.280000001</v>
          </cell>
          <cell r="I1044" t="str">
            <v>C</v>
          </cell>
        </row>
        <row r="1045">
          <cell r="A1045" t="str">
            <v>59.07.04.00</v>
          </cell>
          <cell r="B1045" t="str">
            <v>-</v>
          </cell>
          <cell r="C1045" t="str">
            <v>Recircul. Gastos Urucum Usina</v>
          </cell>
          <cell r="D1045">
            <v>9577186.8100000005</v>
          </cell>
          <cell r="E1045" t="str">
            <v>C</v>
          </cell>
          <cell r="F1045">
            <v>1996120.2</v>
          </cell>
          <cell r="G1045">
            <v>3500650.42</v>
          </cell>
          <cell r="H1045">
            <v>11081717.029999999</v>
          </cell>
          <cell r="I1045" t="str">
            <v>C</v>
          </cell>
        </row>
        <row r="1046">
          <cell r="A1046" t="str">
            <v>59.07.04.01</v>
          </cell>
          <cell r="B1046" t="str">
            <v>-</v>
          </cell>
          <cell r="C1046" t="str">
            <v>Recircul. Auxiliares</v>
          </cell>
          <cell r="D1046">
            <v>4759014.53</v>
          </cell>
          <cell r="E1046" t="str">
            <v>D</v>
          </cell>
          <cell r="F1046">
            <v>809541.31</v>
          </cell>
          <cell r="G1046">
            <v>15654.06</v>
          </cell>
          <cell r="H1046">
            <v>5552901.7800000003</v>
          </cell>
          <cell r="I1046" t="str">
            <v>D</v>
          </cell>
        </row>
        <row r="1047">
          <cell r="A1047" t="str">
            <v>59.07.04.02</v>
          </cell>
          <cell r="B1047" t="str">
            <v>-</v>
          </cell>
          <cell r="C1047" t="str">
            <v>Recircul. Equipamento</v>
          </cell>
          <cell r="D1047">
            <v>9874.89</v>
          </cell>
          <cell r="E1047" t="str">
            <v>D</v>
          </cell>
          <cell r="F1047">
            <v>1243.49</v>
          </cell>
          <cell r="G1047">
            <v>0</v>
          </cell>
          <cell r="H1047">
            <v>11118.38</v>
          </cell>
          <cell r="I1047" t="str">
            <v>D</v>
          </cell>
        </row>
        <row r="1048">
          <cell r="A1048" t="str">
            <v>59.07.04.04</v>
          </cell>
          <cell r="B1048" t="str">
            <v>-</v>
          </cell>
          <cell r="C1048" t="str">
            <v>Recircul. Operacao Forno</v>
          </cell>
          <cell r="D1048">
            <v>2312719.6</v>
          </cell>
          <cell r="E1048" t="str">
            <v>D</v>
          </cell>
          <cell r="F1048">
            <v>287219.03999999998</v>
          </cell>
          <cell r="G1048">
            <v>121.64</v>
          </cell>
          <cell r="H1048">
            <v>2599817</v>
          </cell>
          <cell r="I1048" t="str">
            <v>D</v>
          </cell>
        </row>
        <row r="1049">
          <cell r="A1049" t="str">
            <v>59.07.04.05</v>
          </cell>
          <cell r="B1049" t="str">
            <v>-</v>
          </cell>
          <cell r="C1049" t="str">
            <v>Recircul. Despoeiramento</v>
          </cell>
          <cell r="D1049">
            <v>599550.23</v>
          </cell>
          <cell r="E1049" t="str">
            <v>D</v>
          </cell>
          <cell r="F1049">
            <v>49159.99</v>
          </cell>
          <cell r="G1049">
            <v>0</v>
          </cell>
          <cell r="H1049">
            <v>648710.22</v>
          </cell>
          <cell r="I1049" t="str">
            <v>D</v>
          </cell>
        </row>
        <row r="1050">
          <cell r="A1050" t="str">
            <v>59.07.04.06</v>
          </cell>
          <cell r="B1050" t="str">
            <v>-</v>
          </cell>
          <cell r="C1050" t="str">
            <v>Recircul. Manutencao</v>
          </cell>
          <cell r="D1050">
            <v>6332.65</v>
          </cell>
          <cell r="E1050" t="str">
            <v>D</v>
          </cell>
          <cell r="F1050">
            <v>509.27</v>
          </cell>
          <cell r="G1050">
            <v>0</v>
          </cell>
          <cell r="H1050">
            <v>6841.92</v>
          </cell>
          <cell r="I1050" t="str">
            <v>D</v>
          </cell>
        </row>
        <row r="1051">
          <cell r="A1051" t="str">
            <v>59.07.04.07</v>
          </cell>
          <cell r="B1051" t="str">
            <v>-</v>
          </cell>
          <cell r="C1051" t="str">
            <v>Recircul.Manutencao Porto</v>
          </cell>
          <cell r="D1051">
            <v>14.34</v>
          </cell>
          <cell r="E1051" t="str">
            <v>D</v>
          </cell>
          <cell r="F1051">
            <v>0</v>
          </cell>
          <cell r="G1051">
            <v>0</v>
          </cell>
          <cell r="H1051">
            <v>14.34</v>
          </cell>
          <cell r="I1051" t="str">
            <v>D</v>
          </cell>
        </row>
        <row r="1052">
          <cell r="A1052" t="str">
            <v>59.07.04.08</v>
          </cell>
          <cell r="B1052" t="str">
            <v>-</v>
          </cell>
          <cell r="C1052" t="str">
            <v>Recircul. Aux. Transitorio</v>
          </cell>
          <cell r="D1052">
            <v>3743146.37</v>
          </cell>
          <cell r="E1052" t="str">
            <v>D</v>
          </cell>
          <cell r="F1052">
            <v>688716.65</v>
          </cell>
          <cell r="G1052">
            <v>32406.49</v>
          </cell>
          <cell r="H1052">
            <v>4399456.53</v>
          </cell>
          <cell r="I1052" t="str">
            <v>D</v>
          </cell>
        </row>
        <row r="1053">
          <cell r="A1053" t="str">
            <v>59.07.04.40</v>
          </cell>
          <cell r="B1053" t="str">
            <v>-</v>
          </cell>
          <cell r="C1053" t="str">
            <v>Recirc.Gastos Ordens de Manutenção</v>
          </cell>
          <cell r="D1053">
            <v>824381.9</v>
          </cell>
          <cell r="E1053" t="str">
            <v>D</v>
          </cell>
          <cell r="F1053">
            <v>112100.98</v>
          </cell>
          <cell r="G1053">
            <v>38865.019999999997</v>
          </cell>
          <cell r="H1053">
            <v>897617.86</v>
          </cell>
          <cell r="I1053" t="str">
            <v>D</v>
          </cell>
        </row>
        <row r="1054">
          <cell r="A1054" t="str">
            <v>59.07.04.99</v>
          </cell>
          <cell r="B1054" t="str">
            <v>-</v>
          </cell>
          <cell r="C1054" t="str">
            <v>Recircul.Credito Urucum Usina</v>
          </cell>
          <cell r="D1054">
            <v>21832221.32</v>
          </cell>
          <cell r="E1054" t="str">
            <v>C</v>
          </cell>
          <cell r="F1054">
            <v>47629.47</v>
          </cell>
          <cell r="G1054">
            <v>3413603.21</v>
          </cell>
          <cell r="H1054">
            <v>25198195.059999999</v>
          </cell>
          <cell r="I1054" t="str">
            <v>C</v>
          </cell>
        </row>
        <row r="1055">
          <cell r="A1055" t="str">
            <v>59.10.00.00</v>
          </cell>
          <cell r="B1055" t="str">
            <v>-</v>
          </cell>
          <cell r="C1055" t="str">
            <v>Absorcao de Custos Industriais</v>
          </cell>
          <cell r="D1055">
            <v>55334135.310000002</v>
          </cell>
          <cell r="E1055" t="str">
            <v>C</v>
          </cell>
          <cell r="F1055">
            <v>26552.1</v>
          </cell>
          <cell r="G1055">
            <v>9555536.5700000003</v>
          </cell>
          <cell r="H1055">
            <v>64863119.780000001</v>
          </cell>
          <cell r="I1055" t="str">
            <v>C</v>
          </cell>
        </row>
        <row r="1056">
          <cell r="A1056" t="str">
            <v>59.10.01.00</v>
          </cell>
          <cell r="B1056" t="str">
            <v>-</v>
          </cell>
          <cell r="C1056" t="str">
            <v>Transf para Contas Patrimoniais</v>
          </cell>
          <cell r="D1056">
            <v>55334135.310000002</v>
          </cell>
          <cell r="E1056" t="str">
            <v>C</v>
          </cell>
          <cell r="F1056">
            <v>26552.1</v>
          </cell>
          <cell r="G1056">
            <v>9555536.5700000003</v>
          </cell>
          <cell r="H1056">
            <v>64863119.780000001</v>
          </cell>
          <cell r="I1056" t="str">
            <v>C</v>
          </cell>
        </row>
        <row r="1057">
          <cell r="A1057" t="str">
            <v>59.10.01.04</v>
          </cell>
          <cell r="B1057" t="str">
            <v>-</v>
          </cell>
          <cell r="C1057" t="str">
            <v>Absorcao Custos Energia Dem/Aux</v>
          </cell>
          <cell r="D1057">
            <v>2018843.04</v>
          </cell>
          <cell r="E1057" t="str">
            <v>C</v>
          </cell>
          <cell r="F1057">
            <v>0</v>
          </cell>
          <cell r="G1057">
            <v>237004.13</v>
          </cell>
          <cell r="H1057">
            <v>2255847.17</v>
          </cell>
          <cell r="I1057" t="str">
            <v>C</v>
          </cell>
        </row>
        <row r="1058">
          <cell r="A1058" t="str">
            <v>59.10.01.05</v>
          </cell>
          <cell r="B1058" t="str">
            <v>-</v>
          </cell>
          <cell r="C1058" t="str">
            <v>Absorcao Custos Pessoal</v>
          </cell>
          <cell r="D1058">
            <v>6558614.9000000004</v>
          </cell>
          <cell r="E1058" t="str">
            <v>C</v>
          </cell>
          <cell r="F1058">
            <v>0</v>
          </cell>
          <cell r="G1058">
            <v>1228950.9099999999</v>
          </cell>
          <cell r="H1058">
            <v>7787565.8099999996</v>
          </cell>
          <cell r="I1058" t="str">
            <v>C</v>
          </cell>
        </row>
        <row r="1059">
          <cell r="A1059" t="str">
            <v>59.10.01.06</v>
          </cell>
          <cell r="B1059" t="str">
            <v>-</v>
          </cell>
          <cell r="C1059" t="str">
            <v>Absorcao Custos Materiais</v>
          </cell>
          <cell r="D1059">
            <v>2808506.36</v>
          </cell>
          <cell r="E1059" t="str">
            <v>C</v>
          </cell>
          <cell r="F1059">
            <v>0</v>
          </cell>
          <cell r="G1059">
            <v>470523.26</v>
          </cell>
          <cell r="H1059">
            <v>3279029.62</v>
          </cell>
          <cell r="I1059" t="str">
            <v>C</v>
          </cell>
        </row>
        <row r="1060">
          <cell r="A1060" t="str">
            <v>59.10.01.07</v>
          </cell>
          <cell r="B1060" t="str">
            <v>-</v>
          </cell>
          <cell r="C1060" t="str">
            <v>Absorcao Custos Servicos + GG</v>
          </cell>
          <cell r="D1060">
            <v>10749289.279999999</v>
          </cell>
          <cell r="E1060" t="str">
            <v>C</v>
          </cell>
          <cell r="F1060">
            <v>26552.1</v>
          </cell>
          <cell r="G1060">
            <v>1587148.54</v>
          </cell>
          <cell r="H1060">
            <v>12309885.720000001</v>
          </cell>
          <cell r="I1060" t="str">
            <v>C</v>
          </cell>
        </row>
        <row r="1061">
          <cell r="A1061" t="str">
            <v>59.10.01.08</v>
          </cell>
          <cell r="B1061" t="str">
            <v>-</v>
          </cell>
          <cell r="C1061" t="str">
            <v>Absorcao Custos Depreciacao</v>
          </cell>
          <cell r="D1061">
            <v>1453840.97</v>
          </cell>
          <cell r="E1061" t="str">
            <v>C</v>
          </cell>
          <cell r="F1061">
            <v>0</v>
          </cell>
          <cell r="G1061">
            <v>208844.86</v>
          </cell>
          <cell r="H1061">
            <v>1662685.83</v>
          </cell>
          <cell r="I1061" t="str">
            <v>C</v>
          </cell>
        </row>
        <row r="1062">
          <cell r="A1062" t="str">
            <v>59.10.01.09</v>
          </cell>
          <cell r="B1062" t="str">
            <v>-</v>
          </cell>
          <cell r="C1062" t="str">
            <v>Absorcao Custos Recirculacao</v>
          </cell>
          <cell r="D1062">
            <v>31745040.760000002</v>
          </cell>
          <cell r="E1062" t="str">
            <v>C</v>
          </cell>
          <cell r="F1062">
            <v>0</v>
          </cell>
          <cell r="G1062">
            <v>5823064.8700000001</v>
          </cell>
          <cell r="H1062">
            <v>37568105.630000003</v>
          </cell>
          <cell r="I1062" t="str">
            <v>C</v>
          </cell>
        </row>
        <row r="1064">
          <cell r="C1064" t="str">
            <v>Total de Débitos</v>
          </cell>
          <cell r="F1064">
            <v>557213812.82000005</v>
          </cell>
        </row>
        <row r="1065">
          <cell r="C1065" t="str">
            <v>Total de Créditos</v>
          </cell>
          <cell r="G1065">
            <v>557213812.82000005</v>
          </cell>
        </row>
        <row r="1067">
          <cell r="A1067" t="str">
            <v>At</v>
          </cell>
          <cell r="B1067" t="str">
            <v>iv</v>
          </cell>
          <cell r="C1067" t="str">
            <v>o                                            -</v>
          </cell>
          <cell r="D1067">
            <v>340323550.08999997</v>
          </cell>
          <cell r="E1067" t="str">
            <v>D</v>
          </cell>
          <cell r="H1067">
            <v>405597058.66000003</v>
          </cell>
          <cell r="I1067" t="str">
            <v>D</v>
          </cell>
        </row>
        <row r="1068">
          <cell r="A1068" t="str">
            <v>Pa</v>
          </cell>
          <cell r="B1068" t="str">
            <v>ss</v>
          </cell>
          <cell r="C1068" t="str">
            <v>ivo                                          -</v>
          </cell>
          <cell r="D1068">
            <v>340323550.08999997</v>
          </cell>
          <cell r="E1068" t="str">
            <v>C</v>
          </cell>
          <cell r="H1068">
            <v>343380377.88</v>
          </cell>
          <cell r="I1068" t="str">
            <v>C</v>
          </cell>
        </row>
        <row r="1069">
          <cell r="A1069" t="str">
            <v>Re</v>
          </cell>
          <cell r="B1069" t="str">
            <v>su</v>
          </cell>
          <cell r="C1069" t="str">
            <v>ltad                                         -</v>
          </cell>
          <cell r="D1069">
            <v>0</v>
          </cell>
          <cell r="H1069">
            <v>49319892.509999998</v>
          </cell>
          <cell r="I1069" t="str">
            <v>C</v>
          </cell>
        </row>
        <row r="1070">
          <cell r="A1070" t="str">
            <v>De</v>
          </cell>
          <cell r="B1070" t="str">
            <v>sp</v>
          </cell>
          <cell r="C1070" t="str">
            <v>esas                                         -</v>
          </cell>
          <cell r="D1070">
            <v>0</v>
          </cell>
          <cell r="H1070">
            <v>12896788.27</v>
          </cell>
          <cell r="I1070" t="str">
            <v>C</v>
          </cell>
        </row>
        <row r="1071">
          <cell r="A1071" t="str">
            <v>Cu</v>
          </cell>
          <cell r="B1071" t="str">
            <v>st</v>
          </cell>
          <cell r="C1071" t="str">
            <v>o                                            -</v>
          </cell>
          <cell r="D1071">
            <v>0</v>
          </cell>
          <cell r="H1071">
            <v>0</v>
          </cell>
        </row>
        <row r="1073">
          <cell r="A1073" t="str">
            <v>Lucros e Pe</v>
          </cell>
          <cell r="B1073" t="str">
            <v>rd</v>
          </cell>
          <cell r="C1073" t="str">
            <v>as</v>
          </cell>
          <cell r="D1073">
            <v>0</v>
          </cell>
          <cell r="H1073">
            <v>62216680.780000001</v>
          </cell>
          <cell r="I1073" t="str">
            <v>C</v>
          </cell>
        </row>
        <row r="1074">
          <cell r="A1074" t="str">
            <v>Ativo/Passi</v>
          </cell>
          <cell r="B1074" t="str">
            <v>vo</v>
          </cell>
          <cell r="D1074">
            <v>0</v>
          </cell>
          <cell r="H1074">
            <v>62216680.780000001</v>
          </cell>
          <cell r="I1074" t="str">
            <v>D</v>
          </cell>
        </row>
        <row r="1092">
          <cell r="A1092" t="str">
            <v>Última pági</v>
          </cell>
          <cell r="B1092" t="str">
            <v>na</v>
          </cell>
          <cell r="C1092" t="str">
            <v>------------------------------------------------------------------</v>
          </cell>
          <cell r="D1092" t="str">
            <v>-------------------</v>
          </cell>
          <cell r="E1092" t="str">
            <v>-</v>
          </cell>
          <cell r="F1092" t="str">
            <v>-------------------</v>
          </cell>
          <cell r="G1092" t="e">
            <v>#NAME?</v>
          </cell>
          <cell r="H1092" t="str">
            <v>07AB - 1.00.01.068</v>
          </cell>
        </row>
        <row r="1093">
          <cell r="A1093" t="str">
            <v>_x000C_</v>
          </cell>
        </row>
      </sheetData>
      <sheetData sheetId="13">
        <row r="1">
          <cell r="A1" t="str">
            <v>-----------</v>
          </cell>
          <cell r="B1" t="str">
            <v>--</v>
          </cell>
          <cell r="C1" t="str">
            <v>-------------------------------------------------------------------</v>
          </cell>
          <cell r="D1" t="str">
            <v>-------------------</v>
          </cell>
          <cell r="E1" t="str">
            <v>-</v>
          </cell>
          <cell r="F1" t="str">
            <v>-------------------</v>
          </cell>
          <cell r="G1" t="str">
            <v>-------------------</v>
          </cell>
          <cell r="H1" t="str">
            <v>----- Página:</v>
          </cell>
          <cell r="I1">
            <v>1</v>
          </cell>
        </row>
        <row r="2">
          <cell r="A2" t="str">
            <v>Urucum Mine</v>
          </cell>
          <cell r="B2" t="str">
            <v>ra</v>
          </cell>
          <cell r="C2" t="str">
            <v>ção S.A</v>
          </cell>
          <cell r="H2" t="str">
            <v>Balancete</v>
          </cell>
        </row>
        <row r="3">
          <cell r="A3" t="str">
            <v>Período: 01</v>
          </cell>
          <cell r="B3" t="str">
            <v>/1</v>
          </cell>
          <cell r="C3" t="str">
            <v>1/2008 A 30/11/2008 -----------------------------------------------</v>
          </cell>
          <cell r="D3" t="str">
            <v>-------------------</v>
          </cell>
          <cell r="E3" t="str">
            <v>-</v>
          </cell>
          <cell r="F3" t="str">
            <v>-------------------</v>
          </cell>
          <cell r="G3" t="str">
            <v>-------------------</v>
          </cell>
          <cell r="H3" t="str">
            <v>02/12/2008 - 19:1</v>
          </cell>
          <cell r="I3">
            <v>0</v>
          </cell>
        </row>
        <row r="5">
          <cell r="A5" t="str">
            <v>Título</v>
          </cell>
          <cell r="D5" t="str">
            <v>Saldo Inicial</v>
          </cell>
          <cell r="F5" t="str">
            <v>Débito</v>
          </cell>
          <cell r="G5" t="str">
            <v>Crédito</v>
          </cell>
          <cell r="H5" t="str">
            <v>Saldo Final</v>
          </cell>
        </row>
        <row r="6">
          <cell r="A6" t="str">
            <v>-----------</v>
          </cell>
          <cell r="B6" t="str">
            <v>--</v>
          </cell>
          <cell r="C6" t="str">
            <v>-------------------------------------------------------------------</v>
          </cell>
          <cell r="D6" t="str">
            <v>-----------------</v>
          </cell>
          <cell r="F6" t="str">
            <v>------------------</v>
          </cell>
          <cell r="G6" t="str">
            <v>------------------</v>
          </cell>
          <cell r="H6" t="str">
            <v>-----------------</v>
          </cell>
        </row>
        <row r="7">
          <cell r="A7" t="str">
            <v>10.00.00.00</v>
          </cell>
          <cell r="B7" t="str">
            <v>-</v>
          </cell>
          <cell r="C7" t="str">
            <v>Ativo</v>
          </cell>
          <cell r="D7">
            <v>405597058.66000003</v>
          </cell>
          <cell r="E7" t="str">
            <v>D</v>
          </cell>
          <cell r="F7">
            <v>343705734.69</v>
          </cell>
          <cell r="G7">
            <v>309397514.98000002</v>
          </cell>
          <cell r="H7">
            <v>439905278.37</v>
          </cell>
          <cell r="I7" t="str">
            <v>D</v>
          </cell>
        </row>
        <row r="8">
          <cell r="A8" t="str">
            <v>11.00.00.00</v>
          </cell>
          <cell r="B8" t="str">
            <v>-</v>
          </cell>
          <cell r="C8" t="str">
            <v>Circulante</v>
          </cell>
          <cell r="D8">
            <v>336616519.81</v>
          </cell>
          <cell r="E8" t="str">
            <v>D</v>
          </cell>
          <cell r="F8">
            <v>340078575.29000002</v>
          </cell>
          <cell r="G8">
            <v>303780439.26999998</v>
          </cell>
          <cell r="H8">
            <v>372914655.82999998</v>
          </cell>
          <cell r="I8" t="str">
            <v>D</v>
          </cell>
        </row>
        <row r="9">
          <cell r="A9" t="str">
            <v>11.01.00.00</v>
          </cell>
          <cell r="B9" t="str">
            <v>-</v>
          </cell>
          <cell r="C9" t="str">
            <v>Disponivel</v>
          </cell>
          <cell r="D9">
            <v>49730195.329999998</v>
          </cell>
          <cell r="E9" t="str">
            <v>D</v>
          </cell>
          <cell r="F9">
            <v>179774259.53</v>
          </cell>
          <cell r="G9">
            <v>170921017.63999999</v>
          </cell>
          <cell r="H9">
            <v>58583437.219999999</v>
          </cell>
          <cell r="I9" t="str">
            <v>D</v>
          </cell>
        </row>
        <row r="10">
          <cell r="A10" t="str">
            <v>11.01.01.00</v>
          </cell>
          <cell r="B10" t="str">
            <v>-</v>
          </cell>
          <cell r="C10" t="str">
            <v>Caixa</v>
          </cell>
          <cell r="D10">
            <v>3000</v>
          </cell>
          <cell r="E10" t="str">
            <v>D</v>
          </cell>
          <cell r="F10">
            <v>1506.66</v>
          </cell>
          <cell r="G10">
            <v>1506.66</v>
          </cell>
          <cell r="H10">
            <v>3000</v>
          </cell>
          <cell r="I10" t="str">
            <v>D</v>
          </cell>
        </row>
        <row r="11">
          <cell r="A11" t="str">
            <v>11.01.01.01</v>
          </cell>
          <cell r="B11" t="str">
            <v>-</v>
          </cell>
          <cell r="C11" t="str">
            <v>Caixa  - Fundo Fixo</v>
          </cell>
          <cell r="D11">
            <v>3000</v>
          </cell>
          <cell r="E11" t="str">
            <v>D</v>
          </cell>
          <cell r="F11">
            <v>1506.66</v>
          </cell>
          <cell r="G11">
            <v>1506.66</v>
          </cell>
          <cell r="H11">
            <v>3000</v>
          </cell>
          <cell r="I11" t="str">
            <v>D</v>
          </cell>
        </row>
        <row r="12">
          <cell r="A12" t="str">
            <v>11.01.02.00</v>
          </cell>
          <cell r="B12" t="str">
            <v>-</v>
          </cell>
          <cell r="C12" t="str">
            <v>Bancos Conta Movimentos</v>
          </cell>
          <cell r="D12">
            <v>209267.12</v>
          </cell>
          <cell r="E12" t="str">
            <v>D</v>
          </cell>
          <cell r="F12">
            <v>147891019.46000001</v>
          </cell>
          <cell r="G12">
            <v>147340152.74000001</v>
          </cell>
          <cell r="H12">
            <v>760133.84</v>
          </cell>
          <cell r="I12" t="str">
            <v>D</v>
          </cell>
        </row>
        <row r="13">
          <cell r="A13" t="str">
            <v>11.01.02.01</v>
          </cell>
          <cell r="B13" t="str">
            <v>-</v>
          </cell>
          <cell r="C13" t="str">
            <v>Bancos Conta Movimentos</v>
          </cell>
          <cell r="D13">
            <v>209267.12</v>
          </cell>
          <cell r="E13" t="str">
            <v>D</v>
          </cell>
          <cell r="F13">
            <v>61647947.549999997</v>
          </cell>
          <cell r="G13">
            <v>61097080.829999998</v>
          </cell>
          <cell r="H13">
            <v>760133.84</v>
          </cell>
          <cell r="I13" t="str">
            <v>D</v>
          </cell>
        </row>
        <row r="14">
          <cell r="A14" t="str">
            <v>11.01.02.95</v>
          </cell>
          <cell r="B14" t="str">
            <v>-</v>
          </cell>
          <cell r="C14" t="str">
            <v>Transitoria de Cambio (Euro)</v>
          </cell>
          <cell r="D14">
            <v>0</v>
          </cell>
          <cell r="F14">
            <v>7719278.1100000003</v>
          </cell>
          <cell r="G14">
            <v>7719278.1100000003</v>
          </cell>
          <cell r="H14">
            <v>0</v>
          </cell>
        </row>
        <row r="15">
          <cell r="A15" t="str">
            <v>11.01.02.97</v>
          </cell>
          <cell r="B15" t="str">
            <v>-</v>
          </cell>
          <cell r="C15" t="str">
            <v>Transitoria de Cambio (dolar)</v>
          </cell>
          <cell r="D15">
            <v>0</v>
          </cell>
          <cell r="F15">
            <v>17409404.93</v>
          </cell>
          <cell r="G15">
            <v>17409404.93</v>
          </cell>
          <cell r="H15">
            <v>0</v>
          </cell>
        </row>
        <row r="16">
          <cell r="A16" t="str">
            <v>11.01.02.98</v>
          </cell>
          <cell r="B16" t="str">
            <v>-</v>
          </cell>
          <cell r="C16" t="str">
            <v>Transitoria de Caixa e Bancos</v>
          </cell>
          <cell r="D16">
            <v>0</v>
          </cell>
          <cell r="F16">
            <v>61114388.869999997</v>
          </cell>
          <cell r="G16">
            <v>61114388.869999997</v>
          </cell>
          <cell r="H16">
            <v>0</v>
          </cell>
        </row>
        <row r="17">
          <cell r="A17" t="str">
            <v>11.01.03.00</v>
          </cell>
          <cell r="B17" t="str">
            <v>-</v>
          </cell>
          <cell r="C17" t="str">
            <v>Aplicac. Financ.- Liq. Imediata</v>
          </cell>
          <cell r="D17">
            <v>49517928.210000001</v>
          </cell>
          <cell r="E17" t="str">
            <v>D</v>
          </cell>
          <cell r="F17">
            <v>31881733.41</v>
          </cell>
          <cell r="G17">
            <v>23579358.239999998</v>
          </cell>
          <cell r="H17">
            <v>57820303.380000003</v>
          </cell>
          <cell r="I17" t="str">
            <v>D</v>
          </cell>
        </row>
        <row r="18">
          <cell r="A18" t="str">
            <v>11.01.03.01</v>
          </cell>
          <cell r="B18" t="str">
            <v>-</v>
          </cell>
          <cell r="C18" t="str">
            <v>Aplicac. Financ. - Liq Imediata</v>
          </cell>
          <cell r="D18">
            <v>48479250.960000001</v>
          </cell>
          <cell r="E18" t="str">
            <v>D</v>
          </cell>
          <cell r="F18">
            <v>31874507.809999999</v>
          </cell>
          <cell r="G18">
            <v>22639193.09</v>
          </cell>
          <cell r="H18">
            <v>57714565.68</v>
          </cell>
          <cell r="I18" t="str">
            <v>D</v>
          </cell>
        </row>
        <row r="19">
          <cell r="A19" t="str">
            <v>11.01.03.02</v>
          </cell>
          <cell r="B19" t="str">
            <v>-</v>
          </cell>
          <cell r="C19" t="str">
            <v>Assistencia Financeira Cvrd</v>
          </cell>
          <cell r="D19">
            <v>1038677.25</v>
          </cell>
          <cell r="E19" t="str">
            <v>D</v>
          </cell>
          <cell r="F19">
            <v>7225.6</v>
          </cell>
          <cell r="G19">
            <v>940165.15</v>
          </cell>
          <cell r="H19">
            <v>105737.7</v>
          </cell>
          <cell r="I19" t="str">
            <v>D</v>
          </cell>
        </row>
        <row r="20">
          <cell r="A20" t="str">
            <v>11.05.00.00</v>
          </cell>
          <cell r="B20" t="str">
            <v>-</v>
          </cell>
          <cell r="C20" t="str">
            <v>Contas a Receber</v>
          </cell>
          <cell r="D20">
            <v>221870421.69</v>
          </cell>
          <cell r="E20" t="str">
            <v>D</v>
          </cell>
          <cell r="F20">
            <v>123813763.42</v>
          </cell>
          <cell r="G20">
            <v>108616495.90000001</v>
          </cell>
          <cell r="H20">
            <v>237067689.21000001</v>
          </cell>
          <cell r="I20" t="str">
            <v>D</v>
          </cell>
        </row>
        <row r="21">
          <cell r="A21" t="str">
            <v>11.05.01.00</v>
          </cell>
          <cell r="B21" t="str">
            <v>-</v>
          </cell>
          <cell r="C21" t="str">
            <v>Clientes no Pais</v>
          </cell>
          <cell r="D21">
            <v>8069402.1500000004</v>
          </cell>
          <cell r="E21" t="str">
            <v>D</v>
          </cell>
          <cell r="F21">
            <v>44333721.07</v>
          </cell>
          <cell r="G21">
            <v>50526514.270000003</v>
          </cell>
          <cell r="H21">
            <v>1876608.95</v>
          </cell>
          <cell r="I21" t="str">
            <v>D</v>
          </cell>
        </row>
        <row r="22">
          <cell r="A22" t="str">
            <v>11.05.01.01</v>
          </cell>
          <cell r="B22" t="str">
            <v>-</v>
          </cell>
          <cell r="C22" t="str">
            <v>Clientes no Pais</v>
          </cell>
          <cell r="D22">
            <v>8069402.1500000004</v>
          </cell>
          <cell r="E22" t="str">
            <v>D</v>
          </cell>
          <cell r="F22">
            <v>2003947.83</v>
          </cell>
          <cell r="G22">
            <v>8196741.0300000003</v>
          </cell>
          <cell r="H22">
            <v>1876608.95</v>
          </cell>
          <cell r="I22" t="str">
            <v>D</v>
          </cell>
        </row>
        <row r="23">
          <cell r="A23" t="str">
            <v>11.05.01.95</v>
          </cell>
          <cell r="B23" t="str">
            <v>-</v>
          </cell>
          <cell r="C23" t="str">
            <v>Transit. de Transferencia - ACR</v>
          </cell>
          <cell r="D23">
            <v>0</v>
          </cell>
          <cell r="F23">
            <v>300291.58</v>
          </cell>
          <cell r="G23">
            <v>300291.58</v>
          </cell>
          <cell r="H23">
            <v>0</v>
          </cell>
        </row>
        <row r="24">
          <cell r="A24" t="str">
            <v>11.05.01.96</v>
          </cell>
          <cell r="B24" t="str">
            <v>-</v>
          </cell>
          <cell r="C24" t="str">
            <v>Transit. de Substituicao - ACR</v>
          </cell>
          <cell r="D24">
            <v>0</v>
          </cell>
          <cell r="F24">
            <v>3699797.28</v>
          </cell>
          <cell r="G24">
            <v>3699797.28</v>
          </cell>
          <cell r="H24">
            <v>0</v>
          </cell>
        </row>
        <row r="25">
          <cell r="A25" t="str">
            <v>11.05.01.97</v>
          </cell>
          <cell r="B25" t="str">
            <v>-</v>
          </cell>
          <cell r="C25" t="str">
            <v>Transit. de Faturamento/Cobranca</v>
          </cell>
          <cell r="D25">
            <v>0</v>
          </cell>
          <cell r="F25">
            <v>34594198.380000003</v>
          </cell>
          <cell r="G25">
            <v>34594198.380000003</v>
          </cell>
          <cell r="H25">
            <v>0</v>
          </cell>
        </row>
        <row r="26">
          <cell r="A26" t="str">
            <v>11.05.01.98</v>
          </cell>
          <cell r="B26" t="str">
            <v>-</v>
          </cell>
          <cell r="C26" t="str">
            <v>Transit. Devolução de Clientes</v>
          </cell>
          <cell r="D26">
            <v>0</v>
          </cell>
          <cell r="F26">
            <v>3713606.1</v>
          </cell>
          <cell r="G26">
            <v>3713606.1</v>
          </cell>
          <cell r="H26">
            <v>0</v>
          </cell>
        </row>
        <row r="27">
          <cell r="A27" t="str">
            <v>11.05.01.99</v>
          </cell>
          <cell r="B27" t="str">
            <v>-</v>
          </cell>
          <cell r="C27" t="str">
            <v>Transit. de Encontro de Contas</v>
          </cell>
          <cell r="D27">
            <v>0</v>
          </cell>
          <cell r="F27">
            <v>21879.9</v>
          </cell>
          <cell r="G27">
            <v>21879.9</v>
          </cell>
          <cell r="H27">
            <v>0</v>
          </cell>
        </row>
        <row r="28">
          <cell r="A28" t="str">
            <v>11.05.02.00</v>
          </cell>
          <cell r="B28" t="str">
            <v>-</v>
          </cell>
          <cell r="C28" t="str">
            <v>Clientes no Exterior</v>
          </cell>
          <cell r="D28">
            <v>21501093.77</v>
          </cell>
          <cell r="E28" t="str">
            <v>D</v>
          </cell>
          <cell r="F28">
            <v>27208214.420000002</v>
          </cell>
          <cell r="G28">
            <v>32847961.149999999</v>
          </cell>
          <cell r="H28">
            <v>15861347.039999999</v>
          </cell>
          <cell r="I28" t="str">
            <v>D</v>
          </cell>
        </row>
        <row r="29">
          <cell r="A29" t="str">
            <v>11.05.02.01</v>
          </cell>
          <cell r="B29" t="str">
            <v>-</v>
          </cell>
          <cell r="C29" t="str">
            <v>Clientes no Exterior</v>
          </cell>
          <cell r="D29">
            <v>21501093.77</v>
          </cell>
          <cell r="E29" t="str">
            <v>D</v>
          </cell>
          <cell r="F29">
            <v>9798809.4900000002</v>
          </cell>
          <cell r="G29">
            <v>15438556.220000001</v>
          </cell>
          <cell r="H29">
            <v>15861347.039999999</v>
          </cell>
          <cell r="I29" t="str">
            <v>D</v>
          </cell>
        </row>
        <row r="30">
          <cell r="A30" t="str">
            <v>11.05.02.02</v>
          </cell>
          <cell r="B30" t="str">
            <v>-</v>
          </cell>
          <cell r="C30" t="str">
            <v>(-) Adiantam. Cambio Exportacao</v>
          </cell>
          <cell r="D30">
            <v>0</v>
          </cell>
          <cell r="F30">
            <v>17409404.93</v>
          </cell>
          <cell r="G30">
            <v>17409404.93</v>
          </cell>
          <cell r="H30">
            <v>0</v>
          </cell>
        </row>
        <row r="31">
          <cell r="A31" t="str">
            <v>11.05.03.00</v>
          </cell>
          <cell r="B31" t="str">
            <v>-</v>
          </cell>
          <cell r="C31" t="str">
            <v>Clientes Cias do Grupo</v>
          </cell>
          <cell r="D31">
            <v>192299925.77000001</v>
          </cell>
          <cell r="E31" t="str">
            <v>D</v>
          </cell>
          <cell r="F31">
            <v>52271827.93</v>
          </cell>
          <cell r="G31">
            <v>25242020.48</v>
          </cell>
          <cell r="H31">
            <v>219329733.22</v>
          </cell>
          <cell r="I31" t="str">
            <v>D</v>
          </cell>
        </row>
        <row r="32">
          <cell r="A32" t="str">
            <v>11.05.03.05</v>
          </cell>
          <cell r="B32" t="str">
            <v>-</v>
          </cell>
          <cell r="C32" t="str">
            <v>Clientes C.Grupo- Sibra</v>
          </cell>
          <cell r="D32">
            <v>16890586.649999999</v>
          </cell>
          <cell r="E32" t="str">
            <v>D</v>
          </cell>
          <cell r="F32">
            <v>26268916.59</v>
          </cell>
          <cell r="G32">
            <v>13225000.6</v>
          </cell>
          <cell r="H32">
            <v>29934502.640000001</v>
          </cell>
          <cell r="I32" t="str">
            <v>D</v>
          </cell>
        </row>
        <row r="33">
          <cell r="A33" t="str">
            <v>11.05.03.22</v>
          </cell>
          <cell r="B33" t="str">
            <v>-</v>
          </cell>
          <cell r="C33" t="str">
            <v>Clientes C.Grupo Cvrd-CVRDI</v>
          </cell>
          <cell r="D33">
            <v>175409339.12</v>
          </cell>
          <cell r="E33" t="str">
            <v>D</v>
          </cell>
          <cell r="F33">
            <v>26002911.34</v>
          </cell>
          <cell r="G33">
            <v>12017019.880000001</v>
          </cell>
          <cell r="H33">
            <v>189395230.58000001</v>
          </cell>
          <cell r="I33" t="str">
            <v>D</v>
          </cell>
        </row>
        <row r="34">
          <cell r="A34" t="str">
            <v>11.10.00.00</v>
          </cell>
          <cell r="B34" t="str">
            <v>-</v>
          </cell>
          <cell r="C34" t="str">
            <v>Estoques</v>
          </cell>
          <cell r="D34">
            <v>40395101.740000002</v>
          </cell>
          <cell r="E34" t="str">
            <v>D</v>
          </cell>
          <cell r="F34">
            <v>24179694.559999999</v>
          </cell>
          <cell r="G34">
            <v>18930305.719999999</v>
          </cell>
          <cell r="H34">
            <v>45644490.579999998</v>
          </cell>
          <cell r="I34" t="str">
            <v>D</v>
          </cell>
        </row>
        <row r="35">
          <cell r="A35" t="str">
            <v>11.10.01.00</v>
          </cell>
          <cell r="B35" t="str">
            <v>-</v>
          </cell>
          <cell r="C35" t="str">
            <v>Produtos Acabados</v>
          </cell>
          <cell r="D35">
            <v>6741788.1200000001</v>
          </cell>
          <cell r="E35" t="str">
            <v>D</v>
          </cell>
          <cell r="F35">
            <v>12278413.310000001</v>
          </cell>
          <cell r="G35">
            <v>7705385.29</v>
          </cell>
          <cell r="H35">
            <v>11314816.140000001</v>
          </cell>
          <cell r="I35" t="str">
            <v>D</v>
          </cell>
        </row>
        <row r="36">
          <cell r="A36" t="str">
            <v>11.10.01.01</v>
          </cell>
          <cell r="B36" t="str">
            <v>-</v>
          </cell>
          <cell r="C36" t="str">
            <v>Produtos Acabados - Ligas</v>
          </cell>
          <cell r="D36">
            <v>6892091</v>
          </cell>
          <cell r="E36" t="str">
            <v>D</v>
          </cell>
          <cell r="F36">
            <v>3827549.1</v>
          </cell>
          <cell r="G36">
            <v>0</v>
          </cell>
          <cell r="H36">
            <v>10719640.1</v>
          </cell>
          <cell r="I36" t="str">
            <v>D</v>
          </cell>
        </row>
        <row r="37">
          <cell r="A37" t="str">
            <v>11.10.01.02</v>
          </cell>
          <cell r="B37" t="str">
            <v>-</v>
          </cell>
          <cell r="C37" t="str">
            <v>Produtos Acabados - Minérios</v>
          </cell>
          <cell r="D37">
            <v>379745.43</v>
          </cell>
          <cell r="E37" t="str">
            <v>D</v>
          </cell>
          <cell r="F37">
            <v>215430.61</v>
          </cell>
          <cell r="G37">
            <v>0</v>
          </cell>
          <cell r="H37">
            <v>595176.04</v>
          </cell>
          <cell r="I37" t="str">
            <v>D</v>
          </cell>
        </row>
        <row r="38">
          <cell r="A38" t="str">
            <v>11.10.01.90</v>
          </cell>
          <cell r="B38" t="str">
            <v>-</v>
          </cell>
          <cell r="C38" t="str">
            <v>Produto Acabado em Transito - Minerios</v>
          </cell>
          <cell r="D38">
            <v>530048.31000000006</v>
          </cell>
          <cell r="E38" t="str">
            <v>C</v>
          </cell>
          <cell r="F38">
            <v>530048.31000000006</v>
          </cell>
          <cell r="G38">
            <v>0</v>
          </cell>
          <cell r="H38">
            <v>0</v>
          </cell>
        </row>
        <row r="39">
          <cell r="A39" t="str">
            <v>11.10.01.98</v>
          </cell>
          <cell r="B39" t="str">
            <v>-</v>
          </cell>
          <cell r="C39" t="str">
            <v>Ordens de Producao - Ligas</v>
          </cell>
          <cell r="D39">
            <v>0</v>
          </cell>
          <cell r="F39">
            <v>3878537.58</v>
          </cell>
          <cell r="G39">
            <v>3878537.58</v>
          </cell>
          <cell r="H39">
            <v>0</v>
          </cell>
        </row>
        <row r="40">
          <cell r="A40" t="str">
            <v>11.10.01.99</v>
          </cell>
          <cell r="B40" t="str">
            <v>-</v>
          </cell>
          <cell r="C40" t="str">
            <v>Ordens de Producao - Minerios</v>
          </cell>
          <cell r="D40">
            <v>0</v>
          </cell>
          <cell r="F40">
            <v>3826847.71</v>
          </cell>
          <cell r="G40">
            <v>3826847.71</v>
          </cell>
          <cell r="H40">
            <v>0</v>
          </cell>
        </row>
        <row r="41">
          <cell r="A41" t="str">
            <v>11.10.05.00</v>
          </cell>
          <cell r="B41" t="str">
            <v>-</v>
          </cell>
          <cell r="C41" t="str">
            <v>Remessa para Industrializacao</v>
          </cell>
          <cell r="D41">
            <v>91341.84</v>
          </cell>
          <cell r="E41" t="str">
            <v>D</v>
          </cell>
          <cell r="F41">
            <v>0</v>
          </cell>
          <cell r="G41">
            <v>0</v>
          </cell>
          <cell r="H41">
            <v>91341.84</v>
          </cell>
          <cell r="I41" t="str">
            <v>D</v>
          </cell>
        </row>
        <row r="42">
          <cell r="A42" t="str">
            <v>11.10.05.01</v>
          </cell>
          <cell r="B42" t="str">
            <v>-</v>
          </cell>
          <cell r="C42" t="str">
            <v>Remessa para Industrializacao</v>
          </cell>
          <cell r="D42">
            <v>91341.84</v>
          </cell>
          <cell r="E42" t="str">
            <v>D</v>
          </cell>
          <cell r="F42">
            <v>0</v>
          </cell>
          <cell r="G42">
            <v>0</v>
          </cell>
          <cell r="H42">
            <v>91341.84</v>
          </cell>
          <cell r="I42" t="str">
            <v>D</v>
          </cell>
        </row>
        <row r="43">
          <cell r="A43" t="str">
            <v>11.10.20.00</v>
          </cell>
          <cell r="B43" t="str">
            <v>-</v>
          </cell>
          <cell r="C43" t="str">
            <v>Produtos Semi-Acabados</v>
          </cell>
          <cell r="D43">
            <v>33022823.190000001</v>
          </cell>
          <cell r="E43" t="str">
            <v>D</v>
          </cell>
          <cell r="F43">
            <v>9224524.9000000004</v>
          </cell>
          <cell r="G43">
            <v>9578648.9100000001</v>
          </cell>
          <cell r="H43">
            <v>32668699.18</v>
          </cell>
          <cell r="I43" t="str">
            <v>D</v>
          </cell>
        </row>
        <row r="44">
          <cell r="A44" t="str">
            <v>11.10.20.01</v>
          </cell>
          <cell r="B44" t="str">
            <v>-</v>
          </cell>
          <cell r="C44" t="str">
            <v>Prod.Semi-Acabados - Ligas</v>
          </cell>
          <cell r="D44">
            <v>355670.3</v>
          </cell>
          <cell r="E44" t="str">
            <v>D</v>
          </cell>
          <cell r="F44">
            <v>0</v>
          </cell>
          <cell r="G44">
            <v>355670.3</v>
          </cell>
          <cell r="H44">
            <v>0</v>
          </cell>
        </row>
        <row r="45">
          <cell r="A45" t="str">
            <v>11.10.20.02</v>
          </cell>
          <cell r="B45" t="str">
            <v>-</v>
          </cell>
          <cell r="C45" t="str">
            <v>Prod.Semi-Acabados - Minerios</v>
          </cell>
          <cell r="D45">
            <v>31681146.879999999</v>
          </cell>
          <cell r="E45" t="str">
            <v>D</v>
          </cell>
          <cell r="F45">
            <v>973290.84</v>
          </cell>
          <cell r="G45">
            <v>0</v>
          </cell>
          <cell r="H45">
            <v>32654437.719999999</v>
          </cell>
          <cell r="I45" t="str">
            <v>D</v>
          </cell>
        </row>
        <row r="46">
          <cell r="A46" t="str">
            <v>11.10.20.03</v>
          </cell>
          <cell r="B46" t="str">
            <v>-</v>
          </cell>
          <cell r="C46" t="str">
            <v>Sub-Produtos</v>
          </cell>
          <cell r="D46">
            <v>15882.24</v>
          </cell>
          <cell r="E46" t="str">
            <v>D</v>
          </cell>
          <cell r="F46">
            <v>0.45</v>
          </cell>
          <cell r="G46">
            <v>1621.23</v>
          </cell>
          <cell r="H46">
            <v>14261.46</v>
          </cell>
          <cell r="I46" t="str">
            <v>D</v>
          </cell>
        </row>
        <row r="47">
          <cell r="A47" t="str">
            <v>11.10.20.04</v>
          </cell>
          <cell r="B47" t="str">
            <v>-</v>
          </cell>
          <cell r="C47" t="str">
            <v>Prod. Semi-Acabado - ROM</v>
          </cell>
          <cell r="D47">
            <v>53678.81</v>
          </cell>
          <cell r="E47" t="str">
            <v>D</v>
          </cell>
          <cell r="F47">
            <v>0</v>
          </cell>
          <cell r="G47">
            <v>53678.81</v>
          </cell>
          <cell r="H47">
            <v>0</v>
          </cell>
        </row>
        <row r="48">
          <cell r="A48" t="str">
            <v>11.10.20.98</v>
          </cell>
          <cell r="B48" t="str">
            <v>-</v>
          </cell>
          <cell r="C48" t="str">
            <v>O.P Semi Acabados - Ligas</v>
          </cell>
          <cell r="D48">
            <v>0</v>
          </cell>
          <cell r="F48">
            <v>3369000.33</v>
          </cell>
          <cell r="G48">
            <v>3369000.33</v>
          </cell>
          <cell r="H48">
            <v>0</v>
          </cell>
        </row>
        <row r="49">
          <cell r="A49" t="str">
            <v>11.10.20.99</v>
          </cell>
          <cell r="B49" t="str">
            <v>-</v>
          </cell>
          <cell r="C49" t="str">
            <v>O.P Semi-Acabados - Minerios</v>
          </cell>
          <cell r="D49">
            <v>916444.96</v>
          </cell>
          <cell r="E49" t="str">
            <v>D</v>
          </cell>
          <cell r="F49">
            <v>4882233.28</v>
          </cell>
          <cell r="G49">
            <v>5798678.2400000002</v>
          </cell>
          <cell r="H49">
            <v>0</v>
          </cell>
        </row>
        <row r="50">
          <cell r="A50" t="str">
            <v>11.10.25.00</v>
          </cell>
          <cell r="B50" t="str">
            <v>-</v>
          </cell>
          <cell r="C50" t="str">
            <v>(-) Prov. p/Perdas Prod. Semi-Acabados</v>
          </cell>
          <cell r="D50">
            <v>5533115.04</v>
          </cell>
          <cell r="E50" t="str">
            <v>C</v>
          </cell>
          <cell r="F50">
            <v>0</v>
          </cell>
          <cell r="G50">
            <v>0</v>
          </cell>
          <cell r="H50">
            <v>5533115.04</v>
          </cell>
          <cell r="I50" t="str">
            <v>C</v>
          </cell>
        </row>
        <row r="51">
          <cell r="A51" t="str">
            <v>11.10.25.01</v>
          </cell>
          <cell r="B51" t="str">
            <v>-</v>
          </cell>
          <cell r="C51" t="str">
            <v>(-) Prov. p/Perdas Prod. Semi-Acabados</v>
          </cell>
          <cell r="D51">
            <v>5533115.04</v>
          </cell>
          <cell r="E51" t="str">
            <v>C</v>
          </cell>
          <cell r="F51">
            <v>0</v>
          </cell>
          <cell r="G51">
            <v>0</v>
          </cell>
          <cell r="H51">
            <v>5533115.04</v>
          </cell>
          <cell r="I51" t="str">
            <v>C</v>
          </cell>
        </row>
        <row r="52">
          <cell r="A52" t="str">
            <v>11.10.30.00</v>
          </cell>
          <cell r="B52" t="str">
            <v>-</v>
          </cell>
          <cell r="C52" t="str">
            <v>Materia Prima</v>
          </cell>
          <cell r="D52">
            <v>646542.31999999995</v>
          </cell>
          <cell r="E52" t="str">
            <v>D</v>
          </cell>
          <cell r="F52">
            <v>367.36</v>
          </cell>
          <cell r="G52">
            <v>274041.69</v>
          </cell>
          <cell r="H52">
            <v>372867.99</v>
          </cell>
          <cell r="I52" t="str">
            <v>D</v>
          </cell>
        </row>
        <row r="53">
          <cell r="A53" t="str">
            <v>11.10.30.01</v>
          </cell>
          <cell r="B53" t="str">
            <v>-</v>
          </cell>
          <cell r="C53" t="str">
            <v>M.Prima - Minerios</v>
          </cell>
          <cell r="D53">
            <v>235820</v>
          </cell>
          <cell r="E53" t="str">
            <v>D</v>
          </cell>
          <cell r="F53">
            <v>0</v>
          </cell>
          <cell r="G53">
            <v>133910.01</v>
          </cell>
          <cell r="H53">
            <v>101909.99</v>
          </cell>
          <cell r="I53" t="str">
            <v>D</v>
          </cell>
        </row>
        <row r="54">
          <cell r="A54" t="str">
            <v>11.10.30.11</v>
          </cell>
          <cell r="B54" t="str">
            <v>-</v>
          </cell>
          <cell r="C54" t="str">
            <v>M.Prima - Redutores</v>
          </cell>
          <cell r="D54">
            <v>52631.24</v>
          </cell>
          <cell r="E54" t="str">
            <v>D</v>
          </cell>
          <cell r="F54">
            <v>0</v>
          </cell>
          <cell r="G54">
            <v>52631.25</v>
          </cell>
          <cell r="H54">
            <v>0.01</v>
          </cell>
          <cell r="I54" t="str">
            <v>C</v>
          </cell>
        </row>
        <row r="55">
          <cell r="A55" t="str">
            <v>11.10.30.12</v>
          </cell>
          <cell r="B55" t="str">
            <v>-</v>
          </cell>
          <cell r="C55" t="str">
            <v>M.Prima - Explosivos</v>
          </cell>
          <cell r="D55">
            <v>2657.43</v>
          </cell>
          <cell r="E55" t="str">
            <v>D</v>
          </cell>
          <cell r="F55">
            <v>367.36</v>
          </cell>
          <cell r="G55">
            <v>0</v>
          </cell>
          <cell r="H55">
            <v>3024.79</v>
          </cell>
          <cell r="I55" t="str">
            <v>D</v>
          </cell>
        </row>
        <row r="56">
          <cell r="A56" t="str">
            <v>11.10.30.13</v>
          </cell>
          <cell r="B56" t="str">
            <v>-</v>
          </cell>
          <cell r="C56" t="str">
            <v>M.Prima - Fundentes</v>
          </cell>
          <cell r="D56">
            <v>178751.11</v>
          </cell>
          <cell r="E56" t="str">
            <v>D</v>
          </cell>
          <cell r="F56">
            <v>0</v>
          </cell>
          <cell r="G56">
            <v>33905.35</v>
          </cell>
          <cell r="H56">
            <v>144845.76000000001</v>
          </cell>
          <cell r="I56" t="str">
            <v>D</v>
          </cell>
        </row>
        <row r="57">
          <cell r="A57" t="str">
            <v>11.10.30.14</v>
          </cell>
          <cell r="B57" t="str">
            <v>-</v>
          </cell>
          <cell r="C57" t="str">
            <v>M.Prima - Materiais Auxiliares</v>
          </cell>
          <cell r="D57">
            <v>176682.54</v>
          </cell>
          <cell r="E57" t="str">
            <v>D</v>
          </cell>
          <cell r="F57">
            <v>0</v>
          </cell>
          <cell r="G57">
            <v>53595.08</v>
          </cell>
          <cell r="H57">
            <v>123087.46</v>
          </cell>
          <cell r="I57" t="str">
            <v>D</v>
          </cell>
        </row>
        <row r="58">
          <cell r="A58" t="str">
            <v>11.10.31.00</v>
          </cell>
          <cell r="B58" t="str">
            <v>-</v>
          </cell>
          <cell r="C58" t="str">
            <v>Materia Prima em Transito</v>
          </cell>
          <cell r="D58">
            <v>7606</v>
          </cell>
          <cell r="E58" t="str">
            <v>C</v>
          </cell>
          <cell r="F58">
            <v>0</v>
          </cell>
          <cell r="G58">
            <v>3064.52</v>
          </cell>
          <cell r="H58">
            <v>10670.52</v>
          </cell>
          <cell r="I58" t="str">
            <v>C</v>
          </cell>
        </row>
        <row r="59">
          <cell r="A59" t="str">
            <v>11.10.31.01</v>
          </cell>
          <cell r="B59" t="str">
            <v>-</v>
          </cell>
          <cell r="C59" t="str">
            <v>Materia Prima em Transito</v>
          </cell>
          <cell r="D59">
            <v>7606</v>
          </cell>
          <cell r="E59" t="str">
            <v>C</v>
          </cell>
          <cell r="F59">
            <v>0</v>
          </cell>
          <cell r="G59">
            <v>3064.52</v>
          </cell>
          <cell r="H59">
            <v>10670.52</v>
          </cell>
          <cell r="I59" t="str">
            <v>C</v>
          </cell>
        </row>
        <row r="60">
          <cell r="A60" t="str">
            <v>11.10.40.00</v>
          </cell>
          <cell r="B60" t="str">
            <v>-</v>
          </cell>
          <cell r="C60" t="str">
            <v>Almoxarifado</v>
          </cell>
          <cell r="D60">
            <v>5810795.3200000003</v>
          </cell>
          <cell r="E60" t="str">
            <v>D</v>
          </cell>
          <cell r="F60">
            <v>1838416.56</v>
          </cell>
          <cell r="G60">
            <v>61157.09</v>
          </cell>
          <cell r="H60">
            <v>7588054.79</v>
          </cell>
          <cell r="I60" t="str">
            <v>D</v>
          </cell>
        </row>
        <row r="61">
          <cell r="A61" t="str">
            <v>11.10.40.01</v>
          </cell>
          <cell r="B61" t="str">
            <v>-</v>
          </cell>
          <cell r="C61" t="str">
            <v>Almox. - Insumos</v>
          </cell>
          <cell r="D61">
            <v>8836.31</v>
          </cell>
          <cell r="E61" t="str">
            <v>D</v>
          </cell>
          <cell r="F61">
            <v>20453.599999999999</v>
          </cell>
          <cell r="G61">
            <v>0</v>
          </cell>
          <cell r="H61">
            <v>29289.91</v>
          </cell>
          <cell r="I61" t="str">
            <v>D</v>
          </cell>
        </row>
        <row r="62">
          <cell r="A62" t="str">
            <v>11.10.40.04</v>
          </cell>
          <cell r="B62" t="str">
            <v>-</v>
          </cell>
          <cell r="C62" t="str">
            <v>Almox.Combust. e Lubrificantes</v>
          </cell>
          <cell r="D62">
            <v>124866.27</v>
          </cell>
          <cell r="E62" t="str">
            <v>D</v>
          </cell>
          <cell r="F62">
            <v>1326.97</v>
          </cell>
          <cell r="G62">
            <v>0</v>
          </cell>
          <cell r="H62">
            <v>126193.24</v>
          </cell>
          <cell r="I62" t="str">
            <v>D</v>
          </cell>
        </row>
        <row r="63">
          <cell r="A63" t="str">
            <v>11.10.40.05</v>
          </cell>
          <cell r="B63" t="str">
            <v>-</v>
          </cell>
          <cell r="C63" t="str">
            <v>Almox.Mat. e Equip. Seguranca</v>
          </cell>
          <cell r="D63">
            <v>266634.2</v>
          </cell>
          <cell r="E63" t="str">
            <v>D</v>
          </cell>
          <cell r="F63">
            <v>18182.93</v>
          </cell>
          <cell r="G63">
            <v>5064.04</v>
          </cell>
          <cell r="H63">
            <v>279753.09000000003</v>
          </cell>
          <cell r="I63" t="str">
            <v>D</v>
          </cell>
        </row>
        <row r="64">
          <cell r="A64" t="str">
            <v>11.10.40.06</v>
          </cell>
          <cell r="B64" t="str">
            <v>-</v>
          </cell>
          <cell r="C64" t="str">
            <v>Almox. Materiais de Manutencao</v>
          </cell>
          <cell r="D64">
            <v>3385292.31</v>
          </cell>
          <cell r="E64" t="str">
            <v>D</v>
          </cell>
          <cell r="F64">
            <v>61851.28</v>
          </cell>
          <cell r="G64">
            <v>0</v>
          </cell>
          <cell r="H64">
            <v>3447143.59</v>
          </cell>
          <cell r="I64" t="str">
            <v>D</v>
          </cell>
        </row>
        <row r="65">
          <cell r="A65" t="str">
            <v>11.10.40.07</v>
          </cell>
          <cell r="B65" t="str">
            <v>-</v>
          </cell>
          <cell r="C65" t="str">
            <v>Almox. Materiais de Laboratorio</v>
          </cell>
          <cell r="D65">
            <v>16497.64</v>
          </cell>
          <cell r="E65" t="str">
            <v>D</v>
          </cell>
          <cell r="F65">
            <v>6441.37</v>
          </cell>
          <cell r="G65">
            <v>408.14</v>
          </cell>
          <cell r="H65">
            <v>22530.87</v>
          </cell>
          <cell r="I65" t="str">
            <v>D</v>
          </cell>
        </row>
        <row r="66">
          <cell r="A66" t="str">
            <v>11.10.40.08</v>
          </cell>
          <cell r="B66" t="str">
            <v>-</v>
          </cell>
          <cell r="C66" t="str">
            <v>Almox. Embalagens</v>
          </cell>
          <cell r="D66">
            <v>21263.9</v>
          </cell>
          <cell r="E66" t="str">
            <v>D</v>
          </cell>
          <cell r="F66">
            <v>0</v>
          </cell>
          <cell r="G66">
            <v>2007.81</v>
          </cell>
          <cell r="H66">
            <v>19256.09</v>
          </cell>
          <cell r="I66" t="str">
            <v>D</v>
          </cell>
        </row>
        <row r="67">
          <cell r="A67" t="str">
            <v>11.10.40.95</v>
          </cell>
          <cell r="B67" t="str">
            <v>-</v>
          </cell>
          <cell r="C67" t="str">
            <v>Almox.Pcs p/Veic.Transp de Cargas</v>
          </cell>
          <cell r="D67">
            <v>2273048.12</v>
          </cell>
          <cell r="E67" t="str">
            <v>D</v>
          </cell>
          <cell r="F67">
            <v>291458.44</v>
          </cell>
          <cell r="G67">
            <v>0</v>
          </cell>
          <cell r="H67">
            <v>2564506.56</v>
          </cell>
          <cell r="I67" t="str">
            <v>D</v>
          </cell>
        </row>
        <row r="68">
          <cell r="A68" t="str">
            <v>11.10.40.96</v>
          </cell>
          <cell r="B68" t="str">
            <v>-</v>
          </cell>
          <cell r="C68" t="str">
            <v>Almox.Pcs p/Miner. e Benefic</v>
          </cell>
          <cell r="D68">
            <v>668457.34</v>
          </cell>
          <cell r="E68" t="str">
            <v>D</v>
          </cell>
          <cell r="F68">
            <v>36456.85</v>
          </cell>
          <cell r="G68">
            <v>201.99</v>
          </cell>
          <cell r="H68">
            <v>704712.2</v>
          </cell>
          <cell r="I68" t="str">
            <v>D</v>
          </cell>
        </row>
        <row r="69">
          <cell r="A69" t="str">
            <v>11.10.40.97</v>
          </cell>
          <cell r="B69" t="str">
            <v>-</v>
          </cell>
          <cell r="C69" t="str">
            <v>Almox. Materiais Administrativos</v>
          </cell>
          <cell r="D69">
            <v>9864.7800000000007</v>
          </cell>
          <cell r="E69" t="str">
            <v>D</v>
          </cell>
          <cell r="F69">
            <v>0</v>
          </cell>
          <cell r="G69">
            <v>546.57000000000005</v>
          </cell>
          <cell r="H69">
            <v>9318.2099999999991</v>
          </cell>
          <cell r="I69" t="str">
            <v>D</v>
          </cell>
        </row>
        <row r="70">
          <cell r="A70" t="str">
            <v>11.10.40.98</v>
          </cell>
          <cell r="B70" t="str">
            <v>-</v>
          </cell>
          <cell r="C70" t="str">
            <v>Transitoria Ajuste de Estoque</v>
          </cell>
          <cell r="D70">
            <v>963965.55</v>
          </cell>
          <cell r="E70" t="str">
            <v>C</v>
          </cell>
          <cell r="F70">
            <v>1402245.1200000001</v>
          </cell>
          <cell r="G70">
            <v>52928.54</v>
          </cell>
          <cell r="H70">
            <v>385351.03</v>
          </cell>
          <cell r="I70" t="str">
            <v>D</v>
          </cell>
        </row>
        <row r="71">
          <cell r="A71" t="str">
            <v>11.10.41.00</v>
          </cell>
          <cell r="B71" t="str">
            <v>-</v>
          </cell>
          <cell r="C71" t="str">
            <v>(-) Prov. p/Perdas Almoxarifado</v>
          </cell>
          <cell r="D71">
            <v>1156546.97</v>
          </cell>
          <cell r="E71" t="str">
            <v>C</v>
          </cell>
          <cell r="F71">
            <v>0</v>
          </cell>
          <cell r="G71">
            <v>71312.69</v>
          </cell>
          <cell r="H71">
            <v>1227859.6599999999</v>
          </cell>
          <cell r="I71" t="str">
            <v>C</v>
          </cell>
        </row>
        <row r="72">
          <cell r="A72" t="str">
            <v>11.10.41.01</v>
          </cell>
          <cell r="B72" t="str">
            <v>-</v>
          </cell>
          <cell r="C72" t="str">
            <v>(-) Prov. p/Perdas Almoxarifado</v>
          </cell>
          <cell r="D72">
            <v>1156546.97</v>
          </cell>
          <cell r="E72" t="str">
            <v>C</v>
          </cell>
          <cell r="F72">
            <v>0</v>
          </cell>
          <cell r="G72">
            <v>71312.69</v>
          </cell>
          <cell r="H72">
            <v>1227859.6599999999</v>
          </cell>
          <cell r="I72" t="str">
            <v>C</v>
          </cell>
        </row>
        <row r="73">
          <cell r="A73" t="str">
            <v>11.10.42.00</v>
          </cell>
          <cell r="B73" t="str">
            <v>-</v>
          </cell>
          <cell r="C73" t="str">
            <v>Transferencias</v>
          </cell>
          <cell r="D73">
            <v>769707.66</v>
          </cell>
          <cell r="E73" t="str">
            <v>D</v>
          </cell>
          <cell r="F73">
            <v>629817.97</v>
          </cell>
          <cell r="G73">
            <v>1019169.77</v>
          </cell>
          <cell r="H73">
            <v>380355.86</v>
          </cell>
          <cell r="I73" t="str">
            <v>D</v>
          </cell>
        </row>
        <row r="74">
          <cell r="A74" t="str">
            <v>11.10.42.97</v>
          </cell>
          <cell r="B74" t="str">
            <v>-</v>
          </cell>
          <cell r="C74" t="str">
            <v>Estoques a Classificar</v>
          </cell>
          <cell r="D74">
            <v>787990.65</v>
          </cell>
          <cell r="E74" t="str">
            <v>D</v>
          </cell>
          <cell r="F74">
            <v>342065.17</v>
          </cell>
          <cell r="G74">
            <v>787990.65</v>
          </cell>
          <cell r="H74">
            <v>342065.17</v>
          </cell>
          <cell r="I74" t="str">
            <v>D</v>
          </cell>
        </row>
        <row r="75">
          <cell r="A75" t="str">
            <v>11.10.42.98</v>
          </cell>
          <cell r="B75" t="str">
            <v>-</v>
          </cell>
          <cell r="C75" t="str">
            <v>Transit. Transf. Usinas-Saidas</v>
          </cell>
          <cell r="D75">
            <v>27462.69</v>
          </cell>
          <cell r="E75" t="str">
            <v>D</v>
          </cell>
          <cell r="F75">
            <v>242007.12</v>
          </cell>
          <cell r="G75">
            <v>231179.12</v>
          </cell>
          <cell r="H75">
            <v>38290.69</v>
          </cell>
          <cell r="I75" t="str">
            <v>D</v>
          </cell>
        </row>
        <row r="76">
          <cell r="A76" t="str">
            <v>11.10.42.99</v>
          </cell>
          <cell r="B76" t="str">
            <v>-</v>
          </cell>
          <cell r="C76" t="str">
            <v>Transit. Transf. Entre Depositos</v>
          </cell>
          <cell r="D76">
            <v>45745.68</v>
          </cell>
          <cell r="E76" t="str">
            <v>C</v>
          </cell>
          <cell r="F76">
            <v>45745.68</v>
          </cell>
          <cell r="G76">
            <v>0</v>
          </cell>
          <cell r="H76">
            <v>0</v>
          </cell>
        </row>
        <row r="77">
          <cell r="A77" t="str">
            <v>11.10.43.00</v>
          </cell>
          <cell r="B77" t="str">
            <v>-</v>
          </cell>
          <cell r="C77" t="str">
            <v>Transitória de Manutenção Industrial</v>
          </cell>
          <cell r="D77">
            <v>0</v>
          </cell>
          <cell r="F77">
            <v>208154.46</v>
          </cell>
          <cell r="G77">
            <v>208154.46</v>
          </cell>
          <cell r="H77">
            <v>0</v>
          </cell>
        </row>
        <row r="78">
          <cell r="A78" t="str">
            <v>11.10.43.01</v>
          </cell>
          <cell r="B78" t="str">
            <v>-</v>
          </cell>
          <cell r="C78" t="str">
            <v>Ordem de Manutenção - MI</v>
          </cell>
          <cell r="D78">
            <v>0</v>
          </cell>
          <cell r="F78">
            <v>208154.46</v>
          </cell>
          <cell r="G78">
            <v>208154.46</v>
          </cell>
          <cell r="H78">
            <v>0</v>
          </cell>
        </row>
        <row r="79">
          <cell r="A79" t="str">
            <v>11.10.50.00</v>
          </cell>
          <cell r="B79" t="str">
            <v>-</v>
          </cell>
          <cell r="C79" t="str">
            <v>Importacao em Curso</v>
          </cell>
          <cell r="D79">
            <v>9371.2999999999993</v>
          </cell>
          <cell r="E79" t="str">
            <v>D</v>
          </cell>
          <cell r="F79">
            <v>0</v>
          </cell>
          <cell r="G79">
            <v>9371.2999999999993</v>
          </cell>
          <cell r="H79">
            <v>0</v>
          </cell>
        </row>
        <row r="80">
          <cell r="A80" t="str">
            <v>11.10.50.01</v>
          </cell>
          <cell r="B80" t="str">
            <v>-</v>
          </cell>
          <cell r="C80" t="str">
            <v>Importacao em Curso</v>
          </cell>
          <cell r="D80">
            <v>9371.2999999999993</v>
          </cell>
          <cell r="E80" t="str">
            <v>D</v>
          </cell>
          <cell r="F80">
            <v>0</v>
          </cell>
          <cell r="G80">
            <v>9371.2999999999993</v>
          </cell>
          <cell r="H80">
            <v>0</v>
          </cell>
        </row>
        <row r="81">
          <cell r="A81" t="str">
            <v>11.15.00.00</v>
          </cell>
          <cell r="B81" t="str">
            <v>-</v>
          </cell>
          <cell r="C81" t="str">
            <v>Outras Contas a Receber</v>
          </cell>
          <cell r="D81">
            <v>90974.48</v>
          </cell>
          <cell r="E81" t="str">
            <v>D</v>
          </cell>
          <cell r="F81">
            <v>395231.16</v>
          </cell>
          <cell r="G81">
            <v>225592.85</v>
          </cell>
          <cell r="H81">
            <v>260612.79</v>
          </cell>
          <cell r="I81" t="str">
            <v>D</v>
          </cell>
        </row>
        <row r="82">
          <cell r="A82" t="str">
            <v>11.15.01.00</v>
          </cell>
          <cell r="B82" t="str">
            <v>-</v>
          </cell>
          <cell r="C82" t="str">
            <v>Outras Contas a Receber</v>
          </cell>
          <cell r="D82">
            <v>90974.48</v>
          </cell>
          <cell r="E82" t="str">
            <v>D</v>
          </cell>
          <cell r="F82">
            <v>395231.16</v>
          </cell>
          <cell r="G82">
            <v>225592.85</v>
          </cell>
          <cell r="H82">
            <v>260612.79</v>
          </cell>
          <cell r="I82" t="str">
            <v>D</v>
          </cell>
        </row>
        <row r="84">
          <cell r="A84" t="str">
            <v>-----------</v>
          </cell>
          <cell r="B84" t="str">
            <v>--</v>
          </cell>
          <cell r="C84" t="str">
            <v>-------------------------------------------------------------------</v>
          </cell>
          <cell r="D84" t="str">
            <v>-------------------</v>
          </cell>
          <cell r="E84" t="str">
            <v>-</v>
          </cell>
          <cell r="F84" t="str">
            <v>-------------------</v>
          </cell>
          <cell r="G84" t="e">
            <v>#NAME?</v>
          </cell>
          <cell r="H84" t="str">
            <v>07AB - 1.00.01.069</v>
          </cell>
        </row>
        <row r="85">
          <cell r="A85" t="str">
            <v>_x000C_----------</v>
          </cell>
          <cell r="B85" t="str">
            <v>--</v>
          </cell>
          <cell r="C85" t="str">
            <v>-------------------------------------------------------------------</v>
          </cell>
          <cell r="D85" t="str">
            <v>-------------------</v>
          </cell>
          <cell r="E85" t="str">
            <v>-</v>
          </cell>
          <cell r="F85" t="str">
            <v>-------------------</v>
          </cell>
          <cell r="G85" t="str">
            <v>-------------------</v>
          </cell>
          <cell r="H85" t="str">
            <v>------ Página:</v>
          </cell>
          <cell r="I85">
            <v>2</v>
          </cell>
        </row>
        <row r="86">
          <cell r="A86" t="str">
            <v>Urucum Mine</v>
          </cell>
          <cell r="B86" t="str">
            <v>ra</v>
          </cell>
          <cell r="C86" t="str">
            <v>ção S.A</v>
          </cell>
          <cell r="H86" t="str">
            <v>Balancete</v>
          </cell>
        </row>
        <row r="87">
          <cell r="A87" t="str">
            <v>Período: 01</v>
          </cell>
          <cell r="B87" t="str">
            <v>/1</v>
          </cell>
          <cell r="C87" t="str">
            <v>1/2008 A 30/11/2008 -----------------------------------------------</v>
          </cell>
          <cell r="D87" t="str">
            <v>-------------------</v>
          </cell>
          <cell r="E87" t="str">
            <v>-</v>
          </cell>
          <cell r="F87" t="str">
            <v>-------------------</v>
          </cell>
          <cell r="G87" t="str">
            <v>-------------------</v>
          </cell>
          <cell r="H87" t="str">
            <v>02/12/2008 - 19:1</v>
          </cell>
          <cell r="I87">
            <v>0</v>
          </cell>
        </row>
        <row r="89">
          <cell r="A89" t="str">
            <v>Título</v>
          </cell>
          <cell r="D89" t="str">
            <v>Saldo Inicial</v>
          </cell>
          <cell r="F89" t="str">
            <v>Débito</v>
          </cell>
          <cell r="G89" t="str">
            <v>Crédito</v>
          </cell>
          <cell r="H89" t="str">
            <v>Saldo Final</v>
          </cell>
        </row>
        <row r="90">
          <cell r="A90" t="str">
            <v>-----------</v>
          </cell>
          <cell r="B90" t="str">
            <v>--</v>
          </cell>
          <cell r="C90" t="str">
            <v>-------------------------------------------------------------------</v>
          </cell>
          <cell r="D90" t="str">
            <v>-----------------</v>
          </cell>
          <cell r="F90" t="str">
            <v>------------------</v>
          </cell>
          <cell r="G90" t="str">
            <v>------------------</v>
          </cell>
          <cell r="H90" t="str">
            <v>-----------------</v>
          </cell>
        </row>
        <row r="91">
          <cell r="A91" t="str">
            <v>11.15.01.02</v>
          </cell>
          <cell r="B91" t="str">
            <v>-</v>
          </cell>
          <cell r="C91" t="str">
            <v>Adiantamento 13 Salario</v>
          </cell>
          <cell r="D91">
            <v>87305.31</v>
          </cell>
          <cell r="E91" t="str">
            <v>D</v>
          </cell>
          <cell r="F91">
            <v>204415.8</v>
          </cell>
          <cell r="G91">
            <v>482.02</v>
          </cell>
          <cell r="H91">
            <v>291239.09000000003</v>
          </cell>
          <cell r="I91" t="str">
            <v>D</v>
          </cell>
        </row>
        <row r="92">
          <cell r="A92" t="str">
            <v>11.15.01.04</v>
          </cell>
          <cell r="B92" t="str">
            <v>-</v>
          </cell>
          <cell r="C92" t="str">
            <v>Adiantam. p/ Desconto em Folha</v>
          </cell>
          <cell r="D92">
            <v>11021.86</v>
          </cell>
          <cell r="E92" t="str">
            <v>D</v>
          </cell>
          <cell r="F92">
            <v>12059.38</v>
          </cell>
          <cell r="G92">
            <v>16045.5</v>
          </cell>
          <cell r="H92">
            <v>7035.74</v>
          </cell>
          <cell r="I92" t="str">
            <v>D</v>
          </cell>
        </row>
        <row r="93">
          <cell r="A93" t="str">
            <v>11.15.01.05</v>
          </cell>
          <cell r="B93" t="str">
            <v>-</v>
          </cell>
          <cell r="C93" t="str">
            <v>Adiantamentos de Viagens</v>
          </cell>
          <cell r="D93">
            <v>620</v>
          </cell>
          <cell r="E93" t="str">
            <v>D</v>
          </cell>
          <cell r="F93">
            <v>537.79999999999995</v>
          </cell>
          <cell r="G93">
            <v>877.8</v>
          </cell>
          <cell r="H93">
            <v>280</v>
          </cell>
          <cell r="I93" t="str">
            <v>D</v>
          </cell>
        </row>
        <row r="94">
          <cell r="A94" t="str">
            <v>11.15.01.06</v>
          </cell>
          <cell r="B94" t="str">
            <v>-</v>
          </cell>
          <cell r="C94" t="str">
            <v>Adiantamento de Ferias</v>
          </cell>
          <cell r="D94">
            <v>23225.53</v>
          </cell>
          <cell r="E94" t="str">
            <v>C</v>
          </cell>
          <cell r="F94">
            <v>9287.36</v>
          </cell>
          <cell r="G94">
            <v>39518.39</v>
          </cell>
          <cell r="H94">
            <v>53456.56</v>
          </cell>
          <cell r="I94" t="str">
            <v>C</v>
          </cell>
        </row>
        <row r="95">
          <cell r="A95" t="str">
            <v>11.15.01.07</v>
          </cell>
          <cell r="B95" t="str">
            <v>-</v>
          </cell>
          <cell r="C95" t="str">
            <v>Adiantamento Quinzenal</v>
          </cell>
          <cell r="D95">
            <v>1426.11</v>
          </cell>
          <cell r="E95" t="str">
            <v>D</v>
          </cell>
          <cell r="F95">
            <v>164521.60999999999</v>
          </cell>
          <cell r="G95">
            <v>164521.60999999999</v>
          </cell>
          <cell r="H95">
            <v>1426.11</v>
          </cell>
          <cell r="I95" t="str">
            <v>D</v>
          </cell>
        </row>
        <row r="96">
          <cell r="A96" t="str">
            <v>11.15.01.09</v>
          </cell>
          <cell r="B96" t="str">
            <v>-</v>
          </cell>
          <cell r="C96" t="str">
            <v>Empréstimo de Férias</v>
          </cell>
          <cell r="D96">
            <v>13494.36</v>
          </cell>
          <cell r="E96" t="str">
            <v>D</v>
          </cell>
          <cell r="F96">
            <v>4078.41</v>
          </cell>
          <cell r="G96">
            <v>3161.69</v>
          </cell>
          <cell r="H96">
            <v>14411.08</v>
          </cell>
          <cell r="I96" t="str">
            <v>D</v>
          </cell>
        </row>
        <row r="97">
          <cell r="A97" t="str">
            <v>11.15.01.99</v>
          </cell>
          <cell r="B97" t="str">
            <v>-</v>
          </cell>
          <cell r="C97" t="str">
            <v>Transit. Ajuste Desp. de Viagem</v>
          </cell>
          <cell r="D97">
            <v>332.37</v>
          </cell>
          <cell r="E97" t="str">
            <v>D</v>
          </cell>
          <cell r="F97">
            <v>330.8</v>
          </cell>
          <cell r="G97">
            <v>985.84</v>
          </cell>
          <cell r="H97">
            <v>322.67</v>
          </cell>
          <cell r="I97" t="str">
            <v>C</v>
          </cell>
        </row>
        <row r="98">
          <cell r="A98" t="str">
            <v>11.18.00.00</v>
          </cell>
          <cell r="B98" t="str">
            <v>-</v>
          </cell>
          <cell r="C98" t="str">
            <v>Creditos Diversos</v>
          </cell>
          <cell r="D98">
            <v>139672.62</v>
          </cell>
          <cell r="E98" t="str">
            <v>D</v>
          </cell>
          <cell r="F98">
            <v>484834.66</v>
          </cell>
          <cell r="G98">
            <v>280869.37</v>
          </cell>
          <cell r="H98">
            <v>343637.91</v>
          </cell>
          <cell r="I98" t="str">
            <v>D</v>
          </cell>
        </row>
        <row r="99">
          <cell r="A99" t="str">
            <v>11.18.01.00</v>
          </cell>
          <cell r="B99" t="str">
            <v>-</v>
          </cell>
          <cell r="C99" t="str">
            <v>Adiantamentos a Fornecedores</v>
          </cell>
          <cell r="D99">
            <v>17350.98</v>
          </cell>
          <cell r="E99" t="str">
            <v>D</v>
          </cell>
          <cell r="F99">
            <v>462954.76</v>
          </cell>
          <cell r="G99">
            <v>280455.81</v>
          </cell>
          <cell r="H99">
            <v>199849.93</v>
          </cell>
          <cell r="I99" t="str">
            <v>D</v>
          </cell>
        </row>
        <row r="100">
          <cell r="A100" t="str">
            <v>11.18.01.01</v>
          </cell>
          <cell r="B100" t="str">
            <v>-</v>
          </cell>
          <cell r="C100" t="str">
            <v>Adto. Fornec Merc.Interno</v>
          </cell>
          <cell r="D100">
            <v>17350.98</v>
          </cell>
          <cell r="E100" t="str">
            <v>D</v>
          </cell>
          <cell r="F100">
            <v>462954.76</v>
          </cell>
          <cell r="G100">
            <v>280455.81</v>
          </cell>
          <cell r="H100">
            <v>199849.93</v>
          </cell>
          <cell r="I100" t="str">
            <v>D</v>
          </cell>
        </row>
        <row r="101">
          <cell r="A101" t="str">
            <v>11.18.03.00</v>
          </cell>
          <cell r="B101" t="str">
            <v>-</v>
          </cell>
          <cell r="C101" t="str">
            <v>Adto. Fornec Cias do Grupo</v>
          </cell>
          <cell r="D101">
            <v>0</v>
          </cell>
          <cell r="F101">
            <v>413.56</v>
          </cell>
          <cell r="G101">
            <v>413.56</v>
          </cell>
          <cell r="H101">
            <v>0</v>
          </cell>
        </row>
        <row r="102">
          <cell r="A102" t="str">
            <v>11.18.03.06</v>
          </cell>
          <cell r="B102" t="str">
            <v>-</v>
          </cell>
          <cell r="C102" t="str">
            <v>Adto. Fornec - Sibra</v>
          </cell>
          <cell r="D102">
            <v>0</v>
          </cell>
          <cell r="F102">
            <v>413.56</v>
          </cell>
          <cell r="G102">
            <v>413.56</v>
          </cell>
          <cell r="H102">
            <v>0</v>
          </cell>
        </row>
        <row r="103">
          <cell r="A103" t="str">
            <v>11.18.05.00</v>
          </cell>
          <cell r="B103" t="str">
            <v>-</v>
          </cell>
          <cell r="C103" t="str">
            <v>Conta Corrente de Terceiros</v>
          </cell>
          <cell r="D103">
            <v>122321.64</v>
          </cell>
          <cell r="E103" t="str">
            <v>D</v>
          </cell>
          <cell r="F103">
            <v>21466.34</v>
          </cell>
          <cell r="G103">
            <v>0</v>
          </cell>
          <cell r="H103">
            <v>143787.98000000001</v>
          </cell>
          <cell r="I103" t="str">
            <v>D</v>
          </cell>
        </row>
        <row r="104">
          <cell r="A104" t="str">
            <v>11.18.05.03</v>
          </cell>
          <cell r="B104" t="str">
            <v>-</v>
          </cell>
          <cell r="C104" t="str">
            <v>Diversos Creditos</v>
          </cell>
          <cell r="D104">
            <v>122321.64</v>
          </cell>
          <cell r="E104" t="str">
            <v>D</v>
          </cell>
          <cell r="F104">
            <v>21466.34</v>
          </cell>
          <cell r="G104">
            <v>0</v>
          </cell>
          <cell r="H104">
            <v>143787.98000000001</v>
          </cell>
          <cell r="I104" t="str">
            <v>D</v>
          </cell>
        </row>
        <row r="105">
          <cell r="A105" t="str">
            <v>11.21.00.00</v>
          </cell>
          <cell r="B105" t="str">
            <v>-</v>
          </cell>
          <cell r="C105" t="str">
            <v>Impostos e Contrib. Recuperaveis</v>
          </cell>
          <cell r="D105">
            <v>6141775.6600000001</v>
          </cell>
          <cell r="E105" t="str">
            <v>D</v>
          </cell>
          <cell r="F105">
            <v>2484565.52</v>
          </cell>
          <cell r="G105">
            <v>4679385.8899999997</v>
          </cell>
          <cell r="H105">
            <v>3946955.29</v>
          </cell>
          <cell r="I105" t="str">
            <v>D</v>
          </cell>
        </row>
        <row r="106">
          <cell r="A106" t="str">
            <v>11.21.01.00</v>
          </cell>
          <cell r="B106" t="str">
            <v>-</v>
          </cell>
          <cell r="C106" t="str">
            <v>Impostos e Contrib. Recuperaveis</v>
          </cell>
          <cell r="D106">
            <v>6141775.6600000001</v>
          </cell>
          <cell r="E106" t="str">
            <v>D</v>
          </cell>
          <cell r="F106">
            <v>2484565.52</v>
          </cell>
          <cell r="G106">
            <v>4679385.8899999997</v>
          </cell>
          <cell r="H106">
            <v>3946955.29</v>
          </cell>
          <cell r="I106" t="str">
            <v>D</v>
          </cell>
        </row>
        <row r="107">
          <cell r="A107" t="str">
            <v>11.21.01.02</v>
          </cell>
          <cell r="B107" t="str">
            <v>-</v>
          </cell>
          <cell r="C107" t="str">
            <v>Ipi a Recuperar</v>
          </cell>
          <cell r="D107">
            <v>489634.16</v>
          </cell>
          <cell r="E107" t="str">
            <v>D</v>
          </cell>
          <cell r="F107">
            <v>0</v>
          </cell>
          <cell r="G107">
            <v>0</v>
          </cell>
          <cell r="H107">
            <v>489634.16</v>
          </cell>
          <cell r="I107" t="str">
            <v>D</v>
          </cell>
        </row>
        <row r="108">
          <cell r="A108" t="str">
            <v>11.21.01.03</v>
          </cell>
          <cell r="B108" t="str">
            <v>-</v>
          </cell>
          <cell r="C108" t="str">
            <v>Icms a Recuperar</v>
          </cell>
          <cell r="D108">
            <v>960808.99</v>
          </cell>
          <cell r="E108" t="str">
            <v>D</v>
          </cell>
          <cell r="F108">
            <v>1816438.3</v>
          </cell>
          <cell r="G108">
            <v>2777247.29</v>
          </cell>
          <cell r="H108">
            <v>0</v>
          </cell>
        </row>
        <row r="109">
          <cell r="A109" t="str">
            <v>11.21.01.06</v>
          </cell>
          <cell r="B109" t="str">
            <v>-</v>
          </cell>
          <cell r="C109" t="str">
            <v>Cofins a Compensar</v>
          </cell>
          <cell r="D109">
            <v>3083728.29</v>
          </cell>
          <cell r="E109" t="str">
            <v>D</v>
          </cell>
          <cell r="F109">
            <v>548769.5</v>
          </cell>
          <cell r="G109">
            <v>1562659.98</v>
          </cell>
          <cell r="H109">
            <v>2069837.81</v>
          </cell>
          <cell r="I109" t="str">
            <v>D</v>
          </cell>
        </row>
        <row r="110">
          <cell r="A110" t="str">
            <v>11.21.01.15</v>
          </cell>
          <cell r="B110" t="str">
            <v>-</v>
          </cell>
          <cell r="C110" t="str">
            <v>Pis a Compensar</v>
          </cell>
          <cell r="D110">
            <v>751849.46</v>
          </cell>
          <cell r="E110" t="str">
            <v>D</v>
          </cell>
          <cell r="F110">
            <v>119140.84</v>
          </cell>
          <cell r="G110">
            <v>339261.74</v>
          </cell>
          <cell r="H110">
            <v>531728.56000000006</v>
          </cell>
          <cell r="I110" t="str">
            <v>D</v>
          </cell>
        </row>
        <row r="111">
          <cell r="A111" t="str">
            <v>11.21.01.21</v>
          </cell>
          <cell r="B111" t="str">
            <v>-</v>
          </cell>
          <cell r="C111" t="str">
            <v>Pis a Recuperar</v>
          </cell>
          <cell r="D111">
            <v>10803.39</v>
          </cell>
          <cell r="E111" t="str">
            <v>D</v>
          </cell>
          <cell r="F111">
            <v>38.69</v>
          </cell>
          <cell r="G111">
            <v>38.69</v>
          </cell>
          <cell r="H111">
            <v>10803.39</v>
          </cell>
          <cell r="I111" t="str">
            <v>D</v>
          </cell>
        </row>
        <row r="112">
          <cell r="A112" t="str">
            <v>11.21.01.22</v>
          </cell>
          <cell r="B112" t="str">
            <v>-</v>
          </cell>
          <cell r="C112" t="str">
            <v>Cofins a Recuperar</v>
          </cell>
          <cell r="D112">
            <v>49760.86</v>
          </cell>
          <cell r="E112" t="str">
            <v>D</v>
          </cell>
          <cell r="F112">
            <v>178.19</v>
          </cell>
          <cell r="G112">
            <v>178.19</v>
          </cell>
          <cell r="H112">
            <v>49760.86</v>
          </cell>
          <cell r="I112" t="str">
            <v>D</v>
          </cell>
        </row>
        <row r="113">
          <cell r="A113" t="str">
            <v>11.21.01.30</v>
          </cell>
          <cell r="B113" t="str">
            <v>-</v>
          </cell>
          <cell r="C113" t="str">
            <v>Icms a Recuperar s/Imobilizado - CP</v>
          </cell>
          <cell r="D113">
            <v>795190.51</v>
          </cell>
          <cell r="E113" t="str">
            <v>D</v>
          </cell>
          <cell r="F113">
            <v>0</v>
          </cell>
          <cell r="G113">
            <v>0</v>
          </cell>
          <cell r="H113">
            <v>795190.51</v>
          </cell>
          <cell r="I113" t="str">
            <v>D</v>
          </cell>
        </row>
        <row r="114">
          <cell r="A114" t="str">
            <v>11.23.00.00</v>
          </cell>
          <cell r="B114" t="str">
            <v>-</v>
          </cell>
          <cell r="C114" t="str">
            <v>Antecipacoes Tributarias</v>
          </cell>
          <cell r="D114">
            <v>18228329.780000001</v>
          </cell>
          <cell r="E114" t="str">
            <v>D</v>
          </cell>
          <cell r="F114">
            <v>8946226.4399999995</v>
          </cell>
          <cell r="G114">
            <v>126771.9</v>
          </cell>
          <cell r="H114">
            <v>27047784.32</v>
          </cell>
          <cell r="I114" t="str">
            <v>D</v>
          </cell>
        </row>
        <row r="115">
          <cell r="A115" t="str">
            <v>11.23.01.00</v>
          </cell>
          <cell r="B115" t="str">
            <v>-</v>
          </cell>
          <cell r="C115" t="str">
            <v>Antecipacoes Tributarias</v>
          </cell>
          <cell r="D115">
            <v>18228329.780000001</v>
          </cell>
          <cell r="E115" t="str">
            <v>D</v>
          </cell>
          <cell r="F115">
            <v>8946226.4399999995</v>
          </cell>
          <cell r="G115">
            <v>126771.9</v>
          </cell>
          <cell r="H115">
            <v>27047784.32</v>
          </cell>
          <cell r="I115" t="str">
            <v>D</v>
          </cell>
        </row>
        <row r="116">
          <cell r="A116" t="str">
            <v>11.23.01.01</v>
          </cell>
          <cell r="B116" t="str">
            <v>-</v>
          </cell>
          <cell r="C116" t="str">
            <v>Antecipacoes de Imposto de Renda</v>
          </cell>
          <cell r="D116">
            <v>12281979.07</v>
          </cell>
          <cell r="E116" t="str">
            <v>D</v>
          </cell>
          <cell r="F116">
            <v>6396731.8700000001</v>
          </cell>
          <cell r="G116">
            <v>0</v>
          </cell>
          <cell r="H116">
            <v>18678710.940000001</v>
          </cell>
          <cell r="I116" t="str">
            <v>D</v>
          </cell>
        </row>
        <row r="117">
          <cell r="A117" t="str">
            <v>11.23.01.02</v>
          </cell>
          <cell r="B117" t="str">
            <v>-</v>
          </cell>
          <cell r="C117" t="str">
            <v>Antecipacoes de Contrib. Social</v>
          </cell>
          <cell r="D117">
            <v>5375532.8899999997</v>
          </cell>
          <cell r="E117" t="str">
            <v>D</v>
          </cell>
          <cell r="F117">
            <v>2279388.83</v>
          </cell>
          <cell r="G117">
            <v>0</v>
          </cell>
          <cell r="H117">
            <v>7654921.7199999997</v>
          </cell>
          <cell r="I117" t="str">
            <v>D</v>
          </cell>
        </row>
        <row r="118">
          <cell r="A118" t="str">
            <v>11.23.01.03</v>
          </cell>
          <cell r="B118" t="str">
            <v>-</v>
          </cell>
          <cell r="C118" t="str">
            <v>Irrf s/Aplicacoes Financeiras</v>
          </cell>
          <cell r="D118">
            <v>216116.83</v>
          </cell>
          <cell r="E118" t="str">
            <v>D</v>
          </cell>
          <cell r="F118">
            <v>253255.99</v>
          </cell>
          <cell r="G118">
            <v>126771.9</v>
          </cell>
          <cell r="H118">
            <v>342600.92</v>
          </cell>
          <cell r="I118" t="str">
            <v>D</v>
          </cell>
        </row>
        <row r="119">
          <cell r="A119" t="str">
            <v>11.23.01.04</v>
          </cell>
          <cell r="B119" t="str">
            <v>-</v>
          </cell>
          <cell r="C119" t="str">
            <v>Irrf s/Aplicac Financeiras-Assfin</v>
          </cell>
          <cell r="D119">
            <v>62034.1</v>
          </cell>
          <cell r="E119" t="str">
            <v>D</v>
          </cell>
          <cell r="F119">
            <v>11767</v>
          </cell>
          <cell r="G119">
            <v>0</v>
          </cell>
          <cell r="H119">
            <v>73801.100000000006</v>
          </cell>
          <cell r="I119" t="str">
            <v>D</v>
          </cell>
        </row>
        <row r="120">
          <cell r="A120" t="str">
            <v>11.23.01.05</v>
          </cell>
          <cell r="B120" t="str">
            <v>-</v>
          </cell>
          <cell r="C120" t="str">
            <v>Irrf s/Rendimentos do Mutuo</v>
          </cell>
          <cell r="D120">
            <v>292666.89</v>
          </cell>
          <cell r="E120" t="str">
            <v>D</v>
          </cell>
          <cell r="F120">
            <v>5082.75</v>
          </cell>
          <cell r="G120">
            <v>0</v>
          </cell>
          <cell r="H120">
            <v>297749.64</v>
          </cell>
          <cell r="I120" t="str">
            <v>D</v>
          </cell>
        </row>
        <row r="121">
          <cell r="A121" t="str">
            <v>11.31.00.00</v>
          </cell>
          <cell r="B121" t="str">
            <v>-</v>
          </cell>
          <cell r="C121" t="str">
            <v>Despesas Antecipadas</v>
          </cell>
          <cell r="D121">
            <v>20048.509999999998</v>
          </cell>
          <cell r="E121" t="str">
            <v>D</v>
          </cell>
          <cell r="F121">
            <v>0</v>
          </cell>
          <cell r="G121">
            <v>0</v>
          </cell>
          <cell r="H121">
            <v>20048.509999999998</v>
          </cell>
          <cell r="I121" t="str">
            <v>D</v>
          </cell>
        </row>
        <row r="122">
          <cell r="A122" t="str">
            <v>11.31.01.00</v>
          </cell>
          <cell r="B122" t="str">
            <v>-</v>
          </cell>
          <cell r="C122" t="str">
            <v>Despesas Antecipadas</v>
          </cell>
          <cell r="D122">
            <v>20048.509999999998</v>
          </cell>
          <cell r="E122" t="str">
            <v>D</v>
          </cell>
          <cell r="F122">
            <v>0</v>
          </cell>
          <cell r="G122">
            <v>0</v>
          </cell>
          <cell r="H122">
            <v>20048.509999999998</v>
          </cell>
          <cell r="I122" t="str">
            <v>D</v>
          </cell>
        </row>
        <row r="123">
          <cell r="A123" t="str">
            <v>11.31.01.01</v>
          </cell>
          <cell r="B123" t="str">
            <v>-</v>
          </cell>
          <cell r="C123" t="str">
            <v>Premios de Seguros</v>
          </cell>
          <cell r="D123">
            <v>20048.509999999998</v>
          </cell>
          <cell r="E123" t="str">
            <v>D</v>
          </cell>
          <cell r="F123">
            <v>0</v>
          </cell>
          <cell r="G123">
            <v>0</v>
          </cell>
          <cell r="H123">
            <v>20048.509999999998</v>
          </cell>
          <cell r="I123" t="str">
            <v>D</v>
          </cell>
        </row>
        <row r="124">
          <cell r="A124" t="str">
            <v>12.00.00.00</v>
          </cell>
          <cell r="B124" t="str">
            <v>-</v>
          </cell>
          <cell r="C124" t="str">
            <v>Realizavel a Longo Prazo</v>
          </cell>
          <cell r="D124">
            <v>14118579.140000001</v>
          </cell>
          <cell r="E124" t="str">
            <v>D</v>
          </cell>
          <cell r="F124">
            <v>1478486.59</v>
          </cell>
          <cell r="G124">
            <v>2933774.12</v>
          </cell>
          <cell r="H124">
            <v>12663291.609999999</v>
          </cell>
          <cell r="I124" t="str">
            <v>D</v>
          </cell>
        </row>
        <row r="125">
          <cell r="A125" t="str">
            <v>12.01.00.00</v>
          </cell>
          <cell r="B125" t="str">
            <v>-</v>
          </cell>
          <cell r="C125" t="str">
            <v>Contas a Receber</v>
          </cell>
          <cell r="D125">
            <v>0</v>
          </cell>
          <cell r="F125">
            <v>1288237</v>
          </cell>
          <cell r="G125">
            <v>1288237</v>
          </cell>
          <cell r="H125">
            <v>0</v>
          </cell>
        </row>
        <row r="126">
          <cell r="A126" t="str">
            <v>12.01.01.00</v>
          </cell>
          <cell r="B126" t="str">
            <v>-</v>
          </cell>
          <cell r="C126" t="str">
            <v>Creditos c/Controlada e Coligada</v>
          </cell>
          <cell r="D126">
            <v>0</v>
          </cell>
          <cell r="F126">
            <v>1288237</v>
          </cell>
          <cell r="G126">
            <v>1288237</v>
          </cell>
          <cell r="H126">
            <v>0</v>
          </cell>
        </row>
        <row r="127">
          <cell r="A127" t="str">
            <v>12.01.01.01</v>
          </cell>
          <cell r="B127" t="str">
            <v>-</v>
          </cell>
          <cell r="C127" t="str">
            <v>Contrato de Mutuo Cpfl</v>
          </cell>
          <cell r="D127">
            <v>0</v>
          </cell>
          <cell r="F127">
            <v>1246641.1000000001</v>
          </cell>
          <cell r="G127">
            <v>1246641.1000000001</v>
          </cell>
          <cell r="H127">
            <v>0</v>
          </cell>
        </row>
        <row r="128">
          <cell r="A128" t="str">
            <v>12.01.01.03</v>
          </cell>
          <cell r="B128" t="str">
            <v>-</v>
          </cell>
          <cell r="C128" t="str">
            <v>Contrato de Mutuo M.Grosso</v>
          </cell>
          <cell r="D128">
            <v>3371280.93</v>
          </cell>
          <cell r="E128" t="str">
            <v>D</v>
          </cell>
          <cell r="F128">
            <v>41595.9</v>
          </cell>
          <cell r="G128">
            <v>5082.75</v>
          </cell>
          <cell r="H128">
            <v>3407794.08</v>
          </cell>
          <cell r="I128" t="str">
            <v>D</v>
          </cell>
        </row>
        <row r="129">
          <cell r="A129" t="str">
            <v>12.01.01.50</v>
          </cell>
          <cell r="B129" t="str">
            <v>-</v>
          </cell>
          <cell r="C129" t="str">
            <v>(-)Prov.Perda Min.Mato Grosso</v>
          </cell>
          <cell r="D129">
            <v>3371280.93</v>
          </cell>
          <cell r="E129" t="str">
            <v>C</v>
          </cell>
          <cell r="F129">
            <v>0</v>
          </cell>
          <cell r="G129">
            <v>36513.15</v>
          </cell>
          <cell r="H129">
            <v>3407794.08</v>
          </cell>
          <cell r="I129" t="str">
            <v>C</v>
          </cell>
        </row>
        <row r="130">
          <cell r="A130" t="str">
            <v>12.04.01.00</v>
          </cell>
          <cell r="B130" t="str">
            <v>-</v>
          </cell>
          <cell r="C130" t="str">
            <v>Creditos com Terceiros</v>
          </cell>
          <cell r="D130">
            <v>0</v>
          </cell>
          <cell r="F130">
            <v>0</v>
          </cell>
          <cell r="G130">
            <v>0</v>
          </cell>
          <cell r="H130">
            <v>0</v>
          </cell>
        </row>
        <row r="131">
          <cell r="A131" t="str">
            <v>12.04.01.06</v>
          </cell>
          <cell r="B131" t="str">
            <v>-</v>
          </cell>
          <cell r="C131" t="str">
            <v>Creditos c/ Terceiros - Fluviomar S/A</v>
          </cell>
          <cell r="D131">
            <v>146429.66</v>
          </cell>
          <cell r="E131" t="str">
            <v>D</v>
          </cell>
          <cell r="F131">
            <v>0</v>
          </cell>
          <cell r="G131">
            <v>0</v>
          </cell>
          <cell r="H131">
            <v>146429.66</v>
          </cell>
          <cell r="I131" t="str">
            <v>D</v>
          </cell>
        </row>
        <row r="132">
          <cell r="A132" t="str">
            <v>12.04.01.07</v>
          </cell>
          <cell r="B132" t="str">
            <v>-</v>
          </cell>
          <cell r="C132" t="str">
            <v>(-)Prov.p/Perdas Creditos Fluviomar S/A</v>
          </cell>
          <cell r="D132">
            <v>146429.66</v>
          </cell>
          <cell r="E132" t="str">
            <v>C</v>
          </cell>
          <cell r="F132">
            <v>0</v>
          </cell>
          <cell r="G132">
            <v>0</v>
          </cell>
          <cell r="H132">
            <v>146429.66</v>
          </cell>
          <cell r="I132" t="str">
            <v>C</v>
          </cell>
        </row>
        <row r="133">
          <cell r="A133" t="str">
            <v>12.10.00.00</v>
          </cell>
          <cell r="B133" t="str">
            <v>-</v>
          </cell>
          <cell r="C133" t="str">
            <v>Depositos Judiciais</v>
          </cell>
          <cell r="D133">
            <v>1730642.92</v>
          </cell>
          <cell r="E133" t="str">
            <v>D</v>
          </cell>
          <cell r="F133">
            <v>0</v>
          </cell>
          <cell r="G133">
            <v>0</v>
          </cell>
          <cell r="H133">
            <v>1730642.92</v>
          </cell>
          <cell r="I133" t="str">
            <v>D</v>
          </cell>
        </row>
        <row r="134">
          <cell r="A134" t="str">
            <v>12.10.01.00</v>
          </cell>
          <cell r="B134" t="str">
            <v>-</v>
          </cell>
          <cell r="C134" t="str">
            <v>Depositos Judiciais</v>
          </cell>
          <cell r="D134">
            <v>1730642.92</v>
          </cell>
          <cell r="E134" t="str">
            <v>D</v>
          </cell>
          <cell r="F134">
            <v>0</v>
          </cell>
          <cell r="G134">
            <v>0</v>
          </cell>
          <cell r="H134">
            <v>1730642.92</v>
          </cell>
          <cell r="I134" t="str">
            <v>D</v>
          </cell>
        </row>
        <row r="135">
          <cell r="A135" t="str">
            <v>12.10.01.01</v>
          </cell>
          <cell r="B135" t="str">
            <v>-</v>
          </cell>
          <cell r="C135" t="str">
            <v>Depositos Judiciais</v>
          </cell>
          <cell r="D135">
            <v>1730642.92</v>
          </cell>
          <cell r="E135" t="str">
            <v>D</v>
          </cell>
          <cell r="F135">
            <v>0</v>
          </cell>
          <cell r="G135">
            <v>0</v>
          </cell>
          <cell r="H135">
            <v>1730642.92</v>
          </cell>
          <cell r="I135" t="str">
            <v>D</v>
          </cell>
        </row>
        <row r="136">
          <cell r="A136" t="str">
            <v>12.20.00.00</v>
          </cell>
          <cell r="B136" t="str">
            <v>-</v>
          </cell>
          <cell r="C136" t="str">
            <v>Impostos e Contrib. Recuperaveis</v>
          </cell>
          <cell r="D136">
            <v>12387936.220000001</v>
          </cell>
          <cell r="E136" t="str">
            <v>D</v>
          </cell>
          <cell r="F136">
            <v>190249.59</v>
          </cell>
          <cell r="G136">
            <v>1645537.12</v>
          </cell>
          <cell r="H136">
            <v>10932648.689999999</v>
          </cell>
          <cell r="I136" t="str">
            <v>D</v>
          </cell>
        </row>
        <row r="137">
          <cell r="A137" t="str">
            <v>12.20.01.00</v>
          </cell>
          <cell r="B137" t="str">
            <v>-</v>
          </cell>
          <cell r="C137" t="str">
            <v>Impostos e Contrib. Recuperaveis</v>
          </cell>
          <cell r="D137">
            <v>10051936.220000001</v>
          </cell>
          <cell r="E137" t="str">
            <v>D</v>
          </cell>
          <cell r="F137">
            <v>155249.59</v>
          </cell>
          <cell r="G137">
            <v>1645537.12</v>
          </cell>
          <cell r="H137">
            <v>8561648.6899999995</v>
          </cell>
          <cell r="I137" t="str">
            <v>D</v>
          </cell>
        </row>
        <row r="138">
          <cell r="A138" t="str">
            <v>12.20.01.15</v>
          </cell>
          <cell r="B138" t="str">
            <v>-</v>
          </cell>
          <cell r="C138" t="str">
            <v>Icms a Recuperar s/Imobilizado</v>
          </cell>
          <cell r="D138">
            <v>2634419.27</v>
          </cell>
          <cell r="E138" t="str">
            <v>D</v>
          </cell>
          <cell r="F138">
            <v>56615.55</v>
          </cell>
          <cell r="G138">
            <v>0</v>
          </cell>
          <cell r="H138">
            <v>2691034.82</v>
          </cell>
          <cell r="I138" t="str">
            <v>D</v>
          </cell>
        </row>
        <row r="139">
          <cell r="A139" t="str">
            <v>12.20.01.16</v>
          </cell>
          <cell r="B139" t="str">
            <v>-</v>
          </cell>
          <cell r="C139" t="str">
            <v>Imp.Renda s/Incl.Temp.a Recup</v>
          </cell>
          <cell r="D139">
            <v>6949325.9500000002</v>
          </cell>
          <cell r="E139" t="str">
            <v>D</v>
          </cell>
          <cell r="F139">
            <v>72525.03</v>
          </cell>
          <cell r="G139">
            <v>1209794.29</v>
          </cell>
          <cell r="H139">
            <v>5812056.6900000004</v>
          </cell>
          <cell r="I139" t="str">
            <v>D</v>
          </cell>
        </row>
        <row r="140">
          <cell r="A140" t="str">
            <v>12.20.01.17</v>
          </cell>
          <cell r="B140" t="str">
            <v>-</v>
          </cell>
          <cell r="C140" t="str">
            <v>Cont.Social s/Incl.Temp.a Recuperar</v>
          </cell>
          <cell r="D140">
            <v>2501757.35</v>
          </cell>
          <cell r="E140" t="str">
            <v>D</v>
          </cell>
          <cell r="F140">
            <v>26109.01</v>
          </cell>
          <cell r="G140">
            <v>435525.95</v>
          </cell>
          <cell r="H140">
            <v>2092340.41</v>
          </cell>
          <cell r="I140" t="str">
            <v>D</v>
          </cell>
        </row>
        <row r="141">
          <cell r="A141" t="str">
            <v>12.20.01.19</v>
          </cell>
          <cell r="B141" t="str">
            <v>-</v>
          </cell>
          <cell r="C141" t="str">
            <v>Pis a Compensar Importação Imobilizado</v>
          </cell>
          <cell r="D141">
            <v>77.27</v>
          </cell>
          <cell r="E141" t="str">
            <v>D</v>
          </cell>
          <cell r="F141">
            <v>0</v>
          </cell>
          <cell r="G141">
            <v>38.69</v>
          </cell>
          <cell r="H141">
            <v>38.58</v>
          </cell>
          <cell r="I141" t="str">
            <v>D</v>
          </cell>
        </row>
        <row r="142">
          <cell r="A142" t="str">
            <v>12.20.01.20</v>
          </cell>
          <cell r="B142" t="str">
            <v>-</v>
          </cell>
          <cell r="C142" t="str">
            <v>Cofins a Compensar Importação Imobilizad</v>
          </cell>
          <cell r="D142">
            <v>356.38</v>
          </cell>
          <cell r="E142" t="str">
            <v>D</v>
          </cell>
          <cell r="F142">
            <v>0</v>
          </cell>
          <cell r="G142">
            <v>178.19</v>
          </cell>
          <cell r="H142">
            <v>178.19</v>
          </cell>
          <cell r="I142" t="str">
            <v>D</v>
          </cell>
        </row>
        <row r="143">
          <cell r="A143" t="str">
            <v>12.20.01.22</v>
          </cell>
          <cell r="B143" t="str">
            <v>-</v>
          </cell>
          <cell r="C143" t="str">
            <v>(-)Prov.Perda Icms a Recup.s/Imobilizado</v>
          </cell>
          <cell r="D143">
            <v>2034000</v>
          </cell>
          <cell r="E143" t="str">
            <v>C</v>
          </cell>
          <cell r="F143">
            <v>0</v>
          </cell>
          <cell r="G143">
            <v>0</v>
          </cell>
          <cell r="H143">
            <v>2034000</v>
          </cell>
          <cell r="I143" t="str">
            <v>C</v>
          </cell>
        </row>
        <row r="144">
          <cell r="A144" t="str">
            <v>12.20.05.00</v>
          </cell>
          <cell r="B144" t="str">
            <v>-</v>
          </cell>
          <cell r="C144" t="str">
            <v>Imposto Diferido - Ativo Ambiental</v>
          </cell>
          <cell r="D144">
            <v>2336000</v>
          </cell>
          <cell r="E144" t="str">
            <v>D</v>
          </cell>
          <cell r="F144">
            <v>35000</v>
          </cell>
          <cell r="G144">
            <v>0</v>
          </cell>
          <cell r="H144">
            <v>2371000</v>
          </cell>
          <cell r="I144" t="str">
            <v>D</v>
          </cell>
        </row>
        <row r="145">
          <cell r="A145" t="str">
            <v>12.20.05.01</v>
          </cell>
          <cell r="B145" t="str">
            <v>-</v>
          </cell>
          <cell r="C145" t="str">
            <v>Imposto Diferido - Ativo Ambiental</v>
          </cell>
          <cell r="D145">
            <v>2336000</v>
          </cell>
          <cell r="E145" t="str">
            <v>D</v>
          </cell>
          <cell r="F145">
            <v>35000</v>
          </cell>
          <cell r="G145">
            <v>0</v>
          </cell>
          <cell r="H145">
            <v>2371000</v>
          </cell>
          <cell r="I145" t="str">
            <v>D</v>
          </cell>
        </row>
        <row r="146">
          <cell r="A146" t="str">
            <v>13.00.00.00</v>
          </cell>
          <cell r="B146" t="str">
            <v>-</v>
          </cell>
          <cell r="C146" t="str">
            <v>Permanente</v>
          </cell>
          <cell r="D146">
            <v>54861959.710000001</v>
          </cell>
          <cell r="E146" t="str">
            <v>D</v>
          </cell>
          <cell r="F146">
            <v>2148672.81</v>
          </cell>
          <cell r="G146">
            <v>2683301.59</v>
          </cell>
          <cell r="H146">
            <v>54327330.93</v>
          </cell>
          <cell r="I146" t="str">
            <v>D</v>
          </cell>
        </row>
        <row r="147">
          <cell r="A147" t="str">
            <v>13.01.00.00</v>
          </cell>
          <cell r="B147" t="str">
            <v>-</v>
          </cell>
          <cell r="C147" t="str">
            <v>Investimentos</v>
          </cell>
          <cell r="D147">
            <v>32805.269999999997</v>
          </cell>
          <cell r="E147" t="str">
            <v>D</v>
          </cell>
          <cell r="F147">
            <v>0</v>
          </cell>
          <cell r="G147">
            <v>372.39</v>
          </cell>
          <cell r="H147">
            <v>32432.880000000001</v>
          </cell>
          <cell r="I147" t="str">
            <v>D</v>
          </cell>
        </row>
        <row r="148">
          <cell r="A148" t="str">
            <v>13.01.01.00</v>
          </cell>
          <cell r="B148" t="str">
            <v>-</v>
          </cell>
          <cell r="C148" t="str">
            <v>Sociedades Controladas</v>
          </cell>
          <cell r="D148">
            <v>311.24</v>
          </cell>
          <cell r="E148" t="str">
            <v>D</v>
          </cell>
          <cell r="F148">
            <v>0</v>
          </cell>
          <cell r="G148">
            <v>0</v>
          </cell>
          <cell r="H148">
            <v>311.24</v>
          </cell>
          <cell r="I148" t="str">
            <v>D</v>
          </cell>
        </row>
        <row r="149">
          <cell r="A149" t="str">
            <v>13.01.01.01</v>
          </cell>
          <cell r="B149" t="str">
            <v>-</v>
          </cell>
          <cell r="C149" t="str">
            <v>Invest.Soc.Controladas</v>
          </cell>
          <cell r="D149">
            <v>311.24</v>
          </cell>
          <cell r="E149" t="str">
            <v>D</v>
          </cell>
          <cell r="F149">
            <v>0</v>
          </cell>
          <cell r="G149">
            <v>0</v>
          </cell>
          <cell r="H149">
            <v>311.24</v>
          </cell>
          <cell r="I149" t="str">
            <v>D</v>
          </cell>
        </row>
        <row r="150">
          <cell r="A150" t="str">
            <v>13.01.06.00</v>
          </cell>
          <cell r="B150" t="str">
            <v>-</v>
          </cell>
          <cell r="C150" t="str">
            <v>Sociedade Controladas - Ipc/Btn</v>
          </cell>
          <cell r="D150">
            <v>2251.41</v>
          </cell>
          <cell r="E150" t="str">
            <v>D</v>
          </cell>
          <cell r="F150">
            <v>0</v>
          </cell>
          <cell r="G150">
            <v>372.39</v>
          </cell>
          <cell r="H150">
            <v>1879.02</v>
          </cell>
          <cell r="I150" t="str">
            <v>D</v>
          </cell>
        </row>
        <row r="151">
          <cell r="A151" t="str">
            <v>13.01.06.01</v>
          </cell>
          <cell r="B151" t="str">
            <v>-</v>
          </cell>
          <cell r="C151" t="str">
            <v>Inv.Soc.Contr.Ipc/Btn</v>
          </cell>
          <cell r="D151">
            <v>2251.41</v>
          </cell>
          <cell r="E151" t="str">
            <v>D</v>
          </cell>
          <cell r="F151">
            <v>0</v>
          </cell>
          <cell r="G151">
            <v>372.39</v>
          </cell>
          <cell r="H151">
            <v>1879.02</v>
          </cell>
          <cell r="I151" t="str">
            <v>D</v>
          </cell>
        </row>
        <row r="152">
          <cell r="A152" t="str">
            <v>13.01.12.00</v>
          </cell>
          <cell r="B152" t="str">
            <v>-</v>
          </cell>
          <cell r="C152" t="str">
            <v>Agio / Desagio dos Investimentos</v>
          </cell>
          <cell r="D152">
            <v>0</v>
          </cell>
          <cell r="F152">
            <v>0</v>
          </cell>
          <cell r="G152">
            <v>0</v>
          </cell>
          <cell r="H152">
            <v>0</v>
          </cell>
        </row>
        <row r="153">
          <cell r="A153" t="str">
            <v>13.01.12.01</v>
          </cell>
          <cell r="B153" t="str">
            <v>-</v>
          </cell>
          <cell r="C153" t="str">
            <v>Agio/Desagio Invest-Cpfl</v>
          </cell>
          <cell r="D153">
            <v>304235.36</v>
          </cell>
          <cell r="E153" t="str">
            <v>D</v>
          </cell>
          <cell r="F153">
            <v>0</v>
          </cell>
          <cell r="G153">
            <v>0</v>
          </cell>
          <cell r="H153">
            <v>304235.36</v>
          </cell>
          <cell r="I153" t="str">
            <v>D</v>
          </cell>
        </row>
        <row r="154">
          <cell r="A154" t="str">
            <v>13.01.12.02</v>
          </cell>
          <cell r="B154" t="str">
            <v>-</v>
          </cell>
          <cell r="C154" t="str">
            <v>(-)Amortizacao de Agio</v>
          </cell>
          <cell r="D154">
            <v>304235.36</v>
          </cell>
          <cell r="E154" t="str">
            <v>C</v>
          </cell>
          <cell r="F154">
            <v>0</v>
          </cell>
          <cell r="G154">
            <v>0</v>
          </cell>
          <cell r="H154">
            <v>304235.36</v>
          </cell>
          <cell r="I154" t="str">
            <v>C</v>
          </cell>
        </row>
        <row r="155">
          <cell r="A155" t="str">
            <v>13.01.18.00</v>
          </cell>
          <cell r="B155" t="str">
            <v>-</v>
          </cell>
          <cell r="C155" t="str">
            <v>Agio/Desag dos Investim. Ipc/Btn</v>
          </cell>
          <cell r="D155">
            <v>0</v>
          </cell>
          <cell r="F155">
            <v>0</v>
          </cell>
          <cell r="G155">
            <v>0</v>
          </cell>
          <cell r="H155">
            <v>0</v>
          </cell>
        </row>
        <row r="156">
          <cell r="A156" t="str">
            <v>13.01.18.01</v>
          </cell>
          <cell r="B156" t="str">
            <v>-</v>
          </cell>
          <cell r="C156" t="str">
            <v>Cia Paulista Agio/Desag Ipc/Btn</v>
          </cell>
          <cell r="D156">
            <v>305674.81</v>
          </cell>
          <cell r="E156" t="str">
            <v>D</v>
          </cell>
          <cell r="F156">
            <v>0</v>
          </cell>
          <cell r="G156">
            <v>0</v>
          </cell>
          <cell r="H156">
            <v>305674.81</v>
          </cell>
          <cell r="I156" t="str">
            <v>D</v>
          </cell>
        </row>
        <row r="157">
          <cell r="A157" t="str">
            <v>13.01.18.02</v>
          </cell>
          <cell r="B157" t="str">
            <v>-</v>
          </cell>
          <cell r="C157" t="str">
            <v>(-) Amortizacao de Agio Ipc/Btn</v>
          </cell>
          <cell r="D157">
            <v>305674.81</v>
          </cell>
          <cell r="E157" t="str">
            <v>C</v>
          </cell>
          <cell r="F157">
            <v>0</v>
          </cell>
          <cell r="G157">
            <v>0</v>
          </cell>
          <cell r="H157">
            <v>305674.81</v>
          </cell>
          <cell r="I157" t="str">
            <v>C</v>
          </cell>
        </row>
        <row r="158">
          <cell r="A158" t="str">
            <v>13.01.30.00</v>
          </cell>
          <cell r="B158" t="str">
            <v>-</v>
          </cell>
          <cell r="C158" t="str">
            <v>Investim. em Outras Companhias</v>
          </cell>
          <cell r="D158">
            <v>20700.2</v>
          </cell>
          <cell r="E158" t="str">
            <v>D</v>
          </cell>
          <cell r="F158">
            <v>0</v>
          </cell>
          <cell r="G158">
            <v>0</v>
          </cell>
          <cell r="H158">
            <v>20700.2</v>
          </cell>
          <cell r="I158" t="str">
            <v>D</v>
          </cell>
        </row>
        <row r="159">
          <cell r="A159" t="str">
            <v>13.01.30.01</v>
          </cell>
          <cell r="B159" t="str">
            <v>-</v>
          </cell>
          <cell r="C159" t="str">
            <v>Investim. em Outras Companhias</v>
          </cell>
          <cell r="D159">
            <v>20700.2</v>
          </cell>
          <cell r="E159" t="str">
            <v>D</v>
          </cell>
          <cell r="F159">
            <v>0</v>
          </cell>
          <cell r="G159">
            <v>0</v>
          </cell>
          <cell r="H159">
            <v>20700.2</v>
          </cell>
          <cell r="I159" t="str">
            <v>D</v>
          </cell>
        </row>
        <row r="160">
          <cell r="A160" t="str">
            <v>13.01.36.00</v>
          </cell>
          <cell r="B160" t="str">
            <v>-</v>
          </cell>
          <cell r="C160" t="str">
            <v>Investim. em Outras Cias Ipc/Btn</v>
          </cell>
          <cell r="D160">
            <v>8639.68</v>
          </cell>
          <cell r="E160" t="str">
            <v>D</v>
          </cell>
          <cell r="F160">
            <v>0</v>
          </cell>
          <cell r="G160">
            <v>0</v>
          </cell>
          <cell r="H160">
            <v>8639.68</v>
          </cell>
          <cell r="I160" t="str">
            <v>D</v>
          </cell>
        </row>
        <row r="161">
          <cell r="A161" t="str">
            <v>13.01.36.01</v>
          </cell>
          <cell r="B161" t="str">
            <v>-</v>
          </cell>
          <cell r="C161" t="str">
            <v>Em outras Companhias Ipc/Btn</v>
          </cell>
          <cell r="D161">
            <v>8639.68</v>
          </cell>
          <cell r="E161" t="str">
            <v>D</v>
          </cell>
          <cell r="F161">
            <v>0</v>
          </cell>
          <cell r="G161">
            <v>0</v>
          </cell>
          <cell r="H161">
            <v>8639.68</v>
          </cell>
          <cell r="I161" t="str">
            <v>D</v>
          </cell>
        </row>
        <row r="162">
          <cell r="A162" t="str">
            <v>13.01.42.00</v>
          </cell>
          <cell r="B162" t="str">
            <v>-</v>
          </cell>
          <cell r="C162" t="str">
            <v>Aplicacao p/Incentivos Fiscais</v>
          </cell>
          <cell r="D162">
            <v>450.5</v>
          </cell>
          <cell r="E162" t="str">
            <v>D</v>
          </cell>
          <cell r="F162">
            <v>0</v>
          </cell>
          <cell r="G162">
            <v>0</v>
          </cell>
          <cell r="H162">
            <v>450.5</v>
          </cell>
          <cell r="I162" t="str">
            <v>D</v>
          </cell>
        </row>
        <row r="163">
          <cell r="A163" t="str">
            <v>13.01.42.01</v>
          </cell>
          <cell r="B163" t="str">
            <v>-</v>
          </cell>
          <cell r="C163" t="str">
            <v>Aplic Incent Fiscais</v>
          </cell>
          <cell r="D163">
            <v>450.5</v>
          </cell>
          <cell r="E163" t="str">
            <v>D</v>
          </cell>
          <cell r="F163">
            <v>0</v>
          </cell>
          <cell r="G163">
            <v>0</v>
          </cell>
          <cell r="H163">
            <v>450.5</v>
          </cell>
          <cell r="I163" t="str">
            <v>D</v>
          </cell>
        </row>
        <row r="164">
          <cell r="A164" t="str">
            <v>13.01.48.00</v>
          </cell>
          <cell r="B164" t="str">
            <v>-</v>
          </cell>
          <cell r="C164" t="str">
            <v>Aplic. p/Incent. Fiscais Ipc/Btn</v>
          </cell>
          <cell r="D164">
            <v>452.24</v>
          </cell>
          <cell r="E164" t="str">
            <v>D</v>
          </cell>
          <cell r="F164">
            <v>0</v>
          </cell>
          <cell r="G164">
            <v>0</v>
          </cell>
          <cell r="H164">
            <v>452.24</v>
          </cell>
          <cell r="I164" t="str">
            <v>D</v>
          </cell>
        </row>
        <row r="165">
          <cell r="A165" t="str">
            <v>13.01.48.01</v>
          </cell>
          <cell r="B165" t="str">
            <v>-</v>
          </cell>
          <cell r="C165" t="str">
            <v>Apl.Inc.Fiscais Ipc/Btn</v>
          </cell>
          <cell r="D165">
            <v>452.24</v>
          </cell>
          <cell r="E165" t="str">
            <v>D</v>
          </cell>
          <cell r="F165">
            <v>0</v>
          </cell>
          <cell r="G165">
            <v>0</v>
          </cell>
          <cell r="H165">
            <v>452.24</v>
          </cell>
          <cell r="I165" t="str">
            <v>D</v>
          </cell>
        </row>
        <row r="166">
          <cell r="A166" t="str">
            <v>13.10.00.00</v>
          </cell>
          <cell r="B166" t="str">
            <v>-</v>
          </cell>
          <cell r="C166" t="str">
            <v>Imobilizado</v>
          </cell>
          <cell r="D166">
            <v>54829154.439999998</v>
          </cell>
          <cell r="E166" t="str">
            <v>D</v>
          </cell>
          <cell r="F166">
            <v>2148672.81</v>
          </cell>
          <cell r="G166">
            <v>2682929.2000000002</v>
          </cell>
          <cell r="H166">
            <v>54294898.049999997</v>
          </cell>
          <cell r="I166" t="str">
            <v>D</v>
          </cell>
        </row>
        <row r="168">
          <cell r="A168" t="str">
            <v>-----------</v>
          </cell>
          <cell r="B168" t="str">
            <v>--</v>
          </cell>
          <cell r="C168" t="str">
            <v>-------------------------------------------------------------------</v>
          </cell>
          <cell r="D168" t="str">
            <v>-------------------</v>
          </cell>
          <cell r="E168" t="str">
            <v>-</v>
          </cell>
          <cell r="F168" t="str">
            <v>-------------------</v>
          </cell>
          <cell r="G168" t="e">
            <v>#NAME?</v>
          </cell>
          <cell r="H168" t="str">
            <v>07AB - 1.00.01.069</v>
          </cell>
        </row>
        <row r="169">
          <cell r="A169" t="str">
            <v>_x000C_----------</v>
          </cell>
          <cell r="B169" t="str">
            <v>--</v>
          </cell>
          <cell r="C169" t="str">
            <v>-------------------------------------------------------------------</v>
          </cell>
          <cell r="D169" t="str">
            <v>-------------------</v>
          </cell>
          <cell r="E169" t="str">
            <v>-</v>
          </cell>
          <cell r="F169" t="str">
            <v>-------------------</v>
          </cell>
          <cell r="G169" t="str">
            <v>-------------------</v>
          </cell>
          <cell r="H169" t="str">
            <v>------ Página:</v>
          </cell>
          <cell r="I169">
            <v>3</v>
          </cell>
        </row>
        <row r="170">
          <cell r="A170" t="str">
            <v>Urucum Mine</v>
          </cell>
          <cell r="B170" t="str">
            <v>ra</v>
          </cell>
          <cell r="C170" t="str">
            <v>ção S.A</v>
          </cell>
          <cell r="H170" t="str">
            <v>Balancete</v>
          </cell>
        </row>
        <row r="171">
          <cell r="A171" t="str">
            <v>Período: 01</v>
          </cell>
          <cell r="B171" t="str">
            <v>/1</v>
          </cell>
          <cell r="C171" t="str">
            <v>1/2008 A 30/11/2008 -----------------------------------------------</v>
          </cell>
          <cell r="D171" t="str">
            <v>-------------------</v>
          </cell>
          <cell r="E171" t="str">
            <v>-</v>
          </cell>
          <cell r="F171" t="str">
            <v>-------------------</v>
          </cell>
          <cell r="G171" t="str">
            <v>-------------------</v>
          </cell>
          <cell r="H171" t="str">
            <v>02/12/2008 - 19:1</v>
          </cell>
          <cell r="I171">
            <v>0</v>
          </cell>
        </row>
        <row r="173">
          <cell r="A173" t="str">
            <v>Título</v>
          </cell>
          <cell r="D173" t="str">
            <v>Saldo Inicial</v>
          </cell>
          <cell r="F173" t="str">
            <v>Débito</v>
          </cell>
          <cell r="G173" t="str">
            <v>Crédito</v>
          </cell>
          <cell r="H173" t="str">
            <v>Saldo Final</v>
          </cell>
        </row>
        <row r="174">
          <cell r="A174" t="str">
            <v>-----------</v>
          </cell>
          <cell r="B174" t="str">
            <v>--</v>
          </cell>
          <cell r="C174" t="str">
            <v>-------------------------------------------------------------------</v>
          </cell>
          <cell r="D174" t="str">
            <v>-----------------</v>
          </cell>
          <cell r="F174" t="str">
            <v>------------------</v>
          </cell>
          <cell r="G174" t="str">
            <v>------------------</v>
          </cell>
          <cell r="H174" t="str">
            <v>-----------------</v>
          </cell>
        </row>
        <row r="175">
          <cell r="A175" t="str">
            <v>13.10.01.00</v>
          </cell>
          <cell r="B175" t="str">
            <v>-</v>
          </cell>
          <cell r="C175" t="str">
            <v>Custo Corrigido</v>
          </cell>
          <cell r="D175">
            <v>78358799.989999995</v>
          </cell>
          <cell r="E175" t="str">
            <v>D</v>
          </cell>
          <cell r="F175">
            <v>1535938.92</v>
          </cell>
          <cell r="G175">
            <v>1811198.56</v>
          </cell>
          <cell r="H175">
            <v>78083540.349999994</v>
          </cell>
          <cell r="I175" t="str">
            <v>D</v>
          </cell>
        </row>
        <row r="176">
          <cell r="A176" t="str">
            <v>13.10.01.01</v>
          </cell>
          <cell r="B176" t="str">
            <v>-</v>
          </cell>
          <cell r="C176" t="str">
            <v>Terrenos e Glebas</v>
          </cell>
          <cell r="D176">
            <v>1955535.56</v>
          </cell>
          <cell r="E176" t="str">
            <v>D</v>
          </cell>
          <cell r="F176">
            <v>0</v>
          </cell>
          <cell r="G176">
            <v>0</v>
          </cell>
          <cell r="H176">
            <v>1955535.56</v>
          </cell>
          <cell r="I176" t="str">
            <v>D</v>
          </cell>
        </row>
        <row r="177">
          <cell r="A177" t="str">
            <v>13.10.01.02</v>
          </cell>
          <cell r="B177" t="str">
            <v>-</v>
          </cell>
          <cell r="C177" t="str">
            <v>Edificacoes</v>
          </cell>
          <cell r="D177">
            <v>4658643.7699999996</v>
          </cell>
          <cell r="E177" t="str">
            <v>D</v>
          </cell>
          <cell r="F177">
            <v>0</v>
          </cell>
          <cell r="G177">
            <v>0</v>
          </cell>
          <cell r="H177">
            <v>4658643.7699999996</v>
          </cell>
          <cell r="I177" t="str">
            <v>D</v>
          </cell>
        </row>
        <row r="178">
          <cell r="A178" t="str">
            <v>13.10.01.03</v>
          </cell>
          <cell r="B178" t="str">
            <v>-</v>
          </cell>
          <cell r="C178" t="str">
            <v>Instalacoes</v>
          </cell>
          <cell r="D178">
            <v>8573173.5700000003</v>
          </cell>
          <cell r="E178" t="str">
            <v>D</v>
          </cell>
          <cell r="F178">
            <v>27311</v>
          </cell>
          <cell r="G178">
            <v>0</v>
          </cell>
          <cell r="H178">
            <v>8600484.5700000003</v>
          </cell>
          <cell r="I178" t="str">
            <v>D</v>
          </cell>
        </row>
        <row r="179">
          <cell r="A179" t="str">
            <v>13.10.01.04</v>
          </cell>
          <cell r="B179" t="str">
            <v>-</v>
          </cell>
          <cell r="C179" t="str">
            <v>Maquinas e Equipamentos</v>
          </cell>
          <cell r="D179">
            <v>33790472.43</v>
          </cell>
          <cell r="E179" t="str">
            <v>D</v>
          </cell>
          <cell r="F179">
            <v>496283.79</v>
          </cell>
          <cell r="G179">
            <v>355913.37</v>
          </cell>
          <cell r="H179">
            <v>33930842.850000001</v>
          </cell>
          <cell r="I179" t="str">
            <v>D</v>
          </cell>
        </row>
        <row r="180">
          <cell r="A180" t="str">
            <v>13.10.01.05</v>
          </cell>
          <cell r="B180" t="str">
            <v>-</v>
          </cell>
          <cell r="C180" t="str">
            <v>Hardware - Equipamentos</v>
          </cell>
          <cell r="D180">
            <v>1075217.8899999999</v>
          </cell>
          <cell r="E180" t="str">
            <v>D</v>
          </cell>
          <cell r="F180">
            <v>0</v>
          </cell>
          <cell r="G180">
            <v>0</v>
          </cell>
          <cell r="H180">
            <v>1075217.8899999999</v>
          </cell>
          <cell r="I180" t="str">
            <v>D</v>
          </cell>
        </row>
        <row r="181">
          <cell r="A181" t="str">
            <v>13.10.01.06</v>
          </cell>
          <cell r="B181" t="str">
            <v>-</v>
          </cell>
          <cell r="C181" t="str">
            <v>Software - Programas e Sistemas</v>
          </cell>
          <cell r="D181">
            <v>855750.17</v>
          </cell>
          <cell r="E181" t="str">
            <v>D</v>
          </cell>
          <cell r="F181">
            <v>25960</v>
          </cell>
          <cell r="G181">
            <v>0</v>
          </cell>
          <cell r="H181">
            <v>881710.17</v>
          </cell>
          <cell r="I181" t="str">
            <v>D</v>
          </cell>
        </row>
        <row r="182">
          <cell r="A182" t="str">
            <v>13.10.01.07</v>
          </cell>
          <cell r="B182" t="str">
            <v>-</v>
          </cell>
          <cell r="C182" t="str">
            <v>Moveis e Utensilios</v>
          </cell>
          <cell r="D182">
            <v>2208933.98</v>
          </cell>
          <cell r="E182" t="str">
            <v>D</v>
          </cell>
          <cell r="F182">
            <v>268673.96000000002</v>
          </cell>
          <cell r="G182">
            <v>268233.23</v>
          </cell>
          <cell r="H182">
            <v>2209374.71</v>
          </cell>
          <cell r="I182" t="str">
            <v>D</v>
          </cell>
        </row>
        <row r="183">
          <cell r="A183" t="str">
            <v>13.10.01.09</v>
          </cell>
          <cell r="B183" t="str">
            <v>-</v>
          </cell>
          <cell r="C183" t="str">
            <v>Veiculos</v>
          </cell>
          <cell r="D183">
            <v>735879.05</v>
          </cell>
          <cell r="E183" t="str">
            <v>D</v>
          </cell>
          <cell r="F183">
            <v>0</v>
          </cell>
          <cell r="G183">
            <v>468381.3</v>
          </cell>
          <cell r="H183">
            <v>267497.75</v>
          </cell>
          <cell r="I183" t="str">
            <v>D</v>
          </cell>
        </row>
        <row r="184">
          <cell r="A184" t="str">
            <v>13.10.01.11</v>
          </cell>
          <cell r="B184" t="str">
            <v>-</v>
          </cell>
          <cell r="C184" t="str">
            <v>Ferramentas e Acessorios</v>
          </cell>
          <cell r="D184">
            <v>373492.81</v>
          </cell>
          <cell r="E184" t="str">
            <v>D</v>
          </cell>
          <cell r="F184">
            <v>12681.86</v>
          </cell>
          <cell r="G184">
            <v>0</v>
          </cell>
          <cell r="H184">
            <v>386174.67</v>
          </cell>
          <cell r="I184" t="str">
            <v>D</v>
          </cell>
        </row>
        <row r="185">
          <cell r="A185" t="str">
            <v>13.10.01.17</v>
          </cell>
          <cell r="B185" t="str">
            <v>-</v>
          </cell>
          <cell r="C185" t="str">
            <v>Jazidas</v>
          </cell>
          <cell r="D185">
            <v>19376102.57</v>
          </cell>
          <cell r="E185" t="str">
            <v>D</v>
          </cell>
          <cell r="F185">
            <v>0</v>
          </cell>
          <cell r="G185">
            <v>0</v>
          </cell>
          <cell r="H185">
            <v>19376102.57</v>
          </cell>
          <cell r="I185" t="str">
            <v>D</v>
          </cell>
        </row>
        <row r="186">
          <cell r="A186" t="str">
            <v>13.10.01.20</v>
          </cell>
          <cell r="B186" t="str">
            <v>-</v>
          </cell>
          <cell r="C186" t="str">
            <v>Transit. Permanente Aquisicao</v>
          </cell>
          <cell r="D186">
            <v>0</v>
          </cell>
          <cell r="F186">
            <v>351759.34</v>
          </cell>
          <cell r="G186">
            <v>351759.34</v>
          </cell>
          <cell r="H186">
            <v>0</v>
          </cell>
        </row>
        <row r="187">
          <cell r="A187" t="str">
            <v>13.10.01.26</v>
          </cell>
          <cell r="B187" t="str">
            <v>-</v>
          </cell>
          <cell r="C187" t="str">
            <v>Transit. Reclassific Imobilizado</v>
          </cell>
          <cell r="D187">
            <v>0</v>
          </cell>
          <cell r="F187">
            <v>339600.32</v>
          </cell>
          <cell r="G187">
            <v>339600.32</v>
          </cell>
          <cell r="H187">
            <v>0</v>
          </cell>
        </row>
        <row r="188">
          <cell r="A188" t="str">
            <v>13.10.01.29</v>
          </cell>
          <cell r="B188" t="str">
            <v>-</v>
          </cell>
          <cell r="C188" t="str">
            <v>Ativo Imobilizado a Classificar</v>
          </cell>
          <cell r="D188">
            <v>0</v>
          </cell>
          <cell r="F188">
            <v>43.1</v>
          </cell>
          <cell r="G188">
            <v>0</v>
          </cell>
          <cell r="H188">
            <v>43.1</v>
          </cell>
          <cell r="I188" t="str">
            <v>D</v>
          </cell>
        </row>
        <row r="189">
          <cell r="A189" t="str">
            <v>13.10.01.31</v>
          </cell>
          <cell r="B189" t="str">
            <v>-</v>
          </cell>
          <cell r="C189" t="str">
            <v>Benfeitoria Propried de Terceiros</v>
          </cell>
          <cell r="D189">
            <v>4755598.1900000004</v>
          </cell>
          <cell r="E189" t="str">
            <v>D</v>
          </cell>
          <cell r="F189">
            <v>13625.55</v>
          </cell>
          <cell r="G189">
            <v>27311</v>
          </cell>
          <cell r="H189">
            <v>4741912.74</v>
          </cell>
          <cell r="I189" t="str">
            <v>D</v>
          </cell>
        </row>
        <row r="190">
          <cell r="A190" t="str">
            <v>13.10.05.00</v>
          </cell>
          <cell r="B190" t="str">
            <v>-</v>
          </cell>
          <cell r="C190" t="str">
            <v>Imobilizado em Curso</v>
          </cell>
          <cell r="D190">
            <v>563659.34</v>
          </cell>
          <cell r="E190" t="str">
            <v>D</v>
          </cell>
          <cell r="F190">
            <v>90484.45</v>
          </cell>
          <cell r="G190">
            <v>48372.98</v>
          </cell>
          <cell r="H190">
            <v>605770.81000000006</v>
          </cell>
          <cell r="I190" t="str">
            <v>D</v>
          </cell>
        </row>
        <row r="191">
          <cell r="A191" t="str">
            <v>13.10.05.01</v>
          </cell>
          <cell r="B191" t="str">
            <v>-</v>
          </cell>
          <cell r="C191" t="str">
            <v>Imobilizado em Curso</v>
          </cell>
          <cell r="D191">
            <v>563659.34</v>
          </cell>
          <cell r="E191" t="str">
            <v>D</v>
          </cell>
          <cell r="F191">
            <v>90484.45</v>
          </cell>
          <cell r="G191">
            <v>48372.98</v>
          </cell>
          <cell r="H191">
            <v>605770.81000000006</v>
          </cell>
          <cell r="I191" t="str">
            <v>D</v>
          </cell>
        </row>
        <row r="192">
          <cell r="A192" t="str">
            <v>13.10.07.00</v>
          </cell>
          <cell r="B192" t="str">
            <v>-</v>
          </cell>
          <cell r="C192" t="str">
            <v>Provisao para Perdas</v>
          </cell>
          <cell r="D192">
            <v>759262.41</v>
          </cell>
          <cell r="E192" t="str">
            <v>C</v>
          </cell>
          <cell r="F192">
            <v>0</v>
          </cell>
          <cell r="G192">
            <v>0</v>
          </cell>
          <cell r="H192">
            <v>759262.41</v>
          </cell>
          <cell r="I192" t="str">
            <v>C</v>
          </cell>
        </row>
        <row r="193">
          <cell r="A193" t="str">
            <v>13.10.07.05</v>
          </cell>
          <cell r="B193" t="str">
            <v>-</v>
          </cell>
          <cell r="C193" t="str">
            <v>(-) Prov.Perdas Jazidas</v>
          </cell>
          <cell r="D193">
            <v>759262.41</v>
          </cell>
          <cell r="E193" t="str">
            <v>C</v>
          </cell>
          <cell r="F193">
            <v>0</v>
          </cell>
          <cell r="G193">
            <v>0</v>
          </cell>
          <cell r="H193">
            <v>759262.41</v>
          </cell>
          <cell r="I193" t="str">
            <v>C</v>
          </cell>
        </row>
        <row r="194">
          <cell r="A194" t="str">
            <v>13.10.15.00</v>
          </cell>
          <cell r="B194" t="str">
            <v>-</v>
          </cell>
          <cell r="C194" t="str">
            <v>Correcao Monetaria Especial</v>
          </cell>
          <cell r="D194">
            <v>22461848.649999999</v>
          </cell>
          <cell r="E194" t="str">
            <v>D</v>
          </cell>
          <cell r="F194">
            <v>0</v>
          </cell>
          <cell r="G194">
            <v>17463.64</v>
          </cell>
          <cell r="H194">
            <v>22444385.010000002</v>
          </cell>
          <cell r="I194" t="str">
            <v>D</v>
          </cell>
        </row>
        <row r="195">
          <cell r="A195" t="str">
            <v>13.10.15.01</v>
          </cell>
          <cell r="B195" t="str">
            <v>-</v>
          </cell>
          <cell r="C195" t="str">
            <v>C.M.Espec-Terrenos e Glebas</v>
          </cell>
          <cell r="D195">
            <v>4681.78</v>
          </cell>
          <cell r="E195" t="str">
            <v>D</v>
          </cell>
          <cell r="F195">
            <v>0</v>
          </cell>
          <cell r="G195">
            <v>0</v>
          </cell>
          <cell r="H195">
            <v>4681.78</v>
          </cell>
          <cell r="I195" t="str">
            <v>D</v>
          </cell>
        </row>
        <row r="196">
          <cell r="A196" t="str">
            <v>13.10.15.02</v>
          </cell>
          <cell r="B196" t="str">
            <v>-</v>
          </cell>
          <cell r="C196" t="str">
            <v>C.M.Espec-Edificacoes</v>
          </cell>
          <cell r="D196">
            <v>84305.15</v>
          </cell>
          <cell r="E196" t="str">
            <v>D</v>
          </cell>
          <cell r="F196">
            <v>0</v>
          </cell>
          <cell r="G196">
            <v>0</v>
          </cell>
          <cell r="H196">
            <v>84305.15</v>
          </cell>
          <cell r="I196" t="str">
            <v>D</v>
          </cell>
        </row>
        <row r="197">
          <cell r="A197" t="str">
            <v>13.10.15.03</v>
          </cell>
          <cell r="B197" t="str">
            <v>-</v>
          </cell>
          <cell r="C197" t="str">
            <v>C.M.Espec-Instalacoes</v>
          </cell>
          <cell r="D197">
            <v>50011.4</v>
          </cell>
          <cell r="E197" t="str">
            <v>D</v>
          </cell>
          <cell r="F197">
            <v>0</v>
          </cell>
          <cell r="G197">
            <v>0</v>
          </cell>
          <cell r="H197">
            <v>50011.4</v>
          </cell>
          <cell r="I197" t="str">
            <v>D</v>
          </cell>
        </row>
        <row r="198">
          <cell r="A198" t="str">
            <v>13.10.15.04</v>
          </cell>
          <cell r="B198" t="str">
            <v>-</v>
          </cell>
          <cell r="C198" t="str">
            <v>C.M.Espec-Maquinas/Equipamentos</v>
          </cell>
          <cell r="D198">
            <v>368175.69</v>
          </cell>
          <cell r="E198" t="str">
            <v>D</v>
          </cell>
          <cell r="F198">
            <v>0</v>
          </cell>
          <cell r="G198">
            <v>17463.64</v>
          </cell>
          <cell r="H198">
            <v>350712.05</v>
          </cell>
          <cell r="I198" t="str">
            <v>D</v>
          </cell>
        </row>
        <row r="199">
          <cell r="A199" t="str">
            <v>13.10.15.07</v>
          </cell>
          <cell r="B199" t="str">
            <v>-</v>
          </cell>
          <cell r="C199" t="str">
            <v>C.M.Espec-Moveis e Utensilios</v>
          </cell>
          <cell r="D199">
            <v>60562.97</v>
          </cell>
          <cell r="E199" t="str">
            <v>D</v>
          </cell>
          <cell r="F199">
            <v>0</v>
          </cell>
          <cell r="G199">
            <v>0</v>
          </cell>
          <cell r="H199">
            <v>60562.97</v>
          </cell>
          <cell r="I199" t="str">
            <v>D</v>
          </cell>
        </row>
        <row r="200">
          <cell r="A200" t="str">
            <v>13.10.15.11</v>
          </cell>
          <cell r="B200" t="str">
            <v>-</v>
          </cell>
          <cell r="C200" t="str">
            <v>C.M.Espec-Ferramentas/Acessorios</v>
          </cell>
          <cell r="D200">
            <v>163.86</v>
          </cell>
          <cell r="E200" t="str">
            <v>D</v>
          </cell>
          <cell r="F200">
            <v>0</v>
          </cell>
          <cell r="G200">
            <v>0</v>
          </cell>
          <cell r="H200">
            <v>163.86</v>
          </cell>
          <cell r="I200" t="str">
            <v>D</v>
          </cell>
        </row>
        <row r="201">
          <cell r="A201" t="str">
            <v>13.10.15.17</v>
          </cell>
          <cell r="B201" t="str">
            <v>-</v>
          </cell>
          <cell r="C201" t="str">
            <v>C.M.Espec-Jazidas</v>
          </cell>
          <cell r="D201">
            <v>21893947.800000001</v>
          </cell>
          <cell r="E201" t="str">
            <v>D</v>
          </cell>
          <cell r="F201">
            <v>0</v>
          </cell>
          <cell r="G201">
            <v>0</v>
          </cell>
          <cell r="H201">
            <v>21893947.800000001</v>
          </cell>
          <cell r="I201" t="str">
            <v>D</v>
          </cell>
        </row>
        <row r="202">
          <cell r="A202" t="str">
            <v>13.10.17.00</v>
          </cell>
          <cell r="B202" t="str">
            <v>-</v>
          </cell>
          <cell r="C202" t="str">
            <v>C.M.Espec-Prov p/Perdas Imobiliz</v>
          </cell>
          <cell r="D202">
            <v>1471374.68</v>
          </cell>
          <cell r="E202" t="str">
            <v>C</v>
          </cell>
          <cell r="F202">
            <v>0</v>
          </cell>
          <cell r="G202">
            <v>0</v>
          </cell>
          <cell r="H202">
            <v>1471374.68</v>
          </cell>
          <cell r="I202" t="str">
            <v>C</v>
          </cell>
        </row>
        <row r="203">
          <cell r="A203" t="str">
            <v>13.10.17.05</v>
          </cell>
          <cell r="B203" t="str">
            <v>-</v>
          </cell>
          <cell r="C203" t="str">
            <v>(-)C.M.Espec-Prov Perdas Jazidas</v>
          </cell>
          <cell r="D203">
            <v>1471374.68</v>
          </cell>
          <cell r="E203" t="str">
            <v>C</v>
          </cell>
          <cell r="F203">
            <v>0</v>
          </cell>
          <cell r="G203">
            <v>0</v>
          </cell>
          <cell r="H203">
            <v>1471374.68</v>
          </cell>
          <cell r="I203" t="str">
            <v>C</v>
          </cell>
        </row>
        <row r="204">
          <cell r="A204" t="str">
            <v>13.10.20.00</v>
          </cell>
          <cell r="B204" t="str">
            <v>-</v>
          </cell>
          <cell r="C204" t="str">
            <v>Custo Corrigido Ipc / Btn</v>
          </cell>
          <cell r="D204">
            <v>10821819.890000001</v>
          </cell>
          <cell r="E204" t="str">
            <v>D</v>
          </cell>
          <cell r="F204">
            <v>0</v>
          </cell>
          <cell r="G204">
            <v>44534.69</v>
          </cell>
          <cell r="H204">
            <v>10777285.199999999</v>
          </cell>
          <cell r="I204" t="str">
            <v>D</v>
          </cell>
        </row>
        <row r="205">
          <cell r="A205" t="str">
            <v>13.10.20.01</v>
          </cell>
          <cell r="B205" t="str">
            <v>-</v>
          </cell>
          <cell r="C205" t="str">
            <v>Terrenos e Glebas Ipc/Btn</v>
          </cell>
          <cell r="D205">
            <v>4844.67</v>
          </cell>
          <cell r="E205" t="str">
            <v>D</v>
          </cell>
          <cell r="F205">
            <v>0</v>
          </cell>
          <cell r="G205">
            <v>0</v>
          </cell>
          <cell r="H205">
            <v>4844.67</v>
          </cell>
          <cell r="I205" t="str">
            <v>D</v>
          </cell>
        </row>
        <row r="206">
          <cell r="A206" t="str">
            <v>13.10.20.02</v>
          </cell>
          <cell r="B206" t="str">
            <v>-</v>
          </cell>
          <cell r="C206" t="str">
            <v>Edificacoes Ipc/Btn</v>
          </cell>
          <cell r="D206">
            <v>69460.45</v>
          </cell>
          <cell r="E206" t="str">
            <v>D</v>
          </cell>
          <cell r="F206">
            <v>0</v>
          </cell>
          <cell r="G206">
            <v>0</v>
          </cell>
          <cell r="H206">
            <v>69460.45</v>
          </cell>
          <cell r="I206" t="str">
            <v>D</v>
          </cell>
        </row>
        <row r="207">
          <cell r="A207" t="str">
            <v>13.10.20.03</v>
          </cell>
          <cell r="B207" t="str">
            <v>-</v>
          </cell>
          <cell r="C207" t="str">
            <v>Instalacoes Ipc / Btn</v>
          </cell>
          <cell r="D207">
            <v>374401.71</v>
          </cell>
          <cell r="E207" t="str">
            <v>D</v>
          </cell>
          <cell r="F207">
            <v>0</v>
          </cell>
          <cell r="G207">
            <v>0</v>
          </cell>
          <cell r="H207">
            <v>374401.71</v>
          </cell>
          <cell r="I207" t="str">
            <v>D</v>
          </cell>
        </row>
        <row r="208">
          <cell r="A208" t="str">
            <v>13.10.20.04</v>
          </cell>
          <cell r="B208" t="str">
            <v>-</v>
          </cell>
          <cell r="C208" t="str">
            <v>Maquinas e Equipamentos Ipc/Btn</v>
          </cell>
          <cell r="D208">
            <v>938899.44</v>
          </cell>
          <cell r="E208" t="str">
            <v>D</v>
          </cell>
          <cell r="F208">
            <v>0</v>
          </cell>
          <cell r="G208">
            <v>44534.69</v>
          </cell>
          <cell r="H208">
            <v>894364.75</v>
          </cell>
          <cell r="I208" t="str">
            <v>D</v>
          </cell>
        </row>
        <row r="209">
          <cell r="A209" t="str">
            <v>13.10.20.07</v>
          </cell>
          <cell r="B209" t="str">
            <v>-</v>
          </cell>
          <cell r="C209" t="str">
            <v>Moveis e Utensilios Ipc/Btn</v>
          </cell>
          <cell r="D209">
            <v>54071.85</v>
          </cell>
          <cell r="E209" t="str">
            <v>D</v>
          </cell>
          <cell r="F209">
            <v>0</v>
          </cell>
          <cell r="G209">
            <v>0</v>
          </cell>
          <cell r="H209">
            <v>54071.85</v>
          </cell>
          <cell r="I209" t="str">
            <v>D</v>
          </cell>
        </row>
        <row r="210">
          <cell r="A210" t="str">
            <v>13.10.20.09</v>
          </cell>
          <cell r="B210" t="str">
            <v>-</v>
          </cell>
          <cell r="C210" t="str">
            <v>Veiculos Ipc/Btn</v>
          </cell>
          <cell r="D210">
            <v>75651.47</v>
          </cell>
          <cell r="E210" t="str">
            <v>D</v>
          </cell>
          <cell r="F210">
            <v>0</v>
          </cell>
          <cell r="G210">
            <v>0</v>
          </cell>
          <cell r="H210">
            <v>75651.47</v>
          </cell>
          <cell r="I210" t="str">
            <v>D</v>
          </cell>
        </row>
        <row r="211">
          <cell r="A211" t="str">
            <v>13.10.20.11</v>
          </cell>
          <cell r="B211" t="str">
            <v>-</v>
          </cell>
          <cell r="C211" t="str">
            <v>Ferramentas e Acessorios Ipc/Btn</v>
          </cell>
          <cell r="D211">
            <v>273.05</v>
          </cell>
          <cell r="E211" t="str">
            <v>D</v>
          </cell>
          <cell r="F211">
            <v>0</v>
          </cell>
          <cell r="G211">
            <v>0</v>
          </cell>
          <cell r="H211">
            <v>273.05</v>
          </cell>
          <cell r="I211" t="str">
            <v>D</v>
          </cell>
        </row>
        <row r="212">
          <cell r="A212" t="str">
            <v>13.10.20.17</v>
          </cell>
          <cell r="B212" t="str">
            <v>-</v>
          </cell>
          <cell r="C212" t="str">
            <v>Jazidas Ipc/Btn</v>
          </cell>
          <cell r="D212">
            <v>9304217.25</v>
          </cell>
          <cell r="E212" t="str">
            <v>D</v>
          </cell>
          <cell r="F212">
            <v>0</v>
          </cell>
          <cell r="G212">
            <v>0</v>
          </cell>
          <cell r="H212">
            <v>9304217.25</v>
          </cell>
          <cell r="I212" t="str">
            <v>D</v>
          </cell>
        </row>
        <row r="213">
          <cell r="A213" t="str">
            <v>13.10.27.00</v>
          </cell>
          <cell r="B213" t="str">
            <v>-</v>
          </cell>
          <cell r="C213" t="str">
            <v>Prov.p/Perdas Imobilizado Ipc/Btn</v>
          </cell>
          <cell r="D213">
            <v>1135601.33</v>
          </cell>
          <cell r="E213" t="str">
            <v>C</v>
          </cell>
          <cell r="F213">
            <v>0</v>
          </cell>
          <cell r="G213">
            <v>0</v>
          </cell>
          <cell r="H213">
            <v>1135601.33</v>
          </cell>
          <cell r="I213" t="str">
            <v>C</v>
          </cell>
        </row>
        <row r="214">
          <cell r="A214" t="str">
            <v>13.10.27.05</v>
          </cell>
          <cell r="B214" t="str">
            <v>-</v>
          </cell>
          <cell r="C214" t="str">
            <v>(-)Prov.Perda Jazidas Ipc/Btn</v>
          </cell>
          <cell r="D214">
            <v>1135601.33</v>
          </cell>
          <cell r="E214" t="str">
            <v>C</v>
          </cell>
          <cell r="F214">
            <v>0</v>
          </cell>
          <cell r="G214">
            <v>0</v>
          </cell>
          <cell r="H214">
            <v>1135601.33</v>
          </cell>
          <cell r="I214" t="str">
            <v>C</v>
          </cell>
        </row>
        <row r="215">
          <cell r="A215" t="str">
            <v>13.10.35.00</v>
          </cell>
          <cell r="B215" t="str">
            <v>-</v>
          </cell>
          <cell r="C215" t="str">
            <v>(-)Depreciacoes Acumuladas</v>
          </cell>
          <cell r="D215">
            <v>23143045.510000002</v>
          </cell>
          <cell r="E215" t="str">
            <v>C</v>
          </cell>
          <cell r="F215">
            <v>407414.49</v>
          </cell>
          <cell r="G215">
            <v>364433.44</v>
          </cell>
          <cell r="H215">
            <v>23100064.460000001</v>
          </cell>
          <cell r="I215" t="str">
            <v>C</v>
          </cell>
        </row>
        <row r="216">
          <cell r="A216" t="str">
            <v>13.10.35.01</v>
          </cell>
          <cell r="B216" t="str">
            <v>-</v>
          </cell>
          <cell r="C216" t="str">
            <v>Depr.Acum-Edificacoes</v>
          </cell>
          <cell r="D216">
            <v>1447245.53</v>
          </cell>
          <cell r="E216" t="str">
            <v>C</v>
          </cell>
          <cell r="F216">
            <v>0</v>
          </cell>
          <cell r="G216">
            <v>15528.87</v>
          </cell>
          <cell r="H216">
            <v>1462774.4</v>
          </cell>
          <cell r="I216" t="str">
            <v>C</v>
          </cell>
        </row>
        <row r="217">
          <cell r="A217" t="str">
            <v>13.10.35.02</v>
          </cell>
          <cell r="B217" t="str">
            <v>-</v>
          </cell>
          <cell r="C217" t="str">
            <v>Depr.Acum-Instalacoes</v>
          </cell>
          <cell r="D217">
            <v>4493498.1100000003</v>
          </cell>
          <cell r="E217" t="str">
            <v>C</v>
          </cell>
          <cell r="F217">
            <v>0</v>
          </cell>
          <cell r="G217">
            <v>61562.2</v>
          </cell>
          <cell r="H217">
            <v>4555060.3099999996</v>
          </cell>
          <cell r="I217" t="str">
            <v>C</v>
          </cell>
        </row>
        <row r="218">
          <cell r="A218" t="str">
            <v>13.10.35.03</v>
          </cell>
          <cell r="B218" t="str">
            <v>-</v>
          </cell>
          <cell r="C218" t="str">
            <v>Depr.Acum-Maquina/Equipamentos</v>
          </cell>
          <cell r="D218">
            <v>15020863.57</v>
          </cell>
          <cell r="E218" t="str">
            <v>C</v>
          </cell>
          <cell r="F218">
            <v>87680.14</v>
          </cell>
          <cell r="G218">
            <v>244509.04</v>
          </cell>
          <cell r="H218">
            <v>15177692.470000001</v>
          </cell>
          <cell r="I218" t="str">
            <v>C</v>
          </cell>
        </row>
        <row r="219">
          <cell r="A219" t="str">
            <v>13.10.35.04</v>
          </cell>
          <cell r="B219" t="str">
            <v>-</v>
          </cell>
          <cell r="C219" t="str">
            <v>Depr.Acum- Hardware/Equipamentos</v>
          </cell>
          <cell r="D219">
            <v>800833.5</v>
          </cell>
          <cell r="E219" t="str">
            <v>C</v>
          </cell>
          <cell r="F219">
            <v>0</v>
          </cell>
          <cell r="G219">
            <v>13494.15</v>
          </cell>
          <cell r="H219">
            <v>814327.65</v>
          </cell>
          <cell r="I219" t="str">
            <v>C</v>
          </cell>
        </row>
        <row r="220">
          <cell r="A220" t="str">
            <v>13.10.35.05</v>
          </cell>
          <cell r="B220" t="str">
            <v>-</v>
          </cell>
          <cell r="C220" t="str">
            <v>Depr.Acum-Moveis e Utensilios</v>
          </cell>
          <cell r="D220">
            <v>849584.08</v>
          </cell>
          <cell r="E220" t="str">
            <v>C</v>
          </cell>
          <cell r="F220">
            <v>4470.54</v>
          </cell>
          <cell r="G220">
            <v>17275.72</v>
          </cell>
          <cell r="H220">
            <v>862389.26</v>
          </cell>
          <cell r="I220" t="str">
            <v>C</v>
          </cell>
        </row>
        <row r="221">
          <cell r="A221" t="str">
            <v>13.10.35.07</v>
          </cell>
          <cell r="B221" t="str">
            <v>-</v>
          </cell>
          <cell r="C221" t="str">
            <v>Depr.Acum-Veiculos</v>
          </cell>
          <cell r="D221">
            <v>445998.26</v>
          </cell>
          <cell r="E221" t="str">
            <v>C</v>
          </cell>
          <cell r="F221">
            <v>315263.81</v>
          </cell>
          <cell r="G221">
            <v>8882.76</v>
          </cell>
          <cell r="H221">
            <v>139617.21</v>
          </cell>
          <cell r="I221" t="str">
            <v>C</v>
          </cell>
        </row>
        <row r="222">
          <cell r="A222" t="str">
            <v>13.10.35.08</v>
          </cell>
          <cell r="B222" t="str">
            <v>-</v>
          </cell>
          <cell r="C222" t="str">
            <v>Depr.Acum-Ferramentas/Acessorios</v>
          </cell>
          <cell r="D222">
            <v>85022.46</v>
          </cell>
          <cell r="E222" t="str">
            <v>C</v>
          </cell>
          <cell r="F222">
            <v>0</v>
          </cell>
          <cell r="G222">
            <v>3180.7</v>
          </cell>
          <cell r="H222">
            <v>88203.16</v>
          </cell>
          <cell r="I222" t="str">
            <v>C</v>
          </cell>
        </row>
        <row r="223">
          <cell r="A223" t="str">
            <v>13.10.45.00</v>
          </cell>
          <cell r="B223" t="str">
            <v>-</v>
          </cell>
          <cell r="C223" t="str">
            <v>(-) Depreciac.Acum. C.M Especial</v>
          </cell>
          <cell r="D223">
            <v>546464.17000000004</v>
          </cell>
          <cell r="E223" t="str">
            <v>C</v>
          </cell>
          <cell r="F223">
            <v>17463.64</v>
          </cell>
          <cell r="G223">
            <v>108.93</v>
          </cell>
          <cell r="H223">
            <v>529109.46</v>
          </cell>
          <cell r="I223" t="str">
            <v>C</v>
          </cell>
        </row>
        <row r="224">
          <cell r="A224" t="str">
            <v>13.10.45.02</v>
          </cell>
          <cell r="B224" t="str">
            <v>-</v>
          </cell>
          <cell r="C224" t="str">
            <v>Depr.CME-Edificacoes</v>
          </cell>
          <cell r="D224">
            <v>67509.59</v>
          </cell>
          <cell r="E224" t="str">
            <v>C</v>
          </cell>
          <cell r="F224">
            <v>0</v>
          </cell>
          <cell r="G224">
            <v>68.27</v>
          </cell>
          <cell r="H224">
            <v>67577.86</v>
          </cell>
          <cell r="I224" t="str">
            <v>C</v>
          </cell>
        </row>
        <row r="225">
          <cell r="A225" t="str">
            <v>13.10.45.03</v>
          </cell>
          <cell r="B225" t="str">
            <v>-</v>
          </cell>
          <cell r="C225" t="str">
            <v>Depr.CME-Instalacoes</v>
          </cell>
          <cell r="D225">
            <v>50011.4</v>
          </cell>
          <cell r="E225" t="str">
            <v>C</v>
          </cell>
          <cell r="F225">
            <v>0</v>
          </cell>
          <cell r="G225">
            <v>0</v>
          </cell>
          <cell r="H225">
            <v>50011.4</v>
          </cell>
          <cell r="I225" t="str">
            <v>C</v>
          </cell>
        </row>
        <row r="226">
          <cell r="A226" t="str">
            <v>13.10.45.04</v>
          </cell>
          <cell r="B226" t="str">
            <v>-</v>
          </cell>
          <cell r="C226" t="str">
            <v>Depr.CME-Maquina/Equipamentos</v>
          </cell>
          <cell r="D226">
            <v>368175.69</v>
          </cell>
          <cell r="E226" t="str">
            <v>C</v>
          </cell>
          <cell r="F226">
            <v>17463.64</v>
          </cell>
          <cell r="G226">
            <v>0</v>
          </cell>
          <cell r="H226">
            <v>350712.05</v>
          </cell>
          <cell r="I226" t="str">
            <v>C</v>
          </cell>
        </row>
        <row r="227">
          <cell r="A227" t="str">
            <v>13.10.45.07</v>
          </cell>
          <cell r="B227" t="str">
            <v>-</v>
          </cell>
          <cell r="C227" t="str">
            <v>Depr.CME-Moveis/Utensilios</v>
          </cell>
          <cell r="D227">
            <v>60603.63</v>
          </cell>
          <cell r="E227" t="str">
            <v>C</v>
          </cell>
          <cell r="F227">
            <v>0</v>
          </cell>
          <cell r="G227">
            <v>40.659999999999997</v>
          </cell>
          <cell r="H227">
            <v>60644.29</v>
          </cell>
          <cell r="I227" t="str">
            <v>C</v>
          </cell>
        </row>
        <row r="228">
          <cell r="A228" t="str">
            <v>13.10.45.11</v>
          </cell>
          <cell r="B228" t="str">
            <v>-</v>
          </cell>
          <cell r="C228" t="str">
            <v>Depr.CME-Ferram/Acessorios</v>
          </cell>
          <cell r="D228">
            <v>163.86</v>
          </cell>
          <cell r="E228" t="str">
            <v>C</v>
          </cell>
          <cell r="F228">
            <v>0</v>
          </cell>
          <cell r="G228">
            <v>0</v>
          </cell>
          <cell r="H228">
            <v>163.86</v>
          </cell>
          <cell r="I228" t="str">
            <v>C</v>
          </cell>
        </row>
        <row r="229">
          <cell r="A229" t="str">
            <v>13.10.50.00</v>
          </cell>
          <cell r="B229" t="str">
            <v>-</v>
          </cell>
          <cell r="C229" t="str">
            <v>(-) Depreciac. Acumulada Ipc/Btn</v>
          </cell>
          <cell r="D229">
            <v>1499464.44</v>
          </cell>
          <cell r="E229" t="str">
            <v>C</v>
          </cell>
          <cell r="F229">
            <v>44534.69</v>
          </cell>
          <cell r="G229">
            <v>56.25</v>
          </cell>
          <cell r="H229">
            <v>1454986</v>
          </cell>
          <cell r="I229" t="str">
            <v>C</v>
          </cell>
        </row>
        <row r="230">
          <cell r="A230" t="str">
            <v>13.10.50.01</v>
          </cell>
          <cell r="B230" t="str">
            <v>-</v>
          </cell>
          <cell r="C230" t="str">
            <v>Depr.Acum-Edificacoes Ipc/Btn</v>
          </cell>
          <cell r="D230">
            <v>56166.92</v>
          </cell>
          <cell r="E230" t="str">
            <v>C</v>
          </cell>
          <cell r="F230">
            <v>0</v>
          </cell>
          <cell r="G230">
            <v>56.25</v>
          </cell>
          <cell r="H230">
            <v>56223.17</v>
          </cell>
          <cell r="I230" t="str">
            <v>C</v>
          </cell>
        </row>
        <row r="231">
          <cell r="A231" t="str">
            <v>13.10.50.02</v>
          </cell>
          <cell r="B231" t="str">
            <v>-</v>
          </cell>
          <cell r="C231" t="str">
            <v>Depr.Acum-Instalacoes Ipc/Btn</v>
          </cell>
          <cell r="D231">
            <v>374401.71</v>
          </cell>
          <cell r="E231" t="str">
            <v>C</v>
          </cell>
          <cell r="F231">
            <v>0</v>
          </cell>
          <cell r="G231">
            <v>0</v>
          </cell>
          <cell r="H231">
            <v>374401.71</v>
          </cell>
          <cell r="I231" t="str">
            <v>C</v>
          </cell>
        </row>
        <row r="232">
          <cell r="A232" t="str">
            <v>13.10.50.03</v>
          </cell>
          <cell r="B232" t="str">
            <v>-</v>
          </cell>
          <cell r="C232" t="str">
            <v>Depr.Acum-Maq./Equipam. Ipc/Btn</v>
          </cell>
          <cell r="D232">
            <v>938899.44</v>
          </cell>
          <cell r="E232" t="str">
            <v>C</v>
          </cell>
          <cell r="F232">
            <v>44534.69</v>
          </cell>
          <cell r="G232">
            <v>0</v>
          </cell>
          <cell r="H232">
            <v>894364.75</v>
          </cell>
          <cell r="I232" t="str">
            <v>C</v>
          </cell>
        </row>
        <row r="233">
          <cell r="A233" t="str">
            <v>13.10.50.05</v>
          </cell>
          <cell r="B233" t="str">
            <v>-</v>
          </cell>
          <cell r="C233" t="str">
            <v>Depr.Acum-Moveis/Utens.Ipc/Btn</v>
          </cell>
          <cell r="D233">
            <v>54071.85</v>
          </cell>
          <cell r="E233" t="str">
            <v>C</v>
          </cell>
          <cell r="F233">
            <v>0</v>
          </cell>
          <cell r="G233">
            <v>0</v>
          </cell>
          <cell r="H233">
            <v>54071.85</v>
          </cell>
          <cell r="I233" t="str">
            <v>C</v>
          </cell>
        </row>
        <row r="234">
          <cell r="A234" t="str">
            <v>13.10.50.07</v>
          </cell>
          <cell r="B234" t="str">
            <v>-</v>
          </cell>
          <cell r="C234" t="str">
            <v>Depr.Acum-Veiculos Ipc/Btn</v>
          </cell>
          <cell r="D234">
            <v>75651.47</v>
          </cell>
          <cell r="E234" t="str">
            <v>C</v>
          </cell>
          <cell r="F234">
            <v>0</v>
          </cell>
          <cell r="G234">
            <v>0</v>
          </cell>
          <cell r="H234">
            <v>75651.47</v>
          </cell>
          <cell r="I234" t="str">
            <v>C</v>
          </cell>
        </row>
        <row r="235">
          <cell r="A235" t="str">
            <v>13.10.50.08</v>
          </cell>
          <cell r="B235" t="str">
            <v>-</v>
          </cell>
          <cell r="C235" t="str">
            <v>Depr.Acum-Ferram/Acessor Ipc/Btn</v>
          </cell>
          <cell r="D235">
            <v>273.05</v>
          </cell>
          <cell r="E235" t="str">
            <v>C</v>
          </cell>
          <cell r="F235">
            <v>0</v>
          </cell>
          <cell r="G235">
            <v>0</v>
          </cell>
          <cell r="H235">
            <v>273.05</v>
          </cell>
          <cell r="I235" t="str">
            <v>C</v>
          </cell>
        </row>
        <row r="236">
          <cell r="A236" t="str">
            <v>13.10.60.00</v>
          </cell>
          <cell r="B236" t="str">
            <v>-</v>
          </cell>
          <cell r="C236" t="str">
            <v>(-) Exaustao</v>
          </cell>
          <cell r="D236">
            <v>9285305.3000000007</v>
          </cell>
          <cell r="E236" t="str">
            <v>C</v>
          </cell>
          <cell r="F236">
            <v>52836.62</v>
          </cell>
          <cell r="G236">
            <v>106930.94</v>
          </cell>
          <cell r="H236">
            <v>9339399.6199999992</v>
          </cell>
          <cell r="I236" t="str">
            <v>C</v>
          </cell>
        </row>
        <row r="237">
          <cell r="A237" t="str">
            <v>13.10.60.02</v>
          </cell>
          <cell r="B237" t="str">
            <v>-</v>
          </cell>
          <cell r="C237" t="str">
            <v>Exaustao-Jazidas</v>
          </cell>
          <cell r="D237">
            <v>9285305.3000000007</v>
          </cell>
          <cell r="E237" t="str">
            <v>C</v>
          </cell>
          <cell r="F237">
            <v>52836.62</v>
          </cell>
          <cell r="G237">
            <v>106930.94</v>
          </cell>
          <cell r="H237">
            <v>9339399.6199999992</v>
          </cell>
          <cell r="I237" t="str">
            <v>C</v>
          </cell>
        </row>
        <row r="238">
          <cell r="A238" t="str">
            <v>13.10.63.00</v>
          </cell>
          <cell r="B238" t="str">
            <v>-</v>
          </cell>
          <cell r="C238" t="str">
            <v>(-)Exaustao Cm Especial</v>
          </cell>
          <cell r="D238">
            <v>13844702.52</v>
          </cell>
          <cell r="E238" t="str">
            <v>C</v>
          </cell>
          <cell r="F238">
            <v>0</v>
          </cell>
          <cell r="G238">
            <v>127908.94</v>
          </cell>
          <cell r="H238">
            <v>13972611.460000001</v>
          </cell>
          <cell r="I238" t="str">
            <v>C</v>
          </cell>
        </row>
        <row r="239">
          <cell r="A239" t="str">
            <v>13.10.63.02</v>
          </cell>
          <cell r="B239" t="str">
            <v>-</v>
          </cell>
          <cell r="C239" t="str">
            <v>Exaustao Jazidas Cm Especial</v>
          </cell>
          <cell r="D239">
            <v>13844702.52</v>
          </cell>
          <cell r="E239" t="str">
            <v>C</v>
          </cell>
          <cell r="F239">
            <v>0</v>
          </cell>
          <cell r="G239">
            <v>127908.94</v>
          </cell>
          <cell r="H239">
            <v>13972611.460000001</v>
          </cell>
          <cell r="I239" t="str">
            <v>C</v>
          </cell>
        </row>
        <row r="240">
          <cell r="A240" t="str">
            <v>13.10.65.00</v>
          </cell>
          <cell r="B240" t="str">
            <v>-</v>
          </cell>
          <cell r="C240" t="str">
            <v>(-)Exaustao Ipc/Btn</v>
          </cell>
          <cell r="D240">
            <v>5683115.9800000004</v>
          </cell>
          <cell r="E240" t="str">
            <v>C</v>
          </cell>
          <cell r="F240">
            <v>0</v>
          </cell>
          <cell r="G240">
            <v>54357.15</v>
          </cell>
          <cell r="H240">
            <v>5737473.1299999999</v>
          </cell>
          <cell r="I240" t="str">
            <v>C</v>
          </cell>
        </row>
        <row r="241">
          <cell r="A241" t="str">
            <v>13.10.65.02</v>
          </cell>
          <cell r="B241" t="str">
            <v>-</v>
          </cell>
          <cell r="C241" t="str">
            <v>Exaustao-Jazidas Ipc/Btn</v>
          </cell>
          <cell r="D241">
            <v>5683115.9800000004</v>
          </cell>
          <cell r="E241" t="str">
            <v>C</v>
          </cell>
          <cell r="F241">
            <v>0</v>
          </cell>
          <cell r="G241">
            <v>54357.15</v>
          </cell>
          <cell r="H241">
            <v>5737473.1299999999</v>
          </cell>
          <cell r="I241" t="str">
            <v>C</v>
          </cell>
        </row>
        <row r="242">
          <cell r="A242" t="str">
            <v>13.10.70.00</v>
          </cell>
          <cell r="B242" t="str">
            <v>-</v>
          </cell>
          <cell r="C242" t="str">
            <v>(-) Amortizacoes</v>
          </cell>
          <cell r="D242">
            <v>2739637.09</v>
          </cell>
          <cell r="E242" t="str">
            <v>C</v>
          </cell>
          <cell r="F242">
            <v>0</v>
          </cell>
          <cell r="G242">
            <v>92563.68</v>
          </cell>
          <cell r="H242">
            <v>2832200.77</v>
          </cell>
          <cell r="I242" t="str">
            <v>C</v>
          </cell>
        </row>
        <row r="243">
          <cell r="A243" t="str">
            <v>13.10.70.01</v>
          </cell>
          <cell r="B243" t="str">
            <v>-</v>
          </cell>
          <cell r="C243" t="str">
            <v>Amort- Software-Programa/Sistema</v>
          </cell>
          <cell r="D243">
            <v>451765.88</v>
          </cell>
          <cell r="E243" t="str">
            <v>C</v>
          </cell>
          <cell r="F243">
            <v>0</v>
          </cell>
          <cell r="G243">
            <v>13303.71</v>
          </cell>
          <cell r="H243">
            <v>465069.59</v>
          </cell>
          <cell r="I243" t="str">
            <v>C</v>
          </cell>
        </row>
        <row r="244">
          <cell r="A244" t="str">
            <v>13.10.70.03</v>
          </cell>
          <cell r="B244" t="str">
            <v>-</v>
          </cell>
          <cell r="C244" t="str">
            <v>Amortiz.Benfeit Propried Terceiros</v>
          </cell>
          <cell r="D244">
            <v>2287871.21</v>
          </cell>
          <cell r="E244" t="str">
            <v>C</v>
          </cell>
          <cell r="F244">
            <v>0</v>
          </cell>
          <cell r="G244">
            <v>79259.97</v>
          </cell>
          <cell r="H244">
            <v>2367131.1800000002</v>
          </cell>
          <cell r="I244" t="str">
            <v>C</v>
          </cell>
        </row>
        <row r="245">
          <cell r="A245" t="str">
            <v>13.10.90.00</v>
          </cell>
          <cell r="B245" t="str">
            <v>-</v>
          </cell>
          <cell r="C245" t="str">
            <v>Ativo Imobilizado - Ambiental</v>
          </cell>
          <cell r="D245">
            <v>3807000</v>
          </cell>
          <cell r="E245" t="str">
            <v>D</v>
          </cell>
          <cell r="F245">
            <v>0</v>
          </cell>
          <cell r="G245">
            <v>0</v>
          </cell>
          <cell r="H245">
            <v>3807000</v>
          </cell>
          <cell r="I245" t="str">
            <v>D</v>
          </cell>
        </row>
        <row r="246">
          <cell r="A246" t="str">
            <v>13.10.90.01</v>
          </cell>
          <cell r="B246" t="str">
            <v>-</v>
          </cell>
          <cell r="C246" t="str">
            <v>Ativo Imobilizado - Ambiental</v>
          </cell>
          <cell r="D246">
            <v>3807000</v>
          </cell>
          <cell r="E246" t="str">
            <v>D</v>
          </cell>
          <cell r="F246">
            <v>0</v>
          </cell>
          <cell r="G246">
            <v>0</v>
          </cell>
          <cell r="H246">
            <v>3807000</v>
          </cell>
          <cell r="I246" t="str">
            <v>D</v>
          </cell>
        </row>
        <row r="247">
          <cell r="A247" t="str">
            <v>13.10.91.00</v>
          </cell>
          <cell r="B247" t="str">
            <v>-</v>
          </cell>
          <cell r="C247" t="str">
            <v>(-) Amortização Ativo Imobil - Ambiental</v>
          </cell>
          <cell r="D247">
            <v>1076000</v>
          </cell>
          <cell r="E247" t="str">
            <v>C</v>
          </cell>
          <cell r="F247">
            <v>0</v>
          </cell>
          <cell r="G247">
            <v>15000</v>
          </cell>
          <cell r="H247">
            <v>1091000</v>
          </cell>
          <cell r="I247" t="str">
            <v>C</v>
          </cell>
        </row>
        <row r="248">
          <cell r="A248" t="str">
            <v>13.10.91.01</v>
          </cell>
          <cell r="B248" t="str">
            <v>-</v>
          </cell>
          <cell r="C248" t="str">
            <v>Amortização Ativo Imobil - Ambiental</v>
          </cell>
          <cell r="D248">
            <v>1076000</v>
          </cell>
          <cell r="E248" t="str">
            <v>C</v>
          </cell>
          <cell r="F248">
            <v>0</v>
          </cell>
          <cell r="G248">
            <v>15000</v>
          </cell>
          <cell r="H248">
            <v>1091000</v>
          </cell>
          <cell r="I248" t="str">
            <v>C</v>
          </cell>
        </row>
        <row r="249">
          <cell r="A249" t="str">
            <v>20.00.00.00</v>
          </cell>
          <cell r="B249" t="str">
            <v>-</v>
          </cell>
          <cell r="C249" t="str">
            <v>Passivo</v>
          </cell>
          <cell r="D249">
            <v>405597058.66000003</v>
          </cell>
          <cell r="E249" t="str">
            <v>C</v>
          </cell>
          <cell r="F249">
            <v>45031449.020000003</v>
          </cell>
          <cell r="G249">
            <v>46385912.359999999</v>
          </cell>
          <cell r="H249">
            <v>406951522</v>
          </cell>
          <cell r="I249" t="str">
            <v>C</v>
          </cell>
        </row>
        <row r="250">
          <cell r="A250" t="str">
            <v>21.00.00.00</v>
          </cell>
          <cell r="B250" t="str">
            <v>-</v>
          </cell>
          <cell r="C250" t="str">
            <v>Circulante</v>
          </cell>
          <cell r="D250">
            <v>99924186.840000004</v>
          </cell>
          <cell r="E250" t="str">
            <v>C</v>
          </cell>
          <cell r="F250">
            <v>43546256.840000004</v>
          </cell>
          <cell r="G250">
            <v>43891042.700000003</v>
          </cell>
          <cell r="H250">
            <v>100268972.7</v>
          </cell>
          <cell r="I250" t="str">
            <v>C</v>
          </cell>
        </row>
        <row r="252">
          <cell r="A252" t="str">
            <v>-----------</v>
          </cell>
          <cell r="B252" t="str">
            <v>--</v>
          </cell>
          <cell r="C252" t="str">
            <v>-------------------------------------------------------------------</v>
          </cell>
          <cell r="D252" t="str">
            <v>-------------------</v>
          </cell>
          <cell r="E252" t="str">
            <v>-</v>
          </cell>
          <cell r="F252" t="str">
            <v>-------------------</v>
          </cell>
          <cell r="G252" t="e">
            <v>#NAME?</v>
          </cell>
          <cell r="H252" t="str">
            <v>07AB - 1.00.01.069</v>
          </cell>
        </row>
        <row r="253">
          <cell r="A253" t="str">
            <v>_x000C_----------</v>
          </cell>
          <cell r="B253" t="str">
            <v>--</v>
          </cell>
          <cell r="C253" t="str">
            <v>-------------------------------------------------------------------</v>
          </cell>
          <cell r="D253" t="str">
            <v>-------------------</v>
          </cell>
          <cell r="E253" t="str">
            <v>-</v>
          </cell>
          <cell r="F253" t="str">
            <v>-------------------</v>
          </cell>
          <cell r="G253" t="str">
            <v>-------------------</v>
          </cell>
          <cell r="H253" t="str">
            <v>------ Página:</v>
          </cell>
          <cell r="I253">
            <v>4</v>
          </cell>
        </row>
        <row r="254">
          <cell r="A254" t="str">
            <v>Urucum Mine</v>
          </cell>
          <cell r="B254" t="str">
            <v>ra</v>
          </cell>
          <cell r="C254" t="str">
            <v>ção S.A</v>
          </cell>
          <cell r="H254" t="str">
            <v>Balancete</v>
          </cell>
        </row>
        <row r="255">
          <cell r="A255" t="str">
            <v>Período: 01</v>
          </cell>
          <cell r="B255" t="str">
            <v>/1</v>
          </cell>
          <cell r="C255" t="str">
            <v>1/2008 A 30/11/2008 -----------------------------------------------</v>
          </cell>
          <cell r="D255" t="str">
            <v>-------------------</v>
          </cell>
          <cell r="E255" t="str">
            <v>-</v>
          </cell>
          <cell r="F255" t="str">
            <v>-------------------</v>
          </cell>
          <cell r="G255" t="str">
            <v>-------------------</v>
          </cell>
          <cell r="H255" t="str">
            <v>02/12/2008 - 19:1</v>
          </cell>
          <cell r="I255">
            <v>0</v>
          </cell>
        </row>
        <row r="257">
          <cell r="A257" t="str">
            <v>Título</v>
          </cell>
          <cell r="D257" t="str">
            <v>Saldo Inicial</v>
          </cell>
          <cell r="F257" t="str">
            <v>Débito</v>
          </cell>
          <cell r="G257" t="str">
            <v>Crédito</v>
          </cell>
          <cell r="H257" t="str">
            <v>Saldo Final</v>
          </cell>
        </row>
        <row r="258">
          <cell r="A258" t="str">
            <v>-----------</v>
          </cell>
          <cell r="B258" t="str">
            <v>--</v>
          </cell>
          <cell r="C258" t="str">
            <v>-------------------------------------------------------------------</v>
          </cell>
          <cell r="D258" t="str">
            <v>-----------------</v>
          </cell>
          <cell r="F258" t="str">
            <v>------------------</v>
          </cell>
          <cell r="G258" t="str">
            <v>------------------</v>
          </cell>
          <cell r="H258" t="str">
            <v>-----------------</v>
          </cell>
        </row>
        <row r="259">
          <cell r="A259" t="str">
            <v>21.10.00.00</v>
          </cell>
          <cell r="B259" t="str">
            <v>-</v>
          </cell>
          <cell r="C259" t="str">
            <v>Fornecedores</v>
          </cell>
          <cell r="D259">
            <v>5003488.96</v>
          </cell>
          <cell r="E259" t="str">
            <v>C</v>
          </cell>
          <cell r="F259">
            <v>25504148.460000001</v>
          </cell>
          <cell r="G259">
            <v>25092832.760000002</v>
          </cell>
          <cell r="H259">
            <v>4592173.26</v>
          </cell>
          <cell r="I259" t="str">
            <v>C</v>
          </cell>
        </row>
        <row r="260">
          <cell r="A260" t="str">
            <v>21.10.01.00</v>
          </cell>
          <cell r="B260" t="str">
            <v>-</v>
          </cell>
          <cell r="C260" t="str">
            <v>Fornecedores Mercado Interno</v>
          </cell>
          <cell r="D260">
            <v>4841643.3099999996</v>
          </cell>
          <cell r="E260" t="str">
            <v>C</v>
          </cell>
          <cell r="F260">
            <v>22437271.649999999</v>
          </cell>
          <cell r="G260">
            <v>22077150.399999999</v>
          </cell>
          <cell r="H260">
            <v>4481522.0599999996</v>
          </cell>
          <cell r="I260" t="str">
            <v>C</v>
          </cell>
        </row>
        <row r="261">
          <cell r="A261" t="str">
            <v>21.10.01.01</v>
          </cell>
          <cell r="B261" t="str">
            <v>-</v>
          </cell>
          <cell r="C261" t="str">
            <v>Fornecedores Mercado Interno</v>
          </cell>
          <cell r="D261">
            <v>4841643.3099999996</v>
          </cell>
          <cell r="E261" t="str">
            <v>C</v>
          </cell>
          <cell r="F261">
            <v>9703900.6400000006</v>
          </cell>
          <cell r="G261">
            <v>9343779.3900000006</v>
          </cell>
          <cell r="H261">
            <v>4481522.0599999996</v>
          </cell>
          <cell r="I261" t="str">
            <v>C</v>
          </cell>
        </row>
        <row r="262">
          <cell r="A262" t="str">
            <v>21.10.01.94</v>
          </cell>
          <cell r="B262" t="str">
            <v>-</v>
          </cell>
          <cell r="C262" t="str">
            <v>Transit. Substituicao - NF p/ DP</v>
          </cell>
          <cell r="D262">
            <v>0</v>
          </cell>
          <cell r="F262">
            <v>210382.67</v>
          </cell>
          <cell r="G262">
            <v>210382.67</v>
          </cell>
          <cell r="H262">
            <v>0</v>
          </cell>
        </row>
        <row r="263">
          <cell r="A263" t="str">
            <v>21.10.01.96</v>
          </cell>
          <cell r="B263" t="str">
            <v>-</v>
          </cell>
          <cell r="C263" t="str">
            <v>Transit. de Transferencia - APB</v>
          </cell>
          <cell r="D263">
            <v>0</v>
          </cell>
          <cell r="F263">
            <v>3394860.29</v>
          </cell>
          <cell r="G263">
            <v>3394860.29</v>
          </cell>
          <cell r="H263">
            <v>0</v>
          </cell>
        </row>
        <row r="264">
          <cell r="A264" t="str">
            <v>21.10.01.98</v>
          </cell>
          <cell r="B264" t="str">
            <v>-</v>
          </cell>
          <cell r="C264" t="str">
            <v>Transit. Fornecedores Compras</v>
          </cell>
          <cell r="D264">
            <v>0</v>
          </cell>
          <cell r="F264">
            <v>9128128.0500000007</v>
          </cell>
          <cell r="G264">
            <v>9128128.0500000007</v>
          </cell>
          <cell r="H264">
            <v>0</v>
          </cell>
        </row>
        <row r="265">
          <cell r="A265" t="str">
            <v>21.10.10.00</v>
          </cell>
          <cell r="B265" t="str">
            <v>-</v>
          </cell>
          <cell r="C265" t="str">
            <v>Fornecedores Mercado Externo</v>
          </cell>
          <cell r="D265">
            <v>20541.68</v>
          </cell>
          <cell r="E265" t="str">
            <v>C</v>
          </cell>
          <cell r="F265">
            <v>1105981.06</v>
          </cell>
          <cell r="G265">
            <v>1096824.8999999999</v>
          </cell>
          <cell r="H265">
            <v>11385.52</v>
          </cell>
          <cell r="I265" t="str">
            <v>C</v>
          </cell>
        </row>
        <row r="266">
          <cell r="A266" t="str">
            <v>21.10.10.01</v>
          </cell>
          <cell r="B266" t="str">
            <v>-</v>
          </cell>
          <cell r="C266" t="str">
            <v>Fornecedores Mercado Externo</v>
          </cell>
          <cell r="D266">
            <v>20541.68</v>
          </cell>
          <cell r="E266" t="str">
            <v>C</v>
          </cell>
          <cell r="F266">
            <v>1105981.06</v>
          </cell>
          <cell r="G266">
            <v>1096824.8999999999</v>
          </cell>
          <cell r="H266">
            <v>11385.52</v>
          </cell>
          <cell r="I266" t="str">
            <v>C</v>
          </cell>
        </row>
        <row r="267">
          <cell r="A267" t="str">
            <v>21.10.20.00</v>
          </cell>
          <cell r="B267" t="str">
            <v>-</v>
          </cell>
          <cell r="C267" t="str">
            <v>Fornecedores Cias do Grupo</v>
          </cell>
          <cell r="D267">
            <v>141303.97</v>
          </cell>
          <cell r="E267" t="str">
            <v>C</v>
          </cell>
          <cell r="F267">
            <v>1960895.75</v>
          </cell>
          <cell r="G267">
            <v>1918857.46</v>
          </cell>
          <cell r="H267">
            <v>99265.68</v>
          </cell>
          <cell r="I267" t="str">
            <v>C</v>
          </cell>
        </row>
        <row r="268">
          <cell r="A268" t="str">
            <v>21.10.20.04</v>
          </cell>
          <cell r="B268" t="str">
            <v>-</v>
          </cell>
          <cell r="C268" t="str">
            <v>Fornecedor - Mato Grosso</v>
          </cell>
          <cell r="D268">
            <v>877.5</v>
          </cell>
          <cell r="E268" t="str">
            <v>C</v>
          </cell>
          <cell r="F268">
            <v>0</v>
          </cell>
          <cell r="G268">
            <v>0</v>
          </cell>
          <cell r="H268">
            <v>877.5</v>
          </cell>
          <cell r="I268" t="str">
            <v>C</v>
          </cell>
        </row>
        <row r="269">
          <cell r="A269" t="str">
            <v>21.10.20.05</v>
          </cell>
          <cell r="B269" t="str">
            <v>-</v>
          </cell>
          <cell r="C269" t="str">
            <v>Fornecedor - Sibra</v>
          </cell>
          <cell r="D269">
            <v>42801.120000000003</v>
          </cell>
          <cell r="E269" t="str">
            <v>C</v>
          </cell>
          <cell r="F269">
            <v>88666.76</v>
          </cell>
          <cell r="G269">
            <v>45865.64</v>
          </cell>
          <cell r="H269">
            <v>0</v>
          </cell>
        </row>
        <row r="270">
          <cell r="A270" t="str">
            <v>21.10.20.10</v>
          </cell>
          <cell r="B270" t="str">
            <v>-</v>
          </cell>
          <cell r="C270" t="str">
            <v>Fornecedor - Cvrd</v>
          </cell>
          <cell r="D270">
            <v>97625.35</v>
          </cell>
          <cell r="E270" t="str">
            <v>C</v>
          </cell>
          <cell r="F270">
            <v>1872228.99</v>
          </cell>
          <cell r="G270">
            <v>1872991.82</v>
          </cell>
          <cell r="H270">
            <v>98388.18</v>
          </cell>
          <cell r="I270" t="str">
            <v>C</v>
          </cell>
        </row>
        <row r="271">
          <cell r="A271" t="str">
            <v>21.20.00.00</v>
          </cell>
          <cell r="B271" t="str">
            <v>-</v>
          </cell>
          <cell r="C271" t="str">
            <v>Adiantamentos a Clientes</v>
          </cell>
          <cell r="D271">
            <v>32358.82</v>
          </cell>
          <cell r="E271" t="str">
            <v>C</v>
          </cell>
          <cell r="F271">
            <v>404800</v>
          </cell>
          <cell r="G271">
            <v>410703.33</v>
          </cell>
          <cell r="H271">
            <v>38262.15</v>
          </cell>
          <cell r="I271" t="str">
            <v>C</v>
          </cell>
        </row>
        <row r="272">
          <cell r="A272" t="str">
            <v>21.20.01.00</v>
          </cell>
          <cell r="B272" t="str">
            <v>-</v>
          </cell>
          <cell r="C272" t="str">
            <v>Adto de Clientes Merc.Interno</v>
          </cell>
          <cell r="D272">
            <v>3287.28</v>
          </cell>
          <cell r="E272" t="str">
            <v>C</v>
          </cell>
          <cell r="F272">
            <v>404800</v>
          </cell>
          <cell r="G272">
            <v>407710</v>
          </cell>
          <cell r="H272">
            <v>6197.28</v>
          </cell>
          <cell r="I272" t="str">
            <v>C</v>
          </cell>
        </row>
        <row r="273">
          <cell r="A273" t="str">
            <v>21.20.01.01</v>
          </cell>
          <cell r="B273" t="str">
            <v>-</v>
          </cell>
          <cell r="C273" t="str">
            <v>Adto. de Clientes Merc.Interno</v>
          </cell>
          <cell r="D273">
            <v>3287.28</v>
          </cell>
          <cell r="E273" t="str">
            <v>C</v>
          </cell>
          <cell r="F273">
            <v>404800</v>
          </cell>
          <cell r="G273">
            <v>407710</v>
          </cell>
          <cell r="H273">
            <v>6197.28</v>
          </cell>
          <cell r="I273" t="str">
            <v>C</v>
          </cell>
        </row>
        <row r="274">
          <cell r="A274" t="str">
            <v>21.20.15.00</v>
          </cell>
          <cell r="B274" t="str">
            <v>-</v>
          </cell>
          <cell r="C274" t="str">
            <v>Adto. de Cliente-Cia Grupo</v>
          </cell>
          <cell r="D274">
            <v>29071.54</v>
          </cell>
          <cell r="E274" t="str">
            <v>C</v>
          </cell>
          <cell r="F274">
            <v>0</v>
          </cell>
          <cell r="G274">
            <v>2993.33</v>
          </cell>
          <cell r="H274">
            <v>32064.87</v>
          </cell>
          <cell r="I274" t="str">
            <v>C</v>
          </cell>
        </row>
        <row r="275">
          <cell r="A275" t="str">
            <v>21.20.15.22</v>
          </cell>
          <cell r="B275" t="str">
            <v>-</v>
          </cell>
          <cell r="C275" t="str">
            <v>Adto.de Cliente - CVRDI</v>
          </cell>
          <cell r="D275">
            <v>29071.54</v>
          </cell>
          <cell r="E275" t="str">
            <v>C</v>
          </cell>
          <cell r="F275">
            <v>0</v>
          </cell>
          <cell r="G275">
            <v>2993.33</v>
          </cell>
          <cell r="H275">
            <v>32064.87</v>
          </cell>
          <cell r="I275" t="str">
            <v>C</v>
          </cell>
        </row>
        <row r="276">
          <cell r="A276" t="str">
            <v>21.25.00.00</v>
          </cell>
          <cell r="B276" t="str">
            <v>-</v>
          </cell>
          <cell r="C276" t="str">
            <v>Obrigac Fiscais e Trabalhistas</v>
          </cell>
          <cell r="D276">
            <v>3538743.56</v>
          </cell>
          <cell r="E276" t="str">
            <v>C</v>
          </cell>
          <cell r="F276">
            <v>8395865.4100000001</v>
          </cell>
          <cell r="G276">
            <v>9195872.7400000002</v>
          </cell>
          <cell r="H276">
            <v>4338750.8899999997</v>
          </cell>
          <cell r="I276" t="str">
            <v>C</v>
          </cell>
        </row>
        <row r="277">
          <cell r="A277" t="str">
            <v>21.25.01.00</v>
          </cell>
          <cell r="B277" t="str">
            <v>-</v>
          </cell>
          <cell r="C277" t="str">
            <v>Obrigac Fiscais e Trabalhistas</v>
          </cell>
          <cell r="D277">
            <v>3538743.56</v>
          </cell>
          <cell r="E277" t="str">
            <v>C</v>
          </cell>
          <cell r="F277">
            <v>8395828.4100000001</v>
          </cell>
          <cell r="G277">
            <v>9195835.7400000002</v>
          </cell>
          <cell r="H277">
            <v>4338750.8899999997</v>
          </cell>
          <cell r="I277" t="str">
            <v>C</v>
          </cell>
        </row>
        <row r="278">
          <cell r="A278" t="str">
            <v>21.25.01.02</v>
          </cell>
          <cell r="B278" t="str">
            <v>-</v>
          </cell>
          <cell r="C278" t="str">
            <v>Icms a Recolher</v>
          </cell>
          <cell r="D278">
            <v>59317.9</v>
          </cell>
          <cell r="E278" t="str">
            <v>C</v>
          </cell>
          <cell r="F278">
            <v>4521090.32</v>
          </cell>
          <cell r="G278">
            <v>5776458.4699999997</v>
          </cell>
          <cell r="H278">
            <v>1314686.05</v>
          </cell>
          <cell r="I278" t="str">
            <v>C</v>
          </cell>
        </row>
        <row r="279">
          <cell r="A279" t="str">
            <v>21.25.01.04</v>
          </cell>
          <cell r="B279" t="str">
            <v>-</v>
          </cell>
          <cell r="C279" t="str">
            <v>CFEM a Recolher</v>
          </cell>
          <cell r="D279">
            <v>2591163.29</v>
          </cell>
          <cell r="E279" t="str">
            <v>C</v>
          </cell>
          <cell r="F279">
            <v>1010129.52</v>
          </cell>
          <cell r="G279">
            <v>705334.3</v>
          </cell>
          <cell r="H279">
            <v>2286368.0699999998</v>
          </cell>
          <cell r="I279" t="str">
            <v>C</v>
          </cell>
        </row>
        <row r="280">
          <cell r="A280" t="str">
            <v>21.25.01.05</v>
          </cell>
          <cell r="B280" t="str">
            <v>-</v>
          </cell>
          <cell r="C280" t="str">
            <v>Pis a Recolher</v>
          </cell>
          <cell r="D280">
            <v>0</v>
          </cell>
          <cell r="F280">
            <v>400568.44</v>
          </cell>
          <cell r="G280">
            <v>400568.44</v>
          </cell>
          <cell r="H280">
            <v>0</v>
          </cell>
        </row>
        <row r="281">
          <cell r="A281" t="str">
            <v>21.25.01.06</v>
          </cell>
          <cell r="B281" t="str">
            <v>-</v>
          </cell>
          <cell r="C281" t="str">
            <v>Cofins a Recolher</v>
          </cell>
          <cell r="D281">
            <v>0</v>
          </cell>
          <cell r="F281">
            <v>1845041.94</v>
          </cell>
          <cell r="G281">
            <v>1845041.94</v>
          </cell>
          <cell r="H281">
            <v>0</v>
          </cell>
        </row>
        <row r="282">
          <cell r="A282" t="str">
            <v>21.25.01.07</v>
          </cell>
          <cell r="B282" t="str">
            <v>-</v>
          </cell>
          <cell r="C282" t="str">
            <v>Inss a Recolher</v>
          </cell>
          <cell r="D282">
            <v>787711.03</v>
          </cell>
          <cell r="E282" t="str">
            <v>C</v>
          </cell>
          <cell r="F282">
            <v>500950.27</v>
          </cell>
          <cell r="G282">
            <v>369241.78</v>
          </cell>
          <cell r="H282">
            <v>656002.54</v>
          </cell>
          <cell r="I282" t="str">
            <v>C</v>
          </cell>
        </row>
        <row r="283">
          <cell r="A283" t="str">
            <v>21.25.01.08</v>
          </cell>
          <cell r="B283" t="str">
            <v>-</v>
          </cell>
          <cell r="C283" t="str">
            <v>Fgts a Recolher</v>
          </cell>
          <cell r="D283">
            <v>105699.11</v>
          </cell>
          <cell r="E283" t="str">
            <v>C</v>
          </cell>
          <cell r="F283">
            <v>113730.98</v>
          </cell>
          <cell r="G283">
            <v>95653.87</v>
          </cell>
          <cell r="H283">
            <v>87622</v>
          </cell>
          <cell r="I283" t="str">
            <v>C</v>
          </cell>
        </row>
        <row r="284">
          <cell r="A284" t="str">
            <v>21.25.01.09</v>
          </cell>
          <cell r="B284" t="str">
            <v>-</v>
          </cell>
          <cell r="C284" t="str">
            <v>Contrib.Sindical/Assist a Recolh</v>
          </cell>
          <cell r="D284">
            <v>5147.7700000000004</v>
          </cell>
          <cell r="E284" t="str">
            <v>D</v>
          </cell>
          <cell r="F284">
            <v>4316.9399999999996</v>
          </cell>
          <cell r="G284">
            <v>3536.94</v>
          </cell>
          <cell r="H284">
            <v>5927.77</v>
          </cell>
          <cell r="I284" t="str">
            <v>D</v>
          </cell>
        </row>
        <row r="285">
          <cell r="A285" t="str">
            <v>21.25.05.00</v>
          </cell>
          <cell r="B285" t="str">
            <v>-</v>
          </cell>
          <cell r="C285" t="str">
            <v>Impostos s/Serv Administ-Cias Grupo</v>
          </cell>
          <cell r="D285">
            <v>0</v>
          </cell>
          <cell r="F285">
            <v>37</v>
          </cell>
          <cell r="G285">
            <v>37</v>
          </cell>
          <cell r="H285">
            <v>0</v>
          </cell>
        </row>
        <row r="286">
          <cell r="A286" t="str">
            <v>21.25.05.11</v>
          </cell>
          <cell r="B286" t="str">
            <v>-</v>
          </cell>
          <cell r="C286" t="str">
            <v>Pis s/Serv Administ-Urucum</v>
          </cell>
          <cell r="D286">
            <v>0</v>
          </cell>
          <cell r="F286">
            <v>6.6</v>
          </cell>
          <cell r="G286">
            <v>6.6</v>
          </cell>
          <cell r="H286">
            <v>0</v>
          </cell>
        </row>
        <row r="287">
          <cell r="A287" t="str">
            <v>21.25.05.31</v>
          </cell>
          <cell r="B287" t="str">
            <v>-</v>
          </cell>
          <cell r="C287" t="str">
            <v>Cofins s/Serv Administ-Urucum</v>
          </cell>
          <cell r="D287">
            <v>0</v>
          </cell>
          <cell r="F287">
            <v>30.4</v>
          </cell>
          <cell r="G287">
            <v>30.4</v>
          </cell>
          <cell r="H287">
            <v>0</v>
          </cell>
        </row>
        <row r="288">
          <cell r="A288" t="str">
            <v>21.30.00.00</v>
          </cell>
          <cell r="B288" t="str">
            <v>-</v>
          </cell>
          <cell r="C288" t="str">
            <v>Obrigacoes Retidas</v>
          </cell>
          <cell r="D288">
            <v>1007377.4</v>
          </cell>
          <cell r="E288" t="str">
            <v>C</v>
          </cell>
          <cell r="F288">
            <v>853330.64</v>
          </cell>
          <cell r="G288">
            <v>700012.96</v>
          </cell>
          <cell r="H288">
            <v>854059.72</v>
          </cell>
          <cell r="I288" t="str">
            <v>C</v>
          </cell>
        </row>
        <row r="289">
          <cell r="A289" t="str">
            <v>21.30.01.00</v>
          </cell>
          <cell r="B289" t="str">
            <v>-</v>
          </cell>
          <cell r="C289" t="str">
            <v>Obrigacoes Retidas</v>
          </cell>
          <cell r="D289">
            <v>1007377.4</v>
          </cell>
          <cell r="E289" t="str">
            <v>C</v>
          </cell>
          <cell r="F289">
            <v>853330.64</v>
          </cell>
          <cell r="G289">
            <v>700012.96</v>
          </cell>
          <cell r="H289">
            <v>854059.72</v>
          </cell>
          <cell r="I289" t="str">
            <v>C</v>
          </cell>
        </row>
        <row r="290">
          <cell r="A290" t="str">
            <v>21.30.01.01</v>
          </cell>
          <cell r="B290" t="str">
            <v>-</v>
          </cell>
          <cell r="C290" t="str">
            <v>Irrf Salarios</v>
          </cell>
          <cell r="D290">
            <v>102783.46</v>
          </cell>
          <cell r="E290" t="str">
            <v>C</v>
          </cell>
          <cell r="F290">
            <v>111655.09</v>
          </cell>
          <cell r="G290">
            <v>40405.89</v>
          </cell>
          <cell r="H290">
            <v>31534.26</v>
          </cell>
          <cell r="I290" t="str">
            <v>C</v>
          </cell>
        </row>
        <row r="291">
          <cell r="A291" t="str">
            <v>21.30.01.02</v>
          </cell>
          <cell r="B291" t="str">
            <v>-</v>
          </cell>
          <cell r="C291" t="str">
            <v>Irrf de Terceiros</v>
          </cell>
          <cell r="D291">
            <v>26479.19</v>
          </cell>
          <cell r="E291" t="str">
            <v>C</v>
          </cell>
          <cell r="F291">
            <v>30737.49</v>
          </cell>
          <cell r="G291">
            <v>25815.27</v>
          </cell>
          <cell r="H291">
            <v>21556.97</v>
          </cell>
          <cell r="I291" t="str">
            <v>C</v>
          </cell>
        </row>
        <row r="292">
          <cell r="A292" t="str">
            <v>21.30.01.03</v>
          </cell>
          <cell r="B292" t="str">
            <v>-</v>
          </cell>
          <cell r="C292" t="str">
            <v>Iss Retido na Fonte</v>
          </cell>
          <cell r="D292">
            <v>322768.39</v>
          </cell>
          <cell r="E292" t="str">
            <v>C</v>
          </cell>
          <cell r="F292">
            <v>219229.57</v>
          </cell>
          <cell r="G292">
            <v>154694.29</v>
          </cell>
          <cell r="H292">
            <v>258233.11</v>
          </cell>
          <cell r="I292" t="str">
            <v>C</v>
          </cell>
        </row>
        <row r="293">
          <cell r="A293" t="str">
            <v>21.30.01.05</v>
          </cell>
          <cell r="B293" t="str">
            <v>-</v>
          </cell>
          <cell r="C293" t="str">
            <v>Inss Sobre Servicos</v>
          </cell>
          <cell r="D293">
            <v>85680.07</v>
          </cell>
          <cell r="E293" t="str">
            <v>C</v>
          </cell>
          <cell r="F293">
            <v>104668.06</v>
          </cell>
          <cell r="G293">
            <v>101146.61</v>
          </cell>
          <cell r="H293">
            <v>82158.62</v>
          </cell>
          <cell r="I293" t="str">
            <v>C</v>
          </cell>
        </row>
        <row r="294">
          <cell r="A294" t="str">
            <v>21.30.01.08</v>
          </cell>
          <cell r="B294" t="str">
            <v>-</v>
          </cell>
          <cell r="C294" t="str">
            <v>Pensao Alimenticia</v>
          </cell>
          <cell r="D294">
            <v>7207.54</v>
          </cell>
          <cell r="E294" t="str">
            <v>C</v>
          </cell>
          <cell r="F294">
            <v>6081.85</v>
          </cell>
          <cell r="G294">
            <v>5735.29</v>
          </cell>
          <cell r="H294">
            <v>6860.98</v>
          </cell>
          <cell r="I294" t="str">
            <v>C</v>
          </cell>
        </row>
        <row r="295">
          <cell r="A295" t="str">
            <v>21.30.01.11</v>
          </cell>
          <cell r="B295" t="str">
            <v>-</v>
          </cell>
          <cell r="C295" t="str">
            <v>Ir s/ Mutuo</v>
          </cell>
          <cell r="D295">
            <v>260347.83</v>
          </cell>
          <cell r="E295" t="str">
            <v>C</v>
          </cell>
          <cell r="F295">
            <v>160532.39000000001</v>
          </cell>
          <cell r="G295">
            <v>155078.10999999999</v>
          </cell>
          <cell r="H295">
            <v>254893.55</v>
          </cell>
          <cell r="I295" t="str">
            <v>C</v>
          </cell>
        </row>
        <row r="296">
          <cell r="A296" t="str">
            <v>21.30.01.16</v>
          </cell>
          <cell r="B296" t="str">
            <v>-</v>
          </cell>
          <cell r="C296" t="str">
            <v>Pis/Cofins/Csl R.F Lei 10833/03</v>
          </cell>
          <cell r="D296">
            <v>7715.25</v>
          </cell>
          <cell r="E296" t="str">
            <v>C</v>
          </cell>
          <cell r="F296">
            <v>112443.51</v>
          </cell>
          <cell r="G296">
            <v>109529.95</v>
          </cell>
          <cell r="H296">
            <v>4801.6899999999996</v>
          </cell>
          <cell r="I296" t="str">
            <v>C</v>
          </cell>
        </row>
        <row r="297">
          <cell r="A297" t="str">
            <v>21.30.01.17</v>
          </cell>
          <cell r="B297" t="str">
            <v>-</v>
          </cell>
          <cell r="C297" t="str">
            <v>IRRF S/ ASSFIN</v>
          </cell>
          <cell r="D297">
            <v>5554.32</v>
          </cell>
          <cell r="E297" t="str">
            <v>C</v>
          </cell>
          <cell r="F297">
            <v>0</v>
          </cell>
          <cell r="G297">
            <v>0</v>
          </cell>
          <cell r="H297">
            <v>5554.32</v>
          </cell>
          <cell r="I297" t="str">
            <v>C</v>
          </cell>
        </row>
        <row r="298">
          <cell r="A298" t="str">
            <v>21.30.01.18</v>
          </cell>
          <cell r="B298" t="str">
            <v>-</v>
          </cell>
          <cell r="C298" t="str">
            <v>INSS s/Serviços Autônomo</v>
          </cell>
          <cell r="D298">
            <v>752.4</v>
          </cell>
          <cell r="E298" t="str">
            <v>C</v>
          </cell>
          <cell r="F298">
            <v>771.21</v>
          </cell>
          <cell r="G298">
            <v>263.33999999999997</v>
          </cell>
          <cell r="H298">
            <v>244.53</v>
          </cell>
          <cell r="I298" t="str">
            <v>C</v>
          </cell>
        </row>
        <row r="299">
          <cell r="A299" t="str">
            <v>21.30.01.19</v>
          </cell>
          <cell r="B299" t="str">
            <v>-</v>
          </cell>
          <cell r="C299" t="str">
            <v>IOF a Pagar</v>
          </cell>
          <cell r="D299">
            <v>5864.51</v>
          </cell>
          <cell r="E299" t="str">
            <v>C</v>
          </cell>
          <cell r="F299">
            <v>5864.51</v>
          </cell>
          <cell r="G299">
            <v>5000</v>
          </cell>
          <cell r="H299">
            <v>5000</v>
          </cell>
          <cell r="I299" t="str">
            <v>C</v>
          </cell>
        </row>
        <row r="300">
          <cell r="A300" t="str">
            <v>21.30.01.20</v>
          </cell>
          <cell r="B300" t="str">
            <v>-</v>
          </cell>
          <cell r="C300" t="str">
            <v>IOF s/ Mutuo</v>
          </cell>
          <cell r="D300">
            <v>170440.37</v>
          </cell>
          <cell r="E300" t="str">
            <v>C</v>
          </cell>
          <cell r="F300">
            <v>4238.8900000000003</v>
          </cell>
          <cell r="G300">
            <v>5236.1400000000003</v>
          </cell>
          <cell r="H300">
            <v>171437.62</v>
          </cell>
          <cell r="I300" t="str">
            <v>C</v>
          </cell>
        </row>
        <row r="301">
          <cell r="A301" t="str">
            <v>21.30.01.23</v>
          </cell>
          <cell r="B301" t="str">
            <v>-</v>
          </cell>
          <cell r="C301" t="str">
            <v>Irrf s/ PR</v>
          </cell>
          <cell r="D301">
            <v>11784.07</v>
          </cell>
          <cell r="E301" t="str">
            <v>C</v>
          </cell>
          <cell r="F301">
            <v>0</v>
          </cell>
          <cell r="G301">
            <v>0</v>
          </cell>
          <cell r="H301">
            <v>11784.07</v>
          </cell>
          <cell r="I301" t="str">
            <v>C</v>
          </cell>
        </row>
        <row r="302">
          <cell r="A302" t="str">
            <v>21.30.01.99</v>
          </cell>
          <cell r="B302" t="str">
            <v>-</v>
          </cell>
          <cell r="C302" t="str">
            <v>Transitoria de IRRF</v>
          </cell>
          <cell r="D302">
            <v>0</v>
          </cell>
          <cell r="F302">
            <v>97108.07</v>
          </cell>
          <cell r="G302">
            <v>97108.07</v>
          </cell>
          <cell r="H302">
            <v>0</v>
          </cell>
        </row>
        <row r="303">
          <cell r="A303" t="str">
            <v>21.35.00.00</v>
          </cell>
          <cell r="B303" t="str">
            <v>-</v>
          </cell>
          <cell r="C303" t="str">
            <v>Provisao p/ Ir.e Contrib.Social</v>
          </cell>
          <cell r="D303">
            <v>74264272.519999996</v>
          </cell>
          <cell r="E303" t="str">
            <v>C</v>
          </cell>
          <cell r="F303">
            <v>0</v>
          </cell>
          <cell r="G303">
            <v>0</v>
          </cell>
          <cell r="H303">
            <v>74264272.519999996</v>
          </cell>
          <cell r="I303" t="str">
            <v>C</v>
          </cell>
        </row>
        <row r="304">
          <cell r="A304" t="str">
            <v>21.35.01.00</v>
          </cell>
          <cell r="B304" t="str">
            <v>-</v>
          </cell>
          <cell r="C304" t="str">
            <v>Provisao p/ Ir.e Contrib.Social</v>
          </cell>
          <cell r="D304">
            <v>74264272.519999996</v>
          </cell>
          <cell r="E304" t="str">
            <v>C</v>
          </cell>
          <cell r="F304">
            <v>0</v>
          </cell>
          <cell r="G304">
            <v>0</v>
          </cell>
          <cell r="H304">
            <v>74264272.519999996</v>
          </cell>
          <cell r="I304" t="str">
            <v>C</v>
          </cell>
        </row>
        <row r="305">
          <cell r="A305" t="str">
            <v>21.35.01.01</v>
          </cell>
          <cell r="B305" t="str">
            <v>-</v>
          </cell>
          <cell r="C305" t="str">
            <v>Irpj a Recolher</v>
          </cell>
          <cell r="D305">
            <v>54613880.390000001</v>
          </cell>
          <cell r="E305" t="str">
            <v>C</v>
          </cell>
          <cell r="F305">
            <v>0</v>
          </cell>
          <cell r="G305">
            <v>0</v>
          </cell>
          <cell r="H305">
            <v>54613880.390000001</v>
          </cell>
          <cell r="I305" t="str">
            <v>C</v>
          </cell>
        </row>
        <row r="306">
          <cell r="A306" t="str">
            <v>21.35.01.02</v>
          </cell>
          <cell r="B306" t="str">
            <v>-</v>
          </cell>
          <cell r="C306" t="str">
            <v>Contr.Social s/Lucro a Recolher</v>
          </cell>
          <cell r="D306">
            <v>19650392.129999999</v>
          </cell>
          <cell r="E306" t="str">
            <v>C</v>
          </cell>
          <cell r="F306">
            <v>0</v>
          </cell>
          <cell r="G306">
            <v>0</v>
          </cell>
          <cell r="H306">
            <v>19650392.129999999</v>
          </cell>
          <cell r="I306" t="str">
            <v>C</v>
          </cell>
        </row>
        <row r="307">
          <cell r="A307" t="str">
            <v>21.41.00.00</v>
          </cell>
          <cell r="B307" t="str">
            <v>-</v>
          </cell>
          <cell r="C307" t="str">
            <v>Impostos e Contrib-Parcelamento REFIS</v>
          </cell>
          <cell r="D307">
            <v>238078.25</v>
          </cell>
          <cell r="E307" t="str">
            <v>C</v>
          </cell>
          <cell r="F307">
            <v>19911.72</v>
          </cell>
          <cell r="G307">
            <v>20774.150000000001</v>
          </cell>
          <cell r="H307">
            <v>238940.68</v>
          </cell>
          <cell r="I307" t="str">
            <v>C</v>
          </cell>
        </row>
        <row r="308">
          <cell r="A308" t="str">
            <v>21.41.01.00</v>
          </cell>
          <cell r="B308" t="str">
            <v>-</v>
          </cell>
          <cell r="C308" t="str">
            <v>Impostos e Contrib - Parcelamento REFIS</v>
          </cell>
          <cell r="D308">
            <v>238078.25</v>
          </cell>
          <cell r="E308" t="str">
            <v>C</v>
          </cell>
          <cell r="F308">
            <v>19911.72</v>
          </cell>
          <cell r="G308">
            <v>20774.150000000001</v>
          </cell>
          <cell r="H308">
            <v>238940.68</v>
          </cell>
          <cell r="I308" t="str">
            <v>C</v>
          </cell>
        </row>
        <row r="309">
          <cell r="A309" t="str">
            <v>21.41.01.01</v>
          </cell>
          <cell r="B309" t="str">
            <v>-</v>
          </cell>
          <cell r="C309" t="str">
            <v>Impostos REFIS</v>
          </cell>
          <cell r="D309">
            <v>238078.25</v>
          </cell>
          <cell r="E309" t="str">
            <v>C</v>
          </cell>
          <cell r="F309">
            <v>19911.72</v>
          </cell>
          <cell r="G309">
            <v>20774.150000000001</v>
          </cell>
          <cell r="H309">
            <v>238940.68</v>
          </cell>
          <cell r="I309" t="str">
            <v>C</v>
          </cell>
        </row>
        <row r="310">
          <cell r="A310" t="str">
            <v>21.45.00.00</v>
          </cell>
          <cell r="B310" t="str">
            <v>-</v>
          </cell>
          <cell r="C310" t="str">
            <v>Obrigacoes com Pessoal</v>
          </cell>
          <cell r="D310">
            <v>2054619.19</v>
          </cell>
          <cell r="E310" t="str">
            <v>C</v>
          </cell>
          <cell r="F310">
            <v>1837914.21</v>
          </cell>
          <cell r="G310">
            <v>2034150.13</v>
          </cell>
          <cell r="H310">
            <v>2250855.11</v>
          </cell>
          <cell r="I310" t="str">
            <v>C</v>
          </cell>
        </row>
        <row r="311">
          <cell r="A311" t="str">
            <v>21.45.01.00</v>
          </cell>
          <cell r="B311" t="str">
            <v>-</v>
          </cell>
          <cell r="C311" t="str">
            <v>Obrigacoes com Pessoal</v>
          </cell>
          <cell r="D311">
            <v>2054619.19</v>
          </cell>
          <cell r="E311" t="str">
            <v>C</v>
          </cell>
          <cell r="F311">
            <v>1837914.21</v>
          </cell>
          <cell r="G311">
            <v>2034150.13</v>
          </cell>
          <cell r="H311">
            <v>2250855.11</v>
          </cell>
          <cell r="I311" t="str">
            <v>C</v>
          </cell>
        </row>
        <row r="312">
          <cell r="A312" t="str">
            <v>21.45.01.01</v>
          </cell>
          <cell r="B312" t="str">
            <v>-</v>
          </cell>
          <cell r="C312" t="str">
            <v>Salarios</v>
          </cell>
          <cell r="D312">
            <v>4225.8500000000004</v>
          </cell>
          <cell r="E312" t="str">
            <v>C</v>
          </cell>
          <cell r="F312">
            <v>1837914.21</v>
          </cell>
          <cell r="G312">
            <v>1814732.28</v>
          </cell>
          <cell r="H312">
            <v>18956.080000000002</v>
          </cell>
          <cell r="I312" t="str">
            <v>D</v>
          </cell>
        </row>
        <row r="313">
          <cell r="A313" t="str">
            <v>21.45.01.02</v>
          </cell>
          <cell r="B313" t="str">
            <v>-</v>
          </cell>
          <cell r="C313" t="str">
            <v>Folha a Pagar Rescisao</v>
          </cell>
          <cell r="D313">
            <v>4097.3599999999997</v>
          </cell>
          <cell r="E313" t="str">
            <v>D</v>
          </cell>
          <cell r="F313">
            <v>0</v>
          </cell>
          <cell r="G313">
            <v>14417.85</v>
          </cell>
          <cell r="H313">
            <v>10320.49</v>
          </cell>
          <cell r="I313" t="str">
            <v>C</v>
          </cell>
        </row>
        <row r="314">
          <cell r="A314" t="str">
            <v>21.45.01.03</v>
          </cell>
          <cell r="B314" t="str">
            <v>-</v>
          </cell>
          <cell r="C314" t="str">
            <v>Particip no Resultado Empregado</v>
          </cell>
          <cell r="D314">
            <v>2054490.7</v>
          </cell>
          <cell r="E314" t="str">
            <v>C</v>
          </cell>
          <cell r="F314">
            <v>0</v>
          </cell>
          <cell r="G314">
            <v>205000</v>
          </cell>
          <cell r="H314">
            <v>2259490.7000000002</v>
          </cell>
          <cell r="I314" t="str">
            <v>C</v>
          </cell>
        </row>
        <row r="315">
          <cell r="A315" t="str">
            <v>21.46.00.00</v>
          </cell>
          <cell r="B315" t="str">
            <v>-</v>
          </cell>
          <cell r="C315" t="str">
            <v>Outras Obrigacoes</v>
          </cell>
          <cell r="D315">
            <v>11492360.42</v>
          </cell>
          <cell r="E315" t="str">
            <v>C</v>
          </cell>
          <cell r="F315">
            <v>6463742.6600000001</v>
          </cell>
          <cell r="G315">
            <v>6075761.5599999996</v>
          </cell>
          <cell r="H315">
            <v>11104379.32</v>
          </cell>
          <cell r="I315" t="str">
            <v>C</v>
          </cell>
        </row>
        <row r="316">
          <cell r="A316" t="str">
            <v>21.46.01.00</v>
          </cell>
          <cell r="B316" t="str">
            <v>-</v>
          </cell>
          <cell r="C316" t="str">
            <v>Contas a Pagar</v>
          </cell>
          <cell r="D316">
            <v>7132271.4299999997</v>
          </cell>
          <cell r="E316" t="str">
            <v>C</v>
          </cell>
          <cell r="F316">
            <v>6463742.6600000001</v>
          </cell>
          <cell r="G316">
            <v>6075761.5599999996</v>
          </cell>
          <cell r="H316">
            <v>6744290.3300000001</v>
          </cell>
          <cell r="I316" t="str">
            <v>C</v>
          </cell>
        </row>
        <row r="317">
          <cell r="A317" t="str">
            <v>21.46.01.01</v>
          </cell>
          <cell r="B317" t="str">
            <v>-</v>
          </cell>
          <cell r="C317" t="str">
            <v>Credores Diversos</v>
          </cell>
          <cell r="D317">
            <v>6302878.54</v>
          </cell>
          <cell r="E317" t="str">
            <v>C</v>
          </cell>
          <cell r="F317">
            <v>5490865.1200000001</v>
          </cell>
          <cell r="G317">
            <v>5609321.2800000003</v>
          </cell>
          <cell r="H317">
            <v>6421334.7000000002</v>
          </cell>
          <cell r="I317" t="str">
            <v>C</v>
          </cell>
        </row>
        <row r="318">
          <cell r="A318" t="str">
            <v>21.46.01.02</v>
          </cell>
          <cell r="B318" t="str">
            <v>-</v>
          </cell>
          <cell r="C318" t="str">
            <v>Convenio Sesi/Senai</v>
          </cell>
          <cell r="D318">
            <v>10650.74</v>
          </cell>
          <cell r="E318" t="str">
            <v>C</v>
          </cell>
          <cell r="F318">
            <v>31596.9</v>
          </cell>
          <cell r="G318">
            <v>1129.6199999999999</v>
          </cell>
          <cell r="H318">
            <v>19816.54</v>
          </cell>
          <cell r="I318" t="str">
            <v>D</v>
          </cell>
        </row>
        <row r="319">
          <cell r="A319" t="str">
            <v>21.46.01.05</v>
          </cell>
          <cell r="B319" t="str">
            <v>-</v>
          </cell>
          <cell r="C319" t="str">
            <v>Gremios</v>
          </cell>
          <cell r="D319">
            <v>0</v>
          </cell>
          <cell r="F319">
            <v>103</v>
          </cell>
          <cell r="G319">
            <v>103</v>
          </cell>
          <cell r="H319">
            <v>0</v>
          </cell>
        </row>
        <row r="320">
          <cell r="A320" t="str">
            <v>21.46.01.06</v>
          </cell>
          <cell r="B320" t="str">
            <v>-</v>
          </cell>
          <cell r="C320" t="str">
            <v>Abono Pis / Cef</v>
          </cell>
          <cell r="D320">
            <v>28.76</v>
          </cell>
          <cell r="E320" t="str">
            <v>C</v>
          </cell>
          <cell r="F320">
            <v>0</v>
          </cell>
          <cell r="G320">
            <v>0</v>
          </cell>
          <cell r="H320">
            <v>28.76</v>
          </cell>
          <cell r="I320" t="str">
            <v>C</v>
          </cell>
        </row>
        <row r="321">
          <cell r="A321" t="str">
            <v>21.46.01.10</v>
          </cell>
          <cell r="B321" t="str">
            <v>-</v>
          </cell>
          <cell r="C321" t="str">
            <v>Contribuicao Ordinaria Valiaprev</v>
          </cell>
          <cell r="D321">
            <v>0</v>
          </cell>
          <cell r="F321">
            <v>35346.92</v>
          </cell>
          <cell r="G321">
            <v>35346.92</v>
          </cell>
          <cell r="H321">
            <v>0</v>
          </cell>
        </row>
        <row r="322">
          <cell r="A322" t="str">
            <v>21.46.01.11</v>
          </cell>
          <cell r="B322" t="str">
            <v>-</v>
          </cell>
          <cell r="C322" t="str">
            <v>Contribuic Esporadica Valiaprev</v>
          </cell>
          <cell r="D322">
            <v>0</v>
          </cell>
          <cell r="F322">
            <v>1346.87</v>
          </cell>
          <cell r="G322">
            <v>1346.87</v>
          </cell>
          <cell r="H322">
            <v>0</v>
          </cell>
        </row>
        <row r="323">
          <cell r="A323" t="str">
            <v>21.46.01.14</v>
          </cell>
          <cell r="B323" t="str">
            <v>-</v>
          </cell>
          <cell r="C323" t="str">
            <v>Cooperativa Credito MG-Credivale</v>
          </cell>
          <cell r="D323">
            <v>30044.5</v>
          </cell>
          <cell r="E323" t="str">
            <v>C</v>
          </cell>
          <cell r="F323">
            <v>54798.81</v>
          </cell>
          <cell r="G323">
            <v>24754.31</v>
          </cell>
          <cell r="H323">
            <v>0</v>
          </cell>
        </row>
        <row r="324">
          <cell r="A324" t="str">
            <v>21.46.01.20</v>
          </cell>
          <cell r="B324" t="str">
            <v>-</v>
          </cell>
          <cell r="C324" t="str">
            <v>Emprest. Habitacional - Valia</v>
          </cell>
          <cell r="D324">
            <v>0</v>
          </cell>
          <cell r="F324">
            <v>10306.51</v>
          </cell>
          <cell r="G324">
            <v>10306.51</v>
          </cell>
          <cell r="H324">
            <v>0</v>
          </cell>
        </row>
        <row r="325">
          <cell r="A325" t="str">
            <v>21.46.01.21</v>
          </cell>
          <cell r="B325" t="str">
            <v>-</v>
          </cell>
          <cell r="C325" t="str">
            <v>Emprestimos Valia - Outros</v>
          </cell>
          <cell r="D325">
            <v>678.24</v>
          </cell>
          <cell r="E325" t="str">
            <v>C</v>
          </cell>
          <cell r="F325">
            <v>51387.88</v>
          </cell>
          <cell r="G325">
            <v>51387.88</v>
          </cell>
          <cell r="H325">
            <v>678.24</v>
          </cell>
          <cell r="I325" t="str">
            <v>C</v>
          </cell>
        </row>
        <row r="326">
          <cell r="A326" t="str">
            <v>21.46.01.90</v>
          </cell>
          <cell r="B326" t="str">
            <v>-</v>
          </cell>
          <cell r="C326" t="str">
            <v>Fornecedores a Classificar</v>
          </cell>
          <cell r="D326">
            <v>787990.65</v>
          </cell>
          <cell r="E326" t="str">
            <v>C</v>
          </cell>
          <cell r="F326">
            <v>787990.65</v>
          </cell>
          <cell r="G326">
            <v>342065.17</v>
          </cell>
          <cell r="H326">
            <v>342065.17</v>
          </cell>
          <cell r="I326" t="str">
            <v>C</v>
          </cell>
        </row>
        <row r="327">
          <cell r="A327" t="str">
            <v>21.46.02.00</v>
          </cell>
          <cell r="B327" t="str">
            <v>-</v>
          </cell>
          <cell r="C327" t="str">
            <v>Dividendos e Juros s/Capital Proprio</v>
          </cell>
          <cell r="D327">
            <v>4360088.99</v>
          </cell>
          <cell r="E327" t="str">
            <v>C</v>
          </cell>
          <cell r="F327">
            <v>0</v>
          </cell>
          <cell r="G327">
            <v>0</v>
          </cell>
          <cell r="H327">
            <v>4360088.99</v>
          </cell>
          <cell r="I327" t="str">
            <v>C</v>
          </cell>
        </row>
        <row r="328">
          <cell r="A328" t="str">
            <v>21.46.02.02</v>
          </cell>
          <cell r="B328" t="str">
            <v>-</v>
          </cell>
          <cell r="C328" t="str">
            <v>Dividendos a Pagar a Cvrd</v>
          </cell>
          <cell r="D328">
            <v>4360088.99</v>
          </cell>
          <cell r="E328" t="str">
            <v>C</v>
          </cell>
          <cell r="F328">
            <v>0</v>
          </cell>
          <cell r="G328">
            <v>0</v>
          </cell>
          <cell r="H328">
            <v>4360088.99</v>
          </cell>
          <cell r="I328" t="str">
            <v>C</v>
          </cell>
        </row>
        <row r="329">
          <cell r="A329" t="str">
            <v>21.57.00.00</v>
          </cell>
          <cell r="B329" t="str">
            <v>-</v>
          </cell>
          <cell r="C329" t="str">
            <v>Provisoes</v>
          </cell>
          <cell r="D329">
            <v>2292887.7200000002</v>
          </cell>
          <cell r="E329" t="str">
            <v>C</v>
          </cell>
          <cell r="F329">
            <v>66543.740000000005</v>
          </cell>
          <cell r="G329">
            <v>360935.07</v>
          </cell>
          <cell r="H329">
            <v>2587279.0499999998</v>
          </cell>
          <cell r="I329" t="str">
            <v>C</v>
          </cell>
        </row>
        <row r="330">
          <cell r="A330" t="str">
            <v>21.57.01.00</v>
          </cell>
          <cell r="B330" t="str">
            <v>-</v>
          </cell>
          <cell r="C330" t="str">
            <v>Provisoes</v>
          </cell>
          <cell r="D330">
            <v>2292887.7200000002</v>
          </cell>
          <cell r="E330" t="str">
            <v>C</v>
          </cell>
          <cell r="F330">
            <v>66543.740000000005</v>
          </cell>
          <cell r="G330">
            <v>360935.07</v>
          </cell>
          <cell r="H330">
            <v>2587279.0499999998</v>
          </cell>
          <cell r="I330" t="str">
            <v>C</v>
          </cell>
        </row>
        <row r="331">
          <cell r="A331" t="str">
            <v>21.57.01.02</v>
          </cell>
          <cell r="B331" t="str">
            <v>-</v>
          </cell>
          <cell r="C331" t="str">
            <v>Provisao 13 Salario</v>
          </cell>
          <cell r="D331">
            <v>870693.52</v>
          </cell>
          <cell r="E331" t="str">
            <v>C</v>
          </cell>
          <cell r="F331">
            <v>13524.73</v>
          </cell>
          <cell r="G331">
            <v>151103.70000000001</v>
          </cell>
          <cell r="H331">
            <v>1008272.49</v>
          </cell>
          <cell r="I331" t="str">
            <v>C</v>
          </cell>
        </row>
        <row r="332">
          <cell r="A332" t="str">
            <v>21.57.01.03</v>
          </cell>
          <cell r="B332" t="str">
            <v>-</v>
          </cell>
          <cell r="C332" t="str">
            <v>Provisao de Ferias</v>
          </cell>
          <cell r="D332">
            <v>1422194.2</v>
          </cell>
          <cell r="E332" t="str">
            <v>C</v>
          </cell>
          <cell r="F332">
            <v>53019.01</v>
          </cell>
          <cell r="G332">
            <v>209831.37</v>
          </cell>
          <cell r="H332">
            <v>1579006.56</v>
          </cell>
          <cell r="I332" t="str">
            <v>C</v>
          </cell>
        </row>
        <row r="333">
          <cell r="A333" t="str">
            <v>22.00.00.00</v>
          </cell>
          <cell r="B333" t="str">
            <v>-</v>
          </cell>
          <cell r="C333" t="str">
            <v>Exigivel a Longo Prazo</v>
          </cell>
          <cell r="D333">
            <v>110263428.53</v>
          </cell>
          <cell r="E333" t="str">
            <v>C</v>
          </cell>
          <cell r="F333">
            <v>1485192.18</v>
          </cell>
          <cell r="G333">
            <v>2494869.66</v>
          </cell>
          <cell r="H333">
            <v>111273106.01000001</v>
          </cell>
          <cell r="I333" t="str">
            <v>C</v>
          </cell>
        </row>
        <row r="334">
          <cell r="A334" t="str">
            <v>22.15.00.00</v>
          </cell>
          <cell r="B334" t="str">
            <v>-</v>
          </cell>
          <cell r="C334" t="str">
            <v>Contratos de Mutuo</v>
          </cell>
          <cell r="D334">
            <v>94436252.140000001</v>
          </cell>
          <cell r="E334" t="str">
            <v>C</v>
          </cell>
          <cell r="F334">
            <v>149700.72</v>
          </cell>
          <cell r="G334">
            <v>1108853.42</v>
          </cell>
          <cell r="H334">
            <v>95395404.840000004</v>
          </cell>
          <cell r="I334" t="str">
            <v>C</v>
          </cell>
        </row>
        <row r="336">
          <cell r="A336" t="str">
            <v>-----------</v>
          </cell>
          <cell r="B336" t="str">
            <v>--</v>
          </cell>
          <cell r="C336" t="str">
            <v>-------------------------------------------------------------------</v>
          </cell>
          <cell r="D336" t="str">
            <v>-------------------</v>
          </cell>
          <cell r="E336" t="str">
            <v>-</v>
          </cell>
          <cell r="F336" t="str">
            <v>-------------------</v>
          </cell>
          <cell r="G336" t="e">
            <v>#NAME?</v>
          </cell>
          <cell r="H336" t="str">
            <v>07AB - 1.00.01.069</v>
          </cell>
        </row>
        <row r="337">
          <cell r="A337" t="str">
            <v>_x000C_----------</v>
          </cell>
          <cell r="B337" t="str">
            <v>--</v>
          </cell>
          <cell r="C337" t="str">
            <v>-------------------------------------------------------------------</v>
          </cell>
          <cell r="D337" t="str">
            <v>-------------------</v>
          </cell>
          <cell r="E337" t="str">
            <v>-</v>
          </cell>
          <cell r="F337" t="str">
            <v>-------------------</v>
          </cell>
          <cell r="G337" t="str">
            <v>-------------------</v>
          </cell>
          <cell r="H337" t="str">
            <v>------ Página:</v>
          </cell>
          <cell r="I337">
            <v>5</v>
          </cell>
        </row>
        <row r="338">
          <cell r="A338" t="str">
            <v>Urucum Mine</v>
          </cell>
          <cell r="B338" t="str">
            <v>ra</v>
          </cell>
          <cell r="C338" t="str">
            <v>ção S.A</v>
          </cell>
          <cell r="H338" t="str">
            <v>Balancete</v>
          </cell>
        </row>
        <row r="339">
          <cell r="A339" t="str">
            <v>Período: 01</v>
          </cell>
          <cell r="B339" t="str">
            <v>/1</v>
          </cell>
          <cell r="C339" t="str">
            <v>1/2008 A 30/11/2008 -----------------------------------------------</v>
          </cell>
          <cell r="D339" t="str">
            <v>-------------------</v>
          </cell>
          <cell r="E339" t="str">
            <v>-</v>
          </cell>
          <cell r="F339" t="str">
            <v>-------------------</v>
          </cell>
          <cell r="G339" t="str">
            <v>-------------------</v>
          </cell>
          <cell r="H339" t="str">
            <v>02/12/2008 - 19:1</v>
          </cell>
          <cell r="I339">
            <v>0</v>
          </cell>
        </row>
        <row r="341">
          <cell r="A341" t="str">
            <v>Título</v>
          </cell>
          <cell r="D341" t="str">
            <v>Saldo Inicial</v>
          </cell>
          <cell r="F341" t="str">
            <v>Débito</v>
          </cell>
          <cell r="G341" t="str">
            <v>Crédito</v>
          </cell>
          <cell r="H341" t="str">
            <v>Saldo Final</v>
          </cell>
        </row>
        <row r="342">
          <cell r="A342" t="str">
            <v>-----------</v>
          </cell>
          <cell r="B342" t="str">
            <v>--</v>
          </cell>
          <cell r="C342" t="str">
            <v>-------------------------------------------------------------------</v>
          </cell>
          <cell r="D342" t="str">
            <v>-----------------</v>
          </cell>
          <cell r="F342" t="str">
            <v>------------------</v>
          </cell>
          <cell r="G342" t="str">
            <v>------------------</v>
          </cell>
          <cell r="H342" t="str">
            <v>-----------------</v>
          </cell>
        </row>
        <row r="343">
          <cell r="A343" t="str">
            <v>22.15.01.00</v>
          </cell>
          <cell r="B343" t="str">
            <v>-</v>
          </cell>
          <cell r="C343" t="str">
            <v>Contratos de Mutuo</v>
          </cell>
          <cell r="D343">
            <v>94436252.140000001</v>
          </cell>
          <cell r="E343" t="str">
            <v>C</v>
          </cell>
          <cell r="F343">
            <v>149700.72</v>
          </cell>
          <cell r="G343">
            <v>1108853.42</v>
          </cell>
          <cell r="H343">
            <v>95395404.840000004</v>
          </cell>
          <cell r="I343" t="str">
            <v>C</v>
          </cell>
        </row>
        <row r="344">
          <cell r="A344" t="str">
            <v>22.15.01.01</v>
          </cell>
          <cell r="B344" t="str">
            <v>-</v>
          </cell>
          <cell r="C344" t="str">
            <v>Contrato de Mutuo-Cpfl</v>
          </cell>
          <cell r="D344">
            <v>94433338.230000004</v>
          </cell>
          <cell r="E344" t="str">
            <v>C</v>
          </cell>
          <cell r="F344">
            <v>143557.34</v>
          </cell>
          <cell r="G344">
            <v>1103083.76</v>
          </cell>
          <cell r="H344">
            <v>95392864.650000006</v>
          </cell>
          <cell r="I344" t="str">
            <v>C</v>
          </cell>
        </row>
        <row r="345">
          <cell r="A345" t="str">
            <v>22.15.01.11</v>
          </cell>
          <cell r="B345" t="str">
            <v>-</v>
          </cell>
          <cell r="C345" t="str">
            <v>Contrato de Mutuo-Urucum</v>
          </cell>
          <cell r="D345">
            <v>2913.91</v>
          </cell>
          <cell r="E345" t="str">
            <v>C</v>
          </cell>
          <cell r="F345">
            <v>405.45</v>
          </cell>
          <cell r="G345">
            <v>31.73</v>
          </cell>
          <cell r="H345">
            <v>2540.19</v>
          </cell>
          <cell r="I345" t="str">
            <v>C</v>
          </cell>
        </row>
        <row r="346">
          <cell r="A346" t="str">
            <v>22.15.01.99</v>
          </cell>
          <cell r="B346" t="str">
            <v>-</v>
          </cell>
          <cell r="C346" t="str">
            <v>Transitoria de Mutuo</v>
          </cell>
          <cell r="D346">
            <v>0</v>
          </cell>
          <cell r="F346">
            <v>5737.93</v>
          </cell>
          <cell r="G346">
            <v>5737.93</v>
          </cell>
          <cell r="H346">
            <v>0</v>
          </cell>
        </row>
        <row r="347">
          <cell r="A347" t="str">
            <v>22.25.00.00</v>
          </cell>
          <cell r="B347" t="str">
            <v>-</v>
          </cell>
          <cell r="C347" t="str">
            <v>Outras Obrigacoes</v>
          </cell>
          <cell r="D347">
            <v>961336.51</v>
          </cell>
          <cell r="E347" t="str">
            <v>C</v>
          </cell>
          <cell r="F347">
            <v>19911.72</v>
          </cell>
          <cell r="G347">
            <v>3162.21</v>
          </cell>
          <cell r="H347">
            <v>944587</v>
          </cell>
          <cell r="I347" t="str">
            <v>C</v>
          </cell>
        </row>
        <row r="348">
          <cell r="A348" t="str">
            <v>22.25.02.00</v>
          </cell>
          <cell r="B348" t="str">
            <v>-</v>
          </cell>
          <cell r="C348" t="str">
            <v>Impostos e Contrib - Parcelamento REFIS</v>
          </cell>
          <cell r="D348">
            <v>872953.61</v>
          </cell>
          <cell r="E348" t="str">
            <v>C</v>
          </cell>
          <cell r="F348">
            <v>19911.72</v>
          </cell>
          <cell r="G348">
            <v>3162.21</v>
          </cell>
          <cell r="H348">
            <v>856204.1</v>
          </cell>
          <cell r="I348" t="str">
            <v>C</v>
          </cell>
        </row>
        <row r="349">
          <cell r="A349" t="str">
            <v>22.25.02.15</v>
          </cell>
          <cell r="B349" t="str">
            <v>-</v>
          </cell>
          <cell r="C349" t="str">
            <v>Impostos REFIS</v>
          </cell>
          <cell r="D349">
            <v>872953.61</v>
          </cell>
          <cell r="E349" t="str">
            <v>C</v>
          </cell>
          <cell r="F349">
            <v>19911.72</v>
          </cell>
          <cell r="G349">
            <v>3162.21</v>
          </cell>
          <cell r="H349">
            <v>856204.1</v>
          </cell>
          <cell r="I349" t="str">
            <v>C</v>
          </cell>
        </row>
        <row r="350">
          <cell r="A350" t="str">
            <v>22.25.11.00</v>
          </cell>
          <cell r="B350" t="str">
            <v>-</v>
          </cell>
          <cell r="C350" t="str">
            <v>Caucoes s/ Contratos</v>
          </cell>
          <cell r="D350">
            <v>88382.9</v>
          </cell>
          <cell r="E350" t="str">
            <v>C</v>
          </cell>
          <cell r="F350">
            <v>0</v>
          </cell>
          <cell r="G350">
            <v>0</v>
          </cell>
          <cell r="H350">
            <v>88382.9</v>
          </cell>
          <cell r="I350" t="str">
            <v>C</v>
          </cell>
        </row>
        <row r="351">
          <cell r="A351" t="str">
            <v>22.25.11.01</v>
          </cell>
          <cell r="B351" t="str">
            <v>-</v>
          </cell>
          <cell r="C351" t="str">
            <v>Caucoes s/ Contratos</v>
          </cell>
          <cell r="D351">
            <v>88382.9</v>
          </cell>
          <cell r="E351" t="str">
            <v>C</v>
          </cell>
          <cell r="F351">
            <v>0</v>
          </cell>
          <cell r="G351">
            <v>0</v>
          </cell>
          <cell r="H351">
            <v>88382.9</v>
          </cell>
          <cell r="I351" t="str">
            <v>C</v>
          </cell>
        </row>
        <row r="352">
          <cell r="A352" t="str">
            <v>22.30.00.00</v>
          </cell>
          <cell r="B352" t="str">
            <v>-</v>
          </cell>
          <cell r="C352" t="str">
            <v>Provisoes</v>
          </cell>
          <cell r="D352">
            <v>14865839.880000001</v>
          </cell>
          <cell r="E352" t="str">
            <v>C</v>
          </cell>
          <cell r="F352">
            <v>1315579.74</v>
          </cell>
          <cell r="G352">
            <v>1382854.03</v>
          </cell>
          <cell r="H352">
            <v>14933114.17</v>
          </cell>
          <cell r="I352" t="str">
            <v>C</v>
          </cell>
        </row>
        <row r="353">
          <cell r="A353" t="str">
            <v>22.30.02.00</v>
          </cell>
          <cell r="B353" t="str">
            <v>-</v>
          </cell>
          <cell r="C353" t="str">
            <v>Provisão Passivo Contingente</v>
          </cell>
          <cell r="D353">
            <v>5268839.88</v>
          </cell>
          <cell r="E353" t="str">
            <v>C</v>
          </cell>
          <cell r="F353">
            <v>1315579.74</v>
          </cell>
          <cell r="G353">
            <v>1292854.03</v>
          </cell>
          <cell r="H353">
            <v>5246114.17</v>
          </cell>
          <cell r="I353" t="str">
            <v>C</v>
          </cell>
        </row>
        <row r="354">
          <cell r="A354" t="str">
            <v>22.30.02.01</v>
          </cell>
          <cell r="B354" t="str">
            <v>-</v>
          </cell>
          <cell r="C354" t="str">
            <v>Prov.Passivo Conting. Tributário</v>
          </cell>
          <cell r="D354">
            <v>885042.94</v>
          </cell>
          <cell r="E354" t="str">
            <v>C</v>
          </cell>
          <cell r="F354">
            <v>0</v>
          </cell>
          <cell r="G354">
            <v>3000</v>
          </cell>
          <cell r="H354">
            <v>888042.94</v>
          </cell>
          <cell r="I354" t="str">
            <v>C</v>
          </cell>
        </row>
        <row r="355">
          <cell r="A355" t="str">
            <v>22.30.02.02</v>
          </cell>
          <cell r="B355" t="str">
            <v>-</v>
          </cell>
          <cell r="C355" t="str">
            <v>Prov.Passivo Conting. Tributário - ICMS</v>
          </cell>
          <cell r="D355">
            <v>81896.23</v>
          </cell>
          <cell r="E355" t="str">
            <v>C</v>
          </cell>
          <cell r="F355">
            <v>1278854.03</v>
          </cell>
          <cell r="G355">
            <v>1278854.03</v>
          </cell>
          <cell r="H355">
            <v>81896.23</v>
          </cell>
          <cell r="I355" t="str">
            <v>C</v>
          </cell>
        </row>
        <row r="356">
          <cell r="A356" t="str">
            <v>22.30.02.04</v>
          </cell>
          <cell r="B356" t="str">
            <v>-</v>
          </cell>
          <cell r="C356" t="str">
            <v>Prov.Passivo Conting. Tributário - PIS</v>
          </cell>
          <cell r="D356">
            <v>260119.67</v>
          </cell>
          <cell r="E356" t="str">
            <v>C</v>
          </cell>
          <cell r="F356">
            <v>0</v>
          </cell>
          <cell r="G356">
            <v>1000</v>
          </cell>
          <cell r="H356">
            <v>261119.67</v>
          </cell>
          <cell r="I356" t="str">
            <v>C</v>
          </cell>
        </row>
        <row r="357">
          <cell r="A357" t="str">
            <v>22.30.02.07</v>
          </cell>
          <cell r="B357" t="str">
            <v>-</v>
          </cell>
          <cell r="C357" t="str">
            <v>Prov.Passivo Conting. Tributário - IR</v>
          </cell>
          <cell r="D357">
            <v>1520133.14</v>
          </cell>
          <cell r="E357" t="str">
            <v>C</v>
          </cell>
          <cell r="F357">
            <v>12999.79</v>
          </cell>
          <cell r="G357">
            <v>6000</v>
          </cell>
          <cell r="H357">
            <v>1513133.35</v>
          </cell>
          <cell r="I357" t="str">
            <v>C</v>
          </cell>
        </row>
        <row r="358">
          <cell r="A358" t="str">
            <v>22.30.02.08</v>
          </cell>
          <cell r="B358" t="str">
            <v>-</v>
          </cell>
          <cell r="C358" t="str">
            <v>Prov.Passivo Conting. Tributário - CSLL</v>
          </cell>
          <cell r="D358">
            <v>40413.29</v>
          </cell>
          <cell r="E358" t="str">
            <v>C</v>
          </cell>
          <cell r="F358">
            <v>23725.919999999998</v>
          </cell>
          <cell r="G358">
            <v>0</v>
          </cell>
          <cell r="H358">
            <v>16687.37</v>
          </cell>
          <cell r="I358" t="str">
            <v>C</v>
          </cell>
        </row>
        <row r="359">
          <cell r="A359" t="str">
            <v>22.30.02.30</v>
          </cell>
          <cell r="B359" t="str">
            <v>-</v>
          </cell>
          <cell r="C359" t="str">
            <v>Prov.Passivo Conting Cível</v>
          </cell>
          <cell r="D359">
            <v>749064.02</v>
          </cell>
          <cell r="E359" t="str">
            <v>C</v>
          </cell>
          <cell r="F359">
            <v>0</v>
          </cell>
          <cell r="G359">
            <v>3000</v>
          </cell>
          <cell r="H359">
            <v>752064.02</v>
          </cell>
          <cell r="I359" t="str">
            <v>C</v>
          </cell>
        </row>
        <row r="360">
          <cell r="A360" t="str">
            <v>22.30.02.40</v>
          </cell>
          <cell r="B360" t="str">
            <v>-</v>
          </cell>
          <cell r="C360" t="str">
            <v>Prov.Passivo Conting. Trabalhista</v>
          </cell>
          <cell r="D360">
            <v>172585.65</v>
          </cell>
          <cell r="E360" t="str">
            <v>C</v>
          </cell>
          <cell r="F360">
            <v>0</v>
          </cell>
          <cell r="G360">
            <v>1000</v>
          </cell>
          <cell r="H360">
            <v>173585.65</v>
          </cell>
          <cell r="I360" t="str">
            <v>C</v>
          </cell>
        </row>
        <row r="361">
          <cell r="A361" t="str">
            <v>22.30.02.49</v>
          </cell>
          <cell r="B361" t="str">
            <v>-</v>
          </cell>
          <cell r="C361" t="str">
            <v>(-)Dep.Judicial Vinculado - Trabalhista</v>
          </cell>
          <cell r="D361">
            <v>27185.06</v>
          </cell>
          <cell r="E361" t="str">
            <v>D</v>
          </cell>
          <cell r="F361">
            <v>0</v>
          </cell>
          <cell r="G361">
            <v>0</v>
          </cell>
          <cell r="H361">
            <v>27185.06</v>
          </cell>
          <cell r="I361" t="str">
            <v>D</v>
          </cell>
        </row>
        <row r="362">
          <cell r="A362" t="str">
            <v>22.30.02.64</v>
          </cell>
          <cell r="B362" t="str">
            <v>-</v>
          </cell>
          <cell r="C362" t="str">
            <v>Prov. Passivo Contingente Ambiental-MS</v>
          </cell>
          <cell r="D362">
            <v>1586770</v>
          </cell>
          <cell r="E362" t="str">
            <v>C</v>
          </cell>
          <cell r="F362">
            <v>0</v>
          </cell>
          <cell r="G362">
            <v>0</v>
          </cell>
          <cell r="H362">
            <v>1586770</v>
          </cell>
          <cell r="I362" t="str">
            <v>C</v>
          </cell>
        </row>
        <row r="363">
          <cell r="A363" t="str">
            <v>22.30.10.00</v>
          </cell>
          <cell r="B363" t="str">
            <v>-</v>
          </cell>
          <cell r="C363" t="str">
            <v>Provisão p/Desativar Ativo Ambiental</v>
          </cell>
          <cell r="D363">
            <v>9597000</v>
          </cell>
          <cell r="E363" t="str">
            <v>C</v>
          </cell>
          <cell r="F363">
            <v>0</v>
          </cell>
          <cell r="G363">
            <v>90000</v>
          </cell>
          <cell r="H363">
            <v>9687000</v>
          </cell>
          <cell r="I363" t="str">
            <v>C</v>
          </cell>
        </row>
        <row r="364">
          <cell r="A364" t="str">
            <v>22.30.10.01</v>
          </cell>
          <cell r="B364" t="str">
            <v>-</v>
          </cell>
          <cell r="C364" t="str">
            <v>Provisão p/Desativar Ativo Ambiental</v>
          </cell>
          <cell r="D364">
            <v>9597000</v>
          </cell>
          <cell r="E364" t="str">
            <v>C</v>
          </cell>
          <cell r="F364">
            <v>0</v>
          </cell>
          <cell r="G364">
            <v>90000</v>
          </cell>
          <cell r="H364">
            <v>9687000</v>
          </cell>
          <cell r="I364" t="str">
            <v>C</v>
          </cell>
        </row>
        <row r="365">
          <cell r="A365" t="str">
            <v>24.00.00.00</v>
          </cell>
          <cell r="B365" t="str">
            <v>-</v>
          </cell>
          <cell r="C365" t="str">
            <v>Patrimonio Liquido</v>
          </cell>
          <cell r="D365">
            <v>195409443.28999999</v>
          </cell>
          <cell r="E365" t="str">
            <v>C</v>
          </cell>
          <cell r="F365">
            <v>0</v>
          </cell>
          <cell r="G365">
            <v>0</v>
          </cell>
          <cell r="H365">
            <v>195409443.28999999</v>
          </cell>
          <cell r="I365" t="str">
            <v>C</v>
          </cell>
        </row>
        <row r="366">
          <cell r="A366" t="str">
            <v>24.01.00.00</v>
          </cell>
          <cell r="B366" t="str">
            <v>-</v>
          </cell>
          <cell r="C366" t="str">
            <v>Capital</v>
          </cell>
          <cell r="D366">
            <v>31307604.66</v>
          </cell>
          <cell r="E366" t="str">
            <v>C</v>
          </cell>
          <cell r="F366">
            <v>0</v>
          </cell>
          <cell r="G366">
            <v>0</v>
          </cell>
          <cell r="H366">
            <v>31307604.66</v>
          </cell>
          <cell r="I366" t="str">
            <v>C</v>
          </cell>
        </row>
        <row r="367">
          <cell r="A367" t="str">
            <v>24.01.01.00</v>
          </cell>
          <cell r="B367" t="str">
            <v>-</v>
          </cell>
          <cell r="C367" t="str">
            <v>Capital Social</v>
          </cell>
          <cell r="D367">
            <v>30954514.010000002</v>
          </cell>
          <cell r="E367" t="str">
            <v>C</v>
          </cell>
          <cell r="F367">
            <v>0</v>
          </cell>
          <cell r="G367">
            <v>0</v>
          </cell>
          <cell r="H367">
            <v>30954514.010000002</v>
          </cell>
          <cell r="I367" t="str">
            <v>C</v>
          </cell>
        </row>
        <row r="368">
          <cell r="A368" t="str">
            <v>24.01.01.01</v>
          </cell>
          <cell r="B368" t="str">
            <v>-</v>
          </cell>
          <cell r="C368" t="str">
            <v>Capital Social Autorizado</v>
          </cell>
          <cell r="D368">
            <v>30954514.010000002</v>
          </cell>
          <cell r="E368" t="str">
            <v>C</v>
          </cell>
          <cell r="F368">
            <v>0</v>
          </cell>
          <cell r="G368">
            <v>0</v>
          </cell>
          <cell r="H368">
            <v>30954514.010000002</v>
          </cell>
          <cell r="I368" t="str">
            <v>C</v>
          </cell>
        </row>
        <row r="369">
          <cell r="A369" t="str">
            <v>24.01.10.00</v>
          </cell>
          <cell r="B369" t="str">
            <v>-</v>
          </cell>
          <cell r="C369" t="str">
            <v>Reservas de Capital</v>
          </cell>
          <cell r="D369">
            <v>353090.65</v>
          </cell>
          <cell r="E369" t="str">
            <v>C</v>
          </cell>
          <cell r="F369">
            <v>0</v>
          </cell>
          <cell r="G369">
            <v>0</v>
          </cell>
          <cell r="H369">
            <v>353090.65</v>
          </cell>
          <cell r="I369" t="str">
            <v>C</v>
          </cell>
        </row>
        <row r="370">
          <cell r="A370" t="str">
            <v>24.01.10.04</v>
          </cell>
          <cell r="B370" t="str">
            <v>-</v>
          </cell>
          <cell r="C370" t="str">
            <v>Reserva Incentivo Fiscal</v>
          </cell>
          <cell r="D370">
            <v>353090.65</v>
          </cell>
          <cell r="E370" t="str">
            <v>C</v>
          </cell>
          <cell r="F370">
            <v>0</v>
          </cell>
          <cell r="G370">
            <v>0</v>
          </cell>
          <cell r="H370">
            <v>353090.65</v>
          </cell>
          <cell r="I370" t="str">
            <v>C</v>
          </cell>
        </row>
        <row r="371">
          <cell r="A371" t="str">
            <v>24.10.00.00</v>
          </cell>
          <cell r="B371" t="str">
            <v>-</v>
          </cell>
          <cell r="C371" t="str">
            <v>Reservas</v>
          </cell>
          <cell r="D371">
            <v>15708898.140000001</v>
          </cell>
          <cell r="E371" t="str">
            <v>C</v>
          </cell>
          <cell r="F371">
            <v>0</v>
          </cell>
          <cell r="G371">
            <v>0</v>
          </cell>
          <cell r="H371">
            <v>15708898.140000001</v>
          </cell>
          <cell r="I371" t="str">
            <v>C</v>
          </cell>
        </row>
        <row r="372">
          <cell r="A372" t="str">
            <v>24.10.10.00</v>
          </cell>
          <cell r="B372" t="str">
            <v>-</v>
          </cell>
          <cell r="C372" t="str">
            <v>Reservas de Lucros</v>
          </cell>
          <cell r="D372">
            <v>15708898.140000001</v>
          </cell>
          <cell r="E372" t="str">
            <v>C</v>
          </cell>
          <cell r="F372">
            <v>0</v>
          </cell>
          <cell r="G372">
            <v>0</v>
          </cell>
          <cell r="H372">
            <v>15708898.140000001</v>
          </cell>
          <cell r="I372" t="str">
            <v>C</v>
          </cell>
        </row>
        <row r="373">
          <cell r="A373" t="str">
            <v>24.10.10.01</v>
          </cell>
          <cell r="B373" t="str">
            <v>-</v>
          </cell>
          <cell r="C373" t="str">
            <v>Reserva Legal</v>
          </cell>
          <cell r="D373">
            <v>3141779.63</v>
          </cell>
          <cell r="E373" t="str">
            <v>C</v>
          </cell>
          <cell r="F373">
            <v>0</v>
          </cell>
          <cell r="G373">
            <v>0</v>
          </cell>
          <cell r="H373">
            <v>3141779.63</v>
          </cell>
          <cell r="I373" t="str">
            <v>C</v>
          </cell>
        </row>
        <row r="374">
          <cell r="A374" t="str">
            <v>24.10.10.06</v>
          </cell>
          <cell r="B374" t="str">
            <v>-</v>
          </cell>
          <cell r="C374" t="str">
            <v>Reserva de Expansao / Investimentos</v>
          </cell>
          <cell r="D374">
            <v>12567118.51</v>
          </cell>
          <cell r="E374" t="str">
            <v>C</v>
          </cell>
          <cell r="F374">
            <v>0</v>
          </cell>
          <cell r="G374">
            <v>0</v>
          </cell>
          <cell r="H374">
            <v>12567118.51</v>
          </cell>
          <cell r="I374" t="str">
            <v>C</v>
          </cell>
        </row>
        <row r="375">
          <cell r="A375" t="str">
            <v>24.20.00.00</v>
          </cell>
          <cell r="B375" t="str">
            <v>-</v>
          </cell>
          <cell r="C375" t="str">
            <v>Lucros e Prejuizos Acumulados</v>
          </cell>
          <cell r="D375">
            <v>148392940.49000001</v>
          </cell>
          <cell r="E375" t="str">
            <v>C</v>
          </cell>
          <cell r="F375">
            <v>0</v>
          </cell>
          <cell r="G375">
            <v>0</v>
          </cell>
          <cell r="H375">
            <v>148392940.49000001</v>
          </cell>
          <cell r="I375" t="str">
            <v>C</v>
          </cell>
        </row>
        <row r="376">
          <cell r="A376" t="str">
            <v>24.20.01.00</v>
          </cell>
          <cell r="B376" t="str">
            <v>-</v>
          </cell>
          <cell r="C376" t="str">
            <v>Lucros e Prejuizos Acumulados</v>
          </cell>
          <cell r="D376">
            <v>148392940.49000001</v>
          </cell>
          <cell r="E376" t="str">
            <v>C</v>
          </cell>
          <cell r="F376">
            <v>0</v>
          </cell>
          <cell r="G376">
            <v>0</v>
          </cell>
          <cell r="H376">
            <v>148392940.49000001</v>
          </cell>
          <cell r="I376" t="str">
            <v>C</v>
          </cell>
        </row>
        <row r="377">
          <cell r="A377" t="str">
            <v>24.20.01.04</v>
          </cell>
          <cell r="B377" t="str">
            <v>-</v>
          </cell>
          <cell r="C377" t="str">
            <v>Lucros(Prej) Acum. Exercic.em Curso</v>
          </cell>
          <cell r="D377">
            <v>148392940.49000001</v>
          </cell>
          <cell r="E377" t="str">
            <v>C</v>
          </cell>
          <cell r="F377">
            <v>0</v>
          </cell>
          <cell r="G377">
            <v>0</v>
          </cell>
          <cell r="H377">
            <v>148392940.49000001</v>
          </cell>
          <cell r="I377" t="str">
            <v>C</v>
          </cell>
        </row>
        <row r="378">
          <cell r="A378" t="str">
            <v>30.00.00.00</v>
          </cell>
          <cell r="B378" t="str">
            <v>-</v>
          </cell>
          <cell r="C378" t="str">
            <v>Resultado</v>
          </cell>
          <cell r="D378">
            <v>0</v>
          </cell>
          <cell r="F378">
            <v>14654806.15</v>
          </cell>
          <cell r="G378">
            <v>33507295.739999998</v>
          </cell>
          <cell r="H378">
            <v>18852489.59</v>
          </cell>
          <cell r="I378" t="str">
            <v>C</v>
          </cell>
        </row>
        <row r="379">
          <cell r="A379" t="str">
            <v>31.00.00.00</v>
          </cell>
          <cell r="B379" t="str">
            <v>-</v>
          </cell>
          <cell r="C379" t="str">
            <v>Resultado Operacional Bruto</v>
          </cell>
          <cell r="D379">
            <v>318206560.39999998</v>
          </cell>
          <cell r="E379" t="str">
            <v>C</v>
          </cell>
          <cell r="F379">
            <v>11133956.27</v>
          </cell>
          <cell r="G379">
            <v>32965801.300000001</v>
          </cell>
          <cell r="H379">
            <v>340038405.43000001</v>
          </cell>
          <cell r="I379" t="str">
            <v>C</v>
          </cell>
        </row>
        <row r="380">
          <cell r="A380" t="str">
            <v>31.01.00.00</v>
          </cell>
          <cell r="B380" t="str">
            <v>-</v>
          </cell>
          <cell r="C380" t="str">
            <v>Receitas de Vendas</v>
          </cell>
          <cell r="D380">
            <v>156165901.41</v>
          </cell>
          <cell r="E380" t="str">
            <v>C</v>
          </cell>
          <cell r="F380">
            <v>55000</v>
          </cell>
          <cell r="G380">
            <v>24327775.559999999</v>
          </cell>
          <cell r="H380">
            <v>180438676.97</v>
          </cell>
          <cell r="I380" t="str">
            <v>C</v>
          </cell>
        </row>
        <row r="381">
          <cell r="A381" t="str">
            <v>31.01.01.00</v>
          </cell>
          <cell r="B381" t="str">
            <v>-</v>
          </cell>
          <cell r="C381" t="str">
            <v>Receitas de Vendas - Merc. Int.</v>
          </cell>
          <cell r="D381">
            <v>43292154.93</v>
          </cell>
          <cell r="E381" t="str">
            <v>C</v>
          </cell>
          <cell r="F381">
            <v>0</v>
          </cell>
          <cell r="G381">
            <v>1802547.83</v>
          </cell>
          <cell r="H381">
            <v>45094702.759999998</v>
          </cell>
          <cell r="I381" t="str">
            <v>C</v>
          </cell>
        </row>
        <row r="382">
          <cell r="A382" t="str">
            <v>31.01.01.01</v>
          </cell>
          <cell r="B382" t="str">
            <v>-</v>
          </cell>
          <cell r="C382" t="str">
            <v>Rec.Vendas MI - Minerios</v>
          </cell>
          <cell r="D382">
            <v>43292154.93</v>
          </cell>
          <cell r="E382" t="str">
            <v>C</v>
          </cell>
          <cell r="F382">
            <v>0</v>
          </cell>
          <cell r="G382">
            <v>1802547.83</v>
          </cell>
          <cell r="H382">
            <v>45094702.759999998</v>
          </cell>
          <cell r="I382" t="str">
            <v>C</v>
          </cell>
        </row>
        <row r="383">
          <cell r="A383" t="str">
            <v>31.01.10.00</v>
          </cell>
          <cell r="B383" t="str">
            <v>-</v>
          </cell>
          <cell r="C383" t="str">
            <v>Revenda - Mercado Interno</v>
          </cell>
          <cell r="D383">
            <v>0</v>
          </cell>
          <cell r="F383">
            <v>55000</v>
          </cell>
          <cell r="G383">
            <v>55000</v>
          </cell>
          <cell r="H383">
            <v>0</v>
          </cell>
        </row>
        <row r="384">
          <cell r="A384" t="str">
            <v>31.01.10.07</v>
          </cell>
          <cell r="B384" t="str">
            <v>-</v>
          </cell>
          <cell r="C384" t="str">
            <v>Revenda MI - Outros</v>
          </cell>
          <cell r="D384">
            <v>0</v>
          </cell>
          <cell r="F384">
            <v>55000</v>
          </cell>
          <cell r="G384">
            <v>55000</v>
          </cell>
          <cell r="H384">
            <v>0</v>
          </cell>
        </row>
        <row r="385">
          <cell r="A385" t="str">
            <v>31.01.20.00</v>
          </cell>
          <cell r="B385" t="str">
            <v>-</v>
          </cell>
          <cell r="C385" t="str">
            <v>Receita Vendas - Cias Grupo-MI</v>
          </cell>
          <cell r="D385">
            <v>37033136.079999998</v>
          </cell>
          <cell r="E385" t="str">
            <v>C</v>
          </cell>
          <cell r="F385">
            <v>0</v>
          </cell>
          <cell r="G385">
            <v>22470227.73</v>
          </cell>
          <cell r="H385">
            <v>59503363.810000002</v>
          </cell>
          <cell r="I385" t="str">
            <v>C</v>
          </cell>
        </row>
        <row r="386">
          <cell r="A386" t="str">
            <v>31.01.20.01</v>
          </cell>
          <cell r="B386" t="str">
            <v>-</v>
          </cell>
          <cell r="C386" t="str">
            <v>Rec.Vend.C.Grupo MI-Minerios</v>
          </cell>
          <cell r="D386">
            <v>36608505.850000001</v>
          </cell>
          <cell r="E386" t="str">
            <v>C</v>
          </cell>
          <cell r="F386">
            <v>0</v>
          </cell>
          <cell r="G386">
            <v>22470227.73</v>
          </cell>
          <cell r="H386">
            <v>59078733.579999998</v>
          </cell>
          <cell r="I386" t="str">
            <v>C</v>
          </cell>
        </row>
        <row r="387">
          <cell r="A387" t="str">
            <v>31.01.20.02</v>
          </cell>
          <cell r="B387" t="str">
            <v>-</v>
          </cell>
          <cell r="C387" t="str">
            <v>Rec.Vend.C.Grupo MI-Lig.Manganes</v>
          </cell>
          <cell r="D387">
            <v>424630.23</v>
          </cell>
          <cell r="E387" t="str">
            <v>C</v>
          </cell>
          <cell r="F387">
            <v>0</v>
          </cell>
          <cell r="G387">
            <v>0</v>
          </cell>
          <cell r="H387">
            <v>424630.23</v>
          </cell>
          <cell r="I387" t="str">
            <v>C</v>
          </cell>
        </row>
        <row r="388">
          <cell r="A388" t="str">
            <v>31.01.30.00</v>
          </cell>
          <cell r="B388" t="str">
            <v>-</v>
          </cell>
          <cell r="C388" t="str">
            <v>Receita de Vendas - Merc Externo</v>
          </cell>
          <cell r="D388">
            <v>75840610.400000006</v>
          </cell>
          <cell r="E388" t="str">
            <v>C</v>
          </cell>
          <cell r="F388">
            <v>0</v>
          </cell>
          <cell r="G388">
            <v>0</v>
          </cell>
          <cell r="H388">
            <v>75840610.400000006</v>
          </cell>
          <cell r="I388" t="str">
            <v>C</v>
          </cell>
        </row>
        <row r="389">
          <cell r="A389" t="str">
            <v>31.01.30.01</v>
          </cell>
          <cell r="B389" t="str">
            <v>-</v>
          </cell>
          <cell r="C389" t="str">
            <v>Vendas ME - Minerios</v>
          </cell>
          <cell r="D389">
            <v>10881671.32</v>
          </cell>
          <cell r="E389" t="str">
            <v>C</v>
          </cell>
          <cell r="F389">
            <v>0</v>
          </cell>
          <cell r="G389">
            <v>0</v>
          </cell>
          <cell r="H389">
            <v>10881671.32</v>
          </cell>
          <cell r="I389" t="str">
            <v>C</v>
          </cell>
        </row>
        <row r="390">
          <cell r="A390" t="str">
            <v>31.01.30.02</v>
          </cell>
          <cell r="B390" t="str">
            <v>-</v>
          </cell>
          <cell r="C390" t="str">
            <v>Vendas ME - Ligas Manganes</v>
          </cell>
          <cell r="D390">
            <v>64958939.079999998</v>
          </cell>
          <cell r="E390" t="str">
            <v>C</v>
          </cell>
          <cell r="F390">
            <v>0</v>
          </cell>
          <cell r="G390">
            <v>0</v>
          </cell>
          <cell r="H390">
            <v>64958939.079999998</v>
          </cell>
          <cell r="I390" t="str">
            <v>C</v>
          </cell>
        </row>
        <row r="391">
          <cell r="A391" t="str">
            <v>31.05.00.00</v>
          </cell>
          <cell r="B391" t="str">
            <v>-</v>
          </cell>
          <cell r="C391" t="str">
            <v>Receita de Vendas Grupo Cvrd</v>
          </cell>
          <cell r="D391">
            <v>178679109.22</v>
          </cell>
          <cell r="E391" t="str">
            <v>C</v>
          </cell>
          <cell r="F391">
            <v>2272019.2599999998</v>
          </cell>
          <cell r="G391">
            <v>7848003.5800000001</v>
          </cell>
          <cell r="H391">
            <v>184255093.53999999</v>
          </cell>
          <cell r="I391" t="str">
            <v>C</v>
          </cell>
        </row>
        <row r="392">
          <cell r="A392" t="str">
            <v>31.05.71.00</v>
          </cell>
          <cell r="B392" t="str">
            <v>-</v>
          </cell>
          <cell r="C392" t="str">
            <v>Receita de Vendas Grp Cvrd- CVRDI</v>
          </cell>
          <cell r="D392">
            <v>178679109.22</v>
          </cell>
          <cell r="E392" t="str">
            <v>C</v>
          </cell>
          <cell r="F392">
            <v>2272019.2599999998</v>
          </cell>
          <cell r="G392">
            <v>7848003.5800000001</v>
          </cell>
          <cell r="H392">
            <v>184255093.53999999</v>
          </cell>
          <cell r="I392" t="str">
            <v>C</v>
          </cell>
        </row>
        <row r="393">
          <cell r="A393" t="str">
            <v>31.05.71.01</v>
          </cell>
          <cell r="B393" t="str">
            <v>-</v>
          </cell>
          <cell r="C393" t="str">
            <v>Rec.Vend.Cvrd- CVRDI Minerios</v>
          </cell>
          <cell r="D393">
            <v>176407089.96000001</v>
          </cell>
          <cell r="E393" t="str">
            <v>C</v>
          </cell>
          <cell r="F393">
            <v>0</v>
          </cell>
          <cell r="G393">
            <v>7848003.5800000001</v>
          </cell>
          <cell r="H393">
            <v>184255093.53999999</v>
          </cell>
          <cell r="I393" t="str">
            <v>C</v>
          </cell>
        </row>
        <row r="394">
          <cell r="A394" t="str">
            <v>31.05.71.97</v>
          </cell>
          <cell r="B394" t="str">
            <v>-</v>
          </cell>
          <cell r="C394" t="str">
            <v>Rec.Vend.CVRDI em Transito Minerios</v>
          </cell>
          <cell r="D394">
            <v>2272019.2599999998</v>
          </cell>
          <cell r="E394" t="str">
            <v>C</v>
          </cell>
          <cell r="F394">
            <v>2272019.2599999998</v>
          </cell>
          <cell r="G394">
            <v>0</v>
          </cell>
          <cell r="H394">
            <v>0</v>
          </cell>
        </row>
        <row r="395">
          <cell r="A395" t="str">
            <v>31.10.00.00</v>
          </cell>
          <cell r="B395" t="str">
            <v>-</v>
          </cell>
          <cell r="C395" t="str">
            <v>Deducoes de Vendas Merc. Interno</v>
          </cell>
          <cell r="D395">
            <v>51465.53</v>
          </cell>
          <cell r="E395" t="str">
            <v>D</v>
          </cell>
          <cell r="F395">
            <v>3713606.1</v>
          </cell>
          <cell r="G395">
            <v>0</v>
          </cell>
          <cell r="H395">
            <v>3765071.63</v>
          </cell>
          <cell r="I395" t="str">
            <v>D</v>
          </cell>
        </row>
        <row r="396">
          <cell r="A396" t="str">
            <v>31.10.01.00</v>
          </cell>
          <cell r="B396" t="str">
            <v>-</v>
          </cell>
          <cell r="C396" t="str">
            <v>Vendas Canc. e Devolucao -M.Int.</v>
          </cell>
          <cell r="D396">
            <v>3093.05</v>
          </cell>
          <cell r="E396" t="str">
            <v>D</v>
          </cell>
          <cell r="F396">
            <v>0</v>
          </cell>
          <cell r="G396">
            <v>0</v>
          </cell>
          <cell r="H396">
            <v>3093.05</v>
          </cell>
          <cell r="I396" t="str">
            <v>D</v>
          </cell>
        </row>
        <row r="397">
          <cell r="A397" t="str">
            <v>31.10.01.01</v>
          </cell>
          <cell r="B397" t="str">
            <v>-</v>
          </cell>
          <cell r="C397" t="str">
            <v>Vend.Canc/Dev.MI- Minerios</v>
          </cell>
          <cell r="D397">
            <v>3093.05</v>
          </cell>
          <cell r="E397" t="str">
            <v>D</v>
          </cell>
          <cell r="F397">
            <v>0</v>
          </cell>
          <cell r="G397">
            <v>0</v>
          </cell>
          <cell r="H397">
            <v>3093.05</v>
          </cell>
          <cell r="I397" t="str">
            <v>D</v>
          </cell>
        </row>
        <row r="398">
          <cell r="A398" t="str">
            <v>31.10.10.00</v>
          </cell>
          <cell r="B398" t="str">
            <v>-</v>
          </cell>
          <cell r="C398" t="str">
            <v>Devoluc.Vendas - Cias Grupo- MI</v>
          </cell>
          <cell r="D398">
            <v>48372.480000000003</v>
          </cell>
          <cell r="E398" t="str">
            <v>D</v>
          </cell>
          <cell r="F398">
            <v>3713606.1</v>
          </cell>
          <cell r="G398">
            <v>0</v>
          </cell>
          <cell r="H398">
            <v>3761978.58</v>
          </cell>
          <cell r="I398" t="str">
            <v>D</v>
          </cell>
        </row>
        <row r="399">
          <cell r="A399" t="str">
            <v>31.10.10.01</v>
          </cell>
          <cell r="B399" t="str">
            <v>-</v>
          </cell>
          <cell r="C399" t="str">
            <v>Dev.Vend.C.Grup MI-Minerios</v>
          </cell>
          <cell r="D399">
            <v>48372.480000000003</v>
          </cell>
          <cell r="E399" t="str">
            <v>D</v>
          </cell>
          <cell r="F399">
            <v>3713606.1</v>
          </cell>
          <cell r="G399">
            <v>0</v>
          </cell>
          <cell r="H399">
            <v>3761978.58</v>
          </cell>
          <cell r="I399" t="str">
            <v>D</v>
          </cell>
        </row>
        <row r="400">
          <cell r="A400" t="str">
            <v>31.20.00.00</v>
          </cell>
          <cell r="B400" t="str">
            <v>-</v>
          </cell>
          <cell r="C400" t="str">
            <v>Impostos Incid.s/Vendas-Merc Int</v>
          </cell>
          <cell r="D400">
            <v>16581190.49</v>
          </cell>
          <cell r="E400" t="str">
            <v>D</v>
          </cell>
          <cell r="F400">
            <v>5093330.91</v>
          </cell>
          <cell r="G400">
            <v>790022.16</v>
          </cell>
          <cell r="H400">
            <v>20884499.239999998</v>
          </cell>
          <cell r="I400" t="str">
            <v>D</v>
          </cell>
        </row>
        <row r="401">
          <cell r="A401" t="str">
            <v>31.20.09.00</v>
          </cell>
          <cell r="B401" t="str">
            <v>-</v>
          </cell>
          <cell r="C401" t="str">
            <v>Ipi s/Vendas Cias Grupo-Merc Int</v>
          </cell>
          <cell r="D401">
            <v>20220.47</v>
          </cell>
          <cell r="E401" t="str">
            <v>D</v>
          </cell>
          <cell r="F401">
            <v>0</v>
          </cell>
          <cell r="G401">
            <v>0</v>
          </cell>
          <cell r="H401">
            <v>20220.47</v>
          </cell>
          <cell r="I401" t="str">
            <v>D</v>
          </cell>
        </row>
        <row r="402">
          <cell r="A402" t="str">
            <v>31.20.09.02</v>
          </cell>
          <cell r="B402" t="str">
            <v>-</v>
          </cell>
          <cell r="C402" t="str">
            <v>Ipi s/Vend C.Grup MI- Lig.Mangan</v>
          </cell>
          <cell r="D402">
            <v>20220.47</v>
          </cell>
          <cell r="E402" t="str">
            <v>D</v>
          </cell>
          <cell r="F402">
            <v>0</v>
          </cell>
          <cell r="G402">
            <v>0</v>
          </cell>
          <cell r="H402">
            <v>20220.47</v>
          </cell>
          <cell r="I402" t="str">
            <v>D</v>
          </cell>
        </row>
        <row r="403">
          <cell r="A403" t="str">
            <v>31.20.13.00</v>
          </cell>
          <cell r="B403" t="str">
            <v>-</v>
          </cell>
          <cell r="C403" t="str">
            <v>Icms S/Vendas - Mercado Interno</v>
          </cell>
          <cell r="D403">
            <v>4701766.66</v>
          </cell>
          <cell r="E403" t="str">
            <v>D</v>
          </cell>
          <cell r="F403">
            <v>150791.56</v>
          </cell>
          <cell r="G403">
            <v>0</v>
          </cell>
          <cell r="H403">
            <v>4852558.22</v>
          </cell>
          <cell r="I403" t="str">
            <v>D</v>
          </cell>
        </row>
        <row r="404">
          <cell r="A404" t="str">
            <v>31.20.13.01</v>
          </cell>
          <cell r="B404" t="str">
            <v>-</v>
          </cell>
          <cell r="C404" t="str">
            <v>Icms s/Vendas MI - Minerios</v>
          </cell>
          <cell r="D404">
            <v>4701766.66</v>
          </cell>
          <cell r="E404" t="str">
            <v>D</v>
          </cell>
          <cell r="F404">
            <v>150791.56</v>
          </cell>
          <cell r="G404">
            <v>0</v>
          </cell>
          <cell r="H404">
            <v>4852558.22</v>
          </cell>
          <cell r="I404" t="str">
            <v>D</v>
          </cell>
        </row>
        <row r="405">
          <cell r="A405" t="str">
            <v>31.20.17.00</v>
          </cell>
          <cell r="B405" t="str">
            <v>-</v>
          </cell>
          <cell r="C405" t="str">
            <v>Icms S/Revenda - Mercado Interno</v>
          </cell>
          <cell r="D405">
            <v>0</v>
          </cell>
          <cell r="F405">
            <v>509.97</v>
          </cell>
          <cell r="G405">
            <v>509.97</v>
          </cell>
          <cell r="H405">
            <v>0</v>
          </cell>
        </row>
        <row r="406">
          <cell r="A406" t="str">
            <v>31.20.17.07</v>
          </cell>
          <cell r="B406" t="str">
            <v>-</v>
          </cell>
          <cell r="C406" t="str">
            <v>Icms s/Revenda MI- Outros</v>
          </cell>
          <cell r="D406">
            <v>0</v>
          </cell>
          <cell r="F406">
            <v>509.97</v>
          </cell>
          <cell r="G406">
            <v>509.97</v>
          </cell>
          <cell r="H406">
            <v>0</v>
          </cell>
        </row>
        <row r="407">
          <cell r="A407" t="str">
            <v>31.20.21.00</v>
          </cell>
          <cell r="B407" t="str">
            <v>-</v>
          </cell>
          <cell r="C407" t="str">
            <v>Icms Vendas Cias Grupo-Merc.Int.</v>
          </cell>
          <cell r="D407">
            <v>4435745.7699999996</v>
          </cell>
          <cell r="E407" t="str">
            <v>D</v>
          </cell>
          <cell r="F407">
            <v>2696427.33</v>
          </cell>
          <cell r="G407">
            <v>445633.41</v>
          </cell>
          <cell r="H407">
            <v>6686539.6900000004</v>
          </cell>
          <cell r="I407" t="str">
            <v>D</v>
          </cell>
        </row>
        <row r="408">
          <cell r="A408" t="str">
            <v>31.20.21.01</v>
          </cell>
          <cell r="B408" t="str">
            <v>-</v>
          </cell>
          <cell r="C408" t="str">
            <v>Icms Vend C.Grupo MI- Minerios</v>
          </cell>
          <cell r="D408">
            <v>4387216.57</v>
          </cell>
          <cell r="E408" t="str">
            <v>D</v>
          </cell>
          <cell r="F408">
            <v>2696427.33</v>
          </cell>
          <cell r="G408">
            <v>445633.41</v>
          </cell>
          <cell r="H408">
            <v>6638010.4900000002</v>
          </cell>
          <cell r="I408" t="str">
            <v>D</v>
          </cell>
        </row>
        <row r="409">
          <cell r="A409" t="str">
            <v>31.20.21.02</v>
          </cell>
          <cell r="B409" t="str">
            <v>-</v>
          </cell>
          <cell r="C409" t="str">
            <v>Icms Vend C.Grupo MI- Lig.Mangan</v>
          </cell>
          <cell r="D409">
            <v>48529.2</v>
          </cell>
          <cell r="E409" t="str">
            <v>D</v>
          </cell>
          <cell r="F409">
            <v>0</v>
          </cell>
          <cell r="G409">
            <v>0</v>
          </cell>
          <cell r="H409">
            <v>48529.2</v>
          </cell>
          <cell r="I409" t="str">
            <v>D</v>
          </cell>
        </row>
        <row r="410">
          <cell r="A410" t="str">
            <v>31.20.37.00</v>
          </cell>
          <cell r="B410" t="str">
            <v>-</v>
          </cell>
          <cell r="C410" t="str">
            <v>Pis S/Vendas - Mercado Interno</v>
          </cell>
          <cell r="D410">
            <v>714321.95</v>
          </cell>
          <cell r="E410" t="str">
            <v>D</v>
          </cell>
          <cell r="F410">
            <v>29742.21</v>
          </cell>
          <cell r="G410">
            <v>0</v>
          </cell>
          <cell r="H410">
            <v>744064.16</v>
          </cell>
          <cell r="I410" t="str">
            <v>D</v>
          </cell>
        </row>
        <row r="411">
          <cell r="A411" t="str">
            <v>31.20.37.01</v>
          </cell>
          <cell r="B411" t="str">
            <v>-</v>
          </cell>
          <cell r="C411" t="str">
            <v>Pis s/Vendas MI- Minerios</v>
          </cell>
          <cell r="D411">
            <v>714321.95</v>
          </cell>
          <cell r="E411" t="str">
            <v>D</v>
          </cell>
          <cell r="F411">
            <v>29742.21</v>
          </cell>
          <cell r="G411">
            <v>0</v>
          </cell>
          <cell r="H411">
            <v>744064.16</v>
          </cell>
          <cell r="I411" t="str">
            <v>D</v>
          </cell>
        </row>
        <row r="412">
          <cell r="A412" t="str">
            <v>31.20.41.00</v>
          </cell>
          <cell r="B412" t="str">
            <v>-</v>
          </cell>
          <cell r="C412" t="str">
            <v>Pis S/Revenda - Mercado Interno</v>
          </cell>
          <cell r="D412">
            <v>0</v>
          </cell>
          <cell r="F412">
            <v>66</v>
          </cell>
          <cell r="G412">
            <v>66</v>
          </cell>
          <cell r="H412">
            <v>0</v>
          </cell>
        </row>
        <row r="413">
          <cell r="A413" t="str">
            <v>31.20.41.07</v>
          </cell>
          <cell r="B413" t="str">
            <v>-</v>
          </cell>
          <cell r="C413" t="str">
            <v>Pis s/Revenda MI- Outros</v>
          </cell>
          <cell r="D413">
            <v>0</v>
          </cell>
          <cell r="F413">
            <v>66</v>
          </cell>
          <cell r="G413">
            <v>66</v>
          </cell>
          <cell r="H413">
            <v>0</v>
          </cell>
        </row>
        <row r="414">
          <cell r="A414" t="str">
            <v>31.20.45.00</v>
          </cell>
          <cell r="B414" t="str">
            <v>-</v>
          </cell>
          <cell r="C414" t="str">
            <v>Pis Vendas Cias do Grupo - M.I.</v>
          </cell>
          <cell r="D414">
            <v>609859.81999999995</v>
          </cell>
          <cell r="E414" t="str">
            <v>D</v>
          </cell>
          <cell r="F414">
            <v>370758.74</v>
          </cell>
          <cell r="G414">
            <v>61274.61</v>
          </cell>
          <cell r="H414">
            <v>919343.95</v>
          </cell>
          <cell r="I414" t="str">
            <v>D</v>
          </cell>
        </row>
        <row r="415">
          <cell r="A415" t="str">
            <v>31.20.45.01</v>
          </cell>
          <cell r="B415" t="str">
            <v>-</v>
          </cell>
          <cell r="C415" t="str">
            <v>Pis Venda C.Grup MI- Minerios</v>
          </cell>
          <cell r="D415">
            <v>603187.05000000005</v>
          </cell>
          <cell r="E415" t="str">
            <v>D</v>
          </cell>
          <cell r="F415">
            <v>370758.74</v>
          </cell>
          <cell r="G415">
            <v>61274.61</v>
          </cell>
          <cell r="H415">
            <v>912671.18</v>
          </cell>
          <cell r="I415" t="str">
            <v>D</v>
          </cell>
        </row>
        <row r="416">
          <cell r="A416" t="str">
            <v>31.20.45.02</v>
          </cell>
          <cell r="B416" t="str">
            <v>-</v>
          </cell>
          <cell r="C416" t="str">
            <v>Pis Venda C.Grup MI- Liga Mangan</v>
          </cell>
          <cell r="D416">
            <v>6672.77</v>
          </cell>
          <cell r="E416" t="str">
            <v>D</v>
          </cell>
          <cell r="F416">
            <v>0</v>
          </cell>
          <cell r="G416">
            <v>0</v>
          </cell>
          <cell r="H416">
            <v>6672.77</v>
          </cell>
          <cell r="I416" t="str">
            <v>D</v>
          </cell>
        </row>
        <row r="417">
          <cell r="A417" t="str">
            <v>31.20.49.00</v>
          </cell>
          <cell r="B417" t="str">
            <v>-</v>
          </cell>
          <cell r="C417" t="str">
            <v>Cofins S/Vendas - Merc Interno</v>
          </cell>
          <cell r="D417">
            <v>3290202.11</v>
          </cell>
          <cell r="E417" t="str">
            <v>D</v>
          </cell>
          <cell r="F417">
            <v>136993.63</v>
          </cell>
          <cell r="G417">
            <v>0</v>
          </cell>
          <cell r="H417">
            <v>3427195.74</v>
          </cell>
          <cell r="I417" t="str">
            <v>D</v>
          </cell>
        </row>
        <row r="418">
          <cell r="A418" t="str">
            <v>31.20.49.01</v>
          </cell>
          <cell r="B418" t="str">
            <v>-</v>
          </cell>
          <cell r="C418" t="str">
            <v>Cofins s/Vendas MI-Minerios</v>
          </cell>
          <cell r="D418">
            <v>3290202.11</v>
          </cell>
          <cell r="E418" t="str">
            <v>D</v>
          </cell>
          <cell r="F418">
            <v>136993.63</v>
          </cell>
          <cell r="G418">
            <v>0</v>
          </cell>
          <cell r="H418">
            <v>3427195.74</v>
          </cell>
          <cell r="I418" t="str">
            <v>D</v>
          </cell>
        </row>
        <row r="420">
          <cell r="A420" t="str">
            <v>-----------</v>
          </cell>
          <cell r="B420" t="str">
            <v>--</v>
          </cell>
          <cell r="C420" t="str">
            <v>-------------------------------------------------------------------</v>
          </cell>
          <cell r="D420" t="str">
            <v>-------------------</v>
          </cell>
          <cell r="E420" t="str">
            <v>-</v>
          </cell>
          <cell r="F420" t="str">
            <v>-------------------</v>
          </cell>
          <cell r="G420" t="e">
            <v>#NAME?</v>
          </cell>
          <cell r="H420" t="str">
            <v>07AB - 1.00.01.069</v>
          </cell>
        </row>
        <row r="421">
          <cell r="A421" t="str">
            <v>_x000C_----------</v>
          </cell>
          <cell r="B421" t="str">
            <v>--</v>
          </cell>
          <cell r="C421" t="str">
            <v>-------------------------------------------------------------------</v>
          </cell>
          <cell r="D421" t="str">
            <v>-------------------</v>
          </cell>
          <cell r="E421" t="str">
            <v>-</v>
          </cell>
          <cell r="F421" t="str">
            <v>-------------------</v>
          </cell>
          <cell r="G421" t="str">
            <v>-------------------</v>
          </cell>
          <cell r="H421" t="str">
            <v>------ Página:</v>
          </cell>
          <cell r="I421">
            <v>6</v>
          </cell>
        </row>
        <row r="422">
          <cell r="A422" t="str">
            <v>Urucum Mine</v>
          </cell>
          <cell r="B422" t="str">
            <v>ra</v>
          </cell>
          <cell r="C422" t="str">
            <v>ção S.A</v>
          </cell>
          <cell r="H422" t="str">
            <v>Balancete</v>
          </cell>
        </row>
        <row r="423">
          <cell r="A423" t="str">
            <v>Período: 01</v>
          </cell>
          <cell r="B423" t="str">
            <v>/1</v>
          </cell>
          <cell r="C423" t="str">
            <v>1/2008 A 30/11/2008 -----------------------------------------------</v>
          </cell>
          <cell r="D423" t="str">
            <v>-------------------</v>
          </cell>
          <cell r="E423" t="str">
            <v>-</v>
          </cell>
          <cell r="F423" t="str">
            <v>-------------------</v>
          </cell>
          <cell r="G423" t="str">
            <v>-------------------</v>
          </cell>
          <cell r="H423" t="str">
            <v>02/12/2008 - 19:1</v>
          </cell>
          <cell r="I423">
            <v>0</v>
          </cell>
        </row>
        <row r="425">
          <cell r="A425" t="str">
            <v>Título</v>
          </cell>
          <cell r="D425" t="str">
            <v>Saldo Inicial</v>
          </cell>
          <cell r="F425" t="str">
            <v>Débito</v>
          </cell>
          <cell r="G425" t="str">
            <v>Crédito</v>
          </cell>
          <cell r="H425" t="str">
            <v>Saldo Final</v>
          </cell>
        </row>
        <row r="426">
          <cell r="A426" t="str">
            <v>-----------</v>
          </cell>
          <cell r="B426" t="str">
            <v>--</v>
          </cell>
          <cell r="C426" t="str">
            <v>-------------------------------------------------------------------</v>
          </cell>
          <cell r="D426" t="str">
            <v>-----------------</v>
          </cell>
          <cell r="F426" t="str">
            <v>------------------</v>
          </cell>
          <cell r="G426" t="str">
            <v>------------------</v>
          </cell>
          <cell r="H426" t="str">
            <v>-----------------</v>
          </cell>
        </row>
        <row r="427">
          <cell r="A427" t="str">
            <v>31.20.53.00</v>
          </cell>
          <cell r="B427" t="str">
            <v>-</v>
          </cell>
          <cell r="C427" t="str">
            <v>Cofins S/Revenda - Merc Interno</v>
          </cell>
          <cell r="D427">
            <v>0</v>
          </cell>
          <cell r="F427">
            <v>304</v>
          </cell>
          <cell r="G427">
            <v>304</v>
          </cell>
          <cell r="H427">
            <v>0</v>
          </cell>
        </row>
        <row r="428">
          <cell r="A428" t="str">
            <v>31.20.53.07</v>
          </cell>
          <cell r="B428" t="str">
            <v>-</v>
          </cell>
          <cell r="C428" t="str">
            <v>Cofins s/Revend MI-Outros</v>
          </cell>
          <cell r="D428">
            <v>0</v>
          </cell>
          <cell r="F428">
            <v>304</v>
          </cell>
          <cell r="G428">
            <v>304</v>
          </cell>
          <cell r="H428">
            <v>0</v>
          </cell>
        </row>
        <row r="429">
          <cell r="A429" t="str">
            <v>31.20.57.00</v>
          </cell>
          <cell r="B429" t="str">
            <v>-</v>
          </cell>
          <cell r="C429" t="str">
            <v>Cofins Venda Cias do Grupo- M.I.</v>
          </cell>
          <cell r="D429">
            <v>2809073.71</v>
          </cell>
          <cell r="E429" t="str">
            <v>D</v>
          </cell>
          <cell r="F429">
            <v>1707737.47</v>
          </cell>
          <cell r="G429">
            <v>282234.17</v>
          </cell>
          <cell r="H429">
            <v>4234577.01</v>
          </cell>
          <cell r="I429" t="str">
            <v>D</v>
          </cell>
        </row>
        <row r="430">
          <cell r="A430" t="str">
            <v>31.20.57.01</v>
          </cell>
          <cell r="B430" t="str">
            <v>-</v>
          </cell>
          <cell r="C430" t="str">
            <v>Cofins C.Grupo MI- Minerios</v>
          </cell>
          <cell r="D430">
            <v>2778338.55</v>
          </cell>
          <cell r="E430" t="str">
            <v>D</v>
          </cell>
          <cell r="F430">
            <v>1707737.47</v>
          </cell>
          <cell r="G430">
            <v>282234.17</v>
          </cell>
          <cell r="H430">
            <v>4203841.8499999996</v>
          </cell>
          <cell r="I430" t="str">
            <v>D</v>
          </cell>
        </row>
        <row r="431">
          <cell r="A431" t="str">
            <v>31.20.57.02</v>
          </cell>
          <cell r="B431" t="str">
            <v>-</v>
          </cell>
          <cell r="C431" t="str">
            <v>Cofins C.Grupo MI- Liga Manganes</v>
          </cell>
          <cell r="D431">
            <v>30735.16</v>
          </cell>
          <cell r="E431" t="str">
            <v>D</v>
          </cell>
          <cell r="F431">
            <v>0</v>
          </cell>
          <cell r="G431">
            <v>0</v>
          </cell>
          <cell r="H431">
            <v>30735.16</v>
          </cell>
          <cell r="I431" t="str">
            <v>D</v>
          </cell>
        </row>
        <row r="432">
          <cell r="A432" t="str">
            <v>31.40.00.00</v>
          </cell>
          <cell r="B432" t="str">
            <v>-</v>
          </cell>
          <cell r="C432" t="str">
            <v>Deducoes de Vendas - Merc. Ext</v>
          </cell>
          <cell r="D432">
            <v>5794.21</v>
          </cell>
          <cell r="E432" t="str">
            <v>D</v>
          </cell>
          <cell r="F432">
            <v>0</v>
          </cell>
          <cell r="G432">
            <v>0</v>
          </cell>
          <cell r="H432">
            <v>5794.21</v>
          </cell>
          <cell r="I432" t="str">
            <v>D</v>
          </cell>
        </row>
        <row r="433">
          <cell r="A433" t="str">
            <v>31.40.01.00</v>
          </cell>
          <cell r="B433" t="str">
            <v>-</v>
          </cell>
          <cell r="C433" t="str">
            <v>Devolucoes de Vendas - Merc.Ext</v>
          </cell>
          <cell r="D433">
            <v>5794.21</v>
          </cell>
          <cell r="E433" t="str">
            <v>D</v>
          </cell>
          <cell r="F433">
            <v>0</v>
          </cell>
          <cell r="G433">
            <v>0</v>
          </cell>
          <cell r="H433">
            <v>5794.21</v>
          </cell>
          <cell r="I433" t="str">
            <v>D</v>
          </cell>
        </row>
        <row r="434">
          <cell r="A434" t="str">
            <v>31.40.01.01</v>
          </cell>
          <cell r="B434" t="str">
            <v>-</v>
          </cell>
          <cell r="C434" t="str">
            <v>Dev.Vendas ME- Minerios</v>
          </cell>
          <cell r="D434">
            <v>5794.21</v>
          </cell>
          <cell r="E434" t="str">
            <v>D</v>
          </cell>
          <cell r="F434">
            <v>0</v>
          </cell>
          <cell r="G434">
            <v>0</v>
          </cell>
          <cell r="H434">
            <v>5794.21</v>
          </cell>
          <cell r="I434" t="str">
            <v>D</v>
          </cell>
        </row>
        <row r="435">
          <cell r="A435" t="str">
            <v>36.00.00.00</v>
          </cell>
          <cell r="B435" t="str">
            <v>-</v>
          </cell>
          <cell r="C435" t="str">
            <v>Custo Operacional de Vendas</v>
          </cell>
          <cell r="D435">
            <v>94674913.849999994</v>
          </cell>
          <cell r="E435" t="str">
            <v>D</v>
          </cell>
          <cell r="F435">
            <v>3520849.88</v>
          </cell>
          <cell r="G435">
            <v>541494.43999999994</v>
          </cell>
          <cell r="H435">
            <v>97654269.290000007</v>
          </cell>
          <cell r="I435" t="str">
            <v>D</v>
          </cell>
        </row>
        <row r="436">
          <cell r="A436" t="str">
            <v>36.01.00.00</v>
          </cell>
          <cell r="B436" t="str">
            <v>-</v>
          </cell>
          <cell r="C436" t="str">
            <v>Custo Oper. de Vendas - Merc Int</v>
          </cell>
          <cell r="D436">
            <v>15280380.359999999</v>
          </cell>
          <cell r="E436" t="str">
            <v>D</v>
          </cell>
          <cell r="F436">
            <v>1749676.47</v>
          </cell>
          <cell r="G436">
            <v>11446.13</v>
          </cell>
          <cell r="H436">
            <v>17018610.699999999</v>
          </cell>
          <cell r="I436" t="str">
            <v>D</v>
          </cell>
        </row>
        <row r="437">
          <cell r="A437" t="str">
            <v>36.01.01.00</v>
          </cell>
          <cell r="B437" t="str">
            <v>-</v>
          </cell>
          <cell r="C437" t="str">
            <v>Custo Oper. de Vendas - Merc.Int</v>
          </cell>
          <cell r="D437">
            <v>6054617.8200000003</v>
          </cell>
          <cell r="E437" t="str">
            <v>D</v>
          </cell>
          <cell r="F437">
            <v>167667.07999999999</v>
          </cell>
          <cell r="G437">
            <v>11446.13</v>
          </cell>
          <cell r="H437">
            <v>6210838.7699999996</v>
          </cell>
          <cell r="I437" t="str">
            <v>D</v>
          </cell>
        </row>
        <row r="438">
          <cell r="A438" t="str">
            <v>36.01.01.01</v>
          </cell>
          <cell r="B438" t="str">
            <v>-</v>
          </cell>
          <cell r="C438" t="str">
            <v>Custo Op.Vendas MI-Minerios</v>
          </cell>
          <cell r="D438">
            <v>5511165.1900000004</v>
          </cell>
          <cell r="E438" t="str">
            <v>D</v>
          </cell>
          <cell r="F438">
            <v>150372.29</v>
          </cell>
          <cell r="G438">
            <v>0</v>
          </cell>
          <cell r="H438">
            <v>5661537.4800000004</v>
          </cell>
          <cell r="I438" t="str">
            <v>D</v>
          </cell>
        </row>
        <row r="439">
          <cell r="A439" t="str">
            <v>36.01.01.07</v>
          </cell>
          <cell r="B439" t="str">
            <v>-</v>
          </cell>
          <cell r="C439" t="str">
            <v>Custo Op.Vendas MI-Outros</v>
          </cell>
          <cell r="D439">
            <v>188072.24</v>
          </cell>
          <cell r="E439" t="str">
            <v>C</v>
          </cell>
          <cell r="F439">
            <v>0</v>
          </cell>
          <cell r="G439">
            <v>10918</v>
          </cell>
          <cell r="H439">
            <v>198990.24</v>
          </cell>
          <cell r="I439" t="str">
            <v>C</v>
          </cell>
        </row>
        <row r="440">
          <cell r="A440" t="str">
            <v>36.01.01.83</v>
          </cell>
          <cell r="B440" t="str">
            <v>-</v>
          </cell>
          <cell r="C440" t="str">
            <v>Custo Complementar - Materiais</v>
          </cell>
          <cell r="D440">
            <v>169818.06</v>
          </cell>
          <cell r="E440" t="str">
            <v>D</v>
          </cell>
          <cell r="F440">
            <v>12224.83</v>
          </cell>
          <cell r="G440">
            <v>296.47000000000003</v>
          </cell>
          <cell r="H440">
            <v>181746.42</v>
          </cell>
          <cell r="I440" t="str">
            <v>D</v>
          </cell>
        </row>
        <row r="441">
          <cell r="A441" t="str">
            <v>36.01.01.84</v>
          </cell>
          <cell r="B441" t="str">
            <v>-</v>
          </cell>
          <cell r="C441" t="str">
            <v>Custo Complementar - Energia Elétrica</v>
          </cell>
          <cell r="D441">
            <v>16140.81</v>
          </cell>
          <cell r="E441" t="str">
            <v>D</v>
          </cell>
          <cell r="F441">
            <v>5069.96</v>
          </cell>
          <cell r="G441">
            <v>0</v>
          </cell>
          <cell r="H441">
            <v>21210.77</v>
          </cell>
          <cell r="I441" t="str">
            <v>D</v>
          </cell>
        </row>
        <row r="442">
          <cell r="A442" t="str">
            <v>36.01.01.87</v>
          </cell>
          <cell r="B442" t="str">
            <v>-</v>
          </cell>
          <cell r="C442" t="str">
            <v>Custo Complementar - Serviço Contratado</v>
          </cell>
          <cell r="D442">
            <v>171844.45</v>
          </cell>
          <cell r="E442" t="str">
            <v>D</v>
          </cell>
          <cell r="F442">
            <v>0</v>
          </cell>
          <cell r="G442">
            <v>231.66</v>
          </cell>
          <cell r="H442">
            <v>171612.79</v>
          </cell>
          <cell r="I442" t="str">
            <v>D</v>
          </cell>
        </row>
        <row r="443">
          <cell r="A443" t="str">
            <v>36.01.01.94</v>
          </cell>
          <cell r="B443" t="str">
            <v>-</v>
          </cell>
          <cell r="C443" t="str">
            <v>Ajuste de Inventario</v>
          </cell>
          <cell r="D443">
            <v>1173321.55</v>
          </cell>
          <cell r="E443" t="str">
            <v>D</v>
          </cell>
          <cell r="F443">
            <v>0</v>
          </cell>
          <cell r="G443">
            <v>0</v>
          </cell>
          <cell r="H443">
            <v>1173321.55</v>
          </cell>
          <cell r="I443" t="str">
            <v>D</v>
          </cell>
        </row>
        <row r="444">
          <cell r="A444" t="str">
            <v>36.01.01.97</v>
          </cell>
          <cell r="B444" t="str">
            <v>-</v>
          </cell>
          <cell r="C444" t="str">
            <v>Custo Complementar</v>
          </cell>
          <cell r="D444">
            <v>799600</v>
          </cell>
          <cell r="E444" t="str">
            <v>C</v>
          </cell>
          <cell r="F444">
            <v>0</v>
          </cell>
          <cell r="G444">
            <v>0</v>
          </cell>
          <cell r="H444">
            <v>799600</v>
          </cell>
          <cell r="I444" t="str">
            <v>C</v>
          </cell>
        </row>
        <row r="445">
          <cell r="A445" t="str">
            <v>36.01.10.00</v>
          </cell>
          <cell r="B445" t="str">
            <v>-</v>
          </cell>
          <cell r="C445" t="str">
            <v>Custo Op.Revenda - Merc Interno</v>
          </cell>
          <cell r="D445">
            <v>146399.59</v>
          </cell>
          <cell r="E445" t="str">
            <v>D</v>
          </cell>
          <cell r="F445">
            <v>0</v>
          </cell>
          <cell r="G445">
            <v>0</v>
          </cell>
          <cell r="H445">
            <v>146399.59</v>
          </cell>
          <cell r="I445" t="str">
            <v>D</v>
          </cell>
        </row>
        <row r="446">
          <cell r="A446" t="str">
            <v>36.01.10.07</v>
          </cell>
          <cell r="B446" t="str">
            <v>-</v>
          </cell>
          <cell r="C446" t="str">
            <v>Custo Op.Revend MI-Outros</v>
          </cell>
          <cell r="D446">
            <v>146399.59</v>
          </cell>
          <cell r="E446" t="str">
            <v>D</v>
          </cell>
          <cell r="F446">
            <v>0</v>
          </cell>
          <cell r="G446">
            <v>0</v>
          </cell>
          <cell r="H446">
            <v>146399.59</v>
          </cell>
          <cell r="I446" t="str">
            <v>D</v>
          </cell>
        </row>
        <row r="447">
          <cell r="A447" t="str">
            <v>36.01.20.00</v>
          </cell>
          <cell r="B447" t="str">
            <v>-</v>
          </cell>
          <cell r="C447" t="str">
            <v>Custo Op.Vendas C.Grupo-Merc Int</v>
          </cell>
          <cell r="D447">
            <v>7506227.6699999999</v>
          </cell>
          <cell r="E447" t="str">
            <v>D</v>
          </cell>
          <cell r="F447">
            <v>1510696.7</v>
          </cell>
          <cell r="G447">
            <v>0</v>
          </cell>
          <cell r="H447">
            <v>9016924.3699999992</v>
          </cell>
          <cell r="I447" t="str">
            <v>D</v>
          </cell>
        </row>
        <row r="448">
          <cell r="A448" t="str">
            <v>36.01.20.01</v>
          </cell>
          <cell r="B448" t="str">
            <v>-</v>
          </cell>
          <cell r="C448" t="str">
            <v>Custo Op.C.Grup MI-Minerios</v>
          </cell>
          <cell r="D448">
            <v>6847969.4000000004</v>
          </cell>
          <cell r="E448" t="str">
            <v>D</v>
          </cell>
          <cell r="F448">
            <v>1510696.7</v>
          </cell>
          <cell r="G448">
            <v>0</v>
          </cell>
          <cell r="H448">
            <v>8358666.0999999996</v>
          </cell>
          <cell r="I448" t="str">
            <v>D</v>
          </cell>
        </row>
        <row r="449">
          <cell r="A449" t="str">
            <v>36.01.20.02</v>
          </cell>
          <cell r="B449" t="str">
            <v>-</v>
          </cell>
          <cell r="C449" t="str">
            <v>Custo Op.C.Grup MI-Ligas Mangan</v>
          </cell>
          <cell r="D449">
            <v>658258.27</v>
          </cell>
          <cell r="E449" t="str">
            <v>D</v>
          </cell>
          <cell r="F449">
            <v>0</v>
          </cell>
          <cell r="G449">
            <v>0</v>
          </cell>
          <cell r="H449">
            <v>658258.27</v>
          </cell>
          <cell r="I449" t="str">
            <v>D</v>
          </cell>
        </row>
        <row r="450">
          <cell r="A450" t="str">
            <v>36.01.90.00</v>
          </cell>
          <cell r="B450" t="str">
            <v>-</v>
          </cell>
          <cell r="C450" t="str">
            <v>Prov.Desvaloriz Estoque-Almoxarifado</v>
          </cell>
          <cell r="D450">
            <v>0</v>
          </cell>
          <cell r="F450">
            <v>71312.69</v>
          </cell>
          <cell r="G450">
            <v>0</v>
          </cell>
          <cell r="H450">
            <v>71312.69</v>
          </cell>
          <cell r="I450" t="str">
            <v>D</v>
          </cell>
        </row>
        <row r="451">
          <cell r="A451" t="str">
            <v>36.01.90.01</v>
          </cell>
          <cell r="B451" t="str">
            <v>-</v>
          </cell>
          <cell r="C451" t="str">
            <v>Prov.Desvaloriz Estoque-Almoxarifado</v>
          </cell>
          <cell r="D451">
            <v>0</v>
          </cell>
          <cell r="F451">
            <v>71312.69</v>
          </cell>
          <cell r="G451">
            <v>0</v>
          </cell>
          <cell r="H451">
            <v>71312.69</v>
          </cell>
          <cell r="I451" t="str">
            <v>D</v>
          </cell>
        </row>
        <row r="452">
          <cell r="A452" t="str">
            <v>36.01.92.00</v>
          </cell>
          <cell r="B452" t="str">
            <v>-</v>
          </cell>
          <cell r="C452" t="str">
            <v>Prov.Desvaloriz Estoque-Semi Acabado</v>
          </cell>
          <cell r="D452">
            <v>1218381.98</v>
          </cell>
          <cell r="E452" t="str">
            <v>D</v>
          </cell>
          <cell r="F452">
            <v>0</v>
          </cell>
          <cell r="G452">
            <v>0</v>
          </cell>
          <cell r="H452">
            <v>1218381.98</v>
          </cell>
          <cell r="I452" t="str">
            <v>D</v>
          </cell>
        </row>
        <row r="453">
          <cell r="A453" t="str">
            <v>36.01.92.01</v>
          </cell>
          <cell r="B453" t="str">
            <v>-</v>
          </cell>
          <cell r="C453" t="str">
            <v>Prov.Desvalor.Estoq-Minerio Semi-Acab</v>
          </cell>
          <cell r="D453">
            <v>1232264.07</v>
          </cell>
          <cell r="E453" t="str">
            <v>D</v>
          </cell>
          <cell r="F453">
            <v>0</v>
          </cell>
          <cell r="G453">
            <v>0</v>
          </cell>
          <cell r="H453">
            <v>1232264.07</v>
          </cell>
          <cell r="I453" t="str">
            <v>D</v>
          </cell>
        </row>
        <row r="454">
          <cell r="A454" t="str">
            <v>36.01.92.02</v>
          </cell>
          <cell r="B454" t="str">
            <v>-</v>
          </cell>
          <cell r="C454" t="str">
            <v>Prov.Desvalor.Estoq-Ligas Mang Semi-Acab</v>
          </cell>
          <cell r="D454">
            <v>13882.09</v>
          </cell>
          <cell r="E454" t="str">
            <v>C</v>
          </cell>
          <cell r="F454">
            <v>0</v>
          </cell>
          <cell r="G454">
            <v>0</v>
          </cell>
          <cell r="H454">
            <v>13882.09</v>
          </cell>
          <cell r="I454" t="str">
            <v>C</v>
          </cell>
        </row>
        <row r="455">
          <cell r="A455" t="str">
            <v>36.01.93.00</v>
          </cell>
          <cell r="B455" t="str">
            <v>-</v>
          </cell>
          <cell r="C455" t="str">
            <v>Prov.Desvaloriz Estoque-Prod Acabado</v>
          </cell>
          <cell r="D455">
            <v>28737.759999999998</v>
          </cell>
          <cell r="E455" t="str">
            <v>C</v>
          </cell>
          <cell r="F455">
            <v>0</v>
          </cell>
          <cell r="G455">
            <v>0</v>
          </cell>
          <cell r="H455">
            <v>28737.759999999998</v>
          </cell>
          <cell r="I455" t="str">
            <v>C</v>
          </cell>
        </row>
        <row r="456">
          <cell r="A456" t="str">
            <v>36.01.93.02</v>
          </cell>
          <cell r="B456" t="str">
            <v>-</v>
          </cell>
          <cell r="C456" t="str">
            <v>Prov.Desvalor.Estoq-Ligas Mang Acabad</v>
          </cell>
          <cell r="D456">
            <v>28737.759999999998</v>
          </cell>
          <cell r="E456" t="str">
            <v>C</v>
          </cell>
          <cell r="F456">
            <v>0</v>
          </cell>
          <cell r="G456">
            <v>0</v>
          </cell>
          <cell r="H456">
            <v>28737.759999999998</v>
          </cell>
          <cell r="I456" t="str">
            <v>C</v>
          </cell>
        </row>
        <row r="457">
          <cell r="A457" t="str">
            <v>36.01.94.00</v>
          </cell>
          <cell r="B457" t="str">
            <v>-</v>
          </cell>
          <cell r="C457" t="str">
            <v>Prov.Estoque s/ Movim-Almoxarifado</v>
          </cell>
          <cell r="D457">
            <v>383491.06</v>
          </cell>
          <cell r="E457" t="str">
            <v>D</v>
          </cell>
          <cell r="F457">
            <v>0</v>
          </cell>
          <cell r="G457">
            <v>0</v>
          </cell>
          <cell r="H457">
            <v>383491.06</v>
          </cell>
          <cell r="I457" t="str">
            <v>D</v>
          </cell>
        </row>
        <row r="458">
          <cell r="A458" t="str">
            <v>36.01.94.01</v>
          </cell>
          <cell r="B458" t="str">
            <v>-</v>
          </cell>
          <cell r="C458" t="str">
            <v>Prov.Estoque s/ Movim-Almoxarifado</v>
          </cell>
          <cell r="D458">
            <v>383491.06</v>
          </cell>
          <cell r="E458" t="str">
            <v>D</v>
          </cell>
          <cell r="F458">
            <v>0</v>
          </cell>
          <cell r="G458">
            <v>0</v>
          </cell>
          <cell r="H458">
            <v>383491.06</v>
          </cell>
          <cell r="I458" t="str">
            <v>D</v>
          </cell>
        </row>
        <row r="459">
          <cell r="A459" t="str">
            <v>36.05.00.00</v>
          </cell>
          <cell r="B459" t="str">
            <v>-</v>
          </cell>
          <cell r="C459" t="str">
            <v>Custos Oper.de Vendas Grupo Cvrd</v>
          </cell>
          <cell r="D459">
            <v>42588173.100000001</v>
          </cell>
          <cell r="E459" t="str">
            <v>D</v>
          </cell>
          <cell r="F459">
            <v>1771173.41</v>
          </cell>
          <cell r="G459">
            <v>0</v>
          </cell>
          <cell r="H459">
            <v>44359346.509999998</v>
          </cell>
          <cell r="I459" t="str">
            <v>D</v>
          </cell>
        </row>
        <row r="460">
          <cell r="A460" t="str">
            <v>36.05.71.00</v>
          </cell>
          <cell r="B460" t="str">
            <v>-</v>
          </cell>
          <cell r="C460" t="str">
            <v>Custos Op.Venda Grp Cvrd-CVRDI</v>
          </cell>
          <cell r="D460">
            <v>42588173.100000001</v>
          </cell>
          <cell r="E460" t="str">
            <v>D</v>
          </cell>
          <cell r="F460">
            <v>1771173.41</v>
          </cell>
          <cell r="G460">
            <v>0</v>
          </cell>
          <cell r="H460">
            <v>44359346.509999998</v>
          </cell>
          <cell r="I460" t="str">
            <v>D</v>
          </cell>
        </row>
        <row r="461">
          <cell r="A461" t="str">
            <v>36.05.71.01</v>
          </cell>
          <cell r="B461" t="str">
            <v>-</v>
          </cell>
          <cell r="C461" t="str">
            <v>Custos Op.Venda Cvrd-CVRDI Minerios</v>
          </cell>
          <cell r="D461">
            <v>42588173.100000001</v>
          </cell>
          <cell r="E461" t="str">
            <v>D</v>
          </cell>
          <cell r="F461">
            <v>1771173.41</v>
          </cell>
          <cell r="G461">
            <v>0</v>
          </cell>
          <cell r="H461">
            <v>44359346.509999998</v>
          </cell>
          <cell r="I461" t="str">
            <v>D</v>
          </cell>
        </row>
        <row r="462">
          <cell r="A462" t="str">
            <v>36.10.00.00</v>
          </cell>
          <cell r="B462" t="str">
            <v>-</v>
          </cell>
          <cell r="C462" t="str">
            <v>Custo Operac. de Vendas Merc Ext</v>
          </cell>
          <cell r="D462">
            <v>36806360.390000001</v>
          </cell>
          <cell r="E462" t="str">
            <v>D</v>
          </cell>
          <cell r="F462">
            <v>0</v>
          </cell>
          <cell r="G462">
            <v>530048.31000000006</v>
          </cell>
          <cell r="H462">
            <v>36276312.079999998</v>
          </cell>
          <cell r="I462" t="str">
            <v>D</v>
          </cell>
        </row>
        <row r="463">
          <cell r="A463" t="str">
            <v>36.10.01.00</v>
          </cell>
          <cell r="B463" t="str">
            <v>-</v>
          </cell>
          <cell r="C463" t="str">
            <v>Custo Operac de Vendas-Merc Ext</v>
          </cell>
          <cell r="D463">
            <v>36806360.390000001</v>
          </cell>
          <cell r="E463" t="str">
            <v>D</v>
          </cell>
          <cell r="F463">
            <v>0</v>
          </cell>
          <cell r="G463">
            <v>530048.31000000006</v>
          </cell>
          <cell r="H463">
            <v>36276312.079999998</v>
          </cell>
          <cell r="I463" t="str">
            <v>D</v>
          </cell>
        </row>
        <row r="464">
          <cell r="A464" t="str">
            <v>36.10.01.01</v>
          </cell>
          <cell r="B464" t="str">
            <v>-</v>
          </cell>
          <cell r="C464" t="str">
            <v>Custo Op.Vendas ME-Minerios</v>
          </cell>
          <cell r="D464">
            <v>3236471.93</v>
          </cell>
          <cell r="E464" t="str">
            <v>D</v>
          </cell>
          <cell r="F464">
            <v>0</v>
          </cell>
          <cell r="G464">
            <v>530048.31000000006</v>
          </cell>
          <cell r="H464">
            <v>2706423.62</v>
          </cell>
          <cell r="I464" t="str">
            <v>D</v>
          </cell>
        </row>
        <row r="465">
          <cell r="A465" t="str">
            <v>36.10.01.02</v>
          </cell>
          <cell r="B465" t="str">
            <v>-</v>
          </cell>
          <cell r="C465" t="str">
            <v>Custo Op.Vendas ME-Liga Manganes</v>
          </cell>
          <cell r="D465">
            <v>33569888.460000001</v>
          </cell>
          <cell r="E465" t="str">
            <v>D</v>
          </cell>
          <cell r="F465">
            <v>0</v>
          </cell>
          <cell r="G465">
            <v>0</v>
          </cell>
          <cell r="H465">
            <v>33569888.460000001</v>
          </cell>
          <cell r="I465" t="str">
            <v>D</v>
          </cell>
        </row>
        <row r="466">
          <cell r="A466" t="str">
            <v>38.00.00.00</v>
          </cell>
          <cell r="B466" t="str">
            <v>-</v>
          </cell>
          <cell r="C466" t="str">
            <v>Resultado Mensal</v>
          </cell>
          <cell r="D466">
            <v>223531646.55000001</v>
          </cell>
          <cell r="E466" t="str">
            <v>D</v>
          </cell>
          <cell r="F466">
            <v>0</v>
          </cell>
          <cell r="G466">
            <v>0</v>
          </cell>
          <cell r="H466">
            <v>223531646.55000001</v>
          </cell>
          <cell r="I466" t="str">
            <v>D</v>
          </cell>
        </row>
        <row r="467">
          <cell r="A467" t="str">
            <v>38.01.00.00</v>
          </cell>
          <cell r="B467" t="str">
            <v>-</v>
          </cell>
          <cell r="C467" t="str">
            <v>Resultado Mensal</v>
          </cell>
          <cell r="D467">
            <v>223531646.55000001</v>
          </cell>
          <cell r="E467" t="str">
            <v>D</v>
          </cell>
          <cell r="F467">
            <v>0</v>
          </cell>
          <cell r="G467">
            <v>0</v>
          </cell>
          <cell r="H467">
            <v>223531646.55000001</v>
          </cell>
          <cell r="I467" t="str">
            <v>D</v>
          </cell>
        </row>
        <row r="468">
          <cell r="A468" t="str">
            <v>38.01.01.00</v>
          </cell>
          <cell r="B468" t="str">
            <v>-</v>
          </cell>
          <cell r="C468" t="str">
            <v>Resultado Mensal</v>
          </cell>
          <cell r="D468">
            <v>223531646.55000001</v>
          </cell>
          <cell r="E468" t="str">
            <v>D</v>
          </cell>
          <cell r="F468">
            <v>0</v>
          </cell>
          <cell r="G468">
            <v>0</v>
          </cell>
          <cell r="H468">
            <v>223531646.55000001</v>
          </cell>
          <cell r="I468" t="str">
            <v>D</v>
          </cell>
        </row>
        <row r="469">
          <cell r="A469" t="str">
            <v>38.01.01.01</v>
          </cell>
          <cell r="B469" t="str">
            <v>-</v>
          </cell>
          <cell r="C469" t="str">
            <v>Resultado Mensal</v>
          </cell>
          <cell r="D469">
            <v>223531646.55000001</v>
          </cell>
          <cell r="E469" t="str">
            <v>D</v>
          </cell>
          <cell r="F469">
            <v>0</v>
          </cell>
          <cell r="G469">
            <v>0</v>
          </cell>
          <cell r="H469">
            <v>223531646.55000001</v>
          </cell>
          <cell r="I469" t="str">
            <v>D</v>
          </cell>
        </row>
        <row r="470">
          <cell r="A470" t="str">
            <v>40.00.00.00</v>
          </cell>
          <cell r="B470" t="str">
            <v>-</v>
          </cell>
          <cell r="C470" t="str">
            <v>Despesas Operacionais</v>
          </cell>
          <cell r="D470">
            <v>0</v>
          </cell>
          <cell r="F470">
            <v>10268927.119999999</v>
          </cell>
          <cell r="G470">
            <v>24370193.899999999</v>
          </cell>
          <cell r="H470">
            <v>14101266.779999999</v>
          </cell>
          <cell r="I470" t="str">
            <v>C</v>
          </cell>
        </row>
        <row r="471">
          <cell r="A471" t="str">
            <v>41.00.00.00</v>
          </cell>
          <cell r="B471" t="str">
            <v>-</v>
          </cell>
          <cell r="C471" t="str">
            <v>Despesas Operacionais</v>
          </cell>
          <cell r="D471">
            <v>4552112.8899999997</v>
          </cell>
          <cell r="E471" t="str">
            <v>C</v>
          </cell>
          <cell r="F471">
            <v>7922986.9500000002</v>
          </cell>
          <cell r="G471">
            <v>23588354.690000001</v>
          </cell>
          <cell r="H471">
            <v>20217480.629999999</v>
          </cell>
          <cell r="I471" t="str">
            <v>C</v>
          </cell>
        </row>
        <row r="472">
          <cell r="A472" t="str">
            <v>41.10.00.00</v>
          </cell>
          <cell r="B472" t="str">
            <v>-</v>
          </cell>
          <cell r="C472" t="str">
            <v>Pessoal</v>
          </cell>
          <cell r="D472">
            <v>86109.28</v>
          </cell>
          <cell r="E472" t="str">
            <v>D</v>
          </cell>
          <cell r="F472">
            <v>6086.48</v>
          </cell>
          <cell r="G472">
            <v>166.63</v>
          </cell>
          <cell r="H472">
            <v>92029.13</v>
          </cell>
          <cell r="I472" t="str">
            <v>D</v>
          </cell>
        </row>
        <row r="473">
          <cell r="A473" t="str">
            <v>41.10.01.00</v>
          </cell>
          <cell r="B473" t="str">
            <v>-</v>
          </cell>
          <cell r="C473" t="str">
            <v>Salarios</v>
          </cell>
          <cell r="D473">
            <v>48619.67</v>
          </cell>
          <cell r="E473" t="str">
            <v>D</v>
          </cell>
          <cell r="F473">
            <v>3166.31</v>
          </cell>
          <cell r="G473">
            <v>0</v>
          </cell>
          <cell r="H473">
            <v>51785.98</v>
          </cell>
          <cell r="I473" t="str">
            <v>D</v>
          </cell>
        </row>
        <row r="474">
          <cell r="A474" t="str">
            <v>41.10.01.01</v>
          </cell>
          <cell r="B474" t="str">
            <v>-</v>
          </cell>
          <cell r="C474" t="str">
            <v>Salarios</v>
          </cell>
          <cell r="D474">
            <v>48619.67</v>
          </cell>
          <cell r="E474" t="str">
            <v>D</v>
          </cell>
          <cell r="F474">
            <v>3166.31</v>
          </cell>
          <cell r="G474">
            <v>0</v>
          </cell>
          <cell r="H474">
            <v>51785.98</v>
          </cell>
          <cell r="I474" t="str">
            <v>D</v>
          </cell>
        </row>
        <row r="475">
          <cell r="A475" t="str">
            <v>41.10.04.00</v>
          </cell>
          <cell r="B475" t="str">
            <v>-</v>
          </cell>
          <cell r="C475" t="str">
            <v>Serv. Extraordinario/Adicionais</v>
          </cell>
          <cell r="D475">
            <v>1002.13</v>
          </cell>
          <cell r="E475" t="str">
            <v>D</v>
          </cell>
          <cell r="F475">
            <v>0</v>
          </cell>
          <cell r="G475">
            <v>0</v>
          </cell>
          <cell r="H475">
            <v>1002.13</v>
          </cell>
          <cell r="I475" t="str">
            <v>D</v>
          </cell>
        </row>
        <row r="476">
          <cell r="A476" t="str">
            <v>41.10.04.01</v>
          </cell>
          <cell r="B476" t="str">
            <v>-</v>
          </cell>
          <cell r="C476" t="str">
            <v>Horas Extras Dias Uteis</v>
          </cell>
          <cell r="D476">
            <v>1002.13</v>
          </cell>
          <cell r="E476" t="str">
            <v>D</v>
          </cell>
          <cell r="F476">
            <v>0</v>
          </cell>
          <cell r="G476">
            <v>0</v>
          </cell>
          <cell r="H476">
            <v>1002.13</v>
          </cell>
          <cell r="I476" t="str">
            <v>D</v>
          </cell>
        </row>
        <row r="477">
          <cell r="A477" t="str">
            <v>41.10.06.00</v>
          </cell>
          <cell r="B477" t="str">
            <v>-</v>
          </cell>
          <cell r="C477" t="str">
            <v>Adicionais por Acordo</v>
          </cell>
          <cell r="D477">
            <v>1218.92</v>
          </cell>
          <cell r="E477" t="str">
            <v>D</v>
          </cell>
          <cell r="F477">
            <v>0</v>
          </cell>
          <cell r="G477">
            <v>0</v>
          </cell>
          <cell r="H477">
            <v>1218.92</v>
          </cell>
          <cell r="I477" t="str">
            <v>D</v>
          </cell>
        </row>
        <row r="478">
          <cell r="A478" t="str">
            <v>41.10.06.01</v>
          </cell>
          <cell r="B478" t="str">
            <v>-</v>
          </cell>
          <cell r="C478" t="str">
            <v>Adicionais de Turno</v>
          </cell>
          <cell r="D478">
            <v>18.920000000000002</v>
          </cell>
          <cell r="E478" t="str">
            <v>D</v>
          </cell>
          <cell r="F478">
            <v>0</v>
          </cell>
          <cell r="G478">
            <v>0</v>
          </cell>
          <cell r="H478">
            <v>18.920000000000002</v>
          </cell>
          <cell r="I478" t="str">
            <v>D</v>
          </cell>
        </row>
        <row r="479">
          <cell r="A479" t="str">
            <v>41.10.06.03</v>
          </cell>
          <cell r="B479" t="str">
            <v>-</v>
          </cell>
          <cell r="C479" t="str">
            <v>Outros Adicionais por Acordo</v>
          </cell>
          <cell r="D479">
            <v>1200</v>
          </cell>
          <cell r="E479" t="str">
            <v>D</v>
          </cell>
          <cell r="F479">
            <v>0</v>
          </cell>
          <cell r="G479">
            <v>0</v>
          </cell>
          <cell r="H479">
            <v>1200</v>
          </cell>
          <cell r="I479" t="str">
            <v>D</v>
          </cell>
        </row>
        <row r="480">
          <cell r="A480" t="str">
            <v>41.10.25.00</v>
          </cell>
          <cell r="B480" t="str">
            <v>-</v>
          </cell>
          <cell r="C480" t="str">
            <v>Beneficios Legais</v>
          </cell>
          <cell r="D480">
            <v>7994.25</v>
          </cell>
          <cell r="E480" t="str">
            <v>D</v>
          </cell>
          <cell r="F480">
            <v>1087.47</v>
          </cell>
          <cell r="G480">
            <v>0</v>
          </cell>
          <cell r="H480">
            <v>9081.7199999999993</v>
          </cell>
          <cell r="I480" t="str">
            <v>D</v>
          </cell>
        </row>
        <row r="481">
          <cell r="A481" t="str">
            <v>41.10.25.01</v>
          </cell>
          <cell r="B481" t="str">
            <v>-</v>
          </cell>
          <cell r="C481" t="str">
            <v>Ferias</v>
          </cell>
          <cell r="D481">
            <v>5341.52</v>
          </cell>
          <cell r="E481" t="str">
            <v>D</v>
          </cell>
          <cell r="F481">
            <v>651</v>
          </cell>
          <cell r="G481">
            <v>0</v>
          </cell>
          <cell r="H481">
            <v>5992.52</v>
          </cell>
          <cell r="I481" t="str">
            <v>D</v>
          </cell>
        </row>
        <row r="482">
          <cell r="A482" t="str">
            <v>41.10.25.03</v>
          </cell>
          <cell r="B482" t="str">
            <v>-</v>
          </cell>
          <cell r="C482" t="str">
            <v>13 Salario</v>
          </cell>
          <cell r="D482">
            <v>2465.98</v>
          </cell>
          <cell r="E482" t="str">
            <v>D</v>
          </cell>
          <cell r="F482">
            <v>436.47</v>
          </cell>
          <cell r="G482">
            <v>0</v>
          </cell>
          <cell r="H482">
            <v>2902.45</v>
          </cell>
          <cell r="I482" t="str">
            <v>D</v>
          </cell>
        </row>
        <row r="483">
          <cell r="A483" t="str">
            <v>41.10.25.05</v>
          </cell>
          <cell r="B483" t="str">
            <v>-</v>
          </cell>
          <cell r="C483" t="str">
            <v>Outros Beneficios Legais</v>
          </cell>
          <cell r="D483">
            <v>186.75</v>
          </cell>
          <cell r="E483" t="str">
            <v>D</v>
          </cell>
          <cell r="F483">
            <v>0</v>
          </cell>
          <cell r="G483">
            <v>0</v>
          </cell>
          <cell r="H483">
            <v>186.75</v>
          </cell>
          <cell r="I483" t="str">
            <v>D</v>
          </cell>
        </row>
        <row r="484">
          <cell r="A484" t="str">
            <v>41.10.30.00</v>
          </cell>
          <cell r="B484" t="str">
            <v>-</v>
          </cell>
          <cell r="C484" t="str">
            <v>Beneficio Empresa</v>
          </cell>
          <cell r="D484">
            <v>720.97</v>
          </cell>
          <cell r="E484" t="str">
            <v>C</v>
          </cell>
          <cell r="F484">
            <v>0</v>
          </cell>
          <cell r="G484">
            <v>62.65</v>
          </cell>
          <cell r="H484">
            <v>783.62</v>
          </cell>
          <cell r="I484" t="str">
            <v>C</v>
          </cell>
        </row>
        <row r="485">
          <cell r="A485" t="str">
            <v>41.10.30.01</v>
          </cell>
          <cell r="B485" t="str">
            <v>-</v>
          </cell>
          <cell r="C485" t="str">
            <v>Assist.Medica/Hospit/Odontolog</v>
          </cell>
          <cell r="D485">
            <v>720.97</v>
          </cell>
          <cell r="E485" t="str">
            <v>C</v>
          </cell>
          <cell r="F485">
            <v>0</v>
          </cell>
          <cell r="G485">
            <v>62.65</v>
          </cell>
          <cell r="H485">
            <v>783.62</v>
          </cell>
          <cell r="I485" t="str">
            <v>C</v>
          </cell>
        </row>
        <row r="486">
          <cell r="A486" t="str">
            <v>41.10.35.00</v>
          </cell>
          <cell r="B486" t="str">
            <v>-</v>
          </cell>
          <cell r="C486" t="str">
            <v>Reembolso Educacional</v>
          </cell>
          <cell r="D486">
            <v>2325.86</v>
          </cell>
          <cell r="E486" t="str">
            <v>D</v>
          </cell>
          <cell r="F486">
            <v>0</v>
          </cell>
          <cell r="G486">
            <v>0</v>
          </cell>
          <cell r="H486">
            <v>2325.86</v>
          </cell>
          <cell r="I486" t="str">
            <v>D</v>
          </cell>
        </row>
        <row r="487">
          <cell r="A487" t="str">
            <v>41.10.35.01</v>
          </cell>
          <cell r="B487" t="str">
            <v>-</v>
          </cell>
          <cell r="C487" t="str">
            <v>Reembolso Educacao - Empregados</v>
          </cell>
          <cell r="D487">
            <v>1325.86</v>
          </cell>
          <cell r="E487" t="str">
            <v>D</v>
          </cell>
          <cell r="F487">
            <v>0</v>
          </cell>
          <cell r="G487">
            <v>0</v>
          </cell>
          <cell r="H487">
            <v>1325.86</v>
          </cell>
          <cell r="I487" t="str">
            <v>D</v>
          </cell>
        </row>
        <row r="488">
          <cell r="A488" t="str">
            <v>41.10.35.03</v>
          </cell>
          <cell r="B488" t="str">
            <v>-</v>
          </cell>
          <cell r="C488" t="str">
            <v>Material Escolar</v>
          </cell>
          <cell r="D488">
            <v>1000</v>
          </cell>
          <cell r="E488" t="str">
            <v>D</v>
          </cell>
          <cell r="F488">
            <v>0</v>
          </cell>
          <cell r="G488">
            <v>0</v>
          </cell>
          <cell r="H488">
            <v>1000</v>
          </cell>
          <cell r="I488" t="str">
            <v>D</v>
          </cell>
        </row>
        <row r="489">
          <cell r="A489" t="str">
            <v>41.10.42.00</v>
          </cell>
          <cell r="B489" t="str">
            <v>-</v>
          </cell>
          <cell r="C489" t="str">
            <v>Ticket</v>
          </cell>
          <cell r="D489">
            <v>232.75</v>
          </cell>
          <cell r="E489" t="str">
            <v>C</v>
          </cell>
          <cell r="F489">
            <v>0</v>
          </cell>
          <cell r="G489">
            <v>12.25</v>
          </cell>
          <cell r="H489">
            <v>245</v>
          </cell>
          <cell r="I489" t="str">
            <v>C</v>
          </cell>
        </row>
        <row r="490">
          <cell r="A490" t="str">
            <v>41.10.42.01</v>
          </cell>
          <cell r="B490" t="str">
            <v>-</v>
          </cell>
          <cell r="C490" t="str">
            <v>Ticket</v>
          </cell>
          <cell r="D490">
            <v>232.75</v>
          </cell>
          <cell r="E490" t="str">
            <v>C</v>
          </cell>
          <cell r="F490">
            <v>0</v>
          </cell>
          <cell r="G490">
            <v>12.25</v>
          </cell>
          <cell r="H490">
            <v>245</v>
          </cell>
          <cell r="I490" t="str">
            <v>C</v>
          </cell>
        </row>
        <row r="491">
          <cell r="A491" t="str">
            <v>41.10.47.00</v>
          </cell>
          <cell r="B491" t="str">
            <v>-</v>
          </cell>
          <cell r="C491" t="str">
            <v>Outros Beneficios</v>
          </cell>
          <cell r="D491">
            <v>2499.5500000000002</v>
          </cell>
          <cell r="E491" t="str">
            <v>D</v>
          </cell>
          <cell r="F491">
            <v>0</v>
          </cell>
          <cell r="G491">
            <v>0</v>
          </cell>
          <cell r="H491">
            <v>2499.5500000000002</v>
          </cell>
          <cell r="I491" t="str">
            <v>D</v>
          </cell>
        </row>
        <row r="492">
          <cell r="A492" t="str">
            <v>41.10.47.99</v>
          </cell>
          <cell r="B492" t="str">
            <v>-</v>
          </cell>
          <cell r="C492" t="str">
            <v>Demais Beneficios da Empresa</v>
          </cell>
          <cell r="D492">
            <v>2499.5500000000002</v>
          </cell>
          <cell r="E492" t="str">
            <v>D</v>
          </cell>
          <cell r="F492">
            <v>0</v>
          </cell>
          <cell r="G492">
            <v>0</v>
          </cell>
          <cell r="H492">
            <v>2499.5500000000002</v>
          </cell>
          <cell r="I492" t="str">
            <v>D</v>
          </cell>
        </row>
        <row r="493">
          <cell r="A493" t="str">
            <v>41.10.60.00</v>
          </cell>
          <cell r="B493" t="str">
            <v>-</v>
          </cell>
          <cell r="C493" t="str">
            <v>Contribuicao Previdencia Social</v>
          </cell>
          <cell r="D493">
            <v>16725.87</v>
          </cell>
          <cell r="E493" t="str">
            <v>D</v>
          </cell>
          <cell r="F493">
            <v>1225.08</v>
          </cell>
          <cell r="G493">
            <v>0</v>
          </cell>
          <cell r="H493">
            <v>17950.95</v>
          </cell>
          <cell r="I493" t="str">
            <v>D</v>
          </cell>
        </row>
        <row r="494">
          <cell r="A494" t="str">
            <v>41.10.60.01</v>
          </cell>
          <cell r="B494" t="str">
            <v>-</v>
          </cell>
          <cell r="C494" t="str">
            <v>Contribuicao Previdencia Social</v>
          </cell>
          <cell r="D494">
            <v>16057.32</v>
          </cell>
          <cell r="E494" t="str">
            <v>D</v>
          </cell>
          <cell r="F494">
            <v>911.89</v>
          </cell>
          <cell r="G494">
            <v>0</v>
          </cell>
          <cell r="H494">
            <v>16969.21</v>
          </cell>
          <cell r="I494" t="str">
            <v>D</v>
          </cell>
        </row>
        <row r="495">
          <cell r="A495" t="str">
            <v>41.10.60.02</v>
          </cell>
          <cell r="B495" t="str">
            <v>-</v>
          </cell>
          <cell r="C495" t="str">
            <v>Inss Ferias</v>
          </cell>
          <cell r="D495">
            <v>41.65</v>
          </cell>
          <cell r="E495" t="str">
            <v>C</v>
          </cell>
          <cell r="F495">
            <v>187.49</v>
          </cell>
          <cell r="G495">
            <v>0</v>
          </cell>
          <cell r="H495">
            <v>145.84</v>
          </cell>
          <cell r="I495" t="str">
            <v>D</v>
          </cell>
        </row>
        <row r="496">
          <cell r="A496" t="str">
            <v>41.10.60.03</v>
          </cell>
          <cell r="B496" t="str">
            <v>-</v>
          </cell>
          <cell r="C496" t="str">
            <v>Inss S/Decimo Terceiro Salario</v>
          </cell>
          <cell r="D496">
            <v>710.2</v>
          </cell>
          <cell r="E496" t="str">
            <v>D</v>
          </cell>
          <cell r="F496">
            <v>125.7</v>
          </cell>
          <cell r="G496">
            <v>0</v>
          </cell>
          <cell r="H496">
            <v>835.9</v>
          </cell>
          <cell r="I496" t="str">
            <v>D</v>
          </cell>
        </row>
        <row r="497">
          <cell r="A497" t="str">
            <v>41.10.62.00</v>
          </cell>
          <cell r="B497" t="str">
            <v>-</v>
          </cell>
          <cell r="C497" t="str">
            <v>Contribuicao Fgts</v>
          </cell>
          <cell r="D497">
            <v>4646</v>
          </cell>
          <cell r="E497" t="str">
            <v>D</v>
          </cell>
          <cell r="F497">
            <v>432.03</v>
          </cell>
          <cell r="G497">
            <v>91.73</v>
          </cell>
          <cell r="H497">
            <v>4986.3</v>
          </cell>
          <cell r="I497" t="str">
            <v>D</v>
          </cell>
        </row>
        <row r="498">
          <cell r="A498" t="str">
            <v>41.10.62.01</v>
          </cell>
          <cell r="B498" t="str">
            <v>-</v>
          </cell>
          <cell r="C498" t="str">
            <v>Contribuicao Fgts</v>
          </cell>
          <cell r="D498">
            <v>4460.3</v>
          </cell>
          <cell r="E498" t="str">
            <v>D</v>
          </cell>
          <cell r="F498">
            <v>253.3</v>
          </cell>
          <cell r="G498">
            <v>0</v>
          </cell>
          <cell r="H498">
            <v>4713.6000000000004</v>
          </cell>
          <cell r="I498" t="str">
            <v>D</v>
          </cell>
        </row>
        <row r="499">
          <cell r="A499" t="str">
            <v>41.10.62.02</v>
          </cell>
          <cell r="B499" t="str">
            <v>-</v>
          </cell>
          <cell r="C499" t="str">
            <v>Fgts Ferias</v>
          </cell>
          <cell r="D499">
            <v>11.57</v>
          </cell>
          <cell r="E499" t="str">
            <v>C</v>
          </cell>
          <cell r="F499">
            <v>52.08</v>
          </cell>
          <cell r="G499">
            <v>0</v>
          </cell>
          <cell r="H499">
            <v>40.51</v>
          </cell>
          <cell r="I499" t="str">
            <v>D</v>
          </cell>
        </row>
        <row r="500">
          <cell r="A500" t="str">
            <v>41.10.62.03</v>
          </cell>
          <cell r="B500" t="str">
            <v>-</v>
          </cell>
          <cell r="C500" t="str">
            <v>Fgts S/Decimo Terceiro Salario</v>
          </cell>
          <cell r="D500">
            <v>197.27</v>
          </cell>
          <cell r="E500" t="str">
            <v>D</v>
          </cell>
          <cell r="F500">
            <v>126.65</v>
          </cell>
          <cell r="G500">
            <v>91.73</v>
          </cell>
          <cell r="H500">
            <v>232.19</v>
          </cell>
          <cell r="I500" t="str">
            <v>D</v>
          </cell>
        </row>
        <row r="501">
          <cell r="A501" t="str">
            <v>41.10.65.00</v>
          </cell>
          <cell r="B501" t="str">
            <v>-</v>
          </cell>
          <cell r="C501" t="str">
            <v>Contribuic Previdenc Complement</v>
          </cell>
          <cell r="D501">
            <v>2030.75</v>
          </cell>
          <cell r="E501" t="str">
            <v>D</v>
          </cell>
          <cell r="F501">
            <v>175.59</v>
          </cell>
          <cell r="G501">
            <v>0</v>
          </cell>
          <cell r="H501">
            <v>2206.34</v>
          </cell>
          <cell r="I501" t="str">
            <v>D</v>
          </cell>
        </row>
        <row r="502">
          <cell r="A502" t="str">
            <v>41.10.65.01</v>
          </cell>
          <cell r="B502" t="str">
            <v>-</v>
          </cell>
          <cell r="C502" t="str">
            <v>Contribuic Ordinaria Valiaprev</v>
          </cell>
          <cell r="D502">
            <v>2030.75</v>
          </cell>
          <cell r="E502" t="str">
            <v>D</v>
          </cell>
          <cell r="F502">
            <v>175.59</v>
          </cell>
          <cell r="G502">
            <v>0</v>
          </cell>
          <cell r="H502">
            <v>2206.34</v>
          </cell>
          <cell r="I502" t="str">
            <v>D</v>
          </cell>
        </row>
        <row r="504">
          <cell r="A504" t="str">
            <v>-----------</v>
          </cell>
          <cell r="B504" t="str">
            <v>--</v>
          </cell>
          <cell r="C504" t="str">
            <v>-------------------------------------------------------------------</v>
          </cell>
          <cell r="D504" t="str">
            <v>-------------------</v>
          </cell>
          <cell r="E504" t="str">
            <v>-</v>
          </cell>
          <cell r="F504" t="str">
            <v>-------------------</v>
          </cell>
          <cell r="G504" t="e">
            <v>#NAME?</v>
          </cell>
          <cell r="H504" t="str">
            <v>07AB - 1.00.01.069</v>
          </cell>
        </row>
        <row r="505">
          <cell r="A505" t="str">
            <v>_x000C_----------</v>
          </cell>
          <cell r="B505" t="str">
            <v>--</v>
          </cell>
          <cell r="C505" t="str">
            <v>-------------------------------------------------------------------</v>
          </cell>
          <cell r="D505" t="str">
            <v>-------------------</v>
          </cell>
          <cell r="E505" t="str">
            <v>-</v>
          </cell>
          <cell r="F505" t="str">
            <v>-------------------</v>
          </cell>
          <cell r="G505" t="str">
            <v>-------------------</v>
          </cell>
          <cell r="H505" t="str">
            <v>------ Página:</v>
          </cell>
          <cell r="I505">
            <v>7</v>
          </cell>
        </row>
        <row r="506">
          <cell r="A506" t="str">
            <v>Urucum Mine</v>
          </cell>
          <cell r="B506" t="str">
            <v>ra</v>
          </cell>
          <cell r="C506" t="str">
            <v>ção S.A</v>
          </cell>
          <cell r="H506" t="str">
            <v>Balancete</v>
          </cell>
        </row>
        <row r="507">
          <cell r="A507" t="str">
            <v>Período: 01</v>
          </cell>
          <cell r="B507" t="str">
            <v>/1</v>
          </cell>
          <cell r="C507" t="str">
            <v>1/2008 A 30/11/2008 -----------------------------------------------</v>
          </cell>
          <cell r="D507" t="str">
            <v>-------------------</v>
          </cell>
          <cell r="E507" t="str">
            <v>-</v>
          </cell>
          <cell r="F507" t="str">
            <v>-------------------</v>
          </cell>
          <cell r="G507" t="str">
            <v>-------------------</v>
          </cell>
          <cell r="H507" t="str">
            <v>02/12/2008 - 19:1</v>
          </cell>
          <cell r="I507">
            <v>0</v>
          </cell>
        </row>
        <row r="509">
          <cell r="A509" t="str">
            <v>Título</v>
          </cell>
          <cell r="D509" t="str">
            <v>Saldo Inicial</v>
          </cell>
          <cell r="F509" t="str">
            <v>Débito</v>
          </cell>
          <cell r="G509" t="str">
            <v>Crédito</v>
          </cell>
          <cell r="H509" t="str">
            <v>Saldo Final</v>
          </cell>
        </row>
        <row r="510">
          <cell r="A510" t="str">
            <v>-----------</v>
          </cell>
          <cell r="B510" t="str">
            <v>--</v>
          </cell>
          <cell r="C510" t="str">
            <v>-------------------------------------------------------------------</v>
          </cell>
          <cell r="D510" t="str">
            <v>-----------------</v>
          </cell>
          <cell r="F510" t="str">
            <v>------------------</v>
          </cell>
          <cell r="G510" t="str">
            <v>------------------</v>
          </cell>
          <cell r="H510" t="str">
            <v>-----------------</v>
          </cell>
        </row>
        <row r="511">
          <cell r="A511" t="str">
            <v>41.20.00.00</v>
          </cell>
          <cell r="B511" t="str">
            <v>-</v>
          </cell>
          <cell r="C511" t="str">
            <v>Despesas com Vendas</v>
          </cell>
          <cell r="D511">
            <v>22917716.329999998</v>
          </cell>
          <cell r="E511" t="str">
            <v>D</v>
          </cell>
          <cell r="F511">
            <v>4020456.03</v>
          </cell>
          <cell r="G511">
            <v>1972499.57</v>
          </cell>
          <cell r="H511">
            <v>24965672.789999999</v>
          </cell>
          <cell r="I511" t="str">
            <v>D</v>
          </cell>
        </row>
        <row r="512">
          <cell r="A512" t="str">
            <v>41.20.01.00</v>
          </cell>
          <cell r="B512" t="str">
            <v>-</v>
          </cell>
          <cell r="C512" t="str">
            <v>Despesas com Vendas Merc Interno</v>
          </cell>
          <cell r="D512">
            <v>9651960.8100000005</v>
          </cell>
          <cell r="E512" t="str">
            <v>D</v>
          </cell>
          <cell r="F512">
            <v>1441011.75</v>
          </cell>
          <cell r="G512">
            <v>830989.89</v>
          </cell>
          <cell r="H512">
            <v>10261982.67</v>
          </cell>
          <cell r="I512" t="str">
            <v>D</v>
          </cell>
        </row>
        <row r="513">
          <cell r="A513" t="str">
            <v>41.20.01.03</v>
          </cell>
          <cell r="B513" t="str">
            <v>-</v>
          </cell>
          <cell r="C513" t="str">
            <v>Desp Vend.MI-Fretes Carretos</v>
          </cell>
          <cell r="D513">
            <v>409149.2</v>
          </cell>
          <cell r="E513" t="str">
            <v>D</v>
          </cell>
          <cell r="F513">
            <v>10776.37</v>
          </cell>
          <cell r="G513">
            <v>26487.84</v>
          </cell>
          <cell r="H513">
            <v>393437.73</v>
          </cell>
          <cell r="I513" t="str">
            <v>D</v>
          </cell>
        </row>
        <row r="514">
          <cell r="A514" t="str">
            <v>41.20.01.04</v>
          </cell>
          <cell r="B514" t="str">
            <v>-</v>
          </cell>
          <cell r="C514" t="str">
            <v>Desp Vend.MI-Fretes Ferroviarios</v>
          </cell>
          <cell r="D514">
            <v>6694672.7999999998</v>
          </cell>
          <cell r="E514" t="str">
            <v>D</v>
          </cell>
          <cell r="F514">
            <v>230579.02</v>
          </cell>
          <cell r="G514">
            <v>0</v>
          </cell>
          <cell r="H514">
            <v>6925251.8200000003</v>
          </cell>
          <cell r="I514" t="str">
            <v>D</v>
          </cell>
        </row>
        <row r="515">
          <cell r="A515" t="str">
            <v>41.20.01.09</v>
          </cell>
          <cell r="B515" t="str">
            <v>-</v>
          </cell>
          <cell r="C515" t="str">
            <v>Desp Vend.MI-Viagens e Estadias</v>
          </cell>
          <cell r="D515">
            <v>2799710.44</v>
          </cell>
          <cell r="E515" t="str">
            <v>D</v>
          </cell>
          <cell r="F515">
            <v>1199656.3600000001</v>
          </cell>
          <cell r="G515">
            <v>804502.05</v>
          </cell>
          <cell r="H515">
            <v>3194864.75</v>
          </cell>
          <cell r="I515" t="str">
            <v>D</v>
          </cell>
        </row>
        <row r="516">
          <cell r="A516" t="str">
            <v>41.20.01.17</v>
          </cell>
          <cell r="B516" t="str">
            <v>-</v>
          </cell>
          <cell r="C516" t="str">
            <v>Prov. p/ Devedores Duvidosos</v>
          </cell>
          <cell r="D516">
            <v>251571.63</v>
          </cell>
          <cell r="E516" t="str">
            <v>C</v>
          </cell>
          <cell r="F516">
            <v>0</v>
          </cell>
          <cell r="G516">
            <v>0</v>
          </cell>
          <cell r="H516">
            <v>251571.63</v>
          </cell>
          <cell r="I516" t="str">
            <v>C</v>
          </cell>
        </row>
        <row r="517">
          <cell r="A517" t="str">
            <v>41.20.10.00</v>
          </cell>
          <cell r="B517" t="str">
            <v>-</v>
          </cell>
          <cell r="C517" t="str">
            <v>Desp c/ Vendas Mercado Externo</v>
          </cell>
          <cell r="D517">
            <v>13265755.52</v>
          </cell>
          <cell r="E517" t="str">
            <v>D</v>
          </cell>
          <cell r="F517">
            <v>2579444.2799999998</v>
          </cell>
          <cell r="G517">
            <v>1141509.68</v>
          </cell>
          <cell r="H517">
            <v>14703690.119999999</v>
          </cell>
          <cell r="I517" t="str">
            <v>D</v>
          </cell>
        </row>
        <row r="518">
          <cell r="A518" t="str">
            <v>41.20.10.03</v>
          </cell>
          <cell r="B518" t="str">
            <v>-</v>
          </cell>
          <cell r="C518" t="str">
            <v>Desp Vend.ME-Comissoes de Agente</v>
          </cell>
          <cell r="D518">
            <v>81287</v>
          </cell>
          <cell r="E518" t="str">
            <v>D</v>
          </cell>
          <cell r="F518">
            <v>14070.91</v>
          </cell>
          <cell r="G518">
            <v>0</v>
          </cell>
          <cell r="H518">
            <v>95357.91</v>
          </cell>
          <cell r="I518" t="str">
            <v>D</v>
          </cell>
        </row>
        <row r="519">
          <cell r="A519" t="str">
            <v>41.20.10.07</v>
          </cell>
          <cell r="B519" t="str">
            <v>-</v>
          </cell>
          <cell r="C519" t="str">
            <v>Desp Vend.ME-Portuarias/Estivas</v>
          </cell>
          <cell r="D519">
            <v>5568211.04</v>
          </cell>
          <cell r="E519" t="str">
            <v>D</v>
          </cell>
          <cell r="F519">
            <v>370491.07</v>
          </cell>
          <cell r="G519">
            <v>0</v>
          </cell>
          <cell r="H519">
            <v>5938702.1100000003</v>
          </cell>
          <cell r="I519" t="str">
            <v>D</v>
          </cell>
        </row>
        <row r="520">
          <cell r="A520" t="str">
            <v>41.20.10.08</v>
          </cell>
          <cell r="B520" t="str">
            <v>-</v>
          </cell>
          <cell r="C520" t="str">
            <v>Desp Vend.ME-Fretes Maritimos</v>
          </cell>
          <cell r="D520">
            <v>999274.2</v>
          </cell>
          <cell r="E520" t="str">
            <v>D</v>
          </cell>
          <cell r="F520">
            <v>487881.23</v>
          </cell>
          <cell r="G520">
            <v>0</v>
          </cell>
          <cell r="H520">
            <v>1487155.43</v>
          </cell>
          <cell r="I520" t="str">
            <v>D</v>
          </cell>
        </row>
        <row r="521">
          <cell r="A521" t="str">
            <v>41.20.10.09</v>
          </cell>
          <cell r="B521" t="str">
            <v>-</v>
          </cell>
          <cell r="C521" t="str">
            <v>Desp Vend.ME-Fretes Rodoviarios</v>
          </cell>
          <cell r="D521">
            <v>6207255.8300000001</v>
          </cell>
          <cell r="E521" t="str">
            <v>D</v>
          </cell>
          <cell r="F521">
            <v>1678521.68</v>
          </cell>
          <cell r="G521">
            <v>1141509.68</v>
          </cell>
          <cell r="H521">
            <v>6744267.8300000001</v>
          </cell>
          <cell r="I521" t="str">
            <v>D</v>
          </cell>
        </row>
        <row r="522">
          <cell r="A522" t="str">
            <v>41.20.10.10</v>
          </cell>
          <cell r="B522" t="str">
            <v>-</v>
          </cell>
          <cell r="C522" t="str">
            <v>Desp Vend.ME-Seguros</v>
          </cell>
          <cell r="D522">
            <v>18044.8</v>
          </cell>
          <cell r="E522" t="str">
            <v>D</v>
          </cell>
          <cell r="F522">
            <v>5323.59</v>
          </cell>
          <cell r="G522">
            <v>0</v>
          </cell>
          <cell r="H522">
            <v>23368.39</v>
          </cell>
          <cell r="I522" t="str">
            <v>D</v>
          </cell>
        </row>
        <row r="523">
          <cell r="A523" t="str">
            <v>41.20.10.12</v>
          </cell>
          <cell r="B523" t="str">
            <v>-</v>
          </cell>
          <cell r="C523" t="str">
            <v>Desp Vend.ME-Serv Terc P.Fisica</v>
          </cell>
          <cell r="D523">
            <v>44973</v>
          </cell>
          <cell r="E523" t="str">
            <v>D</v>
          </cell>
          <cell r="F523">
            <v>6498</v>
          </cell>
          <cell r="G523">
            <v>0</v>
          </cell>
          <cell r="H523">
            <v>51471</v>
          </cell>
          <cell r="I523" t="str">
            <v>D</v>
          </cell>
        </row>
        <row r="524">
          <cell r="A524" t="str">
            <v>41.20.10.13</v>
          </cell>
          <cell r="B524" t="str">
            <v>-</v>
          </cell>
          <cell r="C524" t="str">
            <v>Desp Vend.ME-Serv Terc P.Juridic</v>
          </cell>
          <cell r="D524">
            <v>330358.76</v>
          </cell>
          <cell r="E524" t="str">
            <v>D</v>
          </cell>
          <cell r="F524">
            <v>16657.8</v>
          </cell>
          <cell r="G524">
            <v>0</v>
          </cell>
          <cell r="H524">
            <v>347016.56</v>
          </cell>
          <cell r="I524" t="str">
            <v>D</v>
          </cell>
        </row>
        <row r="525">
          <cell r="A525" t="str">
            <v>41.20.10.99</v>
          </cell>
          <cell r="B525" t="str">
            <v>-</v>
          </cell>
          <cell r="C525" t="str">
            <v>Outras Despesas com Vendas ME</v>
          </cell>
          <cell r="D525">
            <v>16350.89</v>
          </cell>
          <cell r="E525" t="str">
            <v>D</v>
          </cell>
          <cell r="F525">
            <v>0</v>
          </cell>
          <cell r="G525">
            <v>0</v>
          </cell>
          <cell r="H525">
            <v>16350.89</v>
          </cell>
          <cell r="I525" t="str">
            <v>D</v>
          </cell>
        </row>
        <row r="526">
          <cell r="A526" t="str">
            <v>41.30.00.00</v>
          </cell>
          <cell r="B526" t="str">
            <v>-</v>
          </cell>
          <cell r="C526" t="str">
            <v>Despesas Administrativas</v>
          </cell>
          <cell r="D526">
            <v>720574.11</v>
          </cell>
          <cell r="E526" t="str">
            <v>D</v>
          </cell>
          <cell r="F526">
            <v>696420.25</v>
          </cell>
          <cell r="G526">
            <v>32695.89</v>
          </cell>
          <cell r="H526">
            <v>1384298.47</v>
          </cell>
          <cell r="I526" t="str">
            <v>D</v>
          </cell>
        </row>
        <row r="527">
          <cell r="A527" t="str">
            <v>41.30.01.00</v>
          </cell>
          <cell r="B527" t="str">
            <v>-</v>
          </cell>
          <cell r="C527" t="str">
            <v>Despesas C/Servicos de Terceiros</v>
          </cell>
          <cell r="D527">
            <v>719428.72</v>
          </cell>
          <cell r="E527" t="str">
            <v>D</v>
          </cell>
          <cell r="F527">
            <v>82848.94</v>
          </cell>
          <cell r="G527">
            <v>0</v>
          </cell>
          <cell r="H527">
            <v>802277.66</v>
          </cell>
          <cell r="I527" t="str">
            <v>D</v>
          </cell>
        </row>
        <row r="528">
          <cell r="A528" t="str">
            <v>41.30.01.99</v>
          </cell>
          <cell r="B528" t="str">
            <v>-</v>
          </cell>
          <cell r="C528" t="str">
            <v>Outros Servicos Terceiros - PJ</v>
          </cell>
          <cell r="D528">
            <v>719428.72</v>
          </cell>
          <cell r="E528" t="str">
            <v>D</v>
          </cell>
          <cell r="F528">
            <v>82848.94</v>
          </cell>
          <cell r="G528">
            <v>0</v>
          </cell>
          <cell r="H528">
            <v>802277.66</v>
          </cell>
          <cell r="I528" t="str">
            <v>D</v>
          </cell>
        </row>
        <row r="529">
          <cell r="A529" t="str">
            <v>41.30.05.00</v>
          </cell>
          <cell r="B529" t="str">
            <v>-</v>
          </cell>
          <cell r="C529" t="str">
            <v>Materiais</v>
          </cell>
          <cell r="D529">
            <v>27.15</v>
          </cell>
          <cell r="E529" t="str">
            <v>D</v>
          </cell>
          <cell r="F529">
            <v>0</v>
          </cell>
          <cell r="G529">
            <v>0</v>
          </cell>
          <cell r="H529">
            <v>27.15</v>
          </cell>
          <cell r="I529" t="str">
            <v>D</v>
          </cell>
        </row>
        <row r="530">
          <cell r="A530" t="str">
            <v>41.30.05.03</v>
          </cell>
          <cell r="B530" t="str">
            <v>-</v>
          </cell>
          <cell r="C530" t="str">
            <v>Material de Seguranca</v>
          </cell>
          <cell r="D530">
            <v>27.15</v>
          </cell>
          <cell r="E530" t="str">
            <v>D</v>
          </cell>
          <cell r="F530">
            <v>0</v>
          </cell>
          <cell r="G530">
            <v>0</v>
          </cell>
          <cell r="H530">
            <v>27.15</v>
          </cell>
          <cell r="I530" t="str">
            <v>D</v>
          </cell>
        </row>
        <row r="531">
          <cell r="A531" t="str">
            <v>41.30.07.00</v>
          </cell>
          <cell r="B531" t="str">
            <v>-</v>
          </cell>
          <cell r="C531" t="str">
            <v>Viagens e Estadias</v>
          </cell>
          <cell r="D531">
            <v>1683.66</v>
          </cell>
          <cell r="E531" t="str">
            <v>D</v>
          </cell>
          <cell r="F531">
            <v>0</v>
          </cell>
          <cell r="G531">
            <v>0</v>
          </cell>
          <cell r="H531">
            <v>1683.66</v>
          </cell>
          <cell r="I531" t="str">
            <v>D</v>
          </cell>
        </row>
        <row r="532">
          <cell r="A532" t="str">
            <v>41.30.07.01</v>
          </cell>
          <cell r="B532" t="str">
            <v>-</v>
          </cell>
          <cell r="C532" t="str">
            <v>Viagens e Estadias</v>
          </cell>
          <cell r="D532">
            <v>1683.66</v>
          </cell>
          <cell r="E532" t="str">
            <v>D</v>
          </cell>
          <cell r="F532">
            <v>0</v>
          </cell>
          <cell r="G532">
            <v>0</v>
          </cell>
          <cell r="H532">
            <v>1683.66</v>
          </cell>
          <cell r="I532" t="str">
            <v>D</v>
          </cell>
        </row>
        <row r="533">
          <cell r="A533" t="str">
            <v>41.30.11.00</v>
          </cell>
          <cell r="B533" t="str">
            <v>-</v>
          </cell>
          <cell r="C533" t="str">
            <v>Impostos, Multas e Taxas</v>
          </cell>
          <cell r="D533">
            <v>159596.21</v>
          </cell>
          <cell r="E533" t="str">
            <v>C</v>
          </cell>
          <cell r="F533">
            <v>598571.31000000006</v>
          </cell>
          <cell r="G533">
            <v>32695.89</v>
          </cell>
          <cell r="H533">
            <v>406279.21</v>
          </cell>
          <cell r="I533" t="str">
            <v>D</v>
          </cell>
        </row>
        <row r="534">
          <cell r="A534" t="str">
            <v>41.30.11.03</v>
          </cell>
          <cell r="B534" t="str">
            <v>-</v>
          </cell>
          <cell r="C534" t="str">
            <v>Ipi Sobre Outras Saidas</v>
          </cell>
          <cell r="D534">
            <v>1254.77</v>
          </cell>
          <cell r="E534" t="str">
            <v>D</v>
          </cell>
          <cell r="F534">
            <v>0</v>
          </cell>
          <cell r="G534">
            <v>0</v>
          </cell>
          <cell r="H534">
            <v>1254.77</v>
          </cell>
          <cell r="I534" t="str">
            <v>D</v>
          </cell>
        </row>
        <row r="535">
          <cell r="A535" t="str">
            <v>41.30.11.05</v>
          </cell>
          <cell r="B535" t="str">
            <v>-</v>
          </cell>
          <cell r="C535" t="str">
            <v>Icms Sobre Outras Saidas</v>
          </cell>
          <cell r="D535">
            <v>144.63999999999999</v>
          </cell>
          <cell r="E535" t="str">
            <v>D</v>
          </cell>
          <cell r="F535">
            <v>0</v>
          </cell>
          <cell r="G535">
            <v>0</v>
          </cell>
          <cell r="H535">
            <v>144.63999999999999</v>
          </cell>
          <cell r="I535" t="str">
            <v>D</v>
          </cell>
        </row>
        <row r="536">
          <cell r="A536" t="str">
            <v>41.30.11.06</v>
          </cell>
          <cell r="B536" t="str">
            <v>-</v>
          </cell>
          <cell r="C536" t="str">
            <v>Pis</v>
          </cell>
          <cell r="D536">
            <v>66</v>
          </cell>
          <cell r="E536" t="str">
            <v>D</v>
          </cell>
          <cell r="F536">
            <v>6.6</v>
          </cell>
          <cell r="G536">
            <v>0</v>
          </cell>
          <cell r="H536">
            <v>72.599999999999994</v>
          </cell>
          <cell r="I536" t="str">
            <v>D</v>
          </cell>
        </row>
        <row r="537">
          <cell r="A537" t="str">
            <v>41.30.11.08</v>
          </cell>
          <cell r="B537" t="str">
            <v>-</v>
          </cell>
          <cell r="C537" t="str">
            <v>Cofins</v>
          </cell>
          <cell r="D537">
            <v>304</v>
          </cell>
          <cell r="E537" t="str">
            <v>D</v>
          </cell>
          <cell r="F537">
            <v>30.4</v>
          </cell>
          <cell r="G537">
            <v>0</v>
          </cell>
          <cell r="H537">
            <v>334.4</v>
          </cell>
          <cell r="I537" t="str">
            <v>D</v>
          </cell>
        </row>
        <row r="538">
          <cell r="A538" t="str">
            <v>41.30.11.13</v>
          </cell>
          <cell r="B538" t="str">
            <v>-</v>
          </cell>
          <cell r="C538" t="str">
            <v>Multas Fiscais</v>
          </cell>
          <cell r="D538">
            <v>204.13</v>
          </cell>
          <cell r="E538" t="str">
            <v>D</v>
          </cell>
          <cell r="F538">
            <v>586841.17000000004</v>
          </cell>
          <cell r="G538">
            <v>0</v>
          </cell>
          <cell r="H538">
            <v>587045.30000000005</v>
          </cell>
          <cell r="I538" t="str">
            <v>D</v>
          </cell>
        </row>
        <row r="539">
          <cell r="A539" t="str">
            <v>41.30.11.20</v>
          </cell>
          <cell r="B539" t="str">
            <v>-</v>
          </cell>
          <cell r="C539" t="str">
            <v>Impostos, Multas/Taxas Diversas</v>
          </cell>
          <cell r="D539">
            <v>48743.88</v>
          </cell>
          <cell r="E539" t="str">
            <v>D</v>
          </cell>
          <cell r="F539">
            <v>11693.14</v>
          </cell>
          <cell r="G539">
            <v>0</v>
          </cell>
          <cell r="H539">
            <v>60437.02</v>
          </cell>
          <cell r="I539" t="str">
            <v>D</v>
          </cell>
        </row>
        <row r="540">
          <cell r="A540" t="str">
            <v>41.30.11.22</v>
          </cell>
          <cell r="B540" t="str">
            <v>-</v>
          </cell>
          <cell r="C540" t="str">
            <v>ICMS (Credito s/Ativo Permanente) - CIAP</v>
          </cell>
          <cell r="D540">
            <v>210313.63</v>
          </cell>
          <cell r="E540" t="str">
            <v>C</v>
          </cell>
          <cell r="F540">
            <v>0</v>
          </cell>
          <cell r="G540">
            <v>32695.89</v>
          </cell>
          <cell r="H540">
            <v>243009.52</v>
          </cell>
          <cell r="I540" t="str">
            <v>C</v>
          </cell>
        </row>
        <row r="541">
          <cell r="A541" t="str">
            <v>41.30.14.00</v>
          </cell>
          <cell r="B541" t="str">
            <v>-</v>
          </cell>
          <cell r="C541" t="str">
            <v>Amortização - Ativo Ambiental</v>
          </cell>
          <cell r="D541">
            <v>150000</v>
          </cell>
          <cell r="E541" t="str">
            <v>D</v>
          </cell>
          <cell r="F541">
            <v>15000</v>
          </cell>
          <cell r="G541">
            <v>0</v>
          </cell>
          <cell r="H541">
            <v>165000</v>
          </cell>
          <cell r="I541" t="str">
            <v>D</v>
          </cell>
        </row>
        <row r="542">
          <cell r="A542" t="str">
            <v>41.30.14.01</v>
          </cell>
          <cell r="B542" t="str">
            <v>-</v>
          </cell>
          <cell r="C542" t="str">
            <v>Amortização - Ativo Ambiental</v>
          </cell>
          <cell r="D542">
            <v>150000</v>
          </cell>
          <cell r="E542" t="str">
            <v>D</v>
          </cell>
          <cell r="F542">
            <v>15000</v>
          </cell>
          <cell r="G542">
            <v>0</v>
          </cell>
          <cell r="H542">
            <v>165000</v>
          </cell>
          <cell r="I542" t="str">
            <v>D</v>
          </cell>
        </row>
        <row r="543">
          <cell r="A543" t="str">
            <v>41.30.15.00</v>
          </cell>
          <cell r="B543" t="str">
            <v>-</v>
          </cell>
          <cell r="C543" t="str">
            <v>Despesas Diversas</v>
          </cell>
          <cell r="D543">
            <v>9030.7900000000009</v>
          </cell>
          <cell r="E543" t="str">
            <v>D</v>
          </cell>
          <cell r="F543">
            <v>0</v>
          </cell>
          <cell r="G543">
            <v>0</v>
          </cell>
          <cell r="H543">
            <v>9030.7900000000009</v>
          </cell>
          <cell r="I543" t="str">
            <v>D</v>
          </cell>
        </row>
        <row r="544">
          <cell r="A544" t="str">
            <v>41.30.15.11</v>
          </cell>
          <cell r="B544" t="str">
            <v>-</v>
          </cell>
          <cell r="C544" t="str">
            <v>Editais e Publicacoes</v>
          </cell>
          <cell r="D544">
            <v>9535.24</v>
          </cell>
          <cell r="E544" t="str">
            <v>D</v>
          </cell>
          <cell r="F544">
            <v>0</v>
          </cell>
          <cell r="G544">
            <v>0</v>
          </cell>
          <cell r="H544">
            <v>9535.24</v>
          </cell>
          <cell r="I544" t="str">
            <v>D</v>
          </cell>
        </row>
        <row r="545">
          <cell r="A545" t="str">
            <v>41.30.15.16</v>
          </cell>
          <cell r="B545" t="str">
            <v>-</v>
          </cell>
          <cell r="C545" t="str">
            <v>Telefone</v>
          </cell>
          <cell r="D545">
            <v>504.45</v>
          </cell>
          <cell r="E545" t="str">
            <v>C</v>
          </cell>
          <cell r="F545">
            <v>0</v>
          </cell>
          <cell r="G545">
            <v>0</v>
          </cell>
          <cell r="H545">
            <v>504.45</v>
          </cell>
          <cell r="I545" t="str">
            <v>C</v>
          </cell>
        </row>
        <row r="546">
          <cell r="A546" t="str">
            <v>41.40.00.00</v>
          </cell>
          <cell r="B546" t="str">
            <v>-</v>
          </cell>
          <cell r="C546" t="str">
            <v>Receitas Financeiras</v>
          </cell>
          <cell r="D546">
            <v>39469193.219999999</v>
          </cell>
          <cell r="E546" t="str">
            <v>C</v>
          </cell>
          <cell r="F546">
            <v>969920.22</v>
          </cell>
          <cell r="G546">
            <v>21448936.649999999</v>
          </cell>
          <cell r="H546">
            <v>59948209.649999999</v>
          </cell>
          <cell r="I546" t="str">
            <v>C</v>
          </cell>
        </row>
        <row r="547">
          <cell r="A547" t="str">
            <v>41.40.01.00</v>
          </cell>
          <cell r="B547" t="str">
            <v>-</v>
          </cell>
          <cell r="C547" t="str">
            <v>Receitas de Aplicac Financeiras</v>
          </cell>
          <cell r="D547">
            <v>1076831.23</v>
          </cell>
          <cell r="E547" t="str">
            <v>C</v>
          </cell>
          <cell r="F547">
            <v>635168.6</v>
          </cell>
          <cell r="G547">
            <v>1181272</v>
          </cell>
          <cell r="H547">
            <v>1622934.63</v>
          </cell>
          <cell r="I547" t="str">
            <v>C</v>
          </cell>
        </row>
        <row r="548">
          <cell r="A548" t="str">
            <v>41.40.01.01</v>
          </cell>
          <cell r="B548" t="str">
            <v>-</v>
          </cell>
          <cell r="C548" t="str">
            <v>Receitas de Aplicac Financeiras</v>
          </cell>
          <cell r="D548">
            <v>854332.32</v>
          </cell>
          <cell r="E548" t="str">
            <v>C</v>
          </cell>
          <cell r="F548">
            <v>635168.6</v>
          </cell>
          <cell r="G548">
            <v>1176176.6599999999</v>
          </cell>
          <cell r="H548">
            <v>1395340.38</v>
          </cell>
          <cell r="I548" t="str">
            <v>C</v>
          </cell>
        </row>
        <row r="549">
          <cell r="A549" t="str">
            <v>41.40.01.02</v>
          </cell>
          <cell r="B549" t="str">
            <v>-</v>
          </cell>
          <cell r="C549" t="str">
            <v>Receitas de Aplic.Financ.-AssFin Cvrd</v>
          </cell>
          <cell r="D549">
            <v>222498.91</v>
          </cell>
          <cell r="E549" t="str">
            <v>C</v>
          </cell>
          <cell r="F549">
            <v>0</v>
          </cell>
          <cell r="G549">
            <v>5095.34</v>
          </cell>
          <cell r="H549">
            <v>227594.25</v>
          </cell>
          <cell r="I549" t="str">
            <v>C</v>
          </cell>
        </row>
        <row r="550">
          <cell r="A550" t="str">
            <v>41.40.04.00</v>
          </cell>
          <cell r="B550" t="str">
            <v>-</v>
          </cell>
          <cell r="C550" t="str">
            <v>Juros At.Contr.Mutuo-Cont/Colig</v>
          </cell>
          <cell r="D550">
            <v>292048.19</v>
          </cell>
          <cell r="E550" t="str">
            <v>C</v>
          </cell>
          <cell r="F550">
            <v>0</v>
          </cell>
          <cell r="G550">
            <v>31562.55</v>
          </cell>
          <cell r="H550">
            <v>323610.74</v>
          </cell>
          <cell r="I550" t="str">
            <v>C</v>
          </cell>
        </row>
        <row r="551">
          <cell r="A551" t="str">
            <v>41.40.04.04</v>
          </cell>
          <cell r="B551" t="str">
            <v>-</v>
          </cell>
          <cell r="C551" t="str">
            <v>Juros Ativ.Contr.Mutuo-M.Grosso</v>
          </cell>
          <cell r="D551">
            <v>292048.19</v>
          </cell>
          <cell r="E551" t="str">
            <v>C</v>
          </cell>
          <cell r="F551">
            <v>0</v>
          </cell>
          <cell r="G551">
            <v>31562.55</v>
          </cell>
          <cell r="H551">
            <v>323610.74</v>
          </cell>
          <cell r="I551" t="str">
            <v>C</v>
          </cell>
        </row>
        <row r="552">
          <cell r="A552" t="str">
            <v>41.40.25.00</v>
          </cell>
          <cell r="B552" t="str">
            <v>-</v>
          </cell>
          <cell r="C552" t="str">
            <v>V.M.Ativas S/Depositos Judiciais</v>
          </cell>
          <cell r="D552">
            <v>372573.28</v>
          </cell>
          <cell r="E552" t="str">
            <v>C</v>
          </cell>
          <cell r="F552">
            <v>0</v>
          </cell>
          <cell r="G552">
            <v>0</v>
          </cell>
          <cell r="H552">
            <v>372573.28</v>
          </cell>
          <cell r="I552" t="str">
            <v>C</v>
          </cell>
        </row>
        <row r="553">
          <cell r="A553" t="str">
            <v>41.40.25.01</v>
          </cell>
          <cell r="B553" t="str">
            <v>-</v>
          </cell>
          <cell r="C553" t="str">
            <v>V.M.Ativas S/Depositos Judiciais</v>
          </cell>
          <cell r="D553">
            <v>372573.28</v>
          </cell>
          <cell r="E553" t="str">
            <v>C</v>
          </cell>
          <cell r="F553">
            <v>0</v>
          </cell>
          <cell r="G553">
            <v>0</v>
          </cell>
          <cell r="H553">
            <v>372573.28</v>
          </cell>
          <cell r="I553" t="str">
            <v>C</v>
          </cell>
        </row>
        <row r="554">
          <cell r="A554" t="str">
            <v>41.40.26.00</v>
          </cell>
          <cell r="B554" t="str">
            <v>-</v>
          </cell>
          <cell r="C554" t="str">
            <v>V.Monetarias Ativas Diversas</v>
          </cell>
          <cell r="D554">
            <v>37720522.68</v>
          </cell>
          <cell r="E554" t="str">
            <v>C</v>
          </cell>
          <cell r="F554">
            <v>334751.62</v>
          </cell>
          <cell r="G554">
            <v>20235299.059999999</v>
          </cell>
          <cell r="H554">
            <v>57621070.119999997</v>
          </cell>
          <cell r="I554" t="str">
            <v>C</v>
          </cell>
        </row>
        <row r="555">
          <cell r="A555" t="str">
            <v>41.40.26.02</v>
          </cell>
          <cell r="B555" t="str">
            <v>-</v>
          </cell>
          <cell r="C555" t="str">
            <v>Variacao Cambial de Clientes - ME</v>
          </cell>
          <cell r="D555">
            <v>9243143.5199999996</v>
          </cell>
          <cell r="E555" t="str">
            <v>C</v>
          </cell>
          <cell r="F555">
            <v>2993.33</v>
          </cell>
          <cell r="G555">
            <v>2079531.38</v>
          </cell>
          <cell r="H555">
            <v>11319681.57</v>
          </cell>
          <cell r="I555" t="str">
            <v>C</v>
          </cell>
        </row>
        <row r="556">
          <cell r="A556" t="str">
            <v>41.40.26.06</v>
          </cell>
          <cell r="B556" t="str">
            <v>-</v>
          </cell>
          <cell r="C556" t="str">
            <v>Variação Cambial-Outros</v>
          </cell>
          <cell r="D556">
            <v>919365.22</v>
          </cell>
          <cell r="E556" t="str">
            <v>D</v>
          </cell>
          <cell r="F556">
            <v>290096.06</v>
          </cell>
          <cell r="G556">
            <v>859.32</v>
          </cell>
          <cell r="H556">
            <v>1208601.96</v>
          </cell>
          <cell r="I556" t="str">
            <v>D</v>
          </cell>
        </row>
        <row r="557">
          <cell r="A557" t="str">
            <v>41.40.26.10</v>
          </cell>
          <cell r="B557" t="str">
            <v>-</v>
          </cell>
          <cell r="C557" t="str">
            <v>Variacao Cambial Clientes - CVRDI</v>
          </cell>
          <cell r="D557">
            <v>29396744.379999999</v>
          </cell>
          <cell r="E557" t="str">
            <v>C</v>
          </cell>
          <cell r="F557">
            <v>41662.230000000003</v>
          </cell>
          <cell r="G557">
            <v>18154908.359999999</v>
          </cell>
          <cell r="H557">
            <v>47509990.509999998</v>
          </cell>
          <cell r="I557" t="str">
            <v>C</v>
          </cell>
        </row>
        <row r="558">
          <cell r="A558" t="str">
            <v>41.40.44.00</v>
          </cell>
          <cell r="B558" t="str">
            <v>-</v>
          </cell>
          <cell r="C558" t="str">
            <v>Receitas Financeiras Diversas</v>
          </cell>
          <cell r="D558">
            <v>7217.84</v>
          </cell>
          <cell r="E558" t="str">
            <v>C</v>
          </cell>
          <cell r="F558">
            <v>0</v>
          </cell>
          <cell r="G558">
            <v>803.04</v>
          </cell>
          <cell r="H558">
            <v>8020.88</v>
          </cell>
          <cell r="I558" t="str">
            <v>C</v>
          </cell>
        </row>
        <row r="559">
          <cell r="A559" t="str">
            <v>41.40.44.01</v>
          </cell>
          <cell r="B559" t="str">
            <v>-</v>
          </cell>
          <cell r="C559" t="str">
            <v>Descontos Obtidos</v>
          </cell>
          <cell r="D559">
            <v>4954.9799999999996</v>
          </cell>
          <cell r="E559" t="str">
            <v>C</v>
          </cell>
          <cell r="F559">
            <v>0</v>
          </cell>
          <cell r="G559">
            <v>803.04</v>
          </cell>
          <cell r="H559">
            <v>5758.02</v>
          </cell>
          <cell r="I559" t="str">
            <v>C</v>
          </cell>
        </row>
        <row r="560">
          <cell r="A560" t="str">
            <v>41.40.44.02</v>
          </cell>
          <cell r="B560" t="str">
            <v>-</v>
          </cell>
          <cell r="C560" t="str">
            <v>Dividendos de Acoes</v>
          </cell>
          <cell r="D560">
            <v>2262.86</v>
          </cell>
          <cell r="E560" t="str">
            <v>C</v>
          </cell>
          <cell r="F560">
            <v>0</v>
          </cell>
          <cell r="G560">
            <v>0</v>
          </cell>
          <cell r="H560">
            <v>2262.86</v>
          </cell>
          <cell r="I560" t="str">
            <v>C</v>
          </cell>
        </row>
        <row r="561">
          <cell r="A561" t="str">
            <v>41.50.00.00</v>
          </cell>
          <cell r="B561" t="str">
            <v>-</v>
          </cell>
          <cell r="C561" t="str">
            <v>Despesas Financeiras</v>
          </cell>
          <cell r="D561">
            <v>11622675.300000001</v>
          </cell>
          <cell r="E561" t="str">
            <v>D</v>
          </cell>
          <cell r="F561">
            <v>1459676.58</v>
          </cell>
          <cell r="G561">
            <v>78565.95</v>
          </cell>
          <cell r="H561">
            <v>13003785.93</v>
          </cell>
          <cell r="I561" t="str">
            <v>D</v>
          </cell>
        </row>
        <row r="562">
          <cell r="A562" t="str">
            <v>41.50.01.00</v>
          </cell>
          <cell r="B562" t="str">
            <v>-</v>
          </cell>
          <cell r="C562" t="str">
            <v>Juros Passivos S/Fornec-Merc.Int</v>
          </cell>
          <cell r="D562">
            <v>11822.69</v>
          </cell>
          <cell r="E562" t="str">
            <v>D</v>
          </cell>
          <cell r="F562">
            <v>0</v>
          </cell>
          <cell r="G562">
            <v>0</v>
          </cell>
          <cell r="H562">
            <v>11822.69</v>
          </cell>
          <cell r="I562" t="str">
            <v>D</v>
          </cell>
        </row>
        <row r="563">
          <cell r="A563" t="str">
            <v>41.50.01.01</v>
          </cell>
          <cell r="B563" t="str">
            <v>-</v>
          </cell>
          <cell r="C563" t="str">
            <v>Juros Passivos S/Fornec-Merc.Int</v>
          </cell>
          <cell r="D563">
            <v>11822.69</v>
          </cell>
          <cell r="E563" t="str">
            <v>D</v>
          </cell>
          <cell r="F563">
            <v>0</v>
          </cell>
          <cell r="G563">
            <v>0</v>
          </cell>
          <cell r="H563">
            <v>11822.69</v>
          </cell>
          <cell r="I563" t="str">
            <v>D</v>
          </cell>
        </row>
        <row r="564">
          <cell r="A564" t="str">
            <v>41.50.02.00</v>
          </cell>
          <cell r="B564" t="str">
            <v>-</v>
          </cell>
          <cell r="C564" t="str">
            <v>Juros Passivos s/Forn-Cia Grupo</v>
          </cell>
          <cell r="D564">
            <v>2.36</v>
          </cell>
          <cell r="E564" t="str">
            <v>D</v>
          </cell>
          <cell r="F564">
            <v>1108.47</v>
          </cell>
          <cell r="G564">
            <v>0</v>
          </cell>
          <cell r="H564">
            <v>1110.83</v>
          </cell>
          <cell r="I564" t="str">
            <v>D</v>
          </cell>
        </row>
        <row r="565">
          <cell r="A565" t="str">
            <v>41.50.02.10</v>
          </cell>
          <cell r="B565" t="str">
            <v>-</v>
          </cell>
          <cell r="C565" t="str">
            <v>Juros Pass.s/Forn-Cvrd</v>
          </cell>
          <cell r="D565">
            <v>2.36</v>
          </cell>
          <cell r="E565" t="str">
            <v>D</v>
          </cell>
          <cell r="F565">
            <v>1108.47</v>
          </cell>
          <cell r="G565">
            <v>0</v>
          </cell>
          <cell r="H565">
            <v>1110.83</v>
          </cell>
          <cell r="I565" t="str">
            <v>D</v>
          </cell>
        </row>
        <row r="566">
          <cell r="A566" t="str">
            <v>41.50.03.00</v>
          </cell>
          <cell r="B566" t="str">
            <v>-</v>
          </cell>
          <cell r="C566" t="str">
            <v>Juros Pas.Cont.Mutuo-Contr/Colig</v>
          </cell>
          <cell r="D566">
            <v>8246001.8399999999</v>
          </cell>
          <cell r="E566" t="str">
            <v>D</v>
          </cell>
          <cell r="F566">
            <v>882944.47</v>
          </cell>
          <cell r="G566">
            <v>0</v>
          </cell>
          <cell r="H566">
            <v>9128946.3100000005</v>
          </cell>
          <cell r="I566" t="str">
            <v>D</v>
          </cell>
        </row>
        <row r="567">
          <cell r="A567" t="str">
            <v>41.50.03.01</v>
          </cell>
          <cell r="B567" t="str">
            <v>-</v>
          </cell>
          <cell r="C567" t="str">
            <v>Juros Pass.Cont.Mutuo-Cpfl</v>
          </cell>
          <cell r="D567">
            <v>8245378.29</v>
          </cell>
          <cell r="E567" t="str">
            <v>D</v>
          </cell>
          <cell r="F567">
            <v>882917.23</v>
          </cell>
          <cell r="G567">
            <v>0</v>
          </cell>
          <cell r="H567">
            <v>9128295.5199999996</v>
          </cell>
          <cell r="I567" t="str">
            <v>D</v>
          </cell>
        </row>
        <row r="568">
          <cell r="A568" t="str">
            <v>41.50.03.09</v>
          </cell>
          <cell r="B568" t="str">
            <v>-</v>
          </cell>
          <cell r="C568" t="str">
            <v>Juros Pass.Cont.Mutuo-Urucum</v>
          </cell>
          <cell r="D568">
            <v>623.54999999999995</v>
          </cell>
          <cell r="E568" t="str">
            <v>D</v>
          </cell>
          <cell r="F568">
            <v>27.24</v>
          </cell>
          <cell r="G568">
            <v>0</v>
          </cell>
          <cell r="H568">
            <v>650.79</v>
          </cell>
          <cell r="I568" t="str">
            <v>D</v>
          </cell>
        </row>
        <row r="569">
          <cell r="A569" t="str">
            <v>41.50.10.00</v>
          </cell>
          <cell r="B569" t="str">
            <v>-</v>
          </cell>
          <cell r="C569" t="str">
            <v>JR Passivo s/Multa s/Imp/Contrib</v>
          </cell>
          <cell r="D569">
            <v>285965.34000000003</v>
          </cell>
          <cell r="E569" t="str">
            <v>D</v>
          </cell>
          <cell r="F569">
            <v>250252.98</v>
          </cell>
          <cell r="G569">
            <v>1870.58</v>
          </cell>
          <cell r="H569">
            <v>534347.74</v>
          </cell>
          <cell r="I569" t="str">
            <v>D</v>
          </cell>
        </row>
        <row r="570">
          <cell r="A570" t="str">
            <v>41.50.10.01</v>
          </cell>
          <cell r="B570" t="str">
            <v>-</v>
          </cell>
          <cell r="C570" t="str">
            <v>JR Passivo s/Multa s/Imp/Contrib</v>
          </cell>
          <cell r="D570">
            <v>285965.34000000003</v>
          </cell>
          <cell r="E570" t="str">
            <v>D</v>
          </cell>
          <cell r="F570">
            <v>250252.98</v>
          </cell>
          <cell r="G570">
            <v>1870.58</v>
          </cell>
          <cell r="H570">
            <v>534347.74</v>
          </cell>
          <cell r="I570" t="str">
            <v>D</v>
          </cell>
        </row>
        <row r="571">
          <cell r="A571" t="str">
            <v>41.50.26.00</v>
          </cell>
          <cell r="B571" t="str">
            <v>-</v>
          </cell>
          <cell r="C571" t="str">
            <v>Juros Passivos Fornec.M.Externo</v>
          </cell>
          <cell r="D571">
            <v>7073.55</v>
          </cell>
          <cell r="E571" t="str">
            <v>D</v>
          </cell>
          <cell r="F571">
            <v>0</v>
          </cell>
          <cell r="G571">
            <v>0</v>
          </cell>
          <cell r="H571">
            <v>7073.55</v>
          </cell>
          <cell r="I571" t="str">
            <v>D</v>
          </cell>
        </row>
        <row r="572">
          <cell r="A572" t="str">
            <v>41.50.26.01</v>
          </cell>
          <cell r="B572" t="str">
            <v>-</v>
          </cell>
          <cell r="C572" t="str">
            <v>Juros Passivos Fornec.M.Externo</v>
          </cell>
          <cell r="D572">
            <v>7073.55</v>
          </cell>
          <cell r="E572" t="str">
            <v>D</v>
          </cell>
          <cell r="F572">
            <v>0</v>
          </cell>
          <cell r="G572">
            <v>0</v>
          </cell>
          <cell r="H572">
            <v>7073.55</v>
          </cell>
          <cell r="I572" t="str">
            <v>D</v>
          </cell>
        </row>
        <row r="573">
          <cell r="A573" t="str">
            <v>41.50.40.00</v>
          </cell>
          <cell r="B573" t="str">
            <v>-</v>
          </cell>
          <cell r="C573" t="str">
            <v>Outros Juros Passivos</v>
          </cell>
          <cell r="D573">
            <v>15357.97</v>
          </cell>
          <cell r="E573" t="str">
            <v>D</v>
          </cell>
          <cell r="F573">
            <v>6978.11</v>
          </cell>
          <cell r="G573">
            <v>0</v>
          </cell>
          <cell r="H573">
            <v>22336.080000000002</v>
          </cell>
          <cell r="I573" t="str">
            <v>D</v>
          </cell>
        </row>
        <row r="574">
          <cell r="A574" t="str">
            <v>41.50.40.01</v>
          </cell>
          <cell r="B574" t="str">
            <v>-</v>
          </cell>
          <cell r="C574" t="str">
            <v>Outros Juros Passivos</v>
          </cell>
          <cell r="D574">
            <v>3711.61</v>
          </cell>
          <cell r="E574" t="str">
            <v>D</v>
          </cell>
          <cell r="F574">
            <v>0</v>
          </cell>
          <cell r="G574">
            <v>0</v>
          </cell>
          <cell r="H574">
            <v>3711.61</v>
          </cell>
          <cell r="I574" t="str">
            <v>D</v>
          </cell>
        </row>
        <row r="575">
          <cell r="A575" t="str">
            <v>41.50.40.02</v>
          </cell>
          <cell r="B575" t="str">
            <v>-</v>
          </cell>
          <cell r="C575" t="str">
            <v>Juros e multas de IOF e IR s/mutuo</v>
          </cell>
          <cell r="D575">
            <v>11646.36</v>
          </cell>
          <cell r="E575" t="str">
            <v>D</v>
          </cell>
          <cell r="F575">
            <v>6978.11</v>
          </cell>
          <cell r="G575">
            <v>0</v>
          </cell>
          <cell r="H575">
            <v>18624.47</v>
          </cell>
          <cell r="I575" t="str">
            <v>D</v>
          </cell>
        </row>
        <row r="576">
          <cell r="A576" t="str">
            <v>41.50.57.00</v>
          </cell>
          <cell r="B576" t="str">
            <v>-</v>
          </cell>
          <cell r="C576" t="str">
            <v>V.M Passiv s/Multa s/Imp/Contrib</v>
          </cell>
          <cell r="D576">
            <v>26141.119999999999</v>
          </cell>
          <cell r="E576" t="str">
            <v>D</v>
          </cell>
          <cell r="F576">
            <v>3030.39</v>
          </cell>
          <cell r="G576">
            <v>0</v>
          </cell>
          <cell r="H576">
            <v>29171.51</v>
          </cell>
          <cell r="I576" t="str">
            <v>D</v>
          </cell>
        </row>
        <row r="577">
          <cell r="A577" t="str">
            <v>41.50.57.01</v>
          </cell>
          <cell r="B577" t="str">
            <v>-</v>
          </cell>
          <cell r="C577" t="str">
            <v>V.M Pas.JR e Multa s/Imp/Contrib</v>
          </cell>
          <cell r="D577">
            <v>5482.6</v>
          </cell>
          <cell r="E577" t="str">
            <v>D</v>
          </cell>
          <cell r="F577">
            <v>0</v>
          </cell>
          <cell r="G577">
            <v>0</v>
          </cell>
          <cell r="H577">
            <v>5482.6</v>
          </cell>
          <cell r="I577" t="str">
            <v>D</v>
          </cell>
        </row>
        <row r="578">
          <cell r="A578" t="str">
            <v>41.50.57.03</v>
          </cell>
          <cell r="B578" t="str">
            <v>-</v>
          </cell>
          <cell r="C578" t="str">
            <v>V.M Passiv s/ CFEM</v>
          </cell>
          <cell r="D578">
            <v>20658.52</v>
          </cell>
          <cell r="E578" t="str">
            <v>D</v>
          </cell>
          <cell r="F578">
            <v>3030.39</v>
          </cell>
          <cell r="G578">
            <v>0</v>
          </cell>
          <cell r="H578">
            <v>23688.91</v>
          </cell>
          <cell r="I578" t="str">
            <v>D</v>
          </cell>
        </row>
        <row r="579">
          <cell r="A579" t="str">
            <v>41.50.75.00</v>
          </cell>
          <cell r="B579" t="str">
            <v>-</v>
          </cell>
          <cell r="C579" t="str">
            <v>Outras Variac Monetaria Passiva</v>
          </cell>
          <cell r="D579">
            <v>374910.16</v>
          </cell>
          <cell r="E579" t="str">
            <v>D</v>
          </cell>
          <cell r="F579">
            <v>47309.53</v>
          </cell>
          <cell r="G579">
            <v>0</v>
          </cell>
          <cell r="H579">
            <v>422219.69</v>
          </cell>
          <cell r="I579" t="str">
            <v>D</v>
          </cell>
        </row>
        <row r="580">
          <cell r="A580" t="str">
            <v>41.50.75.02</v>
          </cell>
          <cell r="B580" t="str">
            <v>-</v>
          </cell>
          <cell r="C580" t="str">
            <v>Variacao Cambial - Fornecedores</v>
          </cell>
          <cell r="D580">
            <v>8089.84</v>
          </cell>
          <cell r="E580" t="str">
            <v>C</v>
          </cell>
          <cell r="F580">
            <v>33309.53</v>
          </cell>
          <cell r="G580">
            <v>0</v>
          </cell>
          <cell r="H580">
            <v>25219.69</v>
          </cell>
          <cell r="I580" t="str">
            <v>D</v>
          </cell>
        </row>
        <row r="581">
          <cell r="A581" t="str">
            <v>41.50.75.30</v>
          </cell>
          <cell r="B581" t="str">
            <v>-</v>
          </cell>
          <cell r="C581" t="str">
            <v>V.M Passiva s/Prov p/Contingencias</v>
          </cell>
          <cell r="D581">
            <v>383000</v>
          </cell>
          <cell r="E581" t="str">
            <v>D</v>
          </cell>
          <cell r="F581">
            <v>14000</v>
          </cell>
          <cell r="G581">
            <v>0</v>
          </cell>
          <cell r="H581">
            <v>397000</v>
          </cell>
          <cell r="I581" t="str">
            <v>D</v>
          </cell>
        </row>
        <row r="582">
          <cell r="A582" t="str">
            <v>41.50.77.00</v>
          </cell>
          <cell r="B582" t="str">
            <v>-</v>
          </cell>
          <cell r="C582" t="str">
            <v>Despesas Financeiras Diversas</v>
          </cell>
          <cell r="D582">
            <v>1346400.27</v>
          </cell>
          <cell r="E582" t="str">
            <v>D</v>
          </cell>
          <cell r="F582">
            <v>178052.63</v>
          </cell>
          <cell r="G582">
            <v>76695.37</v>
          </cell>
          <cell r="H582">
            <v>1447757.53</v>
          </cell>
          <cell r="I582" t="str">
            <v>D</v>
          </cell>
        </row>
        <row r="583">
          <cell r="A583" t="str">
            <v>41.50.77.01</v>
          </cell>
          <cell r="B583" t="str">
            <v>-</v>
          </cell>
          <cell r="C583" t="str">
            <v>Descontos Concedidos</v>
          </cell>
          <cell r="D583">
            <v>13152.03</v>
          </cell>
          <cell r="E583" t="str">
            <v>D</v>
          </cell>
          <cell r="F583">
            <v>0</v>
          </cell>
          <cell r="G583">
            <v>0</v>
          </cell>
          <cell r="H583">
            <v>13152.03</v>
          </cell>
          <cell r="I583" t="str">
            <v>D</v>
          </cell>
        </row>
        <row r="584">
          <cell r="A584" t="str">
            <v>41.50.77.02</v>
          </cell>
          <cell r="B584" t="str">
            <v>-</v>
          </cell>
          <cell r="C584" t="str">
            <v>Despesas Bancarias</v>
          </cell>
          <cell r="D584">
            <v>587.92999999999995</v>
          </cell>
          <cell r="E584" t="str">
            <v>C</v>
          </cell>
          <cell r="F584">
            <v>1082.45</v>
          </cell>
          <cell r="G584">
            <v>173.06</v>
          </cell>
          <cell r="H584">
            <v>321.45999999999998</v>
          </cell>
          <cell r="I584" t="str">
            <v>D</v>
          </cell>
        </row>
        <row r="585">
          <cell r="A585" t="str">
            <v>41.50.77.03</v>
          </cell>
          <cell r="B585" t="str">
            <v>-</v>
          </cell>
          <cell r="C585" t="str">
            <v>Cpmf</v>
          </cell>
          <cell r="D585">
            <v>15437.81</v>
          </cell>
          <cell r="E585" t="str">
            <v>D</v>
          </cell>
          <cell r="F585">
            <v>0</v>
          </cell>
          <cell r="G585">
            <v>0</v>
          </cell>
          <cell r="H585">
            <v>15437.81</v>
          </cell>
          <cell r="I585" t="str">
            <v>D</v>
          </cell>
        </row>
        <row r="586">
          <cell r="A586" t="str">
            <v>41.50.77.08</v>
          </cell>
          <cell r="B586" t="str">
            <v>-</v>
          </cell>
          <cell r="C586" t="str">
            <v>IOF e IOC</v>
          </cell>
          <cell r="D586">
            <v>131315.89000000001</v>
          </cell>
          <cell r="E586" t="str">
            <v>D</v>
          </cell>
          <cell r="F586">
            <v>56799.16</v>
          </cell>
          <cell r="G586">
            <v>76522.31</v>
          </cell>
          <cell r="H586">
            <v>111592.74</v>
          </cell>
          <cell r="I586" t="str">
            <v>D</v>
          </cell>
        </row>
        <row r="588">
          <cell r="A588" t="str">
            <v>-----------</v>
          </cell>
          <cell r="B588" t="str">
            <v>--</v>
          </cell>
          <cell r="C588" t="str">
            <v>-------------------------------------------------------------------</v>
          </cell>
          <cell r="D588" t="str">
            <v>-------------------</v>
          </cell>
          <cell r="E588" t="str">
            <v>-</v>
          </cell>
          <cell r="F588" t="str">
            <v>-------------------</v>
          </cell>
          <cell r="G588" t="e">
            <v>#NAME?</v>
          </cell>
          <cell r="H588" t="str">
            <v>07AB - 1.00.01.069</v>
          </cell>
        </row>
        <row r="589">
          <cell r="A589" t="str">
            <v>_x000C_----------</v>
          </cell>
          <cell r="B589" t="str">
            <v>--</v>
          </cell>
          <cell r="C589" t="str">
            <v>-------------------------------------------------------------------</v>
          </cell>
          <cell r="D589" t="str">
            <v>-------------------</v>
          </cell>
          <cell r="E589" t="str">
            <v>-</v>
          </cell>
          <cell r="F589" t="str">
            <v>-------------------</v>
          </cell>
          <cell r="G589" t="str">
            <v>-------------------</v>
          </cell>
          <cell r="H589" t="str">
            <v>------ Página:</v>
          </cell>
          <cell r="I589">
            <v>8</v>
          </cell>
        </row>
        <row r="590">
          <cell r="A590" t="str">
            <v>Urucum Mine</v>
          </cell>
          <cell r="B590" t="str">
            <v>ra</v>
          </cell>
          <cell r="C590" t="str">
            <v>ção S.A</v>
          </cell>
          <cell r="H590" t="str">
            <v>Balancete</v>
          </cell>
        </row>
        <row r="591">
          <cell r="A591" t="str">
            <v>Período: 01</v>
          </cell>
          <cell r="B591" t="str">
            <v>/1</v>
          </cell>
          <cell r="C591" t="str">
            <v>1/2008 A 30/11/2008 -----------------------------------------------</v>
          </cell>
          <cell r="D591" t="str">
            <v>-------------------</v>
          </cell>
          <cell r="E591" t="str">
            <v>-</v>
          </cell>
          <cell r="F591" t="str">
            <v>-------------------</v>
          </cell>
          <cell r="G591" t="str">
            <v>-------------------</v>
          </cell>
          <cell r="H591" t="str">
            <v>02/12/2008 - 19:1</v>
          </cell>
          <cell r="I591">
            <v>0</v>
          </cell>
        </row>
        <row r="593">
          <cell r="A593" t="str">
            <v>Título</v>
          </cell>
          <cell r="D593" t="str">
            <v>Saldo Inicial</v>
          </cell>
          <cell r="F593" t="str">
            <v>Débito</v>
          </cell>
          <cell r="G593" t="str">
            <v>Crédito</v>
          </cell>
          <cell r="H593" t="str">
            <v>Saldo Final</v>
          </cell>
        </row>
        <row r="594">
          <cell r="A594" t="str">
            <v>-----------</v>
          </cell>
          <cell r="B594" t="str">
            <v>--</v>
          </cell>
          <cell r="C594" t="str">
            <v>-------------------------------------------------------------------</v>
          </cell>
          <cell r="D594" t="str">
            <v>-----------------</v>
          </cell>
          <cell r="F594" t="str">
            <v>------------------</v>
          </cell>
          <cell r="G594" t="str">
            <v>------------------</v>
          </cell>
          <cell r="H594" t="str">
            <v>-----------------</v>
          </cell>
        </row>
        <row r="595">
          <cell r="A595" t="str">
            <v>41.50.77.09</v>
          </cell>
          <cell r="B595" t="str">
            <v>-</v>
          </cell>
          <cell r="C595" t="str">
            <v>Multas</v>
          </cell>
          <cell r="D595">
            <v>43536.98</v>
          </cell>
          <cell r="E595" t="str">
            <v>D</v>
          </cell>
          <cell r="F595">
            <v>0</v>
          </cell>
          <cell r="G595">
            <v>0</v>
          </cell>
          <cell r="H595">
            <v>43536.98</v>
          </cell>
          <cell r="I595" t="str">
            <v>D</v>
          </cell>
        </row>
        <row r="596">
          <cell r="A596" t="str">
            <v>41.50.77.10</v>
          </cell>
          <cell r="B596" t="str">
            <v>-</v>
          </cell>
          <cell r="C596" t="str">
            <v>IOF s/ Mutuo</v>
          </cell>
          <cell r="D596">
            <v>1135445.26</v>
          </cell>
          <cell r="E596" t="str">
            <v>D</v>
          </cell>
          <cell r="F596">
            <v>120171.02</v>
          </cell>
          <cell r="G596">
            <v>0</v>
          </cell>
          <cell r="H596">
            <v>1255616.28</v>
          </cell>
          <cell r="I596" t="str">
            <v>D</v>
          </cell>
        </row>
        <row r="597">
          <cell r="A597" t="str">
            <v>41.50.77.11</v>
          </cell>
          <cell r="B597" t="str">
            <v>-</v>
          </cell>
          <cell r="C597" t="str">
            <v>Despesas de Aplic.Financ.-AssFin Cvrd</v>
          </cell>
          <cell r="D597">
            <v>8100.23</v>
          </cell>
          <cell r="E597" t="str">
            <v>D</v>
          </cell>
          <cell r="F597">
            <v>0</v>
          </cell>
          <cell r="G597">
            <v>0</v>
          </cell>
          <cell r="H597">
            <v>8100.23</v>
          </cell>
          <cell r="I597" t="str">
            <v>D</v>
          </cell>
        </row>
        <row r="598">
          <cell r="A598" t="str">
            <v>41.50.85.00</v>
          </cell>
          <cell r="B598" t="str">
            <v>-</v>
          </cell>
          <cell r="C598" t="str">
            <v>Despesas Financeiras - Prov.Ambiental</v>
          </cell>
          <cell r="D598">
            <v>1309000</v>
          </cell>
          <cell r="E598" t="str">
            <v>D</v>
          </cell>
          <cell r="F598">
            <v>90000</v>
          </cell>
          <cell r="G598">
            <v>0</v>
          </cell>
          <cell r="H598">
            <v>1399000</v>
          </cell>
          <cell r="I598" t="str">
            <v>D</v>
          </cell>
        </row>
        <row r="599">
          <cell r="A599" t="str">
            <v>41.50.85.01</v>
          </cell>
          <cell r="B599" t="str">
            <v>-</v>
          </cell>
          <cell r="C599" t="str">
            <v>Despesas Financeiras - Prov.Ambiental</v>
          </cell>
          <cell r="D599">
            <v>1309000</v>
          </cell>
          <cell r="E599" t="str">
            <v>D</v>
          </cell>
          <cell r="F599">
            <v>90000</v>
          </cell>
          <cell r="G599">
            <v>0</v>
          </cell>
          <cell r="H599">
            <v>1399000</v>
          </cell>
          <cell r="I599" t="str">
            <v>D</v>
          </cell>
        </row>
        <row r="600">
          <cell r="A600" t="str">
            <v>41.65.00.00</v>
          </cell>
          <cell r="B600" t="str">
            <v>-</v>
          </cell>
          <cell r="C600" t="str">
            <v>Outras Rec/Despesas Operacionais</v>
          </cell>
          <cell r="D600">
            <v>429994.69</v>
          </cell>
          <cell r="E600" t="str">
            <v>C</v>
          </cell>
          <cell r="F600">
            <v>770427.39</v>
          </cell>
          <cell r="G600">
            <v>55490</v>
          </cell>
          <cell r="H600">
            <v>284942.7</v>
          </cell>
          <cell r="I600" t="str">
            <v>D</v>
          </cell>
        </row>
        <row r="601">
          <cell r="A601" t="str">
            <v>41.65.01.00</v>
          </cell>
          <cell r="B601" t="str">
            <v>-</v>
          </cell>
          <cell r="C601" t="str">
            <v>Outras Rec/Despesas Operacionais</v>
          </cell>
          <cell r="D601">
            <v>3578.68</v>
          </cell>
          <cell r="E601" t="str">
            <v>D</v>
          </cell>
          <cell r="F601">
            <v>372.39</v>
          </cell>
          <cell r="G601">
            <v>0</v>
          </cell>
          <cell r="H601">
            <v>3951.07</v>
          </cell>
          <cell r="I601" t="str">
            <v>D</v>
          </cell>
        </row>
        <row r="602">
          <cell r="A602" t="str">
            <v>41.65.01.02</v>
          </cell>
          <cell r="B602" t="str">
            <v>-</v>
          </cell>
          <cell r="C602" t="str">
            <v>Equivalencia Patrimonial</v>
          </cell>
          <cell r="D602">
            <v>3578.68</v>
          </cell>
          <cell r="E602" t="str">
            <v>D</v>
          </cell>
          <cell r="F602">
            <v>372.39</v>
          </cell>
          <cell r="G602">
            <v>0</v>
          </cell>
          <cell r="H602">
            <v>3951.07</v>
          </cell>
          <cell r="I602" t="str">
            <v>D</v>
          </cell>
        </row>
        <row r="603">
          <cell r="A603" t="str">
            <v>41.65.10.00</v>
          </cell>
          <cell r="B603" t="str">
            <v>-</v>
          </cell>
          <cell r="C603" t="str">
            <v>Outras Receitas</v>
          </cell>
          <cell r="D603">
            <v>4000.01</v>
          </cell>
          <cell r="E603" t="str">
            <v>C</v>
          </cell>
          <cell r="F603">
            <v>0</v>
          </cell>
          <cell r="G603">
            <v>400</v>
          </cell>
          <cell r="H603">
            <v>4400.01</v>
          </cell>
          <cell r="I603" t="str">
            <v>C</v>
          </cell>
        </row>
        <row r="604">
          <cell r="A604" t="str">
            <v>41.65.10.01</v>
          </cell>
          <cell r="B604" t="str">
            <v>-</v>
          </cell>
          <cell r="C604" t="str">
            <v>Outras Receitas</v>
          </cell>
          <cell r="D604">
            <v>4000.01</v>
          </cell>
          <cell r="E604" t="str">
            <v>C</v>
          </cell>
          <cell r="F604">
            <v>0</v>
          </cell>
          <cell r="G604">
            <v>400</v>
          </cell>
          <cell r="H604">
            <v>4400.01</v>
          </cell>
          <cell r="I604" t="str">
            <v>C</v>
          </cell>
        </row>
        <row r="605">
          <cell r="A605" t="str">
            <v>41.65.25.00</v>
          </cell>
          <cell r="B605" t="str">
            <v>-</v>
          </cell>
          <cell r="C605" t="str">
            <v>Outras Despesas Operacionais</v>
          </cell>
          <cell r="D605">
            <v>2082611.38</v>
          </cell>
          <cell r="E605" t="str">
            <v>D</v>
          </cell>
          <cell r="F605">
            <v>205000</v>
          </cell>
          <cell r="G605">
            <v>0</v>
          </cell>
          <cell r="H605">
            <v>2287611.38</v>
          </cell>
          <cell r="I605" t="str">
            <v>D</v>
          </cell>
        </row>
        <row r="606">
          <cell r="A606" t="str">
            <v>41.65.25.01</v>
          </cell>
          <cell r="B606" t="str">
            <v>-</v>
          </cell>
          <cell r="C606" t="str">
            <v>Outras Despesas Operacionais</v>
          </cell>
          <cell r="D606">
            <v>0.03</v>
          </cell>
          <cell r="E606" t="str">
            <v>C</v>
          </cell>
          <cell r="F606">
            <v>0</v>
          </cell>
          <cell r="G606">
            <v>0</v>
          </cell>
          <cell r="H606">
            <v>0.03</v>
          </cell>
          <cell r="I606" t="str">
            <v>C</v>
          </cell>
        </row>
        <row r="607">
          <cell r="A607" t="str">
            <v>41.65.25.02</v>
          </cell>
          <cell r="B607" t="str">
            <v>-</v>
          </cell>
          <cell r="C607" t="str">
            <v>Participação nos Resultados</v>
          </cell>
          <cell r="D607">
            <v>2054490.7</v>
          </cell>
          <cell r="E607" t="str">
            <v>D</v>
          </cell>
          <cell r="F607">
            <v>205000</v>
          </cell>
          <cell r="G607">
            <v>0</v>
          </cell>
          <cell r="H607">
            <v>2259490.7000000002</v>
          </cell>
          <cell r="I607" t="str">
            <v>D</v>
          </cell>
        </row>
        <row r="608">
          <cell r="A608" t="str">
            <v>41.65.25.05</v>
          </cell>
          <cell r="B608" t="str">
            <v>-</v>
          </cell>
          <cell r="C608" t="str">
            <v>Complemento de PR Ano Anterior</v>
          </cell>
          <cell r="D608">
            <v>28120.71</v>
          </cell>
          <cell r="E608" t="str">
            <v>D</v>
          </cell>
          <cell r="F608">
            <v>0</v>
          </cell>
          <cell r="G608">
            <v>0</v>
          </cell>
          <cell r="H608">
            <v>28120.71</v>
          </cell>
          <cell r="I608" t="str">
            <v>D</v>
          </cell>
        </row>
        <row r="609">
          <cell r="A609" t="str">
            <v>41.65.30.00</v>
          </cell>
          <cell r="B609" t="str">
            <v>-</v>
          </cell>
          <cell r="C609" t="str">
            <v>Provisao para Contingencias</v>
          </cell>
          <cell r="D609">
            <v>789971.2</v>
          </cell>
          <cell r="E609" t="str">
            <v>D</v>
          </cell>
          <cell r="F609">
            <v>527563.55000000005</v>
          </cell>
          <cell r="G609">
            <v>0</v>
          </cell>
          <cell r="H609">
            <v>1317534.75</v>
          </cell>
          <cell r="I609" t="str">
            <v>D</v>
          </cell>
        </row>
        <row r="610">
          <cell r="A610" t="str">
            <v>41.65.30.10</v>
          </cell>
          <cell r="B610" t="str">
            <v>-</v>
          </cell>
          <cell r="C610" t="str">
            <v>Provisao para Contingencia Tributária</v>
          </cell>
          <cell r="D610">
            <v>0</v>
          </cell>
          <cell r="F610">
            <v>527563.55000000005</v>
          </cell>
          <cell r="G610">
            <v>0</v>
          </cell>
          <cell r="H610">
            <v>527563.55000000005</v>
          </cell>
          <cell r="I610" t="str">
            <v>D</v>
          </cell>
        </row>
        <row r="611">
          <cell r="A611" t="str">
            <v>41.65.30.40</v>
          </cell>
          <cell r="B611" t="str">
            <v>-</v>
          </cell>
          <cell r="C611" t="str">
            <v>Provisao para Contingencia Trabalhista</v>
          </cell>
          <cell r="D611">
            <v>3141.63</v>
          </cell>
          <cell r="E611" t="str">
            <v>D</v>
          </cell>
          <cell r="F611">
            <v>0</v>
          </cell>
          <cell r="G611">
            <v>0</v>
          </cell>
          <cell r="H611">
            <v>3141.63</v>
          </cell>
          <cell r="I611" t="str">
            <v>D</v>
          </cell>
        </row>
        <row r="612">
          <cell r="A612" t="str">
            <v>41.65.30.60</v>
          </cell>
          <cell r="B612" t="str">
            <v>-</v>
          </cell>
          <cell r="C612" t="str">
            <v>Provisao para Contingencia Ambiental</v>
          </cell>
          <cell r="D612">
            <v>786829.57</v>
          </cell>
          <cell r="E612" t="str">
            <v>D</v>
          </cell>
          <cell r="F612">
            <v>0</v>
          </cell>
          <cell r="G612">
            <v>0</v>
          </cell>
          <cell r="H612">
            <v>786829.57</v>
          </cell>
          <cell r="I612" t="str">
            <v>D</v>
          </cell>
        </row>
        <row r="613">
          <cell r="A613" t="str">
            <v>41.65.47.00</v>
          </cell>
          <cell r="B613" t="str">
            <v>-</v>
          </cell>
          <cell r="C613" t="str">
            <v>Outras Provisoes</v>
          </cell>
          <cell r="D613">
            <v>3221038.97</v>
          </cell>
          <cell r="E613" t="str">
            <v>C</v>
          </cell>
          <cell r="F613">
            <v>36513.15</v>
          </cell>
          <cell r="G613">
            <v>0</v>
          </cell>
          <cell r="H613">
            <v>3184525.82</v>
          </cell>
          <cell r="I613" t="str">
            <v>C</v>
          </cell>
        </row>
        <row r="614">
          <cell r="A614" t="str">
            <v>41.65.47.02</v>
          </cell>
          <cell r="B614" t="str">
            <v>-</v>
          </cell>
          <cell r="C614" t="str">
            <v>Provisao Perda Icms</v>
          </cell>
          <cell r="D614">
            <v>3600000</v>
          </cell>
          <cell r="E614" t="str">
            <v>C</v>
          </cell>
          <cell r="F614">
            <v>0</v>
          </cell>
          <cell r="G614">
            <v>0</v>
          </cell>
          <cell r="H614">
            <v>3600000</v>
          </cell>
          <cell r="I614" t="str">
            <v>C</v>
          </cell>
        </row>
        <row r="615">
          <cell r="A615" t="str">
            <v>41.65.47.10</v>
          </cell>
          <cell r="B615" t="str">
            <v>-</v>
          </cell>
          <cell r="C615" t="str">
            <v>Provisão Perda Mútuo</v>
          </cell>
          <cell r="D615">
            <v>378961.03</v>
          </cell>
          <cell r="E615" t="str">
            <v>D</v>
          </cell>
          <cell r="F615">
            <v>36513.15</v>
          </cell>
          <cell r="G615">
            <v>0</v>
          </cell>
          <cell r="H615">
            <v>415474.18</v>
          </cell>
          <cell r="I615" t="str">
            <v>D</v>
          </cell>
        </row>
        <row r="616">
          <cell r="A616" t="str">
            <v>41.65.60.00</v>
          </cell>
          <cell r="B616" t="str">
            <v>-</v>
          </cell>
          <cell r="C616" t="str">
            <v>Rec. de Vendas  MI/ME - Outros</v>
          </cell>
          <cell r="D616">
            <v>180579.59</v>
          </cell>
          <cell r="E616" t="str">
            <v>C</v>
          </cell>
          <cell r="F616">
            <v>0</v>
          </cell>
          <cell r="G616">
            <v>55090</v>
          </cell>
          <cell r="H616">
            <v>235669.59</v>
          </cell>
          <cell r="I616" t="str">
            <v>C</v>
          </cell>
        </row>
        <row r="617">
          <cell r="A617" t="str">
            <v>41.65.60.01</v>
          </cell>
          <cell r="B617" t="str">
            <v>-</v>
          </cell>
          <cell r="C617" t="str">
            <v>Rec. de Vendas  MI - Outros</v>
          </cell>
          <cell r="D617">
            <v>180579.59</v>
          </cell>
          <cell r="E617" t="str">
            <v>C</v>
          </cell>
          <cell r="F617">
            <v>0</v>
          </cell>
          <cell r="G617">
            <v>55090</v>
          </cell>
          <cell r="H617">
            <v>235669.59</v>
          </cell>
          <cell r="I617" t="str">
            <v>C</v>
          </cell>
        </row>
        <row r="618">
          <cell r="A618" t="str">
            <v>41.65.62.00</v>
          </cell>
          <cell r="B618" t="str">
            <v>-</v>
          </cell>
          <cell r="C618" t="str">
            <v>Devolução Vendas MI - Outros</v>
          </cell>
          <cell r="D618">
            <v>3000</v>
          </cell>
          <cell r="E618" t="str">
            <v>D</v>
          </cell>
          <cell r="F618">
            <v>0</v>
          </cell>
          <cell r="G618">
            <v>0</v>
          </cell>
          <cell r="H618">
            <v>3000</v>
          </cell>
          <cell r="I618" t="str">
            <v>D</v>
          </cell>
        </row>
        <row r="619">
          <cell r="A619" t="str">
            <v>41.65.62.01</v>
          </cell>
          <cell r="B619" t="str">
            <v>-</v>
          </cell>
          <cell r="C619" t="str">
            <v>Devolução Vendas MI - Outros</v>
          </cell>
          <cell r="D619">
            <v>3000</v>
          </cell>
          <cell r="E619" t="str">
            <v>D</v>
          </cell>
          <cell r="F619">
            <v>0</v>
          </cell>
          <cell r="G619">
            <v>0</v>
          </cell>
          <cell r="H619">
            <v>3000</v>
          </cell>
          <cell r="I619" t="str">
            <v>D</v>
          </cell>
        </row>
        <row r="620">
          <cell r="A620" t="str">
            <v>41.65.63.00</v>
          </cell>
          <cell r="B620" t="str">
            <v>-</v>
          </cell>
          <cell r="C620" t="str">
            <v>Devolução Vendas  C.GRUPO - Outros</v>
          </cell>
          <cell r="D620">
            <v>52927.07</v>
          </cell>
          <cell r="E620" t="str">
            <v>D</v>
          </cell>
          <cell r="F620">
            <v>0</v>
          </cell>
          <cell r="G620">
            <v>0</v>
          </cell>
          <cell r="H620">
            <v>52927.07</v>
          </cell>
          <cell r="I620" t="str">
            <v>D</v>
          </cell>
        </row>
        <row r="621">
          <cell r="A621" t="str">
            <v>41.65.63.06</v>
          </cell>
          <cell r="B621" t="str">
            <v>-</v>
          </cell>
          <cell r="C621" t="str">
            <v>Devolução Vendas C.GRUPO - CVRDI-Outros</v>
          </cell>
          <cell r="D621">
            <v>52927.07</v>
          </cell>
          <cell r="E621" t="str">
            <v>D</v>
          </cell>
          <cell r="F621">
            <v>0</v>
          </cell>
          <cell r="G621">
            <v>0</v>
          </cell>
          <cell r="H621">
            <v>52927.07</v>
          </cell>
          <cell r="I621" t="str">
            <v>D</v>
          </cell>
        </row>
        <row r="622">
          <cell r="A622" t="str">
            <v>41.65.70.00</v>
          </cell>
          <cell r="B622" t="str">
            <v>-</v>
          </cell>
          <cell r="C622" t="str">
            <v>Icms s/ Vendas MI - Outros</v>
          </cell>
          <cell r="D622">
            <v>30.42</v>
          </cell>
          <cell r="E622" t="str">
            <v>C</v>
          </cell>
          <cell r="F622">
            <v>509.97</v>
          </cell>
          <cell r="G622">
            <v>0</v>
          </cell>
          <cell r="H622">
            <v>479.55</v>
          </cell>
          <cell r="I622" t="str">
            <v>D</v>
          </cell>
        </row>
        <row r="623">
          <cell r="A623" t="str">
            <v>41.65.70.01</v>
          </cell>
          <cell r="B623" t="str">
            <v>-</v>
          </cell>
          <cell r="C623" t="str">
            <v>Icms s/ Vendas MI - Outros</v>
          </cell>
          <cell r="D623">
            <v>30.42</v>
          </cell>
          <cell r="E623" t="str">
            <v>C</v>
          </cell>
          <cell r="F623">
            <v>509.97</v>
          </cell>
          <cell r="G623">
            <v>0</v>
          </cell>
          <cell r="H623">
            <v>479.55</v>
          </cell>
          <cell r="I623" t="str">
            <v>D</v>
          </cell>
        </row>
        <row r="624">
          <cell r="A624" t="str">
            <v>41.65.72.00</v>
          </cell>
          <cell r="B624" t="str">
            <v>-</v>
          </cell>
          <cell r="C624" t="str">
            <v>Pis  s/ Vendas MI - Outros</v>
          </cell>
          <cell r="D624">
            <v>2922.95</v>
          </cell>
          <cell r="E624" t="str">
            <v>D</v>
          </cell>
          <cell r="F624">
            <v>67.489999999999995</v>
          </cell>
          <cell r="G624">
            <v>0</v>
          </cell>
          <cell r="H624">
            <v>2990.44</v>
          </cell>
          <cell r="I624" t="str">
            <v>D</v>
          </cell>
        </row>
        <row r="625">
          <cell r="A625" t="str">
            <v>41.65.72.01</v>
          </cell>
          <cell r="B625" t="str">
            <v>-</v>
          </cell>
          <cell r="C625" t="str">
            <v>Pis s/ Vendas MI - Outros</v>
          </cell>
          <cell r="D625">
            <v>2922.95</v>
          </cell>
          <cell r="E625" t="str">
            <v>D</v>
          </cell>
          <cell r="F625">
            <v>67.489999999999995</v>
          </cell>
          <cell r="G625">
            <v>0</v>
          </cell>
          <cell r="H625">
            <v>2990.44</v>
          </cell>
          <cell r="I625" t="str">
            <v>D</v>
          </cell>
        </row>
        <row r="626">
          <cell r="A626" t="str">
            <v>41.65.74.00</v>
          </cell>
          <cell r="B626" t="str">
            <v>-</v>
          </cell>
          <cell r="C626" t="str">
            <v>Cofins s/ Vendas MI - Outros</v>
          </cell>
          <cell r="D626">
            <v>13463.02</v>
          </cell>
          <cell r="E626" t="str">
            <v>D</v>
          </cell>
          <cell r="F626">
            <v>310.83999999999997</v>
          </cell>
          <cell r="G626">
            <v>0</v>
          </cell>
          <cell r="H626">
            <v>13773.86</v>
          </cell>
          <cell r="I626" t="str">
            <v>D</v>
          </cell>
        </row>
        <row r="627">
          <cell r="A627" t="str">
            <v>41.65.74.01</v>
          </cell>
          <cell r="B627" t="str">
            <v>-</v>
          </cell>
          <cell r="C627" t="str">
            <v>Cofins s/ Vendas MI - Outros</v>
          </cell>
          <cell r="D627">
            <v>13463.02</v>
          </cell>
          <cell r="E627" t="str">
            <v>D</v>
          </cell>
          <cell r="F627">
            <v>310.83999999999997</v>
          </cell>
          <cell r="G627">
            <v>0</v>
          </cell>
          <cell r="H627">
            <v>13773.86</v>
          </cell>
          <cell r="I627" t="str">
            <v>D</v>
          </cell>
        </row>
        <row r="628">
          <cell r="A628" t="str">
            <v>41.65.76.00</v>
          </cell>
          <cell r="B628" t="str">
            <v>-</v>
          </cell>
          <cell r="C628" t="str">
            <v>Custo Op.Vendas MI/ME-Outros</v>
          </cell>
          <cell r="D628">
            <v>27180</v>
          </cell>
          <cell r="E628" t="str">
            <v>D</v>
          </cell>
          <cell r="F628">
            <v>90</v>
          </cell>
          <cell r="G628">
            <v>0</v>
          </cell>
          <cell r="H628">
            <v>27270</v>
          </cell>
          <cell r="I628" t="str">
            <v>D</v>
          </cell>
        </row>
        <row r="629">
          <cell r="A629" t="str">
            <v>41.65.76.01</v>
          </cell>
          <cell r="B629" t="str">
            <v>-</v>
          </cell>
          <cell r="C629" t="str">
            <v>Custo Op.Vendas MI-Outros</v>
          </cell>
          <cell r="D629">
            <v>27180</v>
          </cell>
          <cell r="E629" t="str">
            <v>D</v>
          </cell>
          <cell r="F629">
            <v>90</v>
          </cell>
          <cell r="G629">
            <v>0</v>
          </cell>
          <cell r="H629">
            <v>27270</v>
          </cell>
          <cell r="I629" t="str">
            <v>D</v>
          </cell>
        </row>
        <row r="630">
          <cell r="A630" t="str">
            <v>42.00.00.00</v>
          </cell>
          <cell r="B630" t="str">
            <v>-</v>
          </cell>
          <cell r="C630" t="str">
            <v>Resultado Nao Operacional</v>
          </cell>
          <cell r="D630">
            <v>5421200.5899999999</v>
          </cell>
          <cell r="E630" t="str">
            <v>D</v>
          </cell>
          <cell r="F630">
            <v>700619.93</v>
          </cell>
          <cell r="G630">
            <v>648205.17000000004</v>
          </cell>
          <cell r="H630">
            <v>5473615.3499999996</v>
          </cell>
          <cell r="I630" t="str">
            <v>D</v>
          </cell>
        </row>
        <row r="631">
          <cell r="A631" t="str">
            <v>42.01.00.00</v>
          </cell>
          <cell r="B631" t="str">
            <v>-</v>
          </cell>
          <cell r="C631" t="str">
            <v>Resultado Nao Operacional</v>
          </cell>
          <cell r="D631">
            <v>5421200.5899999999</v>
          </cell>
          <cell r="E631" t="str">
            <v>D</v>
          </cell>
          <cell r="F631">
            <v>700619.93</v>
          </cell>
          <cell r="G631">
            <v>648205.17000000004</v>
          </cell>
          <cell r="H631">
            <v>5473615.3499999996</v>
          </cell>
          <cell r="I631" t="str">
            <v>D</v>
          </cell>
        </row>
        <row r="632">
          <cell r="A632" t="str">
            <v>42.01.01.00</v>
          </cell>
          <cell r="B632" t="str">
            <v>-</v>
          </cell>
          <cell r="C632" t="str">
            <v>Ganhos e Perdas</v>
          </cell>
          <cell r="D632">
            <v>451751.72</v>
          </cell>
          <cell r="E632" t="str">
            <v>D</v>
          </cell>
          <cell r="F632">
            <v>644404.4</v>
          </cell>
          <cell r="G632">
            <v>629319.44999999995</v>
          </cell>
          <cell r="H632">
            <v>466836.67</v>
          </cell>
          <cell r="I632" t="str">
            <v>D</v>
          </cell>
        </row>
        <row r="633">
          <cell r="A633" t="str">
            <v>42.01.01.01</v>
          </cell>
          <cell r="B633" t="str">
            <v>-</v>
          </cell>
          <cell r="C633" t="str">
            <v>Receita na Venda Permanente</v>
          </cell>
          <cell r="D633">
            <v>134946</v>
          </cell>
          <cell r="E633" t="str">
            <v>C</v>
          </cell>
          <cell r="F633">
            <v>35020.839999999997</v>
          </cell>
          <cell r="G633">
            <v>181840.81</v>
          </cell>
          <cell r="H633">
            <v>281765.96999999997</v>
          </cell>
          <cell r="I633" t="str">
            <v>C</v>
          </cell>
        </row>
        <row r="634">
          <cell r="A634" t="str">
            <v>42.01.01.02</v>
          </cell>
          <cell r="B634" t="str">
            <v>-</v>
          </cell>
          <cell r="C634" t="str">
            <v>Custo Corrigido (-) Depreciação</v>
          </cell>
          <cell r="D634">
            <v>0</v>
          </cell>
          <cell r="F634">
            <v>468381.3</v>
          </cell>
          <cell r="G634">
            <v>315263.81</v>
          </cell>
          <cell r="H634">
            <v>153117.49</v>
          </cell>
          <cell r="I634" t="str">
            <v>D</v>
          </cell>
        </row>
        <row r="635">
          <cell r="A635" t="str">
            <v>42.01.01.03</v>
          </cell>
          <cell r="B635" t="str">
            <v>-</v>
          </cell>
          <cell r="C635" t="str">
            <v>Baixa do Permanente por Inutilização</v>
          </cell>
          <cell r="D635">
            <v>586697.72</v>
          </cell>
          <cell r="E635" t="str">
            <v>D</v>
          </cell>
          <cell r="F635">
            <v>141002.26</v>
          </cell>
          <cell r="G635">
            <v>132214.82999999999</v>
          </cell>
          <cell r="H635">
            <v>595485.15</v>
          </cell>
          <cell r="I635" t="str">
            <v>D</v>
          </cell>
        </row>
        <row r="636">
          <cell r="A636" t="str">
            <v>42.01.10.00</v>
          </cell>
          <cell r="B636" t="str">
            <v>-</v>
          </cell>
          <cell r="C636" t="str">
            <v>Custo de Capacidade Ociosa</v>
          </cell>
          <cell r="D636">
            <v>4969448.87</v>
          </cell>
          <cell r="E636" t="str">
            <v>D</v>
          </cell>
          <cell r="F636">
            <v>56215.53</v>
          </cell>
          <cell r="G636">
            <v>18885.72</v>
          </cell>
          <cell r="H636">
            <v>5006778.68</v>
          </cell>
          <cell r="I636" t="str">
            <v>D</v>
          </cell>
        </row>
        <row r="637">
          <cell r="A637" t="str">
            <v>42.01.10.02</v>
          </cell>
          <cell r="B637" t="str">
            <v>-</v>
          </cell>
          <cell r="C637" t="str">
            <v>Custo Capacidade Ociosa - Depreciação</v>
          </cell>
          <cell r="D637">
            <v>234859.61</v>
          </cell>
          <cell r="E637" t="str">
            <v>D</v>
          </cell>
          <cell r="F637">
            <v>18534.29</v>
          </cell>
          <cell r="G637">
            <v>0</v>
          </cell>
          <cell r="H637">
            <v>253393.9</v>
          </cell>
          <cell r="I637" t="str">
            <v>D</v>
          </cell>
        </row>
        <row r="638">
          <cell r="A638" t="str">
            <v>42.01.10.04</v>
          </cell>
          <cell r="B638" t="str">
            <v>-</v>
          </cell>
          <cell r="C638" t="str">
            <v>Custo Capacidade Ociosa - Pessoal</v>
          </cell>
          <cell r="D638">
            <v>306697.46999999997</v>
          </cell>
          <cell r="E638" t="str">
            <v>D</v>
          </cell>
          <cell r="F638">
            <v>0</v>
          </cell>
          <cell r="G638">
            <v>0</v>
          </cell>
          <cell r="H638">
            <v>306697.46999999997</v>
          </cell>
          <cell r="I638" t="str">
            <v>D</v>
          </cell>
        </row>
        <row r="639">
          <cell r="A639" t="str">
            <v>42.01.10.05</v>
          </cell>
          <cell r="B639" t="str">
            <v>-</v>
          </cell>
          <cell r="C639" t="str">
            <v>Custo Capacidade Ociosa - Material</v>
          </cell>
          <cell r="D639">
            <v>107389.99</v>
          </cell>
          <cell r="E639" t="str">
            <v>D</v>
          </cell>
          <cell r="F639">
            <v>0</v>
          </cell>
          <cell r="G639">
            <v>0</v>
          </cell>
          <cell r="H639">
            <v>107389.99</v>
          </cell>
          <cell r="I639" t="str">
            <v>D</v>
          </cell>
        </row>
        <row r="640">
          <cell r="A640" t="str">
            <v>42.01.10.06</v>
          </cell>
          <cell r="B640" t="str">
            <v>-</v>
          </cell>
          <cell r="C640" t="str">
            <v>Custo Capac.Ociosa - Serv. e Gasto Geral</v>
          </cell>
          <cell r="D640">
            <v>954087.83</v>
          </cell>
          <cell r="E640" t="str">
            <v>D</v>
          </cell>
          <cell r="F640">
            <v>0</v>
          </cell>
          <cell r="G640">
            <v>0</v>
          </cell>
          <cell r="H640">
            <v>954087.83</v>
          </cell>
          <cell r="I640" t="str">
            <v>D</v>
          </cell>
        </row>
        <row r="641">
          <cell r="A641" t="str">
            <v>42.01.10.07</v>
          </cell>
          <cell r="B641" t="str">
            <v>-</v>
          </cell>
          <cell r="C641" t="str">
            <v>Custo Capac.Ociosa - Gastos Indiretos</v>
          </cell>
          <cell r="D641">
            <v>3366413.97</v>
          </cell>
          <cell r="E641" t="str">
            <v>D</v>
          </cell>
          <cell r="F641">
            <v>37681.24</v>
          </cell>
          <cell r="G641">
            <v>18885.72</v>
          </cell>
          <cell r="H641">
            <v>3385209.49</v>
          </cell>
          <cell r="I641" t="str">
            <v>D</v>
          </cell>
        </row>
        <row r="642">
          <cell r="A642" t="str">
            <v>43.00.00.00</v>
          </cell>
          <cell r="B642" t="str">
            <v>-</v>
          </cell>
          <cell r="C642" t="str">
            <v>Provisoes e Participacoes</v>
          </cell>
          <cell r="D642">
            <v>74269618.359999999</v>
          </cell>
          <cell r="E642" t="str">
            <v>D</v>
          </cell>
          <cell r="F642">
            <v>1645320.24</v>
          </cell>
          <cell r="G642">
            <v>133634.04</v>
          </cell>
          <cell r="H642">
            <v>75781304.560000002</v>
          </cell>
          <cell r="I642" t="str">
            <v>D</v>
          </cell>
        </row>
        <row r="643">
          <cell r="A643" t="str">
            <v>43.01.00.00</v>
          </cell>
          <cell r="B643" t="str">
            <v>-</v>
          </cell>
          <cell r="C643" t="str">
            <v>Provisoes</v>
          </cell>
          <cell r="D643">
            <v>74269618.359999999</v>
          </cell>
          <cell r="E643" t="str">
            <v>D</v>
          </cell>
          <cell r="F643">
            <v>1645320.24</v>
          </cell>
          <cell r="G643">
            <v>133634.04</v>
          </cell>
          <cell r="H643">
            <v>75781304.560000002</v>
          </cell>
          <cell r="I643" t="str">
            <v>D</v>
          </cell>
        </row>
        <row r="644">
          <cell r="A644" t="str">
            <v>43.01.01.00</v>
          </cell>
          <cell r="B644" t="str">
            <v>-</v>
          </cell>
          <cell r="C644" t="str">
            <v>Provisao p/Imposto Sobre a Renda</v>
          </cell>
          <cell r="D644">
            <v>54590685.119999997</v>
          </cell>
          <cell r="E644" t="str">
            <v>D</v>
          </cell>
          <cell r="F644">
            <v>1209794.29</v>
          </cell>
          <cell r="G644">
            <v>98525.03</v>
          </cell>
          <cell r="H644">
            <v>55701954.380000003</v>
          </cell>
          <cell r="I644" t="str">
            <v>D</v>
          </cell>
        </row>
        <row r="645">
          <cell r="A645" t="str">
            <v>43.01.01.01</v>
          </cell>
          <cell r="B645" t="str">
            <v>-</v>
          </cell>
          <cell r="C645" t="str">
            <v>Provisao p/Imposto Sobre a Renda</v>
          </cell>
          <cell r="D645">
            <v>54283676.740000002</v>
          </cell>
          <cell r="E645" t="str">
            <v>D</v>
          </cell>
          <cell r="F645">
            <v>0</v>
          </cell>
          <cell r="G645">
            <v>0</v>
          </cell>
          <cell r="H645">
            <v>54283676.740000002</v>
          </cell>
          <cell r="I645" t="str">
            <v>D</v>
          </cell>
        </row>
        <row r="646">
          <cell r="A646" t="str">
            <v>43.01.01.03</v>
          </cell>
          <cell r="B646" t="str">
            <v>-</v>
          </cell>
          <cell r="C646" t="str">
            <v>Imposto de Renda Diferido</v>
          </cell>
          <cell r="D646">
            <v>674008.38</v>
          </cell>
          <cell r="E646" t="str">
            <v>D</v>
          </cell>
          <cell r="F646">
            <v>1209794.29</v>
          </cell>
          <cell r="G646">
            <v>72525.03</v>
          </cell>
          <cell r="H646">
            <v>1811277.64</v>
          </cell>
          <cell r="I646" t="str">
            <v>D</v>
          </cell>
        </row>
        <row r="647">
          <cell r="A647" t="str">
            <v>43.01.01.06</v>
          </cell>
          <cell r="B647" t="str">
            <v>-</v>
          </cell>
          <cell r="C647" t="str">
            <v>IR Diferido - Ativo Ambiental</v>
          </cell>
          <cell r="D647">
            <v>367000</v>
          </cell>
          <cell r="E647" t="str">
            <v>C</v>
          </cell>
          <cell r="F647">
            <v>0</v>
          </cell>
          <cell r="G647">
            <v>26000</v>
          </cell>
          <cell r="H647">
            <v>393000</v>
          </cell>
          <cell r="I647" t="str">
            <v>C</v>
          </cell>
        </row>
        <row r="648">
          <cell r="A648" t="str">
            <v>43.01.05.00</v>
          </cell>
          <cell r="B648" t="str">
            <v>-</v>
          </cell>
          <cell r="C648" t="str">
            <v>Provisao p/Contribuicao Social</v>
          </cell>
          <cell r="D648">
            <v>19678933.239999998</v>
          </cell>
          <cell r="E648" t="str">
            <v>D</v>
          </cell>
          <cell r="F648">
            <v>435525.95</v>
          </cell>
          <cell r="G648">
            <v>35109.01</v>
          </cell>
          <cell r="H648">
            <v>20079350.18</v>
          </cell>
          <cell r="I648" t="str">
            <v>D</v>
          </cell>
        </row>
        <row r="649">
          <cell r="A649" t="str">
            <v>43.01.05.01</v>
          </cell>
          <cell r="B649" t="str">
            <v>-</v>
          </cell>
          <cell r="C649" t="str">
            <v>Provisao p/Contribuicao Social</v>
          </cell>
          <cell r="D649">
            <v>19567290.23</v>
          </cell>
          <cell r="E649" t="str">
            <v>D</v>
          </cell>
          <cell r="F649">
            <v>0</v>
          </cell>
          <cell r="G649">
            <v>0</v>
          </cell>
          <cell r="H649">
            <v>19567290.23</v>
          </cell>
          <cell r="I649" t="str">
            <v>D</v>
          </cell>
        </row>
        <row r="650">
          <cell r="A650" t="str">
            <v>43.01.05.03</v>
          </cell>
          <cell r="B650" t="str">
            <v>-</v>
          </cell>
          <cell r="C650" t="str">
            <v>Contribuicao Social Diferida</v>
          </cell>
          <cell r="D650">
            <v>242643.01</v>
          </cell>
          <cell r="E650" t="str">
            <v>D</v>
          </cell>
          <cell r="F650">
            <v>435525.95</v>
          </cell>
          <cell r="G650">
            <v>26109.01</v>
          </cell>
          <cell r="H650">
            <v>652059.94999999995</v>
          </cell>
          <cell r="I650" t="str">
            <v>D</v>
          </cell>
        </row>
        <row r="651">
          <cell r="A651" t="str">
            <v>43.01.05.06</v>
          </cell>
          <cell r="B651" t="str">
            <v>-</v>
          </cell>
          <cell r="C651" t="str">
            <v>CS Diferido - Ativo Ambiental</v>
          </cell>
          <cell r="D651">
            <v>131000</v>
          </cell>
          <cell r="E651" t="str">
            <v>C</v>
          </cell>
          <cell r="F651">
            <v>0</v>
          </cell>
          <cell r="G651">
            <v>9000</v>
          </cell>
          <cell r="H651">
            <v>140000</v>
          </cell>
          <cell r="I651" t="str">
            <v>C</v>
          </cell>
        </row>
        <row r="652">
          <cell r="A652" t="str">
            <v>44.00.00.00</v>
          </cell>
          <cell r="B652" t="str">
            <v>-</v>
          </cell>
          <cell r="C652" t="str">
            <v>Resultado Mensal</v>
          </cell>
          <cell r="D652">
            <v>75138706.060000002</v>
          </cell>
          <cell r="E652" t="str">
            <v>C</v>
          </cell>
          <cell r="F652">
            <v>0</v>
          </cell>
          <cell r="G652">
            <v>0</v>
          </cell>
          <cell r="H652">
            <v>75138706.060000002</v>
          </cell>
          <cell r="I652" t="str">
            <v>C</v>
          </cell>
        </row>
        <row r="653">
          <cell r="A653" t="str">
            <v>44.01.00.00</v>
          </cell>
          <cell r="B653" t="str">
            <v>-</v>
          </cell>
          <cell r="C653" t="str">
            <v>Resultado Mensal</v>
          </cell>
          <cell r="D653">
            <v>75138706.060000002</v>
          </cell>
          <cell r="E653" t="str">
            <v>C</v>
          </cell>
          <cell r="F653">
            <v>0</v>
          </cell>
          <cell r="G653">
            <v>0</v>
          </cell>
          <cell r="H653">
            <v>75138706.060000002</v>
          </cell>
          <cell r="I653" t="str">
            <v>C</v>
          </cell>
        </row>
        <row r="654">
          <cell r="A654" t="str">
            <v>44.01.01.00</v>
          </cell>
          <cell r="B654" t="str">
            <v>-</v>
          </cell>
          <cell r="C654" t="str">
            <v>Resultado Mensal</v>
          </cell>
          <cell r="D654">
            <v>75138706.060000002</v>
          </cell>
          <cell r="E654" t="str">
            <v>C</v>
          </cell>
          <cell r="F654">
            <v>0</v>
          </cell>
          <cell r="G654">
            <v>0</v>
          </cell>
          <cell r="H654">
            <v>75138706.060000002</v>
          </cell>
          <cell r="I654" t="str">
            <v>C</v>
          </cell>
        </row>
        <row r="655">
          <cell r="A655" t="str">
            <v>44.01.01.01</v>
          </cell>
          <cell r="B655" t="str">
            <v>-</v>
          </cell>
          <cell r="C655" t="str">
            <v>Resultado Mensal</v>
          </cell>
          <cell r="D655">
            <v>75138706.060000002</v>
          </cell>
          <cell r="E655" t="str">
            <v>C</v>
          </cell>
          <cell r="F655">
            <v>0</v>
          </cell>
          <cell r="G655">
            <v>0</v>
          </cell>
          <cell r="H655">
            <v>75138706.060000002</v>
          </cell>
          <cell r="I655" t="str">
            <v>C</v>
          </cell>
        </row>
        <row r="656">
          <cell r="A656" t="str">
            <v>50.00.00.00</v>
          </cell>
          <cell r="B656" t="str">
            <v>-</v>
          </cell>
          <cell r="C656" t="str">
            <v>Custos</v>
          </cell>
          <cell r="D656">
            <v>0</v>
          </cell>
          <cell r="F656">
            <v>20241008.280000001</v>
          </cell>
          <cell r="G656">
            <v>20241008.280000001</v>
          </cell>
          <cell r="H656">
            <v>0</v>
          </cell>
        </row>
        <row r="657">
          <cell r="A657" t="str">
            <v>51.00.00.00</v>
          </cell>
          <cell r="B657" t="str">
            <v>-</v>
          </cell>
          <cell r="C657" t="str">
            <v>Pessoal</v>
          </cell>
          <cell r="D657">
            <v>15277321.82</v>
          </cell>
          <cell r="E657" t="str">
            <v>D</v>
          </cell>
          <cell r="F657">
            <v>2063003.25</v>
          </cell>
          <cell r="G657">
            <v>241163.3</v>
          </cell>
          <cell r="H657">
            <v>17099161.77</v>
          </cell>
          <cell r="I657" t="str">
            <v>D</v>
          </cell>
        </row>
        <row r="658">
          <cell r="A658" t="str">
            <v>51.01.00.00</v>
          </cell>
          <cell r="B658" t="str">
            <v>-</v>
          </cell>
          <cell r="C658" t="str">
            <v>Gastos com  Pessoal</v>
          </cell>
          <cell r="D658">
            <v>8576214.0299999993</v>
          </cell>
          <cell r="E658" t="str">
            <v>D</v>
          </cell>
          <cell r="F658">
            <v>1211601.3999999999</v>
          </cell>
          <cell r="G658">
            <v>145739.19</v>
          </cell>
          <cell r="H658">
            <v>9642076.2400000002</v>
          </cell>
          <cell r="I658" t="str">
            <v>D</v>
          </cell>
        </row>
        <row r="659">
          <cell r="A659" t="str">
            <v>51.01.01.00</v>
          </cell>
          <cell r="B659" t="str">
            <v>-</v>
          </cell>
          <cell r="C659" t="str">
            <v>Salario Basico</v>
          </cell>
          <cell r="D659">
            <v>4944347.51</v>
          </cell>
          <cell r="E659" t="str">
            <v>D</v>
          </cell>
          <cell r="F659">
            <v>606904.12</v>
          </cell>
          <cell r="G659">
            <v>39657.410000000003</v>
          </cell>
          <cell r="H659">
            <v>5511594.2199999997</v>
          </cell>
          <cell r="I659" t="str">
            <v>D</v>
          </cell>
        </row>
        <row r="660">
          <cell r="A660" t="str">
            <v>51.01.01.01</v>
          </cell>
          <cell r="B660" t="str">
            <v>-</v>
          </cell>
          <cell r="C660" t="str">
            <v>Salario Basico</v>
          </cell>
          <cell r="D660">
            <v>4944347.51</v>
          </cell>
          <cell r="E660" t="str">
            <v>D</v>
          </cell>
          <cell r="F660">
            <v>606904.12</v>
          </cell>
          <cell r="G660">
            <v>39657.410000000003</v>
          </cell>
          <cell r="H660">
            <v>5511594.2199999997</v>
          </cell>
          <cell r="I660" t="str">
            <v>D</v>
          </cell>
        </row>
        <row r="661">
          <cell r="A661" t="str">
            <v>51.01.03.00</v>
          </cell>
          <cell r="B661" t="str">
            <v>-</v>
          </cell>
          <cell r="C661" t="str">
            <v>Adicionais Legais</v>
          </cell>
          <cell r="D661">
            <v>774256.17</v>
          </cell>
          <cell r="E661" t="str">
            <v>D</v>
          </cell>
          <cell r="F661">
            <v>104558.25</v>
          </cell>
          <cell r="G661">
            <v>17335.939999999999</v>
          </cell>
          <cell r="H661">
            <v>861478.48</v>
          </cell>
          <cell r="I661" t="str">
            <v>D</v>
          </cell>
        </row>
        <row r="662">
          <cell r="A662" t="str">
            <v>51.01.03.01</v>
          </cell>
          <cell r="B662" t="str">
            <v>-</v>
          </cell>
          <cell r="C662" t="str">
            <v>Adicional Noturno</v>
          </cell>
          <cell r="D662">
            <v>418027.33</v>
          </cell>
          <cell r="E662" t="str">
            <v>D</v>
          </cell>
          <cell r="F662">
            <v>58327.01</v>
          </cell>
          <cell r="G662">
            <v>6892.07</v>
          </cell>
          <cell r="H662">
            <v>469462.27</v>
          </cell>
          <cell r="I662" t="str">
            <v>D</v>
          </cell>
        </row>
        <row r="663">
          <cell r="A663" t="str">
            <v>51.01.03.02</v>
          </cell>
          <cell r="B663" t="str">
            <v>-</v>
          </cell>
          <cell r="C663" t="str">
            <v>Insalubridade</v>
          </cell>
          <cell r="D663">
            <v>187751.3</v>
          </cell>
          <cell r="E663" t="str">
            <v>D</v>
          </cell>
          <cell r="F663">
            <v>28755.74</v>
          </cell>
          <cell r="G663">
            <v>10054.14</v>
          </cell>
          <cell r="H663">
            <v>206452.9</v>
          </cell>
          <cell r="I663" t="str">
            <v>D</v>
          </cell>
        </row>
        <row r="664">
          <cell r="A664" t="str">
            <v>51.01.03.03</v>
          </cell>
          <cell r="B664" t="str">
            <v>-</v>
          </cell>
          <cell r="C664" t="str">
            <v>Periculosidade</v>
          </cell>
          <cell r="D664">
            <v>168477.54</v>
          </cell>
          <cell r="E664" t="str">
            <v>D</v>
          </cell>
          <cell r="F664">
            <v>17475.5</v>
          </cell>
          <cell r="G664">
            <v>389.73</v>
          </cell>
          <cell r="H664">
            <v>185563.31</v>
          </cell>
          <cell r="I664" t="str">
            <v>D</v>
          </cell>
        </row>
        <row r="665">
          <cell r="A665" t="str">
            <v>51.01.04.00</v>
          </cell>
          <cell r="B665" t="str">
            <v>-</v>
          </cell>
          <cell r="C665" t="str">
            <v>Serv Extraordinarios/Adicionais</v>
          </cell>
          <cell r="D665">
            <v>183406.55</v>
          </cell>
          <cell r="E665" t="str">
            <v>D</v>
          </cell>
          <cell r="F665">
            <v>44029.52</v>
          </cell>
          <cell r="G665">
            <v>6505.06</v>
          </cell>
          <cell r="H665">
            <v>220931.01</v>
          </cell>
          <cell r="I665" t="str">
            <v>D</v>
          </cell>
        </row>
        <row r="666">
          <cell r="A666" t="str">
            <v>51.01.04.01</v>
          </cell>
          <cell r="B666" t="str">
            <v>-</v>
          </cell>
          <cell r="C666" t="str">
            <v>Horas Extras Dias Uteis</v>
          </cell>
          <cell r="D666">
            <v>152094.28</v>
          </cell>
          <cell r="E666" t="str">
            <v>D</v>
          </cell>
          <cell r="F666">
            <v>15960.31</v>
          </cell>
          <cell r="G666">
            <v>1050.68</v>
          </cell>
          <cell r="H666">
            <v>167003.91</v>
          </cell>
          <cell r="I666" t="str">
            <v>D</v>
          </cell>
        </row>
        <row r="667">
          <cell r="A667" t="str">
            <v>51.01.04.02</v>
          </cell>
          <cell r="B667" t="str">
            <v>-</v>
          </cell>
          <cell r="C667" t="str">
            <v>Horas Extras Sab/Dom/Feriados</v>
          </cell>
          <cell r="D667">
            <v>31312.27</v>
          </cell>
          <cell r="E667" t="str">
            <v>D</v>
          </cell>
          <cell r="F667">
            <v>28069.21</v>
          </cell>
          <cell r="G667">
            <v>5454.38</v>
          </cell>
          <cell r="H667">
            <v>53927.1</v>
          </cell>
          <cell r="I667" t="str">
            <v>D</v>
          </cell>
        </row>
        <row r="668">
          <cell r="A668" t="str">
            <v>51.01.10.00</v>
          </cell>
          <cell r="B668" t="str">
            <v>-</v>
          </cell>
          <cell r="C668" t="str">
            <v>Adicionais por Acordo</v>
          </cell>
          <cell r="D668">
            <v>921920.21</v>
          </cell>
          <cell r="E668" t="str">
            <v>D</v>
          </cell>
          <cell r="F668">
            <v>66867.91</v>
          </cell>
          <cell r="G668">
            <v>10085.209999999999</v>
          </cell>
          <cell r="H668">
            <v>978702.91</v>
          </cell>
          <cell r="I668" t="str">
            <v>D</v>
          </cell>
        </row>
        <row r="669">
          <cell r="A669" t="str">
            <v>51.01.10.03</v>
          </cell>
          <cell r="B669" t="str">
            <v>-</v>
          </cell>
          <cell r="C669" t="str">
            <v>Outros Adicionais por Acordo</v>
          </cell>
          <cell r="D669">
            <v>921920.21</v>
          </cell>
          <cell r="E669" t="str">
            <v>D</v>
          </cell>
          <cell r="F669">
            <v>66867.91</v>
          </cell>
          <cell r="G669">
            <v>10085.209999999999</v>
          </cell>
          <cell r="H669">
            <v>978702.91</v>
          </cell>
          <cell r="I669" t="str">
            <v>D</v>
          </cell>
        </row>
        <row r="670">
          <cell r="A670" t="str">
            <v>51.01.11.00</v>
          </cell>
          <cell r="B670" t="str">
            <v>-</v>
          </cell>
          <cell r="C670" t="str">
            <v>Ferias/Abono Legal</v>
          </cell>
          <cell r="D670">
            <v>867692.96</v>
          </cell>
          <cell r="E670" t="str">
            <v>D</v>
          </cell>
          <cell r="F670">
            <v>215303.54</v>
          </cell>
          <cell r="G670">
            <v>52448.68</v>
          </cell>
          <cell r="H670">
            <v>1030547.82</v>
          </cell>
          <cell r="I670" t="str">
            <v>D</v>
          </cell>
        </row>
        <row r="672">
          <cell r="A672" t="str">
            <v>-----------</v>
          </cell>
          <cell r="B672" t="str">
            <v>--</v>
          </cell>
          <cell r="C672" t="str">
            <v>-------------------------------------------------------------------</v>
          </cell>
          <cell r="D672" t="str">
            <v>-------------------</v>
          </cell>
          <cell r="E672" t="str">
            <v>-</v>
          </cell>
          <cell r="F672" t="str">
            <v>-------------------</v>
          </cell>
          <cell r="G672" t="e">
            <v>#NAME?</v>
          </cell>
          <cell r="H672" t="str">
            <v>07AB - 1.00.01.069</v>
          </cell>
        </row>
        <row r="673">
          <cell r="A673" t="str">
            <v>_x000C_----------</v>
          </cell>
          <cell r="B673" t="str">
            <v>--</v>
          </cell>
          <cell r="C673" t="str">
            <v>-------------------------------------------------------------------</v>
          </cell>
          <cell r="D673" t="str">
            <v>-------------------</v>
          </cell>
          <cell r="E673" t="str">
            <v>-</v>
          </cell>
          <cell r="F673" t="str">
            <v>-------------------</v>
          </cell>
          <cell r="G673" t="str">
            <v>-------------------</v>
          </cell>
          <cell r="H673" t="str">
            <v>------ Página:</v>
          </cell>
          <cell r="I673">
            <v>9</v>
          </cell>
        </row>
        <row r="674">
          <cell r="A674" t="str">
            <v>Urucum Mine</v>
          </cell>
          <cell r="B674" t="str">
            <v>ra</v>
          </cell>
          <cell r="C674" t="str">
            <v>ção S.A</v>
          </cell>
          <cell r="H674" t="str">
            <v>Balancete</v>
          </cell>
        </row>
        <row r="675">
          <cell r="A675" t="str">
            <v>Período: 01</v>
          </cell>
          <cell r="B675" t="str">
            <v>/1</v>
          </cell>
          <cell r="C675" t="str">
            <v>1/2008 A 30/11/2008 -----------------------------------------------</v>
          </cell>
          <cell r="D675" t="str">
            <v>-------------------</v>
          </cell>
          <cell r="E675" t="str">
            <v>-</v>
          </cell>
          <cell r="F675" t="str">
            <v>-------------------</v>
          </cell>
          <cell r="G675" t="str">
            <v>-------------------</v>
          </cell>
          <cell r="H675" t="str">
            <v>02/12/2008 - 19:1</v>
          </cell>
          <cell r="I675">
            <v>0</v>
          </cell>
        </row>
        <row r="677">
          <cell r="A677" t="str">
            <v>Título</v>
          </cell>
          <cell r="D677" t="str">
            <v>Saldo Inicial</v>
          </cell>
          <cell r="F677" t="str">
            <v>Débito</v>
          </cell>
          <cell r="G677" t="str">
            <v>Crédito</v>
          </cell>
          <cell r="H677" t="str">
            <v>Saldo Final</v>
          </cell>
        </row>
        <row r="678">
          <cell r="A678" t="str">
            <v>-----------</v>
          </cell>
          <cell r="B678" t="str">
            <v>--</v>
          </cell>
          <cell r="C678" t="str">
            <v>-------------------------------------------------------------------</v>
          </cell>
          <cell r="D678" t="str">
            <v>-----------------</v>
          </cell>
          <cell r="F678" t="str">
            <v>------------------</v>
          </cell>
          <cell r="G678" t="str">
            <v>------------------</v>
          </cell>
          <cell r="H678" t="str">
            <v>-----------------</v>
          </cell>
        </row>
        <row r="679">
          <cell r="A679" t="str">
            <v>51.01.11.01</v>
          </cell>
          <cell r="B679" t="str">
            <v>-</v>
          </cell>
          <cell r="C679" t="str">
            <v>Ferias/Abono Legal</v>
          </cell>
          <cell r="D679">
            <v>867692.96</v>
          </cell>
          <cell r="E679" t="str">
            <v>D</v>
          </cell>
          <cell r="F679">
            <v>215303.54</v>
          </cell>
          <cell r="G679">
            <v>52448.68</v>
          </cell>
          <cell r="H679">
            <v>1030547.82</v>
          </cell>
          <cell r="I679" t="str">
            <v>D</v>
          </cell>
        </row>
        <row r="680">
          <cell r="A680" t="str">
            <v>51.01.12.00</v>
          </cell>
          <cell r="B680" t="str">
            <v>-</v>
          </cell>
          <cell r="C680" t="str">
            <v>Decimo Terceiro Salario</v>
          </cell>
          <cell r="D680">
            <v>637070.82999999996</v>
          </cell>
          <cell r="E680" t="str">
            <v>D</v>
          </cell>
          <cell r="F680">
            <v>128046.56</v>
          </cell>
          <cell r="G680">
            <v>13846.54</v>
          </cell>
          <cell r="H680">
            <v>751270.85</v>
          </cell>
          <cell r="I680" t="str">
            <v>D</v>
          </cell>
        </row>
        <row r="681">
          <cell r="A681" t="str">
            <v>51.01.12.01</v>
          </cell>
          <cell r="B681" t="str">
            <v>-</v>
          </cell>
          <cell r="C681" t="str">
            <v>Decimo Terceiro Salario</v>
          </cell>
          <cell r="D681">
            <v>637070.82999999996</v>
          </cell>
          <cell r="E681" t="str">
            <v>D</v>
          </cell>
          <cell r="F681">
            <v>128046.56</v>
          </cell>
          <cell r="G681">
            <v>13846.54</v>
          </cell>
          <cell r="H681">
            <v>751270.85</v>
          </cell>
          <cell r="I681" t="str">
            <v>D</v>
          </cell>
        </row>
        <row r="682">
          <cell r="A682" t="str">
            <v>51.01.13.00</v>
          </cell>
          <cell r="B682" t="str">
            <v>-</v>
          </cell>
          <cell r="C682" t="str">
            <v>Vale Transporte</v>
          </cell>
          <cell r="D682">
            <v>89976.03</v>
          </cell>
          <cell r="E682" t="str">
            <v>D</v>
          </cell>
          <cell r="F682">
            <v>7446</v>
          </cell>
          <cell r="G682">
            <v>1.7</v>
          </cell>
          <cell r="H682">
            <v>97420.33</v>
          </cell>
          <cell r="I682" t="str">
            <v>D</v>
          </cell>
        </row>
        <row r="683">
          <cell r="A683" t="str">
            <v>51.01.13.01</v>
          </cell>
          <cell r="B683" t="str">
            <v>-</v>
          </cell>
          <cell r="C683" t="str">
            <v>Vale Transporte</v>
          </cell>
          <cell r="D683">
            <v>89976.03</v>
          </cell>
          <cell r="E683" t="str">
            <v>D</v>
          </cell>
          <cell r="F683">
            <v>7446</v>
          </cell>
          <cell r="G683">
            <v>1.7</v>
          </cell>
          <cell r="H683">
            <v>97420.33</v>
          </cell>
          <cell r="I683" t="str">
            <v>D</v>
          </cell>
        </row>
        <row r="684">
          <cell r="A684" t="str">
            <v>51.01.15.00</v>
          </cell>
          <cell r="B684" t="str">
            <v>-</v>
          </cell>
          <cell r="C684" t="str">
            <v>Outros Beneficios Legais</v>
          </cell>
          <cell r="D684">
            <v>157543.76999999999</v>
          </cell>
          <cell r="E684" t="str">
            <v>D</v>
          </cell>
          <cell r="F684">
            <v>38445.5</v>
          </cell>
          <cell r="G684">
            <v>5858.65</v>
          </cell>
          <cell r="H684">
            <v>190130.62</v>
          </cell>
          <cell r="I684" t="str">
            <v>D</v>
          </cell>
        </row>
        <row r="685">
          <cell r="A685" t="str">
            <v>51.01.15.01</v>
          </cell>
          <cell r="B685" t="str">
            <v>-</v>
          </cell>
          <cell r="C685" t="str">
            <v>Outros Beneficios Legais</v>
          </cell>
          <cell r="D685">
            <v>157543.76999999999</v>
          </cell>
          <cell r="E685" t="str">
            <v>D</v>
          </cell>
          <cell r="F685">
            <v>38445.5</v>
          </cell>
          <cell r="G685">
            <v>5858.65</v>
          </cell>
          <cell r="H685">
            <v>190130.62</v>
          </cell>
          <cell r="I685" t="str">
            <v>D</v>
          </cell>
        </row>
        <row r="686">
          <cell r="A686" t="str">
            <v>51.02.00.00</v>
          </cell>
          <cell r="B686" t="str">
            <v>-</v>
          </cell>
          <cell r="C686" t="str">
            <v>Beneficios da Empresa</v>
          </cell>
          <cell r="D686">
            <v>2511609.56</v>
          </cell>
          <cell r="E686" t="str">
            <v>D</v>
          </cell>
          <cell r="F686">
            <v>293319.84999999998</v>
          </cell>
          <cell r="G686">
            <v>25173.09</v>
          </cell>
          <cell r="H686">
            <v>2779756.32</v>
          </cell>
          <cell r="I686" t="str">
            <v>D</v>
          </cell>
        </row>
        <row r="687">
          <cell r="A687" t="str">
            <v>51.02.01.00</v>
          </cell>
          <cell r="B687" t="str">
            <v>-</v>
          </cell>
          <cell r="C687" t="str">
            <v>Assistenc Medica/Odontol/Hospit</v>
          </cell>
          <cell r="D687">
            <v>812449.55</v>
          </cell>
          <cell r="E687" t="str">
            <v>D</v>
          </cell>
          <cell r="F687">
            <v>114086.87</v>
          </cell>
          <cell r="G687">
            <v>24408.09</v>
          </cell>
          <cell r="H687">
            <v>902128.33</v>
          </cell>
          <cell r="I687" t="str">
            <v>D</v>
          </cell>
        </row>
        <row r="688">
          <cell r="A688" t="str">
            <v>51.02.01.04</v>
          </cell>
          <cell r="B688" t="str">
            <v>-</v>
          </cell>
          <cell r="C688" t="str">
            <v>Assist.Medic-Aquisic de Remedios</v>
          </cell>
          <cell r="D688">
            <v>621.66999999999996</v>
          </cell>
          <cell r="E688" t="str">
            <v>C</v>
          </cell>
          <cell r="F688">
            <v>0</v>
          </cell>
          <cell r="G688">
            <v>0</v>
          </cell>
          <cell r="H688">
            <v>621.66999999999996</v>
          </cell>
          <cell r="I688" t="str">
            <v>C</v>
          </cell>
        </row>
        <row r="689">
          <cell r="A689" t="str">
            <v>51.02.01.06</v>
          </cell>
          <cell r="B689" t="str">
            <v>-</v>
          </cell>
          <cell r="C689" t="str">
            <v>Assistenc.Medic/Odontol/Hospitalar</v>
          </cell>
          <cell r="D689">
            <v>813071.22</v>
          </cell>
          <cell r="E689" t="str">
            <v>D</v>
          </cell>
          <cell r="F689">
            <v>114086.87</v>
          </cell>
          <cell r="G689">
            <v>24408.09</v>
          </cell>
          <cell r="H689">
            <v>902750</v>
          </cell>
          <cell r="I689" t="str">
            <v>D</v>
          </cell>
        </row>
        <row r="690">
          <cell r="A690" t="str">
            <v>51.02.03.00</v>
          </cell>
          <cell r="B690" t="str">
            <v>-</v>
          </cell>
          <cell r="C690" t="str">
            <v>Reembolso Educacional</v>
          </cell>
          <cell r="D690">
            <v>210041.45</v>
          </cell>
          <cell r="E690" t="str">
            <v>D</v>
          </cell>
          <cell r="F690">
            <v>8864.5499999999993</v>
          </cell>
          <cell r="G690">
            <v>765</v>
          </cell>
          <cell r="H690">
            <v>218141</v>
          </cell>
          <cell r="I690" t="str">
            <v>D</v>
          </cell>
        </row>
        <row r="691">
          <cell r="A691" t="str">
            <v>51.02.03.01</v>
          </cell>
          <cell r="B691" t="str">
            <v>-</v>
          </cell>
          <cell r="C691" t="str">
            <v>Reembolso Educacao-Empregados</v>
          </cell>
          <cell r="D691">
            <v>72478.95</v>
          </cell>
          <cell r="E691" t="str">
            <v>D</v>
          </cell>
          <cell r="F691">
            <v>8114.55</v>
          </cell>
          <cell r="G691">
            <v>765</v>
          </cell>
          <cell r="H691">
            <v>79828.5</v>
          </cell>
          <cell r="I691" t="str">
            <v>D</v>
          </cell>
        </row>
        <row r="692">
          <cell r="A692" t="str">
            <v>51.02.03.03</v>
          </cell>
          <cell r="B692" t="str">
            <v>-</v>
          </cell>
          <cell r="C692" t="str">
            <v>Reemb.Educacao- Material Escolar</v>
          </cell>
          <cell r="D692">
            <v>137562.5</v>
          </cell>
          <cell r="E692" t="str">
            <v>D</v>
          </cell>
          <cell r="F692">
            <v>750</v>
          </cell>
          <cell r="G692">
            <v>0</v>
          </cell>
          <cell r="H692">
            <v>138312.5</v>
          </cell>
          <cell r="I692" t="str">
            <v>D</v>
          </cell>
        </row>
        <row r="693">
          <cell r="A693" t="str">
            <v>51.02.10.00</v>
          </cell>
          <cell r="B693" t="str">
            <v>-</v>
          </cell>
          <cell r="C693" t="str">
            <v>Outros Beneficios</v>
          </cell>
          <cell r="D693">
            <v>1436486.78</v>
          </cell>
          <cell r="E693" t="str">
            <v>D</v>
          </cell>
          <cell r="F693">
            <v>170231.71</v>
          </cell>
          <cell r="G693">
            <v>0</v>
          </cell>
          <cell r="H693">
            <v>1606718.49</v>
          </cell>
          <cell r="I693" t="str">
            <v>D</v>
          </cell>
        </row>
        <row r="694">
          <cell r="A694" t="str">
            <v>51.02.10.01</v>
          </cell>
          <cell r="B694" t="str">
            <v>-</v>
          </cell>
          <cell r="C694" t="str">
            <v>Reembolso Creche</v>
          </cell>
          <cell r="D694">
            <v>3959.16</v>
          </cell>
          <cell r="E694" t="str">
            <v>D</v>
          </cell>
          <cell r="F694">
            <v>100.58</v>
          </cell>
          <cell r="G694">
            <v>0</v>
          </cell>
          <cell r="H694">
            <v>4059.74</v>
          </cell>
          <cell r="I694" t="str">
            <v>D</v>
          </cell>
        </row>
        <row r="695">
          <cell r="A695" t="str">
            <v>51.02.10.02</v>
          </cell>
          <cell r="B695" t="str">
            <v>-</v>
          </cell>
          <cell r="C695" t="str">
            <v>Despesas com Falecimento</v>
          </cell>
          <cell r="D695">
            <v>2000</v>
          </cell>
          <cell r="E695" t="str">
            <v>D</v>
          </cell>
          <cell r="F695">
            <v>0</v>
          </cell>
          <cell r="G695">
            <v>0</v>
          </cell>
          <cell r="H695">
            <v>2000</v>
          </cell>
          <cell r="I695" t="str">
            <v>D</v>
          </cell>
        </row>
        <row r="696">
          <cell r="A696" t="str">
            <v>51.02.10.07</v>
          </cell>
          <cell r="B696" t="str">
            <v>-</v>
          </cell>
          <cell r="C696" t="str">
            <v>Demais Beneficios Empresas</v>
          </cell>
          <cell r="D696">
            <v>603627.81999999995</v>
          </cell>
          <cell r="E696" t="str">
            <v>D</v>
          </cell>
          <cell r="F696">
            <v>71153.13</v>
          </cell>
          <cell r="G696">
            <v>0</v>
          </cell>
          <cell r="H696">
            <v>674780.95</v>
          </cell>
          <cell r="I696" t="str">
            <v>D</v>
          </cell>
        </row>
        <row r="697">
          <cell r="A697" t="str">
            <v>51.02.10.09</v>
          </cell>
          <cell r="B697" t="str">
            <v>-</v>
          </cell>
          <cell r="C697" t="str">
            <v>Cesta Basica</v>
          </cell>
          <cell r="D697">
            <v>826899.8</v>
          </cell>
          <cell r="E697" t="str">
            <v>D</v>
          </cell>
          <cell r="F697">
            <v>98978</v>
          </cell>
          <cell r="G697">
            <v>0</v>
          </cell>
          <cell r="H697">
            <v>925877.8</v>
          </cell>
          <cell r="I697" t="str">
            <v>D</v>
          </cell>
        </row>
        <row r="698">
          <cell r="A698" t="str">
            <v>51.02.12.00</v>
          </cell>
          <cell r="B698" t="str">
            <v>-</v>
          </cell>
          <cell r="C698" t="str">
            <v>Vantagens</v>
          </cell>
          <cell r="D698">
            <v>52631.78</v>
          </cell>
          <cell r="E698" t="str">
            <v>D</v>
          </cell>
          <cell r="F698">
            <v>136.72</v>
          </cell>
          <cell r="G698">
            <v>0</v>
          </cell>
          <cell r="H698">
            <v>52768.5</v>
          </cell>
          <cell r="I698" t="str">
            <v>D</v>
          </cell>
        </row>
        <row r="699">
          <cell r="A699" t="str">
            <v>51.02.12.05</v>
          </cell>
          <cell r="B699" t="str">
            <v>-</v>
          </cell>
          <cell r="C699" t="str">
            <v>Outras Vantagens</v>
          </cell>
          <cell r="D699">
            <v>52631.78</v>
          </cell>
          <cell r="E699" t="str">
            <v>D</v>
          </cell>
          <cell r="F699">
            <v>136.72</v>
          </cell>
          <cell r="G699">
            <v>0</v>
          </cell>
          <cell r="H699">
            <v>52768.5</v>
          </cell>
          <cell r="I699" t="str">
            <v>D</v>
          </cell>
        </row>
        <row r="700">
          <cell r="A700" t="str">
            <v>51.05.00.00</v>
          </cell>
          <cell r="B700" t="str">
            <v>-</v>
          </cell>
          <cell r="C700" t="str">
            <v>Obrigacoes Sociais/Trabalhistas</v>
          </cell>
          <cell r="D700">
            <v>3966787.95</v>
          </cell>
          <cell r="E700" t="str">
            <v>D</v>
          </cell>
          <cell r="F700">
            <v>547445.44999999995</v>
          </cell>
          <cell r="G700">
            <v>70251.02</v>
          </cell>
          <cell r="H700">
            <v>4443982.38</v>
          </cell>
          <cell r="I700" t="str">
            <v>D</v>
          </cell>
        </row>
        <row r="701">
          <cell r="A701" t="str">
            <v>51.05.01.00</v>
          </cell>
          <cell r="B701" t="str">
            <v>-</v>
          </cell>
          <cell r="C701" t="str">
            <v>Contribuicao Previdencia Social</v>
          </cell>
          <cell r="D701">
            <v>2877620.1</v>
          </cell>
          <cell r="E701" t="str">
            <v>D</v>
          </cell>
          <cell r="F701">
            <v>398759.51</v>
          </cell>
          <cell r="G701">
            <v>47981.46</v>
          </cell>
          <cell r="H701">
            <v>3228398.15</v>
          </cell>
          <cell r="I701" t="str">
            <v>D</v>
          </cell>
        </row>
        <row r="702">
          <cell r="A702" t="str">
            <v>51.05.01.01</v>
          </cell>
          <cell r="B702" t="str">
            <v>-</v>
          </cell>
          <cell r="C702" t="str">
            <v>Contribuicao Previdencia Social</v>
          </cell>
          <cell r="D702">
            <v>2641852.36</v>
          </cell>
          <cell r="E702" t="str">
            <v>D</v>
          </cell>
          <cell r="F702">
            <v>310459.76</v>
          </cell>
          <cell r="G702">
            <v>29056.09</v>
          </cell>
          <cell r="H702">
            <v>2923256.03</v>
          </cell>
          <cell r="I702" t="str">
            <v>D</v>
          </cell>
        </row>
        <row r="703">
          <cell r="A703" t="str">
            <v>51.05.01.02</v>
          </cell>
          <cell r="B703" t="str">
            <v>-</v>
          </cell>
          <cell r="C703" t="str">
            <v>INSS s/Decimo Terceiro Salario</v>
          </cell>
          <cell r="D703">
            <v>190641.63</v>
          </cell>
          <cell r="E703" t="str">
            <v>D</v>
          </cell>
          <cell r="F703">
            <v>38961.69</v>
          </cell>
          <cell r="G703">
            <v>4548.6499999999996</v>
          </cell>
          <cell r="H703">
            <v>225054.67</v>
          </cell>
          <cell r="I703" t="str">
            <v>D</v>
          </cell>
        </row>
        <row r="704">
          <cell r="A704" t="str">
            <v>51.05.01.03</v>
          </cell>
          <cell r="B704" t="str">
            <v>-</v>
          </cell>
          <cell r="C704" t="str">
            <v>Inss Ferias</v>
          </cell>
          <cell r="D704">
            <v>45126.11</v>
          </cell>
          <cell r="E704" t="str">
            <v>D</v>
          </cell>
          <cell r="F704">
            <v>49338.06</v>
          </cell>
          <cell r="G704">
            <v>14376.72</v>
          </cell>
          <cell r="H704">
            <v>80087.45</v>
          </cell>
          <cell r="I704" t="str">
            <v>D</v>
          </cell>
        </row>
        <row r="705">
          <cell r="A705" t="str">
            <v>51.05.05.00</v>
          </cell>
          <cell r="B705" t="str">
            <v>-</v>
          </cell>
          <cell r="C705" t="str">
            <v>Contribuicao FGTS</v>
          </cell>
          <cell r="D705">
            <v>801112.6</v>
          </cell>
          <cell r="E705" t="str">
            <v>D</v>
          </cell>
          <cell r="F705">
            <v>117843</v>
          </cell>
          <cell r="G705">
            <v>21033.84</v>
          </cell>
          <cell r="H705">
            <v>897921.76</v>
          </cell>
          <cell r="I705" t="str">
            <v>D</v>
          </cell>
        </row>
        <row r="706">
          <cell r="A706" t="str">
            <v>51.05.05.01</v>
          </cell>
          <cell r="B706" t="str">
            <v>-</v>
          </cell>
          <cell r="C706" t="str">
            <v>Contribuicao FGTS</v>
          </cell>
          <cell r="D706">
            <v>734014.43</v>
          </cell>
          <cell r="E706" t="str">
            <v>D</v>
          </cell>
          <cell r="F706">
            <v>84952.639999999999</v>
          </cell>
          <cell r="G706">
            <v>6833.81</v>
          </cell>
          <cell r="H706">
            <v>812133.26</v>
          </cell>
          <cell r="I706" t="str">
            <v>D</v>
          </cell>
        </row>
        <row r="707">
          <cell r="A707" t="str">
            <v>51.05.05.02</v>
          </cell>
          <cell r="B707" t="str">
            <v>-</v>
          </cell>
          <cell r="C707" t="str">
            <v>FGTS s/Decimo Terceiro Salario</v>
          </cell>
          <cell r="D707">
            <v>49518.94</v>
          </cell>
          <cell r="E707" t="str">
            <v>D</v>
          </cell>
          <cell r="F707">
            <v>19349.95</v>
          </cell>
          <cell r="G707">
            <v>10510.41</v>
          </cell>
          <cell r="H707">
            <v>58358.48</v>
          </cell>
          <cell r="I707" t="str">
            <v>D</v>
          </cell>
        </row>
        <row r="708">
          <cell r="A708" t="str">
            <v>51.05.05.03</v>
          </cell>
          <cell r="B708" t="str">
            <v>-</v>
          </cell>
          <cell r="C708" t="str">
            <v>FGTS - Rescisao Contrato</v>
          </cell>
          <cell r="D708">
            <v>4630.97</v>
          </cell>
          <cell r="E708" t="str">
            <v>D</v>
          </cell>
          <cell r="F708">
            <v>943.59</v>
          </cell>
          <cell r="G708">
            <v>0</v>
          </cell>
          <cell r="H708">
            <v>5574.56</v>
          </cell>
          <cell r="I708" t="str">
            <v>D</v>
          </cell>
        </row>
        <row r="709">
          <cell r="A709" t="str">
            <v>51.05.05.04</v>
          </cell>
          <cell r="B709" t="str">
            <v>-</v>
          </cell>
          <cell r="C709" t="str">
            <v>Fgts Ferias</v>
          </cell>
          <cell r="D709">
            <v>12948.26</v>
          </cell>
          <cell r="E709" t="str">
            <v>D</v>
          </cell>
          <cell r="F709">
            <v>12596.82</v>
          </cell>
          <cell r="G709">
            <v>3689.62</v>
          </cell>
          <cell r="H709">
            <v>21855.46</v>
          </cell>
          <cell r="I709" t="str">
            <v>D</v>
          </cell>
        </row>
        <row r="710">
          <cell r="A710" t="str">
            <v>51.05.10.00</v>
          </cell>
          <cell r="B710" t="str">
            <v>-</v>
          </cell>
          <cell r="C710" t="str">
            <v>Contrib. Previdenc Complementar</v>
          </cell>
          <cell r="D710">
            <v>216416.88</v>
          </cell>
          <cell r="E710" t="str">
            <v>D</v>
          </cell>
          <cell r="F710">
            <v>24657.78</v>
          </cell>
          <cell r="G710">
            <v>1235.72</v>
          </cell>
          <cell r="H710">
            <v>239838.94</v>
          </cell>
          <cell r="I710" t="str">
            <v>D</v>
          </cell>
        </row>
        <row r="711">
          <cell r="A711" t="str">
            <v>51.05.10.01</v>
          </cell>
          <cell r="B711" t="str">
            <v>-</v>
          </cell>
          <cell r="C711" t="str">
            <v>Contribuicao Valia</v>
          </cell>
          <cell r="D711">
            <v>1157.8800000000001</v>
          </cell>
          <cell r="E711" t="str">
            <v>D</v>
          </cell>
          <cell r="F711">
            <v>0</v>
          </cell>
          <cell r="G711">
            <v>0</v>
          </cell>
          <cell r="H711">
            <v>1157.8800000000001</v>
          </cell>
          <cell r="I711" t="str">
            <v>D</v>
          </cell>
        </row>
        <row r="712">
          <cell r="A712" t="str">
            <v>51.05.10.04</v>
          </cell>
          <cell r="B712" t="str">
            <v>-</v>
          </cell>
          <cell r="C712" t="str">
            <v>Contribuicao Ordinaria Valiaprev</v>
          </cell>
          <cell r="D712">
            <v>215259</v>
          </cell>
          <cell r="E712" t="str">
            <v>D</v>
          </cell>
          <cell r="F712">
            <v>24657.78</v>
          </cell>
          <cell r="G712">
            <v>1235.72</v>
          </cell>
          <cell r="H712">
            <v>238681.06</v>
          </cell>
          <cell r="I712" t="str">
            <v>D</v>
          </cell>
        </row>
        <row r="713">
          <cell r="A713" t="str">
            <v>51.05.15.00</v>
          </cell>
          <cell r="B713" t="str">
            <v>-</v>
          </cell>
          <cell r="C713" t="str">
            <v>Outros Encagos Sociais</v>
          </cell>
          <cell r="D713">
            <v>3840.42</v>
          </cell>
          <cell r="E713" t="str">
            <v>D</v>
          </cell>
          <cell r="F713">
            <v>0</v>
          </cell>
          <cell r="G713">
            <v>0</v>
          </cell>
          <cell r="H713">
            <v>3840.42</v>
          </cell>
          <cell r="I713" t="str">
            <v>D</v>
          </cell>
        </row>
        <row r="714">
          <cell r="A714" t="str">
            <v>51.05.15.01</v>
          </cell>
          <cell r="B714" t="str">
            <v>-</v>
          </cell>
          <cell r="C714" t="str">
            <v>Outros Encagos Legais</v>
          </cell>
          <cell r="D714">
            <v>3840.42</v>
          </cell>
          <cell r="E714" t="str">
            <v>D</v>
          </cell>
          <cell r="F714">
            <v>0</v>
          </cell>
          <cell r="G714">
            <v>0</v>
          </cell>
          <cell r="H714">
            <v>3840.42</v>
          </cell>
          <cell r="I714" t="str">
            <v>D</v>
          </cell>
        </row>
        <row r="715">
          <cell r="A715" t="str">
            <v>51.05.20.00</v>
          </cell>
          <cell r="B715" t="str">
            <v>-</v>
          </cell>
          <cell r="C715" t="str">
            <v>Obrigacoes Trabalhistas</v>
          </cell>
          <cell r="D715">
            <v>67797.95</v>
          </cell>
          <cell r="E715" t="str">
            <v>D</v>
          </cell>
          <cell r="F715">
            <v>6185.16</v>
          </cell>
          <cell r="G715">
            <v>0</v>
          </cell>
          <cell r="H715">
            <v>73983.11</v>
          </cell>
          <cell r="I715" t="str">
            <v>D</v>
          </cell>
        </row>
        <row r="716">
          <cell r="A716" t="str">
            <v>51.05.20.01</v>
          </cell>
          <cell r="B716" t="str">
            <v>-</v>
          </cell>
          <cell r="C716" t="str">
            <v>Rescisao Contrato de Trabalho</v>
          </cell>
          <cell r="D716">
            <v>38703.51</v>
          </cell>
          <cell r="E716" t="str">
            <v>D</v>
          </cell>
          <cell r="F716">
            <v>5029.22</v>
          </cell>
          <cell r="G716">
            <v>0</v>
          </cell>
          <cell r="H716">
            <v>43732.73</v>
          </cell>
          <cell r="I716" t="str">
            <v>D</v>
          </cell>
        </row>
        <row r="717">
          <cell r="A717" t="str">
            <v>51.05.20.02</v>
          </cell>
          <cell r="B717" t="str">
            <v>-</v>
          </cell>
          <cell r="C717" t="str">
            <v>Indenizacoes Trabalhistas</v>
          </cell>
          <cell r="D717">
            <v>29094.44</v>
          </cell>
          <cell r="E717" t="str">
            <v>D</v>
          </cell>
          <cell r="F717">
            <v>1155.94</v>
          </cell>
          <cell r="G717">
            <v>0</v>
          </cell>
          <cell r="H717">
            <v>30250.38</v>
          </cell>
          <cell r="I717" t="str">
            <v>D</v>
          </cell>
        </row>
        <row r="718">
          <cell r="A718" t="str">
            <v>51.06.00.00</v>
          </cell>
          <cell r="B718" t="str">
            <v>-</v>
          </cell>
          <cell r="C718" t="str">
            <v>Outros Gastos com Pessoal</v>
          </cell>
          <cell r="D718">
            <v>137682.07</v>
          </cell>
          <cell r="E718" t="str">
            <v>D</v>
          </cell>
          <cell r="F718">
            <v>0</v>
          </cell>
          <cell r="G718">
            <v>0</v>
          </cell>
          <cell r="H718">
            <v>137682.07</v>
          </cell>
          <cell r="I718" t="str">
            <v>D</v>
          </cell>
        </row>
        <row r="719">
          <cell r="A719" t="str">
            <v>51.06.01.00</v>
          </cell>
          <cell r="B719" t="str">
            <v>-</v>
          </cell>
          <cell r="C719" t="str">
            <v>Outros Gastos com Pessoal</v>
          </cell>
          <cell r="D719">
            <v>137682.07</v>
          </cell>
          <cell r="E719" t="str">
            <v>D</v>
          </cell>
          <cell r="F719">
            <v>0</v>
          </cell>
          <cell r="G719">
            <v>0</v>
          </cell>
          <cell r="H719">
            <v>137682.07</v>
          </cell>
          <cell r="I719" t="str">
            <v>D</v>
          </cell>
        </row>
        <row r="720">
          <cell r="A720" t="str">
            <v>51.06.01.01</v>
          </cell>
          <cell r="B720" t="str">
            <v>-</v>
          </cell>
          <cell r="C720" t="str">
            <v>Outros Gastos com Pessoal</v>
          </cell>
          <cell r="D720">
            <v>137682.07</v>
          </cell>
          <cell r="E720" t="str">
            <v>D</v>
          </cell>
          <cell r="F720">
            <v>0</v>
          </cell>
          <cell r="G720">
            <v>0</v>
          </cell>
          <cell r="H720">
            <v>137682.07</v>
          </cell>
          <cell r="I720" t="str">
            <v>D</v>
          </cell>
        </row>
        <row r="721">
          <cell r="A721" t="str">
            <v>51.10.00.00</v>
          </cell>
          <cell r="B721" t="str">
            <v>-</v>
          </cell>
          <cell r="C721" t="str">
            <v>Pessoal Transitorio</v>
          </cell>
          <cell r="D721">
            <v>85028.21</v>
          </cell>
          <cell r="E721" t="str">
            <v>D</v>
          </cell>
          <cell r="F721">
            <v>10636.55</v>
          </cell>
          <cell r="G721">
            <v>0</v>
          </cell>
          <cell r="H721">
            <v>95664.76</v>
          </cell>
          <cell r="I721" t="str">
            <v>D</v>
          </cell>
        </row>
        <row r="722">
          <cell r="A722" t="str">
            <v>51.10.02.00</v>
          </cell>
          <cell r="B722" t="str">
            <v>-</v>
          </cell>
          <cell r="C722" t="str">
            <v>Estagiarios</v>
          </cell>
          <cell r="D722">
            <v>85028.21</v>
          </cell>
          <cell r="E722" t="str">
            <v>D</v>
          </cell>
          <cell r="F722">
            <v>10636.55</v>
          </cell>
          <cell r="G722">
            <v>0</v>
          </cell>
          <cell r="H722">
            <v>95664.76</v>
          </cell>
          <cell r="I722" t="str">
            <v>D</v>
          </cell>
        </row>
        <row r="723">
          <cell r="A723" t="str">
            <v>51.10.02.02</v>
          </cell>
          <cell r="B723" t="str">
            <v>-</v>
          </cell>
          <cell r="C723" t="str">
            <v>Estagiarios Nivel Superior</v>
          </cell>
          <cell r="D723">
            <v>85028.21</v>
          </cell>
          <cell r="E723" t="str">
            <v>D</v>
          </cell>
          <cell r="F723">
            <v>10636.55</v>
          </cell>
          <cell r="G723">
            <v>0</v>
          </cell>
          <cell r="H723">
            <v>95664.76</v>
          </cell>
          <cell r="I723" t="str">
            <v>D</v>
          </cell>
        </row>
        <row r="724">
          <cell r="A724" t="str">
            <v>52.00.00.00</v>
          </cell>
          <cell r="B724" t="str">
            <v>-</v>
          </cell>
          <cell r="C724" t="str">
            <v>Materiais</v>
          </cell>
          <cell r="D724">
            <v>11312731.859999999</v>
          </cell>
          <cell r="E724" t="str">
            <v>D</v>
          </cell>
          <cell r="F724">
            <v>1159548.92</v>
          </cell>
          <cell r="G724">
            <v>177495.44</v>
          </cell>
          <cell r="H724">
            <v>12294785.34</v>
          </cell>
          <cell r="I724" t="str">
            <v>D</v>
          </cell>
        </row>
        <row r="725">
          <cell r="A725" t="str">
            <v>52.01.00.00</v>
          </cell>
          <cell r="B725" t="str">
            <v>-</v>
          </cell>
          <cell r="C725" t="str">
            <v>Materias de Manutencao</v>
          </cell>
          <cell r="D725">
            <v>6898766.6900000004</v>
          </cell>
          <cell r="E725" t="str">
            <v>D</v>
          </cell>
          <cell r="F725">
            <v>668254.54</v>
          </cell>
          <cell r="G725">
            <v>160337.06</v>
          </cell>
          <cell r="H725">
            <v>7406684.1699999999</v>
          </cell>
          <cell r="I725" t="str">
            <v>D</v>
          </cell>
        </row>
        <row r="726">
          <cell r="A726" t="str">
            <v>52.01.01.00</v>
          </cell>
          <cell r="B726" t="str">
            <v>-</v>
          </cell>
          <cell r="C726" t="str">
            <v>Material de Manut-Diversos</v>
          </cell>
          <cell r="D726">
            <v>2487631.09</v>
          </cell>
          <cell r="E726" t="str">
            <v>D</v>
          </cell>
          <cell r="F726">
            <v>403589.69</v>
          </cell>
          <cell r="G726">
            <v>155213.81</v>
          </cell>
          <cell r="H726">
            <v>2736006.97</v>
          </cell>
          <cell r="I726" t="str">
            <v>D</v>
          </cell>
        </row>
        <row r="727">
          <cell r="A727" t="str">
            <v>52.01.01.01</v>
          </cell>
          <cell r="B727" t="str">
            <v>-</v>
          </cell>
          <cell r="C727" t="str">
            <v>Material Manut-Mecanico</v>
          </cell>
          <cell r="D727">
            <v>1982539.2</v>
          </cell>
          <cell r="E727" t="str">
            <v>D</v>
          </cell>
          <cell r="F727">
            <v>377541.83</v>
          </cell>
          <cell r="G727">
            <v>153462.68</v>
          </cell>
          <cell r="H727">
            <v>2206618.35</v>
          </cell>
          <cell r="I727" t="str">
            <v>D</v>
          </cell>
        </row>
        <row r="728">
          <cell r="A728" t="str">
            <v>52.01.01.02</v>
          </cell>
          <cell r="B728" t="str">
            <v>-</v>
          </cell>
          <cell r="C728" t="str">
            <v>Material Manut-Eletrico</v>
          </cell>
          <cell r="D728">
            <v>505091.89</v>
          </cell>
          <cell r="E728" t="str">
            <v>D</v>
          </cell>
          <cell r="F728">
            <v>26047.86</v>
          </cell>
          <cell r="G728">
            <v>1751.13</v>
          </cell>
          <cell r="H728">
            <v>529388.62</v>
          </cell>
          <cell r="I728" t="str">
            <v>D</v>
          </cell>
        </row>
        <row r="729">
          <cell r="A729" t="str">
            <v>52.01.02.00</v>
          </cell>
          <cell r="B729" t="str">
            <v>-</v>
          </cell>
          <cell r="C729" t="str">
            <v>Material de Construcao/Conservação</v>
          </cell>
          <cell r="D729">
            <v>622255.21</v>
          </cell>
          <cell r="E729" t="str">
            <v>D</v>
          </cell>
          <cell r="F729">
            <v>79114.5</v>
          </cell>
          <cell r="G729">
            <v>723.59</v>
          </cell>
          <cell r="H729">
            <v>700646.12</v>
          </cell>
          <cell r="I729" t="str">
            <v>D</v>
          </cell>
        </row>
        <row r="730">
          <cell r="A730" t="str">
            <v>52.01.02.01</v>
          </cell>
          <cell r="B730" t="str">
            <v>-</v>
          </cell>
          <cell r="C730" t="str">
            <v>Mat. Manut-Hidraulico/Pneumatico</v>
          </cell>
          <cell r="D730">
            <v>8171.76</v>
          </cell>
          <cell r="E730" t="str">
            <v>D</v>
          </cell>
          <cell r="F730">
            <v>18.86</v>
          </cell>
          <cell r="G730">
            <v>9.43</v>
          </cell>
          <cell r="H730">
            <v>8181.19</v>
          </cell>
          <cell r="I730" t="str">
            <v>D</v>
          </cell>
        </row>
        <row r="731">
          <cell r="A731" t="str">
            <v>52.01.02.02</v>
          </cell>
          <cell r="B731" t="str">
            <v>-</v>
          </cell>
          <cell r="C731" t="str">
            <v>Material P/Solda</v>
          </cell>
          <cell r="D731">
            <v>41443.839999999997</v>
          </cell>
          <cell r="E731" t="str">
            <v>D</v>
          </cell>
          <cell r="F731">
            <v>1711.77</v>
          </cell>
          <cell r="G731">
            <v>20.41</v>
          </cell>
          <cell r="H731">
            <v>43135.199999999997</v>
          </cell>
          <cell r="I731" t="str">
            <v>D</v>
          </cell>
        </row>
        <row r="732">
          <cell r="A732" t="str">
            <v>52.01.02.03</v>
          </cell>
          <cell r="B732" t="str">
            <v>-</v>
          </cell>
          <cell r="C732" t="str">
            <v>Mat.Const.Civil-Diversos</v>
          </cell>
          <cell r="D732">
            <v>116008.37</v>
          </cell>
          <cell r="E732" t="str">
            <v>D</v>
          </cell>
          <cell r="F732">
            <v>2476.59</v>
          </cell>
          <cell r="G732">
            <v>458.94</v>
          </cell>
          <cell r="H732">
            <v>118026.02</v>
          </cell>
          <cell r="I732" t="str">
            <v>D</v>
          </cell>
        </row>
        <row r="733">
          <cell r="A733" t="str">
            <v>52.01.02.04</v>
          </cell>
          <cell r="B733" t="str">
            <v>-</v>
          </cell>
          <cell r="C733" t="str">
            <v>Cimento e Areia</v>
          </cell>
          <cell r="D733">
            <v>5089.05</v>
          </cell>
          <cell r="E733" t="str">
            <v>D</v>
          </cell>
          <cell r="F733">
            <v>0</v>
          </cell>
          <cell r="G733">
            <v>0</v>
          </cell>
          <cell r="H733">
            <v>5089.05</v>
          </cell>
          <cell r="I733" t="str">
            <v>D</v>
          </cell>
        </row>
        <row r="734">
          <cell r="A734" t="str">
            <v>52.01.02.05</v>
          </cell>
          <cell r="B734" t="str">
            <v>-</v>
          </cell>
          <cell r="C734" t="str">
            <v>Tijolos, Telhas e Ceramica</v>
          </cell>
          <cell r="D734">
            <v>13477.93</v>
          </cell>
          <cell r="E734" t="str">
            <v>D</v>
          </cell>
          <cell r="F734">
            <v>0</v>
          </cell>
          <cell r="G734">
            <v>0</v>
          </cell>
          <cell r="H734">
            <v>13477.93</v>
          </cell>
          <cell r="I734" t="str">
            <v>D</v>
          </cell>
        </row>
        <row r="735">
          <cell r="A735" t="str">
            <v>52.01.02.06</v>
          </cell>
          <cell r="B735" t="str">
            <v>-</v>
          </cell>
          <cell r="C735" t="str">
            <v>Pedra Britada</v>
          </cell>
          <cell r="D735">
            <v>5260.34</v>
          </cell>
          <cell r="E735" t="str">
            <v>D</v>
          </cell>
          <cell r="F735">
            <v>0</v>
          </cell>
          <cell r="G735">
            <v>0</v>
          </cell>
          <cell r="H735">
            <v>5260.34</v>
          </cell>
          <cell r="I735" t="str">
            <v>D</v>
          </cell>
        </row>
        <row r="736">
          <cell r="A736" t="str">
            <v>52.01.02.07</v>
          </cell>
          <cell r="B736" t="str">
            <v>-</v>
          </cell>
          <cell r="C736" t="str">
            <v>Tubos</v>
          </cell>
          <cell r="D736">
            <v>93709.21</v>
          </cell>
          <cell r="E736" t="str">
            <v>D</v>
          </cell>
          <cell r="F736">
            <v>13365</v>
          </cell>
          <cell r="G736">
            <v>234.81</v>
          </cell>
          <cell r="H736">
            <v>106839.4</v>
          </cell>
          <cell r="I736" t="str">
            <v>D</v>
          </cell>
        </row>
        <row r="737">
          <cell r="A737" t="str">
            <v>52.01.02.08</v>
          </cell>
          <cell r="B737" t="str">
            <v>-</v>
          </cell>
          <cell r="C737" t="str">
            <v>Mangueiras</v>
          </cell>
          <cell r="D737">
            <v>131210.56</v>
          </cell>
          <cell r="E737" t="str">
            <v>D</v>
          </cell>
          <cell r="F737">
            <v>10407.040000000001</v>
          </cell>
          <cell r="G737">
            <v>0</v>
          </cell>
          <cell r="H737">
            <v>141617.60000000001</v>
          </cell>
          <cell r="I737" t="str">
            <v>D</v>
          </cell>
        </row>
        <row r="738">
          <cell r="A738" t="str">
            <v>52.01.02.09</v>
          </cell>
          <cell r="B738" t="str">
            <v>-</v>
          </cell>
          <cell r="C738" t="str">
            <v>Conexoes</v>
          </cell>
          <cell r="D738">
            <v>4279.84</v>
          </cell>
          <cell r="E738" t="str">
            <v>D</v>
          </cell>
          <cell r="F738">
            <v>32.950000000000003</v>
          </cell>
          <cell r="G738">
            <v>0</v>
          </cell>
          <cell r="H738">
            <v>4312.79</v>
          </cell>
          <cell r="I738" t="str">
            <v>D</v>
          </cell>
        </row>
        <row r="739">
          <cell r="A739" t="str">
            <v>52.01.02.10</v>
          </cell>
          <cell r="B739" t="str">
            <v>-</v>
          </cell>
          <cell r="C739" t="str">
            <v>Barra de Aco</v>
          </cell>
          <cell r="D739">
            <v>33043.69</v>
          </cell>
          <cell r="E739" t="str">
            <v>D</v>
          </cell>
          <cell r="F739">
            <v>43720.18</v>
          </cell>
          <cell r="G739">
            <v>0</v>
          </cell>
          <cell r="H739">
            <v>76763.87</v>
          </cell>
          <cell r="I739" t="str">
            <v>D</v>
          </cell>
        </row>
        <row r="740">
          <cell r="A740" t="str">
            <v>52.01.02.13</v>
          </cell>
          <cell r="B740" t="str">
            <v>-</v>
          </cell>
          <cell r="C740" t="str">
            <v>Perfil</v>
          </cell>
          <cell r="D740">
            <v>2138.98</v>
          </cell>
          <cell r="E740" t="str">
            <v>D</v>
          </cell>
          <cell r="F740">
            <v>0</v>
          </cell>
          <cell r="G740">
            <v>0</v>
          </cell>
          <cell r="H740">
            <v>2138.98</v>
          </cell>
          <cell r="I740" t="str">
            <v>D</v>
          </cell>
        </row>
        <row r="741">
          <cell r="A741" t="str">
            <v>52.01.02.14</v>
          </cell>
          <cell r="B741" t="str">
            <v>-</v>
          </cell>
          <cell r="C741" t="str">
            <v>Laminado Plano</v>
          </cell>
          <cell r="D741">
            <v>151121.76</v>
          </cell>
          <cell r="E741" t="str">
            <v>D</v>
          </cell>
          <cell r="F741">
            <v>5769.49</v>
          </cell>
          <cell r="G741">
            <v>0</v>
          </cell>
          <cell r="H741">
            <v>156891.25</v>
          </cell>
          <cell r="I741" t="str">
            <v>D</v>
          </cell>
        </row>
        <row r="742">
          <cell r="A742" t="str">
            <v>52.01.02.15</v>
          </cell>
          <cell r="B742" t="str">
            <v>-</v>
          </cell>
          <cell r="C742" t="str">
            <v>Ferragens</v>
          </cell>
          <cell r="D742">
            <v>646.04999999999995</v>
          </cell>
          <cell r="E742" t="str">
            <v>D</v>
          </cell>
          <cell r="F742">
            <v>1147.54</v>
          </cell>
          <cell r="G742">
            <v>0</v>
          </cell>
          <cell r="H742">
            <v>1793.59</v>
          </cell>
          <cell r="I742" t="str">
            <v>D</v>
          </cell>
        </row>
        <row r="743">
          <cell r="A743" t="str">
            <v>52.01.02.16</v>
          </cell>
          <cell r="B743" t="str">
            <v>-</v>
          </cell>
          <cell r="C743" t="str">
            <v>Material Vedacao</v>
          </cell>
          <cell r="D743">
            <v>16653.830000000002</v>
          </cell>
          <cell r="E743" t="str">
            <v>D</v>
          </cell>
          <cell r="F743">
            <v>465.08</v>
          </cell>
          <cell r="G743">
            <v>0</v>
          </cell>
          <cell r="H743">
            <v>17118.91</v>
          </cell>
          <cell r="I743" t="str">
            <v>D</v>
          </cell>
        </row>
        <row r="744">
          <cell r="A744" t="str">
            <v>52.01.03.00</v>
          </cell>
          <cell r="B744" t="str">
            <v>-</v>
          </cell>
          <cell r="C744" t="str">
            <v>Componentes P/ Veiculos Maquinas</v>
          </cell>
          <cell r="D744">
            <v>2812461.37</v>
          </cell>
          <cell r="E744" t="str">
            <v>D</v>
          </cell>
          <cell r="F744">
            <v>128292.17</v>
          </cell>
          <cell r="G744">
            <v>1220.01</v>
          </cell>
          <cell r="H744">
            <v>2939533.53</v>
          </cell>
          <cell r="I744" t="str">
            <v>D</v>
          </cell>
        </row>
        <row r="745">
          <cell r="A745" t="str">
            <v>52.01.03.01</v>
          </cell>
          <cell r="B745" t="str">
            <v>-</v>
          </cell>
          <cell r="C745" t="str">
            <v>Cabos de Aco e Acessorios</v>
          </cell>
          <cell r="D745">
            <v>15440.23</v>
          </cell>
          <cell r="E745" t="str">
            <v>D</v>
          </cell>
          <cell r="F745">
            <v>145.94999999999999</v>
          </cell>
          <cell r="G745">
            <v>11.76</v>
          </cell>
          <cell r="H745">
            <v>15574.42</v>
          </cell>
          <cell r="I745" t="str">
            <v>D</v>
          </cell>
        </row>
        <row r="746">
          <cell r="A746" t="str">
            <v>52.01.03.02</v>
          </cell>
          <cell r="B746" t="str">
            <v>-</v>
          </cell>
          <cell r="C746" t="str">
            <v>Material de Consumo em Geral</v>
          </cell>
          <cell r="D746">
            <v>21266.47</v>
          </cell>
          <cell r="E746" t="str">
            <v>D</v>
          </cell>
          <cell r="F746">
            <v>628.47</v>
          </cell>
          <cell r="G746">
            <v>0</v>
          </cell>
          <cell r="H746">
            <v>21894.94</v>
          </cell>
          <cell r="I746" t="str">
            <v>D</v>
          </cell>
        </row>
        <row r="747">
          <cell r="A747" t="str">
            <v>52.01.03.03</v>
          </cell>
          <cell r="B747" t="str">
            <v>-</v>
          </cell>
          <cell r="C747" t="str">
            <v>Roletes</v>
          </cell>
          <cell r="D747">
            <v>25915.9</v>
          </cell>
          <cell r="E747" t="str">
            <v>D</v>
          </cell>
          <cell r="F747">
            <v>1971.21</v>
          </cell>
          <cell r="G747">
            <v>0</v>
          </cell>
          <cell r="H747">
            <v>27887.11</v>
          </cell>
          <cell r="I747" t="str">
            <v>D</v>
          </cell>
        </row>
        <row r="748">
          <cell r="A748" t="str">
            <v>52.01.03.04</v>
          </cell>
          <cell r="B748" t="str">
            <v>-</v>
          </cell>
          <cell r="C748" t="str">
            <v>Rolamentos</v>
          </cell>
          <cell r="D748">
            <v>124154.91</v>
          </cell>
          <cell r="E748" t="str">
            <v>D</v>
          </cell>
          <cell r="F748">
            <v>4695.2700000000004</v>
          </cell>
          <cell r="G748">
            <v>402.21</v>
          </cell>
          <cell r="H748">
            <v>128447.97</v>
          </cell>
          <cell r="I748" t="str">
            <v>D</v>
          </cell>
        </row>
        <row r="749">
          <cell r="A749" t="str">
            <v>52.01.03.05</v>
          </cell>
          <cell r="B749" t="str">
            <v>-</v>
          </cell>
          <cell r="C749" t="str">
            <v>Mancais</v>
          </cell>
          <cell r="D749">
            <v>358.63</v>
          </cell>
          <cell r="E749" t="str">
            <v>D</v>
          </cell>
          <cell r="F749">
            <v>0</v>
          </cell>
          <cell r="G749">
            <v>0</v>
          </cell>
          <cell r="H749">
            <v>358.63</v>
          </cell>
          <cell r="I749" t="str">
            <v>D</v>
          </cell>
        </row>
        <row r="750">
          <cell r="A750" t="str">
            <v>52.01.03.06</v>
          </cell>
          <cell r="B750" t="str">
            <v>-</v>
          </cell>
          <cell r="C750" t="str">
            <v>Filtros e Elementos Filtrantes</v>
          </cell>
          <cell r="D750">
            <v>57611.77</v>
          </cell>
          <cell r="E750" t="str">
            <v>D</v>
          </cell>
          <cell r="F750">
            <v>1004.38</v>
          </cell>
          <cell r="G750">
            <v>92.9</v>
          </cell>
          <cell r="H750">
            <v>58523.25</v>
          </cell>
          <cell r="I750" t="str">
            <v>D</v>
          </cell>
        </row>
        <row r="751">
          <cell r="A751" t="str">
            <v>52.01.03.07</v>
          </cell>
          <cell r="B751" t="str">
            <v>-</v>
          </cell>
          <cell r="C751" t="str">
            <v>Outros Compon.Pecas e Acessorios</v>
          </cell>
          <cell r="D751">
            <v>2567713.46</v>
          </cell>
          <cell r="E751" t="str">
            <v>D</v>
          </cell>
          <cell r="F751">
            <v>119846.89</v>
          </cell>
          <cell r="G751">
            <v>713.14</v>
          </cell>
          <cell r="H751">
            <v>2686847.21</v>
          </cell>
          <cell r="I751" t="str">
            <v>D</v>
          </cell>
        </row>
        <row r="752">
          <cell r="A752" t="str">
            <v>52.01.04.00</v>
          </cell>
          <cell r="B752" t="str">
            <v>-</v>
          </cell>
          <cell r="C752" t="str">
            <v>Material Manut - Sobressalentes</v>
          </cell>
          <cell r="D752">
            <v>250112.73</v>
          </cell>
          <cell r="E752" t="str">
            <v>D</v>
          </cell>
          <cell r="F752">
            <v>13380.04</v>
          </cell>
          <cell r="G752">
            <v>54.17</v>
          </cell>
          <cell r="H752">
            <v>263438.59999999998</v>
          </cell>
          <cell r="I752" t="str">
            <v>D</v>
          </cell>
        </row>
        <row r="753">
          <cell r="A753" t="str">
            <v>52.01.04.01</v>
          </cell>
          <cell r="B753" t="str">
            <v>-</v>
          </cell>
          <cell r="C753" t="str">
            <v>Pecas Sobressalentes</v>
          </cell>
          <cell r="D753">
            <v>104936.78</v>
          </cell>
          <cell r="E753" t="str">
            <v>D</v>
          </cell>
          <cell r="F753">
            <v>8007.2</v>
          </cell>
          <cell r="G753">
            <v>54.17</v>
          </cell>
          <cell r="H753">
            <v>112889.81</v>
          </cell>
          <cell r="I753" t="str">
            <v>D</v>
          </cell>
        </row>
        <row r="754">
          <cell r="A754" t="str">
            <v>52.01.04.02</v>
          </cell>
          <cell r="B754" t="str">
            <v>-</v>
          </cell>
          <cell r="C754" t="str">
            <v>Motores, Redutores e Geradores</v>
          </cell>
          <cell r="D754">
            <v>145175.95000000001</v>
          </cell>
          <cell r="E754" t="str">
            <v>D</v>
          </cell>
          <cell r="F754">
            <v>5372.84</v>
          </cell>
          <cell r="G754">
            <v>0</v>
          </cell>
          <cell r="H754">
            <v>150548.79</v>
          </cell>
          <cell r="I754" t="str">
            <v>D</v>
          </cell>
        </row>
        <row r="756">
          <cell r="A756" t="str">
            <v>-----------</v>
          </cell>
          <cell r="B756" t="str">
            <v>--</v>
          </cell>
          <cell r="C756" t="str">
            <v>-------------------------------------------------------------------</v>
          </cell>
          <cell r="D756" t="str">
            <v>-------------------</v>
          </cell>
          <cell r="E756" t="str">
            <v>-</v>
          </cell>
          <cell r="F756" t="str">
            <v>-------------------</v>
          </cell>
          <cell r="G756" t="e">
            <v>#NAME?</v>
          </cell>
          <cell r="H756" t="str">
            <v>07AB - 1.00.01.069</v>
          </cell>
        </row>
        <row r="757">
          <cell r="A757" t="str">
            <v>_x000C_----------</v>
          </cell>
          <cell r="B757" t="str">
            <v>--</v>
          </cell>
          <cell r="C757" t="str">
            <v>-------------------------------------------------------------------</v>
          </cell>
          <cell r="D757" t="str">
            <v>-------------------</v>
          </cell>
          <cell r="E757" t="str">
            <v>-</v>
          </cell>
          <cell r="F757" t="str">
            <v>-------------------</v>
          </cell>
          <cell r="G757" t="str">
            <v>-------------------</v>
          </cell>
          <cell r="H757" t="str">
            <v>------ Página:</v>
          </cell>
          <cell r="I757">
            <v>10</v>
          </cell>
        </row>
        <row r="758">
          <cell r="A758" t="str">
            <v>Urucum Mine</v>
          </cell>
          <cell r="B758" t="str">
            <v>ra</v>
          </cell>
          <cell r="C758" t="str">
            <v>ção S.A</v>
          </cell>
          <cell r="H758" t="str">
            <v>Balancete</v>
          </cell>
        </row>
        <row r="759">
          <cell r="A759" t="str">
            <v>Período: 01</v>
          </cell>
          <cell r="B759" t="str">
            <v>/1</v>
          </cell>
          <cell r="C759" t="str">
            <v>1/2008 A 30/11/2008 -----------------------------------------------</v>
          </cell>
          <cell r="D759" t="str">
            <v>-------------------</v>
          </cell>
          <cell r="E759" t="str">
            <v>-</v>
          </cell>
          <cell r="F759" t="str">
            <v>-------------------</v>
          </cell>
          <cell r="G759" t="str">
            <v>-------------------</v>
          </cell>
          <cell r="H759" t="str">
            <v>02/12/2008 - 19:1</v>
          </cell>
          <cell r="I759">
            <v>0</v>
          </cell>
        </row>
        <row r="761">
          <cell r="A761" t="str">
            <v>Título</v>
          </cell>
          <cell r="D761" t="str">
            <v>Saldo Inicial</v>
          </cell>
          <cell r="F761" t="str">
            <v>Débito</v>
          </cell>
          <cell r="G761" t="str">
            <v>Crédito</v>
          </cell>
          <cell r="H761" t="str">
            <v>Saldo Final</v>
          </cell>
        </row>
        <row r="762">
          <cell r="A762" t="str">
            <v>-----------</v>
          </cell>
          <cell r="B762" t="str">
            <v>--</v>
          </cell>
          <cell r="C762" t="str">
            <v>-------------------------------------------------------------------</v>
          </cell>
          <cell r="D762" t="str">
            <v>-----------------</v>
          </cell>
          <cell r="F762" t="str">
            <v>------------------</v>
          </cell>
          <cell r="G762" t="str">
            <v>------------------</v>
          </cell>
          <cell r="H762" t="str">
            <v>-----------------</v>
          </cell>
        </row>
        <row r="763">
          <cell r="A763" t="str">
            <v>52.01.05.00</v>
          </cell>
          <cell r="B763" t="str">
            <v>-</v>
          </cell>
          <cell r="C763" t="str">
            <v>Material Manut - Correias Transp</v>
          </cell>
          <cell r="D763">
            <v>241891.53</v>
          </cell>
          <cell r="E763" t="str">
            <v>D</v>
          </cell>
          <cell r="F763">
            <v>15977.95</v>
          </cell>
          <cell r="G763">
            <v>0</v>
          </cell>
          <cell r="H763">
            <v>257869.48</v>
          </cell>
          <cell r="I763" t="str">
            <v>D</v>
          </cell>
        </row>
        <row r="764">
          <cell r="A764" t="str">
            <v>52.01.05.01</v>
          </cell>
          <cell r="B764" t="str">
            <v>-</v>
          </cell>
          <cell r="C764" t="str">
            <v>Correia Transportadora</v>
          </cell>
          <cell r="D764">
            <v>213963.16</v>
          </cell>
          <cell r="E764" t="str">
            <v>D</v>
          </cell>
          <cell r="F764">
            <v>15070.04</v>
          </cell>
          <cell r="G764">
            <v>0</v>
          </cell>
          <cell r="H764">
            <v>229033.2</v>
          </cell>
          <cell r="I764" t="str">
            <v>D</v>
          </cell>
        </row>
        <row r="765">
          <cell r="A765" t="str">
            <v>52.01.05.02</v>
          </cell>
          <cell r="B765" t="str">
            <v>-</v>
          </cell>
          <cell r="C765" t="str">
            <v>Material Emenda Correia Transp</v>
          </cell>
          <cell r="D765">
            <v>27928.37</v>
          </cell>
          <cell r="E765" t="str">
            <v>D</v>
          </cell>
          <cell r="F765">
            <v>907.91</v>
          </cell>
          <cell r="G765">
            <v>0</v>
          </cell>
          <cell r="H765">
            <v>28836.28</v>
          </cell>
          <cell r="I765" t="str">
            <v>D</v>
          </cell>
        </row>
        <row r="766">
          <cell r="A766" t="str">
            <v>52.01.06.00</v>
          </cell>
          <cell r="B766" t="str">
            <v>-</v>
          </cell>
          <cell r="C766" t="str">
            <v>Material Manutenc-Lubrificantes</v>
          </cell>
          <cell r="D766">
            <v>62331.08</v>
          </cell>
          <cell r="E766" t="str">
            <v>D</v>
          </cell>
          <cell r="F766">
            <v>4709.05</v>
          </cell>
          <cell r="G766">
            <v>51.85</v>
          </cell>
          <cell r="H766">
            <v>66988.28</v>
          </cell>
          <cell r="I766" t="str">
            <v>D</v>
          </cell>
        </row>
        <row r="767">
          <cell r="A767" t="str">
            <v>52.01.06.01</v>
          </cell>
          <cell r="B767" t="str">
            <v>-</v>
          </cell>
          <cell r="C767" t="str">
            <v>Mat.Manut-Oleo Lubrificantes</v>
          </cell>
          <cell r="D767">
            <v>55905.18</v>
          </cell>
          <cell r="E767" t="str">
            <v>D</v>
          </cell>
          <cell r="F767">
            <v>4709.05</v>
          </cell>
          <cell r="G767">
            <v>51.85</v>
          </cell>
          <cell r="H767">
            <v>60562.38</v>
          </cell>
          <cell r="I767" t="str">
            <v>D</v>
          </cell>
        </row>
        <row r="768">
          <cell r="A768" t="str">
            <v>52.01.06.02</v>
          </cell>
          <cell r="B768" t="str">
            <v>-</v>
          </cell>
          <cell r="C768" t="str">
            <v>Mat.Manut-Graxas</v>
          </cell>
          <cell r="D768">
            <v>6425.9</v>
          </cell>
          <cell r="E768" t="str">
            <v>D</v>
          </cell>
          <cell r="F768">
            <v>0</v>
          </cell>
          <cell r="G768">
            <v>0</v>
          </cell>
          <cell r="H768">
            <v>6425.9</v>
          </cell>
          <cell r="I768" t="str">
            <v>D</v>
          </cell>
        </row>
        <row r="769">
          <cell r="A769" t="str">
            <v>52.01.07.00</v>
          </cell>
          <cell r="B769" t="str">
            <v>-</v>
          </cell>
          <cell r="C769" t="str">
            <v>Material de Manutenc-Refratarios</v>
          </cell>
          <cell r="D769">
            <v>46544.83</v>
          </cell>
          <cell r="E769" t="str">
            <v>D</v>
          </cell>
          <cell r="F769">
            <v>8857.35</v>
          </cell>
          <cell r="G769">
            <v>2952.45</v>
          </cell>
          <cell r="H769">
            <v>52449.73</v>
          </cell>
          <cell r="I769" t="str">
            <v>D</v>
          </cell>
        </row>
        <row r="770">
          <cell r="A770" t="str">
            <v>52.01.07.02</v>
          </cell>
          <cell r="B770" t="str">
            <v>-</v>
          </cell>
          <cell r="C770" t="str">
            <v>Mat.Manut-Argamass/Ciment Refrat</v>
          </cell>
          <cell r="D770">
            <v>46544.83</v>
          </cell>
          <cell r="E770" t="str">
            <v>D</v>
          </cell>
          <cell r="F770">
            <v>8857.35</v>
          </cell>
          <cell r="G770">
            <v>2952.45</v>
          </cell>
          <cell r="H770">
            <v>52449.73</v>
          </cell>
          <cell r="I770" t="str">
            <v>D</v>
          </cell>
        </row>
        <row r="771">
          <cell r="A771" t="str">
            <v>52.01.08.00</v>
          </cell>
          <cell r="B771" t="str">
            <v>-</v>
          </cell>
          <cell r="C771" t="str">
            <v>Materiais de Borracha</v>
          </cell>
          <cell r="D771">
            <v>134933.39000000001</v>
          </cell>
          <cell r="E771" t="str">
            <v>D</v>
          </cell>
          <cell r="F771">
            <v>0</v>
          </cell>
          <cell r="G771">
            <v>0</v>
          </cell>
          <cell r="H771">
            <v>134933.39000000001</v>
          </cell>
          <cell r="I771" t="str">
            <v>D</v>
          </cell>
        </row>
        <row r="772">
          <cell r="A772" t="str">
            <v>52.01.08.01</v>
          </cell>
          <cell r="B772" t="str">
            <v>-</v>
          </cell>
          <cell r="C772" t="str">
            <v>Pneus</v>
          </cell>
          <cell r="D772">
            <v>134603.66</v>
          </cell>
          <cell r="E772" t="str">
            <v>D</v>
          </cell>
          <cell r="F772">
            <v>0</v>
          </cell>
          <cell r="G772">
            <v>0</v>
          </cell>
          <cell r="H772">
            <v>134603.66</v>
          </cell>
          <cell r="I772" t="str">
            <v>D</v>
          </cell>
        </row>
        <row r="773">
          <cell r="A773" t="str">
            <v>52.01.08.02</v>
          </cell>
          <cell r="B773" t="str">
            <v>-</v>
          </cell>
          <cell r="C773" t="str">
            <v>Camaras de Ar</v>
          </cell>
          <cell r="D773">
            <v>116.38</v>
          </cell>
          <cell r="E773" t="str">
            <v>D</v>
          </cell>
          <cell r="F773">
            <v>0</v>
          </cell>
          <cell r="G773">
            <v>0</v>
          </cell>
          <cell r="H773">
            <v>116.38</v>
          </cell>
          <cell r="I773" t="str">
            <v>D</v>
          </cell>
        </row>
        <row r="774">
          <cell r="A774" t="str">
            <v>52.01.08.04</v>
          </cell>
          <cell r="B774" t="str">
            <v>-</v>
          </cell>
          <cell r="C774" t="str">
            <v>Outros Mat. de Borrachas</v>
          </cell>
          <cell r="D774">
            <v>213.35</v>
          </cell>
          <cell r="E774" t="str">
            <v>D</v>
          </cell>
          <cell r="F774">
            <v>0</v>
          </cell>
          <cell r="G774">
            <v>0</v>
          </cell>
          <cell r="H774">
            <v>213.35</v>
          </cell>
          <cell r="I774" t="str">
            <v>D</v>
          </cell>
        </row>
        <row r="775">
          <cell r="A775" t="str">
            <v>52.01.09.00</v>
          </cell>
          <cell r="B775" t="str">
            <v>-</v>
          </cell>
          <cell r="C775" t="str">
            <v>Componentes Eletricos/Eletronicos</v>
          </cell>
          <cell r="D775">
            <v>240605.46</v>
          </cell>
          <cell r="E775" t="str">
            <v>D</v>
          </cell>
          <cell r="F775">
            <v>14333.79</v>
          </cell>
          <cell r="G775">
            <v>121.18</v>
          </cell>
          <cell r="H775">
            <v>254818.07</v>
          </cell>
          <cell r="I775" t="str">
            <v>D</v>
          </cell>
        </row>
        <row r="776">
          <cell r="A776" t="str">
            <v>52.01.09.01</v>
          </cell>
          <cell r="B776" t="str">
            <v>-</v>
          </cell>
          <cell r="C776" t="str">
            <v>Componenetes p/ Equip. Eletricos</v>
          </cell>
          <cell r="D776">
            <v>26062.23</v>
          </cell>
          <cell r="E776" t="str">
            <v>D</v>
          </cell>
          <cell r="F776">
            <v>1682.63</v>
          </cell>
          <cell r="G776">
            <v>0</v>
          </cell>
          <cell r="H776">
            <v>27744.86</v>
          </cell>
          <cell r="I776" t="str">
            <v>D</v>
          </cell>
        </row>
        <row r="777">
          <cell r="A777" t="str">
            <v>52.01.09.02</v>
          </cell>
          <cell r="B777" t="str">
            <v>-</v>
          </cell>
          <cell r="C777" t="str">
            <v>Fios Cabos Eletricos</v>
          </cell>
          <cell r="D777">
            <v>109088.41</v>
          </cell>
          <cell r="E777" t="str">
            <v>D</v>
          </cell>
          <cell r="F777">
            <v>7473.44</v>
          </cell>
          <cell r="G777">
            <v>33.65</v>
          </cell>
          <cell r="H777">
            <v>116528.2</v>
          </cell>
          <cell r="I777" t="str">
            <v>D</v>
          </cell>
        </row>
        <row r="778">
          <cell r="A778" t="str">
            <v>52.01.09.03</v>
          </cell>
          <cell r="B778" t="str">
            <v>-</v>
          </cell>
          <cell r="C778" t="str">
            <v>Lampadas e Luminarias</v>
          </cell>
          <cell r="D778">
            <v>61600.58</v>
          </cell>
          <cell r="E778" t="str">
            <v>D</v>
          </cell>
          <cell r="F778">
            <v>5137.9399999999996</v>
          </cell>
          <cell r="G778">
            <v>87.53</v>
          </cell>
          <cell r="H778">
            <v>66650.990000000005</v>
          </cell>
          <cell r="I778" t="str">
            <v>D</v>
          </cell>
        </row>
        <row r="779">
          <cell r="A779" t="str">
            <v>52.01.09.04</v>
          </cell>
          <cell r="B779" t="str">
            <v>-</v>
          </cell>
          <cell r="C779" t="str">
            <v>Outros Comp.Eletroeletronicos</v>
          </cell>
          <cell r="D779">
            <v>26119.119999999999</v>
          </cell>
          <cell r="E779" t="str">
            <v>D</v>
          </cell>
          <cell r="F779">
            <v>0</v>
          </cell>
          <cell r="G779">
            <v>0</v>
          </cell>
          <cell r="H779">
            <v>26119.119999999999</v>
          </cell>
          <cell r="I779" t="str">
            <v>D</v>
          </cell>
        </row>
        <row r="780">
          <cell r="A780" t="str">
            <v>52.01.09.05</v>
          </cell>
          <cell r="B780" t="str">
            <v>-</v>
          </cell>
          <cell r="C780" t="str">
            <v>Material de Informatica</v>
          </cell>
          <cell r="D780">
            <v>17735.12</v>
          </cell>
          <cell r="E780" t="str">
            <v>D</v>
          </cell>
          <cell r="F780">
            <v>39.78</v>
          </cell>
          <cell r="G780">
            <v>0</v>
          </cell>
          <cell r="H780">
            <v>17774.900000000001</v>
          </cell>
          <cell r="I780" t="str">
            <v>D</v>
          </cell>
        </row>
        <row r="781">
          <cell r="A781" t="str">
            <v>52.10.00.00</v>
          </cell>
          <cell r="B781" t="str">
            <v>-</v>
          </cell>
          <cell r="C781" t="str">
            <v>Materiais Auxiliares</v>
          </cell>
          <cell r="D781">
            <v>4413965.17</v>
          </cell>
          <cell r="E781" t="str">
            <v>D</v>
          </cell>
          <cell r="F781">
            <v>491294.38</v>
          </cell>
          <cell r="G781">
            <v>17158.38</v>
          </cell>
          <cell r="H781">
            <v>4888101.17</v>
          </cell>
          <cell r="I781" t="str">
            <v>D</v>
          </cell>
        </row>
        <row r="782">
          <cell r="A782" t="str">
            <v>52.10.01.00</v>
          </cell>
          <cell r="B782" t="str">
            <v>-</v>
          </cell>
          <cell r="C782" t="str">
            <v>Materiais Auxiliares - Quimicos</v>
          </cell>
          <cell r="D782">
            <v>5611.94</v>
          </cell>
          <cell r="E782" t="str">
            <v>D</v>
          </cell>
          <cell r="F782">
            <v>623.88</v>
          </cell>
          <cell r="G782">
            <v>0</v>
          </cell>
          <cell r="H782">
            <v>6235.82</v>
          </cell>
          <cell r="I782" t="str">
            <v>D</v>
          </cell>
        </row>
        <row r="783">
          <cell r="A783" t="str">
            <v>52.10.01.07</v>
          </cell>
          <cell r="B783" t="str">
            <v>-</v>
          </cell>
          <cell r="C783" t="str">
            <v>Mat.Aux.-Outros</v>
          </cell>
          <cell r="D783">
            <v>5611.94</v>
          </cell>
          <cell r="E783" t="str">
            <v>D</v>
          </cell>
          <cell r="F783">
            <v>623.88</v>
          </cell>
          <cell r="G783">
            <v>0</v>
          </cell>
          <cell r="H783">
            <v>6235.82</v>
          </cell>
          <cell r="I783" t="str">
            <v>D</v>
          </cell>
        </row>
        <row r="784">
          <cell r="A784" t="str">
            <v>52.10.02.00</v>
          </cell>
          <cell r="B784" t="str">
            <v>-</v>
          </cell>
          <cell r="C784" t="str">
            <v>Materiais Aux. - Supr.Operacao</v>
          </cell>
          <cell r="D784">
            <v>3060990.25</v>
          </cell>
          <cell r="E784" t="str">
            <v>D</v>
          </cell>
          <cell r="F784">
            <v>263374.56</v>
          </cell>
          <cell r="G784">
            <v>17158.38</v>
          </cell>
          <cell r="H784">
            <v>3307206.43</v>
          </cell>
          <cell r="I784" t="str">
            <v>D</v>
          </cell>
        </row>
        <row r="785">
          <cell r="A785" t="str">
            <v>52.10.02.01</v>
          </cell>
          <cell r="B785" t="str">
            <v>-</v>
          </cell>
          <cell r="C785" t="str">
            <v>Mat.Aux-Explosivos</v>
          </cell>
          <cell r="D785">
            <v>333679.45</v>
          </cell>
          <cell r="E785" t="str">
            <v>D</v>
          </cell>
          <cell r="F785">
            <v>32585.74</v>
          </cell>
          <cell r="G785">
            <v>0</v>
          </cell>
          <cell r="H785">
            <v>366265.19</v>
          </cell>
          <cell r="I785" t="str">
            <v>D</v>
          </cell>
        </row>
        <row r="786">
          <cell r="A786" t="str">
            <v>52.10.02.02</v>
          </cell>
          <cell r="B786" t="str">
            <v>-</v>
          </cell>
          <cell r="C786" t="str">
            <v>Mat.Aux-Materiais de Perfuracao</v>
          </cell>
          <cell r="D786">
            <v>94242.05</v>
          </cell>
          <cell r="E786" t="str">
            <v>D</v>
          </cell>
          <cell r="F786">
            <v>4493.05</v>
          </cell>
          <cell r="G786">
            <v>0</v>
          </cell>
          <cell r="H786">
            <v>98735.1</v>
          </cell>
          <cell r="I786" t="str">
            <v>D</v>
          </cell>
        </row>
        <row r="787">
          <cell r="A787" t="str">
            <v>52.10.02.03</v>
          </cell>
          <cell r="B787" t="str">
            <v>-</v>
          </cell>
          <cell r="C787" t="str">
            <v>Mat.Aux-Tubo Furacao</v>
          </cell>
          <cell r="D787">
            <v>8344.7199999999993</v>
          </cell>
          <cell r="E787" t="str">
            <v>D</v>
          </cell>
          <cell r="F787">
            <v>0</v>
          </cell>
          <cell r="G787">
            <v>0</v>
          </cell>
          <cell r="H787">
            <v>8344.7199999999993</v>
          </cell>
          <cell r="I787" t="str">
            <v>D</v>
          </cell>
        </row>
        <row r="788">
          <cell r="A788" t="str">
            <v>52.10.02.04</v>
          </cell>
          <cell r="B788" t="str">
            <v>-</v>
          </cell>
          <cell r="C788" t="str">
            <v>Mat.Aux-Barra Furacao</v>
          </cell>
          <cell r="D788">
            <v>296846.46000000002</v>
          </cell>
          <cell r="E788" t="str">
            <v>D</v>
          </cell>
          <cell r="F788">
            <v>0</v>
          </cell>
          <cell r="G788">
            <v>0</v>
          </cell>
          <cell r="H788">
            <v>296846.46000000002</v>
          </cell>
          <cell r="I788" t="str">
            <v>D</v>
          </cell>
        </row>
        <row r="789">
          <cell r="A789" t="str">
            <v>52.10.02.05</v>
          </cell>
          <cell r="B789" t="str">
            <v>-</v>
          </cell>
          <cell r="C789" t="str">
            <v>Mat.Aux-Eletrodos</v>
          </cell>
          <cell r="D789">
            <v>363.81</v>
          </cell>
          <cell r="E789" t="str">
            <v>D</v>
          </cell>
          <cell r="F789">
            <v>0</v>
          </cell>
          <cell r="G789">
            <v>0</v>
          </cell>
          <cell r="H789">
            <v>363.81</v>
          </cell>
          <cell r="I789" t="str">
            <v>D</v>
          </cell>
        </row>
        <row r="790">
          <cell r="A790" t="str">
            <v>52.10.02.06</v>
          </cell>
          <cell r="B790" t="str">
            <v>-</v>
          </cell>
          <cell r="C790" t="str">
            <v>Mat.Aux-Camisa P/Eletrodo</v>
          </cell>
          <cell r="D790">
            <v>146643.51999999999</v>
          </cell>
          <cell r="E790" t="str">
            <v>D</v>
          </cell>
          <cell r="F790">
            <v>3373.7</v>
          </cell>
          <cell r="G790">
            <v>9000</v>
          </cell>
          <cell r="H790">
            <v>141017.22</v>
          </cell>
          <cell r="I790" t="str">
            <v>D</v>
          </cell>
        </row>
        <row r="791">
          <cell r="A791" t="str">
            <v>52.10.02.09</v>
          </cell>
          <cell r="B791" t="str">
            <v>-</v>
          </cell>
          <cell r="C791" t="str">
            <v>Mat.Aux de Protecao e Seguranca</v>
          </cell>
          <cell r="D791">
            <v>453472.45</v>
          </cell>
          <cell r="E791" t="str">
            <v>D</v>
          </cell>
          <cell r="F791">
            <v>50559.29</v>
          </cell>
          <cell r="G791">
            <v>3604.26</v>
          </cell>
          <cell r="H791">
            <v>500427.48</v>
          </cell>
          <cell r="I791" t="str">
            <v>D</v>
          </cell>
        </row>
        <row r="792">
          <cell r="A792" t="str">
            <v>52.10.02.10</v>
          </cell>
          <cell r="B792" t="str">
            <v>-</v>
          </cell>
          <cell r="C792" t="str">
            <v>Mat.Aux-Material P/ Limpeza</v>
          </cell>
          <cell r="D792">
            <v>1992.15</v>
          </cell>
          <cell r="E792" t="str">
            <v>D</v>
          </cell>
          <cell r="F792">
            <v>0</v>
          </cell>
          <cell r="G792">
            <v>0</v>
          </cell>
          <cell r="H792">
            <v>1992.15</v>
          </cell>
          <cell r="I792" t="str">
            <v>D</v>
          </cell>
        </row>
        <row r="793">
          <cell r="A793" t="str">
            <v>52.10.02.11</v>
          </cell>
          <cell r="B793" t="str">
            <v>-</v>
          </cell>
          <cell r="C793" t="str">
            <v>Mat.Aux-Material P/ Pintura</v>
          </cell>
          <cell r="D793">
            <v>15462.83</v>
          </cell>
          <cell r="E793" t="str">
            <v>D</v>
          </cell>
          <cell r="F793">
            <v>3650.99</v>
          </cell>
          <cell r="G793">
            <v>36.299999999999997</v>
          </cell>
          <cell r="H793">
            <v>19077.52</v>
          </cell>
          <cell r="I793" t="str">
            <v>D</v>
          </cell>
        </row>
        <row r="794">
          <cell r="A794" t="str">
            <v>52.10.02.12</v>
          </cell>
          <cell r="B794" t="str">
            <v>-</v>
          </cell>
          <cell r="C794" t="str">
            <v>Mat.Aux p/ Tratamento de Agua</v>
          </cell>
          <cell r="D794">
            <v>2152.09</v>
          </cell>
          <cell r="E794" t="str">
            <v>D</v>
          </cell>
          <cell r="F794">
            <v>2228.1</v>
          </cell>
          <cell r="G794">
            <v>1114.05</v>
          </cell>
          <cell r="H794">
            <v>3266.14</v>
          </cell>
          <cell r="I794" t="str">
            <v>D</v>
          </cell>
        </row>
        <row r="795">
          <cell r="A795" t="str">
            <v>52.10.02.13</v>
          </cell>
          <cell r="B795" t="str">
            <v>-</v>
          </cell>
          <cell r="C795" t="str">
            <v>Mat.Aux-Mater.e Utens.p/Laborat</v>
          </cell>
          <cell r="D795">
            <v>108716.45</v>
          </cell>
          <cell r="E795" t="str">
            <v>D</v>
          </cell>
          <cell r="F795">
            <v>8475.33</v>
          </cell>
          <cell r="G795">
            <v>410.83</v>
          </cell>
          <cell r="H795">
            <v>116780.95</v>
          </cell>
          <cell r="I795" t="str">
            <v>D</v>
          </cell>
        </row>
        <row r="796">
          <cell r="A796" t="str">
            <v>52.10.02.14</v>
          </cell>
          <cell r="B796" t="str">
            <v>-</v>
          </cell>
          <cell r="C796" t="str">
            <v>Mat.Aux-Ferramentas e Acessorios</v>
          </cell>
          <cell r="D796">
            <v>61757.51</v>
          </cell>
          <cell r="E796" t="str">
            <v>D</v>
          </cell>
          <cell r="F796">
            <v>21060.15</v>
          </cell>
          <cell r="G796">
            <v>153.79</v>
          </cell>
          <cell r="H796">
            <v>82663.87</v>
          </cell>
          <cell r="I796" t="str">
            <v>D</v>
          </cell>
        </row>
        <row r="797">
          <cell r="A797" t="str">
            <v>52.10.02.15</v>
          </cell>
          <cell r="B797" t="str">
            <v>-</v>
          </cell>
          <cell r="C797" t="str">
            <v>Mat.Aux-Abrasivos</v>
          </cell>
          <cell r="D797">
            <v>579310.15</v>
          </cell>
          <cell r="E797" t="str">
            <v>D</v>
          </cell>
          <cell r="F797">
            <v>49125.78</v>
          </cell>
          <cell r="G797">
            <v>115.91</v>
          </cell>
          <cell r="H797">
            <v>628320.02</v>
          </cell>
          <cell r="I797" t="str">
            <v>D</v>
          </cell>
        </row>
        <row r="798">
          <cell r="A798" t="str">
            <v>52.10.02.18</v>
          </cell>
          <cell r="B798" t="str">
            <v>-</v>
          </cell>
          <cell r="C798" t="str">
            <v>Mat.Aux-Pasta Soderberg</v>
          </cell>
          <cell r="D798">
            <v>539526.34</v>
          </cell>
          <cell r="E798" t="str">
            <v>D</v>
          </cell>
          <cell r="F798">
            <v>53595.08</v>
          </cell>
          <cell r="G798">
            <v>0</v>
          </cell>
          <cell r="H798">
            <v>593121.42000000004</v>
          </cell>
          <cell r="I798" t="str">
            <v>D</v>
          </cell>
        </row>
        <row r="799">
          <cell r="A799" t="str">
            <v>52.10.02.19</v>
          </cell>
          <cell r="B799" t="str">
            <v>-</v>
          </cell>
          <cell r="C799" t="str">
            <v>Mat.Aux-Madeiras</v>
          </cell>
          <cell r="D799">
            <v>2695.27</v>
          </cell>
          <cell r="E799" t="str">
            <v>D</v>
          </cell>
          <cell r="F799">
            <v>0</v>
          </cell>
          <cell r="G799">
            <v>0</v>
          </cell>
          <cell r="H799">
            <v>2695.27</v>
          </cell>
          <cell r="I799" t="str">
            <v>D</v>
          </cell>
        </row>
        <row r="800">
          <cell r="A800" t="str">
            <v>52.10.02.20</v>
          </cell>
          <cell r="B800" t="str">
            <v>-</v>
          </cell>
          <cell r="C800" t="str">
            <v>Mat.Aux-Gases</v>
          </cell>
          <cell r="D800">
            <v>3990.56</v>
          </cell>
          <cell r="E800" t="str">
            <v>D</v>
          </cell>
          <cell r="F800">
            <v>0</v>
          </cell>
          <cell r="G800">
            <v>0</v>
          </cell>
          <cell r="H800">
            <v>3990.56</v>
          </cell>
          <cell r="I800" t="str">
            <v>D</v>
          </cell>
        </row>
        <row r="801">
          <cell r="A801" t="str">
            <v>52.10.02.21</v>
          </cell>
          <cell r="B801" t="str">
            <v>-</v>
          </cell>
          <cell r="C801" t="str">
            <v>Mat.Aux-Melaco</v>
          </cell>
          <cell r="D801">
            <v>16150.18</v>
          </cell>
          <cell r="E801" t="str">
            <v>D</v>
          </cell>
          <cell r="F801">
            <v>1429.3</v>
          </cell>
          <cell r="G801">
            <v>0</v>
          </cell>
          <cell r="H801">
            <v>17579.48</v>
          </cell>
          <cell r="I801" t="str">
            <v>D</v>
          </cell>
        </row>
        <row r="802">
          <cell r="A802" t="str">
            <v>52.10.02.27</v>
          </cell>
          <cell r="B802" t="str">
            <v>-</v>
          </cell>
          <cell r="C802" t="str">
            <v>Mat.Aux-Bicas Para Corridas</v>
          </cell>
          <cell r="D802">
            <v>13350.95</v>
          </cell>
          <cell r="E802" t="str">
            <v>D</v>
          </cell>
          <cell r="F802">
            <v>172.4</v>
          </cell>
          <cell r="G802">
            <v>86.2</v>
          </cell>
          <cell r="H802">
            <v>13437.15</v>
          </cell>
          <cell r="I802" t="str">
            <v>D</v>
          </cell>
        </row>
        <row r="803">
          <cell r="A803" t="str">
            <v>52.10.02.31</v>
          </cell>
          <cell r="B803" t="str">
            <v>-</v>
          </cell>
          <cell r="C803" t="str">
            <v>Mat.Aux-Parafusos</v>
          </cell>
          <cell r="D803">
            <v>41816.97</v>
          </cell>
          <cell r="E803" t="str">
            <v>D</v>
          </cell>
          <cell r="F803">
            <v>2920.11</v>
          </cell>
          <cell r="G803">
            <v>25</v>
          </cell>
          <cell r="H803">
            <v>44712.08</v>
          </cell>
          <cell r="I803" t="str">
            <v>D</v>
          </cell>
        </row>
        <row r="804">
          <cell r="A804" t="str">
            <v>52.10.02.32</v>
          </cell>
          <cell r="B804" t="str">
            <v>-</v>
          </cell>
          <cell r="C804" t="str">
            <v>Mat.Aux-Arruelas/Porcas</v>
          </cell>
          <cell r="D804">
            <v>2066.4</v>
          </cell>
          <cell r="E804" t="str">
            <v>D</v>
          </cell>
          <cell r="F804">
            <v>5026.3999999999996</v>
          </cell>
          <cell r="G804">
            <v>0</v>
          </cell>
          <cell r="H804">
            <v>7092.8</v>
          </cell>
          <cell r="I804" t="str">
            <v>D</v>
          </cell>
        </row>
        <row r="805">
          <cell r="A805" t="str">
            <v>52.10.02.33</v>
          </cell>
          <cell r="B805" t="str">
            <v>-</v>
          </cell>
          <cell r="C805" t="str">
            <v>Mat.Aux-Barras Roscadas</v>
          </cell>
          <cell r="D805">
            <v>1144.81</v>
          </cell>
          <cell r="E805" t="str">
            <v>D</v>
          </cell>
          <cell r="F805">
            <v>34.21</v>
          </cell>
          <cell r="G805">
            <v>0</v>
          </cell>
          <cell r="H805">
            <v>1179.02</v>
          </cell>
          <cell r="I805" t="str">
            <v>D</v>
          </cell>
        </row>
        <row r="806">
          <cell r="A806" t="str">
            <v>52.10.02.36</v>
          </cell>
          <cell r="B806" t="str">
            <v>-</v>
          </cell>
          <cell r="C806" t="str">
            <v>Outros Materiais Auxiliares</v>
          </cell>
          <cell r="D806">
            <v>257576.34</v>
          </cell>
          <cell r="E806" t="str">
            <v>D</v>
          </cell>
          <cell r="F806">
            <v>18882.939999999999</v>
          </cell>
          <cell r="G806">
            <v>0</v>
          </cell>
          <cell r="H806">
            <v>276459.28000000003</v>
          </cell>
          <cell r="I806" t="str">
            <v>D</v>
          </cell>
        </row>
        <row r="807">
          <cell r="A807" t="str">
            <v>52.10.02.37</v>
          </cell>
          <cell r="B807" t="str">
            <v>-</v>
          </cell>
          <cell r="C807" t="str">
            <v>Material Medico/Odontol/Veterin</v>
          </cell>
          <cell r="D807">
            <v>14031.21</v>
          </cell>
          <cell r="E807" t="str">
            <v>D</v>
          </cell>
          <cell r="F807">
            <v>522.29999999999995</v>
          </cell>
          <cell r="G807">
            <v>31.5</v>
          </cell>
          <cell r="H807">
            <v>14522.01</v>
          </cell>
          <cell r="I807" t="str">
            <v>D</v>
          </cell>
        </row>
        <row r="808">
          <cell r="A808" t="str">
            <v>52.10.02.38</v>
          </cell>
          <cell r="B808" t="str">
            <v>-</v>
          </cell>
          <cell r="C808" t="str">
            <v>Artigos Limpeza/Higiene Pessoal</v>
          </cell>
          <cell r="D808">
            <v>8277.25</v>
          </cell>
          <cell r="E808" t="str">
            <v>D</v>
          </cell>
          <cell r="F808">
            <v>0</v>
          </cell>
          <cell r="G808">
            <v>80.540000000000006</v>
          </cell>
          <cell r="H808">
            <v>8196.7099999999991</v>
          </cell>
          <cell r="I808" t="str">
            <v>D</v>
          </cell>
        </row>
        <row r="809">
          <cell r="A809" t="str">
            <v>52.10.02.39</v>
          </cell>
          <cell r="B809" t="str">
            <v>-</v>
          </cell>
          <cell r="C809" t="str">
            <v>Material P/Escritorio</v>
          </cell>
          <cell r="D809">
            <v>42358.19</v>
          </cell>
          <cell r="E809" t="str">
            <v>D</v>
          </cell>
          <cell r="F809">
            <v>3392.87</v>
          </cell>
          <cell r="G809">
            <v>2500</v>
          </cell>
          <cell r="H809">
            <v>43251.06</v>
          </cell>
          <cell r="I809" t="str">
            <v>D</v>
          </cell>
        </row>
        <row r="810">
          <cell r="A810" t="str">
            <v>52.10.02.40</v>
          </cell>
          <cell r="B810" t="str">
            <v>-</v>
          </cell>
          <cell r="C810" t="str">
            <v>Uniformes</v>
          </cell>
          <cell r="D810">
            <v>15022.14</v>
          </cell>
          <cell r="E810" t="str">
            <v>D</v>
          </cell>
          <cell r="F810">
            <v>1846.82</v>
          </cell>
          <cell r="G810">
            <v>0</v>
          </cell>
          <cell r="H810">
            <v>16868.96</v>
          </cell>
          <cell r="I810" t="str">
            <v>D</v>
          </cell>
        </row>
        <row r="811">
          <cell r="A811" t="str">
            <v>52.10.04.00</v>
          </cell>
          <cell r="B811" t="str">
            <v>-</v>
          </cell>
          <cell r="C811" t="str">
            <v>Materiais Auxiliares - Embalagem</v>
          </cell>
          <cell r="D811">
            <v>32894.18</v>
          </cell>
          <cell r="E811" t="str">
            <v>D</v>
          </cell>
          <cell r="F811">
            <v>1493.17</v>
          </cell>
          <cell r="G811">
            <v>0</v>
          </cell>
          <cell r="H811">
            <v>34387.35</v>
          </cell>
          <cell r="I811" t="str">
            <v>D</v>
          </cell>
        </row>
        <row r="812">
          <cell r="A812" t="str">
            <v>52.10.04.02</v>
          </cell>
          <cell r="B812" t="str">
            <v>-</v>
          </cell>
          <cell r="C812" t="str">
            <v>Mat.Aux-Big-Bag</v>
          </cell>
          <cell r="D812">
            <v>199.84</v>
          </cell>
          <cell r="E812" t="str">
            <v>D</v>
          </cell>
          <cell r="F812">
            <v>0</v>
          </cell>
          <cell r="G812">
            <v>0</v>
          </cell>
          <cell r="H812">
            <v>199.84</v>
          </cell>
          <cell r="I812" t="str">
            <v>D</v>
          </cell>
        </row>
        <row r="813">
          <cell r="A813" t="str">
            <v>52.10.04.03</v>
          </cell>
          <cell r="B813" t="str">
            <v>-</v>
          </cell>
          <cell r="C813" t="str">
            <v>Mat.Aux-Pallet</v>
          </cell>
          <cell r="D813">
            <v>14365.94</v>
          </cell>
          <cell r="E813" t="str">
            <v>D</v>
          </cell>
          <cell r="F813">
            <v>0</v>
          </cell>
          <cell r="G813">
            <v>0</v>
          </cell>
          <cell r="H813">
            <v>14365.94</v>
          </cell>
          <cell r="I813" t="str">
            <v>D</v>
          </cell>
        </row>
        <row r="814">
          <cell r="A814" t="str">
            <v>52.10.04.06</v>
          </cell>
          <cell r="B814" t="str">
            <v>-</v>
          </cell>
          <cell r="C814" t="str">
            <v>Outros Materiais de Embalagem</v>
          </cell>
          <cell r="D814">
            <v>18328.400000000001</v>
          </cell>
          <cell r="E814" t="str">
            <v>D</v>
          </cell>
          <cell r="F814">
            <v>1493.17</v>
          </cell>
          <cell r="G814">
            <v>0</v>
          </cell>
          <cell r="H814">
            <v>19821.57</v>
          </cell>
          <cell r="I814" t="str">
            <v>D</v>
          </cell>
        </row>
        <row r="815">
          <cell r="A815" t="str">
            <v>52.10.05.00</v>
          </cell>
          <cell r="B815" t="str">
            <v>-</v>
          </cell>
          <cell r="C815" t="str">
            <v>Combustiveis</v>
          </cell>
          <cell r="D815">
            <v>1314468.8</v>
          </cell>
          <cell r="E815" t="str">
            <v>D</v>
          </cell>
          <cell r="F815">
            <v>225802.77</v>
          </cell>
          <cell r="G815">
            <v>0</v>
          </cell>
          <cell r="H815">
            <v>1540271.57</v>
          </cell>
          <cell r="I815" t="str">
            <v>D</v>
          </cell>
        </row>
        <row r="816">
          <cell r="A816" t="str">
            <v>52.10.05.05</v>
          </cell>
          <cell r="B816" t="str">
            <v>-</v>
          </cell>
          <cell r="C816" t="str">
            <v>Combustiveis-Oleo Diesel</v>
          </cell>
          <cell r="D816">
            <v>977421.01</v>
          </cell>
          <cell r="E816" t="str">
            <v>D</v>
          </cell>
          <cell r="F816">
            <v>202272.53</v>
          </cell>
          <cell r="G816">
            <v>0</v>
          </cell>
          <cell r="H816">
            <v>1179693.54</v>
          </cell>
          <cell r="I816" t="str">
            <v>D</v>
          </cell>
        </row>
        <row r="817">
          <cell r="A817" t="str">
            <v>52.10.05.06</v>
          </cell>
          <cell r="B817" t="str">
            <v>-</v>
          </cell>
          <cell r="C817" t="str">
            <v>Combustiveis-Gasolina</v>
          </cell>
          <cell r="D817">
            <v>76921.56</v>
          </cell>
          <cell r="E817" t="str">
            <v>D</v>
          </cell>
          <cell r="F817">
            <v>8275.23</v>
          </cell>
          <cell r="G817">
            <v>0</v>
          </cell>
          <cell r="H817">
            <v>85196.79</v>
          </cell>
          <cell r="I817" t="str">
            <v>D</v>
          </cell>
        </row>
        <row r="818">
          <cell r="A818" t="str">
            <v>52.10.05.07</v>
          </cell>
          <cell r="B818" t="str">
            <v>-</v>
          </cell>
          <cell r="C818" t="str">
            <v>Combustiveis-Alcool</v>
          </cell>
          <cell r="D818">
            <v>99.82</v>
          </cell>
          <cell r="E818" t="str">
            <v>D</v>
          </cell>
          <cell r="F818">
            <v>0</v>
          </cell>
          <cell r="G818">
            <v>0</v>
          </cell>
          <cell r="H818">
            <v>99.82</v>
          </cell>
          <cell r="I818" t="str">
            <v>D</v>
          </cell>
        </row>
        <row r="819">
          <cell r="A819" t="str">
            <v>52.10.05.10</v>
          </cell>
          <cell r="B819" t="str">
            <v>-</v>
          </cell>
          <cell r="C819" t="str">
            <v>Combustiveis-Oleo Roto Atlas</v>
          </cell>
          <cell r="D819">
            <v>257812.46</v>
          </cell>
          <cell r="E819" t="str">
            <v>D</v>
          </cell>
          <cell r="F819">
            <v>15255.01</v>
          </cell>
          <cell r="G819">
            <v>0</v>
          </cell>
          <cell r="H819">
            <v>273067.46999999997</v>
          </cell>
          <cell r="I819" t="str">
            <v>D</v>
          </cell>
        </row>
        <row r="820">
          <cell r="A820" t="str">
            <v>52.10.05.14</v>
          </cell>
          <cell r="B820" t="str">
            <v>-</v>
          </cell>
          <cell r="C820" t="str">
            <v>Outros Gases Industriais</v>
          </cell>
          <cell r="D820">
            <v>2213.9499999999998</v>
          </cell>
          <cell r="E820" t="str">
            <v>D</v>
          </cell>
          <cell r="F820">
            <v>0</v>
          </cell>
          <cell r="G820">
            <v>0</v>
          </cell>
          <cell r="H820">
            <v>2213.9499999999998</v>
          </cell>
          <cell r="I820" t="str">
            <v>D</v>
          </cell>
        </row>
        <row r="821">
          <cell r="A821" t="str">
            <v>53.00.00.00</v>
          </cell>
          <cell r="B821" t="str">
            <v>-</v>
          </cell>
          <cell r="C821" t="str">
            <v>Materias Primas</v>
          </cell>
          <cell r="D821">
            <v>8520454.1899999995</v>
          </cell>
          <cell r="E821" t="str">
            <v>D</v>
          </cell>
          <cell r="F821">
            <v>1074478.1100000001</v>
          </cell>
          <cell r="G821">
            <v>0</v>
          </cell>
          <cell r="H821">
            <v>9594932.3000000007</v>
          </cell>
          <cell r="I821" t="str">
            <v>D</v>
          </cell>
        </row>
        <row r="822">
          <cell r="A822" t="str">
            <v>53.01.00.00</v>
          </cell>
          <cell r="B822" t="str">
            <v>-</v>
          </cell>
          <cell r="C822" t="str">
            <v>Materias Primas</v>
          </cell>
          <cell r="D822">
            <v>8520454.1899999995</v>
          </cell>
          <cell r="E822" t="str">
            <v>D</v>
          </cell>
          <cell r="F822">
            <v>1074478.1100000001</v>
          </cell>
          <cell r="G822">
            <v>0</v>
          </cell>
          <cell r="H822">
            <v>9594932.3000000007</v>
          </cell>
          <cell r="I822" t="str">
            <v>D</v>
          </cell>
        </row>
        <row r="823">
          <cell r="A823" t="str">
            <v>53.01.01.00</v>
          </cell>
          <cell r="B823" t="str">
            <v>-</v>
          </cell>
          <cell r="C823" t="str">
            <v>Minerios</v>
          </cell>
          <cell r="D823">
            <v>2474141.13</v>
          </cell>
          <cell r="E823" t="str">
            <v>D</v>
          </cell>
          <cell r="F823">
            <v>372577.93</v>
          </cell>
          <cell r="G823">
            <v>0</v>
          </cell>
          <cell r="H823">
            <v>2846719.06</v>
          </cell>
          <cell r="I823" t="str">
            <v>D</v>
          </cell>
        </row>
        <row r="824">
          <cell r="A824" t="str">
            <v>53.01.01.02</v>
          </cell>
          <cell r="B824" t="str">
            <v>-</v>
          </cell>
          <cell r="C824" t="str">
            <v>Minerios - Cias do Grupo</v>
          </cell>
          <cell r="D824">
            <v>2474141.13</v>
          </cell>
          <cell r="E824" t="str">
            <v>D</v>
          </cell>
          <cell r="F824">
            <v>372577.93</v>
          </cell>
          <cell r="G824">
            <v>0</v>
          </cell>
          <cell r="H824">
            <v>2846719.06</v>
          </cell>
          <cell r="I824" t="str">
            <v>D</v>
          </cell>
        </row>
        <row r="825">
          <cell r="A825" t="str">
            <v>53.01.05.00</v>
          </cell>
          <cell r="B825" t="str">
            <v>-</v>
          </cell>
          <cell r="C825" t="str">
            <v>Fundentes</v>
          </cell>
          <cell r="D825">
            <v>668963.27</v>
          </cell>
          <cell r="E825" t="str">
            <v>D</v>
          </cell>
          <cell r="F825">
            <v>34205.35</v>
          </cell>
          <cell r="G825">
            <v>0</v>
          </cell>
          <cell r="H825">
            <v>703168.62</v>
          </cell>
          <cell r="I825" t="str">
            <v>D</v>
          </cell>
        </row>
        <row r="826">
          <cell r="A826" t="str">
            <v>53.01.05.01</v>
          </cell>
          <cell r="B826" t="str">
            <v>-</v>
          </cell>
          <cell r="C826" t="str">
            <v>Fundentes</v>
          </cell>
          <cell r="D826">
            <v>668963.27</v>
          </cell>
          <cell r="E826" t="str">
            <v>D</v>
          </cell>
          <cell r="F826">
            <v>34205.35</v>
          </cell>
          <cell r="G826">
            <v>0</v>
          </cell>
          <cell r="H826">
            <v>703168.62</v>
          </cell>
          <cell r="I826" t="str">
            <v>D</v>
          </cell>
        </row>
        <row r="827">
          <cell r="A827" t="str">
            <v>53.01.10.00</v>
          </cell>
          <cell r="B827" t="str">
            <v>-</v>
          </cell>
          <cell r="C827" t="str">
            <v>Redutores</v>
          </cell>
          <cell r="D827">
            <v>5143186.4000000004</v>
          </cell>
          <cell r="E827" t="str">
            <v>D</v>
          </cell>
          <cell r="F827">
            <v>643395.37</v>
          </cell>
          <cell r="G827">
            <v>0</v>
          </cell>
          <cell r="H827">
            <v>5786581.7699999996</v>
          </cell>
          <cell r="I827" t="str">
            <v>D</v>
          </cell>
        </row>
        <row r="828">
          <cell r="A828" t="str">
            <v>53.01.10.02</v>
          </cell>
          <cell r="B828" t="str">
            <v>-</v>
          </cell>
          <cell r="C828" t="str">
            <v>Coque Metalurgico</v>
          </cell>
          <cell r="D828">
            <v>3741006.28</v>
          </cell>
          <cell r="E828" t="str">
            <v>D</v>
          </cell>
          <cell r="F828">
            <v>588374.03</v>
          </cell>
          <cell r="G828">
            <v>0</v>
          </cell>
          <cell r="H828">
            <v>4329380.3099999996</v>
          </cell>
          <cell r="I828" t="str">
            <v>D</v>
          </cell>
        </row>
        <row r="829">
          <cell r="A829" t="str">
            <v>53.01.10.03</v>
          </cell>
          <cell r="B829" t="str">
            <v>-</v>
          </cell>
          <cell r="C829" t="str">
            <v>Outros Redutores</v>
          </cell>
          <cell r="D829">
            <v>1402180.12</v>
          </cell>
          <cell r="E829" t="str">
            <v>D</v>
          </cell>
          <cell r="F829">
            <v>55021.34</v>
          </cell>
          <cell r="G829">
            <v>0</v>
          </cell>
          <cell r="H829">
            <v>1457201.46</v>
          </cell>
          <cell r="I829" t="str">
            <v>D</v>
          </cell>
        </row>
        <row r="830">
          <cell r="A830" t="str">
            <v>53.01.40.00</v>
          </cell>
          <cell r="B830" t="str">
            <v>-</v>
          </cell>
          <cell r="C830" t="str">
            <v>Producao Propria</v>
          </cell>
          <cell r="D830">
            <v>234163.39</v>
          </cell>
          <cell r="E830" t="str">
            <v>D</v>
          </cell>
          <cell r="F830">
            <v>24299.46</v>
          </cell>
          <cell r="G830">
            <v>0</v>
          </cell>
          <cell r="H830">
            <v>258462.85</v>
          </cell>
          <cell r="I830" t="str">
            <v>D</v>
          </cell>
        </row>
        <row r="831">
          <cell r="A831" t="str">
            <v>53.01.40.01</v>
          </cell>
          <cell r="B831" t="str">
            <v>-</v>
          </cell>
          <cell r="C831" t="str">
            <v>Producao Propria</v>
          </cell>
          <cell r="D831">
            <v>234163.39</v>
          </cell>
          <cell r="E831" t="str">
            <v>D</v>
          </cell>
          <cell r="F831">
            <v>24299.46</v>
          </cell>
          <cell r="G831">
            <v>0</v>
          </cell>
          <cell r="H831">
            <v>258462.85</v>
          </cell>
          <cell r="I831" t="str">
            <v>D</v>
          </cell>
        </row>
        <row r="832">
          <cell r="A832" t="str">
            <v>54.00.00.00</v>
          </cell>
          <cell r="B832" t="str">
            <v>-</v>
          </cell>
          <cell r="C832" t="str">
            <v>Tributos/Contribuicoes</v>
          </cell>
          <cell r="D832">
            <v>6106180.5099999998</v>
          </cell>
          <cell r="E832" t="str">
            <v>D</v>
          </cell>
          <cell r="F832">
            <v>713660.25</v>
          </cell>
          <cell r="G832">
            <v>413.56</v>
          </cell>
          <cell r="H832">
            <v>6819427.2000000002</v>
          </cell>
          <cell r="I832" t="str">
            <v>D</v>
          </cell>
        </row>
        <row r="833">
          <cell r="A833" t="str">
            <v>54.01.00.00</v>
          </cell>
          <cell r="B833" t="str">
            <v>-</v>
          </cell>
          <cell r="C833" t="str">
            <v>Tributos/Contribuicoes</v>
          </cell>
          <cell r="D833">
            <v>6106180.5099999998</v>
          </cell>
          <cell r="E833" t="str">
            <v>D</v>
          </cell>
          <cell r="F833">
            <v>713660.25</v>
          </cell>
          <cell r="G833">
            <v>413.56</v>
          </cell>
          <cell r="H833">
            <v>6819427.2000000002</v>
          </cell>
          <cell r="I833" t="str">
            <v>D</v>
          </cell>
        </row>
        <row r="834">
          <cell r="A834" t="str">
            <v>54.01.01.00</v>
          </cell>
          <cell r="B834" t="str">
            <v>-</v>
          </cell>
          <cell r="C834" t="str">
            <v>Imposto Territorial Rural</v>
          </cell>
          <cell r="D834">
            <v>15379.97</v>
          </cell>
          <cell r="E834" t="str">
            <v>D</v>
          </cell>
          <cell r="F834">
            <v>0</v>
          </cell>
          <cell r="G834">
            <v>0</v>
          </cell>
          <cell r="H834">
            <v>15379.97</v>
          </cell>
          <cell r="I834" t="str">
            <v>D</v>
          </cell>
        </row>
        <row r="835">
          <cell r="A835" t="str">
            <v>54.01.01.01</v>
          </cell>
          <cell r="B835" t="str">
            <v>-</v>
          </cell>
          <cell r="C835" t="str">
            <v>Imposto Territorial Rural</v>
          </cell>
          <cell r="D835">
            <v>15379.97</v>
          </cell>
          <cell r="E835" t="str">
            <v>D</v>
          </cell>
          <cell r="F835">
            <v>0</v>
          </cell>
          <cell r="G835">
            <v>0</v>
          </cell>
          <cell r="H835">
            <v>15379.97</v>
          </cell>
          <cell r="I835" t="str">
            <v>D</v>
          </cell>
        </row>
        <row r="836">
          <cell r="A836" t="str">
            <v>54.01.05.00</v>
          </cell>
          <cell r="B836" t="str">
            <v>-</v>
          </cell>
          <cell r="C836" t="str">
            <v>ICMS</v>
          </cell>
          <cell r="D836">
            <v>0</v>
          </cell>
          <cell r="F836">
            <v>441.25</v>
          </cell>
          <cell r="G836">
            <v>0</v>
          </cell>
          <cell r="H836">
            <v>441.25</v>
          </cell>
          <cell r="I836" t="str">
            <v>D</v>
          </cell>
        </row>
        <row r="837">
          <cell r="A837" t="str">
            <v>54.01.05.01</v>
          </cell>
          <cell r="B837" t="str">
            <v>-</v>
          </cell>
          <cell r="C837" t="str">
            <v>ICMS</v>
          </cell>
          <cell r="D837">
            <v>0</v>
          </cell>
          <cell r="F837">
            <v>441.25</v>
          </cell>
          <cell r="G837">
            <v>0</v>
          </cell>
          <cell r="H837">
            <v>441.25</v>
          </cell>
          <cell r="I837" t="str">
            <v>D</v>
          </cell>
        </row>
        <row r="838">
          <cell r="A838" t="str">
            <v>54.01.15.00</v>
          </cell>
          <cell r="B838" t="str">
            <v>-</v>
          </cell>
          <cell r="C838" t="str">
            <v>Taxa Florestal</v>
          </cell>
          <cell r="D838">
            <v>14445</v>
          </cell>
          <cell r="E838" t="str">
            <v>D</v>
          </cell>
          <cell r="F838">
            <v>0</v>
          </cell>
          <cell r="G838">
            <v>0</v>
          </cell>
          <cell r="H838">
            <v>14445</v>
          </cell>
          <cell r="I838" t="str">
            <v>D</v>
          </cell>
        </row>
        <row r="840">
          <cell r="A840" t="str">
            <v>-----------</v>
          </cell>
          <cell r="B840" t="str">
            <v>--</v>
          </cell>
          <cell r="C840" t="str">
            <v>-------------------------------------------------------------------</v>
          </cell>
          <cell r="D840" t="str">
            <v>-------------------</v>
          </cell>
          <cell r="E840" t="str">
            <v>-</v>
          </cell>
          <cell r="F840" t="str">
            <v>-------------------</v>
          </cell>
          <cell r="G840" t="e">
            <v>#NAME?</v>
          </cell>
          <cell r="H840" t="str">
            <v>07AB - 1.00.01.069</v>
          </cell>
        </row>
        <row r="841">
          <cell r="A841" t="str">
            <v>_x000C_----------</v>
          </cell>
          <cell r="B841" t="str">
            <v>--</v>
          </cell>
          <cell r="C841" t="str">
            <v>-------------------------------------------------------------------</v>
          </cell>
          <cell r="D841" t="str">
            <v>-------------------</v>
          </cell>
          <cell r="E841" t="str">
            <v>-</v>
          </cell>
          <cell r="F841" t="str">
            <v>-------------------</v>
          </cell>
          <cell r="G841" t="str">
            <v>-------------------</v>
          </cell>
          <cell r="H841" t="str">
            <v>------ Página:</v>
          </cell>
          <cell r="I841">
            <v>11</v>
          </cell>
        </row>
        <row r="842">
          <cell r="A842" t="str">
            <v>Urucum Mine</v>
          </cell>
          <cell r="B842" t="str">
            <v>ra</v>
          </cell>
          <cell r="C842" t="str">
            <v>ção S.A</v>
          </cell>
          <cell r="H842" t="str">
            <v>Balancete</v>
          </cell>
        </row>
        <row r="843">
          <cell r="A843" t="str">
            <v>Período: 01</v>
          </cell>
          <cell r="B843" t="str">
            <v>/1</v>
          </cell>
          <cell r="C843" t="str">
            <v>1/2008 A 30/11/2008 -----------------------------------------------</v>
          </cell>
          <cell r="D843" t="str">
            <v>-------------------</v>
          </cell>
          <cell r="E843" t="str">
            <v>-</v>
          </cell>
          <cell r="F843" t="str">
            <v>-------------------</v>
          </cell>
          <cell r="G843" t="str">
            <v>-------------------</v>
          </cell>
          <cell r="H843" t="str">
            <v>02/12/2008 - 19:1</v>
          </cell>
          <cell r="I843">
            <v>0</v>
          </cell>
        </row>
        <row r="845">
          <cell r="A845" t="str">
            <v>Título</v>
          </cell>
          <cell r="D845" t="str">
            <v>Saldo Inicial</v>
          </cell>
          <cell r="F845" t="str">
            <v>Débito</v>
          </cell>
          <cell r="G845" t="str">
            <v>Crédito</v>
          </cell>
          <cell r="H845" t="str">
            <v>Saldo Final</v>
          </cell>
        </row>
        <row r="846">
          <cell r="A846" t="str">
            <v>-----------</v>
          </cell>
          <cell r="B846" t="str">
            <v>--</v>
          </cell>
          <cell r="C846" t="str">
            <v>-------------------------------------------------------------------</v>
          </cell>
          <cell r="D846" t="str">
            <v>-----------------</v>
          </cell>
          <cell r="F846" t="str">
            <v>------------------</v>
          </cell>
          <cell r="G846" t="str">
            <v>------------------</v>
          </cell>
          <cell r="H846" t="str">
            <v>-----------------</v>
          </cell>
        </row>
        <row r="847">
          <cell r="A847" t="str">
            <v>54.01.15.01</v>
          </cell>
          <cell r="B847" t="str">
            <v>-</v>
          </cell>
          <cell r="C847" t="str">
            <v>Taxa Florestal</v>
          </cell>
          <cell r="D847">
            <v>14445</v>
          </cell>
          <cell r="E847" t="str">
            <v>D</v>
          </cell>
          <cell r="F847">
            <v>0</v>
          </cell>
          <cell r="G847">
            <v>0</v>
          </cell>
          <cell r="H847">
            <v>14445</v>
          </cell>
          <cell r="I847" t="str">
            <v>D</v>
          </cell>
        </row>
        <row r="848">
          <cell r="A848" t="str">
            <v>54.01.20.00</v>
          </cell>
          <cell r="B848" t="str">
            <v>-</v>
          </cell>
          <cell r="C848" t="str">
            <v>Outros Tributos Estaduais</v>
          </cell>
          <cell r="D848">
            <v>33757.410000000003</v>
          </cell>
          <cell r="E848" t="str">
            <v>D</v>
          </cell>
          <cell r="F848">
            <v>413.56</v>
          </cell>
          <cell r="G848">
            <v>413.56</v>
          </cell>
          <cell r="H848">
            <v>33757.410000000003</v>
          </cell>
          <cell r="I848" t="str">
            <v>D</v>
          </cell>
        </row>
        <row r="849">
          <cell r="A849" t="str">
            <v>54.01.20.01</v>
          </cell>
          <cell r="B849" t="str">
            <v>-</v>
          </cell>
          <cell r="C849" t="str">
            <v>IPVA</v>
          </cell>
          <cell r="D849">
            <v>18388.8</v>
          </cell>
          <cell r="E849" t="str">
            <v>D</v>
          </cell>
          <cell r="F849">
            <v>0</v>
          </cell>
          <cell r="G849">
            <v>0</v>
          </cell>
          <cell r="H849">
            <v>18388.8</v>
          </cell>
          <cell r="I849" t="str">
            <v>D</v>
          </cell>
        </row>
        <row r="850">
          <cell r="A850" t="str">
            <v>54.01.20.02</v>
          </cell>
          <cell r="B850" t="str">
            <v>-</v>
          </cell>
          <cell r="C850" t="str">
            <v>Outros Tributos Estaduais</v>
          </cell>
          <cell r="D850">
            <v>15368.61</v>
          </cell>
          <cell r="E850" t="str">
            <v>D</v>
          </cell>
          <cell r="F850">
            <v>413.56</v>
          </cell>
          <cell r="G850">
            <v>413.56</v>
          </cell>
          <cell r="H850">
            <v>15368.61</v>
          </cell>
          <cell r="I850" t="str">
            <v>D</v>
          </cell>
        </row>
        <row r="851">
          <cell r="A851" t="str">
            <v>54.01.30.00</v>
          </cell>
          <cell r="B851" t="str">
            <v>-</v>
          </cell>
          <cell r="C851" t="str">
            <v>Imposto Predial-Territ e Taxas</v>
          </cell>
          <cell r="D851">
            <v>21689.38</v>
          </cell>
          <cell r="E851" t="str">
            <v>D</v>
          </cell>
          <cell r="F851">
            <v>0</v>
          </cell>
          <cell r="G851">
            <v>0</v>
          </cell>
          <cell r="H851">
            <v>21689.38</v>
          </cell>
          <cell r="I851" t="str">
            <v>D</v>
          </cell>
        </row>
        <row r="852">
          <cell r="A852" t="str">
            <v>54.01.30.01</v>
          </cell>
          <cell r="B852" t="str">
            <v>-</v>
          </cell>
          <cell r="C852" t="str">
            <v>Imposto Predial-Territ e Taxas</v>
          </cell>
          <cell r="D852">
            <v>21689.38</v>
          </cell>
          <cell r="E852" t="str">
            <v>D</v>
          </cell>
          <cell r="F852">
            <v>0</v>
          </cell>
          <cell r="G852">
            <v>0</v>
          </cell>
          <cell r="H852">
            <v>21689.38</v>
          </cell>
          <cell r="I852" t="str">
            <v>D</v>
          </cell>
        </row>
        <row r="853">
          <cell r="A853" t="str">
            <v>54.01.35.00</v>
          </cell>
          <cell r="B853" t="str">
            <v>-</v>
          </cell>
          <cell r="C853" t="str">
            <v>Outros Impostos Municipais</v>
          </cell>
          <cell r="D853">
            <v>4342.76</v>
          </cell>
          <cell r="E853" t="str">
            <v>D</v>
          </cell>
          <cell r="F853">
            <v>0</v>
          </cell>
          <cell r="G853">
            <v>0</v>
          </cell>
          <cell r="H853">
            <v>4342.76</v>
          </cell>
          <cell r="I853" t="str">
            <v>D</v>
          </cell>
        </row>
        <row r="854">
          <cell r="A854" t="str">
            <v>54.01.35.01</v>
          </cell>
          <cell r="B854" t="str">
            <v>-</v>
          </cell>
          <cell r="C854" t="str">
            <v>Outros Impostos Municipais</v>
          </cell>
          <cell r="D854">
            <v>4342.76</v>
          </cell>
          <cell r="E854" t="str">
            <v>D</v>
          </cell>
          <cell r="F854">
            <v>0</v>
          </cell>
          <cell r="G854">
            <v>0</v>
          </cell>
          <cell r="H854">
            <v>4342.76</v>
          </cell>
          <cell r="I854" t="str">
            <v>D</v>
          </cell>
        </row>
        <row r="855">
          <cell r="A855" t="str">
            <v>54.01.40.00</v>
          </cell>
          <cell r="B855" t="str">
            <v>-</v>
          </cell>
          <cell r="C855" t="str">
            <v>Contribuicoes</v>
          </cell>
          <cell r="D855">
            <v>67446.179999999993</v>
          </cell>
          <cell r="E855" t="str">
            <v>D</v>
          </cell>
          <cell r="F855">
            <v>4290.54</v>
          </cell>
          <cell r="G855">
            <v>0</v>
          </cell>
          <cell r="H855">
            <v>71736.72</v>
          </cell>
          <cell r="I855" t="str">
            <v>D</v>
          </cell>
        </row>
        <row r="856">
          <cell r="A856" t="str">
            <v>54.01.40.01</v>
          </cell>
          <cell r="B856" t="str">
            <v>-</v>
          </cell>
          <cell r="C856" t="str">
            <v>Contrib p/Entidade de Classe</v>
          </cell>
          <cell r="D856">
            <v>50435.34</v>
          </cell>
          <cell r="E856" t="str">
            <v>D</v>
          </cell>
          <cell r="F856">
            <v>3048</v>
          </cell>
          <cell r="G856">
            <v>0</v>
          </cell>
          <cell r="H856">
            <v>53483.34</v>
          </cell>
          <cell r="I856" t="str">
            <v>D</v>
          </cell>
        </row>
        <row r="857">
          <cell r="A857" t="str">
            <v>54.01.40.02</v>
          </cell>
          <cell r="B857" t="str">
            <v>-</v>
          </cell>
          <cell r="C857" t="str">
            <v>Imposto Sindical Patronal</v>
          </cell>
          <cell r="D857">
            <v>17010.84</v>
          </cell>
          <cell r="E857" t="str">
            <v>D</v>
          </cell>
          <cell r="F857">
            <v>1242.54</v>
          </cell>
          <cell r="G857">
            <v>0</v>
          </cell>
          <cell r="H857">
            <v>18253.38</v>
          </cell>
          <cell r="I857" t="str">
            <v>D</v>
          </cell>
        </row>
        <row r="858">
          <cell r="A858" t="str">
            <v>54.01.45.00</v>
          </cell>
          <cell r="B858" t="str">
            <v>-</v>
          </cell>
          <cell r="C858" t="str">
            <v>Cfem-Contr Financ Explor Min</v>
          </cell>
          <cell r="D858">
            <v>5939409.1399999997</v>
          </cell>
          <cell r="E858" t="str">
            <v>D</v>
          </cell>
          <cell r="F858">
            <v>705334.3</v>
          </cell>
          <cell r="G858">
            <v>0</v>
          </cell>
          <cell r="H858">
            <v>6644743.4400000004</v>
          </cell>
          <cell r="I858" t="str">
            <v>D</v>
          </cell>
        </row>
        <row r="859">
          <cell r="A859" t="str">
            <v>54.01.45.01</v>
          </cell>
          <cell r="B859" t="str">
            <v>-</v>
          </cell>
          <cell r="C859" t="str">
            <v>CFEM s/ Transferencia</v>
          </cell>
          <cell r="D859">
            <v>75994.820000000007</v>
          </cell>
          <cell r="E859" t="str">
            <v>D</v>
          </cell>
          <cell r="F859">
            <v>6935.37</v>
          </cell>
          <cell r="G859">
            <v>0</v>
          </cell>
          <cell r="H859">
            <v>82930.19</v>
          </cell>
          <cell r="I859" t="str">
            <v>D</v>
          </cell>
        </row>
        <row r="860">
          <cell r="A860" t="str">
            <v>54.01.45.02</v>
          </cell>
          <cell r="B860" t="str">
            <v>-</v>
          </cell>
          <cell r="C860" t="str">
            <v>CFEM s/Vendas - MI</v>
          </cell>
          <cell r="D860">
            <v>988686.18</v>
          </cell>
          <cell r="E860" t="str">
            <v>D</v>
          </cell>
          <cell r="F860">
            <v>39573.800000000003</v>
          </cell>
          <cell r="G860">
            <v>0</v>
          </cell>
          <cell r="H860">
            <v>1028259.98</v>
          </cell>
          <cell r="I860" t="str">
            <v>D</v>
          </cell>
        </row>
        <row r="861">
          <cell r="A861" t="str">
            <v>54.01.45.03</v>
          </cell>
          <cell r="B861" t="str">
            <v>-</v>
          </cell>
          <cell r="C861" t="str">
            <v>CFEM s/Vendas Cias do Grupo - MI</v>
          </cell>
          <cell r="D861">
            <v>634019.38</v>
          </cell>
          <cell r="E861" t="str">
            <v>D</v>
          </cell>
          <cell r="F861">
            <v>501865.06</v>
          </cell>
          <cell r="G861">
            <v>0</v>
          </cell>
          <cell r="H861">
            <v>1135884.44</v>
          </cell>
          <cell r="I861" t="str">
            <v>D</v>
          </cell>
        </row>
        <row r="862">
          <cell r="A862" t="str">
            <v>54.01.45.04</v>
          </cell>
          <cell r="B862" t="str">
            <v>-</v>
          </cell>
          <cell r="C862" t="str">
            <v>CFEM s/Vendas - ME</v>
          </cell>
          <cell r="D862">
            <v>217517.54</v>
          </cell>
          <cell r="E862" t="str">
            <v>D</v>
          </cell>
          <cell r="F862">
            <v>0</v>
          </cell>
          <cell r="G862">
            <v>0</v>
          </cell>
          <cell r="H862">
            <v>217517.54</v>
          </cell>
          <cell r="I862" t="str">
            <v>D</v>
          </cell>
        </row>
        <row r="863">
          <cell r="A863" t="str">
            <v>54.01.45.05</v>
          </cell>
          <cell r="B863" t="str">
            <v>-</v>
          </cell>
          <cell r="C863" t="str">
            <v>CFEM s/Vendas Cias do Grupo - ME</v>
          </cell>
          <cell r="D863">
            <v>4023191.22</v>
          </cell>
          <cell r="E863" t="str">
            <v>D</v>
          </cell>
          <cell r="F863">
            <v>156960.07</v>
          </cell>
          <cell r="G863">
            <v>0</v>
          </cell>
          <cell r="H863">
            <v>4180151.29</v>
          </cell>
          <cell r="I863" t="str">
            <v>D</v>
          </cell>
        </row>
        <row r="864">
          <cell r="A864" t="str">
            <v>54.01.50.00</v>
          </cell>
          <cell r="B864" t="str">
            <v>-</v>
          </cell>
          <cell r="C864" t="str">
            <v>INSS s/Serviços Autônomo</v>
          </cell>
          <cell r="D864">
            <v>9268.2000000000007</v>
          </cell>
          <cell r="E864" t="str">
            <v>D</v>
          </cell>
          <cell r="F864">
            <v>3180.6</v>
          </cell>
          <cell r="G864">
            <v>0</v>
          </cell>
          <cell r="H864">
            <v>12448.8</v>
          </cell>
          <cell r="I864" t="str">
            <v>D</v>
          </cell>
        </row>
        <row r="865">
          <cell r="A865" t="str">
            <v>54.01.50.01</v>
          </cell>
          <cell r="B865" t="str">
            <v>-</v>
          </cell>
          <cell r="C865" t="str">
            <v>INSS s/Serviços Autônomo</v>
          </cell>
          <cell r="D865">
            <v>8686.7999999999993</v>
          </cell>
          <cell r="E865" t="str">
            <v>D</v>
          </cell>
          <cell r="F865">
            <v>3180.6</v>
          </cell>
          <cell r="G865">
            <v>0</v>
          </cell>
          <cell r="H865">
            <v>11867.4</v>
          </cell>
          <cell r="I865" t="str">
            <v>D</v>
          </cell>
        </row>
        <row r="866">
          <cell r="A866" t="str">
            <v>54.01.50.02</v>
          </cell>
          <cell r="B866" t="str">
            <v>-</v>
          </cell>
          <cell r="C866" t="str">
            <v>INSS s/Serviços Cooperativa</v>
          </cell>
          <cell r="D866">
            <v>581.4</v>
          </cell>
          <cell r="E866" t="str">
            <v>D</v>
          </cell>
          <cell r="F866">
            <v>0</v>
          </cell>
          <cell r="G866">
            <v>0</v>
          </cell>
          <cell r="H866">
            <v>581.4</v>
          </cell>
          <cell r="I866" t="str">
            <v>D</v>
          </cell>
        </row>
        <row r="867">
          <cell r="A867" t="str">
            <v>54.01.99.00</v>
          </cell>
          <cell r="B867" t="str">
            <v>-</v>
          </cell>
          <cell r="C867" t="str">
            <v>Impostos, Multas/Taxas Diversas</v>
          </cell>
          <cell r="D867">
            <v>442.47</v>
          </cell>
          <cell r="E867" t="str">
            <v>D</v>
          </cell>
          <cell r="F867">
            <v>0</v>
          </cell>
          <cell r="G867">
            <v>0</v>
          </cell>
          <cell r="H867">
            <v>442.47</v>
          </cell>
          <cell r="I867" t="str">
            <v>D</v>
          </cell>
        </row>
        <row r="868">
          <cell r="A868" t="str">
            <v>54.01.99.01</v>
          </cell>
          <cell r="B868" t="str">
            <v>-</v>
          </cell>
          <cell r="C868" t="str">
            <v>Impostos, Multas/Taxas Diversas</v>
          </cell>
          <cell r="D868">
            <v>442.47</v>
          </cell>
          <cell r="E868" t="str">
            <v>D</v>
          </cell>
          <cell r="F868">
            <v>0</v>
          </cell>
          <cell r="G868">
            <v>0</v>
          </cell>
          <cell r="H868">
            <v>442.47</v>
          </cell>
          <cell r="I868" t="str">
            <v>D</v>
          </cell>
        </row>
        <row r="869">
          <cell r="A869" t="str">
            <v>56.00.00.00</v>
          </cell>
          <cell r="B869" t="str">
            <v>-</v>
          </cell>
          <cell r="C869" t="str">
            <v>Servicos / Locacoes</v>
          </cell>
          <cell r="D869">
            <v>16908033.73</v>
          </cell>
          <cell r="E869" t="str">
            <v>D</v>
          </cell>
          <cell r="F869">
            <v>2508783.44</v>
          </cell>
          <cell r="G869">
            <v>874597.55</v>
          </cell>
          <cell r="H869">
            <v>18542219.620000001</v>
          </cell>
          <cell r="I869" t="str">
            <v>D</v>
          </cell>
        </row>
        <row r="870">
          <cell r="A870" t="str">
            <v>56.01.00.00</v>
          </cell>
          <cell r="B870" t="str">
            <v>-</v>
          </cell>
          <cell r="C870" t="str">
            <v>Servicos / Locacoes</v>
          </cell>
          <cell r="D870">
            <v>6419188.6699999999</v>
          </cell>
          <cell r="E870" t="str">
            <v>D</v>
          </cell>
          <cell r="F870">
            <v>1262697.77</v>
          </cell>
          <cell r="G870">
            <v>797353.13</v>
          </cell>
          <cell r="H870">
            <v>6884533.3099999996</v>
          </cell>
          <cell r="I870" t="str">
            <v>D</v>
          </cell>
        </row>
        <row r="871">
          <cell r="A871" t="str">
            <v>56.01.20.00</v>
          </cell>
          <cell r="B871" t="str">
            <v>-</v>
          </cell>
          <cell r="C871" t="str">
            <v>Locacao de Bens Moveis</v>
          </cell>
          <cell r="D871">
            <v>39547.35</v>
          </cell>
          <cell r="E871" t="str">
            <v>D</v>
          </cell>
          <cell r="F871">
            <v>11400.95</v>
          </cell>
          <cell r="G871">
            <v>5000</v>
          </cell>
          <cell r="H871">
            <v>45948.3</v>
          </cell>
          <cell r="I871" t="str">
            <v>D</v>
          </cell>
        </row>
        <row r="872">
          <cell r="A872" t="str">
            <v>56.01.20.01</v>
          </cell>
          <cell r="B872" t="str">
            <v>-</v>
          </cell>
          <cell r="C872" t="str">
            <v>Aluguel Maquinas Reprografia</v>
          </cell>
          <cell r="D872">
            <v>39511.35</v>
          </cell>
          <cell r="E872" t="str">
            <v>D</v>
          </cell>
          <cell r="F872">
            <v>11400.95</v>
          </cell>
          <cell r="G872">
            <v>5000</v>
          </cell>
          <cell r="H872">
            <v>45912.3</v>
          </cell>
          <cell r="I872" t="str">
            <v>D</v>
          </cell>
        </row>
        <row r="873">
          <cell r="A873" t="str">
            <v>56.01.20.03</v>
          </cell>
          <cell r="B873" t="str">
            <v>-</v>
          </cell>
          <cell r="C873" t="str">
            <v>Aluguel Maquinas Escrit-Outras</v>
          </cell>
          <cell r="D873">
            <v>36</v>
          </cell>
          <cell r="E873" t="str">
            <v>D</v>
          </cell>
          <cell r="F873">
            <v>0</v>
          </cell>
          <cell r="G873">
            <v>0</v>
          </cell>
          <cell r="H873">
            <v>36</v>
          </cell>
          <cell r="I873" t="str">
            <v>D</v>
          </cell>
        </row>
        <row r="874">
          <cell r="A874" t="str">
            <v>56.01.25.00</v>
          </cell>
          <cell r="B874" t="str">
            <v>-</v>
          </cell>
          <cell r="C874" t="str">
            <v>Aluguel de Veiculos</v>
          </cell>
          <cell r="D874">
            <v>601948.91</v>
          </cell>
          <cell r="E874" t="str">
            <v>D</v>
          </cell>
          <cell r="F874">
            <v>152828.59</v>
          </cell>
          <cell r="G874">
            <v>78000</v>
          </cell>
          <cell r="H874">
            <v>676777.5</v>
          </cell>
          <cell r="I874" t="str">
            <v>D</v>
          </cell>
        </row>
        <row r="875">
          <cell r="A875" t="str">
            <v>56.01.25.01</v>
          </cell>
          <cell r="B875" t="str">
            <v>-</v>
          </cell>
          <cell r="C875" t="str">
            <v>Aluguel de Veiculos Leves/Utilit</v>
          </cell>
          <cell r="D875">
            <v>600360.79</v>
          </cell>
          <cell r="E875" t="str">
            <v>D</v>
          </cell>
          <cell r="F875">
            <v>151794.04</v>
          </cell>
          <cell r="G875">
            <v>78000</v>
          </cell>
          <cell r="H875">
            <v>674154.83</v>
          </cell>
          <cell r="I875" t="str">
            <v>D</v>
          </cell>
        </row>
        <row r="876">
          <cell r="A876" t="str">
            <v>56.01.25.03</v>
          </cell>
          <cell r="B876" t="str">
            <v>-</v>
          </cell>
          <cell r="C876" t="str">
            <v>Aluguel de Outros Veiculos</v>
          </cell>
          <cell r="D876">
            <v>1588.12</v>
          </cell>
          <cell r="E876" t="str">
            <v>D</v>
          </cell>
          <cell r="F876">
            <v>1034.55</v>
          </cell>
          <cell r="G876">
            <v>0</v>
          </cell>
          <cell r="H876">
            <v>2622.67</v>
          </cell>
          <cell r="I876" t="str">
            <v>D</v>
          </cell>
        </row>
        <row r="877">
          <cell r="A877" t="str">
            <v>56.01.30.00</v>
          </cell>
          <cell r="B877" t="str">
            <v>-</v>
          </cell>
          <cell r="C877" t="str">
            <v>Aluguel de Equipamentos</v>
          </cell>
          <cell r="D877">
            <v>4499244.21</v>
          </cell>
          <cell r="E877" t="str">
            <v>D</v>
          </cell>
          <cell r="F877">
            <v>998468.23</v>
          </cell>
          <cell r="G877">
            <v>705103.13</v>
          </cell>
          <cell r="H877">
            <v>4792609.3099999996</v>
          </cell>
          <cell r="I877" t="str">
            <v>D</v>
          </cell>
        </row>
        <row r="878">
          <cell r="A878" t="str">
            <v>56.01.30.01</v>
          </cell>
          <cell r="B878" t="str">
            <v>-</v>
          </cell>
          <cell r="C878" t="str">
            <v>Alug.Trator/Pa Mec/Escav/Motoniv.</v>
          </cell>
          <cell r="D878">
            <v>1255801.58</v>
          </cell>
          <cell r="E878" t="str">
            <v>D</v>
          </cell>
          <cell r="F878">
            <v>344608.26</v>
          </cell>
          <cell r="G878">
            <v>182907</v>
          </cell>
          <cell r="H878">
            <v>1417502.84</v>
          </cell>
          <cell r="I878" t="str">
            <v>D</v>
          </cell>
        </row>
        <row r="879">
          <cell r="A879" t="str">
            <v>56.01.30.03</v>
          </cell>
          <cell r="B879" t="str">
            <v>-</v>
          </cell>
          <cell r="C879" t="str">
            <v>Aluguel Outros Equipamentos</v>
          </cell>
          <cell r="D879">
            <v>3243442.63</v>
          </cell>
          <cell r="E879" t="str">
            <v>D</v>
          </cell>
          <cell r="F879">
            <v>653859.97</v>
          </cell>
          <cell r="G879">
            <v>522196.13</v>
          </cell>
          <cell r="H879">
            <v>3375106.47</v>
          </cell>
          <cell r="I879" t="str">
            <v>D</v>
          </cell>
        </row>
        <row r="880">
          <cell r="A880" t="str">
            <v>56.01.35.00</v>
          </cell>
          <cell r="B880" t="str">
            <v>-</v>
          </cell>
          <cell r="C880" t="str">
            <v>Aluguel de Outros Bens Moveis</v>
          </cell>
          <cell r="D880">
            <v>7948.2</v>
          </cell>
          <cell r="E880" t="str">
            <v>D</v>
          </cell>
          <cell r="F880">
            <v>0</v>
          </cell>
          <cell r="G880">
            <v>0</v>
          </cell>
          <cell r="H880">
            <v>7948.2</v>
          </cell>
          <cell r="I880" t="str">
            <v>D</v>
          </cell>
        </row>
        <row r="881">
          <cell r="A881" t="str">
            <v>56.01.35.06</v>
          </cell>
          <cell r="B881" t="str">
            <v>-</v>
          </cell>
          <cell r="C881" t="str">
            <v>Aluguel de Outros Bens Moveis</v>
          </cell>
          <cell r="D881">
            <v>7948.2</v>
          </cell>
          <cell r="E881" t="str">
            <v>D</v>
          </cell>
          <cell r="F881">
            <v>0</v>
          </cell>
          <cell r="G881">
            <v>0</v>
          </cell>
          <cell r="H881">
            <v>7948.2</v>
          </cell>
          <cell r="I881" t="str">
            <v>D</v>
          </cell>
        </row>
        <row r="882">
          <cell r="A882" t="str">
            <v>56.01.50.00</v>
          </cell>
          <cell r="B882" t="str">
            <v>-</v>
          </cell>
          <cell r="C882" t="str">
            <v>Arrendamento de Instalacoes</v>
          </cell>
          <cell r="D882">
            <v>1270500</v>
          </cell>
          <cell r="E882" t="str">
            <v>D</v>
          </cell>
          <cell r="F882">
            <v>100000</v>
          </cell>
          <cell r="G882">
            <v>9250</v>
          </cell>
          <cell r="H882">
            <v>1361250</v>
          </cell>
          <cell r="I882" t="str">
            <v>D</v>
          </cell>
        </row>
        <row r="883">
          <cell r="A883" t="str">
            <v>56.01.50.02</v>
          </cell>
          <cell r="B883" t="str">
            <v>-</v>
          </cell>
          <cell r="C883" t="str">
            <v>Arrendamento de Instalações - Corumba</v>
          </cell>
          <cell r="D883">
            <v>1270500</v>
          </cell>
          <cell r="E883" t="str">
            <v>D</v>
          </cell>
          <cell r="F883">
            <v>100000</v>
          </cell>
          <cell r="G883">
            <v>9250</v>
          </cell>
          <cell r="H883">
            <v>1361250</v>
          </cell>
          <cell r="I883" t="str">
            <v>D</v>
          </cell>
        </row>
        <row r="884">
          <cell r="A884" t="str">
            <v>56.02.00.00</v>
          </cell>
          <cell r="B884" t="str">
            <v>-</v>
          </cell>
          <cell r="C884" t="str">
            <v>Locacoes / Servicos Publicos</v>
          </cell>
          <cell r="D884">
            <v>10488845.060000001</v>
          </cell>
          <cell r="E884" t="str">
            <v>D</v>
          </cell>
          <cell r="F884">
            <v>1246085.67</v>
          </cell>
          <cell r="G884">
            <v>77244.42</v>
          </cell>
          <cell r="H884">
            <v>11657686.310000001</v>
          </cell>
          <cell r="I884" t="str">
            <v>D</v>
          </cell>
        </row>
        <row r="885">
          <cell r="A885" t="str">
            <v>56.02.01.00</v>
          </cell>
          <cell r="B885" t="str">
            <v>-</v>
          </cell>
          <cell r="C885" t="str">
            <v>Energia Eletrica</v>
          </cell>
          <cell r="D885">
            <v>10083816.619999999</v>
          </cell>
          <cell r="E885" t="str">
            <v>D</v>
          </cell>
          <cell r="F885">
            <v>1205567.71</v>
          </cell>
          <cell r="G885">
            <v>72276.45</v>
          </cell>
          <cell r="H885">
            <v>11217107.880000001</v>
          </cell>
          <cell r="I885" t="str">
            <v>D</v>
          </cell>
        </row>
        <row r="886">
          <cell r="A886" t="str">
            <v>56.02.01.01</v>
          </cell>
          <cell r="B886" t="str">
            <v>-</v>
          </cell>
          <cell r="C886" t="str">
            <v>Energia Eletrica - Demanda</v>
          </cell>
          <cell r="D886">
            <v>1298365.3899999999</v>
          </cell>
          <cell r="E886" t="str">
            <v>D</v>
          </cell>
          <cell r="F886">
            <v>207325.66</v>
          </cell>
          <cell r="G886">
            <v>72276.45</v>
          </cell>
          <cell r="H886">
            <v>1433414.6</v>
          </cell>
          <cell r="I886" t="str">
            <v>D</v>
          </cell>
        </row>
        <row r="887">
          <cell r="A887" t="str">
            <v>56.02.01.02</v>
          </cell>
          <cell r="B887" t="str">
            <v>-</v>
          </cell>
          <cell r="C887" t="str">
            <v>Energia Eletrica - Consumo</v>
          </cell>
          <cell r="D887">
            <v>8785451.2300000004</v>
          </cell>
          <cell r="E887" t="str">
            <v>D</v>
          </cell>
          <cell r="F887">
            <v>998242.05</v>
          </cell>
          <cell r="G887">
            <v>0</v>
          </cell>
          <cell r="H887">
            <v>9783693.2799999993</v>
          </cell>
          <cell r="I887" t="str">
            <v>D</v>
          </cell>
        </row>
        <row r="888">
          <cell r="A888" t="str">
            <v>56.02.10.00</v>
          </cell>
          <cell r="B888" t="str">
            <v>-</v>
          </cell>
          <cell r="C888" t="str">
            <v>Agua e Esgoto</v>
          </cell>
          <cell r="D888">
            <v>36010.81</v>
          </cell>
          <cell r="E888" t="str">
            <v>D</v>
          </cell>
          <cell r="F888">
            <v>5140.17</v>
          </cell>
          <cell r="G888">
            <v>0</v>
          </cell>
          <cell r="H888">
            <v>41150.980000000003</v>
          </cell>
          <cell r="I888" t="str">
            <v>D</v>
          </cell>
        </row>
        <row r="889">
          <cell r="A889" t="str">
            <v>56.02.10.01</v>
          </cell>
          <cell r="B889" t="str">
            <v>-</v>
          </cell>
          <cell r="C889" t="str">
            <v>Agua e Esgoto</v>
          </cell>
          <cell r="D889">
            <v>36010.81</v>
          </cell>
          <cell r="E889" t="str">
            <v>D</v>
          </cell>
          <cell r="F889">
            <v>5140.17</v>
          </cell>
          <cell r="G889">
            <v>0</v>
          </cell>
          <cell r="H889">
            <v>41150.980000000003</v>
          </cell>
          <cell r="I889" t="str">
            <v>D</v>
          </cell>
        </row>
        <row r="890">
          <cell r="A890" t="str">
            <v>56.02.20.00</v>
          </cell>
          <cell r="B890" t="str">
            <v>-</v>
          </cell>
          <cell r="C890" t="str">
            <v>Comunicacoes</v>
          </cell>
          <cell r="D890">
            <v>369017.63</v>
          </cell>
          <cell r="E890" t="str">
            <v>D</v>
          </cell>
          <cell r="F890">
            <v>35377.79</v>
          </cell>
          <cell r="G890">
            <v>4967.97</v>
          </cell>
          <cell r="H890">
            <v>399427.45</v>
          </cell>
          <cell r="I890" t="str">
            <v>D</v>
          </cell>
        </row>
        <row r="891">
          <cell r="A891" t="str">
            <v>56.02.20.01</v>
          </cell>
          <cell r="B891" t="str">
            <v>-</v>
          </cell>
          <cell r="C891" t="str">
            <v>Telefone e Fax</v>
          </cell>
          <cell r="D891">
            <v>337877.47</v>
          </cell>
          <cell r="E891" t="str">
            <v>D</v>
          </cell>
          <cell r="F891">
            <v>26254.29</v>
          </cell>
          <cell r="G891">
            <v>1967.97</v>
          </cell>
          <cell r="H891">
            <v>362163.79</v>
          </cell>
          <cell r="I891" t="str">
            <v>D</v>
          </cell>
        </row>
        <row r="892">
          <cell r="A892" t="str">
            <v>56.02.20.02</v>
          </cell>
          <cell r="B892" t="str">
            <v>-</v>
          </cell>
          <cell r="C892" t="str">
            <v>Telefax/Canal Comunicacao</v>
          </cell>
          <cell r="D892">
            <v>321.45999999999998</v>
          </cell>
          <cell r="E892" t="str">
            <v>D</v>
          </cell>
          <cell r="F892">
            <v>0</v>
          </cell>
          <cell r="G892">
            <v>0</v>
          </cell>
          <cell r="H892">
            <v>321.45999999999998</v>
          </cell>
          <cell r="I892" t="str">
            <v>D</v>
          </cell>
        </row>
        <row r="893">
          <cell r="A893" t="str">
            <v>56.02.20.03</v>
          </cell>
          <cell r="B893" t="str">
            <v>-</v>
          </cell>
          <cell r="C893" t="str">
            <v>Correios/Malotes</v>
          </cell>
          <cell r="D893">
            <v>30770.38</v>
          </cell>
          <cell r="E893" t="str">
            <v>D</v>
          </cell>
          <cell r="F893">
            <v>9123.5</v>
          </cell>
          <cell r="G893">
            <v>3000</v>
          </cell>
          <cell r="H893">
            <v>36893.879999999997</v>
          </cell>
          <cell r="I893" t="str">
            <v>D</v>
          </cell>
        </row>
        <row r="894">
          <cell r="A894" t="str">
            <v>56.02.20.06</v>
          </cell>
          <cell r="B894" t="str">
            <v>-</v>
          </cell>
          <cell r="C894" t="str">
            <v>Outros Servicos de Comunicacao</v>
          </cell>
          <cell r="D894">
            <v>48.32</v>
          </cell>
          <cell r="E894" t="str">
            <v>D</v>
          </cell>
          <cell r="F894">
            <v>0</v>
          </cell>
          <cell r="G894">
            <v>0</v>
          </cell>
          <cell r="H894">
            <v>48.32</v>
          </cell>
          <cell r="I894" t="str">
            <v>D</v>
          </cell>
        </row>
        <row r="895">
          <cell r="A895" t="str">
            <v>57.00.00.00</v>
          </cell>
          <cell r="B895" t="str">
            <v>-</v>
          </cell>
          <cell r="C895" t="str">
            <v>Servicos Contratados</v>
          </cell>
          <cell r="D895">
            <v>15344362.939999999</v>
          </cell>
          <cell r="E895" t="str">
            <v>D</v>
          </cell>
          <cell r="F895">
            <v>4694920.91</v>
          </cell>
          <cell r="G895">
            <v>2985796.17</v>
          </cell>
          <cell r="H895">
            <v>17053487.68</v>
          </cell>
          <cell r="I895" t="str">
            <v>D</v>
          </cell>
        </row>
        <row r="896">
          <cell r="A896" t="str">
            <v>57.01.00.00</v>
          </cell>
          <cell r="B896" t="str">
            <v>-</v>
          </cell>
          <cell r="C896" t="str">
            <v>Servicos Contratados</v>
          </cell>
          <cell r="D896">
            <v>15344362.939999999</v>
          </cell>
          <cell r="E896" t="str">
            <v>D</v>
          </cell>
          <cell r="F896">
            <v>4694920.91</v>
          </cell>
          <cell r="G896">
            <v>2985796.17</v>
          </cell>
          <cell r="H896">
            <v>17053487.68</v>
          </cell>
          <cell r="I896" t="str">
            <v>D</v>
          </cell>
        </row>
        <row r="897">
          <cell r="A897" t="str">
            <v>57.01.01.00</v>
          </cell>
          <cell r="B897" t="str">
            <v>-</v>
          </cell>
          <cell r="C897" t="str">
            <v>Empreitada a Preco Global</v>
          </cell>
          <cell r="D897">
            <v>2082358.87</v>
          </cell>
          <cell r="E897" t="str">
            <v>D</v>
          </cell>
          <cell r="F897">
            <v>604553.30000000005</v>
          </cell>
          <cell r="G897">
            <v>322782.89</v>
          </cell>
          <cell r="H897">
            <v>2364129.2799999998</v>
          </cell>
          <cell r="I897" t="str">
            <v>D</v>
          </cell>
        </row>
        <row r="898">
          <cell r="A898" t="str">
            <v>57.01.01.01</v>
          </cell>
          <cell r="B898" t="str">
            <v>-</v>
          </cell>
          <cell r="C898" t="str">
            <v>Empreitada a Preco Global</v>
          </cell>
          <cell r="D898">
            <v>2082358.87</v>
          </cell>
          <cell r="E898" t="str">
            <v>D</v>
          </cell>
          <cell r="F898">
            <v>604553.30000000005</v>
          </cell>
          <cell r="G898">
            <v>322782.89</v>
          </cell>
          <cell r="H898">
            <v>2364129.2799999998</v>
          </cell>
          <cell r="I898" t="str">
            <v>D</v>
          </cell>
        </row>
        <row r="899">
          <cell r="A899" t="str">
            <v>57.01.05.00</v>
          </cell>
          <cell r="B899" t="str">
            <v>-</v>
          </cell>
          <cell r="C899" t="str">
            <v>Empreitada a Preco Unitario</v>
          </cell>
          <cell r="D899">
            <v>229706.91</v>
          </cell>
          <cell r="E899" t="str">
            <v>D</v>
          </cell>
          <cell r="F899">
            <v>73141.89</v>
          </cell>
          <cell r="G899">
            <v>41200.75</v>
          </cell>
          <cell r="H899">
            <v>261648.05</v>
          </cell>
          <cell r="I899" t="str">
            <v>D</v>
          </cell>
        </row>
        <row r="900">
          <cell r="A900" t="str">
            <v>57.01.05.01</v>
          </cell>
          <cell r="B900" t="str">
            <v>-</v>
          </cell>
          <cell r="C900" t="str">
            <v>Empreitada a Preco Unitario</v>
          </cell>
          <cell r="D900">
            <v>229706.91</v>
          </cell>
          <cell r="E900" t="str">
            <v>D</v>
          </cell>
          <cell r="F900">
            <v>73141.89</v>
          </cell>
          <cell r="G900">
            <v>41200.75</v>
          </cell>
          <cell r="H900">
            <v>261648.05</v>
          </cell>
          <cell r="I900" t="str">
            <v>D</v>
          </cell>
        </row>
        <row r="901">
          <cell r="A901" t="str">
            <v>57.01.35.00</v>
          </cell>
          <cell r="B901" t="str">
            <v>-</v>
          </cell>
          <cell r="C901" t="str">
            <v>Auditoria Externa</v>
          </cell>
          <cell r="D901">
            <v>4219.8599999999997</v>
          </cell>
          <cell r="E901" t="str">
            <v>D</v>
          </cell>
          <cell r="F901">
            <v>5940.4</v>
          </cell>
          <cell r="G901">
            <v>0</v>
          </cell>
          <cell r="H901">
            <v>10160.26</v>
          </cell>
          <cell r="I901" t="str">
            <v>D</v>
          </cell>
        </row>
        <row r="902">
          <cell r="A902" t="str">
            <v>57.01.35.01</v>
          </cell>
          <cell r="B902" t="str">
            <v>-</v>
          </cell>
          <cell r="C902" t="str">
            <v>Auditoria Externa</v>
          </cell>
          <cell r="D902">
            <v>4219.8599999999997</v>
          </cell>
          <cell r="E902" t="str">
            <v>D</v>
          </cell>
          <cell r="F902">
            <v>5940.4</v>
          </cell>
          <cell r="G902">
            <v>0</v>
          </cell>
          <cell r="H902">
            <v>10160.26</v>
          </cell>
          <cell r="I902" t="str">
            <v>D</v>
          </cell>
        </row>
        <row r="903">
          <cell r="A903" t="str">
            <v>57.01.55.00</v>
          </cell>
          <cell r="B903" t="str">
            <v>-</v>
          </cell>
          <cell r="C903" t="str">
            <v>Extr/Benef/Movim de Minerio</v>
          </cell>
          <cell r="D903">
            <v>2266587.33</v>
          </cell>
          <cell r="E903" t="str">
            <v>D</v>
          </cell>
          <cell r="F903">
            <v>1489551.16</v>
          </cell>
          <cell r="G903">
            <v>1084673.3700000001</v>
          </cell>
          <cell r="H903">
            <v>2671465.12</v>
          </cell>
          <cell r="I903" t="str">
            <v>D</v>
          </cell>
        </row>
        <row r="904">
          <cell r="A904" t="str">
            <v>57.01.55.01</v>
          </cell>
          <cell r="B904" t="str">
            <v>-</v>
          </cell>
          <cell r="C904" t="str">
            <v>Transporte Mang Mina-Pera</v>
          </cell>
          <cell r="D904">
            <v>1882077.3</v>
          </cell>
          <cell r="E904" t="str">
            <v>D</v>
          </cell>
          <cell r="F904">
            <v>983818.74</v>
          </cell>
          <cell r="G904">
            <v>764595.63</v>
          </cell>
          <cell r="H904">
            <v>2101300.41</v>
          </cell>
          <cell r="I904" t="str">
            <v>D</v>
          </cell>
        </row>
        <row r="905">
          <cell r="A905" t="str">
            <v>57.01.55.03</v>
          </cell>
          <cell r="B905" t="str">
            <v>-</v>
          </cell>
          <cell r="C905" t="str">
            <v>Transp/Movim/Remocao de Minerios</v>
          </cell>
          <cell r="D905">
            <v>384510.03</v>
          </cell>
          <cell r="E905" t="str">
            <v>D</v>
          </cell>
          <cell r="F905">
            <v>505732.42</v>
          </cell>
          <cell r="G905">
            <v>320077.74</v>
          </cell>
          <cell r="H905">
            <v>570164.71</v>
          </cell>
          <cell r="I905" t="str">
            <v>D</v>
          </cell>
        </row>
        <row r="906">
          <cell r="A906" t="str">
            <v>57.01.59.00</v>
          </cell>
          <cell r="B906" t="str">
            <v>-</v>
          </cell>
          <cell r="C906" t="str">
            <v>Servico Auxiliar Contratado</v>
          </cell>
          <cell r="D906">
            <v>5065150.7300000004</v>
          </cell>
          <cell r="E906" t="str">
            <v>D</v>
          </cell>
          <cell r="F906">
            <v>1291510.92</v>
          </cell>
          <cell r="G906">
            <v>854709.93</v>
          </cell>
          <cell r="H906">
            <v>5501951.7199999997</v>
          </cell>
          <cell r="I906" t="str">
            <v>D</v>
          </cell>
        </row>
        <row r="907">
          <cell r="A907" t="str">
            <v>57.01.59.01</v>
          </cell>
          <cell r="B907" t="str">
            <v>-</v>
          </cell>
          <cell r="C907" t="str">
            <v>Apoio a Mineracao</v>
          </cell>
          <cell r="D907">
            <v>2655051.85</v>
          </cell>
          <cell r="E907" t="str">
            <v>D</v>
          </cell>
          <cell r="F907">
            <v>580774.07999999996</v>
          </cell>
          <cell r="G907">
            <v>356562.72</v>
          </cell>
          <cell r="H907">
            <v>2879263.21</v>
          </cell>
          <cell r="I907" t="str">
            <v>D</v>
          </cell>
        </row>
        <row r="908">
          <cell r="A908" t="str">
            <v>57.01.59.04</v>
          </cell>
          <cell r="B908" t="str">
            <v>-</v>
          </cell>
          <cell r="C908" t="str">
            <v>Apoio ao Servico de Barragem</v>
          </cell>
          <cell r="D908">
            <v>695783.83</v>
          </cell>
          <cell r="E908" t="str">
            <v>D</v>
          </cell>
          <cell r="F908">
            <v>264412.89</v>
          </cell>
          <cell r="G908">
            <v>275237.09000000003</v>
          </cell>
          <cell r="H908">
            <v>684959.63</v>
          </cell>
          <cell r="I908" t="str">
            <v>D</v>
          </cell>
        </row>
        <row r="909">
          <cell r="A909" t="str">
            <v>57.01.59.05</v>
          </cell>
          <cell r="B909" t="str">
            <v>-</v>
          </cell>
          <cell r="C909" t="str">
            <v>Apoio a Movimentacao Interna</v>
          </cell>
          <cell r="D909">
            <v>1583486.99</v>
          </cell>
          <cell r="E909" t="str">
            <v>D</v>
          </cell>
          <cell r="F909">
            <v>372578.89</v>
          </cell>
          <cell r="G909">
            <v>191467.6</v>
          </cell>
          <cell r="H909">
            <v>1764598.28</v>
          </cell>
          <cell r="I909" t="str">
            <v>D</v>
          </cell>
        </row>
        <row r="910">
          <cell r="A910" t="str">
            <v>57.01.59.06</v>
          </cell>
          <cell r="B910" t="str">
            <v>-</v>
          </cell>
          <cell r="C910" t="str">
            <v>Apoio a Conservacao e Limpeza</v>
          </cell>
          <cell r="D910">
            <v>1260.3900000000001</v>
          </cell>
          <cell r="E910" t="str">
            <v>C</v>
          </cell>
          <cell r="F910">
            <v>32000</v>
          </cell>
          <cell r="G910">
            <v>0</v>
          </cell>
          <cell r="H910">
            <v>30739.61</v>
          </cell>
          <cell r="I910" t="str">
            <v>D</v>
          </cell>
        </row>
        <row r="911">
          <cell r="A911" t="str">
            <v>57.01.59.09</v>
          </cell>
          <cell r="B911" t="str">
            <v>-</v>
          </cell>
          <cell r="C911" t="str">
            <v>Apoio ao Laboratorio</v>
          </cell>
          <cell r="D911">
            <v>1092</v>
          </cell>
          <cell r="E911" t="str">
            <v>D</v>
          </cell>
          <cell r="F911">
            <v>0</v>
          </cell>
          <cell r="G911">
            <v>0</v>
          </cell>
          <cell r="H911">
            <v>1092</v>
          </cell>
          <cell r="I911" t="str">
            <v>D</v>
          </cell>
        </row>
        <row r="912">
          <cell r="A912" t="str">
            <v>57.01.59.10</v>
          </cell>
          <cell r="B912" t="str">
            <v>-</v>
          </cell>
          <cell r="C912" t="str">
            <v>Apoio a Operacao</v>
          </cell>
          <cell r="D912">
            <v>130996.45</v>
          </cell>
          <cell r="E912" t="str">
            <v>D</v>
          </cell>
          <cell r="F912">
            <v>41745.06</v>
          </cell>
          <cell r="G912">
            <v>31442.52</v>
          </cell>
          <cell r="H912">
            <v>141298.99</v>
          </cell>
          <cell r="I912" t="str">
            <v>D</v>
          </cell>
        </row>
        <row r="913">
          <cell r="A913" t="str">
            <v>57.01.69.00</v>
          </cell>
          <cell r="B913" t="str">
            <v>-</v>
          </cell>
          <cell r="C913" t="str">
            <v>Obras de Geologia</v>
          </cell>
          <cell r="D913">
            <v>0</v>
          </cell>
          <cell r="F913">
            <v>11705.6</v>
          </cell>
          <cell r="G913">
            <v>0</v>
          </cell>
          <cell r="H913">
            <v>11705.6</v>
          </cell>
          <cell r="I913" t="str">
            <v>D</v>
          </cell>
        </row>
        <row r="914">
          <cell r="A914" t="str">
            <v>57.01.69.01</v>
          </cell>
          <cell r="B914" t="str">
            <v>-</v>
          </cell>
          <cell r="C914" t="str">
            <v>Obras de Geologia</v>
          </cell>
          <cell r="D914">
            <v>0</v>
          </cell>
          <cell r="F914">
            <v>11705.6</v>
          </cell>
          <cell r="G914">
            <v>0</v>
          </cell>
          <cell r="H914">
            <v>11705.6</v>
          </cell>
          <cell r="I914" t="str">
            <v>D</v>
          </cell>
        </row>
        <row r="915">
          <cell r="A915" t="str">
            <v>57.01.71.00</v>
          </cell>
          <cell r="B915" t="str">
            <v>-</v>
          </cell>
          <cell r="C915" t="str">
            <v>Outros Servicos Operacionais</v>
          </cell>
          <cell r="D915">
            <v>580.79999999999995</v>
          </cell>
          <cell r="E915" t="str">
            <v>D</v>
          </cell>
          <cell r="F915">
            <v>1000</v>
          </cell>
          <cell r="G915">
            <v>0</v>
          </cell>
          <cell r="H915">
            <v>1580.8</v>
          </cell>
          <cell r="I915" t="str">
            <v>D</v>
          </cell>
        </row>
        <row r="916">
          <cell r="A916" t="str">
            <v>57.01.71.01</v>
          </cell>
          <cell r="B916" t="str">
            <v>-</v>
          </cell>
          <cell r="C916" t="str">
            <v>Serv.Moviment de Cargas Diversas</v>
          </cell>
          <cell r="D916">
            <v>0</v>
          </cell>
          <cell r="F916">
            <v>1000</v>
          </cell>
          <cell r="G916">
            <v>0</v>
          </cell>
          <cell r="H916">
            <v>1000</v>
          </cell>
          <cell r="I916" t="str">
            <v>D</v>
          </cell>
        </row>
        <row r="917">
          <cell r="A917" t="str">
            <v>57.01.71.02</v>
          </cell>
          <cell r="B917" t="str">
            <v>-</v>
          </cell>
          <cell r="C917" t="str">
            <v>Serv.Oper.de Equip/Veic. Pesados</v>
          </cell>
          <cell r="D917">
            <v>580.79999999999995</v>
          </cell>
          <cell r="E917" t="str">
            <v>D</v>
          </cell>
          <cell r="F917">
            <v>0</v>
          </cell>
          <cell r="G917">
            <v>0</v>
          </cell>
          <cell r="H917">
            <v>580.79999999999995</v>
          </cell>
          <cell r="I917" t="str">
            <v>D</v>
          </cell>
        </row>
        <row r="918">
          <cell r="A918" t="str">
            <v>57.01.72.00</v>
          </cell>
          <cell r="B918" t="str">
            <v>-</v>
          </cell>
          <cell r="C918" t="str">
            <v>Limpeza/Conserv de Instalacoes</v>
          </cell>
          <cell r="D918">
            <v>1089606.44</v>
          </cell>
          <cell r="E918" t="str">
            <v>D</v>
          </cell>
          <cell r="F918">
            <v>270076.59999999998</v>
          </cell>
          <cell r="G918">
            <v>184933.13</v>
          </cell>
          <cell r="H918">
            <v>1174749.9099999999</v>
          </cell>
          <cell r="I918" t="str">
            <v>D</v>
          </cell>
        </row>
        <row r="919">
          <cell r="A919" t="str">
            <v>57.01.72.01</v>
          </cell>
          <cell r="B919" t="str">
            <v>-</v>
          </cell>
          <cell r="C919" t="str">
            <v>Limp/Cons Predios/Dependencias</v>
          </cell>
          <cell r="D919">
            <v>297197.48</v>
          </cell>
          <cell r="E919" t="str">
            <v>D</v>
          </cell>
          <cell r="F919">
            <v>67331.8</v>
          </cell>
          <cell r="G919">
            <v>64216.63</v>
          </cell>
          <cell r="H919">
            <v>300312.65000000002</v>
          </cell>
          <cell r="I919" t="str">
            <v>D</v>
          </cell>
        </row>
        <row r="920">
          <cell r="A920" t="str">
            <v>57.01.72.02</v>
          </cell>
          <cell r="B920" t="str">
            <v>-</v>
          </cell>
          <cell r="C920" t="str">
            <v>Limp/Man.Civil Instal/Via Acesso</v>
          </cell>
          <cell r="D920">
            <v>706035.68</v>
          </cell>
          <cell r="E920" t="str">
            <v>D</v>
          </cell>
          <cell r="F920">
            <v>192724.8</v>
          </cell>
          <cell r="G920">
            <v>114016.1</v>
          </cell>
          <cell r="H920">
            <v>784744.38</v>
          </cell>
          <cell r="I920" t="str">
            <v>D</v>
          </cell>
        </row>
        <row r="921">
          <cell r="A921" t="str">
            <v>57.01.72.03</v>
          </cell>
          <cell r="B921" t="str">
            <v>-</v>
          </cell>
          <cell r="C921" t="str">
            <v>Limp Indust Manual/Mecanizada</v>
          </cell>
          <cell r="D921">
            <v>2.2799999999999998</v>
          </cell>
          <cell r="E921" t="str">
            <v>D</v>
          </cell>
          <cell r="F921">
            <v>0</v>
          </cell>
          <cell r="G921">
            <v>0</v>
          </cell>
          <cell r="H921">
            <v>2.2799999999999998</v>
          </cell>
          <cell r="I921" t="str">
            <v>D</v>
          </cell>
        </row>
        <row r="922">
          <cell r="A922" t="str">
            <v>57.01.72.04</v>
          </cell>
          <cell r="B922" t="str">
            <v>-</v>
          </cell>
          <cell r="C922" t="str">
            <v>Limpeza Industrial-FB</v>
          </cell>
          <cell r="D922">
            <v>1.66</v>
          </cell>
          <cell r="E922" t="str">
            <v>D</v>
          </cell>
          <cell r="F922">
            <v>0</v>
          </cell>
          <cell r="G922">
            <v>0</v>
          </cell>
          <cell r="H922">
            <v>1.66</v>
          </cell>
          <cell r="I922" t="str">
            <v>D</v>
          </cell>
        </row>
        <row r="924">
          <cell r="A924" t="str">
            <v>-----------</v>
          </cell>
          <cell r="B924" t="str">
            <v>--</v>
          </cell>
          <cell r="C924" t="str">
            <v>-------------------------------------------------------------------</v>
          </cell>
          <cell r="D924" t="str">
            <v>-------------------</v>
          </cell>
          <cell r="E924" t="str">
            <v>-</v>
          </cell>
          <cell r="F924" t="str">
            <v>-------------------</v>
          </cell>
          <cell r="G924" t="e">
            <v>#NAME?</v>
          </cell>
          <cell r="H924" t="str">
            <v>07AB - 1.00.01.069</v>
          </cell>
        </row>
        <row r="925">
          <cell r="A925" t="str">
            <v>_x000C_----------</v>
          </cell>
          <cell r="B925" t="str">
            <v>--</v>
          </cell>
          <cell r="C925" t="str">
            <v>-------------------------------------------------------------------</v>
          </cell>
          <cell r="D925" t="str">
            <v>-------------------</v>
          </cell>
          <cell r="E925" t="str">
            <v>-</v>
          </cell>
          <cell r="F925" t="str">
            <v>-------------------</v>
          </cell>
          <cell r="G925" t="str">
            <v>-------------------</v>
          </cell>
          <cell r="H925" t="str">
            <v>------ Página:</v>
          </cell>
          <cell r="I925">
            <v>12</v>
          </cell>
        </row>
        <row r="926">
          <cell r="A926" t="str">
            <v>Urucum Mine</v>
          </cell>
          <cell r="B926" t="str">
            <v>ra</v>
          </cell>
          <cell r="C926" t="str">
            <v>ção S.A</v>
          </cell>
          <cell r="H926" t="str">
            <v>Balancete</v>
          </cell>
        </row>
        <row r="927">
          <cell r="A927" t="str">
            <v>Período: 01</v>
          </cell>
          <cell r="B927" t="str">
            <v>/1</v>
          </cell>
          <cell r="C927" t="str">
            <v>1/2008 A 30/11/2008 -----------------------------------------------</v>
          </cell>
          <cell r="D927" t="str">
            <v>-------------------</v>
          </cell>
          <cell r="E927" t="str">
            <v>-</v>
          </cell>
          <cell r="F927" t="str">
            <v>-------------------</v>
          </cell>
          <cell r="G927" t="str">
            <v>-------------------</v>
          </cell>
          <cell r="H927" t="str">
            <v>02/12/2008 - 19:1</v>
          </cell>
          <cell r="I927">
            <v>0</v>
          </cell>
        </row>
        <row r="929">
          <cell r="A929" t="str">
            <v>Título</v>
          </cell>
          <cell r="D929" t="str">
            <v>Saldo Inicial</v>
          </cell>
          <cell r="F929" t="str">
            <v>Débito</v>
          </cell>
          <cell r="G929" t="str">
            <v>Crédito</v>
          </cell>
          <cell r="H929" t="str">
            <v>Saldo Final</v>
          </cell>
        </row>
        <row r="930">
          <cell r="A930" t="str">
            <v>-----------</v>
          </cell>
          <cell r="B930" t="str">
            <v>--</v>
          </cell>
          <cell r="C930" t="str">
            <v>-------------------------------------------------------------------</v>
          </cell>
          <cell r="D930" t="str">
            <v>-----------------</v>
          </cell>
          <cell r="F930" t="str">
            <v>------------------</v>
          </cell>
          <cell r="G930" t="str">
            <v>------------------</v>
          </cell>
          <cell r="H930" t="str">
            <v>-----------------</v>
          </cell>
        </row>
        <row r="931">
          <cell r="A931" t="str">
            <v>57.01.72.05</v>
          </cell>
          <cell r="B931" t="str">
            <v>-</v>
          </cell>
          <cell r="C931" t="str">
            <v>Limpeza Industrial-IB</v>
          </cell>
          <cell r="D931">
            <v>3.2</v>
          </cell>
          <cell r="E931" t="str">
            <v>D</v>
          </cell>
          <cell r="F931">
            <v>0</v>
          </cell>
          <cell r="G931">
            <v>0</v>
          </cell>
          <cell r="H931">
            <v>3.2</v>
          </cell>
          <cell r="I931" t="str">
            <v>D</v>
          </cell>
        </row>
        <row r="932">
          <cell r="A932" t="str">
            <v>57.01.72.06</v>
          </cell>
          <cell r="B932" t="str">
            <v>-</v>
          </cell>
          <cell r="C932" t="str">
            <v>Conservacao/Limpeza-IB</v>
          </cell>
          <cell r="D932">
            <v>2.12</v>
          </cell>
          <cell r="E932" t="str">
            <v>D</v>
          </cell>
          <cell r="F932">
            <v>0</v>
          </cell>
          <cell r="G932">
            <v>0</v>
          </cell>
          <cell r="H932">
            <v>2.12</v>
          </cell>
          <cell r="I932" t="str">
            <v>D</v>
          </cell>
        </row>
        <row r="933">
          <cell r="A933" t="str">
            <v>57.01.72.07</v>
          </cell>
          <cell r="B933" t="str">
            <v>-</v>
          </cell>
          <cell r="C933" t="str">
            <v>Limp./Desass.Barragens</v>
          </cell>
          <cell r="D933">
            <v>159.38</v>
          </cell>
          <cell r="E933" t="str">
            <v>D</v>
          </cell>
          <cell r="F933">
            <v>0</v>
          </cell>
          <cell r="G933">
            <v>0</v>
          </cell>
          <cell r="H933">
            <v>159.38</v>
          </cell>
          <cell r="I933" t="str">
            <v>D</v>
          </cell>
        </row>
        <row r="934">
          <cell r="A934" t="str">
            <v>57.01.72.08</v>
          </cell>
          <cell r="B934" t="str">
            <v>-</v>
          </cell>
          <cell r="C934" t="str">
            <v>Limpeza Mec./Coleta Transp.Lixo</v>
          </cell>
          <cell r="D934">
            <v>85</v>
          </cell>
          <cell r="E934" t="str">
            <v>D</v>
          </cell>
          <cell r="F934">
            <v>0</v>
          </cell>
          <cell r="G934">
            <v>0</v>
          </cell>
          <cell r="H934">
            <v>85</v>
          </cell>
          <cell r="I934" t="str">
            <v>D</v>
          </cell>
        </row>
        <row r="935">
          <cell r="A935" t="str">
            <v>57.01.72.09</v>
          </cell>
          <cell r="B935" t="str">
            <v>-</v>
          </cell>
          <cell r="C935" t="str">
            <v>Manut/Conserv.Superestrutura</v>
          </cell>
          <cell r="D935">
            <v>323.76</v>
          </cell>
          <cell r="E935" t="str">
            <v>D</v>
          </cell>
          <cell r="F935">
            <v>0</v>
          </cell>
          <cell r="G935">
            <v>0</v>
          </cell>
          <cell r="H935">
            <v>323.76</v>
          </cell>
          <cell r="I935" t="str">
            <v>D</v>
          </cell>
        </row>
        <row r="936">
          <cell r="A936" t="str">
            <v>57.01.72.11</v>
          </cell>
          <cell r="B936" t="str">
            <v>-</v>
          </cell>
          <cell r="C936" t="str">
            <v>Limp/Cons.Jard/Talude/Area Verde</v>
          </cell>
          <cell r="D936">
            <v>7735.88</v>
          </cell>
          <cell r="E936" t="str">
            <v>D</v>
          </cell>
          <cell r="F936">
            <v>3320</v>
          </cell>
          <cell r="G936">
            <v>0</v>
          </cell>
          <cell r="H936">
            <v>11055.88</v>
          </cell>
          <cell r="I936" t="str">
            <v>D</v>
          </cell>
        </row>
        <row r="937">
          <cell r="A937" t="str">
            <v>57.01.72.13</v>
          </cell>
          <cell r="B937" t="str">
            <v>-</v>
          </cell>
          <cell r="C937" t="str">
            <v>Man./Conserv.Sist.de Agua/Esgoto</v>
          </cell>
          <cell r="D937">
            <v>4400</v>
          </cell>
          <cell r="E937" t="str">
            <v>D</v>
          </cell>
          <cell r="F937">
            <v>0</v>
          </cell>
          <cell r="G937">
            <v>0</v>
          </cell>
          <cell r="H937">
            <v>4400</v>
          </cell>
          <cell r="I937" t="str">
            <v>D</v>
          </cell>
        </row>
        <row r="938">
          <cell r="A938" t="str">
            <v>57.01.72.16</v>
          </cell>
          <cell r="B938" t="str">
            <v>-</v>
          </cell>
          <cell r="C938" t="str">
            <v>Limp/Conserv de Instalac-Outros</v>
          </cell>
          <cell r="D938">
            <v>73660</v>
          </cell>
          <cell r="E938" t="str">
            <v>D</v>
          </cell>
          <cell r="F938">
            <v>6700</v>
          </cell>
          <cell r="G938">
            <v>6700.4</v>
          </cell>
          <cell r="H938">
            <v>73659.600000000006</v>
          </cell>
          <cell r="I938" t="str">
            <v>D</v>
          </cell>
        </row>
        <row r="939">
          <cell r="A939" t="str">
            <v>57.01.73.00</v>
          </cell>
          <cell r="B939" t="str">
            <v>-</v>
          </cell>
          <cell r="C939" t="str">
            <v>Manutencao e Reparo de Veiculo</v>
          </cell>
          <cell r="D939">
            <v>8074.95</v>
          </cell>
          <cell r="E939" t="str">
            <v>D</v>
          </cell>
          <cell r="F939">
            <v>4310.62</v>
          </cell>
          <cell r="G939">
            <v>0</v>
          </cell>
          <cell r="H939">
            <v>12385.57</v>
          </cell>
          <cell r="I939" t="str">
            <v>D</v>
          </cell>
        </row>
        <row r="940">
          <cell r="A940" t="str">
            <v>57.01.73.01</v>
          </cell>
          <cell r="B940" t="str">
            <v>-</v>
          </cell>
          <cell r="C940" t="str">
            <v>Manut.e Reparo Veic. Rodoviarios</v>
          </cell>
          <cell r="D940">
            <v>8074.95</v>
          </cell>
          <cell r="E940" t="str">
            <v>D</v>
          </cell>
          <cell r="F940">
            <v>4310.62</v>
          </cell>
          <cell r="G940">
            <v>0</v>
          </cell>
          <cell r="H940">
            <v>12385.57</v>
          </cell>
          <cell r="I940" t="str">
            <v>D</v>
          </cell>
        </row>
        <row r="941">
          <cell r="A941" t="str">
            <v>57.01.75.00</v>
          </cell>
          <cell r="B941" t="str">
            <v>-</v>
          </cell>
          <cell r="C941" t="str">
            <v>Manut/Rep Maquinas e Equipament</v>
          </cell>
          <cell r="D941">
            <v>551770.11</v>
          </cell>
          <cell r="E941" t="str">
            <v>D</v>
          </cell>
          <cell r="F941">
            <v>133694.79</v>
          </cell>
          <cell r="G941">
            <v>72343</v>
          </cell>
          <cell r="H941">
            <v>613121.9</v>
          </cell>
          <cell r="I941" t="str">
            <v>D</v>
          </cell>
        </row>
        <row r="942">
          <cell r="A942" t="str">
            <v>57.01.75.01</v>
          </cell>
          <cell r="B942" t="str">
            <v>-</v>
          </cell>
          <cell r="C942" t="str">
            <v>Calibrac e Aferic de Equipament</v>
          </cell>
          <cell r="D942">
            <v>45840.78</v>
          </cell>
          <cell r="E942" t="str">
            <v>D</v>
          </cell>
          <cell r="F942">
            <v>23244.9</v>
          </cell>
          <cell r="G942">
            <v>25550</v>
          </cell>
          <cell r="H942">
            <v>43535.68</v>
          </cell>
          <cell r="I942" t="str">
            <v>D</v>
          </cell>
        </row>
        <row r="943">
          <cell r="A943" t="str">
            <v>57.01.75.02</v>
          </cell>
          <cell r="B943" t="str">
            <v>-</v>
          </cell>
          <cell r="C943" t="str">
            <v>Manut de Maquinas e Equipament</v>
          </cell>
          <cell r="D943">
            <v>165919.39000000001</v>
          </cell>
          <cell r="E943" t="str">
            <v>D</v>
          </cell>
          <cell r="F943">
            <v>4809.75</v>
          </cell>
          <cell r="G943">
            <v>5300</v>
          </cell>
          <cell r="H943">
            <v>165429.14000000001</v>
          </cell>
          <cell r="I943" t="str">
            <v>D</v>
          </cell>
        </row>
        <row r="944">
          <cell r="A944" t="str">
            <v>57.01.75.03</v>
          </cell>
          <cell r="B944" t="str">
            <v>-</v>
          </cell>
          <cell r="C944" t="str">
            <v>Manutencao Eletrica</v>
          </cell>
          <cell r="D944">
            <v>22312.36</v>
          </cell>
          <cell r="E944" t="str">
            <v>D</v>
          </cell>
          <cell r="F944">
            <v>158.94999999999999</v>
          </cell>
          <cell r="G944">
            <v>0</v>
          </cell>
          <cell r="H944">
            <v>22471.31</v>
          </cell>
          <cell r="I944" t="str">
            <v>D</v>
          </cell>
        </row>
        <row r="945">
          <cell r="A945" t="str">
            <v>57.01.75.05</v>
          </cell>
          <cell r="B945" t="str">
            <v>-</v>
          </cell>
          <cell r="C945" t="str">
            <v>Manutencao Predial</v>
          </cell>
          <cell r="D945">
            <v>937</v>
          </cell>
          <cell r="E945" t="str">
            <v>D</v>
          </cell>
          <cell r="F945">
            <v>0</v>
          </cell>
          <cell r="G945">
            <v>0</v>
          </cell>
          <cell r="H945">
            <v>937</v>
          </cell>
          <cell r="I945" t="str">
            <v>D</v>
          </cell>
        </row>
        <row r="946">
          <cell r="A946" t="str">
            <v>57.01.75.10</v>
          </cell>
          <cell r="B946" t="str">
            <v>-</v>
          </cell>
          <cell r="C946" t="str">
            <v>Manut. Motores e Bombas</v>
          </cell>
          <cell r="D946">
            <v>180320.63</v>
          </cell>
          <cell r="E946" t="str">
            <v>D</v>
          </cell>
          <cell r="F946">
            <v>23691.83</v>
          </cell>
          <cell r="G946">
            <v>23073</v>
          </cell>
          <cell r="H946">
            <v>180939.46</v>
          </cell>
          <cell r="I946" t="str">
            <v>D</v>
          </cell>
        </row>
        <row r="947">
          <cell r="A947" t="str">
            <v>57.01.75.12</v>
          </cell>
          <cell r="B947" t="str">
            <v>-</v>
          </cell>
          <cell r="C947" t="str">
            <v>Manutencao Reparo Cilindros</v>
          </cell>
          <cell r="D947">
            <v>49594.6</v>
          </cell>
          <cell r="E947" t="str">
            <v>D</v>
          </cell>
          <cell r="F947">
            <v>54400.800000000003</v>
          </cell>
          <cell r="G947">
            <v>15920</v>
          </cell>
          <cell r="H947">
            <v>88075.4</v>
          </cell>
          <cell r="I947" t="str">
            <v>D</v>
          </cell>
        </row>
        <row r="948">
          <cell r="A948" t="str">
            <v>57.01.75.14</v>
          </cell>
          <cell r="B948" t="str">
            <v>-</v>
          </cell>
          <cell r="C948" t="str">
            <v>Isolamento Termico</v>
          </cell>
          <cell r="D948">
            <v>143.22</v>
          </cell>
          <cell r="E948" t="str">
            <v>D</v>
          </cell>
          <cell r="F948">
            <v>0</v>
          </cell>
          <cell r="G948">
            <v>0</v>
          </cell>
          <cell r="H948">
            <v>143.22</v>
          </cell>
          <cell r="I948" t="str">
            <v>D</v>
          </cell>
        </row>
        <row r="949">
          <cell r="A949" t="str">
            <v>57.01.75.15</v>
          </cell>
          <cell r="B949" t="str">
            <v>-</v>
          </cell>
          <cell r="C949" t="str">
            <v>Man/Rep Maq. e Equipament-Outros</v>
          </cell>
          <cell r="D949">
            <v>86702.13</v>
          </cell>
          <cell r="E949" t="str">
            <v>D</v>
          </cell>
          <cell r="F949">
            <v>27388.560000000001</v>
          </cell>
          <cell r="G949">
            <v>2500</v>
          </cell>
          <cell r="H949">
            <v>111590.69</v>
          </cell>
          <cell r="I949" t="str">
            <v>D</v>
          </cell>
        </row>
        <row r="950">
          <cell r="A950" t="str">
            <v>57.01.77.00</v>
          </cell>
          <cell r="B950" t="str">
            <v>-</v>
          </cell>
          <cell r="C950" t="str">
            <v>Outros Servs Conserv/Manutencao</v>
          </cell>
          <cell r="D950">
            <v>320402.59000000003</v>
          </cell>
          <cell r="E950" t="str">
            <v>D</v>
          </cell>
          <cell r="F950">
            <v>30801.01</v>
          </cell>
          <cell r="G950">
            <v>31032</v>
          </cell>
          <cell r="H950">
            <v>320171.59999999998</v>
          </cell>
          <cell r="I950" t="str">
            <v>D</v>
          </cell>
        </row>
        <row r="951">
          <cell r="A951" t="str">
            <v>57.01.77.01</v>
          </cell>
          <cell r="B951" t="str">
            <v>-</v>
          </cell>
          <cell r="C951" t="str">
            <v>Serv.Conserv./Manut.Pneus</v>
          </cell>
          <cell r="D951">
            <v>186959.24</v>
          </cell>
          <cell r="E951" t="str">
            <v>D</v>
          </cell>
          <cell r="F951">
            <v>24355.01</v>
          </cell>
          <cell r="G951">
            <v>23632</v>
          </cell>
          <cell r="H951">
            <v>187682.25</v>
          </cell>
          <cell r="I951" t="str">
            <v>D</v>
          </cell>
        </row>
        <row r="952">
          <cell r="A952" t="str">
            <v>57.01.77.06</v>
          </cell>
          <cell r="B952" t="str">
            <v>-</v>
          </cell>
          <cell r="C952" t="str">
            <v>Man. Equip Segur/Comb Incendio</v>
          </cell>
          <cell r="D952">
            <v>14307.96</v>
          </cell>
          <cell r="E952" t="str">
            <v>D</v>
          </cell>
          <cell r="F952">
            <v>0</v>
          </cell>
          <cell r="G952">
            <v>0</v>
          </cell>
          <cell r="H952">
            <v>14307.96</v>
          </cell>
          <cell r="I952" t="str">
            <v>D</v>
          </cell>
        </row>
        <row r="953">
          <cell r="A953" t="str">
            <v>57.01.77.07</v>
          </cell>
          <cell r="B953" t="str">
            <v>-</v>
          </cell>
          <cell r="C953" t="str">
            <v>Manut Apar/Centrais Refrigeracao</v>
          </cell>
          <cell r="D953">
            <v>76155.39</v>
          </cell>
          <cell r="E953" t="str">
            <v>D</v>
          </cell>
          <cell r="F953">
            <v>6186</v>
          </cell>
          <cell r="G953">
            <v>7000</v>
          </cell>
          <cell r="H953">
            <v>75341.39</v>
          </cell>
          <cell r="I953" t="str">
            <v>D</v>
          </cell>
        </row>
        <row r="954">
          <cell r="A954" t="str">
            <v>57.01.77.10</v>
          </cell>
          <cell r="B954" t="str">
            <v>-</v>
          </cell>
          <cell r="C954" t="str">
            <v>Outros Servs Conserv/Manut</v>
          </cell>
          <cell r="D954">
            <v>42980</v>
          </cell>
          <cell r="E954" t="str">
            <v>D</v>
          </cell>
          <cell r="F954">
            <v>260</v>
          </cell>
          <cell r="G954">
            <v>400</v>
          </cell>
          <cell r="H954">
            <v>42840</v>
          </cell>
          <cell r="I954" t="str">
            <v>D</v>
          </cell>
        </row>
        <row r="955">
          <cell r="A955" t="str">
            <v>57.01.79.00</v>
          </cell>
          <cell r="B955" t="str">
            <v>-</v>
          </cell>
          <cell r="C955" t="str">
            <v>Locomocao Transp Sede/Residenc</v>
          </cell>
          <cell r="D955">
            <v>1166191.01</v>
          </cell>
          <cell r="E955" t="str">
            <v>D</v>
          </cell>
          <cell r="F955">
            <v>269421.68</v>
          </cell>
          <cell r="G955">
            <v>138635.49</v>
          </cell>
          <cell r="H955">
            <v>1296977.2</v>
          </cell>
          <cell r="I955" t="str">
            <v>D</v>
          </cell>
        </row>
        <row r="956">
          <cell r="A956" t="str">
            <v>57.01.79.01</v>
          </cell>
          <cell r="B956" t="str">
            <v>-</v>
          </cell>
          <cell r="C956" t="str">
            <v>Locomocao Transp Sede/Residenc</v>
          </cell>
          <cell r="D956">
            <v>1166191.01</v>
          </cell>
          <cell r="E956" t="str">
            <v>D</v>
          </cell>
          <cell r="F956">
            <v>269421.68</v>
          </cell>
          <cell r="G956">
            <v>138635.49</v>
          </cell>
          <cell r="H956">
            <v>1296977.2</v>
          </cell>
          <cell r="I956" t="str">
            <v>D</v>
          </cell>
        </row>
        <row r="957">
          <cell r="A957" t="str">
            <v>57.01.80.00</v>
          </cell>
          <cell r="B957" t="str">
            <v>-</v>
          </cell>
          <cell r="C957" t="str">
            <v>Treinamento Externo</v>
          </cell>
          <cell r="D957">
            <v>89600.88</v>
          </cell>
          <cell r="E957" t="str">
            <v>D</v>
          </cell>
          <cell r="F957">
            <v>12085.04</v>
          </cell>
          <cell r="G957">
            <v>0</v>
          </cell>
          <cell r="H957">
            <v>101685.92</v>
          </cell>
          <cell r="I957" t="str">
            <v>D</v>
          </cell>
        </row>
        <row r="958">
          <cell r="A958" t="str">
            <v>57.01.80.01</v>
          </cell>
          <cell r="B958" t="str">
            <v>-</v>
          </cell>
          <cell r="C958" t="str">
            <v>Treinamento no Pais</v>
          </cell>
          <cell r="D958">
            <v>89600.88</v>
          </cell>
          <cell r="E958" t="str">
            <v>D</v>
          </cell>
          <cell r="F958">
            <v>12085.04</v>
          </cell>
          <cell r="G958">
            <v>0</v>
          </cell>
          <cell r="H958">
            <v>101685.92</v>
          </cell>
          <cell r="I958" t="str">
            <v>D</v>
          </cell>
        </row>
        <row r="959">
          <cell r="A959" t="str">
            <v>57.01.81.00</v>
          </cell>
          <cell r="B959" t="str">
            <v>-</v>
          </cell>
          <cell r="C959" t="str">
            <v>Alimentacao</v>
          </cell>
          <cell r="D959">
            <v>914669.11</v>
          </cell>
          <cell r="E959" t="str">
            <v>D</v>
          </cell>
          <cell r="F959">
            <v>239433.71</v>
          </cell>
          <cell r="G959">
            <v>124147.71</v>
          </cell>
          <cell r="H959">
            <v>1029955.11</v>
          </cell>
          <cell r="I959" t="str">
            <v>D</v>
          </cell>
        </row>
        <row r="960">
          <cell r="A960" t="str">
            <v>57.01.81.01</v>
          </cell>
          <cell r="B960" t="str">
            <v>-</v>
          </cell>
          <cell r="C960" t="str">
            <v>Alimentacao</v>
          </cell>
          <cell r="D960">
            <v>914669.11</v>
          </cell>
          <cell r="E960" t="str">
            <v>D</v>
          </cell>
          <cell r="F960">
            <v>239433.71</v>
          </cell>
          <cell r="G960">
            <v>124147.71</v>
          </cell>
          <cell r="H960">
            <v>1029955.11</v>
          </cell>
          <cell r="I960" t="str">
            <v>D</v>
          </cell>
        </row>
        <row r="961">
          <cell r="A961" t="str">
            <v>57.01.82.00</v>
          </cell>
          <cell r="B961" t="str">
            <v>-</v>
          </cell>
          <cell r="C961" t="str">
            <v>Assist Medica Odontologica</v>
          </cell>
          <cell r="D961">
            <v>125435.62</v>
          </cell>
          <cell r="E961" t="str">
            <v>D</v>
          </cell>
          <cell r="F961">
            <v>28284.55</v>
          </cell>
          <cell r="G961">
            <v>0</v>
          </cell>
          <cell r="H961">
            <v>153720.17000000001</v>
          </cell>
          <cell r="I961" t="str">
            <v>D</v>
          </cell>
        </row>
        <row r="962">
          <cell r="A962" t="str">
            <v>57.01.82.04</v>
          </cell>
          <cell r="B962" t="str">
            <v>-</v>
          </cell>
          <cell r="C962" t="str">
            <v>Assist Medica Odontolog-Outros</v>
          </cell>
          <cell r="D962">
            <v>125435.62</v>
          </cell>
          <cell r="E962" t="str">
            <v>D</v>
          </cell>
          <cell r="F962">
            <v>28284.55</v>
          </cell>
          <cell r="G962">
            <v>0</v>
          </cell>
          <cell r="H962">
            <v>153720.17000000001</v>
          </cell>
          <cell r="I962" t="str">
            <v>D</v>
          </cell>
        </row>
        <row r="963">
          <cell r="A963" t="str">
            <v>57.01.83.00</v>
          </cell>
          <cell r="B963" t="str">
            <v>-</v>
          </cell>
          <cell r="C963" t="str">
            <v>Servicos Diversos</v>
          </cell>
          <cell r="D963">
            <v>3236.57</v>
          </cell>
          <cell r="E963" t="str">
            <v>D</v>
          </cell>
          <cell r="F963">
            <v>0</v>
          </cell>
          <cell r="G963">
            <v>0</v>
          </cell>
          <cell r="H963">
            <v>3236.57</v>
          </cell>
          <cell r="I963" t="str">
            <v>D</v>
          </cell>
        </row>
        <row r="964">
          <cell r="A964" t="str">
            <v>57.01.83.01</v>
          </cell>
          <cell r="B964" t="str">
            <v>-</v>
          </cell>
          <cell r="C964" t="str">
            <v>Inspec/Vistoria/Classif Material</v>
          </cell>
          <cell r="D964">
            <v>3236.57</v>
          </cell>
          <cell r="E964" t="str">
            <v>D</v>
          </cell>
          <cell r="F964">
            <v>0</v>
          </cell>
          <cell r="G964">
            <v>0</v>
          </cell>
          <cell r="H964">
            <v>3236.57</v>
          </cell>
          <cell r="I964" t="str">
            <v>D</v>
          </cell>
        </row>
        <row r="965">
          <cell r="A965" t="str">
            <v>57.01.85.00</v>
          </cell>
          <cell r="B965" t="str">
            <v>-</v>
          </cell>
          <cell r="C965" t="str">
            <v>Vigilancia e Seguranca</v>
          </cell>
          <cell r="D965">
            <v>507103.05</v>
          </cell>
          <cell r="E965" t="str">
            <v>D</v>
          </cell>
          <cell r="F965">
            <v>48901.98</v>
          </cell>
          <cell r="G965">
            <v>48901.98</v>
          </cell>
          <cell r="H965">
            <v>507103.05</v>
          </cell>
          <cell r="I965" t="str">
            <v>D</v>
          </cell>
        </row>
        <row r="966">
          <cell r="A966" t="str">
            <v>57.01.85.01</v>
          </cell>
          <cell r="B966" t="str">
            <v>-</v>
          </cell>
          <cell r="C966" t="str">
            <v>Vigilancia e Seguranca</v>
          </cell>
          <cell r="D966">
            <v>507103.05</v>
          </cell>
          <cell r="E966" t="str">
            <v>D</v>
          </cell>
          <cell r="F966">
            <v>48901.98</v>
          </cell>
          <cell r="G966">
            <v>48901.98</v>
          </cell>
          <cell r="H966">
            <v>507103.05</v>
          </cell>
          <cell r="I966" t="str">
            <v>D</v>
          </cell>
        </row>
        <row r="967">
          <cell r="A967" t="str">
            <v>57.01.87.00</v>
          </cell>
          <cell r="B967" t="str">
            <v>-</v>
          </cell>
          <cell r="C967" t="str">
            <v>Suporte e Manut de Informatica</v>
          </cell>
          <cell r="D967">
            <v>38719.58</v>
          </cell>
          <cell r="E967" t="str">
            <v>D</v>
          </cell>
          <cell r="F967">
            <v>8069.56</v>
          </cell>
          <cell r="G967">
            <v>0</v>
          </cell>
          <cell r="H967">
            <v>46789.14</v>
          </cell>
          <cell r="I967" t="str">
            <v>D</v>
          </cell>
        </row>
        <row r="968">
          <cell r="A968" t="str">
            <v>57.01.87.01</v>
          </cell>
          <cell r="B968" t="str">
            <v>-</v>
          </cell>
          <cell r="C968" t="str">
            <v>Suporte e Manut de Informatica</v>
          </cell>
          <cell r="D968">
            <v>38719.58</v>
          </cell>
          <cell r="E968" t="str">
            <v>D</v>
          </cell>
          <cell r="F968">
            <v>8069.56</v>
          </cell>
          <cell r="G968">
            <v>0</v>
          </cell>
          <cell r="H968">
            <v>46789.14</v>
          </cell>
          <cell r="I968" t="str">
            <v>D</v>
          </cell>
        </row>
        <row r="969">
          <cell r="A969" t="str">
            <v>57.01.89.00</v>
          </cell>
          <cell r="B969" t="str">
            <v>-</v>
          </cell>
          <cell r="C969" t="str">
            <v>Outros Servicos</v>
          </cell>
          <cell r="D969">
            <v>880948.53</v>
          </cell>
          <cell r="E969" t="str">
            <v>D</v>
          </cell>
          <cell r="F969">
            <v>172438.1</v>
          </cell>
          <cell r="G969">
            <v>82435.92</v>
          </cell>
          <cell r="H969">
            <v>970950.71</v>
          </cell>
          <cell r="I969" t="str">
            <v>D</v>
          </cell>
        </row>
        <row r="970">
          <cell r="A970" t="str">
            <v>57.01.89.01</v>
          </cell>
          <cell r="B970" t="str">
            <v>-</v>
          </cell>
          <cell r="C970" t="str">
            <v>Serv.Graficos/Encadernacao</v>
          </cell>
          <cell r="D970">
            <v>13147.66</v>
          </cell>
          <cell r="E970" t="str">
            <v>D</v>
          </cell>
          <cell r="F970">
            <v>1430</v>
          </cell>
          <cell r="G970">
            <v>0</v>
          </cell>
          <cell r="H970">
            <v>14577.66</v>
          </cell>
          <cell r="I970" t="str">
            <v>D</v>
          </cell>
        </row>
        <row r="971">
          <cell r="A971" t="str">
            <v>57.01.89.02</v>
          </cell>
          <cell r="B971" t="str">
            <v>-</v>
          </cell>
          <cell r="C971" t="str">
            <v>Confec.Chave/Carimb/Rep.Fechad</v>
          </cell>
          <cell r="D971">
            <v>3248</v>
          </cell>
          <cell r="E971" t="str">
            <v>D</v>
          </cell>
          <cell r="F971">
            <v>340</v>
          </cell>
          <cell r="G971">
            <v>200</v>
          </cell>
          <cell r="H971">
            <v>3388</v>
          </cell>
          <cell r="I971" t="str">
            <v>D</v>
          </cell>
        </row>
        <row r="972">
          <cell r="A972" t="str">
            <v>57.01.89.03</v>
          </cell>
          <cell r="B972" t="str">
            <v>-</v>
          </cell>
          <cell r="C972" t="str">
            <v>Serv. Lavanderia</v>
          </cell>
          <cell r="D972">
            <v>6039.1</v>
          </cell>
          <cell r="E972" t="str">
            <v>D</v>
          </cell>
          <cell r="F972">
            <v>878.5</v>
          </cell>
          <cell r="G972">
            <v>568.29999999999995</v>
          </cell>
          <cell r="H972">
            <v>6349.3</v>
          </cell>
          <cell r="I972" t="str">
            <v>D</v>
          </cell>
        </row>
        <row r="973">
          <cell r="A973" t="str">
            <v>57.01.89.06</v>
          </cell>
          <cell r="B973" t="str">
            <v>-</v>
          </cell>
          <cell r="C973" t="str">
            <v>Serv. de Traducao</v>
          </cell>
          <cell r="D973">
            <v>281.75</v>
          </cell>
          <cell r="E973" t="str">
            <v>D</v>
          </cell>
          <cell r="F973">
            <v>0</v>
          </cell>
          <cell r="G973">
            <v>0</v>
          </cell>
          <cell r="H973">
            <v>281.75</v>
          </cell>
          <cell r="I973" t="str">
            <v>D</v>
          </cell>
        </row>
        <row r="974">
          <cell r="A974" t="str">
            <v>57.01.89.07</v>
          </cell>
          <cell r="B974" t="str">
            <v>-</v>
          </cell>
          <cell r="C974" t="str">
            <v>Confec.Placas/Quadros/Molduras</v>
          </cell>
          <cell r="D974">
            <v>35791.51</v>
          </cell>
          <cell r="E974" t="str">
            <v>D</v>
          </cell>
          <cell r="F974">
            <v>9992.9</v>
          </cell>
          <cell r="G974">
            <v>0</v>
          </cell>
          <cell r="H974">
            <v>45784.41</v>
          </cell>
          <cell r="I974" t="str">
            <v>D</v>
          </cell>
        </row>
        <row r="975">
          <cell r="A975" t="str">
            <v>57.01.89.10</v>
          </cell>
          <cell r="B975" t="str">
            <v>-</v>
          </cell>
          <cell r="C975" t="str">
            <v>Serv. Administrativos/Apoio</v>
          </cell>
          <cell r="D975">
            <v>1179.9100000000001</v>
          </cell>
          <cell r="E975" t="str">
            <v>D</v>
          </cell>
          <cell r="F975">
            <v>1000</v>
          </cell>
          <cell r="G975">
            <v>0</v>
          </cell>
          <cell r="H975">
            <v>2179.91</v>
          </cell>
          <cell r="I975" t="str">
            <v>D</v>
          </cell>
        </row>
        <row r="976">
          <cell r="A976" t="str">
            <v>57.01.89.14</v>
          </cell>
          <cell r="B976" t="str">
            <v>-</v>
          </cell>
          <cell r="C976" t="str">
            <v>Servicos Topograficos</v>
          </cell>
          <cell r="D976">
            <v>0</v>
          </cell>
          <cell r="F976">
            <v>103.04</v>
          </cell>
          <cell r="G976">
            <v>0</v>
          </cell>
          <cell r="H976">
            <v>103.04</v>
          </cell>
          <cell r="I976" t="str">
            <v>D</v>
          </cell>
        </row>
        <row r="977">
          <cell r="A977" t="str">
            <v>57.01.89.25</v>
          </cell>
          <cell r="B977" t="str">
            <v>-</v>
          </cell>
          <cell r="C977" t="str">
            <v>Serv.Prestados por Coligadas</v>
          </cell>
          <cell r="D977">
            <v>258616.92</v>
          </cell>
          <cell r="E977" t="str">
            <v>D</v>
          </cell>
          <cell r="F977">
            <v>51378</v>
          </cell>
          <cell r="G977">
            <v>25689</v>
          </cell>
          <cell r="H977">
            <v>284305.91999999998</v>
          </cell>
          <cell r="I977" t="str">
            <v>D</v>
          </cell>
        </row>
        <row r="978">
          <cell r="A978" t="str">
            <v>57.01.89.28</v>
          </cell>
          <cell r="B978" t="str">
            <v>-</v>
          </cell>
          <cell r="C978" t="str">
            <v>Diversos Informatica</v>
          </cell>
          <cell r="D978">
            <v>2649.71</v>
          </cell>
          <cell r="E978" t="str">
            <v>D</v>
          </cell>
          <cell r="F978">
            <v>0</v>
          </cell>
          <cell r="G978">
            <v>0</v>
          </cell>
          <cell r="H978">
            <v>2649.71</v>
          </cell>
          <cell r="I978" t="str">
            <v>D</v>
          </cell>
        </row>
        <row r="979">
          <cell r="A979" t="str">
            <v>57.01.89.32</v>
          </cell>
          <cell r="B979" t="str">
            <v>-</v>
          </cell>
          <cell r="C979" t="str">
            <v>Analise Quimica</v>
          </cell>
          <cell r="D979">
            <v>13415.2</v>
          </cell>
          <cell r="E979" t="str">
            <v>D</v>
          </cell>
          <cell r="F979">
            <v>0</v>
          </cell>
          <cell r="G979">
            <v>0</v>
          </cell>
          <cell r="H979">
            <v>13415.2</v>
          </cell>
          <cell r="I979" t="str">
            <v>D</v>
          </cell>
        </row>
        <row r="980">
          <cell r="A980" t="str">
            <v>57.01.89.35</v>
          </cell>
          <cell r="B980" t="str">
            <v>-</v>
          </cell>
          <cell r="C980" t="str">
            <v>Embalagem/Estocagem</v>
          </cell>
          <cell r="D980">
            <v>39</v>
          </cell>
          <cell r="E980" t="str">
            <v>D</v>
          </cell>
          <cell r="F980">
            <v>0</v>
          </cell>
          <cell r="G980">
            <v>0</v>
          </cell>
          <cell r="H980">
            <v>39</v>
          </cell>
          <cell r="I980" t="str">
            <v>D</v>
          </cell>
        </row>
        <row r="981">
          <cell r="A981" t="str">
            <v>57.01.89.36</v>
          </cell>
          <cell r="B981" t="str">
            <v>-</v>
          </cell>
          <cell r="C981" t="str">
            <v>Servicos Diversos</v>
          </cell>
          <cell r="D981">
            <v>546539.77</v>
          </cell>
          <cell r="E981" t="str">
            <v>D</v>
          </cell>
          <cell r="F981">
            <v>107315.66</v>
          </cell>
          <cell r="G981">
            <v>55978.62</v>
          </cell>
          <cell r="H981">
            <v>597876.81000000006</v>
          </cell>
          <cell r="I981" t="str">
            <v>D</v>
          </cell>
        </row>
        <row r="982">
          <cell r="A982" t="str">
            <v>58.00.00.00</v>
          </cell>
          <cell r="B982" t="str">
            <v>-</v>
          </cell>
          <cell r="C982" t="str">
            <v>Gastos Gerais</v>
          </cell>
          <cell r="D982">
            <v>6931963.3399999999</v>
          </cell>
          <cell r="E982" t="str">
            <v>D</v>
          </cell>
          <cell r="F982">
            <v>859115.79</v>
          </cell>
          <cell r="G982">
            <v>123136.19</v>
          </cell>
          <cell r="H982">
            <v>7667942.9400000004</v>
          </cell>
          <cell r="I982" t="str">
            <v>D</v>
          </cell>
        </row>
        <row r="983">
          <cell r="A983" t="str">
            <v>58.01.00.00</v>
          </cell>
          <cell r="B983" t="str">
            <v>-</v>
          </cell>
          <cell r="C983" t="str">
            <v>Gastos Gerais</v>
          </cell>
          <cell r="D983">
            <v>6931963.3399999999</v>
          </cell>
          <cell r="E983" t="str">
            <v>D</v>
          </cell>
          <cell r="F983">
            <v>859115.79</v>
          </cell>
          <cell r="G983">
            <v>123136.19</v>
          </cell>
          <cell r="H983">
            <v>7667942.9400000004</v>
          </cell>
          <cell r="I983" t="str">
            <v>D</v>
          </cell>
        </row>
        <row r="984">
          <cell r="A984" t="str">
            <v>58.01.01.00</v>
          </cell>
          <cell r="B984" t="str">
            <v>-</v>
          </cell>
          <cell r="C984" t="str">
            <v>Gastos de Viagem</v>
          </cell>
          <cell r="D984">
            <v>5276.34</v>
          </cell>
          <cell r="E984" t="str">
            <v>D</v>
          </cell>
          <cell r="F984">
            <v>0</v>
          </cell>
          <cell r="G984">
            <v>0</v>
          </cell>
          <cell r="H984">
            <v>5276.34</v>
          </cell>
          <cell r="I984" t="str">
            <v>D</v>
          </cell>
        </row>
        <row r="985">
          <cell r="A985" t="str">
            <v>58.01.01.01</v>
          </cell>
          <cell r="B985" t="str">
            <v>-</v>
          </cell>
          <cell r="C985" t="str">
            <v>Diarias de Viagens no Pais</v>
          </cell>
          <cell r="D985">
            <v>5276.34</v>
          </cell>
          <cell r="E985" t="str">
            <v>D</v>
          </cell>
          <cell r="F985">
            <v>0</v>
          </cell>
          <cell r="G985">
            <v>0</v>
          </cell>
          <cell r="H985">
            <v>5276.34</v>
          </cell>
          <cell r="I985" t="str">
            <v>D</v>
          </cell>
        </row>
        <row r="986">
          <cell r="A986" t="str">
            <v>58.01.10.00</v>
          </cell>
          <cell r="B986" t="str">
            <v>-</v>
          </cell>
          <cell r="C986" t="str">
            <v>Despesas de Viagem no Pais</v>
          </cell>
          <cell r="D986">
            <v>483285.24</v>
          </cell>
          <cell r="E986" t="str">
            <v>D</v>
          </cell>
          <cell r="F986">
            <v>11562.42</v>
          </cell>
          <cell r="G986">
            <v>0</v>
          </cell>
          <cell r="H986">
            <v>494847.66</v>
          </cell>
          <cell r="I986" t="str">
            <v>D</v>
          </cell>
        </row>
        <row r="987">
          <cell r="A987" t="str">
            <v>58.01.10.01</v>
          </cell>
          <cell r="B987" t="str">
            <v>-</v>
          </cell>
          <cell r="C987" t="str">
            <v>Despesas de Viagem no Pais</v>
          </cell>
          <cell r="D987">
            <v>483285.24</v>
          </cell>
          <cell r="E987" t="str">
            <v>D</v>
          </cell>
          <cell r="F987">
            <v>11562.42</v>
          </cell>
          <cell r="G987">
            <v>0</v>
          </cell>
          <cell r="H987">
            <v>494847.66</v>
          </cell>
          <cell r="I987" t="str">
            <v>D</v>
          </cell>
        </row>
        <row r="988">
          <cell r="A988" t="str">
            <v>58.01.15.00</v>
          </cell>
          <cell r="B988" t="str">
            <v>-</v>
          </cell>
          <cell r="C988" t="str">
            <v>Despesas de Viagem no Exterior</v>
          </cell>
          <cell r="D988">
            <v>638</v>
          </cell>
          <cell r="E988" t="str">
            <v>D</v>
          </cell>
          <cell r="F988">
            <v>0</v>
          </cell>
          <cell r="G988">
            <v>0</v>
          </cell>
          <cell r="H988">
            <v>638</v>
          </cell>
          <cell r="I988" t="str">
            <v>D</v>
          </cell>
        </row>
        <row r="989">
          <cell r="A989" t="str">
            <v>58.01.15.01</v>
          </cell>
          <cell r="B989" t="str">
            <v>-</v>
          </cell>
          <cell r="C989" t="str">
            <v>Despesas de Viagem no Exterior</v>
          </cell>
          <cell r="D989">
            <v>638</v>
          </cell>
          <cell r="E989" t="str">
            <v>D</v>
          </cell>
          <cell r="F989">
            <v>0</v>
          </cell>
          <cell r="G989">
            <v>0</v>
          </cell>
          <cell r="H989">
            <v>638</v>
          </cell>
          <cell r="I989" t="str">
            <v>D</v>
          </cell>
        </row>
        <row r="990">
          <cell r="A990" t="str">
            <v>58.01.20.00</v>
          </cell>
          <cell r="B990" t="str">
            <v>-</v>
          </cell>
          <cell r="C990" t="str">
            <v>Desp de Viagem no Pais-Hospedagem</v>
          </cell>
          <cell r="D990">
            <v>179004.74</v>
          </cell>
          <cell r="E990" t="str">
            <v>D</v>
          </cell>
          <cell r="F990">
            <v>10211.65</v>
          </cell>
          <cell r="G990">
            <v>0</v>
          </cell>
          <cell r="H990">
            <v>189216.39</v>
          </cell>
          <cell r="I990" t="str">
            <v>D</v>
          </cell>
        </row>
        <row r="991">
          <cell r="A991" t="str">
            <v>58.01.20.01</v>
          </cell>
          <cell r="B991" t="str">
            <v>-</v>
          </cell>
          <cell r="C991" t="str">
            <v>Desp de Viagem no Pais-Hospedagem</v>
          </cell>
          <cell r="D991">
            <v>179004.74</v>
          </cell>
          <cell r="E991" t="str">
            <v>D</v>
          </cell>
          <cell r="F991">
            <v>10211.65</v>
          </cell>
          <cell r="G991">
            <v>0</v>
          </cell>
          <cell r="H991">
            <v>189216.39</v>
          </cell>
          <cell r="I991" t="str">
            <v>D</v>
          </cell>
        </row>
        <row r="992">
          <cell r="A992" t="str">
            <v>58.01.22.00</v>
          </cell>
          <cell r="B992" t="str">
            <v>-</v>
          </cell>
          <cell r="C992" t="str">
            <v>Despesas com Veiculos</v>
          </cell>
          <cell r="D992">
            <v>2028.67</v>
          </cell>
          <cell r="E992" t="str">
            <v>D</v>
          </cell>
          <cell r="F992">
            <v>0</v>
          </cell>
          <cell r="G992">
            <v>0</v>
          </cell>
          <cell r="H992">
            <v>2028.67</v>
          </cell>
          <cell r="I992" t="str">
            <v>D</v>
          </cell>
        </row>
        <row r="993">
          <cell r="A993" t="str">
            <v>58.01.22.01</v>
          </cell>
          <cell r="B993" t="str">
            <v>-</v>
          </cell>
          <cell r="C993" t="str">
            <v>Despesas com Veiculos</v>
          </cell>
          <cell r="D993">
            <v>2028.67</v>
          </cell>
          <cell r="E993" t="str">
            <v>D</v>
          </cell>
          <cell r="F993">
            <v>0</v>
          </cell>
          <cell r="G993">
            <v>0</v>
          </cell>
          <cell r="H993">
            <v>2028.67</v>
          </cell>
          <cell r="I993" t="str">
            <v>D</v>
          </cell>
        </row>
        <row r="994">
          <cell r="A994" t="str">
            <v>58.01.25.00</v>
          </cell>
          <cell r="B994" t="str">
            <v>-</v>
          </cell>
          <cell r="C994" t="str">
            <v>Divulgacao e Publicidade</v>
          </cell>
          <cell r="D994">
            <v>106838.47</v>
          </cell>
          <cell r="E994" t="str">
            <v>D</v>
          </cell>
          <cell r="F994">
            <v>0</v>
          </cell>
          <cell r="G994">
            <v>0</v>
          </cell>
          <cell r="H994">
            <v>106838.47</v>
          </cell>
          <cell r="I994" t="str">
            <v>D</v>
          </cell>
        </row>
        <row r="995">
          <cell r="A995" t="str">
            <v>58.01.25.01</v>
          </cell>
          <cell r="B995" t="str">
            <v>-</v>
          </cell>
          <cell r="C995" t="str">
            <v>Filmes/Videos/Fotos</v>
          </cell>
          <cell r="D995">
            <v>14623.35</v>
          </cell>
          <cell r="E995" t="str">
            <v>D</v>
          </cell>
          <cell r="F995">
            <v>0</v>
          </cell>
          <cell r="G995">
            <v>0</v>
          </cell>
          <cell r="H995">
            <v>14623.35</v>
          </cell>
          <cell r="I995" t="str">
            <v>D</v>
          </cell>
        </row>
        <row r="996">
          <cell r="A996" t="str">
            <v>58.01.25.02</v>
          </cell>
          <cell r="B996" t="str">
            <v>-</v>
          </cell>
          <cell r="C996" t="str">
            <v>Folhetos/Folders</v>
          </cell>
          <cell r="D996">
            <v>2655.09</v>
          </cell>
          <cell r="E996" t="str">
            <v>D</v>
          </cell>
          <cell r="F996">
            <v>0</v>
          </cell>
          <cell r="G996">
            <v>0</v>
          </cell>
          <cell r="H996">
            <v>2655.09</v>
          </cell>
          <cell r="I996" t="str">
            <v>D</v>
          </cell>
        </row>
        <row r="997">
          <cell r="A997" t="str">
            <v>58.01.25.03</v>
          </cell>
          <cell r="B997" t="str">
            <v>-</v>
          </cell>
          <cell r="C997" t="str">
            <v>Cvrd-Revista</v>
          </cell>
          <cell r="D997">
            <v>210</v>
          </cell>
          <cell r="E997" t="str">
            <v>D</v>
          </cell>
          <cell r="F997">
            <v>0</v>
          </cell>
          <cell r="G997">
            <v>0</v>
          </cell>
          <cell r="H997">
            <v>210</v>
          </cell>
          <cell r="I997" t="str">
            <v>D</v>
          </cell>
        </row>
        <row r="998">
          <cell r="A998" t="str">
            <v>58.01.25.05</v>
          </cell>
          <cell r="B998" t="str">
            <v>-</v>
          </cell>
          <cell r="C998" t="str">
            <v>Divulgacao</v>
          </cell>
          <cell r="D998">
            <v>30761.78</v>
          </cell>
          <cell r="E998" t="str">
            <v>D</v>
          </cell>
          <cell r="F998">
            <v>0</v>
          </cell>
          <cell r="G998">
            <v>0</v>
          </cell>
          <cell r="H998">
            <v>30761.78</v>
          </cell>
          <cell r="I998" t="str">
            <v>D</v>
          </cell>
        </row>
        <row r="999">
          <cell r="A999" t="str">
            <v>58.01.25.06</v>
          </cell>
          <cell r="B999" t="str">
            <v>-</v>
          </cell>
          <cell r="C999" t="str">
            <v>Publicidade</v>
          </cell>
          <cell r="D999">
            <v>34838.25</v>
          </cell>
          <cell r="E999" t="str">
            <v>D</v>
          </cell>
          <cell r="F999">
            <v>0</v>
          </cell>
          <cell r="G999">
            <v>0</v>
          </cell>
          <cell r="H999">
            <v>34838.25</v>
          </cell>
          <cell r="I999" t="str">
            <v>D</v>
          </cell>
        </row>
        <row r="1000">
          <cell r="A1000" t="str">
            <v>58.01.25.07</v>
          </cell>
          <cell r="B1000" t="str">
            <v>-</v>
          </cell>
          <cell r="C1000" t="str">
            <v>Co-Patrocinio</v>
          </cell>
          <cell r="D1000">
            <v>23750</v>
          </cell>
          <cell r="E1000" t="str">
            <v>D</v>
          </cell>
          <cell r="F1000">
            <v>0</v>
          </cell>
          <cell r="G1000">
            <v>0</v>
          </cell>
          <cell r="H1000">
            <v>23750</v>
          </cell>
          <cell r="I1000" t="str">
            <v>D</v>
          </cell>
        </row>
        <row r="1001">
          <cell r="A1001" t="str">
            <v>58.01.30.00</v>
          </cell>
          <cell r="B1001" t="str">
            <v>-</v>
          </cell>
          <cell r="C1001" t="str">
            <v>Recepcao Hosp e Repr Social</v>
          </cell>
          <cell r="D1001">
            <v>10365.31</v>
          </cell>
          <cell r="E1001" t="str">
            <v>D</v>
          </cell>
          <cell r="F1001">
            <v>0</v>
          </cell>
          <cell r="G1001">
            <v>0</v>
          </cell>
          <cell r="H1001">
            <v>10365.31</v>
          </cell>
          <cell r="I1001" t="str">
            <v>D</v>
          </cell>
        </row>
        <row r="1002">
          <cell r="A1002" t="str">
            <v>58.01.30.02</v>
          </cell>
          <cell r="B1002" t="str">
            <v>-</v>
          </cell>
          <cell r="C1002" t="str">
            <v>Hospedagem</v>
          </cell>
          <cell r="D1002">
            <v>157.35</v>
          </cell>
          <cell r="E1002" t="str">
            <v>D</v>
          </cell>
          <cell r="F1002">
            <v>0</v>
          </cell>
          <cell r="G1002">
            <v>0</v>
          </cell>
          <cell r="H1002">
            <v>157.35</v>
          </cell>
          <cell r="I1002" t="str">
            <v>D</v>
          </cell>
        </row>
        <row r="1003">
          <cell r="A1003" t="str">
            <v>58.01.30.03</v>
          </cell>
          <cell r="B1003" t="str">
            <v>-</v>
          </cell>
          <cell r="C1003" t="str">
            <v>Brindes</v>
          </cell>
          <cell r="D1003">
            <v>9557.9599999999991</v>
          </cell>
          <cell r="E1003" t="str">
            <v>D</v>
          </cell>
          <cell r="F1003">
            <v>0</v>
          </cell>
          <cell r="G1003">
            <v>0</v>
          </cell>
          <cell r="H1003">
            <v>9557.9599999999991</v>
          </cell>
          <cell r="I1003" t="str">
            <v>D</v>
          </cell>
        </row>
        <row r="1004">
          <cell r="A1004" t="str">
            <v>58.01.30.04</v>
          </cell>
          <cell r="B1004" t="str">
            <v>-</v>
          </cell>
          <cell r="C1004" t="str">
            <v>Outros Gast.Recep/Hosp/Repr Social</v>
          </cell>
          <cell r="D1004">
            <v>650</v>
          </cell>
          <cell r="E1004" t="str">
            <v>D</v>
          </cell>
          <cell r="F1004">
            <v>0</v>
          </cell>
          <cell r="G1004">
            <v>0</v>
          </cell>
          <cell r="H1004">
            <v>650</v>
          </cell>
          <cell r="I1004" t="str">
            <v>D</v>
          </cell>
        </row>
        <row r="1005">
          <cell r="A1005" t="str">
            <v>58.01.45.00</v>
          </cell>
          <cell r="B1005" t="str">
            <v>-</v>
          </cell>
          <cell r="C1005" t="str">
            <v>Seguros</v>
          </cell>
          <cell r="D1005">
            <v>180553.65</v>
          </cell>
          <cell r="E1005" t="str">
            <v>D</v>
          </cell>
          <cell r="F1005">
            <v>2715.68</v>
          </cell>
          <cell r="G1005">
            <v>0</v>
          </cell>
          <cell r="H1005">
            <v>183269.33</v>
          </cell>
          <cell r="I1005" t="str">
            <v>D</v>
          </cell>
        </row>
        <row r="1006">
          <cell r="A1006" t="str">
            <v>58.01.45.01</v>
          </cell>
          <cell r="B1006" t="str">
            <v>-</v>
          </cell>
          <cell r="C1006" t="str">
            <v>Seguros</v>
          </cell>
          <cell r="D1006">
            <v>180553.65</v>
          </cell>
          <cell r="E1006" t="str">
            <v>D</v>
          </cell>
          <cell r="F1006">
            <v>2715.68</v>
          </cell>
          <cell r="G1006">
            <v>0</v>
          </cell>
          <cell r="H1006">
            <v>183269.33</v>
          </cell>
          <cell r="I1006" t="str">
            <v>D</v>
          </cell>
        </row>
        <row r="1008">
          <cell r="A1008" t="str">
            <v>-----------</v>
          </cell>
          <cell r="B1008" t="str">
            <v>--</v>
          </cell>
          <cell r="C1008" t="str">
            <v>-------------------------------------------------------------------</v>
          </cell>
          <cell r="D1008" t="str">
            <v>-------------------</v>
          </cell>
          <cell r="E1008" t="str">
            <v>-</v>
          </cell>
          <cell r="F1008" t="str">
            <v>-------------------</v>
          </cell>
          <cell r="G1008" t="e">
            <v>#NAME?</v>
          </cell>
          <cell r="H1008" t="str">
            <v>07AB - 1.00.01.069</v>
          </cell>
        </row>
        <row r="1009">
          <cell r="A1009" t="str">
            <v>_x000C_----------</v>
          </cell>
          <cell r="B1009" t="str">
            <v>--</v>
          </cell>
          <cell r="C1009" t="str">
            <v>-------------------------------------------------------------------</v>
          </cell>
          <cell r="D1009" t="str">
            <v>-------------------</v>
          </cell>
          <cell r="E1009" t="str">
            <v>-</v>
          </cell>
          <cell r="F1009" t="str">
            <v>-------------------</v>
          </cell>
          <cell r="G1009" t="str">
            <v>-------------------</v>
          </cell>
          <cell r="H1009" t="str">
            <v>------ Página:</v>
          </cell>
          <cell r="I1009">
            <v>13</v>
          </cell>
        </row>
        <row r="1010">
          <cell r="A1010" t="str">
            <v>Urucum Mine</v>
          </cell>
          <cell r="B1010" t="str">
            <v>ra</v>
          </cell>
          <cell r="C1010" t="str">
            <v>ção S.A</v>
          </cell>
          <cell r="H1010" t="str">
            <v>Balancete</v>
          </cell>
        </row>
        <row r="1011">
          <cell r="A1011" t="str">
            <v>Período: 01</v>
          </cell>
          <cell r="B1011" t="str">
            <v>/1</v>
          </cell>
          <cell r="C1011" t="str">
            <v>1/2008 A 30/11/2008 -----------------------------------------------</v>
          </cell>
          <cell r="D1011" t="str">
            <v>-------------------</v>
          </cell>
          <cell r="E1011" t="str">
            <v>-</v>
          </cell>
          <cell r="F1011" t="str">
            <v>-------------------</v>
          </cell>
          <cell r="G1011" t="str">
            <v>-------------------</v>
          </cell>
          <cell r="H1011" t="str">
            <v>02/12/2008 - 19:1</v>
          </cell>
          <cell r="I1011">
            <v>0</v>
          </cell>
        </row>
        <row r="1013">
          <cell r="A1013" t="str">
            <v>Título</v>
          </cell>
          <cell r="D1013" t="str">
            <v>Saldo Inicial</v>
          </cell>
          <cell r="F1013" t="str">
            <v>Débito</v>
          </cell>
          <cell r="G1013" t="str">
            <v>Crédito</v>
          </cell>
          <cell r="H1013" t="str">
            <v>Saldo Final</v>
          </cell>
        </row>
        <row r="1014">
          <cell r="A1014" t="str">
            <v>-----------</v>
          </cell>
          <cell r="B1014" t="str">
            <v>--</v>
          </cell>
          <cell r="C1014" t="str">
            <v>-------------------------------------------------------------------</v>
          </cell>
          <cell r="D1014" t="str">
            <v>-----------------</v>
          </cell>
          <cell r="F1014" t="str">
            <v>------------------</v>
          </cell>
          <cell r="G1014" t="str">
            <v>------------------</v>
          </cell>
          <cell r="H1014" t="str">
            <v>-----------------</v>
          </cell>
        </row>
        <row r="1015">
          <cell r="A1015" t="str">
            <v>58.01.50.00</v>
          </cell>
          <cell r="B1015" t="str">
            <v>-</v>
          </cell>
          <cell r="C1015" t="str">
            <v>Fretes e Carretos</v>
          </cell>
          <cell r="D1015">
            <v>144527.96</v>
          </cell>
          <cell r="E1015" t="str">
            <v>D</v>
          </cell>
          <cell r="F1015">
            <v>12418.11</v>
          </cell>
          <cell r="G1015">
            <v>0</v>
          </cell>
          <cell r="H1015">
            <v>156946.07</v>
          </cell>
          <cell r="I1015" t="str">
            <v>D</v>
          </cell>
        </row>
        <row r="1016">
          <cell r="A1016" t="str">
            <v>58.01.50.01</v>
          </cell>
          <cell r="B1016" t="str">
            <v>-</v>
          </cell>
          <cell r="C1016" t="str">
            <v>Fretes e Carretos</v>
          </cell>
          <cell r="D1016">
            <v>144527.96</v>
          </cell>
          <cell r="E1016" t="str">
            <v>D</v>
          </cell>
          <cell r="F1016">
            <v>12418.11</v>
          </cell>
          <cell r="G1016">
            <v>0</v>
          </cell>
          <cell r="H1016">
            <v>156946.07</v>
          </cell>
          <cell r="I1016" t="str">
            <v>D</v>
          </cell>
        </row>
        <row r="1017">
          <cell r="A1017" t="str">
            <v>58.01.70.00</v>
          </cell>
          <cell r="B1017" t="str">
            <v>-</v>
          </cell>
          <cell r="C1017" t="str">
            <v>Generos Alimenticios</v>
          </cell>
          <cell r="D1017">
            <v>258.60000000000002</v>
          </cell>
          <cell r="E1017" t="str">
            <v>D</v>
          </cell>
          <cell r="F1017">
            <v>0</v>
          </cell>
          <cell r="G1017">
            <v>0</v>
          </cell>
          <cell r="H1017">
            <v>258.60000000000002</v>
          </cell>
          <cell r="I1017" t="str">
            <v>D</v>
          </cell>
        </row>
        <row r="1018">
          <cell r="A1018" t="str">
            <v>58.01.70.01</v>
          </cell>
          <cell r="B1018" t="str">
            <v>-</v>
          </cell>
          <cell r="C1018" t="str">
            <v>Generos Alimenticios</v>
          </cell>
          <cell r="D1018">
            <v>258.60000000000002</v>
          </cell>
          <cell r="E1018" t="str">
            <v>D</v>
          </cell>
          <cell r="F1018">
            <v>0</v>
          </cell>
          <cell r="G1018">
            <v>0</v>
          </cell>
          <cell r="H1018">
            <v>258.60000000000002</v>
          </cell>
          <cell r="I1018" t="str">
            <v>D</v>
          </cell>
        </row>
        <row r="1019">
          <cell r="A1019" t="str">
            <v>58.01.77.00</v>
          </cell>
          <cell r="B1019" t="str">
            <v>-</v>
          </cell>
          <cell r="C1019" t="str">
            <v>Reproducao, Copias e Reducoes</v>
          </cell>
          <cell r="D1019">
            <v>44.9</v>
          </cell>
          <cell r="E1019" t="str">
            <v>D</v>
          </cell>
          <cell r="F1019">
            <v>0</v>
          </cell>
          <cell r="G1019">
            <v>0</v>
          </cell>
          <cell r="H1019">
            <v>44.9</v>
          </cell>
          <cell r="I1019" t="str">
            <v>D</v>
          </cell>
        </row>
        <row r="1020">
          <cell r="A1020" t="str">
            <v>58.01.77.01</v>
          </cell>
          <cell r="B1020" t="str">
            <v>-</v>
          </cell>
          <cell r="C1020" t="str">
            <v>Reproducao, Copias e Reducoes</v>
          </cell>
          <cell r="D1020">
            <v>44.9</v>
          </cell>
          <cell r="E1020" t="str">
            <v>D</v>
          </cell>
          <cell r="F1020">
            <v>0</v>
          </cell>
          <cell r="G1020">
            <v>0</v>
          </cell>
          <cell r="H1020">
            <v>44.9</v>
          </cell>
          <cell r="I1020" t="str">
            <v>D</v>
          </cell>
        </row>
        <row r="1021">
          <cell r="A1021" t="str">
            <v>58.01.80.00</v>
          </cell>
          <cell r="B1021" t="str">
            <v>-</v>
          </cell>
          <cell r="C1021" t="str">
            <v>Assinat e Aquisicao Publicacoes</v>
          </cell>
          <cell r="D1021">
            <v>8070.91</v>
          </cell>
          <cell r="E1021" t="str">
            <v>D</v>
          </cell>
          <cell r="F1021">
            <v>1748.33</v>
          </cell>
          <cell r="G1021">
            <v>0</v>
          </cell>
          <cell r="H1021">
            <v>9819.24</v>
          </cell>
          <cell r="I1021" t="str">
            <v>D</v>
          </cell>
        </row>
        <row r="1022">
          <cell r="A1022" t="str">
            <v>58.01.80.01</v>
          </cell>
          <cell r="B1022" t="str">
            <v>-</v>
          </cell>
          <cell r="C1022" t="str">
            <v>Assinat e Aquisicao Publicacoes</v>
          </cell>
          <cell r="D1022">
            <v>8070.91</v>
          </cell>
          <cell r="E1022" t="str">
            <v>D</v>
          </cell>
          <cell r="F1022">
            <v>1748.33</v>
          </cell>
          <cell r="G1022">
            <v>0</v>
          </cell>
          <cell r="H1022">
            <v>9819.24</v>
          </cell>
          <cell r="I1022" t="str">
            <v>D</v>
          </cell>
        </row>
        <row r="1023">
          <cell r="A1023" t="str">
            <v>58.01.81.00</v>
          </cell>
          <cell r="B1023" t="str">
            <v>-</v>
          </cell>
          <cell r="C1023" t="str">
            <v>Atividades Sociais Internas</v>
          </cell>
          <cell r="D1023">
            <v>45398.82</v>
          </cell>
          <cell r="E1023" t="str">
            <v>D</v>
          </cell>
          <cell r="F1023">
            <v>0</v>
          </cell>
          <cell r="G1023">
            <v>0</v>
          </cell>
          <cell r="H1023">
            <v>45398.82</v>
          </cell>
          <cell r="I1023" t="str">
            <v>D</v>
          </cell>
        </row>
        <row r="1024">
          <cell r="A1024" t="str">
            <v>58.01.81.01</v>
          </cell>
          <cell r="B1024" t="str">
            <v>-</v>
          </cell>
          <cell r="C1024" t="str">
            <v>Atividades Sociais Internas</v>
          </cell>
          <cell r="D1024">
            <v>45398.82</v>
          </cell>
          <cell r="E1024" t="str">
            <v>D</v>
          </cell>
          <cell r="F1024">
            <v>0</v>
          </cell>
          <cell r="G1024">
            <v>0</v>
          </cell>
          <cell r="H1024">
            <v>45398.82</v>
          </cell>
          <cell r="I1024" t="str">
            <v>D</v>
          </cell>
        </row>
        <row r="1025">
          <cell r="A1025" t="str">
            <v>58.01.83.00</v>
          </cell>
          <cell r="B1025" t="str">
            <v>-</v>
          </cell>
          <cell r="C1025" t="str">
            <v>Outros Gastos</v>
          </cell>
          <cell r="D1025">
            <v>361902.27</v>
          </cell>
          <cell r="E1025" t="str">
            <v>D</v>
          </cell>
          <cell r="F1025">
            <v>39683.03</v>
          </cell>
          <cell r="G1025">
            <v>12877.5</v>
          </cell>
          <cell r="H1025">
            <v>388707.8</v>
          </cell>
          <cell r="I1025" t="str">
            <v>D</v>
          </cell>
        </row>
        <row r="1026">
          <cell r="A1026" t="str">
            <v>58.01.83.01</v>
          </cell>
          <cell r="B1026" t="str">
            <v>-</v>
          </cell>
          <cell r="C1026" t="str">
            <v>Despesas Legais e Juridicas</v>
          </cell>
          <cell r="D1026">
            <v>136691.96</v>
          </cell>
          <cell r="E1026" t="str">
            <v>D</v>
          </cell>
          <cell r="F1026">
            <v>26979.01</v>
          </cell>
          <cell r="G1026">
            <v>9675</v>
          </cell>
          <cell r="H1026">
            <v>153995.97</v>
          </cell>
          <cell r="I1026" t="str">
            <v>D</v>
          </cell>
        </row>
        <row r="1027">
          <cell r="A1027" t="str">
            <v>58.01.83.02</v>
          </cell>
          <cell r="B1027" t="str">
            <v>-</v>
          </cell>
          <cell r="C1027" t="str">
            <v>Cafe, Cha, Agua Mineral, Bebidas</v>
          </cell>
          <cell r="D1027">
            <v>195977.1</v>
          </cell>
          <cell r="E1027" t="str">
            <v>D</v>
          </cell>
          <cell r="F1027">
            <v>11100</v>
          </cell>
          <cell r="G1027">
            <v>3202.5</v>
          </cell>
          <cell r="H1027">
            <v>203874.6</v>
          </cell>
          <cell r="I1027" t="str">
            <v>D</v>
          </cell>
        </row>
        <row r="1028">
          <cell r="A1028" t="str">
            <v>58.01.83.03</v>
          </cell>
          <cell r="B1028" t="str">
            <v>-</v>
          </cell>
          <cell r="C1028" t="str">
            <v>Gastos Divs c/Onibus Urbano/Taxi</v>
          </cell>
          <cell r="D1028">
            <v>50</v>
          </cell>
          <cell r="E1028" t="str">
            <v>D</v>
          </cell>
          <cell r="F1028">
            <v>0</v>
          </cell>
          <cell r="G1028">
            <v>0</v>
          </cell>
          <cell r="H1028">
            <v>50</v>
          </cell>
          <cell r="I1028" t="str">
            <v>D</v>
          </cell>
        </row>
        <row r="1029">
          <cell r="A1029" t="str">
            <v>58.01.83.04</v>
          </cell>
          <cell r="B1029" t="str">
            <v>-</v>
          </cell>
          <cell r="C1029" t="str">
            <v>Outros Gastos</v>
          </cell>
          <cell r="D1029">
            <v>12716.51</v>
          </cell>
          <cell r="E1029" t="str">
            <v>D</v>
          </cell>
          <cell r="F1029">
            <v>223.68</v>
          </cell>
          <cell r="G1029">
            <v>0</v>
          </cell>
          <cell r="H1029">
            <v>12940.19</v>
          </cell>
          <cell r="I1029" t="str">
            <v>D</v>
          </cell>
        </row>
        <row r="1030">
          <cell r="A1030" t="str">
            <v>58.01.83.05</v>
          </cell>
          <cell r="B1030" t="str">
            <v>-</v>
          </cell>
          <cell r="C1030" t="str">
            <v>Lanches e Refeicoes</v>
          </cell>
          <cell r="D1030">
            <v>16466.7</v>
          </cell>
          <cell r="E1030" t="str">
            <v>D</v>
          </cell>
          <cell r="F1030">
            <v>1380.34</v>
          </cell>
          <cell r="G1030">
            <v>0</v>
          </cell>
          <cell r="H1030">
            <v>17847.04</v>
          </cell>
          <cell r="I1030" t="str">
            <v>D</v>
          </cell>
        </row>
        <row r="1031">
          <cell r="A1031" t="str">
            <v>58.01.85.00</v>
          </cell>
          <cell r="B1031" t="str">
            <v>-</v>
          </cell>
          <cell r="C1031" t="str">
            <v>Depreciacao</v>
          </cell>
          <cell r="D1031">
            <v>3160839.72</v>
          </cell>
          <cell r="E1031" t="str">
            <v>D</v>
          </cell>
          <cell r="F1031">
            <v>372550.19</v>
          </cell>
          <cell r="G1031">
            <v>30956.400000000001</v>
          </cell>
          <cell r="H1031">
            <v>3502433.51</v>
          </cell>
          <cell r="I1031" t="str">
            <v>D</v>
          </cell>
        </row>
        <row r="1032">
          <cell r="A1032" t="str">
            <v>58.01.85.01</v>
          </cell>
          <cell r="B1032" t="str">
            <v>-</v>
          </cell>
          <cell r="C1032" t="str">
            <v>Depreciacao</v>
          </cell>
          <cell r="D1032">
            <v>3160839.72</v>
          </cell>
          <cell r="E1032" t="str">
            <v>D</v>
          </cell>
          <cell r="F1032">
            <v>372550.19</v>
          </cell>
          <cell r="G1032">
            <v>30956.400000000001</v>
          </cell>
          <cell r="H1032">
            <v>3502433.51</v>
          </cell>
          <cell r="I1032" t="str">
            <v>D</v>
          </cell>
        </row>
        <row r="1033">
          <cell r="A1033" t="str">
            <v>58.01.87.00</v>
          </cell>
          <cell r="B1033" t="str">
            <v>-</v>
          </cell>
          <cell r="C1033" t="str">
            <v>Amortizacoes</v>
          </cell>
          <cell r="D1033">
            <v>802536.52</v>
          </cell>
          <cell r="E1033" t="str">
            <v>D</v>
          </cell>
          <cell r="F1033">
            <v>171865.97</v>
          </cell>
          <cell r="G1033">
            <v>79302.289999999994</v>
          </cell>
          <cell r="H1033">
            <v>895100.2</v>
          </cell>
          <cell r="I1033" t="str">
            <v>D</v>
          </cell>
        </row>
        <row r="1034">
          <cell r="A1034" t="str">
            <v>58.01.87.01</v>
          </cell>
          <cell r="B1034" t="str">
            <v>-</v>
          </cell>
          <cell r="C1034" t="str">
            <v>Amortizacoes</v>
          </cell>
          <cell r="D1034">
            <v>802536.52</v>
          </cell>
          <cell r="E1034" t="str">
            <v>D</v>
          </cell>
          <cell r="F1034">
            <v>171865.97</v>
          </cell>
          <cell r="G1034">
            <v>79302.289999999994</v>
          </cell>
          <cell r="H1034">
            <v>895100.2</v>
          </cell>
          <cell r="I1034" t="str">
            <v>D</v>
          </cell>
        </row>
        <row r="1035">
          <cell r="A1035" t="str">
            <v>58.01.89.00</v>
          </cell>
          <cell r="B1035" t="str">
            <v>-</v>
          </cell>
          <cell r="C1035" t="str">
            <v>Exaustao</v>
          </cell>
          <cell r="D1035">
            <v>1440393.22</v>
          </cell>
          <cell r="E1035" t="str">
            <v>D</v>
          </cell>
          <cell r="F1035">
            <v>236360.41</v>
          </cell>
          <cell r="G1035">
            <v>0</v>
          </cell>
          <cell r="H1035">
            <v>1676753.63</v>
          </cell>
          <cell r="I1035" t="str">
            <v>D</v>
          </cell>
        </row>
        <row r="1036">
          <cell r="A1036" t="str">
            <v>58.01.89.02</v>
          </cell>
          <cell r="B1036" t="str">
            <v>-</v>
          </cell>
          <cell r="C1036" t="str">
            <v>Exaustao - Mineracao</v>
          </cell>
          <cell r="D1036">
            <v>1440393.22</v>
          </cell>
          <cell r="E1036" t="str">
            <v>D</v>
          </cell>
          <cell r="F1036">
            <v>236360.41</v>
          </cell>
          <cell r="G1036">
            <v>0</v>
          </cell>
          <cell r="H1036">
            <v>1676753.63</v>
          </cell>
          <cell r="I1036" t="str">
            <v>D</v>
          </cell>
        </row>
        <row r="1037">
          <cell r="A1037" t="str">
            <v>59.00.00.00</v>
          </cell>
          <cell r="B1037" t="str">
            <v>-</v>
          </cell>
          <cell r="C1037" t="str">
            <v>Absorcao Custo Ind/Recirculacao</v>
          </cell>
          <cell r="D1037">
            <v>80401048.390000001</v>
          </cell>
          <cell r="E1037" t="str">
            <v>C</v>
          </cell>
          <cell r="F1037">
            <v>7167497.6100000003</v>
          </cell>
          <cell r="G1037">
            <v>15838406.07</v>
          </cell>
          <cell r="H1037">
            <v>89071956.849999994</v>
          </cell>
          <cell r="I1037" t="str">
            <v>C</v>
          </cell>
        </row>
        <row r="1038">
          <cell r="A1038" t="str">
            <v>59.07.00.00</v>
          </cell>
          <cell r="B1038" t="str">
            <v>-</v>
          </cell>
          <cell r="C1038" t="str">
            <v>Recirculacao</v>
          </cell>
          <cell r="D1038">
            <v>15537928.609999999</v>
          </cell>
          <cell r="E1038" t="str">
            <v>C</v>
          </cell>
          <cell r="F1038">
            <v>7109689.8399999999</v>
          </cell>
          <cell r="G1038">
            <v>8716864.9399999995</v>
          </cell>
          <cell r="H1038">
            <v>17145103.710000001</v>
          </cell>
          <cell r="I1038" t="str">
            <v>C</v>
          </cell>
        </row>
        <row r="1039">
          <cell r="A1039" t="str">
            <v>59.07.03.00</v>
          </cell>
          <cell r="B1039" t="str">
            <v>-</v>
          </cell>
          <cell r="C1039" t="str">
            <v>Recircul. Gastos Urucum Mina</v>
          </cell>
          <cell r="D1039">
            <v>4456211.58</v>
          </cell>
          <cell r="E1039" t="str">
            <v>C</v>
          </cell>
          <cell r="F1039">
            <v>5383438.0599999996</v>
          </cell>
          <cell r="G1039">
            <v>5677052.75</v>
          </cell>
          <cell r="H1039">
            <v>4749826.2699999996</v>
          </cell>
          <cell r="I1039" t="str">
            <v>C</v>
          </cell>
        </row>
        <row r="1040">
          <cell r="A1040" t="str">
            <v>59.07.03.01</v>
          </cell>
          <cell r="B1040" t="str">
            <v>-</v>
          </cell>
          <cell r="C1040" t="str">
            <v>Recircul. Auxiliares</v>
          </cell>
          <cell r="D1040">
            <v>16567924.23</v>
          </cell>
          <cell r="E1040" t="str">
            <v>D</v>
          </cell>
          <cell r="F1040">
            <v>2120800.08</v>
          </cell>
          <cell r="G1040">
            <v>40304.99</v>
          </cell>
          <cell r="H1040">
            <v>18648419.32</v>
          </cell>
          <cell r="I1040" t="str">
            <v>D</v>
          </cell>
        </row>
        <row r="1041">
          <cell r="A1041" t="str">
            <v>59.07.03.02</v>
          </cell>
          <cell r="B1041" t="str">
            <v>-</v>
          </cell>
          <cell r="C1041" t="str">
            <v>Recircul. Meio Ambiente</v>
          </cell>
          <cell r="D1041">
            <v>1298595.32</v>
          </cell>
          <cell r="E1041" t="str">
            <v>D</v>
          </cell>
          <cell r="F1041">
            <v>55844.09</v>
          </cell>
          <cell r="G1041">
            <v>1640.94</v>
          </cell>
          <cell r="H1041">
            <v>1352798.47</v>
          </cell>
          <cell r="I1041" t="str">
            <v>D</v>
          </cell>
        </row>
        <row r="1042">
          <cell r="A1042" t="str">
            <v>59.07.03.04</v>
          </cell>
          <cell r="B1042" t="str">
            <v>-</v>
          </cell>
          <cell r="C1042" t="str">
            <v>Recircul. Operacao Usina</v>
          </cell>
          <cell r="D1042">
            <v>363666.7</v>
          </cell>
          <cell r="E1042" t="str">
            <v>D</v>
          </cell>
          <cell r="F1042">
            <v>18885.72</v>
          </cell>
          <cell r="G1042">
            <v>0</v>
          </cell>
          <cell r="H1042">
            <v>382552.42</v>
          </cell>
          <cell r="I1042" t="str">
            <v>D</v>
          </cell>
        </row>
        <row r="1043">
          <cell r="A1043" t="str">
            <v>59.07.03.06</v>
          </cell>
          <cell r="B1043" t="str">
            <v>-</v>
          </cell>
          <cell r="C1043" t="str">
            <v>Recircul. Operacao Embarque</v>
          </cell>
          <cell r="D1043">
            <v>51715.99</v>
          </cell>
          <cell r="E1043" t="str">
            <v>D</v>
          </cell>
          <cell r="F1043">
            <v>6715.48</v>
          </cell>
          <cell r="G1043">
            <v>0</v>
          </cell>
          <cell r="H1043">
            <v>58431.47</v>
          </cell>
          <cell r="I1043" t="str">
            <v>D</v>
          </cell>
        </row>
        <row r="1044">
          <cell r="A1044" t="str">
            <v>59.07.03.07</v>
          </cell>
          <cell r="B1044" t="str">
            <v>-</v>
          </cell>
          <cell r="C1044" t="str">
            <v>Recircul. Manutencao Mina</v>
          </cell>
          <cell r="D1044">
            <v>5804888.7599999998</v>
          </cell>
          <cell r="E1044" t="str">
            <v>D</v>
          </cell>
          <cell r="F1044">
            <v>604485.01</v>
          </cell>
          <cell r="G1044">
            <v>135.30000000000001</v>
          </cell>
          <cell r="H1044">
            <v>6409238.4699999997</v>
          </cell>
          <cell r="I1044" t="str">
            <v>D</v>
          </cell>
        </row>
        <row r="1045">
          <cell r="A1045" t="str">
            <v>59.07.03.08</v>
          </cell>
          <cell r="B1045" t="str">
            <v>-</v>
          </cell>
          <cell r="C1045" t="str">
            <v>Recircul. Manutencao Usina</v>
          </cell>
          <cell r="D1045">
            <v>3168222.54</v>
          </cell>
          <cell r="E1045" t="str">
            <v>D</v>
          </cell>
          <cell r="F1045">
            <v>399305.74</v>
          </cell>
          <cell r="G1045">
            <v>351.43</v>
          </cell>
          <cell r="H1045">
            <v>3567176.85</v>
          </cell>
          <cell r="I1045" t="str">
            <v>D</v>
          </cell>
        </row>
        <row r="1046">
          <cell r="A1046" t="str">
            <v>59.07.03.09</v>
          </cell>
          <cell r="B1046" t="str">
            <v>-</v>
          </cell>
          <cell r="C1046" t="str">
            <v>Recir. Manutencao Embarque</v>
          </cell>
          <cell r="D1046">
            <v>23464.48</v>
          </cell>
          <cell r="E1046" t="str">
            <v>D</v>
          </cell>
          <cell r="F1046">
            <v>2500.27</v>
          </cell>
          <cell r="G1046">
            <v>0</v>
          </cell>
          <cell r="H1046">
            <v>25964.75</v>
          </cell>
          <cell r="I1046" t="str">
            <v>D</v>
          </cell>
        </row>
        <row r="1047">
          <cell r="A1047" t="str">
            <v>59.07.03.10</v>
          </cell>
          <cell r="B1047" t="str">
            <v>-</v>
          </cell>
          <cell r="C1047" t="str">
            <v>Recircul. Equipamentos</v>
          </cell>
          <cell r="D1047">
            <v>10148322.84</v>
          </cell>
          <cell r="E1047" t="str">
            <v>D</v>
          </cell>
          <cell r="F1047">
            <v>1132496.08</v>
          </cell>
          <cell r="G1047">
            <v>17457.759999999998</v>
          </cell>
          <cell r="H1047">
            <v>11263361.16</v>
          </cell>
          <cell r="I1047" t="str">
            <v>D</v>
          </cell>
        </row>
        <row r="1048">
          <cell r="A1048" t="str">
            <v>59.07.03.11</v>
          </cell>
          <cell r="B1048" t="str">
            <v>-</v>
          </cell>
          <cell r="C1048" t="str">
            <v>Recircul. Aux.Transitorio</v>
          </cell>
          <cell r="D1048">
            <v>7679149.9299999997</v>
          </cell>
          <cell r="E1048" t="str">
            <v>D</v>
          </cell>
          <cell r="F1048">
            <v>482596.34</v>
          </cell>
          <cell r="G1048">
            <v>9560.6299999999992</v>
          </cell>
          <cell r="H1048">
            <v>8152185.6399999997</v>
          </cell>
          <cell r="I1048" t="str">
            <v>D</v>
          </cell>
        </row>
        <row r="1049">
          <cell r="A1049" t="str">
            <v>59.07.03.40</v>
          </cell>
          <cell r="B1049" t="str">
            <v>-</v>
          </cell>
          <cell r="C1049" t="str">
            <v>Recirc.Gastos Ordens de Manutenção</v>
          </cell>
          <cell r="D1049">
            <v>2928712.91</v>
          </cell>
          <cell r="E1049" t="str">
            <v>D</v>
          </cell>
          <cell r="F1049">
            <v>496964.49</v>
          </cell>
          <cell r="G1049">
            <v>192047.15</v>
          </cell>
          <cell r="H1049">
            <v>3233630.25</v>
          </cell>
          <cell r="I1049" t="str">
            <v>D</v>
          </cell>
        </row>
        <row r="1050">
          <cell r="A1050" t="str">
            <v>59.07.03.99</v>
          </cell>
          <cell r="B1050" t="str">
            <v>-</v>
          </cell>
          <cell r="C1050" t="str">
            <v>Recircul. Credito Urucum Mina</v>
          </cell>
          <cell r="D1050">
            <v>52490875.280000001</v>
          </cell>
          <cell r="E1050" t="str">
            <v>C</v>
          </cell>
          <cell r="F1050">
            <v>62844.76</v>
          </cell>
          <cell r="G1050">
            <v>5415554.5499999998</v>
          </cell>
          <cell r="H1050">
            <v>57843585.07</v>
          </cell>
          <cell r="I1050" t="str">
            <v>C</v>
          </cell>
        </row>
        <row r="1051">
          <cell r="A1051" t="str">
            <v>59.07.04.00</v>
          </cell>
          <cell r="B1051" t="str">
            <v>-</v>
          </cell>
          <cell r="C1051" t="str">
            <v>Recircul. Gastos Urucum Usina</v>
          </cell>
          <cell r="D1051">
            <v>11081717.029999999</v>
          </cell>
          <cell r="E1051" t="str">
            <v>C</v>
          </cell>
          <cell r="F1051">
            <v>1726251.78</v>
          </cell>
          <cell r="G1051">
            <v>3039812.19</v>
          </cell>
          <cell r="H1051">
            <v>12395277.439999999</v>
          </cell>
          <cell r="I1051" t="str">
            <v>C</v>
          </cell>
        </row>
        <row r="1052">
          <cell r="A1052" t="str">
            <v>59.07.04.01</v>
          </cell>
          <cell r="B1052" t="str">
            <v>-</v>
          </cell>
          <cell r="C1052" t="str">
            <v>Recircul. Auxiliares</v>
          </cell>
          <cell r="D1052">
            <v>5552901.7800000003</v>
          </cell>
          <cell r="E1052" t="str">
            <v>D</v>
          </cell>
          <cell r="F1052">
            <v>697074.82</v>
          </cell>
          <cell r="G1052">
            <v>10102.84</v>
          </cell>
          <cell r="H1052">
            <v>6239873.7599999998</v>
          </cell>
          <cell r="I1052" t="str">
            <v>D</v>
          </cell>
        </row>
        <row r="1053">
          <cell r="A1053" t="str">
            <v>59.07.04.02</v>
          </cell>
          <cell r="B1053" t="str">
            <v>-</v>
          </cell>
          <cell r="C1053" t="str">
            <v>Recircul. Equipamento</v>
          </cell>
          <cell r="D1053">
            <v>11118.38</v>
          </cell>
          <cell r="E1053" t="str">
            <v>D</v>
          </cell>
          <cell r="F1053">
            <v>1512.48</v>
          </cell>
          <cell r="G1053">
            <v>0</v>
          </cell>
          <cell r="H1053">
            <v>12630.86</v>
          </cell>
          <cell r="I1053" t="str">
            <v>D</v>
          </cell>
        </row>
        <row r="1054">
          <cell r="A1054" t="str">
            <v>59.07.04.04</v>
          </cell>
          <cell r="B1054" t="str">
            <v>-</v>
          </cell>
          <cell r="C1054" t="str">
            <v>Recircul. Operacao Forno</v>
          </cell>
          <cell r="D1054">
            <v>2599817</v>
          </cell>
          <cell r="E1054" t="str">
            <v>D</v>
          </cell>
          <cell r="F1054">
            <v>244567.66</v>
          </cell>
          <cell r="G1054">
            <v>759.75</v>
          </cell>
          <cell r="H1054">
            <v>2843624.91</v>
          </cell>
          <cell r="I1054" t="str">
            <v>D</v>
          </cell>
        </row>
        <row r="1055">
          <cell r="A1055" t="str">
            <v>59.07.04.05</v>
          </cell>
          <cell r="B1055" t="str">
            <v>-</v>
          </cell>
          <cell r="C1055" t="str">
            <v>Recircul. Despoeiramento</v>
          </cell>
          <cell r="D1055">
            <v>648710.22</v>
          </cell>
          <cell r="E1055" t="str">
            <v>D</v>
          </cell>
          <cell r="F1055">
            <v>56449.39</v>
          </cell>
          <cell r="G1055">
            <v>0</v>
          </cell>
          <cell r="H1055">
            <v>705159.61</v>
          </cell>
          <cell r="I1055" t="str">
            <v>D</v>
          </cell>
        </row>
        <row r="1056">
          <cell r="A1056" t="str">
            <v>59.07.04.06</v>
          </cell>
          <cell r="B1056" t="str">
            <v>-</v>
          </cell>
          <cell r="C1056" t="str">
            <v>Recircul. Manutencao</v>
          </cell>
          <cell r="D1056">
            <v>6841.92</v>
          </cell>
          <cell r="E1056" t="str">
            <v>D</v>
          </cell>
          <cell r="F1056">
            <v>7690.85</v>
          </cell>
          <cell r="G1056">
            <v>0</v>
          </cell>
          <cell r="H1056">
            <v>14532.77</v>
          </cell>
          <cell r="I1056" t="str">
            <v>D</v>
          </cell>
        </row>
        <row r="1057">
          <cell r="A1057" t="str">
            <v>59.07.04.07</v>
          </cell>
          <cell r="B1057" t="str">
            <v>-</v>
          </cell>
          <cell r="C1057" t="str">
            <v>Recircul.Manutencao Porto</v>
          </cell>
          <cell r="D1057">
            <v>14.34</v>
          </cell>
          <cell r="E1057" t="str">
            <v>D</v>
          </cell>
          <cell r="F1057">
            <v>0</v>
          </cell>
          <cell r="G1057">
            <v>0</v>
          </cell>
          <cell r="H1057">
            <v>14.34</v>
          </cell>
          <cell r="I1057" t="str">
            <v>D</v>
          </cell>
        </row>
        <row r="1058">
          <cell r="A1058" t="str">
            <v>59.07.04.08</v>
          </cell>
          <cell r="B1058" t="str">
            <v>-</v>
          </cell>
          <cell r="C1058" t="str">
            <v>Recircul. Aux. Transitorio</v>
          </cell>
          <cell r="D1058">
            <v>4399456.53</v>
          </cell>
          <cell r="E1058" t="str">
            <v>D</v>
          </cell>
          <cell r="F1058">
            <v>623034.86</v>
          </cell>
          <cell r="G1058">
            <v>13562.5</v>
          </cell>
          <cell r="H1058">
            <v>5008928.8899999997</v>
          </cell>
          <cell r="I1058" t="str">
            <v>D</v>
          </cell>
        </row>
        <row r="1059">
          <cell r="A1059" t="str">
            <v>59.07.04.40</v>
          </cell>
          <cell r="B1059" t="str">
            <v>-</v>
          </cell>
          <cell r="C1059" t="str">
            <v>Recirc.Gastos Ordens de Manutenção</v>
          </cell>
          <cell r="D1059">
            <v>897617.86</v>
          </cell>
          <cell r="E1059" t="str">
            <v>D</v>
          </cell>
          <cell r="F1059">
            <v>84341.51</v>
          </cell>
          <cell r="G1059">
            <v>26386.89</v>
          </cell>
          <cell r="H1059">
            <v>955572.48</v>
          </cell>
          <cell r="I1059" t="str">
            <v>D</v>
          </cell>
        </row>
        <row r="1060">
          <cell r="A1060" t="str">
            <v>59.07.04.99</v>
          </cell>
          <cell r="B1060" t="str">
            <v>-</v>
          </cell>
          <cell r="C1060" t="str">
            <v>Recircul.Credito Urucum Usina</v>
          </cell>
          <cell r="D1060">
            <v>25198195.059999999</v>
          </cell>
          <cell r="E1060" t="str">
            <v>C</v>
          </cell>
          <cell r="F1060">
            <v>11580.21</v>
          </cell>
          <cell r="G1060">
            <v>2989000.21</v>
          </cell>
          <cell r="H1060">
            <v>28175615.059999999</v>
          </cell>
          <cell r="I1060" t="str">
            <v>C</v>
          </cell>
        </row>
        <row r="1061">
          <cell r="A1061" t="str">
            <v>59.10.00.00</v>
          </cell>
          <cell r="B1061" t="str">
            <v>-</v>
          </cell>
          <cell r="C1061" t="str">
            <v>Absorcao de Custos Industriais</v>
          </cell>
          <cell r="D1061">
            <v>64863119.780000001</v>
          </cell>
          <cell r="E1061" t="str">
            <v>C</v>
          </cell>
          <cell r="F1061">
            <v>57807.77</v>
          </cell>
          <cell r="G1061">
            <v>7121541.1299999999</v>
          </cell>
          <cell r="H1061">
            <v>71926853.140000001</v>
          </cell>
          <cell r="I1061" t="str">
            <v>C</v>
          </cell>
        </row>
        <row r="1062">
          <cell r="A1062" t="str">
            <v>59.10.01.00</v>
          </cell>
          <cell r="B1062" t="str">
            <v>-</v>
          </cell>
          <cell r="C1062" t="str">
            <v>Transf para Contas Patrimoniais</v>
          </cell>
          <cell r="D1062">
            <v>64863119.780000001</v>
          </cell>
          <cell r="E1062" t="str">
            <v>C</v>
          </cell>
          <cell r="F1062">
            <v>57807.77</v>
          </cell>
          <cell r="G1062">
            <v>7121541.1299999999</v>
          </cell>
          <cell r="H1062">
            <v>71926853.140000001</v>
          </cell>
          <cell r="I1062" t="str">
            <v>C</v>
          </cell>
        </row>
        <row r="1063">
          <cell r="A1063" t="str">
            <v>59.10.01.04</v>
          </cell>
          <cell r="B1063" t="str">
            <v>-</v>
          </cell>
          <cell r="C1063" t="str">
            <v>Absorcao Custos Energia Dem/Aux</v>
          </cell>
          <cell r="D1063">
            <v>2255847.17</v>
          </cell>
          <cell r="E1063" t="str">
            <v>C</v>
          </cell>
          <cell r="F1063">
            <v>0</v>
          </cell>
          <cell r="G1063">
            <v>227024.6</v>
          </cell>
          <cell r="H1063">
            <v>2482871.77</v>
          </cell>
          <cell r="I1063" t="str">
            <v>C</v>
          </cell>
        </row>
        <row r="1064">
          <cell r="A1064" t="str">
            <v>59.10.01.05</v>
          </cell>
          <cell r="B1064" t="str">
            <v>-</v>
          </cell>
          <cell r="C1064" t="str">
            <v>Absorcao Custos Pessoal</v>
          </cell>
          <cell r="D1064">
            <v>7787565.8099999996</v>
          </cell>
          <cell r="E1064" t="str">
            <v>C</v>
          </cell>
          <cell r="F1064">
            <v>0</v>
          </cell>
          <cell r="G1064">
            <v>990400.94</v>
          </cell>
          <cell r="H1064">
            <v>8777966.75</v>
          </cell>
          <cell r="I1064" t="str">
            <v>C</v>
          </cell>
        </row>
        <row r="1065">
          <cell r="A1065" t="str">
            <v>59.10.01.06</v>
          </cell>
          <cell r="B1065" t="str">
            <v>-</v>
          </cell>
          <cell r="C1065" t="str">
            <v>Absorcao Custos Materiais</v>
          </cell>
          <cell r="D1065">
            <v>3279029.62</v>
          </cell>
          <cell r="E1065" t="str">
            <v>C</v>
          </cell>
          <cell r="F1065">
            <v>0</v>
          </cell>
          <cell r="G1065">
            <v>344058.05</v>
          </cell>
          <cell r="H1065">
            <v>3623087.67</v>
          </cell>
          <cell r="I1065" t="str">
            <v>C</v>
          </cell>
        </row>
        <row r="1066">
          <cell r="A1066" t="str">
            <v>59.10.01.07</v>
          </cell>
          <cell r="B1066" t="str">
            <v>-</v>
          </cell>
          <cell r="C1066" t="str">
            <v>Absorcao Custos Servicos + GG</v>
          </cell>
          <cell r="D1066">
            <v>12309885.720000001</v>
          </cell>
          <cell r="E1066" t="str">
            <v>C</v>
          </cell>
          <cell r="F1066">
            <v>57807.77</v>
          </cell>
          <cell r="G1066">
            <v>1250031.45</v>
          </cell>
          <cell r="H1066">
            <v>13502109.4</v>
          </cell>
          <cell r="I1066" t="str">
            <v>C</v>
          </cell>
        </row>
        <row r="1067">
          <cell r="A1067" t="str">
            <v>59.10.01.08</v>
          </cell>
          <cell r="B1067" t="str">
            <v>-</v>
          </cell>
          <cell r="C1067" t="str">
            <v>Absorcao Custos Depreciacao</v>
          </cell>
          <cell r="D1067">
            <v>1662685.83</v>
          </cell>
          <cell r="E1067" t="str">
            <v>C</v>
          </cell>
          <cell r="F1067">
            <v>0</v>
          </cell>
          <cell r="G1067">
            <v>205770.53</v>
          </cell>
          <cell r="H1067">
            <v>1868456.36</v>
          </cell>
          <cell r="I1067" t="str">
            <v>C</v>
          </cell>
        </row>
        <row r="1068">
          <cell r="A1068" t="str">
            <v>59.10.01.09</v>
          </cell>
          <cell r="B1068" t="str">
            <v>-</v>
          </cell>
          <cell r="C1068" t="str">
            <v>Absorcao Custos Recirculacao</v>
          </cell>
          <cell r="D1068">
            <v>37568105.630000003</v>
          </cell>
          <cell r="E1068" t="str">
            <v>C</v>
          </cell>
          <cell r="F1068">
            <v>0</v>
          </cell>
          <cell r="G1068">
            <v>4104255.56</v>
          </cell>
          <cell r="H1068">
            <v>41672361.189999998</v>
          </cell>
          <cell r="I1068" t="str">
            <v>C</v>
          </cell>
        </row>
        <row r="1070">
          <cell r="C1070" t="str">
            <v>Total de Débitos</v>
          </cell>
          <cell r="F1070">
            <v>433901925.25999999</v>
          </cell>
        </row>
        <row r="1071">
          <cell r="C1071" t="str">
            <v>Total de Créditos</v>
          </cell>
          <cell r="G1071">
            <v>433901925.25999999</v>
          </cell>
        </row>
        <row r="1073">
          <cell r="A1073" t="str">
            <v>At</v>
          </cell>
          <cell r="B1073" t="str">
            <v>iv</v>
          </cell>
          <cell r="C1073" t="str">
            <v>o                                            -</v>
          </cell>
          <cell r="D1073">
            <v>405597058.66000003</v>
          </cell>
          <cell r="E1073" t="str">
            <v>D</v>
          </cell>
          <cell r="H1073">
            <v>439905278.37</v>
          </cell>
          <cell r="I1073" t="str">
            <v>D</v>
          </cell>
        </row>
        <row r="1074">
          <cell r="A1074" t="str">
            <v>Pa</v>
          </cell>
          <cell r="B1074" t="str">
            <v>ss</v>
          </cell>
          <cell r="C1074" t="str">
            <v>ivo                                          -</v>
          </cell>
          <cell r="D1074">
            <v>405597058.66000003</v>
          </cell>
          <cell r="E1074" t="str">
            <v>C</v>
          </cell>
          <cell r="H1074">
            <v>406951522</v>
          </cell>
          <cell r="I1074" t="str">
            <v>C</v>
          </cell>
        </row>
        <row r="1075">
          <cell r="A1075" t="str">
            <v>Re</v>
          </cell>
          <cell r="B1075" t="str">
            <v>su</v>
          </cell>
          <cell r="C1075" t="str">
            <v>ltad                                         -</v>
          </cell>
          <cell r="D1075">
            <v>0</v>
          </cell>
          <cell r="H1075">
            <v>18852489.59</v>
          </cell>
          <cell r="I1075" t="str">
            <v>C</v>
          </cell>
        </row>
        <row r="1076">
          <cell r="A1076" t="str">
            <v>De</v>
          </cell>
          <cell r="B1076" t="str">
            <v>sp</v>
          </cell>
          <cell r="C1076" t="str">
            <v>esas                                         -</v>
          </cell>
          <cell r="D1076">
            <v>0</v>
          </cell>
          <cell r="H1076">
            <v>14101266.779999999</v>
          </cell>
          <cell r="I1076" t="str">
            <v>C</v>
          </cell>
        </row>
        <row r="1077">
          <cell r="A1077" t="str">
            <v>Cu</v>
          </cell>
          <cell r="B1077" t="str">
            <v>st</v>
          </cell>
          <cell r="C1077" t="str">
            <v>o                                            -</v>
          </cell>
          <cell r="D1077">
            <v>0</v>
          </cell>
          <cell r="H1077">
            <v>0</v>
          </cell>
        </row>
        <row r="1079">
          <cell r="A1079" t="str">
            <v>Lucros e Pe</v>
          </cell>
          <cell r="B1079" t="str">
            <v>rd</v>
          </cell>
          <cell r="C1079" t="str">
            <v>as</v>
          </cell>
          <cell r="D1079">
            <v>0</v>
          </cell>
          <cell r="H1079">
            <v>32953756.370000001</v>
          </cell>
          <cell r="I1079" t="str">
            <v>C</v>
          </cell>
        </row>
        <row r="1080">
          <cell r="A1080" t="str">
            <v>Ativo/Passi</v>
          </cell>
          <cell r="B1080" t="str">
            <v>vo</v>
          </cell>
          <cell r="D1080">
            <v>0</v>
          </cell>
          <cell r="H1080">
            <v>32953756.370000001</v>
          </cell>
          <cell r="I1080" t="str">
            <v>D</v>
          </cell>
        </row>
        <row r="1092">
          <cell r="A1092" t="str">
            <v>Última pági</v>
          </cell>
          <cell r="B1092" t="str">
            <v>na</v>
          </cell>
          <cell r="C1092" t="str">
            <v>------------------------------------------------------------------</v>
          </cell>
          <cell r="D1092" t="str">
            <v>-------------------</v>
          </cell>
          <cell r="E1092" t="str">
            <v>-</v>
          </cell>
          <cell r="F1092" t="str">
            <v>-------------------</v>
          </cell>
          <cell r="G1092" t="e">
            <v>#NAME?</v>
          </cell>
          <cell r="H1092" t="str">
            <v>07AB - 1.00.01.069</v>
          </cell>
        </row>
        <row r="1093">
          <cell r="A1093" t="str">
            <v>_x000C_----------</v>
          </cell>
          <cell r="B1093" t="str">
            <v>--</v>
          </cell>
          <cell r="C1093" t="str">
            <v>-------------------------------------------------------------------</v>
          </cell>
          <cell r="D1093" t="str">
            <v>-------------------</v>
          </cell>
          <cell r="E1093" t="str">
            <v>-</v>
          </cell>
          <cell r="F1093" t="str">
            <v>-------------------</v>
          </cell>
          <cell r="G1093" t="str">
            <v>-------------------</v>
          </cell>
          <cell r="H1093" t="str">
            <v>------ Página:</v>
          </cell>
          <cell r="I1093">
            <v>14</v>
          </cell>
        </row>
        <row r="1094">
          <cell r="A1094" t="str">
            <v>Urucum Mine</v>
          </cell>
          <cell r="B1094" t="str">
            <v>ra</v>
          </cell>
          <cell r="C1094" t="str">
            <v>ção S.A</v>
          </cell>
          <cell r="H1094" t="str">
            <v>Balancete</v>
          </cell>
        </row>
        <row r="1095">
          <cell r="A1095" t="str">
            <v>Período: 01</v>
          </cell>
          <cell r="B1095" t="str">
            <v>/1</v>
          </cell>
          <cell r="C1095" t="str">
            <v>1/2008 A 30/11/2008 -----------------------------------------------</v>
          </cell>
          <cell r="D1095" t="str">
            <v>-------------------</v>
          </cell>
          <cell r="E1095" t="str">
            <v>-</v>
          </cell>
          <cell r="F1095" t="str">
            <v>-------------------</v>
          </cell>
          <cell r="G1095" t="str">
            <v>-------------------</v>
          </cell>
          <cell r="H1095" t="str">
            <v>02/12/2008 - 19:1</v>
          </cell>
          <cell r="I1095">
            <v>0</v>
          </cell>
        </row>
        <row r="1098">
          <cell r="A1098" t="str">
            <v>Usuário: 16</v>
          </cell>
          <cell r="B1098">
            <v>57</v>
          </cell>
        </row>
        <row r="1100">
          <cell r="A1100" t="str">
            <v>Ordem Class</v>
          </cell>
          <cell r="B1100" t="str">
            <v>if</v>
          </cell>
          <cell r="C1100" t="str">
            <v>icador</v>
          </cell>
        </row>
        <row r="1101">
          <cell r="A1101" t="str">
            <v>----- -----</v>
          </cell>
          <cell r="B1101" t="str">
            <v>--</v>
          </cell>
          <cell r="C1101" t="str">
            <v>-------------------------</v>
          </cell>
        </row>
        <row r="1102">
          <cell r="A1102" t="str">
            <v>1 Conta</v>
          </cell>
          <cell r="B1102" t="str">
            <v>C</v>
          </cell>
          <cell r="C1102" t="str">
            <v>ontábil</v>
          </cell>
        </row>
        <row r="1103">
          <cell r="A1103" t="str">
            <v>2 Estru</v>
          </cell>
          <cell r="B1103" t="str">
            <v>tu</v>
          </cell>
          <cell r="C1103" t="str">
            <v>ra</v>
          </cell>
        </row>
        <row r="1105">
          <cell r="A1105" t="str">
            <v>Tipo    Con</v>
          </cell>
          <cell r="B1105" t="str">
            <v>ju</v>
          </cell>
          <cell r="C1105" t="str">
            <v>nto                         Inicial            Final</v>
          </cell>
        </row>
        <row r="1106">
          <cell r="A1106" t="str">
            <v>------- ---</v>
          </cell>
          <cell r="B1106" t="str">
            <v>--</v>
          </cell>
          <cell r="C1106" t="str">
            <v>--------------------------- ------------------ ------------------</v>
          </cell>
        </row>
        <row r="1107">
          <cell r="A1107" t="str">
            <v>Regra   Con</v>
          </cell>
          <cell r="B1107" t="str">
            <v>ta</v>
          </cell>
          <cell r="C1107" t="str">
            <v>Contábil                   10.00.00.00        99.99.99.99</v>
          </cell>
        </row>
        <row r="1108">
          <cell r="A1108" t="str">
            <v>Regra   Est</v>
          </cell>
          <cell r="B1108" t="str">
            <v>ab</v>
          </cell>
          <cell r="C1108" t="str">
            <v>elecimento                  801                802</v>
          </cell>
        </row>
        <row r="1109">
          <cell r="A1109" t="str">
            <v>Regra   Uni</v>
          </cell>
          <cell r="B1109" t="str">
            <v>d</v>
          </cell>
          <cell r="C1109" t="str">
            <v>Negócio                     BA                 PA</v>
          </cell>
        </row>
        <row r="1111">
          <cell r="C1111" t="str">
            <v>Unid Organizacional: 800</v>
          </cell>
        </row>
        <row r="1112">
          <cell r="C1112" t="str">
            <v>Plano Contas: Geral</v>
          </cell>
        </row>
        <row r="1113">
          <cell r="C1113" t="str">
            <v>Plano CCusto: Urucum</v>
          </cell>
        </row>
        <row r="1114">
          <cell r="C1114" t="str">
            <v>Cenário Contábil: Fiscal</v>
          </cell>
        </row>
        <row r="1115">
          <cell r="C1115" t="str">
            <v>Exercício Contábil: 2008</v>
          </cell>
        </row>
        <row r="1116">
          <cell r="C1116" t="str">
            <v>Período Atual: 11</v>
          </cell>
        </row>
        <row r="1117">
          <cell r="C1117" t="str">
            <v>Sumaria Estab: Sim</v>
          </cell>
        </row>
        <row r="1118">
          <cell r="C1118" t="str">
            <v>Sumaria Unid Negoc: Sim</v>
          </cell>
        </row>
        <row r="1119">
          <cell r="C1119" t="str">
            <v>Sumaria Ccusto: Sim</v>
          </cell>
        </row>
        <row r="1120">
          <cell r="C1120" t="str">
            <v>Finalidade Base: Corrente</v>
          </cell>
        </row>
        <row r="1121">
          <cell r="C1121" t="str">
            <v>Finalid Converte: Corrente</v>
          </cell>
        </row>
        <row r="1122">
          <cell r="C1122" t="str">
            <v>Data Cotação: 03/03/2005</v>
          </cell>
        </row>
        <row r="1123">
          <cell r="C1123" t="str">
            <v>Consid Cta Internac: Não</v>
          </cell>
        </row>
        <row r="1124">
          <cell r="C1124" t="str">
            <v>Impr Period Anterior: Não</v>
          </cell>
        </row>
        <row r="1125">
          <cell r="C1125" t="str">
            <v>Impr Cta Sem Sdo: Não</v>
          </cell>
        </row>
        <row r="1126">
          <cell r="C1126" t="str">
            <v>Somente Cta Analit: Não</v>
          </cell>
        </row>
        <row r="1127">
          <cell r="C1127" t="str">
            <v>Consid Apurac Restdo: Sim</v>
          </cell>
        </row>
        <row r="1128">
          <cell r="C1128" t="str">
            <v>Mostra sem Aprop CC: Não</v>
          </cell>
        </row>
        <row r="1129">
          <cell r="C1129" t="str">
            <v>Nível Estrutura: 999</v>
          </cell>
        </row>
        <row r="1130">
          <cell r="C1130" t="str">
            <v>Idioma Apresentação: Por</v>
          </cell>
        </row>
        <row r="1131">
          <cell r="C1131" t="str">
            <v>Parte Fixa: ########</v>
          </cell>
        </row>
        <row r="1132">
          <cell r="C1132" t="str">
            <v>Parte Exceção: ########</v>
          </cell>
        </row>
        <row r="1133">
          <cell r="C1133" t="str">
            <v>Parte Fixa CCusto: ######</v>
          </cell>
        </row>
        <row r="1134">
          <cell r="C1134" t="str">
            <v>Parte Exceção: ######</v>
          </cell>
        </row>
        <row r="1135">
          <cell r="C1135" t="str">
            <v>Gera Planilha: Sim</v>
          </cell>
        </row>
        <row r="1136">
          <cell r="C1136" t="str">
            <v>Arq Planilha: J:/TEMP/SPOOL/fgl307ab.txt</v>
          </cell>
        </row>
        <row r="1137">
          <cell r="C1137" t="str">
            <v>Caracter Delimitador: ;</v>
          </cell>
        </row>
        <row r="1138">
          <cell r="C1138" t="str">
            <v>Tempo Execução: 00:00:18</v>
          </cell>
        </row>
        <row r="1176">
          <cell r="A1176" t="str">
            <v>Página Parâ</v>
          </cell>
          <cell r="B1176" t="str">
            <v>me</v>
          </cell>
          <cell r="C1176" t="str">
            <v>tros --------------------------------------------------------------</v>
          </cell>
          <cell r="D1176" t="str">
            <v>-------------------</v>
          </cell>
          <cell r="E1176" t="str">
            <v>-</v>
          </cell>
          <cell r="F1176" t="str">
            <v>-------------------</v>
          </cell>
          <cell r="G1176" t="e">
            <v>#NAME?</v>
          </cell>
          <cell r="H1176" t="str">
            <v>07AB - 1.00.01.069</v>
          </cell>
        </row>
        <row r="1177">
          <cell r="A1177" t="str">
            <v>_x000C_</v>
          </cell>
        </row>
      </sheetData>
      <sheetData sheetId="14">
        <row r="1">
          <cell r="A1" t="str">
            <v>-----------</v>
          </cell>
          <cell r="B1" t="str">
            <v>--</v>
          </cell>
          <cell r="C1" t="str">
            <v>-------------------------------------------------------------------</v>
          </cell>
          <cell r="D1" t="str">
            <v>-------------------</v>
          </cell>
          <cell r="E1" t="str">
            <v>-</v>
          </cell>
          <cell r="F1" t="str">
            <v>-------------------</v>
          </cell>
          <cell r="G1" t="str">
            <v>-------------------</v>
          </cell>
          <cell r="H1" t="str">
            <v>----- Página:</v>
          </cell>
          <cell r="I1">
            <v>1</v>
          </cell>
        </row>
        <row r="2">
          <cell r="A2" t="str">
            <v>Urucum Mine</v>
          </cell>
          <cell r="B2" t="str">
            <v>ra</v>
          </cell>
          <cell r="C2" t="str">
            <v>ção S.A</v>
          </cell>
          <cell r="H2" t="str">
            <v>Balancete</v>
          </cell>
        </row>
        <row r="3">
          <cell r="A3" t="str">
            <v>Período: 01</v>
          </cell>
          <cell r="B3" t="str">
            <v>/1</v>
          </cell>
          <cell r="C3" t="str">
            <v>2/2008 A 31/12/2008 -----------------------------------------------</v>
          </cell>
          <cell r="D3" t="str">
            <v>-------------------</v>
          </cell>
          <cell r="E3" t="str">
            <v>-</v>
          </cell>
          <cell r="F3" t="str">
            <v>-------------------</v>
          </cell>
          <cell r="G3" t="str">
            <v>-------------------</v>
          </cell>
          <cell r="H3" t="str">
            <v>09/01/2009 - 22:5</v>
          </cell>
          <cell r="I3">
            <v>4</v>
          </cell>
        </row>
        <row r="5">
          <cell r="A5" t="str">
            <v>Título</v>
          </cell>
          <cell r="D5" t="str">
            <v>Saldo Inicial</v>
          </cell>
          <cell r="F5" t="str">
            <v>Débito</v>
          </cell>
          <cell r="G5" t="str">
            <v>Crédito</v>
          </cell>
          <cell r="H5" t="str">
            <v>Saldo Final</v>
          </cell>
        </row>
        <row r="6">
          <cell r="A6" t="str">
            <v>-----------</v>
          </cell>
          <cell r="B6" t="str">
            <v>--</v>
          </cell>
          <cell r="C6" t="str">
            <v>-------------------------------------------------------------------</v>
          </cell>
          <cell r="D6" t="str">
            <v>-----------------</v>
          </cell>
          <cell r="F6" t="str">
            <v>------------------</v>
          </cell>
          <cell r="G6" t="str">
            <v>------------------</v>
          </cell>
          <cell r="H6" t="str">
            <v>-----------------</v>
          </cell>
        </row>
        <row r="7">
          <cell r="A7" t="str">
            <v>10.00.00.00</v>
          </cell>
          <cell r="B7" t="str">
            <v>-</v>
          </cell>
          <cell r="C7" t="str">
            <v>Ativo</v>
          </cell>
          <cell r="D7">
            <v>439905278.37</v>
          </cell>
          <cell r="E7" t="str">
            <v>D</v>
          </cell>
          <cell r="F7">
            <v>251150196.25999999</v>
          </cell>
          <cell r="G7">
            <v>256461046.68000001</v>
          </cell>
          <cell r="H7">
            <v>434594427.94999999</v>
          </cell>
          <cell r="I7" t="str">
            <v>D</v>
          </cell>
        </row>
        <row r="8">
          <cell r="A8" t="str">
            <v>11.00.00.00</v>
          </cell>
          <cell r="B8" t="str">
            <v>-</v>
          </cell>
          <cell r="C8" t="str">
            <v>Circulante</v>
          </cell>
          <cell r="D8">
            <v>372914655.82999998</v>
          </cell>
          <cell r="E8" t="str">
            <v>D</v>
          </cell>
          <cell r="F8">
            <v>242709007.21000001</v>
          </cell>
          <cell r="G8">
            <v>249576178.13999999</v>
          </cell>
          <cell r="H8">
            <v>366047484.89999998</v>
          </cell>
          <cell r="I8" t="str">
            <v>D</v>
          </cell>
        </row>
        <row r="9">
          <cell r="A9" t="str">
            <v>11.01.00.00</v>
          </cell>
          <cell r="B9" t="str">
            <v>-</v>
          </cell>
          <cell r="C9" t="str">
            <v>Disponivel</v>
          </cell>
          <cell r="D9">
            <v>58583437.219999999</v>
          </cell>
          <cell r="E9" t="str">
            <v>D</v>
          </cell>
          <cell r="F9">
            <v>159979192.97999999</v>
          </cell>
          <cell r="G9">
            <v>156845288.72999999</v>
          </cell>
          <cell r="H9">
            <v>61717341.469999999</v>
          </cell>
          <cell r="I9" t="str">
            <v>D</v>
          </cell>
        </row>
        <row r="10">
          <cell r="A10" t="str">
            <v>11.01.01.00</v>
          </cell>
          <cell r="B10" t="str">
            <v>-</v>
          </cell>
          <cell r="C10" t="str">
            <v>Caixa</v>
          </cell>
          <cell r="D10">
            <v>3000</v>
          </cell>
          <cell r="E10" t="str">
            <v>D</v>
          </cell>
          <cell r="F10">
            <v>2489.27</v>
          </cell>
          <cell r="G10">
            <v>2489.27</v>
          </cell>
          <cell r="H10">
            <v>3000</v>
          </cell>
          <cell r="I10" t="str">
            <v>D</v>
          </cell>
        </row>
        <row r="11">
          <cell r="A11" t="str">
            <v>11.01.01.01</v>
          </cell>
          <cell r="B11" t="str">
            <v>-</v>
          </cell>
          <cell r="C11" t="str">
            <v>Caixa  - Fundo Fixo</v>
          </cell>
          <cell r="D11">
            <v>3000</v>
          </cell>
          <cell r="E11" t="str">
            <v>D</v>
          </cell>
          <cell r="F11">
            <v>2489.27</v>
          </cell>
          <cell r="G11">
            <v>2489.27</v>
          </cell>
          <cell r="H11">
            <v>3000</v>
          </cell>
          <cell r="I11" t="str">
            <v>D</v>
          </cell>
        </row>
        <row r="12">
          <cell r="A12" t="str">
            <v>11.01.02.00</v>
          </cell>
          <cell r="B12" t="str">
            <v>-</v>
          </cell>
          <cell r="C12" t="str">
            <v>Bancos Conta Movimentos</v>
          </cell>
          <cell r="D12">
            <v>760133.84</v>
          </cell>
          <cell r="E12" t="str">
            <v>D</v>
          </cell>
          <cell r="F12">
            <v>143272455.71000001</v>
          </cell>
          <cell r="G12">
            <v>141462730.30000001</v>
          </cell>
          <cell r="H12">
            <v>2569859.25</v>
          </cell>
          <cell r="I12" t="str">
            <v>D</v>
          </cell>
        </row>
        <row r="13">
          <cell r="A13" t="str">
            <v>11.01.02.01</v>
          </cell>
          <cell r="B13" t="str">
            <v>-</v>
          </cell>
          <cell r="C13" t="str">
            <v>Bancos Conta Movimentos</v>
          </cell>
          <cell r="D13">
            <v>760133.84</v>
          </cell>
          <cell r="E13" t="str">
            <v>D</v>
          </cell>
          <cell r="F13">
            <v>68542512.099999994</v>
          </cell>
          <cell r="G13">
            <v>66732786.689999998</v>
          </cell>
          <cell r="H13">
            <v>2569859.25</v>
          </cell>
          <cell r="I13" t="str">
            <v>D</v>
          </cell>
        </row>
        <row r="14">
          <cell r="A14" t="str">
            <v>11.01.02.97</v>
          </cell>
          <cell r="B14" t="str">
            <v>-</v>
          </cell>
          <cell r="C14" t="str">
            <v>Transitoria de Cambio (dolar)</v>
          </cell>
          <cell r="D14">
            <v>0</v>
          </cell>
          <cell r="F14">
            <v>25891444.170000002</v>
          </cell>
          <cell r="G14">
            <v>25891444.170000002</v>
          </cell>
          <cell r="H14">
            <v>0</v>
          </cell>
        </row>
        <row r="15">
          <cell r="A15" t="str">
            <v>11.01.02.98</v>
          </cell>
          <cell r="B15" t="str">
            <v>-</v>
          </cell>
          <cell r="C15" t="str">
            <v>Transitoria de Caixa e Bancos</v>
          </cell>
          <cell r="D15">
            <v>0</v>
          </cell>
          <cell r="F15">
            <v>48838499.439999998</v>
          </cell>
          <cell r="G15">
            <v>48838499.439999998</v>
          </cell>
          <cell r="H15">
            <v>0</v>
          </cell>
        </row>
        <row r="16">
          <cell r="A16" t="str">
            <v>11.01.03.00</v>
          </cell>
          <cell r="B16" t="str">
            <v>-</v>
          </cell>
          <cell r="C16" t="str">
            <v>Aplicac. Financ.- Liq. Imediata</v>
          </cell>
          <cell r="D16">
            <v>57820303.380000003</v>
          </cell>
          <cell r="E16" t="str">
            <v>D</v>
          </cell>
          <cell r="F16">
            <v>16704248</v>
          </cell>
          <cell r="G16">
            <v>15380069.16</v>
          </cell>
          <cell r="H16">
            <v>59144482.219999999</v>
          </cell>
          <cell r="I16" t="str">
            <v>D</v>
          </cell>
        </row>
        <row r="17">
          <cell r="A17" t="str">
            <v>11.01.03.01</v>
          </cell>
          <cell r="B17" t="str">
            <v>-</v>
          </cell>
          <cell r="C17" t="str">
            <v>Aplicac. Financ. - Liq Imediata</v>
          </cell>
          <cell r="D17">
            <v>57714565.68</v>
          </cell>
          <cell r="E17" t="str">
            <v>D</v>
          </cell>
          <cell r="F17">
            <v>15652920.17</v>
          </cell>
          <cell r="G17">
            <v>14331789.369999999</v>
          </cell>
          <cell r="H17">
            <v>59035696.479999997</v>
          </cell>
          <cell r="I17" t="str">
            <v>D</v>
          </cell>
        </row>
        <row r="18">
          <cell r="A18" t="str">
            <v>11.01.03.02</v>
          </cell>
          <cell r="B18" t="str">
            <v>-</v>
          </cell>
          <cell r="C18" t="str">
            <v>Assistencia Financeira Cvrd</v>
          </cell>
          <cell r="D18">
            <v>105737.7</v>
          </cell>
          <cell r="E18" t="str">
            <v>D</v>
          </cell>
          <cell r="F18">
            <v>1051327.83</v>
          </cell>
          <cell r="G18">
            <v>1048279.79</v>
          </cell>
          <cell r="H18">
            <v>108785.74</v>
          </cell>
          <cell r="I18" t="str">
            <v>D</v>
          </cell>
        </row>
        <row r="19">
          <cell r="A19" t="str">
            <v>11.05.00.00</v>
          </cell>
          <cell r="B19" t="str">
            <v>-</v>
          </cell>
          <cell r="C19" t="str">
            <v>Contas a Receber</v>
          </cell>
          <cell r="D19">
            <v>237067689.21000001</v>
          </cell>
          <cell r="E19" t="str">
            <v>D</v>
          </cell>
          <cell r="F19">
            <v>58702525.18</v>
          </cell>
          <cell r="G19">
            <v>76782654.700000003</v>
          </cell>
          <cell r="H19">
            <v>218987559.69</v>
          </cell>
          <cell r="I19" t="str">
            <v>D</v>
          </cell>
        </row>
        <row r="20">
          <cell r="A20" t="str">
            <v>11.05.01.00</v>
          </cell>
          <cell r="B20" t="str">
            <v>-</v>
          </cell>
          <cell r="C20" t="str">
            <v>Clientes no Pais</v>
          </cell>
          <cell r="D20">
            <v>1876608.95</v>
          </cell>
          <cell r="E20" t="str">
            <v>D</v>
          </cell>
          <cell r="F20">
            <v>17752385.760000002</v>
          </cell>
          <cell r="G20">
            <v>18237430.129999999</v>
          </cell>
          <cell r="H20">
            <v>1391564.58</v>
          </cell>
          <cell r="I20" t="str">
            <v>D</v>
          </cell>
        </row>
        <row r="21">
          <cell r="A21" t="str">
            <v>11.05.01.01</v>
          </cell>
          <cell r="B21" t="str">
            <v>-</v>
          </cell>
          <cell r="C21" t="str">
            <v>Clientes no Pais</v>
          </cell>
          <cell r="D21">
            <v>1876608.95</v>
          </cell>
          <cell r="E21" t="str">
            <v>D</v>
          </cell>
          <cell r="F21">
            <v>2252698.9700000002</v>
          </cell>
          <cell r="G21">
            <v>2737743.34</v>
          </cell>
          <cell r="H21">
            <v>1391564.58</v>
          </cell>
          <cell r="I21" t="str">
            <v>D</v>
          </cell>
        </row>
        <row r="22">
          <cell r="A22" t="str">
            <v>11.05.01.96</v>
          </cell>
          <cell r="B22" t="str">
            <v>-</v>
          </cell>
          <cell r="C22" t="str">
            <v>Transit. de Substituicao - ACR</v>
          </cell>
          <cell r="D22">
            <v>0</v>
          </cell>
          <cell r="F22">
            <v>1188961.49</v>
          </cell>
          <cell r="G22">
            <v>1188961.49</v>
          </cell>
          <cell r="H22">
            <v>0</v>
          </cell>
        </row>
        <row r="23">
          <cell r="A23" t="str">
            <v>11.05.01.97</v>
          </cell>
          <cell r="B23" t="str">
            <v>-</v>
          </cell>
          <cell r="C23" t="str">
            <v>Transit. de Faturamento/Cobranca</v>
          </cell>
          <cell r="D23">
            <v>0</v>
          </cell>
          <cell r="F23">
            <v>14265786.1</v>
          </cell>
          <cell r="G23">
            <v>14265786.1</v>
          </cell>
          <cell r="H23">
            <v>0</v>
          </cell>
        </row>
        <row r="24">
          <cell r="A24" t="str">
            <v>11.05.01.98</v>
          </cell>
          <cell r="B24" t="str">
            <v>-</v>
          </cell>
          <cell r="C24" t="str">
            <v>Transit. Devolução de Clientes</v>
          </cell>
          <cell r="D24">
            <v>0</v>
          </cell>
          <cell r="F24">
            <v>4949.6899999999996</v>
          </cell>
          <cell r="G24">
            <v>4949.6899999999996</v>
          </cell>
          <cell r="H24">
            <v>0</v>
          </cell>
        </row>
        <row r="25">
          <cell r="A25" t="str">
            <v>11.05.01.99</v>
          </cell>
          <cell r="B25" t="str">
            <v>-</v>
          </cell>
          <cell r="C25" t="str">
            <v>Transit. de Encontro de Contas</v>
          </cell>
          <cell r="D25">
            <v>0</v>
          </cell>
          <cell r="F25">
            <v>39989.51</v>
          </cell>
          <cell r="G25">
            <v>39989.51</v>
          </cell>
          <cell r="H25">
            <v>0</v>
          </cell>
        </row>
        <row r="26">
          <cell r="A26" t="str">
            <v>11.05.02.00</v>
          </cell>
          <cell r="B26" t="str">
            <v>-</v>
          </cell>
          <cell r="C26" t="str">
            <v>Clientes no Exterior</v>
          </cell>
          <cell r="D26">
            <v>15861347.039999999</v>
          </cell>
          <cell r="E26" t="str">
            <v>D</v>
          </cell>
          <cell r="F26">
            <v>25623596.899999999</v>
          </cell>
          <cell r="G26">
            <v>25597083.140000001</v>
          </cell>
          <cell r="H26">
            <v>15887860.800000001</v>
          </cell>
          <cell r="I26" t="str">
            <v>D</v>
          </cell>
        </row>
        <row r="27">
          <cell r="A27" t="str">
            <v>11.05.02.01</v>
          </cell>
          <cell r="B27" t="str">
            <v>-</v>
          </cell>
          <cell r="C27" t="str">
            <v>Clientes no Exterior</v>
          </cell>
          <cell r="D27">
            <v>15861347.039999999</v>
          </cell>
          <cell r="E27" t="str">
            <v>D</v>
          </cell>
          <cell r="F27">
            <v>26513.759999999998</v>
          </cell>
          <cell r="G27">
            <v>0</v>
          </cell>
          <cell r="H27">
            <v>15887860.800000001</v>
          </cell>
          <cell r="I27" t="str">
            <v>D</v>
          </cell>
        </row>
        <row r="28">
          <cell r="A28" t="str">
            <v>11.05.02.02</v>
          </cell>
          <cell r="B28" t="str">
            <v>-</v>
          </cell>
          <cell r="C28" t="str">
            <v>(-) Adiantam. Cambio Exportacao</v>
          </cell>
          <cell r="D28">
            <v>0</v>
          </cell>
          <cell r="F28">
            <v>25597083.140000001</v>
          </cell>
          <cell r="G28">
            <v>25597083.140000001</v>
          </cell>
          <cell r="H28">
            <v>0</v>
          </cell>
        </row>
        <row r="29">
          <cell r="A29" t="str">
            <v>11.05.03.00</v>
          </cell>
          <cell r="B29" t="str">
            <v>-</v>
          </cell>
          <cell r="C29" t="str">
            <v>Clientes Cias do Grupo</v>
          </cell>
          <cell r="D29">
            <v>219329733.22</v>
          </cell>
          <cell r="E29" t="str">
            <v>D</v>
          </cell>
          <cell r="F29">
            <v>15326542.52</v>
          </cell>
          <cell r="G29">
            <v>32948141.43</v>
          </cell>
          <cell r="H29">
            <v>201708134.31</v>
          </cell>
          <cell r="I29" t="str">
            <v>D</v>
          </cell>
        </row>
        <row r="30">
          <cell r="A30" t="str">
            <v>11.05.03.05</v>
          </cell>
          <cell r="B30" t="str">
            <v>-</v>
          </cell>
          <cell r="C30" t="str">
            <v>Clientes C.Grupo- Sibra</v>
          </cell>
          <cell r="D30">
            <v>29934502.640000001</v>
          </cell>
          <cell r="E30" t="str">
            <v>D</v>
          </cell>
          <cell r="F30">
            <v>13299720.939999999</v>
          </cell>
          <cell r="G30">
            <v>7000128.6699999999</v>
          </cell>
          <cell r="H30">
            <v>36234094.909999996</v>
          </cell>
          <cell r="I30" t="str">
            <v>D</v>
          </cell>
        </row>
        <row r="31">
          <cell r="A31" t="str">
            <v>11.05.03.22</v>
          </cell>
          <cell r="B31" t="str">
            <v>-</v>
          </cell>
          <cell r="C31" t="str">
            <v>Clientes C.Grupo Cvrd-CVRDI</v>
          </cell>
          <cell r="D31">
            <v>189395230.58000001</v>
          </cell>
          <cell r="E31" t="str">
            <v>D</v>
          </cell>
          <cell r="F31">
            <v>2026821.58</v>
          </cell>
          <cell r="G31">
            <v>25948012.760000002</v>
          </cell>
          <cell r="H31">
            <v>165474039.40000001</v>
          </cell>
          <cell r="I31" t="str">
            <v>D</v>
          </cell>
        </row>
        <row r="32">
          <cell r="A32" t="str">
            <v>11.10.00.00</v>
          </cell>
          <cell r="B32" t="str">
            <v>-</v>
          </cell>
          <cell r="C32" t="str">
            <v>Estoques</v>
          </cell>
          <cell r="D32">
            <v>45644490.579999998</v>
          </cell>
          <cell r="E32" t="str">
            <v>D</v>
          </cell>
          <cell r="F32">
            <v>12489918.779999999</v>
          </cell>
          <cell r="G32">
            <v>11931907.140000001</v>
          </cell>
          <cell r="H32">
            <v>46202502.219999999</v>
          </cell>
          <cell r="I32" t="str">
            <v>D</v>
          </cell>
        </row>
        <row r="33">
          <cell r="A33" t="str">
            <v>11.10.01.00</v>
          </cell>
          <cell r="B33" t="str">
            <v>-</v>
          </cell>
          <cell r="C33" t="str">
            <v>Produtos Acabados</v>
          </cell>
          <cell r="D33">
            <v>11314816.140000001</v>
          </cell>
          <cell r="E33" t="str">
            <v>D</v>
          </cell>
          <cell r="F33">
            <v>1107086.22</v>
          </cell>
          <cell r="G33">
            <v>591126.55000000005</v>
          </cell>
          <cell r="H33">
            <v>11830775.810000001</v>
          </cell>
          <cell r="I33" t="str">
            <v>D</v>
          </cell>
        </row>
        <row r="34">
          <cell r="A34" t="str">
            <v>11.10.01.01</v>
          </cell>
          <cell r="B34" t="str">
            <v>-</v>
          </cell>
          <cell r="C34" t="str">
            <v>Produtos Acabados - Ligas</v>
          </cell>
          <cell r="D34">
            <v>10719640.1</v>
          </cell>
          <cell r="E34" t="str">
            <v>D</v>
          </cell>
          <cell r="F34">
            <v>514439.96</v>
          </cell>
          <cell r="G34">
            <v>0</v>
          </cell>
          <cell r="H34">
            <v>11234080.060000001</v>
          </cell>
          <cell r="I34" t="str">
            <v>D</v>
          </cell>
        </row>
        <row r="35">
          <cell r="A35" t="str">
            <v>11.10.01.02</v>
          </cell>
          <cell r="B35" t="str">
            <v>-</v>
          </cell>
          <cell r="C35" t="str">
            <v>Produtos Acabados - Minérios</v>
          </cell>
          <cell r="D35">
            <v>595176.04</v>
          </cell>
          <cell r="E35" t="str">
            <v>D</v>
          </cell>
          <cell r="F35">
            <v>1519.71</v>
          </cell>
          <cell r="G35">
            <v>0</v>
          </cell>
          <cell r="H35">
            <v>596695.75</v>
          </cell>
          <cell r="I35" t="str">
            <v>D</v>
          </cell>
        </row>
        <row r="36">
          <cell r="A36" t="str">
            <v>11.10.01.98</v>
          </cell>
          <cell r="B36" t="str">
            <v>-</v>
          </cell>
          <cell r="C36" t="str">
            <v>Ordens de Producao - Ligas</v>
          </cell>
          <cell r="D36">
            <v>0</v>
          </cell>
          <cell r="F36">
            <v>488945.72</v>
          </cell>
          <cell r="G36">
            <v>488945.72</v>
          </cell>
          <cell r="H36">
            <v>0</v>
          </cell>
        </row>
        <row r="37">
          <cell r="A37" t="str">
            <v>11.10.01.99</v>
          </cell>
          <cell r="B37" t="str">
            <v>-</v>
          </cell>
          <cell r="C37" t="str">
            <v>Ordens de Producao - Minerios</v>
          </cell>
          <cell r="D37">
            <v>0</v>
          </cell>
          <cell r="F37">
            <v>102180.83</v>
          </cell>
          <cell r="G37">
            <v>102180.83</v>
          </cell>
          <cell r="H37">
            <v>0</v>
          </cell>
        </row>
        <row r="38">
          <cell r="A38" t="str">
            <v>11.10.05.00</v>
          </cell>
          <cell r="B38" t="str">
            <v>-</v>
          </cell>
          <cell r="C38" t="str">
            <v>Remessa para Industrializacao</v>
          </cell>
          <cell r="D38">
            <v>91341.84</v>
          </cell>
          <cell r="E38" t="str">
            <v>D</v>
          </cell>
          <cell r="F38">
            <v>1800</v>
          </cell>
          <cell r="G38">
            <v>1800</v>
          </cell>
          <cell r="H38">
            <v>91341.84</v>
          </cell>
          <cell r="I38" t="str">
            <v>D</v>
          </cell>
        </row>
        <row r="39">
          <cell r="A39" t="str">
            <v>11.10.05.01</v>
          </cell>
          <cell r="B39" t="str">
            <v>-</v>
          </cell>
          <cell r="C39" t="str">
            <v>Remessa para Industrializacao</v>
          </cell>
          <cell r="D39">
            <v>91341.84</v>
          </cell>
          <cell r="E39" t="str">
            <v>D</v>
          </cell>
          <cell r="F39">
            <v>1800</v>
          </cell>
          <cell r="G39">
            <v>1800</v>
          </cell>
          <cell r="H39">
            <v>91341.84</v>
          </cell>
          <cell r="I39" t="str">
            <v>D</v>
          </cell>
        </row>
        <row r="40">
          <cell r="A40" t="str">
            <v>11.10.13.00</v>
          </cell>
          <cell r="B40" t="str">
            <v>-</v>
          </cell>
          <cell r="C40" t="str">
            <v>(-) Prov. p/Perdas Prod. Acabado</v>
          </cell>
          <cell r="D40">
            <v>0</v>
          </cell>
          <cell r="F40">
            <v>82090.539999999994</v>
          </cell>
          <cell r="G40">
            <v>258101.29</v>
          </cell>
          <cell r="H40">
            <v>176010.75</v>
          </cell>
          <cell r="I40" t="str">
            <v>C</v>
          </cell>
        </row>
        <row r="41">
          <cell r="A41" t="str">
            <v>11.10.13.01</v>
          </cell>
          <cell r="B41" t="str">
            <v>-</v>
          </cell>
          <cell r="C41" t="str">
            <v>(-) Prov. p/Perdas Prod.Acabados</v>
          </cell>
          <cell r="D41">
            <v>0</v>
          </cell>
          <cell r="F41">
            <v>82090.539999999994</v>
          </cell>
          <cell r="G41">
            <v>258101.29</v>
          </cell>
          <cell r="H41">
            <v>176010.75</v>
          </cell>
          <cell r="I41" t="str">
            <v>C</v>
          </cell>
        </row>
        <row r="42">
          <cell r="A42" t="str">
            <v>11.10.20.00</v>
          </cell>
          <cell r="B42" t="str">
            <v>-</v>
          </cell>
          <cell r="C42" t="str">
            <v>Produtos Semi-Acabados</v>
          </cell>
          <cell r="D42">
            <v>32668699.18</v>
          </cell>
          <cell r="E42" t="str">
            <v>D</v>
          </cell>
          <cell r="F42">
            <v>2015688.26</v>
          </cell>
          <cell r="G42">
            <v>1233433.98</v>
          </cell>
          <cell r="H42">
            <v>33450953.460000001</v>
          </cell>
          <cell r="I42" t="str">
            <v>D</v>
          </cell>
        </row>
        <row r="43">
          <cell r="A43" t="str">
            <v>11.10.20.02</v>
          </cell>
          <cell r="B43" t="str">
            <v>-</v>
          </cell>
          <cell r="C43" t="str">
            <v>Prod.Semi-Acabados - Minerios</v>
          </cell>
          <cell r="D43">
            <v>32654437.719999999</v>
          </cell>
          <cell r="E43" t="str">
            <v>D</v>
          </cell>
          <cell r="F43">
            <v>780832</v>
          </cell>
          <cell r="G43">
            <v>0</v>
          </cell>
          <cell r="H43">
            <v>33435269.719999999</v>
          </cell>
          <cell r="I43" t="str">
            <v>D</v>
          </cell>
        </row>
        <row r="44">
          <cell r="A44" t="str">
            <v>11.10.20.03</v>
          </cell>
          <cell r="B44" t="str">
            <v>-</v>
          </cell>
          <cell r="C44" t="str">
            <v>Sub-Produtos</v>
          </cell>
          <cell r="D44">
            <v>14261.46</v>
          </cell>
          <cell r="E44" t="str">
            <v>D</v>
          </cell>
          <cell r="F44">
            <v>1516.67</v>
          </cell>
          <cell r="G44">
            <v>94.39</v>
          </cell>
          <cell r="H44">
            <v>15683.74</v>
          </cell>
          <cell r="I44" t="str">
            <v>D</v>
          </cell>
        </row>
        <row r="45">
          <cell r="A45" t="str">
            <v>11.10.20.98</v>
          </cell>
          <cell r="B45" t="str">
            <v>-</v>
          </cell>
          <cell r="C45" t="str">
            <v>O.P Semi Acabados - Ligas</v>
          </cell>
          <cell r="D45">
            <v>0</v>
          </cell>
          <cell r="F45">
            <v>488936.06</v>
          </cell>
          <cell r="G45">
            <v>488936.06</v>
          </cell>
          <cell r="H45">
            <v>0</v>
          </cell>
        </row>
        <row r="46">
          <cell r="A46" t="str">
            <v>11.10.20.99</v>
          </cell>
          <cell r="B46" t="str">
            <v>-</v>
          </cell>
          <cell r="C46" t="str">
            <v>O.P Semi-Acabados - Minerios</v>
          </cell>
          <cell r="D46">
            <v>0</v>
          </cell>
          <cell r="F46">
            <v>744403.53</v>
          </cell>
          <cell r="G46">
            <v>744403.53</v>
          </cell>
          <cell r="H46">
            <v>0</v>
          </cell>
        </row>
        <row r="47">
          <cell r="A47" t="str">
            <v>11.10.25.00</v>
          </cell>
          <cell r="B47" t="str">
            <v>-</v>
          </cell>
          <cell r="C47" t="str">
            <v>(-) Prov. p/Perdas Prod. Semi-Acabados</v>
          </cell>
          <cell r="D47">
            <v>5533115.04</v>
          </cell>
          <cell r="E47" t="str">
            <v>C</v>
          </cell>
          <cell r="F47">
            <v>5580454.7800000003</v>
          </cell>
          <cell r="G47">
            <v>5919482.8200000003</v>
          </cell>
          <cell r="H47">
            <v>5872143.0800000001</v>
          </cell>
          <cell r="I47" t="str">
            <v>C</v>
          </cell>
        </row>
        <row r="48">
          <cell r="A48" t="str">
            <v>11.10.25.01</v>
          </cell>
          <cell r="B48" t="str">
            <v>-</v>
          </cell>
          <cell r="C48" t="str">
            <v>(-) Prov. p/Perdas Prod. Semi-Acabados</v>
          </cell>
          <cell r="D48">
            <v>5533115.04</v>
          </cell>
          <cell r="E48" t="str">
            <v>C</v>
          </cell>
          <cell r="F48">
            <v>5580454.7800000003</v>
          </cell>
          <cell r="G48">
            <v>5919482.8200000003</v>
          </cell>
          <cell r="H48">
            <v>5872143.0800000001</v>
          </cell>
          <cell r="I48" t="str">
            <v>C</v>
          </cell>
        </row>
        <row r="49">
          <cell r="A49" t="str">
            <v>11.10.30.00</v>
          </cell>
          <cell r="B49" t="str">
            <v>-</v>
          </cell>
          <cell r="C49" t="str">
            <v>Materia Prima</v>
          </cell>
          <cell r="D49">
            <v>372867.99</v>
          </cell>
          <cell r="E49" t="str">
            <v>D</v>
          </cell>
          <cell r="F49">
            <v>148926.69</v>
          </cell>
          <cell r="G49">
            <v>97727.79</v>
          </cell>
          <cell r="H49">
            <v>424066.89</v>
          </cell>
          <cell r="I49" t="str">
            <v>D</v>
          </cell>
        </row>
        <row r="50">
          <cell r="A50" t="str">
            <v>11.10.30.01</v>
          </cell>
          <cell r="B50" t="str">
            <v>-</v>
          </cell>
          <cell r="C50" t="str">
            <v>M.Prima - Minerios</v>
          </cell>
          <cell r="D50">
            <v>101909.99</v>
          </cell>
          <cell r="E50" t="str">
            <v>D</v>
          </cell>
          <cell r="F50">
            <v>0</v>
          </cell>
          <cell r="G50">
            <v>91954.23</v>
          </cell>
          <cell r="H50">
            <v>9955.76</v>
          </cell>
          <cell r="I50" t="str">
            <v>D</v>
          </cell>
        </row>
        <row r="51">
          <cell r="A51" t="str">
            <v>11.10.30.11</v>
          </cell>
          <cell r="B51" t="str">
            <v>-</v>
          </cell>
          <cell r="C51" t="str">
            <v>M.Prima - Redutores</v>
          </cell>
          <cell r="D51">
            <v>0.01</v>
          </cell>
          <cell r="E51" t="str">
            <v>C</v>
          </cell>
          <cell r="F51">
            <v>96185.93</v>
          </cell>
          <cell r="G51">
            <v>0</v>
          </cell>
          <cell r="H51">
            <v>96185.919999999998</v>
          </cell>
          <cell r="I51" t="str">
            <v>D</v>
          </cell>
        </row>
        <row r="52">
          <cell r="A52" t="str">
            <v>11.10.30.12</v>
          </cell>
          <cell r="B52" t="str">
            <v>-</v>
          </cell>
          <cell r="C52" t="str">
            <v>M.Prima - Explosivos</v>
          </cell>
          <cell r="D52">
            <v>3024.79</v>
          </cell>
          <cell r="E52" t="str">
            <v>D</v>
          </cell>
          <cell r="F52">
            <v>1722.61</v>
          </cell>
          <cell r="G52">
            <v>0</v>
          </cell>
          <cell r="H52">
            <v>4747.3999999999996</v>
          </cell>
          <cell r="I52" t="str">
            <v>D</v>
          </cell>
        </row>
        <row r="53">
          <cell r="A53" t="str">
            <v>11.10.30.13</v>
          </cell>
          <cell r="B53" t="str">
            <v>-</v>
          </cell>
          <cell r="C53" t="str">
            <v>M.Prima - Fundentes</v>
          </cell>
          <cell r="D53">
            <v>144845.76000000001</v>
          </cell>
          <cell r="E53" t="str">
            <v>D</v>
          </cell>
          <cell r="F53">
            <v>0</v>
          </cell>
          <cell r="G53">
            <v>5773.56</v>
          </cell>
          <cell r="H53">
            <v>139072.20000000001</v>
          </cell>
          <cell r="I53" t="str">
            <v>D</v>
          </cell>
        </row>
        <row r="54">
          <cell r="A54" t="str">
            <v>11.10.30.14</v>
          </cell>
          <cell r="B54" t="str">
            <v>-</v>
          </cell>
          <cell r="C54" t="str">
            <v>M.Prima - Materiais Auxiliares</v>
          </cell>
          <cell r="D54">
            <v>123087.46</v>
          </cell>
          <cell r="E54" t="str">
            <v>D</v>
          </cell>
          <cell r="F54">
            <v>0</v>
          </cell>
          <cell r="G54">
            <v>0</v>
          </cell>
          <cell r="H54">
            <v>123087.46</v>
          </cell>
          <cell r="I54" t="str">
            <v>D</v>
          </cell>
        </row>
        <row r="55">
          <cell r="A55" t="str">
            <v>11.10.30.99</v>
          </cell>
          <cell r="B55" t="str">
            <v>-</v>
          </cell>
          <cell r="C55" t="str">
            <v>(-)Prov. p/Perda Estoque M.Prima</v>
          </cell>
          <cell r="D55">
            <v>0</v>
          </cell>
          <cell r="F55">
            <v>51018.15</v>
          </cell>
          <cell r="G55">
            <v>0</v>
          </cell>
          <cell r="H55">
            <v>51018.15</v>
          </cell>
          <cell r="I55" t="str">
            <v>D</v>
          </cell>
        </row>
        <row r="56">
          <cell r="A56" t="str">
            <v>11.10.31.00</v>
          </cell>
          <cell r="B56" t="str">
            <v>-</v>
          </cell>
          <cell r="C56" t="str">
            <v>Materia Prima em Transito</v>
          </cell>
          <cell r="D56">
            <v>10670.52</v>
          </cell>
          <cell r="E56" t="str">
            <v>C</v>
          </cell>
          <cell r="F56">
            <v>1829458.13</v>
          </cell>
          <cell r="G56">
            <v>1829458.13</v>
          </cell>
          <cell r="H56">
            <v>10670.52</v>
          </cell>
          <cell r="I56" t="str">
            <v>C</v>
          </cell>
        </row>
        <row r="57">
          <cell r="A57" t="str">
            <v>11.10.31.01</v>
          </cell>
          <cell r="B57" t="str">
            <v>-</v>
          </cell>
          <cell r="C57" t="str">
            <v>Materia Prima em Transito</v>
          </cell>
          <cell r="D57">
            <v>10670.52</v>
          </cell>
          <cell r="E57" t="str">
            <v>C</v>
          </cell>
          <cell r="F57">
            <v>1829458.13</v>
          </cell>
          <cell r="G57">
            <v>1829458.13</v>
          </cell>
          <cell r="H57">
            <v>10670.52</v>
          </cell>
          <cell r="I57" t="str">
            <v>C</v>
          </cell>
        </row>
        <row r="58">
          <cell r="A58" t="str">
            <v>11.10.40.00</v>
          </cell>
          <cell r="B58" t="str">
            <v>-</v>
          </cell>
          <cell r="C58" t="str">
            <v>Almoxarifado</v>
          </cell>
          <cell r="D58">
            <v>7588054.79</v>
          </cell>
          <cell r="E58" t="str">
            <v>D</v>
          </cell>
          <cell r="F58">
            <v>257948.34</v>
          </cell>
          <cell r="G58">
            <v>536365.15</v>
          </cell>
          <cell r="H58">
            <v>7309637.9800000004</v>
          </cell>
          <cell r="I58" t="str">
            <v>D</v>
          </cell>
        </row>
        <row r="59">
          <cell r="A59" t="str">
            <v>11.10.40.01</v>
          </cell>
          <cell r="B59" t="str">
            <v>-</v>
          </cell>
          <cell r="C59" t="str">
            <v>Almox. - Insumos</v>
          </cell>
          <cell r="D59">
            <v>29289.91</v>
          </cell>
          <cell r="E59" t="str">
            <v>D</v>
          </cell>
          <cell r="F59">
            <v>14912.03</v>
          </cell>
          <cell r="G59">
            <v>0</v>
          </cell>
          <cell r="H59">
            <v>44201.94</v>
          </cell>
          <cell r="I59" t="str">
            <v>D</v>
          </cell>
        </row>
        <row r="60">
          <cell r="A60" t="str">
            <v>11.10.40.04</v>
          </cell>
          <cell r="B60" t="str">
            <v>-</v>
          </cell>
          <cell r="C60" t="str">
            <v>Almox.Combust. e Lubrificantes</v>
          </cell>
          <cell r="D60">
            <v>126193.24</v>
          </cell>
          <cell r="E60" t="str">
            <v>D</v>
          </cell>
          <cell r="F60">
            <v>979.86</v>
          </cell>
          <cell r="G60">
            <v>5636.19</v>
          </cell>
          <cell r="H60">
            <v>121536.91</v>
          </cell>
          <cell r="I60" t="str">
            <v>D</v>
          </cell>
        </row>
        <row r="61">
          <cell r="A61" t="str">
            <v>11.10.40.05</v>
          </cell>
          <cell r="B61" t="str">
            <v>-</v>
          </cell>
          <cell r="C61" t="str">
            <v>Almox.Mat. e Equip. Seguranca</v>
          </cell>
          <cell r="D61">
            <v>279753.09000000003</v>
          </cell>
          <cell r="E61" t="str">
            <v>D</v>
          </cell>
          <cell r="F61">
            <v>3277.17</v>
          </cell>
          <cell r="G61">
            <v>16743.38</v>
          </cell>
          <cell r="H61">
            <v>266286.88</v>
          </cell>
          <cell r="I61" t="str">
            <v>D</v>
          </cell>
        </row>
        <row r="62">
          <cell r="A62" t="str">
            <v>11.10.40.06</v>
          </cell>
          <cell r="B62" t="str">
            <v>-</v>
          </cell>
          <cell r="C62" t="str">
            <v>Almox. Materiais de Manutencao</v>
          </cell>
          <cell r="D62">
            <v>3447143.59</v>
          </cell>
          <cell r="E62" t="str">
            <v>D</v>
          </cell>
          <cell r="F62">
            <v>20853.419999999998</v>
          </cell>
          <cell r="G62">
            <v>28378.78</v>
          </cell>
          <cell r="H62">
            <v>3439618.23</v>
          </cell>
          <cell r="I62" t="str">
            <v>D</v>
          </cell>
        </row>
        <row r="63">
          <cell r="A63" t="str">
            <v>11.10.40.07</v>
          </cell>
          <cell r="B63" t="str">
            <v>-</v>
          </cell>
          <cell r="C63" t="str">
            <v>Almox. Materiais de Laboratorio</v>
          </cell>
          <cell r="D63">
            <v>22530.87</v>
          </cell>
          <cell r="E63" t="str">
            <v>D</v>
          </cell>
          <cell r="F63">
            <v>204.4</v>
          </cell>
          <cell r="G63">
            <v>806.51</v>
          </cell>
          <cell r="H63">
            <v>21928.76</v>
          </cell>
          <cell r="I63" t="str">
            <v>D</v>
          </cell>
        </row>
        <row r="64">
          <cell r="A64" t="str">
            <v>11.10.40.08</v>
          </cell>
          <cell r="B64" t="str">
            <v>-</v>
          </cell>
          <cell r="C64" t="str">
            <v>Almox. Embalagens</v>
          </cell>
          <cell r="D64">
            <v>19256.09</v>
          </cell>
          <cell r="E64" t="str">
            <v>D</v>
          </cell>
          <cell r="F64">
            <v>58.99</v>
          </cell>
          <cell r="G64">
            <v>0</v>
          </cell>
          <cell r="H64">
            <v>19315.080000000002</v>
          </cell>
          <cell r="I64" t="str">
            <v>D</v>
          </cell>
        </row>
        <row r="65">
          <cell r="A65" t="str">
            <v>11.10.40.95</v>
          </cell>
          <cell r="B65" t="str">
            <v>-</v>
          </cell>
          <cell r="C65" t="str">
            <v>Almox.Pcs p/Veic.Transp de Cargas</v>
          </cell>
          <cell r="D65">
            <v>2564506.56</v>
          </cell>
          <cell r="E65" t="str">
            <v>D</v>
          </cell>
          <cell r="F65">
            <v>123607.39</v>
          </cell>
          <cell r="G65">
            <v>1210.3699999999999</v>
          </cell>
          <cell r="H65">
            <v>2686903.58</v>
          </cell>
          <cell r="I65" t="str">
            <v>D</v>
          </cell>
        </row>
        <row r="66">
          <cell r="A66" t="str">
            <v>11.10.40.96</v>
          </cell>
          <cell r="B66" t="str">
            <v>-</v>
          </cell>
          <cell r="C66" t="str">
            <v>Almox.Pcs p/Miner. e Benefic</v>
          </cell>
          <cell r="D66">
            <v>704712.2</v>
          </cell>
          <cell r="E66" t="str">
            <v>D</v>
          </cell>
          <cell r="F66">
            <v>2500.81</v>
          </cell>
          <cell r="G66">
            <v>6657.27</v>
          </cell>
          <cell r="H66">
            <v>700555.74</v>
          </cell>
          <cell r="I66" t="str">
            <v>D</v>
          </cell>
        </row>
        <row r="67">
          <cell r="A67" t="str">
            <v>11.10.40.97</v>
          </cell>
          <cell r="B67" t="str">
            <v>-</v>
          </cell>
          <cell r="C67" t="str">
            <v>Almox. Materiais Administrativos</v>
          </cell>
          <cell r="D67">
            <v>9318.2099999999991</v>
          </cell>
          <cell r="E67" t="str">
            <v>D</v>
          </cell>
          <cell r="F67">
            <v>0</v>
          </cell>
          <cell r="G67">
            <v>27.35</v>
          </cell>
          <cell r="H67">
            <v>9290.86</v>
          </cell>
          <cell r="I67" t="str">
            <v>D</v>
          </cell>
        </row>
        <row r="68">
          <cell r="A68" t="str">
            <v>11.10.40.98</v>
          </cell>
          <cell r="B68" t="str">
            <v>-</v>
          </cell>
          <cell r="C68" t="str">
            <v>Transitoria Ajuste de Estoque</v>
          </cell>
          <cell r="D68">
            <v>385351.03</v>
          </cell>
          <cell r="E68" t="str">
            <v>D</v>
          </cell>
          <cell r="F68">
            <v>91554.27</v>
          </cell>
          <cell r="G68">
            <v>476905.3</v>
          </cell>
          <cell r="H68">
            <v>0</v>
          </cell>
        </row>
        <row r="69">
          <cell r="A69" t="str">
            <v>11.10.41.00</v>
          </cell>
          <cell r="B69" t="str">
            <v>-</v>
          </cell>
          <cell r="C69" t="str">
            <v>(-) Prov. p/Perdas Almoxarifado</v>
          </cell>
          <cell r="D69">
            <v>1227859.6599999999</v>
          </cell>
          <cell r="E69" t="str">
            <v>C</v>
          </cell>
          <cell r="F69">
            <v>1227859.6599999999</v>
          </cell>
          <cell r="G69">
            <v>1099416.99</v>
          </cell>
          <cell r="H69">
            <v>1099416.99</v>
          </cell>
          <cell r="I69" t="str">
            <v>C</v>
          </cell>
        </row>
        <row r="70">
          <cell r="A70" t="str">
            <v>11.10.41.01</v>
          </cell>
          <cell r="B70" t="str">
            <v>-</v>
          </cell>
          <cell r="C70" t="str">
            <v>(-) Prov. p/Perdas Almoxarifado</v>
          </cell>
          <cell r="D70">
            <v>1227859.6599999999</v>
          </cell>
          <cell r="E70" t="str">
            <v>C</v>
          </cell>
          <cell r="F70">
            <v>1227859.6599999999</v>
          </cell>
          <cell r="G70">
            <v>1099416.99</v>
          </cell>
          <cell r="H70">
            <v>1099416.99</v>
          </cell>
          <cell r="I70" t="str">
            <v>C</v>
          </cell>
        </row>
        <row r="71">
          <cell r="A71" t="str">
            <v>11.10.42.00</v>
          </cell>
          <cell r="B71" t="str">
            <v>-</v>
          </cell>
          <cell r="C71" t="str">
            <v>Transferencias</v>
          </cell>
          <cell r="D71">
            <v>380355.86</v>
          </cell>
          <cell r="E71" t="str">
            <v>D</v>
          </cell>
          <cell r="F71">
            <v>215676.89</v>
          </cell>
          <cell r="G71">
            <v>342065.17</v>
          </cell>
          <cell r="H71">
            <v>253967.58</v>
          </cell>
          <cell r="I71" t="str">
            <v>D</v>
          </cell>
        </row>
        <row r="72">
          <cell r="A72" t="str">
            <v>11.10.42.97</v>
          </cell>
          <cell r="B72" t="str">
            <v>-</v>
          </cell>
          <cell r="C72" t="str">
            <v>Estoques a Classificar</v>
          </cell>
          <cell r="D72">
            <v>342065.17</v>
          </cell>
          <cell r="E72" t="str">
            <v>D</v>
          </cell>
          <cell r="F72">
            <v>215676.89</v>
          </cell>
          <cell r="G72">
            <v>342065.17</v>
          </cell>
          <cell r="H72">
            <v>215676.89</v>
          </cell>
          <cell r="I72" t="str">
            <v>D</v>
          </cell>
        </row>
        <row r="73">
          <cell r="A73" t="str">
            <v>11.10.42.98</v>
          </cell>
          <cell r="B73" t="str">
            <v>-</v>
          </cell>
          <cell r="C73" t="str">
            <v>Transit. Transf. Usinas-Saidas</v>
          </cell>
          <cell r="D73">
            <v>38290.69</v>
          </cell>
          <cell r="E73" t="str">
            <v>D</v>
          </cell>
          <cell r="F73">
            <v>0</v>
          </cell>
          <cell r="G73">
            <v>0</v>
          </cell>
          <cell r="H73">
            <v>38290.69</v>
          </cell>
          <cell r="I73" t="str">
            <v>D</v>
          </cell>
        </row>
        <row r="74">
          <cell r="A74" t="str">
            <v>11.10.43.00</v>
          </cell>
          <cell r="B74" t="str">
            <v>-</v>
          </cell>
          <cell r="C74" t="str">
            <v>Transitória de Manutenção Industrial</v>
          </cell>
          <cell r="D74">
            <v>0</v>
          </cell>
          <cell r="F74">
            <v>22929.27</v>
          </cell>
          <cell r="G74">
            <v>22929.27</v>
          </cell>
          <cell r="H74">
            <v>0</v>
          </cell>
        </row>
        <row r="75">
          <cell r="A75" t="str">
            <v>11.10.43.01</v>
          </cell>
          <cell r="B75" t="str">
            <v>-</v>
          </cell>
          <cell r="C75" t="str">
            <v>Ordem de Manutenção - MI</v>
          </cell>
          <cell r="D75">
            <v>0</v>
          </cell>
          <cell r="F75">
            <v>22929.27</v>
          </cell>
          <cell r="G75">
            <v>22929.27</v>
          </cell>
          <cell r="H75">
            <v>0</v>
          </cell>
        </row>
        <row r="76">
          <cell r="A76" t="str">
            <v>11.15.00.00</v>
          </cell>
          <cell r="B76" t="str">
            <v>-</v>
          </cell>
          <cell r="C76" t="str">
            <v>Outras Contas a Receber</v>
          </cell>
          <cell r="D76">
            <v>260612.79</v>
          </cell>
          <cell r="E76" t="str">
            <v>D</v>
          </cell>
          <cell r="F76">
            <v>1258067.6499999999</v>
          </cell>
          <cell r="G76">
            <v>1352023.71</v>
          </cell>
          <cell r="H76">
            <v>166656.73000000001</v>
          </cell>
          <cell r="I76" t="str">
            <v>D</v>
          </cell>
        </row>
        <row r="77">
          <cell r="A77" t="str">
            <v>11.15.01.00</v>
          </cell>
          <cell r="B77" t="str">
            <v>-</v>
          </cell>
          <cell r="C77" t="str">
            <v>Outras Contas a Receber</v>
          </cell>
          <cell r="D77">
            <v>260612.79</v>
          </cell>
          <cell r="E77" t="str">
            <v>D</v>
          </cell>
          <cell r="F77">
            <v>1258067.6499999999</v>
          </cell>
          <cell r="G77">
            <v>1352023.71</v>
          </cell>
          <cell r="H77">
            <v>166656.73000000001</v>
          </cell>
          <cell r="I77" t="str">
            <v>D</v>
          </cell>
        </row>
        <row r="78">
          <cell r="A78" t="str">
            <v>11.15.01.02</v>
          </cell>
          <cell r="B78" t="str">
            <v>-</v>
          </cell>
          <cell r="C78" t="str">
            <v>Adiantamento 13 Salario</v>
          </cell>
          <cell r="D78">
            <v>291239.09000000003</v>
          </cell>
          <cell r="E78" t="str">
            <v>D</v>
          </cell>
          <cell r="F78">
            <v>372883.06</v>
          </cell>
          <cell r="G78">
            <v>664122.15</v>
          </cell>
          <cell r="H78">
            <v>0</v>
          </cell>
        </row>
        <row r="79">
          <cell r="A79" t="str">
            <v>11.15.01.04</v>
          </cell>
          <cell r="B79" t="str">
            <v>-</v>
          </cell>
          <cell r="C79" t="str">
            <v>Adiantam. p/ Desconto em Folha</v>
          </cell>
          <cell r="D79">
            <v>7035.74</v>
          </cell>
          <cell r="E79" t="str">
            <v>D</v>
          </cell>
          <cell r="F79">
            <v>19895.259999999998</v>
          </cell>
          <cell r="G79">
            <v>12059.38</v>
          </cell>
          <cell r="H79">
            <v>14871.62</v>
          </cell>
          <cell r="I79" t="str">
            <v>D</v>
          </cell>
        </row>
        <row r="80">
          <cell r="A80" t="str">
            <v>11.15.01.05</v>
          </cell>
          <cell r="B80" t="str">
            <v>-</v>
          </cell>
          <cell r="C80" t="str">
            <v>Adiantamentos de Viagens</v>
          </cell>
          <cell r="D80">
            <v>280</v>
          </cell>
          <cell r="E80" t="str">
            <v>D</v>
          </cell>
          <cell r="F80">
            <v>0</v>
          </cell>
          <cell r="G80">
            <v>280</v>
          </cell>
          <cell r="H80">
            <v>0</v>
          </cell>
        </row>
        <row r="81">
          <cell r="A81" t="str">
            <v>11.15.01.06</v>
          </cell>
          <cell r="B81" t="str">
            <v>-</v>
          </cell>
          <cell r="C81" t="str">
            <v>Adiantamento de Ferias</v>
          </cell>
          <cell r="D81">
            <v>53456.56</v>
          </cell>
          <cell r="E81" t="str">
            <v>C</v>
          </cell>
          <cell r="F81">
            <v>786305.86</v>
          </cell>
          <cell r="G81">
            <v>591019.63</v>
          </cell>
          <cell r="H81">
            <v>141829.67000000001</v>
          </cell>
          <cell r="I81" t="str">
            <v>D</v>
          </cell>
        </row>
        <row r="82">
          <cell r="A82" t="str">
            <v>11.15.01.07</v>
          </cell>
          <cell r="B82" t="str">
            <v>-</v>
          </cell>
          <cell r="C82" t="str">
            <v>Adiantamento Quinzenal</v>
          </cell>
          <cell r="D82">
            <v>1426.11</v>
          </cell>
          <cell r="E82" t="str">
            <v>D</v>
          </cell>
          <cell r="F82">
            <v>37482.36</v>
          </cell>
          <cell r="G82">
            <v>38908.47</v>
          </cell>
          <cell r="H82">
            <v>0</v>
          </cell>
        </row>
        <row r="84">
          <cell r="A84" t="str">
            <v>-----------</v>
          </cell>
          <cell r="B84" t="str">
            <v>--</v>
          </cell>
          <cell r="C84" t="str">
            <v>-------------------------------------------------------------------</v>
          </cell>
          <cell r="D84" t="str">
            <v>-------------------</v>
          </cell>
          <cell r="E84" t="str">
            <v>-</v>
          </cell>
          <cell r="F84" t="str">
            <v>-------------------</v>
          </cell>
          <cell r="G84" t="e">
            <v>#NAME?</v>
          </cell>
          <cell r="H84" t="str">
            <v>07AB - 1.00.01.069</v>
          </cell>
        </row>
        <row r="85">
          <cell r="A85" t="str">
            <v>_x000C_----------</v>
          </cell>
          <cell r="B85" t="str">
            <v>--</v>
          </cell>
          <cell r="C85" t="str">
            <v>-------------------------------------------------------------------</v>
          </cell>
          <cell r="D85" t="str">
            <v>-------------------</v>
          </cell>
          <cell r="E85" t="str">
            <v>-</v>
          </cell>
          <cell r="F85" t="str">
            <v>-------------------</v>
          </cell>
          <cell r="G85" t="str">
            <v>-------------------</v>
          </cell>
          <cell r="H85" t="str">
            <v>------ Página:</v>
          </cell>
        </row>
        <row r="86">
          <cell r="A86" t="str">
            <v>Urucum Mine</v>
          </cell>
          <cell r="B86" t="str">
            <v>ra</v>
          </cell>
          <cell r="C86" t="str">
            <v>ção S.A</v>
          </cell>
          <cell r="H86" t="str">
            <v>Balancete</v>
          </cell>
        </row>
        <row r="87">
          <cell r="A87" t="str">
            <v>Período: 01</v>
          </cell>
          <cell r="B87" t="str">
            <v>/1</v>
          </cell>
          <cell r="C87" t="str">
            <v>2/2008 A 31/12/2008 -----------------------------------------------</v>
          </cell>
          <cell r="D87" t="str">
            <v>-------------------</v>
          </cell>
          <cell r="E87" t="str">
            <v>-</v>
          </cell>
          <cell r="F87" t="str">
            <v>-------------------</v>
          </cell>
          <cell r="G87" t="str">
            <v>-------------------</v>
          </cell>
          <cell r="H87" t="str">
            <v>09/01/2009 - 22:5</v>
          </cell>
          <cell r="I87">
            <v>4</v>
          </cell>
        </row>
        <row r="89">
          <cell r="A89" t="str">
            <v>Título</v>
          </cell>
          <cell r="D89" t="str">
            <v>Saldo Inicial</v>
          </cell>
          <cell r="F89" t="str">
            <v>Débito</v>
          </cell>
          <cell r="G89" t="str">
            <v>Crédito</v>
          </cell>
          <cell r="H89" t="str">
            <v>Saldo Final</v>
          </cell>
        </row>
        <row r="90">
          <cell r="A90" t="str">
            <v>-----------</v>
          </cell>
          <cell r="B90" t="str">
            <v>--</v>
          </cell>
          <cell r="C90" t="str">
            <v>-------------------------------------------------------------------</v>
          </cell>
          <cell r="D90" t="str">
            <v>-----------------</v>
          </cell>
          <cell r="F90" t="str">
            <v>------------------</v>
          </cell>
          <cell r="G90" t="str">
            <v>------------------</v>
          </cell>
          <cell r="H90" t="str">
            <v>-----------------</v>
          </cell>
        </row>
        <row r="91">
          <cell r="A91" t="str">
            <v>11.15.01.09</v>
          </cell>
          <cell r="B91" t="str">
            <v>-</v>
          </cell>
          <cell r="C91" t="str">
            <v>Empréstimo de Férias</v>
          </cell>
          <cell r="D91">
            <v>14411.08</v>
          </cell>
          <cell r="E91" t="str">
            <v>D</v>
          </cell>
          <cell r="F91">
            <v>40898.44</v>
          </cell>
          <cell r="G91">
            <v>45354.080000000002</v>
          </cell>
          <cell r="H91">
            <v>9955.44</v>
          </cell>
          <cell r="I91" t="str">
            <v>D</v>
          </cell>
        </row>
        <row r="92">
          <cell r="A92" t="str">
            <v>11.15.01.99</v>
          </cell>
          <cell r="B92" t="str">
            <v>-</v>
          </cell>
          <cell r="C92" t="str">
            <v>Transit. Ajuste Desp. de Viagem</v>
          </cell>
          <cell r="D92">
            <v>322.67</v>
          </cell>
          <cell r="E92" t="str">
            <v>C</v>
          </cell>
          <cell r="F92">
            <v>602.66999999999996</v>
          </cell>
          <cell r="G92">
            <v>280</v>
          </cell>
          <cell r="H92">
            <v>0</v>
          </cell>
        </row>
        <row r="93">
          <cell r="A93" t="str">
            <v>11.18.00.00</v>
          </cell>
          <cell r="B93" t="str">
            <v>-</v>
          </cell>
          <cell r="C93" t="str">
            <v>Creditos Diversos</v>
          </cell>
          <cell r="D93">
            <v>343637.91</v>
          </cell>
          <cell r="E93" t="str">
            <v>D</v>
          </cell>
          <cell r="F93">
            <v>561640.42000000004</v>
          </cell>
          <cell r="G93">
            <v>892604.24</v>
          </cell>
          <cell r="H93">
            <v>12674.09</v>
          </cell>
          <cell r="I93" t="str">
            <v>D</v>
          </cell>
        </row>
        <row r="94">
          <cell r="A94" t="str">
            <v>11.18.01.00</v>
          </cell>
          <cell r="B94" t="str">
            <v>-</v>
          </cell>
          <cell r="C94" t="str">
            <v>Adiantamentos a Fornecedores</v>
          </cell>
          <cell r="D94">
            <v>199849.93</v>
          </cell>
          <cell r="E94" t="str">
            <v>D</v>
          </cell>
          <cell r="F94">
            <v>523047.79</v>
          </cell>
          <cell r="G94">
            <v>710223.63</v>
          </cell>
          <cell r="H94">
            <v>12674.09</v>
          </cell>
          <cell r="I94" t="str">
            <v>D</v>
          </cell>
        </row>
        <row r="95">
          <cell r="A95" t="str">
            <v>11.18.01.01</v>
          </cell>
          <cell r="B95" t="str">
            <v>-</v>
          </cell>
          <cell r="C95" t="str">
            <v>Adto. Fornec Merc.Interno</v>
          </cell>
          <cell r="D95">
            <v>199849.93</v>
          </cell>
          <cell r="E95" t="str">
            <v>D</v>
          </cell>
          <cell r="F95">
            <v>523047.79</v>
          </cell>
          <cell r="G95">
            <v>710223.63</v>
          </cell>
          <cell r="H95">
            <v>12674.09</v>
          </cell>
          <cell r="I95" t="str">
            <v>D</v>
          </cell>
        </row>
        <row r="96">
          <cell r="A96" t="str">
            <v>11.18.05.00</v>
          </cell>
          <cell r="B96" t="str">
            <v>-</v>
          </cell>
          <cell r="C96" t="str">
            <v>Conta Corrente de Terceiros</v>
          </cell>
          <cell r="D96">
            <v>143787.98000000001</v>
          </cell>
          <cell r="E96" t="str">
            <v>D</v>
          </cell>
          <cell r="F96">
            <v>38592.629999999997</v>
          </cell>
          <cell r="G96">
            <v>182380.61</v>
          </cell>
          <cell r="H96">
            <v>0</v>
          </cell>
        </row>
        <row r="97">
          <cell r="A97" t="str">
            <v>11.18.05.03</v>
          </cell>
          <cell r="B97" t="str">
            <v>-</v>
          </cell>
          <cell r="C97" t="str">
            <v>Diversos Creditos</v>
          </cell>
          <cell r="D97">
            <v>143787.98000000001</v>
          </cell>
          <cell r="E97" t="str">
            <v>D</v>
          </cell>
          <cell r="F97">
            <v>38592.629999999997</v>
          </cell>
          <cell r="G97">
            <v>182380.61</v>
          </cell>
          <cell r="H97">
            <v>0</v>
          </cell>
        </row>
        <row r="98">
          <cell r="A98" t="str">
            <v>11.21.00.00</v>
          </cell>
          <cell r="B98" t="str">
            <v>-</v>
          </cell>
          <cell r="C98" t="str">
            <v>Impostos e Contrib. Recuperaveis</v>
          </cell>
          <cell r="D98">
            <v>3946955.29</v>
          </cell>
          <cell r="E98" t="str">
            <v>D</v>
          </cell>
          <cell r="F98">
            <v>925845.53</v>
          </cell>
          <cell r="G98">
            <v>1540594.2</v>
          </cell>
          <cell r="H98">
            <v>3332206.62</v>
          </cell>
          <cell r="I98" t="str">
            <v>D</v>
          </cell>
        </row>
        <row r="99">
          <cell r="A99" t="str">
            <v>11.21.01.00</v>
          </cell>
          <cell r="B99" t="str">
            <v>-</v>
          </cell>
          <cell r="C99" t="str">
            <v>Impostos e Contrib. Recuperaveis</v>
          </cell>
          <cell r="D99">
            <v>3946955.29</v>
          </cell>
          <cell r="E99" t="str">
            <v>D</v>
          </cell>
          <cell r="F99">
            <v>925845.53</v>
          </cell>
          <cell r="G99">
            <v>1540594.2</v>
          </cell>
          <cell r="H99">
            <v>3332206.62</v>
          </cell>
          <cell r="I99" t="str">
            <v>D</v>
          </cell>
        </row>
        <row r="100">
          <cell r="A100" t="str">
            <v>11.21.01.02</v>
          </cell>
          <cell r="B100" t="str">
            <v>-</v>
          </cell>
          <cell r="C100" t="str">
            <v>Ipi a Recuperar</v>
          </cell>
          <cell r="D100">
            <v>489634.16</v>
          </cell>
          <cell r="E100" t="str">
            <v>D</v>
          </cell>
          <cell r="F100">
            <v>0</v>
          </cell>
          <cell r="G100">
            <v>0</v>
          </cell>
          <cell r="H100">
            <v>489634.16</v>
          </cell>
          <cell r="I100" t="str">
            <v>D</v>
          </cell>
        </row>
        <row r="101">
          <cell r="A101" t="str">
            <v>11.21.01.03</v>
          </cell>
          <cell r="B101" t="str">
            <v>-</v>
          </cell>
          <cell r="C101" t="str">
            <v>Icms a Recuperar</v>
          </cell>
          <cell r="D101">
            <v>0</v>
          </cell>
          <cell r="F101">
            <v>219765.26</v>
          </cell>
          <cell r="G101">
            <v>219765.26</v>
          </cell>
          <cell r="H101">
            <v>0</v>
          </cell>
        </row>
        <row r="102">
          <cell r="A102" t="str">
            <v>11.21.01.06</v>
          </cell>
          <cell r="B102" t="str">
            <v>-</v>
          </cell>
          <cell r="C102" t="str">
            <v>Cofins a Compensar</v>
          </cell>
          <cell r="D102">
            <v>2069837.81</v>
          </cell>
          <cell r="E102" t="str">
            <v>D</v>
          </cell>
          <cell r="F102">
            <v>495930.87</v>
          </cell>
          <cell r="G102">
            <v>1071439.1399999999</v>
          </cell>
          <cell r="H102">
            <v>1494329.54</v>
          </cell>
          <cell r="I102" t="str">
            <v>D</v>
          </cell>
        </row>
        <row r="103">
          <cell r="A103" t="str">
            <v>11.21.01.15</v>
          </cell>
          <cell r="B103" t="str">
            <v>-</v>
          </cell>
          <cell r="C103" t="str">
            <v>Pis a Compensar</v>
          </cell>
          <cell r="D103">
            <v>531728.56000000006</v>
          </cell>
          <cell r="E103" t="str">
            <v>D</v>
          </cell>
          <cell r="F103">
            <v>107669.3</v>
          </cell>
          <cell r="G103">
            <v>232610.84</v>
          </cell>
          <cell r="H103">
            <v>406787.02</v>
          </cell>
          <cell r="I103" t="str">
            <v>D</v>
          </cell>
        </row>
        <row r="104">
          <cell r="A104" t="str">
            <v>11.21.01.21</v>
          </cell>
          <cell r="B104" t="str">
            <v>-</v>
          </cell>
          <cell r="C104" t="str">
            <v>Pis a Recuperar</v>
          </cell>
          <cell r="D104">
            <v>10803.39</v>
          </cell>
          <cell r="E104" t="str">
            <v>D</v>
          </cell>
          <cell r="F104">
            <v>38.64</v>
          </cell>
          <cell r="G104">
            <v>2993.02</v>
          </cell>
          <cell r="H104">
            <v>7849.01</v>
          </cell>
          <cell r="I104" t="str">
            <v>D</v>
          </cell>
        </row>
        <row r="105">
          <cell r="A105" t="str">
            <v>11.21.01.22</v>
          </cell>
          <cell r="B105" t="str">
            <v>-</v>
          </cell>
          <cell r="C105" t="str">
            <v>Cofins a Recuperar</v>
          </cell>
          <cell r="D105">
            <v>49760.86</v>
          </cell>
          <cell r="E105" t="str">
            <v>D</v>
          </cell>
          <cell r="F105">
            <v>178.19</v>
          </cell>
          <cell r="G105">
            <v>13785.94</v>
          </cell>
          <cell r="H105">
            <v>36153.11</v>
          </cell>
          <cell r="I105" t="str">
            <v>D</v>
          </cell>
        </row>
        <row r="106">
          <cell r="A106" t="str">
            <v>11.21.01.30</v>
          </cell>
          <cell r="B106" t="str">
            <v>-</v>
          </cell>
          <cell r="C106" t="str">
            <v>Icms a Recuperar s/Imobilizado - CP</v>
          </cell>
          <cell r="D106">
            <v>795190.51</v>
          </cell>
          <cell r="E106" t="str">
            <v>D</v>
          </cell>
          <cell r="F106">
            <v>102263.27</v>
          </cell>
          <cell r="G106">
            <v>0</v>
          </cell>
          <cell r="H106">
            <v>897453.78</v>
          </cell>
          <cell r="I106" t="str">
            <v>D</v>
          </cell>
        </row>
        <row r="107">
          <cell r="A107" t="str">
            <v>11.23.00.00</v>
          </cell>
          <cell r="B107" t="str">
            <v>-</v>
          </cell>
          <cell r="C107" t="str">
            <v>Antecipacoes Tributarias</v>
          </cell>
          <cell r="D107">
            <v>27047784.32</v>
          </cell>
          <cell r="E107" t="str">
            <v>D</v>
          </cell>
          <cell r="F107">
            <v>8484638.0399999991</v>
          </cell>
          <cell r="G107">
            <v>144432.37</v>
          </cell>
          <cell r="H107">
            <v>35387989.990000002</v>
          </cell>
          <cell r="I107" t="str">
            <v>D</v>
          </cell>
        </row>
        <row r="108">
          <cell r="A108" t="str">
            <v>11.23.01.00</v>
          </cell>
          <cell r="B108" t="str">
            <v>-</v>
          </cell>
          <cell r="C108" t="str">
            <v>Antecipacoes Tributarias</v>
          </cell>
          <cell r="D108">
            <v>27047784.32</v>
          </cell>
          <cell r="E108" t="str">
            <v>D</v>
          </cell>
          <cell r="F108">
            <v>8484638.0399999991</v>
          </cell>
          <cell r="G108">
            <v>144432.37</v>
          </cell>
          <cell r="H108">
            <v>35387989.990000002</v>
          </cell>
          <cell r="I108" t="str">
            <v>D</v>
          </cell>
        </row>
        <row r="109">
          <cell r="A109" t="str">
            <v>11.23.01.01</v>
          </cell>
          <cell r="B109" t="str">
            <v>-</v>
          </cell>
          <cell r="C109" t="str">
            <v>Antecipacoes de Imposto de Renda</v>
          </cell>
          <cell r="D109">
            <v>18678710.940000001</v>
          </cell>
          <cell r="E109" t="str">
            <v>D</v>
          </cell>
          <cell r="F109">
            <v>5670681.1100000003</v>
          </cell>
          <cell r="G109">
            <v>0</v>
          </cell>
          <cell r="H109">
            <v>24349392.050000001</v>
          </cell>
          <cell r="I109" t="str">
            <v>D</v>
          </cell>
        </row>
        <row r="110">
          <cell r="A110" t="str">
            <v>11.23.01.02</v>
          </cell>
          <cell r="B110" t="str">
            <v>-</v>
          </cell>
          <cell r="C110" t="str">
            <v>Antecipacoes de Contrib. Social</v>
          </cell>
          <cell r="D110">
            <v>7654921.7199999997</v>
          </cell>
          <cell r="E110" t="str">
            <v>D</v>
          </cell>
          <cell r="F110">
            <v>2481971.65</v>
          </cell>
          <cell r="G110">
            <v>0</v>
          </cell>
          <cell r="H110">
            <v>10136893.369999999</v>
          </cell>
          <cell r="I110" t="str">
            <v>D</v>
          </cell>
        </row>
        <row r="111">
          <cell r="A111" t="str">
            <v>11.23.01.03</v>
          </cell>
          <cell r="B111" t="str">
            <v>-</v>
          </cell>
          <cell r="C111" t="str">
            <v>Irrf s/Aplicacoes Financeiras</v>
          </cell>
          <cell r="D111">
            <v>342600.92</v>
          </cell>
          <cell r="E111" t="str">
            <v>D</v>
          </cell>
          <cell r="F111">
            <v>324834.88</v>
          </cell>
          <cell r="G111">
            <v>144432.37</v>
          </cell>
          <cell r="H111">
            <v>523003.43</v>
          </cell>
          <cell r="I111" t="str">
            <v>D</v>
          </cell>
        </row>
        <row r="112">
          <cell r="A112" t="str">
            <v>11.23.01.04</v>
          </cell>
          <cell r="B112" t="str">
            <v>-</v>
          </cell>
          <cell r="C112" t="str">
            <v>Irrf s/Aplicac Financeiras-Assfin</v>
          </cell>
          <cell r="D112">
            <v>73801.100000000006</v>
          </cell>
          <cell r="E112" t="str">
            <v>D</v>
          </cell>
          <cell r="F112">
            <v>1415.14</v>
          </cell>
          <cell r="G112">
            <v>0</v>
          </cell>
          <cell r="H112">
            <v>75216.240000000005</v>
          </cell>
          <cell r="I112" t="str">
            <v>D</v>
          </cell>
        </row>
        <row r="113">
          <cell r="A113" t="str">
            <v>11.23.01.05</v>
          </cell>
          <cell r="B113" t="str">
            <v>-</v>
          </cell>
          <cell r="C113" t="str">
            <v>Irrf s/Rendimentos do Mutuo</v>
          </cell>
          <cell r="D113">
            <v>297749.64</v>
          </cell>
          <cell r="E113" t="str">
            <v>D</v>
          </cell>
          <cell r="F113">
            <v>5735.26</v>
          </cell>
          <cell r="G113">
            <v>0</v>
          </cell>
          <cell r="H113">
            <v>303484.90000000002</v>
          </cell>
          <cell r="I113" t="str">
            <v>D</v>
          </cell>
        </row>
        <row r="114">
          <cell r="A114" t="str">
            <v>11.31.00.00</v>
          </cell>
          <cell r="B114" t="str">
            <v>-</v>
          </cell>
          <cell r="C114" t="str">
            <v>Despesas Antecipadas</v>
          </cell>
          <cell r="D114">
            <v>20048.509999999998</v>
          </cell>
          <cell r="E114" t="str">
            <v>D</v>
          </cell>
          <cell r="F114">
            <v>307178.63</v>
          </cell>
          <cell r="G114">
            <v>86673.05</v>
          </cell>
          <cell r="H114">
            <v>240554.09</v>
          </cell>
          <cell r="I114" t="str">
            <v>D</v>
          </cell>
        </row>
        <row r="115">
          <cell r="A115" t="str">
            <v>11.31.01.00</v>
          </cell>
          <cell r="B115" t="str">
            <v>-</v>
          </cell>
          <cell r="C115" t="str">
            <v>Despesas Antecipadas</v>
          </cell>
          <cell r="D115">
            <v>20048.509999999998</v>
          </cell>
          <cell r="E115" t="str">
            <v>D</v>
          </cell>
          <cell r="F115">
            <v>307178.63</v>
          </cell>
          <cell r="G115">
            <v>86673.05</v>
          </cell>
          <cell r="H115">
            <v>240554.09</v>
          </cell>
          <cell r="I115" t="str">
            <v>D</v>
          </cell>
        </row>
        <row r="116">
          <cell r="A116" t="str">
            <v>11.31.01.01</v>
          </cell>
          <cell r="B116" t="str">
            <v>-</v>
          </cell>
          <cell r="C116" t="str">
            <v>Premios de Seguros</v>
          </cell>
          <cell r="D116">
            <v>20048.509999999998</v>
          </cell>
          <cell r="E116" t="str">
            <v>D</v>
          </cell>
          <cell r="F116">
            <v>307178.63</v>
          </cell>
          <cell r="G116">
            <v>86673.05</v>
          </cell>
          <cell r="H116">
            <v>240554.09</v>
          </cell>
          <cell r="I116" t="str">
            <v>D</v>
          </cell>
        </row>
        <row r="117">
          <cell r="A117" t="str">
            <v>12.00.00.00</v>
          </cell>
          <cell r="B117" t="str">
            <v>-</v>
          </cell>
          <cell r="C117" t="str">
            <v>Realizavel a Longo Prazo</v>
          </cell>
          <cell r="D117">
            <v>12663291.609999999</v>
          </cell>
          <cell r="E117" t="str">
            <v>D</v>
          </cell>
          <cell r="F117">
            <v>1788181.84</v>
          </cell>
          <cell r="G117">
            <v>1725072.95</v>
          </cell>
          <cell r="H117">
            <v>12726400.5</v>
          </cell>
          <cell r="I117" t="str">
            <v>D</v>
          </cell>
        </row>
        <row r="118">
          <cell r="A118" t="str">
            <v>12.01.00.00</v>
          </cell>
          <cell r="B118" t="str">
            <v>-</v>
          </cell>
          <cell r="C118" t="str">
            <v>Contas a Receber</v>
          </cell>
          <cell r="D118">
            <v>0</v>
          </cell>
          <cell r="F118">
            <v>1622592.85</v>
          </cell>
          <cell r="G118">
            <v>1622592.85</v>
          </cell>
          <cell r="H118">
            <v>0</v>
          </cell>
        </row>
        <row r="119">
          <cell r="A119" t="str">
            <v>12.01.01.00</v>
          </cell>
          <cell r="B119" t="str">
            <v>-</v>
          </cell>
          <cell r="C119" t="str">
            <v>Creditos c/Controlada e Coligada</v>
          </cell>
          <cell r="D119">
            <v>0</v>
          </cell>
          <cell r="F119">
            <v>1622592.85</v>
          </cell>
          <cell r="G119">
            <v>1622592.85</v>
          </cell>
          <cell r="H119">
            <v>0</v>
          </cell>
        </row>
        <row r="120">
          <cell r="A120" t="str">
            <v>12.01.01.01</v>
          </cell>
          <cell r="B120" t="str">
            <v>-</v>
          </cell>
          <cell r="C120" t="str">
            <v>Contrato de Mutuo Cpfl</v>
          </cell>
          <cell r="D120">
            <v>0</v>
          </cell>
          <cell r="F120">
            <v>1376870.41</v>
          </cell>
          <cell r="G120">
            <v>1376870.41</v>
          </cell>
          <cell r="H120">
            <v>0</v>
          </cell>
        </row>
        <row r="121">
          <cell r="A121" t="str">
            <v>12.01.01.03</v>
          </cell>
          <cell r="B121" t="str">
            <v>-</v>
          </cell>
          <cell r="C121" t="str">
            <v>Contrato de Mutuo M.Grosso</v>
          </cell>
          <cell r="D121">
            <v>3407794.08</v>
          </cell>
          <cell r="E121" t="str">
            <v>D</v>
          </cell>
          <cell r="F121">
            <v>45722.44</v>
          </cell>
          <cell r="G121">
            <v>6612.76</v>
          </cell>
          <cell r="H121">
            <v>3446903.76</v>
          </cell>
          <cell r="I121" t="str">
            <v>D</v>
          </cell>
        </row>
        <row r="122">
          <cell r="A122" t="str">
            <v>12.01.01.06</v>
          </cell>
          <cell r="B122" t="str">
            <v>-</v>
          </cell>
          <cell r="C122" t="str">
            <v>Contrato de Mutuo Sibra</v>
          </cell>
          <cell r="D122">
            <v>0</v>
          </cell>
          <cell r="F122">
            <v>200000</v>
          </cell>
          <cell r="G122">
            <v>200000</v>
          </cell>
          <cell r="H122">
            <v>0</v>
          </cell>
        </row>
        <row r="123">
          <cell r="A123" t="str">
            <v>12.01.01.50</v>
          </cell>
          <cell r="B123" t="str">
            <v>-</v>
          </cell>
          <cell r="C123" t="str">
            <v>(-)Prov.Perda Min.Mato Grosso</v>
          </cell>
          <cell r="D123">
            <v>3407794.08</v>
          </cell>
          <cell r="E123" t="str">
            <v>C</v>
          </cell>
          <cell r="F123">
            <v>0</v>
          </cell>
          <cell r="G123">
            <v>39109.68</v>
          </cell>
          <cell r="H123">
            <v>3446903.76</v>
          </cell>
          <cell r="I123" t="str">
            <v>C</v>
          </cell>
        </row>
        <row r="124">
          <cell r="A124" t="str">
            <v>12.04.01.00</v>
          </cell>
          <cell r="B124" t="str">
            <v>-</v>
          </cell>
          <cell r="C124" t="str">
            <v>Creditos com Terceiros</v>
          </cell>
          <cell r="D124">
            <v>0</v>
          </cell>
          <cell r="F124">
            <v>0</v>
          </cell>
          <cell r="G124">
            <v>0</v>
          </cell>
          <cell r="H124">
            <v>0</v>
          </cell>
        </row>
        <row r="125">
          <cell r="A125" t="str">
            <v>12.04.01.06</v>
          </cell>
          <cell r="B125" t="str">
            <v>-</v>
          </cell>
          <cell r="C125" t="str">
            <v>Creditos c/ Terceiros - Fluviomar S/A</v>
          </cell>
          <cell r="D125">
            <v>146429.66</v>
          </cell>
          <cell r="E125" t="str">
            <v>D</v>
          </cell>
          <cell r="F125">
            <v>0</v>
          </cell>
          <cell r="G125">
            <v>0</v>
          </cell>
          <cell r="H125">
            <v>146429.66</v>
          </cell>
          <cell r="I125" t="str">
            <v>D</v>
          </cell>
        </row>
        <row r="126">
          <cell r="A126" t="str">
            <v>12.04.01.07</v>
          </cell>
          <cell r="B126" t="str">
            <v>-</v>
          </cell>
          <cell r="C126" t="str">
            <v>(-)Prov.p/Perdas Creditos Fluviomar S/A</v>
          </cell>
          <cell r="D126">
            <v>146429.66</v>
          </cell>
          <cell r="E126" t="str">
            <v>C</v>
          </cell>
          <cell r="F126">
            <v>0</v>
          </cell>
          <cell r="G126">
            <v>0</v>
          </cell>
          <cell r="H126">
            <v>146429.66</v>
          </cell>
          <cell r="I126" t="str">
            <v>C</v>
          </cell>
        </row>
        <row r="127">
          <cell r="A127" t="str">
            <v>12.10.00.00</v>
          </cell>
          <cell r="B127" t="str">
            <v>-</v>
          </cell>
          <cell r="C127" t="str">
            <v>Depositos Judiciais</v>
          </cell>
          <cell r="D127">
            <v>1730642.92</v>
          </cell>
          <cell r="E127" t="str">
            <v>D</v>
          </cell>
          <cell r="F127">
            <v>0</v>
          </cell>
          <cell r="G127">
            <v>0</v>
          </cell>
          <cell r="H127">
            <v>1730642.92</v>
          </cell>
          <cell r="I127" t="str">
            <v>D</v>
          </cell>
        </row>
        <row r="128">
          <cell r="A128" t="str">
            <v>12.10.01.00</v>
          </cell>
          <cell r="B128" t="str">
            <v>-</v>
          </cell>
          <cell r="C128" t="str">
            <v>Depositos Judiciais</v>
          </cell>
          <cell r="D128">
            <v>1730642.92</v>
          </cell>
          <cell r="E128" t="str">
            <v>D</v>
          </cell>
          <cell r="F128">
            <v>0</v>
          </cell>
          <cell r="G128">
            <v>0</v>
          </cell>
          <cell r="H128">
            <v>1730642.92</v>
          </cell>
          <cell r="I128" t="str">
            <v>D</v>
          </cell>
        </row>
        <row r="129">
          <cell r="A129" t="str">
            <v>12.10.01.01</v>
          </cell>
          <cell r="B129" t="str">
            <v>-</v>
          </cell>
          <cell r="C129" t="str">
            <v>Depositos Judiciais</v>
          </cell>
          <cell r="D129">
            <v>1730642.92</v>
          </cell>
          <cell r="E129" t="str">
            <v>D</v>
          </cell>
          <cell r="F129">
            <v>0</v>
          </cell>
          <cell r="G129">
            <v>0</v>
          </cell>
          <cell r="H129">
            <v>1730642.92</v>
          </cell>
          <cell r="I129" t="str">
            <v>D</v>
          </cell>
        </row>
        <row r="130">
          <cell r="A130" t="str">
            <v>12.20.00.00</v>
          </cell>
          <cell r="B130" t="str">
            <v>-</v>
          </cell>
          <cell r="C130" t="str">
            <v>Impostos e Contrib. Recuperaveis</v>
          </cell>
          <cell r="D130">
            <v>10932648.689999999</v>
          </cell>
          <cell r="E130" t="str">
            <v>D</v>
          </cell>
          <cell r="F130">
            <v>165588.99</v>
          </cell>
          <cell r="G130">
            <v>102480.1</v>
          </cell>
          <cell r="H130">
            <v>10995757.58</v>
          </cell>
          <cell r="I130" t="str">
            <v>D</v>
          </cell>
        </row>
        <row r="131">
          <cell r="A131" t="str">
            <v>12.20.01.00</v>
          </cell>
          <cell r="B131" t="str">
            <v>-</v>
          </cell>
          <cell r="C131" t="str">
            <v>Impostos e Contrib. Recuperaveis</v>
          </cell>
          <cell r="D131">
            <v>8561648.6899999995</v>
          </cell>
          <cell r="E131" t="str">
            <v>D</v>
          </cell>
          <cell r="F131">
            <v>103588.99</v>
          </cell>
          <cell r="G131">
            <v>102480.1</v>
          </cell>
          <cell r="H131">
            <v>8562757.5800000001</v>
          </cell>
          <cell r="I131" t="str">
            <v>D</v>
          </cell>
        </row>
        <row r="132">
          <cell r="A132" t="str">
            <v>12.20.01.15</v>
          </cell>
          <cell r="B132" t="str">
            <v>-</v>
          </cell>
          <cell r="C132" t="str">
            <v>Icms a Recuperar s/Imobilizado</v>
          </cell>
          <cell r="D132">
            <v>2691034.82</v>
          </cell>
          <cell r="E132" t="str">
            <v>D</v>
          </cell>
          <cell r="F132">
            <v>103588.99</v>
          </cell>
          <cell r="G132">
            <v>102263.27</v>
          </cell>
          <cell r="H132">
            <v>2692360.54</v>
          </cell>
          <cell r="I132" t="str">
            <v>D</v>
          </cell>
        </row>
        <row r="133">
          <cell r="A133" t="str">
            <v>12.20.01.16</v>
          </cell>
          <cell r="B133" t="str">
            <v>-</v>
          </cell>
          <cell r="C133" t="str">
            <v>Imp.Renda s/Incl.Temp.a Recup</v>
          </cell>
          <cell r="D133">
            <v>5812056.6900000004</v>
          </cell>
          <cell r="E133" t="str">
            <v>D</v>
          </cell>
          <cell r="F133">
            <v>0</v>
          </cell>
          <cell r="G133">
            <v>0</v>
          </cell>
          <cell r="H133">
            <v>5812056.6900000004</v>
          </cell>
          <cell r="I133" t="str">
            <v>D</v>
          </cell>
        </row>
        <row r="134">
          <cell r="A134" t="str">
            <v>12.20.01.17</v>
          </cell>
          <cell r="B134" t="str">
            <v>-</v>
          </cell>
          <cell r="C134" t="str">
            <v>Cont.Social s/Incl.Temp.a Recuperar</v>
          </cell>
          <cell r="D134">
            <v>2092340.41</v>
          </cell>
          <cell r="E134" t="str">
            <v>D</v>
          </cell>
          <cell r="F134">
            <v>0</v>
          </cell>
          <cell r="G134">
            <v>0</v>
          </cell>
          <cell r="H134">
            <v>2092340.41</v>
          </cell>
          <cell r="I134" t="str">
            <v>D</v>
          </cell>
        </row>
        <row r="135">
          <cell r="A135" t="str">
            <v>12.20.01.19</v>
          </cell>
          <cell r="B135" t="str">
            <v>-</v>
          </cell>
          <cell r="C135" t="str">
            <v>Pis a Compensar Importação Imobilizado</v>
          </cell>
          <cell r="D135">
            <v>38.58</v>
          </cell>
          <cell r="E135" t="str">
            <v>D</v>
          </cell>
          <cell r="F135">
            <v>0</v>
          </cell>
          <cell r="G135">
            <v>38.64</v>
          </cell>
          <cell r="H135">
            <v>0.06</v>
          </cell>
          <cell r="I135" t="str">
            <v>C</v>
          </cell>
        </row>
        <row r="136">
          <cell r="A136" t="str">
            <v>12.20.01.20</v>
          </cell>
          <cell r="B136" t="str">
            <v>-</v>
          </cell>
          <cell r="C136" t="str">
            <v>Cofins a Compensar Importação Imobilizad</v>
          </cell>
          <cell r="D136">
            <v>178.19</v>
          </cell>
          <cell r="E136" t="str">
            <v>D</v>
          </cell>
          <cell r="F136">
            <v>0</v>
          </cell>
          <cell r="G136">
            <v>178.19</v>
          </cell>
          <cell r="H136">
            <v>0</v>
          </cell>
        </row>
        <row r="137">
          <cell r="A137" t="str">
            <v>12.20.01.22</v>
          </cell>
          <cell r="B137" t="str">
            <v>-</v>
          </cell>
          <cell r="C137" t="str">
            <v>(-)Prov.Perda Icms a Recup.s/Imobilizado</v>
          </cell>
          <cell r="D137">
            <v>2034000</v>
          </cell>
          <cell r="E137" t="str">
            <v>C</v>
          </cell>
          <cell r="F137">
            <v>0</v>
          </cell>
          <cell r="G137">
            <v>0</v>
          </cell>
          <cell r="H137">
            <v>2034000</v>
          </cell>
          <cell r="I137" t="str">
            <v>C</v>
          </cell>
        </row>
        <row r="138">
          <cell r="A138" t="str">
            <v>12.20.05.00</v>
          </cell>
          <cell r="B138" t="str">
            <v>-</v>
          </cell>
          <cell r="C138" t="str">
            <v>Imposto Diferido - Ativo Ambiental</v>
          </cell>
          <cell r="D138">
            <v>2371000</v>
          </cell>
          <cell r="E138" t="str">
            <v>D</v>
          </cell>
          <cell r="F138">
            <v>62000</v>
          </cell>
          <cell r="G138">
            <v>0</v>
          </cell>
          <cell r="H138">
            <v>2433000</v>
          </cell>
          <cell r="I138" t="str">
            <v>D</v>
          </cell>
        </row>
        <row r="139">
          <cell r="A139" t="str">
            <v>12.20.05.01</v>
          </cell>
          <cell r="B139" t="str">
            <v>-</v>
          </cell>
          <cell r="C139" t="str">
            <v>Imposto Diferido - Ativo Ambiental</v>
          </cell>
          <cell r="D139">
            <v>2371000</v>
          </cell>
          <cell r="E139" t="str">
            <v>D</v>
          </cell>
          <cell r="F139">
            <v>62000</v>
          </cell>
          <cell r="G139">
            <v>0</v>
          </cell>
          <cell r="H139">
            <v>2433000</v>
          </cell>
          <cell r="I139" t="str">
            <v>D</v>
          </cell>
        </row>
        <row r="140">
          <cell r="A140" t="str">
            <v>13.00.00.00</v>
          </cell>
          <cell r="B140" t="str">
            <v>-</v>
          </cell>
          <cell r="C140" t="str">
            <v>Permanente</v>
          </cell>
          <cell r="D140">
            <v>54327330.93</v>
          </cell>
          <cell r="E140" t="str">
            <v>D</v>
          </cell>
          <cell r="F140">
            <v>6653007.21</v>
          </cell>
          <cell r="G140">
            <v>5159795.59</v>
          </cell>
          <cell r="H140">
            <v>55820542.549999997</v>
          </cell>
          <cell r="I140" t="str">
            <v>D</v>
          </cell>
        </row>
        <row r="141">
          <cell r="A141" t="str">
            <v>13.01.00.00</v>
          </cell>
          <cell r="B141" t="str">
            <v>-</v>
          </cell>
          <cell r="C141" t="str">
            <v>Investimentos</v>
          </cell>
          <cell r="D141">
            <v>32432.880000000001</v>
          </cell>
          <cell r="E141" t="str">
            <v>D</v>
          </cell>
          <cell r="F141">
            <v>0</v>
          </cell>
          <cell r="G141">
            <v>373.18</v>
          </cell>
          <cell r="H141">
            <v>32059.7</v>
          </cell>
          <cell r="I141" t="str">
            <v>D</v>
          </cell>
        </row>
        <row r="142">
          <cell r="A142" t="str">
            <v>13.01.01.00</v>
          </cell>
          <cell r="B142" t="str">
            <v>-</v>
          </cell>
          <cell r="C142" t="str">
            <v>Sociedades Controladas</v>
          </cell>
          <cell r="D142">
            <v>311.24</v>
          </cell>
          <cell r="E142" t="str">
            <v>D</v>
          </cell>
          <cell r="F142">
            <v>0</v>
          </cell>
          <cell r="G142">
            <v>0</v>
          </cell>
          <cell r="H142">
            <v>311.24</v>
          </cell>
          <cell r="I142" t="str">
            <v>D</v>
          </cell>
        </row>
        <row r="143">
          <cell r="A143" t="str">
            <v>13.01.01.01</v>
          </cell>
          <cell r="B143" t="str">
            <v>-</v>
          </cell>
          <cell r="C143" t="str">
            <v>Invest.Soc.Controladas</v>
          </cell>
          <cell r="D143">
            <v>311.24</v>
          </cell>
          <cell r="E143" t="str">
            <v>D</v>
          </cell>
          <cell r="F143">
            <v>0</v>
          </cell>
          <cell r="G143">
            <v>0</v>
          </cell>
          <cell r="H143">
            <v>311.24</v>
          </cell>
          <cell r="I143" t="str">
            <v>D</v>
          </cell>
        </row>
        <row r="144">
          <cell r="A144" t="str">
            <v>13.01.06.00</v>
          </cell>
          <cell r="B144" t="str">
            <v>-</v>
          </cell>
          <cell r="C144" t="str">
            <v>Sociedade Controladas - Ipc/Btn</v>
          </cell>
          <cell r="D144">
            <v>1879.02</v>
          </cell>
          <cell r="E144" t="str">
            <v>D</v>
          </cell>
          <cell r="F144">
            <v>0</v>
          </cell>
          <cell r="G144">
            <v>373.18</v>
          </cell>
          <cell r="H144">
            <v>1505.84</v>
          </cell>
          <cell r="I144" t="str">
            <v>D</v>
          </cell>
        </row>
        <row r="145">
          <cell r="A145" t="str">
            <v>13.01.06.01</v>
          </cell>
          <cell r="B145" t="str">
            <v>-</v>
          </cell>
          <cell r="C145" t="str">
            <v>Inv.Soc.Contr.Ipc/Btn</v>
          </cell>
          <cell r="D145">
            <v>1879.02</v>
          </cell>
          <cell r="E145" t="str">
            <v>D</v>
          </cell>
          <cell r="F145">
            <v>0</v>
          </cell>
          <cell r="G145">
            <v>373.18</v>
          </cell>
          <cell r="H145">
            <v>1505.84</v>
          </cell>
          <cell r="I145" t="str">
            <v>D</v>
          </cell>
        </row>
        <row r="146">
          <cell r="A146" t="str">
            <v>13.01.12.00</v>
          </cell>
          <cell r="B146" t="str">
            <v>-</v>
          </cell>
          <cell r="C146" t="str">
            <v>Agio / Desagio dos Investimentos</v>
          </cell>
          <cell r="D146">
            <v>0</v>
          </cell>
          <cell r="F146">
            <v>0</v>
          </cell>
          <cell r="G146">
            <v>0</v>
          </cell>
          <cell r="H146">
            <v>0</v>
          </cell>
        </row>
        <row r="147">
          <cell r="A147" t="str">
            <v>13.01.12.01</v>
          </cell>
          <cell r="B147" t="str">
            <v>-</v>
          </cell>
          <cell r="C147" t="str">
            <v>Agio/Desagio Invest-Cpfl</v>
          </cell>
          <cell r="D147">
            <v>304235.36</v>
          </cell>
          <cell r="E147" t="str">
            <v>D</v>
          </cell>
          <cell r="F147">
            <v>0</v>
          </cell>
          <cell r="G147">
            <v>0</v>
          </cell>
          <cell r="H147">
            <v>304235.36</v>
          </cell>
          <cell r="I147" t="str">
            <v>D</v>
          </cell>
        </row>
        <row r="148">
          <cell r="A148" t="str">
            <v>13.01.12.02</v>
          </cell>
          <cell r="B148" t="str">
            <v>-</v>
          </cell>
          <cell r="C148" t="str">
            <v>(-)Amortizacao de Agio</v>
          </cell>
          <cell r="D148">
            <v>304235.36</v>
          </cell>
          <cell r="E148" t="str">
            <v>C</v>
          </cell>
          <cell r="F148">
            <v>0</v>
          </cell>
          <cell r="G148">
            <v>0</v>
          </cell>
          <cell r="H148">
            <v>304235.36</v>
          </cell>
          <cell r="I148" t="str">
            <v>C</v>
          </cell>
        </row>
        <row r="149">
          <cell r="A149" t="str">
            <v>13.01.18.00</v>
          </cell>
          <cell r="B149" t="str">
            <v>-</v>
          </cell>
          <cell r="C149" t="str">
            <v>Agio/Desag dos Investim. Ipc/Btn</v>
          </cell>
          <cell r="D149">
            <v>0</v>
          </cell>
          <cell r="F149">
            <v>0</v>
          </cell>
          <cell r="G149">
            <v>0</v>
          </cell>
          <cell r="H149">
            <v>0</v>
          </cell>
        </row>
        <row r="150">
          <cell r="A150" t="str">
            <v>13.01.18.01</v>
          </cell>
          <cell r="B150" t="str">
            <v>-</v>
          </cell>
          <cell r="C150" t="str">
            <v>Cia Paulista Agio/Desag Ipc/Btn</v>
          </cell>
          <cell r="D150">
            <v>305674.81</v>
          </cell>
          <cell r="E150" t="str">
            <v>D</v>
          </cell>
          <cell r="F150">
            <v>0</v>
          </cell>
          <cell r="G150">
            <v>0</v>
          </cell>
          <cell r="H150">
            <v>305674.81</v>
          </cell>
          <cell r="I150" t="str">
            <v>D</v>
          </cell>
        </row>
        <row r="151">
          <cell r="A151" t="str">
            <v>13.01.18.02</v>
          </cell>
          <cell r="B151" t="str">
            <v>-</v>
          </cell>
          <cell r="C151" t="str">
            <v>(-) Amortizacao de Agio Ipc/Btn</v>
          </cell>
          <cell r="D151">
            <v>305674.81</v>
          </cell>
          <cell r="E151" t="str">
            <v>C</v>
          </cell>
          <cell r="F151">
            <v>0</v>
          </cell>
          <cell r="G151">
            <v>0</v>
          </cell>
          <cell r="H151">
            <v>305674.81</v>
          </cell>
          <cell r="I151" t="str">
            <v>C</v>
          </cell>
        </row>
        <row r="152">
          <cell r="A152" t="str">
            <v>13.01.30.00</v>
          </cell>
          <cell r="B152" t="str">
            <v>-</v>
          </cell>
          <cell r="C152" t="str">
            <v>Investim. em Outras Companhias</v>
          </cell>
          <cell r="D152">
            <v>20700.2</v>
          </cell>
          <cell r="E152" t="str">
            <v>D</v>
          </cell>
          <cell r="F152">
            <v>0</v>
          </cell>
          <cell r="G152">
            <v>0</v>
          </cell>
          <cell r="H152">
            <v>20700.2</v>
          </cell>
          <cell r="I152" t="str">
            <v>D</v>
          </cell>
        </row>
        <row r="153">
          <cell r="A153" t="str">
            <v>13.01.30.01</v>
          </cell>
          <cell r="B153" t="str">
            <v>-</v>
          </cell>
          <cell r="C153" t="str">
            <v>Investim. em Outras Companhias</v>
          </cell>
          <cell r="D153">
            <v>20700.2</v>
          </cell>
          <cell r="E153" t="str">
            <v>D</v>
          </cell>
          <cell r="F153">
            <v>0</v>
          </cell>
          <cell r="G153">
            <v>0</v>
          </cell>
          <cell r="H153">
            <v>20700.2</v>
          </cell>
          <cell r="I153" t="str">
            <v>D</v>
          </cell>
        </row>
        <row r="154">
          <cell r="A154" t="str">
            <v>13.01.36.00</v>
          </cell>
          <cell r="B154" t="str">
            <v>-</v>
          </cell>
          <cell r="C154" t="str">
            <v>Investim. em Outras Cias Ipc/Btn</v>
          </cell>
          <cell r="D154">
            <v>8639.68</v>
          </cell>
          <cell r="E154" t="str">
            <v>D</v>
          </cell>
          <cell r="F154">
            <v>0</v>
          </cell>
          <cell r="G154">
            <v>0</v>
          </cell>
          <cell r="H154">
            <v>8639.68</v>
          </cell>
          <cell r="I154" t="str">
            <v>D</v>
          </cell>
        </row>
        <row r="155">
          <cell r="A155" t="str">
            <v>13.01.36.01</v>
          </cell>
          <cell r="B155" t="str">
            <v>-</v>
          </cell>
          <cell r="C155" t="str">
            <v>Em outras Companhias Ipc/Btn</v>
          </cell>
          <cell r="D155">
            <v>8639.68</v>
          </cell>
          <cell r="E155" t="str">
            <v>D</v>
          </cell>
          <cell r="F155">
            <v>0</v>
          </cell>
          <cell r="G155">
            <v>0</v>
          </cell>
          <cell r="H155">
            <v>8639.68</v>
          </cell>
          <cell r="I155" t="str">
            <v>D</v>
          </cell>
        </row>
        <row r="156">
          <cell r="A156" t="str">
            <v>13.01.42.00</v>
          </cell>
          <cell r="B156" t="str">
            <v>-</v>
          </cell>
          <cell r="C156" t="str">
            <v>Aplicacao p/Incentivos Fiscais</v>
          </cell>
          <cell r="D156">
            <v>450.5</v>
          </cell>
          <cell r="E156" t="str">
            <v>D</v>
          </cell>
          <cell r="F156">
            <v>0</v>
          </cell>
          <cell r="G156">
            <v>0</v>
          </cell>
          <cell r="H156">
            <v>450.5</v>
          </cell>
          <cell r="I156" t="str">
            <v>D</v>
          </cell>
        </row>
        <row r="157">
          <cell r="A157" t="str">
            <v>13.01.42.01</v>
          </cell>
          <cell r="B157" t="str">
            <v>-</v>
          </cell>
          <cell r="C157" t="str">
            <v>Aplic Incent Fiscais</v>
          </cell>
          <cell r="D157">
            <v>450.5</v>
          </cell>
          <cell r="E157" t="str">
            <v>D</v>
          </cell>
          <cell r="F157">
            <v>0</v>
          </cell>
          <cell r="G157">
            <v>0</v>
          </cell>
          <cell r="H157">
            <v>450.5</v>
          </cell>
          <cell r="I157" t="str">
            <v>D</v>
          </cell>
        </row>
        <row r="158">
          <cell r="A158" t="str">
            <v>13.01.48.00</v>
          </cell>
          <cell r="B158" t="str">
            <v>-</v>
          </cell>
          <cell r="C158" t="str">
            <v>Aplic. p/Incent. Fiscais Ipc/Btn</v>
          </cell>
          <cell r="D158">
            <v>452.24</v>
          </cell>
          <cell r="E158" t="str">
            <v>D</v>
          </cell>
          <cell r="F158">
            <v>0</v>
          </cell>
          <cell r="G158">
            <v>0</v>
          </cell>
          <cell r="H158">
            <v>452.24</v>
          </cell>
          <cell r="I158" t="str">
            <v>D</v>
          </cell>
        </row>
        <row r="159">
          <cell r="A159" t="str">
            <v>13.01.48.01</v>
          </cell>
          <cell r="B159" t="str">
            <v>-</v>
          </cell>
          <cell r="C159" t="str">
            <v>Apl.Inc.Fiscais Ipc/Btn</v>
          </cell>
          <cell r="D159">
            <v>452.24</v>
          </cell>
          <cell r="E159" t="str">
            <v>D</v>
          </cell>
          <cell r="F159">
            <v>0</v>
          </cell>
          <cell r="G159">
            <v>0</v>
          </cell>
          <cell r="H159">
            <v>452.24</v>
          </cell>
          <cell r="I159" t="str">
            <v>D</v>
          </cell>
        </row>
        <row r="160">
          <cell r="A160" t="str">
            <v>13.10.00.00</v>
          </cell>
          <cell r="B160" t="str">
            <v>-</v>
          </cell>
          <cell r="C160" t="str">
            <v>Imobilizado</v>
          </cell>
          <cell r="D160">
            <v>54294898.049999997</v>
          </cell>
          <cell r="E160" t="str">
            <v>D</v>
          </cell>
          <cell r="F160">
            <v>6653007.21</v>
          </cell>
          <cell r="G160">
            <v>5159422.41</v>
          </cell>
          <cell r="H160">
            <v>55788482.850000001</v>
          </cell>
          <cell r="I160" t="str">
            <v>D</v>
          </cell>
        </row>
        <row r="161">
          <cell r="A161" t="str">
            <v>13.10.01.00</v>
          </cell>
          <cell r="B161" t="str">
            <v>-</v>
          </cell>
          <cell r="C161" t="str">
            <v>Custo Corrigido</v>
          </cell>
          <cell r="D161">
            <v>78083540.349999994</v>
          </cell>
          <cell r="E161" t="str">
            <v>D</v>
          </cell>
          <cell r="F161">
            <v>5995514.6600000001</v>
          </cell>
          <cell r="G161">
            <v>3348483.52</v>
          </cell>
          <cell r="H161">
            <v>80730571.489999995</v>
          </cell>
          <cell r="I161" t="str">
            <v>D</v>
          </cell>
        </row>
        <row r="162">
          <cell r="A162" t="str">
            <v>13.10.01.01</v>
          </cell>
          <cell r="B162" t="str">
            <v>-</v>
          </cell>
          <cell r="C162" t="str">
            <v>Terrenos e Glebas</v>
          </cell>
          <cell r="D162">
            <v>1955535.56</v>
          </cell>
          <cell r="E162" t="str">
            <v>D</v>
          </cell>
          <cell r="F162">
            <v>1310148.53</v>
          </cell>
          <cell r="G162">
            <v>0</v>
          </cell>
          <cell r="H162">
            <v>3265684.09</v>
          </cell>
          <cell r="I162" t="str">
            <v>D</v>
          </cell>
        </row>
        <row r="163">
          <cell r="A163" t="str">
            <v>13.10.01.02</v>
          </cell>
          <cell r="B163" t="str">
            <v>-</v>
          </cell>
          <cell r="C163" t="str">
            <v>Edificacoes</v>
          </cell>
          <cell r="D163">
            <v>4658643.7699999996</v>
          </cell>
          <cell r="E163" t="str">
            <v>D</v>
          </cell>
          <cell r="F163">
            <v>7272.5</v>
          </cell>
          <cell r="G163">
            <v>0</v>
          </cell>
          <cell r="H163">
            <v>4665916.2699999996</v>
          </cell>
          <cell r="I163" t="str">
            <v>D</v>
          </cell>
        </row>
        <row r="164">
          <cell r="A164" t="str">
            <v>13.10.01.03</v>
          </cell>
          <cell r="B164" t="str">
            <v>-</v>
          </cell>
          <cell r="C164" t="str">
            <v>Instalacoes</v>
          </cell>
          <cell r="D164">
            <v>8600484.5700000003</v>
          </cell>
          <cell r="E164" t="str">
            <v>D</v>
          </cell>
          <cell r="F164">
            <v>642572.66</v>
          </cell>
          <cell r="G164">
            <v>0</v>
          </cell>
          <cell r="H164">
            <v>9243057.2300000004</v>
          </cell>
          <cell r="I164" t="str">
            <v>D</v>
          </cell>
        </row>
        <row r="165">
          <cell r="A165" t="str">
            <v>13.10.01.04</v>
          </cell>
          <cell r="B165" t="str">
            <v>-</v>
          </cell>
          <cell r="C165" t="str">
            <v>Maquinas e Equipamentos</v>
          </cell>
          <cell r="D165">
            <v>33930842.850000001</v>
          </cell>
          <cell r="E165" t="str">
            <v>D</v>
          </cell>
          <cell r="F165">
            <v>180321.14</v>
          </cell>
          <cell r="G165">
            <v>34275.75</v>
          </cell>
          <cell r="H165">
            <v>34076888.240000002</v>
          </cell>
          <cell r="I165" t="str">
            <v>D</v>
          </cell>
        </row>
        <row r="166">
          <cell r="A166" t="str">
            <v>13.10.01.05</v>
          </cell>
          <cell r="B166" t="str">
            <v>-</v>
          </cell>
          <cell r="C166" t="str">
            <v>Hardware - Equipamentos</v>
          </cell>
          <cell r="D166">
            <v>1075217.8899999999</v>
          </cell>
          <cell r="E166" t="str">
            <v>D</v>
          </cell>
          <cell r="F166">
            <v>35564.959999999999</v>
          </cell>
          <cell r="G166">
            <v>0</v>
          </cell>
          <cell r="H166">
            <v>1110782.8500000001</v>
          </cell>
          <cell r="I166" t="str">
            <v>D</v>
          </cell>
        </row>
        <row r="168">
          <cell r="A168" t="str">
            <v>-----------</v>
          </cell>
          <cell r="B168" t="str">
            <v>--</v>
          </cell>
          <cell r="C168" t="str">
            <v>-------------------------------------------------------------------</v>
          </cell>
          <cell r="D168" t="str">
            <v>-------------------</v>
          </cell>
          <cell r="E168" t="str">
            <v>-</v>
          </cell>
          <cell r="F168" t="str">
            <v>-------------------</v>
          </cell>
          <cell r="G168" t="e">
            <v>#NAME?</v>
          </cell>
          <cell r="H168" t="str">
            <v>07AB - 1.00.01.069</v>
          </cell>
        </row>
        <row r="169">
          <cell r="A169" t="str">
            <v>_x000C_----------</v>
          </cell>
          <cell r="B169" t="str">
            <v>--</v>
          </cell>
          <cell r="C169" t="str">
            <v>-------------------------------------------------------------------</v>
          </cell>
          <cell r="D169" t="str">
            <v>-------------------</v>
          </cell>
          <cell r="E169" t="str">
            <v>-</v>
          </cell>
          <cell r="F169" t="str">
            <v>-------------------</v>
          </cell>
          <cell r="G169" t="str">
            <v>-------------------</v>
          </cell>
          <cell r="H169" t="str">
            <v>------ Página:</v>
          </cell>
        </row>
        <row r="170">
          <cell r="A170" t="str">
            <v>Urucum Mine</v>
          </cell>
          <cell r="B170" t="str">
            <v>ra</v>
          </cell>
          <cell r="C170" t="str">
            <v>ção S.A</v>
          </cell>
          <cell r="H170" t="str">
            <v>Balancete</v>
          </cell>
        </row>
        <row r="171">
          <cell r="A171" t="str">
            <v>Período: 01</v>
          </cell>
          <cell r="B171" t="str">
            <v>/1</v>
          </cell>
          <cell r="C171" t="str">
            <v>2/2008 A 31/12/2008 -----------------------------------------------</v>
          </cell>
          <cell r="D171" t="str">
            <v>-------------------</v>
          </cell>
          <cell r="E171" t="str">
            <v>-</v>
          </cell>
          <cell r="F171" t="str">
            <v>-------------------</v>
          </cell>
          <cell r="G171" t="str">
            <v>-------------------</v>
          </cell>
          <cell r="H171" t="str">
            <v>09/01/2009 - 22:5</v>
          </cell>
          <cell r="I171">
            <v>4</v>
          </cell>
        </row>
        <row r="173">
          <cell r="A173" t="str">
            <v>Título</v>
          </cell>
          <cell r="D173" t="str">
            <v>Saldo Inicial</v>
          </cell>
          <cell r="F173" t="str">
            <v>Débito</v>
          </cell>
          <cell r="G173" t="str">
            <v>Crédito</v>
          </cell>
          <cell r="H173" t="str">
            <v>Saldo Final</v>
          </cell>
        </row>
        <row r="174">
          <cell r="A174" t="str">
            <v>-----------</v>
          </cell>
          <cell r="B174" t="str">
            <v>--</v>
          </cell>
          <cell r="C174" t="str">
            <v>-------------------------------------------------------------------</v>
          </cell>
          <cell r="D174" t="str">
            <v>-----------------</v>
          </cell>
          <cell r="F174" t="str">
            <v>------------------</v>
          </cell>
          <cell r="G174" t="str">
            <v>------------------</v>
          </cell>
          <cell r="H174" t="str">
            <v>-----------------</v>
          </cell>
        </row>
        <row r="175">
          <cell r="A175" t="str">
            <v>13.10.01.06</v>
          </cell>
          <cell r="B175" t="str">
            <v>-</v>
          </cell>
          <cell r="C175" t="str">
            <v>Software - Programas e Sistemas</v>
          </cell>
          <cell r="D175">
            <v>881710.17</v>
          </cell>
          <cell r="E175" t="str">
            <v>D</v>
          </cell>
          <cell r="F175">
            <v>38806.46</v>
          </cell>
          <cell r="G175">
            <v>0</v>
          </cell>
          <cell r="H175">
            <v>920516.63</v>
          </cell>
          <cell r="I175" t="str">
            <v>D</v>
          </cell>
        </row>
        <row r="176">
          <cell r="A176" t="str">
            <v>13.10.01.07</v>
          </cell>
          <cell r="B176" t="str">
            <v>-</v>
          </cell>
          <cell r="C176" t="str">
            <v>Moveis e Utensilios</v>
          </cell>
          <cell r="D176">
            <v>2209374.71</v>
          </cell>
          <cell r="E176" t="str">
            <v>D</v>
          </cell>
          <cell r="F176">
            <v>6555.5</v>
          </cell>
          <cell r="G176">
            <v>943.41</v>
          </cell>
          <cell r="H176">
            <v>2214986.7999999998</v>
          </cell>
          <cell r="I176" t="str">
            <v>D</v>
          </cell>
        </row>
        <row r="177">
          <cell r="A177" t="str">
            <v>13.10.01.09</v>
          </cell>
          <cell r="B177" t="str">
            <v>-</v>
          </cell>
          <cell r="C177" t="str">
            <v>Veiculos</v>
          </cell>
          <cell r="D177">
            <v>267497.75</v>
          </cell>
          <cell r="E177" t="str">
            <v>D</v>
          </cell>
          <cell r="F177">
            <v>0</v>
          </cell>
          <cell r="G177">
            <v>0</v>
          </cell>
          <cell r="H177">
            <v>267497.75</v>
          </cell>
          <cell r="I177" t="str">
            <v>D</v>
          </cell>
        </row>
        <row r="178">
          <cell r="A178" t="str">
            <v>13.10.01.11</v>
          </cell>
          <cell r="B178" t="str">
            <v>-</v>
          </cell>
          <cell r="C178" t="str">
            <v>Ferramentas e Acessorios</v>
          </cell>
          <cell r="D178">
            <v>386174.67</v>
          </cell>
          <cell r="E178" t="str">
            <v>D</v>
          </cell>
          <cell r="F178">
            <v>45330.64</v>
          </cell>
          <cell r="G178">
            <v>0</v>
          </cell>
          <cell r="H178">
            <v>431505.31</v>
          </cell>
          <cell r="I178" t="str">
            <v>D</v>
          </cell>
        </row>
        <row r="179">
          <cell r="A179" t="str">
            <v>13.10.01.17</v>
          </cell>
          <cell r="B179" t="str">
            <v>-</v>
          </cell>
          <cell r="C179" t="str">
            <v>Jazidas</v>
          </cell>
          <cell r="D179">
            <v>19376102.57</v>
          </cell>
          <cell r="E179" t="str">
            <v>D</v>
          </cell>
          <cell r="F179">
            <v>0</v>
          </cell>
          <cell r="G179">
            <v>0</v>
          </cell>
          <cell r="H179">
            <v>19376102.57</v>
          </cell>
          <cell r="I179" t="str">
            <v>D</v>
          </cell>
        </row>
        <row r="180">
          <cell r="A180" t="str">
            <v>13.10.01.20</v>
          </cell>
          <cell r="B180" t="str">
            <v>-</v>
          </cell>
          <cell r="C180" t="str">
            <v>Transit. Permanente Aquisicao</v>
          </cell>
          <cell r="D180">
            <v>0</v>
          </cell>
          <cell r="F180">
            <v>2184299.9500000002</v>
          </cell>
          <cell r="G180">
            <v>2184299.9500000002</v>
          </cell>
          <cell r="H180">
            <v>0</v>
          </cell>
        </row>
        <row r="181">
          <cell r="A181" t="str">
            <v>13.10.01.23</v>
          </cell>
          <cell r="B181" t="str">
            <v>-</v>
          </cell>
          <cell r="C181" t="str">
            <v>Transit. Permanente Uniao</v>
          </cell>
          <cell r="D181">
            <v>0</v>
          </cell>
          <cell r="F181">
            <v>198329.88</v>
          </cell>
          <cell r="G181">
            <v>198329.88</v>
          </cell>
          <cell r="H181">
            <v>0</v>
          </cell>
        </row>
        <row r="182">
          <cell r="A182" t="str">
            <v>13.10.01.26</v>
          </cell>
          <cell r="B182" t="str">
            <v>-</v>
          </cell>
          <cell r="C182" t="str">
            <v>Transit. Reclassific Imobilizado</v>
          </cell>
          <cell r="D182">
            <v>0</v>
          </cell>
          <cell r="F182">
            <v>930591.43</v>
          </cell>
          <cell r="G182">
            <v>930591.43</v>
          </cell>
          <cell r="H182">
            <v>0</v>
          </cell>
        </row>
        <row r="183">
          <cell r="A183" t="str">
            <v>13.10.01.29</v>
          </cell>
          <cell r="B183" t="str">
            <v>-</v>
          </cell>
          <cell r="C183" t="str">
            <v>Ativo Imobilizado a Classificar</v>
          </cell>
          <cell r="D183">
            <v>43.1</v>
          </cell>
          <cell r="E183" t="str">
            <v>D</v>
          </cell>
          <cell r="F183">
            <v>0</v>
          </cell>
          <cell r="G183">
            <v>43.1</v>
          </cell>
          <cell r="H183">
            <v>0</v>
          </cell>
        </row>
        <row r="184">
          <cell r="A184" t="str">
            <v>13.10.01.31</v>
          </cell>
          <cell r="B184" t="str">
            <v>-</v>
          </cell>
          <cell r="C184" t="str">
            <v>Benfeitoria Propried de Terceiros</v>
          </cell>
          <cell r="D184">
            <v>4741912.74</v>
          </cell>
          <cell r="E184" t="str">
            <v>D</v>
          </cell>
          <cell r="F184">
            <v>415721.01</v>
          </cell>
          <cell r="G184">
            <v>0</v>
          </cell>
          <cell r="H184">
            <v>5157633.75</v>
          </cell>
          <cell r="I184" t="str">
            <v>D</v>
          </cell>
        </row>
        <row r="185">
          <cell r="A185" t="str">
            <v>13.10.05.00</v>
          </cell>
          <cell r="B185" t="str">
            <v>-</v>
          </cell>
          <cell r="C185" t="str">
            <v>Imobilizado em Curso</v>
          </cell>
          <cell r="D185">
            <v>605770.81000000006</v>
          </cell>
          <cell r="E185" t="str">
            <v>D</v>
          </cell>
          <cell r="F185">
            <v>599390.62</v>
          </cell>
          <cell r="G185">
            <v>1128921.31</v>
          </cell>
          <cell r="H185">
            <v>76240.12</v>
          </cell>
          <cell r="I185" t="str">
            <v>D</v>
          </cell>
        </row>
        <row r="186">
          <cell r="A186" t="str">
            <v>13.10.05.01</v>
          </cell>
          <cell r="B186" t="str">
            <v>-</v>
          </cell>
          <cell r="C186" t="str">
            <v>Imobilizado em Curso</v>
          </cell>
          <cell r="D186">
            <v>605770.81000000006</v>
          </cell>
          <cell r="E186" t="str">
            <v>D</v>
          </cell>
          <cell r="F186">
            <v>599390.62</v>
          </cell>
          <cell r="G186">
            <v>1128921.31</v>
          </cell>
          <cell r="H186">
            <v>76240.12</v>
          </cell>
          <cell r="I186" t="str">
            <v>D</v>
          </cell>
        </row>
        <row r="187">
          <cell r="A187" t="str">
            <v>13.10.07.00</v>
          </cell>
          <cell r="B187" t="str">
            <v>-</v>
          </cell>
          <cell r="C187" t="str">
            <v>Provisao para Perdas</v>
          </cell>
          <cell r="D187">
            <v>759262.41</v>
          </cell>
          <cell r="E187" t="str">
            <v>C</v>
          </cell>
          <cell r="F187">
            <v>0</v>
          </cell>
          <cell r="G187">
            <v>0</v>
          </cell>
          <cell r="H187">
            <v>759262.41</v>
          </cell>
          <cell r="I187" t="str">
            <v>C</v>
          </cell>
        </row>
        <row r="188">
          <cell r="A188" t="str">
            <v>13.10.07.05</v>
          </cell>
          <cell r="B188" t="str">
            <v>-</v>
          </cell>
          <cell r="C188" t="str">
            <v>(-) Prov.Perdas Jazidas</v>
          </cell>
          <cell r="D188">
            <v>759262.41</v>
          </cell>
          <cell r="E188" t="str">
            <v>C</v>
          </cell>
          <cell r="F188">
            <v>0</v>
          </cell>
          <cell r="G188">
            <v>0</v>
          </cell>
          <cell r="H188">
            <v>759262.41</v>
          </cell>
          <cell r="I188" t="str">
            <v>C</v>
          </cell>
        </row>
        <row r="189">
          <cell r="A189" t="str">
            <v>13.10.15.00</v>
          </cell>
          <cell r="B189" t="str">
            <v>-</v>
          </cell>
          <cell r="C189" t="str">
            <v>Correcao Monetaria Especial</v>
          </cell>
          <cell r="D189">
            <v>22444385.010000002</v>
          </cell>
          <cell r="E189" t="str">
            <v>D</v>
          </cell>
          <cell r="F189">
            <v>0</v>
          </cell>
          <cell r="G189">
            <v>0</v>
          </cell>
          <cell r="H189">
            <v>22444385.010000002</v>
          </cell>
          <cell r="I189" t="str">
            <v>D</v>
          </cell>
        </row>
        <row r="190">
          <cell r="A190" t="str">
            <v>13.10.15.01</v>
          </cell>
          <cell r="B190" t="str">
            <v>-</v>
          </cell>
          <cell r="C190" t="str">
            <v>C.M.Espec-Terrenos e Glebas</v>
          </cell>
          <cell r="D190">
            <v>4681.78</v>
          </cell>
          <cell r="E190" t="str">
            <v>D</v>
          </cell>
          <cell r="F190">
            <v>0</v>
          </cell>
          <cell r="G190">
            <v>0</v>
          </cell>
          <cell r="H190">
            <v>4681.78</v>
          </cell>
          <cell r="I190" t="str">
            <v>D</v>
          </cell>
        </row>
        <row r="191">
          <cell r="A191" t="str">
            <v>13.10.15.02</v>
          </cell>
          <cell r="B191" t="str">
            <v>-</v>
          </cell>
          <cell r="C191" t="str">
            <v>C.M.Espec-Edificacoes</v>
          </cell>
          <cell r="D191">
            <v>84305.15</v>
          </cell>
          <cell r="E191" t="str">
            <v>D</v>
          </cell>
          <cell r="F191">
            <v>0</v>
          </cell>
          <cell r="G191">
            <v>0</v>
          </cell>
          <cell r="H191">
            <v>84305.15</v>
          </cell>
          <cell r="I191" t="str">
            <v>D</v>
          </cell>
        </row>
        <row r="192">
          <cell r="A192" t="str">
            <v>13.10.15.03</v>
          </cell>
          <cell r="B192" t="str">
            <v>-</v>
          </cell>
          <cell r="C192" t="str">
            <v>C.M.Espec-Instalacoes</v>
          </cell>
          <cell r="D192">
            <v>50011.4</v>
          </cell>
          <cell r="E192" t="str">
            <v>D</v>
          </cell>
          <cell r="F192">
            <v>0</v>
          </cell>
          <cell r="G192">
            <v>0</v>
          </cell>
          <cell r="H192">
            <v>50011.4</v>
          </cell>
          <cell r="I192" t="str">
            <v>D</v>
          </cell>
        </row>
        <row r="193">
          <cell r="A193" t="str">
            <v>13.10.15.04</v>
          </cell>
          <cell r="B193" t="str">
            <v>-</v>
          </cell>
          <cell r="C193" t="str">
            <v>C.M.Espec-Maquinas/Equipamentos</v>
          </cell>
          <cell r="D193">
            <v>350712.05</v>
          </cell>
          <cell r="E193" t="str">
            <v>D</v>
          </cell>
          <cell r="F193">
            <v>0</v>
          </cell>
          <cell r="G193">
            <v>0</v>
          </cell>
          <cell r="H193">
            <v>350712.05</v>
          </cell>
          <cell r="I193" t="str">
            <v>D</v>
          </cell>
        </row>
        <row r="194">
          <cell r="A194" t="str">
            <v>13.10.15.07</v>
          </cell>
          <cell r="B194" t="str">
            <v>-</v>
          </cell>
          <cell r="C194" t="str">
            <v>C.M.Espec-Moveis e Utensilios</v>
          </cell>
          <cell r="D194">
            <v>60562.97</v>
          </cell>
          <cell r="E194" t="str">
            <v>D</v>
          </cell>
          <cell r="F194">
            <v>0</v>
          </cell>
          <cell r="G194">
            <v>0</v>
          </cell>
          <cell r="H194">
            <v>60562.97</v>
          </cell>
          <cell r="I194" t="str">
            <v>D</v>
          </cell>
        </row>
        <row r="195">
          <cell r="A195" t="str">
            <v>13.10.15.11</v>
          </cell>
          <cell r="B195" t="str">
            <v>-</v>
          </cell>
          <cell r="C195" t="str">
            <v>C.M.Espec-Ferramentas/Acessorios</v>
          </cell>
          <cell r="D195">
            <v>163.86</v>
          </cell>
          <cell r="E195" t="str">
            <v>D</v>
          </cell>
          <cell r="F195">
            <v>0</v>
          </cell>
          <cell r="G195">
            <v>0</v>
          </cell>
          <cell r="H195">
            <v>163.86</v>
          </cell>
          <cell r="I195" t="str">
            <v>D</v>
          </cell>
        </row>
        <row r="196">
          <cell r="A196" t="str">
            <v>13.10.15.17</v>
          </cell>
          <cell r="B196" t="str">
            <v>-</v>
          </cell>
          <cell r="C196" t="str">
            <v>C.M.Espec-Jazidas</v>
          </cell>
          <cell r="D196">
            <v>21893947.800000001</v>
          </cell>
          <cell r="E196" t="str">
            <v>D</v>
          </cell>
          <cell r="F196">
            <v>0</v>
          </cell>
          <cell r="G196">
            <v>0</v>
          </cell>
          <cell r="H196">
            <v>21893947.800000001</v>
          </cell>
          <cell r="I196" t="str">
            <v>D</v>
          </cell>
        </row>
        <row r="197">
          <cell r="A197" t="str">
            <v>13.10.17.00</v>
          </cell>
          <cell r="B197" t="str">
            <v>-</v>
          </cell>
          <cell r="C197" t="str">
            <v>C.M.Espec-Prov p/Perdas Imobiliz</v>
          </cell>
          <cell r="D197">
            <v>1471374.68</v>
          </cell>
          <cell r="E197" t="str">
            <v>C</v>
          </cell>
          <cell r="F197">
            <v>0</v>
          </cell>
          <cell r="G197">
            <v>0</v>
          </cell>
          <cell r="H197">
            <v>1471374.68</v>
          </cell>
          <cell r="I197" t="str">
            <v>C</v>
          </cell>
        </row>
        <row r="198">
          <cell r="A198" t="str">
            <v>13.10.17.05</v>
          </cell>
          <cell r="B198" t="str">
            <v>-</v>
          </cell>
          <cell r="C198" t="str">
            <v>(-)C.M.Espec-Prov Perdas Jazidas</v>
          </cell>
          <cell r="D198">
            <v>1471374.68</v>
          </cell>
          <cell r="E198" t="str">
            <v>C</v>
          </cell>
          <cell r="F198">
            <v>0</v>
          </cell>
          <cell r="G198">
            <v>0</v>
          </cell>
          <cell r="H198">
            <v>1471374.68</v>
          </cell>
          <cell r="I198" t="str">
            <v>C</v>
          </cell>
        </row>
        <row r="199">
          <cell r="A199" t="str">
            <v>13.10.20.00</v>
          </cell>
          <cell r="B199" t="str">
            <v>-</v>
          </cell>
          <cell r="C199" t="str">
            <v>Custo Corrigido Ipc / Btn</v>
          </cell>
          <cell r="D199">
            <v>10777285.199999999</v>
          </cell>
          <cell r="E199" t="str">
            <v>D</v>
          </cell>
          <cell r="F199">
            <v>0</v>
          </cell>
          <cell r="G199">
            <v>0</v>
          </cell>
          <cell r="H199">
            <v>10777285.199999999</v>
          </cell>
          <cell r="I199" t="str">
            <v>D</v>
          </cell>
        </row>
        <row r="200">
          <cell r="A200" t="str">
            <v>13.10.20.01</v>
          </cell>
          <cell r="B200" t="str">
            <v>-</v>
          </cell>
          <cell r="C200" t="str">
            <v>Terrenos e Glebas Ipc/Btn</v>
          </cell>
          <cell r="D200">
            <v>4844.67</v>
          </cell>
          <cell r="E200" t="str">
            <v>D</v>
          </cell>
          <cell r="F200">
            <v>0</v>
          </cell>
          <cell r="G200">
            <v>0</v>
          </cell>
          <cell r="H200">
            <v>4844.67</v>
          </cell>
          <cell r="I200" t="str">
            <v>D</v>
          </cell>
        </row>
        <row r="201">
          <cell r="A201" t="str">
            <v>13.10.20.02</v>
          </cell>
          <cell r="B201" t="str">
            <v>-</v>
          </cell>
          <cell r="C201" t="str">
            <v>Edificacoes Ipc/Btn</v>
          </cell>
          <cell r="D201">
            <v>69460.45</v>
          </cell>
          <cell r="E201" t="str">
            <v>D</v>
          </cell>
          <cell r="F201">
            <v>0</v>
          </cell>
          <cell r="G201">
            <v>0</v>
          </cell>
          <cell r="H201">
            <v>69460.45</v>
          </cell>
          <cell r="I201" t="str">
            <v>D</v>
          </cell>
        </row>
        <row r="202">
          <cell r="A202" t="str">
            <v>13.10.20.03</v>
          </cell>
          <cell r="B202" t="str">
            <v>-</v>
          </cell>
          <cell r="C202" t="str">
            <v>Instalacoes Ipc / Btn</v>
          </cell>
          <cell r="D202">
            <v>374401.71</v>
          </cell>
          <cell r="E202" t="str">
            <v>D</v>
          </cell>
          <cell r="F202">
            <v>0</v>
          </cell>
          <cell r="G202">
            <v>0</v>
          </cell>
          <cell r="H202">
            <v>374401.71</v>
          </cell>
          <cell r="I202" t="str">
            <v>D</v>
          </cell>
        </row>
        <row r="203">
          <cell r="A203" t="str">
            <v>13.10.20.04</v>
          </cell>
          <cell r="B203" t="str">
            <v>-</v>
          </cell>
          <cell r="C203" t="str">
            <v>Maquinas e Equipamentos Ipc/Btn</v>
          </cell>
          <cell r="D203">
            <v>894364.75</v>
          </cell>
          <cell r="E203" t="str">
            <v>D</v>
          </cell>
          <cell r="F203">
            <v>0</v>
          </cell>
          <cell r="G203">
            <v>0</v>
          </cell>
          <cell r="H203">
            <v>894364.75</v>
          </cell>
          <cell r="I203" t="str">
            <v>D</v>
          </cell>
        </row>
        <row r="204">
          <cell r="A204" t="str">
            <v>13.10.20.07</v>
          </cell>
          <cell r="B204" t="str">
            <v>-</v>
          </cell>
          <cell r="C204" t="str">
            <v>Moveis e Utensilios Ipc/Btn</v>
          </cell>
          <cell r="D204">
            <v>54071.85</v>
          </cell>
          <cell r="E204" t="str">
            <v>D</v>
          </cell>
          <cell r="F204">
            <v>0</v>
          </cell>
          <cell r="G204">
            <v>0</v>
          </cell>
          <cell r="H204">
            <v>54071.85</v>
          </cell>
          <cell r="I204" t="str">
            <v>D</v>
          </cell>
        </row>
        <row r="205">
          <cell r="A205" t="str">
            <v>13.10.20.09</v>
          </cell>
          <cell r="B205" t="str">
            <v>-</v>
          </cell>
          <cell r="C205" t="str">
            <v>Veiculos Ipc/Btn</v>
          </cell>
          <cell r="D205">
            <v>75651.47</v>
          </cell>
          <cell r="E205" t="str">
            <v>D</v>
          </cell>
          <cell r="F205">
            <v>0</v>
          </cell>
          <cell r="G205">
            <v>0</v>
          </cell>
          <cell r="H205">
            <v>75651.47</v>
          </cell>
          <cell r="I205" t="str">
            <v>D</v>
          </cell>
        </row>
        <row r="206">
          <cell r="A206" t="str">
            <v>13.10.20.11</v>
          </cell>
          <cell r="B206" t="str">
            <v>-</v>
          </cell>
          <cell r="C206" t="str">
            <v>Ferramentas e Acessorios Ipc/Btn</v>
          </cell>
          <cell r="D206">
            <v>273.05</v>
          </cell>
          <cell r="E206" t="str">
            <v>D</v>
          </cell>
          <cell r="F206">
            <v>0</v>
          </cell>
          <cell r="G206">
            <v>0</v>
          </cell>
          <cell r="H206">
            <v>273.05</v>
          </cell>
          <cell r="I206" t="str">
            <v>D</v>
          </cell>
        </row>
        <row r="207">
          <cell r="A207" t="str">
            <v>13.10.20.17</v>
          </cell>
          <cell r="B207" t="str">
            <v>-</v>
          </cell>
          <cell r="C207" t="str">
            <v>Jazidas Ipc/Btn</v>
          </cell>
          <cell r="D207">
            <v>9304217.25</v>
          </cell>
          <cell r="E207" t="str">
            <v>D</v>
          </cell>
          <cell r="F207">
            <v>0</v>
          </cell>
          <cell r="G207">
            <v>0</v>
          </cell>
          <cell r="H207">
            <v>9304217.25</v>
          </cell>
          <cell r="I207" t="str">
            <v>D</v>
          </cell>
        </row>
        <row r="208">
          <cell r="A208" t="str">
            <v>13.10.27.00</v>
          </cell>
          <cell r="B208" t="str">
            <v>-</v>
          </cell>
          <cell r="C208" t="str">
            <v>Prov.p/Perdas Imobilizado Ipc/Btn</v>
          </cell>
          <cell r="D208">
            <v>1135601.33</v>
          </cell>
          <cell r="E208" t="str">
            <v>C</v>
          </cell>
          <cell r="F208">
            <v>0</v>
          </cell>
          <cell r="G208">
            <v>0</v>
          </cell>
          <cell r="H208">
            <v>1135601.33</v>
          </cell>
          <cell r="I208" t="str">
            <v>C</v>
          </cell>
        </row>
        <row r="209">
          <cell r="A209" t="str">
            <v>13.10.27.05</v>
          </cell>
          <cell r="B209" t="str">
            <v>-</v>
          </cell>
          <cell r="C209" t="str">
            <v>(-)Prov.Perda Jazidas Ipc/Btn</v>
          </cell>
          <cell r="D209">
            <v>1135601.33</v>
          </cell>
          <cell r="E209" t="str">
            <v>C</v>
          </cell>
          <cell r="F209">
            <v>0</v>
          </cell>
          <cell r="G209">
            <v>0</v>
          </cell>
          <cell r="H209">
            <v>1135601.33</v>
          </cell>
          <cell r="I209" t="str">
            <v>C</v>
          </cell>
        </row>
        <row r="210">
          <cell r="A210" t="str">
            <v>13.10.35.00</v>
          </cell>
          <cell r="B210" t="str">
            <v>-</v>
          </cell>
          <cell r="C210" t="str">
            <v>(-)Depreciacoes Acumuladas</v>
          </cell>
          <cell r="D210">
            <v>23100064.460000001</v>
          </cell>
          <cell r="E210" t="str">
            <v>C</v>
          </cell>
          <cell r="F210">
            <v>11549.75</v>
          </cell>
          <cell r="G210">
            <v>355314.82</v>
          </cell>
          <cell r="H210">
            <v>23443829.530000001</v>
          </cell>
          <cell r="I210" t="str">
            <v>C</v>
          </cell>
        </row>
        <row r="211">
          <cell r="A211" t="str">
            <v>13.10.35.01</v>
          </cell>
          <cell r="B211" t="str">
            <v>-</v>
          </cell>
          <cell r="C211" t="str">
            <v>Depr.Acum-Edificacoes</v>
          </cell>
          <cell r="D211">
            <v>1462774.4</v>
          </cell>
          <cell r="E211" t="str">
            <v>C</v>
          </cell>
          <cell r="F211">
            <v>0</v>
          </cell>
          <cell r="G211">
            <v>15536.84</v>
          </cell>
          <cell r="H211">
            <v>1478311.24</v>
          </cell>
          <cell r="I211" t="str">
            <v>C</v>
          </cell>
        </row>
        <row r="212">
          <cell r="A212" t="str">
            <v>13.10.35.02</v>
          </cell>
          <cell r="B212" t="str">
            <v>-</v>
          </cell>
          <cell r="C212" t="str">
            <v>Depr.Acum-Instalacoes</v>
          </cell>
          <cell r="D212">
            <v>4555060.3099999996</v>
          </cell>
          <cell r="E212" t="str">
            <v>C</v>
          </cell>
          <cell r="F212">
            <v>0</v>
          </cell>
          <cell r="G212">
            <v>60201.78</v>
          </cell>
          <cell r="H212">
            <v>4615262.09</v>
          </cell>
          <cell r="I212" t="str">
            <v>C</v>
          </cell>
        </row>
        <row r="213">
          <cell r="A213" t="str">
            <v>13.10.35.03</v>
          </cell>
          <cell r="B213" t="str">
            <v>-</v>
          </cell>
          <cell r="C213" t="str">
            <v>Depr.Acum-Maquina/Equipamentos</v>
          </cell>
          <cell r="D213">
            <v>15177692.470000001</v>
          </cell>
          <cell r="E213" t="str">
            <v>C</v>
          </cell>
          <cell r="F213">
            <v>10606.34</v>
          </cell>
          <cell r="G213">
            <v>240921.16</v>
          </cell>
          <cell r="H213">
            <v>15408007.289999999</v>
          </cell>
          <cell r="I213" t="str">
            <v>C</v>
          </cell>
        </row>
        <row r="214">
          <cell r="A214" t="str">
            <v>13.10.35.04</v>
          </cell>
          <cell r="B214" t="str">
            <v>-</v>
          </cell>
          <cell r="C214" t="str">
            <v>Depr.Acum- Hardware/Equipamentos</v>
          </cell>
          <cell r="D214">
            <v>814327.65</v>
          </cell>
          <cell r="E214" t="str">
            <v>C</v>
          </cell>
          <cell r="F214">
            <v>0</v>
          </cell>
          <cell r="G214">
            <v>12710.09</v>
          </cell>
          <cell r="H214">
            <v>827037.74</v>
          </cell>
          <cell r="I214" t="str">
            <v>C</v>
          </cell>
        </row>
        <row r="215">
          <cell r="A215" t="str">
            <v>13.10.35.05</v>
          </cell>
          <cell r="B215" t="str">
            <v>-</v>
          </cell>
          <cell r="C215" t="str">
            <v>Depr.Acum-Moveis e Utensilios</v>
          </cell>
          <cell r="D215">
            <v>862389.26</v>
          </cell>
          <cell r="E215" t="str">
            <v>C</v>
          </cell>
          <cell r="F215">
            <v>943.41</v>
          </cell>
          <cell r="G215">
            <v>17452.330000000002</v>
          </cell>
          <cell r="H215">
            <v>878898.18</v>
          </cell>
          <cell r="I215" t="str">
            <v>C</v>
          </cell>
        </row>
        <row r="216">
          <cell r="A216" t="str">
            <v>13.10.35.07</v>
          </cell>
          <cell r="B216" t="str">
            <v>-</v>
          </cell>
          <cell r="C216" t="str">
            <v>Depr.Acum-Veiculos</v>
          </cell>
          <cell r="D216">
            <v>139617.21</v>
          </cell>
          <cell r="E216" t="str">
            <v>C</v>
          </cell>
          <cell r="F216">
            <v>0</v>
          </cell>
          <cell r="G216">
            <v>4934.17</v>
          </cell>
          <cell r="H216">
            <v>144551.38</v>
          </cell>
          <cell r="I216" t="str">
            <v>C</v>
          </cell>
        </row>
        <row r="217">
          <cell r="A217" t="str">
            <v>13.10.35.08</v>
          </cell>
          <cell r="B217" t="str">
            <v>-</v>
          </cell>
          <cell r="C217" t="str">
            <v>Depr.Acum-Ferramentas/Acessorios</v>
          </cell>
          <cell r="D217">
            <v>88203.16</v>
          </cell>
          <cell r="E217" t="str">
            <v>C</v>
          </cell>
          <cell r="F217">
            <v>0</v>
          </cell>
          <cell r="G217">
            <v>3558.45</v>
          </cell>
          <cell r="H217">
            <v>91761.61</v>
          </cell>
          <cell r="I217" t="str">
            <v>C</v>
          </cell>
        </row>
        <row r="218">
          <cell r="A218" t="str">
            <v>13.10.45.00</v>
          </cell>
          <cell r="B218" t="str">
            <v>-</v>
          </cell>
          <cell r="C218" t="str">
            <v>(-) Depreciac.Acum. C.M Especial</v>
          </cell>
          <cell r="D218">
            <v>529109.46</v>
          </cell>
          <cell r="E218" t="str">
            <v>C</v>
          </cell>
          <cell r="F218">
            <v>121.98</v>
          </cell>
          <cell r="G218">
            <v>108.93</v>
          </cell>
          <cell r="H218">
            <v>529096.41</v>
          </cell>
          <cell r="I218" t="str">
            <v>C</v>
          </cell>
        </row>
        <row r="219">
          <cell r="A219" t="str">
            <v>13.10.45.02</v>
          </cell>
          <cell r="B219" t="str">
            <v>-</v>
          </cell>
          <cell r="C219" t="str">
            <v>Depr.CME-Edificacoes</v>
          </cell>
          <cell r="D219">
            <v>67577.86</v>
          </cell>
          <cell r="E219" t="str">
            <v>C</v>
          </cell>
          <cell r="F219">
            <v>0</v>
          </cell>
          <cell r="G219">
            <v>68.27</v>
          </cell>
          <cell r="H219">
            <v>67646.13</v>
          </cell>
          <cell r="I219" t="str">
            <v>C</v>
          </cell>
        </row>
        <row r="220">
          <cell r="A220" t="str">
            <v>13.10.45.03</v>
          </cell>
          <cell r="B220" t="str">
            <v>-</v>
          </cell>
          <cell r="C220" t="str">
            <v>Depr.CME-Instalacoes</v>
          </cell>
          <cell r="D220">
            <v>50011.4</v>
          </cell>
          <cell r="E220" t="str">
            <v>C</v>
          </cell>
          <cell r="F220">
            <v>0</v>
          </cell>
          <cell r="G220">
            <v>0</v>
          </cell>
          <cell r="H220">
            <v>50011.4</v>
          </cell>
          <cell r="I220" t="str">
            <v>C</v>
          </cell>
        </row>
        <row r="221">
          <cell r="A221" t="str">
            <v>13.10.45.04</v>
          </cell>
          <cell r="B221" t="str">
            <v>-</v>
          </cell>
          <cell r="C221" t="str">
            <v>Depr.CME-Maquina/Equipamentos</v>
          </cell>
          <cell r="D221">
            <v>350712.05</v>
          </cell>
          <cell r="E221" t="str">
            <v>C</v>
          </cell>
          <cell r="F221">
            <v>0</v>
          </cell>
          <cell r="G221">
            <v>0</v>
          </cell>
          <cell r="H221">
            <v>350712.05</v>
          </cell>
          <cell r="I221" t="str">
            <v>C</v>
          </cell>
        </row>
        <row r="222">
          <cell r="A222" t="str">
            <v>13.10.45.07</v>
          </cell>
          <cell r="B222" t="str">
            <v>-</v>
          </cell>
          <cell r="C222" t="str">
            <v>Depr.CME-Moveis/Utensilios</v>
          </cell>
          <cell r="D222">
            <v>60644.29</v>
          </cell>
          <cell r="E222" t="str">
            <v>C</v>
          </cell>
          <cell r="F222">
            <v>121.98</v>
          </cell>
          <cell r="G222">
            <v>40.659999999999997</v>
          </cell>
          <cell r="H222">
            <v>60562.97</v>
          </cell>
          <cell r="I222" t="str">
            <v>C</v>
          </cell>
        </row>
        <row r="223">
          <cell r="A223" t="str">
            <v>13.10.45.11</v>
          </cell>
          <cell r="B223" t="str">
            <v>-</v>
          </cell>
          <cell r="C223" t="str">
            <v>Depr.CME-Ferram/Acessorios</v>
          </cell>
          <cell r="D223">
            <v>163.86</v>
          </cell>
          <cell r="E223" t="str">
            <v>C</v>
          </cell>
          <cell r="F223">
            <v>0</v>
          </cell>
          <cell r="G223">
            <v>0</v>
          </cell>
          <cell r="H223">
            <v>163.86</v>
          </cell>
          <cell r="I223" t="str">
            <v>C</v>
          </cell>
        </row>
        <row r="224">
          <cell r="A224" t="str">
            <v>13.10.50.00</v>
          </cell>
          <cell r="B224" t="str">
            <v>-</v>
          </cell>
          <cell r="C224" t="str">
            <v>(-) Depreciac. Acumulada Ipc/Btn</v>
          </cell>
          <cell r="D224">
            <v>1454986</v>
          </cell>
          <cell r="E224" t="str">
            <v>C</v>
          </cell>
          <cell r="F224">
            <v>0</v>
          </cell>
          <cell r="G224">
            <v>56.25</v>
          </cell>
          <cell r="H224">
            <v>1455042.25</v>
          </cell>
          <cell r="I224" t="str">
            <v>C</v>
          </cell>
        </row>
        <row r="225">
          <cell r="A225" t="str">
            <v>13.10.50.01</v>
          </cell>
          <cell r="B225" t="str">
            <v>-</v>
          </cell>
          <cell r="C225" t="str">
            <v>Depr.Acum-Edificacoes Ipc/Btn</v>
          </cell>
          <cell r="D225">
            <v>56223.17</v>
          </cell>
          <cell r="E225" t="str">
            <v>C</v>
          </cell>
          <cell r="F225">
            <v>0</v>
          </cell>
          <cell r="G225">
            <v>56.25</v>
          </cell>
          <cell r="H225">
            <v>56279.42</v>
          </cell>
          <cell r="I225" t="str">
            <v>C</v>
          </cell>
        </row>
        <row r="226">
          <cell r="A226" t="str">
            <v>13.10.50.02</v>
          </cell>
          <cell r="B226" t="str">
            <v>-</v>
          </cell>
          <cell r="C226" t="str">
            <v>Depr.Acum-Instalacoes Ipc/Btn</v>
          </cell>
          <cell r="D226">
            <v>374401.71</v>
          </cell>
          <cell r="E226" t="str">
            <v>C</v>
          </cell>
          <cell r="F226">
            <v>0</v>
          </cell>
          <cell r="G226">
            <v>0</v>
          </cell>
          <cell r="H226">
            <v>374401.71</v>
          </cell>
          <cell r="I226" t="str">
            <v>C</v>
          </cell>
        </row>
        <row r="227">
          <cell r="A227" t="str">
            <v>13.10.50.03</v>
          </cell>
          <cell r="B227" t="str">
            <v>-</v>
          </cell>
          <cell r="C227" t="str">
            <v>Depr.Acum-Maq./Equipam. Ipc/Btn</v>
          </cell>
          <cell r="D227">
            <v>894364.75</v>
          </cell>
          <cell r="E227" t="str">
            <v>C</v>
          </cell>
          <cell r="F227">
            <v>0</v>
          </cell>
          <cell r="G227">
            <v>0</v>
          </cell>
          <cell r="H227">
            <v>894364.75</v>
          </cell>
          <cell r="I227" t="str">
            <v>C</v>
          </cell>
        </row>
        <row r="228">
          <cell r="A228" t="str">
            <v>13.10.50.05</v>
          </cell>
          <cell r="B228" t="str">
            <v>-</v>
          </cell>
          <cell r="C228" t="str">
            <v>Depr.Acum-Moveis/Utens.Ipc/Btn</v>
          </cell>
          <cell r="D228">
            <v>54071.85</v>
          </cell>
          <cell r="E228" t="str">
            <v>C</v>
          </cell>
          <cell r="F228">
            <v>0</v>
          </cell>
          <cell r="G228">
            <v>0</v>
          </cell>
          <cell r="H228">
            <v>54071.85</v>
          </cell>
          <cell r="I228" t="str">
            <v>C</v>
          </cell>
        </row>
        <row r="229">
          <cell r="A229" t="str">
            <v>13.10.50.07</v>
          </cell>
          <cell r="B229" t="str">
            <v>-</v>
          </cell>
          <cell r="C229" t="str">
            <v>Depr.Acum-Veiculos Ipc/Btn</v>
          </cell>
          <cell r="D229">
            <v>75651.47</v>
          </cell>
          <cell r="E229" t="str">
            <v>C</v>
          </cell>
          <cell r="F229">
            <v>0</v>
          </cell>
          <cell r="G229">
            <v>0</v>
          </cell>
          <cell r="H229">
            <v>75651.47</v>
          </cell>
          <cell r="I229" t="str">
            <v>C</v>
          </cell>
        </row>
        <row r="230">
          <cell r="A230" t="str">
            <v>13.10.50.08</v>
          </cell>
          <cell r="B230" t="str">
            <v>-</v>
          </cell>
          <cell r="C230" t="str">
            <v>Depr.Acum-Ferram/Acessor Ipc/Btn</v>
          </cell>
          <cell r="D230">
            <v>273.05</v>
          </cell>
          <cell r="E230" t="str">
            <v>C</v>
          </cell>
          <cell r="F230">
            <v>0</v>
          </cell>
          <cell r="G230">
            <v>0</v>
          </cell>
          <cell r="H230">
            <v>273.05</v>
          </cell>
          <cell r="I230" t="str">
            <v>C</v>
          </cell>
        </row>
        <row r="231">
          <cell r="A231" t="str">
            <v>13.10.60.00</v>
          </cell>
          <cell r="B231" t="str">
            <v>-</v>
          </cell>
          <cell r="C231" t="str">
            <v>(-) Exaustao</v>
          </cell>
          <cell r="D231">
            <v>9339399.6199999992</v>
          </cell>
          <cell r="E231" t="str">
            <v>C</v>
          </cell>
          <cell r="F231">
            <v>39430.199999999997</v>
          </cell>
          <cell r="G231">
            <v>73265.279999999999</v>
          </cell>
          <cell r="H231">
            <v>9373234.6999999993</v>
          </cell>
          <cell r="I231" t="str">
            <v>C</v>
          </cell>
        </row>
        <row r="232">
          <cell r="A232" t="str">
            <v>13.10.60.02</v>
          </cell>
          <cell r="B232" t="str">
            <v>-</v>
          </cell>
          <cell r="C232" t="str">
            <v>Exaustao-Jazidas</v>
          </cell>
          <cell r="D232">
            <v>9339399.6199999992</v>
          </cell>
          <cell r="E232" t="str">
            <v>C</v>
          </cell>
          <cell r="F232">
            <v>39430.199999999997</v>
          </cell>
          <cell r="G232">
            <v>73265.279999999999</v>
          </cell>
          <cell r="H232">
            <v>9373234.6999999993</v>
          </cell>
          <cell r="I232" t="str">
            <v>C</v>
          </cell>
        </row>
        <row r="233">
          <cell r="A233" t="str">
            <v>13.10.63.00</v>
          </cell>
          <cell r="B233" t="str">
            <v>-</v>
          </cell>
          <cell r="C233" t="str">
            <v>(-)Exaustao Cm Especial</v>
          </cell>
          <cell r="D233">
            <v>13972611.460000001</v>
          </cell>
          <cell r="E233" t="str">
            <v>C</v>
          </cell>
          <cell r="F233">
            <v>0</v>
          </cell>
          <cell r="G233">
            <v>79309.83</v>
          </cell>
          <cell r="H233">
            <v>14051921.289999999</v>
          </cell>
          <cell r="I233" t="str">
            <v>C</v>
          </cell>
        </row>
        <row r="234">
          <cell r="A234" t="str">
            <v>13.10.63.02</v>
          </cell>
          <cell r="B234" t="str">
            <v>-</v>
          </cell>
          <cell r="C234" t="str">
            <v>Exaustao Jazidas Cm Especial</v>
          </cell>
          <cell r="D234">
            <v>13972611.460000001</v>
          </cell>
          <cell r="E234" t="str">
            <v>C</v>
          </cell>
          <cell r="F234">
            <v>0</v>
          </cell>
          <cell r="G234">
            <v>79309.83</v>
          </cell>
          <cell r="H234">
            <v>14051921.289999999</v>
          </cell>
          <cell r="I234" t="str">
            <v>C</v>
          </cell>
        </row>
        <row r="235">
          <cell r="A235" t="str">
            <v>13.10.65.00</v>
          </cell>
          <cell r="B235" t="str">
            <v>-</v>
          </cell>
          <cell r="C235" t="str">
            <v>(-)Exaustao Ipc/Btn</v>
          </cell>
          <cell r="D235">
            <v>5737473.1299999999</v>
          </cell>
          <cell r="E235" t="str">
            <v>C</v>
          </cell>
          <cell r="F235">
            <v>0</v>
          </cell>
          <cell r="G235">
            <v>33704.1</v>
          </cell>
          <cell r="H235">
            <v>5771177.2300000004</v>
          </cell>
          <cell r="I235" t="str">
            <v>C</v>
          </cell>
        </row>
        <row r="236">
          <cell r="A236" t="str">
            <v>13.10.65.02</v>
          </cell>
          <cell r="B236" t="str">
            <v>-</v>
          </cell>
          <cell r="C236" t="str">
            <v>Exaustao-Jazidas Ipc/Btn</v>
          </cell>
          <cell r="D236">
            <v>5737473.1299999999</v>
          </cell>
          <cell r="E236" t="str">
            <v>C</v>
          </cell>
          <cell r="F236">
            <v>0</v>
          </cell>
          <cell r="G236">
            <v>33704.1</v>
          </cell>
          <cell r="H236">
            <v>5771177.2300000004</v>
          </cell>
          <cell r="I236" t="str">
            <v>C</v>
          </cell>
        </row>
        <row r="237">
          <cell r="A237" t="str">
            <v>13.10.70.00</v>
          </cell>
          <cell r="B237" t="str">
            <v>-</v>
          </cell>
          <cell r="C237" t="str">
            <v>(-) Amortizacoes</v>
          </cell>
          <cell r="D237">
            <v>2832200.77</v>
          </cell>
          <cell r="E237" t="str">
            <v>C</v>
          </cell>
          <cell r="F237">
            <v>0</v>
          </cell>
          <cell r="G237">
            <v>100258.37</v>
          </cell>
          <cell r="H237">
            <v>2932459.14</v>
          </cell>
          <cell r="I237" t="str">
            <v>C</v>
          </cell>
        </row>
        <row r="238">
          <cell r="A238" t="str">
            <v>13.10.70.01</v>
          </cell>
          <cell r="B238" t="str">
            <v>-</v>
          </cell>
          <cell r="C238" t="str">
            <v>Amort- Software-Programa/Sistema</v>
          </cell>
          <cell r="D238">
            <v>465069.59</v>
          </cell>
          <cell r="E238" t="str">
            <v>C</v>
          </cell>
          <cell r="F238">
            <v>0</v>
          </cell>
          <cell r="G238">
            <v>14297.81</v>
          </cell>
          <cell r="H238">
            <v>479367.4</v>
          </cell>
          <cell r="I238" t="str">
            <v>C</v>
          </cell>
        </row>
        <row r="239">
          <cell r="A239" t="str">
            <v>13.10.70.03</v>
          </cell>
          <cell r="B239" t="str">
            <v>-</v>
          </cell>
          <cell r="C239" t="str">
            <v>Amortiz.Benfeit Propried Terceiros</v>
          </cell>
          <cell r="D239">
            <v>2367131.1800000002</v>
          </cell>
          <cell r="E239" t="str">
            <v>C</v>
          </cell>
          <cell r="F239">
            <v>0</v>
          </cell>
          <cell r="G239">
            <v>85960.56</v>
          </cell>
          <cell r="H239">
            <v>2453091.7400000002</v>
          </cell>
          <cell r="I239" t="str">
            <v>C</v>
          </cell>
        </row>
        <row r="240">
          <cell r="A240" t="str">
            <v>13.10.90.00</v>
          </cell>
          <cell r="B240" t="str">
            <v>-</v>
          </cell>
          <cell r="C240" t="str">
            <v>Ativo Imobilizado - Ambiental</v>
          </cell>
          <cell r="D240">
            <v>3807000</v>
          </cell>
          <cell r="E240" t="str">
            <v>D</v>
          </cell>
          <cell r="F240">
            <v>0</v>
          </cell>
          <cell r="G240">
            <v>25000</v>
          </cell>
          <cell r="H240">
            <v>3782000</v>
          </cell>
          <cell r="I240" t="str">
            <v>D</v>
          </cell>
        </row>
        <row r="241">
          <cell r="A241" t="str">
            <v>13.10.90.01</v>
          </cell>
          <cell r="B241" t="str">
            <v>-</v>
          </cell>
          <cell r="C241" t="str">
            <v>Ativo Imobilizado - Ambiental</v>
          </cell>
          <cell r="D241">
            <v>3807000</v>
          </cell>
          <cell r="E241" t="str">
            <v>D</v>
          </cell>
          <cell r="F241">
            <v>0</v>
          </cell>
          <cell r="G241">
            <v>25000</v>
          </cell>
          <cell r="H241">
            <v>3782000</v>
          </cell>
          <cell r="I241" t="str">
            <v>D</v>
          </cell>
        </row>
        <row r="242">
          <cell r="A242" t="str">
            <v>13.10.91.00</v>
          </cell>
          <cell r="B242" t="str">
            <v>-</v>
          </cell>
          <cell r="C242" t="str">
            <v>(-) Amortização Ativo Imobil - Ambiental</v>
          </cell>
          <cell r="D242">
            <v>1091000</v>
          </cell>
          <cell r="E242" t="str">
            <v>C</v>
          </cell>
          <cell r="F242">
            <v>7000</v>
          </cell>
          <cell r="G242">
            <v>15000</v>
          </cell>
          <cell r="H242">
            <v>1099000</v>
          </cell>
          <cell r="I242" t="str">
            <v>C</v>
          </cell>
        </row>
        <row r="243">
          <cell r="A243" t="str">
            <v>13.10.91.01</v>
          </cell>
          <cell r="B243" t="str">
            <v>-</v>
          </cell>
          <cell r="C243" t="str">
            <v>Amortização Ativo Imobil - Ambiental</v>
          </cell>
          <cell r="D243">
            <v>1091000</v>
          </cell>
          <cell r="E243" t="str">
            <v>C</v>
          </cell>
          <cell r="F243">
            <v>7000</v>
          </cell>
          <cell r="G243">
            <v>15000</v>
          </cell>
          <cell r="H243">
            <v>1099000</v>
          </cell>
          <cell r="I243" t="str">
            <v>C</v>
          </cell>
        </row>
        <row r="244">
          <cell r="A244" t="str">
            <v>20.00.00.00</v>
          </cell>
          <cell r="B244" t="str">
            <v>-</v>
          </cell>
          <cell r="C244" t="str">
            <v>Passivo</v>
          </cell>
          <cell r="D244">
            <v>439905278.37</v>
          </cell>
          <cell r="E244" t="str">
            <v>C</v>
          </cell>
          <cell r="F244">
            <v>67247134.079999998</v>
          </cell>
          <cell r="G244">
            <v>64351108.310000002</v>
          </cell>
          <cell r="H244">
            <v>437009252.60000002</v>
          </cell>
          <cell r="I244" t="str">
            <v>C</v>
          </cell>
        </row>
        <row r="245">
          <cell r="A245" t="str">
            <v>21.00.00.00</v>
          </cell>
          <cell r="B245" t="str">
            <v>-</v>
          </cell>
          <cell r="C245" t="str">
            <v>Circulante</v>
          </cell>
          <cell r="D245">
            <v>112350213.06</v>
          </cell>
          <cell r="E245" t="str">
            <v>C</v>
          </cell>
          <cell r="F245">
            <v>62969155.259999998</v>
          </cell>
          <cell r="G245">
            <v>51629867.850000001</v>
          </cell>
          <cell r="H245">
            <v>101010925.65000001</v>
          </cell>
          <cell r="I245" t="str">
            <v>C</v>
          </cell>
        </row>
        <row r="246">
          <cell r="A246" t="str">
            <v>21.10.00.00</v>
          </cell>
          <cell r="B246" t="str">
            <v>-</v>
          </cell>
          <cell r="C246" t="str">
            <v>Fornecedores</v>
          </cell>
          <cell r="D246">
            <v>4592173.26</v>
          </cell>
          <cell r="E246" t="str">
            <v>C</v>
          </cell>
          <cell r="F246">
            <v>40486824.020000003</v>
          </cell>
          <cell r="G246">
            <v>39303737.539999999</v>
          </cell>
          <cell r="H246">
            <v>3409086.78</v>
          </cell>
          <cell r="I246" t="str">
            <v>C</v>
          </cell>
        </row>
        <row r="247">
          <cell r="A247" t="str">
            <v>21.10.01.00</v>
          </cell>
          <cell r="B247" t="str">
            <v>-</v>
          </cell>
          <cell r="C247" t="str">
            <v>Fornecedores Mercado Interno</v>
          </cell>
          <cell r="D247">
            <v>4481522.0599999996</v>
          </cell>
          <cell r="E247" t="str">
            <v>C</v>
          </cell>
          <cell r="F247">
            <v>30248773.350000001</v>
          </cell>
          <cell r="G247">
            <v>29022126.27</v>
          </cell>
          <cell r="H247">
            <v>3254874.98</v>
          </cell>
          <cell r="I247" t="str">
            <v>C</v>
          </cell>
        </row>
        <row r="248">
          <cell r="A248" t="str">
            <v>21.10.01.01</v>
          </cell>
          <cell r="B248" t="str">
            <v>-</v>
          </cell>
          <cell r="C248" t="str">
            <v>Fornecedores Mercado Interno</v>
          </cell>
          <cell r="D248">
            <v>4481522.0599999996</v>
          </cell>
          <cell r="E248" t="str">
            <v>C</v>
          </cell>
          <cell r="F248">
            <v>12910011.43</v>
          </cell>
          <cell r="G248">
            <v>11683364.35</v>
          </cell>
          <cell r="H248">
            <v>3254874.98</v>
          </cell>
          <cell r="I248" t="str">
            <v>C</v>
          </cell>
        </row>
        <row r="249">
          <cell r="A249" t="str">
            <v>21.10.01.94</v>
          </cell>
          <cell r="B249" t="str">
            <v>-</v>
          </cell>
          <cell r="C249" t="str">
            <v>Transit. Substituicao - NF p/ DP</v>
          </cell>
          <cell r="D249">
            <v>0</v>
          </cell>
          <cell r="F249">
            <v>4888.37</v>
          </cell>
          <cell r="G249">
            <v>4888.37</v>
          </cell>
          <cell r="H249">
            <v>0</v>
          </cell>
        </row>
        <row r="250">
          <cell r="A250" t="str">
            <v>21.10.01.96</v>
          </cell>
          <cell r="B250" t="str">
            <v>-</v>
          </cell>
          <cell r="C250" t="str">
            <v>Transit. de Transferencia - APB</v>
          </cell>
          <cell r="D250">
            <v>0</v>
          </cell>
          <cell r="F250">
            <v>4988196.3</v>
          </cell>
          <cell r="G250">
            <v>4988196.3</v>
          </cell>
          <cell r="H250">
            <v>0</v>
          </cell>
        </row>
        <row r="252">
          <cell r="A252" t="str">
            <v>-----------</v>
          </cell>
          <cell r="B252" t="str">
            <v>--</v>
          </cell>
          <cell r="C252" t="str">
            <v>-------------------------------------------------------------------</v>
          </cell>
          <cell r="D252" t="str">
            <v>-------------------</v>
          </cell>
          <cell r="E252" t="str">
            <v>-</v>
          </cell>
          <cell r="F252" t="str">
            <v>-------------------</v>
          </cell>
          <cell r="G252" t="e">
            <v>#NAME?</v>
          </cell>
          <cell r="H252" t="str">
            <v>07AB - 1.00.01.069</v>
          </cell>
        </row>
        <row r="253">
          <cell r="A253" t="str">
            <v>_x000C_----------</v>
          </cell>
          <cell r="B253" t="str">
            <v>--</v>
          </cell>
          <cell r="C253" t="str">
            <v>-------------------------------------------------------------------</v>
          </cell>
          <cell r="D253" t="str">
            <v>-------------------</v>
          </cell>
          <cell r="E253" t="str">
            <v>-</v>
          </cell>
          <cell r="F253" t="str">
            <v>-------------------</v>
          </cell>
          <cell r="G253" t="str">
            <v>-------------------</v>
          </cell>
          <cell r="H253" t="str">
            <v>------ Página:</v>
          </cell>
        </row>
        <row r="254">
          <cell r="A254" t="str">
            <v>Urucum Mine</v>
          </cell>
          <cell r="B254" t="str">
            <v>ra</v>
          </cell>
          <cell r="C254" t="str">
            <v>ção S.A</v>
          </cell>
          <cell r="H254" t="str">
            <v>Balancete</v>
          </cell>
        </row>
        <row r="255">
          <cell r="A255" t="str">
            <v>Período: 01</v>
          </cell>
          <cell r="B255" t="str">
            <v>/1</v>
          </cell>
          <cell r="C255" t="str">
            <v>2/2008 A 31/12/2008 -----------------------------------------------</v>
          </cell>
          <cell r="D255" t="str">
            <v>-------------------</v>
          </cell>
          <cell r="E255" t="str">
            <v>-</v>
          </cell>
          <cell r="F255" t="str">
            <v>-------------------</v>
          </cell>
          <cell r="G255" t="str">
            <v>-------------------</v>
          </cell>
          <cell r="H255" t="str">
            <v>09/01/2009 - 22:5</v>
          </cell>
          <cell r="I255">
            <v>4</v>
          </cell>
        </row>
        <row r="257">
          <cell r="A257" t="str">
            <v>Título</v>
          </cell>
          <cell r="D257" t="str">
            <v>Saldo Inicial</v>
          </cell>
          <cell r="F257" t="str">
            <v>Débito</v>
          </cell>
          <cell r="G257" t="str">
            <v>Crédito</v>
          </cell>
          <cell r="H257" t="str">
            <v>Saldo Final</v>
          </cell>
        </row>
        <row r="258">
          <cell r="A258" t="str">
            <v>-----------</v>
          </cell>
          <cell r="B258" t="str">
            <v>--</v>
          </cell>
          <cell r="C258" t="str">
            <v>-------------------------------------------------------------------</v>
          </cell>
          <cell r="D258" t="str">
            <v>-----------------</v>
          </cell>
          <cell r="F258" t="str">
            <v>------------------</v>
          </cell>
          <cell r="G258" t="str">
            <v>------------------</v>
          </cell>
          <cell r="H258" t="str">
            <v>-----------------</v>
          </cell>
        </row>
        <row r="259">
          <cell r="A259" t="str">
            <v>21.10.01.98</v>
          </cell>
          <cell r="B259" t="str">
            <v>-</v>
          </cell>
          <cell r="C259" t="str">
            <v>Transit. Fornecedores Compras</v>
          </cell>
          <cell r="D259">
            <v>0</v>
          </cell>
          <cell r="F259">
            <v>12345677.25</v>
          </cell>
          <cell r="G259">
            <v>12345677.25</v>
          </cell>
          <cell r="H259">
            <v>0</v>
          </cell>
        </row>
        <row r="260">
          <cell r="A260" t="str">
            <v>21.10.10.00</v>
          </cell>
          <cell r="B260" t="str">
            <v>-</v>
          </cell>
          <cell r="C260" t="str">
            <v>Fornecedores Mercado Externo</v>
          </cell>
          <cell r="D260">
            <v>11385.52</v>
          </cell>
          <cell r="E260" t="str">
            <v>C</v>
          </cell>
          <cell r="F260">
            <v>3658916.26</v>
          </cell>
          <cell r="G260">
            <v>3658935.3</v>
          </cell>
          <cell r="H260">
            <v>11404.56</v>
          </cell>
          <cell r="I260" t="str">
            <v>C</v>
          </cell>
        </row>
        <row r="261">
          <cell r="A261" t="str">
            <v>21.10.10.01</v>
          </cell>
          <cell r="B261" t="str">
            <v>-</v>
          </cell>
          <cell r="C261" t="str">
            <v>Fornecedores Mercado Externo</v>
          </cell>
          <cell r="D261">
            <v>11385.52</v>
          </cell>
          <cell r="E261" t="str">
            <v>C</v>
          </cell>
          <cell r="F261">
            <v>3658916.26</v>
          </cell>
          <cell r="G261">
            <v>3658935.3</v>
          </cell>
          <cell r="H261">
            <v>11404.56</v>
          </cell>
          <cell r="I261" t="str">
            <v>C</v>
          </cell>
        </row>
        <row r="262">
          <cell r="A262" t="str">
            <v>21.10.20.00</v>
          </cell>
          <cell r="B262" t="str">
            <v>-</v>
          </cell>
          <cell r="C262" t="str">
            <v>Fornecedores Cias do Grupo</v>
          </cell>
          <cell r="D262">
            <v>99265.68</v>
          </cell>
          <cell r="E262" t="str">
            <v>C</v>
          </cell>
          <cell r="F262">
            <v>6579134.4100000001</v>
          </cell>
          <cell r="G262">
            <v>6622675.9699999997</v>
          </cell>
          <cell r="H262">
            <v>142807.24</v>
          </cell>
          <cell r="I262" t="str">
            <v>C</v>
          </cell>
        </row>
        <row r="263">
          <cell r="A263" t="str">
            <v>21.10.20.04</v>
          </cell>
          <cell r="B263" t="str">
            <v>-</v>
          </cell>
          <cell r="C263" t="str">
            <v>Fornecedor - Mato Grosso</v>
          </cell>
          <cell r="D263">
            <v>877.5</v>
          </cell>
          <cell r="E263" t="str">
            <v>C</v>
          </cell>
          <cell r="F263">
            <v>1755</v>
          </cell>
          <cell r="G263">
            <v>877.5</v>
          </cell>
          <cell r="H263">
            <v>0</v>
          </cell>
        </row>
        <row r="264">
          <cell r="A264" t="str">
            <v>21.10.20.05</v>
          </cell>
          <cell r="B264" t="str">
            <v>-</v>
          </cell>
          <cell r="C264" t="str">
            <v>Fornecedor - Sibra</v>
          </cell>
          <cell r="D264">
            <v>0</v>
          </cell>
          <cell r="F264">
            <v>0</v>
          </cell>
          <cell r="G264">
            <v>142807.24</v>
          </cell>
          <cell r="H264">
            <v>142807.24</v>
          </cell>
          <cell r="I264" t="str">
            <v>C</v>
          </cell>
        </row>
        <row r="265">
          <cell r="A265" t="str">
            <v>21.10.20.10</v>
          </cell>
          <cell r="B265" t="str">
            <v>-</v>
          </cell>
          <cell r="C265" t="str">
            <v>Fornecedor - Cvrd</v>
          </cell>
          <cell r="D265">
            <v>98388.18</v>
          </cell>
          <cell r="E265" t="str">
            <v>C</v>
          </cell>
          <cell r="F265">
            <v>6577379.4100000001</v>
          </cell>
          <cell r="G265">
            <v>6478991.2300000004</v>
          </cell>
          <cell r="H265">
            <v>0</v>
          </cell>
        </row>
        <row r="266">
          <cell r="A266" t="str">
            <v>21.20.00.00</v>
          </cell>
          <cell r="B266" t="str">
            <v>-</v>
          </cell>
          <cell r="C266" t="str">
            <v>Adiantamentos a Clientes</v>
          </cell>
          <cell r="D266">
            <v>38262.15</v>
          </cell>
          <cell r="E266" t="str">
            <v>C</v>
          </cell>
          <cell r="F266">
            <v>296413.84000000003</v>
          </cell>
          <cell r="G266">
            <v>295070.56</v>
          </cell>
          <cell r="H266">
            <v>36918.870000000003</v>
          </cell>
          <cell r="I266" t="str">
            <v>C</v>
          </cell>
        </row>
        <row r="267">
          <cell r="A267" t="str">
            <v>21.20.01.00</v>
          </cell>
          <cell r="B267" t="str">
            <v>-</v>
          </cell>
          <cell r="C267" t="str">
            <v>Adto de Clientes Merc.Interno</v>
          </cell>
          <cell r="D267">
            <v>6197.28</v>
          </cell>
          <cell r="E267" t="str">
            <v>C</v>
          </cell>
          <cell r="F267">
            <v>296413.84000000003</v>
          </cell>
          <cell r="G267">
            <v>295016.96000000002</v>
          </cell>
          <cell r="H267">
            <v>4800.3999999999996</v>
          </cell>
          <cell r="I267" t="str">
            <v>C</v>
          </cell>
        </row>
        <row r="268">
          <cell r="A268" t="str">
            <v>21.20.01.01</v>
          </cell>
          <cell r="B268" t="str">
            <v>-</v>
          </cell>
          <cell r="C268" t="str">
            <v>Adto. de Clientes Merc.Interno</v>
          </cell>
          <cell r="D268">
            <v>6197.28</v>
          </cell>
          <cell r="E268" t="str">
            <v>C</v>
          </cell>
          <cell r="F268">
            <v>296413.84000000003</v>
          </cell>
          <cell r="G268">
            <v>295016.96000000002</v>
          </cell>
          <cell r="H268">
            <v>4800.3999999999996</v>
          </cell>
          <cell r="I268" t="str">
            <v>C</v>
          </cell>
        </row>
        <row r="269">
          <cell r="A269" t="str">
            <v>21.20.15.00</v>
          </cell>
          <cell r="B269" t="str">
            <v>-</v>
          </cell>
          <cell r="C269" t="str">
            <v>Adto. de Cliente-Cia Grupo</v>
          </cell>
          <cell r="D269">
            <v>32064.87</v>
          </cell>
          <cell r="E269" t="str">
            <v>C</v>
          </cell>
          <cell r="F269">
            <v>0</v>
          </cell>
          <cell r="G269">
            <v>53.6</v>
          </cell>
          <cell r="H269">
            <v>32118.47</v>
          </cell>
          <cell r="I269" t="str">
            <v>C</v>
          </cell>
        </row>
        <row r="270">
          <cell r="A270" t="str">
            <v>21.20.15.22</v>
          </cell>
          <cell r="B270" t="str">
            <v>-</v>
          </cell>
          <cell r="C270" t="str">
            <v>Adto.de Cliente - CVRDI</v>
          </cell>
          <cell r="D270">
            <v>32064.87</v>
          </cell>
          <cell r="E270" t="str">
            <v>C</v>
          </cell>
          <cell r="F270">
            <v>0</v>
          </cell>
          <cell r="G270">
            <v>53.6</v>
          </cell>
          <cell r="H270">
            <v>32118.47</v>
          </cell>
          <cell r="I270" t="str">
            <v>C</v>
          </cell>
        </row>
        <row r="271">
          <cell r="A271" t="str">
            <v>21.25.00.00</v>
          </cell>
          <cell r="B271" t="str">
            <v>-</v>
          </cell>
          <cell r="C271" t="str">
            <v>Obrigac Fiscais e Trabalhistas</v>
          </cell>
          <cell r="D271">
            <v>4338750.8899999997</v>
          </cell>
          <cell r="E271" t="str">
            <v>C</v>
          </cell>
          <cell r="F271">
            <v>5655473.5599999996</v>
          </cell>
          <cell r="G271">
            <v>4500939.38</v>
          </cell>
          <cell r="H271">
            <v>3184216.71</v>
          </cell>
          <cell r="I271" t="str">
            <v>C</v>
          </cell>
        </row>
        <row r="272">
          <cell r="A272" t="str">
            <v>21.25.01.00</v>
          </cell>
          <cell r="B272" t="str">
            <v>-</v>
          </cell>
          <cell r="C272" t="str">
            <v>Obrigac Fiscais e Trabalhistas</v>
          </cell>
          <cell r="D272">
            <v>4338750.8899999997</v>
          </cell>
          <cell r="E272" t="str">
            <v>C</v>
          </cell>
          <cell r="F272">
            <v>5655436.5599999996</v>
          </cell>
          <cell r="G272">
            <v>4500902.38</v>
          </cell>
          <cell r="H272">
            <v>3184216.71</v>
          </cell>
          <cell r="I272" t="str">
            <v>C</v>
          </cell>
        </row>
        <row r="273">
          <cell r="A273" t="str">
            <v>21.25.01.02</v>
          </cell>
          <cell r="B273" t="str">
            <v>-</v>
          </cell>
          <cell r="C273" t="str">
            <v>Icms a Recolher</v>
          </cell>
          <cell r="D273">
            <v>1314686.05</v>
          </cell>
          <cell r="E273" t="str">
            <v>C</v>
          </cell>
          <cell r="F273">
            <v>1534491.86</v>
          </cell>
          <cell r="G273">
            <v>1791499.95</v>
          </cell>
          <cell r="H273">
            <v>1571694.14</v>
          </cell>
          <cell r="I273" t="str">
            <v>C</v>
          </cell>
        </row>
        <row r="274">
          <cell r="A274" t="str">
            <v>21.25.01.04</v>
          </cell>
          <cell r="B274" t="str">
            <v>-</v>
          </cell>
          <cell r="C274" t="str">
            <v>CFEM a Recolher</v>
          </cell>
          <cell r="D274">
            <v>2286368.0699999998</v>
          </cell>
          <cell r="E274" t="str">
            <v>C</v>
          </cell>
          <cell r="F274">
            <v>1574321.31</v>
          </cell>
          <cell r="G274">
            <v>333123.65000000002</v>
          </cell>
          <cell r="H274">
            <v>1045170.41</v>
          </cell>
          <cell r="I274" t="str">
            <v>C</v>
          </cell>
        </row>
        <row r="275">
          <cell r="A275" t="str">
            <v>21.25.01.05</v>
          </cell>
          <cell r="B275" t="str">
            <v>-</v>
          </cell>
          <cell r="C275" t="str">
            <v>Pis a Recolher</v>
          </cell>
          <cell r="D275">
            <v>0</v>
          </cell>
          <cell r="F275">
            <v>235385.68</v>
          </cell>
          <cell r="G275">
            <v>235385.68</v>
          </cell>
          <cell r="H275">
            <v>0</v>
          </cell>
        </row>
        <row r="276">
          <cell r="A276" t="str">
            <v>21.25.01.06</v>
          </cell>
          <cell r="B276" t="str">
            <v>-</v>
          </cell>
          <cell r="C276" t="str">
            <v>Cofins a Recolher</v>
          </cell>
          <cell r="D276">
            <v>0</v>
          </cell>
          <cell r="F276">
            <v>1084199.95</v>
          </cell>
          <cell r="G276">
            <v>1084199.95</v>
          </cell>
          <cell r="H276">
            <v>0</v>
          </cell>
        </row>
        <row r="277">
          <cell r="A277" t="str">
            <v>21.25.01.07</v>
          </cell>
          <cell r="B277" t="str">
            <v>-</v>
          </cell>
          <cell r="C277" t="str">
            <v>Inss a Recolher</v>
          </cell>
          <cell r="D277">
            <v>656002.54</v>
          </cell>
          <cell r="E277" t="str">
            <v>C</v>
          </cell>
          <cell r="F277">
            <v>992809.12</v>
          </cell>
          <cell r="G277">
            <v>783231.74</v>
          </cell>
          <cell r="H277">
            <v>446425.16</v>
          </cell>
          <cell r="I277" t="str">
            <v>C</v>
          </cell>
        </row>
        <row r="278">
          <cell r="A278" t="str">
            <v>21.25.01.08</v>
          </cell>
          <cell r="B278" t="str">
            <v>-</v>
          </cell>
          <cell r="C278" t="str">
            <v>Fgts a Recolher</v>
          </cell>
          <cell r="D278">
            <v>87622</v>
          </cell>
          <cell r="E278" t="str">
            <v>C</v>
          </cell>
          <cell r="F278">
            <v>229868.5</v>
          </cell>
          <cell r="G278">
            <v>263173.5</v>
          </cell>
          <cell r="H278">
            <v>120927</v>
          </cell>
          <cell r="I278" t="str">
            <v>C</v>
          </cell>
        </row>
        <row r="279">
          <cell r="A279" t="str">
            <v>21.25.01.09</v>
          </cell>
          <cell r="B279" t="str">
            <v>-</v>
          </cell>
          <cell r="C279" t="str">
            <v>Contrib.Sindical/Assist a Recolh</v>
          </cell>
          <cell r="D279">
            <v>5927.77</v>
          </cell>
          <cell r="E279" t="str">
            <v>D</v>
          </cell>
          <cell r="F279">
            <v>4360.1400000000003</v>
          </cell>
          <cell r="G279">
            <v>10287.91</v>
          </cell>
          <cell r="H279">
            <v>0</v>
          </cell>
        </row>
        <row r="280">
          <cell r="A280" t="str">
            <v>21.25.05.00</v>
          </cell>
          <cell r="B280" t="str">
            <v>-</v>
          </cell>
          <cell r="C280" t="str">
            <v>Impostos s/Serv Administ-Cias Grupo</v>
          </cell>
          <cell r="D280">
            <v>0</v>
          </cell>
          <cell r="F280">
            <v>37</v>
          </cell>
          <cell r="G280">
            <v>37</v>
          </cell>
          <cell r="H280">
            <v>0</v>
          </cell>
        </row>
        <row r="281">
          <cell r="A281" t="str">
            <v>21.25.05.11</v>
          </cell>
          <cell r="B281" t="str">
            <v>-</v>
          </cell>
          <cell r="C281" t="str">
            <v>Pis s/Serv Administ-Urucum</v>
          </cell>
          <cell r="D281">
            <v>0</v>
          </cell>
          <cell r="F281">
            <v>6.6</v>
          </cell>
          <cell r="G281">
            <v>6.6</v>
          </cell>
          <cell r="H281">
            <v>0</v>
          </cell>
        </row>
        <row r="282">
          <cell r="A282" t="str">
            <v>21.25.05.31</v>
          </cell>
          <cell r="B282" t="str">
            <v>-</v>
          </cell>
          <cell r="C282" t="str">
            <v>Cofins s/Serv Administ-Urucum</v>
          </cell>
          <cell r="D282">
            <v>0</v>
          </cell>
          <cell r="F282">
            <v>30.4</v>
          </cell>
          <cell r="G282">
            <v>30.4</v>
          </cell>
          <cell r="H282">
            <v>0</v>
          </cell>
        </row>
        <row r="283">
          <cell r="A283" t="str">
            <v>21.30.00.00</v>
          </cell>
          <cell r="B283" t="str">
            <v>-</v>
          </cell>
          <cell r="C283" t="str">
            <v>Obrigacoes Retidas</v>
          </cell>
          <cell r="D283">
            <v>854059.72</v>
          </cell>
          <cell r="E283" t="str">
            <v>C</v>
          </cell>
          <cell r="F283">
            <v>715589.66</v>
          </cell>
          <cell r="G283">
            <v>890149.3</v>
          </cell>
          <cell r="H283">
            <v>1028619.36</v>
          </cell>
          <cell r="I283" t="str">
            <v>C</v>
          </cell>
        </row>
        <row r="284">
          <cell r="A284" t="str">
            <v>21.30.01.00</v>
          </cell>
          <cell r="B284" t="str">
            <v>-</v>
          </cell>
          <cell r="C284" t="str">
            <v>Obrigacoes Retidas</v>
          </cell>
          <cell r="D284">
            <v>854059.72</v>
          </cell>
          <cell r="E284" t="str">
            <v>C</v>
          </cell>
          <cell r="F284">
            <v>715589.66</v>
          </cell>
          <cell r="G284">
            <v>890149.3</v>
          </cell>
          <cell r="H284">
            <v>1028619.36</v>
          </cell>
          <cell r="I284" t="str">
            <v>C</v>
          </cell>
        </row>
        <row r="285">
          <cell r="A285" t="str">
            <v>21.30.01.01</v>
          </cell>
          <cell r="B285" t="str">
            <v>-</v>
          </cell>
          <cell r="C285" t="str">
            <v>Irrf Salarios</v>
          </cell>
          <cell r="D285">
            <v>31534.26</v>
          </cell>
          <cell r="E285" t="str">
            <v>C</v>
          </cell>
          <cell r="F285">
            <v>38767.35</v>
          </cell>
          <cell r="G285">
            <v>114443.35</v>
          </cell>
          <cell r="H285">
            <v>107210.26</v>
          </cell>
          <cell r="I285" t="str">
            <v>C</v>
          </cell>
        </row>
        <row r="286">
          <cell r="A286" t="str">
            <v>21.30.01.02</v>
          </cell>
          <cell r="B286" t="str">
            <v>-</v>
          </cell>
          <cell r="C286" t="str">
            <v>Irrf de Terceiros</v>
          </cell>
          <cell r="D286">
            <v>21556.97</v>
          </cell>
          <cell r="E286" t="str">
            <v>C</v>
          </cell>
          <cell r="F286">
            <v>22836.9</v>
          </cell>
          <cell r="G286">
            <v>23032.09</v>
          </cell>
          <cell r="H286">
            <v>21752.16</v>
          </cell>
          <cell r="I286" t="str">
            <v>C</v>
          </cell>
        </row>
        <row r="287">
          <cell r="A287" t="str">
            <v>21.30.01.03</v>
          </cell>
          <cell r="B287" t="str">
            <v>-</v>
          </cell>
          <cell r="C287" t="str">
            <v>Iss Retido na Fonte</v>
          </cell>
          <cell r="D287">
            <v>258233.11</v>
          </cell>
          <cell r="E287" t="str">
            <v>C</v>
          </cell>
          <cell r="F287">
            <v>154694.29</v>
          </cell>
          <cell r="G287">
            <v>227279.08</v>
          </cell>
          <cell r="H287">
            <v>330817.90000000002</v>
          </cell>
          <cell r="I287" t="str">
            <v>C</v>
          </cell>
        </row>
        <row r="288">
          <cell r="A288" t="str">
            <v>21.30.01.05</v>
          </cell>
          <cell r="B288" t="str">
            <v>-</v>
          </cell>
          <cell r="C288" t="str">
            <v>Inss Sobre Servicos</v>
          </cell>
          <cell r="D288">
            <v>82158.62</v>
          </cell>
          <cell r="E288" t="str">
            <v>C</v>
          </cell>
          <cell r="F288">
            <v>90051.56</v>
          </cell>
          <cell r="G288">
            <v>112219.64</v>
          </cell>
          <cell r="H288">
            <v>104326.7</v>
          </cell>
          <cell r="I288" t="str">
            <v>C</v>
          </cell>
        </row>
        <row r="289">
          <cell r="A289" t="str">
            <v>21.30.01.08</v>
          </cell>
          <cell r="B289" t="str">
            <v>-</v>
          </cell>
          <cell r="C289" t="str">
            <v>Pensao Alimenticia</v>
          </cell>
          <cell r="D289">
            <v>6860.98</v>
          </cell>
          <cell r="E289" t="str">
            <v>C</v>
          </cell>
          <cell r="F289">
            <v>18385.64</v>
          </cell>
          <cell r="G289">
            <v>11524.66</v>
          </cell>
          <cell r="H289">
            <v>0</v>
          </cell>
        </row>
        <row r="290">
          <cell r="A290" t="str">
            <v>21.30.01.11</v>
          </cell>
          <cell r="B290" t="str">
            <v>-</v>
          </cell>
          <cell r="C290" t="str">
            <v>Ir s/ Mutuo</v>
          </cell>
          <cell r="D290">
            <v>254893.55</v>
          </cell>
          <cell r="E290" t="str">
            <v>C</v>
          </cell>
          <cell r="F290">
            <v>154028.79999999999</v>
          </cell>
          <cell r="G290">
            <v>165273.25</v>
          </cell>
          <cell r="H290">
            <v>266138</v>
          </cell>
          <cell r="I290" t="str">
            <v>C</v>
          </cell>
        </row>
        <row r="291">
          <cell r="A291" t="str">
            <v>21.30.01.16</v>
          </cell>
          <cell r="B291" t="str">
            <v>-</v>
          </cell>
          <cell r="C291" t="str">
            <v>Pis/Cofins/Csl R.F Lei 10833/03</v>
          </cell>
          <cell r="D291">
            <v>4801.6899999999996</v>
          </cell>
          <cell r="E291" t="str">
            <v>C</v>
          </cell>
          <cell r="F291">
            <v>118798.59</v>
          </cell>
          <cell r="G291">
            <v>120344.14</v>
          </cell>
          <cell r="H291">
            <v>6347.24</v>
          </cell>
          <cell r="I291" t="str">
            <v>C</v>
          </cell>
        </row>
        <row r="292">
          <cell r="A292" t="str">
            <v>21.30.01.17</v>
          </cell>
          <cell r="B292" t="str">
            <v>-</v>
          </cell>
          <cell r="C292" t="str">
            <v>IRRF S/ ASSFIN</v>
          </cell>
          <cell r="D292">
            <v>5554.32</v>
          </cell>
          <cell r="E292" t="str">
            <v>C</v>
          </cell>
          <cell r="F292">
            <v>0</v>
          </cell>
          <cell r="G292">
            <v>0</v>
          </cell>
          <cell r="H292">
            <v>5554.32</v>
          </cell>
          <cell r="I292" t="str">
            <v>C</v>
          </cell>
        </row>
        <row r="293">
          <cell r="A293" t="str">
            <v>21.30.01.18</v>
          </cell>
          <cell r="B293" t="str">
            <v>-</v>
          </cell>
          <cell r="C293" t="str">
            <v>INSS s/Serviços Autônomo</v>
          </cell>
          <cell r="D293">
            <v>244.53</v>
          </cell>
          <cell r="E293" t="str">
            <v>C</v>
          </cell>
          <cell r="F293">
            <v>244.53</v>
          </cell>
          <cell r="G293">
            <v>263.33999999999997</v>
          </cell>
          <cell r="H293">
            <v>263.33999999999997</v>
          </cell>
          <cell r="I293" t="str">
            <v>C</v>
          </cell>
        </row>
        <row r="294">
          <cell r="A294" t="str">
            <v>21.30.01.19</v>
          </cell>
          <cell r="B294" t="str">
            <v>-</v>
          </cell>
          <cell r="C294" t="str">
            <v>IOF a Pagar</v>
          </cell>
          <cell r="D294">
            <v>5000</v>
          </cell>
          <cell r="E294" t="str">
            <v>C</v>
          </cell>
          <cell r="F294">
            <v>658.89</v>
          </cell>
          <cell r="G294">
            <v>0</v>
          </cell>
          <cell r="H294">
            <v>4341.1099999999997</v>
          </cell>
          <cell r="I294" t="str">
            <v>C</v>
          </cell>
        </row>
        <row r="295">
          <cell r="A295" t="str">
            <v>21.30.01.20</v>
          </cell>
          <cell r="B295" t="str">
            <v>-</v>
          </cell>
          <cell r="C295" t="str">
            <v>IOF s/ Mutuo</v>
          </cell>
          <cell r="D295">
            <v>171437.62</v>
          </cell>
          <cell r="E295" t="str">
            <v>C</v>
          </cell>
          <cell r="F295">
            <v>0</v>
          </cell>
          <cell r="G295">
            <v>10430.709999999999</v>
          </cell>
          <cell r="H295">
            <v>181868.33</v>
          </cell>
          <cell r="I295" t="str">
            <v>C</v>
          </cell>
        </row>
        <row r="296">
          <cell r="A296" t="str">
            <v>21.30.01.23</v>
          </cell>
          <cell r="B296" t="str">
            <v>-</v>
          </cell>
          <cell r="C296" t="str">
            <v>Irrf s/ PR</v>
          </cell>
          <cell r="D296">
            <v>11784.07</v>
          </cell>
          <cell r="E296" t="str">
            <v>C</v>
          </cell>
          <cell r="F296">
            <v>11784.07</v>
          </cell>
          <cell r="G296">
            <v>0</v>
          </cell>
          <cell r="H296">
            <v>0</v>
          </cell>
        </row>
        <row r="297">
          <cell r="A297" t="str">
            <v>21.30.01.99</v>
          </cell>
          <cell r="B297" t="str">
            <v>-</v>
          </cell>
          <cell r="C297" t="str">
            <v>Transitoria de IRRF</v>
          </cell>
          <cell r="D297">
            <v>0</v>
          </cell>
          <cell r="F297">
            <v>105339.04</v>
          </cell>
          <cell r="G297">
            <v>105339.04</v>
          </cell>
          <cell r="H297">
            <v>0</v>
          </cell>
        </row>
        <row r="298">
          <cell r="A298" t="str">
            <v>21.35.00.00</v>
          </cell>
          <cell r="B298" t="str">
            <v>-</v>
          </cell>
          <cell r="C298" t="str">
            <v>Provisao p/ Ir.e Contrib.Social</v>
          </cell>
          <cell r="D298">
            <v>86345512.879999995</v>
          </cell>
          <cell r="E298" t="str">
            <v>C</v>
          </cell>
          <cell r="F298">
            <v>0</v>
          </cell>
          <cell r="G298">
            <v>0</v>
          </cell>
          <cell r="H298">
            <v>86345512.879999995</v>
          </cell>
          <cell r="I298" t="str">
            <v>C</v>
          </cell>
        </row>
        <row r="299">
          <cell r="A299" t="str">
            <v>21.35.01.00</v>
          </cell>
          <cell r="B299" t="str">
            <v>-</v>
          </cell>
          <cell r="C299" t="str">
            <v>Provisao p/ Ir.e Contrib.Social</v>
          </cell>
          <cell r="D299">
            <v>86345512.879999995</v>
          </cell>
          <cell r="E299" t="str">
            <v>C</v>
          </cell>
          <cell r="F299">
            <v>0</v>
          </cell>
          <cell r="G299">
            <v>0</v>
          </cell>
          <cell r="H299">
            <v>86345512.879999995</v>
          </cell>
          <cell r="I299" t="str">
            <v>C</v>
          </cell>
        </row>
        <row r="300">
          <cell r="A300" t="str">
            <v>21.35.01.01</v>
          </cell>
          <cell r="B300" t="str">
            <v>-</v>
          </cell>
          <cell r="C300" t="str">
            <v>Irpj a Recolher</v>
          </cell>
          <cell r="D300">
            <v>63494872.810000002</v>
          </cell>
          <cell r="E300" t="str">
            <v>C</v>
          </cell>
          <cell r="F300">
            <v>0</v>
          </cell>
          <cell r="G300">
            <v>0</v>
          </cell>
          <cell r="H300">
            <v>63494872.810000002</v>
          </cell>
          <cell r="I300" t="str">
            <v>C</v>
          </cell>
        </row>
        <row r="301">
          <cell r="A301" t="str">
            <v>21.35.01.02</v>
          </cell>
          <cell r="B301" t="str">
            <v>-</v>
          </cell>
          <cell r="C301" t="str">
            <v>Contr.Social s/Lucro a Recolher</v>
          </cell>
          <cell r="D301">
            <v>22850640.07</v>
          </cell>
          <cell r="E301" t="str">
            <v>C</v>
          </cell>
          <cell r="F301">
            <v>0</v>
          </cell>
          <cell r="G301">
            <v>0</v>
          </cell>
          <cell r="H301">
            <v>22850640.07</v>
          </cell>
          <cell r="I301" t="str">
            <v>C</v>
          </cell>
        </row>
        <row r="302">
          <cell r="A302" t="str">
            <v>21.41.00.00</v>
          </cell>
          <cell r="B302" t="str">
            <v>-</v>
          </cell>
          <cell r="C302" t="str">
            <v>Impostos e Contrib-Parcelamento REFIS</v>
          </cell>
          <cell r="D302">
            <v>238940.68</v>
          </cell>
          <cell r="E302" t="str">
            <v>C</v>
          </cell>
          <cell r="F302">
            <v>19983.59</v>
          </cell>
          <cell r="G302">
            <v>20846.009999999998</v>
          </cell>
          <cell r="H302">
            <v>239803.1</v>
          </cell>
          <cell r="I302" t="str">
            <v>C</v>
          </cell>
        </row>
        <row r="303">
          <cell r="A303" t="str">
            <v>21.41.01.00</v>
          </cell>
          <cell r="B303" t="str">
            <v>-</v>
          </cell>
          <cell r="C303" t="str">
            <v>Impostos e Contrib - Parcelamento REFIS</v>
          </cell>
          <cell r="D303">
            <v>238940.68</v>
          </cell>
          <cell r="E303" t="str">
            <v>C</v>
          </cell>
          <cell r="F303">
            <v>19983.59</v>
          </cell>
          <cell r="G303">
            <v>20846.009999999998</v>
          </cell>
          <cell r="H303">
            <v>239803.1</v>
          </cell>
          <cell r="I303" t="str">
            <v>C</v>
          </cell>
        </row>
        <row r="304">
          <cell r="A304" t="str">
            <v>21.41.01.01</v>
          </cell>
          <cell r="B304" t="str">
            <v>-</v>
          </cell>
          <cell r="C304" t="str">
            <v>Impostos REFIS</v>
          </cell>
          <cell r="D304">
            <v>238940.68</v>
          </cell>
          <cell r="E304" t="str">
            <v>C</v>
          </cell>
          <cell r="F304">
            <v>19983.59</v>
          </cell>
          <cell r="G304">
            <v>20846.009999999998</v>
          </cell>
          <cell r="H304">
            <v>239803.1</v>
          </cell>
          <cell r="I304" t="str">
            <v>C</v>
          </cell>
        </row>
        <row r="305">
          <cell r="A305" t="str">
            <v>21.45.00.00</v>
          </cell>
          <cell r="B305" t="str">
            <v>-</v>
          </cell>
          <cell r="C305" t="str">
            <v>Obrigacoes com Pessoal</v>
          </cell>
          <cell r="D305">
            <v>2250855.11</v>
          </cell>
          <cell r="E305" t="str">
            <v>C</v>
          </cell>
          <cell r="F305">
            <v>2759605.7</v>
          </cell>
          <cell r="G305">
            <v>2973241.29</v>
          </cell>
          <cell r="H305">
            <v>2464490.7000000002</v>
          </cell>
          <cell r="I305" t="str">
            <v>C</v>
          </cell>
        </row>
        <row r="306">
          <cell r="A306" t="str">
            <v>21.45.01.00</v>
          </cell>
          <cell r="B306" t="str">
            <v>-</v>
          </cell>
          <cell r="C306" t="str">
            <v>Obrigacoes com Pessoal</v>
          </cell>
          <cell r="D306">
            <v>2250855.11</v>
          </cell>
          <cell r="E306" t="str">
            <v>C</v>
          </cell>
          <cell r="F306">
            <v>2759605.7</v>
          </cell>
          <cell r="G306">
            <v>2973241.29</v>
          </cell>
          <cell r="H306">
            <v>2464490.7000000002</v>
          </cell>
          <cell r="I306" t="str">
            <v>C</v>
          </cell>
        </row>
        <row r="307">
          <cell r="A307" t="str">
            <v>21.45.01.01</v>
          </cell>
          <cell r="B307" t="str">
            <v>-</v>
          </cell>
          <cell r="C307" t="str">
            <v>Salarios</v>
          </cell>
          <cell r="D307">
            <v>18956.080000000002</v>
          </cell>
          <cell r="E307" t="str">
            <v>D</v>
          </cell>
          <cell r="F307">
            <v>2581517.98</v>
          </cell>
          <cell r="G307">
            <v>2600474.06</v>
          </cell>
          <cell r="H307">
            <v>0</v>
          </cell>
        </row>
        <row r="308">
          <cell r="A308" t="str">
            <v>21.45.01.02</v>
          </cell>
          <cell r="B308" t="str">
            <v>-</v>
          </cell>
          <cell r="C308" t="str">
            <v>Folha a Pagar Rescisao</v>
          </cell>
          <cell r="D308">
            <v>10320.49</v>
          </cell>
          <cell r="E308" t="str">
            <v>C</v>
          </cell>
          <cell r="F308">
            <v>178087.72</v>
          </cell>
          <cell r="G308">
            <v>167767.23000000001</v>
          </cell>
          <cell r="H308">
            <v>0</v>
          </cell>
        </row>
        <row r="309">
          <cell r="A309" t="str">
            <v>21.45.01.03</v>
          </cell>
          <cell r="B309" t="str">
            <v>-</v>
          </cell>
          <cell r="C309" t="str">
            <v>Particip no Resultado Empregado</v>
          </cell>
          <cell r="D309">
            <v>2259490.7000000002</v>
          </cell>
          <cell r="E309" t="str">
            <v>C</v>
          </cell>
          <cell r="F309">
            <v>0</v>
          </cell>
          <cell r="G309">
            <v>205000</v>
          </cell>
          <cell r="H309">
            <v>2464490.7000000002</v>
          </cell>
          <cell r="I309" t="str">
            <v>C</v>
          </cell>
        </row>
        <row r="310">
          <cell r="A310" t="str">
            <v>21.46.00.00</v>
          </cell>
          <cell r="B310" t="str">
            <v>-</v>
          </cell>
          <cell r="C310" t="str">
            <v>Outras Obrigacoes</v>
          </cell>
          <cell r="D310">
            <v>11104379.32</v>
          </cell>
          <cell r="E310" t="str">
            <v>C</v>
          </cell>
          <cell r="F310">
            <v>11174592.109999999</v>
          </cell>
          <cell r="G310">
            <v>3615740.1</v>
          </cell>
          <cell r="H310">
            <v>3545527.31</v>
          </cell>
          <cell r="I310" t="str">
            <v>C</v>
          </cell>
        </row>
        <row r="311">
          <cell r="A311" t="str">
            <v>21.46.01.00</v>
          </cell>
          <cell r="B311" t="str">
            <v>-</v>
          </cell>
          <cell r="C311" t="str">
            <v>Contas a Pagar</v>
          </cell>
          <cell r="D311">
            <v>6744290.3300000001</v>
          </cell>
          <cell r="E311" t="str">
            <v>C</v>
          </cell>
          <cell r="F311">
            <v>6814503.1200000001</v>
          </cell>
          <cell r="G311">
            <v>3615740.1</v>
          </cell>
          <cell r="H311">
            <v>3545527.31</v>
          </cell>
          <cell r="I311" t="str">
            <v>C</v>
          </cell>
        </row>
        <row r="312">
          <cell r="A312" t="str">
            <v>21.46.01.01</v>
          </cell>
          <cell r="B312" t="str">
            <v>-</v>
          </cell>
          <cell r="C312" t="str">
            <v>Credores Diversos</v>
          </cell>
          <cell r="D312">
            <v>6421334.7000000002</v>
          </cell>
          <cell r="E312" t="str">
            <v>C</v>
          </cell>
          <cell r="F312">
            <v>6268625.1100000003</v>
          </cell>
          <cell r="G312">
            <v>3010400.83</v>
          </cell>
          <cell r="H312">
            <v>3163110.42</v>
          </cell>
          <cell r="I312" t="str">
            <v>C</v>
          </cell>
        </row>
        <row r="313">
          <cell r="A313" t="str">
            <v>21.46.01.02</v>
          </cell>
          <cell r="B313" t="str">
            <v>-</v>
          </cell>
          <cell r="C313" t="str">
            <v>Convenio Sesi/Senai</v>
          </cell>
          <cell r="D313">
            <v>19816.54</v>
          </cell>
          <cell r="E313" t="str">
            <v>D</v>
          </cell>
          <cell r="F313">
            <v>67227.62</v>
          </cell>
          <cell r="G313">
            <v>87044.160000000003</v>
          </cell>
          <cell r="H313">
            <v>0</v>
          </cell>
        </row>
        <row r="314">
          <cell r="A314" t="str">
            <v>21.46.01.03</v>
          </cell>
          <cell r="B314" t="str">
            <v>-</v>
          </cell>
          <cell r="C314" t="str">
            <v>Servicos Prestados</v>
          </cell>
          <cell r="D314">
            <v>0</v>
          </cell>
          <cell r="F314">
            <v>0</v>
          </cell>
          <cell r="G314">
            <v>166740</v>
          </cell>
          <cell r="H314">
            <v>166740</v>
          </cell>
          <cell r="I314" t="str">
            <v>C</v>
          </cell>
        </row>
        <row r="315">
          <cell r="A315" t="str">
            <v>21.46.01.05</v>
          </cell>
          <cell r="B315" t="str">
            <v>-</v>
          </cell>
          <cell r="C315" t="str">
            <v>Gremios</v>
          </cell>
          <cell r="D315">
            <v>0</v>
          </cell>
          <cell r="F315">
            <v>103</v>
          </cell>
          <cell r="G315">
            <v>103</v>
          </cell>
          <cell r="H315">
            <v>0</v>
          </cell>
        </row>
        <row r="316">
          <cell r="A316" t="str">
            <v>21.46.01.06</v>
          </cell>
          <cell r="B316" t="str">
            <v>-</v>
          </cell>
          <cell r="C316" t="str">
            <v>Abono Pis / Cef</v>
          </cell>
          <cell r="D316">
            <v>28.76</v>
          </cell>
          <cell r="E316" t="str">
            <v>C</v>
          </cell>
          <cell r="F316">
            <v>28.76</v>
          </cell>
          <cell r="G316">
            <v>0</v>
          </cell>
          <cell r="H316">
            <v>0</v>
          </cell>
        </row>
        <row r="317">
          <cell r="A317" t="str">
            <v>21.46.01.10</v>
          </cell>
          <cell r="B317" t="str">
            <v>-</v>
          </cell>
          <cell r="C317" t="str">
            <v>Contribuicao Ordinaria Valiaprev</v>
          </cell>
          <cell r="D317">
            <v>0</v>
          </cell>
          <cell r="F317">
            <v>35390.28</v>
          </cell>
          <cell r="G317">
            <v>35390.28</v>
          </cell>
          <cell r="H317">
            <v>0</v>
          </cell>
        </row>
        <row r="318">
          <cell r="A318" t="str">
            <v>21.46.01.11</v>
          </cell>
          <cell r="B318" t="str">
            <v>-</v>
          </cell>
          <cell r="C318" t="str">
            <v>Contribuic Esporadica Valiaprev</v>
          </cell>
          <cell r="D318">
            <v>0</v>
          </cell>
          <cell r="F318">
            <v>1366.87</v>
          </cell>
          <cell r="G318">
            <v>1366.87</v>
          </cell>
          <cell r="H318">
            <v>0</v>
          </cell>
        </row>
        <row r="319">
          <cell r="A319" t="str">
            <v>21.46.01.14</v>
          </cell>
          <cell r="B319" t="str">
            <v>-</v>
          </cell>
          <cell r="C319" t="str">
            <v>Cooperativa Credito MG-Credivale</v>
          </cell>
          <cell r="D319">
            <v>0</v>
          </cell>
          <cell r="F319">
            <v>42665.01</v>
          </cell>
          <cell r="G319">
            <v>42665.01</v>
          </cell>
          <cell r="H319">
            <v>0</v>
          </cell>
        </row>
        <row r="320">
          <cell r="A320" t="str">
            <v>21.46.01.20</v>
          </cell>
          <cell r="B320" t="str">
            <v>-</v>
          </cell>
          <cell r="C320" t="str">
            <v>Emprest. Habitacional - Valia</v>
          </cell>
          <cell r="D320">
            <v>0</v>
          </cell>
          <cell r="F320">
            <v>9577.85</v>
          </cell>
          <cell r="G320">
            <v>9577.85</v>
          </cell>
          <cell r="H320">
            <v>0</v>
          </cell>
        </row>
        <row r="321">
          <cell r="A321" t="str">
            <v>21.46.01.21</v>
          </cell>
          <cell r="B321" t="str">
            <v>-</v>
          </cell>
          <cell r="C321" t="str">
            <v>Emprestimos Valia - Outros</v>
          </cell>
          <cell r="D321">
            <v>678.24</v>
          </cell>
          <cell r="E321" t="str">
            <v>C</v>
          </cell>
          <cell r="F321">
            <v>47453.45</v>
          </cell>
          <cell r="G321">
            <v>46775.21</v>
          </cell>
          <cell r="H321">
            <v>0</v>
          </cell>
        </row>
        <row r="322">
          <cell r="A322" t="str">
            <v>21.46.01.90</v>
          </cell>
          <cell r="B322" t="str">
            <v>-</v>
          </cell>
          <cell r="C322" t="str">
            <v>Fornecedores a Classificar</v>
          </cell>
          <cell r="D322">
            <v>342065.17</v>
          </cell>
          <cell r="E322" t="str">
            <v>C</v>
          </cell>
          <cell r="F322">
            <v>342065.17</v>
          </cell>
          <cell r="G322">
            <v>215676.89</v>
          </cell>
          <cell r="H322">
            <v>215676.89</v>
          </cell>
          <cell r="I322" t="str">
            <v>C</v>
          </cell>
        </row>
        <row r="323">
          <cell r="A323" t="str">
            <v>21.46.02.00</v>
          </cell>
          <cell r="B323" t="str">
            <v>-</v>
          </cell>
          <cell r="C323" t="str">
            <v>Dividendos e Juros s/Capital Proprio</v>
          </cell>
          <cell r="D323">
            <v>4360088.99</v>
          </cell>
          <cell r="E323" t="str">
            <v>C</v>
          </cell>
          <cell r="F323">
            <v>4360088.99</v>
          </cell>
          <cell r="G323">
            <v>0</v>
          </cell>
          <cell r="H323">
            <v>0</v>
          </cell>
        </row>
        <row r="324">
          <cell r="A324" t="str">
            <v>21.46.02.02</v>
          </cell>
          <cell r="B324" t="str">
            <v>-</v>
          </cell>
          <cell r="C324" t="str">
            <v>Dividendos a Pagar a Cvrd</v>
          </cell>
          <cell r="D324">
            <v>4360088.99</v>
          </cell>
          <cell r="E324" t="str">
            <v>C</v>
          </cell>
          <cell r="F324">
            <v>4360088.99</v>
          </cell>
          <cell r="G324">
            <v>0</v>
          </cell>
          <cell r="H324">
            <v>0</v>
          </cell>
        </row>
        <row r="325">
          <cell r="A325" t="str">
            <v>21.57.00.00</v>
          </cell>
          <cell r="B325" t="str">
            <v>-</v>
          </cell>
          <cell r="C325" t="str">
            <v>Provisoes</v>
          </cell>
          <cell r="D325">
            <v>2587279.0499999998</v>
          </cell>
          <cell r="E325" t="str">
            <v>C</v>
          </cell>
          <cell r="F325">
            <v>1860672.78</v>
          </cell>
          <cell r="G325">
            <v>30143.67</v>
          </cell>
          <cell r="H325">
            <v>756749.94</v>
          </cell>
          <cell r="I325" t="str">
            <v>C</v>
          </cell>
        </row>
        <row r="326">
          <cell r="A326" t="str">
            <v>21.57.01.00</v>
          </cell>
          <cell r="B326" t="str">
            <v>-</v>
          </cell>
          <cell r="C326" t="str">
            <v>Provisoes</v>
          </cell>
          <cell r="D326">
            <v>2587279.0499999998</v>
          </cell>
          <cell r="E326" t="str">
            <v>C</v>
          </cell>
          <cell r="F326">
            <v>1860672.78</v>
          </cell>
          <cell r="G326">
            <v>30143.67</v>
          </cell>
          <cell r="H326">
            <v>756749.94</v>
          </cell>
          <cell r="I326" t="str">
            <v>C</v>
          </cell>
        </row>
        <row r="327">
          <cell r="A327" t="str">
            <v>21.57.01.02</v>
          </cell>
          <cell r="B327" t="str">
            <v>-</v>
          </cell>
          <cell r="C327" t="str">
            <v>Provisao 13 Salario</v>
          </cell>
          <cell r="D327">
            <v>1008272.49</v>
          </cell>
          <cell r="E327" t="str">
            <v>C</v>
          </cell>
          <cell r="F327">
            <v>1008272.49</v>
          </cell>
          <cell r="G327">
            <v>0</v>
          </cell>
          <cell r="H327">
            <v>0</v>
          </cell>
        </row>
        <row r="328">
          <cell r="A328" t="str">
            <v>21.57.01.03</v>
          </cell>
          <cell r="B328" t="str">
            <v>-</v>
          </cell>
          <cell r="C328" t="str">
            <v>Provisao de Ferias</v>
          </cell>
          <cell r="D328">
            <v>1579006.56</v>
          </cell>
          <cell r="E328" t="str">
            <v>C</v>
          </cell>
          <cell r="F328">
            <v>852400.29</v>
          </cell>
          <cell r="G328">
            <v>30143.67</v>
          </cell>
          <cell r="H328">
            <v>756749.94</v>
          </cell>
          <cell r="I328" t="str">
            <v>C</v>
          </cell>
        </row>
        <row r="329">
          <cell r="A329" t="str">
            <v>22.00.00.00</v>
          </cell>
          <cell r="B329" t="str">
            <v>-</v>
          </cell>
          <cell r="C329" t="str">
            <v>Exigivel a Longo Prazo</v>
          </cell>
          <cell r="D329">
            <v>111273106.01000001</v>
          </cell>
          <cell r="E329" t="str">
            <v>C</v>
          </cell>
          <cell r="F329">
            <v>4277978.82</v>
          </cell>
          <cell r="G329">
            <v>12721240.460000001</v>
          </cell>
          <cell r="H329">
            <v>119716367.65000001</v>
          </cell>
          <cell r="I329" t="str">
            <v>C</v>
          </cell>
        </row>
        <row r="330">
          <cell r="A330" t="str">
            <v>22.15.00.00</v>
          </cell>
          <cell r="B330" t="str">
            <v>-</v>
          </cell>
          <cell r="C330" t="str">
            <v>Contratos de Mutuo</v>
          </cell>
          <cell r="D330">
            <v>95395404.840000004</v>
          </cell>
          <cell r="E330" t="str">
            <v>C</v>
          </cell>
          <cell r="F330">
            <v>571466</v>
          </cell>
          <cell r="G330">
            <v>1628380.73</v>
          </cell>
          <cell r="H330">
            <v>96452319.569999993</v>
          </cell>
          <cell r="I330" t="str">
            <v>C</v>
          </cell>
        </row>
        <row r="331">
          <cell r="A331" t="str">
            <v>22.15.01.00</v>
          </cell>
          <cell r="B331" t="str">
            <v>-</v>
          </cell>
          <cell r="C331" t="str">
            <v>Contratos de Mutuo</v>
          </cell>
          <cell r="D331">
            <v>95395404.840000004</v>
          </cell>
          <cell r="E331" t="str">
            <v>C</v>
          </cell>
          <cell r="F331">
            <v>571466</v>
          </cell>
          <cell r="G331">
            <v>1628380.73</v>
          </cell>
          <cell r="H331">
            <v>96452319.569999993</v>
          </cell>
          <cell r="I331" t="str">
            <v>C</v>
          </cell>
        </row>
        <row r="332">
          <cell r="A332" t="str">
            <v>22.15.01.01</v>
          </cell>
          <cell r="B332" t="str">
            <v>-</v>
          </cell>
          <cell r="C332" t="str">
            <v>Contrato de Mutuo-Cpfl</v>
          </cell>
          <cell r="D332">
            <v>95392864.650000006</v>
          </cell>
          <cell r="E332" t="str">
            <v>C</v>
          </cell>
          <cell r="F332">
            <v>159790.03</v>
          </cell>
          <cell r="G332">
            <v>1217080.3799999999</v>
          </cell>
          <cell r="H332">
            <v>96450155</v>
          </cell>
          <cell r="I332" t="str">
            <v>C</v>
          </cell>
        </row>
        <row r="333">
          <cell r="A333" t="str">
            <v>22.15.01.11</v>
          </cell>
          <cell r="B333" t="str">
            <v>-</v>
          </cell>
          <cell r="C333" t="str">
            <v>Contrato de Mutuo-Urucum</v>
          </cell>
          <cell r="D333">
            <v>2540.19</v>
          </cell>
          <cell r="E333" t="str">
            <v>C</v>
          </cell>
          <cell r="F333">
            <v>405.29</v>
          </cell>
          <cell r="G333">
            <v>29.67</v>
          </cell>
          <cell r="H333">
            <v>2164.5700000000002</v>
          </cell>
          <cell r="I333" t="str">
            <v>C</v>
          </cell>
        </row>
        <row r="334">
          <cell r="A334" t="str">
            <v>22.15.01.99</v>
          </cell>
          <cell r="B334" t="str">
            <v>-</v>
          </cell>
          <cell r="C334" t="str">
            <v>Transitoria de Mutuo</v>
          </cell>
          <cell r="D334">
            <v>0</v>
          </cell>
          <cell r="F334">
            <v>411270.68</v>
          </cell>
          <cell r="G334">
            <v>411270.68</v>
          </cell>
          <cell r="H334">
            <v>0</v>
          </cell>
        </row>
        <row r="336">
          <cell r="A336" t="str">
            <v>-----------</v>
          </cell>
          <cell r="B336" t="str">
            <v>--</v>
          </cell>
          <cell r="C336" t="str">
            <v>-------------------------------------------------------------------</v>
          </cell>
          <cell r="D336" t="str">
            <v>-------------------</v>
          </cell>
          <cell r="E336" t="str">
            <v>-</v>
          </cell>
          <cell r="F336" t="str">
            <v>-------------------</v>
          </cell>
          <cell r="G336" t="e">
            <v>#NAME?</v>
          </cell>
          <cell r="H336" t="str">
            <v>07AB - 1.00.01.069</v>
          </cell>
        </row>
        <row r="337">
          <cell r="A337" t="str">
            <v>_x000C_----------</v>
          </cell>
          <cell r="B337" t="str">
            <v>--</v>
          </cell>
          <cell r="C337" t="str">
            <v>-------------------------------------------------------------------</v>
          </cell>
          <cell r="D337" t="str">
            <v>-------------------</v>
          </cell>
          <cell r="E337" t="str">
            <v>-</v>
          </cell>
          <cell r="F337" t="str">
            <v>-------------------</v>
          </cell>
          <cell r="G337" t="str">
            <v>-------------------</v>
          </cell>
          <cell r="H337" t="str">
            <v>------ Página:</v>
          </cell>
        </row>
        <row r="338">
          <cell r="A338" t="str">
            <v>Urucum Mine</v>
          </cell>
          <cell r="B338" t="str">
            <v>ra</v>
          </cell>
          <cell r="C338" t="str">
            <v>ção S.A</v>
          </cell>
          <cell r="H338" t="str">
            <v>Balancete</v>
          </cell>
        </row>
        <row r="339">
          <cell r="A339" t="str">
            <v>Período: 01</v>
          </cell>
          <cell r="B339" t="str">
            <v>/1</v>
          </cell>
          <cell r="C339" t="str">
            <v>2/2008 A 31/12/2008 -----------------------------------------------</v>
          </cell>
          <cell r="D339" t="str">
            <v>-------------------</v>
          </cell>
          <cell r="E339" t="str">
            <v>-</v>
          </cell>
          <cell r="F339" t="str">
            <v>-------------------</v>
          </cell>
          <cell r="G339" t="str">
            <v>-------------------</v>
          </cell>
          <cell r="H339" t="str">
            <v>09/01/2009 - 22:5</v>
          </cell>
          <cell r="I339">
            <v>4</v>
          </cell>
        </row>
        <row r="341">
          <cell r="A341" t="str">
            <v>Título</v>
          </cell>
          <cell r="D341" t="str">
            <v>Saldo Inicial</v>
          </cell>
          <cell r="F341" t="str">
            <v>Débito</v>
          </cell>
          <cell r="G341" t="str">
            <v>Crédito</v>
          </cell>
          <cell r="H341" t="str">
            <v>Saldo Final</v>
          </cell>
        </row>
        <row r="342">
          <cell r="A342" t="str">
            <v>-----------</v>
          </cell>
          <cell r="B342" t="str">
            <v>--</v>
          </cell>
          <cell r="C342" t="str">
            <v>-------------------------------------------------------------------</v>
          </cell>
          <cell r="D342" t="str">
            <v>-----------------</v>
          </cell>
          <cell r="F342" t="str">
            <v>------------------</v>
          </cell>
          <cell r="G342" t="str">
            <v>------------------</v>
          </cell>
          <cell r="H342" t="str">
            <v>-----------------</v>
          </cell>
        </row>
        <row r="343">
          <cell r="A343" t="str">
            <v>22.25.00.00</v>
          </cell>
          <cell r="B343" t="str">
            <v>-</v>
          </cell>
          <cell r="C343" t="str">
            <v>Outras Obrigacoes</v>
          </cell>
          <cell r="D343">
            <v>944587</v>
          </cell>
          <cell r="E343" t="str">
            <v>C</v>
          </cell>
          <cell r="F343">
            <v>19983.59</v>
          </cell>
          <cell r="G343">
            <v>4273.55</v>
          </cell>
          <cell r="H343">
            <v>928876.96</v>
          </cell>
          <cell r="I343" t="str">
            <v>C</v>
          </cell>
        </row>
        <row r="344">
          <cell r="A344" t="str">
            <v>22.25.02.00</v>
          </cell>
          <cell r="B344" t="str">
            <v>-</v>
          </cell>
          <cell r="C344" t="str">
            <v>Impostos e Contrib - Parcelamento REFIS</v>
          </cell>
          <cell r="D344">
            <v>856204.1</v>
          </cell>
          <cell r="E344" t="str">
            <v>C</v>
          </cell>
          <cell r="F344">
            <v>19983.59</v>
          </cell>
          <cell r="G344">
            <v>3090.35</v>
          </cell>
          <cell r="H344">
            <v>839310.86</v>
          </cell>
          <cell r="I344" t="str">
            <v>C</v>
          </cell>
        </row>
        <row r="345">
          <cell r="A345" t="str">
            <v>22.25.02.15</v>
          </cell>
          <cell r="B345" t="str">
            <v>-</v>
          </cell>
          <cell r="C345" t="str">
            <v>Impostos REFIS</v>
          </cell>
          <cell r="D345">
            <v>856204.1</v>
          </cell>
          <cell r="E345" t="str">
            <v>C</v>
          </cell>
          <cell r="F345">
            <v>19983.59</v>
          </cell>
          <cell r="G345">
            <v>3090.35</v>
          </cell>
          <cell r="H345">
            <v>839310.86</v>
          </cell>
          <cell r="I345" t="str">
            <v>C</v>
          </cell>
        </row>
        <row r="346">
          <cell r="A346" t="str">
            <v>22.25.11.00</v>
          </cell>
          <cell r="B346" t="str">
            <v>-</v>
          </cell>
          <cell r="C346" t="str">
            <v>Caucoes s/ Contratos</v>
          </cell>
          <cell r="D346">
            <v>88382.9</v>
          </cell>
          <cell r="E346" t="str">
            <v>C</v>
          </cell>
          <cell r="F346">
            <v>0</v>
          </cell>
          <cell r="G346">
            <v>1183.2</v>
          </cell>
          <cell r="H346">
            <v>89566.1</v>
          </cell>
          <cell r="I346" t="str">
            <v>C</v>
          </cell>
        </row>
        <row r="347">
          <cell r="A347" t="str">
            <v>22.25.11.01</v>
          </cell>
          <cell r="B347" t="str">
            <v>-</v>
          </cell>
          <cell r="C347" t="str">
            <v>Caucoes s/ Contratos</v>
          </cell>
          <cell r="D347">
            <v>88382.9</v>
          </cell>
          <cell r="E347" t="str">
            <v>C</v>
          </cell>
          <cell r="F347">
            <v>0</v>
          </cell>
          <cell r="G347">
            <v>1183.2</v>
          </cell>
          <cell r="H347">
            <v>89566.1</v>
          </cell>
          <cell r="I347" t="str">
            <v>C</v>
          </cell>
        </row>
        <row r="348">
          <cell r="A348" t="str">
            <v>22.30.00.00</v>
          </cell>
          <cell r="B348" t="str">
            <v>-</v>
          </cell>
          <cell r="C348" t="str">
            <v>Provisoes</v>
          </cell>
          <cell r="D348">
            <v>14933114.17</v>
          </cell>
          <cell r="E348" t="str">
            <v>C</v>
          </cell>
          <cell r="F348">
            <v>3686529.23</v>
          </cell>
          <cell r="G348">
            <v>11088586.18</v>
          </cell>
          <cell r="H348">
            <v>22335171.120000001</v>
          </cell>
          <cell r="I348" t="str">
            <v>C</v>
          </cell>
        </row>
        <row r="349">
          <cell r="A349" t="str">
            <v>22.30.02.00</v>
          </cell>
          <cell r="B349" t="str">
            <v>-</v>
          </cell>
          <cell r="C349" t="str">
            <v>Provisão Passivo Contingente</v>
          </cell>
          <cell r="D349">
            <v>5246114.17</v>
          </cell>
          <cell r="E349" t="str">
            <v>C</v>
          </cell>
          <cell r="F349">
            <v>3686529.23</v>
          </cell>
          <cell r="G349">
            <v>10937586.18</v>
          </cell>
          <cell r="H349">
            <v>12497171.119999999</v>
          </cell>
          <cell r="I349" t="str">
            <v>C</v>
          </cell>
        </row>
        <row r="350">
          <cell r="A350" t="str">
            <v>22.30.02.01</v>
          </cell>
          <cell r="B350" t="str">
            <v>-</v>
          </cell>
          <cell r="C350" t="str">
            <v>Prov.Passivo Conting. Tributário</v>
          </cell>
          <cell r="D350">
            <v>888042.94</v>
          </cell>
          <cell r="E350" t="str">
            <v>C</v>
          </cell>
          <cell r="F350">
            <v>888042.94</v>
          </cell>
          <cell r="G350">
            <v>338944.15</v>
          </cell>
          <cell r="H350">
            <v>338944.15</v>
          </cell>
          <cell r="I350" t="str">
            <v>C</v>
          </cell>
        </row>
        <row r="351">
          <cell r="A351" t="str">
            <v>22.30.02.02</v>
          </cell>
          <cell r="B351" t="str">
            <v>-</v>
          </cell>
          <cell r="C351" t="str">
            <v>Prov.Passivo Conting. Tributário - ICMS</v>
          </cell>
          <cell r="D351">
            <v>81896.23</v>
          </cell>
          <cell r="E351" t="str">
            <v>C</v>
          </cell>
          <cell r="F351">
            <v>81896.23</v>
          </cell>
          <cell r="G351">
            <v>421601.57</v>
          </cell>
          <cell r="H351">
            <v>421601.57</v>
          </cell>
          <cell r="I351" t="str">
            <v>C</v>
          </cell>
        </row>
        <row r="352">
          <cell r="A352" t="str">
            <v>22.30.02.04</v>
          </cell>
          <cell r="B352" t="str">
            <v>-</v>
          </cell>
          <cell r="C352" t="str">
            <v>Prov.Passivo Conting. Tributário - PIS</v>
          </cell>
          <cell r="D352">
            <v>261119.67</v>
          </cell>
          <cell r="E352" t="str">
            <v>C</v>
          </cell>
          <cell r="F352">
            <v>261119.67</v>
          </cell>
          <cell r="G352">
            <v>835711.01</v>
          </cell>
          <cell r="H352">
            <v>835711.01</v>
          </cell>
          <cell r="I352" t="str">
            <v>C</v>
          </cell>
        </row>
        <row r="353">
          <cell r="A353" t="str">
            <v>22.30.02.05</v>
          </cell>
          <cell r="B353" t="str">
            <v>-</v>
          </cell>
          <cell r="C353" t="str">
            <v>Prov.Passivo Conting.Tributário - COFINS</v>
          </cell>
          <cell r="D353">
            <v>0</v>
          </cell>
          <cell r="F353">
            <v>0</v>
          </cell>
          <cell r="G353">
            <v>709738.9</v>
          </cell>
          <cell r="H353">
            <v>709738.9</v>
          </cell>
          <cell r="I353" t="str">
            <v>C</v>
          </cell>
        </row>
        <row r="354">
          <cell r="A354" t="str">
            <v>22.30.02.07</v>
          </cell>
          <cell r="B354" t="str">
            <v>-</v>
          </cell>
          <cell r="C354" t="str">
            <v>Prov.Passivo Conting. Tributário - IR</v>
          </cell>
          <cell r="D354">
            <v>1513133.35</v>
          </cell>
          <cell r="E354" t="str">
            <v>C</v>
          </cell>
          <cell r="F354">
            <v>1513133.35</v>
          </cell>
          <cell r="G354">
            <v>1759399.96</v>
          </cell>
          <cell r="H354">
            <v>1759399.96</v>
          </cell>
          <cell r="I354" t="str">
            <v>C</v>
          </cell>
        </row>
        <row r="355">
          <cell r="A355" t="str">
            <v>22.30.02.08</v>
          </cell>
          <cell r="B355" t="str">
            <v>-</v>
          </cell>
          <cell r="C355" t="str">
            <v>Prov.Passivo Conting. Tributário - CSLL</v>
          </cell>
          <cell r="D355">
            <v>16687.37</v>
          </cell>
          <cell r="E355" t="str">
            <v>C</v>
          </cell>
          <cell r="F355">
            <v>16687.37</v>
          </cell>
          <cell r="G355">
            <v>39606.54</v>
          </cell>
          <cell r="H355">
            <v>39606.54</v>
          </cell>
          <cell r="I355" t="str">
            <v>C</v>
          </cell>
        </row>
        <row r="356">
          <cell r="A356" t="str">
            <v>22.30.02.10</v>
          </cell>
          <cell r="B356" t="str">
            <v>-</v>
          </cell>
          <cell r="C356" t="str">
            <v>Prov.Passivo Conting. Tributário - CFEM</v>
          </cell>
          <cell r="D356">
            <v>0</v>
          </cell>
          <cell r="F356">
            <v>0</v>
          </cell>
          <cell r="G356">
            <v>713149.43</v>
          </cell>
          <cell r="H356">
            <v>713149.43</v>
          </cell>
          <cell r="I356" t="str">
            <v>C</v>
          </cell>
        </row>
        <row r="357">
          <cell r="A357" t="str">
            <v>22.30.02.30</v>
          </cell>
          <cell r="B357" t="str">
            <v>-</v>
          </cell>
          <cell r="C357" t="str">
            <v>Prov.Passivo Conting Cível</v>
          </cell>
          <cell r="D357">
            <v>752064.02</v>
          </cell>
          <cell r="E357" t="str">
            <v>C</v>
          </cell>
          <cell r="F357">
            <v>752064.02</v>
          </cell>
          <cell r="G357">
            <v>5891459.1399999997</v>
          </cell>
          <cell r="H357">
            <v>5891459.1399999997</v>
          </cell>
          <cell r="I357" t="str">
            <v>C</v>
          </cell>
        </row>
        <row r="358">
          <cell r="A358" t="str">
            <v>22.30.02.40</v>
          </cell>
          <cell r="B358" t="str">
            <v>-</v>
          </cell>
          <cell r="C358" t="str">
            <v>Prov.Passivo Conting. Trabalhista</v>
          </cell>
          <cell r="D358">
            <v>173585.65</v>
          </cell>
          <cell r="E358" t="str">
            <v>C</v>
          </cell>
          <cell r="F358">
            <v>173585.65</v>
          </cell>
          <cell r="G358">
            <v>227975.48</v>
          </cell>
          <cell r="H358">
            <v>227975.48</v>
          </cell>
          <cell r="I358" t="str">
            <v>C</v>
          </cell>
        </row>
        <row r="359">
          <cell r="A359" t="str">
            <v>22.30.02.49</v>
          </cell>
          <cell r="B359" t="str">
            <v>-</v>
          </cell>
          <cell r="C359" t="str">
            <v>(-)Dep.Judicial Vinculado - Trabalhista</v>
          </cell>
          <cell r="D359">
            <v>27185.06</v>
          </cell>
          <cell r="E359" t="str">
            <v>D</v>
          </cell>
          <cell r="F359">
            <v>0</v>
          </cell>
          <cell r="G359">
            <v>0</v>
          </cell>
          <cell r="H359">
            <v>27185.06</v>
          </cell>
          <cell r="I359" t="str">
            <v>D</v>
          </cell>
        </row>
        <row r="360">
          <cell r="A360" t="str">
            <v>22.30.02.64</v>
          </cell>
          <cell r="B360" t="str">
            <v>-</v>
          </cell>
          <cell r="C360" t="str">
            <v>Prov. Passivo Contingente Ambiental-MS</v>
          </cell>
          <cell r="D360">
            <v>1586770</v>
          </cell>
          <cell r="E360" t="str">
            <v>C</v>
          </cell>
          <cell r="F360">
            <v>0</v>
          </cell>
          <cell r="G360">
            <v>0</v>
          </cell>
          <cell r="H360">
            <v>1586770</v>
          </cell>
          <cell r="I360" t="str">
            <v>C</v>
          </cell>
        </row>
        <row r="361">
          <cell r="A361" t="str">
            <v>22.30.10.00</v>
          </cell>
          <cell r="B361" t="str">
            <v>-</v>
          </cell>
          <cell r="C361" t="str">
            <v>Provisão p/Desativar Ativo Ambiental</v>
          </cell>
          <cell r="D361">
            <v>9687000</v>
          </cell>
          <cell r="E361" t="str">
            <v>C</v>
          </cell>
          <cell r="F361">
            <v>0</v>
          </cell>
          <cell r="G361">
            <v>151000</v>
          </cell>
          <cell r="H361">
            <v>9838000</v>
          </cell>
          <cell r="I361" t="str">
            <v>C</v>
          </cell>
        </row>
        <row r="362">
          <cell r="A362" t="str">
            <v>22.30.10.01</v>
          </cell>
          <cell r="B362" t="str">
            <v>-</v>
          </cell>
          <cell r="C362" t="str">
            <v>Provisão p/Desativar Ativo Ambiental</v>
          </cell>
          <cell r="D362">
            <v>9687000</v>
          </cell>
          <cell r="E362" t="str">
            <v>C</v>
          </cell>
          <cell r="F362">
            <v>0</v>
          </cell>
          <cell r="G362">
            <v>151000</v>
          </cell>
          <cell r="H362">
            <v>9838000</v>
          </cell>
          <cell r="I362" t="str">
            <v>C</v>
          </cell>
        </row>
        <row r="363">
          <cell r="A363" t="str">
            <v>24.00.00.00</v>
          </cell>
          <cell r="B363" t="str">
            <v>-</v>
          </cell>
          <cell r="C363" t="str">
            <v>Patrimonio Liquido</v>
          </cell>
          <cell r="D363">
            <v>216281959.30000001</v>
          </cell>
          <cell r="E363" t="str">
            <v>C</v>
          </cell>
          <cell r="F363">
            <v>0</v>
          </cell>
          <cell r="G363">
            <v>0</v>
          </cell>
          <cell r="H363">
            <v>216281959.30000001</v>
          </cell>
          <cell r="I363" t="str">
            <v>C</v>
          </cell>
        </row>
        <row r="364">
          <cell r="A364" t="str">
            <v>24.01.00.00</v>
          </cell>
          <cell r="B364" t="str">
            <v>-</v>
          </cell>
          <cell r="C364" t="str">
            <v>Capital</v>
          </cell>
          <cell r="D364">
            <v>31307604.66</v>
          </cell>
          <cell r="E364" t="str">
            <v>C</v>
          </cell>
          <cell r="F364">
            <v>0</v>
          </cell>
          <cell r="G364">
            <v>0</v>
          </cell>
          <cell r="H364">
            <v>31307604.66</v>
          </cell>
          <cell r="I364" t="str">
            <v>C</v>
          </cell>
        </row>
        <row r="365">
          <cell r="A365" t="str">
            <v>24.01.01.00</v>
          </cell>
          <cell r="B365" t="str">
            <v>-</v>
          </cell>
          <cell r="C365" t="str">
            <v>Capital Social</v>
          </cell>
          <cell r="D365">
            <v>30954514.010000002</v>
          </cell>
          <cell r="E365" t="str">
            <v>C</v>
          </cell>
          <cell r="F365">
            <v>0</v>
          </cell>
          <cell r="G365">
            <v>0</v>
          </cell>
          <cell r="H365">
            <v>30954514.010000002</v>
          </cell>
          <cell r="I365" t="str">
            <v>C</v>
          </cell>
        </row>
        <row r="366">
          <cell r="A366" t="str">
            <v>24.01.01.01</v>
          </cell>
          <cell r="B366" t="str">
            <v>-</v>
          </cell>
          <cell r="C366" t="str">
            <v>Capital Social Autorizado</v>
          </cell>
          <cell r="D366">
            <v>30954514.010000002</v>
          </cell>
          <cell r="E366" t="str">
            <v>C</v>
          </cell>
          <cell r="F366">
            <v>0</v>
          </cell>
          <cell r="G366">
            <v>0</v>
          </cell>
          <cell r="H366">
            <v>30954514.010000002</v>
          </cell>
          <cell r="I366" t="str">
            <v>C</v>
          </cell>
        </row>
        <row r="367">
          <cell r="A367" t="str">
            <v>24.01.10.00</v>
          </cell>
          <cell r="B367" t="str">
            <v>-</v>
          </cell>
          <cell r="C367" t="str">
            <v>Reservas de Capital</v>
          </cell>
          <cell r="D367">
            <v>353090.65</v>
          </cell>
          <cell r="E367" t="str">
            <v>C</v>
          </cell>
          <cell r="F367">
            <v>0</v>
          </cell>
          <cell r="G367">
            <v>0</v>
          </cell>
          <cell r="H367">
            <v>353090.65</v>
          </cell>
          <cell r="I367" t="str">
            <v>C</v>
          </cell>
        </row>
        <row r="368">
          <cell r="A368" t="str">
            <v>24.01.10.04</v>
          </cell>
          <cell r="B368" t="str">
            <v>-</v>
          </cell>
          <cell r="C368" t="str">
            <v>Reserva Incentivo Fiscal</v>
          </cell>
          <cell r="D368">
            <v>353090.65</v>
          </cell>
          <cell r="E368" t="str">
            <v>C</v>
          </cell>
          <cell r="F368">
            <v>0</v>
          </cell>
          <cell r="G368">
            <v>0</v>
          </cell>
          <cell r="H368">
            <v>353090.65</v>
          </cell>
          <cell r="I368" t="str">
            <v>C</v>
          </cell>
        </row>
        <row r="369">
          <cell r="A369" t="str">
            <v>24.10.00.00</v>
          </cell>
          <cell r="B369" t="str">
            <v>-</v>
          </cell>
          <cell r="C369" t="str">
            <v>Reservas</v>
          </cell>
          <cell r="D369">
            <v>15708898.140000001</v>
          </cell>
          <cell r="E369" t="str">
            <v>C</v>
          </cell>
          <cell r="F369">
            <v>0</v>
          </cell>
          <cell r="G369">
            <v>0</v>
          </cell>
          <cell r="H369">
            <v>15708898.140000001</v>
          </cell>
          <cell r="I369" t="str">
            <v>C</v>
          </cell>
        </row>
        <row r="370">
          <cell r="A370" t="str">
            <v>24.10.10.00</v>
          </cell>
          <cell r="B370" t="str">
            <v>-</v>
          </cell>
          <cell r="C370" t="str">
            <v>Reservas de Lucros</v>
          </cell>
          <cell r="D370">
            <v>15708898.140000001</v>
          </cell>
          <cell r="E370" t="str">
            <v>C</v>
          </cell>
          <cell r="F370">
            <v>0</v>
          </cell>
          <cell r="G370">
            <v>0</v>
          </cell>
          <cell r="H370">
            <v>15708898.140000001</v>
          </cell>
          <cell r="I370" t="str">
            <v>C</v>
          </cell>
        </row>
        <row r="371">
          <cell r="A371" t="str">
            <v>24.10.10.01</v>
          </cell>
          <cell r="B371" t="str">
            <v>-</v>
          </cell>
          <cell r="C371" t="str">
            <v>Reserva Legal</v>
          </cell>
          <cell r="D371">
            <v>3141779.63</v>
          </cell>
          <cell r="E371" t="str">
            <v>C</v>
          </cell>
          <cell r="F371">
            <v>0</v>
          </cell>
          <cell r="G371">
            <v>0</v>
          </cell>
          <cell r="H371">
            <v>3141779.63</v>
          </cell>
          <cell r="I371" t="str">
            <v>C</v>
          </cell>
        </row>
        <row r="372">
          <cell r="A372" t="str">
            <v>24.10.10.06</v>
          </cell>
          <cell r="B372" t="str">
            <v>-</v>
          </cell>
          <cell r="C372" t="str">
            <v>Reserva de Expansao / Investimentos</v>
          </cell>
          <cell r="D372">
            <v>12567118.51</v>
          </cell>
          <cell r="E372" t="str">
            <v>C</v>
          </cell>
          <cell r="F372">
            <v>0</v>
          </cell>
          <cell r="G372">
            <v>0</v>
          </cell>
          <cell r="H372">
            <v>12567118.51</v>
          </cell>
          <cell r="I372" t="str">
            <v>C</v>
          </cell>
        </row>
        <row r="373">
          <cell r="A373" t="str">
            <v>24.20.00.00</v>
          </cell>
          <cell r="B373" t="str">
            <v>-</v>
          </cell>
          <cell r="C373" t="str">
            <v>Lucros e Prejuizos Acumulados</v>
          </cell>
          <cell r="D373">
            <v>169265456.5</v>
          </cell>
          <cell r="E373" t="str">
            <v>C</v>
          </cell>
          <cell r="F373">
            <v>0</v>
          </cell>
          <cell r="G373">
            <v>0</v>
          </cell>
          <cell r="H373">
            <v>169265456.5</v>
          </cell>
          <cell r="I373" t="str">
            <v>C</v>
          </cell>
        </row>
        <row r="374">
          <cell r="A374" t="str">
            <v>24.20.01.00</v>
          </cell>
          <cell r="B374" t="str">
            <v>-</v>
          </cell>
          <cell r="C374" t="str">
            <v>Lucros e Prejuizos Acumulados</v>
          </cell>
          <cell r="D374">
            <v>169265456.5</v>
          </cell>
          <cell r="E374" t="str">
            <v>C</v>
          </cell>
          <cell r="F374">
            <v>0</v>
          </cell>
          <cell r="G374">
            <v>0</v>
          </cell>
          <cell r="H374">
            <v>169265456.5</v>
          </cell>
          <cell r="I374" t="str">
            <v>C</v>
          </cell>
        </row>
        <row r="375">
          <cell r="A375" t="str">
            <v>24.20.01.04</v>
          </cell>
          <cell r="B375" t="str">
            <v>-</v>
          </cell>
          <cell r="C375" t="str">
            <v>Lucros(Prej) Acum. Exercic.em Curso</v>
          </cell>
          <cell r="D375">
            <v>169265456.5</v>
          </cell>
          <cell r="E375" t="str">
            <v>C</v>
          </cell>
          <cell r="F375">
            <v>0</v>
          </cell>
          <cell r="G375">
            <v>0</v>
          </cell>
          <cell r="H375">
            <v>169265456.5</v>
          </cell>
          <cell r="I375" t="str">
            <v>C</v>
          </cell>
        </row>
        <row r="376">
          <cell r="A376" t="str">
            <v>30.00.00.00</v>
          </cell>
          <cell r="B376" t="str">
            <v>-</v>
          </cell>
          <cell r="C376" t="str">
            <v>Resultado</v>
          </cell>
          <cell r="D376">
            <v>0</v>
          </cell>
          <cell r="F376">
            <v>10612096.369999999</v>
          </cell>
          <cell r="G376">
            <v>21531588.73</v>
          </cell>
          <cell r="H376">
            <v>10919492.359999999</v>
          </cell>
          <cell r="I376" t="str">
            <v>C</v>
          </cell>
        </row>
        <row r="377">
          <cell r="A377" t="str">
            <v>31.00.00.00</v>
          </cell>
          <cell r="B377" t="str">
            <v>-</v>
          </cell>
          <cell r="C377" t="str">
            <v>Resultado Operacional Bruto</v>
          </cell>
          <cell r="D377">
            <v>340038405.43000001</v>
          </cell>
          <cell r="E377" t="str">
            <v>C</v>
          </cell>
          <cell r="F377">
            <v>2946368.04</v>
          </cell>
          <cell r="G377">
            <v>14265786.1</v>
          </cell>
          <cell r="H377">
            <v>351357823.49000001</v>
          </cell>
          <cell r="I377" t="str">
            <v>C</v>
          </cell>
        </row>
        <row r="378">
          <cell r="A378" t="str">
            <v>31.01.00.00</v>
          </cell>
          <cell r="B378" t="str">
            <v>-</v>
          </cell>
          <cell r="C378" t="str">
            <v>Receitas de Vendas</v>
          </cell>
          <cell r="D378">
            <v>180438676.97</v>
          </cell>
          <cell r="E378" t="str">
            <v>C</v>
          </cell>
          <cell r="F378">
            <v>0</v>
          </cell>
          <cell r="G378">
            <v>14265786.1</v>
          </cell>
          <cell r="H378">
            <v>194704463.06999999</v>
          </cell>
          <cell r="I378" t="str">
            <v>C</v>
          </cell>
        </row>
        <row r="379">
          <cell r="A379" t="str">
            <v>31.01.01.00</v>
          </cell>
          <cell r="B379" t="str">
            <v>-</v>
          </cell>
          <cell r="C379" t="str">
            <v>Receitas de Vendas - Merc. Int.</v>
          </cell>
          <cell r="D379">
            <v>45094702.759999998</v>
          </cell>
          <cell r="E379" t="str">
            <v>C</v>
          </cell>
          <cell r="F379">
            <v>0</v>
          </cell>
          <cell r="G379">
            <v>966065.16</v>
          </cell>
          <cell r="H379">
            <v>46060767.920000002</v>
          </cell>
          <cell r="I379" t="str">
            <v>C</v>
          </cell>
        </row>
        <row r="380">
          <cell r="A380" t="str">
            <v>31.01.01.01</v>
          </cell>
          <cell r="B380" t="str">
            <v>-</v>
          </cell>
          <cell r="C380" t="str">
            <v>Rec.Vendas MI - Minerios</v>
          </cell>
          <cell r="D380">
            <v>45094702.759999998</v>
          </cell>
          <cell r="E380" t="str">
            <v>C</v>
          </cell>
          <cell r="F380">
            <v>0</v>
          </cell>
          <cell r="G380">
            <v>966065.16</v>
          </cell>
          <cell r="H380">
            <v>46060767.920000002</v>
          </cell>
          <cell r="I380" t="str">
            <v>C</v>
          </cell>
        </row>
        <row r="381">
          <cell r="A381" t="str">
            <v>31.01.20.00</v>
          </cell>
          <cell r="B381" t="str">
            <v>-</v>
          </cell>
          <cell r="C381" t="str">
            <v>Receita Vendas - Cias Grupo-MI</v>
          </cell>
          <cell r="D381">
            <v>59503363.810000002</v>
          </cell>
          <cell r="E381" t="str">
            <v>C</v>
          </cell>
          <cell r="F381">
            <v>0</v>
          </cell>
          <cell r="G381">
            <v>13299720.939999999</v>
          </cell>
          <cell r="H381">
            <v>72803084.75</v>
          </cell>
          <cell r="I381" t="str">
            <v>C</v>
          </cell>
        </row>
        <row r="382">
          <cell r="A382" t="str">
            <v>31.01.20.01</v>
          </cell>
          <cell r="B382" t="str">
            <v>-</v>
          </cell>
          <cell r="C382" t="str">
            <v>Rec.Vend.C.Grupo MI-Minerios</v>
          </cell>
          <cell r="D382">
            <v>59078733.579999998</v>
          </cell>
          <cell r="E382" t="str">
            <v>C</v>
          </cell>
          <cell r="F382">
            <v>0</v>
          </cell>
          <cell r="G382">
            <v>13299720.939999999</v>
          </cell>
          <cell r="H382">
            <v>72378454.519999996</v>
          </cell>
          <cell r="I382" t="str">
            <v>C</v>
          </cell>
        </row>
        <row r="383">
          <cell r="A383" t="str">
            <v>31.01.20.02</v>
          </cell>
          <cell r="B383" t="str">
            <v>-</v>
          </cell>
          <cell r="C383" t="str">
            <v>Rec.Vend.C.Grupo MI-Lig.Manganes</v>
          </cell>
          <cell r="D383">
            <v>424630.23</v>
          </cell>
          <cell r="E383" t="str">
            <v>C</v>
          </cell>
          <cell r="F383">
            <v>0</v>
          </cell>
          <cell r="G383">
            <v>0</v>
          </cell>
          <cell r="H383">
            <v>424630.23</v>
          </cell>
          <cell r="I383" t="str">
            <v>C</v>
          </cell>
        </row>
        <row r="384">
          <cell r="A384" t="str">
            <v>31.01.30.00</v>
          </cell>
          <cell r="B384" t="str">
            <v>-</v>
          </cell>
          <cell r="C384" t="str">
            <v>Receita de Vendas - Merc Externo</v>
          </cell>
          <cell r="D384">
            <v>75840610.400000006</v>
          </cell>
          <cell r="E384" t="str">
            <v>C</v>
          </cell>
          <cell r="F384">
            <v>0</v>
          </cell>
          <cell r="G384">
            <v>0</v>
          </cell>
          <cell r="H384">
            <v>75840610.400000006</v>
          </cell>
          <cell r="I384" t="str">
            <v>C</v>
          </cell>
        </row>
        <row r="385">
          <cell r="A385" t="str">
            <v>31.01.30.01</v>
          </cell>
          <cell r="B385" t="str">
            <v>-</v>
          </cell>
          <cell r="C385" t="str">
            <v>Vendas ME - Minerios</v>
          </cell>
          <cell r="D385">
            <v>10881671.32</v>
          </cell>
          <cell r="E385" t="str">
            <v>C</v>
          </cell>
          <cell r="F385">
            <v>0</v>
          </cell>
          <cell r="G385">
            <v>0</v>
          </cell>
          <cell r="H385">
            <v>10881671.32</v>
          </cell>
          <cell r="I385" t="str">
            <v>C</v>
          </cell>
        </row>
        <row r="386">
          <cell r="A386" t="str">
            <v>31.01.30.02</v>
          </cell>
          <cell r="B386" t="str">
            <v>-</v>
          </cell>
          <cell r="C386" t="str">
            <v>Vendas ME - Ligas Manganes</v>
          </cell>
          <cell r="D386">
            <v>64958939.079999998</v>
          </cell>
          <cell r="E386" t="str">
            <v>C</v>
          </cell>
          <cell r="F386">
            <v>0</v>
          </cell>
          <cell r="G386">
            <v>0</v>
          </cell>
          <cell r="H386">
            <v>64958939.079999998</v>
          </cell>
          <cell r="I386" t="str">
            <v>C</v>
          </cell>
        </row>
        <row r="387">
          <cell r="A387" t="str">
            <v>31.05.00.00</v>
          </cell>
          <cell r="B387" t="str">
            <v>-</v>
          </cell>
          <cell r="C387" t="str">
            <v>Receita de Vendas Grupo Cvrd</v>
          </cell>
          <cell r="D387">
            <v>184255093.53999999</v>
          </cell>
          <cell r="E387" t="str">
            <v>C</v>
          </cell>
          <cell r="F387">
            <v>0</v>
          </cell>
          <cell r="G387">
            <v>0</v>
          </cell>
          <cell r="H387">
            <v>184255093.53999999</v>
          </cell>
          <cell r="I387" t="str">
            <v>C</v>
          </cell>
        </row>
        <row r="388">
          <cell r="A388" t="str">
            <v>31.05.71.00</v>
          </cell>
          <cell r="B388" t="str">
            <v>-</v>
          </cell>
          <cell r="C388" t="str">
            <v>Receita de Vendas Grp Cvrd- CVRDI</v>
          </cell>
          <cell r="D388">
            <v>184255093.53999999</v>
          </cell>
          <cell r="E388" t="str">
            <v>C</v>
          </cell>
          <cell r="F388">
            <v>0</v>
          </cell>
          <cell r="G388">
            <v>0</v>
          </cell>
          <cell r="H388">
            <v>184255093.53999999</v>
          </cell>
          <cell r="I388" t="str">
            <v>C</v>
          </cell>
        </row>
        <row r="389">
          <cell r="A389" t="str">
            <v>31.05.71.01</v>
          </cell>
          <cell r="B389" t="str">
            <v>-</v>
          </cell>
          <cell r="C389" t="str">
            <v>Rec.Vend.Cvrd- CVRDI Minerios</v>
          </cell>
          <cell r="D389">
            <v>184255093.53999999</v>
          </cell>
          <cell r="E389" t="str">
            <v>C</v>
          </cell>
          <cell r="F389">
            <v>0</v>
          </cell>
          <cell r="G389">
            <v>0</v>
          </cell>
          <cell r="H389">
            <v>184255093.53999999</v>
          </cell>
          <cell r="I389" t="str">
            <v>C</v>
          </cell>
        </row>
        <row r="390">
          <cell r="A390" t="str">
            <v>31.10.00.00</v>
          </cell>
          <cell r="B390" t="str">
            <v>-</v>
          </cell>
          <cell r="C390" t="str">
            <v>Deducoes de Vendas Merc. Interno</v>
          </cell>
          <cell r="D390">
            <v>3765071.63</v>
          </cell>
          <cell r="E390" t="str">
            <v>D</v>
          </cell>
          <cell r="F390">
            <v>0</v>
          </cell>
          <cell r="G390">
            <v>0</v>
          </cell>
          <cell r="H390">
            <v>3765071.63</v>
          </cell>
          <cell r="I390" t="str">
            <v>D</v>
          </cell>
        </row>
        <row r="391">
          <cell r="A391" t="str">
            <v>31.10.01.00</v>
          </cell>
          <cell r="B391" t="str">
            <v>-</v>
          </cell>
          <cell r="C391" t="str">
            <v>Vendas Canc. e Devolucao -M.Int.</v>
          </cell>
          <cell r="D391">
            <v>3093.05</v>
          </cell>
          <cell r="E391" t="str">
            <v>D</v>
          </cell>
          <cell r="F391">
            <v>0</v>
          </cell>
          <cell r="G391">
            <v>0</v>
          </cell>
          <cell r="H391">
            <v>3093.05</v>
          </cell>
          <cell r="I391" t="str">
            <v>D</v>
          </cell>
        </row>
        <row r="392">
          <cell r="A392" t="str">
            <v>31.10.01.01</v>
          </cell>
          <cell r="B392" t="str">
            <v>-</v>
          </cell>
          <cell r="C392" t="str">
            <v>Vend.Canc/Dev.MI- Minerios</v>
          </cell>
          <cell r="D392">
            <v>3093.05</v>
          </cell>
          <cell r="E392" t="str">
            <v>D</v>
          </cell>
          <cell r="F392">
            <v>0</v>
          </cell>
          <cell r="G392">
            <v>0</v>
          </cell>
          <cell r="H392">
            <v>3093.05</v>
          </cell>
          <cell r="I392" t="str">
            <v>D</v>
          </cell>
        </row>
        <row r="393">
          <cell r="A393" t="str">
            <v>31.10.10.00</v>
          </cell>
          <cell r="B393" t="str">
            <v>-</v>
          </cell>
          <cell r="C393" t="str">
            <v>Devoluc.Vendas - Cias Grupo- MI</v>
          </cell>
          <cell r="D393">
            <v>3761978.58</v>
          </cell>
          <cell r="E393" t="str">
            <v>D</v>
          </cell>
          <cell r="F393">
            <v>0</v>
          </cell>
          <cell r="G393">
            <v>0</v>
          </cell>
          <cell r="H393">
            <v>3761978.58</v>
          </cell>
          <cell r="I393" t="str">
            <v>D</v>
          </cell>
        </row>
        <row r="394">
          <cell r="A394" t="str">
            <v>31.10.10.01</v>
          </cell>
          <cell r="B394" t="str">
            <v>-</v>
          </cell>
          <cell r="C394" t="str">
            <v>Dev.Vend.C.Grup MI-Minerios</v>
          </cell>
          <cell r="D394">
            <v>3761978.58</v>
          </cell>
          <cell r="E394" t="str">
            <v>D</v>
          </cell>
          <cell r="F394">
            <v>0</v>
          </cell>
          <cell r="G394">
            <v>0</v>
          </cell>
          <cell r="H394">
            <v>3761978.58</v>
          </cell>
          <cell r="I394" t="str">
            <v>D</v>
          </cell>
        </row>
        <row r="395">
          <cell r="A395" t="str">
            <v>31.20.00.00</v>
          </cell>
          <cell r="B395" t="str">
            <v>-</v>
          </cell>
          <cell r="C395" t="str">
            <v>Impostos Incid.s/Vendas-Merc Int</v>
          </cell>
          <cell r="D395">
            <v>20884499.239999998</v>
          </cell>
          <cell r="E395" t="str">
            <v>D</v>
          </cell>
          <cell r="F395">
            <v>2946368.04</v>
          </cell>
          <cell r="G395">
            <v>0</v>
          </cell>
          <cell r="H395">
            <v>23830867.280000001</v>
          </cell>
          <cell r="I395" t="str">
            <v>D</v>
          </cell>
        </row>
        <row r="396">
          <cell r="A396" t="str">
            <v>31.20.09.00</v>
          </cell>
          <cell r="B396" t="str">
            <v>-</v>
          </cell>
          <cell r="C396" t="str">
            <v>Ipi s/Vendas Cias Grupo-Merc Int</v>
          </cell>
          <cell r="D396">
            <v>20220.47</v>
          </cell>
          <cell r="E396" t="str">
            <v>D</v>
          </cell>
          <cell r="F396">
            <v>0</v>
          </cell>
          <cell r="G396">
            <v>0</v>
          </cell>
          <cell r="H396">
            <v>20220.47</v>
          </cell>
          <cell r="I396" t="str">
            <v>D</v>
          </cell>
        </row>
        <row r="397">
          <cell r="A397" t="str">
            <v>31.20.09.02</v>
          </cell>
          <cell r="B397" t="str">
            <v>-</v>
          </cell>
          <cell r="C397" t="str">
            <v>Ipi s/Vend C.Grup MI- Lig.Mangan</v>
          </cell>
          <cell r="D397">
            <v>20220.47</v>
          </cell>
          <cell r="E397" t="str">
            <v>D</v>
          </cell>
          <cell r="F397">
            <v>0</v>
          </cell>
          <cell r="G397">
            <v>0</v>
          </cell>
          <cell r="H397">
            <v>20220.47</v>
          </cell>
          <cell r="I397" t="str">
            <v>D</v>
          </cell>
        </row>
        <row r="398">
          <cell r="A398" t="str">
            <v>31.20.13.00</v>
          </cell>
          <cell r="B398" t="str">
            <v>-</v>
          </cell>
          <cell r="C398" t="str">
            <v>Icms S/Vendas - Mercado Interno</v>
          </cell>
          <cell r="D398">
            <v>4852558.22</v>
          </cell>
          <cell r="E398" t="str">
            <v>D</v>
          </cell>
          <cell r="F398">
            <v>30815.9</v>
          </cell>
          <cell r="G398">
            <v>0</v>
          </cell>
          <cell r="H398">
            <v>4883374.12</v>
          </cell>
          <cell r="I398" t="str">
            <v>D</v>
          </cell>
        </row>
        <row r="399">
          <cell r="A399" t="str">
            <v>31.20.13.01</v>
          </cell>
          <cell r="B399" t="str">
            <v>-</v>
          </cell>
          <cell r="C399" t="str">
            <v>Icms s/Vendas MI - Minerios</v>
          </cell>
          <cell r="D399">
            <v>4852558.22</v>
          </cell>
          <cell r="E399" t="str">
            <v>D</v>
          </cell>
          <cell r="F399">
            <v>30815.9</v>
          </cell>
          <cell r="G399">
            <v>0</v>
          </cell>
          <cell r="H399">
            <v>4883374.12</v>
          </cell>
          <cell r="I399" t="str">
            <v>D</v>
          </cell>
        </row>
        <row r="400">
          <cell r="A400" t="str">
            <v>31.20.21.00</v>
          </cell>
          <cell r="B400" t="str">
            <v>-</v>
          </cell>
          <cell r="C400" t="str">
            <v>Icms Vendas Cias Grupo-Merc.Int.</v>
          </cell>
          <cell r="D400">
            <v>6686539.6900000004</v>
          </cell>
          <cell r="E400" t="str">
            <v>D</v>
          </cell>
          <cell r="F400">
            <v>1595966.51</v>
          </cell>
          <cell r="G400">
            <v>0</v>
          </cell>
          <cell r="H400">
            <v>8282506.2000000002</v>
          </cell>
          <cell r="I400" t="str">
            <v>D</v>
          </cell>
        </row>
        <row r="401">
          <cell r="A401" t="str">
            <v>31.20.21.01</v>
          </cell>
          <cell r="B401" t="str">
            <v>-</v>
          </cell>
          <cell r="C401" t="str">
            <v>Icms Vend C.Grupo MI- Minerios</v>
          </cell>
          <cell r="D401">
            <v>6638010.4900000002</v>
          </cell>
          <cell r="E401" t="str">
            <v>D</v>
          </cell>
          <cell r="F401">
            <v>1595966.51</v>
          </cell>
          <cell r="G401">
            <v>0</v>
          </cell>
          <cell r="H401">
            <v>8233977</v>
          </cell>
          <cell r="I401" t="str">
            <v>D</v>
          </cell>
        </row>
        <row r="402">
          <cell r="A402" t="str">
            <v>31.20.21.02</v>
          </cell>
          <cell r="B402" t="str">
            <v>-</v>
          </cell>
          <cell r="C402" t="str">
            <v>Icms Vend C.Grupo MI- Lig.Mangan</v>
          </cell>
          <cell r="D402">
            <v>48529.2</v>
          </cell>
          <cell r="E402" t="str">
            <v>D</v>
          </cell>
          <cell r="F402">
            <v>0</v>
          </cell>
          <cell r="G402">
            <v>0</v>
          </cell>
          <cell r="H402">
            <v>48529.2</v>
          </cell>
          <cell r="I402" t="str">
            <v>D</v>
          </cell>
        </row>
        <row r="403">
          <cell r="A403" t="str">
            <v>31.20.37.00</v>
          </cell>
          <cell r="B403" t="str">
            <v>-</v>
          </cell>
          <cell r="C403" t="str">
            <v>Pis S/Vendas - Mercado Interno</v>
          </cell>
          <cell r="D403">
            <v>744064.16</v>
          </cell>
          <cell r="E403" t="str">
            <v>D</v>
          </cell>
          <cell r="F403">
            <v>15940.29</v>
          </cell>
          <cell r="G403">
            <v>0</v>
          </cell>
          <cell r="H403">
            <v>760004.45</v>
          </cell>
          <cell r="I403" t="str">
            <v>D</v>
          </cell>
        </row>
        <row r="404">
          <cell r="A404" t="str">
            <v>31.20.37.01</v>
          </cell>
          <cell r="B404" t="str">
            <v>-</v>
          </cell>
          <cell r="C404" t="str">
            <v>Pis s/Vendas MI- Minerios</v>
          </cell>
          <cell r="D404">
            <v>744064.16</v>
          </cell>
          <cell r="E404" t="str">
            <v>D</v>
          </cell>
          <cell r="F404">
            <v>15940.29</v>
          </cell>
          <cell r="G404">
            <v>0</v>
          </cell>
          <cell r="H404">
            <v>760004.45</v>
          </cell>
          <cell r="I404" t="str">
            <v>D</v>
          </cell>
        </row>
        <row r="405">
          <cell r="A405" t="str">
            <v>31.20.45.00</v>
          </cell>
          <cell r="B405" t="str">
            <v>-</v>
          </cell>
          <cell r="C405" t="str">
            <v>Pis Vendas Cias do Grupo - M.I.</v>
          </cell>
          <cell r="D405">
            <v>919343.95</v>
          </cell>
          <cell r="E405" t="str">
            <v>D</v>
          </cell>
          <cell r="F405">
            <v>219445.39</v>
          </cell>
          <cell r="G405">
            <v>0</v>
          </cell>
          <cell r="H405">
            <v>1138789.3400000001</v>
          </cell>
          <cell r="I405" t="str">
            <v>D</v>
          </cell>
        </row>
        <row r="406">
          <cell r="A406" t="str">
            <v>31.20.45.01</v>
          </cell>
          <cell r="B406" t="str">
            <v>-</v>
          </cell>
          <cell r="C406" t="str">
            <v>Pis Venda C.Grup MI- Minerios</v>
          </cell>
          <cell r="D406">
            <v>912671.18</v>
          </cell>
          <cell r="E406" t="str">
            <v>D</v>
          </cell>
          <cell r="F406">
            <v>219445.39</v>
          </cell>
          <cell r="G406">
            <v>0</v>
          </cell>
          <cell r="H406">
            <v>1132116.57</v>
          </cell>
          <cell r="I406" t="str">
            <v>D</v>
          </cell>
        </row>
        <row r="407">
          <cell r="A407" t="str">
            <v>31.20.45.02</v>
          </cell>
          <cell r="B407" t="str">
            <v>-</v>
          </cell>
          <cell r="C407" t="str">
            <v>Pis Venda C.Grup MI- Liga Mangan</v>
          </cell>
          <cell r="D407">
            <v>6672.77</v>
          </cell>
          <cell r="E407" t="str">
            <v>D</v>
          </cell>
          <cell r="F407">
            <v>0</v>
          </cell>
          <cell r="G407">
            <v>0</v>
          </cell>
          <cell r="H407">
            <v>6672.77</v>
          </cell>
          <cell r="I407" t="str">
            <v>D</v>
          </cell>
        </row>
        <row r="408">
          <cell r="A408" t="str">
            <v>31.20.49.00</v>
          </cell>
          <cell r="B408" t="str">
            <v>-</v>
          </cell>
          <cell r="C408" t="str">
            <v>Cofins S/Vendas - Merc Interno</v>
          </cell>
          <cell r="D408">
            <v>3427195.74</v>
          </cell>
          <cell r="E408" t="str">
            <v>D</v>
          </cell>
          <cell r="F408">
            <v>73421.149999999994</v>
          </cell>
          <cell r="G408">
            <v>0</v>
          </cell>
          <cell r="H408">
            <v>3500616.89</v>
          </cell>
          <cell r="I408" t="str">
            <v>D</v>
          </cell>
        </row>
        <row r="409">
          <cell r="A409" t="str">
            <v>31.20.49.01</v>
          </cell>
          <cell r="B409" t="str">
            <v>-</v>
          </cell>
          <cell r="C409" t="str">
            <v>Cofins s/Vendas MI-Minerios</v>
          </cell>
          <cell r="D409">
            <v>3427195.74</v>
          </cell>
          <cell r="E409" t="str">
            <v>D</v>
          </cell>
          <cell r="F409">
            <v>73421.149999999994</v>
          </cell>
          <cell r="G409">
            <v>0</v>
          </cell>
          <cell r="H409">
            <v>3500616.89</v>
          </cell>
          <cell r="I409" t="str">
            <v>D</v>
          </cell>
        </row>
        <row r="410">
          <cell r="A410" t="str">
            <v>31.20.57.00</v>
          </cell>
          <cell r="B410" t="str">
            <v>-</v>
          </cell>
          <cell r="C410" t="str">
            <v>Cofins Venda Cias do Grupo- M.I.</v>
          </cell>
          <cell r="D410">
            <v>4234577.01</v>
          </cell>
          <cell r="E410" t="str">
            <v>D</v>
          </cell>
          <cell r="F410">
            <v>1010778.8</v>
          </cell>
          <cell r="G410">
            <v>0</v>
          </cell>
          <cell r="H410">
            <v>5245355.8099999996</v>
          </cell>
          <cell r="I410" t="str">
            <v>D</v>
          </cell>
        </row>
        <row r="411">
          <cell r="A411" t="str">
            <v>31.20.57.01</v>
          </cell>
          <cell r="B411" t="str">
            <v>-</v>
          </cell>
          <cell r="C411" t="str">
            <v>Cofins C.Grupo MI- Minerios</v>
          </cell>
          <cell r="D411">
            <v>4203841.8499999996</v>
          </cell>
          <cell r="E411" t="str">
            <v>D</v>
          </cell>
          <cell r="F411">
            <v>1010778.8</v>
          </cell>
          <cell r="G411">
            <v>0</v>
          </cell>
          <cell r="H411">
            <v>5214620.6500000004</v>
          </cell>
          <cell r="I411" t="str">
            <v>D</v>
          </cell>
        </row>
        <row r="412">
          <cell r="A412" t="str">
            <v>31.20.57.02</v>
          </cell>
          <cell r="B412" t="str">
            <v>-</v>
          </cell>
          <cell r="C412" t="str">
            <v>Cofins C.Grupo MI- Liga Manganes</v>
          </cell>
          <cell r="D412">
            <v>30735.16</v>
          </cell>
          <cell r="E412" t="str">
            <v>D</v>
          </cell>
          <cell r="F412">
            <v>0</v>
          </cell>
          <cell r="G412">
            <v>0</v>
          </cell>
          <cell r="H412">
            <v>30735.16</v>
          </cell>
          <cell r="I412" t="str">
            <v>D</v>
          </cell>
        </row>
        <row r="413">
          <cell r="A413" t="str">
            <v>31.40.00.00</v>
          </cell>
          <cell r="B413" t="str">
            <v>-</v>
          </cell>
          <cell r="C413" t="str">
            <v>Deducoes de Vendas - Merc. Ext</v>
          </cell>
          <cell r="D413">
            <v>5794.21</v>
          </cell>
          <cell r="E413" t="str">
            <v>D</v>
          </cell>
          <cell r="F413">
            <v>0</v>
          </cell>
          <cell r="G413">
            <v>0</v>
          </cell>
          <cell r="H413">
            <v>5794.21</v>
          </cell>
          <cell r="I413" t="str">
            <v>D</v>
          </cell>
        </row>
        <row r="414">
          <cell r="A414" t="str">
            <v>31.40.01.00</v>
          </cell>
          <cell r="B414" t="str">
            <v>-</v>
          </cell>
          <cell r="C414" t="str">
            <v>Devolucoes de Vendas - Merc.Ext</v>
          </cell>
          <cell r="D414">
            <v>5794.21</v>
          </cell>
          <cell r="E414" t="str">
            <v>D</v>
          </cell>
          <cell r="F414">
            <v>0</v>
          </cell>
          <cell r="G414">
            <v>0</v>
          </cell>
          <cell r="H414">
            <v>5794.21</v>
          </cell>
          <cell r="I414" t="str">
            <v>D</v>
          </cell>
        </row>
        <row r="415">
          <cell r="A415" t="str">
            <v>31.40.01.01</v>
          </cell>
          <cell r="B415" t="str">
            <v>-</v>
          </cell>
          <cell r="C415" t="str">
            <v>Dev.Vendas ME- Minerios</v>
          </cell>
          <cell r="D415">
            <v>5794.21</v>
          </cell>
          <cell r="E415" t="str">
            <v>D</v>
          </cell>
          <cell r="F415">
            <v>0</v>
          </cell>
          <cell r="G415">
            <v>0</v>
          </cell>
          <cell r="H415">
            <v>5794.21</v>
          </cell>
          <cell r="I415" t="str">
            <v>D</v>
          </cell>
        </row>
        <row r="416">
          <cell r="A416" t="str">
            <v>36.00.00.00</v>
          </cell>
          <cell r="B416" t="str">
            <v>-</v>
          </cell>
          <cell r="C416" t="str">
            <v>Custo Operacional de Vendas</v>
          </cell>
          <cell r="D416">
            <v>97654269.290000007</v>
          </cell>
          <cell r="E416" t="str">
            <v>D</v>
          </cell>
          <cell r="F416">
            <v>7665728.3300000001</v>
          </cell>
          <cell r="G416">
            <v>7265802.6299999999</v>
          </cell>
          <cell r="H416">
            <v>98054194.989999995</v>
          </cell>
          <cell r="I416" t="str">
            <v>D</v>
          </cell>
        </row>
        <row r="417">
          <cell r="A417" t="str">
            <v>36.01.00.00</v>
          </cell>
          <cell r="B417" t="str">
            <v>-</v>
          </cell>
          <cell r="C417" t="str">
            <v>Custo Oper. de Vendas - Merc Int</v>
          </cell>
          <cell r="D417">
            <v>17018610.699999999</v>
          </cell>
          <cell r="E417" t="str">
            <v>D</v>
          </cell>
          <cell r="F417">
            <v>7665728.3300000001</v>
          </cell>
          <cell r="G417">
            <v>7265802.6299999999</v>
          </cell>
          <cell r="H417">
            <v>17418536.399999999</v>
          </cell>
          <cell r="I417" t="str">
            <v>D</v>
          </cell>
        </row>
        <row r="418">
          <cell r="A418" t="str">
            <v>36.01.01.00</v>
          </cell>
          <cell r="B418" t="str">
            <v>-</v>
          </cell>
          <cell r="C418" t="str">
            <v>Custo Oper. de Vendas - Merc.Int</v>
          </cell>
          <cell r="D418">
            <v>6210838.7699999996</v>
          </cell>
          <cell r="E418" t="str">
            <v>D</v>
          </cell>
          <cell r="F418">
            <v>388727.23</v>
          </cell>
          <cell r="G418">
            <v>324379.5</v>
          </cell>
          <cell r="H418">
            <v>6275186.5</v>
          </cell>
          <cell r="I418" t="str">
            <v>D</v>
          </cell>
        </row>
        <row r="420">
          <cell r="A420" t="str">
            <v>-----------</v>
          </cell>
          <cell r="B420" t="str">
            <v>--</v>
          </cell>
          <cell r="C420" t="str">
            <v>-------------------------------------------------------------------</v>
          </cell>
          <cell r="D420" t="str">
            <v>-------------------</v>
          </cell>
          <cell r="E420" t="str">
            <v>-</v>
          </cell>
          <cell r="F420" t="str">
            <v>-------------------</v>
          </cell>
          <cell r="G420" t="e">
            <v>#NAME?</v>
          </cell>
          <cell r="H420" t="str">
            <v>07AB - 1.00.01.069</v>
          </cell>
        </row>
        <row r="421">
          <cell r="A421" t="str">
            <v>_x000C_----------</v>
          </cell>
          <cell r="B421" t="str">
            <v>--</v>
          </cell>
          <cell r="C421" t="str">
            <v>-------------------------------------------------------------------</v>
          </cell>
          <cell r="D421" t="str">
            <v>-------------------</v>
          </cell>
          <cell r="E421" t="str">
            <v>-</v>
          </cell>
          <cell r="F421" t="str">
            <v>-------------------</v>
          </cell>
          <cell r="G421" t="str">
            <v>-------------------</v>
          </cell>
          <cell r="H421" t="str">
            <v>------ Página:</v>
          </cell>
        </row>
        <row r="422">
          <cell r="A422" t="str">
            <v>Urucum Mine</v>
          </cell>
          <cell r="B422" t="str">
            <v>ra</v>
          </cell>
          <cell r="C422" t="str">
            <v>ção S.A</v>
          </cell>
          <cell r="H422" t="str">
            <v>Balancete</v>
          </cell>
        </row>
        <row r="423">
          <cell r="A423" t="str">
            <v>Período: 01</v>
          </cell>
          <cell r="B423" t="str">
            <v>/1</v>
          </cell>
          <cell r="C423" t="str">
            <v>2/2008 A 31/12/2008 -----------------------------------------------</v>
          </cell>
          <cell r="D423" t="str">
            <v>-------------------</v>
          </cell>
          <cell r="E423" t="str">
            <v>-</v>
          </cell>
          <cell r="F423" t="str">
            <v>-------------------</v>
          </cell>
          <cell r="G423" t="str">
            <v>-------------------</v>
          </cell>
          <cell r="H423" t="str">
            <v>09/01/2009 - 22:5</v>
          </cell>
          <cell r="I423">
            <v>4</v>
          </cell>
        </row>
        <row r="425">
          <cell r="A425" t="str">
            <v>Título</v>
          </cell>
          <cell r="D425" t="str">
            <v>Saldo Inicial</v>
          </cell>
          <cell r="F425" t="str">
            <v>Débito</v>
          </cell>
          <cell r="G425" t="str">
            <v>Crédito</v>
          </cell>
          <cell r="H425" t="str">
            <v>Saldo Final</v>
          </cell>
        </row>
        <row r="426">
          <cell r="A426" t="str">
            <v>-----------</v>
          </cell>
          <cell r="B426" t="str">
            <v>--</v>
          </cell>
          <cell r="C426" t="str">
            <v>-------------------------------------------------------------------</v>
          </cell>
          <cell r="D426" t="str">
            <v>-----------------</v>
          </cell>
          <cell r="F426" t="str">
            <v>------------------</v>
          </cell>
          <cell r="G426" t="str">
            <v>------------------</v>
          </cell>
          <cell r="H426" t="str">
            <v>-----------------</v>
          </cell>
        </row>
        <row r="427">
          <cell r="A427" t="str">
            <v>36.01.01.01</v>
          </cell>
          <cell r="B427" t="str">
            <v>-</v>
          </cell>
          <cell r="C427" t="str">
            <v>Custo Op.Vendas MI-Minerios</v>
          </cell>
          <cell r="D427">
            <v>5661537.4800000004</v>
          </cell>
          <cell r="E427" t="str">
            <v>D</v>
          </cell>
          <cell r="F427">
            <v>127737.71</v>
          </cell>
          <cell r="G427">
            <v>0</v>
          </cell>
          <cell r="H427">
            <v>5789275.1900000004</v>
          </cell>
          <cell r="I427" t="str">
            <v>D</v>
          </cell>
        </row>
        <row r="428">
          <cell r="A428" t="str">
            <v>36.01.01.07</v>
          </cell>
          <cell r="B428" t="str">
            <v>-</v>
          </cell>
          <cell r="C428" t="str">
            <v>Custo Op.Vendas MI-Outros</v>
          </cell>
          <cell r="D428">
            <v>198990.24</v>
          </cell>
          <cell r="E428" t="str">
            <v>C</v>
          </cell>
          <cell r="F428">
            <v>0</v>
          </cell>
          <cell r="G428">
            <v>0</v>
          </cell>
          <cell r="H428">
            <v>198990.24</v>
          </cell>
          <cell r="I428" t="str">
            <v>C</v>
          </cell>
        </row>
        <row r="429">
          <cell r="A429" t="str">
            <v>36.01.01.81</v>
          </cell>
          <cell r="B429" t="str">
            <v>-</v>
          </cell>
          <cell r="C429" t="str">
            <v>Custo Complementar - Pessoal</v>
          </cell>
          <cell r="D429">
            <v>0</v>
          </cell>
          <cell r="F429">
            <v>0</v>
          </cell>
          <cell r="G429">
            <v>323238.69</v>
          </cell>
          <cell r="H429">
            <v>323238.69</v>
          </cell>
          <cell r="I429" t="str">
            <v>C</v>
          </cell>
        </row>
        <row r="430">
          <cell r="A430" t="str">
            <v>36.01.01.83</v>
          </cell>
          <cell r="B430" t="str">
            <v>-</v>
          </cell>
          <cell r="C430" t="str">
            <v>Custo Complementar - Materiais</v>
          </cell>
          <cell r="D430">
            <v>181746.42</v>
          </cell>
          <cell r="E430" t="str">
            <v>D</v>
          </cell>
          <cell r="F430">
            <v>255893.16</v>
          </cell>
          <cell r="G430">
            <v>1140.81</v>
          </cell>
          <cell r="H430">
            <v>436498.77</v>
          </cell>
          <cell r="I430" t="str">
            <v>D</v>
          </cell>
        </row>
        <row r="431">
          <cell r="A431" t="str">
            <v>36.01.01.84</v>
          </cell>
          <cell r="B431" t="str">
            <v>-</v>
          </cell>
          <cell r="C431" t="str">
            <v>Custo Complementar - Energia Elétrica</v>
          </cell>
          <cell r="D431">
            <v>21210.77</v>
          </cell>
          <cell r="E431" t="str">
            <v>D</v>
          </cell>
          <cell r="F431">
            <v>5096.3599999999997</v>
          </cell>
          <cell r="G431">
            <v>0</v>
          </cell>
          <cell r="H431">
            <v>26307.13</v>
          </cell>
          <cell r="I431" t="str">
            <v>D</v>
          </cell>
        </row>
        <row r="432">
          <cell r="A432" t="str">
            <v>36.01.01.87</v>
          </cell>
          <cell r="B432" t="str">
            <v>-</v>
          </cell>
          <cell r="C432" t="str">
            <v>Custo Complementar - Serviço Contratado</v>
          </cell>
          <cell r="D432">
            <v>171612.79</v>
          </cell>
          <cell r="E432" t="str">
            <v>D</v>
          </cell>
          <cell r="F432">
            <v>0</v>
          </cell>
          <cell r="G432">
            <v>0</v>
          </cell>
          <cell r="H432">
            <v>171612.79</v>
          </cell>
          <cell r="I432" t="str">
            <v>D</v>
          </cell>
        </row>
        <row r="433">
          <cell r="A433" t="str">
            <v>36.01.01.94</v>
          </cell>
          <cell r="B433" t="str">
            <v>-</v>
          </cell>
          <cell r="C433" t="str">
            <v>Ajuste de Inventario</v>
          </cell>
          <cell r="D433">
            <v>1173321.55</v>
          </cell>
          <cell r="E433" t="str">
            <v>D</v>
          </cell>
          <cell r="F433">
            <v>0</v>
          </cell>
          <cell r="G433">
            <v>0</v>
          </cell>
          <cell r="H433">
            <v>1173321.55</v>
          </cell>
          <cell r="I433" t="str">
            <v>D</v>
          </cell>
        </row>
        <row r="434">
          <cell r="A434" t="str">
            <v>36.01.01.97</v>
          </cell>
          <cell r="B434" t="str">
            <v>-</v>
          </cell>
          <cell r="C434" t="str">
            <v>Custo Complementar</v>
          </cell>
          <cell r="D434">
            <v>799600</v>
          </cell>
          <cell r="E434" t="str">
            <v>C</v>
          </cell>
          <cell r="F434">
            <v>0</v>
          </cell>
          <cell r="G434">
            <v>0</v>
          </cell>
          <cell r="H434">
            <v>799600</v>
          </cell>
          <cell r="I434" t="str">
            <v>C</v>
          </cell>
        </row>
        <row r="435">
          <cell r="A435" t="str">
            <v>36.01.10.00</v>
          </cell>
          <cell r="B435" t="str">
            <v>-</v>
          </cell>
          <cell r="C435" t="str">
            <v>Custo Op.Revenda - Merc Interno</v>
          </cell>
          <cell r="D435">
            <v>146399.59</v>
          </cell>
          <cell r="E435" t="str">
            <v>D</v>
          </cell>
          <cell r="F435">
            <v>0</v>
          </cell>
          <cell r="G435">
            <v>0</v>
          </cell>
          <cell r="H435">
            <v>146399.59</v>
          </cell>
          <cell r="I435" t="str">
            <v>D</v>
          </cell>
        </row>
        <row r="436">
          <cell r="A436" t="str">
            <v>36.01.10.07</v>
          </cell>
          <cell r="B436" t="str">
            <v>-</v>
          </cell>
          <cell r="C436" t="str">
            <v>Custo Op.Revend MI-Outros</v>
          </cell>
          <cell r="D436">
            <v>146399.59</v>
          </cell>
          <cell r="E436" t="str">
            <v>D</v>
          </cell>
          <cell r="F436">
            <v>0</v>
          </cell>
          <cell r="G436">
            <v>0</v>
          </cell>
          <cell r="H436">
            <v>146399.59</v>
          </cell>
          <cell r="I436" t="str">
            <v>D</v>
          </cell>
        </row>
        <row r="437">
          <cell r="A437" t="str">
            <v>36.01.20.00</v>
          </cell>
          <cell r="B437" t="str">
            <v>-</v>
          </cell>
          <cell r="C437" t="str">
            <v>Custo Op.Vendas C.Grupo-Merc Int</v>
          </cell>
          <cell r="D437">
            <v>9016924.3699999992</v>
          </cell>
          <cell r="E437" t="str">
            <v>D</v>
          </cell>
          <cell r="F437">
            <v>0</v>
          </cell>
          <cell r="G437">
            <v>0</v>
          </cell>
          <cell r="H437">
            <v>9016924.3699999992</v>
          </cell>
          <cell r="I437" t="str">
            <v>D</v>
          </cell>
        </row>
        <row r="438">
          <cell r="A438" t="str">
            <v>36.01.20.01</v>
          </cell>
          <cell r="B438" t="str">
            <v>-</v>
          </cell>
          <cell r="C438" t="str">
            <v>Custo Op.C.Grup MI-Minerios</v>
          </cell>
          <cell r="D438">
            <v>8358666.0999999996</v>
          </cell>
          <cell r="E438" t="str">
            <v>D</v>
          </cell>
          <cell r="F438">
            <v>0</v>
          </cell>
          <cell r="G438">
            <v>0</v>
          </cell>
          <cell r="H438">
            <v>8358666.0999999996</v>
          </cell>
          <cell r="I438" t="str">
            <v>D</v>
          </cell>
        </row>
        <row r="439">
          <cell r="A439" t="str">
            <v>36.01.20.02</v>
          </cell>
          <cell r="B439" t="str">
            <v>-</v>
          </cell>
          <cell r="C439" t="str">
            <v>Custo Op.C.Grup MI-Ligas Mangan</v>
          </cell>
          <cell r="D439">
            <v>658258.27</v>
          </cell>
          <cell r="E439" t="str">
            <v>D</v>
          </cell>
          <cell r="F439">
            <v>0</v>
          </cell>
          <cell r="G439">
            <v>0</v>
          </cell>
          <cell r="H439">
            <v>658258.27</v>
          </cell>
          <cell r="I439" t="str">
            <v>D</v>
          </cell>
        </row>
        <row r="440">
          <cell r="A440" t="str">
            <v>36.01.90.00</v>
          </cell>
          <cell r="B440" t="str">
            <v>-</v>
          </cell>
          <cell r="C440" t="str">
            <v>Prov.Desvaloriz Estoque-Almoxarifado</v>
          </cell>
          <cell r="D440">
            <v>71312.69</v>
          </cell>
          <cell r="E440" t="str">
            <v>D</v>
          </cell>
          <cell r="F440">
            <v>71312.69</v>
          </cell>
          <cell r="G440">
            <v>71312.69</v>
          </cell>
          <cell r="H440">
            <v>71312.69</v>
          </cell>
          <cell r="I440" t="str">
            <v>D</v>
          </cell>
        </row>
        <row r="441">
          <cell r="A441" t="str">
            <v>36.01.90.01</v>
          </cell>
          <cell r="B441" t="str">
            <v>-</v>
          </cell>
          <cell r="C441" t="str">
            <v>Prov.Desvaloriz Estoque-Almoxarifado</v>
          </cell>
          <cell r="D441">
            <v>71312.69</v>
          </cell>
          <cell r="E441" t="str">
            <v>D</v>
          </cell>
          <cell r="F441">
            <v>71312.69</v>
          </cell>
          <cell r="G441">
            <v>71312.69</v>
          </cell>
          <cell r="H441">
            <v>71312.69</v>
          </cell>
          <cell r="I441" t="str">
            <v>D</v>
          </cell>
        </row>
        <row r="442">
          <cell r="A442" t="str">
            <v>36.01.91.00</v>
          </cell>
          <cell r="B442" t="str">
            <v>-</v>
          </cell>
          <cell r="C442" t="str">
            <v>Prov.Desvaloriz Estoque-Materia-Prima</v>
          </cell>
          <cell r="D442">
            <v>0</v>
          </cell>
          <cell r="F442">
            <v>0</v>
          </cell>
          <cell r="G442">
            <v>51018.15</v>
          </cell>
          <cell r="H442">
            <v>51018.15</v>
          </cell>
          <cell r="I442" t="str">
            <v>C</v>
          </cell>
        </row>
        <row r="443">
          <cell r="A443" t="str">
            <v>36.01.91.01</v>
          </cell>
          <cell r="B443" t="str">
            <v>-</v>
          </cell>
          <cell r="C443" t="str">
            <v>Prov.Desvaloriz Estoque-Materia-Prima</v>
          </cell>
          <cell r="D443">
            <v>0</v>
          </cell>
          <cell r="F443">
            <v>0</v>
          </cell>
          <cell r="G443">
            <v>51018.15</v>
          </cell>
          <cell r="H443">
            <v>51018.15</v>
          </cell>
          <cell r="I443" t="str">
            <v>C</v>
          </cell>
        </row>
        <row r="444">
          <cell r="A444" t="str">
            <v>36.01.92.00</v>
          </cell>
          <cell r="B444" t="str">
            <v>-</v>
          </cell>
          <cell r="C444" t="str">
            <v>Prov.Desvaloriz Estoque-Semi Acabado</v>
          </cell>
          <cell r="D444">
            <v>1218381.98</v>
          </cell>
          <cell r="E444" t="str">
            <v>D</v>
          </cell>
          <cell r="F444">
            <v>5919482.8200000003</v>
          </cell>
          <cell r="G444">
            <v>5580454.7800000003</v>
          </cell>
          <cell r="H444">
            <v>1557410.02</v>
          </cell>
          <cell r="I444" t="str">
            <v>D</v>
          </cell>
        </row>
        <row r="445">
          <cell r="A445" t="str">
            <v>36.01.92.01</v>
          </cell>
          <cell r="B445" t="str">
            <v>-</v>
          </cell>
          <cell r="C445" t="str">
            <v>Prov.Desvalor.Estoq-Minerio Semi-Acab</v>
          </cell>
          <cell r="D445">
            <v>1232264.07</v>
          </cell>
          <cell r="E445" t="str">
            <v>D</v>
          </cell>
          <cell r="F445">
            <v>5919482.8200000003</v>
          </cell>
          <cell r="G445">
            <v>5580454.7800000003</v>
          </cell>
          <cell r="H445">
            <v>1571292.11</v>
          </cell>
          <cell r="I445" t="str">
            <v>D</v>
          </cell>
        </row>
        <row r="446">
          <cell r="A446" t="str">
            <v>36.01.92.02</v>
          </cell>
          <cell r="B446" t="str">
            <v>-</v>
          </cell>
          <cell r="C446" t="str">
            <v>Prov.Desvalor.Estoq-Ligas Mang Semi-Acab</v>
          </cell>
          <cell r="D446">
            <v>13882.09</v>
          </cell>
          <cell r="E446" t="str">
            <v>C</v>
          </cell>
          <cell r="F446">
            <v>0</v>
          </cell>
          <cell r="G446">
            <v>0</v>
          </cell>
          <cell r="H446">
            <v>13882.09</v>
          </cell>
          <cell r="I446" t="str">
            <v>C</v>
          </cell>
        </row>
        <row r="447">
          <cell r="A447" t="str">
            <v>36.01.93.00</v>
          </cell>
          <cell r="B447" t="str">
            <v>-</v>
          </cell>
          <cell r="C447" t="str">
            <v>Prov.Desvaloriz Estoque-Prod Acabado</v>
          </cell>
          <cell r="D447">
            <v>28737.759999999998</v>
          </cell>
          <cell r="E447" t="str">
            <v>C</v>
          </cell>
          <cell r="F447">
            <v>258101.29</v>
          </cell>
          <cell r="G447">
            <v>82090.539999999994</v>
          </cell>
          <cell r="H447">
            <v>147272.99</v>
          </cell>
          <cell r="I447" t="str">
            <v>D</v>
          </cell>
        </row>
        <row r="448">
          <cell r="A448" t="str">
            <v>36.01.93.01</v>
          </cell>
          <cell r="B448" t="str">
            <v>-</v>
          </cell>
          <cell r="C448" t="str">
            <v>Prov.Desvalor.Estoq-Minerio Acabad</v>
          </cell>
          <cell r="D448">
            <v>0</v>
          </cell>
          <cell r="F448">
            <v>258101.29</v>
          </cell>
          <cell r="G448">
            <v>0</v>
          </cell>
          <cell r="H448">
            <v>258101.29</v>
          </cell>
          <cell r="I448" t="str">
            <v>D</v>
          </cell>
        </row>
        <row r="449">
          <cell r="A449" t="str">
            <v>36.01.93.02</v>
          </cell>
          <cell r="B449" t="str">
            <v>-</v>
          </cell>
          <cell r="C449" t="str">
            <v>Prov.Desvalor.Estoq-Ligas Mang Acabad</v>
          </cell>
          <cell r="D449">
            <v>28737.759999999998</v>
          </cell>
          <cell r="E449" t="str">
            <v>C</v>
          </cell>
          <cell r="F449">
            <v>0</v>
          </cell>
          <cell r="G449">
            <v>82090.539999999994</v>
          </cell>
          <cell r="H449">
            <v>110828.3</v>
          </cell>
          <cell r="I449" t="str">
            <v>C</v>
          </cell>
        </row>
        <row r="450">
          <cell r="A450" t="str">
            <v>36.01.94.00</v>
          </cell>
          <cell r="B450" t="str">
            <v>-</v>
          </cell>
          <cell r="C450" t="str">
            <v>Prov.Estoque s/ Movim-Almoxarifado</v>
          </cell>
          <cell r="D450">
            <v>383491.06</v>
          </cell>
          <cell r="E450" t="str">
            <v>D</v>
          </cell>
          <cell r="F450">
            <v>1028104.3</v>
          </cell>
          <cell r="G450">
            <v>1156546.97</v>
          </cell>
          <cell r="H450">
            <v>255048.39</v>
          </cell>
          <cell r="I450" t="str">
            <v>D</v>
          </cell>
        </row>
        <row r="451">
          <cell r="A451" t="str">
            <v>36.01.94.01</v>
          </cell>
          <cell r="B451" t="str">
            <v>-</v>
          </cell>
          <cell r="C451" t="str">
            <v>Prov.Estoque s/ Movim-Almoxarifado</v>
          </cell>
          <cell r="D451">
            <v>383491.06</v>
          </cell>
          <cell r="E451" t="str">
            <v>D</v>
          </cell>
          <cell r="F451">
            <v>1028104.3</v>
          </cell>
          <cell r="G451">
            <v>1156546.97</v>
          </cell>
          <cell r="H451">
            <v>255048.39</v>
          </cell>
          <cell r="I451" t="str">
            <v>D</v>
          </cell>
        </row>
        <row r="452">
          <cell r="A452" t="str">
            <v>36.05.00.00</v>
          </cell>
          <cell r="B452" t="str">
            <v>-</v>
          </cell>
          <cell r="C452" t="str">
            <v>Custos Oper.de Vendas Grupo Cvrd</v>
          </cell>
          <cell r="D452">
            <v>44359346.509999998</v>
          </cell>
          <cell r="E452" t="str">
            <v>D</v>
          </cell>
          <cell r="F452">
            <v>0</v>
          </cell>
          <cell r="G452">
            <v>0</v>
          </cell>
          <cell r="H452">
            <v>44359346.509999998</v>
          </cell>
          <cell r="I452" t="str">
            <v>D</v>
          </cell>
        </row>
        <row r="453">
          <cell r="A453" t="str">
            <v>36.05.71.00</v>
          </cell>
          <cell r="B453" t="str">
            <v>-</v>
          </cell>
          <cell r="C453" t="str">
            <v>Custos Op.Venda Grp Cvrd-CVRDI</v>
          </cell>
          <cell r="D453">
            <v>44359346.509999998</v>
          </cell>
          <cell r="E453" t="str">
            <v>D</v>
          </cell>
          <cell r="F453">
            <v>0</v>
          </cell>
          <cell r="G453">
            <v>0</v>
          </cell>
          <cell r="H453">
            <v>44359346.509999998</v>
          </cell>
          <cell r="I453" t="str">
            <v>D</v>
          </cell>
        </row>
        <row r="454">
          <cell r="A454" t="str">
            <v>36.05.71.01</v>
          </cell>
          <cell r="B454" t="str">
            <v>-</v>
          </cell>
          <cell r="C454" t="str">
            <v>Custos Op.Venda Cvrd-CVRDI Minerios</v>
          </cell>
          <cell r="D454">
            <v>44359346.509999998</v>
          </cell>
          <cell r="E454" t="str">
            <v>D</v>
          </cell>
          <cell r="F454">
            <v>0</v>
          </cell>
          <cell r="G454">
            <v>0</v>
          </cell>
          <cell r="H454">
            <v>44359346.509999998</v>
          </cell>
          <cell r="I454" t="str">
            <v>D</v>
          </cell>
        </row>
        <row r="455">
          <cell r="A455" t="str">
            <v>36.10.00.00</v>
          </cell>
          <cell r="B455" t="str">
            <v>-</v>
          </cell>
          <cell r="C455" t="str">
            <v>Custo Operac. de Vendas Merc Ext</v>
          </cell>
          <cell r="D455">
            <v>36276312.079999998</v>
          </cell>
          <cell r="E455" t="str">
            <v>D</v>
          </cell>
          <cell r="F455">
            <v>0</v>
          </cell>
          <cell r="G455">
            <v>0</v>
          </cell>
          <cell r="H455">
            <v>36276312.079999998</v>
          </cell>
          <cell r="I455" t="str">
            <v>D</v>
          </cell>
        </row>
        <row r="456">
          <cell r="A456" t="str">
            <v>36.10.01.00</v>
          </cell>
          <cell r="B456" t="str">
            <v>-</v>
          </cell>
          <cell r="C456" t="str">
            <v>Custo Operac de Vendas-Merc Ext</v>
          </cell>
          <cell r="D456">
            <v>36276312.079999998</v>
          </cell>
          <cell r="E456" t="str">
            <v>D</v>
          </cell>
          <cell r="F456">
            <v>0</v>
          </cell>
          <cell r="G456">
            <v>0</v>
          </cell>
          <cell r="H456">
            <v>36276312.079999998</v>
          </cell>
          <cell r="I456" t="str">
            <v>D</v>
          </cell>
        </row>
        <row r="457">
          <cell r="A457" t="str">
            <v>36.10.01.01</v>
          </cell>
          <cell r="B457" t="str">
            <v>-</v>
          </cell>
          <cell r="C457" t="str">
            <v>Custo Op.Vendas ME-Minerios</v>
          </cell>
          <cell r="D457">
            <v>2706423.62</v>
          </cell>
          <cell r="E457" t="str">
            <v>D</v>
          </cell>
          <cell r="F457">
            <v>0</v>
          </cell>
          <cell r="G457">
            <v>0</v>
          </cell>
          <cell r="H457">
            <v>2706423.62</v>
          </cell>
          <cell r="I457" t="str">
            <v>D</v>
          </cell>
        </row>
        <row r="458">
          <cell r="A458" t="str">
            <v>36.10.01.02</v>
          </cell>
          <cell r="B458" t="str">
            <v>-</v>
          </cell>
          <cell r="C458" t="str">
            <v>Custo Op.Vendas ME-Liga Manganes</v>
          </cell>
          <cell r="D458">
            <v>33569888.460000001</v>
          </cell>
          <cell r="E458" t="str">
            <v>D</v>
          </cell>
          <cell r="F458">
            <v>0</v>
          </cell>
          <cell r="G458">
            <v>0</v>
          </cell>
          <cell r="H458">
            <v>33569888.460000001</v>
          </cell>
          <cell r="I458" t="str">
            <v>D</v>
          </cell>
        </row>
        <row r="459">
          <cell r="A459" t="str">
            <v>38.00.00.00</v>
          </cell>
          <cell r="B459" t="str">
            <v>-</v>
          </cell>
          <cell r="C459" t="str">
            <v>Resultado Mensal</v>
          </cell>
          <cell r="D459">
            <v>242384136.13999999</v>
          </cell>
          <cell r="E459" t="str">
            <v>D</v>
          </cell>
          <cell r="F459">
            <v>0</v>
          </cell>
          <cell r="G459">
            <v>0</v>
          </cell>
          <cell r="H459">
            <v>242384136.13999999</v>
          </cell>
          <cell r="I459" t="str">
            <v>D</v>
          </cell>
        </row>
        <row r="460">
          <cell r="A460" t="str">
            <v>38.01.00.00</v>
          </cell>
          <cell r="B460" t="str">
            <v>-</v>
          </cell>
          <cell r="C460" t="str">
            <v>Resultado Mensal</v>
          </cell>
          <cell r="D460">
            <v>242384136.13999999</v>
          </cell>
          <cell r="E460" t="str">
            <v>D</v>
          </cell>
          <cell r="F460">
            <v>0</v>
          </cell>
          <cell r="G460">
            <v>0</v>
          </cell>
          <cell r="H460">
            <v>242384136.13999999</v>
          </cell>
          <cell r="I460" t="str">
            <v>D</v>
          </cell>
        </row>
        <row r="461">
          <cell r="A461" t="str">
            <v>38.01.01.00</v>
          </cell>
          <cell r="B461" t="str">
            <v>-</v>
          </cell>
          <cell r="C461" t="str">
            <v>Resultado Mensal</v>
          </cell>
          <cell r="D461">
            <v>242384136.13999999</v>
          </cell>
          <cell r="E461" t="str">
            <v>D</v>
          </cell>
          <cell r="F461">
            <v>0</v>
          </cell>
          <cell r="G461">
            <v>0</v>
          </cell>
          <cell r="H461">
            <v>242384136.13999999</v>
          </cell>
          <cell r="I461" t="str">
            <v>D</v>
          </cell>
        </row>
        <row r="462">
          <cell r="A462" t="str">
            <v>38.01.01.01</v>
          </cell>
          <cell r="B462" t="str">
            <v>-</v>
          </cell>
          <cell r="C462" t="str">
            <v>Resultado Mensal</v>
          </cell>
          <cell r="D462">
            <v>242384136.13999999</v>
          </cell>
          <cell r="E462" t="str">
            <v>D</v>
          </cell>
          <cell r="F462">
            <v>0</v>
          </cell>
          <cell r="G462">
            <v>0</v>
          </cell>
          <cell r="H462">
            <v>242384136.13999999</v>
          </cell>
          <cell r="I462" t="str">
            <v>D</v>
          </cell>
        </row>
        <row r="463">
          <cell r="A463" t="str">
            <v>40.00.00.00</v>
          </cell>
          <cell r="B463" t="str">
            <v>-</v>
          </cell>
          <cell r="C463" t="str">
            <v>Despesas Operacionais</v>
          </cell>
          <cell r="D463">
            <v>0</v>
          </cell>
          <cell r="F463">
            <v>22763484.609999999</v>
          </cell>
          <cell r="G463">
            <v>9429167.5999999996</v>
          </cell>
          <cell r="H463">
            <v>13334317.01</v>
          </cell>
          <cell r="I463" t="str">
            <v>D</v>
          </cell>
        </row>
        <row r="464">
          <cell r="A464" t="str">
            <v>41.00.00.00</v>
          </cell>
          <cell r="B464" t="str">
            <v>-</v>
          </cell>
          <cell r="C464" t="str">
            <v>Despesas Operacionais</v>
          </cell>
          <cell r="D464">
            <v>20217480.629999999</v>
          </cell>
          <cell r="E464" t="str">
            <v>C</v>
          </cell>
          <cell r="F464">
            <v>18492501.530000001</v>
          </cell>
          <cell r="G464">
            <v>8990158.8200000003</v>
          </cell>
          <cell r="H464">
            <v>10715137.92</v>
          </cell>
          <cell r="I464" t="str">
            <v>C</v>
          </cell>
        </row>
        <row r="465">
          <cell r="A465" t="str">
            <v>41.10.00.00</v>
          </cell>
          <cell r="B465" t="str">
            <v>-</v>
          </cell>
          <cell r="C465" t="str">
            <v>Pessoal</v>
          </cell>
          <cell r="D465">
            <v>92029.13</v>
          </cell>
          <cell r="E465" t="str">
            <v>D</v>
          </cell>
          <cell r="F465">
            <v>21376.720000000001</v>
          </cell>
          <cell r="G465">
            <v>13821.89</v>
          </cell>
          <cell r="H465">
            <v>99583.96</v>
          </cell>
          <cell r="I465" t="str">
            <v>D</v>
          </cell>
        </row>
        <row r="466">
          <cell r="A466" t="str">
            <v>41.10.01.00</v>
          </cell>
          <cell r="B466" t="str">
            <v>-</v>
          </cell>
          <cell r="C466" t="str">
            <v>Salarios</v>
          </cell>
          <cell r="D466">
            <v>51785.98</v>
          </cell>
          <cell r="E466" t="str">
            <v>D</v>
          </cell>
          <cell r="F466">
            <v>11801.9</v>
          </cell>
          <cell r="G466">
            <v>0</v>
          </cell>
          <cell r="H466">
            <v>63587.88</v>
          </cell>
          <cell r="I466" t="str">
            <v>D</v>
          </cell>
        </row>
        <row r="467">
          <cell r="A467" t="str">
            <v>41.10.01.01</v>
          </cell>
          <cell r="B467" t="str">
            <v>-</v>
          </cell>
          <cell r="C467" t="str">
            <v>Salarios</v>
          </cell>
          <cell r="D467">
            <v>51785.98</v>
          </cell>
          <cell r="E467" t="str">
            <v>D</v>
          </cell>
          <cell r="F467">
            <v>11801.9</v>
          </cell>
          <cell r="G467">
            <v>0</v>
          </cell>
          <cell r="H467">
            <v>63587.88</v>
          </cell>
          <cell r="I467" t="str">
            <v>D</v>
          </cell>
        </row>
        <row r="468">
          <cell r="A468" t="str">
            <v>41.10.04.00</v>
          </cell>
          <cell r="B468" t="str">
            <v>-</v>
          </cell>
          <cell r="C468" t="str">
            <v>Serv. Extraordinario/Adicionais</v>
          </cell>
          <cell r="D468">
            <v>1002.13</v>
          </cell>
          <cell r="E468" t="str">
            <v>D</v>
          </cell>
          <cell r="F468">
            <v>0</v>
          </cell>
          <cell r="G468">
            <v>0</v>
          </cell>
          <cell r="H468">
            <v>1002.13</v>
          </cell>
          <cell r="I468" t="str">
            <v>D</v>
          </cell>
        </row>
        <row r="469">
          <cell r="A469" t="str">
            <v>41.10.04.01</v>
          </cell>
          <cell r="B469" t="str">
            <v>-</v>
          </cell>
          <cell r="C469" t="str">
            <v>Horas Extras Dias Uteis</v>
          </cell>
          <cell r="D469">
            <v>1002.13</v>
          </cell>
          <cell r="E469" t="str">
            <v>D</v>
          </cell>
          <cell r="F469">
            <v>0</v>
          </cell>
          <cell r="G469">
            <v>0</v>
          </cell>
          <cell r="H469">
            <v>1002.13</v>
          </cell>
          <cell r="I469" t="str">
            <v>D</v>
          </cell>
        </row>
        <row r="470">
          <cell r="A470" t="str">
            <v>41.10.06.00</v>
          </cell>
          <cell r="B470" t="str">
            <v>-</v>
          </cell>
          <cell r="C470" t="str">
            <v>Adicionais por Acordo</v>
          </cell>
          <cell r="D470">
            <v>1218.92</v>
          </cell>
          <cell r="E470" t="str">
            <v>D</v>
          </cell>
          <cell r="F470">
            <v>0</v>
          </cell>
          <cell r="G470">
            <v>0</v>
          </cell>
          <cell r="H470">
            <v>1218.92</v>
          </cell>
          <cell r="I470" t="str">
            <v>D</v>
          </cell>
        </row>
        <row r="471">
          <cell r="A471" t="str">
            <v>41.10.06.01</v>
          </cell>
          <cell r="B471" t="str">
            <v>-</v>
          </cell>
          <cell r="C471" t="str">
            <v>Adicionais de Turno</v>
          </cell>
          <cell r="D471">
            <v>18.920000000000002</v>
          </cell>
          <cell r="E471" t="str">
            <v>D</v>
          </cell>
          <cell r="F471">
            <v>0</v>
          </cell>
          <cell r="G471">
            <v>0</v>
          </cell>
          <cell r="H471">
            <v>18.920000000000002</v>
          </cell>
          <cell r="I471" t="str">
            <v>D</v>
          </cell>
        </row>
        <row r="472">
          <cell r="A472" t="str">
            <v>41.10.06.03</v>
          </cell>
          <cell r="B472" t="str">
            <v>-</v>
          </cell>
          <cell r="C472" t="str">
            <v>Outros Adicionais por Acordo</v>
          </cell>
          <cell r="D472">
            <v>1200</v>
          </cell>
          <cell r="E472" t="str">
            <v>D</v>
          </cell>
          <cell r="F472">
            <v>0</v>
          </cell>
          <cell r="G472">
            <v>0</v>
          </cell>
          <cell r="H472">
            <v>1200</v>
          </cell>
          <cell r="I472" t="str">
            <v>D</v>
          </cell>
        </row>
        <row r="473">
          <cell r="A473" t="str">
            <v>41.10.25.00</v>
          </cell>
          <cell r="B473" t="str">
            <v>-</v>
          </cell>
          <cell r="C473" t="str">
            <v>Beneficios Legais</v>
          </cell>
          <cell r="D473">
            <v>9081.7199999999993</v>
          </cell>
          <cell r="E473" t="str">
            <v>D</v>
          </cell>
          <cell r="F473">
            <v>7066.03</v>
          </cell>
          <cell r="G473">
            <v>12861.3</v>
          </cell>
          <cell r="H473">
            <v>3286.45</v>
          </cell>
          <cell r="I473" t="str">
            <v>D</v>
          </cell>
        </row>
        <row r="474">
          <cell r="A474" t="str">
            <v>41.10.25.01</v>
          </cell>
          <cell r="B474" t="str">
            <v>-</v>
          </cell>
          <cell r="C474" t="str">
            <v>Ferias</v>
          </cell>
          <cell r="D474">
            <v>5992.52</v>
          </cell>
          <cell r="E474" t="str">
            <v>D</v>
          </cell>
          <cell r="F474">
            <v>351.81</v>
          </cell>
          <cell r="G474">
            <v>0</v>
          </cell>
          <cell r="H474">
            <v>6344.33</v>
          </cell>
          <cell r="I474" t="str">
            <v>D</v>
          </cell>
        </row>
        <row r="475">
          <cell r="A475" t="str">
            <v>41.10.25.03</v>
          </cell>
          <cell r="B475" t="str">
            <v>-</v>
          </cell>
          <cell r="C475" t="str">
            <v>13 Salario</v>
          </cell>
          <cell r="D475">
            <v>2902.45</v>
          </cell>
          <cell r="E475" t="str">
            <v>D</v>
          </cell>
          <cell r="F475">
            <v>6714.22</v>
          </cell>
          <cell r="G475">
            <v>12861.3</v>
          </cell>
          <cell r="H475">
            <v>3244.63</v>
          </cell>
          <cell r="I475" t="str">
            <v>C</v>
          </cell>
        </row>
        <row r="476">
          <cell r="A476" t="str">
            <v>41.10.25.05</v>
          </cell>
          <cell r="B476" t="str">
            <v>-</v>
          </cell>
          <cell r="C476" t="str">
            <v>Outros Beneficios Legais</v>
          </cell>
          <cell r="D476">
            <v>186.75</v>
          </cell>
          <cell r="E476" t="str">
            <v>D</v>
          </cell>
          <cell r="F476">
            <v>0</v>
          </cell>
          <cell r="G476">
            <v>0</v>
          </cell>
          <cell r="H476">
            <v>186.75</v>
          </cell>
          <cell r="I476" t="str">
            <v>D</v>
          </cell>
        </row>
        <row r="477">
          <cell r="A477" t="str">
            <v>41.10.30.00</v>
          </cell>
          <cell r="B477" t="str">
            <v>-</v>
          </cell>
          <cell r="C477" t="str">
            <v>Beneficio Empresa</v>
          </cell>
          <cell r="D477">
            <v>783.62</v>
          </cell>
          <cell r="E477" t="str">
            <v>C</v>
          </cell>
          <cell r="F477">
            <v>0</v>
          </cell>
          <cell r="G477">
            <v>6.9</v>
          </cell>
          <cell r="H477">
            <v>790.52</v>
          </cell>
          <cell r="I477" t="str">
            <v>C</v>
          </cell>
        </row>
        <row r="478">
          <cell r="A478" t="str">
            <v>41.10.30.01</v>
          </cell>
          <cell r="B478" t="str">
            <v>-</v>
          </cell>
          <cell r="C478" t="str">
            <v>Assist.Medica/Hospit/Odontolog</v>
          </cell>
          <cell r="D478">
            <v>783.62</v>
          </cell>
          <cell r="E478" t="str">
            <v>C</v>
          </cell>
          <cell r="F478">
            <v>0</v>
          </cell>
          <cell r="G478">
            <v>6.9</v>
          </cell>
          <cell r="H478">
            <v>790.52</v>
          </cell>
          <cell r="I478" t="str">
            <v>C</v>
          </cell>
        </row>
        <row r="479">
          <cell r="A479" t="str">
            <v>41.10.35.00</v>
          </cell>
          <cell r="B479" t="str">
            <v>-</v>
          </cell>
          <cell r="C479" t="str">
            <v>Reembolso Educacional</v>
          </cell>
          <cell r="D479">
            <v>2325.86</v>
          </cell>
          <cell r="E479" t="str">
            <v>D</v>
          </cell>
          <cell r="F479">
            <v>0</v>
          </cell>
          <cell r="G479">
            <v>0</v>
          </cell>
          <cell r="H479">
            <v>2325.86</v>
          </cell>
          <cell r="I479" t="str">
            <v>D</v>
          </cell>
        </row>
        <row r="480">
          <cell r="A480" t="str">
            <v>41.10.35.01</v>
          </cell>
          <cell r="B480" t="str">
            <v>-</v>
          </cell>
          <cell r="C480" t="str">
            <v>Reembolso Educacao - Empregados</v>
          </cell>
          <cell r="D480">
            <v>1325.86</v>
          </cell>
          <cell r="E480" t="str">
            <v>D</v>
          </cell>
          <cell r="F480">
            <v>0</v>
          </cell>
          <cell r="G480">
            <v>0</v>
          </cell>
          <cell r="H480">
            <v>1325.86</v>
          </cell>
          <cell r="I480" t="str">
            <v>D</v>
          </cell>
        </row>
        <row r="481">
          <cell r="A481" t="str">
            <v>41.10.35.03</v>
          </cell>
          <cell r="B481" t="str">
            <v>-</v>
          </cell>
          <cell r="C481" t="str">
            <v>Material Escolar</v>
          </cell>
          <cell r="D481">
            <v>1000</v>
          </cell>
          <cell r="E481" t="str">
            <v>D</v>
          </cell>
          <cell r="F481">
            <v>0</v>
          </cell>
          <cell r="G481">
            <v>0</v>
          </cell>
          <cell r="H481">
            <v>1000</v>
          </cell>
          <cell r="I481" t="str">
            <v>D</v>
          </cell>
        </row>
        <row r="482">
          <cell r="A482" t="str">
            <v>41.10.42.00</v>
          </cell>
          <cell r="B482" t="str">
            <v>-</v>
          </cell>
          <cell r="C482" t="str">
            <v>Ticket</v>
          </cell>
          <cell r="D482">
            <v>245</v>
          </cell>
          <cell r="E482" t="str">
            <v>C</v>
          </cell>
          <cell r="F482">
            <v>0</v>
          </cell>
          <cell r="G482">
            <v>12.25</v>
          </cell>
          <cell r="H482">
            <v>257.25</v>
          </cell>
          <cell r="I482" t="str">
            <v>C</v>
          </cell>
        </row>
        <row r="483">
          <cell r="A483" t="str">
            <v>41.10.42.01</v>
          </cell>
          <cell r="B483" t="str">
            <v>-</v>
          </cell>
          <cell r="C483" t="str">
            <v>Ticket</v>
          </cell>
          <cell r="D483">
            <v>245</v>
          </cell>
          <cell r="E483" t="str">
            <v>C</v>
          </cell>
          <cell r="F483">
            <v>0</v>
          </cell>
          <cell r="G483">
            <v>12.25</v>
          </cell>
          <cell r="H483">
            <v>257.25</v>
          </cell>
          <cell r="I483" t="str">
            <v>C</v>
          </cell>
        </row>
        <row r="484">
          <cell r="A484" t="str">
            <v>41.10.47.00</v>
          </cell>
          <cell r="B484" t="str">
            <v>-</v>
          </cell>
          <cell r="C484" t="str">
            <v>Outros Beneficios</v>
          </cell>
          <cell r="D484">
            <v>2499.5500000000002</v>
          </cell>
          <cell r="E484" t="str">
            <v>D</v>
          </cell>
          <cell r="F484">
            <v>0</v>
          </cell>
          <cell r="G484">
            <v>0</v>
          </cell>
          <cell r="H484">
            <v>2499.5500000000002</v>
          </cell>
          <cell r="I484" t="str">
            <v>D</v>
          </cell>
        </row>
        <row r="485">
          <cell r="A485" t="str">
            <v>41.10.47.99</v>
          </cell>
          <cell r="B485" t="str">
            <v>-</v>
          </cell>
          <cell r="C485" t="str">
            <v>Demais Beneficios da Empresa</v>
          </cell>
          <cell r="D485">
            <v>2499.5500000000002</v>
          </cell>
          <cell r="E485" t="str">
            <v>D</v>
          </cell>
          <cell r="F485">
            <v>0</v>
          </cell>
          <cell r="G485">
            <v>0</v>
          </cell>
          <cell r="H485">
            <v>2499.5500000000002</v>
          </cell>
          <cell r="I485" t="str">
            <v>D</v>
          </cell>
        </row>
        <row r="486">
          <cell r="A486" t="str">
            <v>41.10.60.00</v>
          </cell>
          <cell r="B486" t="str">
            <v>-</v>
          </cell>
          <cell r="C486" t="str">
            <v>Contribuicao Previdencia Social</v>
          </cell>
          <cell r="D486">
            <v>17950.95</v>
          </cell>
          <cell r="E486" t="str">
            <v>D</v>
          </cell>
          <cell r="F486">
            <v>1925.1</v>
          </cell>
          <cell r="G486">
            <v>835.9</v>
          </cell>
          <cell r="H486">
            <v>19040.150000000001</v>
          </cell>
          <cell r="I486" t="str">
            <v>D</v>
          </cell>
        </row>
        <row r="487">
          <cell r="A487" t="str">
            <v>41.10.60.01</v>
          </cell>
          <cell r="B487" t="str">
            <v>-</v>
          </cell>
          <cell r="C487" t="str">
            <v>Contribuicao Previdencia Social</v>
          </cell>
          <cell r="D487">
            <v>16969.21</v>
          </cell>
          <cell r="E487" t="str">
            <v>D</v>
          </cell>
          <cell r="F487">
            <v>1823.78</v>
          </cell>
          <cell r="G487">
            <v>0</v>
          </cell>
          <cell r="H487">
            <v>18792.990000000002</v>
          </cell>
          <cell r="I487" t="str">
            <v>D</v>
          </cell>
        </row>
        <row r="488">
          <cell r="A488" t="str">
            <v>41.10.60.02</v>
          </cell>
          <cell r="B488" t="str">
            <v>-</v>
          </cell>
          <cell r="C488" t="str">
            <v>Inss Ferias</v>
          </cell>
          <cell r="D488">
            <v>145.84</v>
          </cell>
          <cell r="E488" t="str">
            <v>D</v>
          </cell>
          <cell r="F488">
            <v>101.32</v>
          </cell>
          <cell r="G488">
            <v>0</v>
          </cell>
          <cell r="H488">
            <v>247.16</v>
          </cell>
          <cell r="I488" t="str">
            <v>D</v>
          </cell>
        </row>
        <row r="489">
          <cell r="A489" t="str">
            <v>41.10.60.03</v>
          </cell>
          <cell r="B489" t="str">
            <v>-</v>
          </cell>
          <cell r="C489" t="str">
            <v>Inss S/Decimo Terceiro Salario</v>
          </cell>
          <cell r="D489">
            <v>835.9</v>
          </cell>
          <cell r="E489" t="str">
            <v>D</v>
          </cell>
          <cell r="F489">
            <v>0</v>
          </cell>
          <cell r="G489">
            <v>835.9</v>
          </cell>
          <cell r="H489">
            <v>0</v>
          </cell>
        </row>
        <row r="490">
          <cell r="A490" t="str">
            <v>41.10.62.00</v>
          </cell>
          <cell r="B490" t="str">
            <v>-</v>
          </cell>
          <cell r="C490" t="str">
            <v>Contribuicao Fgts</v>
          </cell>
          <cell r="D490">
            <v>4986.3</v>
          </cell>
          <cell r="E490" t="str">
            <v>D</v>
          </cell>
          <cell r="F490">
            <v>408.1</v>
          </cell>
          <cell r="G490">
            <v>105.54</v>
          </cell>
          <cell r="H490">
            <v>5288.86</v>
          </cell>
          <cell r="I490" t="str">
            <v>D</v>
          </cell>
        </row>
        <row r="491">
          <cell r="A491" t="str">
            <v>41.10.62.01</v>
          </cell>
          <cell r="B491" t="str">
            <v>-</v>
          </cell>
          <cell r="C491" t="str">
            <v>Contribuicao Fgts</v>
          </cell>
          <cell r="D491">
            <v>4713.6000000000004</v>
          </cell>
          <cell r="E491" t="str">
            <v>D</v>
          </cell>
          <cell r="F491">
            <v>253.3</v>
          </cell>
          <cell r="G491">
            <v>0</v>
          </cell>
          <cell r="H491">
            <v>4966.8999999999996</v>
          </cell>
          <cell r="I491" t="str">
            <v>D</v>
          </cell>
        </row>
        <row r="492">
          <cell r="A492" t="str">
            <v>41.10.62.02</v>
          </cell>
          <cell r="B492" t="str">
            <v>-</v>
          </cell>
          <cell r="C492" t="str">
            <v>Fgts Ferias</v>
          </cell>
          <cell r="D492">
            <v>40.51</v>
          </cell>
          <cell r="E492" t="str">
            <v>D</v>
          </cell>
          <cell r="F492">
            <v>28.15</v>
          </cell>
          <cell r="G492">
            <v>0</v>
          </cell>
          <cell r="H492">
            <v>68.66</v>
          </cell>
          <cell r="I492" t="str">
            <v>D</v>
          </cell>
        </row>
        <row r="493">
          <cell r="A493" t="str">
            <v>41.10.62.03</v>
          </cell>
          <cell r="B493" t="str">
            <v>-</v>
          </cell>
          <cell r="C493" t="str">
            <v>Fgts S/Decimo Terceiro Salario</v>
          </cell>
          <cell r="D493">
            <v>232.19</v>
          </cell>
          <cell r="E493" t="str">
            <v>D</v>
          </cell>
          <cell r="F493">
            <v>126.65</v>
          </cell>
          <cell r="G493">
            <v>105.54</v>
          </cell>
          <cell r="H493">
            <v>253.3</v>
          </cell>
          <cell r="I493" t="str">
            <v>D</v>
          </cell>
        </row>
        <row r="494">
          <cell r="A494" t="str">
            <v>41.10.65.00</v>
          </cell>
          <cell r="B494" t="str">
            <v>-</v>
          </cell>
          <cell r="C494" t="str">
            <v>Contribuic Previdenc Complement</v>
          </cell>
          <cell r="D494">
            <v>2206.34</v>
          </cell>
          <cell r="E494" t="str">
            <v>D</v>
          </cell>
          <cell r="F494">
            <v>175.59</v>
          </cell>
          <cell r="G494">
            <v>0</v>
          </cell>
          <cell r="H494">
            <v>2381.9299999999998</v>
          </cell>
          <cell r="I494" t="str">
            <v>D</v>
          </cell>
        </row>
        <row r="495">
          <cell r="A495" t="str">
            <v>41.10.65.01</v>
          </cell>
          <cell r="B495" t="str">
            <v>-</v>
          </cell>
          <cell r="C495" t="str">
            <v>Contribuic Ordinaria Valiaprev</v>
          </cell>
          <cell r="D495">
            <v>2206.34</v>
          </cell>
          <cell r="E495" t="str">
            <v>D</v>
          </cell>
          <cell r="F495">
            <v>175.59</v>
          </cell>
          <cell r="G495">
            <v>0</v>
          </cell>
          <cell r="H495">
            <v>2381.9299999999998</v>
          </cell>
          <cell r="I495" t="str">
            <v>D</v>
          </cell>
        </row>
        <row r="496">
          <cell r="A496" t="str">
            <v>41.20.00.00</v>
          </cell>
          <cell r="B496" t="str">
            <v>-</v>
          </cell>
          <cell r="C496" t="str">
            <v>Despesas com Vendas</v>
          </cell>
          <cell r="D496">
            <v>24965672.789999999</v>
          </cell>
          <cell r="E496" t="str">
            <v>D</v>
          </cell>
          <cell r="F496">
            <v>4969962.8899999997</v>
          </cell>
          <cell r="G496">
            <v>1887356.97</v>
          </cell>
          <cell r="H496">
            <v>28048278.710000001</v>
          </cell>
          <cell r="I496" t="str">
            <v>D</v>
          </cell>
        </row>
        <row r="497">
          <cell r="A497" t="str">
            <v>41.20.01.00</v>
          </cell>
          <cell r="B497" t="str">
            <v>-</v>
          </cell>
          <cell r="C497" t="str">
            <v>Despesas com Vendas Merc Interno</v>
          </cell>
          <cell r="D497">
            <v>10261982.67</v>
          </cell>
          <cell r="E497" t="str">
            <v>D</v>
          </cell>
          <cell r="F497">
            <v>2693294.02</v>
          </cell>
          <cell r="G497">
            <v>732969.05</v>
          </cell>
          <cell r="H497">
            <v>12222307.640000001</v>
          </cell>
          <cell r="I497" t="str">
            <v>D</v>
          </cell>
        </row>
        <row r="498">
          <cell r="A498" t="str">
            <v>41.20.01.03</v>
          </cell>
          <cell r="B498" t="str">
            <v>-</v>
          </cell>
          <cell r="C498" t="str">
            <v>Desp Vend.MI-Fretes Carretos</v>
          </cell>
          <cell r="D498">
            <v>393437.73</v>
          </cell>
          <cell r="E498" t="str">
            <v>D</v>
          </cell>
          <cell r="F498">
            <v>1842171.45</v>
          </cell>
          <cell r="G498">
            <v>5411.06</v>
          </cell>
          <cell r="H498">
            <v>2230198.12</v>
          </cell>
          <cell r="I498" t="str">
            <v>D</v>
          </cell>
        </row>
        <row r="499">
          <cell r="A499" t="str">
            <v>41.20.01.04</v>
          </cell>
          <cell r="B499" t="str">
            <v>-</v>
          </cell>
          <cell r="C499" t="str">
            <v>Desp Vend.MI-Fretes Ferroviarios</v>
          </cell>
          <cell r="D499">
            <v>6925251.8200000003</v>
          </cell>
          <cell r="E499" t="str">
            <v>D</v>
          </cell>
          <cell r="F499">
            <v>0</v>
          </cell>
          <cell r="G499">
            <v>0</v>
          </cell>
          <cell r="H499">
            <v>6925251.8200000003</v>
          </cell>
          <cell r="I499" t="str">
            <v>D</v>
          </cell>
        </row>
        <row r="500">
          <cell r="A500" t="str">
            <v>41.20.01.09</v>
          </cell>
          <cell r="B500" t="str">
            <v>-</v>
          </cell>
          <cell r="C500" t="str">
            <v>Desp Vend.MI-Viagens e Estadias</v>
          </cell>
          <cell r="D500">
            <v>3194864.75</v>
          </cell>
          <cell r="E500" t="str">
            <v>D</v>
          </cell>
          <cell r="F500">
            <v>851122.57</v>
          </cell>
          <cell r="G500">
            <v>727557.99</v>
          </cell>
          <cell r="H500">
            <v>3318429.33</v>
          </cell>
          <cell r="I500" t="str">
            <v>D</v>
          </cell>
        </row>
        <row r="501">
          <cell r="A501" t="str">
            <v>41.20.01.17</v>
          </cell>
          <cell r="B501" t="str">
            <v>-</v>
          </cell>
          <cell r="C501" t="str">
            <v>Prov. p/ Devedores Duvidosos</v>
          </cell>
          <cell r="D501">
            <v>251571.63</v>
          </cell>
          <cell r="E501" t="str">
            <v>C</v>
          </cell>
          <cell r="F501">
            <v>0</v>
          </cell>
          <cell r="G501">
            <v>0</v>
          </cell>
          <cell r="H501">
            <v>251571.63</v>
          </cell>
          <cell r="I501" t="str">
            <v>C</v>
          </cell>
        </row>
        <row r="502">
          <cell r="A502" t="str">
            <v>41.20.10.00</v>
          </cell>
          <cell r="B502" t="str">
            <v>-</v>
          </cell>
          <cell r="C502" t="str">
            <v>Desp c/ Vendas Mercado Externo</v>
          </cell>
          <cell r="D502">
            <v>14703690.119999999</v>
          </cell>
          <cell r="E502" t="str">
            <v>D</v>
          </cell>
          <cell r="F502">
            <v>2276668.87</v>
          </cell>
          <cell r="G502">
            <v>1154387.92</v>
          </cell>
          <cell r="H502">
            <v>15825971.07</v>
          </cell>
          <cell r="I502" t="str">
            <v>D</v>
          </cell>
        </row>
        <row r="504">
          <cell r="A504" t="str">
            <v>-----------</v>
          </cell>
          <cell r="B504" t="str">
            <v>--</v>
          </cell>
          <cell r="C504" t="str">
            <v>-------------------------------------------------------------------</v>
          </cell>
          <cell r="D504" t="str">
            <v>-------------------</v>
          </cell>
          <cell r="E504" t="str">
            <v>-</v>
          </cell>
          <cell r="F504" t="str">
            <v>-------------------</v>
          </cell>
          <cell r="G504" t="e">
            <v>#NAME?</v>
          </cell>
          <cell r="H504" t="str">
            <v>07AB - 1.00.01.069</v>
          </cell>
        </row>
        <row r="505">
          <cell r="A505" t="str">
            <v>_x000C_----------</v>
          </cell>
          <cell r="B505" t="str">
            <v>--</v>
          </cell>
          <cell r="C505" t="str">
            <v>-------------------------------------------------------------------</v>
          </cell>
          <cell r="D505" t="str">
            <v>-------------------</v>
          </cell>
          <cell r="E505" t="str">
            <v>-</v>
          </cell>
          <cell r="F505" t="str">
            <v>-------------------</v>
          </cell>
          <cell r="G505" t="str">
            <v>-------------------</v>
          </cell>
          <cell r="H505" t="str">
            <v>------ Página:</v>
          </cell>
        </row>
        <row r="506">
          <cell r="A506" t="str">
            <v>Urucum Mine</v>
          </cell>
          <cell r="B506" t="str">
            <v>ra</v>
          </cell>
          <cell r="C506" t="str">
            <v>ção S.A</v>
          </cell>
          <cell r="H506" t="str">
            <v>Balancete</v>
          </cell>
        </row>
        <row r="507">
          <cell r="A507" t="str">
            <v>Período: 01</v>
          </cell>
          <cell r="B507" t="str">
            <v>/1</v>
          </cell>
          <cell r="C507" t="str">
            <v>2/2008 A 31/12/2008 -----------------------------------------------</v>
          </cell>
          <cell r="D507" t="str">
            <v>-------------------</v>
          </cell>
          <cell r="E507" t="str">
            <v>-</v>
          </cell>
          <cell r="F507" t="str">
            <v>-------------------</v>
          </cell>
          <cell r="G507" t="str">
            <v>-------------------</v>
          </cell>
          <cell r="H507" t="str">
            <v>09/01/2009 - 22:5</v>
          </cell>
          <cell r="I507">
            <v>4</v>
          </cell>
        </row>
        <row r="509">
          <cell r="A509" t="str">
            <v>Título</v>
          </cell>
          <cell r="D509" t="str">
            <v>Saldo Inicial</v>
          </cell>
          <cell r="F509" t="str">
            <v>Débito</v>
          </cell>
          <cell r="G509" t="str">
            <v>Crédito</v>
          </cell>
          <cell r="H509" t="str">
            <v>Saldo Final</v>
          </cell>
        </row>
        <row r="510">
          <cell r="A510" t="str">
            <v>-----------</v>
          </cell>
          <cell r="B510" t="str">
            <v>--</v>
          </cell>
          <cell r="C510" t="str">
            <v>-------------------------------------------------------------------</v>
          </cell>
          <cell r="D510" t="str">
            <v>-----------------</v>
          </cell>
          <cell r="F510" t="str">
            <v>------------------</v>
          </cell>
          <cell r="G510" t="str">
            <v>------------------</v>
          </cell>
          <cell r="H510" t="str">
            <v>-----------------</v>
          </cell>
        </row>
        <row r="511">
          <cell r="A511" t="str">
            <v>41.20.10.03</v>
          </cell>
          <cell r="B511" t="str">
            <v>-</v>
          </cell>
          <cell r="C511" t="str">
            <v>Desp Vend.ME-Comissoes de Agente</v>
          </cell>
          <cell r="D511">
            <v>95357.91</v>
          </cell>
          <cell r="E511" t="str">
            <v>D</v>
          </cell>
          <cell r="F511">
            <v>12620.15</v>
          </cell>
          <cell r="G511">
            <v>0</v>
          </cell>
          <cell r="H511">
            <v>107978.06</v>
          </cell>
          <cell r="I511" t="str">
            <v>D</v>
          </cell>
        </row>
        <row r="512">
          <cell r="A512" t="str">
            <v>41.20.10.07</v>
          </cell>
          <cell r="B512" t="str">
            <v>-</v>
          </cell>
          <cell r="C512" t="str">
            <v>Desp Vend.ME-Portuarias/Estivas</v>
          </cell>
          <cell r="D512">
            <v>5938702.1100000003</v>
          </cell>
          <cell r="E512" t="str">
            <v>D</v>
          </cell>
          <cell r="F512">
            <v>271084.32</v>
          </cell>
          <cell r="G512">
            <v>123612.75</v>
          </cell>
          <cell r="H512">
            <v>6086173.6799999997</v>
          </cell>
          <cell r="I512" t="str">
            <v>D</v>
          </cell>
        </row>
        <row r="513">
          <cell r="A513" t="str">
            <v>41.20.10.08</v>
          </cell>
          <cell r="B513" t="str">
            <v>-</v>
          </cell>
          <cell r="C513" t="str">
            <v>Desp Vend.ME-Fretes Maritimos</v>
          </cell>
          <cell r="D513">
            <v>1487155.43</v>
          </cell>
          <cell r="E513" t="str">
            <v>D</v>
          </cell>
          <cell r="F513">
            <v>0</v>
          </cell>
          <cell r="G513">
            <v>0</v>
          </cell>
          <cell r="H513">
            <v>1487155.43</v>
          </cell>
          <cell r="I513" t="str">
            <v>D</v>
          </cell>
        </row>
        <row r="514">
          <cell r="A514" t="str">
            <v>41.20.10.09</v>
          </cell>
          <cell r="B514" t="str">
            <v>-</v>
          </cell>
          <cell r="C514" t="str">
            <v>Desp Vend.ME-Fretes Rodoviarios</v>
          </cell>
          <cell r="D514">
            <v>6744267.8300000001</v>
          </cell>
          <cell r="E514" t="str">
            <v>D</v>
          </cell>
          <cell r="F514">
            <v>1982207.05</v>
          </cell>
          <cell r="G514">
            <v>1027892.27</v>
          </cell>
          <cell r="H514">
            <v>7698582.6100000003</v>
          </cell>
          <cell r="I514" t="str">
            <v>D</v>
          </cell>
        </row>
        <row r="515">
          <cell r="A515" t="str">
            <v>41.20.10.10</v>
          </cell>
          <cell r="B515" t="str">
            <v>-</v>
          </cell>
          <cell r="C515" t="str">
            <v>Desp Vend.ME-Seguros</v>
          </cell>
          <cell r="D515">
            <v>23368.39</v>
          </cell>
          <cell r="E515" t="str">
            <v>D</v>
          </cell>
          <cell r="F515">
            <v>0</v>
          </cell>
          <cell r="G515">
            <v>0</v>
          </cell>
          <cell r="H515">
            <v>23368.39</v>
          </cell>
          <cell r="I515" t="str">
            <v>D</v>
          </cell>
        </row>
        <row r="516">
          <cell r="A516" t="str">
            <v>41.20.10.12</v>
          </cell>
          <cell r="B516" t="str">
            <v>-</v>
          </cell>
          <cell r="C516" t="str">
            <v>Desp Vend.ME-Serv Terc P.Fisica</v>
          </cell>
          <cell r="D516">
            <v>51471</v>
          </cell>
          <cell r="E516" t="str">
            <v>D</v>
          </cell>
          <cell r="F516">
            <v>2394</v>
          </cell>
          <cell r="G516">
            <v>0</v>
          </cell>
          <cell r="H516">
            <v>53865</v>
          </cell>
          <cell r="I516" t="str">
            <v>D</v>
          </cell>
        </row>
        <row r="517">
          <cell r="A517" t="str">
            <v>41.20.10.13</v>
          </cell>
          <cell r="B517" t="str">
            <v>-</v>
          </cell>
          <cell r="C517" t="str">
            <v>Desp Vend.ME-Serv Terc P.Juridic</v>
          </cell>
          <cell r="D517">
            <v>347016.56</v>
          </cell>
          <cell r="E517" t="str">
            <v>D</v>
          </cell>
          <cell r="F517">
            <v>8363.35</v>
          </cell>
          <cell r="G517">
            <v>2882.9</v>
          </cell>
          <cell r="H517">
            <v>352497.01</v>
          </cell>
          <cell r="I517" t="str">
            <v>D</v>
          </cell>
        </row>
        <row r="518">
          <cell r="A518" t="str">
            <v>41.20.10.99</v>
          </cell>
          <cell r="B518" t="str">
            <v>-</v>
          </cell>
          <cell r="C518" t="str">
            <v>Outras Despesas com Vendas ME</v>
          </cell>
          <cell r="D518">
            <v>16350.89</v>
          </cell>
          <cell r="E518" t="str">
            <v>D</v>
          </cell>
          <cell r="F518">
            <v>0</v>
          </cell>
          <cell r="G518">
            <v>0</v>
          </cell>
          <cell r="H518">
            <v>16350.89</v>
          </cell>
          <cell r="I518" t="str">
            <v>D</v>
          </cell>
        </row>
        <row r="519">
          <cell r="A519" t="str">
            <v>41.30.00.00</v>
          </cell>
          <cell r="B519" t="str">
            <v>-</v>
          </cell>
          <cell r="C519" t="str">
            <v>Despesas Administrativas</v>
          </cell>
          <cell r="D519">
            <v>1384298.47</v>
          </cell>
          <cell r="E519" t="str">
            <v>D</v>
          </cell>
          <cell r="F519">
            <v>209492.21</v>
          </cell>
          <cell r="G519">
            <v>95400.57</v>
          </cell>
          <cell r="H519">
            <v>1498390.11</v>
          </cell>
          <cell r="I519" t="str">
            <v>D</v>
          </cell>
        </row>
        <row r="520">
          <cell r="A520" t="str">
            <v>41.30.01.00</v>
          </cell>
          <cell r="B520" t="str">
            <v>-</v>
          </cell>
          <cell r="C520" t="str">
            <v>Despesas C/Servicos de Terceiros</v>
          </cell>
          <cell r="D520">
            <v>802277.66</v>
          </cell>
          <cell r="E520" t="str">
            <v>D</v>
          </cell>
          <cell r="F520">
            <v>106393.76</v>
          </cell>
          <cell r="G520">
            <v>0</v>
          </cell>
          <cell r="H520">
            <v>908671.42</v>
          </cell>
          <cell r="I520" t="str">
            <v>D</v>
          </cell>
        </row>
        <row r="521">
          <cell r="A521" t="str">
            <v>41.30.01.99</v>
          </cell>
          <cell r="B521" t="str">
            <v>-</v>
          </cell>
          <cell r="C521" t="str">
            <v>Outros Servicos Terceiros - PJ</v>
          </cell>
          <cell r="D521">
            <v>802277.66</v>
          </cell>
          <cell r="E521" t="str">
            <v>D</v>
          </cell>
          <cell r="F521">
            <v>106393.76</v>
          </cell>
          <cell r="G521">
            <v>0</v>
          </cell>
          <cell r="H521">
            <v>908671.42</v>
          </cell>
          <cell r="I521" t="str">
            <v>D</v>
          </cell>
        </row>
        <row r="522">
          <cell r="A522" t="str">
            <v>41.30.05.00</v>
          </cell>
          <cell r="B522" t="str">
            <v>-</v>
          </cell>
          <cell r="C522" t="str">
            <v>Materiais</v>
          </cell>
          <cell r="D522">
            <v>27.15</v>
          </cell>
          <cell r="E522" t="str">
            <v>D</v>
          </cell>
          <cell r="F522">
            <v>0</v>
          </cell>
          <cell r="G522">
            <v>0</v>
          </cell>
          <cell r="H522">
            <v>27.15</v>
          </cell>
          <cell r="I522" t="str">
            <v>D</v>
          </cell>
        </row>
        <row r="523">
          <cell r="A523" t="str">
            <v>41.30.05.03</v>
          </cell>
          <cell r="B523" t="str">
            <v>-</v>
          </cell>
          <cell r="C523" t="str">
            <v>Material de Seguranca</v>
          </cell>
          <cell r="D523">
            <v>27.15</v>
          </cell>
          <cell r="E523" t="str">
            <v>D</v>
          </cell>
          <cell r="F523">
            <v>0</v>
          </cell>
          <cell r="G523">
            <v>0</v>
          </cell>
          <cell r="H523">
            <v>27.15</v>
          </cell>
          <cell r="I523" t="str">
            <v>D</v>
          </cell>
        </row>
        <row r="524">
          <cell r="A524" t="str">
            <v>41.30.07.00</v>
          </cell>
          <cell r="B524" t="str">
            <v>-</v>
          </cell>
          <cell r="C524" t="str">
            <v>Viagens e Estadias</v>
          </cell>
          <cell r="D524">
            <v>1683.66</v>
          </cell>
          <cell r="E524" t="str">
            <v>D</v>
          </cell>
          <cell r="F524">
            <v>0</v>
          </cell>
          <cell r="G524">
            <v>322.67</v>
          </cell>
          <cell r="H524">
            <v>1360.99</v>
          </cell>
          <cell r="I524" t="str">
            <v>D</v>
          </cell>
        </row>
        <row r="525">
          <cell r="A525" t="str">
            <v>41.30.07.01</v>
          </cell>
          <cell r="B525" t="str">
            <v>-</v>
          </cell>
          <cell r="C525" t="str">
            <v>Viagens e Estadias</v>
          </cell>
          <cell r="D525">
            <v>1683.66</v>
          </cell>
          <cell r="E525" t="str">
            <v>D</v>
          </cell>
          <cell r="F525">
            <v>0</v>
          </cell>
          <cell r="G525">
            <v>322.67</v>
          </cell>
          <cell r="H525">
            <v>1360.99</v>
          </cell>
          <cell r="I525" t="str">
            <v>D</v>
          </cell>
        </row>
        <row r="526">
          <cell r="A526" t="str">
            <v>41.30.11.00</v>
          </cell>
          <cell r="B526" t="str">
            <v>-</v>
          </cell>
          <cell r="C526" t="str">
            <v>Impostos, Multas e Taxas</v>
          </cell>
          <cell r="D526">
            <v>406279.21</v>
          </cell>
          <cell r="E526" t="str">
            <v>D</v>
          </cell>
          <cell r="F526">
            <v>87024.26</v>
          </cell>
          <cell r="G526">
            <v>88077.9</v>
          </cell>
          <cell r="H526">
            <v>405225.57</v>
          </cell>
          <cell r="I526" t="str">
            <v>D</v>
          </cell>
        </row>
        <row r="527">
          <cell r="A527" t="str">
            <v>41.30.11.03</v>
          </cell>
          <cell r="B527" t="str">
            <v>-</v>
          </cell>
          <cell r="C527" t="str">
            <v>Ipi Sobre Outras Saidas</v>
          </cell>
          <cell r="D527">
            <v>1254.77</v>
          </cell>
          <cell r="E527" t="str">
            <v>D</v>
          </cell>
          <cell r="F527">
            <v>0</v>
          </cell>
          <cell r="G527">
            <v>0</v>
          </cell>
          <cell r="H527">
            <v>1254.77</v>
          </cell>
          <cell r="I527" t="str">
            <v>D</v>
          </cell>
        </row>
        <row r="528">
          <cell r="A528" t="str">
            <v>41.30.11.05</v>
          </cell>
          <cell r="B528" t="str">
            <v>-</v>
          </cell>
          <cell r="C528" t="str">
            <v>Icms Sobre Outras Saidas</v>
          </cell>
          <cell r="D528">
            <v>144.63999999999999</v>
          </cell>
          <cell r="E528" t="str">
            <v>D</v>
          </cell>
          <cell r="F528">
            <v>0</v>
          </cell>
          <cell r="G528">
            <v>39.46</v>
          </cell>
          <cell r="H528">
            <v>105.18</v>
          </cell>
          <cell r="I528" t="str">
            <v>D</v>
          </cell>
        </row>
        <row r="529">
          <cell r="A529" t="str">
            <v>41.30.11.06</v>
          </cell>
          <cell r="B529" t="str">
            <v>-</v>
          </cell>
          <cell r="C529" t="str">
            <v>Pis</v>
          </cell>
          <cell r="D529">
            <v>72.599999999999994</v>
          </cell>
          <cell r="E529" t="str">
            <v>D</v>
          </cell>
          <cell r="F529">
            <v>6.6</v>
          </cell>
          <cell r="G529">
            <v>0</v>
          </cell>
          <cell r="H529">
            <v>79.2</v>
          </cell>
          <cell r="I529" t="str">
            <v>D</v>
          </cell>
        </row>
        <row r="530">
          <cell r="A530" t="str">
            <v>41.30.11.08</v>
          </cell>
          <cell r="B530" t="str">
            <v>-</v>
          </cell>
          <cell r="C530" t="str">
            <v>Cofins</v>
          </cell>
          <cell r="D530">
            <v>334.4</v>
          </cell>
          <cell r="E530" t="str">
            <v>D</v>
          </cell>
          <cell r="F530">
            <v>30.4</v>
          </cell>
          <cell r="G530">
            <v>0</v>
          </cell>
          <cell r="H530">
            <v>364.8</v>
          </cell>
          <cell r="I530" t="str">
            <v>D</v>
          </cell>
        </row>
        <row r="531">
          <cell r="A531" t="str">
            <v>41.30.11.13</v>
          </cell>
          <cell r="B531" t="str">
            <v>-</v>
          </cell>
          <cell r="C531" t="str">
            <v>Multas Fiscais</v>
          </cell>
          <cell r="D531">
            <v>587045.30000000005</v>
          </cell>
          <cell r="E531" t="str">
            <v>D</v>
          </cell>
          <cell r="F531">
            <v>0</v>
          </cell>
          <cell r="G531">
            <v>0</v>
          </cell>
          <cell r="H531">
            <v>587045.30000000005</v>
          </cell>
          <cell r="I531" t="str">
            <v>D</v>
          </cell>
        </row>
        <row r="532">
          <cell r="A532" t="str">
            <v>41.30.11.20</v>
          </cell>
          <cell r="B532" t="str">
            <v>-</v>
          </cell>
          <cell r="C532" t="str">
            <v>Impostos, Multas/Taxas Diversas</v>
          </cell>
          <cell r="D532">
            <v>60437.02</v>
          </cell>
          <cell r="E532" t="str">
            <v>D</v>
          </cell>
          <cell r="F532">
            <v>86987.26</v>
          </cell>
          <cell r="G532">
            <v>62596.35</v>
          </cell>
          <cell r="H532">
            <v>84827.93</v>
          </cell>
          <cell r="I532" t="str">
            <v>D</v>
          </cell>
        </row>
        <row r="533">
          <cell r="A533" t="str">
            <v>41.30.11.22</v>
          </cell>
          <cell r="B533" t="str">
            <v>-</v>
          </cell>
          <cell r="C533" t="str">
            <v>ICMS (Credito s/Ativo Permanente) - CIAP</v>
          </cell>
          <cell r="D533">
            <v>243009.52</v>
          </cell>
          <cell r="E533" t="str">
            <v>C</v>
          </cell>
          <cell r="F533">
            <v>0</v>
          </cell>
          <cell r="G533">
            <v>25442.09</v>
          </cell>
          <cell r="H533">
            <v>268451.61</v>
          </cell>
          <cell r="I533" t="str">
            <v>C</v>
          </cell>
        </row>
        <row r="534">
          <cell r="A534" t="str">
            <v>41.30.14.00</v>
          </cell>
          <cell r="B534" t="str">
            <v>-</v>
          </cell>
          <cell r="C534" t="str">
            <v>Amortização - Ativo Ambiental</v>
          </cell>
          <cell r="D534">
            <v>165000</v>
          </cell>
          <cell r="E534" t="str">
            <v>D</v>
          </cell>
          <cell r="F534">
            <v>15000</v>
          </cell>
          <cell r="G534">
            <v>7000</v>
          </cell>
          <cell r="H534">
            <v>173000</v>
          </cell>
          <cell r="I534" t="str">
            <v>D</v>
          </cell>
        </row>
        <row r="535">
          <cell r="A535" t="str">
            <v>41.30.14.01</v>
          </cell>
          <cell r="B535" t="str">
            <v>-</v>
          </cell>
          <cell r="C535" t="str">
            <v>Amortização - Ativo Ambiental</v>
          </cell>
          <cell r="D535">
            <v>165000</v>
          </cell>
          <cell r="E535" t="str">
            <v>D</v>
          </cell>
          <cell r="F535">
            <v>15000</v>
          </cell>
          <cell r="G535">
            <v>7000</v>
          </cell>
          <cell r="H535">
            <v>173000</v>
          </cell>
          <cell r="I535" t="str">
            <v>D</v>
          </cell>
        </row>
        <row r="536">
          <cell r="A536" t="str">
            <v>41.30.15.00</v>
          </cell>
          <cell r="B536" t="str">
            <v>-</v>
          </cell>
          <cell r="C536" t="str">
            <v>Despesas Diversas</v>
          </cell>
          <cell r="D536">
            <v>9030.7900000000009</v>
          </cell>
          <cell r="E536" t="str">
            <v>D</v>
          </cell>
          <cell r="F536">
            <v>1074.19</v>
          </cell>
          <cell r="G536">
            <v>0</v>
          </cell>
          <cell r="H536">
            <v>10104.98</v>
          </cell>
          <cell r="I536" t="str">
            <v>D</v>
          </cell>
        </row>
        <row r="537">
          <cell r="A537" t="str">
            <v>41.30.15.11</v>
          </cell>
          <cell r="B537" t="str">
            <v>-</v>
          </cell>
          <cell r="C537" t="str">
            <v>Editais e Publicacoes</v>
          </cell>
          <cell r="D537">
            <v>9535.24</v>
          </cell>
          <cell r="E537" t="str">
            <v>D</v>
          </cell>
          <cell r="F537">
            <v>0</v>
          </cell>
          <cell r="G537">
            <v>0</v>
          </cell>
          <cell r="H537">
            <v>9535.24</v>
          </cell>
          <cell r="I537" t="str">
            <v>D</v>
          </cell>
        </row>
        <row r="538">
          <cell r="A538" t="str">
            <v>41.30.15.16</v>
          </cell>
          <cell r="B538" t="str">
            <v>-</v>
          </cell>
          <cell r="C538" t="str">
            <v>Telefone</v>
          </cell>
          <cell r="D538">
            <v>504.45</v>
          </cell>
          <cell r="E538" t="str">
            <v>C</v>
          </cell>
          <cell r="F538">
            <v>0</v>
          </cell>
          <cell r="G538">
            <v>0</v>
          </cell>
          <cell r="H538">
            <v>504.45</v>
          </cell>
          <cell r="I538" t="str">
            <v>C</v>
          </cell>
        </row>
        <row r="539">
          <cell r="A539" t="str">
            <v>41.30.15.99</v>
          </cell>
          <cell r="B539" t="str">
            <v>-</v>
          </cell>
          <cell r="C539" t="str">
            <v>Outras Despesas</v>
          </cell>
          <cell r="D539">
            <v>0</v>
          </cell>
          <cell r="F539">
            <v>1074.19</v>
          </cell>
          <cell r="G539">
            <v>0</v>
          </cell>
          <cell r="H539">
            <v>1074.19</v>
          </cell>
          <cell r="I539" t="str">
            <v>D</v>
          </cell>
        </row>
        <row r="540">
          <cell r="A540" t="str">
            <v>41.40.00.00</v>
          </cell>
          <cell r="B540" t="str">
            <v>-</v>
          </cell>
          <cell r="C540" t="str">
            <v>Receitas Financeiras</v>
          </cell>
          <cell r="D540">
            <v>59948209.649999999</v>
          </cell>
          <cell r="E540" t="str">
            <v>C</v>
          </cell>
          <cell r="F540">
            <v>729470.45</v>
          </cell>
          <cell r="G540">
            <v>3251355.46</v>
          </cell>
          <cell r="H540">
            <v>62470094.659999996</v>
          </cell>
          <cell r="I540" t="str">
            <v>C</v>
          </cell>
        </row>
        <row r="541">
          <cell r="A541" t="str">
            <v>41.40.01.00</v>
          </cell>
          <cell r="B541" t="str">
            <v>-</v>
          </cell>
          <cell r="C541" t="str">
            <v>Receitas de Aplicac Financeiras</v>
          </cell>
          <cell r="D541">
            <v>1622934.63</v>
          </cell>
          <cell r="E541" t="str">
            <v>C</v>
          </cell>
          <cell r="F541">
            <v>691516.03</v>
          </cell>
          <cell r="G541">
            <v>1460081.75</v>
          </cell>
          <cell r="H541">
            <v>2391500.35</v>
          </cell>
          <cell r="I541" t="str">
            <v>C</v>
          </cell>
        </row>
        <row r="542">
          <cell r="A542" t="str">
            <v>41.40.01.01</v>
          </cell>
          <cell r="B542" t="str">
            <v>-</v>
          </cell>
          <cell r="C542" t="str">
            <v>Receitas de Aplicac Financeiras</v>
          </cell>
          <cell r="D542">
            <v>1395340.38</v>
          </cell>
          <cell r="E542" t="str">
            <v>C</v>
          </cell>
          <cell r="F542">
            <v>691516.03</v>
          </cell>
          <cell r="G542">
            <v>1458753.92</v>
          </cell>
          <cell r="H542">
            <v>2162578.27</v>
          </cell>
          <cell r="I542" t="str">
            <v>C</v>
          </cell>
        </row>
        <row r="543">
          <cell r="A543" t="str">
            <v>41.40.01.02</v>
          </cell>
          <cell r="B543" t="str">
            <v>-</v>
          </cell>
          <cell r="C543" t="str">
            <v>Receitas de Aplic.Financ.-AssFin Cvrd</v>
          </cell>
          <cell r="D543">
            <v>227594.25</v>
          </cell>
          <cell r="E543" t="str">
            <v>C</v>
          </cell>
          <cell r="F543">
            <v>0</v>
          </cell>
          <cell r="G543">
            <v>1327.83</v>
          </cell>
          <cell r="H543">
            <v>228922.08</v>
          </cell>
          <cell r="I543" t="str">
            <v>C</v>
          </cell>
        </row>
        <row r="544">
          <cell r="A544" t="str">
            <v>41.40.04.00</v>
          </cell>
          <cell r="B544" t="str">
            <v>-</v>
          </cell>
          <cell r="C544" t="str">
            <v>Juros At.Contr.Mutuo-Cont/Colig</v>
          </cell>
          <cell r="D544">
            <v>323610.74</v>
          </cell>
          <cell r="E544" t="str">
            <v>C</v>
          </cell>
          <cell r="F544">
            <v>0</v>
          </cell>
          <cell r="G544">
            <v>35591.279999999999</v>
          </cell>
          <cell r="H544">
            <v>359202.02</v>
          </cell>
          <cell r="I544" t="str">
            <v>C</v>
          </cell>
        </row>
        <row r="545">
          <cell r="A545" t="str">
            <v>41.40.04.04</v>
          </cell>
          <cell r="B545" t="str">
            <v>-</v>
          </cell>
          <cell r="C545" t="str">
            <v>Juros Ativ.Contr.Mutuo-M.Grosso</v>
          </cell>
          <cell r="D545">
            <v>323610.74</v>
          </cell>
          <cell r="E545" t="str">
            <v>C</v>
          </cell>
          <cell r="F545">
            <v>0</v>
          </cell>
          <cell r="G545">
            <v>35591.279999999999</v>
          </cell>
          <cell r="H545">
            <v>359202.02</v>
          </cell>
          <cell r="I545" t="str">
            <v>C</v>
          </cell>
        </row>
        <row r="546">
          <cell r="A546" t="str">
            <v>41.40.25.00</v>
          </cell>
          <cell r="B546" t="str">
            <v>-</v>
          </cell>
          <cell r="C546" t="str">
            <v>V.M.Ativas S/Depositos Judiciais</v>
          </cell>
          <cell r="D546">
            <v>372573.28</v>
          </cell>
          <cell r="E546" t="str">
            <v>C</v>
          </cell>
          <cell r="F546">
            <v>0</v>
          </cell>
          <cell r="G546">
            <v>0</v>
          </cell>
          <cell r="H546">
            <v>372573.28</v>
          </cell>
          <cell r="I546" t="str">
            <v>C</v>
          </cell>
        </row>
        <row r="547">
          <cell r="A547" t="str">
            <v>41.40.25.01</v>
          </cell>
          <cell r="B547" t="str">
            <v>-</v>
          </cell>
          <cell r="C547" t="str">
            <v>V.M.Ativas S/Depositos Judiciais</v>
          </cell>
          <cell r="D547">
            <v>372573.28</v>
          </cell>
          <cell r="E547" t="str">
            <v>C</v>
          </cell>
          <cell r="F547">
            <v>0</v>
          </cell>
          <cell r="G547">
            <v>0</v>
          </cell>
          <cell r="H547">
            <v>372573.28</v>
          </cell>
          <cell r="I547" t="str">
            <v>C</v>
          </cell>
        </row>
        <row r="548">
          <cell r="A548" t="str">
            <v>41.40.26.00</v>
          </cell>
          <cell r="B548" t="str">
            <v>-</v>
          </cell>
          <cell r="C548" t="str">
            <v>V.Monetarias Ativas Diversas</v>
          </cell>
          <cell r="D548">
            <v>57621070.119999997</v>
          </cell>
          <cell r="E548" t="str">
            <v>C</v>
          </cell>
          <cell r="F548">
            <v>37954.42</v>
          </cell>
          <cell r="G548">
            <v>1754024.63</v>
          </cell>
          <cell r="H548">
            <v>59337140.329999998</v>
          </cell>
          <cell r="I548" t="str">
            <v>C</v>
          </cell>
        </row>
        <row r="549">
          <cell r="A549" t="str">
            <v>41.40.26.02</v>
          </cell>
          <cell r="B549" t="str">
            <v>-</v>
          </cell>
          <cell r="C549" t="str">
            <v>Variacao Cambial de Clientes - ME</v>
          </cell>
          <cell r="D549">
            <v>11319681.57</v>
          </cell>
          <cell r="E549" t="str">
            <v>C</v>
          </cell>
          <cell r="F549">
            <v>53.6</v>
          </cell>
          <cell r="G549">
            <v>26513.759999999998</v>
          </cell>
          <cell r="H549">
            <v>11346141.73</v>
          </cell>
          <cell r="I549" t="str">
            <v>C</v>
          </cell>
        </row>
        <row r="550">
          <cell r="A550" t="str">
            <v>41.40.26.06</v>
          </cell>
          <cell r="B550" t="str">
            <v>-</v>
          </cell>
          <cell r="C550" t="str">
            <v>Variação Cambial-Outros</v>
          </cell>
          <cell r="D550">
            <v>1208601.96</v>
          </cell>
          <cell r="E550" t="str">
            <v>D</v>
          </cell>
          <cell r="F550">
            <v>0</v>
          </cell>
          <cell r="G550">
            <v>398550.21</v>
          </cell>
          <cell r="H550">
            <v>810051.75</v>
          </cell>
          <cell r="I550" t="str">
            <v>D</v>
          </cell>
        </row>
        <row r="551">
          <cell r="A551" t="str">
            <v>41.40.26.10</v>
          </cell>
          <cell r="B551" t="str">
            <v>-</v>
          </cell>
          <cell r="C551" t="str">
            <v>Variacao Cambial Clientes - CVRDI</v>
          </cell>
          <cell r="D551">
            <v>47509990.509999998</v>
          </cell>
          <cell r="E551" t="str">
            <v>C</v>
          </cell>
          <cell r="F551">
            <v>37900.82</v>
          </cell>
          <cell r="G551">
            <v>1328960.6599999999</v>
          </cell>
          <cell r="H551">
            <v>48801050.350000001</v>
          </cell>
          <cell r="I551" t="str">
            <v>C</v>
          </cell>
        </row>
        <row r="552">
          <cell r="A552" t="str">
            <v>41.40.44.00</v>
          </cell>
          <cell r="B552" t="str">
            <v>-</v>
          </cell>
          <cell r="C552" t="str">
            <v>Receitas Financeiras Diversas</v>
          </cell>
          <cell r="D552">
            <v>8020.88</v>
          </cell>
          <cell r="E552" t="str">
            <v>C</v>
          </cell>
          <cell r="F552">
            <v>0</v>
          </cell>
          <cell r="G552">
            <v>1657.8</v>
          </cell>
          <cell r="H552">
            <v>9678.68</v>
          </cell>
          <cell r="I552" t="str">
            <v>C</v>
          </cell>
        </row>
        <row r="553">
          <cell r="A553" t="str">
            <v>41.40.44.01</v>
          </cell>
          <cell r="B553" t="str">
            <v>-</v>
          </cell>
          <cell r="C553" t="str">
            <v>Descontos Obtidos</v>
          </cell>
          <cell r="D553">
            <v>5758.02</v>
          </cell>
          <cell r="E553" t="str">
            <v>C</v>
          </cell>
          <cell r="F553">
            <v>0</v>
          </cell>
          <cell r="G553">
            <v>1657.8</v>
          </cell>
          <cell r="H553">
            <v>7415.82</v>
          </cell>
          <cell r="I553" t="str">
            <v>C</v>
          </cell>
        </row>
        <row r="554">
          <cell r="A554" t="str">
            <v>41.40.44.02</v>
          </cell>
          <cell r="B554" t="str">
            <v>-</v>
          </cell>
          <cell r="C554" t="str">
            <v>Dividendos de Acoes</v>
          </cell>
          <cell r="D554">
            <v>2262.86</v>
          </cell>
          <cell r="E554" t="str">
            <v>C</v>
          </cell>
          <cell r="F554">
            <v>0</v>
          </cell>
          <cell r="G554">
            <v>0</v>
          </cell>
          <cell r="H554">
            <v>2262.86</v>
          </cell>
          <cell r="I554" t="str">
            <v>C</v>
          </cell>
        </row>
        <row r="555">
          <cell r="A555" t="str">
            <v>41.50.00.00</v>
          </cell>
          <cell r="B555" t="str">
            <v>-</v>
          </cell>
          <cell r="C555" t="str">
            <v>Despesas Financeiras</v>
          </cell>
          <cell r="D555">
            <v>13003785.93</v>
          </cell>
          <cell r="E555" t="str">
            <v>D</v>
          </cell>
          <cell r="F555">
            <v>1327680.3600000001</v>
          </cell>
          <cell r="G555">
            <v>54587.7</v>
          </cell>
          <cell r="H555">
            <v>14276878.59</v>
          </cell>
          <cell r="I555" t="str">
            <v>D</v>
          </cell>
        </row>
        <row r="556">
          <cell r="A556" t="str">
            <v>41.50.01.00</v>
          </cell>
          <cell r="B556" t="str">
            <v>-</v>
          </cell>
          <cell r="C556" t="str">
            <v>Juros Passivos S/Fornec-Merc.Int</v>
          </cell>
          <cell r="D556">
            <v>11822.69</v>
          </cell>
          <cell r="E556" t="str">
            <v>D</v>
          </cell>
          <cell r="F556">
            <v>0</v>
          </cell>
          <cell r="G556">
            <v>0</v>
          </cell>
          <cell r="H556">
            <v>11822.69</v>
          </cell>
          <cell r="I556" t="str">
            <v>D</v>
          </cell>
        </row>
        <row r="557">
          <cell r="A557" t="str">
            <v>41.50.01.01</v>
          </cell>
          <cell r="B557" t="str">
            <v>-</v>
          </cell>
          <cell r="C557" t="str">
            <v>Juros Passivos S/Fornec-Merc.Int</v>
          </cell>
          <cell r="D557">
            <v>11822.69</v>
          </cell>
          <cell r="E557" t="str">
            <v>D</v>
          </cell>
          <cell r="F557">
            <v>0</v>
          </cell>
          <cell r="G557">
            <v>0</v>
          </cell>
          <cell r="H557">
            <v>11822.69</v>
          </cell>
          <cell r="I557" t="str">
            <v>D</v>
          </cell>
        </row>
        <row r="558">
          <cell r="A558" t="str">
            <v>41.50.02.00</v>
          </cell>
          <cell r="B558" t="str">
            <v>-</v>
          </cell>
          <cell r="C558" t="str">
            <v>Juros Passivos s/Forn-Cia Grupo</v>
          </cell>
          <cell r="D558">
            <v>1110.83</v>
          </cell>
          <cell r="E558" t="str">
            <v>D</v>
          </cell>
          <cell r="F558">
            <v>1727.11</v>
          </cell>
          <cell r="G558">
            <v>0</v>
          </cell>
          <cell r="H558">
            <v>2837.94</v>
          </cell>
          <cell r="I558" t="str">
            <v>D</v>
          </cell>
        </row>
        <row r="559">
          <cell r="A559" t="str">
            <v>41.50.02.10</v>
          </cell>
          <cell r="B559" t="str">
            <v>-</v>
          </cell>
          <cell r="C559" t="str">
            <v>Juros Pass.s/Forn-Cvrd</v>
          </cell>
          <cell r="D559">
            <v>1110.83</v>
          </cell>
          <cell r="E559" t="str">
            <v>D</v>
          </cell>
          <cell r="F559">
            <v>1727.11</v>
          </cell>
          <cell r="G559">
            <v>0</v>
          </cell>
          <cell r="H559">
            <v>2837.94</v>
          </cell>
          <cell r="I559" t="str">
            <v>D</v>
          </cell>
        </row>
        <row r="560">
          <cell r="A560" t="str">
            <v>41.50.03.00</v>
          </cell>
          <cell r="B560" t="str">
            <v>-</v>
          </cell>
          <cell r="C560" t="str">
            <v>Juros Pas.Cont.Mutuo-Contr/Colig</v>
          </cell>
          <cell r="D560">
            <v>9128946.3100000005</v>
          </cell>
          <cell r="E560" t="str">
            <v>D</v>
          </cell>
          <cell r="F560">
            <v>995738.03</v>
          </cell>
          <cell r="G560">
            <v>0</v>
          </cell>
          <cell r="H560">
            <v>10124684.34</v>
          </cell>
          <cell r="I560" t="str">
            <v>D</v>
          </cell>
        </row>
        <row r="561">
          <cell r="A561" t="str">
            <v>41.50.03.01</v>
          </cell>
          <cell r="B561" t="str">
            <v>-</v>
          </cell>
          <cell r="C561" t="str">
            <v>Juros Pass.Cont.Mutuo-Cpfl</v>
          </cell>
          <cell r="D561">
            <v>9128295.5199999996</v>
          </cell>
          <cell r="E561" t="str">
            <v>D</v>
          </cell>
          <cell r="F561">
            <v>995711.58</v>
          </cell>
          <cell r="G561">
            <v>0</v>
          </cell>
          <cell r="H561">
            <v>10124007.1</v>
          </cell>
          <cell r="I561" t="str">
            <v>D</v>
          </cell>
        </row>
        <row r="562">
          <cell r="A562" t="str">
            <v>41.50.03.09</v>
          </cell>
          <cell r="B562" t="str">
            <v>-</v>
          </cell>
          <cell r="C562" t="str">
            <v>Juros Pass.Cont.Mutuo-Urucum</v>
          </cell>
          <cell r="D562">
            <v>650.79</v>
          </cell>
          <cell r="E562" t="str">
            <v>D</v>
          </cell>
          <cell r="F562">
            <v>26.45</v>
          </cell>
          <cell r="G562">
            <v>0</v>
          </cell>
          <cell r="H562">
            <v>677.24</v>
          </cell>
          <cell r="I562" t="str">
            <v>D</v>
          </cell>
        </row>
        <row r="563">
          <cell r="A563" t="str">
            <v>41.50.10.00</v>
          </cell>
          <cell r="B563" t="str">
            <v>-</v>
          </cell>
          <cell r="C563" t="str">
            <v>JR Passivo s/Multa s/Imp/Contrib</v>
          </cell>
          <cell r="D563">
            <v>534347.74</v>
          </cell>
          <cell r="E563" t="str">
            <v>D</v>
          </cell>
          <cell r="F563">
            <v>6766.48</v>
          </cell>
          <cell r="G563">
            <v>0</v>
          </cell>
          <cell r="H563">
            <v>541114.22</v>
          </cell>
          <cell r="I563" t="str">
            <v>D</v>
          </cell>
        </row>
        <row r="564">
          <cell r="A564" t="str">
            <v>41.50.10.01</v>
          </cell>
          <cell r="B564" t="str">
            <v>-</v>
          </cell>
          <cell r="C564" t="str">
            <v>JR Passivo s/Multa s/Imp/Contrib</v>
          </cell>
          <cell r="D564">
            <v>534347.74</v>
          </cell>
          <cell r="E564" t="str">
            <v>D</v>
          </cell>
          <cell r="F564">
            <v>6766.48</v>
          </cell>
          <cell r="G564">
            <v>0</v>
          </cell>
          <cell r="H564">
            <v>541114.22</v>
          </cell>
          <cell r="I564" t="str">
            <v>D</v>
          </cell>
        </row>
        <row r="565">
          <cell r="A565" t="str">
            <v>41.50.26.00</v>
          </cell>
          <cell r="B565" t="str">
            <v>-</v>
          </cell>
          <cell r="C565" t="str">
            <v>Juros Passivos Fornec.M.Externo</v>
          </cell>
          <cell r="D565">
            <v>7073.55</v>
          </cell>
          <cell r="E565" t="str">
            <v>D</v>
          </cell>
          <cell r="F565">
            <v>0</v>
          </cell>
          <cell r="G565">
            <v>0</v>
          </cell>
          <cell r="H565">
            <v>7073.55</v>
          </cell>
          <cell r="I565" t="str">
            <v>D</v>
          </cell>
        </row>
        <row r="566">
          <cell r="A566" t="str">
            <v>41.50.26.01</v>
          </cell>
          <cell r="B566" t="str">
            <v>-</v>
          </cell>
          <cell r="C566" t="str">
            <v>Juros Passivos Fornec.M.Externo</v>
          </cell>
          <cell r="D566">
            <v>7073.55</v>
          </cell>
          <cell r="E566" t="str">
            <v>D</v>
          </cell>
          <cell r="F566">
            <v>0</v>
          </cell>
          <cell r="G566">
            <v>0</v>
          </cell>
          <cell r="H566">
            <v>7073.55</v>
          </cell>
          <cell r="I566" t="str">
            <v>D</v>
          </cell>
        </row>
        <row r="567">
          <cell r="A567" t="str">
            <v>41.50.40.00</v>
          </cell>
          <cell r="B567" t="str">
            <v>-</v>
          </cell>
          <cell r="C567" t="str">
            <v>Outros Juros Passivos</v>
          </cell>
          <cell r="D567">
            <v>22336.080000000002</v>
          </cell>
          <cell r="E567" t="str">
            <v>D</v>
          </cell>
          <cell r="F567">
            <v>6092.3</v>
          </cell>
          <cell r="G567">
            <v>4993.53</v>
          </cell>
          <cell r="H567">
            <v>23434.85</v>
          </cell>
          <cell r="I567" t="str">
            <v>D</v>
          </cell>
        </row>
        <row r="568">
          <cell r="A568" t="str">
            <v>41.50.40.01</v>
          </cell>
          <cell r="B568" t="str">
            <v>-</v>
          </cell>
          <cell r="C568" t="str">
            <v>Outros Juros Passivos</v>
          </cell>
          <cell r="D568">
            <v>3711.61</v>
          </cell>
          <cell r="E568" t="str">
            <v>D</v>
          </cell>
          <cell r="F568">
            <v>0</v>
          </cell>
          <cell r="G568">
            <v>0</v>
          </cell>
          <cell r="H568">
            <v>3711.61</v>
          </cell>
          <cell r="I568" t="str">
            <v>D</v>
          </cell>
        </row>
        <row r="569">
          <cell r="A569" t="str">
            <v>41.50.40.02</v>
          </cell>
          <cell r="B569" t="str">
            <v>-</v>
          </cell>
          <cell r="C569" t="str">
            <v>Juros e multas de IOF e IR s/mutuo</v>
          </cell>
          <cell r="D569">
            <v>18624.47</v>
          </cell>
          <cell r="E569" t="str">
            <v>D</v>
          </cell>
          <cell r="F569">
            <v>6092.3</v>
          </cell>
          <cell r="G569">
            <v>4993.53</v>
          </cell>
          <cell r="H569">
            <v>19723.240000000002</v>
          </cell>
          <cell r="I569" t="str">
            <v>D</v>
          </cell>
        </row>
        <row r="570">
          <cell r="A570" t="str">
            <v>41.50.57.00</v>
          </cell>
          <cell r="B570" t="str">
            <v>-</v>
          </cell>
          <cell r="C570" t="str">
            <v>V.M Passiv s/Multa s/Imp/Contrib</v>
          </cell>
          <cell r="D570">
            <v>29171.51</v>
          </cell>
          <cell r="E570" t="str">
            <v>D</v>
          </cell>
          <cell r="F570">
            <v>7714.18</v>
          </cell>
          <cell r="G570">
            <v>0</v>
          </cell>
          <cell r="H570">
            <v>36885.69</v>
          </cell>
          <cell r="I570" t="str">
            <v>D</v>
          </cell>
        </row>
        <row r="571">
          <cell r="A571" t="str">
            <v>41.50.57.01</v>
          </cell>
          <cell r="B571" t="str">
            <v>-</v>
          </cell>
          <cell r="C571" t="str">
            <v>V.M Pas.JR e Multa s/Imp/Contrib</v>
          </cell>
          <cell r="D571">
            <v>5482.6</v>
          </cell>
          <cell r="E571" t="str">
            <v>D</v>
          </cell>
          <cell r="F571">
            <v>0</v>
          </cell>
          <cell r="G571">
            <v>0</v>
          </cell>
          <cell r="H571">
            <v>5482.6</v>
          </cell>
          <cell r="I571" t="str">
            <v>D</v>
          </cell>
        </row>
        <row r="572">
          <cell r="A572" t="str">
            <v>41.50.57.03</v>
          </cell>
          <cell r="B572" t="str">
            <v>-</v>
          </cell>
          <cell r="C572" t="str">
            <v>V.M Passiv s/ CFEM</v>
          </cell>
          <cell r="D572">
            <v>23688.91</v>
          </cell>
          <cell r="E572" t="str">
            <v>D</v>
          </cell>
          <cell r="F572">
            <v>7714.18</v>
          </cell>
          <cell r="G572">
            <v>0</v>
          </cell>
          <cell r="H572">
            <v>31403.09</v>
          </cell>
          <cell r="I572" t="str">
            <v>D</v>
          </cell>
        </row>
        <row r="573">
          <cell r="A573" t="str">
            <v>41.50.75.00</v>
          </cell>
          <cell r="B573" t="str">
            <v>-</v>
          </cell>
          <cell r="C573" t="str">
            <v>Outras Variac Monetaria Passiva</v>
          </cell>
          <cell r="D573">
            <v>422219.69</v>
          </cell>
          <cell r="E573" t="str">
            <v>D</v>
          </cell>
          <cell r="F573">
            <v>19.04</v>
          </cell>
          <cell r="G573">
            <v>0</v>
          </cell>
          <cell r="H573">
            <v>422238.73</v>
          </cell>
          <cell r="I573" t="str">
            <v>D</v>
          </cell>
        </row>
        <row r="574">
          <cell r="A574" t="str">
            <v>41.50.75.02</v>
          </cell>
          <cell r="B574" t="str">
            <v>-</v>
          </cell>
          <cell r="C574" t="str">
            <v>Variacao Cambial - Fornecedores</v>
          </cell>
          <cell r="D574">
            <v>25219.69</v>
          </cell>
          <cell r="E574" t="str">
            <v>D</v>
          </cell>
          <cell r="F574">
            <v>19.04</v>
          </cell>
          <cell r="G574">
            <v>0</v>
          </cell>
          <cell r="H574">
            <v>25238.73</v>
          </cell>
          <cell r="I574" t="str">
            <v>D</v>
          </cell>
        </row>
        <row r="575">
          <cell r="A575" t="str">
            <v>41.50.75.30</v>
          </cell>
          <cell r="B575" t="str">
            <v>-</v>
          </cell>
          <cell r="C575" t="str">
            <v>V.M Passiva s/Prov p/Contingencias</v>
          </cell>
          <cell r="D575">
            <v>397000</v>
          </cell>
          <cell r="E575" t="str">
            <v>D</v>
          </cell>
          <cell r="F575">
            <v>0</v>
          </cell>
          <cell r="G575">
            <v>0</v>
          </cell>
          <cell r="H575">
            <v>397000</v>
          </cell>
          <cell r="I575" t="str">
            <v>D</v>
          </cell>
        </row>
        <row r="576">
          <cell r="A576" t="str">
            <v>41.50.77.00</v>
          </cell>
          <cell r="B576" t="str">
            <v>-</v>
          </cell>
          <cell r="C576" t="str">
            <v>Despesas Financeiras Diversas</v>
          </cell>
          <cell r="D576">
            <v>1447757.53</v>
          </cell>
          <cell r="E576" t="str">
            <v>D</v>
          </cell>
          <cell r="F576">
            <v>158623.22</v>
          </cell>
          <cell r="G576">
            <v>49594.17</v>
          </cell>
          <cell r="H576">
            <v>1556786.58</v>
          </cell>
          <cell r="I576" t="str">
            <v>D</v>
          </cell>
        </row>
        <row r="577">
          <cell r="A577" t="str">
            <v>41.50.77.01</v>
          </cell>
          <cell r="B577" t="str">
            <v>-</v>
          </cell>
          <cell r="C577" t="str">
            <v>Descontos Concedidos</v>
          </cell>
          <cell r="D577">
            <v>13152.03</v>
          </cell>
          <cell r="E577" t="str">
            <v>D</v>
          </cell>
          <cell r="F577">
            <v>0</v>
          </cell>
          <cell r="G577">
            <v>0</v>
          </cell>
          <cell r="H577">
            <v>13152.03</v>
          </cell>
          <cell r="I577" t="str">
            <v>D</v>
          </cell>
        </row>
        <row r="578">
          <cell r="A578" t="str">
            <v>41.50.77.02</v>
          </cell>
          <cell r="B578" t="str">
            <v>-</v>
          </cell>
          <cell r="C578" t="str">
            <v>Despesas Bancarias</v>
          </cell>
          <cell r="D578">
            <v>321.45999999999998</v>
          </cell>
          <cell r="E578" t="str">
            <v>D</v>
          </cell>
          <cell r="F578">
            <v>1780.31</v>
          </cell>
          <cell r="G578">
            <v>0.01</v>
          </cell>
          <cell r="H578">
            <v>2101.7600000000002</v>
          </cell>
          <cell r="I578" t="str">
            <v>D</v>
          </cell>
        </row>
        <row r="579">
          <cell r="A579" t="str">
            <v>41.50.77.03</v>
          </cell>
          <cell r="B579" t="str">
            <v>-</v>
          </cell>
          <cell r="C579" t="str">
            <v>Cpmf</v>
          </cell>
          <cell r="D579">
            <v>15437.81</v>
          </cell>
          <cell r="E579" t="str">
            <v>D</v>
          </cell>
          <cell r="F579">
            <v>0</v>
          </cell>
          <cell r="G579">
            <v>0</v>
          </cell>
          <cell r="H579">
            <v>15437.81</v>
          </cell>
          <cell r="I579" t="str">
            <v>D</v>
          </cell>
        </row>
        <row r="580">
          <cell r="A580" t="str">
            <v>41.50.77.08</v>
          </cell>
          <cell r="B580" t="str">
            <v>-</v>
          </cell>
          <cell r="C580" t="str">
            <v>IOF e IOC</v>
          </cell>
          <cell r="D580">
            <v>111592.74</v>
          </cell>
          <cell r="E580" t="str">
            <v>D</v>
          </cell>
          <cell r="F580">
            <v>15043.3</v>
          </cell>
          <cell r="G580">
            <v>49594.16</v>
          </cell>
          <cell r="H580">
            <v>77041.88</v>
          </cell>
          <cell r="I580" t="str">
            <v>D</v>
          </cell>
        </row>
        <row r="581">
          <cell r="A581" t="str">
            <v>41.50.77.09</v>
          </cell>
          <cell r="B581" t="str">
            <v>-</v>
          </cell>
          <cell r="C581" t="str">
            <v>Multas</v>
          </cell>
          <cell r="D581">
            <v>43536.98</v>
          </cell>
          <cell r="E581" t="str">
            <v>D</v>
          </cell>
          <cell r="F581">
            <v>20427.59</v>
          </cell>
          <cell r="G581">
            <v>0</v>
          </cell>
          <cell r="H581">
            <v>63964.57</v>
          </cell>
          <cell r="I581" t="str">
            <v>D</v>
          </cell>
        </row>
        <row r="582">
          <cell r="A582" t="str">
            <v>41.50.77.10</v>
          </cell>
          <cell r="B582" t="str">
            <v>-</v>
          </cell>
          <cell r="C582" t="str">
            <v>IOF s/ Mutuo</v>
          </cell>
          <cell r="D582">
            <v>1255616.28</v>
          </cell>
          <cell r="E582" t="str">
            <v>D</v>
          </cell>
          <cell r="F582">
            <v>121372.02</v>
          </cell>
          <cell r="G582">
            <v>0</v>
          </cell>
          <cell r="H582">
            <v>1376988.3</v>
          </cell>
          <cell r="I582" t="str">
            <v>D</v>
          </cell>
        </row>
        <row r="583">
          <cell r="A583" t="str">
            <v>41.50.77.11</v>
          </cell>
          <cell r="B583" t="str">
            <v>-</v>
          </cell>
          <cell r="C583" t="str">
            <v>Despesas de Aplic.Financ.-AssFin Cvrd</v>
          </cell>
          <cell r="D583">
            <v>8100.23</v>
          </cell>
          <cell r="E583" t="str">
            <v>D</v>
          </cell>
          <cell r="F583">
            <v>0</v>
          </cell>
          <cell r="G583">
            <v>0</v>
          </cell>
          <cell r="H583">
            <v>8100.23</v>
          </cell>
          <cell r="I583" t="str">
            <v>D</v>
          </cell>
        </row>
        <row r="584">
          <cell r="A584" t="str">
            <v>41.50.85.00</v>
          </cell>
          <cell r="B584" t="str">
            <v>-</v>
          </cell>
          <cell r="C584" t="str">
            <v>Despesas Financeiras - Prov.Ambiental</v>
          </cell>
          <cell r="D584">
            <v>1399000</v>
          </cell>
          <cell r="E584" t="str">
            <v>D</v>
          </cell>
          <cell r="F584">
            <v>151000</v>
          </cell>
          <cell r="G584">
            <v>0</v>
          </cell>
          <cell r="H584">
            <v>1550000</v>
          </cell>
          <cell r="I584" t="str">
            <v>D</v>
          </cell>
        </row>
        <row r="585">
          <cell r="A585" t="str">
            <v>41.50.85.01</v>
          </cell>
          <cell r="B585" t="str">
            <v>-</v>
          </cell>
          <cell r="C585" t="str">
            <v>Despesas Financeiras - Prov.Ambiental</v>
          </cell>
          <cell r="D585">
            <v>1399000</v>
          </cell>
          <cell r="E585" t="str">
            <v>D</v>
          </cell>
          <cell r="F585">
            <v>151000</v>
          </cell>
          <cell r="G585">
            <v>0</v>
          </cell>
          <cell r="H585">
            <v>1550000</v>
          </cell>
          <cell r="I585" t="str">
            <v>D</v>
          </cell>
        </row>
        <row r="586">
          <cell r="A586" t="str">
            <v>41.65.00.00</v>
          </cell>
          <cell r="B586" t="str">
            <v>-</v>
          </cell>
          <cell r="C586" t="str">
            <v>Outras Rec/Despesas Operacionais</v>
          </cell>
          <cell r="D586">
            <v>284942.7</v>
          </cell>
          <cell r="E586" t="str">
            <v>D</v>
          </cell>
          <cell r="F586">
            <v>11234518.9</v>
          </cell>
          <cell r="G586">
            <v>3687636.23</v>
          </cell>
          <cell r="H586">
            <v>7831825.3700000001</v>
          </cell>
          <cell r="I586" t="str">
            <v>D</v>
          </cell>
        </row>
        <row r="588">
          <cell r="A588" t="str">
            <v>-----------</v>
          </cell>
          <cell r="B588" t="str">
            <v>--</v>
          </cell>
          <cell r="C588" t="str">
            <v>-------------------------------------------------------------------</v>
          </cell>
          <cell r="D588" t="str">
            <v>-------------------</v>
          </cell>
          <cell r="E588" t="str">
            <v>-</v>
          </cell>
          <cell r="F588" t="str">
            <v>-------------------</v>
          </cell>
          <cell r="G588" t="e">
            <v>#NAME?</v>
          </cell>
          <cell r="H588" t="str">
            <v>07AB - 1.00.01.069</v>
          </cell>
        </row>
        <row r="589">
          <cell r="A589" t="str">
            <v>_x000C_----------</v>
          </cell>
          <cell r="B589" t="str">
            <v>--</v>
          </cell>
          <cell r="C589" t="str">
            <v>-------------------------------------------------------------------</v>
          </cell>
          <cell r="D589" t="str">
            <v>-------------------</v>
          </cell>
          <cell r="E589" t="str">
            <v>-</v>
          </cell>
          <cell r="F589" t="str">
            <v>-------------------</v>
          </cell>
          <cell r="G589" t="str">
            <v>-------------------</v>
          </cell>
          <cell r="H589" t="str">
            <v>------ Página:</v>
          </cell>
        </row>
        <row r="590">
          <cell r="A590" t="str">
            <v>Urucum Mine</v>
          </cell>
          <cell r="B590" t="str">
            <v>ra</v>
          </cell>
          <cell r="C590" t="str">
            <v>ção S.A</v>
          </cell>
          <cell r="H590" t="str">
            <v>Balancete</v>
          </cell>
        </row>
        <row r="591">
          <cell r="A591" t="str">
            <v>Período: 01</v>
          </cell>
          <cell r="B591" t="str">
            <v>/1</v>
          </cell>
          <cell r="C591" t="str">
            <v>2/2008 A 31/12/2008 -----------------------------------------------</v>
          </cell>
          <cell r="D591" t="str">
            <v>-------------------</v>
          </cell>
          <cell r="E591" t="str">
            <v>-</v>
          </cell>
          <cell r="F591" t="str">
            <v>-------------------</v>
          </cell>
          <cell r="G591" t="str">
            <v>-------------------</v>
          </cell>
          <cell r="H591" t="str">
            <v>09/01/2009 - 22:5</v>
          </cell>
          <cell r="I591">
            <v>4</v>
          </cell>
        </row>
        <row r="593">
          <cell r="A593" t="str">
            <v>Título</v>
          </cell>
          <cell r="D593" t="str">
            <v>Saldo Inicial</v>
          </cell>
          <cell r="F593" t="str">
            <v>Débito</v>
          </cell>
          <cell r="G593" t="str">
            <v>Crédito</v>
          </cell>
          <cell r="H593" t="str">
            <v>Saldo Final</v>
          </cell>
        </row>
        <row r="594">
          <cell r="A594" t="str">
            <v>-----------</v>
          </cell>
          <cell r="B594" t="str">
            <v>--</v>
          </cell>
          <cell r="C594" t="str">
            <v>-------------------------------------------------------------------</v>
          </cell>
          <cell r="D594" t="str">
            <v>-----------------</v>
          </cell>
          <cell r="F594" t="str">
            <v>------------------</v>
          </cell>
          <cell r="G594" t="str">
            <v>------------------</v>
          </cell>
          <cell r="H594" t="str">
            <v>-----------------</v>
          </cell>
        </row>
        <row r="595">
          <cell r="A595" t="str">
            <v>41.65.01.00</v>
          </cell>
          <cell r="B595" t="str">
            <v>-</v>
          </cell>
          <cell r="C595" t="str">
            <v>Outras Rec/Despesas Operacionais</v>
          </cell>
          <cell r="D595">
            <v>3951.07</v>
          </cell>
          <cell r="E595" t="str">
            <v>D</v>
          </cell>
          <cell r="F595">
            <v>373.18</v>
          </cell>
          <cell r="G595">
            <v>0</v>
          </cell>
          <cell r="H595">
            <v>4324.25</v>
          </cell>
          <cell r="I595" t="str">
            <v>D</v>
          </cell>
        </row>
        <row r="596">
          <cell r="A596" t="str">
            <v>41.65.01.02</v>
          </cell>
          <cell r="B596" t="str">
            <v>-</v>
          </cell>
          <cell r="C596" t="str">
            <v>Equivalencia Patrimonial</v>
          </cell>
          <cell r="D596">
            <v>3951.07</v>
          </cell>
          <cell r="E596" t="str">
            <v>D</v>
          </cell>
          <cell r="F596">
            <v>373.18</v>
          </cell>
          <cell r="G596">
            <v>0</v>
          </cell>
          <cell r="H596">
            <v>4324.25</v>
          </cell>
          <cell r="I596" t="str">
            <v>D</v>
          </cell>
        </row>
        <row r="597">
          <cell r="A597" t="str">
            <v>41.65.10.00</v>
          </cell>
          <cell r="B597" t="str">
            <v>-</v>
          </cell>
          <cell r="C597" t="str">
            <v>Outras Receitas</v>
          </cell>
          <cell r="D597">
            <v>4400.01</v>
          </cell>
          <cell r="E597" t="str">
            <v>C</v>
          </cell>
          <cell r="F597">
            <v>23.75</v>
          </cell>
          <cell r="G597">
            <v>400</v>
          </cell>
          <cell r="H597">
            <v>4776.26</v>
          </cell>
          <cell r="I597" t="str">
            <v>C</v>
          </cell>
        </row>
        <row r="598">
          <cell r="A598" t="str">
            <v>41.65.10.01</v>
          </cell>
          <cell r="B598" t="str">
            <v>-</v>
          </cell>
          <cell r="C598" t="str">
            <v>Outras Receitas</v>
          </cell>
          <cell r="D598">
            <v>4400.01</v>
          </cell>
          <cell r="E598" t="str">
            <v>C</v>
          </cell>
          <cell r="F598">
            <v>23.75</v>
          </cell>
          <cell r="G598">
            <v>400</v>
          </cell>
          <cell r="H598">
            <v>4776.26</v>
          </cell>
          <cell r="I598" t="str">
            <v>C</v>
          </cell>
        </row>
        <row r="599">
          <cell r="A599" t="str">
            <v>41.65.25.00</v>
          </cell>
          <cell r="B599" t="str">
            <v>-</v>
          </cell>
          <cell r="C599" t="str">
            <v>Outras Despesas Operacionais</v>
          </cell>
          <cell r="D599">
            <v>2287611.38</v>
          </cell>
          <cell r="E599" t="str">
            <v>D</v>
          </cell>
          <cell r="F599">
            <v>206426.11</v>
          </cell>
          <cell r="G599">
            <v>707</v>
          </cell>
          <cell r="H599">
            <v>2493330.4900000002</v>
          </cell>
          <cell r="I599" t="str">
            <v>D</v>
          </cell>
        </row>
        <row r="600">
          <cell r="A600" t="str">
            <v>41.65.25.01</v>
          </cell>
          <cell r="B600" t="str">
            <v>-</v>
          </cell>
          <cell r="C600" t="str">
            <v>Outras Despesas Operacionais</v>
          </cell>
          <cell r="D600">
            <v>0.03</v>
          </cell>
          <cell r="E600" t="str">
            <v>C</v>
          </cell>
          <cell r="F600">
            <v>1426.11</v>
          </cell>
          <cell r="G600">
            <v>707</v>
          </cell>
          <cell r="H600">
            <v>719.08</v>
          </cell>
          <cell r="I600" t="str">
            <v>D</v>
          </cell>
        </row>
        <row r="601">
          <cell r="A601" t="str">
            <v>41.65.25.02</v>
          </cell>
          <cell r="B601" t="str">
            <v>-</v>
          </cell>
          <cell r="C601" t="str">
            <v>Participação nos Resultados</v>
          </cell>
          <cell r="D601">
            <v>2259490.7000000002</v>
          </cell>
          <cell r="E601" t="str">
            <v>D</v>
          </cell>
          <cell r="F601">
            <v>205000</v>
          </cell>
          <cell r="G601">
            <v>0</v>
          </cell>
          <cell r="H601">
            <v>2464490.7000000002</v>
          </cell>
          <cell r="I601" t="str">
            <v>D</v>
          </cell>
        </row>
        <row r="602">
          <cell r="A602" t="str">
            <v>41.65.25.05</v>
          </cell>
          <cell r="B602" t="str">
            <v>-</v>
          </cell>
          <cell r="C602" t="str">
            <v>Complemento de PR Ano Anterior</v>
          </cell>
          <cell r="D602">
            <v>28120.71</v>
          </cell>
          <cell r="E602" t="str">
            <v>D</v>
          </cell>
          <cell r="F602">
            <v>0</v>
          </cell>
          <cell r="G602">
            <v>0</v>
          </cell>
          <cell r="H602">
            <v>28120.71</v>
          </cell>
          <cell r="I602" t="str">
            <v>D</v>
          </cell>
        </row>
        <row r="603">
          <cell r="A603" t="str">
            <v>41.65.30.00</v>
          </cell>
          <cell r="B603" t="str">
            <v>-</v>
          </cell>
          <cell r="C603" t="str">
            <v>Provisao para Contingencias</v>
          </cell>
          <cell r="D603">
            <v>1317534.75</v>
          </cell>
          <cell r="E603" t="str">
            <v>D</v>
          </cell>
          <cell r="F603">
            <v>10937586.18</v>
          </cell>
          <cell r="G603">
            <v>3686529.23</v>
          </cell>
          <cell r="H603">
            <v>8568591.6999999993</v>
          </cell>
          <cell r="I603" t="str">
            <v>D</v>
          </cell>
        </row>
        <row r="604">
          <cell r="A604" t="str">
            <v>41.65.30.10</v>
          </cell>
          <cell r="B604" t="str">
            <v>-</v>
          </cell>
          <cell r="C604" t="str">
            <v>Provisao para Contingencia Tributária</v>
          </cell>
          <cell r="D604">
            <v>527563.55000000005</v>
          </cell>
          <cell r="E604" t="str">
            <v>D</v>
          </cell>
          <cell r="F604">
            <v>4818151.5599999996</v>
          </cell>
          <cell r="G604">
            <v>2760879.56</v>
          </cell>
          <cell r="H604">
            <v>2584835.5499999998</v>
          </cell>
          <cell r="I604" t="str">
            <v>D</v>
          </cell>
        </row>
        <row r="605">
          <cell r="A605" t="str">
            <v>41.65.30.30</v>
          </cell>
          <cell r="B605" t="str">
            <v>-</v>
          </cell>
          <cell r="C605" t="str">
            <v>Provisao para Contingencia Cível</v>
          </cell>
          <cell r="D605">
            <v>0</v>
          </cell>
          <cell r="F605">
            <v>5891459.1399999997</v>
          </cell>
          <cell r="G605">
            <v>752064.02</v>
          </cell>
          <cell r="H605">
            <v>5139395.12</v>
          </cell>
          <cell r="I605" t="str">
            <v>D</v>
          </cell>
        </row>
        <row r="606">
          <cell r="A606" t="str">
            <v>41.65.30.40</v>
          </cell>
          <cell r="B606" t="str">
            <v>-</v>
          </cell>
          <cell r="C606" t="str">
            <v>Provisao para Contingencia Trabalhista</v>
          </cell>
          <cell r="D606">
            <v>3141.63</v>
          </cell>
          <cell r="E606" t="str">
            <v>D</v>
          </cell>
          <cell r="F606">
            <v>227975.48</v>
          </cell>
          <cell r="G606">
            <v>173585.65</v>
          </cell>
          <cell r="H606">
            <v>57531.46</v>
          </cell>
          <cell r="I606" t="str">
            <v>D</v>
          </cell>
        </row>
        <row r="607">
          <cell r="A607" t="str">
            <v>41.65.30.60</v>
          </cell>
          <cell r="B607" t="str">
            <v>-</v>
          </cell>
          <cell r="C607" t="str">
            <v>Provisao para Contingencia Ambiental</v>
          </cell>
          <cell r="D607">
            <v>786829.57</v>
          </cell>
          <cell r="E607" t="str">
            <v>D</v>
          </cell>
          <cell r="F607">
            <v>0</v>
          </cell>
          <cell r="G607">
            <v>0</v>
          </cell>
          <cell r="H607">
            <v>786829.57</v>
          </cell>
          <cell r="I607" t="str">
            <v>D</v>
          </cell>
        </row>
        <row r="608">
          <cell r="A608" t="str">
            <v>41.65.47.00</v>
          </cell>
          <cell r="B608" t="str">
            <v>-</v>
          </cell>
          <cell r="C608" t="str">
            <v>Outras Provisoes</v>
          </cell>
          <cell r="D608">
            <v>3184525.82</v>
          </cell>
          <cell r="E608" t="str">
            <v>C</v>
          </cell>
          <cell r="F608">
            <v>39109.68</v>
          </cell>
          <cell r="G608">
            <v>0</v>
          </cell>
          <cell r="H608">
            <v>3145416.14</v>
          </cell>
          <cell r="I608" t="str">
            <v>C</v>
          </cell>
        </row>
        <row r="609">
          <cell r="A609" t="str">
            <v>41.65.47.02</v>
          </cell>
          <cell r="B609" t="str">
            <v>-</v>
          </cell>
          <cell r="C609" t="str">
            <v>Provisao Perda Icms</v>
          </cell>
          <cell r="D609">
            <v>3600000</v>
          </cell>
          <cell r="E609" t="str">
            <v>C</v>
          </cell>
          <cell r="F609">
            <v>0</v>
          </cell>
          <cell r="G609">
            <v>0</v>
          </cell>
          <cell r="H609">
            <v>3600000</v>
          </cell>
          <cell r="I609" t="str">
            <v>C</v>
          </cell>
        </row>
        <row r="610">
          <cell r="A610" t="str">
            <v>41.65.47.10</v>
          </cell>
          <cell r="B610" t="str">
            <v>-</v>
          </cell>
          <cell r="C610" t="str">
            <v>Provisão Perda Mútuo</v>
          </cell>
          <cell r="D610">
            <v>415474.18</v>
          </cell>
          <cell r="E610" t="str">
            <v>D</v>
          </cell>
          <cell r="F610">
            <v>39109.68</v>
          </cell>
          <cell r="G610">
            <v>0</v>
          </cell>
          <cell r="H610">
            <v>454583.86</v>
          </cell>
          <cell r="I610" t="str">
            <v>D</v>
          </cell>
        </row>
        <row r="611">
          <cell r="A611" t="str">
            <v>41.65.60.00</v>
          </cell>
          <cell r="B611" t="str">
            <v>-</v>
          </cell>
          <cell r="C611" t="str">
            <v>Rec. de Vendas  MI/ME - Outros</v>
          </cell>
          <cell r="D611">
            <v>235669.59</v>
          </cell>
          <cell r="E611" t="str">
            <v>C</v>
          </cell>
          <cell r="F611">
            <v>51000</v>
          </cell>
          <cell r="G611">
            <v>0</v>
          </cell>
          <cell r="H611">
            <v>184669.59</v>
          </cell>
          <cell r="I611" t="str">
            <v>C</v>
          </cell>
        </row>
        <row r="612">
          <cell r="A612" t="str">
            <v>41.65.60.01</v>
          </cell>
          <cell r="B612" t="str">
            <v>-</v>
          </cell>
          <cell r="C612" t="str">
            <v>Rec. de Vendas  MI - Outros</v>
          </cell>
          <cell r="D612">
            <v>235669.59</v>
          </cell>
          <cell r="E612" t="str">
            <v>C</v>
          </cell>
          <cell r="F612">
            <v>51000</v>
          </cell>
          <cell r="G612">
            <v>0</v>
          </cell>
          <cell r="H612">
            <v>184669.59</v>
          </cell>
          <cell r="I612" t="str">
            <v>C</v>
          </cell>
        </row>
        <row r="613">
          <cell r="A613" t="str">
            <v>41.65.62.00</v>
          </cell>
          <cell r="B613" t="str">
            <v>-</v>
          </cell>
          <cell r="C613" t="str">
            <v>Devolução Vendas MI - Outros</v>
          </cell>
          <cell r="D613">
            <v>3000</v>
          </cell>
          <cell r="E613" t="str">
            <v>D</v>
          </cell>
          <cell r="F613">
            <v>0</v>
          </cell>
          <cell r="G613">
            <v>0</v>
          </cell>
          <cell r="H613">
            <v>3000</v>
          </cell>
          <cell r="I613" t="str">
            <v>D</v>
          </cell>
        </row>
        <row r="614">
          <cell r="A614" t="str">
            <v>41.65.62.01</v>
          </cell>
          <cell r="B614" t="str">
            <v>-</v>
          </cell>
          <cell r="C614" t="str">
            <v>Devolução Vendas MI - Outros</v>
          </cell>
          <cell r="D614">
            <v>3000</v>
          </cell>
          <cell r="E614" t="str">
            <v>D</v>
          </cell>
          <cell r="F614">
            <v>0</v>
          </cell>
          <cell r="G614">
            <v>0</v>
          </cell>
          <cell r="H614">
            <v>3000</v>
          </cell>
          <cell r="I614" t="str">
            <v>D</v>
          </cell>
        </row>
        <row r="615">
          <cell r="A615" t="str">
            <v>41.65.63.00</v>
          </cell>
          <cell r="B615" t="str">
            <v>-</v>
          </cell>
          <cell r="C615" t="str">
            <v>Devolução Vendas  C.GRUPO - Outros</v>
          </cell>
          <cell r="D615">
            <v>52927.07</v>
          </cell>
          <cell r="E615" t="str">
            <v>D</v>
          </cell>
          <cell r="F615">
            <v>0</v>
          </cell>
          <cell r="G615">
            <v>0</v>
          </cell>
          <cell r="H615">
            <v>52927.07</v>
          </cell>
          <cell r="I615" t="str">
            <v>D</v>
          </cell>
        </row>
        <row r="616">
          <cell r="A616" t="str">
            <v>41.65.63.06</v>
          </cell>
          <cell r="B616" t="str">
            <v>-</v>
          </cell>
          <cell r="C616" t="str">
            <v>Devolução Vendas C.GRUPO - CVRDI-Outros</v>
          </cell>
          <cell r="D616">
            <v>52927.07</v>
          </cell>
          <cell r="E616" t="str">
            <v>D</v>
          </cell>
          <cell r="F616">
            <v>0</v>
          </cell>
          <cell r="G616">
            <v>0</v>
          </cell>
          <cell r="H616">
            <v>52927.07</v>
          </cell>
          <cell r="I616" t="str">
            <v>D</v>
          </cell>
        </row>
        <row r="617">
          <cell r="A617" t="str">
            <v>41.65.70.00</v>
          </cell>
          <cell r="B617" t="str">
            <v>-</v>
          </cell>
          <cell r="C617" t="str">
            <v>Icms s/ Vendas MI - Outros</v>
          </cell>
          <cell r="D617">
            <v>479.55</v>
          </cell>
          <cell r="E617" t="str">
            <v>D</v>
          </cell>
          <cell r="F617">
            <v>0</v>
          </cell>
          <cell r="G617">
            <v>0</v>
          </cell>
          <cell r="H617">
            <v>479.55</v>
          </cell>
          <cell r="I617" t="str">
            <v>D</v>
          </cell>
        </row>
        <row r="618">
          <cell r="A618" t="str">
            <v>41.65.70.01</v>
          </cell>
          <cell r="B618" t="str">
            <v>-</v>
          </cell>
          <cell r="C618" t="str">
            <v>Icms s/ Vendas MI - Outros</v>
          </cell>
          <cell r="D618">
            <v>479.55</v>
          </cell>
          <cell r="E618" t="str">
            <v>D</v>
          </cell>
          <cell r="F618">
            <v>0</v>
          </cell>
          <cell r="G618">
            <v>0</v>
          </cell>
          <cell r="H618">
            <v>479.55</v>
          </cell>
          <cell r="I618" t="str">
            <v>D</v>
          </cell>
        </row>
        <row r="619">
          <cell r="A619" t="str">
            <v>41.65.72.00</v>
          </cell>
          <cell r="B619" t="str">
            <v>-</v>
          </cell>
          <cell r="C619" t="str">
            <v>Pis  s/ Vendas MI - Outros</v>
          </cell>
          <cell r="D619">
            <v>2990.44</v>
          </cell>
          <cell r="E619" t="str">
            <v>D</v>
          </cell>
          <cell r="F619">
            <v>0</v>
          </cell>
          <cell r="G619">
            <v>0</v>
          </cell>
          <cell r="H619">
            <v>2990.44</v>
          </cell>
          <cell r="I619" t="str">
            <v>D</v>
          </cell>
        </row>
        <row r="620">
          <cell r="A620" t="str">
            <v>41.65.72.01</v>
          </cell>
          <cell r="B620" t="str">
            <v>-</v>
          </cell>
          <cell r="C620" t="str">
            <v>Pis s/ Vendas MI - Outros</v>
          </cell>
          <cell r="D620">
            <v>2990.44</v>
          </cell>
          <cell r="E620" t="str">
            <v>D</v>
          </cell>
          <cell r="F620">
            <v>0</v>
          </cell>
          <cell r="G620">
            <v>0</v>
          </cell>
          <cell r="H620">
            <v>2990.44</v>
          </cell>
          <cell r="I620" t="str">
            <v>D</v>
          </cell>
        </row>
        <row r="621">
          <cell r="A621" t="str">
            <v>41.65.74.00</v>
          </cell>
          <cell r="B621" t="str">
            <v>-</v>
          </cell>
          <cell r="C621" t="str">
            <v>Cofins s/ Vendas MI - Outros</v>
          </cell>
          <cell r="D621">
            <v>13773.86</v>
          </cell>
          <cell r="E621" t="str">
            <v>D</v>
          </cell>
          <cell r="F621">
            <v>0</v>
          </cell>
          <cell r="G621">
            <v>0</v>
          </cell>
          <cell r="H621">
            <v>13773.86</v>
          </cell>
          <cell r="I621" t="str">
            <v>D</v>
          </cell>
        </row>
        <row r="622">
          <cell r="A622" t="str">
            <v>41.65.74.01</v>
          </cell>
          <cell r="B622" t="str">
            <v>-</v>
          </cell>
          <cell r="C622" t="str">
            <v>Cofins s/ Vendas MI - Outros</v>
          </cell>
          <cell r="D622">
            <v>13773.86</v>
          </cell>
          <cell r="E622" t="str">
            <v>D</v>
          </cell>
          <cell r="F622">
            <v>0</v>
          </cell>
          <cell r="G622">
            <v>0</v>
          </cell>
          <cell r="H622">
            <v>13773.86</v>
          </cell>
          <cell r="I622" t="str">
            <v>D</v>
          </cell>
        </row>
        <row r="623">
          <cell r="A623" t="str">
            <v>41.65.76.00</v>
          </cell>
          <cell r="B623" t="str">
            <v>-</v>
          </cell>
          <cell r="C623" t="str">
            <v>Custo Op.Vendas MI/ME-Outros</v>
          </cell>
          <cell r="D623">
            <v>27270</v>
          </cell>
          <cell r="E623" t="str">
            <v>D</v>
          </cell>
          <cell r="F623">
            <v>0</v>
          </cell>
          <cell r="G623">
            <v>0</v>
          </cell>
          <cell r="H623">
            <v>27270</v>
          </cell>
          <cell r="I623" t="str">
            <v>D</v>
          </cell>
        </row>
        <row r="624">
          <cell r="A624" t="str">
            <v>41.65.76.01</v>
          </cell>
          <cell r="B624" t="str">
            <v>-</v>
          </cell>
          <cell r="C624" t="str">
            <v>Custo Op.Vendas MI-Outros</v>
          </cell>
          <cell r="D624">
            <v>27270</v>
          </cell>
          <cell r="E624" t="str">
            <v>D</v>
          </cell>
          <cell r="F624">
            <v>0</v>
          </cell>
          <cell r="G624">
            <v>0</v>
          </cell>
          <cell r="H624">
            <v>27270</v>
          </cell>
          <cell r="I624" t="str">
            <v>D</v>
          </cell>
        </row>
        <row r="625">
          <cell r="A625" t="str">
            <v>42.00.00.00</v>
          </cell>
          <cell r="B625" t="str">
            <v>-</v>
          </cell>
          <cell r="C625" t="str">
            <v>Resultado Nao Operacional</v>
          </cell>
          <cell r="D625">
            <v>5473615.3499999996</v>
          </cell>
          <cell r="E625" t="str">
            <v>D</v>
          </cell>
          <cell r="F625">
            <v>4245983.08</v>
          </cell>
          <cell r="G625">
            <v>377008.78</v>
          </cell>
          <cell r="H625">
            <v>9342589.6500000004</v>
          </cell>
          <cell r="I625" t="str">
            <v>D</v>
          </cell>
        </row>
        <row r="626">
          <cell r="A626" t="str">
            <v>42.01.00.00</v>
          </cell>
          <cell r="B626" t="str">
            <v>-</v>
          </cell>
          <cell r="C626" t="str">
            <v>Resultado Nao Operacional</v>
          </cell>
          <cell r="D626">
            <v>5473615.3499999996</v>
          </cell>
          <cell r="E626" t="str">
            <v>D</v>
          </cell>
          <cell r="F626">
            <v>4245983.08</v>
          </cell>
          <cell r="G626">
            <v>377008.78</v>
          </cell>
          <cell r="H626">
            <v>9342589.6500000004</v>
          </cell>
          <cell r="I626" t="str">
            <v>D</v>
          </cell>
        </row>
        <row r="627">
          <cell r="A627" t="str">
            <v>42.01.01.00</v>
          </cell>
          <cell r="B627" t="str">
            <v>-</v>
          </cell>
          <cell r="C627" t="str">
            <v>Ganhos e Perdas</v>
          </cell>
          <cell r="D627">
            <v>466836.67</v>
          </cell>
          <cell r="E627" t="str">
            <v>D</v>
          </cell>
          <cell r="F627">
            <v>35219.160000000003</v>
          </cell>
          <cell r="G627">
            <v>62549.75</v>
          </cell>
          <cell r="H627">
            <v>439506.08</v>
          </cell>
          <cell r="I627" t="str">
            <v>D</v>
          </cell>
        </row>
        <row r="628">
          <cell r="A628" t="str">
            <v>42.01.01.01</v>
          </cell>
          <cell r="B628" t="str">
            <v>-</v>
          </cell>
          <cell r="C628" t="str">
            <v>Receita na Venda Permanente</v>
          </cell>
          <cell r="D628">
            <v>281765.96999999997</v>
          </cell>
          <cell r="E628" t="str">
            <v>C</v>
          </cell>
          <cell r="F628">
            <v>0</v>
          </cell>
          <cell r="G628">
            <v>51000</v>
          </cell>
          <cell r="H628">
            <v>332765.96999999997</v>
          </cell>
          <cell r="I628" t="str">
            <v>C</v>
          </cell>
        </row>
        <row r="629">
          <cell r="A629" t="str">
            <v>42.01.01.02</v>
          </cell>
          <cell r="B629" t="str">
            <v>-</v>
          </cell>
          <cell r="C629" t="str">
            <v>Custo Corrigido (-) Depreciação</v>
          </cell>
          <cell r="D629">
            <v>153117.49</v>
          </cell>
          <cell r="E629" t="str">
            <v>D</v>
          </cell>
          <cell r="F629">
            <v>0</v>
          </cell>
          <cell r="G629">
            <v>0</v>
          </cell>
          <cell r="H629">
            <v>153117.49</v>
          </cell>
          <cell r="I629" t="str">
            <v>D</v>
          </cell>
        </row>
        <row r="630">
          <cell r="A630" t="str">
            <v>42.01.01.03</v>
          </cell>
          <cell r="B630" t="str">
            <v>-</v>
          </cell>
          <cell r="C630" t="str">
            <v>Baixa do Permanente por Inutilização</v>
          </cell>
          <cell r="D630">
            <v>595485.15</v>
          </cell>
          <cell r="E630" t="str">
            <v>D</v>
          </cell>
          <cell r="F630">
            <v>35219.160000000003</v>
          </cell>
          <cell r="G630">
            <v>11549.75</v>
          </cell>
          <cell r="H630">
            <v>619154.56000000006</v>
          </cell>
          <cell r="I630" t="str">
            <v>D</v>
          </cell>
        </row>
        <row r="631">
          <cell r="A631" t="str">
            <v>42.01.10.00</v>
          </cell>
          <cell r="B631" t="str">
            <v>-</v>
          </cell>
          <cell r="C631" t="str">
            <v>Custo de Capacidade Ociosa</v>
          </cell>
          <cell r="D631">
            <v>5006778.68</v>
          </cell>
          <cell r="E631" t="str">
            <v>D</v>
          </cell>
          <cell r="F631">
            <v>4210763.92</v>
          </cell>
          <cell r="G631">
            <v>314459.03000000003</v>
          </cell>
          <cell r="H631">
            <v>8903083.5700000003</v>
          </cell>
          <cell r="I631" t="str">
            <v>D</v>
          </cell>
        </row>
        <row r="632">
          <cell r="A632" t="str">
            <v>42.01.10.02</v>
          </cell>
          <cell r="B632" t="str">
            <v>-</v>
          </cell>
          <cell r="C632" t="str">
            <v>Custo Capacidade Ociosa - Depreciação</v>
          </cell>
          <cell r="D632">
            <v>253393.9</v>
          </cell>
          <cell r="E632" t="str">
            <v>D</v>
          </cell>
          <cell r="F632">
            <v>189287</v>
          </cell>
          <cell r="G632">
            <v>0</v>
          </cell>
          <cell r="H632">
            <v>442680.9</v>
          </cell>
          <cell r="I632" t="str">
            <v>D</v>
          </cell>
        </row>
        <row r="633">
          <cell r="A633" t="str">
            <v>42.01.10.04</v>
          </cell>
          <cell r="B633" t="str">
            <v>-</v>
          </cell>
          <cell r="C633" t="str">
            <v>Custo Capacidade Ociosa - Pessoal</v>
          </cell>
          <cell r="D633">
            <v>306697.46999999997</v>
          </cell>
          <cell r="E633" t="str">
            <v>D</v>
          </cell>
          <cell r="F633">
            <v>547918.67000000004</v>
          </cell>
          <cell r="G633">
            <v>163681.29999999999</v>
          </cell>
          <cell r="H633">
            <v>690934.84</v>
          </cell>
          <cell r="I633" t="str">
            <v>D</v>
          </cell>
        </row>
        <row r="634">
          <cell r="A634" t="str">
            <v>42.01.10.05</v>
          </cell>
          <cell r="B634" t="str">
            <v>-</v>
          </cell>
          <cell r="C634" t="str">
            <v>Custo Capacidade Ociosa - Material</v>
          </cell>
          <cell r="D634">
            <v>107389.99</v>
          </cell>
          <cell r="E634" t="str">
            <v>D</v>
          </cell>
          <cell r="F634">
            <v>59126.239999999998</v>
          </cell>
          <cell r="G634">
            <v>0</v>
          </cell>
          <cell r="H634">
            <v>166516.23000000001</v>
          </cell>
          <cell r="I634" t="str">
            <v>D</v>
          </cell>
        </row>
        <row r="635">
          <cell r="A635" t="str">
            <v>42.01.10.06</v>
          </cell>
          <cell r="B635" t="str">
            <v>-</v>
          </cell>
          <cell r="C635" t="str">
            <v>Custo Capac.Ociosa - Serv. e Gasto Geral</v>
          </cell>
          <cell r="D635">
            <v>954087.83</v>
          </cell>
          <cell r="E635" t="str">
            <v>D</v>
          </cell>
          <cell r="F635">
            <v>640507.13</v>
          </cell>
          <cell r="G635">
            <v>124568.24</v>
          </cell>
          <cell r="H635">
            <v>1470026.72</v>
          </cell>
          <cell r="I635" t="str">
            <v>D</v>
          </cell>
        </row>
        <row r="636">
          <cell r="A636" t="str">
            <v>42.01.10.07</v>
          </cell>
          <cell r="B636" t="str">
            <v>-</v>
          </cell>
          <cell r="C636" t="str">
            <v>Custo Capac.Ociosa - Gastos Indiretos</v>
          </cell>
          <cell r="D636">
            <v>3385209.49</v>
          </cell>
          <cell r="E636" t="str">
            <v>D</v>
          </cell>
          <cell r="F636">
            <v>2773924.88</v>
          </cell>
          <cell r="G636">
            <v>26209.49</v>
          </cell>
          <cell r="H636">
            <v>6132924.8799999999</v>
          </cell>
          <cell r="I636" t="str">
            <v>D</v>
          </cell>
        </row>
        <row r="637">
          <cell r="A637" t="str">
            <v>43.00.00.00</v>
          </cell>
          <cell r="B637" t="str">
            <v>-</v>
          </cell>
          <cell r="C637" t="str">
            <v>Provisoes e Participacoes</v>
          </cell>
          <cell r="D637">
            <v>87862544.920000002</v>
          </cell>
          <cell r="E637" t="str">
            <v>D</v>
          </cell>
          <cell r="F637">
            <v>25000</v>
          </cell>
          <cell r="G637">
            <v>62000</v>
          </cell>
          <cell r="H637">
            <v>87825544.920000002</v>
          </cell>
          <cell r="I637" t="str">
            <v>D</v>
          </cell>
        </row>
        <row r="638">
          <cell r="A638" t="str">
            <v>43.01.00.00</v>
          </cell>
          <cell r="B638" t="str">
            <v>-</v>
          </cell>
          <cell r="C638" t="str">
            <v>Provisoes</v>
          </cell>
          <cell r="D638">
            <v>87862544.920000002</v>
          </cell>
          <cell r="E638" t="str">
            <v>D</v>
          </cell>
          <cell r="F638">
            <v>0</v>
          </cell>
          <cell r="G638">
            <v>62000</v>
          </cell>
          <cell r="H638">
            <v>87800544.920000002</v>
          </cell>
          <cell r="I638" t="str">
            <v>D</v>
          </cell>
        </row>
        <row r="639">
          <cell r="A639" t="str">
            <v>43.01.01.00</v>
          </cell>
          <cell r="B639" t="str">
            <v>-</v>
          </cell>
          <cell r="C639" t="str">
            <v>Provisao p/Imposto Sobre a Renda</v>
          </cell>
          <cell r="D639">
            <v>64582946.799999997</v>
          </cell>
          <cell r="E639" t="str">
            <v>D</v>
          </cell>
          <cell r="F639">
            <v>0</v>
          </cell>
          <cell r="G639">
            <v>46000</v>
          </cell>
          <cell r="H639">
            <v>64536946.799999997</v>
          </cell>
          <cell r="I639" t="str">
            <v>D</v>
          </cell>
        </row>
        <row r="640">
          <cell r="A640" t="str">
            <v>43.01.01.01</v>
          </cell>
          <cell r="B640" t="str">
            <v>-</v>
          </cell>
          <cell r="C640" t="str">
            <v>Provisao p/Imposto Sobre a Renda</v>
          </cell>
          <cell r="D640">
            <v>63164669.159999996</v>
          </cell>
          <cell r="E640" t="str">
            <v>D</v>
          </cell>
          <cell r="F640">
            <v>0</v>
          </cell>
          <cell r="G640">
            <v>0</v>
          </cell>
          <cell r="H640">
            <v>63164669.159999996</v>
          </cell>
          <cell r="I640" t="str">
            <v>D</v>
          </cell>
        </row>
        <row r="641">
          <cell r="A641" t="str">
            <v>43.01.01.03</v>
          </cell>
          <cell r="B641" t="str">
            <v>-</v>
          </cell>
          <cell r="C641" t="str">
            <v>Imposto de Renda Diferido</v>
          </cell>
          <cell r="D641">
            <v>1811277.64</v>
          </cell>
          <cell r="E641" t="str">
            <v>D</v>
          </cell>
          <cell r="F641">
            <v>0</v>
          </cell>
          <cell r="G641">
            <v>0</v>
          </cell>
          <cell r="H641">
            <v>1811277.64</v>
          </cell>
          <cell r="I641" t="str">
            <v>D</v>
          </cell>
        </row>
        <row r="642">
          <cell r="A642" t="str">
            <v>43.01.01.06</v>
          </cell>
          <cell r="B642" t="str">
            <v>-</v>
          </cell>
          <cell r="C642" t="str">
            <v>IR Diferido - Ativo Ambiental</v>
          </cell>
          <cell r="D642">
            <v>393000</v>
          </cell>
          <cell r="E642" t="str">
            <v>C</v>
          </cell>
          <cell r="F642">
            <v>0</v>
          </cell>
          <cell r="G642">
            <v>46000</v>
          </cell>
          <cell r="H642">
            <v>439000</v>
          </cell>
          <cell r="I642" t="str">
            <v>C</v>
          </cell>
        </row>
        <row r="643">
          <cell r="A643" t="str">
            <v>43.01.05.00</v>
          </cell>
          <cell r="B643" t="str">
            <v>-</v>
          </cell>
          <cell r="C643" t="str">
            <v>Provisao p/Contribuicao Social</v>
          </cell>
          <cell r="D643">
            <v>23279598.120000001</v>
          </cell>
          <cell r="E643" t="str">
            <v>D</v>
          </cell>
          <cell r="F643">
            <v>0</v>
          </cell>
          <cell r="G643">
            <v>16000</v>
          </cell>
          <cell r="H643">
            <v>23263598.120000001</v>
          </cell>
          <cell r="I643" t="str">
            <v>D</v>
          </cell>
        </row>
        <row r="644">
          <cell r="A644" t="str">
            <v>43.01.05.01</v>
          </cell>
          <cell r="B644" t="str">
            <v>-</v>
          </cell>
          <cell r="C644" t="str">
            <v>Provisao p/Contribuicao Social</v>
          </cell>
          <cell r="D644">
            <v>22767538.170000002</v>
          </cell>
          <cell r="E644" t="str">
            <v>D</v>
          </cell>
          <cell r="F644">
            <v>0</v>
          </cell>
          <cell r="G644">
            <v>0</v>
          </cell>
          <cell r="H644">
            <v>22767538.170000002</v>
          </cell>
          <cell r="I644" t="str">
            <v>D</v>
          </cell>
        </row>
        <row r="645">
          <cell r="A645" t="str">
            <v>43.01.05.03</v>
          </cell>
          <cell r="B645" t="str">
            <v>-</v>
          </cell>
          <cell r="C645" t="str">
            <v>Contribuicao Social Diferida</v>
          </cell>
          <cell r="D645">
            <v>652059.94999999995</v>
          </cell>
          <cell r="E645" t="str">
            <v>D</v>
          </cell>
          <cell r="F645">
            <v>0</v>
          </cell>
          <cell r="G645">
            <v>0</v>
          </cell>
          <cell r="H645">
            <v>652059.94999999995</v>
          </cell>
          <cell r="I645" t="str">
            <v>D</v>
          </cell>
        </row>
        <row r="646">
          <cell r="A646" t="str">
            <v>43.01.05.06</v>
          </cell>
          <cell r="B646" t="str">
            <v>-</v>
          </cell>
          <cell r="C646" t="str">
            <v>CS Diferido - Ativo Ambiental</v>
          </cell>
          <cell r="D646">
            <v>140000</v>
          </cell>
          <cell r="E646" t="str">
            <v>C</v>
          </cell>
          <cell r="F646">
            <v>0</v>
          </cell>
          <cell r="G646">
            <v>16000</v>
          </cell>
          <cell r="H646">
            <v>156000</v>
          </cell>
          <cell r="I646" t="str">
            <v>C</v>
          </cell>
        </row>
        <row r="647">
          <cell r="A647" t="str">
            <v>43.30.00.00</v>
          </cell>
          <cell r="B647" t="str">
            <v>-</v>
          </cell>
          <cell r="C647" t="str">
            <v>Itens Extraordinarios</v>
          </cell>
          <cell r="D647">
            <v>0</v>
          </cell>
          <cell r="F647">
            <v>25000</v>
          </cell>
          <cell r="G647">
            <v>0</v>
          </cell>
          <cell r="H647">
            <v>25000</v>
          </cell>
          <cell r="I647" t="str">
            <v>D</v>
          </cell>
        </row>
        <row r="648">
          <cell r="A648" t="str">
            <v>43.30.01.00</v>
          </cell>
          <cell r="B648" t="str">
            <v>-</v>
          </cell>
          <cell r="C648" t="str">
            <v>Itens Extraordinarios</v>
          </cell>
          <cell r="D648">
            <v>0</v>
          </cell>
          <cell r="F648">
            <v>25000</v>
          </cell>
          <cell r="G648">
            <v>0</v>
          </cell>
          <cell r="H648">
            <v>25000</v>
          </cell>
          <cell r="I648" t="str">
            <v>D</v>
          </cell>
        </row>
        <row r="649">
          <cell r="A649" t="str">
            <v>43.30.01.01</v>
          </cell>
          <cell r="B649" t="str">
            <v>-</v>
          </cell>
          <cell r="C649" t="str">
            <v>Prov.e Baixas de Ativos Ambientais</v>
          </cell>
          <cell r="D649">
            <v>0</v>
          </cell>
          <cell r="F649">
            <v>25000</v>
          </cell>
          <cell r="G649">
            <v>0</v>
          </cell>
          <cell r="H649">
            <v>25000</v>
          </cell>
          <cell r="I649" t="str">
            <v>D</v>
          </cell>
        </row>
        <row r="650">
          <cell r="A650" t="str">
            <v>44.00.00.00</v>
          </cell>
          <cell r="B650" t="str">
            <v>-</v>
          </cell>
          <cell r="C650" t="str">
            <v>Resultado Mensal</v>
          </cell>
          <cell r="D650">
            <v>73118679.640000001</v>
          </cell>
          <cell r="E650" t="str">
            <v>C</v>
          </cell>
          <cell r="F650">
            <v>0</v>
          </cell>
          <cell r="G650">
            <v>0</v>
          </cell>
          <cell r="H650">
            <v>73118679.640000001</v>
          </cell>
          <cell r="I650" t="str">
            <v>C</v>
          </cell>
        </row>
        <row r="651">
          <cell r="A651" t="str">
            <v>44.01.00.00</v>
          </cell>
          <cell r="B651" t="str">
            <v>-</v>
          </cell>
          <cell r="C651" t="str">
            <v>Resultado Mensal</v>
          </cell>
          <cell r="D651">
            <v>73118679.640000001</v>
          </cell>
          <cell r="E651" t="str">
            <v>C</v>
          </cell>
          <cell r="F651">
            <v>0</v>
          </cell>
          <cell r="G651">
            <v>0</v>
          </cell>
          <cell r="H651">
            <v>73118679.640000001</v>
          </cell>
          <cell r="I651" t="str">
            <v>C</v>
          </cell>
        </row>
        <row r="652">
          <cell r="A652" t="str">
            <v>44.01.01.00</v>
          </cell>
          <cell r="B652" t="str">
            <v>-</v>
          </cell>
          <cell r="C652" t="str">
            <v>Resultado Mensal</v>
          </cell>
          <cell r="D652">
            <v>73118679.640000001</v>
          </cell>
          <cell r="E652" t="str">
            <v>C</v>
          </cell>
          <cell r="F652">
            <v>0</v>
          </cell>
          <cell r="G652">
            <v>0</v>
          </cell>
          <cell r="H652">
            <v>73118679.640000001</v>
          </cell>
          <cell r="I652" t="str">
            <v>C</v>
          </cell>
        </row>
        <row r="653">
          <cell r="A653" t="str">
            <v>44.01.01.01</v>
          </cell>
          <cell r="B653" t="str">
            <v>-</v>
          </cell>
          <cell r="C653" t="str">
            <v>Resultado Mensal</v>
          </cell>
          <cell r="D653">
            <v>73118679.640000001</v>
          </cell>
          <cell r="E653" t="str">
            <v>C</v>
          </cell>
          <cell r="F653">
            <v>0</v>
          </cell>
          <cell r="G653">
            <v>0</v>
          </cell>
          <cell r="H653">
            <v>73118679.640000001</v>
          </cell>
          <cell r="I653" t="str">
            <v>C</v>
          </cell>
        </row>
        <row r="654">
          <cell r="A654" t="str">
            <v>50.00.00.00</v>
          </cell>
          <cell r="B654" t="str">
            <v>-</v>
          </cell>
          <cell r="C654" t="str">
            <v>Custos</v>
          </cell>
          <cell r="D654">
            <v>0</v>
          </cell>
          <cell r="F654">
            <v>17155449.66</v>
          </cell>
          <cell r="G654">
            <v>17155449.66</v>
          </cell>
          <cell r="H654">
            <v>0</v>
          </cell>
        </row>
        <row r="655">
          <cell r="A655" t="str">
            <v>51.00.00.00</v>
          </cell>
          <cell r="B655" t="str">
            <v>-</v>
          </cell>
          <cell r="C655" t="str">
            <v>Pessoal</v>
          </cell>
          <cell r="D655">
            <v>17099161.77</v>
          </cell>
          <cell r="E655" t="str">
            <v>D</v>
          </cell>
          <cell r="F655">
            <v>3844614.28</v>
          </cell>
          <cell r="G655">
            <v>2627835</v>
          </cell>
          <cell r="H655">
            <v>18315941.050000001</v>
          </cell>
          <cell r="I655" t="str">
            <v>D</v>
          </cell>
        </row>
        <row r="656">
          <cell r="A656" t="str">
            <v>51.01.00.00</v>
          </cell>
          <cell r="B656" t="str">
            <v>-</v>
          </cell>
          <cell r="C656" t="str">
            <v>Gastos com  Pessoal</v>
          </cell>
          <cell r="D656">
            <v>9642076.2400000002</v>
          </cell>
          <cell r="E656" t="str">
            <v>D</v>
          </cell>
          <cell r="F656">
            <v>2035551.8</v>
          </cell>
          <cell r="G656">
            <v>1609314.99</v>
          </cell>
          <cell r="H656">
            <v>10068313.050000001</v>
          </cell>
          <cell r="I656" t="str">
            <v>D</v>
          </cell>
        </row>
        <row r="657">
          <cell r="A657" t="str">
            <v>51.01.01.00</v>
          </cell>
          <cell r="B657" t="str">
            <v>-</v>
          </cell>
          <cell r="C657" t="str">
            <v>Salario Basico</v>
          </cell>
          <cell r="D657">
            <v>5511594.2199999997</v>
          </cell>
          <cell r="E657" t="str">
            <v>D</v>
          </cell>
          <cell r="F657">
            <v>321129.94</v>
          </cell>
          <cell r="G657">
            <v>106800.35</v>
          </cell>
          <cell r="H657">
            <v>5725923.8099999996</v>
          </cell>
          <cell r="I657" t="str">
            <v>D</v>
          </cell>
        </row>
        <row r="658">
          <cell r="A658" t="str">
            <v>51.01.01.01</v>
          </cell>
          <cell r="B658" t="str">
            <v>-</v>
          </cell>
          <cell r="C658" t="str">
            <v>Salario Basico</v>
          </cell>
          <cell r="D658">
            <v>5511594.2199999997</v>
          </cell>
          <cell r="E658" t="str">
            <v>D</v>
          </cell>
          <cell r="F658">
            <v>321129.94</v>
          </cell>
          <cell r="G658">
            <v>106800.35</v>
          </cell>
          <cell r="H658">
            <v>5725923.8099999996</v>
          </cell>
          <cell r="I658" t="str">
            <v>D</v>
          </cell>
        </row>
        <row r="659">
          <cell r="A659" t="str">
            <v>51.01.03.00</v>
          </cell>
          <cell r="B659" t="str">
            <v>-</v>
          </cell>
          <cell r="C659" t="str">
            <v>Adicionais Legais</v>
          </cell>
          <cell r="D659">
            <v>861478.48</v>
          </cell>
          <cell r="E659" t="str">
            <v>D</v>
          </cell>
          <cell r="F659">
            <v>67098.929999999993</v>
          </cell>
          <cell r="G659">
            <v>34654.089999999997</v>
          </cell>
          <cell r="H659">
            <v>893923.32</v>
          </cell>
          <cell r="I659" t="str">
            <v>D</v>
          </cell>
        </row>
        <row r="660">
          <cell r="A660" t="str">
            <v>51.01.03.01</v>
          </cell>
          <cell r="B660" t="str">
            <v>-</v>
          </cell>
          <cell r="C660" t="str">
            <v>Adicional Noturno</v>
          </cell>
          <cell r="D660">
            <v>469462.27</v>
          </cell>
          <cell r="E660" t="str">
            <v>D</v>
          </cell>
          <cell r="F660">
            <v>40478.19</v>
          </cell>
          <cell r="G660">
            <v>22568.560000000001</v>
          </cell>
          <cell r="H660">
            <v>487371.9</v>
          </cell>
          <cell r="I660" t="str">
            <v>D</v>
          </cell>
        </row>
        <row r="661">
          <cell r="A661" t="str">
            <v>51.01.03.02</v>
          </cell>
          <cell r="B661" t="str">
            <v>-</v>
          </cell>
          <cell r="C661" t="str">
            <v>Insalubridade</v>
          </cell>
          <cell r="D661">
            <v>206452.9</v>
          </cell>
          <cell r="E661" t="str">
            <v>D</v>
          </cell>
          <cell r="F661">
            <v>13842.62</v>
          </cell>
          <cell r="G661">
            <v>11153.29</v>
          </cell>
          <cell r="H661">
            <v>209142.23</v>
          </cell>
          <cell r="I661" t="str">
            <v>D</v>
          </cell>
        </row>
        <row r="662">
          <cell r="A662" t="str">
            <v>51.01.03.03</v>
          </cell>
          <cell r="B662" t="str">
            <v>-</v>
          </cell>
          <cell r="C662" t="str">
            <v>Periculosidade</v>
          </cell>
          <cell r="D662">
            <v>185563.31</v>
          </cell>
          <cell r="E662" t="str">
            <v>D</v>
          </cell>
          <cell r="F662">
            <v>12778.12</v>
          </cell>
          <cell r="G662">
            <v>932.24</v>
          </cell>
          <cell r="H662">
            <v>197409.19</v>
          </cell>
          <cell r="I662" t="str">
            <v>D</v>
          </cell>
        </row>
        <row r="663">
          <cell r="A663" t="str">
            <v>51.01.04.00</v>
          </cell>
          <cell r="B663" t="str">
            <v>-</v>
          </cell>
          <cell r="C663" t="str">
            <v>Serv Extraordinarios/Adicionais</v>
          </cell>
          <cell r="D663">
            <v>220931.01</v>
          </cell>
          <cell r="E663" t="str">
            <v>D</v>
          </cell>
          <cell r="F663">
            <v>10963.32</v>
          </cell>
          <cell r="G663">
            <v>5044.33</v>
          </cell>
          <cell r="H663">
            <v>226850</v>
          </cell>
          <cell r="I663" t="str">
            <v>D</v>
          </cell>
        </row>
        <row r="664">
          <cell r="A664" t="str">
            <v>51.01.04.01</v>
          </cell>
          <cell r="B664" t="str">
            <v>-</v>
          </cell>
          <cell r="C664" t="str">
            <v>Horas Extras Dias Uteis</v>
          </cell>
          <cell r="D664">
            <v>167003.91</v>
          </cell>
          <cell r="E664" t="str">
            <v>D</v>
          </cell>
          <cell r="F664">
            <v>6750.02</v>
          </cell>
          <cell r="G664">
            <v>1213.07</v>
          </cell>
          <cell r="H664">
            <v>172540.86</v>
          </cell>
          <cell r="I664" t="str">
            <v>D</v>
          </cell>
        </row>
        <row r="665">
          <cell r="A665" t="str">
            <v>51.01.04.02</v>
          </cell>
          <cell r="B665" t="str">
            <v>-</v>
          </cell>
          <cell r="C665" t="str">
            <v>Horas Extras Sab/Dom/Feriados</v>
          </cell>
          <cell r="D665">
            <v>53927.1</v>
          </cell>
          <cell r="E665" t="str">
            <v>D</v>
          </cell>
          <cell r="F665">
            <v>4213.3</v>
          </cell>
          <cell r="G665">
            <v>3831.26</v>
          </cell>
          <cell r="H665">
            <v>54309.14</v>
          </cell>
          <cell r="I665" t="str">
            <v>D</v>
          </cell>
        </row>
        <row r="666">
          <cell r="A666" t="str">
            <v>51.01.10.00</v>
          </cell>
          <cell r="B666" t="str">
            <v>-</v>
          </cell>
          <cell r="C666" t="str">
            <v>Adicionais por Acordo</v>
          </cell>
          <cell r="D666">
            <v>978702.91</v>
          </cell>
          <cell r="E666" t="str">
            <v>D</v>
          </cell>
          <cell r="F666">
            <v>17658.849999999999</v>
          </cell>
          <cell r="G666">
            <v>11059.56</v>
          </cell>
          <cell r="H666">
            <v>985302.2</v>
          </cell>
          <cell r="I666" t="str">
            <v>D</v>
          </cell>
        </row>
        <row r="667">
          <cell r="A667" t="str">
            <v>51.01.10.03</v>
          </cell>
          <cell r="B667" t="str">
            <v>-</v>
          </cell>
          <cell r="C667" t="str">
            <v>Outros Adicionais por Acordo</v>
          </cell>
          <cell r="D667">
            <v>978702.91</v>
          </cell>
          <cell r="E667" t="str">
            <v>D</v>
          </cell>
          <cell r="F667">
            <v>17658.849999999999</v>
          </cell>
          <cell r="G667">
            <v>11059.56</v>
          </cell>
          <cell r="H667">
            <v>985302.2</v>
          </cell>
          <cell r="I667" t="str">
            <v>D</v>
          </cell>
        </row>
        <row r="668">
          <cell r="A668" t="str">
            <v>51.01.11.00</v>
          </cell>
          <cell r="B668" t="str">
            <v>-</v>
          </cell>
          <cell r="C668" t="str">
            <v>Ferias/Abono Legal</v>
          </cell>
          <cell r="D668">
            <v>1030547.82</v>
          </cell>
          <cell r="E668" t="str">
            <v>D</v>
          </cell>
          <cell r="F668">
            <v>757459.29</v>
          </cell>
          <cell r="G668">
            <v>663029.43999999994</v>
          </cell>
          <cell r="H668">
            <v>1124977.67</v>
          </cell>
          <cell r="I668" t="str">
            <v>D</v>
          </cell>
        </row>
        <row r="669">
          <cell r="A669" t="str">
            <v>51.01.11.01</v>
          </cell>
          <cell r="B669" t="str">
            <v>-</v>
          </cell>
          <cell r="C669" t="str">
            <v>Ferias/Abono Legal</v>
          </cell>
          <cell r="D669">
            <v>1030547.82</v>
          </cell>
          <cell r="E669" t="str">
            <v>D</v>
          </cell>
          <cell r="F669">
            <v>757459.29</v>
          </cell>
          <cell r="G669">
            <v>663029.43999999994</v>
          </cell>
          <cell r="H669">
            <v>1124977.67</v>
          </cell>
          <cell r="I669" t="str">
            <v>D</v>
          </cell>
        </row>
        <row r="670">
          <cell r="A670" t="str">
            <v>51.01.12.00</v>
          </cell>
          <cell r="B670" t="str">
            <v>-</v>
          </cell>
          <cell r="C670" t="str">
            <v>Decimo Terceiro Salario</v>
          </cell>
          <cell r="D670">
            <v>751270.85</v>
          </cell>
          <cell r="E670" t="str">
            <v>D</v>
          </cell>
          <cell r="F670">
            <v>837393.94</v>
          </cell>
          <cell r="G670">
            <v>777574.29</v>
          </cell>
          <cell r="H670">
            <v>811090.5</v>
          </cell>
          <cell r="I670" t="str">
            <v>D</v>
          </cell>
        </row>
        <row r="672">
          <cell r="A672" t="str">
            <v>-----------</v>
          </cell>
          <cell r="B672" t="str">
            <v>--</v>
          </cell>
          <cell r="C672" t="str">
            <v>-------------------------------------------------------------------</v>
          </cell>
          <cell r="D672" t="str">
            <v>-------------------</v>
          </cell>
          <cell r="E672" t="str">
            <v>-</v>
          </cell>
          <cell r="F672" t="str">
            <v>-------------------</v>
          </cell>
          <cell r="G672" t="e">
            <v>#NAME?</v>
          </cell>
          <cell r="H672" t="str">
            <v>07AB - 1.00.01.069</v>
          </cell>
        </row>
        <row r="673">
          <cell r="A673" t="str">
            <v>_x000C_----------</v>
          </cell>
          <cell r="B673" t="str">
            <v>--</v>
          </cell>
          <cell r="C673" t="str">
            <v>-------------------------------------------------------------------</v>
          </cell>
          <cell r="D673" t="str">
            <v>-------------------</v>
          </cell>
          <cell r="E673" t="str">
            <v>-</v>
          </cell>
          <cell r="F673" t="str">
            <v>-------------------</v>
          </cell>
          <cell r="G673" t="str">
            <v>-------------------</v>
          </cell>
          <cell r="H673" t="str">
            <v>------ Página:</v>
          </cell>
        </row>
        <row r="674">
          <cell r="A674" t="str">
            <v>Urucum Mine</v>
          </cell>
          <cell r="B674" t="str">
            <v>ra</v>
          </cell>
          <cell r="C674" t="str">
            <v>ção S.A</v>
          </cell>
          <cell r="H674" t="str">
            <v>Balancete</v>
          </cell>
        </row>
        <row r="675">
          <cell r="A675" t="str">
            <v>Período: 01</v>
          </cell>
          <cell r="B675" t="str">
            <v>/1</v>
          </cell>
          <cell r="C675" t="str">
            <v>2/2008 A 31/12/2008 -----------------------------------------------</v>
          </cell>
          <cell r="D675" t="str">
            <v>-------------------</v>
          </cell>
          <cell r="E675" t="str">
            <v>-</v>
          </cell>
          <cell r="F675" t="str">
            <v>-------------------</v>
          </cell>
          <cell r="G675" t="str">
            <v>-------------------</v>
          </cell>
          <cell r="H675" t="str">
            <v>09/01/2009 - 22:5</v>
          </cell>
          <cell r="I675">
            <v>4</v>
          </cell>
        </row>
        <row r="677">
          <cell r="A677" t="str">
            <v>Título</v>
          </cell>
          <cell r="D677" t="str">
            <v>Saldo Inicial</v>
          </cell>
          <cell r="F677" t="str">
            <v>Débito</v>
          </cell>
          <cell r="G677" t="str">
            <v>Crédito</v>
          </cell>
          <cell r="H677" t="str">
            <v>Saldo Final</v>
          </cell>
        </row>
        <row r="678">
          <cell r="A678" t="str">
            <v>-----------</v>
          </cell>
          <cell r="B678" t="str">
            <v>--</v>
          </cell>
          <cell r="C678" t="str">
            <v>-------------------------------------------------------------------</v>
          </cell>
          <cell r="D678" t="str">
            <v>-----------------</v>
          </cell>
          <cell r="F678" t="str">
            <v>------------------</v>
          </cell>
          <cell r="G678" t="str">
            <v>------------------</v>
          </cell>
          <cell r="H678" t="str">
            <v>-----------------</v>
          </cell>
        </row>
        <row r="679">
          <cell r="A679" t="str">
            <v>51.01.12.01</v>
          </cell>
          <cell r="B679" t="str">
            <v>-</v>
          </cell>
          <cell r="C679" t="str">
            <v>Decimo Terceiro Salario</v>
          </cell>
          <cell r="D679">
            <v>751270.85</v>
          </cell>
          <cell r="E679" t="str">
            <v>D</v>
          </cell>
          <cell r="F679">
            <v>837393.94</v>
          </cell>
          <cell r="G679">
            <v>777574.29</v>
          </cell>
          <cell r="H679">
            <v>811090.5</v>
          </cell>
          <cell r="I679" t="str">
            <v>D</v>
          </cell>
        </row>
        <row r="680">
          <cell r="A680" t="str">
            <v>51.01.13.00</v>
          </cell>
          <cell r="B680" t="str">
            <v>-</v>
          </cell>
          <cell r="C680" t="str">
            <v>Vale Transporte</v>
          </cell>
          <cell r="D680">
            <v>97420.33</v>
          </cell>
          <cell r="E680" t="str">
            <v>D</v>
          </cell>
          <cell r="F680">
            <v>5747.25</v>
          </cell>
          <cell r="G680">
            <v>40.869999999999997</v>
          </cell>
          <cell r="H680">
            <v>103126.71</v>
          </cell>
          <cell r="I680" t="str">
            <v>D</v>
          </cell>
        </row>
        <row r="681">
          <cell r="A681" t="str">
            <v>51.01.13.01</v>
          </cell>
          <cell r="B681" t="str">
            <v>-</v>
          </cell>
          <cell r="C681" t="str">
            <v>Vale Transporte</v>
          </cell>
          <cell r="D681">
            <v>97420.33</v>
          </cell>
          <cell r="E681" t="str">
            <v>D</v>
          </cell>
          <cell r="F681">
            <v>5747.25</v>
          </cell>
          <cell r="G681">
            <v>40.869999999999997</v>
          </cell>
          <cell r="H681">
            <v>103126.71</v>
          </cell>
          <cell r="I681" t="str">
            <v>D</v>
          </cell>
        </row>
        <row r="682">
          <cell r="A682" t="str">
            <v>51.01.15.00</v>
          </cell>
          <cell r="B682" t="str">
            <v>-</v>
          </cell>
          <cell r="C682" t="str">
            <v>Outros Beneficios Legais</v>
          </cell>
          <cell r="D682">
            <v>190130.62</v>
          </cell>
          <cell r="E682" t="str">
            <v>D</v>
          </cell>
          <cell r="F682">
            <v>18100.28</v>
          </cell>
          <cell r="G682">
            <v>11112.06</v>
          </cell>
          <cell r="H682">
            <v>197118.84</v>
          </cell>
          <cell r="I682" t="str">
            <v>D</v>
          </cell>
        </row>
        <row r="683">
          <cell r="A683" t="str">
            <v>51.01.15.01</v>
          </cell>
          <cell r="B683" t="str">
            <v>-</v>
          </cell>
          <cell r="C683" t="str">
            <v>Outros Beneficios Legais</v>
          </cell>
          <cell r="D683">
            <v>190130.62</v>
          </cell>
          <cell r="E683" t="str">
            <v>D</v>
          </cell>
          <cell r="F683">
            <v>18100.28</v>
          </cell>
          <cell r="G683">
            <v>11112.06</v>
          </cell>
          <cell r="H683">
            <v>197118.84</v>
          </cell>
          <cell r="I683" t="str">
            <v>D</v>
          </cell>
        </row>
        <row r="684">
          <cell r="A684" t="str">
            <v>51.02.00.00</v>
          </cell>
          <cell r="B684" t="str">
            <v>-</v>
          </cell>
          <cell r="C684" t="str">
            <v>Beneficios da Empresa</v>
          </cell>
          <cell r="D684">
            <v>2779756.32</v>
          </cell>
          <cell r="E684" t="str">
            <v>D</v>
          </cell>
          <cell r="F684">
            <v>533366.92000000004</v>
          </cell>
          <cell r="G684">
            <v>45535.28</v>
          </cell>
          <cell r="H684">
            <v>3267587.96</v>
          </cell>
          <cell r="I684" t="str">
            <v>D</v>
          </cell>
        </row>
        <row r="685">
          <cell r="A685" t="str">
            <v>51.02.01.00</v>
          </cell>
          <cell r="B685" t="str">
            <v>-</v>
          </cell>
          <cell r="C685" t="str">
            <v>Assistenc Medica/Odontol/Hospit</v>
          </cell>
          <cell r="D685">
            <v>902128.33</v>
          </cell>
          <cell r="E685" t="str">
            <v>D</v>
          </cell>
          <cell r="F685">
            <v>214466.34</v>
          </cell>
          <cell r="G685">
            <v>21163.89</v>
          </cell>
          <cell r="H685">
            <v>1095430.78</v>
          </cell>
          <cell r="I685" t="str">
            <v>D</v>
          </cell>
        </row>
        <row r="686">
          <cell r="A686" t="str">
            <v>51.02.01.04</v>
          </cell>
          <cell r="B686" t="str">
            <v>-</v>
          </cell>
          <cell r="C686" t="str">
            <v>Assist.Medic-Aquisic de Remedios</v>
          </cell>
          <cell r="D686">
            <v>621.66999999999996</v>
          </cell>
          <cell r="E686" t="str">
            <v>C</v>
          </cell>
          <cell r="F686">
            <v>0</v>
          </cell>
          <cell r="G686">
            <v>0</v>
          </cell>
          <cell r="H686">
            <v>621.66999999999996</v>
          </cell>
          <cell r="I686" t="str">
            <v>C</v>
          </cell>
        </row>
        <row r="687">
          <cell r="A687" t="str">
            <v>51.02.01.06</v>
          </cell>
          <cell r="B687" t="str">
            <v>-</v>
          </cell>
          <cell r="C687" t="str">
            <v>Assistenc.Medic/Odontol/Hospitalar</v>
          </cell>
          <cell r="D687">
            <v>902750</v>
          </cell>
          <cell r="E687" t="str">
            <v>D</v>
          </cell>
          <cell r="F687">
            <v>214466.34</v>
          </cell>
          <cell r="G687">
            <v>21163.89</v>
          </cell>
          <cell r="H687">
            <v>1096052.45</v>
          </cell>
          <cell r="I687" t="str">
            <v>D</v>
          </cell>
        </row>
        <row r="688">
          <cell r="A688" t="str">
            <v>51.02.03.00</v>
          </cell>
          <cell r="B688" t="str">
            <v>-</v>
          </cell>
          <cell r="C688" t="str">
            <v>Reembolso Educacional</v>
          </cell>
          <cell r="D688">
            <v>218141</v>
          </cell>
          <cell r="E688" t="str">
            <v>D</v>
          </cell>
          <cell r="F688">
            <v>7957.18</v>
          </cell>
          <cell r="G688">
            <v>3014.72</v>
          </cell>
          <cell r="H688">
            <v>223083.46</v>
          </cell>
          <cell r="I688" t="str">
            <v>D</v>
          </cell>
        </row>
        <row r="689">
          <cell r="A689" t="str">
            <v>51.02.03.01</v>
          </cell>
          <cell r="B689" t="str">
            <v>-</v>
          </cell>
          <cell r="C689" t="str">
            <v>Reembolso Educacao-Empregados</v>
          </cell>
          <cell r="D689">
            <v>79828.5</v>
          </cell>
          <cell r="E689" t="str">
            <v>D</v>
          </cell>
          <cell r="F689">
            <v>7957.18</v>
          </cell>
          <cell r="G689">
            <v>3014.72</v>
          </cell>
          <cell r="H689">
            <v>84770.96</v>
          </cell>
          <cell r="I689" t="str">
            <v>D</v>
          </cell>
        </row>
        <row r="690">
          <cell r="A690" t="str">
            <v>51.02.03.03</v>
          </cell>
          <cell r="B690" t="str">
            <v>-</v>
          </cell>
          <cell r="C690" t="str">
            <v>Reemb.Educacao- Material Escolar</v>
          </cell>
          <cell r="D690">
            <v>138312.5</v>
          </cell>
          <cell r="E690" t="str">
            <v>D</v>
          </cell>
          <cell r="F690">
            <v>0</v>
          </cell>
          <cell r="G690">
            <v>0</v>
          </cell>
          <cell r="H690">
            <v>138312.5</v>
          </cell>
          <cell r="I690" t="str">
            <v>D</v>
          </cell>
        </row>
        <row r="691">
          <cell r="A691" t="str">
            <v>51.02.10.00</v>
          </cell>
          <cell r="B691" t="str">
            <v>-</v>
          </cell>
          <cell r="C691" t="str">
            <v>Outros Beneficios</v>
          </cell>
          <cell r="D691">
            <v>1606718.49</v>
          </cell>
          <cell r="E691" t="str">
            <v>D</v>
          </cell>
          <cell r="F691">
            <v>310943.40000000002</v>
          </cell>
          <cell r="G691">
            <v>21356.67</v>
          </cell>
          <cell r="H691">
            <v>1896305.22</v>
          </cell>
          <cell r="I691" t="str">
            <v>D</v>
          </cell>
        </row>
        <row r="692">
          <cell r="A692" t="str">
            <v>51.02.10.01</v>
          </cell>
          <cell r="B692" t="str">
            <v>-</v>
          </cell>
          <cell r="C692" t="str">
            <v>Reembolso Creche</v>
          </cell>
          <cell r="D692">
            <v>4059.74</v>
          </cell>
          <cell r="E692" t="str">
            <v>D</v>
          </cell>
          <cell r="F692">
            <v>0</v>
          </cell>
          <cell r="G692">
            <v>0</v>
          </cell>
          <cell r="H692">
            <v>4059.74</v>
          </cell>
          <cell r="I692" t="str">
            <v>D</v>
          </cell>
        </row>
        <row r="693">
          <cell r="A693" t="str">
            <v>51.02.10.02</v>
          </cell>
          <cell r="B693" t="str">
            <v>-</v>
          </cell>
          <cell r="C693" t="str">
            <v>Despesas com Falecimento</v>
          </cell>
          <cell r="D693">
            <v>2000</v>
          </cell>
          <cell r="E693" t="str">
            <v>D</v>
          </cell>
          <cell r="F693">
            <v>0</v>
          </cell>
          <cell r="G693">
            <v>0</v>
          </cell>
          <cell r="H693">
            <v>2000</v>
          </cell>
          <cell r="I693" t="str">
            <v>D</v>
          </cell>
        </row>
        <row r="694">
          <cell r="A694" t="str">
            <v>51.02.10.07</v>
          </cell>
          <cell r="B694" t="str">
            <v>-</v>
          </cell>
          <cell r="C694" t="str">
            <v>Demais Beneficios Empresas</v>
          </cell>
          <cell r="D694">
            <v>674780.95</v>
          </cell>
          <cell r="E694" t="str">
            <v>D</v>
          </cell>
          <cell r="F694">
            <v>64445.45</v>
          </cell>
          <cell r="G694">
            <v>21356.67</v>
          </cell>
          <cell r="H694">
            <v>717869.73</v>
          </cell>
          <cell r="I694" t="str">
            <v>D</v>
          </cell>
        </row>
        <row r="695">
          <cell r="A695" t="str">
            <v>51.02.10.09</v>
          </cell>
          <cell r="B695" t="str">
            <v>-</v>
          </cell>
          <cell r="C695" t="str">
            <v>Cesta Basica</v>
          </cell>
          <cell r="D695">
            <v>925877.8</v>
          </cell>
          <cell r="E695" t="str">
            <v>D</v>
          </cell>
          <cell r="F695">
            <v>246497.95</v>
          </cell>
          <cell r="G695">
            <v>0</v>
          </cell>
          <cell r="H695">
            <v>1172375.75</v>
          </cell>
          <cell r="I695" t="str">
            <v>D</v>
          </cell>
        </row>
        <row r="696">
          <cell r="A696" t="str">
            <v>51.02.12.00</v>
          </cell>
          <cell r="B696" t="str">
            <v>-</v>
          </cell>
          <cell r="C696" t="str">
            <v>Vantagens</v>
          </cell>
          <cell r="D696">
            <v>52768.5</v>
          </cell>
          <cell r="E696" t="str">
            <v>D</v>
          </cell>
          <cell r="F696">
            <v>0</v>
          </cell>
          <cell r="G696">
            <v>0</v>
          </cell>
          <cell r="H696">
            <v>52768.5</v>
          </cell>
          <cell r="I696" t="str">
            <v>D</v>
          </cell>
        </row>
        <row r="697">
          <cell r="A697" t="str">
            <v>51.02.12.05</v>
          </cell>
          <cell r="B697" t="str">
            <v>-</v>
          </cell>
          <cell r="C697" t="str">
            <v>Outras Vantagens</v>
          </cell>
          <cell r="D697">
            <v>52768.5</v>
          </cell>
          <cell r="E697" t="str">
            <v>D</v>
          </cell>
          <cell r="F697">
            <v>0</v>
          </cell>
          <cell r="G697">
            <v>0</v>
          </cell>
          <cell r="H697">
            <v>52768.5</v>
          </cell>
          <cell r="I697" t="str">
            <v>D</v>
          </cell>
        </row>
        <row r="698">
          <cell r="A698" t="str">
            <v>51.05.00.00</v>
          </cell>
          <cell r="B698" t="str">
            <v>-</v>
          </cell>
          <cell r="C698" t="str">
            <v>Obrigacoes Sociais/Trabalhistas</v>
          </cell>
          <cell r="D698">
            <v>4443982.38</v>
          </cell>
          <cell r="E698" t="str">
            <v>D</v>
          </cell>
          <cell r="F698">
            <v>1275695.56</v>
          </cell>
          <cell r="G698">
            <v>972984.73</v>
          </cell>
          <cell r="H698">
            <v>4746693.21</v>
          </cell>
          <cell r="I698" t="str">
            <v>D</v>
          </cell>
        </row>
        <row r="699">
          <cell r="A699" t="str">
            <v>51.05.01.00</v>
          </cell>
          <cell r="B699" t="str">
            <v>-</v>
          </cell>
          <cell r="C699" t="str">
            <v>Contribuicao Previdencia Social</v>
          </cell>
          <cell r="D699">
            <v>3228398.15</v>
          </cell>
          <cell r="E699" t="str">
            <v>D</v>
          </cell>
          <cell r="F699">
            <v>855819.95</v>
          </cell>
          <cell r="G699">
            <v>731179</v>
          </cell>
          <cell r="H699">
            <v>3353039.1</v>
          </cell>
          <cell r="I699" t="str">
            <v>D</v>
          </cell>
        </row>
        <row r="700">
          <cell r="A700" t="str">
            <v>51.05.01.01</v>
          </cell>
          <cell r="B700" t="str">
            <v>-</v>
          </cell>
          <cell r="C700" t="str">
            <v>Contribuicao Previdencia Social</v>
          </cell>
          <cell r="D700">
            <v>2923256.03</v>
          </cell>
          <cell r="E700" t="str">
            <v>D</v>
          </cell>
          <cell r="F700">
            <v>662999.22</v>
          </cell>
          <cell r="G700">
            <v>270483.89</v>
          </cell>
          <cell r="H700">
            <v>3315771.36</v>
          </cell>
          <cell r="I700" t="str">
            <v>D</v>
          </cell>
        </row>
        <row r="701">
          <cell r="A701" t="str">
            <v>51.05.01.02</v>
          </cell>
          <cell r="B701" t="str">
            <v>-</v>
          </cell>
          <cell r="C701" t="str">
            <v>INSS s/Decimo Terceiro Salario</v>
          </cell>
          <cell r="D701">
            <v>225054.67</v>
          </cell>
          <cell r="E701" t="str">
            <v>D</v>
          </cell>
          <cell r="F701">
            <v>101811.39</v>
          </cell>
          <cell r="G701">
            <v>251590.1</v>
          </cell>
          <cell r="H701">
            <v>75275.960000000006</v>
          </cell>
          <cell r="I701" t="str">
            <v>D</v>
          </cell>
        </row>
        <row r="702">
          <cell r="A702" t="str">
            <v>51.05.01.03</v>
          </cell>
          <cell r="B702" t="str">
            <v>-</v>
          </cell>
          <cell r="C702" t="str">
            <v>Inss Ferias</v>
          </cell>
          <cell r="D702">
            <v>80087.45</v>
          </cell>
          <cell r="E702" t="str">
            <v>D</v>
          </cell>
          <cell r="F702">
            <v>91009.34</v>
          </cell>
          <cell r="G702">
            <v>209105.01</v>
          </cell>
          <cell r="H702">
            <v>38008.22</v>
          </cell>
          <cell r="I702" t="str">
            <v>C</v>
          </cell>
        </row>
        <row r="703">
          <cell r="A703" t="str">
            <v>51.05.05.00</v>
          </cell>
          <cell r="B703" t="str">
            <v>-</v>
          </cell>
          <cell r="C703" t="str">
            <v>Contribuicao FGTS</v>
          </cell>
          <cell r="D703">
            <v>897921.76</v>
          </cell>
          <cell r="E703" t="str">
            <v>D</v>
          </cell>
          <cell r="F703">
            <v>328252.67</v>
          </cell>
          <cell r="G703">
            <v>204149.1</v>
          </cell>
          <cell r="H703">
            <v>1022025.33</v>
          </cell>
          <cell r="I703" t="str">
            <v>D</v>
          </cell>
        </row>
        <row r="704">
          <cell r="A704" t="str">
            <v>51.05.05.01</v>
          </cell>
          <cell r="B704" t="str">
            <v>-</v>
          </cell>
          <cell r="C704" t="str">
            <v>Contribuicao FGTS</v>
          </cell>
          <cell r="D704">
            <v>812133.26</v>
          </cell>
          <cell r="E704" t="str">
            <v>D</v>
          </cell>
          <cell r="F704">
            <v>247186.18</v>
          </cell>
          <cell r="G704">
            <v>105910.97</v>
          </cell>
          <cell r="H704">
            <v>953408.47</v>
          </cell>
          <cell r="I704" t="str">
            <v>D</v>
          </cell>
        </row>
        <row r="705">
          <cell r="A705" t="str">
            <v>51.05.05.02</v>
          </cell>
          <cell r="B705" t="str">
            <v>-</v>
          </cell>
          <cell r="C705" t="str">
            <v>FGTS s/Decimo Terceiro Salario</v>
          </cell>
          <cell r="D705">
            <v>58358.48</v>
          </cell>
          <cell r="E705" t="str">
            <v>D</v>
          </cell>
          <cell r="F705">
            <v>40767.81</v>
          </cell>
          <cell r="G705">
            <v>37853.089999999997</v>
          </cell>
          <cell r="H705">
            <v>61273.2</v>
          </cell>
          <cell r="I705" t="str">
            <v>D</v>
          </cell>
        </row>
        <row r="706">
          <cell r="A706" t="str">
            <v>51.05.05.03</v>
          </cell>
          <cell r="B706" t="str">
            <v>-</v>
          </cell>
          <cell r="C706" t="str">
            <v>FGTS - Rescisao Contrato</v>
          </cell>
          <cell r="D706">
            <v>5574.56</v>
          </cell>
          <cell r="E706" t="str">
            <v>D</v>
          </cell>
          <cell r="F706">
            <v>17385.68</v>
          </cell>
          <cell r="G706">
            <v>7577.9</v>
          </cell>
          <cell r="H706">
            <v>15382.34</v>
          </cell>
          <cell r="I706" t="str">
            <v>D</v>
          </cell>
        </row>
        <row r="707">
          <cell r="A707" t="str">
            <v>51.05.05.04</v>
          </cell>
          <cell r="B707" t="str">
            <v>-</v>
          </cell>
          <cell r="C707" t="str">
            <v>Fgts Ferias</v>
          </cell>
          <cell r="D707">
            <v>21855.46</v>
          </cell>
          <cell r="E707" t="str">
            <v>D</v>
          </cell>
          <cell r="F707">
            <v>22913</v>
          </cell>
          <cell r="G707">
            <v>52807.14</v>
          </cell>
          <cell r="H707">
            <v>8038.68</v>
          </cell>
          <cell r="I707" t="str">
            <v>C</v>
          </cell>
        </row>
        <row r="708">
          <cell r="A708" t="str">
            <v>51.05.10.00</v>
          </cell>
          <cell r="B708" t="str">
            <v>-</v>
          </cell>
          <cell r="C708" t="str">
            <v>Contrib. Previdenc Complementar</v>
          </cell>
          <cell r="D708">
            <v>239838.94</v>
          </cell>
          <cell r="E708" t="str">
            <v>D</v>
          </cell>
          <cell r="F708">
            <v>24985.119999999999</v>
          </cell>
          <cell r="G708">
            <v>8934.6200000000008</v>
          </cell>
          <cell r="H708">
            <v>255889.44</v>
          </cell>
          <cell r="I708" t="str">
            <v>D</v>
          </cell>
        </row>
        <row r="709">
          <cell r="A709" t="str">
            <v>51.05.10.01</v>
          </cell>
          <cell r="B709" t="str">
            <v>-</v>
          </cell>
          <cell r="C709" t="str">
            <v>Contribuicao Valia</v>
          </cell>
          <cell r="D709">
            <v>1157.8800000000001</v>
          </cell>
          <cell r="E709" t="str">
            <v>D</v>
          </cell>
          <cell r="F709">
            <v>295.08999999999997</v>
          </cell>
          <cell r="G709">
            <v>0</v>
          </cell>
          <cell r="H709">
            <v>1452.97</v>
          </cell>
          <cell r="I709" t="str">
            <v>D</v>
          </cell>
        </row>
        <row r="710">
          <cell r="A710" t="str">
            <v>51.05.10.04</v>
          </cell>
          <cell r="B710" t="str">
            <v>-</v>
          </cell>
          <cell r="C710" t="str">
            <v>Contribuicao Ordinaria Valiaprev</v>
          </cell>
          <cell r="D710">
            <v>238681.06</v>
          </cell>
          <cell r="E710" t="str">
            <v>D</v>
          </cell>
          <cell r="F710">
            <v>24690.03</v>
          </cell>
          <cell r="G710">
            <v>8934.6200000000008</v>
          </cell>
          <cell r="H710">
            <v>254436.47</v>
          </cell>
          <cell r="I710" t="str">
            <v>D</v>
          </cell>
        </row>
        <row r="711">
          <cell r="A711" t="str">
            <v>51.05.15.00</v>
          </cell>
          <cell r="B711" t="str">
            <v>-</v>
          </cell>
          <cell r="C711" t="str">
            <v>Outros Encagos Sociais</v>
          </cell>
          <cell r="D711">
            <v>3840.42</v>
          </cell>
          <cell r="E711" t="str">
            <v>D</v>
          </cell>
          <cell r="F711">
            <v>0</v>
          </cell>
          <cell r="G711">
            <v>0</v>
          </cell>
          <cell r="H711">
            <v>3840.42</v>
          </cell>
          <cell r="I711" t="str">
            <v>D</v>
          </cell>
        </row>
        <row r="712">
          <cell r="A712" t="str">
            <v>51.05.15.01</v>
          </cell>
          <cell r="B712" t="str">
            <v>-</v>
          </cell>
          <cell r="C712" t="str">
            <v>Outros Encagos Legais</v>
          </cell>
          <cell r="D712">
            <v>3840.42</v>
          </cell>
          <cell r="E712" t="str">
            <v>D</v>
          </cell>
          <cell r="F712">
            <v>0</v>
          </cell>
          <cell r="G712">
            <v>0</v>
          </cell>
          <cell r="H712">
            <v>3840.42</v>
          </cell>
          <cell r="I712" t="str">
            <v>D</v>
          </cell>
        </row>
        <row r="713">
          <cell r="A713" t="str">
            <v>51.05.20.00</v>
          </cell>
          <cell r="B713" t="str">
            <v>-</v>
          </cell>
          <cell r="C713" t="str">
            <v>Obrigacoes Trabalhistas</v>
          </cell>
          <cell r="D713">
            <v>73983.11</v>
          </cell>
          <cell r="E713" t="str">
            <v>D</v>
          </cell>
          <cell r="F713">
            <v>66637.820000000007</v>
          </cell>
          <cell r="G713">
            <v>28722.01</v>
          </cell>
          <cell r="H713">
            <v>111898.92</v>
          </cell>
          <cell r="I713" t="str">
            <v>D</v>
          </cell>
        </row>
        <row r="714">
          <cell r="A714" t="str">
            <v>51.05.20.01</v>
          </cell>
          <cell r="B714" t="str">
            <v>-</v>
          </cell>
          <cell r="C714" t="str">
            <v>Rescisao Contrato de Trabalho</v>
          </cell>
          <cell r="D714">
            <v>43732.73</v>
          </cell>
          <cell r="E714" t="str">
            <v>D</v>
          </cell>
          <cell r="F714">
            <v>64722.44</v>
          </cell>
          <cell r="G714">
            <v>28722.01</v>
          </cell>
          <cell r="H714">
            <v>79733.16</v>
          </cell>
          <cell r="I714" t="str">
            <v>D</v>
          </cell>
        </row>
        <row r="715">
          <cell r="A715" t="str">
            <v>51.05.20.02</v>
          </cell>
          <cell r="B715" t="str">
            <v>-</v>
          </cell>
          <cell r="C715" t="str">
            <v>Indenizacoes Trabalhistas</v>
          </cell>
          <cell r="D715">
            <v>30250.38</v>
          </cell>
          <cell r="E715" t="str">
            <v>D</v>
          </cell>
          <cell r="F715">
            <v>1915.38</v>
          </cell>
          <cell r="G715">
            <v>0</v>
          </cell>
          <cell r="H715">
            <v>32165.759999999998</v>
          </cell>
          <cell r="I715" t="str">
            <v>D</v>
          </cell>
        </row>
        <row r="716">
          <cell r="A716" t="str">
            <v>51.06.00.00</v>
          </cell>
          <cell r="B716" t="str">
            <v>-</v>
          </cell>
          <cell r="C716" t="str">
            <v>Outros Gastos com Pessoal</v>
          </cell>
          <cell r="D716">
            <v>137682.07</v>
          </cell>
          <cell r="E716" t="str">
            <v>D</v>
          </cell>
          <cell r="F716">
            <v>0</v>
          </cell>
          <cell r="G716">
            <v>0</v>
          </cell>
          <cell r="H716">
            <v>137682.07</v>
          </cell>
          <cell r="I716" t="str">
            <v>D</v>
          </cell>
        </row>
        <row r="717">
          <cell r="A717" t="str">
            <v>51.06.01.00</v>
          </cell>
          <cell r="B717" t="str">
            <v>-</v>
          </cell>
          <cell r="C717" t="str">
            <v>Outros Gastos com Pessoal</v>
          </cell>
          <cell r="D717">
            <v>137682.07</v>
          </cell>
          <cell r="E717" t="str">
            <v>D</v>
          </cell>
          <cell r="F717">
            <v>0</v>
          </cell>
          <cell r="G717">
            <v>0</v>
          </cell>
          <cell r="H717">
            <v>137682.07</v>
          </cell>
          <cell r="I717" t="str">
            <v>D</v>
          </cell>
        </row>
        <row r="718">
          <cell r="A718" t="str">
            <v>51.06.01.01</v>
          </cell>
          <cell r="B718" t="str">
            <v>-</v>
          </cell>
          <cell r="C718" t="str">
            <v>Outros Gastos com Pessoal</v>
          </cell>
          <cell r="D718">
            <v>137682.07</v>
          </cell>
          <cell r="E718" t="str">
            <v>D</v>
          </cell>
          <cell r="F718">
            <v>0</v>
          </cell>
          <cell r="G718">
            <v>0</v>
          </cell>
          <cell r="H718">
            <v>137682.07</v>
          </cell>
          <cell r="I718" t="str">
            <v>D</v>
          </cell>
        </row>
        <row r="719">
          <cell r="A719" t="str">
            <v>51.10.00.00</v>
          </cell>
          <cell r="B719" t="str">
            <v>-</v>
          </cell>
          <cell r="C719" t="str">
            <v>Pessoal Transitorio</v>
          </cell>
          <cell r="D719">
            <v>95664.76</v>
          </cell>
          <cell r="E719" t="str">
            <v>D</v>
          </cell>
          <cell r="F719">
            <v>0</v>
          </cell>
          <cell r="G719">
            <v>0</v>
          </cell>
          <cell r="H719">
            <v>95664.76</v>
          </cell>
          <cell r="I719" t="str">
            <v>D</v>
          </cell>
        </row>
        <row r="720">
          <cell r="A720" t="str">
            <v>51.10.02.00</v>
          </cell>
          <cell r="B720" t="str">
            <v>-</v>
          </cell>
          <cell r="C720" t="str">
            <v>Estagiarios</v>
          </cell>
          <cell r="D720">
            <v>95664.76</v>
          </cell>
          <cell r="E720" t="str">
            <v>D</v>
          </cell>
          <cell r="F720">
            <v>0</v>
          </cell>
          <cell r="G720">
            <v>0</v>
          </cell>
          <cell r="H720">
            <v>95664.76</v>
          </cell>
          <cell r="I720" t="str">
            <v>D</v>
          </cell>
        </row>
        <row r="721">
          <cell r="A721" t="str">
            <v>51.10.02.02</v>
          </cell>
          <cell r="B721" t="str">
            <v>-</v>
          </cell>
          <cell r="C721" t="str">
            <v>Estagiarios Nivel Superior</v>
          </cell>
          <cell r="D721">
            <v>95664.76</v>
          </cell>
          <cell r="E721" t="str">
            <v>D</v>
          </cell>
          <cell r="F721">
            <v>0</v>
          </cell>
          <cell r="G721">
            <v>0</v>
          </cell>
          <cell r="H721">
            <v>95664.76</v>
          </cell>
          <cell r="I721" t="str">
            <v>D</v>
          </cell>
        </row>
        <row r="722">
          <cell r="A722" t="str">
            <v>52.00.00.00</v>
          </cell>
          <cell r="B722" t="str">
            <v>-</v>
          </cell>
          <cell r="C722" t="str">
            <v>Materiais</v>
          </cell>
          <cell r="D722">
            <v>12294785.34</v>
          </cell>
          <cell r="E722" t="str">
            <v>D</v>
          </cell>
          <cell r="F722">
            <v>458513.09</v>
          </cell>
          <cell r="G722">
            <v>198600.18</v>
          </cell>
          <cell r="H722">
            <v>12554698.25</v>
          </cell>
          <cell r="I722" t="str">
            <v>D</v>
          </cell>
        </row>
        <row r="723">
          <cell r="A723" t="str">
            <v>52.01.00.00</v>
          </cell>
          <cell r="B723" t="str">
            <v>-</v>
          </cell>
          <cell r="C723" t="str">
            <v>Materias de Manutencao</v>
          </cell>
          <cell r="D723">
            <v>7406684.1699999999</v>
          </cell>
          <cell r="E723" t="str">
            <v>D</v>
          </cell>
          <cell r="F723">
            <v>299341.43</v>
          </cell>
          <cell r="G723">
            <v>143613.23000000001</v>
          </cell>
          <cell r="H723">
            <v>7562412.3700000001</v>
          </cell>
          <cell r="I723" t="str">
            <v>D</v>
          </cell>
        </row>
        <row r="724">
          <cell r="A724" t="str">
            <v>52.01.01.00</v>
          </cell>
          <cell r="B724" t="str">
            <v>-</v>
          </cell>
          <cell r="C724" t="str">
            <v>Material de Manut-Diversos</v>
          </cell>
          <cell r="D724">
            <v>2736006.97</v>
          </cell>
          <cell r="E724" t="str">
            <v>D</v>
          </cell>
          <cell r="F724">
            <v>141414.53</v>
          </cell>
          <cell r="G724">
            <v>136687.01999999999</v>
          </cell>
          <cell r="H724">
            <v>2740734.48</v>
          </cell>
          <cell r="I724" t="str">
            <v>D</v>
          </cell>
        </row>
        <row r="725">
          <cell r="A725" t="str">
            <v>52.01.01.01</v>
          </cell>
          <cell r="B725" t="str">
            <v>-</v>
          </cell>
          <cell r="C725" t="str">
            <v>Material Manut-Mecanico</v>
          </cell>
          <cell r="D725">
            <v>2206618.35</v>
          </cell>
          <cell r="E725" t="str">
            <v>D</v>
          </cell>
          <cell r="F725">
            <v>108127.47</v>
          </cell>
          <cell r="G725">
            <v>121497.28</v>
          </cell>
          <cell r="H725">
            <v>2193248.54</v>
          </cell>
          <cell r="I725" t="str">
            <v>D</v>
          </cell>
        </row>
        <row r="726">
          <cell r="A726" t="str">
            <v>52.01.01.02</v>
          </cell>
          <cell r="B726" t="str">
            <v>-</v>
          </cell>
          <cell r="C726" t="str">
            <v>Material Manut-Eletrico</v>
          </cell>
          <cell r="D726">
            <v>529388.62</v>
          </cell>
          <cell r="E726" t="str">
            <v>D</v>
          </cell>
          <cell r="F726">
            <v>33287.06</v>
          </cell>
          <cell r="G726">
            <v>15189.74</v>
          </cell>
          <cell r="H726">
            <v>547485.93999999994</v>
          </cell>
          <cell r="I726" t="str">
            <v>D</v>
          </cell>
        </row>
        <row r="727">
          <cell r="A727" t="str">
            <v>52.01.02.00</v>
          </cell>
          <cell r="B727" t="str">
            <v>-</v>
          </cell>
          <cell r="C727" t="str">
            <v>Material de Construcao/Conservação</v>
          </cell>
          <cell r="D727">
            <v>700646.12</v>
          </cell>
          <cell r="E727" t="str">
            <v>D</v>
          </cell>
          <cell r="F727">
            <v>23548.48</v>
          </cell>
          <cell r="G727">
            <v>242.47</v>
          </cell>
          <cell r="H727">
            <v>723952.13</v>
          </cell>
          <cell r="I727" t="str">
            <v>D</v>
          </cell>
        </row>
        <row r="728">
          <cell r="A728" t="str">
            <v>52.01.02.01</v>
          </cell>
          <cell r="B728" t="str">
            <v>-</v>
          </cell>
          <cell r="C728" t="str">
            <v>Mat. Manut-Hidraulico/Pneumatico</v>
          </cell>
          <cell r="D728">
            <v>8181.19</v>
          </cell>
          <cell r="E728" t="str">
            <v>D</v>
          </cell>
          <cell r="F728">
            <v>274.27999999999997</v>
          </cell>
          <cell r="G728">
            <v>0</v>
          </cell>
          <cell r="H728">
            <v>8455.4699999999993</v>
          </cell>
          <cell r="I728" t="str">
            <v>D</v>
          </cell>
        </row>
        <row r="729">
          <cell r="A729" t="str">
            <v>52.01.02.02</v>
          </cell>
          <cell r="B729" t="str">
            <v>-</v>
          </cell>
          <cell r="C729" t="str">
            <v>Material P/Solda</v>
          </cell>
          <cell r="D729">
            <v>43135.199999999997</v>
          </cell>
          <cell r="E729" t="str">
            <v>D</v>
          </cell>
          <cell r="F729">
            <v>10151.700000000001</v>
          </cell>
          <cell r="G729">
            <v>0</v>
          </cell>
          <cell r="H729">
            <v>53286.9</v>
          </cell>
          <cell r="I729" t="str">
            <v>D</v>
          </cell>
        </row>
        <row r="730">
          <cell r="A730" t="str">
            <v>52.01.02.03</v>
          </cell>
          <cell r="B730" t="str">
            <v>-</v>
          </cell>
          <cell r="C730" t="str">
            <v>Mat.Const.Civil-Diversos</v>
          </cell>
          <cell r="D730">
            <v>118026.02</v>
          </cell>
          <cell r="E730" t="str">
            <v>D</v>
          </cell>
          <cell r="F730">
            <v>4798.6000000000004</v>
          </cell>
          <cell r="G730">
            <v>0</v>
          </cell>
          <cell r="H730">
            <v>122824.62</v>
          </cell>
          <cell r="I730" t="str">
            <v>D</v>
          </cell>
        </row>
        <row r="731">
          <cell r="A731" t="str">
            <v>52.01.02.04</v>
          </cell>
          <cell r="B731" t="str">
            <v>-</v>
          </cell>
          <cell r="C731" t="str">
            <v>Cimento e Areia</v>
          </cell>
          <cell r="D731">
            <v>5089.05</v>
          </cell>
          <cell r="E731" t="str">
            <v>D</v>
          </cell>
          <cell r="F731">
            <v>267.62</v>
          </cell>
          <cell r="G731">
            <v>223.01</v>
          </cell>
          <cell r="H731">
            <v>5133.66</v>
          </cell>
          <cell r="I731" t="str">
            <v>D</v>
          </cell>
        </row>
        <row r="732">
          <cell r="A732" t="str">
            <v>52.01.02.05</v>
          </cell>
          <cell r="B732" t="str">
            <v>-</v>
          </cell>
          <cell r="C732" t="str">
            <v>Tijolos, Telhas e Ceramica</v>
          </cell>
          <cell r="D732">
            <v>13477.93</v>
          </cell>
          <cell r="E732" t="str">
            <v>D</v>
          </cell>
          <cell r="F732">
            <v>0</v>
          </cell>
          <cell r="G732">
            <v>0</v>
          </cell>
          <cell r="H732">
            <v>13477.93</v>
          </cell>
          <cell r="I732" t="str">
            <v>D</v>
          </cell>
        </row>
        <row r="733">
          <cell r="A733" t="str">
            <v>52.01.02.06</v>
          </cell>
          <cell r="B733" t="str">
            <v>-</v>
          </cell>
          <cell r="C733" t="str">
            <v>Pedra Britada</v>
          </cell>
          <cell r="D733">
            <v>5260.34</v>
          </cell>
          <cell r="E733" t="str">
            <v>D</v>
          </cell>
          <cell r="F733">
            <v>0</v>
          </cell>
          <cell r="G733">
            <v>0</v>
          </cell>
          <cell r="H733">
            <v>5260.34</v>
          </cell>
          <cell r="I733" t="str">
            <v>D</v>
          </cell>
        </row>
        <row r="734">
          <cell r="A734" t="str">
            <v>52.01.02.07</v>
          </cell>
          <cell r="B734" t="str">
            <v>-</v>
          </cell>
          <cell r="C734" t="str">
            <v>Tubos</v>
          </cell>
          <cell r="D734">
            <v>106839.4</v>
          </cell>
          <cell r="E734" t="str">
            <v>D</v>
          </cell>
          <cell r="F734">
            <v>1296.52</v>
          </cell>
          <cell r="G734">
            <v>0</v>
          </cell>
          <cell r="H734">
            <v>108135.92</v>
          </cell>
          <cell r="I734" t="str">
            <v>D</v>
          </cell>
        </row>
        <row r="735">
          <cell r="A735" t="str">
            <v>52.01.02.08</v>
          </cell>
          <cell r="B735" t="str">
            <v>-</v>
          </cell>
          <cell r="C735" t="str">
            <v>Mangueiras</v>
          </cell>
          <cell r="D735">
            <v>141617.60000000001</v>
          </cell>
          <cell r="E735" t="str">
            <v>D</v>
          </cell>
          <cell r="F735">
            <v>196.77</v>
          </cell>
          <cell r="G735">
            <v>0</v>
          </cell>
          <cell r="H735">
            <v>141814.37</v>
          </cell>
          <cell r="I735" t="str">
            <v>D</v>
          </cell>
        </row>
        <row r="736">
          <cell r="A736" t="str">
            <v>52.01.02.09</v>
          </cell>
          <cell r="B736" t="str">
            <v>-</v>
          </cell>
          <cell r="C736" t="str">
            <v>Conexoes</v>
          </cell>
          <cell r="D736">
            <v>4312.79</v>
          </cell>
          <cell r="E736" t="str">
            <v>D</v>
          </cell>
          <cell r="F736">
            <v>156.97999999999999</v>
          </cell>
          <cell r="G736">
            <v>0</v>
          </cell>
          <cell r="H736">
            <v>4469.7700000000004</v>
          </cell>
          <cell r="I736" t="str">
            <v>D</v>
          </cell>
        </row>
        <row r="737">
          <cell r="A737" t="str">
            <v>52.01.02.10</v>
          </cell>
          <cell r="B737" t="str">
            <v>-</v>
          </cell>
          <cell r="C737" t="str">
            <v>Barra de Aco</v>
          </cell>
          <cell r="D737">
            <v>76763.87</v>
          </cell>
          <cell r="E737" t="str">
            <v>D</v>
          </cell>
          <cell r="F737">
            <v>0</v>
          </cell>
          <cell r="G737">
            <v>0</v>
          </cell>
          <cell r="H737">
            <v>76763.87</v>
          </cell>
          <cell r="I737" t="str">
            <v>D</v>
          </cell>
        </row>
        <row r="738">
          <cell r="A738" t="str">
            <v>52.01.02.13</v>
          </cell>
          <cell r="B738" t="str">
            <v>-</v>
          </cell>
          <cell r="C738" t="str">
            <v>Perfil</v>
          </cell>
          <cell r="D738">
            <v>2138.98</v>
          </cell>
          <cell r="E738" t="str">
            <v>D</v>
          </cell>
          <cell r="F738">
            <v>0</v>
          </cell>
          <cell r="G738">
            <v>0</v>
          </cell>
          <cell r="H738">
            <v>2138.98</v>
          </cell>
          <cell r="I738" t="str">
            <v>D</v>
          </cell>
        </row>
        <row r="739">
          <cell r="A739" t="str">
            <v>52.01.02.14</v>
          </cell>
          <cell r="B739" t="str">
            <v>-</v>
          </cell>
          <cell r="C739" t="str">
            <v>Laminado Plano</v>
          </cell>
          <cell r="D739">
            <v>156891.25</v>
          </cell>
          <cell r="E739" t="str">
            <v>D</v>
          </cell>
          <cell r="F739">
            <v>2321.7800000000002</v>
          </cell>
          <cell r="G739">
            <v>19.46</v>
          </cell>
          <cell r="H739">
            <v>159193.57</v>
          </cell>
          <cell r="I739" t="str">
            <v>D</v>
          </cell>
        </row>
        <row r="740">
          <cell r="A740" t="str">
            <v>52.01.02.15</v>
          </cell>
          <cell r="B740" t="str">
            <v>-</v>
          </cell>
          <cell r="C740" t="str">
            <v>Ferragens</v>
          </cell>
          <cell r="D740">
            <v>1793.59</v>
          </cell>
          <cell r="E740" t="str">
            <v>D</v>
          </cell>
          <cell r="F740">
            <v>0</v>
          </cell>
          <cell r="G740">
            <v>0</v>
          </cell>
          <cell r="H740">
            <v>1793.59</v>
          </cell>
          <cell r="I740" t="str">
            <v>D</v>
          </cell>
        </row>
        <row r="741">
          <cell r="A741" t="str">
            <v>52.01.02.16</v>
          </cell>
          <cell r="B741" t="str">
            <v>-</v>
          </cell>
          <cell r="C741" t="str">
            <v>Material Vedacao</v>
          </cell>
          <cell r="D741">
            <v>17118.91</v>
          </cell>
          <cell r="E741" t="str">
            <v>D</v>
          </cell>
          <cell r="F741">
            <v>4084.23</v>
          </cell>
          <cell r="G741">
            <v>0</v>
          </cell>
          <cell r="H741">
            <v>21203.14</v>
          </cell>
          <cell r="I741" t="str">
            <v>D</v>
          </cell>
        </row>
        <row r="742">
          <cell r="A742" t="str">
            <v>52.01.03.00</v>
          </cell>
          <cell r="B742" t="str">
            <v>-</v>
          </cell>
          <cell r="C742" t="str">
            <v>Componentes P/ Veiculos Maquinas</v>
          </cell>
          <cell r="D742">
            <v>2939533.53</v>
          </cell>
          <cell r="E742" t="str">
            <v>D</v>
          </cell>
          <cell r="F742">
            <v>107978.03</v>
          </cell>
          <cell r="G742">
            <v>6190.89</v>
          </cell>
          <cell r="H742">
            <v>3041320.67</v>
          </cell>
          <cell r="I742" t="str">
            <v>D</v>
          </cell>
        </row>
        <row r="743">
          <cell r="A743" t="str">
            <v>52.01.03.01</v>
          </cell>
          <cell r="B743" t="str">
            <v>-</v>
          </cell>
          <cell r="C743" t="str">
            <v>Cabos de Aco e Acessorios</v>
          </cell>
          <cell r="D743">
            <v>15574.42</v>
          </cell>
          <cell r="E743" t="str">
            <v>D</v>
          </cell>
          <cell r="F743">
            <v>116.19</v>
          </cell>
          <cell r="G743">
            <v>0</v>
          </cell>
          <cell r="H743">
            <v>15690.61</v>
          </cell>
          <cell r="I743" t="str">
            <v>D</v>
          </cell>
        </row>
        <row r="744">
          <cell r="A744" t="str">
            <v>52.01.03.02</v>
          </cell>
          <cell r="B744" t="str">
            <v>-</v>
          </cell>
          <cell r="C744" t="str">
            <v>Material de Consumo em Geral</v>
          </cell>
          <cell r="D744">
            <v>21894.94</v>
          </cell>
          <cell r="E744" t="str">
            <v>D</v>
          </cell>
          <cell r="F744">
            <v>57.14</v>
          </cell>
          <cell r="G744">
            <v>0</v>
          </cell>
          <cell r="H744">
            <v>21952.080000000002</v>
          </cell>
          <cell r="I744" t="str">
            <v>D</v>
          </cell>
        </row>
        <row r="745">
          <cell r="A745" t="str">
            <v>52.01.03.03</v>
          </cell>
          <cell r="B745" t="str">
            <v>-</v>
          </cell>
          <cell r="C745" t="str">
            <v>Roletes</v>
          </cell>
          <cell r="D745">
            <v>27887.11</v>
          </cell>
          <cell r="E745" t="str">
            <v>D</v>
          </cell>
          <cell r="F745">
            <v>0</v>
          </cell>
          <cell r="G745">
            <v>0</v>
          </cell>
          <cell r="H745">
            <v>27887.11</v>
          </cell>
          <cell r="I745" t="str">
            <v>D</v>
          </cell>
        </row>
        <row r="746">
          <cell r="A746" t="str">
            <v>52.01.03.04</v>
          </cell>
          <cell r="B746" t="str">
            <v>-</v>
          </cell>
          <cell r="C746" t="str">
            <v>Rolamentos</v>
          </cell>
          <cell r="D746">
            <v>128447.97</v>
          </cell>
          <cell r="E746" t="str">
            <v>D</v>
          </cell>
          <cell r="F746">
            <v>3858.05</v>
          </cell>
          <cell r="G746">
            <v>184.79</v>
          </cell>
          <cell r="H746">
            <v>132121.23000000001</v>
          </cell>
          <cell r="I746" t="str">
            <v>D</v>
          </cell>
        </row>
        <row r="747">
          <cell r="A747" t="str">
            <v>52.01.03.05</v>
          </cell>
          <cell r="B747" t="str">
            <v>-</v>
          </cell>
          <cell r="C747" t="str">
            <v>Mancais</v>
          </cell>
          <cell r="D747">
            <v>358.63</v>
          </cell>
          <cell r="E747" t="str">
            <v>D</v>
          </cell>
          <cell r="F747">
            <v>0</v>
          </cell>
          <cell r="G747">
            <v>0</v>
          </cell>
          <cell r="H747">
            <v>358.63</v>
          </cell>
          <cell r="I747" t="str">
            <v>D</v>
          </cell>
        </row>
        <row r="748">
          <cell r="A748" t="str">
            <v>52.01.03.06</v>
          </cell>
          <cell r="B748" t="str">
            <v>-</v>
          </cell>
          <cell r="C748" t="str">
            <v>Filtros e Elementos Filtrantes</v>
          </cell>
          <cell r="D748">
            <v>58523.25</v>
          </cell>
          <cell r="E748" t="str">
            <v>D</v>
          </cell>
          <cell r="F748">
            <v>1542.92</v>
          </cell>
          <cell r="G748">
            <v>0</v>
          </cell>
          <cell r="H748">
            <v>60066.17</v>
          </cell>
          <cell r="I748" t="str">
            <v>D</v>
          </cell>
        </row>
        <row r="749">
          <cell r="A749" t="str">
            <v>52.01.03.07</v>
          </cell>
          <cell r="B749" t="str">
            <v>-</v>
          </cell>
          <cell r="C749" t="str">
            <v>Outros Compon.Pecas e Acessorios</v>
          </cell>
          <cell r="D749">
            <v>2686847.21</v>
          </cell>
          <cell r="E749" t="str">
            <v>D</v>
          </cell>
          <cell r="F749">
            <v>102403.73</v>
          </cell>
          <cell r="G749">
            <v>6006.1</v>
          </cell>
          <cell r="H749">
            <v>2783244.84</v>
          </cell>
          <cell r="I749" t="str">
            <v>D</v>
          </cell>
        </row>
        <row r="750">
          <cell r="A750" t="str">
            <v>52.01.04.00</v>
          </cell>
          <cell r="B750" t="str">
            <v>-</v>
          </cell>
          <cell r="C750" t="str">
            <v>Material Manut - Sobressalentes</v>
          </cell>
          <cell r="D750">
            <v>263438.59999999998</v>
          </cell>
          <cell r="E750" t="str">
            <v>D</v>
          </cell>
          <cell r="F750">
            <v>8372.16</v>
          </cell>
          <cell r="G750">
            <v>0</v>
          </cell>
          <cell r="H750">
            <v>271810.76</v>
          </cell>
          <cell r="I750" t="str">
            <v>D</v>
          </cell>
        </row>
        <row r="751">
          <cell r="A751" t="str">
            <v>52.01.04.01</v>
          </cell>
          <cell r="B751" t="str">
            <v>-</v>
          </cell>
          <cell r="C751" t="str">
            <v>Pecas Sobressalentes</v>
          </cell>
          <cell r="D751">
            <v>112889.81</v>
          </cell>
          <cell r="E751" t="str">
            <v>D</v>
          </cell>
          <cell r="F751">
            <v>6176.24</v>
          </cell>
          <cell r="G751">
            <v>0</v>
          </cell>
          <cell r="H751">
            <v>119066.05</v>
          </cell>
          <cell r="I751" t="str">
            <v>D</v>
          </cell>
        </row>
        <row r="752">
          <cell r="A752" t="str">
            <v>52.01.04.02</v>
          </cell>
          <cell r="B752" t="str">
            <v>-</v>
          </cell>
          <cell r="C752" t="str">
            <v>Motores, Redutores e Geradores</v>
          </cell>
          <cell r="D752">
            <v>150548.79</v>
          </cell>
          <cell r="E752" t="str">
            <v>D</v>
          </cell>
          <cell r="F752">
            <v>2195.92</v>
          </cell>
          <cell r="G752">
            <v>0</v>
          </cell>
          <cell r="H752">
            <v>152744.71</v>
          </cell>
          <cell r="I752" t="str">
            <v>D</v>
          </cell>
        </row>
        <row r="753">
          <cell r="A753" t="str">
            <v>52.01.05.00</v>
          </cell>
          <cell r="B753" t="str">
            <v>-</v>
          </cell>
          <cell r="C753" t="str">
            <v>Material Manut - Correias Transp</v>
          </cell>
          <cell r="D753">
            <v>257869.48</v>
          </cell>
          <cell r="E753" t="str">
            <v>D</v>
          </cell>
          <cell r="F753">
            <v>421.21</v>
          </cell>
          <cell r="G753">
            <v>233.64</v>
          </cell>
          <cell r="H753">
            <v>258057.05</v>
          </cell>
          <cell r="I753" t="str">
            <v>D</v>
          </cell>
        </row>
        <row r="754">
          <cell r="A754" t="str">
            <v>52.01.05.01</v>
          </cell>
          <cell r="B754" t="str">
            <v>-</v>
          </cell>
          <cell r="C754" t="str">
            <v>Correia Transportadora</v>
          </cell>
          <cell r="D754">
            <v>229033.2</v>
          </cell>
          <cell r="E754" t="str">
            <v>D</v>
          </cell>
          <cell r="F754">
            <v>0</v>
          </cell>
          <cell r="G754">
            <v>0</v>
          </cell>
          <cell r="H754">
            <v>229033.2</v>
          </cell>
          <cell r="I754" t="str">
            <v>D</v>
          </cell>
        </row>
        <row r="756">
          <cell r="A756" t="str">
            <v>-----------</v>
          </cell>
          <cell r="B756" t="str">
            <v>--</v>
          </cell>
          <cell r="C756" t="str">
            <v>-------------------------------------------------------------------</v>
          </cell>
          <cell r="D756" t="str">
            <v>-------------------</v>
          </cell>
          <cell r="E756" t="str">
            <v>-</v>
          </cell>
          <cell r="F756" t="str">
            <v>-------------------</v>
          </cell>
          <cell r="G756" t="e">
            <v>#NAME?</v>
          </cell>
          <cell r="H756" t="str">
            <v>07AB - 1.00.01.069</v>
          </cell>
        </row>
        <row r="757">
          <cell r="A757" t="str">
            <v>_x000C_----------</v>
          </cell>
          <cell r="B757" t="str">
            <v>--</v>
          </cell>
          <cell r="C757" t="str">
            <v>-------------------------------------------------------------------</v>
          </cell>
          <cell r="D757" t="str">
            <v>-------------------</v>
          </cell>
          <cell r="E757" t="str">
            <v>-</v>
          </cell>
          <cell r="F757" t="str">
            <v>-------------------</v>
          </cell>
          <cell r="G757" t="str">
            <v>-------------------</v>
          </cell>
          <cell r="H757" t="str">
            <v>------ Página:</v>
          </cell>
          <cell r="I757">
            <v>1</v>
          </cell>
        </row>
        <row r="758">
          <cell r="A758" t="str">
            <v>Urucum Mine</v>
          </cell>
          <cell r="B758" t="str">
            <v>ra</v>
          </cell>
          <cell r="C758" t="str">
            <v>ção S.A</v>
          </cell>
          <cell r="H758" t="str">
            <v>Balancete</v>
          </cell>
        </row>
        <row r="759">
          <cell r="A759" t="str">
            <v>Período: 01</v>
          </cell>
          <cell r="B759" t="str">
            <v>/1</v>
          </cell>
          <cell r="C759" t="str">
            <v>2/2008 A 31/12/2008 -----------------------------------------------</v>
          </cell>
          <cell r="D759" t="str">
            <v>-------------------</v>
          </cell>
          <cell r="E759" t="str">
            <v>-</v>
          </cell>
          <cell r="F759" t="str">
            <v>-------------------</v>
          </cell>
          <cell r="G759" t="str">
            <v>-------------------</v>
          </cell>
          <cell r="H759" t="str">
            <v>09/01/2009 - 22:5</v>
          </cell>
          <cell r="I759">
            <v>4</v>
          </cell>
        </row>
        <row r="761">
          <cell r="A761" t="str">
            <v>Título</v>
          </cell>
          <cell r="D761" t="str">
            <v>Saldo Inicial</v>
          </cell>
          <cell r="F761" t="str">
            <v>Débito</v>
          </cell>
          <cell r="G761" t="str">
            <v>Crédito</v>
          </cell>
          <cell r="H761" t="str">
            <v>Saldo Final</v>
          </cell>
        </row>
        <row r="762">
          <cell r="A762" t="str">
            <v>-----------</v>
          </cell>
          <cell r="B762" t="str">
            <v>--</v>
          </cell>
          <cell r="C762" t="str">
            <v>-------------------------------------------------------------------</v>
          </cell>
          <cell r="D762" t="str">
            <v>-----------------</v>
          </cell>
          <cell r="F762" t="str">
            <v>------------------</v>
          </cell>
          <cell r="G762" t="str">
            <v>------------------</v>
          </cell>
          <cell r="H762" t="str">
            <v>-----------------</v>
          </cell>
        </row>
        <row r="763">
          <cell r="A763" t="str">
            <v>52.01.05.02</v>
          </cell>
          <cell r="B763" t="str">
            <v>-</v>
          </cell>
          <cell r="C763" t="str">
            <v>Material Emenda Correia Transp</v>
          </cell>
          <cell r="D763">
            <v>28836.28</v>
          </cell>
          <cell r="E763" t="str">
            <v>D</v>
          </cell>
          <cell r="F763">
            <v>421.21</v>
          </cell>
          <cell r="G763">
            <v>233.64</v>
          </cell>
          <cell r="H763">
            <v>29023.85</v>
          </cell>
          <cell r="I763" t="str">
            <v>D</v>
          </cell>
        </row>
        <row r="764">
          <cell r="A764" t="str">
            <v>52.01.06.00</v>
          </cell>
          <cell r="B764" t="str">
            <v>-</v>
          </cell>
          <cell r="C764" t="str">
            <v>Material Manutenc-Lubrificantes</v>
          </cell>
          <cell r="D764">
            <v>66988.28</v>
          </cell>
          <cell r="E764" t="str">
            <v>D</v>
          </cell>
          <cell r="F764">
            <v>1612.5</v>
          </cell>
          <cell r="G764">
            <v>0</v>
          </cell>
          <cell r="H764">
            <v>68600.78</v>
          </cell>
          <cell r="I764" t="str">
            <v>D</v>
          </cell>
        </row>
        <row r="765">
          <cell r="A765" t="str">
            <v>52.01.06.01</v>
          </cell>
          <cell r="B765" t="str">
            <v>-</v>
          </cell>
          <cell r="C765" t="str">
            <v>Mat.Manut-Oleo Lubrificantes</v>
          </cell>
          <cell r="D765">
            <v>60562.38</v>
          </cell>
          <cell r="E765" t="str">
            <v>D</v>
          </cell>
          <cell r="F765">
            <v>1612.5</v>
          </cell>
          <cell r="G765">
            <v>0</v>
          </cell>
          <cell r="H765">
            <v>62174.879999999997</v>
          </cell>
          <cell r="I765" t="str">
            <v>D</v>
          </cell>
        </row>
        <row r="766">
          <cell r="A766" t="str">
            <v>52.01.06.02</v>
          </cell>
          <cell r="B766" t="str">
            <v>-</v>
          </cell>
          <cell r="C766" t="str">
            <v>Mat.Manut-Graxas</v>
          </cell>
          <cell r="D766">
            <v>6425.9</v>
          </cell>
          <cell r="E766" t="str">
            <v>D</v>
          </cell>
          <cell r="F766">
            <v>0</v>
          </cell>
          <cell r="G766">
            <v>0</v>
          </cell>
          <cell r="H766">
            <v>6425.9</v>
          </cell>
          <cell r="I766" t="str">
            <v>D</v>
          </cell>
        </row>
        <row r="767">
          <cell r="A767" t="str">
            <v>52.01.07.00</v>
          </cell>
          <cell r="B767" t="str">
            <v>-</v>
          </cell>
          <cell r="C767" t="str">
            <v>Material de Manutenc-Refratarios</v>
          </cell>
          <cell r="D767">
            <v>52449.73</v>
          </cell>
          <cell r="E767" t="str">
            <v>D</v>
          </cell>
          <cell r="F767">
            <v>0</v>
          </cell>
          <cell r="G767">
            <v>0</v>
          </cell>
          <cell r="H767">
            <v>52449.73</v>
          </cell>
          <cell r="I767" t="str">
            <v>D</v>
          </cell>
        </row>
        <row r="768">
          <cell r="A768" t="str">
            <v>52.01.07.02</v>
          </cell>
          <cell r="B768" t="str">
            <v>-</v>
          </cell>
          <cell r="C768" t="str">
            <v>Mat.Manut-Argamass/Ciment Refrat</v>
          </cell>
          <cell r="D768">
            <v>52449.73</v>
          </cell>
          <cell r="E768" t="str">
            <v>D</v>
          </cell>
          <cell r="F768">
            <v>0</v>
          </cell>
          <cell r="G768">
            <v>0</v>
          </cell>
          <cell r="H768">
            <v>52449.73</v>
          </cell>
          <cell r="I768" t="str">
            <v>D</v>
          </cell>
        </row>
        <row r="769">
          <cell r="A769" t="str">
            <v>52.01.08.00</v>
          </cell>
          <cell r="B769" t="str">
            <v>-</v>
          </cell>
          <cell r="C769" t="str">
            <v>Materiais de Borracha</v>
          </cell>
          <cell r="D769">
            <v>134933.39000000001</v>
          </cell>
          <cell r="E769" t="str">
            <v>D</v>
          </cell>
          <cell r="F769">
            <v>0</v>
          </cell>
          <cell r="G769">
            <v>0</v>
          </cell>
          <cell r="H769">
            <v>134933.39000000001</v>
          </cell>
          <cell r="I769" t="str">
            <v>D</v>
          </cell>
        </row>
        <row r="770">
          <cell r="A770" t="str">
            <v>52.01.08.01</v>
          </cell>
          <cell r="B770" t="str">
            <v>-</v>
          </cell>
          <cell r="C770" t="str">
            <v>Pneus</v>
          </cell>
          <cell r="D770">
            <v>134603.66</v>
          </cell>
          <cell r="E770" t="str">
            <v>D</v>
          </cell>
          <cell r="F770">
            <v>0</v>
          </cell>
          <cell r="G770">
            <v>0</v>
          </cell>
          <cell r="H770">
            <v>134603.66</v>
          </cell>
          <cell r="I770" t="str">
            <v>D</v>
          </cell>
        </row>
        <row r="771">
          <cell r="A771" t="str">
            <v>52.01.08.02</v>
          </cell>
          <cell r="B771" t="str">
            <v>-</v>
          </cell>
          <cell r="C771" t="str">
            <v>Camaras de Ar</v>
          </cell>
          <cell r="D771">
            <v>116.38</v>
          </cell>
          <cell r="E771" t="str">
            <v>D</v>
          </cell>
          <cell r="F771">
            <v>0</v>
          </cell>
          <cell r="G771">
            <v>0</v>
          </cell>
          <cell r="H771">
            <v>116.38</v>
          </cell>
          <cell r="I771" t="str">
            <v>D</v>
          </cell>
        </row>
        <row r="772">
          <cell r="A772" t="str">
            <v>52.01.08.04</v>
          </cell>
          <cell r="B772" t="str">
            <v>-</v>
          </cell>
          <cell r="C772" t="str">
            <v>Outros Mat. de Borrachas</v>
          </cell>
          <cell r="D772">
            <v>213.35</v>
          </cell>
          <cell r="E772" t="str">
            <v>D</v>
          </cell>
          <cell r="F772">
            <v>0</v>
          </cell>
          <cell r="G772">
            <v>0</v>
          </cell>
          <cell r="H772">
            <v>213.35</v>
          </cell>
          <cell r="I772" t="str">
            <v>D</v>
          </cell>
        </row>
        <row r="773">
          <cell r="A773" t="str">
            <v>52.01.09.00</v>
          </cell>
          <cell r="B773" t="str">
            <v>-</v>
          </cell>
          <cell r="C773" t="str">
            <v>Componentes Eletricos/Eletronicos</v>
          </cell>
          <cell r="D773">
            <v>254818.07</v>
          </cell>
          <cell r="E773" t="str">
            <v>D</v>
          </cell>
          <cell r="F773">
            <v>15994.52</v>
          </cell>
          <cell r="G773">
            <v>259.20999999999998</v>
          </cell>
          <cell r="H773">
            <v>270553.38</v>
          </cell>
          <cell r="I773" t="str">
            <v>D</v>
          </cell>
        </row>
        <row r="774">
          <cell r="A774" t="str">
            <v>52.01.09.01</v>
          </cell>
          <cell r="B774" t="str">
            <v>-</v>
          </cell>
          <cell r="C774" t="str">
            <v>Componenetes p/ Equip. Eletricos</v>
          </cell>
          <cell r="D774">
            <v>27744.86</v>
          </cell>
          <cell r="E774" t="str">
            <v>D</v>
          </cell>
          <cell r="F774">
            <v>1355.02</v>
          </cell>
          <cell r="G774">
            <v>0</v>
          </cell>
          <cell r="H774">
            <v>29099.88</v>
          </cell>
          <cell r="I774" t="str">
            <v>D</v>
          </cell>
        </row>
        <row r="775">
          <cell r="A775" t="str">
            <v>52.01.09.02</v>
          </cell>
          <cell r="B775" t="str">
            <v>-</v>
          </cell>
          <cell r="C775" t="str">
            <v>Fios Cabos Eletricos</v>
          </cell>
          <cell r="D775">
            <v>116528.2</v>
          </cell>
          <cell r="E775" t="str">
            <v>D</v>
          </cell>
          <cell r="F775">
            <v>1174.99</v>
          </cell>
          <cell r="G775">
            <v>0</v>
          </cell>
          <cell r="H775">
            <v>117703.19</v>
          </cell>
          <cell r="I775" t="str">
            <v>D</v>
          </cell>
        </row>
        <row r="776">
          <cell r="A776" t="str">
            <v>52.01.09.03</v>
          </cell>
          <cell r="B776" t="str">
            <v>-</v>
          </cell>
          <cell r="C776" t="str">
            <v>Lampadas e Luminarias</v>
          </cell>
          <cell r="D776">
            <v>66650.990000000005</v>
          </cell>
          <cell r="E776" t="str">
            <v>D</v>
          </cell>
          <cell r="F776">
            <v>1667.11</v>
          </cell>
          <cell r="G776">
            <v>259.20999999999998</v>
          </cell>
          <cell r="H776">
            <v>68058.89</v>
          </cell>
          <cell r="I776" t="str">
            <v>D</v>
          </cell>
        </row>
        <row r="777">
          <cell r="A777" t="str">
            <v>52.01.09.04</v>
          </cell>
          <cell r="B777" t="str">
            <v>-</v>
          </cell>
          <cell r="C777" t="str">
            <v>Outros Comp.Eletroeletronicos</v>
          </cell>
          <cell r="D777">
            <v>26119.119999999999</v>
          </cell>
          <cell r="E777" t="str">
            <v>D</v>
          </cell>
          <cell r="F777">
            <v>2948.06</v>
          </cell>
          <cell r="G777">
            <v>0</v>
          </cell>
          <cell r="H777">
            <v>29067.18</v>
          </cell>
          <cell r="I777" t="str">
            <v>D</v>
          </cell>
        </row>
        <row r="778">
          <cell r="A778" t="str">
            <v>52.01.09.05</v>
          </cell>
          <cell r="B778" t="str">
            <v>-</v>
          </cell>
          <cell r="C778" t="str">
            <v>Material de Informatica</v>
          </cell>
          <cell r="D778">
            <v>17774.900000000001</v>
          </cell>
          <cell r="E778" t="str">
            <v>D</v>
          </cell>
          <cell r="F778">
            <v>8849.34</v>
          </cell>
          <cell r="G778">
            <v>0</v>
          </cell>
          <cell r="H778">
            <v>26624.240000000002</v>
          </cell>
          <cell r="I778" t="str">
            <v>D</v>
          </cell>
        </row>
        <row r="779">
          <cell r="A779" t="str">
            <v>52.10.00.00</v>
          </cell>
          <cell r="B779" t="str">
            <v>-</v>
          </cell>
          <cell r="C779" t="str">
            <v>Materiais Auxiliares</v>
          </cell>
          <cell r="D779">
            <v>4888101.17</v>
          </cell>
          <cell r="E779" t="str">
            <v>D</v>
          </cell>
          <cell r="F779">
            <v>159171.66</v>
          </cell>
          <cell r="G779">
            <v>54986.95</v>
          </cell>
          <cell r="H779">
            <v>4992285.88</v>
          </cell>
          <cell r="I779" t="str">
            <v>D</v>
          </cell>
        </row>
        <row r="780">
          <cell r="A780" t="str">
            <v>52.10.01.00</v>
          </cell>
          <cell r="B780" t="str">
            <v>-</v>
          </cell>
          <cell r="C780" t="str">
            <v>Materiais Auxiliares - Quimicos</v>
          </cell>
          <cell r="D780">
            <v>6235.82</v>
          </cell>
          <cell r="E780" t="str">
            <v>D</v>
          </cell>
          <cell r="F780">
            <v>2080</v>
          </cell>
          <cell r="G780">
            <v>0</v>
          </cell>
          <cell r="H780">
            <v>8315.82</v>
          </cell>
          <cell r="I780" t="str">
            <v>D</v>
          </cell>
        </row>
        <row r="781">
          <cell r="A781" t="str">
            <v>52.10.01.07</v>
          </cell>
          <cell r="B781" t="str">
            <v>-</v>
          </cell>
          <cell r="C781" t="str">
            <v>Mat.Aux.-Outros</v>
          </cell>
          <cell r="D781">
            <v>6235.82</v>
          </cell>
          <cell r="E781" t="str">
            <v>D</v>
          </cell>
          <cell r="F781">
            <v>2080</v>
          </cell>
          <cell r="G781">
            <v>0</v>
          </cell>
          <cell r="H781">
            <v>8315.82</v>
          </cell>
          <cell r="I781" t="str">
            <v>D</v>
          </cell>
        </row>
        <row r="782">
          <cell r="A782" t="str">
            <v>52.10.02.00</v>
          </cell>
          <cell r="B782" t="str">
            <v>-</v>
          </cell>
          <cell r="C782" t="str">
            <v>Materiais Aux. - Supr.Operacao</v>
          </cell>
          <cell r="D782">
            <v>3307206.43</v>
          </cell>
          <cell r="E782" t="str">
            <v>D</v>
          </cell>
          <cell r="F782">
            <v>91111.07</v>
          </cell>
          <cell r="G782">
            <v>17758.36</v>
          </cell>
          <cell r="H782">
            <v>3380559.14</v>
          </cell>
          <cell r="I782" t="str">
            <v>D</v>
          </cell>
        </row>
        <row r="783">
          <cell r="A783" t="str">
            <v>52.10.02.01</v>
          </cell>
          <cell r="B783" t="str">
            <v>-</v>
          </cell>
          <cell r="C783" t="str">
            <v>Mat.Aux-Explosivos</v>
          </cell>
          <cell r="D783">
            <v>366265.19</v>
          </cell>
          <cell r="E783" t="str">
            <v>D</v>
          </cell>
          <cell r="F783">
            <v>7677.41</v>
          </cell>
          <cell r="G783">
            <v>6397.59</v>
          </cell>
          <cell r="H783">
            <v>367545.01</v>
          </cell>
          <cell r="I783" t="str">
            <v>D</v>
          </cell>
        </row>
        <row r="784">
          <cell r="A784" t="str">
            <v>52.10.02.02</v>
          </cell>
          <cell r="B784" t="str">
            <v>-</v>
          </cell>
          <cell r="C784" t="str">
            <v>Mat.Aux-Materiais de Perfuracao</v>
          </cell>
          <cell r="D784">
            <v>98735.1</v>
          </cell>
          <cell r="E784" t="str">
            <v>D</v>
          </cell>
          <cell r="F784">
            <v>551.57000000000005</v>
          </cell>
          <cell r="G784">
            <v>459.62</v>
          </cell>
          <cell r="H784">
            <v>98827.05</v>
          </cell>
          <cell r="I784" t="str">
            <v>D</v>
          </cell>
        </row>
        <row r="785">
          <cell r="A785" t="str">
            <v>52.10.02.03</v>
          </cell>
          <cell r="B785" t="str">
            <v>-</v>
          </cell>
          <cell r="C785" t="str">
            <v>Mat.Aux-Tubo Furacao</v>
          </cell>
          <cell r="D785">
            <v>8344.7199999999993</v>
          </cell>
          <cell r="E785" t="str">
            <v>D</v>
          </cell>
          <cell r="F785">
            <v>144.41</v>
          </cell>
          <cell r="G785">
            <v>0</v>
          </cell>
          <cell r="H785">
            <v>8489.1299999999992</v>
          </cell>
          <cell r="I785" t="str">
            <v>D</v>
          </cell>
        </row>
        <row r="786">
          <cell r="A786" t="str">
            <v>52.10.02.04</v>
          </cell>
          <cell r="B786" t="str">
            <v>-</v>
          </cell>
          <cell r="C786" t="str">
            <v>Mat.Aux-Barra Furacao</v>
          </cell>
          <cell r="D786">
            <v>296846.46000000002</v>
          </cell>
          <cell r="E786" t="str">
            <v>D</v>
          </cell>
          <cell r="F786">
            <v>0</v>
          </cell>
          <cell r="G786">
            <v>0</v>
          </cell>
          <cell r="H786">
            <v>296846.46000000002</v>
          </cell>
          <cell r="I786" t="str">
            <v>D</v>
          </cell>
        </row>
        <row r="787">
          <cell r="A787" t="str">
            <v>52.10.02.05</v>
          </cell>
          <cell r="B787" t="str">
            <v>-</v>
          </cell>
          <cell r="C787" t="str">
            <v>Mat.Aux-Eletrodos</v>
          </cell>
          <cell r="D787">
            <v>363.81</v>
          </cell>
          <cell r="E787" t="str">
            <v>D</v>
          </cell>
          <cell r="F787">
            <v>108.08</v>
          </cell>
          <cell r="G787">
            <v>0</v>
          </cell>
          <cell r="H787">
            <v>471.89</v>
          </cell>
          <cell r="I787" t="str">
            <v>D</v>
          </cell>
        </row>
        <row r="788">
          <cell r="A788" t="str">
            <v>52.10.02.06</v>
          </cell>
          <cell r="B788" t="str">
            <v>-</v>
          </cell>
          <cell r="C788" t="str">
            <v>Mat.Aux-Camisa P/Eletrodo</v>
          </cell>
          <cell r="D788">
            <v>141017.22</v>
          </cell>
          <cell r="E788" t="str">
            <v>D</v>
          </cell>
          <cell r="F788">
            <v>2922.3</v>
          </cell>
          <cell r="G788">
            <v>1616.82</v>
          </cell>
          <cell r="H788">
            <v>142322.70000000001</v>
          </cell>
          <cell r="I788" t="str">
            <v>D</v>
          </cell>
        </row>
        <row r="789">
          <cell r="A789" t="str">
            <v>52.10.02.09</v>
          </cell>
          <cell r="B789" t="str">
            <v>-</v>
          </cell>
          <cell r="C789" t="str">
            <v>Mat.Aux de Protecao e Seguranca</v>
          </cell>
          <cell r="D789">
            <v>500427.48</v>
          </cell>
          <cell r="E789" t="str">
            <v>D</v>
          </cell>
          <cell r="F789">
            <v>22330.84</v>
          </cell>
          <cell r="G789">
            <v>1566.35</v>
          </cell>
          <cell r="H789">
            <v>521191.97</v>
          </cell>
          <cell r="I789" t="str">
            <v>D</v>
          </cell>
        </row>
        <row r="790">
          <cell r="A790" t="str">
            <v>52.10.02.10</v>
          </cell>
          <cell r="B790" t="str">
            <v>-</v>
          </cell>
          <cell r="C790" t="str">
            <v>Mat.Aux-Material P/ Limpeza</v>
          </cell>
          <cell r="D790">
            <v>1992.15</v>
          </cell>
          <cell r="E790" t="str">
            <v>D</v>
          </cell>
          <cell r="F790">
            <v>890.8</v>
          </cell>
          <cell r="G790">
            <v>15.05</v>
          </cell>
          <cell r="H790">
            <v>2867.9</v>
          </cell>
          <cell r="I790" t="str">
            <v>D</v>
          </cell>
        </row>
        <row r="791">
          <cell r="A791" t="str">
            <v>52.10.02.11</v>
          </cell>
          <cell r="B791" t="str">
            <v>-</v>
          </cell>
          <cell r="C791" t="str">
            <v>Mat.Aux-Material P/ Pintura</v>
          </cell>
          <cell r="D791">
            <v>19077.52</v>
          </cell>
          <cell r="E791" t="str">
            <v>D</v>
          </cell>
          <cell r="F791">
            <v>464.34</v>
          </cell>
          <cell r="G791">
            <v>0</v>
          </cell>
          <cell r="H791">
            <v>19541.86</v>
          </cell>
          <cell r="I791" t="str">
            <v>D</v>
          </cell>
        </row>
        <row r="792">
          <cell r="A792" t="str">
            <v>52.10.02.12</v>
          </cell>
          <cell r="B792" t="str">
            <v>-</v>
          </cell>
          <cell r="C792" t="str">
            <v>Mat.Aux p/ Tratamento de Agua</v>
          </cell>
          <cell r="D792">
            <v>3266.14</v>
          </cell>
          <cell r="E792" t="str">
            <v>D</v>
          </cell>
          <cell r="F792">
            <v>0</v>
          </cell>
          <cell r="G792">
            <v>0</v>
          </cell>
          <cell r="H792">
            <v>3266.14</v>
          </cell>
          <cell r="I792" t="str">
            <v>D</v>
          </cell>
        </row>
        <row r="793">
          <cell r="A793" t="str">
            <v>52.10.02.13</v>
          </cell>
          <cell r="B793" t="str">
            <v>-</v>
          </cell>
          <cell r="C793" t="str">
            <v>Mat.Aux-Mater.e Utens.p/Laborat</v>
          </cell>
          <cell r="D793">
            <v>116780.95</v>
          </cell>
          <cell r="E793" t="str">
            <v>D</v>
          </cell>
          <cell r="F793">
            <v>2890.2</v>
          </cell>
          <cell r="G793">
            <v>671.77</v>
          </cell>
          <cell r="H793">
            <v>118999.38</v>
          </cell>
          <cell r="I793" t="str">
            <v>D</v>
          </cell>
        </row>
        <row r="794">
          <cell r="A794" t="str">
            <v>52.10.02.14</v>
          </cell>
          <cell r="B794" t="str">
            <v>-</v>
          </cell>
          <cell r="C794" t="str">
            <v>Mat.Aux-Ferramentas e Acessorios</v>
          </cell>
          <cell r="D794">
            <v>82663.87</v>
          </cell>
          <cell r="E794" t="str">
            <v>D</v>
          </cell>
          <cell r="F794">
            <v>22138.01</v>
          </cell>
          <cell r="G794">
            <v>0</v>
          </cell>
          <cell r="H794">
            <v>104801.88</v>
          </cell>
          <cell r="I794" t="str">
            <v>D</v>
          </cell>
        </row>
        <row r="795">
          <cell r="A795" t="str">
            <v>52.10.02.15</v>
          </cell>
          <cell r="B795" t="str">
            <v>-</v>
          </cell>
          <cell r="C795" t="str">
            <v>Mat.Aux-Abrasivos</v>
          </cell>
          <cell r="D795">
            <v>628320.02</v>
          </cell>
          <cell r="E795" t="str">
            <v>D</v>
          </cell>
          <cell r="F795">
            <v>8549.5499999999993</v>
          </cell>
          <cell r="G795">
            <v>3220.06</v>
          </cell>
          <cell r="H795">
            <v>633649.51</v>
          </cell>
          <cell r="I795" t="str">
            <v>D</v>
          </cell>
        </row>
        <row r="796">
          <cell r="A796" t="str">
            <v>52.10.02.18</v>
          </cell>
          <cell r="B796" t="str">
            <v>-</v>
          </cell>
          <cell r="C796" t="str">
            <v>Mat.Aux-Pasta Soderberg</v>
          </cell>
          <cell r="D796">
            <v>593121.42000000004</v>
          </cell>
          <cell r="E796" t="str">
            <v>D</v>
          </cell>
          <cell r="F796">
            <v>0</v>
          </cell>
          <cell r="G796">
            <v>0</v>
          </cell>
          <cell r="H796">
            <v>593121.42000000004</v>
          </cell>
          <cell r="I796" t="str">
            <v>D</v>
          </cell>
        </row>
        <row r="797">
          <cell r="A797" t="str">
            <v>52.10.02.19</v>
          </cell>
          <cell r="B797" t="str">
            <v>-</v>
          </cell>
          <cell r="C797" t="str">
            <v>Mat.Aux-Madeiras</v>
          </cell>
          <cell r="D797">
            <v>2695.27</v>
          </cell>
          <cell r="E797" t="str">
            <v>D</v>
          </cell>
          <cell r="F797">
            <v>0</v>
          </cell>
          <cell r="G797">
            <v>0</v>
          </cell>
          <cell r="H797">
            <v>2695.27</v>
          </cell>
          <cell r="I797" t="str">
            <v>D</v>
          </cell>
        </row>
        <row r="798">
          <cell r="A798" t="str">
            <v>52.10.02.20</v>
          </cell>
          <cell r="B798" t="str">
            <v>-</v>
          </cell>
          <cell r="C798" t="str">
            <v>Mat.Aux-Gases</v>
          </cell>
          <cell r="D798">
            <v>3990.56</v>
          </cell>
          <cell r="E798" t="str">
            <v>D</v>
          </cell>
          <cell r="F798">
            <v>174.85</v>
          </cell>
          <cell r="G798">
            <v>0</v>
          </cell>
          <cell r="H798">
            <v>4165.41</v>
          </cell>
          <cell r="I798" t="str">
            <v>D</v>
          </cell>
        </row>
        <row r="799">
          <cell r="A799" t="str">
            <v>52.10.02.21</v>
          </cell>
          <cell r="B799" t="str">
            <v>-</v>
          </cell>
          <cell r="C799" t="str">
            <v>Mat.Aux-Melaco</v>
          </cell>
          <cell r="D799">
            <v>17579.48</v>
          </cell>
          <cell r="E799" t="str">
            <v>D</v>
          </cell>
          <cell r="F799">
            <v>204.19</v>
          </cell>
          <cell r="G799">
            <v>0</v>
          </cell>
          <cell r="H799">
            <v>17783.669999999998</v>
          </cell>
          <cell r="I799" t="str">
            <v>D</v>
          </cell>
        </row>
        <row r="800">
          <cell r="A800" t="str">
            <v>52.10.02.27</v>
          </cell>
          <cell r="B800" t="str">
            <v>-</v>
          </cell>
          <cell r="C800" t="str">
            <v>Mat.Aux-Bicas Para Corridas</v>
          </cell>
          <cell r="D800">
            <v>13437.15</v>
          </cell>
          <cell r="E800" t="str">
            <v>D</v>
          </cell>
          <cell r="F800">
            <v>228.78</v>
          </cell>
          <cell r="G800">
            <v>221.14</v>
          </cell>
          <cell r="H800">
            <v>13444.79</v>
          </cell>
          <cell r="I800" t="str">
            <v>D</v>
          </cell>
        </row>
        <row r="801">
          <cell r="A801" t="str">
            <v>52.10.02.31</v>
          </cell>
          <cell r="B801" t="str">
            <v>-</v>
          </cell>
          <cell r="C801" t="str">
            <v>Mat.Aux-Parafusos</v>
          </cell>
          <cell r="D801">
            <v>44712.08</v>
          </cell>
          <cell r="E801" t="str">
            <v>D</v>
          </cell>
          <cell r="F801">
            <v>1974.91</v>
          </cell>
          <cell r="G801">
            <v>20.78</v>
          </cell>
          <cell r="H801">
            <v>46666.21</v>
          </cell>
          <cell r="I801" t="str">
            <v>D</v>
          </cell>
        </row>
        <row r="802">
          <cell r="A802" t="str">
            <v>52.10.02.32</v>
          </cell>
          <cell r="B802" t="str">
            <v>-</v>
          </cell>
          <cell r="C802" t="str">
            <v>Mat.Aux-Arruelas/Porcas</v>
          </cell>
          <cell r="D802">
            <v>7092.8</v>
          </cell>
          <cell r="E802" t="str">
            <v>D</v>
          </cell>
          <cell r="F802">
            <v>0</v>
          </cell>
          <cell r="G802">
            <v>0</v>
          </cell>
          <cell r="H802">
            <v>7092.8</v>
          </cell>
          <cell r="I802" t="str">
            <v>D</v>
          </cell>
        </row>
        <row r="803">
          <cell r="A803" t="str">
            <v>52.10.02.33</v>
          </cell>
          <cell r="B803" t="str">
            <v>-</v>
          </cell>
          <cell r="C803" t="str">
            <v>Mat.Aux-Barras Roscadas</v>
          </cell>
          <cell r="D803">
            <v>1179.02</v>
          </cell>
          <cell r="E803" t="str">
            <v>D</v>
          </cell>
          <cell r="F803">
            <v>19.649999999999999</v>
          </cell>
          <cell r="G803">
            <v>0</v>
          </cell>
          <cell r="H803">
            <v>1198.67</v>
          </cell>
          <cell r="I803" t="str">
            <v>D</v>
          </cell>
        </row>
        <row r="804">
          <cell r="A804" t="str">
            <v>52.10.02.36</v>
          </cell>
          <cell r="B804" t="str">
            <v>-</v>
          </cell>
          <cell r="C804" t="str">
            <v>Outros Materiais Auxiliares</v>
          </cell>
          <cell r="D804">
            <v>276459.28000000003</v>
          </cell>
          <cell r="E804" t="str">
            <v>D</v>
          </cell>
          <cell r="F804">
            <v>7478.79</v>
          </cell>
          <cell r="G804">
            <v>569.17999999999995</v>
          </cell>
          <cell r="H804">
            <v>283368.89</v>
          </cell>
          <cell r="I804" t="str">
            <v>D</v>
          </cell>
        </row>
        <row r="805">
          <cell r="A805" t="str">
            <v>52.10.02.37</v>
          </cell>
          <cell r="B805" t="str">
            <v>-</v>
          </cell>
          <cell r="C805" t="str">
            <v>Material Medico/Odontol/Veterin</v>
          </cell>
          <cell r="D805">
            <v>14522.01</v>
          </cell>
          <cell r="E805" t="str">
            <v>D</v>
          </cell>
          <cell r="F805">
            <v>0</v>
          </cell>
          <cell r="G805">
            <v>0</v>
          </cell>
          <cell r="H805">
            <v>14522.01</v>
          </cell>
          <cell r="I805" t="str">
            <v>D</v>
          </cell>
        </row>
        <row r="806">
          <cell r="A806" t="str">
            <v>52.10.02.38</v>
          </cell>
          <cell r="B806" t="str">
            <v>-</v>
          </cell>
          <cell r="C806" t="str">
            <v>Artigos Limpeza/Higiene Pessoal</v>
          </cell>
          <cell r="D806">
            <v>8196.7099999999991</v>
          </cell>
          <cell r="E806" t="str">
            <v>D</v>
          </cell>
          <cell r="F806">
            <v>59.5</v>
          </cell>
          <cell r="G806">
            <v>0</v>
          </cell>
          <cell r="H806">
            <v>8256.2099999999991</v>
          </cell>
          <cell r="I806" t="str">
            <v>D</v>
          </cell>
        </row>
        <row r="807">
          <cell r="A807" t="str">
            <v>52.10.02.39</v>
          </cell>
          <cell r="B807" t="str">
            <v>-</v>
          </cell>
          <cell r="C807" t="str">
            <v>Material P/Escritorio</v>
          </cell>
          <cell r="D807">
            <v>43251.06</v>
          </cell>
          <cell r="E807" t="str">
            <v>D</v>
          </cell>
          <cell r="F807">
            <v>10664.95</v>
          </cell>
          <cell r="G807">
            <v>3000</v>
          </cell>
          <cell r="H807">
            <v>50916.01</v>
          </cell>
          <cell r="I807" t="str">
            <v>D</v>
          </cell>
        </row>
        <row r="808">
          <cell r="A808" t="str">
            <v>52.10.02.40</v>
          </cell>
          <cell r="B808" t="str">
            <v>-</v>
          </cell>
          <cell r="C808" t="str">
            <v>Uniformes</v>
          </cell>
          <cell r="D808">
            <v>16868.96</v>
          </cell>
          <cell r="E808" t="str">
            <v>D</v>
          </cell>
          <cell r="F808">
            <v>1637.94</v>
          </cell>
          <cell r="G808">
            <v>0</v>
          </cell>
          <cell r="H808">
            <v>18506.900000000001</v>
          </cell>
          <cell r="I808" t="str">
            <v>D</v>
          </cell>
        </row>
        <row r="809">
          <cell r="A809" t="str">
            <v>52.10.04.00</v>
          </cell>
          <cell r="B809" t="str">
            <v>-</v>
          </cell>
          <cell r="C809" t="str">
            <v>Materiais Auxiliares - Embalagem</v>
          </cell>
          <cell r="D809">
            <v>34387.35</v>
          </cell>
          <cell r="E809" t="str">
            <v>D</v>
          </cell>
          <cell r="F809">
            <v>0</v>
          </cell>
          <cell r="G809">
            <v>0</v>
          </cell>
          <cell r="H809">
            <v>34387.35</v>
          </cell>
          <cell r="I809" t="str">
            <v>D</v>
          </cell>
        </row>
        <row r="810">
          <cell r="A810" t="str">
            <v>52.10.04.02</v>
          </cell>
          <cell r="B810" t="str">
            <v>-</v>
          </cell>
          <cell r="C810" t="str">
            <v>Mat.Aux-Big-Bag</v>
          </cell>
          <cell r="D810">
            <v>199.84</v>
          </cell>
          <cell r="E810" t="str">
            <v>D</v>
          </cell>
          <cell r="F810">
            <v>0</v>
          </cell>
          <cell r="G810">
            <v>0</v>
          </cell>
          <cell r="H810">
            <v>199.84</v>
          </cell>
          <cell r="I810" t="str">
            <v>D</v>
          </cell>
        </row>
        <row r="811">
          <cell r="A811" t="str">
            <v>52.10.04.03</v>
          </cell>
          <cell r="B811" t="str">
            <v>-</v>
          </cell>
          <cell r="C811" t="str">
            <v>Mat.Aux-Pallet</v>
          </cell>
          <cell r="D811">
            <v>14365.94</v>
          </cell>
          <cell r="E811" t="str">
            <v>D</v>
          </cell>
          <cell r="F811">
            <v>0</v>
          </cell>
          <cell r="G811">
            <v>0</v>
          </cell>
          <cell r="H811">
            <v>14365.94</v>
          </cell>
          <cell r="I811" t="str">
            <v>D</v>
          </cell>
        </row>
        <row r="812">
          <cell r="A812" t="str">
            <v>52.10.04.06</v>
          </cell>
          <cell r="B812" t="str">
            <v>-</v>
          </cell>
          <cell r="C812" t="str">
            <v>Outros Materiais de Embalagem</v>
          </cell>
          <cell r="D812">
            <v>19821.57</v>
          </cell>
          <cell r="E812" t="str">
            <v>D</v>
          </cell>
          <cell r="F812">
            <v>0</v>
          </cell>
          <cell r="G812">
            <v>0</v>
          </cell>
          <cell r="H812">
            <v>19821.57</v>
          </cell>
          <cell r="I812" t="str">
            <v>D</v>
          </cell>
        </row>
        <row r="813">
          <cell r="A813" t="str">
            <v>52.10.05.00</v>
          </cell>
          <cell r="B813" t="str">
            <v>-</v>
          </cell>
          <cell r="C813" t="str">
            <v>Combustiveis</v>
          </cell>
          <cell r="D813">
            <v>1540271.57</v>
          </cell>
          <cell r="E813" t="str">
            <v>D</v>
          </cell>
          <cell r="F813">
            <v>65980.59</v>
          </cell>
          <cell r="G813">
            <v>37228.589999999997</v>
          </cell>
          <cell r="H813">
            <v>1569023.57</v>
          </cell>
          <cell r="I813" t="str">
            <v>D</v>
          </cell>
        </row>
        <row r="814">
          <cell r="A814" t="str">
            <v>52.10.05.05</v>
          </cell>
          <cell r="B814" t="str">
            <v>-</v>
          </cell>
          <cell r="C814" t="str">
            <v>Combustiveis-Oleo Diesel</v>
          </cell>
          <cell r="D814">
            <v>1179693.54</v>
          </cell>
          <cell r="E814" t="str">
            <v>D</v>
          </cell>
          <cell r="F814">
            <v>58308.83</v>
          </cell>
          <cell r="G814">
            <v>37228.589999999997</v>
          </cell>
          <cell r="H814">
            <v>1200773.78</v>
          </cell>
          <cell r="I814" t="str">
            <v>D</v>
          </cell>
        </row>
        <row r="815">
          <cell r="A815" t="str">
            <v>52.10.05.06</v>
          </cell>
          <cell r="B815" t="str">
            <v>-</v>
          </cell>
          <cell r="C815" t="str">
            <v>Combustiveis-Gasolina</v>
          </cell>
          <cell r="D815">
            <v>85196.79</v>
          </cell>
          <cell r="E815" t="str">
            <v>D</v>
          </cell>
          <cell r="F815">
            <v>6194.78</v>
          </cell>
          <cell r="G815">
            <v>0</v>
          </cell>
          <cell r="H815">
            <v>91391.57</v>
          </cell>
          <cell r="I815" t="str">
            <v>D</v>
          </cell>
        </row>
        <row r="816">
          <cell r="A816" t="str">
            <v>52.10.05.07</v>
          </cell>
          <cell r="B816" t="str">
            <v>-</v>
          </cell>
          <cell r="C816" t="str">
            <v>Combustiveis-Alcool</v>
          </cell>
          <cell r="D816">
            <v>99.82</v>
          </cell>
          <cell r="E816" t="str">
            <v>D</v>
          </cell>
          <cell r="F816">
            <v>0</v>
          </cell>
          <cell r="G816">
            <v>0</v>
          </cell>
          <cell r="H816">
            <v>99.82</v>
          </cell>
          <cell r="I816" t="str">
            <v>D</v>
          </cell>
        </row>
        <row r="817">
          <cell r="A817" t="str">
            <v>52.10.05.10</v>
          </cell>
          <cell r="B817" t="str">
            <v>-</v>
          </cell>
          <cell r="C817" t="str">
            <v>Combustiveis-Oleo Roto Atlas</v>
          </cell>
          <cell r="D817">
            <v>273067.46999999997</v>
          </cell>
          <cell r="E817" t="str">
            <v>D</v>
          </cell>
          <cell r="F817">
            <v>1476.98</v>
          </cell>
          <cell r="G817">
            <v>0</v>
          </cell>
          <cell r="H817">
            <v>274544.45</v>
          </cell>
          <cell r="I817" t="str">
            <v>D</v>
          </cell>
        </row>
        <row r="818">
          <cell r="A818" t="str">
            <v>52.10.05.14</v>
          </cell>
          <cell r="B818" t="str">
            <v>-</v>
          </cell>
          <cell r="C818" t="str">
            <v>Outros Gases Industriais</v>
          </cell>
          <cell r="D818">
            <v>2213.9499999999998</v>
          </cell>
          <cell r="E818" t="str">
            <v>D</v>
          </cell>
          <cell r="F818">
            <v>0</v>
          </cell>
          <cell r="G818">
            <v>0</v>
          </cell>
          <cell r="H818">
            <v>2213.9499999999998</v>
          </cell>
          <cell r="I818" t="str">
            <v>D</v>
          </cell>
        </row>
        <row r="819">
          <cell r="A819" t="str">
            <v>53.00.00.00</v>
          </cell>
          <cell r="B819" t="str">
            <v>-</v>
          </cell>
          <cell r="C819" t="str">
            <v>Materias Primas</v>
          </cell>
          <cell r="D819">
            <v>9594932.3000000007</v>
          </cell>
          <cell r="E819" t="str">
            <v>D</v>
          </cell>
          <cell r="F819">
            <v>120678.17</v>
          </cell>
          <cell r="G819">
            <v>0</v>
          </cell>
          <cell r="H819">
            <v>9715610.4700000007</v>
          </cell>
          <cell r="I819" t="str">
            <v>D</v>
          </cell>
        </row>
        <row r="820">
          <cell r="A820" t="str">
            <v>53.01.00.00</v>
          </cell>
          <cell r="B820" t="str">
            <v>-</v>
          </cell>
          <cell r="C820" t="str">
            <v>Materias Primas</v>
          </cell>
          <cell r="D820">
            <v>9594932.3000000007</v>
          </cell>
          <cell r="E820" t="str">
            <v>D</v>
          </cell>
          <cell r="F820">
            <v>120678.17</v>
          </cell>
          <cell r="G820">
            <v>0</v>
          </cell>
          <cell r="H820">
            <v>9715610.4700000007</v>
          </cell>
          <cell r="I820" t="str">
            <v>D</v>
          </cell>
        </row>
        <row r="821">
          <cell r="A821" t="str">
            <v>53.01.01.00</v>
          </cell>
          <cell r="B821" t="str">
            <v>-</v>
          </cell>
          <cell r="C821" t="str">
            <v>Minerios</v>
          </cell>
          <cell r="D821">
            <v>2846719.06</v>
          </cell>
          <cell r="E821" t="str">
            <v>D</v>
          </cell>
          <cell r="F821">
            <v>399.97</v>
          </cell>
          <cell r="G821">
            <v>0</v>
          </cell>
          <cell r="H821">
            <v>2847119.03</v>
          </cell>
          <cell r="I821" t="str">
            <v>D</v>
          </cell>
        </row>
        <row r="822">
          <cell r="A822" t="str">
            <v>53.01.01.02</v>
          </cell>
          <cell r="B822" t="str">
            <v>-</v>
          </cell>
          <cell r="C822" t="str">
            <v>Minerios - Cias do Grupo</v>
          </cell>
          <cell r="D822">
            <v>2846719.06</v>
          </cell>
          <cell r="E822" t="str">
            <v>D</v>
          </cell>
          <cell r="F822">
            <v>399.97</v>
          </cell>
          <cell r="G822">
            <v>0</v>
          </cell>
          <cell r="H822">
            <v>2847119.03</v>
          </cell>
          <cell r="I822" t="str">
            <v>D</v>
          </cell>
        </row>
        <row r="823">
          <cell r="A823" t="str">
            <v>53.01.05.00</v>
          </cell>
          <cell r="B823" t="str">
            <v>-</v>
          </cell>
          <cell r="C823" t="str">
            <v>Fundentes</v>
          </cell>
          <cell r="D823">
            <v>703168.62</v>
          </cell>
          <cell r="E823" t="str">
            <v>D</v>
          </cell>
          <cell r="F823">
            <v>5773.56</v>
          </cell>
          <cell r="G823">
            <v>0</v>
          </cell>
          <cell r="H823">
            <v>708942.18</v>
          </cell>
          <cell r="I823" t="str">
            <v>D</v>
          </cell>
        </row>
        <row r="824">
          <cell r="A824" t="str">
            <v>53.01.05.01</v>
          </cell>
          <cell r="B824" t="str">
            <v>-</v>
          </cell>
          <cell r="C824" t="str">
            <v>Fundentes</v>
          </cell>
          <cell r="D824">
            <v>703168.62</v>
          </cell>
          <cell r="E824" t="str">
            <v>D</v>
          </cell>
          <cell r="F824">
            <v>5773.56</v>
          </cell>
          <cell r="G824">
            <v>0</v>
          </cell>
          <cell r="H824">
            <v>708942.18</v>
          </cell>
          <cell r="I824" t="str">
            <v>D</v>
          </cell>
        </row>
        <row r="825">
          <cell r="A825" t="str">
            <v>53.01.10.00</v>
          </cell>
          <cell r="B825" t="str">
            <v>-</v>
          </cell>
          <cell r="C825" t="str">
            <v>Redutores</v>
          </cell>
          <cell r="D825">
            <v>5786581.7699999996</v>
          </cell>
          <cell r="E825" t="str">
            <v>D</v>
          </cell>
          <cell r="F825">
            <v>114501.27</v>
          </cell>
          <cell r="G825">
            <v>0</v>
          </cell>
          <cell r="H825">
            <v>5901083.04</v>
          </cell>
          <cell r="I825" t="str">
            <v>D</v>
          </cell>
        </row>
        <row r="826">
          <cell r="A826" t="str">
            <v>53.01.10.02</v>
          </cell>
          <cell r="B826" t="str">
            <v>-</v>
          </cell>
          <cell r="C826" t="str">
            <v>Coque Metalurgico</v>
          </cell>
          <cell r="D826">
            <v>4329380.3099999996</v>
          </cell>
          <cell r="E826" t="str">
            <v>D</v>
          </cell>
          <cell r="F826">
            <v>114501.27</v>
          </cell>
          <cell r="G826">
            <v>0</v>
          </cell>
          <cell r="H826">
            <v>4443881.58</v>
          </cell>
          <cell r="I826" t="str">
            <v>D</v>
          </cell>
        </row>
        <row r="827">
          <cell r="A827" t="str">
            <v>53.01.10.03</v>
          </cell>
          <cell r="B827" t="str">
            <v>-</v>
          </cell>
          <cell r="C827" t="str">
            <v>Outros Redutores</v>
          </cell>
          <cell r="D827">
            <v>1457201.46</v>
          </cell>
          <cell r="E827" t="str">
            <v>D</v>
          </cell>
          <cell r="F827">
            <v>0</v>
          </cell>
          <cell r="G827">
            <v>0</v>
          </cell>
          <cell r="H827">
            <v>1457201.46</v>
          </cell>
          <cell r="I827" t="str">
            <v>D</v>
          </cell>
        </row>
        <row r="828">
          <cell r="A828" t="str">
            <v>53.01.40.00</v>
          </cell>
          <cell r="B828" t="str">
            <v>-</v>
          </cell>
          <cell r="C828" t="str">
            <v>Producao Propria</v>
          </cell>
          <cell r="D828">
            <v>258462.85</v>
          </cell>
          <cell r="E828" t="str">
            <v>D</v>
          </cell>
          <cell r="F828">
            <v>3.37</v>
          </cell>
          <cell r="G828">
            <v>0</v>
          </cell>
          <cell r="H828">
            <v>258466.22</v>
          </cell>
          <cell r="I828" t="str">
            <v>D</v>
          </cell>
        </row>
        <row r="829">
          <cell r="A829" t="str">
            <v>53.01.40.01</v>
          </cell>
          <cell r="B829" t="str">
            <v>-</v>
          </cell>
          <cell r="C829" t="str">
            <v>Producao Propria</v>
          </cell>
          <cell r="D829">
            <v>258462.85</v>
          </cell>
          <cell r="E829" t="str">
            <v>D</v>
          </cell>
          <cell r="F829">
            <v>3.37</v>
          </cell>
          <cell r="G829">
            <v>0</v>
          </cell>
          <cell r="H829">
            <v>258466.22</v>
          </cell>
          <cell r="I829" t="str">
            <v>D</v>
          </cell>
        </row>
        <row r="830">
          <cell r="A830" t="str">
            <v>54.00.00.00</v>
          </cell>
          <cell r="B830" t="str">
            <v>-</v>
          </cell>
          <cell r="C830" t="str">
            <v>Tributos/Contribuicoes</v>
          </cell>
          <cell r="D830">
            <v>6819427.2000000002</v>
          </cell>
          <cell r="E830" t="str">
            <v>D</v>
          </cell>
          <cell r="F830">
            <v>342951.54</v>
          </cell>
          <cell r="G830">
            <v>0</v>
          </cell>
          <cell r="H830">
            <v>7162378.7400000002</v>
          </cell>
          <cell r="I830" t="str">
            <v>D</v>
          </cell>
        </row>
        <row r="831">
          <cell r="A831" t="str">
            <v>54.01.00.00</v>
          </cell>
          <cell r="B831" t="str">
            <v>-</v>
          </cell>
          <cell r="C831" t="str">
            <v>Tributos/Contribuicoes</v>
          </cell>
          <cell r="D831">
            <v>6819427.2000000002</v>
          </cell>
          <cell r="E831" t="str">
            <v>D</v>
          </cell>
          <cell r="F831">
            <v>342951.54</v>
          </cell>
          <cell r="G831">
            <v>0</v>
          </cell>
          <cell r="H831">
            <v>7162378.7400000002</v>
          </cell>
          <cell r="I831" t="str">
            <v>D</v>
          </cell>
        </row>
        <row r="832">
          <cell r="A832" t="str">
            <v>54.01.01.00</v>
          </cell>
          <cell r="B832" t="str">
            <v>-</v>
          </cell>
          <cell r="C832" t="str">
            <v>Imposto Territorial Rural</v>
          </cell>
          <cell r="D832">
            <v>15379.97</v>
          </cell>
          <cell r="E832" t="str">
            <v>D</v>
          </cell>
          <cell r="F832">
            <v>0</v>
          </cell>
          <cell r="G832">
            <v>0</v>
          </cell>
          <cell r="H832">
            <v>15379.97</v>
          </cell>
          <cell r="I832" t="str">
            <v>D</v>
          </cell>
        </row>
        <row r="833">
          <cell r="A833" t="str">
            <v>54.01.01.01</v>
          </cell>
          <cell r="B833" t="str">
            <v>-</v>
          </cell>
          <cell r="C833" t="str">
            <v>Imposto Territorial Rural</v>
          </cell>
          <cell r="D833">
            <v>15379.97</v>
          </cell>
          <cell r="E833" t="str">
            <v>D</v>
          </cell>
          <cell r="F833">
            <v>0</v>
          </cell>
          <cell r="G833">
            <v>0</v>
          </cell>
          <cell r="H833">
            <v>15379.97</v>
          </cell>
          <cell r="I833" t="str">
            <v>D</v>
          </cell>
        </row>
        <row r="834">
          <cell r="A834" t="str">
            <v>54.01.05.00</v>
          </cell>
          <cell r="B834" t="str">
            <v>-</v>
          </cell>
          <cell r="C834" t="str">
            <v>ICMS</v>
          </cell>
          <cell r="D834">
            <v>441.25</v>
          </cell>
          <cell r="E834" t="str">
            <v>D</v>
          </cell>
          <cell r="F834">
            <v>0</v>
          </cell>
          <cell r="G834">
            <v>0</v>
          </cell>
          <cell r="H834">
            <v>441.25</v>
          </cell>
          <cell r="I834" t="str">
            <v>D</v>
          </cell>
        </row>
        <row r="835">
          <cell r="A835" t="str">
            <v>54.01.05.01</v>
          </cell>
          <cell r="B835" t="str">
            <v>-</v>
          </cell>
          <cell r="C835" t="str">
            <v>ICMS</v>
          </cell>
          <cell r="D835">
            <v>441.25</v>
          </cell>
          <cell r="E835" t="str">
            <v>D</v>
          </cell>
          <cell r="F835">
            <v>0</v>
          </cell>
          <cell r="G835">
            <v>0</v>
          </cell>
          <cell r="H835">
            <v>441.25</v>
          </cell>
          <cell r="I835" t="str">
            <v>D</v>
          </cell>
        </row>
        <row r="836">
          <cell r="A836" t="str">
            <v>54.01.15.00</v>
          </cell>
          <cell r="B836" t="str">
            <v>-</v>
          </cell>
          <cell r="C836" t="str">
            <v>Taxa Florestal</v>
          </cell>
          <cell r="D836">
            <v>14445</v>
          </cell>
          <cell r="E836" t="str">
            <v>D</v>
          </cell>
          <cell r="F836">
            <v>4500</v>
          </cell>
          <cell r="G836">
            <v>0</v>
          </cell>
          <cell r="H836">
            <v>18945</v>
          </cell>
          <cell r="I836" t="str">
            <v>D</v>
          </cell>
        </row>
        <row r="837">
          <cell r="A837" t="str">
            <v>54.01.15.01</v>
          </cell>
          <cell r="B837" t="str">
            <v>-</v>
          </cell>
          <cell r="C837" t="str">
            <v>Taxa Florestal</v>
          </cell>
          <cell r="D837">
            <v>14445</v>
          </cell>
          <cell r="E837" t="str">
            <v>D</v>
          </cell>
          <cell r="F837">
            <v>4500</v>
          </cell>
          <cell r="G837">
            <v>0</v>
          </cell>
          <cell r="H837">
            <v>18945</v>
          </cell>
          <cell r="I837" t="str">
            <v>D</v>
          </cell>
        </row>
        <row r="838">
          <cell r="A838" t="str">
            <v>54.01.20.00</v>
          </cell>
          <cell r="B838" t="str">
            <v>-</v>
          </cell>
          <cell r="C838" t="str">
            <v>Outros Tributos Estaduais</v>
          </cell>
          <cell r="D838">
            <v>33757.410000000003</v>
          </cell>
          <cell r="E838" t="str">
            <v>D</v>
          </cell>
          <cell r="F838">
            <v>1753.68</v>
          </cell>
          <cell r="G838">
            <v>0</v>
          </cell>
          <cell r="H838">
            <v>35511.089999999997</v>
          </cell>
          <cell r="I838" t="str">
            <v>D</v>
          </cell>
        </row>
        <row r="840">
          <cell r="A840" t="str">
            <v>-----------</v>
          </cell>
          <cell r="B840" t="str">
            <v>--</v>
          </cell>
          <cell r="C840" t="str">
            <v>-------------------------------------------------------------------</v>
          </cell>
          <cell r="D840" t="str">
            <v>-------------------</v>
          </cell>
          <cell r="E840" t="str">
            <v>-</v>
          </cell>
          <cell r="F840" t="str">
            <v>-------------------</v>
          </cell>
          <cell r="G840" t="e">
            <v>#NAME?</v>
          </cell>
          <cell r="H840" t="str">
            <v>07AB - 1.00.01.069</v>
          </cell>
        </row>
        <row r="841">
          <cell r="A841" t="str">
            <v>_x000C_----------</v>
          </cell>
          <cell r="B841" t="str">
            <v>--</v>
          </cell>
          <cell r="C841" t="str">
            <v>-------------------------------------------------------------------</v>
          </cell>
          <cell r="D841" t="str">
            <v>-------------------</v>
          </cell>
          <cell r="E841" t="str">
            <v>-</v>
          </cell>
          <cell r="F841" t="str">
            <v>-------------------</v>
          </cell>
          <cell r="G841" t="str">
            <v>-------------------</v>
          </cell>
          <cell r="H841" t="str">
            <v>------ Página:</v>
          </cell>
          <cell r="I841">
            <v>1</v>
          </cell>
        </row>
        <row r="842">
          <cell r="A842" t="str">
            <v>Urucum Mine</v>
          </cell>
          <cell r="B842" t="str">
            <v>ra</v>
          </cell>
          <cell r="C842" t="str">
            <v>ção S.A</v>
          </cell>
          <cell r="H842" t="str">
            <v>Balancete</v>
          </cell>
        </row>
        <row r="843">
          <cell r="A843" t="str">
            <v>Período: 01</v>
          </cell>
          <cell r="B843" t="str">
            <v>/1</v>
          </cell>
          <cell r="C843" t="str">
            <v>2/2008 A 31/12/2008 -----------------------------------------------</v>
          </cell>
          <cell r="D843" t="str">
            <v>-------------------</v>
          </cell>
          <cell r="E843" t="str">
            <v>-</v>
          </cell>
          <cell r="F843" t="str">
            <v>-------------------</v>
          </cell>
          <cell r="G843" t="str">
            <v>-------------------</v>
          </cell>
          <cell r="H843" t="str">
            <v>09/01/2009 - 22:5</v>
          </cell>
          <cell r="I843">
            <v>4</v>
          </cell>
        </row>
        <row r="845">
          <cell r="A845" t="str">
            <v>Título</v>
          </cell>
          <cell r="D845" t="str">
            <v>Saldo Inicial</v>
          </cell>
          <cell r="F845" t="str">
            <v>Débito</v>
          </cell>
          <cell r="G845" t="str">
            <v>Crédito</v>
          </cell>
          <cell r="H845" t="str">
            <v>Saldo Final</v>
          </cell>
        </row>
        <row r="846">
          <cell r="A846" t="str">
            <v>-----------</v>
          </cell>
          <cell r="B846" t="str">
            <v>--</v>
          </cell>
          <cell r="C846" t="str">
            <v>-------------------------------------------------------------------</v>
          </cell>
          <cell r="D846" t="str">
            <v>-----------------</v>
          </cell>
          <cell r="F846" t="str">
            <v>------------------</v>
          </cell>
          <cell r="G846" t="str">
            <v>------------------</v>
          </cell>
          <cell r="H846" t="str">
            <v>-----------------</v>
          </cell>
        </row>
        <row r="847">
          <cell r="A847" t="str">
            <v>54.01.20.01</v>
          </cell>
          <cell r="B847" t="str">
            <v>-</v>
          </cell>
          <cell r="C847" t="str">
            <v>IPVA</v>
          </cell>
          <cell r="D847">
            <v>18388.8</v>
          </cell>
          <cell r="E847" t="str">
            <v>D</v>
          </cell>
          <cell r="F847">
            <v>1391.02</v>
          </cell>
          <cell r="G847">
            <v>0</v>
          </cell>
          <cell r="H847">
            <v>19779.82</v>
          </cell>
          <cell r="I847" t="str">
            <v>D</v>
          </cell>
        </row>
        <row r="848">
          <cell r="A848" t="str">
            <v>54.01.20.02</v>
          </cell>
          <cell r="B848" t="str">
            <v>-</v>
          </cell>
          <cell r="C848" t="str">
            <v>Outros Tributos Estaduais</v>
          </cell>
          <cell r="D848">
            <v>15368.61</v>
          </cell>
          <cell r="E848" t="str">
            <v>D</v>
          </cell>
          <cell r="F848">
            <v>362.66</v>
          </cell>
          <cell r="G848">
            <v>0</v>
          </cell>
          <cell r="H848">
            <v>15731.27</v>
          </cell>
          <cell r="I848" t="str">
            <v>D</v>
          </cell>
        </row>
        <row r="849">
          <cell r="A849" t="str">
            <v>54.01.30.00</v>
          </cell>
          <cell r="B849" t="str">
            <v>-</v>
          </cell>
          <cell r="C849" t="str">
            <v>Imposto Predial-Territ e Taxas</v>
          </cell>
          <cell r="D849">
            <v>21689.38</v>
          </cell>
          <cell r="E849" t="str">
            <v>D</v>
          </cell>
          <cell r="F849">
            <v>0</v>
          </cell>
          <cell r="G849">
            <v>0</v>
          </cell>
          <cell r="H849">
            <v>21689.38</v>
          </cell>
          <cell r="I849" t="str">
            <v>D</v>
          </cell>
        </row>
        <row r="850">
          <cell r="A850" t="str">
            <v>54.01.30.01</v>
          </cell>
          <cell r="B850" t="str">
            <v>-</v>
          </cell>
          <cell r="C850" t="str">
            <v>Imposto Predial-Territ e Taxas</v>
          </cell>
          <cell r="D850">
            <v>21689.38</v>
          </cell>
          <cell r="E850" t="str">
            <v>D</v>
          </cell>
          <cell r="F850">
            <v>0</v>
          </cell>
          <cell r="G850">
            <v>0</v>
          </cell>
          <cell r="H850">
            <v>21689.38</v>
          </cell>
          <cell r="I850" t="str">
            <v>D</v>
          </cell>
        </row>
        <row r="851">
          <cell r="A851" t="str">
            <v>54.01.35.00</v>
          </cell>
          <cell r="B851" t="str">
            <v>-</v>
          </cell>
          <cell r="C851" t="str">
            <v>Outros Impostos Municipais</v>
          </cell>
          <cell r="D851">
            <v>4342.76</v>
          </cell>
          <cell r="E851" t="str">
            <v>D</v>
          </cell>
          <cell r="F851">
            <v>81.61</v>
          </cell>
          <cell r="G851">
            <v>0</v>
          </cell>
          <cell r="H851">
            <v>4424.37</v>
          </cell>
          <cell r="I851" t="str">
            <v>D</v>
          </cell>
        </row>
        <row r="852">
          <cell r="A852" t="str">
            <v>54.01.35.01</v>
          </cell>
          <cell r="B852" t="str">
            <v>-</v>
          </cell>
          <cell r="C852" t="str">
            <v>Outros Impostos Municipais</v>
          </cell>
          <cell r="D852">
            <v>4342.76</v>
          </cell>
          <cell r="E852" t="str">
            <v>D</v>
          </cell>
          <cell r="F852">
            <v>81.61</v>
          </cell>
          <cell r="G852">
            <v>0</v>
          </cell>
          <cell r="H852">
            <v>4424.37</v>
          </cell>
          <cell r="I852" t="str">
            <v>D</v>
          </cell>
        </row>
        <row r="853">
          <cell r="A853" t="str">
            <v>54.01.40.00</v>
          </cell>
          <cell r="B853" t="str">
            <v>-</v>
          </cell>
          <cell r="C853" t="str">
            <v>Contribuicoes</v>
          </cell>
          <cell r="D853">
            <v>71736.72</v>
          </cell>
          <cell r="E853" t="str">
            <v>D</v>
          </cell>
          <cell r="F853">
            <v>3048</v>
          </cell>
          <cell r="G853">
            <v>0</v>
          </cell>
          <cell r="H853">
            <v>74784.72</v>
          </cell>
          <cell r="I853" t="str">
            <v>D</v>
          </cell>
        </row>
        <row r="854">
          <cell r="A854" t="str">
            <v>54.01.40.01</v>
          </cell>
          <cell r="B854" t="str">
            <v>-</v>
          </cell>
          <cell r="C854" t="str">
            <v>Contrib p/Entidade de Classe</v>
          </cell>
          <cell r="D854">
            <v>53483.34</v>
          </cell>
          <cell r="E854" t="str">
            <v>D</v>
          </cell>
          <cell r="F854">
            <v>3048</v>
          </cell>
          <cell r="G854">
            <v>0</v>
          </cell>
          <cell r="H854">
            <v>56531.34</v>
          </cell>
          <cell r="I854" t="str">
            <v>D</v>
          </cell>
        </row>
        <row r="855">
          <cell r="A855" t="str">
            <v>54.01.40.02</v>
          </cell>
          <cell r="B855" t="str">
            <v>-</v>
          </cell>
          <cell r="C855" t="str">
            <v>Imposto Sindical Patronal</v>
          </cell>
          <cell r="D855">
            <v>18253.38</v>
          </cell>
          <cell r="E855" t="str">
            <v>D</v>
          </cell>
          <cell r="F855">
            <v>0</v>
          </cell>
          <cell r="G855">
            <v>0</v>
          </cell>
          <cell r="H855">
            <v>18253.38</v>
          </cell>
          <cell r="I855" t="str">
            <v>D</v>
          </cell>
        </row>
        <row r="856">
          <cell r="A856" t="str">
            <v>54.01.45.00</v>
          </cell>
          <cell r="B856" t="str">
            <v>-</v>
          </cell>
          <cell r="C856" t="str">
            <v>Cfem-Contr Financ Explor Min</v>
          </cell>
          <cell r="D856">
            <v>6644743.4400000004</v>
          </cell>
          <cell r="E856" t="str">
            <v>D</v>
          </cell>
          <cell r="F856">
            <v>333123.65000000002</v>
          </cell>
          <cell r="G856">
            <v>0</v>
          </cell>
          <cell r="H856">
            <v>6977867.0899999999</v>
          </cell>
          <cell r="I856" t="str">
            <v>D</v>
          </cell>
        </row>
        <row r="857">
          <cell r="A857" t="str">
            <v>54.01.45.01</v>
          </cell>
          <cell r="B857" t="str">
            <v>-</v>
          </cell>
          <cell r="C857" t="str">
            <v>CFEM s/ Transferencia</v>
          </cell>
          <cell r="D857">
            <v>82930.19</v>
          </cell>
          <cell r="E857" t="str">
            <v>D</v>
          </cell>
          <cell r="F857">
            <v>0</v>
          </cell>
          <cell r="G857">
            <v>0</v>
          </cell>
          <cell r="H857">
            <v>82930.19</v>
          </cell>
          <cell r="I857" t="str">
            <v>D</v>
          </cell>
        </row>
        <row r="858">
          <cell r="A858" t="str">
            <v>54.01.45.02</v>
          </cell>
          <cell r="B858" t="str">
            <v>-</v>
          </cell>
          <cell r="C858" t="str">
            <v>CFEM s/Vendas - MI</v>
          </cell>
          <cell r="D858">
            <v>1028259.98</v>
          </cell>
          <cell r="E858" t="str">
            <v>D</v>
          </cell>
          <cell r="F858">
            <v>18917.740000000002</v>
          </cell>
          <cell r="G858">
            <v>0</v>
          </cell>
          <cell r="H858">
            <v>1047177.72</v>
          </cell>
          <cell r="I858" t="str">
            <v>D</v>
          </cell>
        </row>
        <row r="859">
          <cell r="A859" t="str">
            <v>54.01.45.03</v>
          </cell>
          <cell r="B859" t="str">
            <v>-</v>
          </cell>
          <cell r="C859" t="str">
            <v>CFEM s/Vendas Cias do Grupo - MI</v>
          </cell>
          <cell r="D859">
            <v>1135884.44</v>
          </cell>
          <cell r="E859" t="str">
            <v>D</v>
          </cell>
          <cell r="F859">
            <v>314205.90999999997</v>
          </cell>
          <cell r="G859">
            <v>0</v>
          </cell>
          <cell r="H859">
            <v>1450090.35</v>
          </cell>
          <cell r="I859" t="str">
            <v>D</v>
          </cell>
        </row>
        <row r="860">
          <cell r="A860" t="str">
            <v>54.01.45.04</v>
          </cell>
          <cell r="B860" t="str">
            <v>-</v>
          </cell>
          <cell r="C860" t="str">
            <v>CFEM s/Vendas - ME</v>
          </cell>
          <cell r="D860">
            <v>217517.54</v>
          </cell>
          <cell r="E860" t="str">
            <v>D</v>
          </cell>
          <cell r="F860">
            <v>0</v>
          </cell>
          <cell r="G860">
            <v>0</v>
          </cell>
          <cell r="H860">
            <v>217517.54</v>
          </cell>
          <cell r="I860" t="str">
            <v>D</v>
          </cell>
        </row>
        <row r="861">
          <cell r="A861" t="str">
            <v>54.01.45.05</v>
          </cell>
          <cell r="B861" t="str">
            <v>-</v>
          </cell>
          <cell r="C861" t="str">
            <v>CFEM s/Vendas Cias do Grupo - ME</v>
          </cell>
          <cell r="D861">
            <v>4180151.29</v>
          </cell>
          <cell r="E861" t="str">
            <v>D</v>
          </cell>
          <cell r="F861">
            <v>0</v>
          </cell>
          <cell r="G861">
            <v>0</v>
          </cell>
          <cell r="H861">
            <v>4180151.29</v>
          </cell>
          <cell r="I861" t="str">
            <v>D</v>
          </cell>
        </row>
        <row r="862">
          <cell r="A862" t="str">
            <v>54.01.50.00</v>
          </cell>
          <cell r="B862" t="str">
            <v>-</v>
          </cell>
          <cell r="C862" t="str">
            <v>INSS s/Serviços Autônomo</v>
          </cell>
          <cell r="D862">
            <v>12448.8</v>
          </cell>
          <cell r="E862" t="str">
            <v>D</v>
          </cell>
          <cell r="F862">
            <v>444.6</v>
          </cell>
          <cell r="G862">
            <v>0</v>
          </cell>
          <cell r="H862">
            <v>12893.4</v>
          </cell>
          <cell r="I862" t="str">
            <v>D</v>
          </cell>
        </row>
        <row r="863">
          <cell r="A863" t="str">
            <v>54.01.50.01</v>
          </cell>
          <cell r="B863" t="str">
            <v>-</v>
          </cell>
          <cell r="C863" t="str">
            <v>INSS s/Serviços Autônomo</v>
          </cell>
          <cell r="D863">
            <v>11867.4</v>
          </cell>
          <cell r="E863" t="str">
            <v>D</v>
          </cell>
          <cell r="F863">
            <v>444.6</v>
          </cell>
          <cell r="G863">
            <v>0</v>
          </cell>
          <cell r="H863">
            <v>12312</v>
          </cell>
          <cell r="I863" t="str">
            <v>D</v>
          </cell>
        </row>
        <row r="864">
          <cell r="A864" t="str">
            <v>54.01.50.02</v>
          </cell>
          <cell r="B864" t="str">
            <v>-</v>
          </cell>
          <cell r="C864" t="str">
            <v>INSS s/Serviços Cooperativa</v>
          </cell>
          <cell r="D864">
            <v>581.4</v>
          </cell>
          <cell r="E864" t="str">
            <v>D</v>
          </cell>
          <cell r="F864">
            <v>0</v>
          </cell>
          <cell r="G864">
            <v>0</v>
          </cell>
          <cell r="H864">
            <v>581.4</v>
          </cell>
          <cell r="I864" t="str">
            <v>D</v>
          </cell>
        </row>
        <row r="865">
          <cell r="A865" t="str">
            <v>54.01.99.00</v>
          </cell>
          <cell r="B865" t="str">
            <v>-</v>
          </cell>
          <cell r="C865" t="str">
            <v>Impostos, Multas/Taxas Diversas</v>
          </cell>
          <cell r="D865">
            <v>442.47</v>
          </cell>
          <cell r="E865" t="str">
            <v>D</v>
          </cell>
          <cell r="F865">
            <v>0</v>
          </cell>
          <cell r="G865">
            <v>0</v>
          </cell>
          <cell r="H865">
            <v>442.47</v>
          </cell>
          <cell r="I865" t="str">
            <v>D</v>
          </cell>
        </row>
        <row r="866">
          <cell r="A866" t="str">
            <v>54.01.99.01</v>
          </cell>
          <cell r="B866" t="str">
            <v>-</v>
          </cell>
          <cell r="C866" t="str">
            <v>Impostos, Multas/Taxas Diversas</v>
          </cell>
          <cell r="D866">
            <v>442.47</v>
          </cell>
          <cell r="E866" t="str">
            <v>D</v>
          </cell>
          <cell r="F866">
            <v>0</v>
          </cell>
          <cell r="G866">
            <v>0</v>
          </cell>
          <cell r="H866">
            <v>442.47</v>
          </cell>
          <cell r="I866" t="str">
            <v>D</v>
          </cell>
        </row>
        <row r="867">
          <cell r="A867" t="str">
            <v>56.00.00.00</v>
          </cell>
          <cell r="B867" t="str">
            <v>-</v>
          </cell>
          <cell r="C867" t="str">
            <v>Servicos / Locacoes</v>
          </cell>
          <cell r="D867">
            <v>18542219.620000001</v>
          </cell>
          <cell r="E867" t="str">
            <v>D</v>
          </cell>
          <cell r="F867">
            <v>1721435.34</v>
          </cell>
          <cell r="G867">
            <v>1101161.5</v>
          </cell>
          <cell r="H867">
            <v>19162493.460000001</v>
          </cell>
          <cell r="I867" t="str">
            <v>D</v>
          </cell>
        </row>
        <row r="868">
          <cell r="A868" t="str">
            <v>56.01.00.00</v>
          </cell>
          <cell r="B868" t="str">
            <v>-</v>
          </cell>
          <cell r="C868" t="str">
            <v>Servicos / Locacoes</v>
          </cell>
          <cell r="D868">
            <v>6884533.3099999996</v>
          </cell>
          <cell r="E868" t="str">
            <v>D</v>
          </cell>
          <cell r="F868">
            <v>1081599.81</v>
          </cell>
          <cell r="G868">
            <v>847728.84</v>
          </cell>
          <cell r="H868">
            <v>7118404.2800000003</v>
          </cell>
          <cell r="I868" t="str">
            <v>D</v>
          </cell>
        </row>
        <row r="869">
          <cell r="A869" t="str">
            <v>56.01.20.00</v>
          </cell>
          <cell r="B869" t="str">
            <v>-</v>
          </cell>
          <cell r="C869" t="str">
            <v>Locacao de Bens Moveis</v>
          </cell>
          <cell r="D869">
            <v>45948.3</v>
          </cell>
          <cell r="E869" t="str">
            <v>D</v>
          </cell>
          <cell r="F869">
            <v>10381.66</v>
          </cell>
          <cell r="G869">
            <v>5500</v>
          </cell>
          <cell r="H869">
            <v>50829.96</v>
          </cell>
          <cell r="I869" t="str">
            <v>D</v>
          </cell>
        </row>
        <row r="870">
          <cell r="A870" t="str">
            <v>56.01.20.01</v>
          </cell>
          <cell r="B870" t="str">
            <v>-</v>
          </cell>
          <cell r="C870" t="str">
            <v>Aluguel Maquinas Reprografia</v>
          </cell>
          <cell r="D870">
            <v>45912.3</v>
          </cell>
          <cell r="E870" t="str">
            <v>D</v>
          </cell>
          <cell r="F870">
            <v>10381.66</v>
          </cell>
          <cell r="G870">
            <v>5500</v>
          </cell>
          <cell r="H870">
            <v>50793.96</v>
          </cell>
          <cell r="I870" t="str">
            <v>D</v>
          </cell>
        </row>
        <row r="871">
          <cell r="A871" t="str">
            <v>56.01.20.03</v>
          </cell>
          <cell r="B871" t="str">
            <v>-</v>
          </cell>
          <cell r="C871" t="str">
            <v>Aluguel Maquinas Escrit-Outras</v>
          </cell>
          <cell r="D871">
            <v>36</v>
          </cell>
          <cell r="E871" t="str">
            <v>D</v>
          </cell>
          <cell r="F871">
            <v>0</v>
          </cell>
          <cell r="G871">
            <v>0</v>
          </cell>
          <cell r="H871">
            <v>36</v>
          </cell>
          <cell r="I871" t="str">
            <v>D</v>
          </cell>
        </row>
        <row r="872">
          <cell r="A872" t="str">
            <v>56.01.25.00</v>
          </cell>
          <cell r="B872" t="str">
            <v>-</v>
          </cell>
          <cell r="C872" t="str">
            <v>Aluguel de Veiculos</v>
          </cell>
          <cell r="D872">
            <v>676777.5</v>
          </cell>
          <cell r="E872" t="str">
            <v>D</v>
          </cell>
          <cell r="F872">
            <v>248348.67</v>
          </cell>
          <cell r="G872">
            <v>151794.04</v>
          </cell>
          <cell r="H872">
            <v>773332.13</v>
          </cell>
          <cell r="I872" t="str">
            <v>D</v>
          </cell>
        </row>
        <row r="873">
          <cell r="A873" t="str">
            <v>56.01.25.01</v>
          </cell>
          <cell r="B873" t="str">
            <v>-</v>
          </cell>
          <cell r="C873" t="str">
            <v>Aluguel de Veiculos Leves/Utilit</v>
          </cell>
          <cell r="D873">
            <v>674154.83</v>
          </cell>
          <cell r="E873" t="str">
            <v>D</v>
          </cell>
          <cell r="F873">
            <v>248348.67</v>
          </cell>
          <cell r="G873">
            <v>151794.04</v>
          </cell>
          <cell r="H873">
            <v>770709.46</v>
          </cell>
          <cell r="I873" t="str">
            <v>D</v>
          </cell>
        </row>
        <row r="874">
          <cell r="A874" t="str">
            <v>56.01.25.03</v>
          </cell>
          <cell r="B874" t="str">
            <v>-</v>
          </cell>
          <cell r="C874" t="str">
            <v>Aluguel de Outros Veiculos</v>
          </cell>
          <cell r="D874">
            <v>2622.67</v>
          </cell>
          <cell r="E874" t="str">
            <v>D</v>
          </cell>
          <cell r="F874">
            <v>0</v>
          </cell>
          <cell r="G874">
            <v>0</v>
          </cell>
          <cell r="H874">
            <v>2622.67</v>
          </cell>
          <cell r="I874" t="str">
            <v>D</v>
          </cell>
        </row>
        <row r="875">
          <cell r="A875" t="str">
            <v>56.01.30.00</v>
          </cell>
          <cell r="B875" t="str">
            <v>-</v>
          </cell>
          <cell r="C875" t="str">
            <v>Aluguel de Equipamentos</v>
          </cell>
          <cell r="D875">
            <v>4792609.3099999996</v>
          </cell>
          <cell r="E875" t="str">
            <v>D</v>
          </cell>
          <cell r="F875">
            <v>721949.48</v>
          </cell>
          <cell r="G875">
            <v>681184.8</v>
          </cell>
          <cell r="H875">
            <v>4833373.99</v>
          </cell>
          <cell r="I875" t="str">
            <v>D</v>
          </cell>
        </row>
        <row r="876">
          <cell r="A876" t="str">
            <v>56.01.30.01</v>
          </cell>
          <cell r="B876" t="str">
            <v>-</v>
          </cell>
          <cell r="C876" t="str">
            <v>Alug.Trator/Pa Mec/Escav/Motoniv.</v>
          </cell>
          <cell r="D876">
            <v>1417502.84</v>
          </cell>
          <cell r="E876" t="str">
            <v>D</v>
          </cell>
          <cell r="F876">
            <v>218029.48</v>
          </cell>
          <cell r="G876">
            <v>211465.3</v>
          </cell>
          <cell r="H876">
            <v>1424067.02</v>
          </cell>
          <cell r="I876" t="str">
            <v>D</v>
          </cell>
        </row>
        <row r="877">
          <cell r="A877" t="str">
            <v>56.01.30.03</v>
          </cell>
          <cell r="B877" t="str">
            <v>-</v>
          </cell>
          <cell r="C877" t="str">
            <v>Aluguel Outros Equipamentos</v>
          </cell>
          <cell r="D877">
            <v>3375106.47</v>
          </cell>
          <cell r="E877" t="str">
            <v>D</v>
          </cell>
          <cell r="F877">
            <v>503920</v>
          </cell>
          <cell r="G877">
            <v>469719.5</v>
          </cell>
          <cell r="H877">
            <v>3409306.97</v>
          </cell>
          <cell r="I877" t="str">
            <v>D</v>
          </cell>
        </row>
        <row r="878">
          <cell r="A878" t="str">
            <v>56.01.35.00</v>
          </cell>
          <cell r="B878" t="str">
            <v>-</v>
          </cell>
          <cell r="C878" t="str">
            <v>Aluguel de Outros Bens Moveis</v>
          </cell>
          <cell r="D878">
            <v>7948.2</v>
          </cell>
          <cell r="E878" t="str">
            <v>D</v>
          </cell>
          <cell r="F878">
            <v>920</v>
          </cell>
          <cell r="G878">
            <v>0</v>
          </cell>
          <cell r="H878">
            <v>8868.2000000000007</v>
          </cell>
          <cell r="I878" t="str">
            <v>D</v>
          </cell>
        </row>
        <row r="879">
          <cell r="A879" t="str">
            <v>56.01.35.06</v>
          </cell>
          <cell r="B879" t="str">
            <v>-</v>
          </cell>
          <cell r="C879" t="str">
            <v>Aluguel de Outros Bens Moveis</v>
          </cell>
          <cell r="D879">
            <v>7948.2</v>
          </cell>
          <cell r="E879" t="str">
            <v>D</v>
          </cell>
          <cell r="F879">
            <v>920</v>
          </cell>
          <cell r="G879">
            <v>0</v>
          </cell>
          <cell r="H879">
            <v>8868.2000000000007</v>
          </cell>
          <cell r="I879" t="str">
            <v>D</v>
          </cell>
        </row>
        <row r="880">
          <cell r="A880" t="str">
            <v>56.01.50.00</v>
          </cell>
          <cell r="B880" t="str">
            <v>-</v>
          </cell>
          <cell r="C880" t="str">
            <v>Arrendamento de Instalacoes</v>
          </cell>
          <cell r="D880">
            <v>1361250</v>
          </cell>
          <cell r="E880" t="str">
            <v>D</v>
          </cell>
          <cell r="F880">
            <v>100000</v>
          </cell>
          <cell r="G880">
            <v>9250</v>
          </cell>
          <cell r="H880">
            <v>1452000</v>
          </cell>
          <cell r="I880" t="str">
            <v>D</v>
          </cell>
        </row>
        <row r="881">
          <cell r="A881" t="str">
            <v>56.01.50.02</v>
          </cell>
          <cell r="B881" t="str">
            <v>-</v>
          </cell>
          <cell r="C881" t="str">
            <v>Arrendamento de Instalações - Corumba</v>
          </cell>
          <cell r="D881">
            <v>1361250</v>
          </cell>
          <cell r="E881" t="str">
            <v>D</v>
          </cell>
          <cell r="F881">
            <v>100000</v>
          </cell>
          <cell r="G881">
            <v>9250</v>
          </cell>
          <cell r="H881">
            <v>1452000</v>
          </cell>
          <cell r="I881" t="str">
            <v>D</v>
          </cell>
        </row>
        <row r="882">
          <cell r="A882" t="str">
            <v>56.02.00.00</v>
          </cell>
          <cell r="B882" t="str">
            <v>-</v>
          </cell>
          <cell r="C882" t="str">
            <v>Locacoes / Servicos Publicos</v>
          </cell>
          <cell r="D882">
            <v>11657686.310000001</v>
          </cell>
          <cell r="E882" t="str">
            <v>D</v>
          </cell>
          <cell r="F882">
            <v>639835.53</v>
          </cell>
          <cell r="G882">
            <v>253432.66</v>
          </cell>
          <cell r="H882">
            <v>12044089.18</v>
          </cell>
          <cell r="I882" t="str">
            <v>D</v>
          </cell>
        </row>
        <row r="883">
          <cell r="A883" t="str">
            <v>56.02.01.00</v>
          </cell>
          <cell r="B883" t="str">
            <v>-</v>
          </cell>
          <cell r="C883" t="str">
            <v>Energia Eletrica</v>
          </cell>
          <cell r="D883">
            <v>11217107.880000001</v>
          </cell>
          <cell r="E883" t="str">
            <v>D</v>
          </cell>
          <cell r="F883">
            <v>595538.73</v>
          </cell>
          <cell r="G883">
            <v>249839.56</v>
          </cell>
          <cell r="H883">
            <v>11562807.050000001</v>
          </cell>
          <cell r="I883" t="str">
            <v>D</v>
          </cell>
        </row>
        <row r="884">
          <cell r="A884" t="str">
            <v>56.02.01.01</v>
          </cell>
          <cell r="B884" t="str">
            <v>-</v>
          </cell>
          <cell r="C884" t="str">
            <v>Energia Eletrica - Demanda</v>
          </cell>
          <cell r="D884">
            <v>1433414.6</v>
          </cell>
          <cell r="E884" t="str">
            <v>D</v>
          </cell>
          <cell r="F884">
            <v>204060.32</v>
          </cell>
          <cell r="G884">
            <v>184103.32</v>
          </cell>
          <cell r="H884">
            <v>1453371.6</v>
          </cell>
          <cell r="I884" t="str">
            <v>D</v>
          </cell>
        </row>
        <row r="885">
          <cell r="A885" t="str">
            <v>56.02.01.02</v>
          </cell>
          <cell r="B885" t="str">
            <v>-</v>
          </cell>
          <cell r="C885" t="str">
            <v>Energia Eletrica - Consumo</v>
          </cell>
          <cell r="D885">
            <v>9783693.2799999993</v>
          </cell>
          <cell r="E885" t="str">
            <v>D</v>
          </cell>
          <cell r="F885">
            <v>391478.41</v>
          </cell>
          <cell r="G885">
            <v>65736.240000000005</v>
          </cell>
          <cell r="H885">
            <v>10109435.449999999</v>
          </cell>
          <cell r="I885" t="str">
            <v>D</v>
          </cell>
        </row>
        <row r="886">
          <cell r="A886" t="str">
            <v>56.02.10.00</v>
          </cell>
          <cell r="B886" t="str">
            <v>-</v>
          </cell>
          <cell r="C886" t="str">
            <v>Agua e Esgoto</v>
          </cell>
          <cell r="D886">
            <v>41150.980000000003</v>
          </cell>
          <cell r="E886" t="str">
            <v>D</v>
          </cell>
          <cell r="F886">
            <v>11738.89</v>
          </cell>
          <cell r="G886">
            <v>0</v>
          </cell>
          <cell r="H886">
            <v>52889.87</v>
          </cell>
          <cell r="I886" t="str">
            <v>D</v>
          </cell>
        </row>
        <row r="887">
          <cell r="A887" t="str">
            <v>56.02.10.01</v>
          </cell>
          <cell r="B887" t="str">
            <v>-</v>
          </cell>
          <cell r="C887" t="str">
            <v>Agua e Esgoto</v>
          </cell>
          <cell r="D887">
            <v>41150.980000000003</v>
          </cell>
          <cell r="E887" t="str">
            <v>D</v>
          </cell>
          <cell r="F887">
            <v>11738.89</v>
          </cell>
          <cell r="G887">
            <v>0</v>
          </cell>
          <cell r="H887">
            <v>52889.87</v>
          </cell>
          <cell r="I887" t="str">
            <v>D</v>
          </cell>
        </row>
        <row r="888">
          <cell r="A888" t="str">
            <v>56.02.20.00</v>
          </cell>
          <cell r="B888" t="str">
            <v>-</v>
          </cell>
          <cell r="C888" t="str">
            <v>Comunicacoes</v>
          </cell>
          <cell r="D888">
            <v>399427.45</v>
          </cell>
          <cell r="E888" t="str">
            <v>D</v>
          </cell>
          <cell r="F888">
            <v>32557.91</v>
          </cell>
          <cell r="G888">
            <v>3593.1</v>
          </cell>
          <cell r="H888">
            <v>428392.26</v>
          </cell>
          <cell r="I888" t="str">
            <v>D</v>
          </cell>
        </row>
        <row r="889">
          <cell r="A889" t="str">
            <v>56.02.20.01</v>
          </cell>
          <cell r="B889" t="str">
            <v>-</v>
          </cell>
          <cell r="C889" t="str">
            <v>Telefone e Fax</v>
          </cell>
          <cell r="D889">
            <v>362163.79</v>
          </cell>
          <cell r="E889" t="str">
            <v>D</v>
          </cell>
          <cell r="F889">
            <v>25018.76</v>
          </cell>
          <cell r="G889">
            <v>293.10000000000002</v>
          </cell>
          <cell r="H889">
            <v>386889.45</v>
          </cell>
          <cell r="I889" t="str">
            <v>D</v>
          </cell>
        </row>
        <row r="890">
          <cell r="A890" t="str">
            <v>56.02.20.02</v>
          </cell>
          <cell r="B890" t="str">
            <v>-</v>
          </cell>
          <cell r="C890" t="str">
            <v>Telefax/Canal Comunicacao</v>
          </cell>
          <cell r="D890">
            <v>321.45999999999998</v>
          </cell>
          <cell r="E890" t="str">
            <v>D</v>
          </cell>
          <cell r="F890">
            <v>12.21</v>
          </cell>
          <cell r="G890">
            <v>0</v>
          </cell>
          <cell r="H890">
            <v>333.67</v>
          </cell>
          <cell r="I890" t="str">
            <v>D</v>
          </cell>
        </row>
        <row r="891">
          <cell r="A891" t="str">
            <v>56.02.20.03</v>
          </cell>
          <cell r="B891" t="str">
            <v>-</v>
          </cell>
          <cell r="C891" t="str">
            <v>Correios/Malotes</v>
          </cell>
          <cell r="D891">
            <v>36893.879999999997</v>
          </cell>
          <cell r="E891" t="str">
            <v>D</v>
          </cell>
          <cell r="F891">
            <v>7526.94</v>
          </cell>
          <cell r="G891">
            <v>3300</v>
          </cell>
          <cell r="H891">
            <v>41120.82</v>
          </cell>
          <cell r="I891" t="str">
            <v>D</v>
          </cell>
        </row>
        <row r="892">
          <cell r="A892" t="str">
            <v>56.02.20.06</v>
          </cell>
          <cell r="B892" t="str">
            <v>-</v>
          </cell>
          <cell r="C892" t="str">
            <v>Outros Servicos de Comunicacao</v>
          </cell>
          <cell r="D892">
            <v>48.32</v>
          </cell>
          <cell r="E892" t="str">
            <v>D</v>
          </cell>
          <cell r="F892">
            <v>0</v>
          </cell>
          <cell r="G892">
            <v>0</v>
          </cell>
          <cell r="H892">
            <v>48.32</v>
          </cell>
          <cell r="I892" t="str">
            <v>D</v>
          </cell>
        </row>
        <row r="893">
          <cell r="A893" t="str">
            <v>57.00.00.00</v>
          </cell>
          <cell r="B893" t="str">
            <v>-</v>
          </cell>
          <cell r="C893" t="str">
            <v>Servicos Contratados</v>
          </cell>
          <cell r="D893">
            <v>17053487.68</v>
          </cell>
          <cell r="E893" t="str">
            <v>D</v>
          </cell>
          <cell r="F893">
            <v>3995286.45</v>
          </cell>
          <cell r="G893">
            <v>3295411.02</v>
          </cell>
          <cell r="H893">
            <v>17753363.109999999</v>
          </cell>
          <cell r="I893" t="str">
            <v>D</v>
          </cell>
        </row>
        <row r="894">
          <cell r="A894" t="str">
            <v>57.01.00.00</v>
          </cell>
          <cell r="B894" t="str">
            <v>-</v>
          </cell>
          <cell r="C894" t="str">
            <v>Servicos Contratados</v>
          </cell>
          <cell r="D894">
            <v>17053487.68</v>
          </cell>
          <cell r="E894" t="str">
            <v>D</v>
          </cell>
          <cell r="F894">
            <v>3995286.45</v>
          </cell>
          <cell r="G894">
            <v>3295411.02</v>
          </cell>
          <cell r="H894">
            <v>17753363.109999999</v>
          </cell>
          <cell r="I894" t="str">
            <v>D</v>
          </cell>
        </row>
        <row r="895">
          <cell r="A895" t="str">
            <v>57.01.01.00</v>
          </cell>
          <cell r="B895" t="str">
            <v>-</v>
          </cell>
          <cell r="C895" t="str">
            <v>Empreitada a Preco Global</v>
          </cell>
          <cell r="D895">
            <v>2364129.2799999998</v>
          </cell>
          <cell r="E895" t="str">
            <v>D</v>
          </cell>
          <cell r="F895">
            <v>628093.31000000006</v>
          </cell>
          <cell r="G895">
            <v>331719.94</v>
          </cell>
          <cell r="H895">
            <v>2660502.65</v>
          </cell>
          <cell r="I895" t="str">
            <v>D</v>
          </cell>
        </row>
        <row r="896">
          <cell r="A896" t="str">
            <v>57.01.01.01</v>
          </cell>
          <cell r="B896" t="str">
            <v>-</v>
          </cell>
          <cell r="C896" t="str">
            <v>Empreitada a Preco Global</v>
          </cell>
          <cell r="D896">
            <v>2364129.2799999998</v>
          </cell>
          <cell r="E896" t="str">
            <v>D</v>
          </cell>
          <cell r="F896">
            <v>628093.31000000006</v>
          </cell>
          <cell r="G896">
            <v>331719.94</v>
          </cell>
          <cell r="H896">
            <v>2660502.65</v>
          </cell>
          <cell r="I896" t="str">
            <v>D</v>
          </cell>
        </row>
        <row r="897">
          <cell r="A897" t="str">
            <v>57.01.05.00</v>
          </cell>
          <cell r="B897" t="str">
            <v>-</v>
          </cell>
          <cell r="C897" t="str">
            <v>Empreitada a Preco Unitario</v>
          </cell>
          <cell r="D897">
            <v>261648.05</v>
          </cell>
          <cell r="E897" t="str">
            <v>D</v>
          </cell>
          <cell r="F897">
            <v>51577.17</v>
          </cell>
          <cell r="G897">
            <v>44507.4</v>
          </cell>
          <cell r="H897">
            <v>268717.82</v>
          </cell>
          <cell r="I897" t="str">
            <v>D</v>
          </cell>
        </row>
        <row r="898">
          <cell r="A898" t="str">
            <v>57.01.05.01</v>
          </cell>
          <cell r="B898" t="str">
            <v>-</v>
          </cell>
          <cell r="C898" t="str">
            <v>Empreitada a Preco Unitario</v>
          </cell>
          <cell r="D898">
            <v>261648.05</v>
          </cell>
          <cell r="E898" t="str">
            <v>D</v>
          </cell>
          <cell r="F898">
            <v>51577.17</v>
          </cell>
          <cell r="G898">
            <v>44507.4</v>
          </cell>
          <cell r="H898">
            <v>268717.82</v>
          </cell>
          <cell r="I898" t="str">
            <v>D</v>
          </cell>
        </row>
        <row r="899">
          <cell r="A899" t="str">
            <v>57.01.25.00</v>
          </cell>
          <cell r="B899" t="str">
            <v>-</v>
          </cell>
          <cell r="C899" t="str">
            <v>Consultoria Tecnica</v>
          </cell>
          <cell r="D899">
            <v>0</v>
          </cell>
          <cell r="F899">
            <v>167.53</v>
          </cell>
          <cell r="G899">
            <v>0</v>
          </cell>
          <cell r="H899">
            <v>167.53</v>
          </cell>
          <cell r="I899" t="str">
            <v>D</v>
          </cell>
        </row>
        <row r="900">
          <cell r="A900" t="str">
            <v>57.01.25.04</v>
          </cell>
          <cell r="B900" t="str">
            <v>-</v>
          </cell>
          <cell r="C900" t="str">
            <v>Conv c/Univers/Inst.Pesquisas</v>
          </cell>
          <cell r="D900">
            <v>0</v>
          </cell>
          <cell r="F900">
            <v>167.53</v>
          </cell>
          <cell r="G900">
            <v>0</v>
          </cell>
          <cell r="H900">
            <v>167.53</v>
          </cell>
          <cell r="I900" t="str">
            <v>D</v>
          </cell>
        </row>
        <row r="901">
          <cell r="A901" t="str">
            <v>57.01.35.00</v>
          </cell>
          <cell r="B901" t="str">
            <v>-</v>
          </cell>
          <cell r="C901" t="str">
            <v>Auditoria Externa</v>
          </cell>
          <cell r="D901">
            <v>10160.26</v>
          </cell>
          <cell r="E901" t="str">
            <v>D</v>
          </cell>
          <cell r="F901">
            <v>0</v>
          </cell>
          <cell r="G901">
            <v>0</v>
          </cell>
          <cell r="H901">
            <v>10160.26</v>
          </cell>
          <cell r="I901" t="str">
            <v>D</v>
          </cell>
        </row>
        <row r="902">
          <cell r="A902" t="str">
            <v>57.01.35.01</v>
          </cell>
          <cell r="B902" t="str">
            <v>-</v>
          </cell>
          <cell r="C902" t="str">
            <v>Auditoria Externa</v>
          </cell>
          <cell r="D902">
            <v>10160.26</v>
          </cell>
          <cell r="E902" t="str">
            <v>D</v>
          </cell>
          <cell r="F902">
            <v>0</v>
          </cell>
          <cell r="G902">
            <v>0</v>
          </cell>
          <cell r="H902">
            <v>10160.26</v>
          </cell>
          <cell r="I902" t="str">
            <v>D</v>
          </cell>
        </row>
        <row r="903">
          <cell r="A903" t="str">
            <v>57.01.55.00</v>
          </cell>
          <cell r="B903" t="str">
            <v>-</v>
          </cell>
          <cell r="C903" t="str">
            <v>Extr/Benef/Movim de Minerio</v>
          </cell>
          <cell r="D903">
            <v>2671465.12</v>
          </cell>
          <cell r="E903" t="str">
            <v>D</v>
          </cell>
          <cell r="F903">
            <v>1100491.75</v>
          </cell>
          <cell r="G903">
            <v>1090966.33</v>
          </cell>
          <cell r="H903">
            <v>2680990.54</v>
          </cell>
          <cell r="I903" t="str">
            <v>D</v>
          </cell>
        </row>
        <row r="904">
          <cell r="A904" t="str">
            <v>57.01.55.01</v>
          </cell>
          <cell r="B904" t="str">
            <v>-</v>
          </cell>
          <cell r="C904" t="str">
            <v>Transporte Mang Mina-Pera</v>
          </cell>
          <cell r="D904">
            <v>2101300.41</v>
          </cell>
          <cell r="E904" t="str">
            <v>D</v>
          </cell>
          <cell r="F904">
            <v>709295.55</v>
          </cell>
          <cell r="G904">
            <v>690857.05</v>
          </cell>
          <cell r="H904">
            <v>2119738.91</v>
          </cell>
          <cell r="I904" t="str">
            <v>D</v>
          </cell>
        </row>
        <row r="905">
          <cell r="A905" t="str">
            <v>57.01.55.03</v>
          </cell>
          <cell r="B905" t="str">
            <v>-</v>
          </cell>
          <cell r="C905" t="str">
            <v>Transp/Movim/Remocao de Minerios</v>
          </cell>
          <cell r="D905">
            <v>570164.71</v>
          </cell>
          <cell r="E905" t="str">
            <v>D</v>
          </cell>
          <cell r="F905">
            <v>391196.2</v>
          </cell>
          <cell r="G905">
            <v>400109.28</v>
          </cell>
          <cell r="H905">
            <v>561251.63</v>
          </cell>
          <cell r="I905" t="str">
            <v>D</v>
          </cell>
        </row>
        <row r="906">
          <cell r="A906" t="str">
            <v>57.01.59.00</v>
          </cell>
          <cell r="B906" t="str">
            <v>-</v>
          </cell>
          <cell r="C906" t="str">
            <v>Servico Auxiliar Contratado</v>
          </cell>
          <cell r="D906">
            <v>5501951.7199999997</v>
          </cell>
          <cell r="E906" t="str">
            <v>D</v>
          </cell>
          <cell r="F906">
            <v>1201989.3899999999</v>
          </cell>
          <cell r="G906">
            <v>1162683.8999999999</v>
          </cell>
          <cell r="H906">
            <v>5541257.21</v>
          </cell>
          <cell r="I906" t="str">
            <v>D</v>
          </cell>
        </row>
        <row r="907">
          <cell r="A907" t="str">
            <v>57.01.59.01</v>
          </cell>
          <cell r="B907" t="str">
            <v>-</v>
          </cell>
          <cell r="C907" t="str">
            <v>Apoio a Mineracao</v>
          </cell>
          <cell r="D907">
            <v>2879263.21</v>
          </cell>
          <cell r="E907" t="str">
            <v>D</v>
          </cell>
          <cell r="F907">
            <v>428612.92</v>
          </cell>
          <cell r="G907">
            <v>405684.22</v>
          </cell>
          <cell r="H907">
            <v>2902191.91</v>
          </cell>
          <cell r="I907" t="str">
            <v>D</v>
          </cell>
        </row>
        <row r="908">
          <cell r="A908" t="str">
            <v>57.01.59.04</v>
          </cell>
          <cell r="B908" t="str">
            <v>-</v>
          </cell>
          <cell r="C908" t="str">
            <v>Apoio ao Servico de Barragem</v>
          </cell>
          <cell r="D908">
            <v>684959.63</v>
          </cell>
          <cell r="E908" t="str">
            <v>D</v>
          </cell>
          <cell r="F908">
            <v>324529.71999999997</v>
          </cell>
          <cell r="G908">
            <v>326772.71000000002</v>
          </cell>
          <cell r="H908">
            <v>682716.64</v>
          </cell>
          <cell r="I908" t="str">
            <v>D</v>
          </cell>
        </row>
        <row r="909">
          <cell r="A909" t="str">
            <v>57.01.59.05</v>
          </cell>
          <cell r="B909" t="str">
            <v>-</v>
          </cell>
          <cell r="C909" t="str">
            <v>Apoio a Movimentacao Interna</v>
          </cell>
          <cell r="D909">
            <v>1764598.28</v>
          </cell>
          <cell r="E909" t="str">
            <v>D</v>
          </cell>
          <cell r="F909">
            <v>355873.8</v>
          </cell>
          <cell r="G909">
            <v>355875.3</v>
          </cell>
          <cell r="H909">
            <v>1764596.78</v>
          </cell>
          <cell r="I909" t="str">
            <v>D</v>
          </cell>
        </row>
        <row r="910">
          <cell r="A910" t="str">
            <v>57.01.59.06</v>
          </cell>
          <cell r="B910" t="str">
            <v>-</v>
          </cell>
          <cell r="C910" t="str">
            <v>Apoio a Conservacao e Limpeza</v>
          </cell>
          <cell r="D910">
            <v>30739.61</v>
          </cell>
          <cell r="E910" t="str">
            <v>D</v>
          </cell>
          <cell r="F910">
            <v>46130.94</v>
          </cell>
          <cell r="G910">
            <v>32000</v>
          </cell>
          <cell r="H910">
            <v>44870.55</v>
          </cell>
          <cell r="I910" t="str">
            <v>D</v>
          </cell>
        </row>
        <row r="911">
          <cell r="A911" t="str">
            <v>57.01.59.09</v>
          </cell>
          <cell r="B911" t="str">
            <v>-</v>
          </cell>
          <cell r="C911" t="str">
            <v>Apoio ao Laboratorio</v>
          </cell>
          <cell r="D911">
            <v>1092</v>
          </cell>
          <cell r="E911" t="str">
            <v>D</v>
          </cell>
          <cell r="F911">
            <v>0</v>
          </cell>
          <cell r="G911">
            <v>0</v>
          </cell>
          <cell r="H911">
            <v>1092</v>
          </cell>
          <cell r="I911" t="str">
            <v>D</v>
          </cell>
        </row>
        <row r="912">
          <cell r="A912" t="str">
            <v>57.01.59.10</v>
          </cell>
          <cell r="B912" t="str">
            <v>-</v>
          </cell>
          <cell r="C912" t="str">
            <v>Apoio a Operacao</v>
          </cell>
          <cell r="D912">
            <v>141298.99</v>
          </cell>
          <cell r="E912" t="str">
            <v>D</v>
          </cell>
          <cell r="F912">
            <v>46842.01</v>
          </cell>
          <cell r="G912">
            <v>42351.67</v>
          </cell>
          <cell r="H912">
            <v>145789.32999999999</v>
          </cell>
          <cell r="I912" t="str">
            <v>D</v>
          </cell>
        </row>
        <row r="913">
          <cell r="A913" t="str">
            <v>57.01.69.00</v>
          </cell>
          <cell r="B913" t="str">
            <v>-</v>
          </cell>
          <cell r="C913" t="str">
            <v>Obras de Geologia</v>
          </cell>
          <cell r="D913">
            <v>11705.6</v>
          </cell>
          <cell r="E913" t="str">
            <v>D</v>
          </cell>
          <cell r="F913">
            <v>15387.2</v>
          </cell>
          <cell r="G913">
            <v>925.09</v>
          </cell>
          <cell r="H913">
            <v>26167.71</v>
          </cell>
          <cell r="I913" t="str">
            <v>D</v>
          </cell>
        </row>
        <row r="914">
          <cell r="A914" t="str">
            <v>57.01.69.01</v>
          </cell>
          <cell r="B914" t="str">
            <v>-</v>
          </cell>
          <cell r="C914" t="str">
            <v>Obras de Geologia</v>
          </cell>
          <cell r="D914">
            <v>11705.6</v>
          </cell>
          <cell r="E914" t="str">
            <v>D</v>
          </cell>
          <cell r="F914">
            <v>15387.2</v>
          </cell>
          <cell r="G914">
            <v>925.09</v>
          </cell>
          <cell r="H914">
            <v>26167.71</v>
          </cell>
          <cell r="I914" t="str">
            <v>D</v>
          </cell>
        </row>
        <row r="915">
          <cell r="A915" t="str">
            <v>57.01.71.00</v>
          </cell>
          <cell r="B915" t="str">
            <v>-</v>
          </cell>
          <cell r="C915" t="str">
            <v>Outros Servicos Operacionais</v>
          </cell>
          <cell r="D915">
            <v>1580.8</v>
          </cell>
          <cell r="E915" t="str">
            <v>D</v>
          </cell>
          <cell r="F915">
            <v>1715.17</v>
          </cell>
          <cell r="G915">
            <v>1000</v>
          </cell>
          <cell r="H915">
            <v>2295.9699999999998</v>
          </cell>
          <cell r="I915" t="str">
            <v>D</v>
          </cell>
        </row>
        <row r="916">
          <cell r="A916" t="str">
            <v>57.01.71.01</v>
          </cell>
          <cell r="B916" t="str">
            <v>-</v>
          </cell>
          <cell r="C916" t="str">
            <v>Serv.Moviment de Cargas Diversas</v>
          </cell>
          <cell r="D916">
            <v>1000</v>
          </cell>
          <cell r="E916" t="str">
            <v>D</v>
          </cell>
          <cell r="F916">
            <v>1715.17</v>
          </cell>
          <cell r="G916">
            <v>1000</v>
          </cell>
          <cell r="H916">
            <v>1715.17</v>
          </cell>
          <cell r="I916" t="str">
            <v>D</v>
          </cell>
        </row>
        <row r="917">
          <cell r="A917" t="str">
            <v>57.01.71.02</v>
          </cell>
          <cell r="B917" t="str">
            <v>-</v>
          </cell>
          <cell r="C917" t="str">
            <v>Serv.Oper.de Equip/Veic. Pesados</v>
          </cell>
          <cell r="D917">
            <v>580.79999999999995</v>
          </cell>
          <cell r="E917" t="str">
            <v>D</v>
          </cell>
          <cell r="F917">
            <v>0</v>
          </cell>
          <cell r="G917">
            <v>0</v>
          </cell>
          <cell r="H917">
            <v>580.79999999999995</v>
          </cell>
          <cell r="I917" t="str">
            <v>D</v>
          </cell>
        </row>
        <row r="918">
          <cell r="A918" t="str">
            <v>57.01.72.00</v>
          </cell>
          <cell r="B918" t="str">
            <v>-</v>
          </cell>
          <cell r="C918" t="str">
            <v>Limpeza/Conserv de Instalacoes</v>
          </cell>
          <cell r="D918">
            <v>1174749.9099999999</v>
          </cell>
          <cell r="E918" t="str">
            <v>D</v>
          </cell>
          <cell r="F918">
            <v>130927.8</v>
          </cell>
          <cell r="G918">
            <v>157027.32999999999</v>
          </cell>
          <cell r="H918">
            <v>1148650.3799999999</v>
          </cell>
          <cell r="I918" t="str">
            <v>D</v>
          </cell>
        </row>
        <row r="919">
          <cell r="A919" t="str">
            <v>57.01.72.01</v>
          </cell>
          <cell r="B919" t="str">
            <v>-</v>
          </cell>
          <cell r="C919" t="str">
            <v>Limp/Cons Predios/Dependencias</v>
          </cell>
          <cell r="D919">
            <v>300312.65000000002</v>
          </cell>
          <cell r="E919" t="str">
            <v>D</v>
          </cell>
          <cell r="F919">
            <v>0</v>
          </cell>
          <cell r="G919">
            <v>0</v>
          </cell>
          <cell r="H919">
            <v>300312.65000000002</v>
          </cell>
          <cell r="I919" t="str">
            <v>D</v>
          </cell>
        </row>
        <row r="920">
          <cell r="A920" t="str">
            <v>57.01.72.02</v>
          </cell>
          <cell r="B920" t="str">
            <v>-</v>
          </cell>
          <cell r="C920" t="str">
            <v>Limp/Man.Civil Instal/Via Acesso</v>
          </cell>
          <cell r="D920">
            <v>784744.38</v>
          </cell>
          <cell r="E920" t="str">
            <v>D</v>
          </cell>
          <cell r="F920">
            <v>78626.28</v>
          </cell>
          <cell r="G920">
            <v>134632.07999999999</v>
          </cell>
          <cell r="H920">
            <v>728738.58</v>
          </cell>
          <cell r="I920" t="str">
            <v>D</v>
          </cell>
        </row>
        <row r="921">
          <cell r="A921" t="str">
            <v>57.01.72.03</v>
          </cell>
          <cell r="B921" t="str">
            <v>-</v>
          </cell>
          <cell r="C921" t="str">
            <v>Limp Indust Manual/Mecanizada</v>
          </cell>
          <cell r="D921">
            <v>2.2799999999999998</v>
          </cell>
          <cell r="E921" t="str">
            <v>D</v>
          </cell>
          <cell r="F921">
            <v>0</v>
          </cell>
          <cell r="G921">
            <v>0</v>
          </cell>
          <cell r="H921">
            <v>2.2799999999999998</v>
          </cell>
          <cell r="I921" t="str">
            <v>D</v>
          </cell>
        </row>
        <row r="922">
          <cell r="A922" t="str">
            <v>57.01.72.04</v>
          </cell>
          <cell r="B922" t="str">
            <v>-</v>
          </cell>
          <cell r="C922" t="str">
            <v>Limpeza Industrial-FB</v>
          </cell>
          <cell r="D922">
            <v>1.66</v>
          </cell>
          <cell r="E922" t="str">
            <v>D</v>
          </cell>
          <cell r="F922">
            <v>0</v>
          </cell>
          <cell r="G922">
            <v>0</v>
          </cell>
          <cell r="H922">
            <v>1.66</v>
          </cell>
          <cell r="I922" t="str">
            <v>D</v>
          </cell>
        </row>
        <row r="924">
          <cell r="A924" t="str">
            <v>-----------</v>
          </cell>
          <cell r="B924" t="str">
            <v>--</v>
          </cell>
          <cell r="C924" t="str">
            <v>-------------------------------------------------------------------</v>
          </cell>
          <cell r="D924" t="str">
            <v>-------------------</v>
          </cell>
          <cell r="E924" t="str">
            <v>-</v>
          </cell>
          <cell r="F924" t="str">
            <v>-------------------</v>
          </cell>
          <cell r="G924" t="e">
            <v>#NAME?</v>
          </cell>
          <cell r="H924" t="str">
            <v>07AB - 1.00.01.069</v>
          </cell>
        </row>
        <row r="925">
          <cell r="A925" t="str">
            <v>_x000C_----------</v>
          </cell>
          <cell r="B925" t="str">
            <v>--</v>
          </cell>
          <cell r="C925" t="str">
            <v>-------------------------------------------------------------------</v>
          </cell>
          <cell r="D925" t="str">
            <v>-------------------</v>
          </cell>
          <cell r="E925" t="str">
            <v>-</v>
          </cell>
          <cell r="F925" t="str">
            <v>-------------------</v>
          </cell>
          <cell r="G925" t="str">
            <v>-------------------</v>
          </cell>
          <cell r="H925" t="str">
            <v>------ Página:</v>
          </cell>
          <cell r="I925">
            <v>1</v>
          </cell>
        </row>
        <row r="926">
          <cell r="A926" t="str">
            <v>Urucum Mine</v>
          </cell>
          <cell r="B926" t="str">
            <v>ra</v>
          </cell>
          <cell r="C926" t="str">
            <v>ção S.A</v>
          </cell>
          <cell r="H926" t="str">
            <v>Balancete</v>
          </cell>
        </row>
        <row r="927">
          <cell r="A927" t="str">
            <v>Período: 01</v>
          </cell>
          <cell r="B927" t="str">
            <v>/1</v>
          </cell>
          <cell r="C927" t="str">
            <v>2/2008 A 31/12/2008 -----------------------------------------------</v>
          </cell>
          <cell r="D927" t="str">
            <v>-------------------</v>
          </cell>
          <cell r="E927" t="str">
            <v>-</v>
          </cell>
          <cell r="F927" t="str">
            <v>-------------------</v>
          </cell>
          <cell r="G927" t="str">
            <v>-------------------</v>
          </cell>
          <cell r="H927" t="str">
            <v>09/01/2009 - 22:5</v>
          </cell>
          <cell r="I927">
            <v>4</v>
          </cell>
        </row>
        <row r="929">
          <cell r="A929" t="str">
            <v>Título</v>
          </cell>
          <cell r="D929" t="str">
            <v>Saldo Inicial</v>
          </cell>
          <cell r="F929" t="str">
            <v>Débito</v>
          </cell>
          <cell r="G929" t="str">
            <v>Crédito</v>
          </cell>
          <cell r="H929" t="str">
            <v>Saldo Final</v>
          </cell>
        </row>
        <row r="930">
          <cell r="A930" t="str">
            <v>-----------</v>
          </cell>
          <cell r="B930" t="str">
            <v>--</v>
          </cell>
          <cell r="C930" t="str">
            <v>-------------------------------------------------------------------</v>
          </cell>
          <cell r="D930" t="str">
            <v>-----------------</v>
          </cell>
          <cell r="F930" t="str">
            <v>------------------</v>
          </cell>
          <cell r="G930" t="str">
            <v>------------------</v>
          </cell>
          <cell r="H930" t="str">
            <v>-----------------</v>
          </cell>
        </row>
        <row r="931">
          <cell r="A931" t="str">
            <v>57.01.72.05</v>
          </cell>
          <cell r="B931" t="str">
            <v>-</v>
          </cell>
          <cell r="C931" t="str">
            <v>Limpeza Industrial-IB</v>
          </cell>
          <cell r="D931">
            <v>3.2</v>
          </cell>
          <cell r="E931" t="str">
            <v>D</v>
          </cell>
          <cell r="F931">
            <v>0</v>
          </cell>
          <cell r="G931">
            <v>0</v>
          </cell>
          <cell r="H931">
            <v>3.2</v>
          </cell>
          <cell r="I931" t="str">
            <v>D</v>
          </cell>
        </row>
        <row r="932">
          <cell r="A932" t="str">
            <v>57.01.72.06</v>
          </cell>
          <cell r="B932" t="str">
            <v>-</v>
          </cell>
          <cell r="C932" t="str">
            <v>Conservacao/Limpeza-IB</v>
          </cell>
          <cell r="D932">
            <v>2.12</v>
          </cell>
          <cell r="E932" t="str">
            <v>D</v>
          </cell>
          <cell r="F932">
            <v>0</v>
          </cell>
          <cell r="G932">
            <v>0</v>
          </cell>
          <cell r="H932">
            <v>2.12</v>
          </cell>
          <cell r="I932" t="str">
            <v>D</v>
          </cell>
        </row>
        <row r="933">
          <cell r="A933" t="str">
            <v>57.01.72.07</v>
          </cell>
          <cell r="B933" t="str">
            <v>-</v>
          </cell>
          <cell r="C933" t="str">
            <v>Limp./Desass.Barragens</v>
          </cell>
          <cell r="D933">
            <v>159.38</v>
          </cell>
          <cell r="E933" t="str">
            <v>D</v>
          </cell>
          <cell r="F933">
            <v>0</v>
          </cell>
          <cell r="G933">
            <v>0</v>
          </cell>
          <cell r="H933">
            <v>159.38</v>
          </cell>
          <cell r="I933" t="str">
            <v>D</v>
          </cell>
        </row>
        <row r="934">
          <cell r="A934" t="str">
            <v>57.01.72.08</v>
          </cell>
          <cell r="B934" t="str">
            <v>-</v>
          </cell>
          <cell r="C934" t="str">
            <v>Limpeza Mec./Coleta Transp.Lixo</v>
          </cell>
          <cell r="D934">
            <v>85</v>
          </cell>
          <cell r="E934" t="str">
            <v>D</v>
          </cell>
          <cell r="F934">
            <v>0</v>
          </cell>
          <cell r="G934">
            <v>0</v>
          </cell>
          <cell r="H934">
            <v>85</v>
          </cell>
          <cell r="I934" t="str">
            <v>D</v>
          </cell>
        </row>
        <row r="935">
          <cell r="A935" t="str">
            <v>57.01.72.09</v>
          </cell>
          <cell r="B935" t="str">
            <v>-</v>
          </cell>
          <cell r="C935" t="str">
            <v>Manut/Conserv.Superestrutura</v>
          </cell>
          <cell r="D935">
            <v>323.76</v>
          </cell>
          <cell r="E935" t="str">
            <v>D</v>
          </cell>
          <cell r="F935">
            <v>0</v>
          </cell>
          <cell r="G935">
            <v>0</v>
          </cell>
          <cell r="H935">
            <v>323.76</v>
          </cell>
          <cell r="I935" t="str">
            <v>D</v>
          </cell>
        </row>
        <row r="936">
          <cell r="A936" t="str">
            <v>57.01.72.10</v>
          </cell>
          <cell r="B936" t="str">
            <v>-</v>
          </cell>
          <cell r="C936" t="str">
            <v>Manut/Conserv.Infraestrutura</v>
          </cell>
          <cell r="D936">
            <v>0</v>
          </cell>
          <cell r="F936">
            <v>42215.06</v>
          </cell>
          <cell r="G936">
            <v>15674.29</v>
          </cell>
          <cell r="H936">
            <v>26540.77</v>
          </cell>
          <cell r="I936" t="str">
            <v>D</v>
          </cell>
        </row>
        <row r="937">
          <cell r="A937" t="str">
            <v>57.01.72.11</v>
          </cell>
          <cell r="B937" t="str">
            <v>-</v>
          </cell>
          <cell r="C937" t="str">
            <v>Limp/Cons.Jard/Talude/Area Verde</v>
          </cell>
          <cell r="D937">
            <v>11055.88</v>
          </cell>
          <cell r="E937" t="str">
            <v>D</v>
          </cell>
          <cell r="F937">
            <v>3386.46</v>
          </cell>
          <cell r="G937">
            <v>20.96</v>
          </cell>
          <cell r="H937">
            <v>14421.38</v>
          </cell>
          <cell r="I937" t="str">
            <v>D</v>
          </cell>
        </row>
        <row r="938">
          <cell r="A938" t="str">
            <v>57.01.72.13</v>
          </cell>
          <cell r="B938" t="str">
            <v>-</v>
          </cell>
          <cell r="C938" t="str">
            <v>Man./Conserv.Sist.de Agua/Esgoto</v>
          </cell>
          <cell r="D938">
            <v>4400</v>
          </cell>
          <cell r="E938" t="str">
            <v>D</v>
          </cell>
          <cell r="F938">
            <v>0</v>
          </cell>
          <cell r="G938">
            <v>0</v>
          </cell>
          <cell r="H938">
            <v>4400</v>
          </cell>
          <cell r="I938" t="str">
            <v>D</v>
          </cell>
        </row>
        <row r="939">
          <cell r="A939" t="str">
            <v>57.01.72.16</v>
          </cell>
          <cell r="B939" t="str">
            <v>-</v>
          </cell>
          <cell r="C939" t="str">
            <v>Limp/Conserv de Instalac-Outros</v>
          </cell>
          <cell r="D939">
            <v>73659.600000000006</v>
          </cell>
          <cell r="E939" t="str">
            <v>D</v>
          </cell>
          <cell r="F939">
            <v>6700</v>
          </cell>
          <cell r="G939">
            <v>6700</v>
          </cell>
          <cell r="H939">
            <v>73659.600000000006</v>
          </cell>
          <cell r="I939" t="str">
            <v>D</v>
          </cell>
        </row>
        <row r="940">
          <cell r="A940" t="str">
            <v>57.01.73.00</v>
          </cell>
          <cell r="B940" t="str">
            <v>-</v>
          </cell>
          <cell r="C940" t="str">
            <v>Manutencao e Reparo de Veiculo</v>
          </cell>
          <cell r="D940">
            <v>12385.57</v>
          </cell>
          <cell r="E940" t="str">
            <v>D</v>
          </cell>
          <cell r="F940">
            <v>0</v>
          </cell>
          <cell r="G940">
            <v>0</v>
          </cell>
          <cell r="H940">
            <v>12385.57</v>
          </cell>
          <cell r="I940" t="str">
            <v>D</v>
          </cell>
        </row>
        <row r="941">
          <cell r="A941" t="str">
            <v>57.01.73.01</v>
          </cell>
          <cell r="B941" t="str">
            <v>-</v>
          </cell>
          <cell r="C941" t="str">
            <v>Manut.e Reparo Veic. Rodoviarios</v>
          </cell>
          <cell r="D941">
            <v>12385.57</v>
          </cell>
          <cell r="E941" t="str">
            <v>D</v>
          </cell>
          <cell r="F941">
            <v>0</v>
          </cell>
          <cell r="G941">
            <v>0</v>
          </cell>
          <cell r="H941">
            <v>12385.57</v>
          </cell>
          <cell r="I941" t="str">
            <v>D</v>
          </cell>
        </row>
        <row r="942">
          <cell r="A942" t="str">
            <v>57.01.75.00</v>
          </cell>
          <cell r="B942" t="str">
            <v>-</v>
          </cell>
          <cell r="C942" t="str">
            <v>Manut/Rep Maquinas e Equipament</v>
          </cell>
          <cell r="D942">
            <v>613121.9</v>
          </cell>
          <cell r="E942" t="str">
            <v>D</v>
          </cell>
          <cell r="F942">
            <v>28605.05</v>
          </cell>
          <cell r="G942">
            <v>42185.8</v>
          </cell>
          <cell r="H942">
            <v>599541.15</v>
          </cell>
          <cell r="I942" t="str">
            <v>D</v>
          </cell>
        </row>
        <row r="943">
          <cell r="A943" t="str">
            <v>57.01.75.01</v>
          </cell>
          <cell r="B943" t="str">
            <v>-</v>
          </cell>
          <cell r="C943" t="str">
            <v>Calibrac e Aferic de Equipament</v>
          </cell>
          <cell r="D943">
            <v>43535.68</v>
          </cell>
          <cell r="E943" t="str">
            <v>D</v>
          </cell>
          <cell r="F943">
            <v>1179.75</v>
          </cell>
          <cell r="G943">
            <v>630</v>
          </cell>
          <cell r="H943">
            <v>44085.43</v>
          </cell>
          <cell r="I943" t="str">
            <v>D</v>
          </cell>
        </row>
        <row r="944">
          <cell r="A944" t="str">
            <v>57.01.75.02</v>
          </cell>
          <cell r="B944" t="str">
            <v>-</v>
          </cell>
          <cell r="C944" t="str">
            <v>Manut de Maquinas e Equipament</v>
          </cell>
          <cell r="D944">
            <v>165429.14000000001</v>
          </cell>
          <cell r="E944" t="str">
            <v>D</v>
          </cell>
          <cell r="F944">
            <v>0</v>
          </cell>
          <cell r="G944">
            <v>0</v>
          </cell>
          <cell r="H944">
            <v>165429.14000000001</v>
          </cell>
          <cell r="I944" t="str">
            <v>D</v>
          </cell>
        </row>
        <row r="945">
          <cell r="A945" t="str">
            <v>57.01.75.03</v>
          </cell>
          <cell r="B945" t="str">
            <v>-</v>
          </cell>
          <cell r="C945" t="str">
            <v>Manutencao Eletrica</v>
          </cell>
          <cell r="D945">
            <v>22471.31</v>
          </cell>
          <cell r="E945" t="str">
            <v>D</v>
          </cell>
          <cell r="F945">
            <v>0</v>
          </cell>
          <cell r="G945">
            <v>0</v>
          </cell>
          <cell r="H945">
            <v>22471.31</v>
          </cell>
          <cell r="I945" t="str">
            <v>D</v>
          </cell>
        </row>
        <row r="946">
          <cell r="A946" t="str">
            <v>57.01.75.05</v>
          </cell>
          <cell r="B946" t="str">
            <v>-</v>
          </cell>
          <cell r="C946" t="str">
            <v>Manutencao Predial</v>
          </cell>
          <cell r="D946">
            <v>937</v>
          </cell>
          <cell r="E946" t="str">
            <v>D</v>
          </cell>
          <cell r="F946">
            <v>0</v>
          </cell>
          <cell r="G946">
            <v>0</v>
          </cell>
          <cell r="H946">
            <v>937</v>
          </cell>
          <cell r="I946" t="str">
            <v>D</v>
          </cell>
        </row>
        <row r="947">
          <cell r="A947" t="str">
            <v>57.01.75.10</v>
          </cell>
          <cell r="B947" t="str">
            <v>-</v>
          </cell>
          <cell r="C947" t="str">
            <v>Manut. Motores e Bombas</v>
          </cell>
          <cell r="D947">
            <v>180939.46</v>
          </cell>
          <cell r="E947" t="str">
            <v>D</v>
          </cell>
          <cell r="F947">
            <v>1197.9000000000001</v>
          </cell>
          <cell r="G947">
            <v>4620</v>
          </cell>
          <cell r="H947">
            <v>177517.36</v>
          </cell>
          <cell r="I947" t="str">
            <v>D</v>
          </cell>
        </row>
        <row r="948">
          <cell r="A948" t="str">
            <v>57.01.75.12</v>
          </cell>
          <cell r="B948" t="str">
            <v>-</v>
          </cell>
          <cell r="C948" t="str">
            <v>Manutencao Reparo Cilindros</v>
          </cell>
          <cell r="D948">
            <v>88075.4</v>
          </cell>
          <cell r="E948" t="str">
            <v>D</v>
          </cell>
          <cell r="F948">
            <v>26227.4</v>
          </cell>
          <cell r="G948">
            <v>34435.800000000003</v>
          </cell>
          <cell r="H948">
            <v>79867</v>
          </cell>
          <cell r="I948" t="str">
            <v>D</v>
          </cell>
        </row>
        <row r="949">
          <cell r="A949" t="str">
            <v>57.01.75.14</v>
          </cell>
          <cell r="B949" t="str">
            <v>-</v>
          </cell>
          <cell r="C949" t="str">
            <v>Isolamento Termico</v>
          </cell>
          <cell r="D949">
            <v>143.22</v>
          </cell>
          <cell r="E949" t="str">
            <v>D</v>
          </cell>
          <cell r="F949">
            <v>0</v>
          </cell>
          <cell r="G949">
            <v>0</v>
          </cell>
          <cell r="H949">
            <v>143.22</v>
          </cell>
          <cell r="I949" t="str">
            <v>D</v>
          </cell>
        </row>
        <row r="950">
          <cell r="A950" t="str">
            <v>57.01.75.15</v>
          </cell>
          <cell r="B950" t="str">
            <v>-</v>
          </cell>
          <cell r="C950" t="str">
            <v>Man/Rep Maq. e Equipament-Outros</v>
          </cell>
          <cell r="D950">
            <v>111590.69</v>
          </cell>
          <cell r="E950" t="str">
            <v>D</v>
          </cell>
          <cell r="F950">
            <v>0</v>
          </cell>
          <cell r="G950">
            <v>2500</v>
          </cell>
          <cell r="H950">
            <v>109090.69</v>
          </cell>
          <cell r="I950" t="str">
            <v>D</v>
          </cell>
        </row>
        <row r="951">
          <cell r="A951" t="str">
            <v>57.01.77.00</v>
          </cell>
          <cell r="B951" t="str">
            <v>-</v>
          </cell>
          <cell r="C951" t="str">
            <v>Outros Servs Conserv/Manutencao</v>
          </cell>
          <cell r="D951">
            <v>320171.59999999998</v>
          </cell>
          <cell r="E951" t="str">
            <v>D</v>
          </cell>
          <cell r="F951">
            <v>7454</v>
          </cell>
          <cell r="G951">
            <v>5450</v>
          </cell>
          <cell r="H951">
            <v>322175.59999999998</v>
          </cell>
          <cell r="I951" t="str">
            <v>D</v>
          </cell>
        </row>
        <row r="952">
          <cell r="A952" t="str">
            <v>57.01.77.01</v>
          </cell>
          <cell r="B952" t="str">
            <v>-</v>
          </cell>
          <cell r="C952" t="str">
            <v>Serv.Conserv./Manut.Pneus</v>
          </cell>
          <cell r="D952">
            <v>187682.25</v>
          </cell>
          <cell r="E952" t="str">
            <v>D</v>
          </cell>
          <cell r="F952">
            <v>760</v>
          </cell>
          <cell r="G952">
            <v>300</v>
          </cell>
          <cell r="H952">
            <v>188142.25</v>
          </cell>
          <cell r="I952" t="str">
            <v>D</v>
          </cell>
        </row>
        <row r="953">
          <cell r="A953" t="str">
            <v>57.01.77.06</v>
          </cell>
          <cell r="B953" t="str">
            <v>-</v>
          </cell>
          <cell r="C953" t="str">
            <v>Man. Equip Segur/Comb Incendio</v>
          </cell>
          <cell r="D953">
            <v>14307.96</v>
          </cell>
          <cell r="E953" t="str">
            <v>D</v>
          </cell>
          <cell r="F953">
            <v>1960</v>
          </cell>
          <cell r="G953">
            <v>0</v>
          </cell>
          <cell r="H953">
            <v>16267.96</v>
          </cell>
          <cell r="I953" t="str">
            <v>D</v>
          </cell>
        </row>
        <row r="954">
          <cell r="A954" t="str">
            <v>57.01.77.07</v>
          </cell>
          <cell r="B954" t="str">
            <v>-</v>
          </cell>
          <cell r="C954" t="str">
            <v>Manut Apar/Centrais Refrigeracao</v>
          </cell>
          <cell r="D954">
            <v>75341.39</v>
          </cell>
          <cell r="E954" t="str">
            <v>D</v>
          </cell>
          <cell r="F954">
            <v>4474</v>
          </cell>
          <cell r="G954">
            <v>5000</v>
          </cell>
          <cell r="H954">
            <v>74815.39</v>
          </cell>
          <cell r="I954" t="str">
            <v>D</v>
          </cell>
        </row>
        <row r="955">
          <cell r="A955" t="str">
            <v>57.01.77.10</v>
          </cell>
          <cell r="B955" t="str">
            <v>-</v>
          </cell>
          <cell r="C955" t="str">
            <v>Outros Servs Conserv/Manut</v>
          </cell>
          <cell r="D955">
            <v>42840</v>
          </cell>
          <cell r="E955" t="str">
            <v>D</v>
          </cell>
          <cell r="F955">
            <v>260</v>
          </cell>
          <cell r="G955">
            <v>150</v>
          </cell>
          <cell r="H955">
            <v>42950</v>
          </cell>
          <cell r="I955" t="str">
            <v>D</v>
          </cell>
        </row>
        <row r="956">
          <cell r="A956" t="str">
            <v>57.01.79.00</v>
          </cell>
          <cell r="B956" t="str">
            <v>-</v>
          </cell>
          <cell r="C956" t="str">
            <v>Locomocao Transp Sede/Residenc</v>
          </cell>
          <cell r="D956">
            <v>1296977.2</v>
          </cell>
          <cell r="E956" t="str">
            <v>D</v>
          </cell>
          <cell r="F956">
            <v>144096.99</v>
          </cell>
          <cell r="G956">
            <v>135433.49</v>
          </cell>
          <cell r="H956">
            <v>1305640.7</v>
          </cell>
          <cell r="I956" t="str">
            <v>D</v>
          </cell>
        </row>
        <row r="957">
          <cell r="A957" t="str">
            <v>57.01.79.01</v>
          </cell>
          <cell r="B957" t="str">
            <v>-</v>
          </cell>
          <cell r="C957" t="str">
            <v>Locomocao Transp Sede/Residenc</v>
          </cell>
          <cell r="D957">
            <v>1296977.2</v>
          </cell>
          <cell r="E957" t="str">
            <v>D</v>
          </cell>
          <cell r="F957">
            <v>144096.99</v>
          </cell>
          <cell r="G957">
            <v>135433.49</v>
          </cell>
          <cell r="H957">
            <v>1305640.7</v>
          </cell>
          <cell r="I957" t="str">
            <v>D</v>
          </cell>
        </row>
        <row r="958">
          <cell r="A958" t="str">
            <v>57.01.80.00</v>
          </cell>
          <cell r="B958" t="str">
            <v>-</v>
          </cell>
          <cell r="C958" t="str">
            <v>Treinamento Externo</v>
          </cell>
          <cell r="D958">
            <v>101685.92</v>
          </cell>
          <cell r="E958" t="str">
            <v>D</v>
          </cell>
          <cell r="F958">
            <v>0</v>
          </cell>
          <cell r="G958">
            <v>0</v>
          </cell>
          <cell r="H958">
            <v>101685.92</v>
          </cell>
          <cell r="I958" t="str">
            <v>D</v>
          </cell>
        </row>
        <row r="959">
          <cell r="A959" t="str">
            <v>57.01.80.01</v>
          </cell>
          <cell r="B959" t="str">
            <v>-</v>
          </cell>
          <cell r="C959" t="str">
            <v>Treinamento no Pais</v>
          </cell>
          <cell r="D959">
            <v>101685.92</v>
          </cell>
          <cell r="E959" t="str">
            <v>D</v>
          </cell>
          <cell r="F959">
            <v>0</v>
          </cell>
          <cell r="G959">
            <v>0</v>
          </cell>
          <cell r="H959">
            <v>101685.92</v>
          </cell>
          <cell r="I959" t="str">
            <v>D</v>
          </cell>
        </row>
        <row r="960">
          <cell r="A960" t="str">
            <v>57.01.81.00</v>
          </cell>
          <cell r="B960" t="str">
            <v>-</v>
          </cell>
          <cell r="C960" t="str">
            <v>Alimentacao</v>
          </cell>
          <cell r="D960">
            <v>1029955.11</v>
          </cell>
          <cell r="E960" t="str">
            <v>D</v>
          </cell>
          <cell r="F960">
            <v>273089.57</v>
          </cell>
          <cell r="G960">
            <v>246154.74</v>
          </cell>
          <cell r="H960">
            <v>1056889.94</v>
          </cell>
          <cell r="I960" t="str">
            <v>D</v>
          </cell>
        </row>
        <row r="961">
          <cell r="A961" t="str">
            <v>57.01.81.01</v>
          </cell>
          <cell r="B961" t="str">
            <v>-</v>
          </cell>
          <cell r="C961" t="str">
            <v>Alimentacao</v>
          </cell>
          <cell r="D961">
            <v>1029955.11</v>
          </cell>
          <cell r="E961" t="str">
            <v>D</v>
          </cell>
          <cell r="F961">
            <v>273089.57</v>
          </cell>
          <cell r="G961">
            <v>246154.74</v>
          </cell>
          <cell r="H961">
            <v>1056889.94</v>
          </cell>
          <cell r="I961" t="str">
            <v>D</v>
          </cell>
        </row>
        <row r="962">
          <cell r="A962" t="str">
            <v>57.01.82.00</v>
          </cell>
          <cell r="B962" t="str">
            <v>-</v>
          </cell>
          <cell r="C962" t="str">
            <v>Assist Medica Odontologica</v>
          </cell>
          <cell r="D962">
            <v>153720.17000000001</v>
          </cell>
          <cell r="E962" t="str">
            <v>D</v>
          </cell>
          <cell r="F962">
            <v>0</v>
          </cell>
          <cell r="G962">
            <v>0</v>
          </cell>
          <cell r="H962">
            <v>153720.17000000001</v>
          </cell>
          <cell r="I962" t="str">
            <v>D</v>
          </cell>
        </row>
        <row r="963">
          <cell r="A963" t="str">
            <v>57.01.82.04</v>
          </cell>
          <cell r="B963" t="str">
            <v>-</v>
          </cell>
          <cell r="C963" t="str">
            <v>Assist Medica Odontolog-Outros</v>
          </cell>
          <cell r="D963">
            <v>153720.17000000001</v>
          </cell>
          <cell r="E963" t="str">
            <v>D</v>
          </cell>
          <cell r="F963">
            <v>0</v>
          </cell>
          <cell r="G963">
            <v>0</v>
          </cell>
          <cell r="H963">
            <v>153720.17000000001</v>
          </cell>
          <cell r="I963" t="str">
            <v>D</v>
          </cell>
        </row>
        <row r="964">
          <cell r="A964" t="str">
            <v>57.01.83.00</v>
          </cell>
          <cell r="B964" t="str">
            <v>-</v>
          </cell>
          <cell r="C964" t="str">
            <v>Servicos Diversos</v>
          </cell>
          <cell r="D964">
            <v>3236.57</v>
          </cell>
          <cell r="E964" t="str">
            <v>D</v>
          </cell>
          <cell r="F964">
            <v>0</v>
          </cell>
          <cell r="G964">
            <v>0</v>
          </cell>
          <cell r="H964">
            <v>3236.57</v>
          </cell>
          <cell r="I964" t="str">
            <v>D</v>
          </cell>
        </row>
        <row r="965">
          <cell r="A965" t="str">
            <v>57.01.83.01</v>
          </cell>
          <cell r="B965" t="str">
            <v>-</v>
          </cell>
          <cell r="C965" t="str">
            <v>Inspec/Vistoria/Classif Material</v>
          </cell>
          <cell r="D965">
            <v>3236.57</v>
          </cell>
          <cell r="E965" t="str">
            <v>D</v>
          </cell>
          <cell r="F965">
            <v>0</v>
          </cell>
          <cell r="G965">
            <v>0</v>
          </cell>
          <cell r="H965">
            <v>3236.57</v>
          </cell>
          <cell r="I965" t="str">
            <v>D</v>
          </cell>
        </row>
        <row r="966">
          <cell r="A966" t="str">
            <v>57.01.85.00</v>
          </cell>
          <cell r="B966" t="str">
            <v>-</v>
          </cell>
          <cell r="C966" t="str">
            <v>Vigilancia e Seguranca</v>
          </cell>
          <cell r="D966">
            <v>507103.05</v>
          </cell>
          <cell r="E966" t="str">
            <v>D</v>
          </cell>
          <cell r="F966">
            <v>48901.98</v>
          </cell>
          <cell r="G966">
            <v>0</v>
          </cell>
          <cell r="H966">
            <v>556005.03</v>
          </cell>
          <cell r="I966" t="str">
            <v>D</v>
          </cell>
        </row>
        <row r="967">
          <cell r="A967" t="str">
            <v>57.01.85.01</v>
          </cell>
          <cell r="B967" t="str">
            <v>-</v>
          </cell>
          <cell r="C967" t="str">
            <v>Vigilancia e Seguranca</v>
          </cell>
          <cell r="D967">
            <v>507103.05</v>
          </cell>
          <cell r="E967" t="str">
            <v>D</v>
          </cell>
          <cell r="F967">
            <v>48901.98</v>
          </cell>
          <cell r="G967">
            <v>0</v>
          </cell>
          <cell r="H967">
            <v>556005.03</v>
          </cell>
          <cell r="I967" t="str">
            <v>D</v>
          </cell>
        </row>
        <row r="968">
          <cell r="A968" t="str">
            <v>57.01.87.00</v>
          </cell>
          <cell r="B968" t="str">
            <v>-</v>
          </cell>
          <cell r="C968" t="str">
            <v>Suporte e Manut de Informatica</v>
          </cell>
          <cell r="D968">
            <v>46789.14</v>
          </cell>
          <cell r="E968" t="str">
            <v>D</v>
          </cell>
          <cell r="F968">
            <v>0</v>
          </cell>
          <cell r="G968">
            <v>0</v>
          </cell>
          <cell r="H968">
            <v>46789.14</v>
          </cell>
          <cell r="I968" t="str">
            <v>D</v>
          </cell>
        </row>
        <row r="969">
          <cell r="A969" t="str">
            <v>57.01.87.01</v>
          </cell>
          <cell r="B969" t="str">
            <v>-</v>
          </cell>
          <cell r="C969" t="str">
            <v>Suporte e Manut de Informatica</v>
          </cell>
          <cell r="D969">
            <v>46789.14</v>
          </cell>
          <cell r="E969" t="str">
            <v>D</v>
          </cell>
          <cell r="F969">
            <v>0</v>
          </cell>
          <cell r="G969">
            <v>0</v>
          </cell>
          <cell r="H969">
            <v>46789.14</v>
          </cell>
          <cell r="I969" t="str">
            <v>D</v>
          </cell>
        </row>
        <row r="970">
          <cell r="A970" t="str">
            <v>57.01.89.00</v>
          </cell>
          <cell r="B970" t="str">
            <v>-</v>
          </cell>
          <cell r="C970" t="str">
            <v>Outros Servicos</v>
          </cell>
          <cell r="D970">
            <v>970950.71</v>
          </cell>
          <cell r="E970" t="str">
            <v>D</v>
          </cell>
          <cell r="F970">
            <v>362789.54</v>
          </cell>
          <cell r="G970">
            <v>77357</v>
          </cell>
          <cell r="H970">
            <v>1256383.25</v>
          </cell>
          <cell r="I970" t="str">
            <v>D</v>
          </cell>
        </row>
        <row r="971">
          <cell r="A971" t="str">
            <v>57.01.89.01</v>
          </cell>
          <cell r="B971" t="str">
            <v>-</v>
          </cell>
          <cell r="C971" t="str">
            <v>Serv.Graficos/Encadernacao</v>
          </cell>
          <cell r="D971">
            <v>14577.66</v>
          </cell>
          <cell r="E971" t="str">
            <v>D</v>
          </cell>
          <cell r="F971">
            <v>11582.4</v>
          </cell>
          <cell r="G971">
            <v>0</v>
          </cell>
          <cell r="H971">
            <v>26160.06</v>
          </cell>
          <cell r="I971" t="str">
            <v>D</v>
          </cell>
        </row>
        <row r="972">
          <cell r="A972" t="str">
            <v>57.01.89.02</v>
          </cell>
          <cell r="B972" t="str">
            <v>-</v>
          </cell>
          <cell r="C972" t="str">
            <v>Confec.Chave/Carimb/Rep.Fechad</v>
          </cell>
          <cell r="D972">
            <v>3388</v>
          </cell>
          <cell r="E972" t="str">
            <v>D</v>
          </cell>
          <cell r="F972">
            <v>318</v>
          </cell>
          <cell r="G972">
            <v>300</v>
          </cell>
          <cell r="H972">
            <v>3406</v>
          </cell>
          <cell r="I972" t="str">
            <v>D</v>
          </cell>
        </row>
        <row r="973">
          <cell r="A973" t="str">
            <v>57.01.89.03</v>
          </cell>
          <cell r="B973" t="str">
            <v>-</v>
          </cell>
          <cell r="C973" t="str">
            <v>Serv. Lavanderia</v>
          </cell>
          <cell r="D973">
            <v>6349.3</v>
          </cell>
          <cell r="E973" t="str">
            <v>D</v>
          </cell>
          <cell r="F973">
            <v>719.4</v>
          </cell>
          <cell r="G973">
            <v>0</v>
          </cell>
          <cell r="H973">
            <v>7068.7</v>
          </cell>
          <cell r="I973" t="str">
            <v>D</v>
          </cell>
        </row>
        <row r="974">
          <cell r="A974" t="str">
            <v>57.01.89.06</v>
          </cell>
          <cell r="B974" t="str">
            <v>-</v>
          </cell>
          <cell r="C974" t="str">
            <v>Serv. de Traducao</v>
          </cell>
          <cell r="D974">
            <v>281.75</v>
          </cell>
          <cell r="E974" t="str">
            <v>D</v>
          </cell>
          <cell r="F974">
            <v>0</v>
          </cell>
          <cell r="G974">
            <v>0</v>
          </cell>
          <cell r="H974">
            <v>281.75</v>
          </cell>
          <cell r="I974" t="str">
            <v>D</v>
          </cell>
        </row>
        <row r="975">
          <cell r="A975" t="str">
            <v>57.01.89.07</v>
          </cell>
          <cell r="B975" t="str">
            <v>-</v>
          </cell>
          <cell r="C975" t="str">
            <v>Confec.Placas/Quadros/Molduras</v>
          </cell>
          <cell r="D975">
            <v>45784.41</v>
          </cell>
          <cell r="E975" t="str">
            <v>D</v>
          </cell>
          <cell r="F975">
            <v>2801</v>
          </cell>
          <cell r="G975">
            <v>0</v>
          </cell>
          <cell r="H975">
            <v>48585.41</v>
          </cell>
          <cell r="I975" t="str">
            <v>D</v>
          </cell>
        </row>
        <row r="976">
          <cell r="A976" t="str">
            <v>57.01.89.10</v>
          </cell>
          <cell r="B976" t="str">
            <v>-</v>
          </cell>
          <cell r="C976" t="str">
            <v>Serv. Administrativos/Apoio</v>
          </cell>
          <cell r="D976">
            <v>2179.91</v>
          </cell>
          <cell r="E976" t="str">
            <v>D</v>
          </cell>
          <cell r="F976">
            <v>500</v>
          </cell>
          <cell r="G976">
            <v>1000</v>
          </cell>
          <cell r="H976">
            <v>1679.91</v>
          </cell>
          <cell r="I976" t="str">
            <v>D</v>
          </cell>
        </row>
        <row r="977">
          <cell r="A977" t="str">
            <v>57.01.89.14</v>
          </cell>
          <cell r="B977" t="str">
            <v>-</v>
          </cell>
          <cell r="C977" t="str">
            <v>Servicos Topograficos</v>
          </cell>
          <cell r="D977">
            <v>103.04</v>
          </cell>
          <cell r="E977" t="str">
            <v>D</v>
          </cell>
          <cell r="F977">
            <v>0</v>
          </cell>
          <cell r="G977">
            <v>0</v>
          </cell>
          <cell r="H977">
            <v>103.04</v>
          </cell>
          <cell r="I977" t="str">
            <v>D</v>
          </cell>
        </row>
        <row r="978">
          <cell r="A978" t="str">
            <v>57.01.89.25</v>
          </cell>
          <cell r="B978" t="str">
            <v>-</v>
          </cell>
          <cell r="C978" t="str">
            <v>Serv.Prestados por Coligadas</v>
          </cell>
          <cell r="D978">
            <v>284305.91999999998</v>
          </cell>
          <cell r="E978" t="str">
            <v>D</v>
          </cell>
          <cell r="F978">
            <v>51378</v>
          </cell>
          <cell r="G978">
            <v>25689</v>
          </cell>
          <cell r="H978">
            <v>309994.92</v>
          </cell>
          <cell r="I978" t="str">
            <v>D</v>
          </cell>
        </row>
        <row r="979">
          <cell r="A979" t="str">
            <v>57.01.89.28</v>
          </cell>
          <cell r="B979" t="str">
            <v>-</v>
          </cell>
          <cell r="C979" t="str">
            <v>Diversos Informatica</v>
          </cell>
          <cell r="D979">
            <v>2649.71</v>
          </cell>
          <cell r="E979" t="str">
            <v>D</v>
          </cell>
          <cell r="F979">
            <v>0</v>
          </cell>
          <cell r="G979">
            <v>0</v>
          </cell>
          <cell r="H979">
            <v>2649.71</v>
          </cell>
          <cell r="I979" t="str">
            <v>D</v>
          </cell>
        </row>
        <row r="980">
          <cell r="A980" t="str">
            <v>57.01.89.32</v>
          </cell>
          <cell r="B980" t="str">
            <v>-</v>
          </cell>
          <cell r="C980" t="str">
            <v>Analise Quimica</v>
          </cell>
          <cell r="D980">
            <v>13415.2</v>
          </cell>
          <cell r="E980" t="str">
            <v>D</v>
          </cell>
          <cell r="F980">
            <v>0</v>
          </cell>
          <cell r="G980">
            <v>0</v>
          </cell>
          <cell r="H980">
            <v>13415.2</v>
          </cell>
          <cell r="I980" t="str">
            <v>D</v>
          </cell>
        </row>
        <row r="981">
          <cell r="A981" t="str">
            <v>57.01.89.35</v>
          </cell>
          <cell r="B981" t="str">
            <v>-</v>
          </cell>
          <cell r="C981" t="str">
            <v>Embalagem/Estocagem</v>
          </cell>
          <cell r="D981">
            <v>39</v>
          </cell>
          <cell r="E981" t="str">
            <v>D</v>
          </cell>
          <cell r="F981">
            <v>0</v>
          </cell>
          <cell r="G981">
            <v>0</v>
          </cell>
          <cell r="H981">
            <v>39</v>
          </cell>
          <cell r="I981" t="str">
            <v>D</v>
          </cell>
        </row>
        <row r="982">
          <cell r="A982" t="str">
            <v>57.01.89.36</v>
          </cell>
          <cell r="B982" t="str">
            <v>-</v>
          </cell>
          <cell r="C982" t="str">
            <v>Servicos Diversos</v>
          </cell>
          <cell r="D982">
            <v>597876.81000000006</v>
          </cell>
          <cell r="E982" t="str">
            <v>D</v>
          </cell>
          <cell r="F982">
            <v>295490.74</v>
          </cell>
          <cell r="G982">
            <v>50368</v>
          </cell>
          <cell r="H982">
            <v>842999.55</v>
          </cell>
          <cell r="I982" t="str">
            <v>D</v>
          </cell>
        </row>
        <row r="983">
          <cell r="A983" t="str">
            <v>58.00.00.00</v>
          </cell>
          <cell r="B983" t="str">
            <v>-</v>
          </cell>
          <cell r="C983" t="str">
            <v>Gastos Gerais</v>
          </cell>
          <cell r="D983">
            <v>7667942.9400000004</v>
          </cell>
          <cell r="E983" t="str">
            <v>D</v>
          </cell>
          <cell r="F983">
            <v>871445.84</v>
          </cell>
          <cell r="G983">
            <v>314064.8</v>
          </cell>
          <cell r="H983">
            <v>8225323.9800000004</v>
          </cell>
          <cell r="I983" t="str">
            <v>D</v>
          </cell>
        </row>
        <row r="984">
          <cell r="A984" t="str">
            <v>58.01.00.00</v>
          </cell>
          <cell r="B984" t="str">
            <v>-</v>
          </cell>
          <cell r="C984" t="str">
            <v>Gastos Gerais</v>
          </cell>
          <cell r="D984">
            <v>7667942.9400000004</v>
          </cell>
          <cell r="E984" t="str">
            <v>D</v>
          </cell>
          <cell r="F984">
            <v>871445.84</v>
          </cell>
          <cell r="G984">
            <v>314064.8</v>
          </cell>
          <cell r="H984">
            <v>8225323.9800000004</v>
          </cell>
          <cell r="I984" t="str">
            <v>D</v>
          </cell>
        </row>
        <row r="985">
          <cell r="A985" t="str">
            <v>58.01.01.00</v>
          </cell>
          <cell r="B985" t="str">
            <v>-</v>
          </cell>
          <cell r="C985" t="str">
            <v>Gastos de Viagem</v>
          </cell>
          <cell r="D985">
            <v>5276.34</v>
          </cell>
          <cell r="E985" t="str">
            <v>D</v>
          </cell>
          <cell r="F985">
            <v>0</v>
          </cell>
          <cell r="G985">
            <v>0</v>
          </cell>
          <cell r="H985">
            <v>5276.34</v>
          </cell>
          <cell r="I985" t="str">
            <v>D</v>
          </cell>
        </row>
        <row r="986">
          <cell r="A986" t="str">
            <v>58.01.01.01</v>
          </cell>
          <cell r="B986" t="str">
            <v>-</v>
          </cell>
          <cell r="C986" t="str">
            <v>Diarias de Viagens no Pais</v>
          </cell>
          <cell r="D986">
            <v>5276.34</v>
          </cell>
          <cell r="E986" t="str">
            <v>D</v>
          </cell>
          <cell r="F986">
            <v>0</v>
          </cell>
          <cell r="G986">
            <v>0</v>
          </cell>
          <cell r="H986">
            <v>5276.34</v>
          </cell>
          <cell r="I986" t="str">
            <v>D</v>
          </cell>
        </row>
        <row r="987">
          <cell r="A987" t="str">
            <v>58.01.10.00</v>
          </cell>
          <cell r="B987" t="str">
            <v>-</v>
          </cell>
          <cell r="C987" t="str">
            <v>Despesas de Viagem no Pais</v>
          </cell>
          <cell r="D987">
            <v>494847.66</v>
          </cell>
          <cell r="E987" t="str">
            <v>D</v>
          </cell>
          <cell r="F987">
            <v>8669.3700000000008</v>
          </cell>
          <cell r="G987">
            <v>1290.31</v>
          </cell>
          <cell r="H987">
            <v>502226.72</v>
          </cell>
          <cell r="I987" t="str">
            <v>D</v>
          </cell>
        </row>
        <row r="988">
          <cell r="A988" t="str">
            <v>58.01.10.01</v>
          </cell>
          <cell r="B988" t="str">
            <v>-</v>
          </cell>
          <cell r="C988" t="str">
            <v>Despesas de Viagem no Pais</v>
          </cell>
          <cell r="D988">
            <v>494847.66</v>
          </cell>
          <cell r="E988" t="str">
            <v>D</v>
          </cell>
          <cell r="F988">
            <v>8669.3700000000008</v>
          </cell>
          <cell r="G988">
            <v>1290.31</v>
          </cell>
          <cell r="H988">
            <v>502226.72</v>
          </cell>
          <cell r="I988" t="str">
            <v>D</v>
          </cell>
        </row>
        <row r="989">
          <cell r="A989" t="str">
            <v>58.01.15.00</v>
          </cell>
          <cell r="B989" t="str">
            <v>-</v>
          </cell>
          <cell r="C989" t="str">
            <v>Despesas de Viagem no Exterior</v>
          </cell>
          <cell r="D989">
            <v>638</v>
          </cell>
          <cell r="E989" t="str">
            <v>D</v>
          </cell>
          <cell r="F989">
            <v>0</v>
          </cell>
          <cell r="G989">
            <v>0</v>
          </cell>
          <cell r="H989">
            <v>638</v>
          </cell>
          <cell r="I989" t="str">
            <v>D</v>
          </cell>
        </row>
        <row r="990">
          <cell r="A990" t="str">
            <v>58.01.15.01</v>
          </cell>
          <cell r="B990" t="str">
            <v>-</v>
          </cell>
          <cell r="C990" t="str">
            <v>Despesas de Viagem no Exterior</v>
          </cell>
          <cell r="D990">
            <v>638</v>
          </cell>
          <cell r="E990" t="str">
            <v>D</v>
          </cell>
          <cell r="F990">
            <v>0</v>
          </cell>
          <cell r="G990">
            <v>0</v>
          </cell>
          <cell r="H990">
            <v>638</v>
          </cell>
          <cell r="I990" t="str">
            <v>D</v>
          </cell>
        </row>
        <row r="991">
          <cell r="A991" t="str">
            <v>58.01.20.00</v>
          </cell>
          <cell r="B991" t="str">
            <v>-</v>
          </cell>
          <cell r="C991" t="str">
            <v>Desp de Viagem no Pais-Hospedagem</v>
          </cell>
          <cell r="D991">
            <v>189216.39</v>
          </cell>
          <cell r="E991" t="str">
            <v>D</v>
          </cell>
          <cell r="F991">
            <v>5790.67</v>
          </cell>
          <cell r="G991">
            <v>161.66</v>
          </cell>
          <cell r="H991">
            <v>194845.4</v>
          </cell>
          <cell r="I991" t="str">
            <v>D</v>
          </cell>
        </row>
        <row r="992">
          <cell r="A992" t="str">
            <v>58.01.20.01</v>
          </cell>
          <cell r="B992" t="str">
            <v>-</v>
          </cell>
          <cell r="C992" t="str">
            <v>Desp de Viagem no Pais-Hospedagem</v>
          </cell>
          <cell r="D992">
            <v>189216.39</v>
          </cell>
          <cell r="E992" t="str">
            <v>D</v>
          </cell>
          <cell r="F992">
            <v>5790.67</v>
          </cell>
          <cell r="G992">
            <v>161.66</v>
          </cell>
          <cell r="H992">
            <v>194845.4</v>
          </cell>
          <cell r="I992" t="str">
            <v>D</v>
          </cell>
        </row>
        <row r="993">
          <cell r="A993" t="str">
            <v>58.01.22.00</v>
          </cell>
          <cell r="B993" t="str">
            <v>-</v>
          </cell>
          <cell r="C993" t="str">
            <v>Despesas com Veiculos</v>
          </cell>
          <cell r="D993">
            <v>2028.67</v>
          </cell>
          <cell r="E993" t="str">
            <v>D</v>
          </cell>
          <cell r="F993">
            <v>0</v>
          </cell>
          <cell r="G993">
            <v>0</v>
          </cell>
          <cell r="H993">
            <v>2028.67</v>
          </cell>
          <cell r="I993" t="str">
            <v>D</v>
          </cell>
        </row>
        <row r="994">
          <cell r="A994" t="str">
            <v>58.01.22.01</v>
          </cell>
          <cell r="B994" t="str">
            <v>-</v>
          </cell>
          <cell r="C994" t="str">
            <v>Despesas com Veiculos</v>
          </cell>
          <cell r="D994">
            <v>2028.67</v>
          </cell>
          <cell r="E994" t="str">
            <v>D</v>
          </cell>
          <cell r="F994">
            <v>0</v>
          </cell>
          <cell r="G994">
            <v>0</v>
          </cell>
          <cell r="H994">
            <v>2028.67</v>
          </cell>
          <cell r="I994" t="str">
            <v>D</v>
          </cell>
        </row>
        <row r="995">
          <cell r="A995" t="str">
            <v>58.01.25.00</v>
          </cell>
          <cell r="B995" t="str">
            <v>-</v>
          </cell>
          <cell r="C995" t="str">
            <v>Divulgacao e Publicidade</v>
          </cell>
          <cell r="D995">
            <v>106838.47</v>
          </cell>
          <cell r="E995" t="str">
            <v>D</v>
          </cell>
          <cell r="F995">
            <v>0</v>
          </cell>
          <cell r="G995">
            <v>0</v>
          </cell>
          <cell r="H995">
            <v>106838.47</v>
          </cell>
          <cell r="I995" t="str">
            <v>D</v>
          </cell>
        </row>
        <row r="996">
          <cell r="A996" t="str">
            <v>58.01.25.01</v>
          </cell>
          <cell r="B996" t="str">
            <v>-</v>
          </cell>
          <cell r="C996" t="str">
            <v>Filmes/Videos/Fotos</v>
          </cell>
          <cell r="D996">
            <v>14623.35</v>
          </cell>
          <cell r="E996" t="str">
            <v>D</v>
          </cell>
          <cell r="F996">
            <v>0</v>
          </cell>
          <cell r="G996">
            <v>0</v>
          </cell>
          <cell r="H996">
            <v>14623.35</v>
          </cell>
          <cell r="I996" t="str">
            <v>D</v>
          </cell>
        </row>
        <row r="997">
          <cell r="A997" t="str">
            <v>58.01.25.02</v>
          </cell>
          <cell r="B997" t="str">
            <v>-</v>
          </cell>
          <cell r="C997" t="str">
            <v>Folhetos/Folders</v>
          </cell>
          <cell r="D997">
            <v>2655.09</v>
          </cell>
          <cell r="E997" t="str">
            <v>D</v>
          </cell>
          <cell r="F997">
            <v>0</v>
          </cell>
          <cell r="G997">
            <v>0</v>
          </cell>
          <cell r="H997">
            <v>2655.09</v>
          </cell>
          <cell r="I997" t="str">
            <v>D</v>
          </cell>
        </row>
        <row r="998">
          <cell r="A998" t="str">
            <v>58.01.25.03</v>
          </cell>
          <cell r="B998" t="str">
            <v>-</v>
          </cell>
          <cell r="C998" t="str">
            <v>Cvrd-Revista</v>
          </cell>
          <cell r="D998">
            <v>210</v>
          </cell>
          <cell r="E998" t="str">
            <v>D</v>
          </cell>
          <cell r="F998">
            <v>0</v>
          </cell>
          <cell r="G998">
            <v>0</v>
          </cell>
          <cell r="H998">
            <v>210</v>
          </cell>
          <cell r="I998" t="str">
            <v>D</v>
          </cell>
        </row>
        <row r="999">
          <cell r="A999" t="str">
            <v>58.01.25.05</v>
          </cell>
          <cell r="B999" t="str">
            <v>-</v>
          </cell>
          <cell r="C999" t="str">
            <v>Divulgacao</v>
          </cell>
          <cell r="D999">
            <v>30761.78</v>
          </cell>
          <cell r="E999" t="str">
            <v>D</v>
          </cell>
          <cell r="F999">
            <v>0</v>
          </cell>
          <cell r="G999">
            <v>0</v>
          </cell>
          <cell r="H999">
            <v>30761.78</v>
          </cell>
          <cell r="I999" t="str">
            <v>D</v>
          </cell>
        </row>
        <row r="1000">
          <cell r="A1000" t="str">
            <v>58.01.25.06</v>
          </cell>
          <cell r="B1000" t="str">
            <v>-</v>
          </cell>
          <cell r="C1000" t="str">
            <v>Publicidade</v>
          </cell>
          <cell r="D1000">
            <v>34838.25</v>
          </cell>
          <cell r="E1000" t="str">
            <v>D</v>
          </cell>
          <cell r="F1000">
            <v>0</v>
          </cell>
          <cell r="G1000">
            <v>0</v>
          </cell>
          <cell r="H1000">
            <v>34838.25</v>
          </cell>
          <cell r="I1000" t="str">
            <v>D</v>
          </cell>
        </row>
        <row r="1001">
          <cell r="A1001" t="str">
            <v>58.01.25.07</v>
          </cell>
          <cell r="B1001" t="str">
            <v>-</v>
          </cell>
          <cell r="C1001" t="str">
            <v>Co-Patrocinio</v>
          </cell>
          <cell r="D1001">
            <v>23750</v>
          </cell>
          <cell r="E1001" t="str">
            <v>D</v>
          </cell>
          <cell r="F1001">
            <v>0</v>
          </cell>
          <cell r="G1001">
            <v>0</v>
          </cell>
          <cell r="H1001">
            <v>23750</v>
          </cell>
          <cell r="I1001" t="str">
            <v>D</v>
          </cell>
        </row>
        <row r="1002">
          <cell r="A1002" t="str">
            <v>58.01.30.00</v>
          </cell>
          <cell r="B1002" t="str">
            <v>-</v>
          </cell>
          <cell r="C1002" t="str">
            <v>Recepcao Hosp e Repr Social</v>
          </cell>
          <cell r="D1002">
            <v>10365.31</v>
          </cell>
          <cell r="E1002" t="str">
            <v>D</v>
          </cell>
          <cell r="F1002">
            <v>0</v>
          </cell>
          <cell r="G1002">
            <v>0</v>
          </cell>
          <cell r="H1002">
            <v>10365.31</v>
          </cell>
          <cell r="I1002" t="str">
            <v>D</v>
          </cell>
        </row>
        <row r="1003">
          <cell r="A1003" t="str">
            <v>58.01.30.02</v>
          </cell>
          <cell r="B1003" t="str">
            <v>-</v>
          </cell>
          <cell r="C1003" t="str">
            <v>Hospedagem</v>
          </cell>
          <cell r="D1003">
            <v>157.35</v>
          </cell>
          <cell r="E1003" t="str">
            <v>D</v>
          </cell>
          <cell r="F1003">
            <v>0</v>
          </cell>
          <cell r="G1003">
            <v>0</v>
          </cell>
          <cell r="H1003">
            <v>157.35</v>
          </cell>
          <cell r="I1003" t="str">
            <v>D</v>
          </cell>
        </row>
        <row r="1004">
          <cell r="A1004" t="str">
            <v>58.01.30.03</v>
          </cell>
          <cell r="B1004" t="str">
            <v>-</v>
          </cell>
          <cell r="C1004" t="str">
            <v>Brindes</v>
          </cell>
          <cell r="D1004">
            <v>9557.9599999999991</v>
          </cell>
          <cell r="E1004" t="str">
            <v>D</v>
          </cell>
          <cell r="F1004">
            <v>0</v>
          </cell>
          <cell r="G1004">
            <v>0</v>
          </cell>
          <cell r="H1004">
            <v>9557.9599999999991</v>
          </cell>
          <cell r="I1004" t="str">
            <v>D</v>
          </cell>
        </row>
        <row r="1005">
          <cell r="A1005" t="str">
            <v>58.01.30.04</v>
          </cell>
          <cell r="B1005" t="str">
            <v>-</v>
          </cell>
          <cell r="C1005" t="str">
            <v>Outros Gast.Recep/Hosp/Repr Social</v>
          </cell>
          <cell r="D1005">
            <v>650</v>
          </cell>
          <cell r="E1005" t="str">
            <v>D</v>
          </cell>
          <cell r="F1005">
            <v>0</v>
          </cell>
          <cell r="G1005">
            <v>0</v>
          </cell>
          <cell r="H1005">
            <v>650</v>
          </cell>
          <cell r="I1005" t="str">
            <v>D</v>
          </cell>
        </row>
        <row r="1006">
          <cell r="A1006" t="str">
            <v>58.01.45.00</v>
          </cell>
          <cell r="B1006" t="str">
            <v>-</v>
          </cell>
          <cell r="C1006" t="str">
            <v>Seguros</v>
          </cell>
          <cell r="D1006">
            <v>183269.33</v>
          </cell>
          <cell r="E1006" t="str">
            <v>D</v>
          </cell>
          <cell r="F1006">
            <v>89718.92</v>
          </cell>
          <cell r="G1006">
            <v>0</v>
          </cell>
          <cell r="H1006">
            <v>272988.25</v>
          </cell>
          <cell r="I1006" t="str">
            <v>D</v>
          </cell>
        </row>
        <row r="1008">
          <cell r="A1008" t="str">
            <v>-----------</v>
          </cell>
          <cell r="B1008" t="str">
            <v>--</v>
          </cell>
          <cell r="C1008" t="str">
            <v>-------------------------------------------------------------------</v>
          </cell>
          <cell r="D1008" t="str">
            <v>-------------------</v>
          </cell>
          <cell r="E1008" t="str">
            <v>-</v>
          </cell>
          <cell r="F1008" t="str">
            <v>-------------------</v>
          </cell>
          <cell r="G1008" t="e">
            <v>#NAME?</v>
          </cell>
          <cell r="H1008" t="str">
            <v>07AB - 1.00.01.069</v>
          </cell>
        </row>
        <row r="1009">
          <cell r="A1009" t="str">
            <v>_x000C_----------</v>
          </cell>
          <cell r="B1009" t="str">
            <v>--</v>
          </cell>
          <cell r="C1009" t="str">
            <v>-------------------------------------------------------------------</v>
          </cell>
          <cell r="D1009" t="str">
            <v>-------------------</v>
          </cell>
          <cell r="E1009" t="str">
            <v>-</v>
          </cell>
          <cell r="F1009" t="str">
            <v>-------------------</v>
          </cell>
          <cell r="G1009" t="str">
            <v>-------------------</v>
          </cell>
          <cell r="H1009" t="str">
            <v>------ Página:</v>
          </cell>
          <cell r="I1009">
            <v>1</v>
          </cell>
        </row>
        <row r="1010">
          <cell r="A1010" t="str">
            <v>Urucum Mine</v>
          </cell>
          <cell r="B1010" t="str">
            <v>ra</v>
          </cell>
          <cell r="C1010" t="str">
            <v>ção S.A</v>
          </cell>
          <cell r="H1010" t="str">
            <v>Balancete</v>
          </cell>
        </row>
        <row r="1011">
          <cell r="A1011" t="str">
            <v>Período: 01</v>
          </cell>
          <cell r="B1011" t="str">
            <v>/1</v>
          </cell>
          <cell r="C1011" t="str">
            <v>2/2008 A 31/12/2008 -----------------------------------------------</v>
          </cell>
          <cell r="D1011" t="str">
            <v>-------------------</v>
          </cell>
          <cell r="E1011" t="str">
            <v>-</v>
          </cell>
          <cell r="F1011" t="str">
            <v>-------------------</v>
          </cell>
          <cell r="G1011" t="str">
            <v>-------------------</v>
          </cell>
          <cell r="H1011" t="str">
            <v>09/01/2009 - 22:5</v>
          </cell>
          <cell r="I1011">
            <v>4</v>
          </cell>
        </row>
        <row r="1013">
          <cell r="A1013" t="str">
            <v>Título</v>
          </cell>
          <cell r="D1013" t="str">
            <v>Saldo Inicial</v>
          </cell>
          <cell r="F1013" t="str">
            <v>Débito</v>
          </cell>
          <cell r="G1013" t="str">
            <v>Crédito</v>
          </cell>
          <cell r="H1013" t="str">
            <v>Saldo Final</v>
          </cell>
        </row>
        <row r="1014">
          <cell r="A1014" t="str">
            <v>-----------</v>
          </cell>
          <cell r="B1014" t="str">
            <v>--</v>
          </cell>
          <cell r="C1014" t="str">
            <v>-------------------------------------------------------------------</v>
          </cell>
          <cell r="D1014" t="str">
            <v>-----------------</v>
          </cell>
          <cell r="F1014" t="str">
            <v>------------------</v>
          </cell>
          <cell r="G1014" t="str">
            <v>------------------</v>
          </cell>
          <cell r="H1014" t="str">
            <v>-----------------</v>
          </cell>
        </row>
        <row r="1015">
          <cell r="A1015" t="str">
            <v>58.01.45.01</v>
          </cell>
          <cell r="B1015" t="str">
            <v>-</v>
          </cell>
          <cell r="C1015" t="str">
            <v>Seguros</v>
          </cell>
          <cell r="D1015">
            <v>183269.33</v>
          </cell>
          <cell r="E1015" t="str">
            <v>D</v>
          </cell>
          <cell r="F1015">
            <v>89718.92</v>
          </cell>
          <cell r="G1015">
            <v>0</v>
          </cell>
          <cell r="H1015">
            <v>272988.25</v>
          </cell>
          <cell r="I1015" t="str">
            <v>D</v>
          </cell>
        </row>
        <row r="1016">
          <cell r="A1016" t="str">
            <v>58.01.50.00</v>
          </cell>
          <cell r="B1016" t="str">
            <v>-</v>
          </cell>
          <cell r="C1016" t="str">
            <v>Fretes e Carretos</v>
          </cell>
          <cell r="D1016">
            <v>156946.07</v>
          </cell>
          <cell r="E1016" t="str">
            <v>D</v>
          </cell>
          <cell r="F1016">
            <v>29462.560000000001</v>
          </cell>
          <cell r="G1016">
            <v>0</v>
          </cell>
          <cell r="H1016">
            <v>186408.63</v>
          </cell>
          <cell r="I1016" t="str">
            <v>D</v>
          </cell>
        </row>
        <row r="1017">
          <cell r="A1017" t="str">
            <v>58.01.50.01</v>
          </cell>
          <cell r="B1017" t="str">
            <v>-</v>
          </cell>
          <cell r="C1017" t="str">
            <v>Fretes e Carretos</v>
          </cell>
          <cell r="D1017">
            <v>156946.07</v>
          </cell>
          <cell r="E1017" t="str">
            <v>D</v>
          </cell>
          <cell r="F1017">
            <v>29462.560000000001</v>
          </cell>
          <cell r="G1017">
            <v>0</v>
          </cell>
          <cell r="H1017">
            <v>186408.63</v>
          </cell>
          <cell r="I1017" t="str">
            <v>D</v>
          </cell>
        </row>
        <row r="1018">
          <cell r="A1018" t="str">
            <v>58.01.70.00</v>
          </cell>
          <cell r="B1018" t="str">
            <v>-</v>
          </cell>
          <cell r="C1018" t="str">
            <v>Generos Alimenticios</v>
          </cell>
          <cell r="D1018">
            <v>258.60000000000002</v>
          </cell>
          <cell r="E1018" t="str">
            <v>D</v>
          </cell>
          <cell r="F1018">
            <v>0</v>
          </cell>
          <cell r="G1018">
            <v>0</v>
          </cell>
          <cell r="H1018">
            <v>258.60000000000002</v>
          </cell>
          <cell r="I1018" t="str">
            <v>D</v>
          </cell>
        </row>
        <row r="1019">
          <cell r="A1019" t="str">
            <v>58.01.70.01</v>
          </cell>
          <cell r="B1019" t="str">
            <v>-</v>
          </cell>
          <cell r="C1019" t="str">
            <v>Generos Alimenticios</v>
          </cell>
          <cell r="D1019">
            <v>258.60000000000002</v>
          </cell>
          <cell r="E1019" t="str">
            <v>D</v>
          </cell>
          <cell r="F1019">
            <v>0</v>
          </cell>
          <cell r="G1019">
            <v>0</v>
          </cell>
          <cell r="H1019">
            <v>258.60000000000002</v>
          </cell>
          <cell r="I1019" t="str">
            <v>D</v>
          </cell>
        </row>
        <row r="1020">
          <cell r="A1020" t="str">
            <v>58.01.77.00</v>
          </cell>
          <cell r="B1020" t="str">
            <v>-</v>
          </cell>
          <cell r="C1020" t="str">
            <v>Reproducao, Copias e Reducoes</v>
          </cell>
          <cell r="D1020">
            <v>44.9</v>
          </cell>
          <cell r="E1020" t="str">
            <v>D</v>
          </cell>
          <cell r="F1020">
            <v>0</v>
          </cell>
          <cell r="G1020">
            <v>0</v>
          </cell>
          <cell r="H1020">
            <v>44.9</v>
          </cell>
          <cell r="I1020" t="str">
            <v>D</v>
          </cell>
        </row>
        <row r="1021">
          <cell r="A1021" t="str">
            <v>58.01.77.01</v>
          </cell>
          <cell r="B1021" t="str">
            <v>-</v>
          </cell>
          <cell r="C1021" t="str">
            <v>Reproducao, Copias e Reducoes</v>
          </cell>
          <cell r="D1021">
            <v>44.9</v>
          </cell>
          <cell r="E1021" t="str">
            <v>D</v>
          </cell>
          <cell r="F1021">
            <v>0</v>
          </cell>
          <cell r="G1021">
            <v>0</v>
          </cell>
          <cell r="H1021">
            <v>44.9</v>
          </cell>
          <cell r="I1021" t="str">
            <v>D</v>
          </cell>
        </row>
        <row r="1022">
          <cell r="A1022" t="str">
            <v>58.01.80.00</v>
          </cell>
          <cell r="B1022" t="str">
            <v>-</v>
          </cell>
          <cell r="C1022" t="str">
            <v>Assinat e Aquisicao Publicacoes</v>
          </cell>
          <cell r="D1022">
            <v>9819.24</v>
          </cell>
          <cell r="E1022" t="str">
            <v>D</v>
          </cell>
          <cell r="F1022">
            <v>0</v>
          </cell>
          <cell r="G1022">
            <v>0</v>
          </cell>
          <cell r="H1022">
            <v>9819.24</v>
          </cell>
          <cell r="I1022" t="str">
            <v>D</v>
          </cell>
        </row>
        <row r="1023">
          <cell r="A1023" t="str">
            <v>58.01.80.01</v>
          </cell>
          <cell r="B1023" t="str">
            <v>-</v>
          </cell>
          <cell r="C1023" t="str">
            <v>Assinat e Aquisicao Publicacoes</v>
          </cell>
          <cell r="D1023">
            <v>9819.24</v>
          </cell>
          <cell r="E1023" t="str">
            <v>D</v>
          </cell>
          <cell r="F1023">
            <v>0</v>
          </cell>
          <cell r="G1023">
            <v>0</v>
          </cell>
          <cell r="H1023">
            <v>9819.24</v>
          </cell>
          <cell r="I1023" t="str">
            <v>D</v>
          </cell>
        </row>
        <row r="1024">
          <cell r="A1024" t="str">
            <v>58.01.81.00</v>
          </cell>
          <cell r="B1024" t="str">
            <v>-</v>
          </cell>
          <cell r="C1024" t="str">
            <v>Atividades Sociais Internas</v>
          </cell>
          <cell r="D1024">
            <v>45398.82</v>
          </cell>
          <cell r="E1024" t="str">
            <v>D</v>
          </cell>
          <cell r="F1024">
            <v>632</v>
          </cell>
          <cell r="G1024">
            <v>0</v>
          </cell>
          <cell r="H1024">
            <v>46030.82</v>
          </cell>
          <cell r="I1024" t="str">
            <v>D</v>
          </cell>
        </row>
        <row r="1025">
          <cell r="A1025" t="str">
            <v>58.01.81.01</v>
          </cell>
          <cell r="B1025" t="str">
            <v>-</v>
          </cell>
          <cell r="C1025" t="str">
            <v>Atividades Sociais Internas</v>
          </cell>
          <cell r="D1025">
            <v>45398.82</v>
          </cell>
          <cell r="E1025" t="str">
            <v>D</v>
          </cell>
          <cell r="F1025">
            <v>632</v>
          </cell>
          <cell r="G1025">
            <v>0</v>
          </cell>
          <cell r="H1025">
            <v>46030.82</v>
          </cell>
          <cell r="I1025" t="str">
            <v>D</v>
          </cell>
        </row>
        <row r="1026">
          <cell r="A1026" t="str">
            <v>58.01.83.00</v>
          </cell>
          <cell r="B1026" t="str">
            <v>-</v>
          </cell>
          <cell r="C1026" t="str">
            <v>Outros Gastos</v>
          </cell>
          <cell r="D1026">
            <v>388707.8</v>
          </cell>
          <cell r="E1026" t="str">
            <v>D</v>
          </cell>
          <cell r="F1026">
            <v>35231.089999999997</v>
          </cell>
          <cell r="G1026">
            <v>23850</v>
          </cell>
          <cell r="H1026">
            <v>400088.89</v>
          </cell>
          <cell r="I1026" t="str">
            <v>D</v>
          </cell>
        </row>
        <row r="1027">
          <cell r="A1027" t="str">
            <v>58.01.83.01</v>
          </cell>
          <cell r="B1027" t="str">
            <v>-</v>
          </cell>
          <cell r="C1027" t="str">
            <v>Despesas Legais e Juridicas</v>
          </cell>
          <cell r="D1027">
            <v>153995.97</v>
          </cell>
          <cell r="E1027" t="str">
            <v>D</v>
          </cell>
          <cell r="F1027">
            <v>31055.23</v>
          </cell>
          <cell r="G1027">
            <v>19350</v>
          </cell>
          <cell r="H1027">
            <v>165701.20000000001</v>
          </cell>
          <cell r="I1027" t="str">
            <v>D</v>
          </cell>
        </row>
        <row r="1028">
          <cell r="A1028" t="str">
            <v>58.01.83.02</v>
          </cell>
          <cell r="B1028" t="str">
            <v>-</v>
          </cell>
          <cell r="C1028" t="str">
            <v>Cafe, Cha, Agua Mineral, Bebidas</v>
          </cell>
          <cell r="D1028">
            <v>203874.6</v>
          </cell>
          <cell r="E1028" t="str">
            <v>D</v>
          </cell>
          <cell r="F1028">
            <v>1200</v>
          </cell>
          <cell r="G1028">
            <v>4500</v>
          </cell>
          <cell r="H1028">
            <v>200574.6</v>
          </cell>
          <cell r="I1028" t="str">
            <v>D</v>
          </cell>
        </row>
        <row r="1029">
          <cell r="A1029" t="str">
            <v>58.01.83.03</v>
          </cell>
          <cell r="B1029" t="str">
            <v>-</v>
          </cell>
          <cell r="C1029" t="str">
            <v>Gastos Divs c/Onibus Urbano/Taxi</v>
          </cell>
          <cell r="D1029">
            <v>50</v>
          </cell>
          <cell r="E1029" t="str">
            <v>D</v>
          </cell>
          <cell r="F1029">
            <v>0</v>
          </cell>
          <cell r="G1029">
            <v>0</v>
          </cell>
          <cell r="H1029">
            <v>50</v>
          </cell>
          <cell r="I1029" t="str">
            <v>D</v>
          </cell>
        </row>
        <row r="1030">
          <cell r="A1030" t="str">
            <v>58.01.83.04</v>
          </cell>
          <cell r="B1030" t="str">
            <v>-</v>
          </cell>
          <cell r="C1030" t="str">
            <v>Outros Gastos</v>
          </cell>
          <cell r="D1030">
            <v>12940.19</v>
          </cell>
          <cell r="E1030" t="str">
            <v>D</v>
          </cell>
          <cell r="F1030">
            <v>1243.05</v>
          </cell>
          <cell r="G1030">
            <v>0</v>
          </cell>
          <cell r="H1030">
            <v>14183.24</v>
          </cell>
          <cell r="I1030" t="str">
            <v>D</v>
          </cell>
        </row>
        <row r="1031">
          <cell r="A1031" t="str">
            <v>58.01.83.05</v>
          </cell>
          <cell r="B1031" t="str">
            <v>-</v>
          </cell>
          <cell r="C1031" t="str">
            <v>Lanches e Refeicoes</v>
          </cell>
          <cell r="D1031">
            <v>17847.04</v>
          </cell>
          <cell r="E1031" t="str">
            <v>D</v>
          </cell>
          <cell r="F1031">
            <v>1732.81</v>
          </cell>
          <cell r="G1031">
            <v>0</v>
          </cell>
          <cell r="H1031">
            <v>19579.849999999999</v>
          </cell>
          <cell r="I1031" t="str">
            <v>D</v>
          </cell>
        </row>
        <row r="1032">
          <cell r="A1032" t="str">
            <v>58.01.85.00</v>
          </cell>
          <cell r="B1032" t="str">
            <v>-</v>
          </cell>
          <cell r="C1032" t="str">
            <v>Depreciacao</v>
          </cell>
          <cell r="D1032">
            <v>3502433.51</v>
          </cell>
          <cell r="E1032" t="str">
            <v>D</v>
          </cell>
          <cell r="F1032">
            <v>368243.25</v>
          </cell>
          <cell r="G1032">
            <v>120328.29</v>
          </cell>
          <cell r="H1032">
            <v>3750348.47</v>
          </cell>
          <cell r="I1032" t="str">
            <v>D</v>
          </cell>
        </row>
        <row r="1033">
          <cell r="A1033" t="str">
            <v>58.01.85.01</v>
          </cell>
          <cell r="B1033" t="str">
            <v>-</v>
          </cell>
          <cell r="C1033" t="str">
            <v>Depreciacao</v>
          </cell>
          <cell r="D1033">
            <v>3502433.51</v>
          </cell>
          <cell r="E1033" t="str">
            <v>D</v>
          </cell>
          <cell r="F1033">
            <v>368243.25</v>
          </cell>
          <cell r="G1033">
            <v>120328.29</v>
          </cell>
          <cell r="H1033">
            <v>3750348.47</v>
          </cell>
          <cell r="I1033" t="str">
            <v>D</v>
          </cell>
        </row>
        <row r="1034">
          <cell r="A1034" t="str">
            <v>58.01.87.00</v>
          </cell>
          <cell r="B1034" t="str">
            <v>-</v>
          </cell>
          <cell r="C1034" t="str">
            <v>Amortizacoes</v>
          </cell>
          <cell r="D1034">
            <v>895100.2</v>
          </cell>
          <cell r="E1034" t="str">
            <v>D</v>
          </cell>
          <cell r="F1034">
            <v>186848.97</v>
          </cell>
          <cell r="G1034">
            <v>168434.54</v>
          </cell>
          <cell r="H1034">
            <v>913514.63</v>
          </cell>
          <cell r="I1034" t="str">
            <v>D</v>
          </cell>
        </row>
        <row r="1035">
          <cell r="A1035" t="str">
            <v>58.01.87.01</v>
          </cell>
          <cell r="B1035" t="str">
            <v>-</v>
          </cell>
          <cell r="C1035" t="str">
            <v>Amortizacoes</v>
          </cell>
          <cell r="D1035">
            <v>895100.2</v>
          </cell>
          <cell r="E1035" t="str">
            <v>D</v>
          </cell>
          <cell r="F1035">
            <v>186848.97</v>
          </cell>
          <cell r="G1035">
            <v>168434.54</v>
          </cell>
          <cell r="H1035">
            <v>913514.63</v>
          </cell>
          <cell r="I1035" t="str">
            <v>D</v>
          </cell>
        </row>
        <row r="1036">
          <cell r="A1036" t="str">
            <v>58.01.89.00</v>
          </cell>
          <cell r="B1036" t="str">
            <v>-</v>
          </cell>
          <cell r="C1036" t="str">
            <v>Exaustao</v>
          </cell>
          <cell r="D1036">
            <v>1676753.63</v>
          </cell>
          <cell r="E1036" t="str">
            <v>D</v>
          </cell>
          <cell r="F1036">
            <v>146849.01</v>
          </cell>
          <cell r="G1036">
            <v>0</v>
          </cell>
          <cell r="H1036">
            <v>1823602.64</v>
          </cell>
          <cell r="I1036" t="str">
            <v>D</v>
          </cell>
        </row>
        <row r="1037">
          <cell r="A1037" t="str">
            <v>58.01.89.02</v>
          </cell>
          <cell r="B1037" t="str">
            <v>-</v>
          </cell>
          <cell r="C1037" t="str">
            <v>Exaustao - Mineracao</v>
          </cell>
          <cell r="D1037">
            <v>1676753.63</v>
          </cell>
          <cell r="E1037" t="str">
            <v>D</v>
          </cell>
          <cell r="F1037">
            <v>146849.01</v>
          </cell>
          <cell r="G1037">
            <v>0</v>
          </cell>
          <cell r="H1037">
            <v>1823602.64</v>
          </cell>
          <cell r="I1037" t="str">
            <v>D</v>
          </cell>
        </row>
        <row r="1038">
          <cell r="A1038" t="str">
            <v>59.00.00.00</v>
          </cell>
          <cell r="B1038" t="str">
            <v>-</v>
          </cell>
          <cell r="C1038" t="str">
            <v>Absorcao Custo Ind/Recirculacao</v>
          </cell>
          <cell r="D1038">
            <v>89071956.849999994</v>
          </cell>
          <cell r="E1038" t="str">
            <v>C</v>
          </cell>
          <cell r="F1038">
            <v>5800524.9500000002</v>
          </cell>
          <cell r="G1038">
            <v>9618377.1600000001</v>
          </cell>
          <cell r="H1038">
            <v>92889809.060000002</v>
          </cell>
          <cell r="I1038" t="str">
            <v>C</v>
          </cell>
        </row>
        <row r="1039">
          <cell r="A1039" t="str">
            <v>59.07.00.00</v>
          </cell>
          <cell r="B1039" t="str">
            <v>-</v>
          </cell>
          <cell r="C1039" t="str">
            <v>Recirculacao</v>
          </cell>
          <cell r="D1039">
            <v>17145103.710000001</v>
          </cell>
          <cell r="E1039" t="str">
            <v>C</v>
          </cell>
          <cell r="F1039">
            <v>5796810.0899999999</v>
          </cell>
          <cell r="G1039">
            <v>8714912.6199999992</v>
          </cell>
          <cell r="H1039">
            <v>20063206.239999998</v>
          </cell>
          <cell r="I1039" t="str">
            <v>C</v>
          </cell>
        </row>
        <row r="1040">
          <cell r="A1040" t="str">
            <v>59.07.03.00</v>
          </cell>
          <cell r="B1040" t="str">
            <v>-</v>
          </cell>
          <cell r="C1040" t="str">
            <v>Recircul. Gastos Urucum Mina</v>
          </cell>
          <cell r="D1040">
            <v>4749826.2699999996</v>
          </cell>
          <cell r="E1040" t="str">
            <v>C</v>
          </cell>
          <cell r="F1040">
            <v>4703405.0199999996</v>
          </cell>
          <cell r="G1040">
            <v>6845058.71</v>
          </cell>
          <cell r="H1040">
            <v>6891479.96</v>
          </cell>
          <cell r="I1040" t="str">
            <v>C</v>
          </cell>
        </row>
        <row r="1041">
          <cell r="A1041" t="str">
            <v>59.07.03.01</v>
          </cell>
          <cell r="B1041" t="str">
            <v>-</v>
          </cell>
          <cell r="C1041" t="str">
            <v>Recircul. Auxiliares</v>
          </cell>
          <cell r="D1041">
            <v>18648419.32</v>
          </cell>
          <cell r="E1041" t="str">
            <v>D</v>
          </cell>
          <cell r="F1041">
            <v>1716710.06</v>
          </cell>
          <cell r="G1041">
            <v>1476789.22</v>
          </cell>
          <cell r="H1041">
            <v>18888340.16</v>
          </cell>
          <cell r="I1041" t="str">
            <v>D</v>
          </cell>
        </row>
        <row r="1042">
          <cell r="A1042" t="str">
            <v>59.07.03.02</v>
          </cell>
          <cell r="B1042" t="str">
            <v>-</v>
          </cell>
          <cell r="C1042" t="str">
            <v>Recircul. Meio Ambiente</v>
          </cell>
          <cell r="D1042">
            <v>1352798.47</v>
          </cell>
          <cell r="E1042" t="str">
            <v>D</v>
          </cell>
          <cell r="F1042">
            <v>242689.5</v>
          </cell>
          <cell r="G1042">
            <v>203566.4</v>
          </cell>
          <cell r="H1042">
            <v>1391921.57</v>
          </cell>
          <cell r="I1042" t="str">
            <v>D</v>
          </cell>
        </row>
        <row r="1043">
          <cell r="A1043" t="str">
            <v>59.07.03.04</v>
          </cell>
          <cell r="B1043" t="str">
            <v>-</v>
          </cell>
          <cell r="C1043" t="str">
            <v>Recircul. Operacao Usina</v>
          </cell>
          <cell r="D1043">
            <v>382552.42</v>
          </cell>
          <cell r="E1043" t="str">
            <v>D</v>
          </cell>
          <cell r="F1043">
            <v>18885.72</v>
          </cell>
          <cell r="G1043">
            <v>15737.47</v>
          </cell>
          <cell r="H1043">
            <v>385700.67</v>
          </cell>
          <cell r="I1043" t="str">
            <v>D</v>
          </cell>
        </row>
        <row r="1044">
          <cell r="A1044" t="str">
            <v>59.07.03.06</v>
          </cell>
          <cell r="B1044" t="str">
            <v>-</v>
          </cell>
          <cell r="C1044" t="str">
            <v>Recircul. Operacao Embarque</v>
          </cell>
          <cell r="D1044">
            <v>58431.47</v>
          </cell>
          <cell r="E1044" t="str">
            <v>D</v>
          </cell>
          <cell r="F1044">
            <v>5623.34</v>
          </cell>
          <cell r="G1044">
            <v>4685.9399999999996</v>
          </cell>
          <cell r="H1044">
            <v>59368.87</v>
          </cell>
          <cell r="I1044" t="str">
            <v>D</v>
          </cell>
        </row>
        <row r="1045">
          <cell r="A1045" t="str">
            <v>59.07.03.07</v>
          </cell>
          <cell r="B1045" t="str">
            <v>-</v>
          </cell>
          <cell r="C1045" t="str">
            <v>Recircul. Manutencao Mina</v>
          </cell>
          <cell r="D1045">
            <v>6409238.4699999997</v>
          </cell>
          <cell r="E1045" t="str">
            <v>D</v>
          </cell>
          <cell r="F1045">
            <v>299545.33</v>
          </cell>
          <cell r="G1045">
            <v>251300.21</v>
          </cell>
          <cell r="H1045">
            <v>6457483.5899999999</v>
          </cell>
          <cell r="I1045" t="str">
            <v>D</v>
          </cell>
        </row>
        <row r="1046">
          <cell r="A1046" t="str">
            <v>59.07.03.08</v>
          </cell>
          <cell r="B1046" t="str">
            <v>-</v>
          </cell>
          <cell r="C1046" t="str">
            <v>Recircul. Manutencao Usina</v>
          </cell>
          <cell r="D1046">
            <v>3567176.85</v>
          </cell>
          <cell r="E1046" t="str">
            <v>D</v>
          </cell>
          <cell r="F1046">
            <v>168700.68</v>
          </cell>
          <cell r="G1046">
            <v>194137.21</v>
          </cell>
          <cell r="H1046">
            <v>3541740.32</v>
          </cell>
          <cell r="I1046" t="str">
            <v>D</v>
          </cell>
        </row>
        <row r="1047">
          <cell r="A1047" t="str">
            <v>59.07.03.09</v>
          </cell>
          <cell r="B1047" t="str">
            <v>-</v>
          </cell>
          <cell r="C1047" t="str">
            <v>Recir. Manutencao Embarque</v>
          </cell>
          <cell r="D1047">
            <v>25964.75</v>
          </cell>
          <cell r="E1047" t="str">
            <v>D</v>
          </cell>
          <cell r="F1047">
            <v>711.21</v>
          </cell>
          <cell r="G1047">
            <v>592.65</v>
          </cell>
          <cell r="H1047">
            <v>26083.31</v>
          </cell>
          <cell r="I1047" t="str">
            <v>D</v>
          </cell>
        </row>
        <row r="1048">
          <cell r="A1048" t="str">
            <v>59.07.03.10</v>
          </cell>
          <cell r="B1048" t="str">
            <v>-</v>
          </cell>
          <cell r="C1048" t="str">
            <v>Recircul. Equipamentos</v>
          </cell>
          <cell r="D1048">
            <v>11263361.16</v>
          </cell>
          <cell r="E1048" t="str">
            <v>D</v>
          </cell>
          <cell r="F1048">
            <v>467526.82</v>
          </cell>
          <cell r="G1048">
            <v>299368.75</v>
          </cell>
          <cell r="H1048">
            <v>11431519.23</v>
          </cell>
          <cell r="I1048" t="str">
            <v>D</v>
          </cell>
        </row>
        <row r="1049">
          <cell r="A1049" t="str">
            <v>59.07.03.11</v>
          </cell>
          <cell r="B1049" t="str">
            <v>-</v>
          </cell>
          <cell r="C1049" t="str">
            <v>Recircul. Aux.Transitorio</v>
          </cell>
          <cell r="D1049">
            <v>8152185.6399999997</v>
          </cell>
          <cell r="E1049" t="str">
            <v>D</v>
          </cell>
          <cell r="F1049">
            <v>1066931.1200000001</v>
          </cell>
          <cell r="G1049">
            <v>129586.93</v>
          </cell>
          <cell r="H1049">
            <v>9089529.8300000001</v>
          </cell>
          <cell r="I1049" t="str">
            <v>D</v>
          </cell>
        </row>
        <row r="1050">
          <cell r="A1050" t="str">
            <v>59.07.03.40</v>
          </cell>
          <cell r="B1050" t="str">
            <v>-</v>
          </cell>
          <cell r="C1050" t="str">
            <v>Recirc.Gastos Ordens de Manutenção</v>
          </cell>
          <cell r="D1050">
            <v>3233630.25</v>
          </cell>
          <cell r="E1050" t="str">
            <v>D</v>
          </cell>
          <cell r="F1050">
            <v>269675.65000000002</v>
          </cell>
          <cell r="G1050">
            <v>15117.23</v>
          </cell>
          <cell r="H1050">
            <v>3488188.67</v>
          </cell>
          <cell r="I1050" t="str">
            <v>D</v>
          </cell>
        </row>
        <row r="1051">
          <cell r="A1051" t="str">
            <v>59.07.03.99</v>
          </cell>
          <cell r="B1051" t="str">
            <v>-</v>
          </cell>
          <cell r="C1051" t="str">
            <v>Recircul. Credito Urucum Mina</v>
          </cell>
          <cell r="D1051">
            <v>57843585.07</v>
          </cell>
          <cell r="E1051" t="str">
            <v>C</v>
          </cell>
          <cell r="F1051">
            <v>446405.59</v>
          </cell>
          <cell r="G1051">
            <v>4254176.7</v>
          </cell>
          <cell r="H1051">
            <v>61651356.18</v>
          </cell>
          <cell r="I1051" t="str">
            <v>C</v>
          </cell>
        </row>
        <row r="1052">
          <cell r="A1052" t="str">
            <v>59.07.04.00</v>
          </cell>
          <cell r="B1052" t="str">
            <v>-</v>
          </cell>
          <cell r="C1052" t="str">
            <v>Recircul. Gastos Urucum Usina</v>
          </cell>
          <cell r="D1052">
            <v>12395277.439999999</v>
          </cell>
          <cell r="E1052" t="str">
            <v>C</v>
          </cell>
          <cell r="F1052">
            <v>1093405.07</v>
          </cell>
          <cell r="G1052">
            <v>1869853.91</v>
          </cell>
          <cell r="H1052">
            <v>13171726.279999999</v>
          </cell>
          <cell r="I1052" t="str">
            <v>C</v>
          </cell>
        </row>
        <row r="1053">
          <cell r="A1053" t="str">
            <v>59.07.04.01</v>
          </cell>
          <cell r="B1053" t="str">
            <v>-</v>
          </cell>
          <cell r="C1053" t="str">
            <v>Recircul. Auxiliares</v>
          </cell>
          <cell r="D1053">
            <v>6239873.7599999998</v>
          </cell>
          <cell r="E1053" t="str">
            <v>D</v>
          </cell>
          <cell r="F1053">
            <v>474076.69</v>
          </cell>
          <cell r="G1053">
            <v>444900.71</v>
          </cell>
          <cell r="H1053">
            <v>6269049.7400000002</v>
          </cell>
          <cell r="I1053" t="str">
            <v>D</v>
          </cell>
        </row>
        <row r="1054">
          <cell r="A1054" t="str">
            <v>59.07.04.02</v>
          </cell>
          <cell r="B1054" t="str">
            <v>-</v>
          </cell>
          <cell r="C1054" t="str">
            <v>Recircul. Equipamento</v>
          </cell>
          <cell r="D1054">
            <v>12630.86</v>
          </cell>
          <cell r="E1054" t="str">
            <v>D</v>
          </cell>
          <cell r="F1054">
            <v>540.82000000000005</v>
          </cell>
          <cell r="G1054">
            <v>0</v>
          </cell>
          <cell r="H1054">
            <v>13171.68</v>
          </cell>
          <cell r="I1054" t="str">
            <v>D</v>
          </cell>
        </row>
        <row r="1055">
          <cell r="A1055" t="str">
            <v>59.07.04.04</v>
          </cell>
          <cell r="B1055" t="str">
            <v>-</v>
          </cell>
          <cell r="C1055" t="str">
            <v>Recircul. Operacao Forno</v>
          </cell>
          <cell r="D1055">
            <v>2843624.91</v>
          </cell>
          <cell r="E1055" t="str">
            <v>D</v>
          </cell>
          <cell r="F1055">
            <v>159790.64000000001</v>
          </cell>
          <cell r="G1055">
            <v>149952.51</v>
          </cell>
          <cell r="H1055">
            <v>2853463.04</v>
          </cell>
          <cell r="I1055" t="str">
            <v>D</v>
          </cell>
        </row>
        <row r="1056">
          <cell r="A1056" t="str">
            <v>59.07.04.05</v>
          </cell>
          <cell r="B1056" t="str">
            <v>-</v>
          </cell>
          <cell r="C1056" t="str">
            <v>Recircul. Despoeiramento</v>
          </cell>
          <cell r="D1056">
            <v>705159.61</v>
          </cell>
          <cell r="E1056" t="str">
            <v>D</v>
          </cell>
          <cell r="F1056">
            <v>18024.099999999999</v>
          </cell>
          <cell r="G1056">
            <v>9090.84</v>
          </cell>
          <cell r="H1056">
            <v>714092.87</v>
          </cell>
          <cell r="I1056" t="str">
            <v>D</v>
          </cell>
        </row>
        <row r="1057">
          <cell r="A1057" t="str">
            <v>59.07.04.06</v>
          </cell>
          <cell r="B1057" t="str">
            <v>-</v>
          </cell>
          <cell r="C1057" t="str">
            <v>Recircul. Manutencao</v>
          </cell>
          <cell r="D1057">
            <v>14532.77</v>
          </cell>
          <cell r="E1057" t="str">
            <v>D</v>
          </cell>
          <cell r="F1057">
            <v>4350.05</v>
          </cell>
          <cell r="G1057">
            <v>4059.9</v>
          </cell>
          <cell r="H1057">
            <v>14822.92</v>
          </cell>
          <cell r="I1057" t="str">
            <v>D</v>
          </cell>
        </row>
        <row r="1058">
          <cell r="A1058" t="str">
            <v>59.07.04.07</v>
          </cell>
          <cell r="B1058" t="str">
            <v>-</v>
          </cell>
          <cell r="C1058" t="str">
            <v>Recircul.Manutencao Porto</v>
          </cell>
          <cell r="D1058">
            <v>14.34</v>
          </cell>
          <cell r="E1058" t="str">
            <v>D</v>
          </cell>
          <cell r="F1058">
            <v>0</v>
          </cell>
          <cell r="G1058">
            <v>0</v>
          </cell>
          <cell r="H1058">
            <v>14.34</v>
          </cell>
          <cell r="I1058" t="str">
            <v>D</v>
          </cell>
        </row>
        <row r="1059">
          <cell r="A1059" t="str">
            <v>59.07.04.08</v>
          </cell>
          <cell r="B1059" t="str">
            <v>-</v>
          </cell>
          <cell r="C1059" t="str">
            <v>Recircul. Aux. Transitorio</v>
          </cell>
          <cell r="D1059">
            <v>5008928.8899999997</v>
          </cell>
          <cell r="E1059" t="str">
            <v>D</v>
          </cell>
          <cell r="F1059">
            <v>368348.92</v>
          </cell>
          <cell r="G1059">
            <v>125807.36</v>
          </cell>
          <cell r="H1059">
            <v>5251470.45</v>
          </cell>
          <cell r="I1059" t="str">
            <v>D</v>
          </cell>
        </row>
        <row r="1060">
          <cell r="A1060" t="str">
            <v>59.07.04.40</v>
          </cell>
          <cell r="B1060" t="str">
            <v>-</v>
          </cell>
          <cell r="C1060" t="str">
            <v>Recirc.Gastos Ordens de Manutenção</v>
          </cell>
          <cell r="D1060">
            <v>955572.48</v>
          </cell>
          <cell r="E1060" t="str">
            <v>D</v>
          </cell>
          <cell r="F1060">
            <v>7814.43</v>
          </cell>
          <cell r="G1060">
            <v>7824.6</v>
          </cell>
          <cell r="H1060">
            <v>955562.31</v>
          </cell>
          <cell r="I1060" t="str">
            <v>D</v>
          </cell>
        </row>
        <row r="1061">
          <cell r="A1061" t="str">
            <v>59.07.04.99</v>
          </cell>
          <cell r="B1061" t="str">
            <v>-</v>
          </cell>
          <cell r="C1061" t="str">
            <v>Recircul.Credito Urucum Usina</v>
          </cell>
          <cell r="D1061">
            <v>28175615.059999999</v>
          </cell>
          <cell r="E1061" t="str">
            <v>C</v>
          </cell>
          <cell r="F1061">
            <v>60459.42</v>
          </cell>
          <cell r="G1061">
            <v>1128217.99</v>
          </cell>
          <cell r="H1061">
            <v>29243373.629999999</v>
          </cell>
          <cell r="I1061" t="str">
            <v>C</v>
          </cell>
        </row>
        <row r="1062">
          <cell r="A1062" t="str">
            <v>59.10.00.00</v>
          </cell>
          <cell r="B1062" t="str">
            <v>-</v>
          </cell>
          <cell r="C1062" t="str">
            <v>Absorcao de Custos Industriais</v>
          </cell>
          <cell r="D1062">
            <v>71926853.140000001</v>
          </cell>
          <cell r="E1062" t="str">
            <v>C</v>
          </cell>
          <cell r="F1062">
            <v>3714.86</v>
          </cell>
          <cell r="G1062">
            <v>903464.54</v>
          </cell>
          <cell r="H1062">
            <v>72826602.819999993</v>
          </cell>
          <cell r="I1062" t="str">
            <v>C</v>
          </cell>
        </row>
        <row r="1063">
          <cell r="A1063" t="str">
            <v>59.10.01.00</v>
          </cell>
          <cell r="B1063" t="str">
            <v>-</v>
          </cell>
          <cell r="C1063" t="str">
            <v>Transf para Contas Patrimoniais</v>
          </cell>
          <cell r="D1063">
            <v>71926853.140000001</v>
          </cell>
          <cell r="E1063" t="str">
            <v>C</v>
          </cell>
          <cell r="F1063">
            <v>3714.86</v>
          </cell>
          <cell r="G1063">
            <v>903464.54</v>
          </cell>
          <cell r="H1063">
            <v>72826602.819999993</v>
          </cell>
          <cell r="I1063" t="str">
            <v>C</v>
          </cell>
        </row>
        <row r="1064">
          <cell r="A1064" t="str">
            <v>59.10.01.04</v>
          </cell>
          <cell r="B1064" t="str">
            <v>-</v>
          </cell>
          <cell r="C1064" t="str">
            <v>Absorcao Custos Energia Dem/Aux</v>
          </cell>
          <cell r="D1064">
            <v>2482871.77</v>
          </cell>
          <cell r="E1064" t="str">
            <v>C</v>
          </cell>
          <cell r="F1064">
            <v>0</v>
          </cell>
          <cell r="G1064">
            <v>27333.73</v>
          </cell>
          <cell r="H1064">
            <v>2510205.5</v>
          </cell>
          <cell r="I1064" t="str">
            <v>C</v>
          </cell>
        </row>
        <row r="1065">
          <cell r="A1065" t="str">
            <v>59.10.01.05</v>
          </cell>
          <cell r="B1065" t="str">
            <v>-</v>
          </cell>
          <cell r="C1065" t="str">
            <v>Absorcao Custos Pessoal</v>
          </cell>
          <cell r="D1065">
            <v>8777966.75</v>
          </cell>
          <cell r="E1065" t="str">
            <v>C</v>
          </cell>
          <cell r="F1065">
            <v>0</v>
          </cell>
          <cell r="G1065">
            <v>296617.3</v>
          </cell>
          <cell r="H1065">
            <v>9074584.0500000007</v>
          </cell>
          <cell r="I1065" t="str">
            <v>C</v>
          </cell>
        </row>
        <row r="1066">
          <cell r="A1066" t="str">
            <v>59.10.01.06</v>
          </cell>
          <cell r="B1066" t="str">
            <v>-</v>
          </cell>
          <cell r="C1066" t="str">
            <v>Absorcao Custos Materiais</v>
          </cell>
          <cell r="D1066">
            <v>3623087.67</v>
          </cell>
          <cell r="E1066" t="str">
            <v>C</v>
          </cell>
          <cell r="F1066">
            <v>0</v>
          </cell>
          <cell r="G1066">
            <v>11495.53</v>
          </cell>
          <cell r="H1066">
            <v>3634583.2</v>
          </cell>
          <cell r="I1066" t="str">
            <v>C</v>
          </cell>
        </row>
        <row r="1067">
          <cell r="A1067" t="str">
            <v>59.10.01.07</v>
          </cell>
          <cell r="B1067" t="str">
            <v>-</v>
          </cell>
          <cell r="C1067" t="str">
            <v>Absorcao Custos Servicos + GG</v>
          </cell>
          <cell r="D1067">
            <v>13502109.4</v>
          </cell>
          <cell r="E1067" t="str">
            <v>C</v>
          </cell>
          <cell r="F1067">
            <v>3714.86</v>
          </cell>
          <cell r="G1067">
            <v>72575.320000000007</v>
          </cell>
          <cell r="H1067">
            <v>13570969.859999999</v>
          </cell>
          <cell r="I1067" t="str">
            <v>C</v>
          </cell>
        </row>
        <row r="1068">
          <cell r="A1068" t="str">
            <v>59.10.01.08</v>
          </cell>
          <cell r="B1068" t="str">
            <v>-</v>
          </cell>
          <cell r="C1068" t="str">
            <v>Absorcao Custos Depreciacao</v>
          </cell>
          <cell r="D1068">
            <v>1868456.36</v>
          </cell>
          <cell r="E1068" t="str">
            <v>C</v>
          </cell>
          <cell r="F1068">
            <v>0</v>
          </cell>
          <cell r="G1068">
            <v>34986.1</v>
          </cell>
          <cell r="H1068">
            <v>1903442.46</v>
          </cell>
          <cell r="I1068" t="str">
            <v>C</v>
          </cell>
        </row>
        <row r="1069">
          <cell r="A1069" t="str">
            <v>59.10.01.09</v>
          </cell>
          <cell r="B1069" t="str">
            <v>-</v>
          </cell>
          <cell r="C1069" t="str">
            <v>Absorcao Custos Recirculacao</v>
          </cell>
          <cell r="D1069">
            <v>41672361.189999998</v>
          </cell>
          <cell r="E1069" t="str">
            <v>C</v>
          </cell>
          <cell r="F1069">
            <v>0</v>
          </cell>
          <cell r="G1069">
            <v>460456.56</v>
          </cell>
          <cell r="H1069">
            <v>42132817.75</v>
          </cell>
          <cell r="I1069" t="str">
            <v>C</v>
          </cell>
        </row>
        <row r="1071">
          <cell r="C1071" t="str">
            <v>Total de Débitos</v>
          </cell>
          <cell r="F1071">
            <v>368928360.98000002</v>
          </cell>
        </row>
        <row r="1072">
          <cell r="C1072" t="str">
            <v>Total de Créditos</v>
          </cell>
          <cell r="G1072">
            <v>368928360.98000002</v>
          </cell>
        </row>
        <row r="1074">
          <cell r="A1074" t="str">
            <v>At</v>
          </cell>
          <cell r="B1074" t="str">
            <v>iv</v>
          </cell>
          <cell r="C1074" t="str">
            <v>o                                            -</v>
          </cell>
          <cell r="D1074">
            <v>439905278.37</v>
          </cell>
          <cell r="E1074" t="str">
            <v>D</v>
          </cell>
          <cell r="H1074">
            <v>434594427.94999999</v>
          </cell>
          <cell r="I1074" t="str">
            <v>D</v>
          </cell>
        </row>
        <row r="1075">
          <cell r="A1075" t="str">
            <v>Pa</v>
          </cell>
          <cell r="B1075" t="str">
            <v>ss</v>
          </cell>
          <cell r="C1075" t="str">
            <v>ivo                                          -</v>
          </cell>
          <cell r="D1075">
            <v>439905278.37</v>
          </cell>
          <cell r="E1075" t="str">
            <v>C</v>
          </cell>
          <cell r="H1075">
            <v>437009252.60000002</v>
          </cell>
          <cell r="I1075" t="str">
            <v>C</v>
          </cell>
        </row>
        <row r="1076">
          <cell r="A1076" t="str">
            <v>Re</v>
          </cell>
          <cell r="B1076" t="str">
            <v>su</v>
          </cell>
          <cell r="C1076" t="str">
            <v>ltad                                         -</v>
          </cell>
          <cell r="D1076">
            <v>0</v>
          </cell>
          <cell r="H1076">
            <v>10919492.359999999</v>
          </cell>
          <cell r="I1076" t="str">
            <v>C</v>
          </cell>
        </row>
        <row r="1077">
          <cell r="A1077" t="str">
            <v>De</v>
          </cell>
          <cell r="B1077" t="str">
            <v>sp</v>
          </cell>
          <cell r="C1077" t="str">
            <v>esas                                         -</v>
          </cell>
          <cell r="D1077">
            <v>0</v>
          </cell>
          <cell r="H1077">
            <v>13334317.01</v>
          </cell>
          <cell r="I1077" t="str">
            <v>D</v>
          </cell>
        </row>
        <row r="1078">
          <cell r="A1078" t="str">
            <v>Cu</v>
          </cell>
          <cell r="B1078" t="str">
            <v>st</v>
          </cell>
          <cell r="C1078" t="str">
            <v>o                                            -</v>
          </cell>
          <cell r="D1078">
            <v>0</v>
          </cell>
          <cell r="H1078">
            <v>0</v>
          </cell>
        </row>
        <row r="1080">
          <cell r="A1080" t="str">
            <v>Lucros e Pe</v>
          </cell>
          <cell r="B1080" t="str">
            <v>rd</v>
          </cell>
          <cell r="C1080" t="str">
            <v>as</v>
          </cell>
          <cell r="D1080">
            <v>0</v>
          </cell>
          <cell r="H1080">
            <v>2414824.65</v>
          </cell>
          <cell r="I1080" t="str">
            <v>D</v>
          </cell>
        </row>
        <row r="1081">
          <cell r="A1081" t="str">
            <v>Ativo/Passi</v>
          </cell>
          <cell r="B1081" t="str">
            <v>vo</v>
          </cell>
          <cell r="D1081">
            <v>0</v>
          </cell>
          <cell r="H1081">
            <v>2414824.65</v>
          </cell>
          <cell r="I1081" t="str">
            <v>C</v>
          </cell>
        </row>
        <row r="1092">
          <cell r="A1092" t="str">
            <v>Última pági</v>
          </cell>
          <cell r="B1092" t="str">
            <v>na</v>
          </cell>
          <cell r="C1092" t="str">
            <v>------------------------------------------------------------------</v>
          </cell>
          <cell r="D1092" t="str">
            <v>-------------------</v>
          </cell>
          <cell r="E1092" t="str">
            <v>-</v>
          </cell>
          <cell r="F1092" t="str">
            <v>-------------------</v>
          </cell>
          <cell r="G1092" t="e">
            <v>#NAME?</v>
          </cell>
          <cell r="H1092" t="str">
            <v>07AB - 1.00.01.069</v>
          </cell>
        </row>
        <row r="1093">
          <cell r="A1093" t="str">
            <v>_x000C_</v>
          </cell>
        </row>
      </sheetData>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cot"/>
      <sheetName val="Histórico"/>
    </sheetNames>
    <sheetDataSet>
      <sheetData sheetId="0" refreshError="1"/>
      <sheetData sheetId="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4.1"/>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d. CPFL-CPCH"/>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CRO REAL2007 100%"/>
      <sheetName val="movimentação"/>
      <sheetName val="contig"/>
      <sheetName val="LUCRO REAL 2007 30%"/>
      <sheetName val="jan07"/>
      <sheetName val="fev07"/>
      <sheetName val="mar07"/>
      <sheetName val="abr07"/>
      <sheetName val="mai07"/>
      <sheetName val="jun07"/>
      <sheetName val="jul07"/>
      <sheetName val="ago07"/>
      <sheetName val="set07"/>
      <sheetName val="out07"/>
      <sheetName val="nov07"/>
      <sheetName val="dez07"/>
      <sheetName val="Plan1"/>
      <sheetName val="DRE"/>
      <sheetName val="PAT"/>
      <sheetName val="incentivos dezembro"/>
      <sheetName val="RDM - PARTE B "/>
      <sheetName val="Prejuízo Fiscal a 30% E 100%"/>
    </sheetNames>
    <sheetDataSet>
      <sheetData sheetId="0" refreshError="1"/>
      <sheetData sheetId="1" refreshError="1"/>
      <sheetData sheetId="2" refreshError="1"/>
      <sheetData sheetId="3"/>
      <sheetData sheetId="4">
        <row r="5">
          <cell r="A5" t="str">
            <v>Título</v>
          </cell>
          <cell r="D5" t="str">
            <v>Saldo Inicial</v>
          </cell>
          <cell r="F5" t="str">
            <v>Débito</v>
          </cell>
          <cell r="G5" t="str">
            <v>Crédito</v>
          </cell>
          <cell r="H5" t="str">
            <v>Saldo Final</v>
          </cell>
        </row>
        <row r="6">
          <cell r="A6" t="str">
            <v>-----------</v>
          </cell>
          <cell r="B6" t="str">
            <v>--</v>
          </cell>
          <cell r="C6" t="str">
            <v>-------------------------------------------------------------------</v>
          </cell>
          <cell r="D6" t="str">
            <v>-----------------</v>
          </cell>
          <cell r="F6" t="str">
            <v>------------------</v>
          </cell>
          <cell r="G6" t="str">
            <v>------------------</v>
          </cell>
          <cell r="H6" t="str">
            <v>-----------------</v>
          </cell>
        </row>
        <row r="7">
          <cell r="A7" t="str">
            <v>10.00.00.00</v>
          </cell>
          <cell r="B7" t="str">
            <v>-</v>
          </cell>
          <cell r="C7" t="str">
            <v>Ativo</v>
          </cell>
          <cell r="D7">
            <v>904537620.84000003</v>
          </cell>
          <cell r="E7" t="str">
            <v>D</v>
          </cell>
          <cell r="F7">
            <v>626125966.22000003</v>
          </cell>
          <cell r="G7">
            <v>632649525.62</v>
          </cell>
          <cell r="H7">
            <v>898014061.44000006</v>
          </cell>
          <cell r="I7" t="str">
            <v>D</v>
          </cell>
        </row>
        <row r="8">
          <cell r="A8" t="str">
            <v>11.00.00.00</v>
          </cell>
          <cell r="B8" t="str">
            <v>-</v>
          </cell>
          <cell r="C8" t="str">
            <v>Circulante</v>
          </cell>
          <cell r="D8">
            <v>433034843.95999998</v>
          </cell>
          <cell r="E8" t="str">
            <v>D</v>
          </cell>
          <cell r="F8">
            <v>614022900.84000003</v>
          </cell>
          <cell r="G8">
            <v>618890022.23000002</v>
          </cell>
          <cell r="H8">
            <v>428167722.56999999</v>
          </cell>
          <cell r="I8" t="str">
            <v>D</v>
          </cell>
        </row>
        <row r="9">
          <cell r="A9" t="str">
            <v>11.01.00.00</v>
          </cell>
          <cell r="B9" t="str">
            <v>-</v>
          </cell>
          <cell r="C9" t="str">
            <v>Disponivel</v>
          </cell>
          <cell r="D9">
            <v>62618934.270000003</v>
          </cell>
          <cell r="E9" t="str">
            <v>D</v>
          </cell>
          <cell r="F9">
            <v>231103722.90000001</v>
          </cell>
          <cell r="G9">
            <v>260492251.65000001</v>
          </cell>
          <cell r="H9">
            <v>33230405.52</v>
          </cell>
          <cell r="I9" t="str">
            <v>D</v>
          </cell>
        </row>
        <row r="10">
          <cell r="A10" t="str">
            <v>11.01.01.00</v>
          </cell>
          <cell r="B10" t="str">
            <v>-</v>
          </cell>
          <cell r="C10" t="str">
            <v>Caixa</v>
          </cell>
          <cell r="D10">
            <v>62341.4</v>
          </cell>
          <cell r="E10" t="str">
            <v>D</v>
          </cell>
          <cell r="F10">
            <v>44512.08</v>
          </cell>
          <cell r="G10">
            <v>60801.89</v>
          </cell>
          <cell r="H10">
            <v>46051.59</v>
          </cell>
          <cell r="I10" t="str">
            <v>D</v>
          </cell>
        </row>
        <row r="11">
          <cell r="A11" t="str">
            <v>11.01.01.01</v>
          </cell>
          <cell r="B11" t="str">
            <v>-</v>
          </cell>
          <cell r="C11" t="str">
            <v>Caixa  - Fundo Fixo</v>
          </cell>
          <cell r="D11">
            <v>54547.17</v>
          </cell>
          <cell r="E11" t="str">
            <v>D</v>
          </cell>
          <cell r="F11">
            <v>44428.42</v>
          </cell>
          <cell r="G11">
            <v>60009.98</v>
          </cell>
          <cell r="H11">
            <v>38965.61</v>
          </cell>
          <cell r="I11" t="str">
            <v>D</v>
          </cell>
        </row>
        <row r="12">
          <cell r="A12" t="str">
            <v>11.01.01.02</v>
          </cell>
          <cell r="B12" t="str">
            <v>-</v>
          </cell>
          <cell r="C12" t="str">
            <v>Caixa  - Fundo Fixo Adto. Viagens</v>
          </cell>
          <cell r="D12">
            <v>7794.23</v>
          </cell>
          <cell r="E12" t="str">
            <v>D</v>
          </cell>
          <cell r="F12">
            <v>83.66</v>
          </cell>
          <cell r="G12">
            <v>791.91</v>
          </cell>
          <cell r="H12">
            <v>7085.98</v>
          </cell>
          <cell r="I12" t="str">
            <v>D</v>
          </cell>
        </row>
        <row r="13">
          <cell r="A13" t="str">
            <v>11.01.02.00</v>
          </cell>
          <cell r="B13" t="str">
            <v>-</v>
          </cell>
          <cell r="C13" t="str">
            <v>Bancos Conta Movimentos</v>
          </cell>
          <cell r="D13">
            <v>4311376.45</v>
          </cell>
          <cell r="E13" t="str">
            <v>D</v>
          </cell>
          <cell r="F13">
            <v>230537032.87</v>
          </cell>
          <cell r="G13">
            <v>224460993.33000001</v>
          </cell>
          <cell r="H13">
            <v>10387415.99</v>
          </cell>
          <cell r="I13" t="str">
            <v>D</v>
          </cell>
        </row>
        <row r="14">
          <cell r="A14" t="str">
            <v>11.01.02.01</v>
          </cell>
          <cell r="B14" t="str">
            <v>-</v>
          </cell>
          <cell r="C14" t="str">
            <v>Bancos Conta Movimentos</v>
          </cell>
          <cell r="D14">
            <v>4311376.45</v>
          </cell>
          <cell r="E14" t="str">
            <v>D</v>
          </cell>
          <cell r="F14">
            <v>122949503.42</v>
          </cell>
          <cell r="G14">
            <v>116873463.88</v>
          </cell>
          <cell r="H14">
            <v>10387415.99</v>
          </cell>
          <cell r="I14" t="str">
            <v>D</v>
          </cell>
        </row>
        <row r="15">
          <cell r="A15" t="str">
            <v>11.01.02.02</v>
          </cell>
          <cell r="B15" t="str">
            <v>-</v>
          </cell>
          <cell r="C15" t="str">
            <v>Bancos Conta Vinculada</v>
          </cell>
          <cell r="D15">
            <v>0</v>
          </cell>
          <cell r="F15">
            <v>0</v>
          </cell>
          <cell r="G15">
            <v>0</v>
          </cell>
          <cell r="H15">
            <v>0</v>
          </cell>
        </row>
        <row r="16">
          <cell r="A16" t="str">
            <v>11.01.02.95</v>
          </cell>
          <cell r="B16" t="str">
            <v>-</v>
          </cell>
          <cell r="C16" t="str">
            <v>Transitoria de Cambio (Euro)</v>
          </cell>
          <cell r="D16">
            <v>0</v>
          </cell>
          <cell r="F16">
            <v>21474818.899999999</v>
          </cell>
          <cell r="G16">
            <v>21474818.899999999</v>
          </cell>
          <cell r="H16">
            <v>0</v>
          </cell>
        </row>
        <row r="17">
          <cell r="A17" t="str">
            <v>11.01.02.96</v>
          </cell>
          <cell r="B17" t="str">
            <v>-</v>
          </cell>
          <cell r="C17" t="str">
            <v>Transitoria Implantacao Saldo</v>
          </cell>
          <cell r="D17">
            <v>0</v>
          </cell>
          <cell r="F17">
            <v>0</v>
          </cell>
          <cell r="G17">
            <v>0</v>
          </cell>
          <cell r="H17">
            <v>0</v>
          </cell>
        </row>
        <row r="18">
          <cell r="A18" t="str">
            <v>11.01.02.97</v>
          </cell>
          <cell r="B18" t="str">
            <v>-</v>
          </cell>
          <cell r="C18" t="str">
            <v>Transitoria de Cambio (dolar)</v>
          </cell>
          <cell r="D18">
            <v>0</v>
          </cell>
          <cell r="F18">
            <v>19815737.739999998</v>
          </cell>
          <cell r="G18">
            <v>19815737.739999998</v>
          </cell>
          <cell r="H18">
            <v>0</v>
          </cell>
        </row>
        <row r="19">
          <cell r="A19" t="str">
            <v>11.01.02.98</v>
          </cell>
          <cell r="B19" t="str">
            <v>-</v>
          </cell>
          <cell r="C19" t="str">
            <v>Transitoria de Caixa e Bancos</v>
          </cell>
          <cell r="D19">
            <v>0</v>
          </cell>
          <cell r="F19">
            <v>66296972.810000002</v>
          </cell>
          <cell r="G19">
            <v>66296972.810000002</v>
          </cell>
          <cell r="H19">
            <v>0</v>
          </cell>
        </row>
        <row r="20">
          <cell r="A20" t="str">
            <v>11.01.02.99</v>
          </cell>
          <cell r="B20" t="str">
            <v>-</v>
          </cell>
          <cell r="C20" t="str">
            <v>Transit. Transferencias AP/CB/CR</v>
          </cell>
          <cell r="D20">
            <v>0</v>
          </cell>
          <cell r="F20">
            <v>0</v>
          </cell>
          <cell r="G20">
            <v>0</v>
          </cell>
          <cell r="H20">
            <v>0</v>
          </cell>
        </row>
        <row r="21">
          <cell r="A21" t="str">
            <v>11.01.03.00</v>
          </cell>
          <cell r="B21" t="str">
            <v>-</v>
          </cell>
          <cell r="C21" t="str">
            <v>Aplicac. Financ.- Liq. Imediata</v>
          </cell>
          <cell r="D21">
            <v>58245216.420000002</v>
          </cell>
          <cell r="E21" t="str">
            <v>D</v>
          </cell>
          <cell r="F21">
            <v>522177.95</v>
          </cell>
          <cell r="G21">
            <v>35970456.43</v>
          </cell>
          <cell r="H21">
            <v>22796937.940000001</v>
          </cell>
          <cell r="I21" t="str">
            <v>D</v>
          </cell>
        </row>
        <row r="22">
          <cell r="A22" t="str">
            <v>11.01.03.01</v>
          </cell>
          <cell r="B22" t="str">
            <v>-</v>
          </cell>
          <cell r="C22" t="str">
            <v>Aplicac. Financ. - Liq Imediata</v>
          </cell>
          <cell r="D22">
            <v>8090949.6299999999</v>
          </cell>
          <cell r="E22" t="str">
            <v>D</v>
          </cell>
          <cell r="F22">
            <v>162418.44</v>
          </cell>
          <cell r="G22">
            <v>8253368.0700000003</v>
          </cell>
          <cell r="H22">
            <v>0</v>
          </cell>
        </row>
        <row r="23">
          <cell r="A23" t="str">
            <v>11.01.03.02</v>
          </cell>
          <cell r="B23" t="str">
            <v>-</v>
          </cell>
          <cell r="C23" t="str">
            <v>Assistencia Financeira Cvrd</v>
          </cell>
          <cell r="D23">
            <v>50154266.789999999</v>
          </cell>
          <cell r="E23" t="str">
            <v>D</v>
          </cell>
          <cell r="F23">
            <v>359759.51</v>
          </cell>
          <cell r="G23">
            <v>27717088.359999999</v>
          </cell>
          <cell r="H23">
            <v>22796937.940000001</v>
          </cell>
          <cell r="I23" t="str">
            <v>D</v>
          </cell>
        </row>
        <row r="24">
          <cell r="A24" t="str">
            <v>11.01.03.03</v>
          </cell>
          <cell r="B24" t="str">
            <v>-</v>
          </cell>
          <cell r="C24" t="str">
            <v>Emprestimos Grupo Cvrd</v>
          </cell>
          <cell r="D24">
            <v>0</v>
          </cell>
          <cell r="F24">
            <v>0</v>
          </cell>
          <cell r="G24">
            <v>0</v>
          </cell>
          <cell r="H24">
            <v>0</v>
          </cell>
        </row>
        <row r="25">
          <cell r="A25" t="str">
            <v>11.01.03.04</v>
          </cell>
          <cell r="B25" t="str">
            <v>-</v>
          </cell>
          <cell r="C25" t="str">
            <v>Dividendos a Receber Grupo Cvrd</v>
          </cell>
          <cell r="D25">
            <v>0</v>
          </cell>
          <cell r="F25">
            <v>0</v>
          </cell>
          <cell r="G25">
            <v>0</v>
          </cell>
          <cell r="H25">
            <v>0</v>
          </cell>
        </row>
        <row r="26">
          <cell r="A26" t="str">
            <v>11.05.00.00</v>
          </cell>
          <cell r="B26" t="str">
            <v>-</v>
          </cell>
          <cell r="C26" t="str">
            <v>Contas a Receber</v>
          </cell>
          <cell r="D26">
            <v>131112145.51000001</v>
          </cell>
          <cell r="E26" t="str">
            <v>D</v>
          </cell>
          <cell r="F26">
            <v>188977987.78999999</v>
          </cell>
          <cell r="G26">
            <v>198312645.33000001</v>
          </cell>
          <cell r="H26">
            <v>121777487.97</v>
          </cell>
          <cell r="I26" t="str">
            <v>D</v>
          </cell>
        </row>
        <row r="27">
          <cell r="A27" t="str">
            <v>11.05.01.00</v>
          </cell>
          <cell r="B27" t="str">
            <v>-</v>
          </cell>
          <cell r="C27" t="str">
            <v>Clientes no Pais</v>
          </cell>
          <cell r="D27">
            <v>31787688.289999999</v>
          </cell>
          <cell r="E27" t="str">
            <v>D</v>
          </cell>
          <cell r="F27">
            <v>119826935.48999999</v>
          </cell>
          <cell r="G27">
            <v>125663157.72</v>
          </cell>
          <cell r="H27">
            <v>25951466.059999999</v>
          </cell>
          <cell r="I27" t="str">
            <v>D</v>
          </cell>
        </row>
        <row r="28">
          <cell r="A28" t="str">
            <v>11.05.01.01</v>
          </cell>
          <cell r="B28" t="str">
            <v>-</v>
          </cell>
          <cell r="C28" t="str">
            <v>Clientes no Pais</v>
          </cell>
          <cell r="D28">
            <v>31265193.93</v>
          </cell>
          <cell r="E28" t="str">
            <v>D</v>
          </cell>
          <cell r="F28">
            <v>46916197.68</v>
          </cell>
          <cell r="G28">
            <v>52229925.549999997</v>
          </cell>
          <cell r="H28">
            <v>25951466.059999999</v>
          </cell>
          <cell r="I28" t="str">
            <v>D</v>
          </cell>
        </row>
        <row r="29">
          <cell r="A29" t="str">
            <v>11.05.01.02</v>
          </cell>
          <cell r="B29" t="str">
            <v>-</v>
          </cell>
          <cell r="C29" t="str">
            <v>(-) Adiantamentos de Clientes</v>
          </cell>
          <cell r="D29">
            <v>0</v>
          </cell>
          <cell r="F29">
            <v>0</v>
          </cell>
          <cell r="G29">
            <v>0</v>
          </cell>
          <cell r="H29">
            <v>0</v>
          </cell>
        </row>
        <row r="30">
          <cell r="A30" t="str">
            <v>11.05.01.03</v>
          </cell>
          <cell r="B30" t="str">
            <v>-</v>
          </cell>
          <cell r="C30" t="str">
            <v>(-) Ajuste Vlr.Presente Clientes</v>
          </cell>
          <cell r="D30">
            <v>0</v>
          </cell>
          <cell r="F30">
            <v>0</v>
          </cell>
          <cell r="G30">
            <v>0</v>
          </cell>
          <cell r="H30">
            <v>0</v>
          </cell>
        </row>
        <row r="31">
          <cell r="A31" t="str">
            <v>11.05.01.95</v>
          </cell>
          <cell r="B31" t="str">
            <v>-</v>
          </cell>
          <cell r="C31" t="str">
            <v>Transit. de Transferencia - ACR</v>
          </cell>
          <cell r="D31">
            <v>0</v>
          </cell>
          <cell r="F31">
            <v>21423171.870000001</v>
          </cell>
          <cell r="G31">
            <v>21423171.870000001</v>
          </cell>
          <cell r="H31">
            <v>0</v>
          </cell>
        </row>
        <row r="32">
          <cell r="A32" t="str">
            <v>11.05.01.96</v>
          </cell>
          <cell r="B32" t="str">
            <v>-</v>
          </cell>
          <cell r="C32" t="str">
            <v>Transit. de Substituicao - ACR</v>
          </cell>
          <cell r="D32">
            <v>0</v>
          </cell>
          <cell r="F32">
            <v>25396.07</v>
          </cell>
          <cell r="G32">
            <v>25396.07</v>
          </cell>
          <cell r="H32">
            <v>0</v>
          </cell>
        </row>
        <row r="33">
          <cell r="A33" t="str">
            <v>11.05.01.97</v>
          </cell>
          <cell r="B33" t="str">
            <v>-</v>
          </cell>
          <cell r="C33" t="str">
            <v>Transit. de Faturamento/Cobranca</v>
          </cell>
          <cell r="D33">
            <v>522494.36</v>
          </cell>
          <cell r="E33" t="str">
            <v>D</v>
          </cell>
          <cell r="F33">
            <v>49921221.200000003</v>
          </cell>
          <cell r="G33">
            <v>50443715.560000002</v>
          </cell>
          <cell r="H33">
            <v>0</v>
          </cell>
        </row>
        <row r="34">
          <cell r="A34" t="str">
            <v>11.05.01.98</v>
          </cell>
          <cell r="B34" t="str">
            <v>-</v>
          </cell>
          <cell r="C34" t="str">
            <v>Transit. Devolução de Clientes</v>
          </cell>
          <cell r="D34">
            <v>0</v>
          </cell>
          <cell r="F34">
            <v>540589.88</v>
          </cell>
          <cell r="G34">
            <v>540589.88</v>
          </cell>
          <cell r="H34">
            <v>0</v>
          </cell>
        </row>
        <row r="35">
          <cell r="A35" t="str">
            <v>11.05.01.99</v>
          </cell>
          <cell r="B35" t="str">
            <v>-</v>
          </cell>
          <cell r="C35" t="str">
            <v>Transit. de Encontro de Contas</v>
          </cell>
          <cell r="D35">
            <v>0</v>
          </cell>
          <cell r="F35">
            <v>1000358.79</v>
          </cell>
          <cell r="G35">
            <v>1000358.79</v>
          </cell>
          <cell r="H35">
            <v>0</v>
          </cell>
        </row>
        <row r="36">
          <cell r="A36" t="str">
            <v>11.05.02.00</v>
          </cell>
          <cell r="B36" t="str">
            <v>-</v>
          </cell>
          <cell r="C36" t="str">
            <v>Clientes no Exterior</v>
          </cell>
          <cell r="D36">
            <v>26952370.879999999</v>
          </cell>
          <cell r="E36" t="str">
            <v>D</v>
          </cell>
          <cell r="F36">
            <v>39042864.549999997</v>
          </cell>
          <cell r="G36">
            <v>30008261.969999999</v>
          </cell>
          <cell r="H36">
            <v>35986973.460000001</v>
          </cell>
          <cell r="I36" t="str">
            <v>D</v>
          </cell>
        </row>
        <row r="37">
          <cell r="A37" t="str">
            <v>11.05.02.01</v>
          </cell>
          <cell r="B37" t="str">
            <v>-</v>
          </cell>
          <cell r="C37" t="str">
            <v>Clientes no Exterior</v>
          </cell>
          <cell r="D37">
            <v>33804527.579999998</v>
          </cell>
          <cell r="E37" t="str">
            <v>D</v>
          </cell>
          <cell r="F37">
            <v>15432096.99</v>
          </cell>
          <cell r="G37">
            <v>13249651.109999999</v>
          </cell>
          <cell r="H37">
            <v>35986973.460000001</v>
          </cell>
          <cell r="I37" t="str">
            <v>D</v>
          </cell>
        </row>
        <row r="38">
          <cell r="A38" t="str">
            <v>11.05.02.02</v>
          </cell>
          <cell r="B38" t="str">
            <v>-</v>
          </cell>
          <cell r="C38" t="str">
            <v>(-) Adiantam. Cambio Exportacao</v>
          </cell>
          <cell r="D38">
            <v>6852156.7000000002</v>
          </cell>
          <cell r="E38" t="str">
            <v>C</v>
          </cell>
          <cell r="F38">
            <v>23610767.559999999</v>
          </cell>
          <cell r="G38">
            <v>16758610.859999999</v>
          </cell>
          <cell r="H38">
            <v>0</v>
          </cell>
        </row>
        <row r="39">
          <cell r="A39" t="str">
            <v>11.05.03.00</v>
          </cell>
          <cell r="B39" t="str">
            <v>-</v>
          </cell>
          <cell r="C39" t="str">
            <v>Clientes Cias do Grupo</v>
          </cell>
          <cell r="D39">
            <v>87859595.569999993</v>
          </cell>
          <cell r="E39" t="str">
            <v>D</v>
          </cell>
          <cell r="F39">
            <v>26131831.760000002</v>
          </cell>
          <cell r="G39">
            <v>36495671.75</v>
          </cell>
          <cell r="H39">
            <v>77495755.579999998</v>
          </cell>
          <cell r="I39" t="str">
            <v>D</v>
          </cell>
        </row>
        <row r="40">
          <cell r="A40" t="str">
            <v>11.05.03.01</v>
          </cell>
          <cell r="B40" t="str">
            <v>-</v>
          </cell>
          <cell r="C40" t="str">
            <v>Clientes C.Grupo- Cpfl</v>
          </cell>
          <cell r="D40">
            <v>0</v>
          </cell>
          <cell r="F40">
            <v>0</v>
          </cell>
          <cell r="G40">
            <v>0</v>
          </cell>
          <cell r="H40">
            <v>0</v>
          </cell>
        </row>
        <row r="41">
          <cell r="A41" t="str">
            <v>11.05.03.02</v>
          </cell>
          <cell r="B41" t="str">
            <v>-</v>
          </cell>
          <cell r="C41" t="str">
            <v>Clientes C.Grupo- S.Mineira</v>
          </cell>
          <cell r="D41">
            <v>0</v>
          </cell>
          <cell r="F41">
            <v>0</v>
          </cell>
          <cell r="G41">
            <v>0</v>
          </cell>
          <cell r="H41">
            <v>0</v>
          </cell>
        </row>
        <row r="42">
          <cell r="A42" t="str">
            <v>11.05.03.03</v>
          </cell>
          <cell r="B42" t="str">
            <v>-</v>
          </cell>
          <cell r="C42" t="str">
            <v>Clientes C.Grupo- Mare</v>
          </cell>
          <cell r="D42">
            <v>0</v>
          </cell>
          <cell r="F42">
            <v>0</v>
          </cell>
          <cell r="G42">
            <v>0</v>
          </cell>
          <cell r="H42">
            <v>0</v>
          </cell>
        </row>
        <row r="43">
          <cell r="A43" t="str">
            <v>11.05.03.04</v>
          </cell>
          <cell r="B43" t="str">
            <v>-</v>
          </cell>
          <cell r="C43" t="str">
            <v>Clientes C.Grupo- Mato Grosso</v>
          </cell>
          <cell r="D43">
            <v>0</v>
          </cell>
          <cell r="F43">
            <v>0</v>
          </cell>
          <cell r="G43">
            <v>0</v>
          </cell>
          <cell r="H43">
            <v>0</v>
          </cell>
        </row>
        <row r="44">
          <cell r="A44" t="str">
            <v>11.05.03.05</v>
          </cell>
          <cell r="B44" t="str">
            <v>-</v>
          </cell>
          <cell r="C44" t="str">
            <v>Clientes C.Grupo- Sibra</v>
          </cell>
          <cell r="D44">
            <v>0</v>
          </cell>
          <cell r="F44">
            <v>0</v>
          </cell>
          <cell r="G44">
            <v>0</v>
          </cell>
          <cell r="H44">
            <v>0</v>
          </cell>
        </row>
        <row r="45">
          <cell r="A45" t="str">
            <v>11.05.03.06</v>
          </cell>
          <cell r="B45" t="str">
            <v>-</v>
          </cell>
          <cell r="C45" t="str">
            <v>Clientes C.Grupo- S.Florestal</v>
          </cell>
          <cell r="D45">
            <v>0</v>
          </cell>
          <cell r="F45">
            <v>0</v>
          </cell>
          <cell r="G45">
            <v>0</v>
          </cell>
          <cell r="H45">
            <v>0</v>
          </cell>
        </row>
        <row r="46">
          <cell r="A46" t="str">
            <v>11.05.03.07</v>
          </cell>
          <cell r="B46" t="str">
            <v>-</v>
          </cell>
          <cell r="C46" t="str">
            <v>Clientes C.Grupo- MMN</v>
          </cell>
          <cell r="D46">
            <v>0</v>
          </cell>
          <cell r="F46">
            <v>0</v>
          </cell>
          <cell r="G46">
            <v>0</v>
          </cell>
          <cell r="H46">
            <v>0</v>
          </cell>
        </row>
        <row r="47">
          <cell r="A47" t="str">
            <v>11.05.03.08</v>
          </cell>
          <cell r="B47" t="str">
            <v>-</v>
          </cell>
          <cell r="C47" t="str">
            <v>Clientes C.Grupo- Urandi</v>
          </cell>
          <cell r="D47">
            <v>0</v>
          </cell>
          <cell r="F47">
            <v>0</v>
          </cell>
          <cell r="G47">
            <v>0</v>
          </cell>
          <cell r="H47">
            <v>0</v>
          </cell>
        </row>
        <row r="48">
          <cell r="A48" t="str">
            <v>11.05.03.09</v>
          </cell>
          <cell r="B48" t="str">
            <v>-</v>
          </cell>
          <cell r="C48" t="str">
            <v>Clientes C.Grupo- Urucum</v>
          </cell>
          <cell r="D48">
            <v>5267.36</v>
          </cell>
          <cell r="E48" t="str">
            <v>D</v>
          </cell>
          <cell r="F48">
            <v>5267.36</v>
          </cell>
          <cell r="G48">
            <v>10534.72</v>
          </cell>
          <cell r="H48">
            <v>0</v>
          </cell>
        </row>
        <row r="49">
          <cell r="A49" t="str">
            <v>11.05.03.10</v>
          </cell>
          <cell r="B49" t="str">
            <v>-</v>
          </cell>
          <cell r="C49" t="str">
            <v>Clientes C.Grupo- Cvrd</v>
          </cell>
          <cell r="D49">
            <v>1860009.6</v>
          </cell>
          <cell r="E49" t="str">
            <v>D</v>
          </cell>
          <cell r="F49">
            <v>1211363.42</v>
          </cell>
          <cell r="G49">
            <v>0</v>
          </cell>
          <cell r="H49">
            <v>3071373.02</v>
          </cell>
          <cell r="I49" t="str">
            <v>D</v>
          </cell>
        </row>
        <row r="50">
          <cell r="A50" t="str">
            <v>11.05.03.11</v>
          </cell>
          <cell r="B50" t="str">
            <v>-</v>
          </cell>
          <cell r="C50" t="str">
            <v>Clientes C.Grupo- Rdme</v>
          </cell>
          <cell r="D50">
            <v>10522829.33</v>
          </cell>
          <cell r="E50" t="str">
            <v>D</v>
          </cell>
          <cell r="F50">
            <v>5265120.18</v>
          </cell>
          <cell r="G50">
            <v>3317152.25</v>
          </cell>
          <cell r="H50">
            <v>12470797.26</v>
          </cell>
          <cell r="I50" t="str">
            <v>D</v>
          </cell>
        </row>
        <row r="51">
          <cell r="A51" t="str">
            <v>11.05.03.12</v>
          </cell>
          <cell r="B51" t="str">
            <v>-</v>
          </cell>
          <cell r="C51" t="str">
            <v>Clientes C.Grupo- Itaco</v>
          </cell>
          <cell r="D51">
            <v>0</v>
          </cell>
          <cell r="F51">
            <v>0</v>
          </cell>
          <cell r="G51">
            <v>0</v>
          </cell>
          <cell r="H51">
            <v>0</v>
          </cell>
        </row>
        <row r="52">
          <cell r="A52" t="str">
            <v>11.05.03.13</v>
          </cell>
          <cell r="B52" t="str">
            <v>-</v>
          </cell>
          <cell r="C52" t="str">
            <v>Clientes C.Grupo- Ebraf</v>
          </cell>
          <cell r="D52">
            <v>0</v>
          </cell>
          <cell r="F52">
            <v>0</v>
          </cell>
          <cell r="G52">
            <v>0</v>
          </cell>
          <cell r="H52">
            <v>0</v>
          </cell>
        </row>
        <row r="53">
          <cell r="A53" t="str">
            <v>11.05.03.14</v>
          </cell>
          <cell r="B53" t="str">
            <v>-</v>
          </cell>
          <cell r="C53" t="str">
            <v>Clientes C.Grupo Cvrd- CST</v>
          </cell>
          <cell r="D53">
            <v>0</v>
          </cell>
          <cell r="F53">
            <v>0</v>
          </cell>
          <cell r="G53">
            <v>0</v>
          </cell>
          <cell r="H53">
            <v>0</v>
          </cell>
        </row>
        <row r="54">
          <cell r="A54" t="str">
            <v>11.05.03.15</v>
          </cell>
          <cell r="B54" t="str">
            <v>-</v>
          </cell>
          <cell r="C54" t="str">
            <v>Clientes C.Grupo Cvrd- FCA</v>
          </cell>
          <cell r="D54">
            <v>0</v>
          </cell>
          <cell r="F54">
            <v>0</v>
          </cell>
          <cell r="G54">
            <v>0</v>
          </cell>
          <cell r="H54">
            <v>0</v>
          </cell>
        </row>
        <row r="55">
          <cell r="A55" t="str">
            <v>11.05.03.16</v>
          </cell>
          <cell r="B55" t="str">
            <v>-</v>
          </cell>
          <cell r="C55" t="str">
            <v>Clientes C.Grupo Cvrd- MSE</v>
          </cell>
          <cell r="D55">
            <v>0</v>
          </cell>
          <cell r="F55">
            <v>0</v>
          </cell>
          <cell r="G55">
            <v>0</v>
          </cell>
          <cell r="H55">
            <v>0</v>
          </cell>
        </row>
        <row r="56">
          <cell r="A56" t="str">
            <v>11.05.03.17</v>
          </cell>
          <cell r="B56" t="str">
            <v>-</v>
          </cell>
          <cell r="C56" t="str">
            <v>Clientes C.Grupo Cvrd- Brasilux</v>
          </cell>
          <cell r="D56">
            <v>0</v>
          </cell>
          <cell r="F56">
            <v>0</v>
          </cell>
          <cell r="G56">
            <v>0</v>
          </cell>
          <cell r="H56">
            <v>0</v>
          </cell>
        </row>
        <row r="57">
          <cell r="A57" t="str">
            <v>11.05.03.18</v>
          </cell>
          <cell r="B57" t="str">
            <v>-</v>
          </cell>
          <cell r="C57" t="str">
            <v>Clientes C.Grupo Cvrd- Rdmn</v>
          </cell>
          <cell r="D57">
            <v>0</v>
          </cell>
          <cell r="F57">
            <v>0</v>
          </cell>
          <cell r="G57">
            <v>0</v>
          </cell>
          <cell r="H57">
            <v>0</v>
          </cell>
        </row>
        <row r="58">
          <cell r="A58" t="str">
            <v>11.05.03.19</v>
          </cell>
          <cell r="B58" t="str">
            <v>-</v>
          </cell>
          <cell r="C58" t="str">
            <v>Clientes C.Grupo Cvrd- Rdi</v>
          </cell>
          <cell r="D58">
            <v>0</v>
          </cell>
          <cell r="F58">
            <v>0</v>
          </cell>
          <cell r="G58">
            <v>0</v>
          </cell>
          <cell r="H58">
            <v>0</v>
          </cell>
        </row>
        <row r="59">
          <cell r="A59" t="str">
            <v>11.05.03.20</v>
          </cell>
          <cell r="B59" t="str">
            <v>-</v>
          </cell>
          <cell r="C59" t="str">
            <v>Clientes C.Grupo Cvrd- RDL</v>
          </cell>
          <cell r="D59">
            <v>15042521.08</v>
          </cell>
          <cell r="E59" t="str">
            <v>D</v>
          </cell>
          <cell r="F59">
            <v>0</v>
          </cell>
          <cell r="G59">
            <v>105724.9</v>
          </cell>
          <cell r="H59">
            <v>14936796.18</v>
          </cell>
          <cell r="I59" t="str">
            <v>D</v>
          </cell>
        </row>
        <row r="60">
          <cell r="A60" t="str">
            <v>11.05.03.21</v>
          </cell>
          <cell r="B60" t="str">
            <v>-</v>
          </cell>
          <cell r="C60" t="str">
            <v>Clientes C.Grupo Cvrd- USIMINAS</v>
          </cell>
          <cell r="D60">
            <v>4715657.92</v>
          </cell>
          <cell r="E60" t="str">
            <v>D</v>
          </cell>
          <cell r="F60">
            <v>5933561.4299999997</v>
          </cell>
          <cell r="G60">
            <v>7073680.8200000003</v>
          </cell>
          <cell r="H60">
            <v>3575538.53</v>
          </cell>
          <cell r="I60" t="str">
            <v>D</v>
          </cell>
        </row>
        <row r="61">
          <cell r="A61" t="str">
            <v>11.05.03.22</v>
          </cell>
          <cell r="B61" t="str">
            <v>-</v>
          </cell>
          <cell r="C61" t="str">
            <v>Clientes C.Grupo Cvrd- CVRDI</v>
          </cell>
          <cell r="D61">
            <v>55713310.280000001</v>
          </cell>
          <cell r="E61" t="str">
            <v>D</v>
          </cell>
          <cell r="F61">
            <v>13716519.369999999</v>
          </cell>
          <cell r="G61">
            <v>25988579.059999999</v>
          </cell>
          <cell r="H61">
            <v>43441250.590000004</v>
          </cell>
          <cell r="I61" t="str">
            <v>D</v>
          </cell>
        </row>
        <row r="62">
          <cell r="A62" t="str">
            <v>11.05.03.97</v>
          </cell>
          <cell r="B62" t="str">
            <v>-</v>
          </cell>
          <cell r="C62" t="str">
            <v>(-) Adto Camb Exp. Cia Grupo</v>
          </cell>
          <cell r="D62">
            <v>0</v>
          </cell>
          <cell r="F62">
            <v>0</v>
          </cell>
          <cell r="G62">
            <v>0</v>
          </cell>
          <cell r="H62">
            <v>0</v>
          </cell>
        </row>
        <row r="63">
          <cell r="A63" t="str">
            <v>11.05.03.98</v>
          </cell>
          <cell r="B63" t="str">
            <v>-</v>
          </cell>
          <cell r="C63" t="str">
            <v>(-) Adto.Clientes Cias Grupo</v>
          </cell>
          <cell r="D63">
            <v>0</v>
          </cell>
          <cell r="F63">
            <v>0</v>
          </cell>
          <cell r="G63">
            <v>0</v>
          </cell>
          <cell r="H63">
            <v>0</v>
          </cell>
        </row>
        <row r="64">
          <cell r="A64" t="str">
            <v>11.05.03.99</v>
          </cell>
          <cell r="B64" t="str">
            <v>-</v>
          </cell>
          <cell r="C64" t="str">
            <v>(-) Ajust.Vlr.Presente Cia Grupo</v>
          </cell>
          <cell r="D64">
            <v>0</v>
          </cell>
          <cell r="F64">
            <v>0</v>
          </cell>
          <cell r="G64">
            <v>0</v>
          </cell>
          <cell r="H64">
            <v>0</v>
          </cell>
        </row>
        <row r="65">
          <cell r="A65" t="str">
            <v>11.05.04.00</v>
          </cell>
          <cell r="B65" t="str">
            <v>-</v>
          </cell>
          <cell r="C65" t="str">
            <v>Clientes C.Grupo Cvrd em Transito</v>
          </cell>
          <cell r="D65">
            <v>0</v>
          </cell>
          <cell r="F65">
            <v>12704.16</v>
          </cell>
          <cell r="G65">
            <v>2357141.9700000002</v>
          </cell>
          <cell r="H65">
            <v>2344437.81</v>
          </cell>
          <cell r="I65" t="str">
            <v>C</v>
          </cell>
        </row>
        <row r="66">
          <cell r="A66" t="str">
            <v>11.05.04.01</v>
          </cell>
          <cell r="B66" t="str">
            <v>-</v>
          </cell>
          <cell r="C66" t="str">
            <v>Clientes C.Grupo Cvrd em Trans.RDME</v>
          </cell>
          <cell r="D66">
            <v>0</v>
          </cell>
          <cell r="F66">
            <v>12704.16</v>
          </cell>
          <cell r="G66">
            <v>2357141.9700000002</v>
          </cell>
          <cell r="H66">
            <v>2344437.81</v>
          </cell>
          <cell r="I66" t="str">
            <v>C</v>
          </cell>
        </row>
        <row r="67">
          <cell r="A67" t="str">
            <v>11.05.04.02</v>
          </cell>
          <cell r="B67" t="str">
            <v>-</v>
          </cell>
          <cell r="C67" t="str">
            <v>Clientes C.Grupo Cvrd em Trans.RDMN</v>
          </cell>
          <cell r="D67">
            <v>0</v>
          </cell>
          <cell r="F67">
            <v>0</v>
          </cell>
          <cell r="G67">
            <v>0</v>
          </cell>
          <cell r="H67">
            <v>0</v>
          </cell>
        </row>
        <row r="68">
          <cell r="A68" t="str">
            <v>11.05.04.03</v>
          </cell>
          <cell r="B68" t="str">
            <v>-</v>
          </cell>
          <cell r="C68" t="str">
            <v>Clientes C.Grupo Cvrd em Trans.RDI</v>
          </cell>
          <cell r="D68">
            <v>0</v>
          </cell>
          <cell r="F68">
            <v>0</v>
          </cell>
          <cell r="G68">
            <v>0</v>
          </cell>
          <cell r="H68">
            <v>0</v>
          </cell>
        </row>
        <row r="69">
          <cell r="A69" t="str">
            <v>11.05.04.04</v>
          </cell>
          <cell r="B69" t="str">
            <v>-</v>
          </cell>
          <cell r="C69" t="str">
            <v>Clientes C.Grupo Cvrd em Trans.RDL</v>
          </cell>
          <cell r="D69">
            <v>0</v>
          </cell>
          <cell r="F69">
            <v>0</v>
          </cell>
          <cell r="G69">
            <v>0</v>
          </cell>
          <cell r="H69">
            <v>0</v>
          </cell>
        </row>
        <row r="70">
          <cell r="A70" t="str">
            <v>11.05.04.05</v>
          </cell>
          <cell r="B70" t="str">
            <v>-</v>
          </cell>
          <cell r="C70" t="str">
            <v>Clientes C.Grupo Cvrd em Trans.ITACO</v>
          </cell>
          <cell r="D70">
            <v>0</v>
          </cell>
          <cell r="F70">
            <v>0</v>
          </cell>
          <cell r="G70">
            <v>0</v>
          </cell>
          <cell r="H70">
            <v>0</v>
          </cell>
        </row>
        <row r="71">
          <cell r="A71" t="str">
            <v>11.05.04.06</v>
          </cell>
          <cell r="B71" t="str">
            <v>-</v>
          </cell>
          <cell r="C71" t="str">
            <v>Clientes C.Grupo Cvrd em Trans.CVRDI</v>
          </cell>
          <cell r="D71">
            <v>0</v>
          </cell>
          <cell r="F71">
            <v>0</v>
          </cell>
          <cell r="G71">
            <v>0</v>
          </cell>
          <cell r="H71">
            <v>0</v>
          </cell>
        </row>
        <row r="72">
          <cell r="A72" t="str">
            <v>11.05.05.00</v>
          </cell>
          <cell r="B72" t="str">
            <v>-</v>
          </cell>
          <cell r="C72" t="str">
            <v>Clientes M.Externo em Transito</v>
          </cell>
          <cell r="D72">
            <v>3925509.23</v>
          </cell>
          <cell r="E72" t="str">
            <v>C</v>
          </cell>
          <cell r="F72">
            <v>3963651.83</v>
          </cell>
          <cell r="G72">
            <v>3788411.92</v>
          </cell>
          <cell r="H72">
            <v>3750269.32</v>
          </cell>
          <cell r="I72" t="str">
            <v>C</v>
          </cell>
        </row>
        <row r="73">
          <cell r="A73" t="str">
            <v>11.05.05.01</v>
          </cell>
          <cell r="B73" t="str">
            <v>-</v>
          </cell>
          <cell r="C73" t="str">
            <v>Clientes M.Externo em Transito</v>
          </cell>
          <cell r="D73">
            <v>3925509.23</v>
          </cell>
          <cell r="E73" t="str">
            <v>C</v>
          </cell>
          <cell r="F73">
            <v>3963651.83</v>
          </cell>
          <cell r="G73">
            <v>3788411.92</v>
          </cell>
          <cell r="H73">
            <v>3750269.32</v>
          </cell>
          <cell r="I73" t="str">
            <v>C</v>
          </cell>
        </row>
        <row r="74">
          <cell r="A74" t="str">
            <v>11.05.06.00</v>
          </cell>
          <cell r="B74" t="str">
            <v>-</v>
          </cell>
          <cell r="C74" t="str">
            <v>(-) Prov. P/ Devedores Duvidosos</v>
          </cell>
          <cell r="D74">
            <v>0</v>
          </cell>
          <cell r="F74">
            <v>0</v>
          </cell>
          <cell r="G74">
            <v>0</v>
          </cell>
          <cell r="H74">
            <v>0</v>
          </cell>
        </row>
        <row r="75">
          <cell r="A75" t="str">
            <v>11.05.06.01</v>
          </cell>
          <cell r="B75" t="str">
            <v>-</v>
          </cell>
          <cell r="C75" t="str">
            <v>(-) Prov. P/ Devedores Duvidosos</v>
          </cell>
          <cell r="D75">
            <v>0</v>
          </cell>
          <cell r="F75">
            <v>0</v>
          </cell>
          <cell r="G75">
            <v>0</v>
          </cell>
          <cell r="H75">
            <v>0</v>
          </cell>
        </row>
        <row r="76">
          <cell r="A76" t="str">
            <v>11.05.07.00</v>
          </cell>
          <cell r="B76" t="str">
            <v>-</v>
          </cell>
          <cell r="C76" t="str">
            <v>(-) Prov.Perdas de Clientes</v>
          </cell>
          <cell r="D76">
            <v>11562000</v>
          </cell>
          <cell r="E76" t="str">
            <v>C</v>
          </cell>
          <cell r="F76">
            <v>0</v>
          </cell>
          <cell r="G76">
            <v>0</v>
          </cell>
          <cell r="H76">
            <v>11562000</v>
          </cell>
          <cell r="I76" t="str">
            <v>C</v>
          </cell>
        </row>
        <row r="77">
          <cell r="A77" t="str">
            <v>11.05.07.01</v>
          </cell>
          <cell r="B77" t="str">
            <v>-</v>
          </cell>
          <cell r="C77" t="str">
            <v>(-) Prov.Perdas de Clientes SJDR</v>
          </cell>
          <cell r="D77">
            <v>11562000</v>
          </cell>
          <cell r="E77" t="str">
            <v>C</v>
          </cell>
          <cell r="F77">
            <v>0</v>
          </cell>
          <cell r="G77">
            <v>0</v>
          </cell>
          <cell r="H77">
            <v>11562000</v>
          </cell>
          <cell r="I77" t="str">
            <v>C</v>
          </cell>
        </row>
        <row r="78">
          <cell r="A78" t="str">
            <v>11.10.00.00</v>
          </cell>
          <cell r="B78" t="str">
            <v>-</v>
          </cell>
          <cell r="C78" t="str">
            <v>Estoques</v>
          </cell>
          <cell r="D78">
            <v>169092444.25999999</v>
          </cell>
          <cell r="E78" t="str">
            <v>D</v>
          </cell>
          <cell r="F78">
            <v>176780853.28999999</v>
          </cell>
          <cell r="G78">
            <v>149058279.78</v>
          </cell>
          <cell r="H78">
            <v>196815017.77000001</v>
          </cell>
          <cell r="I78" t="str">
            <v>D</v>
          </cell>
        </row>
        <row r="79">
          <cell r="A79" t="str">
            <v>11.10.01.00</v>
          </cell>
          <cell r="B79" t="str">
            <v>-</v>
          </cell>
          <cell r="C79" t="str">
            <v>Produtos Acabados</v>
          </cell>
          <cell r="D79">
            <v>44053466.340000004</v>
          </cell>
          <cell r="E79" t="str">
            <v>D</v>
          </cell>
          <cell r="F79">
            <v>67436264.049999997</v>
          </cell>
          <cell r="G79">
            <v>53762745.950000003</v>
          </cell>
          <cell r="H79">
            <v>57726984.439999998</v>
          </cell>
          <cell r="I79" t="str">
            <v>D</v>
          </cell>
        </row>
        <row r="80">
          <cell r="A80" t="str">
            <v>11.10.01.01</v>
          </cell>
          <cell r="B80" t="str">
            <v>-</v>
          </cell>
          <cell r="C80" t="str">
            <v>Produtos Acabados - Ligas</v>
          </cell>
          <cell r="D80">
            <v>19804930.600000001</v>
          </cell>
          <cell r="E80" t="str">
            <v>D</v>
          </cell>
          <cell r="F80">
            <v>2108718.9300000002</v>
          </cell>
          <cell r="G80">
            <v>886036.99</v>
          </cell>
          <cell r="H80">
            <v>21027612.539999999</v>
          </cell>
          <cell r="I80" t="str">
            <v>D</v>
          </cell>
        </row>
        <row r="81">
          <cell r="A81" t="str">
            <v>11.10.01.02</v>
          </cell>
          <cell r="B81" t="str">
            <v>-</v>
          </cell>
          <cell r="C81" t="str">
            <v>Produtos Acabados - Minérios</v>
          </cell>
          <cell r="D81">
            <v>21111836.780000001</v>
          </cell>
          <cell r="E81" t="str">
            <v>D</v>
          </cell>
          <cell r="F81">
            <v>10631189.210000001</v>
          </cell>
          <cell r="G81">
            <v>941297.21</v>
          </cell>
          <cell r="H81">
            <v>30801728.780000001</v>
          </cell>
          <cell r="I81" t="str">
            <v>D</v>
          </cell>
        </row>
        <row r="82">
          <cell r="A82" t="str">
            <v>11.10.01.90</v>
          </cell>
          <cell r="B82" t="str">
            <v>-</v>
          </cell>
          <cell r="C82" t="str">
            <v>Produto Acabado em Transito - Minerios</v>
          </cell>
          <cell r="D82">
            <v>522494.36</v>
          </cell>
          <cell r="E82" t="str">
            <v>C</v>
          </cell>
          <cell r="F82">
            <v>522494.36</v>
          </cell>
          <cell r="G82">
            <v>0</v>
          </cell>
          <cell r="H82">
            <v>0</v>
          </cell>
        </row>
        <row r="84">
          <cell r="A84" t="str">
            <v>-----------</v>
          </cell>
          <cell r="B84" t="str">
            <v>--</v>
          </cell>
          <cell r="C84" t="str">
            <v>-------------------------------------------------------------------</v>
          </cell>
          <cell r="D84" t="str">
            <v>-------------------</v>
          </cell>
          <cell r="E84" t="str">
            <v>-</v>
          </cell>
          <cell r="F84" t="str">
            <v>-------------------</v>
          </cell>
          <cell r="G84" t="e">
            <v>#NAME?</v>
          </cell>
          <cell r="H84" t="str">
            <v>07AB - 1.00.01.065</v>
          </cell>
        </row>
        <row r="85">
          <cell r="A85" t="str">
            <v>_x000C_----------</v>
          </cell>
          <cell r="B85" t="str">
            <v>--</v>
          </cell>
          <cell r="C85" t="str">
            <v>-------------------------------------------------------------------</v>
          </cell>
          <cell r="D85" t="str">
            <v>-------------------</v>
          </cell>
          <cell r="E85" t="str">
            <v>-</v>
          </cell>
          <cell r="F85" t="str">
            <v>-------------------</v>
          </cell>
          <cell r="G85" t="str">
            <v>-------------------</v>
          </cell>
          <cell r="H85" t="str">
            <v>------ Página:</v>
          </cell>
        </row>
        <row r="86">
          <cell r="A86" t="str">
            <v>Rio Doce Ma</v>
          </cell>
          <cell r="B86" t="str">
            <v>ng</v>
          </cell>
          <cell r="C86" t="str">
            <v>anes S.A</v>
          </cell>
          <cell r="H86" t="str">
            <v>Balancete</v>
          </cell>
        </row>
        <row r="87">
          <cell r="A87" t="str">
            <v>Período: 01</v>
          </cell>
          <cell r="B87" t="str">
            <v>/0</v>
          </cell>
          <cell r="C87" t="str">
            <v>1/2007 A 31/01/2007 -----------------------------------------------</v>
          </cell>
          <cell r="D87" t="str">
            <v>-------------------</v>
          </cell>
          <cell r="E87" t="str">
            <v>-</v>
          </cell>
          <cell r="F87" t="str">
            <v>-------------------</v>
          </cell>
          <cell r="G87" t="str">
            <v>-------------------</v>
          </cell>
          <cell r="H87" t="str">
            <v>06/02/2007 - 17:4</v>
          </cell>
          <cell r="I87">
            <v>7</v>
          </cell>
        </row>
        <row r="89">
          <cell r="A89" t="str">
            <v>Título</v>
          </cell>
          <cell r="D89" t="str">
            <v>Saldo Inicial</v>
          </cell>
          <cell r="F89" t="str">
            <v>Débito</v>
          </cell>
          <cell r="G89" t="str">
            <v>Crédito</v>
          </cell>
          <cell r="H89" t="str">
            <v>Saldo Final</v>
          </cell>
        </row>
        <row r="90">
          <cell r="A90" t="str">
            <v>-----------</v>
          </cell>
          <cell r="B90" t="str">
            <v>--</v>
          </cell>
          <cell r="C90" t="str">
            <v>-------------------------------------------------------------------</v>
          </cell>
          <cell r="D90" t="str">
            <v>-----------------</v>
          </cell>
          <cell r="F90" t="str">
            <v>------------------</v>
          </cell>
          <cell r="G90" t="str">
            <v>------------------</v>
          </cell>
          <cell r="H90" t="str">
            <v>-----------------</v>
          </cell>
        </row>
        <row r="91">
          <cell r="A91" t="str">
            <v>11.10.01.91</v>
          </cell>
          <cell r="B91" t="str">
            <v>-</v>
          </cell>
          <cell r="C91" t="str">
            <v>Produto Acabado em Transito - Lig.Mangan</v>
          </cell>
          <cell r="D91">
            <v>1412248.64</v>
          </cell>
          <cell r="E91" t="str">
            <v>D</v>
          </cell>
          <cell r="F91">
            <v>1698294.19</v>
          </cell>
          <cell r="G91">
            <v>1412248.64</v>
          </cell>
          <cell r="H91">
            <v>1698294.19</v>
          </cell>
          <cell r="I91" t="str">
            <v>D</v>
          </cell>
        </row>
        <row r="92">
          <cell r="A92" t="str">
            <v>11.10.01.92</v>
          </cell>
          <cell r="B92" t="str">
            <v>-</v>
          </cell>
          <cell r="C92" t="str">
            <v>Produto Acabado em Transito - Lig.Especi</v>
          </cell>
          <cell r="D92">
            <v>2246944.6800000002</v>
          </cell>
          <cell r="E92" t="str">
            <v>D</v>
          </cell>
          <cell r="F92">
            <v>3962852.79</v>
          </cell>
          <cell r="G92">
            <v>2246944.6800000002</v>
          </cell>
          <cell r="H92">
            <v>3962852.79</v>
          </cell>
          <cell r="I92" t="str">
            <v>D</v>
          </cell>
        </row>
        <row r="93">
          <cell r="A93" t="str">
            <v>11.10.01.93</v>
          </cell>
          <cell r="B93" t="str">
            <v>-</v>
          </cell>
          <cell r="C93" t="str">
            <v>Transitoria de Mão de Obra</v>
          </cell>
          <cell r="D93">
            <v>0</v>
          </cell>
          <cell r="F93">
            <v>0</v>
          </cell>
          <cell r="G93">
            <v>0</v>
          </cell>
          <cell r="H93">
            <v>0</v>
          </cell>
        </row>
        <row r="94">
          <cell r="A94" t="str">
            <v>11.10.01.94</v>
          </cell>
          <cell r="B94" t="str">
            <v>-</v>
          </cell>
          <cell r="C94" t="str">
            <v>OP Movimento de Terc. Ligas</v>
          </cell>
          <cell r="D94">
            <v>0</v>
          </cell>
          <cell r="F94">
            <v>0</v>
          </cell>
          <cell r="G94">
            <v>0</v>
          </cell>
          <cell r="H94">
            <v>0</v>
          </cell>
        </row>
        <row r="95">
          <cell r="A95" t="str">
            <v>11.10.01.95</v>
          </cell>
          <cell r="B95" t="str">
            <v>-</v>
          </cell>
          <cell r="C95" t="str">
            <v>OP Movimento de Terc Minerios</v>
          </cell>
          <cell r="D95">
            <v>0</v>
          </cell>
          <cell r="F95">
            <v>0</v>
          </cell>
          <cell r="G95">
            <v>0</v>
          </cell>
          <cell r="H95">
            <v>0</v>
          </cell>
        </row>
        <row r="96">
          <cell r="A96" t="str">
            <v>11.10.01.96</v>
          </cell>
          <cell r="B96" t="str">
            <v>-</v>
          </cell>
          <cell r="C96" t="str">
            <v>OP Retrabalho Acabados - Ligas</v>
          </cell>
          <cell r="D96">
            <v>0</v>
          </cell>
          <cell r="F96">
            <v>130860.88</v>
          </cell>
          <cell r="G96">
            <v>130191.81</v>
          </cell>
          <cell r="H96">
            <v>669.07</v>
          </cell>
          <cell r="I96" t="str">
            <v>D</v>
          </cell>
        </row>
        <row r="97">
          <cell r="A97" t="str">
            <v>11.10.01.97</v>
          </cell>
          <cell r="B97" t="str">
            <v>-</v>
          </cell>
          <cell r="C97" t="str">
            <v>OP Retrabalho Acabados Minerios</v>
          </cell>
          <cell r="D97">
            <v>0</v>
          </cell>
          <cell r="F97">
            <v>0</v>
          </cell>
          <cell r="G97">
            <v>0</v>
          </cell>
          <cell r="H97">
            <v>0</v>
          </cell>
        </row>
        <row r="98">
          <cell r="A98" t="str">
            <v>11.10.01.98</v>
          </cell>
          <cell r="B98" t="str">
            <v>-</v>
          </cell>
          <cell r="C98" t="str">
            <v>Ordens de Producao - Ligas</v>
          </cell>
          <cell r="D98">
            <v>0</v>
          </cell>
          <cell r="F98">
            <v>37210713.340000004</v>
          </cell>
          <cell r="G98">
            <v>37184772.960000001</v>
          </cell>
          <cell r="H98">
            <v>25940.38</v>
          </cell>
          <cell r="I98" t="str">
            <v>D</v>
          </cell>
        </row>
        <row r="99">
          <cell r="A99" t="str">
            <v>11.10.01.99</v>
          </cell>
          <cell r="B99" t="str">
            <v>-</v>
          </cell>
          <cell r="C99" t="str">
            <v>Ordens de Producao - Minerios</v>
          </cell>
          <cell r="D99">
            <v>0</v>
          </cell>
          <cell r="F99">
            <v>11171140.35</v>
          </cell>
          <cell r="G99">
            <v>10961253.66</v>
          </cell>
          <cell r="H99">
            <v>209886.69</v>
          </cell>
          <cell r="I99" t="str">
            <v>D</v>
          </cell>
        </row>
        <row r="100">
          <cell r="A100" t="str">
            <v>11.10.05.00</v>
          </cell>
          <cell r="B100" t="str">
            <v>-</v>
          </cell>
          <cell r="C100" t="str">
            <v>Remessa para Industrializacao</v>
          </cell>
          <cell r="D100">
            <v>4632858.78</v>
          </cell>
          <cell r="E100" t="str">
            <v>D</v>
          </cell>
          <cell r="F100">
            <v>46123.65</v>
          </cell>
          <cell r="G100">
            <v>2115653.48</v>
          </cell>
          <cell r="H100">
            <v>2563328.9500000002</v>
          </cell>
          <cell r="I100" t="str">
            <v>D</v>
          </cell>
        </row>
        <row r="101">
          <cell r="A101" t="str">
            <v>11.10.05.01</v>
          </cell>
          <cell r="B101" t="str">
            <v>-</v>
          </cell>
          <cell r="C101" t="str">
            <v>Remessa para Industrializacao</v>
          </cell>
          <cell r="D101">
            <v>4632858.78</v>
          </cell>
          <cell r="E101" t="str">
            <v>D</v>
          </cell>
          <cell r="F101">
            <v>46123.65</v>
          </cell>
          <cell r="G101">
            <v>2115653.48</v>
          </cell>
          <cell r="H101">
            <v>2563328.9500000002</v>
          </cell>
          <cell r="I101" t="str">
            <v>D</v>
          </cell>
        </row>
        <row r="102">
          <cell r="A102" t="str">
            <v>11.10.08.00</v>
          </cell>
          <cell r="B102" t="str">
            <v>-</v>
          </cell>
          <cell r="C102" t="str">
            <v>Remessa em Consignacao</v>
          </cell>
          <cell r="D102">
            <v>341988.49</v>
          </cell>
          <cell r="E102" t="str">
            <v>D</v>
          </cell>
          <cell r="F102">
            <v>239091.88</v>
          </cell>
          <cell r="G102">
            <v>0</v>
          </cell>
          <cell r="H102">
            <v>581080.37</v>
          </cell>
          <cell r="I102" t="str">
            <v>D</v>
          </cell>
        </row>
        <row r="103">
          <cell r="A103" t="str">
            <v>11.10.08.01</v>
          </cell>
          <cell r="B103" t="str">
            <v>-</v>
          </cell>
          <cell r="C103" t="str">
            <v>Remessa em Consignacao</v>
          </cell>
          <cell r="D103">
            <v>341988.49</v>
          </cell>
          <cell r="E103" t="str">
            <v>D</v>
          </cell>
          <cell r="F103">
            <v>239091.88</v>
          </cell>
          <cell r="G103">
            <v>0</v>
          </cell>
          <cell r="H103">
            <v>581080.37</v>
          </cell>
          <cell r="I103" t="str">
            <v>D</v>
          </cell>
        </row>
        <row r="104">
          <cell r="A104" t="str">
            <v>11.10.10.00</v>
          </cell>
          <cell r="B104" t="str">
            <v>-</v>
          </cell>
          <cell r="C104" t="str">
            <v>Mat. de Terceiros nosso Poder</v>
          </cell>
          <cell r="D104">
            <v>0</v>
          </cell>
          <cell r="F104">
            <v>0</v>
          </cell>
          <cell r="G104">
            <v>0</v>
          </cell>
          <cell r="H104">
            <v>0</v>
          </cell>
        </row>
        <row r="105">
          <cell r="A105" t="str">
            <v>11.10.10.01</v>
          </cell>
          <cell r="B105" t="str">
            <v>-</v>
          </cell>
          <cell r="C105" t="str">
            <v>Mat. de Terceiros em nosso Poder</v>
          </cell>
          <cell r="D105">
            <v>0</v>
          </cell>
          <cell r="F105">
            <v>0</v>
          </cell>
          <cell r="G105">
            <v>0</v>
          </cell>
          <cell r="H105">
            <v>0</v>
          </cell>
        </row>
        <row r="106">
          <cell r="A106" t="str">
            <v>11.10.12.00</v>
          </cell>
          <cell r="B106" t="str">
            <v>-</v>
          </cell>
          <cell r="C106" t="str">
            <v>Transferenc.de Prod.Acab.-Usinas</v>
          </cell>
          <cell r="D106">
            <v>0</v>
          </cell>
          <cell r="F106">
            <v>0</v>
          </cell>
          <cell r="G106">
            <v>0</v>
          </cell>
          <cell r="H106">
            <v>0</v>
          </cell>
        </row>
        <row r="107">
          <cell r="A107" t="str">
            <v>11.10.12.01</v>
          </cell>
          <cell r="B107" t="str">
            <v>-</v>
          </cell>
          <cell r="C107" t="str">
            <v>Transferenc.de Prod.Acab.-Usinas</v>
          </cell>
          <cell r="D107">
            <v>0</v>
          </cell>
          <cell r="F107">
            <v>0</v>
          </cell>
          <cell r="G107">
            <v>0</v>
          </cell>
          <cell r="H107">
            <v>0</v>
          </cell>
        </row>
        <row r="108">
          <cell r="A108" t="str">
            <v>11.10.13.00</v>
          </cell>
          <cell r="B108" t="str">
            <v>-</v>
          </cell>
          <cell r="C108" t="str">
            <v>(-) Prov. p/Perdas Prod. Acabado</v>
          </cell>
          <cell r="D108">
            <v>3516133.17</v>
          </cell>
          <cell r="E108" t="str">
            <v>C</v>
          </cell>
          <cell r="F108">
            <v>0</v>
          </cell>
          <cell r="G108">
            <v>0</v>
          </cell>
          <cell r="H108">
            <v>3516133.17</v>
          </cell>
          <cell r="I108" t="str">
            <v>C</v>
          </cell>
        </row>
        <row r="109">
          <cell r="A109" t="str">
            <v>11.10.13.01</v>
          </cell>
          <cell r="B109" t="str">
            <v>-</v>
          </cell>
          <cell r="C109" t="str">
            <v>(-) Prov. p/Perdas Prod.Acabados</v>
          </cell>
          <cell r="D109">
            <v>3516133.17</v>
          </cell>
          <cell r="E109" t="str">
            <v>C</v>
          </cell>
          <cell r="F109">
            <v>0</v>
          </cell>
          <cell r="G109">
            <v>0</v>
          </cell>
          <cell r="H109">
            <v>3516133.17</v>
          </cell>
          <cell r="I109" t="str">
            <v>C</v>
          </cell>
        </row>
        <row r="110">
          <cell r="A110" t="str">
            <v>11.10.20.00</v>
          </cell>
          <cell r="B110" t="str">
            <v>-</v>
          </cell>
          <cell r="C110" t="str">
            <v>Produtos Semi-Acabados</v>
          </cell>
          <cell r="D110">
            <v>57633952.75</v>
          </cell>
          <cell r="E110" t="str">
            <v>D</v>
          </cell>
          <cell r="F110">
            <v>35183587.299999997</v>
          </cell>
          <cell r="G110">
            <v>37648443.359999999</v>
          </cell>
          <cell r="H110">
            <v>55169096.689999998</v>
          </cell>
          <cell r="I110" t="str">
            <v>D</v>
          </cell>
        </row>
        <row r="111">
          <cell r="A111" t="str">
            <v>11.10.20.01</v>
          </cell>
          <cell r="B111" t="str">
            <v>-</v>
          </cell>
          <cell r="C111" t="str">
            <v>Prod.Semi-Acabados - Ligas</v>
          </cell>
          <cell r="D111">
            <v>18756822.07</v>
          </cell>
          <cell r="E111" t="str">
            <v>D</v>
          </cell>
          <cell r="F111">
            <v>1288486.33</v>
          </cell>
          <cell r="G111">
            <v>1895320.95</v>
          </cell>
          <cell r="H111">
            <v>18149987.449999999</v>
          </cell>
          <cell r="I111" t="str">
            <v>D</v>
          </cell>
        </row>
        <row r="112">
          <cell r="A112" t="str">
            <v>11.10.20.02</v>
          </cell>
          <cell r="B112" t="str">
            <v>-</v>
          </cell>
          <cell r="C112" t="str">
            <v>Prod.Semi-Acabados - Minerios</v>
          </cell>
          <cell r="D112">
            <v>37939448.979999997</v>
          </cell>
          <cell r="E112" t="str">
            <v>D</v>
          </cell>
          <cell r="F112">
            <v>0</v>
          </cell>
          <cell r="G112">
            <v>1805088</v>
          </cell>
          <cell r="H112">
            <v>36134360.979999997</v>
          </cell>
          <cell r="I112" t="str">
            <v>D</v>
          </cell>
        </row>
        <row r="113">
          <cell r="A113" t="str">
            <v>11.10.20.03</v>
          </cell>
          <cell r="B113" t="str">
            <v>-</v>
          </cell>
          <cell r="C113" t="str">
            <v>Sub-Produtos</v>
          </cell>
          <cell r="D113">
            <v>937681.7</v>
          </cell>
          <cell r="E113" t="str">
            <v>D</v>
          </cell>
          <cell r="F113">
            <v>2202.27</v>
          </cell>
          <cell r="G113">
            <v>55135.53</v>
          </cell>
          <cell r="H113">
            <v>884748.44</v>
          </cell>
          <cell r="I113" t="str">
            <v>D</v>
          </cell>
        </row>
        <row r="114">
          <cell r="A114" t="str">
            <v>11.10.20.04</v>
          </cell>
          <cell r="B114" t="str">
            <v>-</v>
          </cell>
          <cell r="C114" t="str">
            <v>Prod. Semi-Acabado - ROM</v>
          </cell>
          <cell r="D114">
            <v>0</v>
          </cell>
          <cell r="F114">
            <v>0</v>
          </cell>
          <cell r="G114">
            <v>0</v>
          </cell>
          <cell r="H114">
            <v>0</v>
          </cell>
        </row>
        <row r="115">
          <cell r="A115" t="str">
            <v>11.10.20.93</v>
          </cell>
          <cell r="B115" t="str">
            <v>-</v>
          </cell>
          <cell r="C115" t="str">
            <v>Energia Eletrica</v>
          </cell>
          <cell r="D115">
            <v>0</v>
          </cell>
          <cell r="F115">
            <v>40234.730000000003</v>
          </cell>
          <cell r="G115">
            <v>40234.730000000003</v>
          </cell>
          <cell r="H115">
            <v>0</v>
          </cell>
        </row>
        <row r="116">
          <cell r="A116" t="str">
            <v>11.10.20.94</v>
          </cell>
          <cell r="B116" t="str">
            <v>-</v>
          </cell>
          <cell r="C116" t="str">
            <v>OP Mov. Terc Semi Acab Ligas</v>
          </cell>
          <cell r="D116">
            <v>0</v>
          </cell>
          <cell r="F116">
            <v>0</v>
          </cell>
          <cell r="G116">
            <v>0</v>
          </cell>
          <cell r="H116">
            <v>0</v>
          </cell>
        </row>
        <row r="117">
          <cell r="A117" t="str">
            <v>11.10.20.95</v>
          </cell>
          <cell r="B117" t="str">
            <v>-</v>
          </cell>
          <cell r="C117" t="str">
            <v>OP Mov Terc Semi Acab Minerios</v>
          </cell>
          <cell r="D117">
            <v>0</v>
          </cell>
          <cell r="F117">
            <v>0</v>
          </cell>
          <cell r="G117">
            <v>0</v>
          </cell>
          <cell r="H117">
            <v>0</v>
          </cell>
        </row>
        <row r="118">
          <cell r="A118" t="str">
            <v>11.10.20.96</v>
          </cell>
          <cell r="B118" t="str">
            <v>-</v>
          </cell>
          <cell r="C118" t="str">
            <v>OP Retrabalho Semi Acabados Ligas</v>
          </cell>
          <cell r="D118">
            <v>0</v>
          </cell>
          <cell r="F118">
            <v>0</v>
          </cell>
          <cell r="G118">
            <v>0</v>
          </cell>
          <cell r="H118">
            <v>0</v>
          </cell>
        </row>
        <row r="119">
          <cell r="A119" t="str">
            <v>11.10.20.97</v>
          </cell>
          <cell r="B119" t="str">
            <v>-</v>
          </cell>
          <cell r="C119" t="str">
            <v>OP Retrabalho Acabado Semi Minerios</v>
          </cell>
          <cell r="D119">
            <v>0</v>
          </cell>
          <cell r="F119">
            <v>0</v>
          </cell>
          <cell r="G119">
            <v>0</v>
          </cell>
          <cell r="H119">
            <v>0</v>
          </cell>
        </row>
        <row r="120">
          <cell r="A120" t="str">
            <v>11.10.20.98</v>
          </cell>
          <cell r="B120" t="str">
            <v>-</v>
          </cell>
          <cell r="C120" t="str">
            <v>O.P Semi Acabados - Ligas</v>
          </cell>
          <cell r="D120">
            <v>0</v>
          </cell>
          <cell r="F120">
            <v>33228786.739999998</v>
          </cell>
          <cell r="G120">
            <v>33228786.879999999</v>
          </cell>
          <cell r="H120">
            <v>0.14000000000000001</v>
          </cell>
          <cell r="I120" t="str">
            <v>C</v>
          </cell>
        </row>
        <row r="121">
          <cell r="A121" t="str">
            <v>11.10.20.99</v>
          </cell>
          <cell r="B121" t="str">
            <v>-</v>
          </cell>
          <cell r="C121" t="str">
            <v>O.P Semi-Acabados - Minerios</v>
          </cell>
          <cell r="D121">
            <v>0</v>
          </cell>
          <cell r="F121">
            <v>623877.23</v>
          </cell>
          <cell r="G121">
            <v>623877.27</v>
          </cell>
          <cell r="H121">
            <v>0.04</v>
          </cell>
          <cell r="I121" t="str">
            <v>C</v>
          </cell>
        </row>
        <row r="122">
          <cell r="A122" t="str">
            <v>11.10.25.00</v>
          </cell>
          <cell r="B122" t="str">
            <v>-</v>
          </cell>
          <cell r="C122" t="str">
            <v>(-) Prov. p/Perdas Prod. Semi-Acabados</v>
          </cell>
          <cell r="D122">
            <v>3957786.45</v>
          </cell>
          <cell r="E122" t="str">
            <v>C</v>
          </cell>
          <cell r="F122">
            <v>0</v>
          </cell>
          <cell r="G122">
            <v>0</v>
          </cell>
          <cell r="H122">
            <v>3957786.45</v>
          </cell>
          <cell r="I122" t="str">
            <v>C</v>
          </cell>
        </row>
        <row r="123">
          <cell r="A123" t="str">
            <v>11.10.25.01</v>
          </cell>
          <cell r="B123" t="str">
            <v>-</v>
          </cell>
          <cell r="C123" t="str">
            <v>(-) Prov. p/Perdas Prod. Semi-Acabados</v>
          </cell>
          <cell r="D123">
            <v>3957786.45</v>
          </cell>
          <cell r="E123" t="str">
            <v>C</v>
          </cell>
          <cell r="F123">
            <v>0</v>
          </cell>
          <cell r="G123">
            <v>0</v>
          </cell>
          <cell r="H123">
            <v>3957786.45</v>
          </cell>
          <cell r="I123" t="str">
            <v>C</v>
          </cell>
        </row>
        <row r="124">
          <cell r="A124" t="str">
            <v>11.10.30.00</v>
          </cell>
          <cell r="B124" t="str">
            <v>-</v>
          </cell>
          <cell r="C124" t="str">
            <v>Materia Prima</v>
          </cell>
          <cell r="D124">
            <v>47794263.390000001</v>
          </cell>
          <cell r="E124" t="str">
            <v>D</v>
          </cell>
          <cell r="F124">
            <v>12523014.220000001</v>
          </cell>
          <cell r="G124">
            <v>1191574.75</v>
          </cell>
          <cell r="H124">
            <v>59125702.859999999</v>
          </cell>
          <cell r="I124" t="str">
            <v>D</v>
          </cell>
        </row>
        <row r="125">
          <cell r="A125" t="str">
            <v>11.10.30.01</v>
          </cell>
          <cell r="B125" t="str">
            <v>-</v>
          </cell>
          <cell r="C125" t="str">
            <v>M.Prima - Minerios</v>
          </cell>
          <cell r="D125">
            <v>28254208.870000001</v>
          </cell>
          <cell r="E125" t="str">
            <v>D</v>
          </cell>
          <cell r="F125">
            <v>6452452.5300000003</v>
          </cell>
          <cell r="G125">
            <v>384168.83</v>
          </cell>
          <cell r="H125">
            <v>34322492.57</v>
          </cell>
          <cell r="I125" t="str">
            <v>D</v>
          </cell>
        </row>
        <row r="126">
          <cell r="A126" t="str">
            <v>11.10.30.11</v>
          </cell>
          <cell r="B126" t="str">
            <v>-</v>
          </cell>
          <cell r="C126" t="str">
            <v>M.Prima - Redutores</v>
          </cell>
          <cell r="D126">
            <v>8008709.3300000001</v>
          </cell>
          <cell r="E126" t="str">
            <v>D</v>
          </cell>
          <cell r="F126">
            <v>1516830.86</v>
          </cell>
          <cell r="G126">
            <v>468727.29</v>
          </cell>
          <cell r="H126">
            <v>9056812.9000000004</v>
          </cell>
          <cell r="I126" t="str">
            <v>D</v>
          </cell>
        </row>
        <row r="127">
          <cell r="A127" t="str">
            <v>11.10.30.12</v>
          </cell>
          <cell r="B127" t="str">
            <v>-</v>
          </cell>
          <cell r="C127" t="str">
            <v>M.Prima - Explosivos</v>
          </cell>
          <cell r="D127">
            <v>28232.75</v>
          </cell>
          <cell r="E127" t="str">
            <v>D</v>
          </cell>
          <cell r="F127">
            <v>1356.29</v>
          </cell>
          <cell r="G127">
            <v>0</v>
          </cell>
          <cell r="H127">
            <v>29589.040000000001</v>
          </cell>
          <cell r="I127" t="str">
            <v>D</v>
          </cell>
        </row>
        <row r="128">
          <cell r="A128" t="str">
            <v>11.10.30.13</v>
          </cell>
          <cell r="B128" t="str">
            <v>-</v>
          </cell>
          <cell r="C128" t="str">
            <v>M.Prima - Fundentes</v>
          </cell>
          <cell r="D128">
            <v>309182.74</v>
          </cell>
          <cell r="E128" t="str">
            <v>D</v>
          </cell>
          <cell r="F128">
            <v>50369.93</v>
          </cell>
          <cell r="G128">
            <v>48710.66</v>
          </cell>
          <cell r="H128">
            <v>310842.01</v>
          </cell>
          <cell r="I128" t="str">
            <v>D</v>
          </cell>
        </row>
        <row r="129">
          <cell r="A129" t="str">
            <v>11.10.30.14</v>
          </cell>
          <cell r="B129" t="str">
            <v>-</v>
          </cell>
          <cell r="C129" t="str">
            <v>M.Prima - Materiais Auxiliares</v>
          </cell>
          <cell r="D129">
            <v>587800.52</v>
          </cell>
          <cell r="E129" t="str">
            <v>D</v>
          </cell>
          <cell r="F129">
            <v>172400.69</v>
          </cell>
          <cell r="G129">
            <v>51857.75</v>
          </cell>
          <cell r="H129">
            <v>708343.46</v>
          </cell>
          <cell r="I129" t="str">
            <v>D</v>
          </cell>
        </row>
        <row r="130">
          <cell r="A130" t="str">
            <v>11.10.30.15</v>
          </cell>
          <cell r="B130" t="str">
            <v>-</v>
          </cell>
          <cell r="C130" t="str">
            <v>M.Prima - Gases</v>
          </cell>
          <cell r="D130">
            <v>749.47</v>
          </cell>
          <cell r="E130" t="str">
            <v>D</v>
          </cell>
          <cell r="F130">
            <v>107615.03999999999</v>
          </cell>
          <cell r="G130">
            <v>0</v>
          </cell>
          <cell r="H130">
            <v>108364.51</v>
          </cell>
          <cell r="I130" t="str">
            <v>D</v>
          </cell>
        </row>
        <row r="131">
          <cell r="A131" t="str">
            <v>11.10.30.97</v>
          </cell>
          <cell r="B131" t="str">
            <v>-</v>
          </cell>
          <cell r="C131" t="str">
            <v>M.Prima - Outras Materias Primas</v>
          </cell>
          <cell r="D131">
            <v>10580384.109999999</v>
          </cell>
          <cell r="E131" t="str">
            <v>D</v>
          </cell>
          <cell r="F131">
            <v>4055014.97</v>
          </cell>
          <cell r="G131">
            <v>1164.54</v>
          </cell>
          <cell r="H131">
            <v>14634234.539999999</v>
          </cell>
          <cell r="I131" t="str">
            <v>D</v>
          </cell>
        </row>
        <row r="132">
          <cell r="A132" t="str">
            <v>11.10.30.98</v>
          </cell>
          <cell r="B132" t="str">
            <v>-</v>
          </cell>
          <cell r="C132" t="str">
            <v>Transit.-Transfer.Carvao Usina</v>
          </cell>
          <cell r="D132">
            <v>277963.86</v>
          </cell>
          <cell r="E132" t="str">
            <v>D</v>
          </cell>
          <cell r="F132">
            <v>166973.91</v>
          </cell>
          <cell r="G132">
            <v>236945.68</v>
          </cell>
          <cell r="H132">
            <v>207992.09</v>
          </cell>
          <cell r="I132" t="str">
            <v>D</v>
          </cell>
        </row>
        <row r="133">
          <cell r="A133" t="str">
            <v>11.10.30.99</v>
          </cell>
          <cell r="B133" t="str">
            <v>-</v>
          </cell>
          <cell r="C133" t="str">
            <v>(-)Prov. p/Perda Estoque M.Prima</v>
          </cell>
          <cell r="D133">
            <v>252968.26</v>
          </cell>
          <cell r="E133" t="str">
            <v>C</v>
          </cell>
          <cell r="F133">
            <v>0</v>
          </cell>
          <cell r="G133">
            <v>0</v>
          </cell>
          <cell r="H133">
            <v>252968.26</v>
          </cell>
          <cell r="I133" t="str">
            <v>C</v>
          </cell>
        </row>
        <row r="134">
          <cell r="A134" t="str">
            <v>11.10.31.00</v>
          </cell>
          <cell r="B134" t="str">
            <v>-</v>
          </cell>
          <cell r="C134" t="str">
            <v>Materia Prima em Transito</v>
          </cell>
          <cell r="D134">
            <v>11318981.84</v>
          </cell>
          <cell r="E134" t="str">
            <v>D</v>
          </cell>
          <cell r="F134">
            <v>14927653.060000001</v>
          </cell>
          <cell r="G134">
            <v>12672760.300000001</v>
          </cell>
          <cell r="H134">
            <v>13573874.6</v>
          </cell>
          <cell r="I134" t="str">
            <v>D</v>
          </cell>
        </row>
        <row r="135">
          <cell r="A135" t="str">
            <v>11.10.31.01</v>
          </cell>
          <cell r="B135" t="str">
            <v>-</v>
          </cell>
          <cell r="C135" t="str">
            <v>Materia Prima em Transito</v>
          </cell>
          <cell r="D135">
            <v>11318981.84</v>
          </cell>
          <cell r="E135" t="str">
            <v>D</v>
          </cell>
          <cell r="F135">
            <v>14927653.060000001</v>
          </cell>
          <cell r="G135">
            <v>12672760.300000001</v>
          </cell>
          <cell r="H135">
            <v>13573874.6</v>
          </cell>
          <cell r="I135" t="str">
            <v>D</v>
          </cell>
        </row>
        <row r="136">
          <cell r="A136" t="str">
            <v>11.10.35.00</v>
          </cell>
          <cell r="B136" t="str">
            <v>-</v>
          </cell>
          <cell r="C136" t="str">
            <v>Materiais para Revenda</v>
          </cell>
          <cell r="D136">
            <v>74847.17</v>
          </cell>
          <cell r="E136" t="str">
            <v>D</v>
          </cell>
          <cell r="F136">
            <v>0</v>
          </cell>
          <cell r="G136">
            <v>0</v>
          </cell>
          <cell r="H136">
            <v>74847.17</v>
          </cell>
          <cell r="I136" t="str">
            <v>D</v>
          </cell>
        </row>
        <row r="137">
          <cell r="A137" t="str">
            <v>11.10.35.01</v>
          </cell>
          <cell r="B137" t="str">
            <v>-</v>
          </cell>
          <cell r="C137" t="str">
            <v>Materiais para Revenda</v>
          </cell>
          <cell r="D137">
            <v>74847.17</v>
          </cell>
          <cell r="E137" t="str">
            <v>D</v>
          </cell>
          <cell r="F137">
            <v>0</v>
          </cell>
          <cell r="G137">
            <v>0</v>
          </cell>
          <cell r="H137">
            <v>74847.17</v>
          </cell>
          <cell r="I137" t="str">
            <v>D</v>
          </cell>
        </row>
        <row r="138">
          <cell r="A138" t="str">
            <v>11.10.40.00</v>
          </cell>
          <cell r="B138" t="str">
            <v>-</v>
          </cell>
          <cell r="C138" t="str">
            <v>Almoxarifado</v>
          </cell>
          <cell r="D138">
            <v>13464810.119999999</v>
          </cell>
          <cell r="E138" t="str">
            <v>D</v>
          </cell>
          <cell r="F138">
            <v>1099478.92</v>
          </cell>
          <cell r="G138">
            <v>864157.26</v>
          </cell>
          <cell r="H138">
            <v>13700131.779999999</v>
          </cell>
          <cell r="I138" t="str">
            <v>D</v>
          </cell>
        </row>
        <row r="139">
          <cell r="A139" t="str">
            <v>11.10.40.01</v>
          </cell>
          <cell r="B139" t="str">
            <v>-</v>
          </cell>
          <cell r="C139" t="str">
            <v>Almox. - Insumos</v>
          </cell>
          <cell r="D139">
            <v>1645204.2</v>
          </cell>
          <cell r="E139" t="str">
            <v>D</v>
          </cell>
          <cell r="F139">
            <v>0</v>
          </cell>
          <cell r="G139">
            <v>255226.21</v>
          </cell>
          <cell r="H139">
            <v>1389977.99</v>
          </cell>
          <cell r="I139" t="str">
            <v>D</v>
          </cell>
        </row>
        <row r="140">
          <cell r="A140" t="str">
            <v>11.10.40.04</v>
          </cell>
          <cell r="B140" t="str">
            <v>-</v>
          </cell>
          <cell r="C140" t="str">
            <v>Almox.Combust. e Lubrificantes</v>
          </cell>
          <cell r="D140">
            <v>340958.32</v>
          </cell>
          <cell r="E140" t="str">
            <v>D</v>
          </cell>
          <cell r="F140">
            <v>8933.83</v>
          </cell>
          <cell r="G140">
            <v>89895.57</v>
          </cell>
          <cell r="H140">
            <v>259996.58</v>
          </cell>
          <cell r="I140" t="str">
            <v>D</v>
          </cell>
        </row>
        <row r="141">
          <cell r="A141" t="str">
            <v>11.10.40.05</v>
          </cell>
          <cell r="B141" t="str">
            <v>-</v>
          </cell>
          <cell r="C141" t="str">
            <v>Almox.Mat. e Equip. Seguranca</v>
          </cell>
          <cell r="D141">
            <v>572005.26</v>
          </cell>
          <cell r="E141" t="str">
            <v>D</v>
          </cell>
          <cell r="F141">
            <v>10318.61</v>
          </cell>
          <cell r="G141">
            <v>15925.43</v>
          </cell>
          <cell r="H141">
            <v>566398.43999999994</v>
          </cell>
          <cell r="I141" t="str">
            <v>D</v>
          </cell>
        </row>
        <row r="142">
          <cell r="A142" t="str">
            <v>11.10.40.06</v>
          </cell>
          <cell r="B142" t="str">
            <v>-</v>
          </cell>
          <cell r="C142" t="str">
            <v>Almox. Materiais de Manutencao</v>
          </cell>
          <cell r="D142">
            <v>9031923.2100000009</v>
          </cell>
          <cell r="E142" t="str">
            <v>D</v>
          </cell>
          <cell r="F142">
            <v>710677.14</v>
          </cell>
          <cell r="G142">
            <v>23289.360000000001</v>
          </cell>
          <cell r="H142">
            <v>9719310.9900000002</v>
          </cell>
          <cell r="I142" t="str">
            <v>D</v>
          </cell>
        </row>
        <row r="143">
          <cell r="A143" t="str">
            <v>11.10.40.07</v>
          </cell>
          <cell r="B143" t="str">
            <v>-</v>
          </cell>
          <cell r="C143" t="str">
            <v>Almox. Materiais de Laboratorio</v>
          </cell>
          <cell r="D143">
            <v>117948.01</v>
          </cell>
          <cell r="E143" t="str">
            <v>D</v>
          </cell>
          <cell r="F143">
            <v>8437.31</v>
          </cell>
          <cell r="G143">
            <v>16380.86</v>
          </cell>
          <cell r="H143">
            <v>110004.46</v>
          </cell>
          <cell r="I143" t="str">
            <v>D</v>
          </cell>
        </row>
        <row r="144">
          <cell r="A144" t="str">
            <v>11.10.40.08</v>
          </cell>
          <cell r="B144" t="str">
            <v>-</v>
          </cell>
          <cell r="C144" t="str">
            <v>Almox. Embalagens</v>
          </cell>
          <cell r="D144">
            <v>694058.13</v>
          </cell>
          <cell r="E144" t="str">
            <v>D</v>
          </cell>
          <cell r="F144">
            <v>314658.53999999998</v>
          </cell>
          <cell r="G144">
            <v>2667.14</v>
          </cell>
          <cell r="H144">
            <v>1006049.53</v>
          </cell>
          <cell r="I144" t="str">
            <v>D</v>
          </cell>
        </row>
        <row r="145">
          <cell r="A145" t="str">
            <v>11.10.40.09</v>
          </cell>
          <cell r="B145" t="str">
            <v>-</v>
          </cell>
          <cell r="C145" t="str">
            <v>Almox. Energia Eletrica</v>
          </cell>
          <cell r="D145">
            <v>0</v>
          </cell>
          <cell r="F145">
            <v>0</v>
          </cell>
          <cell r="G145">
            <v>0</v>
          </cell>
          <cell r="H145">
            <v>0</v>
          </cell>
        </row>
        <row r="146">
          <cell r="A146" t="str">
            <v>11.10.40.95</v>
          </cell>
          <cell r="B146" t="str">
            <v>-</v>
          </cell>
          <cell r="C146" t="str">
            <v>Almox.Pcs p/Veic.Transp de Cargas</v>
          </cell>
          <cell r="D146">
            <v>401511.83</v>
          </cell>
          <cell r="E146" t="str">
            <v>D</v>
          </cell>
          <cell r="F146">
            <v>2004.12</v>
          </cell>
          <cell r="G146">
            <v>11128.92</v>
          </cell>
          <cell r="H146">
            <v>392387.03</v>
          </cell>
          <cell r="I146" t="str">
            <v>D</v>
          </cell>
        </row>
        <row r="147">
          <cell r="A147" t="str">
            <v>11.10.40.96</v>
          </cell>
          <cell r="B147" t="str">
            <v>-</v>
          </cell>
          <cell r="C147" t="str">
            <v>Almox.Pcs p/Miner. e Benefic</v>
          </cell>
          <cell r="D147">
            <v>587669.49</v>
          </cell>
          <cell r="E147" t="str">
            <v>D</v>
          </cell>
          <cell r="F147">
            <v>6554.59</v>
          </cell>
          <cell r="G147">
            <v>35661.58</v>
          </cell>
          <cell r="H147">
            <v>558562.5</v>
          </cell>
          <cell r="I147" t="str">
            <v>D</v>
          </cell>
        </row>
        <row r="148">
          <cell r="A148" t="str">
            <v>11.10.40.97</v>
          </cell>
          <cell r="B148" t="str">
            <v>-</v>
          </cell>
          <cell r="C148" t="str">
            <v>Almox. Materiais Administrativos</v>
          </cell>
          <cell r="D148">
            <v>71243.429999999993</v>
          </cell>
          <cell r="E148" t="str">
            <v>D</v>
          </cell>
          <cell r="F148">
            <v>2748.17</v>
          </cell>
          <cell r="G148">
            <v>6730.7</v>
          </cell>
          <cell r="H148">
            <v>67260.899999999994</v>
          </cell>
          <cell r="I148" t="str">
            <v>D</v>
          </cell>
        </row>
        <row r="149">
          <cell r="A149" t="str">
            <v>11.10.40.98</v>
          </cell>
          <cell r="B149" t="str">
            <v>-</v>
          </cell>
          <cell r="C149" t="str">
            <v>Transitoria Ajuste de Estoque</v>
          </cell>
          <cell r="D149">
            <v>0</v>
          </cell>
          <cell r="F149">
            <v>34748.47</v>
          </cell>
          <cell r="G149">
            <v>407176.99</v>
          </cell>
          <cell r="H149">
            <v>372428.52</v>
          </cell>
          <cell r="I149" t="str">
            <v>C</v>
          </cell>
        </row>
        <row r="150">
          <cell r="A150" t="str">
            <v>11.10.40.99</v>
          </cell>
          <cell r="B150" t="str">
            <v>-</v>
          </cell>
          <cell r="C150" t="str">
            <v>Transitoria Debito Direto</v>
          </cell>
          <cell r="D150">
            <v>2288.2399999999998</v>
          </cell>
          <cell r="E150" t="str">
            <v>D</v>
          </cell>
          <cell r="F150">
            <v>398.14</v>
          </cell>
          <cell r="G150">
            <v>74.5</v>
          </cell>
          <cell r="H150">
            <v>2611.88</v>
          </cell>
          <cell r="I150" t="str">
            <v>D</v>
          </cell>
        </row>
        <row r="151">
          <cell r="A151" t="str">
            <v>11.10.41.00</v>
          </cell>
          <cell r="B151" t="str">
            <v>-</v>
          </cell>
          <cell r="C151" t="str">
            <v>(-) Prov. p/Perdas Almoxarifado</v>
          </cell>
          <cell r="D151">
            <v>3818639.55</v>
          </cell>
          <cell r="E151" t="str">
            <v>C</v>
          </cell>
          <cell r="F151">
            <v>0</v>
          </cell>
          <cell r="G151">
            <v>0</v>
          </cell>
          <cell r="H151">
            <v>3818639.55</v>
          </cell>
          <cell r="I151" t="str">
            <v>C</v>
          </cell>
        </row>
        <row r="152">
          <cell r="A152" t="str">
            <v>11.10.41.01</v>
          </cell>
          <cell r="B152" t="str">
            <v>-</v>
          </cell>
          <cell r="C152" t="str">
            <v>(-) Prov. p/Perdas Almoxarifado</v>
          </cell>
          <cell r="D152">
            <v>3818639.55</v>
          </cell>
          <cell r="E152" t="str">
            <v>C</v>
          </cell>
          <cell r="F152">
            <v>0</v>
          </cell>
          <cell r="G152">
            <v>0</v>
          </cell>
          <cell r="H152">
            <v>3818639.55</v>
          </cell>
          <cell r="I152" t="str">
            <v>C</v>
          </cell>
        </row>
        <row r="153">
          <cell r="A153" t="str">
            <v>11.10.42.00</v>
          </cell>
          <cell r="B153" t="str">
            <v>-</v>
          </cell>
          <cell r="C153" t="str">
            <v>Transferencias</v>
          </cell>
          <cell r="D153">
            <v>12010535.34</v>
          </cell>
          <cell r="E153" t="str">
            <v>D</v>
          </cell>
          <cell r="F153">
            <v>27502416.239999998</v>
          </cell>
          <cell r="G153">
            <v>31819820.399999999</v>
          </cell>
          <cell r="H153">
            <v>7693131.1799999997</v>
          </cell>
          <cell r="I153" t="str">
            <v>D</v>
          </cell>
        </row>
        <row r="154">
          <cell r="A154" t="str">
            <v>11.10.42.96</v>
          </cell>
          <cell r="B154" t="str">
            <v>-</v>
          </cell>
          <cell r="C154" t="str">
            <v>Estoque a compensar EGESA</v>
          </cell>
          <cell r="D154">
            <v>0</v>
          </cell>
          <cell r="F154">
            <v>0</v>
          </cell>
          <cell r="G154">
            <v>0</v>
          </cell>
          <cell r="H154">
            <v>0</v>
          </cell>
        </row>
        <row r="155">
          <cell r="A155" t="str">
            <v>11.10.42.97</v>
          </cell>
          <cell r="B155" t="str">
            <v>-</v>
          </cell>
          <cell r="C155" t="str">
            <v>Estoques a Classificar</v>
          </cell>
          <cell r="D155">
            <v>5222289.0599999996</v>
          </cell>
          <cell r="E155" t="str">
            <v>D</v>
          </cell>
          <cell r="F155">
            <v>1153263.8700000001</v>
          </cell>
          <cell r="G155">
            <v>5222289.0599999996</v>
          </cell>
          <cell r="H155">
            <v>1153263.8700000001</v>
          </cell>
          <cell r="I155" t="str">
            <v>D</v>
          </cell>
        </row>
        <row r="156">
          <cell r="A156" t="str">
            <v>11.10.42.98</v>
          </cell>
          <cell r="B156" t="str">
            <v>-</v>
          </cell>
          <cell r="C156" t="str">
            <v>Transit. Transf. Usinas-Saidas</v>
          </cell>
          <cell r="D156">
            <v>6788246.2800000003</v>
          </cell>
          <cell r="E156" t="str">
            <v>D</v>
          </cell>
          <cell r="F156">
            <v>26349152.370000001</v>
          </cell>
          <cell r="G156">
            <v>26597531.34</v>
          </cell>
          <cell r="H156">
            <v>6539867.3099999996</v>
          </cell>
          <cell r="I156" t="str">
            <v>D</v>
          </cell>
        </row>
        <row r="157">
          <cell r="A157" t="str">
            <v>11.10.42.99</v>
          </cell>
          <cell r="B157" t="str">
            <v>-</v>
          </cell>
          <cell r="C157" t="str">
            <v>Transit. Transf. Entre Depositos</v>
          </cell>
          <cell r="D157">
            <v>0</v>
          </cell>
          <cell r="F157">
            <v>0</v>
          </cell>
          <cell r="G157">
            <v>0</v>
          </cell>
          <cell r="H157">
            <v>0</v>
          </cell>
        </row>
        <row r="158">
          <cell r="A158" t="str">
            <v>11.10.43.00</v>
          </cell>
          <cell r="B158" t="str">
            <v>-</v>
          </cell>
          <cell r="C158" t="str">
            <v>Transitória de Manutenção Industrial</v>
          </cell>
          <cell r="D158">
            <v>0</v>
          </cell>
          <cell r="F158">
            <v>328149.99</v>
          </cell>
          <cell r="G158">
            <v>328149.99</v>
          </cell>
          <cell r="H158">
            <v>0</v>
          </cell>
        </row>
        <row r="159">
          <cell r="A159" t="str">
            <v>11.10.43.01</v>
          </cell>
          <cell r="B159" t="str">
            <v>-</v>
          </cell>
          <cell r="C159" t="str">
            <v>Ordem de Manutenção - MI</v>
          </cell>
          <cell r="D159">
            <v>0</v>
          </cell>
          <cell r="F159">
            <v>328149.99</v>
          </cell>
          <cell r="G159">
            <v>328149.99</v>
          </cell>
          <cell r="H159">
            <v>0</v>
          </cell>
        </row>
        <row r="160">
          <cell r="A160" t="str">
            <v>11.10.45.00</v>
          </cell>
          <cell r="B160" t="str">
            <v>-</v>
          </cell>
          <cell r="C160" t="str">
            <v>Insumos Florestais</v>
          </cell>
          <cell r="D160">
            <v>1676553.21</v>
          </cell>
          <cell r="E160" t="str">
            <v>D</v>
          </cell>
          <cell r="F160">
            <v>0</v>
          </cell>
          <cell r="G160">
            <v>48095.16</v>
          </cell>
          <cell r="H160">
            <v>1628458.05</v>
          </cell>
          <cell r="I160" t="str">
            <v>D</v>
          </cell>
        </row>
        <row r="161">
          <cell r="A161" t="str">
            <v>11.10.45.01</v>
          </cell>
          <cell r="B161" t="str">
            <v>-</v>
          </cell>
          <cell r="C161" t="str">
            <v>Insumos Florest-Mudas</v>
          </cell>
          <cell r="D161">
            <v>256090.59</v>
          </cell>
          <cell r="E161" t="str">
            <v>D</v>
          </cell>
          <cell r="F161">
            <v>0</v>
          </cell>
          <cell r="G161">
            <v>48095.16</v>
          </cell>
          <cell r="H161">
            <v>207995.43</v>
          </cell>
          <cell r="I161" t="str">
            <v>D</v>
          </cell>
        </row>
        <row r="162">
          <cell r="A162" t="str">
            <v>11.10.45.02</v>
          </cell>
          <cell r="B162" t="str">
            <v>-</v>
          </cell>
          <cell r="C162" t="str">
            <v>Insumos Florest-Fertilizantes</v>
          </cell>
          <cell r="D162">
            <v>1149812.05</v>
          </cell>
          <cell r="E162" t="str">
            <v>D</v>
          </cell>
          <cell r="F162">
            <v>0</v>
          </cell>
          <cell r="G162">
            <v>0</v>
          </cell>
          <cell r="H162">
            <v>1149812.05</v>
          </cell>
          <cell r="I162" t="str">
            <v>D</v>
          </cell>
        </row>
        <row r="163">
          <cell r="A163" t="str">
            <v>11.10.45.03</v>
          </cell>
          <cell r="B163" t="str">
            <v>-</v>
          </cell>
          <cell r="C163" t="str">
            <v>Insumos Florest-Defensivos</v>
          </cell>
          <cell r="D163">
            <v>270650.57</v>
          </cell>
          <cell r="E163" t="str">
            <v>D</v>
          </cell>
          <cell r="F163">
            <v>0</v>
          </cell>
          <cell r="G163">
            <v>0</v>
          </cell>
          <cell r="H163">
            <v>270650.57</v>
          </cell>
          <cell r="I163" t="str">
            <v>D</v>
          </cell>
        </row>
        <row r="164">
          <cell r="A164" t="str">
            <v>11.10.48.00</v>
          </cell>
          <cell r="B164" t="str">
            <v>-</v>
          </cell>
          <cell r="C164" t="str">
            <v>Aplicacao p/ Formacao de Estoque</v>
          </cell>
          <cell r="D164">
            <v>0</v>
          </cell>
          <cell r="F164">
            <v>0</v>
          </cell>
          <cell r="G164">
            <v>0</v>
          </cell>
          <cell r="H164">
            <v>0</v>
          </cell>
        </row>
        <row r="165">
          <cell r="A165" t="str">
            <v>11.10.48.01</v>
          </cell>
          <cell r="B165" t="str">
            <v>-</v>
          </cell>
          <cell r="C165" t="str">
            <v>Compras para Entrega Futura</v>
          </cell>
          <cell r="D165">
            <v>0</v>
          </cell>
          <cell r="F165">
            <v>0</v>
          </cell>
          <cell r="G165">
            <v>0</v>
          </cell>
          <cell r="H165">
            <v>0</v>
          </cell>
        </row>
        <row r="166">
          <cell r="A166" t="str">
            <v>11.10.50.00</v>
          </cell>
          <cell r="B166" t="str">
            <v>-</v>
          </cell>
          <cell r="C166" t="str">
            <v>Importacao em Curso</v>
          </cell>
          <cell r="D166">
            <v>0</v>
          </cell>
          <cell r="F166">
            <v>16537819.98</v>
          </cell>
          <cell r="G166">
            <v>8224426.2199999997</v>
          </cell>
          <cell r="H166">
            <v>8313393.7599999998</v>
          </cell>
          <cell r="I166" t="str">
            <v>D</v>
          </cell>
        </row>
        <row r="168">
          <cell r="A168" t="str">
            <v>-----------</v>
          </cell>
          <cell r="B168" t="str">
            <v>--</v>
          </cell>
          <cell r="C168" t="str">
            <v>-------------------------------------------------------------------</v>
          </cell>
          <cell r="D168" t="str">
            <v>-------------------</v>
          </cell>
          <cell r="E168" t="str">
            <v>-</v>
          </cell>
          <cell r="F168" t="str">
            <v>-------------------</v>
          </cell>
          <cell r="G168" t="e">
            <v>#NAME?</v>
          </cell>
          <cell r="H168" t="str">
            <v>07AB - 1.00.01.065</v>
          </cell>
        </row>
        <row r="169">
          <cell r="A169" t="str">
            <v>_x000C_----------</v>
          </cell>
          <cell r="B169" t="str">
            <v>--</v>
          </cell>
          <cell r="C169" t="str">
            <v>-------------------------------------------------------------------</v>
          </cell>
          <cell r="D169" t="str">
            <v>-------------------</v>
          </cell>
          <cell r="E169" t="str">
            <v>-</v>
          </cell>
          <cell r="F169" t="str">
            <v>-------------------</v>
          </cell>
          <cell r="G169" t="str">
            <v>-------------------</v>
          </cell>
          <cell r="H169" t="str">
            <v>------ Página:</v>
          </cell>
        </row>
        <row r="170">
          <cell r="A170" t="str">
            <v>Rio Doce Ma</v>
          </cell>
          <cell r="B170" t="str">
            <v>ng</v>
          </cell>
          <cell r="C170" t="str">
            <v>anes S.A</v>
          </cell>
          <cell r="H170" t="str">
            <v>Balancete</v>
          </cell>
        </row>
        <row r="171">
          <cell r="A171" t="str">
            <v>Período: 01</v>
          </cell>
          <cell r="B171" t="str">
            <v>/0</v>
          </cell>
          <cell r="C171" t="str">
            <v>1/2007 A 31/01/2007 -----------------------------------------------</v>
          </cell>
          <cell r="D171" t="str">
            <v>-------------------</v>
          </cell>
          <cell r="E171" t="str">
            <v>-</v>
          </cell>
          <cell r="F171" t="str">
            <v>-------------------</v>
          </cell>
          <cell r="G171" t="str">
            <v>-------------------</v>
          </cell>
          <cell r="H171" t="str">
            <v>06/02/2007 - 17:4</v>
          </cell>
          <cell r="I171">
            <v>7</v>
          </cell>
        </row>
        <row r="173">
          <cell r="A173" t="str">
            <v>Título</v>
          </cell>
          <cell r="D173" t="str">
            <v>Saldo Inicial</v>
          </cell>
          <cell r="F173" t="str">
            <v>Débito</v>
          </cell>
          <cell r="G173" t="str">
            <v>Crédito</v>
          </cell>
          <cell r="H173" t="str">
            <v>Saldo Final</v>
          </cell>
        </row>
        <row r="174">
          <cell r="A174" t="str">
            <v>-----------</v>
          </cell>
          <cell r="B174" t="str">
            <v>--</v>
          </cell>
          <cell r="C174" t="str">
            <v>-------------------------------------------------------------------</v>
          </cell>
          <cell r="D174" t="str">
            <v>-----------------</v>
          </cell>
          <cell r="F174" t="str">
            <v>------------------</v>
          </cell>
          <cell r="G174" t="str">
            <v>------------------</v>
          </cell>
          <cell r="H174" t="str">
            <v>-----------------</v>
          </cell>
        </row>
        <row r="175">
          <cell r="A175" t="str">
            <v>11.10.50.01</v>
          </cell>
          <cell r="B175" t="str">
            <v>-</v>
          </cell>
          <cell r="C175" t="str">
            <v>Importacao em Curso</v>
          </cell>
          <cell r="D175">
            <v>0</v>
          </cell>
          <cell r="F175">
            <v>12186840.33</v>
          </cell>
          <cell r="G175">
            <v>5423038.6699999999</v>
          </cell>
          <cell r="H175">
            <v>6763801.6600000001</v>
          </cell>
          <cell r="I175" t="str">
            <v>D</v>
          </cell>
        </row>
        <row r="176">
          <cell r="A176" t="str">
            <v>11.10.50.02</v>
          </cell>
          <cell r="B176" t="str">
            <v>-</v>
          </cell>
          <cell r="C176" t="str">
            <v>Import em Curso-Coque Metalurgic</v>
          </cell>
          <cell r="D176">
            <v>0</v>
          </cell>
          <cell r="F176">
            <v>1549576.17</v>
          </cell>
          <cell r="G176">
            <v>0</v>
          </cell>
          <cell r="H176">
            <v>1549576.17</v>
          </cell>
          <cell r="I176" t="str">
            <v>D</v>
          </cell>
        </row>
        <row r="177">
          <cell r="A177" t="str">
            <v>11.10.50.03</v>
          </cell>
          <cell r="B177" t="str">
            <v>-</v>
          </cell>
          <cell r="C177" t="str">
            <v>Import em Curso-Eletrodos</v>
          </cell>
          <cell r="D177">
            <v>0</v>
          </cell>
          <cell r="F177">
            <v>0</v>
          </cell>
          <cell r="G177">
            <v>0</v>
          </cell>
          <cell r="H177">
            <v>0</v>
          </cell>
        </row>
        <row r="178">
          <cell r="A178" t="str">
            <v>11.10.50.04</v>
          </cell>
          <cell r="B178" t="str">
            <v>-</v>
          </cell>
          <cell r="C178" t="str">
            <v>Import em Curso-Outros</v>
          </cell>
          <cell r="D178">
            <v>0</v>
          </cell>
          <cell r="F178">
            <v>2801403.48</v>
          </cell>
          <cell r="G178">
            <v>2801387.55</v>
          </cell>
          <cell r="H178">
            <v>15.93</v>
          </cell>
          <cell r="I178" t="str">
            <v>D</v>
          </cell>
        </row>
        <row r="179">
          <cell r="A179" t="str">
            <v>11.10.50.05</v>
          </cell>
          <cell r="B179" t="str">
            <v>-</v>
          </cell>
          <cell r="C179" t="str">
            <v>Imp.em Curso-Ferro Boron Invoice 511625</v>
          </cell>
          <cell r="D179">
            <v>0</v>
          </cell>
          <cell r="F179">
            <v>0</v>
          </cell>
          <cell r="G179">
            <v>0</v>
          </cell>
          <cell r="H179">
            <v>0</v>
          </cell>
        </row>
        <row r="180">
          <cell r="A180" t="str">
            <v>11.10.50.06</v>
          </cell>
          <cell r="B180" t="str">
            <v>-</v>
          </cell>
          <cell r="C180" t="str">
            <v>Imp.em Curso-Ferro Boron Invoice 711934</v>
          </cell>
          <cell r="D180">
            <v>0</v>
          </cell>
          <cell r="F180">
            <v>0</v>
          </cell>
          <cell r="G180">
            <v>0</v>
          </cell>
          <cell r="H180">
            <v>0</v>
          </cell>
        </row>
        <row r="181">
          <cell r="A181" t="str">
            <v>11.10.52.00</v>
          </cell>
          <cell r="B181" t="str">
            <v>-</v>
          </cell>
          <cell r="C181" t="str">
            <v>Ajuste de Estoques</v>
          </cell>
          <cell r="D181">
            <v>10859000</v>
          </cell>
          <cell r="E181" t="str">
            <v>C</v>
          </cell>
          <cell r="F181">
            <v>0</v>
          </cell>
          <cell r="G181">
            <v>0</v>
          </cell>
          <cell r="H181">
            <v>10859000</v>
          </cell>
          <cell r="I181" t="str">
            <v>C</v>
          </cell>
        </row>
        <row r="182">
          <cell r="A182" t="str">
            <v>11.10.52.01</v>
          </cell>
          <cell r="B182" t="str">
            <v>-</v>
          </cell>
          <cell r="C182" t="str">
            <v>Ajuste de Estoq.-Vlr de Mercado</v>
          </cell>
          <cell r="D182">
            <v>0</v>
          </cell>
          <cell r="F182">
            <v>0</v>
          </cell>
          <cell r="G182">
            <v>0</v>
          </cell>
          <cell r="H182">
            <v>0</v>
          </cell>
        </row>
        <row r="183">
          <cell r="A183" t="str">
            <v>11.10.52.02</v>
          </cell>
          <cell r="B183" t="str">
            <v>-</v>
          </cell>
          <cell r="C183" t="str">
            <v>Correcao Monetaria de Estoques</v>
          </cell>
          <cell r="D183">
            <v>0</v>
          </cell>
          <cell r="F183">
            <v>0</v>
          </cell>
          <cell r="G183">
            <v>0</v>
          </cell>
          <cell r="H183">
            <v>0</v>
          </cell>
        </row>
        <row r="184">
          <cell r="A184" t="str">
            <v>11.10.52.03</v>
          </cell>
          <cell r="B184" t="str">
            <v>-</v>
          </cell>
          <cell r="C184" t="str">
            <v>(-) Prov. p/ Perdas de Estoques</v>
          </cell>
          <cell r="D184">
            <v>0</v>
          </cell>
          <cell r="F184">
            <v>0</v>
          </cell>
          <cell r="G184">
            <v>0</v>
          </cell>
          <cell r="H184">
            <v>0</v>
          </cell>
        </row>
        <row r="185">
          <cell r="A185" t="str">
            <v>11.10.52.04</v>
          </cell>
          <cell r="B185" t="str">
            <v>-</v>
          </cell>
          <cell r="C185" t="str">
            <v>(-)Ajuste a Vlr Presente Fornec</v>
          </cell>
          <cell r="D185">
            <v>0</v>
          </cell>
          <cell r="F185">
            <v>0</v>
          </cell>
          <cell r="G185">
            <v>0</v>
          </cell>
          <cell r="H185">
            <v>0</v>
          </cell>
        </row>
        <row r="186">
          <cell r="A186" t="str">
            <v>11.10.52.07</v>
          </cell>
          <cell r="B186" t="str">
            <v>-</v>
          </cell>
          <cell r="C186" t="str">
            <v>(-)Efeitos Decreto 4524 s/Pis</v>
          </cell>
          <cell r="D186">
            <v>0</v>
          </cell>
          <cell r="F186">
            <v>0</v>
          </cell>
          <cell r="G186">
            <v>0</v>
          </cell>
          <cell r="H186">
            <v>0</v>
          </cell>
        </row>
        <row r="187">
          <cell r="A187" t="str">
            <v>11.10.52.08</v>
          </cell>
          <cell r="B187" t="str">
            <v>-</v>
          </cell>
          <cell r="C187" t="str">
            <v>(-)Efeitos Lei 10.833/03 s/Cofins</v>
          </cell>
          <cell r="D187">
            <v>0</v>
          </cell>
          <cell r="F187">
            <v>0</v>
          </cell>
          <cell r="G187">
            <v>0</v>
          </cell>
          <cell r="H187">
            <v>0</v>
          </cell>
        </row>
        <row r="188">
          <cell r="A188" t="str">
            <v>11.10.52.10</v>
          </cell>
          <cell r="B188" t="str">
            <v>-</v>
          </cell>
          <cell r="C188" t="str">
            <v>(-) Prov. p/ Perdas de Estoques CPFL</v>
          </cell>
          <cell r="D188">
            <v>0</v>
          </cell>
          <cell r="F188">
            <v>0</v>
          </cell>
          <cell r="G188">
            <v>0</v>
          </cell>
          <cell r="H188">
            <v>0</v>
          </cell>
        </row>
        <row r="189">
          <cell r="A189" t="str">
            <v>11.10.52.11</v>
          </cell>
          <cell r="B189" t="str">
            <v>-</v>
          </cell>
          <cell r="C189" t="str">
            <v>(-) Prov. p/ Perdas de Estoques SMM</v>
          </cell>
          <cell r="D189">
            <v>0</v>
          </cell>
          <cell r="F189">
            <v>0</v>
          </cell>
          <cell r="G189">
            <v>0</v>
          </cell>
          <cell r="H189">
            <v>0</v>
          </cell>
        </row>
        <row r="190">
          <cell r="A190" t="str">
            <v>11.10.52.12</v>
          </cell>
          <cell r="B190" t="str">
            <v>-</v>
          </cell>
          <cell r="C190" t="str">
            <v>(-) Prov. p/ Perdas Estoques Nucleo MG</v>
          </cell>
          <cell r="D190">
            <v>0</v>
          </cell>
          <cell r="F190">
            <v>0</v>
          </cell>
          <cell r="G190">
            <v>0</v>
          </cell>
          <cell r="H190">
            <v>0</v>
          </cell>
        </row>
        <row r="191">
          <cell r="A191" t="str">
            <v>11.10.52.13</v>
          </cell>
          <cell r="B191" t="str">
            <v>-</v>
          </cell>
          <cell r="C191" t="str">
            <v>(-) Prov.p/Perdas Estoques Nucleo Bahia</v>
          </cell>
          <cell r="D191">
            <v>0</v>
          </cell>
          <cell r="F191">
            <v>0</v>
          </cell>
          <cell r="G191">
            <v>0</v>
          </cell>
          <cell r="H191">
            <v>0</v>
          </cell>
        </row>
        <row r="192">
          <cell r="A192" t="str">
            <v>11.10.52.14</v>
          </cell>
          <cell r="B192" t="str">
            <v>-</v>
          </cell>
          <cell r="C192" t="str">
            <v>(-) Prov.p/Perdas Estoques Mina do Azul</v>
          </cell>
          <cell r="D192">
            <v>0</v>
          </cell>
          <cell r="F192">
            <v>0</v>
          </cell>
          <cell r="G192">
            <v>0</v>
          </cell>
          <cell r="H192">
            <v>0</v>
          </cell>
        </row>
        <row r="193">
          <cell r="A193" t="str">
            <v>11.10.52.15</v>
          </cell>
          <cell r="B193" t="str">
            <v>-</v>
          </cell>
          <cell r="C193" t="str">
            <v>(-)Prov.p/Perdas Estoques SJDR</v>
          </cell>
          <cell r="D193">
            <v>10859000</v>
          </cell>
          <cell r="E193" t="str">
            <v>C</v>
          </cell>
          <cell r="F193">
            <v>0</v>
          </cell>
          <cell r="G193">
            <v>0</v>
          </cell>
          <cell r="H193">
            <v>10859000</v>
          </cell>
          <cell r="I193" t="str">
            <v>C</v>
          </cell>
        </row>
        <row r="194">
          <cell r="A194" t="str">
            <v>11.10.55.00</v>
          </cell>
          <cell r="B194" t="str">
            <v>-</v>
          </cell>
          <cell r="C194" t="str">
            <v>Ajustes de Estoque - Valor de Mercado</v>
          </cell>
          <cell r="D194">
            <v>1758254</v>
          </cell>
          <cell r="E194" t="str">
            <v>C</v>
          </cell>
          <cell r="F194">
            <v>957254</v>
          </cell>
          <cell r="G194">
            <v>382452.91</v>
          </cell>
          <cell r="H194">
            <v>1183452.9099999999</v>
          </cell>
          <cell r="I194" t="str">
            <v>C</v>
          </cell>
        </row>
        <row r="195">
          <cell r="A195" t="str">
            <v>11.10.55.01</v>
          </cell>
          <cell r="B195" t="str">
            <v>-</v>
          </cell>
          <cell r="C195" t="str">
            <v>Ajustes a Valor Mercado - Prod. Acabados</v>
          </cell>
          <cell r="D195">
            <v>1073051.9099999999</v>
          </cell>
          <cell r="E195" t="str">
            <v>C</v>
          </cell>
          <cell r="F195">
            <v>272051.90999999997</v>
          </cell>
          <cell r="G195">
            <v>109136.24</v>
          </cell>
          <cell r="H195">
            <v>910136.24</v>
          </cell>
          <cell r="I195" t="str">
            <v>C</v>
          </cell>
        </row>
        <row r="196">
          <cell r="A196" t="str">
            <v>11.10.55.02</v>
          </cell>
          <cell r="B196" t="str">
            <v>-</v>
          </cell>
          <cell r="C196" t="str">
            <v>Ajustes a Valor Mercado - Prod. Semi-Aca</v>
          </cell>
          <cell r="D196">
            <v>685202.09</v>
          </cell>
          <cell r="E196" t="str">
            <v>C</v>
          </cell>
          <cell r="F196">
            <v>685202.09</v>
          </cell>
          <cell r="G196">
            <v>273316.67</v>
          </cell>
          <cell r="H196">
            <v>273316.67</v>
          </cell>
          <cell r="I196" t="str">
            <v>C</v>
          </cell>
        </row>
        <row r="197">
          <cell r="A197" t="str">
            <v>11.10.55.03</v>
          </cell>
          <cell r="B197" t="str">
            <v>-</v>
          </cell>
          <cell r="C197" t="str">
            <v>Ajustes a Valor Mercado - Matéria-Prima</v>
          </cell>
          <cell r="D197">
            <v>0</v>
          </cell>
          <cell r="F197">
            <v>0</v>
          </cell>
          <cell r="G197">
            <v>0</v>
          </cell>
          <cell r="H197">
            <v>0</v>
          </cell>
        </row>
        <row r="198">
          <cell r="A198" t="str">
            <v>11.10.55.04</v>
          </cell>
          <cell r="B198" t="str">
            <v>-</v>
          </cell>
          <cell r="C198" t="str">
            <v>Ajustes a Valor Mercado - Almoxarifado</v>
          </cell>
          <cell r="D198">
            <v>0</v>
          </cell>
          <cell r="F198">
            <v>0</v>
          </cell>
          <cell r="G198">
            <v>0</v>
          </cell>
          <cell r="H198">
            <v>0</v>
          </cell>
        </row>
        <row r="199">
          <cell r="A199" t="str">
            <v>11.15.00.00</v>
          </cell>
          <cell r="B199" t="str">
            <v>-</v>
          </cell>
          <cell r="C199" t="str">
            <v>Outras Contas a Receber</v>
          </cell>
          <cell r="D199">
            <v>402698.74</v>
          </cell>
          <cell r="E199" t="str">
            <v>D</v>
          </cell>
          <cell r="F199">
            <v>618317.04</v>
          </cell>
          <cell r="G199">
            <v>633610.62</v>
          </cell>
          <cell r="H199">
            <v>387405.16</v>
          </cell>
          <cell r="I199" t="str">
            <v>D</v>
          </cell>
        </row>
        <row r="200">
          <cell r="A200" t="str">
            <v>11.15.01.00</v>
          </cell>
          <cell r="B200" t="str">
            <v>-</v>
          </cell>
          <cell r="C200" t="str">
            <v>Outras Contas a Receber</v>
          </cell>
          <cell r="D200">
            <v>402698.68</v>
          </cell>
          <cell r="E200" t="str">
            <v>D</v>
          </cell>
          <cell r="F200">
            <v>618317.04</v>
          </cell>
          <cell r="G200">
            <v>633610.62</v>
          </cell>
          <cell r="H200">
            <v>387405.1</v>
          </cell>
          <cell r="I200" t="str">
            <v>D</v>
          </cell>
        </row>
        <row r="201">
          <cell r="A201" t="str">
            <v>11.15.01.01</v>
          </cell>
          <cell r="B201" t="str">
            <v>-</v>
          </cell>
          <cell r="C201" t="str">
            <v>Adiantamentos a Funcionarios</v>
          </cell>
          <cell r="D201">
            <v>0</v>
          </cell>
          <cell r="F201">
            <v>0</v>
          </cell>
          <cell r="G201">
            <v>0</v>
          </cell>
          <cell r="H201">
            <v>0</v>
          </cell>
        </row>
        <row r="202">
          <cell r="A202" t="str">
            <v>11.15.01.02</v>
          </cell>
          <cell r="B202" t="str">
            <v>-</v>
          </cell>
          <cell r="C202" t="str">
            <v>Adiantamento 13 Salario</v>
          </cell>
          <cell r="D202">
            <v>0</v>
          </cell>
          <cell r="F202">
            <v>71453.91</v>
          </cell>
          <cell r="G202">
            <v>0</v>
          </cell>
          <cell r="H202">
            <v>71453.91</v>
          </cell>
          <cell r="I202" t="str">
            <v>D</v>
          </cell>
        </row>
        <row r="203">
          <cell r="A203" t="str">
            <v>11.15.01.03</v>
          </cell>
          <cell r="B203" t="str">
            <v>-</v>
          </cell>
          <cell r="C203" t="str">
            <v>Adiantamentos por Emprestimos</v>
          </cell>
          <cell r="D203">
            <v>0</v>
          </cell>
          <cell r="F203">
            <v>0</v>
          </cell>
          <cell r="G203">
            <v>0</v>
          </cell>
          <cell r="H203">
            <v>0</v>
          </cell>
        </row>
        <row r="204">
          <cell r="A204" t="str">
            <v>11.15.01.04</v>
          </cell>
          <cell r="B204" t="str">
            <v>-</v>
          </cell>
          <cell r="C204" t="str">
            <v>Adiantam. p/ Desconto em Folha</v>
          </cell>
          <cell r="D204">
            <v>0</v>
          </cell>
          <cell r="F204">
            <v>67171.98</v>
          </cell>
          <cell r="G204">
            <v>66584.899999999994</v>
          </cell>
          <cell r="H204">
            <v>587.08000000000004</v>
          </cell>
          <cell r="I204" t="str">
            <v>D</v>
          </cell>
        </row>
        <row r="205">
          <cell r="A205" t="str">
            <v>11.15.01.05</v>
          </cell>
          <cell r="B205" t="str">
            <v>-</v>
          </cell>
          <cell r="C205" t="str">
            <v>Adiantamentos de Viagens</v>
          </cell>
          <cell r="D205">
            <v>14215.11</v>
          </cell>
          <cell r="E205" t="str">
            <v>D</v>
          </cell>
          <cell r="F205">
            <v>17459.54</v>
          </cell>
          <cell r="G205">
            <v>15780.89</v>
          </cell>
          <cell r="H205">
            <v>15893.76</v>
          </cell>
          <cell r="I205" t="str">
            <v>D</v>
          </cell>
        </row>
        <row r="206">
          <cell r="A206" t="str">
            <v>11.15.01.06</v>
          </cell>
          <cell r="B206" t="str">
            <v>-</v>
          </cell>
          <cell r="C206" t="str">
            <v>Adiantamento de Ferias</v>
          </cell>
          <cell r="D206">
            <v>388483.57</v>
          </cell>
          <cell r="E206" t="str">
            <v>D</v>
          </cell>
          <cell r="F206">
            <v>255508.37</v>
          </cell>
          <cell r="G206">
            <v>344651.59</v>
          </cell>
          <cell r="H206">
            <v>299340.34999999998</v>
          </cell>
          <cell r="I206" t="str">
            <v>D</v>
          </cell>
        </row>
        <row r="207">
          <cell r="A207" t="str">
            <v>11.15.01.07</v>
          </cell>
          <cell r="B207" t="str">
            <v>-</v>
          </cell>
          <cell r="C207" t="str">
            <v>Adiantamento Quinzenal</v>
          </cell>
          <cell r="D207">
            <v>0</v>
          </cell>
          <cell r="F207">
            <v>205960.51</v>
          </cell>
          <cell r="G207">
            <v>205830.51</v>
          </cell>
          <cell r="H207">
            <v>130</v>
          </cell>
          <cell r="I207" t="str">
            <v>D</v>
          </cell>
        </row>
        <row r="208">
          <cell r="A208" t="str">
            <v>11.15.01.08</v>
          </cell>
          <cell r="B208" t="str">
            <v>-</v>
          </cell>
          <cell r="C208" t="str">
            <v>Adiant. Particip dos Resultados</v>
          </cell>
          <cell r="D208">
            <v>0</v>
          </cell>
          <cell r="F208">
            <v>0</v>
          </cell>
          <cell r="G208">
            <v>0</v>
          </cell>
          <cell r="H208">
            <v>0</v>
          </cell>
        </row>
        <row r="209">
          <cell r="A209" t="str">
            <v>11.15.01.99</v>
          </cell>
          <cell r="B209" t="str">
            <v>-</v>
          </cell>
          <cell r="C209" t="str">
            <v>Transit. Ajuste Desp. de Viagem</v>
          </cell>
          <cell r="D209">
            <v>0</v>
          </cell>
          <cell r="F209">
            <v>762.73</v>
          </cell>
          <cell r="G209">
            <v>762.73</v>
          </cell>
          <cell r="H209">
            <v>0</v>
          </cell>
        </row>
        <row r="210">
          <cell r="A210" t="str">
            <v>11.15.05.00</v>
          </cell>
          <cell r="B210" t="str">
            <v>-</v>
          </cell>
          <cell r="C210" t="str">
            <v>Outras Contas a Receber - CVRD</v>
          </cell>
          <cell r="D210">
            <v>0.06</v>
          </cell>
          <cell r="E210" t="str">
            <v>D</v>
          </cell>
          <cell r="F210">
            <v>0</v>
          </cell>
          <cell r="G210">
            <v>0</v>
          </cell>
          <cell r="H210">
            <v>0.06</v>
          </cell>
          <cell r="I210" t="str">
            <v>D</v>
          </cell>
        </row>
        <row r="211">
          <cell r="A211" t="str">
            <v>11.15.05.01</v>
          </cell>
          <cell r="B211" t="str">
            <v>-</v>
          </cell>
          <cell r="C211" t="str">
            <v>Outras Contas a Receber - CVRD</v>
          </cell>
          <cell r="D211">
            <v>0.06</v>
          </cell>
          <cell r="E211" t="str">
            <v>D</v>
          </cell>
          <cell r="F211">
            <v>0</v>
          </cell>
          <cell r="G211">
            <v>0</v>
          </cell>
          <cell r="H211">
            <v>0.06</v>
          </cell>
          <cell r="I211" t="str">
            <v>D</v>
          </cell>
        </row>
        <row r="212">
          <cell r="A212" t="str">
            <v>11.18.00.00</v>
          </cell>
          <cell r="B212" t="str">
            <v>-</v>
          </cell>
          <cell r="C212" t="str">
            <v>Creditos Diversos</v>
          </cell>
          <cell r="D212">
            <v>24514009.32</v>
          </cell>
          <cell r="E212" t="str">
            <v>D</v>
          </cell>
          <cell r="F212">
            <v>5510603.5599999996</v>
          </cell>
          <cell r="G212">
            <v>3359940.18</v>
          </cell>
          <cell r="H212">
            <v>26664672.699999999</v>
          </cell>
          <cell r="I212" t="str">
            <v>D</v>
          </cell>
        </row>
        <row r="213">
          <cell r="A213" t="str">
            <v>11.18.01.00</v>
          </cell>
          <cell r="B213" t="str">
            <v>-</v>
          </cell>
          <cell r="C213" t="str">
            <v>Adiantamentos a Fornecedores</v>
          </cell>
          <cell r="D213">
            <v>278326.69</v>
          </cell>
          <cell r="E213" t="str">
            <v>D</v>
          </cell>
          <cell r="F213">
            <v>2627690.65</v>
          </cell>
          <cell r="G213">
            <v>236662.85</v>
          </cell>
          <cell r="H213">
            <v>2669354.4900000002</v>
          </cell>
          <cell r="I213" t="str">
            <v>D</v>
          </cell>
        </row>
        <row r="214">
          <cell r="A214" t="str">
            <v>11.18.01.01</v>
          </cell>
          <cell r="B214" t="str">
            <v>-</v>
          </cell>
          <cell r="C214" t="str">
            <v>Adto. Fornec Merc.Interno</v>
          </cell>
          <cell r="D214">
            <v>278326.69</v>
          </cell>
          <cell r="E214" t="str">
            <v>D</v>
          </cell>
          <cell r="F214">
            <v>2627690.65</v>
          </cell>
          <cell r="G214">
            <v>236662.85</v>
          </cell>
          <cell r="H214">
            <v>2669354.4900000002</v>
          </cell>
          <cell r="I214" t="str">
            <v>D</v>
          </cell>
        </row>
        <row r="215">
          <cell r="A215" t="str">
            <v>11.18.02.00</v>
          </cell>
          <cell r="B215" t="str">
            <v>-</v>
          </cell>
          <cell r="C215" t="str">
            <v>Adto. Fornec Merc.Externo</v>
          </cell>
          <cell r="D215">
            <v>12630685.300000001</v>
          </cell>
          <cell r="E215" t="str">
            <v>D</v>
          </cell>
          <cell r="F215">
            <v>11810.4</v>
          </cell>
          <cell r="G215">
            <v>0</v>
          </cell>
          <cell r="H215">
            <v>12642495.699999999</v>
          </cell>
          <cell r="I215" t="str">
            <v>D</v>
          </cell>
        </row>
        <row r="216">
          <cell r="A216" t="str">
            <v>11.18.02.01</v>
          </cell>
          <cell r="B216" t="str">
            <v>-</v>
          </cell>
          <cell r="C216" t="str">
            <v>Adto. Fornec Merc.Externo</v>
          </cell>
          <cell r="D216">
            <v>12630685.300000001</v>
          </cell>
          <cell r="E216" t="str">
            <v>D</v>
          </cell>
          <cell r="F216">
            <v>11810.4</v>
          </cell>
          <cell r="G216">
            <v>0</v>
          </cell>
          <cell r="H216">
            <v>12642495.699999999</v>
          </cell>
          <cell r="I216" t="str">
            <v>D</v>
          </cell>
        </row>
        <row r="217">
          <cell r="A217" t="str">
            <v>11.18.03.00</v>
          </cell>
          <cell r="B217" t="str">
            <v>-</v>
          </cell>
          <cell r="C217" t="str">
            <v>Adto. Fornec Cias do Grupo</v>
          </cell>
          <cell r="D217">
            <v>0</v>
          </cell>
          <cell r="F217">
            <v>0</v>
          </cell>
          <cell r="G217">
            <v>0</v>
          </cell>
          <cell r="H217">
            <v>0</v>
          </cell>
        </row>
        <row r="218">
          <cell r="A218" t="str">
            <v>11.18.03.01</v>
          </cell>
          <cell r="B218" t="str">
            <v>-</v>
          </cell>
          <cell r="C218" t="str">
            <v>Adto. Fornec - Cpfl</v>
          </cell>
          <cell r="D218">
            <v>0</v>
          </cell>
          <cell r="F218">
            <v>0</v>
          </cell>
          <cell r="G218">
            <v>0</v>
          </cell>
          <cell r="H218">
            <v>0</v>
          </cell>
        </row>
        <row r="219">
          <cell r="A219" t="str">
            <v>11.18.03.02</v>
          </cell>
          <cell r="B219" t="str">
            <v>-</v>
          </cell>
          <cell r="C219" t="str">
            <v>Adto. Fornec - Mare</v>
          </cell>
          <cell r="D219">
            <v>0</v>
          </cell>
          <cell r="F219">
            <v>0</v>
          </cell>
          <cell r="G219">
            <v>0</v>
          </cell>
          <cell r="H219">
            <v>0</v>
          </cell>
        </row>
        <row r="220">
          <cell r="A220" t="str">
            <v>11.18.03.03</v>
          </cell>
          <cell r="B220" t="str">
            <v>-</v>
          </cell>
          <cell r="C220" t="str">
            <v>Adto. Fornec - Mato Grosso</v>
          </cell>
          <cell r="D220">
            <v>0</v>
          </cell>
          <cell r="F220">
            <v>0</v>
          </cell>
          <cell r="G220">
            <v>0</v>
          </cell>
          <cell r="H220">
            <v>0</v>
          </cell>
        </row>
        <row r="221">
          <cell r="A221" t="str">
            <v>11.18.03.04</v>
          </cell>
          <cell r="B221" t="str">
            <v>-</v>
          </cell>
          <cell r="C221" t="str">
            <v>Adto. Fornec - Urandi</v>
          </cell>
          <cell r="D221">
            <v>0</v>
          </cell>
          <cell r="F221">
            <v>0</v>
          </cell>
          <cell r="G221">
            <v>0</v>
          </cell>
          <cell r="H221">
            <v>0</v>
          </cell>
        </row>
        <row r="222">
          <cell r="A222" t="str">
            <v>11.18.03.05</v>
          </cell>
          <cell r="B222" t="str">
            <v>-</v>
          </cell>
          <cell r="C222" t="str">
            <v>Adto. Fornec - MMN</v>
          </cell>
          <cell r="D222">
            <v>0</v>
          </cell>
          <cell r="F222">
            <v>0</v>
          </cell>
          <cell r="G222">
            <v>0</v>
          </cell>
          <cell r="H222">
            <v>0</v>
          </cell>
        </row>
        <row r="223">
          <cell r="A223" t="str">
            <v>11.18.03.06</v>
          </cell>
          <cell r="B223" t="str">
            <v>-</v>
          </cell>
          <cell r="C223" t="str">
            <v>Adto. Fornec - Sibra</v>
          </cell>
          <cell r="D223">
            <v>0</v>
          </cell>
          <cell r="F223">
            <v>0</v>
          </cell>
          <cell r="G223">
            <v>0</v>
          </cell>
          <cell r="H223">
            <v>0</v>
          </cell>
        </row>
        <row r="224">
          <cell r="A224" t="str">
            <v>11.18.03.07</v>
          </cell>
          <cell r="B224" t="str">
            <v>-</v>
          </cell>
          <cell r="C224" t="str">
            <v>Adto. Fornec - Sibra Florest</v>
          </cell>
          <cell r="D224">
            <v>0</v>
          </cell>
          <cell r="F224">
            <v>0</v>
          </cell>
          <cell r="G224">
            <v>0</v>
          </cell>
          <cell r="H224">
            <v>0</v>
          </cell>
        </row>
        <row r="225">
          <cell r="A225" t="str">
            <v>11.18.03.08</v>
          </cell>
          <cell r="B225" t="str">
            <v>-</v>
          </cell>
          <cell r="C225" t="str">
            <v>Adto. Fornec - S.Mineira</v>
          </cell>
          <cell r="D225">
            <v>0</v>
          </cell>
          <cell r="F225">
            <v>0</v>
          </cell>
          <cell r="G225">
            <v>0</v>
          </cell>
          <cell r="H225">
            <v>0</v>
          </cell>
        </row>
        <row r="226">
          <cell r="A226" t="str">
            <v>11.18.03.09</v>
          </cell>
          <cell r="B226" t="str">
            <v>-</v>
          </cell>
          <cell r="C226" t="str">
            <v>Adto. Fornec - Vale Usiminas</v>
          </cell>
          <cell r="D226">
            <v>0</v>
          </cell>
          <cell r="F226">
            <v>0</v>
          </cell>
          <cell r="G226">
            <v>0</v>
          </cell>
          <cell r="H226">
            <v>0</v>
          </cell>
        </row>
        <row r="227">
          <cell r="A227" t="str">
            <v>11.18.03.10</v>
          </cell>
          <cell r="B227" t="str">
            <v>-</v>
          </cell>
          <cell r="C227" t="str">
            <v>Adto. Fornec - RDME</v>
          </cell>
          <cell r="D227">
            <v>0</v>
          </cell>
          <cell r="F227">
            <v>0</v>
          </cell>
          <cell r="G227">
            <v>0</v>
          </cell>
          <cell r="H227">
            <v>0</v>
          </cell>
        </row>
        <row r="228">
          <cell r="A228" t="str">
            <v>11.18.03.11</v>
          </cell>
          <cell r="B228" t="str">
            <v>-</v>
          </cell>
          <cell r="C228" t="str">
            <v>Adto. Fornec - Urucum</v>
          </cell>
          <cell r="D228">
            <v>0</v>
          </cell>
          <cell r="F228">
            <v>0</v>
          </cell>
          <cell r="G228">
            <v>0</v>
          </cell>
          <cell r="H228">
            <v>0</v>
          </cell>
        </row>
        <row r="229">
          <cell r="A229" t="str">
            <v>11.18.03.12</v>
          </cell>
          <cell r="B229" t="str">
            <v>-</v>
          </cell>
          <cell r="C229" t="str">
            <v>Adto. Fornec - Cvrd</v>
          </cell>
          <cell r="D229">
            <v>0</v>
          </cell>
          <cell r="F229">
            <v>0</v>
          </cell>
          <cell r="G229">
            <v>0</v>
          </cell>
          <cell r="H229">
            <v>0</v>
          </cell>
        </row>
        <row r="230">
          <cell r="A230" t="str">
            <v>11.18.03.13</v>
          </cell>
          <cell r="B230" t="str">
            <v>-</v>
          </cell>
          <cell r="C230" t="str">
            <v>Adto. Fornec - Itaco</v>
          </cell>
          <cell r="D230">
            <v>0</v>
          </cell>
          <cell r="F230">
            <v>0</v>
          </cell>
          <cell r="G230">
            <v>0</v>
          </cell>
          <cell r="H230">
            <v>0</v>
          </cell>
        </row>
        <row r="231">
          <cell r="A231" t="str">
            <v>11.18.03.14</v>
          </cell>
          <cell r="B231" t="str">
            <v>-</v>
          </cell>
          <cell r="C231" t="str">
            <v>Adto. Fornec - Ebraf</v>
          </cell>
          <cell r="D231">
            <v>0</v>
          </cell>
          <cell r="F231">
            <v>0</v>
          </cell>
          <cell r="G231">
            <v>0</v>
          </cell>
          <cell r="H231">
            <v>0</v>
          </cell>
        </row>
        <row r="232">
          <cell r="A232" t="str">
            <v>11.18.03.15</v>
          </cell>
          <cell r="B232" t="str">
            <v>-</v>
          </cell>
          <cell r="C232" t="str">
            <v>Adto. Fornec - Rdmn</v>
          </cell>
          <cell r="D232">
            <v>0</v>
          </cell>
          <cell r="F232">
            <v>0</v>
          </cell>
          <cell r="G232">
            <v>0</v>
          </cell>
          <cell r="H232">
            <v>0</v>
          </cell>
        </row>
        <row r="233">
          <cell r="A233" t="str">
            <v>11.18.03.16</v>
          </cell>
          <cell r="B233" t="str">
            <v>-</v>
          </cell>
          <cell r="C233" t="str">
            <v>Adto. Fornec - Rdi</v>
          </cell>
          <cell r="D233">
            <v>0</v>
          </cell>
          <cell r="F233">
            <v>0</v>
          </cell>
          <cell r="G233">
            <v>0</v>
          </cell>
          <cell r="H233">
            <v>0</v>
          </cell>
        </row>
        <row r="234">
          <cell r="A234" t="str">
            <v>11.18.03.17</v>
          </cell>
          <cell r="B234" t="str">
            <v>-</v>
          </cell>
          <cell r="C234" t="str">
            <v>Adto.Fornec-MSE</v>
          </cell>
          <cell r="D234">
            <v>0</v>
          </cell>
          <cell r="F234">
            <v>0</v>
          </cell>
          <cell r="G234">
            <v>0</v>
          </cell>
          <cell r="H234">
            <v>0</v>
          </cell>
        </row>
        <row r="235">
          <cell r="A235" t="str">
            <v>11.18.03.18</v>
          </cell>
          <cell r="B235" t="str">
            <v>-</v>
          </cell>
          <cell r="C235" t="str">
            <v>Adto.Fornec-RDL</v>
          </cell>
          <cell r="D235">
            <v>0</v>
          </cell>
          <cell r="F235">
            <v>0</v>
          </cell>
          <cell r="G235">
            <v>0</v>
          </cell>
          <cell r="H235">
            <v>0</v>
          </cell>
        </row>
        <row r="236">
          <cell r="A236" t="str">
            <v>11.18.05.00</v>
          </cell>
          <cell r="B236" t="str">
            <v>-</v>
          </cell>
          <cell r="C236" t="str">
            <v>Conta Corrente de Terceiros</v>
          </cell>
          <cell r="D236">
            <v>11604997.33</v>
          </cell>
          <cell r="E236" t="str">
            <v>D</v>
          </cell>
          <cell r="F236">
            <v>2871102.51</v>
          </cell>
          <cell r="G236">
            <v>3123277.33</v>
          </cell>
          <cell r="H236">
            <v>11352822.51</v>
          </cell>
          <cell r="I236" t="str">
            <v>D</v>
          </cell>
        </row>
        <row r="237">
          <cell r="A237" t="str">
            <v>11.18.05.01</v>
          </cell>
          <cell r="B237" t="str">
            <v>-</v>
          </cell>
          <cell r="C237" t="str">
            <v>Conta Corrente de Terceiros</v>
          </cell>
          <cell r="D237">
            <v>0</v>
          </cell>
          <cell r="F237">
            <v>0</v>
          </cell>
          <cell r="G237">
            <v>0</v>
          </cell>
          <cell r="H237">
            <v>0</v>
          </cell>
        </row>
        <row r="238">
          <cell r="A238" t="str">
            <v>11.18.05.02</v>
          </cell>
          <cell r="B238" t="str">
            <v>-</v>
          </cell>
          <cell r="C238" t="str">
            <v>Conta Corrente de Empregados</v>
          </cell>
          <cell r="D238">
            <v>0</v>
          </cell>
          <cell r="F238">
            <v>0</v>
          </cell>
          <cell r="G238">
            <v>0</v>
          </cell>
          <cell r="H238">
            <v>0</v>
          </cell>
        </row>
        <row r="239">
          <cell r="A239" t="str">
            <v>11.18.05.03</v>
          </cell>
          <cell r="B239" t="str">
            <v>-</v>
          </cell>
          <cell r="C239" t="str">
            <v>Diversos Creditos</v>
          </cell>
          <cell r="D239">
            <v>0</v>
          </cell>
          <cell r="F239">
            <v>69088.41</v>
          </cell>
          <cell r="G239">
            <v>69088.41</v>
          </cell>
          <cell r="H239">
            <v>0</v>
          </cell>
        </row>
        <row r="240">
          <cell r="A240" t="str">
            <v>11.18.05.04</v>
          </cell>
          <cell r="B240" t="str">
            <v>-</v>
          </cell>
          <cell r="C240" t="str">
            <v>Conta Corrente Terceiro-Usiminas</v>
          </cell>
          <cell r="D240">
            <v>11604997.33</v>
          </cell>
          <cell r="E240" t="str">
            <v>D</v>
          </cell>
          <cell r="F240">
            <v>2802014.1</v>
          </cell>
          <cell r="G240">
            <v>3054188.92</v>
          </cell>
          <cell r="H240">
            <v>11352822.51</v>
          </cell>
          <cell r="I240" t="str">
            <v>D</v>
          </cell>
        </row>
        <row r="241">
          <cell r="A241" t="str">
            <v>11.18.05.05</v>
          </cell>
          <cell r="B241" t="str">
            <v>-</v>
          </cell>
          <cell r="C241" t="str">
            <v>Certific. de Particip. a Emitir</v>
          </cell>
          <cell r="D241">
            <v>0</v>
          </cell>
          <cell r="F241">
            <v>0</v>
          </cell>
          <cell r="G241">
            <v>0</v>
          </cell>
          <cell r="H241">
            <v>0</v>
          </cell>
        </row>
        <row r="242">
          <cell r="A242" t="str">
            <v>11.18.05.06</v>
          </cell>
          <cell r="B242" t="str">
            <v>-</v>
          </cell>
          <cell r="C242" t="str">
            <v>Ação Judicial - COBRAPI</v>
          </cell>
          <cell r="D242">
            <v>0</v>
          </cell>
          <cell r="F242">
            <v>0</v>
          </cell>
          <cell r="G242">
            <v>0</v>
          </cell>
          <cell r="H242">
            <v>0</v>
          </cell>
        </row>
        <row r="243">
          <cell r="A243" t="str">
            <v>11.18.05.07</v>
          </cell>
          <cell r="B243" t="str">
            <v>-</v>
          </cell>
          <cell r="C243" t="str">
            <v>Prov.Perdas Ação Judicial - COBRAPI</v>
          </cell>
          <cell r="D243">
            <v>0</v>
          </cell>
          <cell r="F243">
            <v>0</v>
          </cell>
          <cell r="G243">
            <v>0</v>
          </cell>
          <cell r="H243">
            <v>0</v>
          </cell>
        </row>
        <row r="244">
          <cell r="A244" t="str">
            <v>11.18.07.00</v>
          </cell>
          <cell r="B244" t="str">
            <v>-</v>
          </cell>
          <cell r="C244" t="str">
            <v>Sinistros a Receber</v>
          </cell>
          <cell r="D244">
            <v>0</v>
          </cell>
          <cell r="F244">
            <v>0</v>
          </cell>
          <cell r="G244">
            <v>0</v>
          </cell>
          <cell r="H244">
            <v>0</v>
          </cell>
        </row>
        <row r="245">
          <cell r="A245" t="str">
            <v>11.18.07.01</v>
          </cell>
          <cell r="B245" t="str">
            <v>-</v>
          </cell>
          <cell r="C245" t="str">
            <v>Sinistros a Receber</v>
          </cell>
          <cell r="D245">
            <v>0</v>
          </cell>
          <cell r="F245">
            <v>0</v>
          </cell>
          <cell r="G245">
            <v>0</v>
          </cell>
          <cell r="H245">
            <v>0</v>
          </cell>
        </row>
        <row r="246">
          <cell r="A246" t="str">
            <v>11.18.07.02</v>
          </cell>
          <cell r="B246" t="str">
            <v>-</v>
          </cell>
          <cell r="C246" t="str">
            <v>Sinistro Forno 7 - Sibra</v>
          </cell>
          <cell r="D246">
            <v>0</v>
          </cell>
          <cell r="F246">
            <v>0</v>
          </cell>
          <cell r="G246">
            <v>0</v>
          </cell>
          <cell r="H246">
            <v>0</v>
          </cell>
        </row>
        <row r="247">
          <cell r="A247" t="str">
            <v>11.18.07.03</v>
          </cell>
          <cell r="B247" t="str">
            <v>-</v>
          </cell>
          <cell r="C247" t="str">
            <v>Sub.Transf. 15/20Mva/aces-Bar</v>
          </cell>
          <cell r="D247">
            <v>0</v>
          </cell>
          <cell r="F247">
            <v>0</v>
          </cell>
          <cell r="G247">
            <v>0</v>
          </cell>
          <cell r="H247">
            <v>0</v>
          </cell>
        </row>
        <row r="248">
          <cell r="A248" t="str">
            <v>11.18.07.04</v>
          </cell>
          <cell r="B248" t="str">
            <v>-</v>
          </cell>
          <cell r="C248" t="str">
            <v>Sinist.Trafo Forno 08-Sibra.</v>
          </cell>
          <cell r="D248">
            <v>0</v>
          </cell>
          <cell r="F248">
            <v>0</v>
          </cell>
          <cell r="G248">
            <v>0</v>
          </cell>
          <cell r="H248">
            <v>0</v>
          </cell>
        </row>
        <row r="249">
          <cell r="A249" t="str">
            <v>11.18.07.05</v>
          </cell>
          <cell r="B249" t="str">
            <v>-</v>
          </cell>
          <cell r="C249" t="str">
            <v>Sinist.Transformador-S.J.D.R</v>
          </cell>
          <cell r="D249">
            <v>0</v>
          </cell>
          <cell r="F249">
            <v>0</v>
          </cell>
          <cell r="G249">
            <v>0</v>
          </cell>
          <cell r="H249">
            <v>0</v>
          </cell>
        </row>
        <row r="250">
          <cell r="A250" t="str">
            <v>11.18.07.06</v>
          </cell>
          <cell r="B250" t="str">
            <v>-</v>
          </cell>
          <cell r="C250" t="str">
            <v>Sist.Descarga/Armaz Carv.Veg - Sibra</v>
          </cell>
          <cell r="D250">
            <v>0</v>
          </cell>
          <cell r="F250">
            <v>0</v>
          </cell>
          <cell r="G250">
            <v>0</v>
          </cell>
          <cell r="H250">
            <v>0</v>
          </cell>
        </row>
        <row r="252">
          <cell r="A252" t="str">
            <v>-----------</v>
          </cell>
          <cell r="B252" t="str">
            <v>--</v>
          </cell>
          <cell r="C252" t="str">
            <v>-------------------------------------------------------------------</v>
          </cell>
          <cell r="D252" t="str">
            <v>-------------------</v>
          </cell>
          <cell r="E252" t="str">
            <v>-</v>
          </cell>
          <cell r="F252" t="str">
            <v>-------------------</v>
          </cell>
          <cell r="G252" t="e">
            <v>#NAME?</v>
          </cell>
          <cell r="H252" t="str">
            <v>07AB - 1.00.01.065</v>
          </cell>
        </row>
        <row r="253">
          <cell r="A253" t="str">
            <v>_x000C_----------</v>
          </cell>
          <cell r="B253" t="str">
            <v>--</v>
          </cell>
          <cell r="C253" t="str">
            <v>-------------------------------------------------------------------</v>
          </cell>
          <cell r="D253" t="str">
            <v>-------------------</v>
          </cell>
          <cell r="E253" t="str">
            <v>-</v>
          </cell>
          <cell r="F253" t="str">
            <v>-------------------</v>
          </cell>
          <cell r="G253" t="str">
            <v>-------------------</v>
          </cell>
          <cell r="H253" t="str">
            <v>------ Página:</v>
          </cell>
        </row>
        <row r="254">
          <cell r="A254" t="str">
            <v>Rio Doce Ma</v>
          </cell>
          <cell r="B254" t="str">
            <v>ng</v>
          </cell>
          <cell r="C254" t="str">
            <v>anes S.A</v>
          </cell>
          <cell r="H254" t="str">
            <v>Balancete</v>
          </cell>
        </row>
        <row r="255">
          <cell r="A255" t="str">
            <v>Período: 01</v>
          </cell>
          <cell r="B255" t="str">
            <v>/0</v>
          </cell>
          <cell r="C255" t="str">
            <v>1/2007 A 31/01/2007 -----------------------------------------------</v>
          </cell>
          <cell r="D255" t="str">
            <v>-------------------</v>
          </cell>
          <cell r="E255" t="str">
            <v>-</v>
          </cell>
          <cell r="F255" t="str">
            <v>-------------------</v>
          </cell>
          <cell r="G255" t="str">
            <v>-------------------</v>
          </cell>
          <cell r="H255" t="str">
            <v>06/02/2007 - 17:4</v>
          </cell>
          <cell r="I255">
            <v>7</v>
          </cell>
        </row>
        <row r="257">
          <cell r="A257" t="str">
            <v>Título</v>
          </cell>
          <cell r="D257" t="str">
            <v>Saldo Inicial</v>
          </cell>
          <cell r="F257" t="str">
            <v>Débito</v>
          </cell>
          <cell r="G257" t="str">
            <v>Crédito</v>
          </cell>
          <cell r="H257" t="str">
            <v>Saldo Final</v>
          </cell>
        </row>
        <row r="258">
          <cell r="A258" t="str">
            <v>-----------</v>
          </cell>
          <cell r="B258" t="str">
            <v>--</v>
          </cell>
          <cell r="C258" t="str">
            <v>-------------------------------------------------------------------</v>
          </cell>
          <cell r="D258" t="str">
            <v>-----------------</v>
          </cell>
          <cell r="F258" t="str">
            <v>------------------</v>
          </cell>
          <cell r="G258" t="str">
            <v>------------------</v>
          </cell>
          <cell r="H258" t="str">
            <v>-----------------</v>
          </cell>
        </row>
        <row r="259">
          <cell r="A259" t="str">
            <v>11.18.07.07</v>
          </cell>
          <cell r="B259" t="str">
            <v>-</v>
          </cell>
          <cell r="C259" t="str">
            <v>Sinistro Switchgear 2 - Planta 2 - RDM</v>
          </cell>
          <cell r="D259">
            <v>0</v>
          </cell>
          <cell r="F259">
            <v>0</v>
          </cell>
          <cell r="G259">
            <v>0</v>
          </cell>
          <cell r="H259">
            <v>0</v>
          </cell>
        </row>
        <row r="260">
          <cell r="A260" t="str">
            <v>11.18.07.08</v>
          </cell>
          <cell r="B260" t="str">
            <v>-</v>
          </cell>
          <cell r="C260" t="str">
            <v>Sinistro Transformador Forno 1 Barbacena</v>
          </cell>
          <cell r="D260">
            <v>0</v>
          </cell>
          <cell r="F260">
            <v>0</v>
          </cell>
          <cell r="G260">
            <v>0</v>
          </cell>
          <cell r="H260">
            <v>0</v>
          </cell>
        </row>
        <row r="261">
          <cell r="A261" t="str">
            <v>11.18.07.09</v>
          </cell>
          <cell r="B261" t="str">
            <v>-</v>
          </cell>
          <cell r="C261" t="str">
            <v>Sinistro Forno R3-Rancharia-Limpeza</v>
          </cell>
          <cell r="D261">
            <v>0</v>
          </cell>
          <cell r="F261">
            <v>0</v>
          </cell>
          <cell r="G261">
            <v>0</v>
          </cell>
          <cell r="H261">
            <v>0</v>
          </cell>
        </row>
        <row r="262">
          <cell r="A262" t="str">
            <v>11.18.07.10</v>
          </cell>
          <cell r="B262" t="str">
            <v>-</v>
          </cell>
          <cell r="C262" t="str">
            <v>Sinistro Forno R3-Rancharia-Desmontagem</v>
          </cell>
          <cell r="D262">
            <v>0</v>
          </cell>
          <cell r="F262">
            <v>0</v>
          </cell>
          <cell r="G262">
            <v>0</v>
          </cell>
          <cell r="H262">
            <v>0</v>
          </cell>
        </row>
        <row r="263">
          <cell r="A263" t="str">
            <v>11.18.07.11</v>
          </cell>
          <cell r="B263" t="str">
            <v>-</v>
          </cell>
          <cell r="C263" t="str">
            <v>Sinistro Acidente Ferroviario - Urucum</v>
          </cell>
          <cell r="D263">
            <v>0</v>
          </cell>
          <cell r="F263">
            <v>0</v>
          </cell>
          <cell r="G263">
            <v>0</v>
          </cell>
          <cell r="H263">
            <v>0</v>
          </cell>
        </row>
        <row r="264">
          <cell r="A264" t="str">
            <v>11.18.07.12</v>
          </cell>
          <cell r="B264" t="str">
            <v>-</v>
          </cell>
          <cell r="C264" t="str">
            <v>Sinist.Transformador - Sta Rita</v>
          </cell>
          <cell r="D264">
            <v>0</v>
          </cell>
          <cell r="F264">
            <v>0</v>
          </cell>
          <cell r="G264">
            <v>0</v>
          </cell>
          <cell r="H264">
            <v>0</v>
          </cell>
        </row>
        <row r="265">
          <cell r="A265" t="str">
            <v>11.18.07.13</v>
          </cell>
          <cell r="B265" t="str">
            <v>-</v>
          </cell>
          <cell r="C265" t="str">
            <v>Sinist.Gerador de Energia - Sta Rita</v>
          </cell>
          <cell r="D265">
            <v>0</v>
          </cell>
          <cell r="F265">
            <v>0</v>
          </cell>
          <cell r="G265">
            <v>0</v>
          </cell>
          <cell r="H265">
            <v>0</v>
          </cell>
        </row>
        <row r="266">
          <cell r="A266" t="str">
            <v>11.21.00.00</v>
          </cell>
          <cell r="B266" t="str">
            <v>-</v>
          </cell>
          <cell r="C266" t="str">
            <v>Impostos e Contrib. Recuperaveis</v>
          </cell>
          <cell r="D266">
            <v>24254090.100000001</v>
          </cell>
          <cell r="E266" t="str">
            <v>D</v>
          </cell>
          <cell r="F266">
            <v>10679948</v>
          </cell>
          <cell r="G266">
            <v>6840042.8799999999</v>
          </cell>
          <cell r="H266">
            <v>28093995.219999999</v>
          </cell>
          <cell r="I266" t="str">
            <v>D</v>
          </cell>
        </row>
        <row r="267">
          <cell r="A267" t="str">
            <v>11.21.01.00</v>
          </cell>
          <cell r="B267" t="str">
            <v>-</v>
          </cell>
          <cell r="C267" t="str">
            <v>Impostos e Contrib. Recuperaveis</v>
          </cell>
          <cell r="D267">
            <v>38522161.299999997</v>
          </cell>
          <cell r="E267" t="str">
            <v>D</v>
          </cell>
          <cell r="F267">
            <v>10679948</v>
          </cell>
          <cell r="G267">
            <v>6519799.6100000003</v>
          </cell>
          <cell r="H267">
            <v>42682309.689999998</v>
          </cell>
          <cell r="I267" t="str">
            <v>D</v>
          </cell>
        </row>
        <row r="268">
          <cell r="A268" t="str">
            <v>11.21.01.01</v>
          </cell>
          <cell r="B268" t="str">
            <v>-</v>
          </cell>
          <cell r="C268" t="str">
            <v>Inss a Compensar</v>
          </cell>
          <cell r="D268">
            <v>2131.33</v>
          </cell>
          <cell r="E268" t="str">
            <v>D</v>
          </cell>
          <cell r="F268">
            <v>0</v>
          </cell>
          <cell r="G268">
            <v>0</v>
          </cell>
          <cell r="H268">
            <v>2131.33</v>
          </cell>
          <cell r="I268" t="str">
            <v>D</v>
          </cell>
        </row>
        <row r="269">
          <cell r="A269" t="str">
            <v>11.21.01.02</v>
          </cell>
          <cell r="B269" t="str">
            <v>-</v>
          </cell>
          <cell r="C269" t="str">
            <v>Ipi a Recuperar</v>
          </cell>
          <cell r="D269">
            <v>5032.3</v>
          </cell>
          <cell r="E269" t="str">
            <v>D</v>
          </cell>
          <cell r="F269">
            <v>246487.5</v>
          </cell>
          <cell r="G269">
            <v>232535.31</v>
          </cell>
          <cell r="H269">
            <v>18984.490000000002</v>
          </cell>
          <cell r="I269" t="str">
            <v>D</v>
          </cell>
        </row>
        <row r="270">
          <cell r="A270" t="str">
            <v>11.21.01.03</v>
          </cell>
          <cell r="B270" t="str">
            <v>-</v>
          </cell>
          <cell r="C270" t="str">
            <v>Icms a Recuperar</v>
          </cell>
          <cell r="D270">
            <v>19100158.07</v>
          </cell>
          <cell r="E270" t="str">
            <v>D</v>
          </cell>
          <cell r="F270">
            <v>6463385.5999999996</v>
          </cell>
          <cell r="G270">
            <v>6217947.0999999996</v>
          </cell>
          <cell r="H270">
            <v>19345596.57</v>
          </cell>
          <cell r="I270" t="str">
            <v>D</v>
          </cell>
        </row>
        <row r="271">
          <cell r="A271" t="str">
            <v>11.21.01.04</v>
          </cell>
          <cell r="B271" t="str">
            <v>-</v>
          </cell>
          <cell r="C271" t="str">
            <v>Icms Fazendas a Recuperar</v>
          </cell>
          <cell r="D271">
            <v>0</v>
          </cell>
          <cell r="F271">
            <v>0</v>
          </cell>
          <cell r="G271">
            <v>0</v>
          </cell>
          <cell r="H271">
            <v>0</v>
          </cell>
        </row>
        <row r="272">
          <cell r="A272" t="str">
            <v>11.21.01.05</v>
          </cell>
          <cell r="B272" t="str">
            <v>-</v>
          </cell>
          <cell r="C272" t="str">
            <v>Adicional Estadual a Recuperar</v>
          </cell>
          <cell r="D272">
            <v>0</v>
          </cell>
          <cell r="F272">
            <v>0</v>
          </cell>
          <cell r="G272">
            <v>0</v>
          </cell>
          <cell r="H272">
            <v>0</v>
          </cell>
        </row>
        <row r="273">
          <cell r="A273" t="str">
            <v>11.21.01.06</v>
          </cell>
          <cell r="B273" t="str">
            <v>-</v>
          </cell>
          <cell r="C273" t="str">
            <v>Cofins a Compensar</v>
          </cell>
          <cell r="D273">
            <v>3689646.67</v>
          </cell>
          <cell r="E273" t="str">
            <v>D</v>
          </cell>
          <cell r="F273">
            <v>1836797.49</v>
          </cell>
          <cell r="G273">
            <v>0</v>
          </cell>
          <cell r="H273">
            <v>5526444.1600000001</v>
          </cell>
          <cell r="I273" t="str">
            <v>D</v>
          </cell>
        </row>
        <row r="274">
          <cell r="A274" t="str">
            <v>11.21.01.07</v>
          </cell>
          <cell r="B274" t="str">
            <v>-</v>
          </cell>
          <cell r="C274" t="str">
            <v>Cfem a Recuperar</v>
          </cell>
          <cell r="D274">
            <v>0</v>
          </cell>
          <cell r="F274">
            <v>180.68</v>
          </cell>
          <cell r="G274">
            <v>0</v>
          </cell>
          <cell r="H274">
            <v>180.68</v>
          </cell>
          <cell r="I274" t="str">
            <v>D</v>
          </cell>
        </row>
        <row r="275">
          <cell r="A275" t="str">
            <v>11.21.01.08</v>
          </cell>
          <cell r="B275" t="str">
            <v>-</v>
          </cell>
          <cell r="C275" t="str">
            <v>Finsocial a Recuperar</v>
          </cell>
          <cell r="D275">
            <v>0</v>
          </cell>
          <cell r="F275">
            <v>0</v>
          </cell>
          <cell r="G275">
            <v>0</v>
          </cell>
          <cell r="H275">
            <v>0</v>
          </cell>
        </row>
        <row r="276">
          <cell r="A276" t="str">
            <v>11.21.01.09</v>
          </cell>
          <cell r="B276" t="str">
            <v>-</v>
          </cell>
          <cell r="C276" t="str">
            <v>Imp.Renda s/Inclus.Temp.a Recup.</v>
          </cell>
          <cell r="D276">
            <v>0</v>
          </cell>
          <cell r="F276">
            <v>0</v>
          </cell>
          <cell r="G276">
            <v>0</v>
          </cell>
          <cell r="H276">
            <v>0</v>
          </cell>
        </row>
        <row r="277">
          <cell r="A277" t="str">
            <v>11.21.01.10</v>
          </cell>
          <cell r="B277" t="str">
            <v>-</v>
          </cell>
          <cell r="C277" t="str">
            <v>Credito Presumido a Recuperar</v>
          </cell>
          <cell r="D277">
            <v>0</v>
          </cell>
          <cell r="F277">
            <v>0</v>
          </cell>
          <cell r="G277">
            <v>0</v>
          </cell>
          <cell r="H277">
            <v>0</v>
          </cell>
        </row>
        <row r="278">
          <cell r="A278" t="str">
            <v>11.21.01.11</v>
          </cell>
          <cell r="B278" t="str">
            <v>-</v>
          </cell>
          <cell r="C278" t="str">
            <v>Incentivo Fiscal a Recuperar</v>
          </cell>
          <cell r="D278">
            <v>0</v>
          </cell>
          <cell r="F278">
            <v>0</v>
          </cell>
          <cell r="G278">
            <v>0</v>
          </cell>
          <cell r="H278">
            <v>0</v>
          </cell>
        </row>
        <row r="279">
          <cell r="A279" t="str">
            <v>11.21.01.12</v>
          </cell>
          <cell r="B279" t="str">
            <v>-</v>
          </cell>
          <cell r="C279" t="str">
            <v>Inc.Fiscal s/Pis Export.a Recup</v>
          </cell>
          <cell r="D279">
            <v>0</v>
          </cell>
          <cell r="F279">
            <v>0</v>
          </cell>
          <cell r="G279">
            <v>0</v>
          </cell>
          <cell r="H279">
            <v>0</v>
          </cell>
        </row>
        <row r="280">
          <cell r="A280" t="str">
            <v>11.21.01.13</v>
          </cell>
          <cell r="B280" t="str">
            <v>-</v>
          </cell>
          <cell r="C280" t="str">
            <v>Imp.Rend.s/Lucro Liq a Recuperar</v>
          </cell>
          <cell r="D280">
            <v>0</v>
          </cell>
          <cell r="F280">
            <v>0</v>
          </cell>
          <cell r="G280">
            <v>0</v>
          </cell>
          <cell r="H280">
            <v>0</v>
          </cell>
        </row>
        <row r="281">
          <cell r="A281" t="str">
            <v>11.21.01.14</v>
          </cell>
          <cell r="B281" t="str">
            <v>-</v>
          </cell>
          <cell r="C281" t="str">
            <v>Iss a Compensar</v>
          </cell>
          <cell r="D281">
            <v>0</v>
          </cell>
          <cell r="F281">
            <v>0</v>
          </cell>
          <cell r="G281">
            <v>0</v>
          </cell>
          <cell r="H281">
            <v>0</v>
          </cell>
        </row>
        <row r="282">
          <cell r="A282" t="str">
            <v>11.21.01.15</v>
          </cell>
          <cell r="B282" t="str">
            <v>-</v>
          </cell>
          <cell r="C282" t="str">
            <v>Pis a Compensar</v>
          </cell>
          <cell r="D282">
            <v>808062.28</v>
          </cell>
          <cell r="E282" t="str">
            <v>D</v>
          </cell>
          <cell r="F282">
            <v>398778.17</v>
          </cell>
          <cell r="G282">
            <v>0</v>
          </cell>
          <cell r="H282">
            <v>1206840.45</v>
          </cell>
          <cell r="I282" t="str">
            <v>D</v>
          </cell>
        </row>
        <row r="283">
          <cell r="A283" t="str">
            <v>11.21.01.16</v>
          </cell>
          <cell r="B283" t="str">
            <v>-</v>
          </cell>
          <cell r="C283" t="str">
            <v>Irpj a Recuperar</v>
          </cell>
          <cell r="D283">
            <v>0</v>
          </cell>
          <cell r="F283">
            <v>0</v>
          </cell>
          <cell r="G283">
            <v>0</v>
          </cell>
          <cell r="H283">
            <v>0</v>
          </cell>
        </row>
        <row r="284">
          <cell r="A284" t="str">
            <v>11.21.01.17</v>
          </cell>
          <cell r="B284" t="str">
            <v>-</v>
          </cell>
          <cell r="C284" t="str">
            <v>Pis Dif.de Aliquota a Recuperar</v>
          </cell>
          <cell r="D284">
            <v>861986.2</v>
          </cell>
          <cell r="E284" t="str">
            <v>D</v>
          </cell>
          <cell r="F284">
            <v>9309.4500000000007</v>
          </cell>
          <cell r="G284">
            <v>0</v>
          </cell>
          <cell r="H284">
            <v>871295.65</v>
          </cell>
          <cell r="I284" t="str">
            <v>D</v>
          </cell>
        </row>
        <row r="285">
          <cell r="A285" t="str">
            <v>11.21.01.18</v>
          </cell>
          <cell r="B285" t="str">
            <v>-</v>
          </cell>
          <cell r="C285" t="str">
            <v>Cont.Social s/Incl.Temp a Recuperar</v>
          </cell>
          <cell r="D285">
            <v>0</v>
          </cell>
          <cell r="F285">
            <v>0</v>
          </cell>
          <cell r="G285">
            <v>0</v>
          </cell>
          <cell r="H285">
            <v>0</v>
          </cell>
        </row>
        <row r="286">
          <cell r="A286" t="str">
            <v>11.21.01.19</v>
          </cell>
          <cell r="B286" t="str">
            <v>-</v>
          </cell>
          <cell r="C286" t="str">
            <v>Pis a Compensar - Decreto 4524</v>
          </cell>
          <cell r="D286">
            <v>0</v>
          </cell>
          <cell r="F286">
            <v>0</v>
          </cell>
          <cell r="G286">
            <v>0</v>
          </cell>
          <cell r="H286">
            <v>0</v>
          </cell>
        </row>
        <row r="287">
          <cell r="A287" t="str">
            <v>11.21.01.20</v>
          </cell>
          <cell r="B287" t="str">
            <v>-</v>
          </cell>
          <cell r="C287" t="str">
            <v>Cofins a Compensar Lei 10.833/03</v>
          </cell>
          <cell r="D287">
            <v>0</v>
          </cell>
          <cell r="F287">
            <v>0</v>
          </cell>
          <cell r="G287">
            <v>0</v>
          </cell>
          <cell r="H287">
            <v>0</v>
          </cell>
        </row>
        <row r="288">
          <cell r="A288" t="str">
            <v>11.21.01.21</v>
          </cell>
          <cell r="B288" t="str">
            <v>-</v>
          </cell>
          <cell r="C288" t="str">
            <v>Pis a Recuperar</v>
          </cell>
          <cell r="D288">
            <v>100171.77</v>
          </cell>
          <cell r="E288" t="str">
            <v>D</v>
          </cell>
          <cell r="F288">
            <v>0</v>
          </cell>
          <cell r="G288">
            <v>0</v>
          </cell>
          <cell r="H288">
            <v>100171.77</v>
          </cell>
          <cell r="I288" t="str">
            <v>D</v>
          </cell>
        </row>
        <row r="289">
          <cell r="A289" t="str">
            <v>11.21.01.22</v>
          </cell>
          <cell r="B289" t="str">
            <v>-</v>
          </cell>
          <cell r="C289" t="str">
            <v>Cofins a Recuperar</v>
          </cell>
          <cell r="D289">
            <v>470614.57</v>
          </cell>
          <cell r="E289" t="str">
            <v>D</v>
          </cell>
          <cell r="F289">
            <v>0</v>
          </cell>
          <cell r="G289">
            <v>0</v>
          </cell>
          <cell r="H289">
            <v>470614.57</v>
          </cell>
          <cell r="I289" t="str">
            <v>D</v>
          </cell>
        </row>
        <row r="290">
          <cell r="A290" t="str">
            <v>11.21.01.23</v>
          </cell>
          <cell r="B290" t="str">
            <v>-</v>
          </cell>
          <cell r="C290" t="str">
            <v>Icms a Recuperar s/ Exportação</v>
          </cell>
          <cell r="D290">
            <v>1101638.77</v>
          </cell>
          <cell r="E290" t="str">
            <v>D</v>
          </cell>
          <cell r="F290">
            <v>1725009.11</v>
          </cell>
          <cell r="G290">
            <v>69317.2</v>
          </cell>
          <cell r="H290">
            <v>2757330.68</v>
          </cell>
          <cell r="I290" t="str">
            <v>D</v>
          </cell>
        </row>
        <row r="291">
          <cell r="A291" t="str">
            <v>11.21.01.24</v>
          </cell>
          <cell r="B291" t="str">
            <v>-</v>
          </cell>
          <cell r="C291" t="str">
            <v>Pis a compensar ( Art. 30 lei 10.833/03)</v>
          </cell>
          <cell r="D291">
            <v>5200</v>
          </cell>
          <cell r="E291" t="str">
            <v>D</v>
          </cell>
          <cell r="F291">
            <v>0</v>
          </cell>
          <cell r="G291">
            <v>0</v>
          </cell>
          <cell r="H291">
            <v>5200</v>
          </cell>
          <cell r="I291" t="str">
            <v>D</v>
          </cell>
        </row>
        <row r="292">
          <cell r="A292" t="str">
            <v>11.21.01.25</v>
          </cell>
          <cell r="B292" t="str">
            <v>-</v>
          </cell>
          <cell r="C292" t="str">
            <v>Cofins a compensar(Art.30 lei 10.833/03)</v>
          </cell>
          <cell r="D292">
            <v>24000</v>
          </cell>
          <cell r="E292" t="str">
            <v>D</v>
          </cell>
          <cell r="F292">
            <v>0</v>
          </cell>
          <cell r="G292">
            <v>0</v>
          </cell>
          <cell r="H292">
            <v>24000</v>
          </cell>
          <cell r="I292" t="str">
            <v>D</v>
          </cell>
        </row>
        <row r="293">
          <cell r="A293" t="str">
            <v>11.21.01.26</v>
          </cell>
          <cell r="B293" t="str">
            <v>-</v>
          </cell>
          <cell r="C293" t="str">
            <v>Csll a compensar ( Art 30 lei 10833/03)</v>
          </cell>
          <cell r="D293">
            <v>0</v>
          </cell>
          <cell r="F293">
            <v>0</v>
          </cell>
          <cell r="G293">
            <v>0</v>
          </cell>
          <cell r="H293">
            <v>0</v>
          </cell>
        </row>
        <row r="294">
          <cell r="A294" t="str">
            <v>11.21.01.27</v>
          </cell>
          <cell r="B294" t="str">
            <v>-</v>
          </cell>
          <cell r="C294" t="str">
            <v>Saldo Negativo de IRPJ</v>
          </cell>
          <cell r="D294">
            <v>369685.34</v>
          </cell>
          <cell r="E294" t="str">
            <v>D</v>
          </cell>
          <cell r="F294">
            <v>0</v>
          </cell>
          <cell r="G294">
            <v>0</v>
          </cell>
          <cell r="H294">
            <v>369685.34</v>
          </cell>
          <cell r="I294" t="str">
            <v>D</v>
          </cell>
        </row>
        <row r="295">
          <cell r="A295" t="str">
            <v>11.21.01.28</v>
          </cell>
          <cell r="B295" t="str">
            <v>-</v>
          </cell>
          <cell r="C295" t="str">
            <v>Saldo Negativo de CSLL</v>
          </cell>
          <cell r="D295">
            <v>0</v>
          </cell>
          <cell r="F295">
            <v>0</v>
          </cell>
          <cell r="G295">
            <v>0</v>
          </cell>
          <cell r="H295">
            <v>0</v>
          </cell>
        </row>
        <row r="296">
          <cell r="A296" t="str">
            <v>11.21.01.40</v>
          </cell>
          <cell r="B296" t="str">
            <v>-</v>
          </cell>
          <cell r="C296" t="str">
            <v>Imp.Renda Diferido a Recuperar</v>
          </cell>
          <cell r="D296">
            <v>8812092</v>
          </cell>
          <cell r="E296" t="str">
            <v>D</v>
          </cell>
          <cell r="F296">
            <v>0</v>
          </cell>
          <cell r="G296">
            <v>0</v>
          </cell>
          <cell r="H296">
            <v>8812092</v>
          </cell>
          <cell r="I296" t="str">
            <v>D</v>
          </cell>
        </row>
        <row r="297">
          <cell r="A297" t="str">
            <v>11.21.01.41</v>
          </cell>
          <cell r="B297" t="str">
            <v>-</v>
          </cell>
          <cell r="C297" t="str">
            <v>Contrib.Social Diferida a Recuperar</v>
          </cell>
          <cell r="D297">
            <v>3171742</v>
          </cell>
          <cell r="E297" t="str">
            <v>D</v>
          </cell>
          <cell r="F297">
            <v>0</v>
          </cell>
          <cell r="G297">
            <v>0</v>
          </cell>
          <cell r="H297">
            <v>3171742</v>
          </cell>
          <cell r="I297" t="str">
            <v>D</v>
          </cell>
        </row>
        <row r="298">
          <cell r="A298" t="str">
            <v>11.21.03.00</v>
          </cell>
          <cell r="B298" t="str">
            <v>-</v>
          </cell>
          <cell r="C298" t="str">
            <v>(-)Prov.p/perda Impostos e Contrib.Recup</v>
          </cell>
          <cell r="D298">
            <v>14268071.199999999</v>
          </cell>
          <cell r="E298" t="str">
            <v>C</v>
          </cell>
          <cell r="F298">
            <v>0</v>
          </cell>
          <cell r="G298">
            <v>320243.27</v>
          </cell>
          <cell r="H298">
            <v>14588314.470000001</v>
          </cell>
          <cell r="I298" t="str">
            <v>C</v>
          </cell>
        </row>
        <row r="299">
          <cell r="A299" t="str">
            <v>11.21.03.02</v>
          </cell>
          <cell r="B299" t="str">
            <v>-</v>
          </cell>
          <cell r="C299" t="str">
            <v>(-)Prov.p/perda Ipi a recuperar</v>
          </cell>
          <cell r="D299">
            <v>0</v>
          </cell>
          <cell r="F299">
            <v>0</v>
          </cell>
          <cell r="G299">
            <v>0</v>
          </cell>
          <cell r="H299">
            <v>0</v>
          </cell>
        </row>
        <row r="300">
          <cell r="A300" t="str">
            <v>11.21.03.03</v>
          </cell>
          <cell r="B300" t="str">
            <v>-</v>
          </cell>
          <cell r="C300" t="str">
            <v>(-)Prov.p/perda Icms a recuperar</v>
          </cell>
          <cell r="D300">
            <v>13428071.199999999</v>
          </cell>
          <cell r="E300" t="str">
            <v>C</v>
          </cell>
          <cell r="F300">
            <v>0</v>
          </cell>
          <cell r="G300">
            <v>320243.27</v>
          </cell>
          <cell r="H300">
            <v>13748314.470000001</v>
          </cell>
          <cell r="I300" t="str">
            <v>C</v>
          </cell>
        </row>
        <row r="301">
          <cell r="A301" t="str">
            <v>11.21.03.04</v>
          </cell>
          <cell r="B301" t="str">
            <v>-</v>
          </cell>
          <cell r="C301" t="str">
            <v>(-)Prov.p/perda Pis a recuperar</v>
          </cell>
          <cell r="D301">
            <v>0</v>
          </cell>
          <cell r="F301">
            <v>0</v>
          </cell>
          <cell r="G301">
            <v>0</v>
          </cell>
          <cell r="H301">
            <v>0</v>
          </cell>
        </row>
        <row r="302">
          <cell r="A302" t="str">
            <v>11.21.03.05</v>
          </cell>
          <cell r="B302" t="str">
            <v>-</v>
          </cell>
          <cell r="C302" t="str">
            <v>(-)Prov.p/perda Cofins a recuperar</v>
          </cell>
          <cell r="D302">
            <v>0</v>
          </cell>
          <cell r="F302">
            <v>0</v>
          </cell>
          <cell r="G302">
            <v>0</v>
          </cell>
          <cell r="H302">
            <v>0</v>
          </cell>
        </row>
        <row r="303">
          <cell r="A303" t="str">
            <v>11.21.03.06</v>
          </cell>
          <cell r="B303" t="str">
            <v>-</v>
          </cell>
          <cell r="C303" t="str">
            <v>Prov.p/Perdas Impostos Recuperar SJDR</v>
          </cell>
          <cell r="D303">
            <v>840000</v>
          </cell>
          <cell r="E303" t="str">
            <v>C</v>
          </cell>
          <cell r="F303">
            <v>0</v>
          </cell>
          <cell r="G303">
            <v>0</v>
          </cell>
          <cell r="H303">
            <v>840000</v>
          </cell>
          <cell r="I303" t="str">
            <v>C</v>
          </cell>
        </row>
        <row r="304">
          <cell r="A304" t="str">
            <v>11.22.00.00</v>
          </cell>
          <cell r="B304" t="str">
            <v>-</v>
          </cell>
          <cell r="C304" t="str">
            <v>Ativos Vendaveis -SJDREI</v>
          </cell>
          <cell r="D304">
            <v>16301122.199999999</v>
          </cell>
          <cell r="E304" t="str">
            <v>D</v>
          </cell>
          <cell r="F304">
            <v>0</v>
          </cell>
          <cell r="G304">
            <v>0</v>
          </cell>
          <cell r="H304">
            <v>16301122.199999999</v>
          </cell>
          <cell r="I304" t="str">
            <v>D</v>
          </cell>
        </row>
        <row r="305">
          <cell r="A305" t="str">
            <v>11.22.01.00</v>
          </cell>
          <cell r="B305" t="str">
            <v>-</v>
          </cell>
          <cell r="C305" t="str">
            <v>Ativos Vendaveis -SJDREI</v>
          </cell>
          <cell r="D305">
            <v>16301122.199999999</v>
          </cell>
          <cell r="E305" t="str">
            <v>D</v>
          </cell>
          <cell r="F305">
            <v>0</v>
          </cell>
          <cell r="G305">
            <v>0</v>
          </cell>
          <cell r="H305">
            <v>16301122.199999999</v>
          </cell>
          <cell r="I305" t="str">
            <v>D</v>
          </cell>
        </row>
        <row r="306">
          <cell r="A306" t="str">
            <v>11.22.01.01</v>
          </cell>
          <cell r="B306" t="str">
            <v>-</v>
          </cell>
          <cell r="C306" t="str">
            <v>Ativos Vendaveis -SJDREI</v>
          </cell>
          <cell r="D306">
            <v>33118122.199999999</v>
          </cell>
          <cell r="E306" t="str">
            <v>D</v>
          </cell>
          <cell r="F306">
            <v>0</v>
          </cell>
          <cell r="G306">
            <v>0</v>
          </cell>
          <cell r="H306">
            <v>33118122.199999999</v>
          </cell>
          <cell r="I306" t="str">
            <v>D</v>
          </cell>
        </row>
        <row r="307">
          <cell r="A307" t="str">
            <v>11.22.01.02</v>
          </cell>
          <cell r="B307" t="str">
            <v>-</v>
          </cell>
          <cell r="C307" t="str">
            <v>(-)Prov.Perdas Pemanente - SJDREI</v>
          </cell>
          <cell r="D307">
            <v>16817000</v>
          </cell>
          <cell r="E307" t="str">
            <v>C</v>
          </cell>
          <cell r="F307">
            <v>0</v>
          </cell>
          <cell r="G307">
            <v>0</v>
          </cell>
          <cell r="H307">
            <v>16817000</v>
          </cell>
          <cell r="I307" t="str">
            <v>C</v>
          </cell>
        </row>
        <row r="308">
          <cell r="A308" t="str">
            <v>11.23.00.00</v>
          </cell>
          <cell r="B308" t="str">
            <v>-</v>
          </cell>
          <cell r="C308" t="str">
            <v>Antecipacoes Tributarias</v>
          </cell>
          <cell r="D308">
            <v>2162439.11</v>
          </cell>
          <cell r="E308" t="str">
            <v>D</v>
          </cell>
          <cell r="F308">
            <v>267519.26</v>
          </cell>
          <cell r="G308">
            <v>0</v>
          </cell>
          <cell r="H308">
            <v>2429958.37</v>
          </cell>
          <cell r="I308" t="str">
            <v>D</v>
          </cell>
        </row>
        <row r="309">
          <cell r="A309" t="str">
            <v>11.23.01.00</v>
          </cell>
          <cell r="B309" t="str">
            <v>-</v>
          </cell>
          <cell r="C309" t="str">
            <v>Antecipacoes Tributarias</v>
          </cell>
          <cell r="D309">
            <v>2162439.11</v>
          </cell>
          <cell r="E309" t="str">
            <v>D</v>
          </cell>
          <cell r="F309">
            <v>267519.26</v>
          </cell>
          <cell r="G309">
            <v>0</v>
          </cell>
          <cell r="H309">
            <v>2429958.37</v>
          </cell>
          <cell r="I309" t="str">
            <v>D</v>
          </cell>
        </row>
        <row r="310">
          <cell r="A310" t="str">
            <v>11.23.01.01</v>
          </cell>
          <cell r="B310" t="str">
            <v>-</v>
          </cell>
          <cell r="C310" t="str">
            <v>Antecipacoes de Imposto de Renda</v>
          </cell>
          <cell r="D310">
            <v>0</v>
          </cell>
          <cell r="F310">
            <v>0</v>
          </cell>
          <cell r="G310">
            <v>0</v>
          </cell>
          <cell r="H310">
            <v>0</v>
          </cell>
        </row>
        <row r="311">
          <cell r="A311" t="str">
            <v>11.23.01.02</v>
          </cell>
          <cell r="B311" t="str">
            <v>-</v>
          </cell>
          <cell r="C311" t="str">
            <v>Antecipacoes de Contrib. Social</v>
          </cell>
          <cell r="D311">
            <v>0</v>
          </cell>
          <cell r="F311">
            <v>0</v>
          </cell>
          <cell r="G311">
            <v>0</v>
          </cell>
          <cell r="H311">
            <v>0</v>
          </cell>
        </row>
        <row r="312">
          <cell r="A312" t="str">
            <v>11.23.01.03</v>
          </cell>
          <cell r="B312" t="str">
            <v>-</v>
          </cell>
          <cell r="C312" t="str">
            <v>Irrf s/Aplicacoes Financeiras</v>
          </cell>
          <cell r="D312">
            <v>945165.21</v>
          </cell>
          <cell r="E312" t="str">
            <v>D</v>
          </cell>
          <cell r="F312">
            <v>149275.53</v>
          </cell>
          <cell r="G312">
            <v>0</v>
          </cell>
          <cell r="H312">
            <v>1094440.74</v>
          </cell>
          <cell r="I312" t="str">
            <v>D</v>
          </cell>
        </row>
        <row r="313">
          <cell r="A313" t="str">
            <v>11.23.01.04</v>
          </cell>
          <cell r="B313" t="str">
            <v>-</v>
          </cell>
          <cell r="C313" t="str">
            <v>Irrf s/Aplicac Financeiras-Assfin</v>
          </cell>
          <cell r="D313">
            <v>992479.4</v>
          </cell>
          <cell r="E313" t="str">
            <v>D</v>
          </cell>
          <cell r="F313">
            <v>106720.46</v>
          </cell>
          <cell r="G313">
            <v>0</v>
          </cell>
          <cell r="H313">
            <v>1099199.8600000001</v>
          </cell>
          <cell r="I313" t="str">
            <v>D</v>
          </cell>
        </row>
        <row r="314">
          <cell r="A314" t="str">
            <v>11.23.01.05</v>
          </cell>
          <cell r="B314" t="str">
            <v>-</v>
          </cell>
          <cell r="C314" t="str">
            <v>Irrf s/Rendimentos do Mutuo</v>
          </cell>
          <cell r="D314">
            <v>224794.5</v>
          </cell>
          <cell r="E314" t="str">
            <v>D</v>
          </cell>
          <cell r="F314">
            <v>11523.27</v>
          </cell>
          <cell r="G314">
            <v>0</v>
          </cell>
          <cell r="H314">
            <v>236317.77</v>
          </cell>
          <cell r="I314" t="str">
            <v>D</v>
          </cell>
        </row>
        <row r="315">
          <cell r="A315" t="str">
            <v>11.23.03.00</v>
          </cell>
          <cell r="B315" t="str">
            <v>-</v>
          </cell>
          <cell r="C315" t="str">
            <v>(-)Prov. p/perdas Antecip. Tributarias</v>
          </cell>
          <cell r="D315">
            <v>0</v>
          </cell>
          <cell r="F315">
            <v>0</v>
          </cell>
          <cell r="G315">
            <v>0</v>
          </cell>
          <cell r="H315">
            <v>0</v>
          </cell>
        </row>
        <row r="316">
          <cell r="A316" t="str">
            <v>11.23.03.03</v>
          </cell>
          <cell r="B316" t="str">
            <v>-</v>
          </cell>
          <cell r="C316" t="str">
            <v>(-)Prov.p/perdas Irrf s/Aplic.Financeira</v>
          </cell>
          <cell r="D316">
            <v>0</v>
          </cell>
          <cell r="F316">
            <v>0</v>
          </cell>
          <cell r="G316">
            <v>0</v>
          </cell>
          <cell r="H316">
            <v>0</v>
          </cell>
        </row>
        <row r="317">
          <cell r="A317" t="str">
            <v>11.26.00.00</v>
          </cell>
          <cell r="B317" t="str">
            <v>-</v>
          </cell>
          <cell r="C317" t="str">
            <v>Investimentos Temporarios</v>
          </cell>
          <cell r="D317">
            <v>0</v>
          </cell>
          <cell r="F317">
            <v>0</v>
          </cell>
          <cell r="G317">
            <v>0</v>
          </cell>
          <cell r="H317">
            <v>0</v>
          </cell>
        </row>
        <row r="318">
          <cell r="A318" t="str">
            <v>11.26.01.00</v>
          </cell>
          <cell r="B318" t="str">
            <v>-</v>
          </cell>
          <cell r="C318" t="str">
            <v>Investimentos Temporarios</v>
          </cell>
          <cell r="D318">
            <v>0</v>
          </cell>
          <cell r="F318">
            <v>0</v>
          </cell>
          <cell r="G318">
            <v>0</v>
          </cell>
          <cell r="H318">
            <v>0</v>
          </cell>
        </row>
        <row r="319">
          <cell r="A319" t="str">
            <v>11.26.01.01</v>
          </cell>
          <cell r="B319" t="str">
            <v>-</v>
          </cell>
          <cell r="C319" t="str">
            <v>Aplicacoes Financeiras</v>
          </cell>
          <cell r="D319">
            <v>0</v>
          </cell>
          <cell r="F319">
            <v>0</v>
          </cell>
          <cell r="G319">
            <v>0</v>
          </cell>
          <cell r="H319">
            <v>0</v>
          </cell>
        </row>
        <row r="320">
          <cell r="A320" t="str">
            <v>11.27.00.00</v>
          </cell>
          <cell r="B320" t="str">
            <v>-</v>
          </cell>
          <cell r="C320" t="str">
            <v>Depósito para Reinvestimento</v>
          </cell>
          <cell r="D320">
            <v>1659494.89</v>
          </cell>
          <cell r="E320" t="str">
            <v>D</v>
          </cell>
          <cell r="F320">
            <v>18700.18</v>
          </cell>
          <cell r="G320">
            <v>0</v>
          </cell>
          <cell r="H320">
            <v>1678195.07</v>
          </cell>
          <cell r="I320" t="str">
            <v>D</v>
          </cell>
        </row>
        <row r="321">
          <cell r="A321" t="str">
            <v>11.27.01.00</v>
          </cell>
          <cell r="B321" t="str">
            <v>-</v>
          </cell>
          <cell r="C321" t="str">
            <v>Depósito para Reinvestimento</v>
          </cell>
          <cell r="D321">
            <v>1659494.89</v>
          </cell>
          <cell r="E321" t="str">
            <v>D</v>
          </cell>
          <cell r="F321">
            <v>18700.18</v>
          </cell>
          <cell r="G321">
            <v>0</v>
          </cell>
          <cell r="H321">
            <v>1678195.07</v>
          </cell>
          <cell r="I321" t="str">
            <v>D</v>
          </cell>
        </row>
        <row r="322">
          <cell r="A322" t="str">
            <v>11.27.01.01</v>
          </cell>
          <cell r="B322" t="str">
            <v>-</v>
          </cell>
          <cell r="C322" t="str">
            <v>Depósito para Reinvest.Recursos Próprios</v>
          </cell>
          <cell r="D322">
            <v>553165.47</v>
          </cell>
          <cell r="E322" t="str">
            <v>D</v>
          </cell>
          <cell r="F322">
            <v>6232.86</v>
          </cell>
          <cell r="G322">
            <v>0</v>
          </cell>
          <cell r="H322">
            <v>559398.32999999996</v>
          </cell>
          <cell r="I322" t="str">
            <v>D</v>
          </cell>
        </row>
        <row r="323">
          <cell r="A323" t="str">
            <v>11.27.01.02</v>
          </cell>
          <cell r="B323" t="str">
            <v>-</v>
          </cell>
          <cell r="C323" t="str">
            <v>Depósito p/Reinvest.Recurso Incentivado</v>
          </cell>
          <cell r="D323">
            <v>1106329.42</v>
          </cell>
          <cell r="E323" t="str">
            <v>D</v>
          </cell>
          <cell r="F323">
            <v>12467.32</v>
          </cell>
          <cell r="G323">
            <v>0</v>
          </cell>
          <cell r="H323">
            <v>1118796.74</v>
          </cell>
          <cell r="I323" t="str">
            <v>D</v>
          </cell>
        </row>
        <row r="324">
          <cell r="A324" t="str">
            <v>11.29.00.00</v>
          </cell>
          <cell r="B324" t="str">
            <v>-</v>
          </cell>
          <cell r="C324" t="str">
            <v>Depositos Judiciais</v>
          </cell>
          <cell r="D324">
            <v>0</v>
          </cell>
          <cell r="F324">
            <v>0</v>
          </cell>
          <cell r="G324">
            <v>0</v>
          </cell>
          <cell r="H324">
            <v>0</v>
          </cell>
        </row>
        <row r="325">
          <cell r="A325" t="str">
            <v>11.29.01.00</v>
          </cell>
          <cell r="B325" t="str">
            <v>-</v>
          </cell>
          <cell r="C325" t="str">
            <v>Depositos Judiciais</v>
          </cell>
          <cell r="D325">
            <v>0</v>
          </cell>
          <cell r="F325">
            <v>0</v>
          </cell>
          <cell r="G325">
            <v>0</v>
          </cell>
          <cell r="H325">
            <v>0</v>
          </cell>
        </row>
        <row r="326">
          <cell r="A326" t="str">
            <v>11.29.01.01</v>
          </cell>
          <cell r="B326" t="str">
            <v>-</v>
          </cell>
          <cell r="C326" t="str">
            <v>Depositos Judiciais</v>
          </cell>
          <cell r="D326">
            <v>0</v>
          </cell>
          <cell r="F326">
            <v>0</v>
          </cell>
          <cell r="G326">
            <v>0</v>
          </cell>
          <cell r="H326">
            <v>0</v>
          </cell>
        </row>
        <row r="327">
          <cell r="A327" t="str">
            <v>11.29.01.02</v>
          </cell>
          <cell r="B327" t="str">
            <v>-</v>
          </cell>
          <cell r="C327" t="str">
            <v>Depositos Judiciais - Chesf</v>
          </cell>
          <cell r="D327">
            <v>0</v>
          </cell>
          <cell r="F327">
            <v>0</v>
          </cell>
          <cell r="G327">
            <v>0</v>
          </cell>
          <cell r="H327">
            <v>0</v>
          </cell>
        </row>
        <row r="328">
          <cell r="A328" t="str">
            <v>11.29.01.03</v>
          </cell>
          <cell r="B328" t="str">
            <v>-</v>
          </cell>
          <cell r="C328" t="str">
            <v>Depositos Judiciais - Pis</v>
          </cell>
          <cell r="D328">
            <v>0</v>
          </cell>
          <cell r="F328">
            <v>0</v>
          </cell>
          <cell r="G328">
            <v>0</v>
          </cell>
          <cell r="H328">
            <v>0</v>
          </cell>
        </row>
        <row r="329">
          <cell r="A329" t="str">
            <v>11.29.01.04</v>
          </cell>
          <cell r="B329" t="str">
            <v>-</v>
          </cell>
          <cell r="C329" t="str">
            <v>Depositos Judiciais - Cofins</v>
          </cell>
          <cell r="D329">
            <v>0</v>
          </cell>
          <cell r="F329">
            <v>0</v>
          </cell>
          <cell r="G329">
            <v>0</v>
          </cell>
          <cell r="H329">
            <v>0</v>
          </cell>
        </row>
        <row r="330">
          <cell r="A330" t="str">
            <v>11.31.00.00</v>
          </cell>
          <cell r="B330" t="str">
            <v>-</v>
          </cell>
          <cell r="C330" t="str">
            <v>Despesas Antecipadas</v>
          </cell>
          <cell r="D330">
            <v>839573.21</v>
          </cell>
          <cell r="E330" t="str">
            <v>D</v>
          </cell>
          <cell r="F330">
            <v>0</v>
          </cell>
          <cell r="G330">
            <v>115359.44</v>
          </cell>
          <cell r="H330">
            <v>724213.77</v>
          </cell>
          <cell r="I330" t="str">
            <v>D</v>
          </cell>
        </row>
        <row r="331">
          <cell r="A331" t="str">
            <v>11.31.01.00</v>
          </cell>
          <cell r="B331" t="str">
            <v>-</v>
          </cell>
          <cell r="C331" t="str">
            <v>Despesas Antecipadas</v>
          </cell>
          <cell r="D331">
            <v>839573.21</v>
          </cell>
          <cell r="E331" t="str">
            <v>D</v>
          </cell>
          <cell r="F331">
            <v>0</v>
          </cell>
          <cell r="G331">
            <v>115359.44</v>
          </cell>
          <cell r="H331">
            <v>724213.77</v>
          </cell>
          <cell r="I331" t="str">
            <v>D</v>
          </cell>
        </row>
        <row r="332">
          <cell r="A332" t="str">
            <v>11.31.01.01</v>
          </cell>
          <cell r="B332" t="str">
            <v>-</v>
          </cell>
          <cell r="C332" t="str">
            <v>Premios de Seguros</v>
          </cell>
          <cell r="D332">
            <v>839573.21</v>
          </cell>
          <cell r="E332" t="str">
            <v>D</v>
          </cell>
          <cell r="F332">
            <v>0</v>
          </cell>
          <cell r="G332">
            <v>115359.44</v>
          </cell>
          <cell r="H332">
            <v>724213.77</v>
          </cell>
          <cell r="I332" t="str">
            <v>D</v>
          </cell>
        </row>
        <row r="333">
          <cell r="A333" t="str">
            <v>11.31.01.02</v>
          </cell>
          <cell r="B333" t="str">
            <v>-</v>
          </cell>
          <cell r="C333" t="str">
            <v>Premios Seguros Administrativos</v>
          </cell>
          <cell r="D333">
            <v>0</v>
          </cell>
          <cell r="F333">
            <v>0</v>
          </cell>
          <cell r="G333">
            <v>0</v>
          </cell>
          <cell r="H333">
            <v>0</v>
          </cell>
        </row>
        <row r="334">
          <cell r="A334" t="str">
            <v>11.31.01.03</v>
          </cell>
          <cell r="B334" t="str">
            <v>-</v>
          </cell>
          <cell r="C334" t="str">
            <v>Premios de Seguros Industriais</v>
          </cell>
          <cell r="D334">
            <v>0</v>
          </cell>
          <cell r="F334">
            <v>0</v>
          </cell>
          <cell r="G334">
            <v>0</v>
          </cell>
          <cell r="H334">
            <v>0</v>
          </cell>
        </row>
        <row r="336">
          <cell r="A336" t="str">
            <v>-----------</v>
          </cell>
          <cell r="B336" t="str">
            <v>--</v>
          </cell>
          <cell r="C336" t="str">
            <v>-------------------------------------------------------------------</v>
          </cell>
          <cell r="D336" t="str">
            <v>-------------------</v>
          </cell>
          <cell r="E336" t="str">
            <v>-</v>
          </cell>
          <cell r="F336" t="str">
            <v>-------------------</v>
          </cell>
          <cell r="G336" t="e">
            <v>#NAME?</v>
          </cell>
          <cell r="H336" t="str">
            <v>07AB - 1.00.01.065</v>
          </cell>
        </row>
        <row r="337">
          <cell r="A337" t="str">
            <v>_x000C_----------</v>
          </cell>
          <cell r="B337" t="str">
            <v>--</v>
          </cell>
          <cell r="C337" t="str">
            <v>-------------------------------------------------------------------</v>
          </cell>
          <cell r="D337" t="str">
            <v>-------------------</v>
          </cell>
          <cell r="E337" t="str">
            <v>-</v>
          </cell>
          <cell r="F337" t="str">
            <v>-------------------</v>
          </cell>
          <cell r="G337" t="str">
            <v>-------------------</v>
          </cell>
          <cell r="H337" t="str">
            <v>------ Página:</v>
          </cell>
        </row>
        <row r="338">
          <cell r="A338" t="str">
            <v>Rio Doce Ma</v>
          </cell>
          <cell r="B338" t="str">
            <v>ng</v>
          </cell>
          <cell r="C338" t="str">
            <v>anes S.A</v>
          </cell>
          <cell r="H338" t="str">
            <v>Balancete</v>
          </cell>
        </row>
        <row r="339">
          <cell r="A339" t="str">
            <v>Período: 01</v>
          </cell>
          <cell r="B339" t="str">
            <v>/0</v>
          </cell>
          <cell r="C339" t="str">
            <v>1/2007 A 31/01/2007 -----------------------------------------------</v>
          </cell>
          <cell r="D339" t="str">
            <v>-------------------</v>
          </cell>
          <cell r="E339" t="str">
            <v>-</v>
          </cell>
          <cell r="F339" t="str">
            <v>-------------------</v>
          </cell>
          <cell r="G339" t="str">
            <v>-------------------</v>
          </cell>
          <cell r="H339" t="str">
            <v>06/02/2007 - 17:4</v>
          </cell>
          <cell r="I339">
            <v>7</v>
          </cell>
        </row>
        <row r="341">
          <cell r="A341" t="str">
            <v>Título</v>
          </cell>
          <cell r="D341" t="str">
            <v>Saldo Inicial</v>
          </cell>
          <cell r="F341" t="str">
            <v>Débito</v>
          </cell>
          <cell r="G341" t="str">
            <v>Crédito</v>
          </cell>
          <cell r="H341" t="str">
            <v>Saldo Final</v>
          </cell>
        </row>
        <row r="342">
          <cell r="A342" t="str">
            <v>-----------</v>
          </cell>
          <cell r="B342" t="str">
            <v>--</v>
          </cell>
          <cell r="C342" t="str">
            <v>-------------------------------------------------------------------</v>
          </cell>
          <cell r="D342" t="str">
            <v>-----------------</v>
          </cell>
          <cell r="F342" t="str">
            <v>------------------</v>
          </cell>
          <cell r="G342" t="str">
            <v>------------------</v>
          </cell>
          <cell r="H342" t="str">
            <v>-----------------</v>
          </cell>
        </row>
        <row r="343">
          <cell r="A343" t="str">
            <v>11.35.00.00</v>
          </cell>
          <cell r="B343" t="str">
            <v>-</v>
          </cell>
          <cell r="C343" t="str">
            <v>Despesas Financeiras</v>
          </cell>
          <cell r="D343">
            <v>0</v>
          </cell>
          <cell r="F343">
            <v>0</v>
          </cell>
          <cell r="G343">
            <v>0</v>
          </cell>
          <cell r="H343">
            <v>0</v>
          </cell>
        </row>
        <row r="344">
          <cell r="A344" t="str">
            <v>11.35.01.00</v>
          </cell>
          <cell r="B344" t="str">
            <v>-</v>
          </cell>
          <cell r="C344" t="str">
            <v>Despesas Financeiras</v>
          </cell>
          <cell r="D344">
            <v>0</v>
          </cell>
          <cell r="F344">
            <v>0</v>
          </cell>
          <cell r="G344">
            <v>0</v>
          </cell>
          <cell r="H344">
            <v>0</v>
          </cell>
        </row>
        <row r="345">
          <cell r="A345" t="str">
            <v>11.35.01.01</v>
          </cell>
          <cell r="B345" t="str">
            <v>-</v>
          </cell>
          <cell r="C345" t="str">
            <v>Encargos s/Emprest/Financiam</v>
          </cell>
          <cell r="D345">
            <v>0</v>
          </cell>
          <cell r="F345">
            <v>0</v>
          </cell>
          <cell r="G345">
            <v>0</v>
          </cell>
          <cell r="H345">
            <v>0</v>
          </cell>
        </row>
        <row r="346">
          <cell r="A346" t="str">
            <v>11.35.01.02</v>
          </cell>
          <cell r="B346" t="str">
            <v>-</v>
          </cell>
          <cell r="C346" t="str">
            <v>Juros e Desp. s/Desc.de Duplicatas</v>
          </cell>
          <cell r="D346">
            <v>0</v>
          </cell>
          <cell r="F346">
            <v>0</v>
          </cell>
          <cell r="G346">
            <v>0</v>
          </cell>
          <cell r="H346">
            <v>0</v>
          </cell>
        </row>
        <row r="347">
          <cell r="A347" t="str">
            <v>11.35.01.03</v>
          </cell>
          <cell r="B347" t="str">
            <v>-</v>
          </cell>
          <cell r="C347" t="str">
            <v>Despesas c/Debentures</v>
          </cell>
          <cell r="D347">
            <v>0</v>
          </cell>
          <cell r="F347">
            <v>0</v>
          </cell>
          <cell r="G347">
            <v>0</v>
          </cell>
          <cell r="H347">
            <v>0</v>
          </cell>
        </row>
        <row r="348">
          <cell r="A348" t="str">
            <v>11.39.00.00</v>
          </cell>
          <cell r="B348" t="str">
            <v>-</v>
          </cell>
          <cell r="C348" t="str">
            <v>Desp. c/Imp. Taxas e Contribuic</v>
          </cell>
          <cell r="D348">
            <v>77892.350000000006</v>
          </cell>
          <cell r="E348" t="str">
            <v>D</v>
          </cell>
          <cell r="F348">
            <v>65248.82</v>
          </cell>
          <cell r="G348">
            <v>77892.350000000006</v>
          </cell>
          <cell r="H348">
            <v>65248.82</v>
          </cell>
          <cell r="I348" t="str">
            <v>D</v>
          </cell>
        </row>
        <row r="349">
          <cell r="A349" t="str">
            <v>11.39.01.00</v>
          </cell>
          <cell r="B349" t="str">
            <v>-</v>
          </cell>
          <cell r="C349" t="str">
            <v>Desp. c/Imp. Taxas e Contribuic</v>
          </cell>
          <cell r="D349">
            <v>77892.350000000006</v>
          </cell>
          <cell r="E349" t="str">
            <v>D</v>
          </cell>
          <cell r="F349">
            <v>65248.82</v>
          </cell>
          <cell r="G349">
            <v>77892.350000000006</v>
          </cell>
          <cell r="H349">
            <v>65248.82</v>
          </cell>
          <cell r="I349" t="str">
            <v>D</v>
          </cell>
        </row>
        <row r="350">
          <cell r="A350" t="str">
            <v>11.39.01.01</v>
          </cell>
          <cell r="B350" t="str">
            <v>-</v>
          </cell>
          <cell r="C350" t="str">
            <v>Impostos, Taxas, Contribuicoes</v>
          </cell>
          <cell r="D350">
            <v>0</v>
          </cell>
          <cell r="F350">
            <v>0</v>
          </cell>
          <cell r="G350">
            <v>0</v>
          </cell>
          <cell r="H350">
            <v>0</v>
          </cell>
        </row>
        <row r="351">
          <cell r="A351" t="str">
            <v>11.39.01.02</v>
          </cell>
          <cell r="B351" t="str">
            <v>-</v>
          </cell>
          <cell r="C351" t="str">
            <v>Impostos s/ Venda em Consignacao</v>
          </cell>
          <cell r="D351">
            <v>77892.350000000006</v>
          </cell>
          <cell r="E351" t="str">
            <v>D</v>
          </cell>
          <cell r="F351">
            <v>65248.82</v>
          </cell>
          <cell r="G351">
            <v>77892.350000000006</v>
          </cell>
          <cell r="H351">
            <v>65248.82</v>
          </cell>
          <cell r="I351" t="str">
            <v>D</v>
          </cell>
        </row>
        <row r="352">
          <cell r="A352" t="str">
            <v>11.42.00.00</v>
          </cell>
          <cell r="B352" t="str">
            <v>-</v>
          </cell>
          <cell r="C352" t="str">
            <v>Despesas Antecipadas Diversas</v>
          </cell>
          <cell r="D352">
            <v>0</v>
          </cell>
          <cell r="F352">
            <v>0</v>
          </cell>
          <cell r="G352">
            <v>0</v>
          </cell>
          <cell r="H352">
            <v>0</v>
          </cell>
        </row>
        <row r="353">
          <cell r="A353" t="str">
            <v>11.42.01.00</v>
          </cell>
          <cell r="B353" t="str">
            <v>-</v>
          </cell>
          <cell r="C353" t="str">
            <v>Despesas Antecipadas Diversas</v>
          </cell>
          <cell r="D353">
            <v>0</v>
          </cell>
          <cell r="F353">
            <v>0</v>
          </cell>
          <cell r="G353">
            <v>0</v>
          </cell>
          <cell r="H353">
            <v>0</v>
          </cell>
        </row>
        <row r="354">
          <cell r="A354" t="str">
            <v>11.42.01.01</v>
          </cell>
          <cell r="B354" t="str">
            <v>-</v>
          </cell>
          <cell r="C354" t="str">
            <v>Outras Despesas Antecipadas</v>
          </cell>
          <cell r="D354">
            <v>0</v>
          </cell>
          <cell r="F354">
            <v>0</v>
          </cell>
          <cell r="G354">
            <v>0</v>
          </cell>
          <cell r="H354">
            <v>0</v>
          </cell>
        </row>
        <row r="355">
          <cell r="A355" t="str">
            <v>12.00.00.00</v>
          </cell>
          <cell r="B355" t="str">
            <v>-</v>
          </cell>
          <cell r="C355" t="str">
            <v>Realizavel a Longo Prazo</v>
          </cell>
          <cell r="D355">
            <v>110718968.8</v>
          </cell>
          <cell r="E355" t="str">
            <v>D</v>
          </cell>
          <cell r="F355">
            <v>8998566.75</v>
          </cell>
          <cell r="G355">
            <v>6101156.4299999997</v>
          </cell>
          <cell r="H355">
            <v>113616379.12</v>
          </cell>
          <cell r="I355" t="str">
            <v>D</v>
          </cell>
        </row>
        <row r="356">
          <cell r="A356" t="str">
            <v>12.01.00.00</v>
          </cell>
          <cell r="B356" t="str">
            <v>-</v>
          </cell>
          <cell r="C356" t="str">
            <v>Contas a Receber</v>
          </cell>
          <cell r="D356">
            <v>801166.97</v>
          </cell>
          <cell r="E356" t="str">
            <v>D</v>
          </cell>
          <cell r="F356">
            <v>6448957.8600000003</v>
          </cell>
          <cell r="G356">
            <v>2422035.2400000002</v>
          </cell>
          <cell r="H356">
            <v>4828089.59</v>
          </cell>
          <cell r="I356" t="str">
            <v>D</v>
          </cell>
        </row>
        <row r="357">
          <cell r="A357" t="str">
            <v>12.01.01.00</v>
          </cell>
          <cell r="B357" t="str">
            <v>-</v>
          </cell>
          <cell r="C357" t="str">
            <v>Creditos c/Controlada e Coligada</v>
          </cell>
          <cell r="D357">
            <v>801166.97</v>
          </cell>
          <cell r="E357" t="str">
            <v>D</v>
          </cell>
          <cell r="F357">
            <v>6448957.8600000003</v>
          </cell>
          <cell r="G357">
            <v>2422035.2400000002</v>
          </cell>
          <cell r="H357">
            <v>4828089.59</v>
          </cell>
          <cell r="I357" t="str">
            <v>D</v>
          </cell>
        </row>
        <row r="358">
          <cell r="A358" t="str">
            <v>12.01.01.01</v>
          </cell>
          <cell r="B358" t="str">
            <v>-</v>
          </cell>
          <cell r="C358" t="str">
            <v>Contrato de Mutuo Cpfl</v>
          </cell>
          <cell r="D358">
            <v>0</v>
          </cell>
          <cell r="F358">
            <v>1223934.03</v>
          </cell>
          <cell r="G358">
            <v>1223934.03</v>
          </cell>
          <cell r="H358">
            <v>0</v>
          </cell>
        </row>
        <row r="359">
          <cell r="A359" t="str">
            <v>12.01.01.02</v>
          </cell>
          <cell r="B359" t="str">
            <v>-</v>
          </cell>
          <cell r="C359" t="str">
            <v>Contrato de Mutuo Mare</v>
          </cell>
          <cell r="D359">
            <v>0</v>
          </cell>
          <cell r="F359">
            <v>0</v>
          </cell>
          <cell r="G359">
            <v>0</v>
          </cell>
          <cell r="H359">
            <v>0</v>
          </cell>
        </row>
        <row r="360">
          <cell r="A360" t="str">
            <v>12.01.01.03</v>
          </cell>
          <cell r="B360" t="str">
            <v>-</v>
          </cell>
          <cell r="C360" t="str">
            <v>Contrato de Mutuo M.Grosso</v>
          </cell>
          <cell r="D360">
            <v>0</v>
          </cell>
          <cell r="F360">
            <v>0</v>
          </cell>
          <cell r="G360">
            <v>0</v>
          </cell>
          <cell r="H360">
            <v>0</v>
          </cell>
        </row>
        <row r="361">
          <cell r="A361" t="str">
            <v>12.01.01.04</v>
          </cell>
          <cell r="B361" t="str">
            <v>-</v>
          </cell>
          <cell r="C361" t="str">
            <v>Contrato de Mutuo Urandi</v>
          </cell>
          <cell r="D361">
            <v>179338.91</v>
          </cell>
          <cell r="E361" t="str">
            <v>D</v>
          </cell>
          <cell r="F361">
            <v>4005.79</v>
          </cell>
          <cell r="G361">
            <v>364.25</v>
          </cell>
          <cell r="H361">
            <v>182980.45</v>
          </cell>
          <cell r="I361" t="str">
            <v>D</v>
          </cell>
        </row>
        <row r="362">
          <cell r="A362" t="str">
            <v>12.01.01.05</v>
          </cell>
          <cell r="B362" t="str">
            <v>-</v>
          </cell>
          <cell r="C362" t="str">
            <v>Contrato de Mutuo MMN</v>
          </cell>
          <cell r="D362">
            <v>1193247.93</v>
          </cell>
          <cell r="E362" t="str">
            <v>D</v>
          </cell>
          <cell r="F362">
            <v>42987.3</v>
          </cell>
          <cell r="G362">
            <v>2428.0500000000002</v>
          </cell>
          <cell r="H362">
            <v>1233807.18</v>
          </cell>
          <cell r="I362" t="str">
            <v>D</v>
          </cell>
        </row>
        <row r="363">
          <cell r="A363" t="str">
            <v>12.01.01.06</v>
          </cell>
          <cell r="B363" t="str">
            <v>-</v>
          </cell>
          <cell r="C363" t="str">
            <v>Contrato de Mutuo Sibra</v>
          </cell>
          <cell r="D363">
            <v>0</v>
          </cell>
          <cell r="F363">
            <v>0</v>
          </cell>
          <cell r="G363">
            <v>0</v>
          </cell>
          <cell r="H363">
            <v>0</v>
          </cell>
        </row>
        <row r="364">
          <cell r="A364" t="str">
            <v>12.01.01.07</v>
          </cell>
          <cell r="B364" t="str">
            <v>-</v>
          </cell>
          <cell r="C364" t="str">
            <v>Contrato de Mutuo S.Florestal</v>
          </cell>
          <cell r="D364">
            <v>0</v>
          </cell>
          <cell r="F364">
            <v>7886.46</v>
          </cell>
          <cell r="G364">
            <v>7886.46</v>
          </cell>
          <cell r="H364">
            <v>0</v>
          </cell>
        </row>
        <row r="365">
          <cell r="A365" t="str">
            <v>12.01.01.08</v>
          </cell>
          <cell r="B365" t="str">
            <v>-</v>
          </cell>
          <cell r="C365" t="str">
            <v>Contrato de Mutuo S.Mineira</v>
          </cell>
          <cell r="D365">
            <v>0</v>
          </cell>
          <cell r="F365">
            <v>10590.61</v>
          </cell>
          <cell r="G365">
            <v>10590.61</v>
          </cell>
          <cell r="H365">
            <v>0</v>
          </cell>
        </row>
        <row r="366">
          <cell r="A366" t="str">
            <v>12.01.01.09</v>
          </cell>
          <cell r="B366" t="str">
            <v>-</v>
          </cell>
          <cell r="C366" t="str">
            <v>Contrato de Mutuo Vale Usiminas</v>
          </cell>
          <cell r="D366">
            <v>0</v>
          </cell>
          <cell r="F366">
            <v>0</v>
          </cell>
          <cell r="G366">
            <v>0</v>
          </cell>
          <cell r="H366">
            <v>0</v>
          </cell>
        </row>
        <row r="367">
          <cell r="A367" t="str">
            <v>12.01.01.10</v>
          </cell>
          <cell r="B367" t="str">
            <v>-</v>
          </cell>
          <cell r="C367" t="str">
            <v>Contrato de Mutuo Rdme</v>
          </cell>
          <cell r="D367">
            <v>0</v>
          </cell>
          <cell r="F367">
            <v>0</v>
          </cell>
          <cell r="G367">
            <v>0</v>
          </cell>
          <cell r="H367">
            <v>0</v>
          </cell>
        </row>
        <row r="368">
          <cell r="A368" t="str">
            <v>12.01.01.11</v>
          </cell>
          <cell r="B368" t="str">
            <v>-</v>
          </cell>
          <cell r="C368" t="str">
            <v>Contrato de Mutuo Urucum</v>
          </cell>
          <cell r="D368">
            <v>607535.52</v>
          </cell>
          <cell r="E368" t="str">
            <v>D</v>
          </cell>
          <cell r="F368">
            <v>5159553.67</v>
          </cell>
          <cell r="G368">
            <v>1132631.05</v>
          </cell>
          <cell r="H368">
            <v>4634458.1399999997</v>
          </cell>
          <cell r="I368" t="str">
            <v>D</v>
          </cell>
        </row>
        <row r="369">
          <cell r="A369" t="str">
            <v>12.01.01.12</v>
          </cell>
          <cell r="B369" t="str">
            <v>-</v>
          </cell>
          <cell r="C369" t="str">
            <v>Contrato de Mutuo Cvrd</v>
          </cell>
          <cell r="D369">
            <v>109879.74</v>
          </cell>
          <cell r="E369" t="str">
            <v>D</v>
          </cell>
          <cell r="F369">
            <v>0</v>
          </cell>
          <cell r="G369">
            <v>0</v>
          </cell>
          <cell r="H369">
            <v>109879.74</v>
          </cell>
          <cell r="I369" t="str">
            <v>D</v>
          </cell>
        </row>
        <row r="370">
          <cell r="A370" t="str">
            <v>12.01.01.13</v>
          </cell>
          <cell r="B370" t="str">
            <v>-</v>
          </cell>
          <cell r="C370" t="str">
            <v>Contrato de Mutuo Itaco</v>
          </cell>
          <cell r="D370">
            <v>0</v>
          </cell>
          <cell r="F370">
            <v>0</v>
          </cell>
          <cell r="G370">
            <v>0</v>
          </cell>
          <cell r="H370">
            <v>0</v>
          </cell>
        </row>
        <row r="371">
          <cell r="A371" t="str">
            <v>12.01.01.15</v>
          </cell>
          <cell r="B371" t="str">
            <v>-</v>
          </cell>
          <cell r="C371" t="str">
            <v>Contrato de Mutuo FLN</v>
          </cell>
          <cell r="D371">
            <v>0</v>
          </cell>
          <cell r="F371">
            <v>0</v>
          </cell>
          <cell r="G371">
            <v>0</v>
          </cell>
          <cell r="H371">
            <v>0</v>
          </cell>
        </row>
        <row r="372">
          <cell r="A372" t="str">
            <v>12.01.01.16</v>
          </cell>
          <cell r="B372" t="str">
            <v>-</v>
          </cell>
          <cell r="C372" t="str">
            <v>Contrato de Mutuo Ebraf</v>
          </cell>
          <cell r="D372">
            <v>0</v>
          </cell>
          <cell r="F372">
            <v>0</v>
          </cell>
          <cell r="G372">
            <v>0</v>
          </cell>
          <cell r="H372">
            <v>0</v>
          </cell>
        </row>
        <row r="373">
          <cell r="A373" t="str">
            <v>12.01.01.17</v>
          </cell>
          <cell r="B373" t="str">
            <v>-</v>
          </cell>
          <cell r="C373" t="str">
            <v>Contrato de Mutuo BFL</v>
          </cell>
          <cell r="D373">
            <v>0</v>
          </cell>
          <cell r="F373">
            <v>0</v>
          </cell>
          <cell r="G373">
            <v>0</v>
          </cell>
          <cell r="H373">
            <v>0</v>
          </cell>
        </row>
        <row r="374">
          <cell r="A374" t="str">
            <v>12.01.01.18</v>
          </cell>
          <cell r="B374" t="str">
            <v>-</v>
          </cell>
          <cell r="C374" t="str">
            <v>Contrato de Mutuo Rdmn</v>
          </cell>
          <cell r="D374">
            <v>83751.710000000006</v>
          </cell>
          <cell r="E374" t="str">
            <v>D</v>
          </cell>
          <cell r="F374">
            <v>0</v>
          </cell>
          <cell r="G374">
            <v>0</v>
          </cell>
          <cell r="H374">
            <v>83751.710000000006</v>
          </cell>
          <cell r="I374" t="str">
            <v>D</v>
          </cell>
        </row>
        <row r="375">
          <cell r="A375" t="str">
            <v>12.01.01.19</v>
          </cell>
          <cell r="B375" t="str">
            <v>-</v>
          </cell>
          <cell r="C375" t="str">
            <v>Contrato de Mutuo Rdi</v>
          </cell>
          <cell r="D375">
            <v>0</v>
          </cell>
          <cell r="F375">
            <v>0</v>
          </cell>
          <cell r="G375">
            <v>0</v>
          </cell>
          <cell r="H375">
            <v>0</v>
          </cell>
        </row>
        <row r="376">
          <cell r="A376" t="str">
            <v>12.01.01.20</v>
          </cell>
          <cell r="B376" t="str">
            <v>-</v>
          </cell>
          <cell r="C376" t="str">
            <v>Contrato de Mutuo RDL</v>
          </cell>
          <cell r="D376">
            <v>0</v>
          </cell>
          <cell r="F376">
            <v>0</v>
          </cell>
          <cell r="G376">
            <v>0</v>
          </cell>
          <cell r="H376">
            <v>0</v>
          </cell>
        </row>
        <row r="377">
          <cell r="A377" t="str">
            <v>12.01.01.50</v>
          </cell>
          <cell r="B377" t="str">
            <v>-</v>
          </cell>
          <cell r="C377" t="str">
            <v>(-)Prov.Perda Min.Mato Grosso</v>
          </cell>
          <cell r="D377">
            <v>0</v>
          </cell>
          <cell r="F377">
            <v>0</v>
          </cell>
          <cell r="G377">
            <v>0</v>
          </cell>
          <cell r="H377">
            <v>0</v>
          </cell>
        </row>
        <row r="378">
          <cell r="A378" t="str">
            <v>12.01.01.51</v>
          </cell>
          <cell r="B378" t="str">
            <v>-</v>
          </cell>
          <cell r="C378" t="str">
            <v>(-)Prov.Perda Min.Met.Nordeste</v>
          </cell>
          <cell r="D378">
            <v>1193247.93</v>
          </cell>
          <cell r="E378" t="str">
            <v>C</v>
          </cell>
          <cell r="F378">
            <v>0</v>
          </cell>
          <cell r="G378">
            <v>40559.25</v>
          </cell>
          <cell r="H378">
            <v>1233807.18</v>
          </cell>
          <cell r="I378" t="str">
            <v>C</v>
          </cell>
        </row>
        <row r="379">
          <cell r="A379" t="str">
            <v>12.01.01.52</v>
          </cell>
          <cell r="B379" t="str">
            <v>-</v>
          </cell>
          <cell r="C379" t="str">
            <v>(-)Prov.Perda Soc.Min. Mineracao</v>
          </cell>
          <cell r="D379">
            <v>0</v>
          </cell>
          <cell r="F379">
            <v>0</v>
          </cell>
          <cell r="G379">
            <v>0</v>
          </cell>
          <cell r="H379">
            <v>0</v>
          </cell>
        </row>
        <row r="380">
          <cell r="A380" t="str">
            <v>12.01.01.53</v>
          </cell>
          <cell r="B380" t="str">
            <v>-</v>
          </cell>
          <cell r="C380" t="str">
            <v>(-)Prov.Perda Min.Urandi</v>
          </cell>
          <cell r="D380">
            <v>179338.91</v>
          </cell>
          <cell r="E380" t="str">
            <v>C</v>
          </cell>
          <cell r="F380">
            <v>0</v>
          </cell>
          <cell r="G380">
            <v>3641.54</v>
          </cell>
          <cell r="H380">
            <v>182980.45</v>
          </cell>
          <cell r="I380" t="str">
            <v>C</v>
          </cell>
        </row>
        <row r="381">
          <cell r="A381" t="str">
            <v>12.01.10.00</v>
          </cell>
          <cell r="B381" t="str">
            <v>-</v>
          </cell>
          <cell r="C381" t="str">
            <v>Assistencia Financeira CVRD</v>
          </cell>
          <cell r="D381">
            <v>0</v>
          </cell>
          <cell r="F381">
            <v>0</v>
          </cell>
          <cell r="G381">
            <v>0</v>
          </cell>
          <cell r="H381">
            <v>0</v>
          </cell>
        </row>
        <row r="382">
          <cell r="A382" t="str">
            <v>12.01.10.01</v>
          </cell>
          <cell r="B382" t="str">
            <v>-</v>
          </cell>
          <cell r="C382" t="str">
            <v>Assistencia Financeira CVRD</v>
          </cell>
          <cell r="D382">
            <v>0</v>
          </cell>
          <cell r="F382">
            <v>0</v>
          </cell>
          <cell r="G382">
            <v>0</v>
          </cell>
          <cell r="H382">
            <v>0</v>
          </cell>
        </row>
        <row r="383">
          <cell r="A383" t="str">
            <v>12.04.00.00</v>
          </cell>
          <cell r="B383" t="str">
            <v>-</v>
          </cell>
          <cell r="C383" t="str">
            <v>Creditos com Terceiros</v>
          </cell>
          <cell r="D383">
            <v>6769581.7699999996</v>
          </cell>
          <cell r="E383" t="str">
            <v>D</v>
          </cell>
          <cell r="F383">
            <v>1527094.46</v>
          </cell>
          <cell r="G383">
            <v>2620264.98</v>
          </cell>
          <cell r="H383">
            <v>5676411.25</v>
          </cell>
          <cell r="I383" t="str">
            <v>D</v>
          </cell>
        </row>
        <row r="384">
          <cell r="A384" t="str">
            <v>12.04.01.00</v>
          </cell>
          <cell r="B384" t="str">
            <v>-</v>
          </cell>
          <cell r="C384" t="str">
            <v>Creditos com Terceiros</v>
          </cell>
          <cell r="D384">
            <v>6769581.7699999996</v>
          </cell>
          <cell r="E384" t="str">
            <v>D</v>
          </cell>
          <cell r="F384">
            <v>1527094.46</v>
          </cell>
          <cell r="G384">
            <v>2620264.98</v>
          </cell>
          <cell r="H384">
            <v>5676411.25</v>
          </cell>
          <cell r="I384" t="str">
            <v>D</v>
          </cell>
        </row>
        <row r="385">
          <cell r="A385" t="str">
            <v>12.04.01.01</v>
          </cell>
          <cell r="B385" t="str">
            <v>-</v>
          </cell>
          <cell r="C385" t="str">
            <v>Sinistros a Receber</v>
          </cell>
          <cell r="D385">
            <v>0</v>
          </cell>
          <cell r="F385">
            <v>0</v>
          </cell>
          <cell r="G385">
            <v>0</v>
          </cell>
          <cell r="H385">
            <v>0</v>
          </cell>
        </row>
        <row r="386">
          <cell r="A386" t="str">
            <v>12.04.01.02</v>
          </cell>
          <cell r="B386" t="str">
            <v>-</v>
          </cell>
          <cell r="C386" t="str">
            <v>Conta Corrente de Terceiros</v>
          </cell>
          <cell r="D386">
            <v>0</v>
          </cell>
          <cell r="F386">
            <v>0</v>
          </cell>
          <cell r="G386">
            <v>0</v>
          </cell>
          <cell r="H386">
            <v>0</v>
          </cell>
        </row>
        <row r="387">
          <cell r="A387" t="str">
            <v>12.04.01.03</v>
          </cell>
          <cell r="B387" t="str">
            <v>-</v>
          </cell>
          <cell r="C387" t="str">
            <v>Creditos c/Terceiros - Usiminas</v>
          </cell>
          <cell r="D387">
            <v>6769581.7699999996</v>
          </cell>
          <cell r="E387" t="str">
            <v>D</v>
          </cell>
          <cell r="F387">
            <v>1527094.46</v>
          </cell>
          <cell r="G387">
            <v>2620264.98</v>
          </cell>
          <cell r="H387">
            <v>5676411.25</v>
          </cell>
          <cell r="I387" t="str">
            <v>D</v>
          </cell>
        </row>
        <row r="388">
          <cell r="A388" t="str">
            <v>12.04.01.04</v>
          </cell>
          <cell r="B388" t="str">
            <v>-</v>
          </cell>
          <cell r="C388" t="str">
            <v>(-) Provisao Desagio Usiminas</v>
          </cell>
          <cell r="D388">
            <v>0</v>
          </cell>
          <cell r="F388">
            <v>0</v>
          </cell>
          <cell r="G388">
            <v>0</v>
          </cell>
          <cell r="H388">
            <v>0</v>
          </cell>
        </row>
        <row r="389">
          <cell r="A389" t="str">
            <v>12.04.01.05</v>
          </cell>
          <cell r="B389" t="str">
            <v>-</v>
          </cell>
          <cell r="C389" t="str">
            <v>Outros Creditos com Terceiros</v>
          </cell>
          <cell r="D389">
            <v>0</v>
          </cell>
          <cell r="F389">
            <v>0</v>
          </cell>
          <cell r="G389">
            <v>0</v>
          </cell>
          <cell r="H389">
            <v>0</v>
          </cell>
        </row>
        <row r="390">
          <cell r="A390" t="str">
            <v>12.04.01.06</v>
          </cell>
          <cell r="B390" t="str">
            <v>-</v>
          </cell>
          <cell r="C390" t="str">
            <v>Creditos c/ Terceiros - Fluviomar S/A</v>
          </cell>
          <cell r="D390">
            <v>0</v>
          </cell>
          <cell r="F390">
            <v>0</v>
          </cell>
          <cell r="G390">
            <v>0</v>
          </cell>
          <cell r="H390">
            <v>0</v>
          </cell>
        </row>
        <row r="391">
          <cell r="A391" t="str">
            <v>12.04.04.00</v>
          </cell>
          <cell r="B391" t="str">
            <v>-</v>
          </cell>
          <cell r="C391" t="str">
            <v>Adto p/Futuro Aumento de Capital(AFAC)</v>
          </cell>
          <cell r="D391">
            <v>0</v>
          </cell>
          <cell r="F391">
            <v>0</v>
          </cell>
          <cell r="G391">
            <v>0</v>
          </cell>
          <cell r="H391">
            <v>0</v>
          </cell>
        </row>
        <row r="392">
          <cell r="A392" t="str">
            <v>12.04.04.01</v>
          </cell>
          <cell r="B392" t="str">
            <v>-</v>
          </cell>
          <cell r="C392" t="str">
            <v>Adto p/Futuro Aumento de Capital(AFAC)</v>
          </cell>
          <cell r="D392">
            <v>0</v>
          </cell>
          <cell r="F392">
            <v>0</v>
          </cell>
          <cell r="G392">
            <v>0</v>
          </cell>
          <cell r="H392">
            <v>0</v>
          </cell>
        </row>
        <row r="393">
          <cell r="A393" t="str">
            <v>12.07.00.00</v>
          </cell>
          <cell r="B393" t="str">
            <v>-</v>
          </cell>
          <cell r="C393" t="str">
            <v>Creditos s/Soc.Cotas Participac</v>
          </cell>
          <cell r="D393">
            <v>0</v>
          </cell>
          <cell r="F393">
            <v>0</v>
          </cell>
          <cell r="G393">
            <v>0</v>
          </cell>
          <cell r="H393">
            <v>0</v>
          </cell>
        </row>
        <row r="394">
          <cell r="A394" t="str">
            <v>12.07.01.00</v>
          </cell>
          <cell r="B394" t="str">
            <v>-</v>
          </cell>
          <cell r="C394" t="str">
            <v>Creditos s/Soc.Cotas Participac</v>
          </cell>
          <cell r="D394">
            <v>0</v>
          </cell>
          <cell r="F394">
            <v>0</v>
          </cell>
          <cell r="G394">
            <v>0</v>
          </cell>
          <cell r="H394">
            <v>0</v>
          </cell>
        </row>
        <row r="395">
          <cell r="A395" t="str">
            <v>12.07.01.01</v>
          </cell>
          <cell r="B395" t="str">
            <v>-</v>
          </cell>
          <cell r="C395" t="str">
            <v>Cred S.C.Part-Proj.Bahia I</v>
          </cell>
          <cell r="D395">
            <v>0</v>
          </cell>
          <cell r="F395">
            <v>0</v>
          </cell>
          <cell r="G395">
            <v>0</v>
          </cell>
          <cell r="H395">
            <v>0</v>
          </cell>
        </row>
        <row r="396">
          <cell r="A396" t="str">
            <v>12.07.01.02</v>
          </cell>
          <cell r="B396" t="str">
            <v>-</v>
          </cell>
          <cell r="C396" t="str">
            <v>Cred S.C.Part-Proj.Bahia II</v>
          </cell>
          <cell r="D396">
            <v>0</v>
          </cell>
          <cell r="F396">
            <v>0</v>
          </cell>
          <cell r="G396">
            <v>0</v>
          </cell>
          <cell r="H396">
            <v>0</v>
          </cell>
        </row>
        <row r="397">
          <cell r="A397" t="str">
            <v>12.07.01.03</v>
          </cell>
          <cell r="B397" t="str">
            <v>-</v>
          </cell>
          <cell r="C397" t="str">
            <v>Cred S.C.Part-Proj.Bahia III</v>
          </cell>
          <cell r="D397">
            <v>0</v>
          </cell>
          <cell r="F397">
            <v>0</v>
          </cell>
          <cell r="G397">
            <v>0</v>
          </cell>
          <cell r="H397">
            <v>0</v>
          </cell>
        </row>
        <row r="398">
          <cell r="A398" t="str">
            <v>12.07.01.04</v>
          </cell>
          <cell r="B398" t="str">
            <v>-</v>
          </cell>
          <cell r="C398" t="str">
            <v>Cred S.C.Part-Proj.Bahia IV</v>
          </cell>
          <cell r="D398">
            <v>0</v>
          </cell>
          <cell r="F398">
            <v>0</v>
          </cell>
          <cell r="G398">
            <v>0</v>
          </cell>
          <cell r="H398">
            <v>0</v>
          </cell>
        </row>
        <row r="399">
          <cell r="A399" t="str">
            <v>12.07.01.05</v>
          </cell>
          <cell r="B399" t="str">
            <v>-</v>
          </cell>
          <cell r="C399" t="str">
            <v>Cred S.C.Part-Proj.Bahia V</v>
          </cell>
          <cell r="D399">
            <v>0</v>
          </cell>
          <cell r="F399">
            <v>0</v>
          </cell>
          <cell r="G399">
            <v>0</v>
          </cell>
          <cell r="H399">
            <v>0</v>
          </cell>
        </row>
        <row r="400">
          <cell r="A400" t="str">
            <v>12.07.01.06</v>
          </cell>
          <cell r="B400" t="str">
            <v>-</v>
          </cell>
          <cell r="C400" t="str">
            <v>Cred S.C.Part-Proj.Inhambupe II</v>
          </cell>
          <cell r="D400">
            <v>0</v>
          </cell>
          <cell r="F400">
            <v>0</v>
          </cell>
          <cell r="G400">
            <v>0</v>
          </cell>
          <cell r="H400">
            <v>0</v>
          </cell>
        </row>
        <row r="401">
          <cell r="A401" t="str">
            <v>12.07.01.07</v>
          </cell>
          <cell r="B401" t="str">
            <v>-</v>
          </cell>
          <cell r="C401" t="str">
            <v>Cred S.C.Part-Proj.Inhambupe III</v>
          </cell>
          <cell r="D401">
            <v>0</v>
          </cell>
          <cell r="F401">
            <v>0</v>
          </cell>
          <cell r="G401">
            <v>0</v>
          </cell>
          <cell r="H401">
            <v>0</v>
          </cell>
        </row>
        <row r="402">
          <cell r="A402" t="str">
            <v>12.07.01.08</v>
          </cell>
          <cell r="B402" t="str">
            <v>-</v>
          </cell>
          <cell r="C402" t="str">
            <v>Cred S.C.Part-Proj.Inhambupe IV</v>
          </cell>
          <cell r="D402">
            <v>0</v>
          </cell>
          <cell r="F402">
            <v>0</v>
          </cell>
          <cell r="G402">
            <v>0</v>
          </cell>
          <cell r="H402">
            <v>0</v>
          </cell>
        </row>
        <row r="403">
          <cell r="A403" t="str">
            <v>12.07.01.09</v>
          </cell>
          <cell r="B403" t="str">
            <v>-</v>
          </cell>
          <cell r="C403" t="str">
            <v>Cred S.C.Part-Proj.Inhambupe V</v>
          </cell>
          <cell r="D403">
            <v>0</v>
          </cell>
          <cell r="F403">
            <v>0</v>
          </cell>
          <cell r="G403">
            <v>0</v>
          </cell>
          <cell r="H403">
            <v>0</v>
          </cell>
        </row>
        <row r="404">
          <cell r="A404" t="str">
            <v>12.07.01.10</v>
          </cell>
          <cell r="B404" t="str">
            <v>-</v>
          </cell>
          <cell r="C404" t="str">
            <v>Cred S.C.Part-Proj.Inhambupe VI</v>
          </cell>
          <cell r="D404">
            <v>0</v>
          </cell>
          <cell r="F404">
            <v>0</v>
          </cell>
          <cell r="G404">
            <v>0</v>
          </cell>
          <cell r="H404">
            <v>0</v>
          </cell>
        </row>
        <row r="405">
          <cell r="A405" t="str">
            <v>12.07.01.11</v>
          </cell>
          <cell r="B405" t="str">
            <v>-</v>
          </cell>
          <cell r="C405" t="str">
            <v>Cred S.C.Part-Proj.Subauma I</v>
          </cell>
          <cell r="D405">
            <v>0</v>
          </cell>
          <cell r="F405">
            <v>0</v>
          </cell>
          <cell r="G405">
            <v>0</v>
          </cell>
          <cell r="H405">
            <v>0</v>
          </cell>
        </row>
        <row r="406">
          <cell r="A406" t="str">
            <v>12.07.01.12</v>
          </cell>
          <cell r="B406" t="str">
            <v>-</v>
          </cell>
          <cell r="C406" t="str">
            <v>Cred S.C.Part-Proj.Subauma II</v>
          </cell>
          <cell r="D406">
            <v>0</v>
          </cell>
          <cell r="F406">
            <v>0</v>
          </cell>
          <cell r="G406">
            <v>0</v>
          </cell>
          <cell r="H406">
            <v>0</v>
          </cell>
        </row>
        <row r="407">
          <cell r="A407" t="str">
            <v>12.07.01.13</v>
          </cell>
          <cell r="B407" t="str">
            <v>-</v>
          </cell>
          <cell r="C407" t="str">
            <v>Cred S.C.Part-Proj.Varjota I</v>
          </cell>
          <cell r="D407">
            <v>0</v>
          </cell>
          <cell r="F407">
            <v>0</v>
          </cell>
          <cell r="G407">
            <v>0</v>
          </cell>
          <cell r="H407">
            <v>0</v>
          </cell>
        </row>
        <row r="408">
          <cell r="A408" t="str">
            <v>12.07.01.14</v>
          </cell>
          <cell r="B408" t="str">
            <v>-</v>
          </cell>
          <cell r="C408" t="str">
            <v>Cred S.C.Part-Proj.Lamarao I</v>
          </cell>
          <cell r="D408">
            <v>0</v>
          </cell>
          <cell r="F408">
            <v>0</v>
          </cell>
          <cell r="G408">
            <v>0</v>
          </cell>
          <cell r="H408">
            <v>0</v>
          </cell>
        </row>
        <row r="409">
          <cell r="A409" t="str">
            <v>12.07.01.15</v>
          </cell>
          <cell r="B409" t="str">
            <v>-</v>
          </cell>
          <cell r="C409" t="str">
            <v>Cred S.C.Part-Proj.Cajueiro I</v>
          </cell>
          <cell r="D409">
            <v>0</v>
          </cell>
          <cell r="F409">
            <v>0</v>
          </cell>
          <cell r="G409">
            <v>0</v>
          </cell>
          <cell r="H409">
            <v>0</v>
          </cell>
        </row>
        <row r="410">
          <cell r="A410" t="str">
            <v>12.07.01.16</v>
          </cell>
          <cell r="B410" t="str">
            <v>-</v>
          </cell>
          <cell r="C410" t="str">
            <v>Cred S.C.Part-Sibra</v>
          </cell>
          <cell r="D410">
            <v>0</v>
          </cell>
          <cell r="F410">
            <v>0</v>
          </cell>
          <cell r="G410">
            <v>0</v>
          </cell>
          <cell r="H410">
            <v>0</v>
          </cell>
        </row>
        <row r="411">
          <cell r="A411" t="str">
            <v>12.07.01.17</v>
          </cell>
          <cell r="B411" t="str">
            <v>-</v>
          </cell>
          <cell r="C411" t="str">
            <v>Cred S.C.Part-Florestal</v>
          </cell>
          <cell r="D411">
            <v>0</v>
          </cell>
          <cell r="F411">
            <v>0</v>
          </cell>
          <cell r="G411">
            <v>0</v>
          </cell>
          <cell r="H411">
            <v>0</v>
          </cell>
        </row>
        <row r="412">
          <cell r="A412" t="str">
            <v>12.07.01.99</v>
          </cell>
          <cell r="B412" t="str">
            <v>-</v>
          </cell>
          <cell r="C412" t="str">
            <v>(-)Prov.p/Perda S.C.Part-Florestal</v>
          </cell>
          <cell r="D412">
            <v>0</v>
          </cell>
          <cell r="F412">
            <v>0</v>
          </cell>
          <cell r="G412">
            <v>0</v>
          </cell>
          <cell r="H412">
            <v>0</v>
          </cell>
        </row>
        <row r="413">
          <cell r="A413" t="str">
            <v>12.07.02.00</v>
          </cell>
          <cell r="B413" t="str">
            <v>-</v>
          </cell>
          <cell r="C413" t="str">
            <v>Créd S. C. Part-Projetos CPFL</v>
          </cell>
          <cell r="D413">
            <v>0</v>
          </cell>
          <cell r="F413">
            <v>0</v>
          </cell>
          <cell r="G413">
            <v>0</v>
          </cell>
          <cell r="H413">
            <v>0</v>
          </cell>
        </row>
        <row r="414">
          <cell r="A414" t="str">
            <v>12.07.02.01</v>
          </cell>
          <cell r="B414" t="str">
            <v>-</v>
          </cell>
          <cell r="C414" t="str">
            <v>Créd S. C. Part-Proj. Bozel VII</v>
          </cell>
          <cell r="D414">
            <v>0</v>
          </cell>
          <cell r="F414">
            <v>0</v>
          </cell>
          <cell r="G414">
            <v>0</v>
          </cell>
          <cell r="H414">
            <v>0</v>
          </cell>
        </row>
        <row r="415">
          <cell r="A415" t="str">
            <v>12.07.02.02</v>
          </cell>
          <cell r="B415" t="str">
            <v>-</v>
          </cell>
          <cell r="C415" t="str">
            <v>Créd S. C. Part-Proj. Florice XIII   </v>
          </cell>
          <cell r="D415">
            <v>0</v>
          </cell>
          <cell r="F415">
            <v>0</v>
          </cell>
          <cell r="G415">
            <v>0</v>
          </cell>
          <cell r="H415">
            <v>0</v>
          </cell>
        </row>
        <row r="416">
          <cell r="A416" t="str">
            <v>12.07.02.03</v>
          </cell>
          <cell r="B416" t="str">
            <v>-</v>
          </cell>
          <cell r="C416" t="str">
            <v>Créd S. C. Part-Proj. Florice XIV</v>
          </cell>
          <cell r="D416">
            <v>0</v>
          </cell>
          <cell r="F416">
            <v>0</v>
          </cell>
          <cell r="G416">
            <v>0</v>
          </cell>
          <cell r="H416">
            <v>0</v>
          </cell>
        </row>
        <row r="417">
          <cell r="A417" t="str">
            <v>12.07.02.04</v>
          </cell>
          <cell r="B417" t="str">
            <v>-</v>
          </cell>
          <cell r="C417" t="str">
            <v>Créd S. C. Part-Proj. Florice XV</v>
          </cell>
          <cell r="D417">
            <v>0</v>
          </cell>
          <cell r="F417">
            <v>0</v>
          </cell>
          <cell r="G417">
            <v>0</v>
          </cell>
          <cell r="H417">
            <v>0</v>
          </cell>
        </row>
        <row r="418">
          <cell r="A418" t="str">
            <v>12.07.02.05</v>
          </cell>
          <cell r="B418" t="str">
            <v>-</v>
          </cell>
          <cell r="C418" t="str">
            <v>Créd S. C. Part-Proj. Florice XVI</v>
          </cell>
          <cell r="D418">
            <v>0</v>
          </cell>
          <cell r="F418">
            <v>0</v>
          </cell>
          <cell r="G418">
            <v>0</v>
          </cell>
          <cell r="H418">
            <v>0</v>
          </cell>
        </row>
        <row r="420">
          <cell r="A420" t="str">
            <v>-----------</v>
          </cell>
          <cell r="B420" t="str">
            <v>--</v>
          </cell>
          <cell r="C420" t="str">
            <v>-------------------------------------------------------------------</v>
          </cell>
          <cell r="D420" t="str">
            <v>-------------------</v>
          </cell>
          <cell r="E420" t="str">
            <v>-</v>
          </cell>
          <cell r="F420" t="str">
            <v>-------------------</v>
          </cell>
          <cell r="G420" t="e">
            <v>#NAME?</v>
          </cell>
          <cell r="H420" t="str">
            <v>07AB - 1.00.01.065</v>
          </cell>
        </row>
        <row r="421">
          <cell r="A421" t="str">
            <v>_x000C_----------</v>
          </cell>
          <cell r="B421" t="str">
            <v>--</v>
          </cell>
          <cell r="C421" t="str">
            <v>-------------------------------------------------------------------</v>
          </cell>
          <cell r="D421" t="str">
            <v>-------------------</v>
          </cell>
          <cell r="E421" t="str">
            <v>-</v>
          </cell>
          <cell r="F421" t="str">
            <v>-------------------</v>
          </cell>
          <cell r="G421" t="str">
            <v>-------------------</v>
          </cell>
          <cell r="H421" t="str">
            <v>------ Página:</v>
          </cell>
        </row>
        <row r="422">
          <cell r="A422" t="str">
            <v>Rio Doce Ma</v>
          </cell>
          <cell r="B422" t="str">
            <v>ng</v>
          </cell>
          <cell r="C422" t="str">
            <v>anes S.A</v>
          </cell>
          <cell r="H422" t="str">
            <v>Balancete</v>
          </cell>
        </row>
        <row r="423">
          <cell r="A423" t="str">
            <v>Período: 01</v>
          </cell>
          <cell r="B423" t="str">
            <v>/0</v>
          </cell>
          <cell r="C423" t="str">
            <v>1/2007 A 31/01/2007 -----------------------------------------------</v>
          </cell>
          <cell r="D423" t="str">
            <v>-------------------</v>
          </cell>
          <cell r="E423" t="str">
            <v>-</v>
          </cell>
          <cell r="F423" t="str">
            <v>-------------------</v>
          </cell>
          <cell r="G423" t="str">
            <v>-------------------</v>
          </cell>
          <cell r="H423" t="str">
            <v>06/02/2007 - 17:4</v>
          </cell>
          <cell r="I423">
            <v>7</v>
          </cell>
        </row>
        <row r="425">
          <cell r="A425" t="str">
            <v>Título</v>
          </cell>
          <cell r="D425" t="str">
            <v>Saldo Inicial</v>
          </cell>
          <cell r="F425" t="str">
            <v>Débito</v>
          </cell>
          <cell r="G425" t="str">
            <v>Crédito</v>
          </cell>
          <cell r="H425" t="str">
            <v>Saldo Final</v>
          </cell>
        </row>
        <row r="426">
          <cell r="A426" t="str">
            <v>-----------</v>
          </cell>
          <cell r="B426" t="str">
            <v>--</v>
          </cell>
          <cell r="C426" t="str">
            <v>-------------------------------------------------------------------</v>
          </cell>
          <cell r="D426" t="str">
            <v>-----------------</v>
          </cell>
          <cell r="F426" t="str">
            <v>------------------</v>
          </cell>
          <cell r="G426" t="str">
            <v>------------------</v>
          </cell>
          <cell r="H426" t="str">
            <v>-----------------</v>
          </cell>
        </row>
        <row r="427">
          <cell r="A427" t="str">
            <v>12.07.02.06</v>
          </cell>
          <cell r="B427" t="str">
            <v>-</v>
          </cell>
          <cell r="C427" t="str">
            <v>Créd S. C. Part-Proj. Zanini IX</v>
          </cell>
          <cell r="D427">
            <v>0</v>
          </cell>
          <cell r="F427">
            <v>0</v>
          </cell>
          <cell r="G427">
            <v>0</v>
          </cell>
          <cell r="H427">
            <v>0</v>
          </cell>
        </row>
        <row r="428">
          <cell r="A428" t="str">
            <v>12.07.02.07</v>
          </cell>
          <cell r="B428" t="str">
            <v>-</v>
          </cell>
          <cell r="C428" t="str">
            <v>Créd S. C. Part-Proj. Zanini X</v>
          </cell>
          <cell r="D428">
            <v>0</v>
          </cell>
          <cell r="F428">
            <v>0</v>
          </cell>
          <cell r="G428">
            <v>0</v>
          </cell>
          <cell r="H428">
            <v>0</v>
          </cell>
        </row>
        <row r="429">
          <cell r="A429" t="str">
            <v>12.07.02.08</v>
          </cell>
          <cell r="B429" t="str">
            <v>-</v>
          </cell>
          <cell r="C429" t="str">
            <v>Créd S. C. Part-Proj. Zanini XI</v>
          </cell>
          <cell r="D429">
            <v>0</v>
          </cell>
          <cell r="F429">
            <v>0</v>
          </cell>
          <cell r="G429">
            <v>0</v>
          </cell>
          <cell r="H429">
            <v>0</v>
          </cell>
        </row>
        <row r="430">
          <cell r="A430" t="str">
            <v>12.07.02.99</v>
          </cell>
          <cell r="B430" t="str">
            <v>-</v>
          </cell>
          <cell r="C430" t="str">
            <v>(-)Prov.p/Perda S.C.Part-CPFL</v>
          </cell>
          <cell r="D430">
            <v>0</v>
          </cell>
          <cell r="F430">
            <v>0</v>
          </cell>
          <cell r="G430">
            <v>0</v>
          </cell>
          <cell r="H430">
            <v>0</v>
          </cell>
        </row>
        <row r="431">
          <cell r="A431" t="str">
            <v>12.10.00.00</v>
          </cell>
          <cell r="B431" t="str">
            <v>-</v>
          </cell>
          <cell r="C431" t="str">
            <v>Depositos Judiciais</v>
          </cell>
          <cell r="D431">
            <v>6438983.6200000001</v>
          </cell>
          <cell r="E431" t="str">
            <v>D</v>
          </cell>
          <cell r="F431">
            <v>943613.62</v>
          </cell>
          <cell r="G431">
            <v>915941.42</v>
          </cell>
          <cell r="H431">
            <v>6466655.8200000003</v>
          </cell>
          <cell r="I431" t="str">
            <v>D</v>
          </cell>
        </row>
        <row r="432">
          <cell r="A432" t="str">
            <v>12.10.01.00</v>
          </cell>
          <cell r="B432" t="str">
            <v>-</v>
          </cell>
          <cell r="C432" t="str">
            <v>Depositos Judiciais</v>
          </cell>
          <cell r="D432">
            <v>6438983.6200000001</v>
          </cell>
          <cell r="E432" t="str">
            <v>D</v>
          </cell>
          <cell r="F432">
            <v>943613.62</v>
          </cell>
          <cell r="G432">
            <v>915941.42</v>
          </cell>
          <cell r="H432">
            <v>6466655.8200000003</v>
          </cell>
          <cell r="I432" t="str">
            <v>D</v>
          </cell>
        </row>
        <row r="433">
          <cell r="A433" t="str">
            <v>12.10.01.01</v>
          </cell>
          <cell r="B433" t="str">
            <v>-</v>
          </cell>
          <cell r="C433" t="str">
            <v>Depositos Judiciais</v>
          </cell>
          <cell r="D433">
            <v>6438983.6200000001</v>
          </cell>
          <cell r="E433" t="str">
            <v>D</v>
          </cell>
          <cell r="F433">
            <v>27672.2</v>
          </cell>
          <cell r="G433">
            <v>0</v>
          </cell>
          <cell r="H433">
            <v>6466655.8200000003</v>
          </cell>
          <cell r="I433" t="str">
            <v>D</v>
          </cell>
        </row>
        <row r="434">
          <cell r="A434" t="str">
            <v>12.10.01.02</v>
          </cell>
          <cell r="B434" t="str">
            <v>-</v>
          </cell>
          <cell r="C434" t="str">
            <v>Depositos Judiciais - Chesf</v>
          </cell>
          <cell r="D434">
            <v>0</v>
          </cell>
          <cell r="F434">
            <v>915941.42</v>
          </cell>
          <cell r="G434">
            <v>915941.42</v>
          </cell>
          <cell r="H434">
            <v>0</v>
          </cell>
        </row>
        <row r="435">
          <cell r="A435" t="str">
            <v>12.10.01.03</v>
          </cell>
          <cell r="B435" t="str">
            <v>-</v>
          </cell>
          <cell r="C435" t="str">
            <v>Depositos Judiciais - Pis</v>
          </cell>
          <cell r="D435">
            <v>0</v>
          </cell>
          <cell r="F435">
            <v>0</v>
          </cell>
          <cell r="G435">
            <v>0</v>
          </cell>
          <cell r="H435">
            <v>0</v>
          </cell>
        </row>
        <row r="436">
          <cell r="A436" t="str">
            <v>12.10.01.04</v>
          </cell>
          <cell r="B436" t="str">
            <v>-</v>
          </cell>
          <cell r="C436" t="str">
            <v>Depositos Judiciais - Cofins</v>
          </cell>
          <cell r="D436">
            <v>0</v>
          </cell>
          <cell r="F436">
            <v>0</v>
          </cell>
          <cell r="G436">
            <v>0</v>
          </cell>
          <cell r="H436">
            <v>0</v>
          </cell>
        </row>
        <row r="437">
          <cell r="A437" t="str">
            <v>12.10.01.99</v>
          </cell>
          <cell r="B437" t="str">
            <v>-</v>
          </cell>
          <cell r="C437" t="str">
            <v>Provisao p/Perda Deposito Judicial</v>
          </cell>
          <cell r="D437">
            <v>0</v>
          </cell>
          <cell r="F437">
            <v>0</v>
          </cell>
          <cell r="G437">
            <v>0</v>
          </cell>
          <cell r="H437">
            <v>0</v>
          </cell>
        </row>
        <row r="438">
          <cell r="A438" t="str">
            <v>12.15.00.00</v>
          </cell>
          <cell r="B438" t="str">
            <v>-</v>
          </cell>
          <cell r="C438" t="str">
            <v>Aplicacoes c/ Incentivos Fiscais</v>
          </cell>
          <cell r="D438">
            <v>0</v>
          </cell>
          <cell r="F438">
            <v>0</v>
          </cell>
          <cell r="G438">
            <v>0</v>
          </cell>
          <cell r="H438">
            <v>0</v>
          </cell>
        </row>
        <row r="439">
          <cell r="A439" t="str">
            <v>12.15.01.00</v>
          </cell>
          <cell r="B439" t="str">
            <v>-</v>
          </cell>
          <cell r="C439" t="str">
            <v>Aplicacoes c/ Incentivos Fiscais</v>
          </cell>
          <cell r="D439">
            <v>0</v>
          </cell>
          <cell r="F439">
            <v>0</v>
          </cell>
          <cell r="G439">
            <v>0</v>
          </cell>
          <cell r="H439">
            <v>0</v>
          </cell>
        </row>
        <row r="440">
          <cell r="A440" t="str">
            <v>12.15.01.01</v>
          </cell>
          <cell r="B440" t="str">
            <v>-</v>
          </cell>
          <cell r="C440" t="str">
            <v>Aplicacoes c/ Incentivos Fiscais</v>
          </cell>
          <cell r="D440">
            <v>0</v>
          </cell>
          <cell r="F440">
            <v>0</v>
          </cell>
          <cell r="G440">
            <v>0</v>
          </cell>
          <cell r="H440">
            <v>0</v>
          </cell>
        </row>
        <row r="441">
          <cell r="A441" t="str">
            <v>12.20.00.00</v>
          </cell>
          <cell r="B441" t="str">
            <v>-</v>
          </cell>
          <cell r="C441" t="str">
            <v>Impostos e Contrib. Recuperaveis</v>
          </cell>
          <cell r="D441">
            <v>58345064.289999999</v>
          </cell>
          <cell r="E441" t="str">
            <v>D</v>
          </cell>
          <cell r="F441">
            <v>78900.81</v>
          </cell>
          <cell r="G441">
            <v>142914.79</v>
          </cell>
          <cell r="H441">
            <v>58281050.310000002</v>
          </cell>
          <cell r="I441" t="str">
            <v>D</v>
          </cell>
        </row>
        <row r="442">
          <cell r="A442" t="str">
            <v>12.20.01.00</v>
          </cell>
          <cell r="B442" t="str">
            <v>-</v>
          </cell>
          <cell r="C442" t="str">
            <v>Impostos e Contrib. Recuperaveis</v>
          </cell>
          <cell r="D442">
            <v>54068064.289999999</v>
          </cell>
          <cell r="E442" t="str">
            <v>D</v>
          </cell>
          <cell r="F442">
            <v>900.81</v>
          </cell>
          <cell r="G442">
            <v>142914.79</v>
          </cell>
          <cell r="H442">
            <v>53926050.310000002</v>
          </cell>
          <cell r="I442" t="str">
            <v>D</v>
          </cell>
        </row>
        <row r="443">
          <cell r="A443" t="str">
            <v>12.20.01.01</v>
          </cell>
          <cell r="B443" t="str">
            <v>-</v>
          </cell>
          <cell r="C443" t="str">
            <v>Ipi a Recuperar</v>
          </cell>
          <cell r="D443">
            <v>0</v>
          </cell>
          <cell r="F443">
            <v>0</v>
          </cell>
          <cell r="G443">
            <v>0</v>
          </cell>
          <cell r="H443">
            <v>0</v>
          </cell>
        </row>
        <row r="444">
          <cell r="A444" t="str">
            <v>12.20.01.02</v>
          </cell>
          <cell r="B444" t="str">
            <v>-</v>
          </cell>
          <cell r="C444" t="str">
            <v>Icms a Recuperar</v>
          </cell>
          <cell r="D444">
            <v>0</v>
          </cell>
          <cell r="F444">
            <v>0</v>
          </cell>
          <cell r="G444">
            <v>0</v>
          </cell>
          <cell r="H444">
            <v>0</v>
          </cell>
        </row>
        <row r="445">
          <cell r="A445" t="str">
            <v>12.20.01.03</v>
          </cell>
          <cell r="B445" t="str">
            <v>-</v>
          </cell>
          <cell r="C445" t="str">
            <v>Adicional Estadual a Recuperar</v>
          </cell>
          <cell r="D445">
            <v>0</v>
          </cell>
          <cell r="F445">
            <v>0</v>
          </cell>
          <cell r="G445">
            <v>0</v>
          </cell>
          <cell r="H445">
            <v>0</v>
          </cell>
        </row>
        <row r="446">
          <cell r="A446" t="str">
            <v>12.20.01.04</v>
          </cell>
          <cell r="B446" t="str">
            <v>-</v>
          </cell>
          <cell r="C446" t="str">
            <v>Finsocial a Recuperar</v>
          </cell>
          <cell r="D446">
            <v>0</v>
          </cell>
          <cell r="F446">
            <v>0</v>
          </cell>
          <cell r="G446">
            <v>0</v>
          </cell>
          <cell r="H446">
            <v>0</v>
          </cell>
        </row>
        <row r="447">
          <cell r="A447" t="str">
            <v>12.20.01.05</v>
          </cell>
          <cell r="B447" t="str">
            <v>-</v>
          </cell>
          <cell r="C447" t="str">
            <v>Credito Presumido a Recuperar</v>
          </cell>
          <cell r="D447">
            <v>0</v>
          </cell>
          <cell r="F447">
            <v>0</v>
          </cell>
          <cell r="G447">
            <v>0</v>
          </cell>
          <cell r="H447">
            <v>0</v>
          </cell>
        </row>
        <row r="448">
          <cell r="A448" t="str">
            <v>12.20.01.06</v>
          </cell>
          <cell r="B448" t="str">
            <v>-</v>
          </cell>
          <cell r="C448" t="str">
            <v>Imp.Renda s/Lucro Liq. a Recuper</v>
          </cell>
          <cell r="D448">
            <v>0</v>
          </cell>
          <cell r="F448">
            <v>0</v>
          </cell>
          <cell r="G448">
            <v>0</v>
          </cell>
          <cell r="H448">
            <v>0</v>
          </cell>
        </row>
        <row r="449">
          <cell r="A449" t="str">
            <v>12.20.01.07</v>
          </cell>
          <cell r="B449" t="str">
            <v>-</v>
          </cell>
          <cell r="C449" t="str">
            <v>Pis a compensar</v>
          </cell>
          <cell r="D449">
            <v>0</v>
          </cell>
          <cell r="F449">
            <v>0</v>
          </cell>
          <cell r="G449">
            <v>0</v>
          </cell>
          <cell r="H449">
            <v>0</v>
          </cell>
        </row>
        <row r="450">
          <cell r="A450" t="str">
            <v>12.20.01.08</v>
          </cell>
          <cell r="B450" t="str">
            <v>-</v>
          </cell>
          <cell r="C450" t="str">
            <v>Imp. Renda Diferido a Recuperar</v>
          </cell>
          <cell r="D450">
            <v>35354955.829999998</v>
          </cell>
          <cell r="E450" t="str">
            <v>D</v>
          </cell>
          <cell r="F450">
            <v>0</v>
          </cell>
          <cell r="G450">
            <v>0</v>
          </cell>
          <cell r="H450">
            <v>35354955.829999998</v>
          </cell>
          <cell r="I450" t="str">
            <v>D</v>
          </cell>
        </row>
        <row r="451">
          <cell r="A451" t="str">
            <v>12.20.01.09</v>
          </cell>
          <cell r="B451" t="str">
            <v>-</v>
          </cell>
          <cell r="C451" t="str">
            <v>Contrib Social Diferida a Recup.</v>
          </cell>
          <cell r="D451">
            <v>12724479.16</v>
          </cell>
          <cell r="E451" t="str">
            <v>D</v>
          </cell>
          <cell r="F451">
            <v>0</v>
          </cell>
          <cell r="G451">
            <v>0</v>
          </cell>
          <cell r="H451">
            <v>12724479.16</v>
          </cell>
          <cell r="I451" t="str">
            <v>D</v>
          </cell>
        </row>
        <row r="452">
          <cell r="A452" t="str">
            <v>12.20.01.10</v>
          </cell>
          <cell r="B452" t="str">
            <v>-</v>
          </cell>
          <cell r="C452" t="str">
            <v>Imp.Renda Diferid-Fas109 a Recup</v>
          </cell>
          <cell r="D452">
            <v>0</v>
          </cell>
          <cell r="F452">
            <v>0</v>
          </cell>
          <cell r="G452">
            <v>0</v>
          </cell>
          <cell r="H452">
            <v>0</v>
          </cell>
        </row>
        <row r="453">
          <cell r="A453" t="str">
            <v>12.20.01.11</v>
          </cell>
          <cell r="B453" t="str">
            <v>-</v>
          </cell>
          <cell r="C453" t="str">
            <v>Goodwil - Usgaap a Recuperar</v>
          </cell>
          <cell r="D453">
            <v>0</v>
          </cell>
          <cell r="F453">
            <v>0</v>
          </cell>
          <cell r="G453">
            <v>0</v>
          </cell>
          <cell r="H453">
            <v>0</v>
          </cell>
        </row>
        <row r="454">
          <cell r="A454" t="str">
            <v>12.20.01.12</v>
          </cell>
          <cell r="B454" t="str">
            <v>-</v>
          </cell>
          <cell r="C454" t="str">
            <v>Irpj a Recuperar</v>
          </cell>
          <cell r="D454">
            <v>0</v>
          </cell>
          <cell r="F454">
            <v>0</v>
          </cell>
          <cell r="G454">
            <v>0</v>
          </cell>
          <cell r="H454">
            <v>0</v>
          </cell>
        </row>
        <row r="455">
          <cell r="A455" t="str">
            <v>12.20.01.13</v>
          </cell>
          <cell r="B455" t="str">
            <v>-</v>
          </cell>
          <cell r="C455" t="str">
            <v>Impostos Diferidos - Cta</v>
          </cell>
          <cell r="D455">
            <v>0</v>
          </cell>
          <cell r="F455">
            <v>0</v>
          </cell>
          <cell r="G455">
            <v>0</v>
          </cell>
          <cell r="H455">
            <v>0</v>
          </cell>
        </row>
        <row r="456">
          <cell r="A456" t="str">
            <v>12.20.01.14</v>
          </cell>
          <cell r="B456" t="str">
            <v>-</v>
          </cell>
          <cell r="C456" t="str">
            <v>(-)Prov p/ Perda Imp.Dif. - Cta</v>
          </cell>
          <cell r="D456">
            <v>0</v>
          </cell>
          <cell r="F456">
            <v>0</v>
          </cell>
          <cell r="G456">
            <v>0</v>
          </cell>
          <cell r="H456">
            <v>0</v>
          </cell>
        </row>
        <row r="457">
          <cell r="A457" t="str">
            <v>12.20.01.15</v>
          </cell>
          <cell r="B457" t="str">
            <v>-</v>
          </cell>
          <cell r="C457" t="str">
            <v>Icms a Recuperar s/Imobilizado</v>
          </cell>
          <cell r="D457">
            <v>5241420.63</v>
          </cell>
          <cell r="E457" t="str">
            <v>D</v>
          </cell>
          <cell r="F457">
            <v>900.81</v>
          </cell>
          <cell r="G457">
            <v>142914.79</v>
          </cell>
          <cell r="H457">
            <v>5099406.6500000004</v>
          </cell>
          <cell r="I457" t="str">
            <v>D</v>
          </cell>
        </row>
        <row r="458">
          <cell r="A458" t="str">
            <v>12.20.01.16</v>
          </cell>
          <cell r="B458" t="str">
            <v>-</v>
          </cell>
          <cell r="C458" t="str">
            <v>Imp.Renda s/Incl.Temp.a Recup</v>
          </cell>
          <cell r="D458">
            <v>0</v>
          </cell>
          <cell r="F458">
            <v>0</v>
          </cell>
          <cell r="G458">
            <v>0</v>
          </cell>
          <cell r="H458">
            <v>0</v>
          </cell>
        </row>
        <row r="459">
          <cell r="A459" t="str">
            <v>12.20.01.17</v>
          </cell>
          <cell r="B459" t="str">
            <v>-</v>
          </cell>
          <cell r="C459" t="str">
            <v>Cont.Social s/Incl.Temp.a Recuperar</v>
          </cell>
          <cell r="D459">
            <v>0</v>
          </cell>
          <cell r="F459">
            <v>0</v>
          </cell>
          <cell r="G459">
            <v>0</v>
          </cell>
          <cell r="H459">
            <v>0</v>
          </cell>
        </row>
        <row r="460">
          <cell r="A460" t="str">
            <v>12.20.01.18</v>
          </cell>
          <cell r="B460" t="str">
            <v>-</v>
          </cell>
          <cell r="C460" t="str">
            <v>(-)Provisao Perda Icms Usinas Paradas</v>
          </cell>
          <cell r="D460">
            <v>0</v>
          </cell>
          <cell r="F460">
            <v>0</v>
          </cell>
          <cell r="G460">
            <v>0</v>
          </cell>
          <cell r="H460">
            <v>0</v>
          </cell>
        </row>
        <row r="461">
          <cell r="A461" t="str">
            <v>12.20.01.19</v>
          </cell>
          <cell r="B461" t="str">
            <v>-</v>
          </cell>
          <cell r="C461" t="str">
            <v>Pis a Compensar Importação Imobilizado</v>
          </cell>
          <cell r="D461">
            <v>130224.74</v>
          </cell>
          <cell r="E461" t="str">
            <v>D</v>
          </cell>
          <cell r="F461">
            <v>0</v>
          </cell>
          <cell r="G461">
            <v>0</v>
          </cell>
          <cell r="H461">
            <v>130224.74</v>
          </cell>
          <cell r="I461" t="str">
            <v>D</v>
          </cell>
        </row>
        <row r="462">
          <cell r="A462" t="str">
            <v>12.20.01.20</v>
          </cell>
          <cell r="B462" t="str">
            <v>-</v>
          </cell>
          <cell r="C462" t="str">
            <v>Cofins a Compensar Importação Imobilizad</v>
          </cell>
          <cell r="D462">
            <v>616983.93000000005</v>
          </cell>
          <cell r="E462" t="str">
            <v>D</v>
          </cell>
          <cell r="F462">
            <v>0</v>
          </cell>
          <cell r="G462">
            <v>0</v>
          </cell>
          <cell r="H462">
            <v>616983.93000000005</v>
          </cell>
          <cell r="I462" t="str">
            <v>D</v>
          </cell>
        </row>
        <row r="463">
          <cell r="A463" t="str">
            <v>12.20.01.21</v>
          </cell>
          <cell r="B463" t="str">
            <v>-</v>
          </cell>
          <cell r="C463" t="str">
            <v>(-)Prov p/ Perda Imp.Diferidos</v>
          </cell>
          <cell r="D463">
            <v>0</v>
          </cell>
          <cell r="F463">
            <v>0</v>
          </cell>
          <cell r="G463">
            <v>0</v>
          </cell>
          <cell r="H463">
            <v>0</v>
          </cell>
        </row>
        <row r="464">
          <cell r="A464" t="str">
            <v>12.20.01.22</v>
          </cell>
          <cell r="B464" t="str">
            <v>-</v>
          </cell>
          <cell r="C464" t="str">
            <v>(-)Prov.Perda Icms a Recup.s/Imobilizado</v>
          </cell>
          <cell r="D464">
            <v>0</v>
          </cell>
          <cell r="F464">
            <v>0</v>
          </cell>
          <cell r="G464">
            <v>0</v>
          </cell>
          <cell r="H464">
            <v>0</v>
          </cell>
        </row>
        <row r="465">
          <cell r="A465" t="str">
            <v>12.20.05.00</v>
          </cell>
          <cell r="B465" t="str">
            <v>-</v>
          </cell>
          <cell r="C465" t="str">
            <v>Imposto Diferido - Ativo Ambiental</v>
          </cell>
          <cell r="D465">
            <v>4277000</v>
          </cell>
          <cell r="E465" t="str">
            <v>D</v>
          </cell>
          <cell r="F465">
            <v>78000</v>
          </cell>
          <cell r="G465">
            <v>0</v>
          </cell>
          <cell r="H465">
            <v>4355000</v>
          </cell>
          <cell r="I465" t="str">
            <v>D</v>
          </cell>
        </row>
        <row r="466">
          <cell r="A466" t="str">
            <v>12.20.05.01</v>
          </cell>
          <cell r="B466" t="str">
            <v>-</v>
          </cell>
          <cell r="C466" t="str">
            <v>Imposto Diferido - Ativo Ambiental</v>
          </cell>
          <cell r="D466">
            <v>4277000</v>
          </cell>
          <cell r="E466" t="str">
            <v>D</v>
          </cell>
          <cell r="F466">
            <v>78000</v>
          </cell>
          <cell r="G466">
            <v>0</v>
          </cell>
          <cell r="H466">
            <v>4355000</v>
          </cell>
          <cell r="I466" t="str">
            <v>D</v>
          </cell>
        </row>
        <row r="467">
          <cell r="A467" t="str">
            <v>12.21.00.00</v>
          </cell>
          <cell r="B467" t="str">
            <v>-</v>
          </cell>
          <cell r="C467" t="str">
            <v>Prov.p/perda Impostos e Contrib.Recup</v>
          </cell>
          <cell r="D467">
            <v>1826000</v>
          </cell>
          <cell r="E467" t="str">
            <v>C</v>
          </cell>
          <cell r="F467">
            <v>0</v>
          </cell>
          <cell r="G467">
            <v>0</v>
          </cell>
          <cell r="H467">
            <v>1826000</v>
          </cell>
          <cell r="I467" t="str">
            <v>C</v>
          </cell>
        </row>
        <row r="468">
          <cell r="A468" t="str">
            <v>12.21.03.00</v>
          </cell>
          <cell r="B468" t="str">
            <v>-</v>
          </cell>
          <cell r="C468" t="str">
            <v>(-)Prov.p/perda Impostos e Contrib.Recup</v>
          </cell>
          <cell r="D468">
            <v>1826000</v>
          </cell>
          <cell r="E468" t="str">
            <v>C</v>
          </cell>
          <cell r="F468">
            <v>0</v>
          </cell>
          <cell r="G468">
            <v>0</v>
          </cell>
          <cell r="H468">
            <v>1826000</v>
          </cell>
          <cell r="I468" t="str">
            <v>C</v>
          </cell>
        </row>
        <row r="469">
          <cell r="A469" t="str">
            <v>12.21.03.02</v>
          </cell>
          <cell r="B469" t="str">
            <v>-</v>
          </cell>
          <cell r="C469" t="str">
            <v>(-)Prov.p/perda Ipi a recuperar</v>
          </cell>
          <cell r="D469">
            <v>0</v>
          </cell>
          <cell r="F469">
            <v>0</v>
          </cell>
          <cell r="G469">
            <v>0</v>
          </cell>
          <cell r="H469">
            <v>0</v>
          </cell>
        </row>
        <row r="470">
          <cell r="A470" t="str">
            <v>12.21.03.03</v>
          </cell>
          <cell r="B470" t="str">
            <v>-</v>
          </cell>
          <cell r="C470" t="str">
            <v>(-)Prov.p/perda Icms a recuperar</v>
          </cell>
          <cell r="D470">
            <v>0</v>
          </cell>
          <cell r="F470">
            <v>0</v>
          </cell>
          <cell r="G470">
            <v>0</v>
          </cell>
          <cell r="H470">
            <v>0</v>
          </cell>
        </row>
        <row r="471">
          <cell r="A471" t="str">
            <v>12.21.03.04</v>
          </cell>
          <cell r="B471" t="str">
            <v>-</v>
          </cell>
          <cell r="C471" t="str">
            <v>(-)Prov.p/perda Pis a Recuperar</v>
          </cell>
          <cell r="D471">
            <v>0</v>
          </cell>
          <cell r="F471">
            <v>0</v>
          </cell>
          <cell r="G471">
            <v>0</v>
          </cell>
          <cell r="H471">
            <v>0</v>
          </cell>
        </row>
        <row r="472">
          <cell r="A472" t="str">
            <v>12.21.03.06</v>
          </cell>
          <cell r="B472" t="str">
            <v>-</v>
          </cell>
          <cell r="C472" t="str">
            <v>(-)Prov.p/Perda Impostos Recuperar SJDR</v>
          </cell>
          <cell r="D472">
            <v>1826000</v>
          </cell>
          <cell r="E472" t="str">
            <v>C</v>
          </cell>
          <cell r="F472">
            <v>0</v>
          </cell>
          <cell r="G472">
            <v>0</v>
          </cell>
          <cell r="H472">
            <v>1826000</v>
          </cell>
          <cell r="I472" t="str">
            <v>C</v>
          </cell>
        </row>
        <row r="473">
          <cell r="A473" t="str">
            <v>12.25.00.00</v>
          </cell>
          <cell r="B473" t="str">
            <v>-</v>
          </cell>
          <cell r="C473" t="str">
            <v>Outros Creditos</v>
          </cell>
          <cell r="D473">
            <v>8231.14</v>
          </cell>
          <cell r="E473" t="str">
            <v>D</v>
          </cell>
          <cell r="F473">
            <v>0</v>
          </cell>
          <cell r="G473">
            <v>0</v>
          </cell>
          <cell r="H473">
            <v>8231.14</v>
          </cell>
          <cell r="I473" t="str">
            <v>D</v>
          </cell>
        </row>
        <row r="474">
          <cell r="A474" t="str">
            <v>12.25.01.00</v>
          </cell>
          <cell r="B474" t="str">
            <v>-</v>
          </cell>
          <cell r="C474" t="str">
            <v>Outros Creditos</v>
          </cell>
          <cell r="D474">
            <v>8231.14</v>
          </cell>
          <cell r="E474" t="str">
            <v>D</v>
          </cell>
          <cell r="F474">
            <v>0</v>
          </cell>
          <cell r="G474">
            <v>0</v>
          </cell>
          <cell r="H474">
            <v>8231.14</v>
          </cell>
          <cell r="I474" t="str">
            <v>D</v>
          </cell>
        </row>
        <row r="475">
          <cell r="A475" t="str">
            <v>12.25.01.01</v>
          </cell>
          <cell r="B475" t="str">
            <v>-</v>
          </cell>
          <cell r="C475" t="str">
            <v>Depositos e Caucoes</v>
          </cell>
          <cell r="D475">
            <v>0</v>
          </cell>
          <cell r="F475">
            <v>0</v>
          </cell>
          <cell r="G475">
            <v>0</v>
          </cell>
          <cell r="H475">
            <v>0</v>
          </cell>
        </row>
        <row r="476">
          <cell r="A476" t="str">
            <v>12.25.01.02</v>
          </cell>
          <cell r="B476" t="str">
            <v>-</v>
          </cell>
          <cell r="C476" t="str">
            <v>Pis Diferenca de Aliquota</v>
          </cell>
          <cell r="D476">
            <v>0</v>
          </cell>
          <cell r="F476">
            <v>0</v>
          </cell>
          <cell r="G476">
            <v>0</v>
          </cell>
          <cell r="H476">
            <v>0</v>
          </cell>
        </row>
        <row r="477">
          <cell r="A477" t="str">
            <v>12.25.01.03</v>
          </cell>
          <cell r="B477" t="str">
            <v>-</v>
          </cell>
          <cell r="C477" t="str">
            <v>Debentures</v>
          </cell>
          <cell r="D477">
            <v>0</v>
          </cell>
          <cell r="F477">
            <v>0</v>
          </cell>
          <cell r="G477">
            <v>0</v>
          </cell>
          <cell r="H477">
            <v>0</v>
          </cell>
        </row>
        <row r="478">
          <cell r="A478" t="str">
            <v>12.25.01.04</v>
          </cell>
          <cell r="B478" t="str">
            <v>-</v>
          </cell>
          <cell r="C478" t="str">
            <v>Aquisic. Direito de Uso Telefone</v>
          </cell>
          <cell r="D478">
            <v>0</v>
          </cell>
          <cell r="F478">
            <v>0</v>
          </cell>
          <cell r="G478">
            <v>0</v>
          </cell>
          <cell r="H478">
            <v>0</v>
          </cell>
        </row>
        <row r="479">
          <cell r="A479" t="str">
            <v>12.25.01.05</v>
          </cell>
          <cell r="B479" t="str">
            <v>-</v>
          </cell>
          <cell r="C479" t="str">
            <v>Contas Correntes Diretores</v>
          </cell>
          <cell r="D479">
            <v>0</v>
          </cell>
          <cell r="F479">
            <v>0</v>
          </cell>
          <cell r="G479">
            <v>0</v>
          </cell>
          <cell r="H479">
            <v>0</v>
          </cell>
        </row>
        <row r="480">
          <cell r="A480" t="str">
            <v>12.25.01.06</v>
          </cell>
          <cell r="B480" t="str">
            <v>-</v>
          </cell>
          <cell r="C480" t="str">
            <v>Aplicacao Financeira</v>
          </cell>
          <cell r="D480">
            <v>212072.63</v>
          </cell>
          <cell r="E480" t="str">
            <v>D</v>
          </cell>
          <cell r="F480">
            <v>0</v>
          </cell>
          <cell r="G480">
            <v>0</v>
          </cell>
          <cell r="H480">
            <v>212072.63</v>
          </cell>
          <cell r="I480" t="str">
            <v>D</v>
          </cell>
        </row>
        <row r="481">
          <cell r="A481" t="str">
            <v>12.25.01.07</v>
          </cell>
          <cell r="B481" t="str">
            <v>-</v>
          </cell>
          <cell r="C481" t="str">
            <v>Compra Antecipada de Energia</v>
          </cell>
          <cell r="D481">
            <v>0</v>
          </cell>
          <cell r="F481">
            <v>0</v>
          </cell>
          <cell r="G481">
            <v>0</v>
          </cell>
          <cell r="H481">
            <v>0</v>
          </cell>
        </row>
        <row r="482">
          <cell r="A482" t="str">
            <v>12.25.01.08</v>
          </cell>
          <cell r="B482" t="str">
            <v>-</v>
          </cell>
          <cell r="C482" t="str">
            <v>Emprestimos Compulsorios</v>
          </cell>
          <cell r="D482">
            <v>0</v>
          </cell>
          <cell r="F482">
            <v>0</v>
          </cell>
          <cell r="G482">
            <v>0</v>
          </cell>
          <cell r="H482">
            <v>0</v>
          </cell>
        </row>
        <row r="483">
          <cell r="A483" t="str">
            <v>12.25.01.09</v>
          </cell>
          <cell r="B483" t="str">
            <v>-</v>
          </cell>
          <cell r="C483" t="str">
            <v>Creditos Diversos</v>
          </cell>
          <cell r="D483">
            <v>0</v>
          </cell>
          <cell r="F483">
            <v>0</v>
          </cell>
          <cell r="G483">
            <v>0</v>
          </cell>
          <cell r="H483">
            <v>0</v>
          </cell>
        </row>
        <row r="484">
          <cell r="A484" t="str">
            <v>12.25.01.10</v>
          </cell>
          <cell r="B484" t="str">
            <v>-</v>
          </cell>
          <cell r="C484" t="str">
            <v>(-)Prov. p/Perdas Outros Credit</v>
          </cell>
          <cell r="D484">
            <v>0</v>
          </cell>
          <cell r="F484">
            <v>0</v>
          </cell>
          <cell r="G484">
            <v>0</v>
          </cell>
          <cell r="H484">
            <v>0</v>
          </cell>
        </row>
        <row r="485">
          <cell r="A485" t="str">
            <v>12.25.01.11</v>
          </cell>
          <cell r="B485" t="str">
            <v>-</v>
          </cell>
          <cell r="C485" t="str">
            <v>Banco de Crédito Rural</v>
          </cell>
          <cell r="D485">
            <v>8231.14</v>
          </cell>
          <cell r="E485" t="str">
            <v>D</v>
          </cell>
          <cell r="F485">
            <v>0</v>
          </cell>
          <cell r="G485">
            <v>0</v>
          </cell>
          <cell r="H485">
            <v>8231.14</v>
          </cell>
          <cell r="I485" t="str">
            <v>D</v>
          </cell>
        </row>
        <row r="486">
          <cell r="A486" t="str">
            <v>12.25.01.12</v>
          </cell>
          <cell r="B486" t="str">
            <v>-</v>
          </cell>
          <cell r="C486" t="str">
            <v>Creditos com TDA</v>
          </cell>
          <cell r="D486">
            <v>697554.9</v>
          </cell>
          <cell r="E486" t="str">
            <v>D</v>
          </cell>
          <cell r="F486">
            <v>0</v>
          </cell>
          <cell r="G486">
            <v>0</v>
          </cell>
          <cell r="H486">
            <v>697554.9</v>
          </cell>
          <cell r="I486" t="str">
            <v>D</v>
          </cell>
        </row>
        <row r="487">
          <cell r="A487" t="str">
            <v>12.25.01.90</v>
          </cell>
          <cell r="B487" t="str">
            <v>-</v>
          </cell>
          <cell r="C487" t="str">
            <v>(-)Prov.p/Perdas Aplic.Financeiras</v>
          </cell>
          <cell r="D487">
            <v>212072.63</v>
          </cell>
          <cell r="E487" t="str">
            <v>C</v>
          </cell>
          <cell r="F487">
            <v>0</v>
          </cell>
          <cell r="G487">
            <v>0</v>
          </cell>
          <cell r="H487">
            <v>212072.63</v>
          </cell>
          <cell r="I487" t="str">
            <v>C</v>
          </cell>
        </row>
        <row r="488">
          <cell r="A488" t="str">
            <v>12.25.01.91</v>
          </cell>
          <cell r="B488" t="str">
            <v>-</v>
          </cell>
          <cell r="C488" t="str">
            <v>(-)Prov.p/Perdas Creditos c/TDA</v>
          </cell>
          <cell r="D488">
            <v>697554.9</v>
          </cell>
          <cell r="E488" t="str">
            <v>C</v>
          </cell>
          <cell r="F488">
            <v>0</v>
          </cell>
          <cell r="G488">
            <v>0</v>
          </cell>
          <cell r="H488">
            <v>697554.9</v>
          </cell>
          <cell r="I488" t="str">
            <v>C</v>
          </cell>
        </row>
        <row r="489">
          <cell r="A489" t="str">
            <v>12.30.00.00</v>
          </cell>
          <cell r="B489" t="str">
            <v>-</v>
          </cell>
          <cell r="C489" t="str">
            <v>Ativos Vendaveis</v>
          </cell>
          <cell r="D489">
            <v>40181941.009999998</v>
          </cell>
          <cell r="E489" t="str">
            <v>D</v>
          </cell>
          <cell r="F489">
            <v>0</v>
          </cell>
          <cell r="G489">
            <v>0</v>
          </cell>
          <cell r="H489">
            <v>40181941.009999998</v>
          </cell>
          <cell r="I489" t="str">
            <v>D</v>
          </cell>
        </row>
        <row r="490">
          <cell r="A490" t="str">
            <v>12.30.01.00</v>
          </cell>
          <cell r="B490" t="str">
            <v>-</v>
          </cell>
          <cell r="C490" t="str">
            <v>Ativos Vendaveis</v>
          </cell>
          <cell r="D490">
            <v>40181941.009999998</v>
          </cell>
          <cell r="E490" t="str">
            <v>D</v>
          </cell>
          <cell r="F490">
            <v>0</v>
          </cell>
          <cell r="G490">
            <v>0</v>
          </cell>
          <cell r="H490">
            <v>40181941.009999998</v>
          </cell>
          <cell r="I490" t="str">
            <v>D</v>
          </cell>
        </row>
        <row r="491">
          <cell r="A491" t="str">
            <v>12.30.01.01</v>
          </cell>
          <cell r="B491" t="str">
            <v>-</v>
          </cell>
          <cell r="C491" t="str">
            <v>Ativos Vendaveis - Caxambu</v>
          </cell>
          <cell r="D491">
            <v>0</v>
          </cell>
          <cell r="F491">
            <v>0</v>
          </cell>
          <cell r="G491">
            <v>0</v>
          </cell>
          <cell r="H491">
            <v>0</v>
          </cell>
        </row>
        <row r="492">
          <cell r="A492" t="str">
            <v>12.30.01.02</v>
          </cell>
          <cell r="B492" t="str">
            <v>-</v>
          </cell>
          <cell r="C492" t="str">
            <v>Ativos Vendaveis - Passa Vinte</v>
          </cell>
          <cell r="D492">
            <v>0</v>
          </cell>
          <cell r="F492">
            <v>0</v>
          </cell>
          <cell r="G492">
            <v>0</v>
          </cell>
          <cell r="H492">
            <v>0</v>
          </cell>
        </row>
        <row r="493">
          <cell r="A493" t="str">
            <v>12.30.01.03</v>
          </cell>
          <cell r="B493" t="str">
            <v>-</v>
          </cell>
          <cell r="C493" t="str">
            <v>Ativos Vendaveis - Passa Quatro</v>
          </cell>
          <cell r="D493">
            <v>0</v>
          </cell>
          <cell r="F493">
            <v>0</v>
          </cell>
          <cell r="G493">
            <v>0</v>
          </cell>
          <cell r="H493">
            <v>0</v>
          </cell>
        </row>
        <row r="494">
          <cell r="A494" t="str">
            <v>12.30.01.04</v>
          </cell>
          <cell r="B494" t="str">
            <v>-</v>
          </cell>
          <cell r="C494" t="str">
            <v>Ativos Vendaveis - S.J.Boa Vista</v>
          </cell>
          <cell r="D494">
            <v>0</v>
          </cell>
          <cell r="F494">
            <v>0</v>
          </cell>
          <cell r="G494">
            <v>0</v>
          </cell>
          <cell r="H494">
            <v>0</v>
          </cell>
        </row>
        <row r="495">
          <cell r="A495" t="str">
            <v>12.30.01.05</v>
          </cell>
          <cell r="B495" t="str">
            <v>-</v>
          </cell>
          <cell r="C495" t="str">
            <v>(-) Provisao para Perdas</v>
          </cell>
          <cell r="D495">
            <v>0</v>
          </cell>
          <cell r="F495">
            <v>0</v>
          </cell>
          <cell r="G495">
            <v>0</v>
          </cell>
          <cell r="H495">
            <v>0</v>
          </cell>
        </row>
        <row r="496">
          <cell r="A496" t="str">
            <v>12.30.01.10</v>
          </cell>
          <cell r="B496" t="str">
            <v>-</v>
          </cell>
          <cell r="C496" t="str">
            <v>Ativos Vendaveis - RDMBA - Planta III</v>
          </cell>
          <cell r="D496">
            <v>40181941.009999998</v>
          </cell>
          <cell r="E496" t="str">
            <v>D</v>
          </cell>
          <cell r="F496">
            <v>0</v>
          </cell>
          <cell r="G496">
            <v>0</v>
          </cell>
          <cell r="H496">
            <v>40181941.009999998</v>
          </cell>
          <cell r="I496" t="str">
            <v>D</v>
          </cell>
        </row>
        <row r="497">
          <cell r="A497" t="str">
            <v>13.00.00.00</v>
          </cell>
          <cell r="B497" t="str">
            <v>-</v>
          </cell>
          <cell r="C497" t="str">
            <v>Permanente</v>
          </cell>
          <cell r="D497">
            <v>360783808.07999998</v>
          </cell>
          <cell r="E497" t="str">
            <v>D</v>
          </cell>
          <cell r="F497">
            <v>3104498.63</v>
          </cell>
          <cell r="G497">
            <v>7658346.96</v>
          </cell>
          <cell r="H497">
            <v>356229959.75</v>
          </cell>
          <cell r="I497" t="str">
            <v>D</v>
          </cell>
        </row>
        <row r="498">
          <cell r="A498" t="str">
            <v>13.01.00.00</v>
          </cell>
          <cell r="B498" t="str">
            <v>-</v>
          </cell>
          <cell r="C498" t="str">
            <v>Investimentos</v>
          </cell>
          <cell r="D498">
            <v>721085.67</v>
          </cell>
          <cell r="E498" t="str">
            <v>D</v>
          </cell>
          <cell r="F498">
            <v>4043.04</v>
          </cell>
          <cell r="G498">
            <v>0</v>
          </cell>
          <cell r="H498">
            <v>725128.71</v>
          </cell>
          <cell r="I498" t="str">
            <v>D</v>
          </cell>
        </row>
        <row r="499">
          <cell r="A499" t="str">
            <v>13.01.01.00</v>
          </cell>
          <cell r="B499" t="str">
            <v>-</v>
          </cell>
          <cell r="C499" t="str">
            <v>Sociedades Controladas</v>
          </cell>
          <cell r="D499">
            <v>302128.28000000003</v>
          </cell>
          <cell r="E499" t="str">
            <v>D</v>
          </cell>
          <cell r="F499">
            <v>4043.04</v>
          </cell>
          <cell r="G499">
            <v>0</v>
          </cell>
          <cell r="H499">
            <v>306171.32</v>
          </cell>
          <cell r="I499" t="str">
            <v>D</v>
          </cell>
        </row>
        <row r="500">
          <cell r="A500" t="str">
            <v>13.01.01.01</v>
          </cell>
          <cell r="B500" t="str">
            <v>-</v>
          </cell>
          <cell r="C500" t="str">
            <v>Invest.Soc.Controladas</v>
          </cell>
          <cell r="D500">
            <v>302128.28000000003</v>
          </cell>
          <cell r="E500" t="str">
            <v>D</v>
          </cell>
          <cell r="F500">
            <v>4043.04</v>
          </cell>
          <cell r="G500">
            <v>0</v>
          </cell>
          <cell r="H500">
            <v>306171.32</v>
          </cell>
          <cell r="I500" t="str">
            <v>D</v>
          </cell>
        </row>
        <row r="501">
          <cell r="A501" t="str">
            <v>13.01.01.02</v>
          </cell>
          <cell r="B501" t="str">
            <v>-</v>
          </cell>
          <cell r="C501" t="str">
            <v>Equivalencia Patrimonial</v>
          </cell>
          <cell r="D501">
            <v>0</v>
          </cell>
          <cell r="F501">
            <v>0</v>
          </cell>
          <cell r="G501">
            <v>0</v>
          </cell>
          <cell r="H501">
            <v>0</v>
          </cell>
        </row>
        <row r="502">
          <cell r="A502" t="str">
            <v>13.01.01.11</v>
          </cell>
          <cell r="B502" t="str">
            <v>-</v>
          </cell>
          <cell r="C502" t="str">
            <v>(-) Prov. p/Perdas Investimentos</v>
          </cell>
          <cell r="D502">
            <v>0</v>
          </cell>
          <cell r="F502">
            <v>0</v>
          </cell>
          <cell r="G502">
            <v>0</v>
          </cell>
          <cell r="H502">
            <v>0</v>
          </cell>
        </row>
        <row r="504">
          <cell r="A504" t="str">
            <v>-----------</v>
          </cell>
          <cell r="B504" t="str">
            <v>--</v>
          </cell>
          <cell r="C504" t="str">
            <v>-------------------------------------------------------------------</v>
          </cell>
          <cell r="D504" t="str">
            <v>-------------------</v>
          </cell>
          <cell r="E504" t="str">
            <v>-</v>
          </cell>
          <cell r="F504" t="str">
            <v>-------------------</v>
          </cell>
          <cell r="G504" t="e">
            <v>#NAME?</v>
          </cell>
          <cell r="H504" t="str">
            <v>07AB - 1.00.01.065</v>
          </cell>
        </row>
        <row r="505">
          <cell r="A505" t="str">
            <v>_x000C_----------</v>
          </cell>
          <cell r="B505" t="str">
            <v>--</v>
          </cell>
          <cell r="C505" t="str">
            <v>-------------------------------------------------------------------</v>
          </cell>
          <cell r="D505" t="str">
            <v>-------------------</v>
          </cell>
          <cell r="E505" t="str">
            <v>-</v>
          </cell>
          <cell r="F505" t="str">
            <v>-------------------</v>
          </cell>
          <cell r="G505" t="str">
            <v>-------------------</v>
          </cell>
          <cell r="H505" t="str">
            <v>------ Página:</v>
          </cell>
        </row>
        <row r="506">
          <cell r="A506" t="str">
            <v>Rio Doce Ma</v>
          </cell>
          <cell r="B506" t="str">
            <v>ng</v>
          </cell>
          <cell r="C506" t="str">
            <v>anes S.A</v>
          </cell>
          <cell r="H506" t="str">
            <v>Balancete</v>
          </cell>
        </row>
        <row r="507">
          <cell r="A507" t="str">
            <v>Período: 01</v>
          </cell>
          <cell r="B507" t="str">
            <v>/0</v>
          </cell>
          <cell r="C507" t="str">
            <v>1/2007 A 31/01/2007 -----------------------------------------------</v>
          </cell>
          <cell r="D507" t="str">
            <v>-------------------</v>
          </cell>
          <cell r="E507" t="str">
            <v>-</v>
          </cell>
          <cell r="F507" t="str">
            <v>-------------------</v>
          </cell>
          <cell r="G507" t="str">
            <v>-------------------</v>
          </cell>
          <cell r="H507" t="str">
            <v>06/02/2007 - 17:4</v>
          </cell>
          <cell r="I507">
            <v>7</v>
          </cell>
        </row>
        <row r="509">
          <cell r="A509" t="str">
            <v>Título</v>
          </cell>
          <cell r="D509" t="str">
            <v>Saldo Inicial</v>
          </cell>
          <cell r="F509" t="str">
            <v>Débito</v>
          </cell>
          <cell r="G509" t="str">
            <v>Crédito</v>
          </cell>
          <cell r="H509" t="str">
            <v>Saldo Final</v>
          </cell>
        </row>
        <row r="510">
          <cell r="A510" t="str">
            <v>-----------</v>
          </cell>
          <cell r="B510" t="str">
            <v>--</v>
          </cell>
          <cell r="C510" t="str">
            <v>-------------------------------------------------------------------</v>
          </cell>
          <cell r="D510" t="str">
            <v>-----------------</v>
          </cell>
          <cell r="F510" t="str">
            <v>------------------</v>
          </cell>
          <cell r="G510" t="str">
            <v>------------------</v>
          </cell>
          <cell r="H510" t="str">
            <v>-----------------</v>
          </cell>
        </row>
        <row r="511">
          <cell r="A511" t="str">
            <v>13.01.06.00</v>
          </cell>
          <cell r="B511" t="str">
            <v>-</v>
          </cell>
          <cell r="C511" t="str">
            <v>Sociedade Controladas - Ipc/Btn</v>
          </cell>
          <cell r="D511">
            <v>0</v>
          </cell>
          <cell r="F511">
            <v>0</v>
          </cell>
          <cell r="G511">
            <v>0</v>
          </cell>
          <cell r="H511">
            <v>0</v>
          </cell>
        </row>
        <row r="512">
          <cell r="A512" t="str">
            <v>13.01.06.01</v>
          </cell>
          <cell r="B512" t="str">
            <v>-</v>
          </cell>
          <cell r="C512" t="str">
            <v>Inv.Soc.Contr.Ipc/Btn</v>
          </cell>
          <cell r="D512">
            <v>0</v>
          </cell>
          <cell r="F512">
            <v>0</v>
          </cell>
          <cell r="G512">
            <v>0</v>
          </cell>
          <cell r="H512">
            <v>0</v>
          </cell>
        </row>
        <row r="513">
          <cell r="A513" t="str">
            <v>13.01.06.10</v>
          </cell>
          <cell r="B513" t="str">
            <v>-</v>
          </cell>
          <cell r="C513" t="str">
            <v>(-)Prov.Perda Soc.Contr.Ipc/Btn</v>
          </cell>
          <cell r="D513">
            <v>0</v>
          </cell>
          <cell r="F513">
            <v>0</v>
          </cell>
          <cell r="G513">
            <v>0</v>
          </cell>
          <cell r="H513">
            <v>0</v>
          </cell>
        </row>
        <row r="514">
          <cell r="A514" t="str">
            <v>13.01.12.00</v>
          </cell>
          <cell r="B514" t="str">
            <v>-</v>
          </cell>
          <cell r="C514" t="str">
            <v>Agio / Desagio dos Investimentos</v>
          </cell>
          <cell r="D514">
            <v>0</v>
          </cell>
          <cell r="F514">
            <v>0</v>
          </cell>
          <cell r="G514">
            <v>0</v>
          </cell>
          <cell r="H514">
            <v>0</v>
          </cell>
        </row>
        <row r="515">
          <cell r="A515" t="str">
            <v>13.01.12.01</v>
          </cell>
          <cell r="B515" t="str">
            <v>-</v>
          </cell>
          <cell r="C515" t="str">
            <v>Agio/Desagio Invest-Cpfl</v>
          </cell>
          <cell r="D515">
            <v>0</v>
          </cell>
          <cell r="F515">
            <v>0</v>
          </cell>
          <cell r="G515">
            <v>0</v>
          </cell>
          <cell r="H515">
            <v>0</v>
          </cell>
        </row>
        <row r="516">
          <cell r="A516" t="str">
            <v>13.01.12.02</v>
          </cell>
          <cell r="B516" t="str">
            <v>-</v>
          </cell>
          <cell r="C516" t="str">
            <v>(-)Amortizacao de Agio</v>
          </cell>
          <cell r="D516">
            <v>0</v>
          </cell>
          <cell r="F516">
            <v>0</v>
          </cell>
          <cell r="G516">
            <v>0</v>
          </cell>
          <cell r="H516">
            <v>0</v>
          </cell>
        </row>
        <row r="517">
          <cell r="A517" t="str">
            <v>13.01.18.00</v>
          </cell>
          <cell r="B517" t="str">
            <v>-</v>
          </cell>
          <cell r="C517" t="str">
            <v>Agio/Desag dos Investim. Ipc/Btn</v>
          </cell>
          <cell r="D517">
            <v>0</v>
          </cell>
          <cell r="F517">
            <v>0</v>
          </cell>
          <cell r="G517">
            <v>0</v>
          </cell>
          <cell r="H517">
            <v>0</v>
          </cell>
        </row>
        <row r="518">
          <cell r="A518" t="str">
            <v>13.01.18.01</v>
          </cell>
          <cell r="B518" t="str">
            <v>-</v>
          </cell>
          <cell r="C518" t="str">
            <v>Cia Paulista Agio/Desag Ipc/Btn</v>
          </cell>
          <cell r="D518">
            <v>0</v>
          </cell>
          <cell r="F518">
            <v>0</v>
          </cell>
          <cell r="G518">
            <v>0</v>
          </cell>
          <cell r="H518">
            <v>0</v>
          </cell>
        </row>
        <row r="519">
          <cell r="A519" t="str">
            <v>13.01.18.02</v>
          </cell>
          <cell r="B519" t="str">
            <v>-</v>
          </cell>
          <cell r="C519" t="str">
            <v>(-) Amortizacao de Agio Ipc/Btn</v>
          </cell>
          <cell r="D519">
            <v>0</v>
          </cell>
          <cell r="F519">
            <v>0</v>
          </cell>
          <cell r="G519">
            <v>0</v>
          </cell>
          <cell r="H519">
            <v>0</v>
          </cell>
        </row>
        <row r="520">
          <cell r="A520" t="str">
            <v>13.01.24.00</v>
          </cell>
          <cell r="B520" t="str">
            <v>-</v>
          </cell>
          <cell r="C520" t="str">
            <v>Investim. s/Soc.Cotas de Partic.</v>
          </cell>
          <cell r="D520">
            <v>0</v>
          </cell>
          <cell r="F520">
            <v>0</v>
          </cell>
          <cell r="G520">
            <v>0</v>
          </cell>
          <cell r="H520">
            <v>0</v>
          </cell>
        </row>
        <row r="521">
          <cell r="A521" t="str">
            <v>13.01.24.01</v>
          </cell>
          <cell r="B521" t="str">
            <v>-</v>
          </cell>
          <cell r="C521" t="str">
            <v>Inv.S.C.Part-Projetos</v>
          </cell>
          <cell r="D521">
            <v>0</v>
          </cell>
          <cell r="F521">
            <v>0</v>
          </cell>
          <cell r="G521">
            <v>0</v>
          </cell>
          <cell r="H521">
            <v>0</v>
          </cell>
        </row>
        <row r="522">
          <cell r="A522" t="str">
            <v>13.01.24.02</v>
          </cell>
          <cell r="B522" t="str">
            <v>-</v>
          </cell>
          <cell r="C522" t="str">
            <v>(-)Prov. Perda Investimento</v>
          </cell>
          <cell r="D522">
            <v>0</v>
          </cell>
          <cell r="F522">
            <v>0</v>
          </cell>
          <cell r="G522">
            <v>0</v>
          </cell>
          <cell r="H522">
            <v>0</v>
          </cell>
        </row>
        <row r="523">
          <cell r="A523" t="str">
            <v>13.01.30.00</v>
          </cell>
          <cell r="B523" t="str">
            <v>-</v>
          </cell>
          <cell r="C523" t="str">
            <v>Investim. em Outras Companhias</v>
          </cell>
          <cell r="D523">
            <v>417639.81</v>
          </cell>
          <cell r="E523" t="str">
            <v>D</v>
          </cell>
          <cell r="F523">
            <v>0</v>
          </cell>
          <cell r="G523">
            <v>0</v>
          </cell>
          <cell r="H523">
            <v>417639.81</v>
          </cell>
          <cell r="I523" t="str">
            <v>D</v>
          </cell>
        </row>
        <row r="524">
          <cell r="A524" t="str">
            <v>13.01.30.01</v>
          </cell>
          <cell r="B524" t="str">
            <v>-</v>
          </cell>
          <cell r="C524" t="str">
            <v>Investim. em Outras Companhias</v>
          </cell>
          <cell r="D524">
            <v>417583.08</v>
          </cell>
          <cell r="E524" t="str">
            <v>D</v>
          </cell>
          <cell r="F524">
            <v>0</v>
          </cell>
          <cell r="G524">
            <v>0</v>
          </cell>
          <cell r="H524">
            <v>417583.08</v>
          </cell>
          <cell r="I524" t="str">
            <v>D</v>
          </cell>
        </row>
        <row r="525">
          <cell r="A525" t="str">
            <v>13.01.30.02</v>
          </cell>
          <cell r="B525" t="str">
            <v>-</v>
          </cell>
          <cell r="C525" t="str">
            <v>Emprestimos Compuls.Combustiveis</v>
          </cell>
          <cell r="D525">
            <v>56.73</v>
          </cell>
          <cell r="E525" t="str">
            <v>D</v>
          </cell>
          <cell r="F525">
            <v>0</v>
          </cell>
          <cell r="G525">
            <v>0</v>
          </cell>
          <cell r="H525">
            <v>56.73</v>
          </cell>
          <cell r="I525" t="str">
            <v>D</v>
          </cell>
        </row>
        <row r="526">
          <cell r="A526" t="str">
            <v>13.01.30.03</v>
          </cell>
          <cell r="B526" t="str">
            <v>-</v>
          </cell>
          <cell r="C526" t="str">
            <v>(-) Prov. p/Perdas Investimentos</v>
          </cell>
          <cell r="D526">
            <v>0</v>
          </cell>
          <cell r="F526">
            <v>0</v>
          </cell>
          <cell r="G526">
            <v>0</v>
          </cell>
          <cell r="H526">
            <v>0</v>
          </cell>
        </row>
        <row r="527">
          <cell r="A527" t="str">
            <v>13.01.36.00</v>
          </cell>
          <cell r="B527" t="str">
            <v>-</v>
          </cell>
          <cell r="C527" t="str">
            <v>Investim. em Outras Cias Ipc/Btn</v>
          </cell>
          <cell r="D527">
            <v>64.88</v>
          </cell>
          <cell r="E527" t="str">
            <v>D</v>
          </cell>
          <cell r="F527">
            <v>0</v>
          </cell>
          <cell r="G527">
            <v>0</v>
          </cell>
          <cell r="H527">
            <v>64.88</v>
          </cell>
          <cell r="I527" t="str">
            <v>D</v>
          </cell>
        </row>
        <row r="528">
          <cell r="A528" t="str">
            <v>13.01.36.01</v>
          </cell>
          <cell r="B528" t="str">
            <v>-</v>
          </cell>
          <cell r="C528" t="str">
            <v>Em outras Companhias Ipc/Btn</v>
          </cell>
          <cell r="D528">
            <v>64.88</v>
          </cell>
          <cell r="E528" t="str">
            <v>D</v>
          </cell>
          <cell r="F528">
            <v>0</v>
          </cell>
          <cell r="G528">
            <v>0</v>
          </cell>
          <cell r="H528">
            <v>64.88</v>
          </cell>
          <cell r="I528" t="str">
            <v>D</v>
          </cell>
        </row>
        <row r="529">
          <cell r="A529" t="str">
            <v>13.01.36.02</v>
          </cell>
          <cell r="B529" t="str">
            <v>-</v>
          </cell>
          <cell r="C529" t="str">
            <v>(-) Prov.Perda Investim. Ipc/Btn</v>
          </cell>
          <cell r="D529">
            <v>0</v>
          </cell>
          <cell r="F529">
            <v>0</v>
          </cell>
          <cell r="G529">
            <v>0</v>
          </cell>
          <cell r="H529">
            <v>0</v>
          </cell>
        </row>
        <row r="530">
          <cell r="A530" t="str">
            <v>13.01.42.00</v>
          </cell>
          <cell r="B530" t="str">
            <v>-</v>
          </cell>
          <cell r="C530" t="str">
            <v>Aplicacao p/Incentivos Fiscais</v>
          </cell>
          <cell r="D530">
            <v>624.87</v>
          </cell>
          <cell r="E530" t="str">
            <v>D</v>
          </cell>
          <cell r="F530">
            <v>0</v>
          </cell>
          <cell r="G530">
            <v>0</v>
          </cell>
          <cell r="H530">
            <v>624.87</v>
          </cell>
          <cell r="I530" t="str">
            <v>D</v>
          </cell>
        </row>
        <row r="531">
          <cell r="A531" t="str">
            <v>13.01.42.01</v>
          </cell>
          <cell r="B531" t="str">
            <v>-</v>
          </cell>
          <cell r="C531" t="str">
            <v>Aplic Incent Fiscais</v>
          </cell>
          <cell r="D531">
            <v>624.87</v>
          </cell>
          <cell r="E531" t="str">
            <v>D</v>
          </cell>
          <cell r="F531">
            <v>0</v>
          </cell>
          <cell r="G531">
            <v>0</v>
          </cell>
          <cell r="H531">
            <v>624.87</v>
          </cell>
          <cell r="I531" t="str">
            <v>D</v>
          </cell>
        </row>
        <row r="532">
          <cell r="A532" t="str">
            <v>13.01.42.05</v>
          </cell>
          <cell r="B532" t="str">
            <v>-</v>
          </cell>
          <cell r="C532" t="str">
            <v>(-) Provisao Perda Incentivos</v>
          </cell>
          <cell r="D532">
            <v>0</v>
          </cell>
          <cell r="F532">
            <v>0</v>
          </cell>
          <cell r="G532">
            <v>0</v>
          </cell>
          <cell r="H532">
            <v>0</v>
          </cell>
        </row>
        <row r="533">
          <cell r="A533" t="str">
            <v>13.01.48.00</v>
          </cell>
          <cell r="B533" t="str">
            <v>-</v>
          </cell>
          <cell r="C533" t="str">
            <v>Aplic. p/Incent. Fiscais Ipc/Btn</v>
          </cell>
          <cell r="D533">
            <v>627.83000000000004</v>
          </cell>
          <cell r="E533" t="str">
            <v>D</v>
          </cell>
          <cell r="F533">
            <v>0</v>
          </cell>
          <cell r="G533">
            <v>0</v>
          </cell>
          <cell r="H533">
            <v>627.83000000000004</v>
          </cell>
          <cell r="I533" t="str">
            <v>D</v>
          </cell>
        </row>
        <row r="534">
          <cell r="A534" t="str">
            <v>13.01.48.01</v>
          </cell>
          <cell r="B534" t="str">
            <v>-</v>
          </cell>
          <cell r="C534" t="str">
            <v>Apl.Inc.Fiscais Ipc/Btn</v>
          </cell>
          <cell r="D534">
            <v>627.83000000000004</v>
          </cell>
          <cell r="E534" t="str">
            <v>D</v>
          </cell>
          <cell r="F534">
            <v>0</v>
          </cell>
          <cell r="G534">
            <v>0</v>
          </cell>
          <cell r="H534">
            <v>627.83000000000004</v>
          </cell>
          <cell r="I534" t="str">
            <v>D</v>
          </cell>
        </row>
        <row r="535">
          <cell r="A535" t="str">
            <v>13.01.48.05</v>
          </cell>
          <cell r="B535" t="str">
            <v>-</v>
          </cell>
          <cell r="C535" t="str">
            <v>(-)Prov. Perda Investim. Ipc/Btn</v>
          </cell>
          <cell r="D535">
            <v>0</v>
          </cell>
          <cell r="F535">
            <v>0</v>
          </cell>
          <cell r="G535">
            <v>0</v>
          </cell>
          <cell r="H535">
            <v>0</v>
          </cell>
        </row>
        <row r="536">
          <cell r="A536" t="str">
            <v>13.01.52.00</v>
          </cell>
          <cell r="B536" t="str">
            <v>-</v>
          </cell>
          <cell r="C536" t="str">
            <v>Creditos Eletrobras</v>
          </cell>
          <cell r="D536">
            <v>0</v>
          </cell>
          <cell r="F536">
            <v>0</v>
          </cell>
          <cell r="G536">
            <v>0</v>
          </cell>
          <cell r="H536">
            <v>0</v>
          </cell>
        </row>
        <row r="537">
          <cell r="A537" t="str">
            <v>13.01.52.01</v>
          </cell>
          <cell r="B537" t="str">
            <v>-</v>
          </cell>
          <cell r="C537" t="str">
            <v>Creditos Eletrobras</v>
          </cell>
          <cell r="D537">
            <v>0</v>
          </cell>
          <cell r="F537">
            <v>0</v>
          </cell>
          <cell r="G537">
            <v>0</v>
          </cell>
          <cell r="H537">
            <v>0</v>
          </cell>
        </row>
        <row r="538">
          <cell r="A538" t="str">
            <v>13.01.52.13</v>
          </cell>
          <cell r="B538" t="str">
            <v>-</v>
          </cell>
          <cell r="C538" t="str">
            <v>Creditos Eletrobras - Ipc</v>
          </cell>
          <cell r="D538">
            <v>0</v>
          </cell>
          <cell r="F538">
            <v>0</v>
          </cell>
          <cell r="G538">
            <v>0</v>
          </cell>
          <cell r="H538">
            <v>0</v>
          </cell>
        </row>
        <row r="539">
          <cell r="A539" t="str">
            <v>13.01.52.19</v>
          </cell>
          <cell r="B539" t="str">
            <v>-</v>
          </cell>
          <cell r="C539" t="str">
            <v>(-)Prov. p/Perda Cred.Eletrobras</v>
          </cell>
          <cell r="D539">
            <v>0</v>
          </cell>
          <cell r="F539">
            <v>0</v>
          </cell>
          <cell r="G539">
            <v>0</v>
          </cell>
          <cell r="H539">
            <v>0</v>
          </cell>
        </row>
        <row r="540">
          <cell r="A540" t="str">
            <v>13.10.00.00</v>
          </cell>
          <cell r="B540" t="str">
            <v>-</v>
          </cell>
          <cell r="C540" t="str">
            <v>Imobilizado</v>
          </cell>
          <cell r="D540">
            <v>358023982.35000002</v>
          </cell>
          <cell r="E540" t="str">
            <v>D</v>
          </cell>
          <cell r="F540">
            <v>3100455.59</v>
          </cell>
          <cell r="G540">
            <v>7621940.8899999997</v>
          </cell>
          <cell r="H540">
            <v>353502497.05000001</v>
          </cell>
          <cell r="I540" t="str">
            <v>D</v>
          </cell>
        </row>
        <row r="541">
          <cell r="A541" t="str">
            <v>13.10.01.00</v>
          </cell>
          <cell r="B541" t="str">
            <v>-</v>
          </cell>
          <cell r="C541" t="str">
            <v>Custo Corrigido</v>
          </cell>
          <cell r="D541">
            <v>588731422.01999998</v>
          </cell>
          <cell r="E541" t="str">
            <v>D</v>
          </cell>
          <cell r="F541">
            <v>2777530.87</v>
          </cell>
          <cell r="G541">
            <v>2599511.02</v>
          </cell>
          <cell r="H541">
            <v>588909441.87</v>
          </cell>
          <cell r="I541" t="str">
            <v>D</v>
          </cell>
        </row>
        <row r="542">
          <cell r="A542" t="str">
            <v>13.10.01.01</v>
          </cell>
          <cell r="B542" t="str">
            <v>-</v>
          </cell>
          <cell r="C542" t="str">
            <v>Terrenos e Glebas</v>
          </cell>
          <cell r="D542">
            <v>6425044.8399999999</v>
          </cell>
          <cell r="E542" t="str">
            <v>D</v>
          </cell>
          <cell r="F542">
            <v>985218.52</v>
          </cell>
          <cell r="G542">
            <v>0</v>
          </cell>
          <cell r="H542">
            <v>7410263.3600000003</v>
          </cell>
          <cell r="I542" t="str">
            <v>D</v>
          </cell>
        </row>
        <row r="543">
          <cell r="A543" t="str">
            <v>13.10.01.02</v>
          </cell>
          <cell r="B543" t="str">
            <v>-</v>
          </cell>
          <cell r="C543" t="str">
            <v>Edificacoes</v>
          </cell>
          <cell r="D543">
            <v>87620844.620000005</v>
          </cell>
          <cell r="E543" t="str">
            <v>D</v>
          </cell>
          <cell r="F543">
            <v>0</v>
          </cell>
          <cell r="G543">
            <v>0</v>
          </cell>
          <cell r="H543">
            <v>87620844.620000005</v>
          </cell>
          <cell r="I543" t="str">
            <v>D</v>
          </cell>
        </row>
        <row r="544">
          <cell r="A544" t="str">
            <v>13.10.01.03</v>
          </cell>
          <cell r="B544" t="str">
            <v>-</v>
          </cell>
          <cell r="C544" t="str">
            <v>Instalacoes</v>
          </cell>
          <cell r="D544">
            <v>38671086.030000001</v>
          </cell>
          <cell r="E544" t="str">
            <v>D</v>
          </cell>
          <cell r="F544">
            <v>0</v>
          </cell>
          <cell r="G544">
            <v>0</v>
          </cell>
          <cell r="H544">
            <v>38671086.030000001</v>
          </cell>
          <cell r="I544" t="str">
            <v>D</v>
          </cell>
        </row>
        <row r="545">
          <cell r="A545" t="str">
            <v>13.10.01.04</v>
          </cell>
          <cell r="B545" t="str">
            <v>-</v>
          </cell>
          <cell r="C545" t="str">
            <v>Maquinas e Equipamentos</v>
          </cell>
          <cell r="D545">
            <v>310927831.25</v>
          </cell>
          <cell r="E545" t="str">
            <v>D</v>
          </cell>
          <cell r="F545">
            <v>12780.92</v>
          </cell>
          <cell r="G545">
            <v>0</v>
          </cell>
          <cell r="H545">
            <v>310940612.17000002</v>
          </cell>
          <cell r="I545" t="str">
            <v>D</v>
          </cell>
        </row>
        <row r="546">
          <cell r="A546" t="str">
            <v>13.10.01.05</v>
          </cell>
          <cell r="B546" t="str">
            <v>-</v>
          </cell>
          <cell r="C546" t="str">
            <v>Hardware - Equipamentos</v>
          </cell>
          <cell r="D546">
            <v>6957047.0800000001</v>
          </cell>
          <cell r="E546" t="str">
            <v>D</v>
          </cell>
          <cell r="F546">
            <v>0</v>
          </cell>
          <cell r="G546">
            <v>0</v>
          </cell>
          <cell r="H546">
            <v>6957047.0800000001</v>
          </cell>
          <cell r="I546" t="str">
            <v>D</v>
          </cell>
        </row>
        <row r="547">
          <cell r="A547" t="str">
            <v>13.10.01.06</v>
          </cell>
          <cell r="B547" t="str">
            <v>-</v>
          </cell>
          <cell r="C547" t="str">
            <v>Software - Programas e Sistemas</v>
          </cell>
          <cell r="D547">
            <v>10673463.75</v>
          </cell>
          <cell r="E547" t="str">
            <v>D</v>
          </cell>
          <cell r="F547">
            <v>0</v>
          </cell>
          <cell r="G547">
            <v>0</v>
          </cell>
          <cell r="H547">
            <v>10673463.75</v>
          </cell>
          <cell r="I547" t="str">
            <v>D</v>
          </cell>
        </row>
        <row r="548">
          <cell r="A548" t="str">
            <v>13.10.01.07</v>
          </cell>
          <cell r="B548" t="str">
            <v>-</v>
          </cell>
          <cell r="C548" t="str">
            <v>Moveis e Utensilios</v>
          </cell>
          <cell r="D548">
            <v>6149589.4299999997</v>
          </cell>
          <cell r="E548" t="str">
            <v>D</v>
          </cell>
          <cell r="F548">
            <v>0</v>
          </cell>
          <cell r="G548">
            <v>279.51</v>
          </cell>
          <cell r="H548">
            <v>6149309.9199999999</v>
          </cell>
          <cell r="I548" t="str">
            <v>D</v>
          </cell>
        </row>
        <row r="549">
          <cell r="A549" t="str">
            <v>13.10.01.08</v>
          </cell>
          <cell r="B549" t="str">
            <v>-</v>
          </cell>
          <cell r="C549" t="str">
            <v>Usinas Hidreletricas</v>
          </cell>
          <cell r="D549">
            <v>871340.86</v>
          </cell>
          <cell r="E549" t="str">
            <v>D</v>
          </cell>
          <cell r="F549">
            <v>0</v>
          </cell>
          <cell r="G549">
            <v>0</v>
          </cell>
          <cell r="H549">
            <v>871340.86</v>
          </cell>
          <cell r="I549" t="str">
            <v>D</v>
          </cell>
        </row>
        <row r="550">
          <cell r="A550" t="str">
            <v>13.10.01.09</v>
          </cell>
          <cell r="B550" t="str">
            <v>-</v>
          </cell>
          <cell r="C550" t="str">
            <v>Veiculos</v>
          </cell>
          <cell r="D550">
            <v>2695462.63</v>
          </cell>
          <cell r="E550" t="str">
            <v>D</v>
          </cell>
          <cell r="F550">
            <v>0</v>
          </cell>
          <cell r="G550">
            <v>0</v>
          </cell>
          <cell r="H550">
            <v>2695462.63</v>
          </cell>
          <cell r="I550" t="str">
            <v>D</v>
          </cell>
        </row>
        <row r="551">
          <cell r="A551" t="str">
            <v>13.10.01.10</v>
          </cell>
          <cell r="B551" t="str">
            <v>-</v>
          </cell>
          <cell r="C551" t="str">
            <v>Marcas e Patentes</v>
          </cell>
          <cell r="D551">
            <v>5496.8</v>
          </cell>
          <cell r="E551" t="str">
            <v>D</v>
          </cell>
          <cell r="F551">
            <v>0</v>
          </cell>
          <cell r="G551">
            <v>0</v>
          </cell>
          <cell r="H551">
            <v>5496.8</v>
          </cell>
          <cell r="I551" t="str">
            <v>D</v>
          </cell>
        </row>
        <row r="552">
          <cell r="A552" t="str">
            <v>13.10.01.11</v>
          </cell>
          <cell r="B552" t="str">
            <v>-</v>
          </cell>
          <cell r="C552" t="str">
            <v>Ferramentas e Acessorios</v>
          </cell>
          <cell r="D552">
            <v>552483.68000000005</v>
          </cell>
          <cell r="E552" t="str">
            <v>D</v>
          </cell>
          <cell r="F552">
            <v>0</v>
          </cell>
          <cell r="G552">
            <v>0</v>
          </cell>
          <cell r="H552">
            <v>552483.68000000005</v>
          </cell>
          <cell r="I552" t="str">
            <v>D</v>
          </cell>
        </row>
        <row r="553">
          <cell r="A553" t="str">
            <v>13.10.01.12</v>
          </cell>
          <cell r="B553" t="str">
            <v>-</v>
          </cell>
          <cell r="C553" t="str">
            <v>Direito de Uso</v>
          </cell>
          <cell r="D553">
            <v>39546.93</v>
          </cell>
          <cell r="E553" t="str">
            <v>D</v>
          </cell>
          <cell r="F553">
            <v>0</v>
          </cell>
          <cell r="G553">
            <v>0</v>
          </cell>
          <cell r="H553">
            <v>39546.93</v>
          </cell>
          <cell r="I553" t="str">
            <v>D</v>
          </cell>
        </row>
        <row r="554">
          <cell r="A554" t="str">
            <v>13.10.01.13</v>
          </cell>
          <cell r="B554" t="str">
            <v>-</v>
          </cell>
          <cell r="C554" t="str">
            <v>Semoventes</v>
          </cell>
          <cell r="D554">
            <v>0</v>
          </cell>
          <cell r="F554">
            <v>0</v>
          </cell>
          <cell r="G554">
            <v>0</v>
          </cell>
          <cell r="H554">
            <v>0</v>
          </cell>
        </row>
        <row r="555">
          <cell r="A555" t="str">
            <v>13.10.01.14</v>
          </cell>
          <cell r="B555" t="str">
            <v>-</v>
          </cell>
          <cell r="C555" t="str">
            <v>Reflorestamento</v>
          </cell>
          <cell r="D555">
            <v>46241501.829999998</v>
          </cell>
          <cell r="E555" t="str">
            <v>D</v>
          </cell>
          <cell r="F555">
            <v>0</v>
          </cell>
          <cell r="G555">
            <v>135067.74</v>
          </cell>
          <cell r="H555">
            <v>46106434.090000004</v>
          </cell>
          <cell r="I555" t="str">
            <v>D</v>
          </cell>
        </row>
        <row r="556">
          <cell r="A556" t="str">
            <v>13.10.01.15</v>
          </cell>
          <cell r="B556" t="str">
            <v>-</v>
          </cell>
          <cell r="C556" t="str">
            <v>Florestas Formadas</v>
          </cell>
          <cell r="D556">
            <v>1458824.2</v>
          </cell>
          <cell r="E556" t="str">
            <v>D</v>
          </cell>
          <cell r="F556">
            <v>0</v>
          </cell>
          <cell r="G556">
            <v>0</v>
          </cell>
          <cell r="H556">
            <v>1458824.2</v>
          </cell>
          <cell r="I556" t="str">
            <v>D</v>
          </cell>
        </row>
        <row r="557">
          <cell r="A557" t="str">
            <v>13.10.01.16</v>
          </cell>
          <cell r="B557" t="str">
            <v>-</v>
          </cell>
          <cell r="C557" t="str">
            <v>Florestas em Formacao</v>
          </cell>
          <cell r="D557">
            <v>50377511.710000001</v>
          </cell>
          <cell r="E557" t="str">
            <v>D</v>
          </cell>
          <cell r="F557">
            <v>300586.18</v>
          </cell>
          <cell r="G557">
            <v>0</v>
          </cell>
          <cell r="H557">
            <v>50678097.890000001</v>
          </cell>
          <cell r="I557" t="str">
            <v>D</v>
          </cell>
        </row>
        <row r="558">
          <cell r="A558" t="str">
            <v>13.10.01.17</v>
          </cell>
          <cell r="B558" t="str">
            <v>-</v>
          </cell>
          <cell r="C558" t="str">
            <v>Jazidas</v>
          </cell>
          <cell r="D558">
            <v>18079127.859999999</v>
          </cell>
          <cell r="E558" t="str">
            <v>D</v>
          </cell>
          <cell r="F558">
            <v>0</v>
          </cell>
          <cell r="G558">
            <v>0</v>
          </cell>
          <cell r="H558">
            <v>18079127.859999999</v>
          </cell>
          <cell r="I558" t="str">
            <v>D</v>
          </cell>
        </row>
        <row r="559">
          <cell r="A559" t="str">
            <v>13.10.01.18</v>
          </cell>
          <cell r="B559" t="str">
            <v>-</v>
          </cell>
          <cell r="C559" t="str">
            <v>Adiantamentos a Fornecedores</v>
          </cell>
          <cell r="D559">
            <v>985218.52</v>
          </cell>
          <cell r="E559" t="str">
            <v>D</v>
          </cell>
          <cell r="F559">
            <v>0</v>
          </cell>
          <cell r="G559">
            <v>985218.52</v>
          </cell>
          <cell r="H559">
            <v>0</v>
          </cell>
        </row>
        <row r="560">
          <cell r="A560" t="str">
            <v>13.10.01.19</v>
          </cell>
          <cell r="B560" t="str">
            <v>-</v>
          </cell>
          <cell r="C560" t="str">
            <v>Transit. Adtos para Imobilizacao</v>
          </cell>
          <cell r="D560">
            <v>0</v>
          </cell>
          <cell r="F560">
            <v>0</v>
          </cell>
          <cell r="G560">
            <v>0</v>
          </cell>
          <cell r="H560">
            <v>0</v>
          </cell>
        </row>
        <row r="561">
          <cell r="A561" t="str">
            <v>13.10.01.20</v>
          </cell>
          <cell r="B561" t="str">
            <v>-</v>
          </cell>
          <cell r="C561" t="str">
            <v>Transit. Permanente Aquisicao</v>
          </cell>
          <cell r="D561">
            <v>0</v>
          </cell>
          <cell r="F561">
            <v>1468668.11</v>
          </cell>
          <cell r="G561">
            <v>1468668.11</v>
          </cell>
          <cell r="H561">
            <v>0</v>
          </cell>
        </row>
        <row r="562">
          <cell r="A562" t="str">
            <v>13.10.01.21</v>
          </cell>
          <cell r="B562" t="str">
            <v>-</v>
          </cell>
          <cell r="C562" t="str">
            <v>Transit. Permanente Alteracao</v>
          </cell>
          <cell r="D562">
            <v>0</v>
          </cell>
          <cell r="F562">
            <v>0</v>
          </cell>
          <cell r="G562">
            <v>0</v>
          </cell>
          <cell r="H562">
            <v>0</v>
          </cell>
        </row>
        <row r="563">
          <cell r="A563" t="str">
            <v>13.10.01.22</v>
          </cell>
          <cell r="B563" t="str">
            <v>-</v>
          </cell>
          <cell r="C563" t="str">
            <v>Transit. Permanente Desmembram.</v>
          </cell>
          <cell r="D563">
            <v>0</v>
          </cell>
          <cell r="F563">
            <v>10277.14</v>
          </cell>
          <cell r="G563">
            <v>10277.14</v>
          </cell>
          <cell r="H563">
            <v>0</v>
          </cell>
        </row>
        <row r="564">
          <cell r="A564" t="str">
            <v>13.10.01.23</v>
          </cell>
          <cell r="B564" t="str">
            <v>-</v>
          </cell>
          <cell r="C564" t="str">
            <v>Transit. Permanente Uniao</v>
          </cell>
          <cell r="D564">
            <v>0</v>
          </cell>
          <cell r="F564">
            <v>0</v>
          </cell>
          <cell r="G564">
            <v>0</v>
          </cell>
          <cell r="H564">
            <v>0</v>
          </cell>
        </row>
        <row r="565">
          <cell r="A565" t="str">
            <v>13.10.01.24</v>
          </cell>
          <cell r="B565" t="str">
            <v>-</v>
          </cell>
          <cell r="C565" t="str">
            <v>Transit. Rateio do Imobilizado</v>
          </cell>
          <cell r="D565">
            <v>0</v>
          </cell>
          <cell r="F565">
            <v>0</v>
          </cell>
          <cell r="G565">
            <v>0</v>
          </cell>
          <cell r="H565">
            <v>0</v>
          </cell>
        </row>
        <row r="566">
          <cell r="A566" t="str">
            <v>13.10.01.25</v>
          </cell>
          <cell r="B566" t="str">
            <v>-</v>
          </cell>
          <cell r="C566" t="str">
            <v>Transit. Reavalicao do Imobilizado</v>
          </cell>
          <cell r="D566">
            <v>0</v>
          </cell>
          <cell r="F566">
            <v>0</v>
          </cell>
          <cell r="G566">
            <v>0</v>
          </cell>
          <cell r="H566">
            <v>0</v>
          </cell>
        </row>
        <row r="567">
          <cell r="A567" t="str">
            <v>13.10.01.26</v>
          </cell>
          <cell r="B567" t="str">
            <v>-</v>
          </cell>
          <cell r="C567" t="str">
            <v>Transit. Reclassific Imobilizado</v>
          </cell>
          <cell r="D567">
            <v>0</v>
          </cell>
          <cell r="F567">
            <v>0</v>
          </cell>
          <cell r="G567">
            <v>0</v>
          </cell>
          <cell r="H567">
            <v>0</v>
          </cell>
        </row>
        <row r="568">
          <cell r="A568" t="str">
            <v>13.10.01.27</v>
          </cell>
          <cell r="B568" t="str">
            <v>-</v>
          </cell>
          <cell r="C568" t="str">
            <v>Transit. de Leasing</v>
          </cell>
          <cell r="D568">
            <v>0</v>
          </cell>
          <cell r="F568">
            <v>0</v>
          </cell>
          <cell r="G568">
            <v>0</v>
          </cell>
          <cell r="H568">
            <v>0</v>
          </cell>
        </row>
        <row r="569">
          <cell r="A569" t="str">
            <v>13.10.01.28</v>
          </cell>
          <cell r="B569" t="str">
            <v>-</v>
          </cell>
          <cell r="C569" t="str">
            <v>Transit.Tranf de Imobilizado</v>
          </cell>
          <cell r="D569">
            <v>0</v>
          </cell>
          <cell r="F569">
            <v>0</v>
          </cell>
          <cell r="G569">
            <v>0</v>
          </cell>
          <cell r="H569">
            <v>0</v>
          </cell>
        </row>
        <row r="570">
          <cell r="A570" t="str">
            <v>13.10.01.29</v>
          </cell>
          <cell r="B570" t="str">
            <v>-</v>
          </cell>
          <cell r="C570" t="str">
            <v>Ativo Imobilizado a Classificar</v>
          </cell>
          <cell r="D570">
            <v>0</v>
          </cell>
          <cell r="F570">
            <v>0</v>
          </cell>
          <cell r="G570">
            <v>0</v>
          </cell>
          <cell r="H570">
            <v>0</v>
          </cell>
        </row>
        <row r="571">
          <cell r="A571" t="str">
            <v>13.10.01.30</v>
          </cell>
          <cell r="B571" t="str">
            <v>-</v>
          </cell>
          <cell r="C571" t="str">
            <v>Mina do Azul</v>
          </cell>
          <cell r="D571">
            <v>0</v>
          </cell>
          <cell r="F571">
            <v>0</v>
          </cell>
          <cell r="G571">
            <v>0</v>
          </cell>
          <cell r="H571">
            <v>0</v>
          </cell>
        </row>
        <row r="572">
          <cell r="A572" t="str">
            <v>13.10.01.31</v>
          </cell>
          <cell r="B572" t="str">
            <v>-</v>
          </cell>
          <cell r="C572" t="str">
            <v>Benfeitoria Propried de Terceiros</v>
          </cell>
          <cell r="D572">
            <v>0</v>
          </cell>
          <cell r="F572">
            <v>0</v>
          </cell>
          <cell r="G572">
            <v>0</v>
          </cell>
          <cell r="H572">
            <v>0</v>
          </cell>
        </row>
        <row r="573">
          <cell r="A573" t="str">
            <v>13.10.01.35</v>
          </cell>
          <cell r="B573" t="str">
            <v>-</v>
          </cell>
          <cell r="C573" t="str">
            <v>Custo de Juros - Cta</v>
          </cell>
          <cell r="D573">
            <v>0</v>
          </cell>
          <cell r="F573">
            <v>0</v>
          </cell>
          <cell r="G573">
            <v>0</v>
          </cell>
          <cell r="H573">
            <v>0</v>
          </cell>
        </row>
        <row r="574">
          <cell r="A574" t="str">
            <v>13.10.04.00</v>
          </cell>
          <cell r="B574" t="str">
            <v>-</v>
          </cell>
          <cell r="C574" t="str">
            <v>Importação em Andamento</v>
          </cell>
          <cell r="D574">
            <v>3298.79</v>
          </cell>
          <cell r="E574" t="str">
            <v>D</v>
          </cell>
          <cell r="F574">
            <v>6084.73</v>
          </cell>
          <cell r="G574">
            <v>0</v>
          </cell>
          <cell r="H574">
            <v>9383.52</v>
          </cell>
          <cell r="I574" t="str">
            <v>D</v>
          </cell>
        </row>
        <row r="575">
          <cell r="A575" t="str">
            <v>13.10.04.01</v>
          </cell>
          <cell r="B575" t="str">
            <v>-</v>
          </cell>
          <cell r="C575" t="str">
            <v>Importação em Andamento</v>
          </cell>
          <cell r="D575">
            <v>3298.79</v>
          </cell>
          <cell r="E575" t="str">
            <v>D</v>
          </cell>
          <cell r="F575">
            <v>6084.73</v>
          </cell>
          <cell r="G575">
            <v>0</v>
          </cell>
          <cell r="H575">
            <v>9383.52</v>
          </cell>
          <cell r="I575" t="str">
            <v>D</v>
          </cell>
        </row>
        <row r="576">
          <cell r="A576" t="str">
            <v>13.10.05.00</v>
          </cell>
          <cell r="B576" t="str">
            <v>-</v>
          </cell>
          <cell r="C576" t="str">
            <v>Imobilizado em Curso</v>
          </cell>
          <cell r="D576">
            <v>50948919.609999999</v>
          </cell>
          <cell r="E576" t="str">
            <v>D</v>
          </cell>
          <cell r="F576">
            <v>314488.17</v>
          </cell>
          <cell r="G576">
            <v>1196400.02</v>
          </cell>
          <cell r="H576">
            <v>50067007.759999998</v>
          </cell>
          <cell r="I576" t="str">
            <v>D</v>
          </cell>
        </row>
        <row r="577">
          <cell r="A577" t="str">
            <v>13.10.05.01</v>
          </cell>
          <cell r="B577" t="str">
            <v>-</v>
          </cell>
          <cell r="C577" t="str">
            <v>Imobilizado em Curso</v>
          </cell>
          <cell r="D577">
            <v>50948919.609999999</v>
          </cell>
          <cell r="E577" t="str">
            <v>D</v>
          </cell>
          <cell r="F577">
            <v>314488.17</v>
          </cell>
          <cell r="G577">
            <v>1196400.02</v>
          </cell>
          <cell r="H577">
            <v>50067007.759999998</v>
          </cell>
          <cell r="I577" t="str">
            <v>D</v>
          </cell>
        </row>
        <row r="578">
          <cell r="A578" t="str">
            <v>13.10.05.06</v>
          </cell>
          <cell r="B578" t="str">
            <v>-</v>
          </cell>
          <cell r="C578" t="str">
            <v>Sistema de Telecom. BH /Usinas</v>
          </cell>
          <cell r="D578">
            <v>0</v>
          </cell>
          <cell r="F578">
            <v>0</v>
          </cell>
          <cell r="G578">
            <v>0</v>
          </cell>
          <cell r="H578">
            <v>0</v>
          </cell>
        </row>
        <row r="579">
          <cell r="A579" t="str">
            <v>13.10.06.00</v>
          </cell>
          <cell r="B579" t="str">
            <v>-</v>
          </cell>
          <cell r="C579" t="str">
            <v>Imobiliz.em Curso-Planta de Sint. RDM-BA</v>
          </cell>
          <cell r="D579">
            <v>0</v>
          </cell>
          <cell r="F579">
            <v>0</v>
          </cell>
          <cell r="G579">
            <v>0</v>
          </cell>
          <cell r="H579">
            <v>0</v>
          </cell>
        </row>
        <row r="580">
          <cell r="A580" t="str">
            <v>13.10.06.01</v>
          </cell>
          <cell r="B580" t="str">
            <v>-</v>
          </cell>
          <cell r="C580" t="str">
            <v>Montagem</v>
          </cell>
          <cell r="D580">
            <v>0</v>
          </cell>
          <cell r="F580">
            <v>0</v>
          </cell>
          <cell r="G580">
            <v>0</v>
          </cell>
          <cell r="H580">
            <v>0</v>
          </cell>
        </row>
        <row r="581">
          <cell r="A581" t="str">
            <v>13.10.06.02</v>
          </cell>
          <cell r="B581" t="str">
            <v>-</v>
          </cell>
          <cell r="C581" t="str">
            <v>Edificações</v>
          </cell>
          <cell r="D581">
            <v>0</v>
          </cell>
          <cell r="F581">
            <v>0</v>
          </cell>
          <cell r="G581">
            <v>0</v>
          </cell>
          <cell r="H581">
            <v>0</v>
          </cell>
        </row>
        <row r="582">
          <cell r="A582" t="str">
            <v>13.10.06.03</v>
          </cell>
          <cell r="B582" t="str">
            <v>-</v>
          </cell>
          <cell r="C582" t="str">
            <v>Instalações Industriais</v>
          </cell>
          <cell r="D582">
            <v>0</v>
          </cell>
          <cell r="F582">
            <v>0</v>
          </cell>
          <cell r="G582">
            <v>0</v>
          </cell>
          <cell r="H582">
            <v>0</v>
          </cell>
        </row>
        <row r="583">
          <cell r="A583" t="str">
            <v>13.10.06.04</v>
          </cell>
          <cell r="B583" t="str">
            <v>-</v>
          </cell>
          <cell r="C583" t="str">
            <v>Máquinas e Equipamentos</v>
          </cell>
          <cell r="D583">
            <v>0</v>
          </cell>
          <cell r="F583">
            <v>0</v>
          </cell>
          <cell r="G583">
            <v>0</v>
          </cell>
          <cell r="H583">
            <v>0</v>
          </cell>
        </row>
        <row r="584">
          <cell r="A584" t="str">
            <v>13.10.06.05</v>
          </cell>
          <cell r="B584" t="str">
            <v>-</v>
          </cell>
          <cell r="C584" t="str">
            <v>Hardware - Equipamentos</v>
          </cell>
          <cell r="D584">
            <v>0</v>
          </cell>
          <cell r="F584">
            <v>0</v>
          </cell>
          <cell r="G584">
            <v>0</v>
          </cell>
          <cell r="H584">
            <v>0</v>
          </cell>
        </row>
        <row r="585">
          <cell r="A585" t="str">
            <v>13.10.06.06</v>
          </cell>
          <cell r="B585" t="str">
            <v>-</v>
          </cell>
          <cell r="C585" t="str">
            <v>Software - Programas e Sistemas</v>
          </cell>
          <cell r="D585">
            <v>0</v>
          </cell>
          <cell r="F585">
            <v>0</v>
          </cell>
          <cell r="G585">
            <v>0</v>
          </cell>
          <cell r="H585">
            <v>0</v>
          </cell>
        </row>
        <row r="586">
          <cell r="A586" t="str">
            <v>13.10.06.07</v>
          </cell>
          <cell r="B586" t="str">
            <v>-</v>
          </cell>
          <cell r="C586" t="str">
            <v>Móveis e Utensílios</v>
          </cell>
          <cell r="D586">
            <v>0</v>
          </cell>
          <cell r="F586">
            <v>0</v>
          </cell>
          <cell r="G586">
            <v>0</v>
          </cell>
          <cell r="H586">
            <v>0</v>
          </cell>
        </row>
        <row r="588">
          <cell r="A588" t="str">
            <v>-----------</v>
          </cell>
          <cell r="B588" t="str">
            <v>--</v>
          </cell>
          <cell r="C588" t="str">
            <v>-------------------------------------------------------------------</v>
          </cell>
          <cell r="D588" t="str">
            <v>-------------------</v>
          </cell>
          <cell r="E588" t="str">
            <v>-</v>
          </cell>
          <cell r="F588" t="str">
            <v>-------------------</v>
          </cell>
          <cell r="G588" t="e">
            <v>#NAME?</v>
          </cell>
          <cell r="H588" t="str">
            <v>07AB - 1.00.01.065</v>
          </cell>
        </row>
        <row r="589">
          <cell r="A589" t="str">
            <v>_x000C_----------</v>
          </cell>
          <cell r="B589" t="str">
            <v>--</v>
          </cell>
          <cell r="C589" t="str">
            <v>-------------------------------------------------------------------</v>
          </cell>
          <cell r="D589" t="str">
            <v>-------------------</v>
          </cell>
          <cell r="E589" t="str">
            <v>-</v>
          </cell>
          <cell r="F589" t="str">
            <v>-------------------</v>
          </cell>
          <cell r="G589" t="str">
            <v>-------------------</v>
          </cell>
          <cell r="H589" t="str">
            <v>------ Página:</v>
          </cell>
        </row>
        <row r="590">
          <cell r="A590" t="str">
            <v>Rio Doce Ma</v>
          </cell>
          <cell r="B590" t="str">
            <v>ng</v>
          </cell>
          <cell r="C590" t="str">
            <v>anes S.A</v>
          </cell>
          <cell r="H590" t="str">
            <v>Balancete</v>
          </cell>
        </row>
        <row r="591">
          <cell r="A591" t="str">
            <v>Período: 01</v>
          </cell>
          <cell r="B591" t="str">
            <v>/0</v>
          </cell>
          <cell r="C591" t="str">
            <v>1/2007 A 31/01/2007 -----------------------------------------------</v>
          </cell>
          <cell r="D591" t="str">
            <v>-------------------</v>
          </cell>
          <cell r="E591" t="str">
            <v>-</v>
          </cell>
          <cell r="F591" t="str">
            <v>-------------------</v>
          </cell>
          <cell r="G591" t="str">
            <v>-------------------</v>
          </cell>
          <cell r="H591" t="str">
            <v>06/02/2007 - 17:4</v>
          </cell>
          <cell r="I591">
            <v>7</v>
          </cell>
        </row>
        <row r="593">
          <cell r="A593" t="str">
            <v>Título</v>
          </cell>
          <cell r="D593" t="str">
            <v>Saldo Inicial</v>
          </cell>
          <cell r="F593" t="str">
            <v>Débito</v>
          </cell>
          <cell r="G593" t="str">
            <v>Crédito</v>
          </cell>
          <cell r="H593" t="str">
            <v>Saldo Final</v>
          </cell>
        </row>
        <row r="594">
          <cell r="A594" t="str">
            <v>-----------</v>
          </cell>
          <cell r="B594" t="str">
            <v>--</v>
          </cell>
          <cell r="C594" t="str">
            <v>-------------------------------------------------------------------</v>
          </cell>
          <cell r="D594" t="str">
            <v>-----------------</v>
          </cell>
          <cell r="F594" t="str">
            <v>------------------</v>
          </cell>
          <cell r="G594" t="str">
            <v>------------------</v>
          </cell>
          <cell r="H594" t="str">
            <v>-----------------</v>
          </cell>
        </row>
        <row r="595">
          <cell r="A595" t="str">
            <v>13.10.07.00</v>
          </cell>
          <cell r="B595" t="str">
            <v>-</v>
          </cell>
          <cell r="C595" t="str">
            <v>Provisao para Perdas</v>
          </cell>
          <cell r="D595">
            <v>36082256.700000003</v>
          </cell>
          <cell r="E595" t="str">
            <v>C</v>
          </cell>
          <cell r="F595">
            <v>0</v>
          </cell>
          <cell r="G595">
            <v>0</v>
          </cell>
          <cell r="H595">
            <v>36082256.700000003</v>
          </cell>
          <cell r="I595" t="str">
            <v>C</v>
          </cell>
        </row>
        <row r="596">
          <cell r="A596" t="str">
            <v>13.10.07.01</v>
          </cell>
          <cell r="B596" t="str">
            <v>-</v>
          </cell>
          <cell r="C596" t="str">
            <v>(-)Prov.Perda Usinas Paralizad</v>
          </cell>
          <cell r="D596">
            <v>2165504.16</v>
          </cell>
          <cell r="E596" t="str">
            <v>C</v>
          </cell>
          <cell r="F596">
            <v>0</v>
          </cell>
          <cell r="G596">
            <v>0</v>
          </cell>
          <cell r="H596">
            <v>2165504.16</v>
          </cell>
          <cell r="I596" t="str">
            <v>C</v>
          </cell>
        </row>
        <row r="597">
          <cell r="A597" t="str">
            <v>13.10.07.02</v>
          </cell>
          <cell r="B597" t="str">
            <v>-</v>
          </cell>
          <cell r="C597" t="str">
            <v>(-)Prov.Perda Forno Demag</v>
          </cell>
          <cell r="D597">
            <v>0</v>
          </cell>
          <cell r="F597">
            <v>0</v>
          </cell>
          <cell r="G597">
            <v>0</v>
          </cell>
          <cell r="H597">
            <v>0</v>
          </cell>
        </row>
        <row r="598">
          <cell r="A598" t="str">
            <v>13.10.07.03</v>
          </cell>
          <cell r="B598" t="str">
            <v>-</v>
          </cell>
          <cell r="C598" t="str">
            <v>(-)Prov. Perda Reflorestamento</v>
          </cell>
          <cell r="D598">
            <v>25138941.149999999</v>
          </cell>
          <cell r="E598" t="str">
            <v>C</v>
          </cell>
          <cell r="F598">
            <v>0</v>
          </cell>
          <cell r="G598">
            <v>0</v>
          </cell>
          <cell r="H598">
            <v>25138941.149999999</v>
          </cell>
          <cell r="I598" t="str">
            <v>C</v>
          </cell>
        </row>
        <row r="599">
          <cell r="A599" t="str">
            <v>13.10.07.04</v>
          </cell>
          <cell r="B599" t="str">
            <v>-</v>
          </cell>
          <cell r="C599" t="str">
            <v>(-)Prov. Perda Imobilizado</v>
          </cell>
          <cell r="D599">
            <v>17694.75</v>
          </cell>
          <cell r="E599" t="str">
            <v>C</v>
          </cell>
          <cell r="F599">
            <v>0</v>
          </cell>
          <cell r="G599">
            <v>0</v>
          </cell>
          <cell r="H599">
            <v>17694.75</v>
          </cell>
          <cell r="I599" t="str">
            <v>C</v>
          </cell>
        </row>
        <row r="600">
          <cell r="A600" t="str">
            <v>13.10.07.05</v>
          </cell>
          <cell r="B600" t="str">
            <v>-</v>
          </cell>
          <cell r="C600" t="str">
            <v>(-) Prov.Perdas Jazidas</v>
          </cell>
          <cell r="D600">
            <v>0</v>
          </cell>
          <cell r="F600">
            <v>0</v>
          </cell>
          <cell r="G600">
            <v>0</v>
          </cell>
          <cell r="H600">
            <v>0</v>
          </cell>
        </row>
        <row r="601">
          <cell r="A601" t="str">
            <v>13.10.07.06</v>
          </cell>
          <cell r="B601" t="str">
            <v>-</v>
          </cell>
          <cell r="C601" t="str">
            <v>(-) Prov. Perda Maq. e Equip</v>
          </cell>
          <cell r="D601">
            <v>2356409.48</v>
          </cell>
          <cell r="E601" t="str">
            <v>C</v>
          </cell>
          <cell r="F601">
            <v>0</v>
          </cell>
          <cell r="G601">
            <v>0</v>
          </cell>
          <cell r="H601">
            <v>2356409.48</v>
          </cell>
          <cell r="I601" t="str">
            <v>C</v>
          </cell>
        </row>
        <row r="602">
          <cell r="A602" t="str">
            <v>13.10.07.07</v>
          </cell>
          <cell r="B602" t="str">
            <v>-</v>
          </cell>
          <cell r="C602" t="str">
            <v>(-)Prov. Perda Imobilizado-Jeceaba</v>
          </cell>
          <cell r="D602">
            <v>0</v>
          </cell>
          <cell r="F602">
            <v>0</v>
          </cell>
          <cell r="G602">
            <v>0</v>
          </cell>
          <cell r="H602">
            <v>0</v>
          </cell>
        </row>
        <row r="603">
          <cell r="A603" t="str">
            <v>13.10.07.08</v>
          </cell>
          <cell r="B603" t="str">
            <v>-</v>
          </cell>
          <cell r="C603" t="str">
            <v>(-)Prov.Perda Imobilizado em Curso</v>
          </cell>
          <cell r="D603">
            <v>0</v>
          </cell>
          <cell r="F603">
            <v>0</v>
          </cell>
          <cell r="G603">
            <v>0</v>
          </cell>
          <cell r="H603">
            <v>0</v>
          </cell>
        </row>
        <row r="604">
          <cell r="A604" t="str">
            <v>13.10.07.09</v>
          </cell>
          <cell r="B604" t="str">
            <v>-</v>
          </cell>
          <cell r="C604" t="str">
            <v>(-)Prov.Perda TAC</v>
          </cell>
          <cell r="D604">
            <v>0</v>
          </cell>
          <cell r="F604">
            <v>0</v>
          </cell>
          <cell r="G604">
            <v>0</v>
          </cell>
          <cell r="H604">
            <v>0</v>
          </cell>
        </row>
        <row r="605">
          <cell r="A605" t="str">
            <v>13.10.07.10</v>
          </cell>
          <cell r="B605" t="str">
            <v>-</v>
          </cell>
          <cell r="C605" t="str">
            <v>(-)Prov.Perdas Permanente - SJDR</v>
          </cell>
          <cell r="D605">
            <v>0</v>
          </cell>
          <cell r="F605">
            <v>0</v>
          </cell>
          <cell r="G605">
            <v>0</v>
          </cell>
          <cell r="H605">
            <v>0</v>
          </cell>
        </row>
        <row r="606">
          <cell r="A606" t="str">
            <v>13.10.07.90</v>
          </cell>
          <cell r="B606" t="str">
            <v>-</v>
          </cell>
          <cell r="C606" t="str">
            <v>(-)Prov.Perda Usinas Paralizadas CPFL</v>
          </cell>
          <cell r="D606">
            <v>0</v>
          </cell>
          <cell r="F606">
            <v>0</v>
          </cell>
          <cell r="G606">
            <v>0</v>
          </cell>
          <cell r="H606">
            <v>0</v>
          </cell>
        </row>
        <row r="607">
          <cell r="A607" t="str">
            <v>13.10.07.91</v>
          </cell>
          <cell r="B607" t="str">
            <v>-</v>
          </cell>
          <cell r="C607" t="str">
            <v>(-)Prov.Perda Forno Demag CPFL</v>
          </cell>
          <cell r="D607">
            <v>0</v>
          </cell>
          <cell r="F607">
            <v>0</v>
          </cell>
          <cell r="G607">
            <v>0</v>
          </cell>
          <cell r="H607">
            <v>0</v>
          </cell>
        </row>
        <row r="608">
          <cell r="A608" t="str">
            <v>13.10.07.92</v>
          </cell>
          <cell r="B608" t="str">
            <v>-</v>
          </cell>
          <cell r="C608" t="str">
            <v>(-)Prov.Perda Reflorestamento CPFL</v>
          </cell>
          <cell r="D608">
            <v>3167164.52</v>
          </cell>
          <cell r="E608" t="str">
            <v>C</v>
          </cell>
          <cell r="F608">
            <v>0</v>
          </cell>
          <cell r="G608">
            <v>0</v>
          </cell>
          <cell r="H608">
            <v>3167164.52</v>
          </cell>
          <cell r="I608" t="str">
            <v>C</v>
          </cell>
        </row>
        <row r="609">
          <cell r="A609" t="str">
            <v>13.10.07.93</v>
          </cell>
          <cell r="B609" t="str">
            <v>-</v>
          </cell>
          <cell r="C609" t="str">
            <v>(-)Prov.Perda Imobilizado CPFL</v>
          </cell>
          <cell r="D609">
            <v>0</v>
          </cell>
          <cell r="F609">
            <v>0</v>
          </cell>
          <cell r="G609">
            <v>0</v>
          </cell>
          <cell r="H609">
            <v>0</v>
          </cell>
        </row>
        <row r="610">
          <cell r="A610" t="str">
            <v>13.10.07.94</v>
          </cell>
          <cell r="B610" t="str">
            <v>-</v>
          </cell>
          <cell r="C610" t="str">
            <v>(-)Prov.Perda Imobilizado SMM</v>
          </cell>
          <cell r="D610">
            <v>0</v>
          </cell>
          <cell r="F610">
            <v>0</v>
          </cell>
          <cell r="G610">
            <v>0</v>
          </cell>
          <cell r="H610">
            <v>0</v>
          </cell>
        </row>
        <row r="611">
          <cell r="A611" t="str">
            <v>13.10.07.95</v>
          </cell>
          <cell r="B611" t="str">
            <v>-</v>
          </cell>
          <cell r="C611" t="str">
            <v>(-)Prov.Perda Imobilizado MMN</v>
          </cell>
          <cell r="D611">
            <v>0</v>
          </cell>
          <cell r="F611">
            <v>0</v>
          </cell>
          <cell r="G611">
            <v>0</v>
          </cell>
          <cell r="H611">
            <v>0</v>
          </cell>
        </row>
        <row r="612">
          <cell r="A612" t="str">
            <v>13.10.07.96</v>
          </cell>
          <cell r="B612" t="str">
            <v>-</v>
          </cell>
          <cell r="C612" t="str">
            <v>(-)Prov.Perdas Jazidas MMN</v>
          </cell>
          <cell r="D612">
            <v>835428.25</v>
          </cell>
          <cell r="E612" t="str">
            <v>C</v>
          </cell>
          <cell r="F612">
            <v>0</v>
          </cell>
          <cell r="G612">
            <v>0</v>
          </cell>
          <cell r="H612">
            <v>835428.25</v>
          </cell>
          <cell r="I612" t="str">
            <v>C</v>
          </cell>
        </row>
        <row r="613">
          <cell r="A613" t="str">
            <v>13.10.07.97</v>
          </cell>
          <cell r="B613" t="str">
            <v>-</v>
          </cell>
          <cell r="C613" t="str">
            <v>(-)Prov.Perda Jazidas MUSA</v>
          </cell>
          <cell r="D613">
            <v>277506.2</v>
          </cell>
          <cell r="E613" t="str">
            <v>C</v>
          </cell>
          <cell r="F613">
            <v>0</v>
          </cell>
          <cell r="G613">
            <v>0</v>
          </cell>
          <cell r="H613">
            <v>277506.2</v>
          </cell>
          <cell r="I613" t="str">
            <v>C</v>
          </cell>
        </row>
        <row r="614">
          <cell r="A614" t="str">
            <v>13.10.07.98</v>
          </cell>
          <cell r="B614" t="str">
            <v>-</v>
          </cell>
          <cell r="C614" t="str">
            <v>(-)Prov.Perda Jazidas-Penedo,Olaria I,II</v>
          </cell>
          <cell r="D614">
            <v>313487.95</v>
          </cell>
          <cell r="E614" t="str">
            <v>C</v>
          </cell>
          <cell r="F614">
            <v>0</v>
          </cell>
          <cell r="G614">
            <v>0</v>
          </cell>
          <cell r="H614">
            <v>313487.95</v>
          </cell>
          <cell r="I614" t="str">
            <v>C</v>
          </cell>
        </row>
        <row r="615">
          <cell r="A615" t="str">
            <v>13.10.07.99</v>
          </cell>
          <cell r="B615" t="str">
            <v>-</v>
          </cell>
          <cell r="C615" t="str">
            <v>(-)Prov.Perda Jazidas-Cachoeira e Pequer</v>
          </cell>
          <cell r="D615">
            <v>1810120.24</v>
          </cell>
          <cell r="E615" t="str">
            <v>C</v>
          </cell>
          <cell r="F615">
            <v>0</v>
          </cell>
          <cell r="G615">
            <v>0</v>
          </cell>
          <cell r="H615">
            <v>1810120.24</v>
          </cell>
          <cell r="I615" t="str">
            <v>C</v>
          </cell>
        </row>
        <row r="616">
          <cell r="A616" t="str">
            <v>13.10.10.00</v>
          </cell>
          <cell r="B616" t="str">
            <v>-</v>
          </cell>
          <cell r="C616" t="str">
            <v>Reavaliacoes de Bens</v>
          </cell>
          <cell r="D616">
            <v>0</v>
          </cell>
          <cell r="F616">
            <v>0</v>
          </cell>
          <cell r="G616">
            <v>0</v>
          </cell>
          <cell r="H616">
            <v>0</v>
          </cell>
        </row>
        <row r="617">
          <cell r="A617" t="str">
            <v>13.10.10.01</v>
          </cell>
          <cell r="B617" t="str">
            <v>-</v>
          </cell>
          <cell r="C617" t="str">
            <v>Reavaliac-Terrenos e Glebas</v>
          </cell>
          <cell r="D617">
            <v>0</v>
          </cell>
          <cell r="F617">
            <v>0</v>
          </cell>
          <cell r="G617">
            <v>0</v>
          </cell>
          <cell r="H617">
            <v>0</v>
          </cell>
        </row>
        <row r="618">
          <cell r="A618" t="str">
            <v>13.10.10.02</v>
          </cell>
          <cell r="B618" t="str">
            <v>-</v>
          </cell>
          <cell r="C618" t="str">
            <v>Reavaliac-Edificacoes</v>
          </cell>
          <cell r="D618">
            <v>0</v>
          </cell>
          <cell r="F618">
            <v>0</v>
          </cell>
          <cell r="G618">
            <v>0</v>
          </cell>
          <cell r="H618">
            <v>0</v>
          </cell>
        </row>
        <row r="619">
          <cell r="A619" t="str">
            <v>13.10.10.03</v>
          </cell>
          <cell r="B619" t="str">
            <v>-</v>
          </cell>
          <cell r="C619" t="str">
            <v>Reavaliac-Instalacoes</v>
          </cell>
          <cell r="D619">
            <v>0</v>
          </cell>
          <cell r="F619">
            <v>0</v>
          </cell>
          <cell r="G619">
            <v>0</v>
          </cell>
          <cell r="H619">
            <v>0</v>
          </cell>
        </row>
        <row r="620">
          <cell r="A620" t="str">
            <v>13.10.10.04</v>
          </cell>
          <cell r="B620" t="str">
            <v>-</v>
          </cell>
          <cell r="C620" t="str">
            <v>Reavaliac-Maquinas/Equipamentos</v>
          </cell>
          <cell r="D620">
            <v>0</v>
          </cell>
          <cell r="F620">
            <v>0</v>
          </cell>
          <cell r="G620">
            <v>0</v>
          </cell>
          <cell r="H620">
            <v>0</v>
          </cell>
        </row>
        <row r="621">
          <cell r="A621" t="str">
            <v>13.10.10.05</v>
          </cell>
          <cell r="B621" t="str">
            <v>-</v>
          </cell>
          <cell r="C621" t="str">
            <v>Reavaliac- Hardware/Equipamentos</v>
          </cell>
          <cell r="D621">
            <v>0</v>
          </cell>
          <cell r="F621">
            <v>0</v>
          </cell>
          <cell r="G621">
            <v>0</v>
          </cell>
          <cell r="H621">
            <v>0</v>
          </cell>
        </row>
        <row r="622">
          <cell r="A622" t="str">
            <v>13.10.10.06</v>
          </cell>
          <cell r="B622" t="str">
            <v>-</v>
          </cell>
          <cell r="C622" t="str">
            <v>Reavaliac-Software-Progr/Sistema</v>
          </cell>
          <cell r="D622">
            <v>0</v>
          </cell>
          <cell r="F622">
            <v>0</v>
          </cell>
          <cell r="G622">
            <v>0</v>
          </cell>
          <cell r="H622">
            <v>0</v>
          </cell>
        </row>
        <row r="623">
          <cell r="A623" t="str">
            <v>13.10.10.07</v>
          </cell>
          <cell r="B623" t="str">
            <v>-</v>
          </cell>
          <cell r="C623" t="str">
            <v>Reavaliac-Moveis e Utensilios</v>
          </cell>
          <cell r="D623">
            <v>0</v>
          </cell>
          <cell r="F623">
            <v>0</v>
          </cell>
          <cell r="G623">
            <v>0</v>
          </cell>
          <cell r="H623">
            <v>0</v>
          </cell>
        </row>
        <row r="624">
          <cell r="A624" t="str">
            <v>13.10.10.08</v>
          </cell>
          <cell r="B624" t="str">
            <v>-</v>
          </cell>
          <cell r="C624" t="str">
            <v>Reavaliac-Usinas Hidreletricas</v>
          </cell>
          <cell r="D624">
            <v>0</v>
          </cell>
          <cell r="F624">
            <v>0</v>
          </cell>
          <cell r="G624">
            <v>0</v>
          </cell>
          <cell r="H624">
            <v>0</v>
          </cell>
        </row>
        <row r="625">
          <cell r="A625" t="str">
            <v>13.10.10.09</v>
          </cell>
          <cell r="B625" t="str">
            <v>-</v>
          </cell>
          <cell r="C625" t="str">
            <v>Reavaliac-Veiculos</v>
          </cell>
          <cell r="D625">
            <v>0</v>
          </cell>
          <cell r="F625">
            <v>0</v>
          </cell>
          <cell r="G625">
            <v>0</v>
          </cell>
          <cell r="H625">
            <v>0</v>
          </cell>
        </row>
        <row r="626">
          <cell r="A626" t="str">
            <v>13.10.10.10</v>
          </cell>
          <cell r="B626" t="str">
            <v>-</v>
          </cell>
          <cell r="C626" t="str">
            <v>Reavaliac-Marcas e Patentes</v>
          </cell>
          <cell r="D626">
            <v>0</v>
          </cell>
          <cell r="F626">
            <v>0</v>
          </cell>
          <cell r="G626">
            <v>0</v>
          </cell>
          <cell r="H626">
            <v>0</v>
          </cell>
        </row>
        <row r="627">
          <cell r="A627" t="str">
            <v>13.10.10.11</v>
          </cell>
          <cell r="B627" t="str">
            <v>-</v>
          </cell>
          <cell r="C627" t="str">
            <v>Reavaliac-Ferramentas/Acessorios</v>
          </cell>
          <cell r="D627">
            <v>0</v>
          </cell>
          <cell r="F627">
            <v>0</v>
          </cell>
          <cell r="G627">
            <v>0</v>
          </cell>
          <cell r="H627">
            <v>0</v>
          </cell>
        </row>
        <row r="628">
          <cell r="A628" t="str">
            <v>13.10.10.12</v>
          </cell>
          <cell r="B628" t="str">
            <v>-</v>
          </cell>
          <cell r="C628" t="str">
            <v>Reavaliac-Direito de Uso</v>
          </cell>
          <cell r="D628">
            <v>0</v>
          </cell>
          <cell r="F628">
            <v>0</v>
          </cell>
          <cell r="G628">
            <v>0</v>
          </cell>
          <cell r="H628">
            <v>0</v>
          </cell>
        </row>
        <row r="629">
          <cell r="A629" t="str">
            <v>13.10.10.13</v>
          </cell>
          <cell r="B629" t="str">
            <v>-</v>
          </cell>
          <cell r="C629" t="str">
            <v>Reavaliac-Semoventes</v>
          </cell>
          <cell r="D629">
            <v>0</v>
          </cell>
          <cell r="F629">
            <v>0</v>
          </cell>
          <cell r="G629">
            <v>0</v>
          </cell>
          <cell r="H629">
            <v>0</v>
          </cell>
        </row>
        <row r="630">
          <cell r="A630" t="str">
            <v>13.10.10.14</v>
          </cell>
          <cell r="B630" t="str">
            <v>-</v>
          </cell>
          <cell r="C630" t="str">
            <v>Reavaliac-Reflorestamento</v>
          </cell>
          <cell r="D630">
            <v>0</v>
          </cell>
          <cell r="F630">
            <v>0</v>
          </cell>
          <cell r="G630">
            <v>0</v>
          </cell>
          <cell r="H630">
            <v>0</v>
          </cell>
        </row>
        <row r="631">
          <cell r="A631" t="str">
            <v>13.10.10.15</v>
          </cell>
          <cell r="B631" t="str">
            <v>-</v>
          </cell>
          <cell r="C631" t="str">
            <v>Reavaliac-Florestas Formadas</v>
          </cell>
          <cell r="D631">
            <v>0</v>
          </cell>
          <cell r="F631">
            <v>0</v>
          </cell>
          <cell r="G631">
            <v>0</v>
          </cell>
          <cell r="H631">
            <v>0</v>
          </cell>
        </row>
        <row r="632">
          <cell r="A632" t="str">
            <v>13.10.10.16</v>
          </cell>
          <cell r="B632" t="str">
            <v>-</v>
          </cell>
          <cell r="C632" t="str">
            <v>Reavaliac-Florestas em Formacao</v>
          </cell>
          <cell r="D632">
            <v>0</v>
          </cell>
          <cell r="F632">
            <v>0</v>
          </cell>
          <cell r="G632">
            <v>0</v>
          </cell>
          <cell r="H632">
            <v>0</v>
          </cell>
        </row>
        <row r="633">
          <cell r="A633" t="str">
            <v>13.10.10.17</v>
          </cell>
          <cell r="B633" t="str">
            <v>-</v>
          </cell>
          <cell r="C633" t="str">
            <v>Reavaliac-Jazidas</v>
          </cell>
          <cell r="D633">
            <v>0</v>
          </cell>
          <cell r="F633">
            <v>0</v>
          </cell>
          <cell r="G633">
            <v>0</v>
          </cell>
          <cell r="H633">
            <v>0</v>
          </cell>
        </row>
        <row r="634">
          <cell r="A634" t="str">
            <v>13.10.15.00</v>
          </cell>
          <cell r="B634" t="str">
            <v>-</v>
          </cell>
          <cell r="C634" t="str">
            <v>Correcao Monetaria Especial</v>
          </cell>
          <cell r="D634">
            <v>0</v>
          </cell>
          <cell r="F634">
            <v>0</v>
          </cell>
          <cell r="G634">
            <v>0</v>
          </cell>
          <cell r="H634">
            <v>0</v>
          </cell>
        </row>
        <row r="635">
          <cell r="A635" t="str">
            <v>13.10.15.01</v>
          </cell>
          <cell r="B635" t="str">
            <v>-</v>
          </cell>
          <cell r="C635" t="str">
            <v>C.M.Espec-Terrenos e Glebas</v>
          </cell>
          <cell r="D635">
            <v>0</v>
          </cell>
          <cell r="F635">
            <v>0</v>
          </cell>
          <cell r="G635">
            <v>0</v>
          </cell>
          <cell r="H635">
            <v>0</v>
          </cell>
        </row>
        <row r="636">
          <cell r="A636" t="str">
            <v>13.10.15.02</v>
          </cell>
          <cell r="B636" t="str">
            <v>-</v>
          </cell>
          <cell r="C636" t="str">
            <v>C.M.Espec-Edificacoes</v>
          </cell>
          <cell r="D636">
            <v>0</v>
          </cell>
          <cell r="F636">
            <v>0</v>
          </cell>
          <cell r="G636">
            <v>0</v>
          </cell>
          <cell r="H636">
            <v>0</v>
          </cell>
        </row>
        <row r="637">
          <cell r="A637" t="str">
            <v>13.10.15.03</v>
          </cell>
          <cell r="B637" t="str">
            <v>-</v>
          </cell>
          <cell r="C637" t="str">
            <v>C.M.Espec-Instalacoes</v>
          </cell>
          <cell r="D637">
            <v>0</v>
          </cell>
          <cell r="F637">
            <v>0</v>
          </cell>
          <cell r="G637">
            <v>0</v>
          </cell>
          <cell r="H637">
            <v>0</v>
          </cell>
        </row>
        <row r="638">
          <cell r="A638" t="str">
            <v>13.10.15.04</v>
          </cell>
          <cell r="B638" t="str">
            <v>-</v>
          </cell>
          <cell r="C638" t="str">
            <v>C.M.Espec-Maquinas/Equipamentos</v>
          </cell>
          <cell r="D638">
            <v>0</v>
          </cell>
          <cell r="F638">
            <v>0</v>
          </cell>
          <cell r="G638">
            <v>0</v>
          </cell>
          <cell r="H638">
            <v>0</v>
          </cell>
        </row>
        <row r="639">
          <cell r="A639" t="str">
            <v>13.10.15.05</v>
          </cell>
          <cell r="B639" t="str">
            <v>-</v>
          </cell>
          <cell r="C639" t="str">
            <v>C.M.Espec- Hardware/Equipamentos</v>
          </cell>
          <cell r="D639">
            <v>0</v>
          </cell>
          <cell r="F639">
            <v>0</v>
          </cell>
          <cell r="G639">
            <v>0</v>
          </cell>
          <cell r="H639">
            <v>0</v>
          </cell>
        </row>
        <row r="640">
          <cell r="A640" t="str">
            <v>13.10.15.06</v>
          </cell>
          <cell r="B640" t="str">
            <v>-</v>
          </cell>
          <cell r="C640" t="str">
            <v>C.M.Espec-Software-Progr/Sistema</v>
          </cell>
          <cell r="D640">
            <v>0</v>
          </cell>
          <cell r="F640">
            <v>0</v>
          </cell>
          <cell r="G640">
            <v>0</v>
          </cell>
          <cell r="H640">
            <v>0</v>
          </cell>
        </row>
        <row r="641">
          <cell r="A641" t="str">
            <v>13.10.15.07</v>
          </cell>
          <cell r="B641" t="str">
            <v>-</v>
          </cell>
          <cell r="C641" t="str">
            <v>C.M.Espec-Moveis e Utensilios</v>
          </cell>
          <cell r="D641">
            <v>0</v>
          </cell>
          <cell r="F641">
            <v>0</v>
          </cell>
          <cell r="G641">
            <v>0</v>
          </cell>
          <cell r="H641">
            <v>0</v>
          </cell>
        </row>
        <row r="642">
          <cell r="A642" t="str">
            <v>13.10.15.08</v>
          </cell>
          <cell r="B642" t="str">
            <v>-</v>
          </cell>
          <cell r="C642" t="str">
            <v>C.M.Espec-Usinas Hidreletricas</v>
          </cell>
          <cell r="D642">
            <v>0</v>
          </cell>
          <cell r="F642">
            <v>0</v>
          </cell>
          <cell r="G642">
            <v>0</v>
          </cell>
          <cell r="H642">
            <v>0</v>
          </cell>
        </row>
        <row r="643">
          <cell r="A643" t="str">
            <v>13.10.15.09</v>
          </cell>
          <cell r="B643" t="str">
            <v>-</v>
          </cell>
          <cell r="C643" t="str">
            <v>C.M.Espec-Veiculos</v>
          </cell>
          <cell r="D643">
            <v>0</v>
          </cell>
          <cell r="F643">
            <v>0</v>
          </cell>
          <cell r="G643">
            <v>0</v>
          </cell>
          <cell r="H643">
            <v>0</v>
          </cell>
        </row>
        <row r="644">
          <cell r="A644" t="str">
            <v>13.10.15.10</v>
          </cell>
          <cell r="B644" t="str">
            <v>-</v>
          </cell>
          <cell r="C644" t="str">
            <v>C.M.Espec-Marcas e Patentes</v>
          </cell>
          <cell r="D644">
            <v>0</v>
          </cell>
          <cell r="F644">
            <v>0</v>
          </cell>
          <cell r="G644">
            <v>0</v>
          </cell>
          <cell r="H644">
            <v>0</v>
          </cell>
        </row>
        <row r="645">
          <cell r="A645" t="str">
            <v>13.10.15.11</v>
          </cell>
          <cell r="B645" t="str">
            <v>-</v>
          </cell>
          <cell r="C645" t="str">
            <v>C.M.Espec-Ferramentas/Acessorios</v>
          </cell>
          <cell r="D645">
            <v>0</v>
          </cell>
          <cell r="F645">
            <v>0</v>
          </cell>
          <cell r="G645">
            <v>0</v>
          </cell>
          <cell r="H645">
            <v>0</v>
          </cell>
        </row>
        <row r="646">
          <cell r="A646" t="str">
            <v>13.10.15.12</v>
          </cell>
          <cell r="B646" t="str">
            <v>-</v>
          </cell>
          <cell r="C646" t="str">
            <v>C.M.Espec-Direito de Uso</v>
          </cell>
          <cell r="D646">
            <v>0</v>
          </cell>
          <cell r="F646">
            <v>0</v>
          </cell>
          <cell r="G646">
            <v>0</v>
          </cell>
          <cell r="H646">
            <v>0</v>
          </cell>
        </row>
        <row r="647">
          <cell r="A647" t="str">
            <v>13.10.15.13</v>
          </cell>
          <cell r="B647" t="str">
            <v>-</v>
          </cell>
          <cell r="C647" t="str">
            <v>C.M.Espec-Semoventes</v>
          </cell>
          <cell r="D647">
            <v>0</v>
          </cell>
          <cell r="F647">
            <v>0</v>
          </cell>
          <cell r="G647">
            <v>0</v>
          </cell>
          <cell r="H647">
            <v>0</v>
          </cell>
        </row>
        <row r="648">
          <cell r="A648" t="str">
            <v>13.10.15.14</v>
          </cell>
          <cell r="B648" t="str">
            <v>-</v>
          </cell>
          <cell r="C648" t="str">
            <v>C.M.Espec-Reflorestamento</v>
          </cell>
          <cell r="D648">
            <v>0</v>
          </cell>
          <cell r="F648">
            <v>0</v>
          </cell>
          <cell r="G648">
            <v>0</v>
          </cell>
          <cell r="H648">
            <v>0</v>
          </cell>
        </row>
        <row r="649">
          <cell r="A649" t="str">
            <v>13.10.15.15</v>
          </cell>
          <cell r="B649" t="str">
            <v>-</v>
          </cell>
          <cell r="C649" t="str">
            <v>C.M.Espec-Florestas Formadas</v>
          </cell>
          <cell r="D649">
            <v>0</v>
          </cell>
          <cell r="F649">
            <v>0</v>
          </cell>
          <cell r="G649">
            <v>0</v>
          </cell>
          <cell r="H649">
            <v>0</v>
          </cell>
        </row>
        <row r="650">
          <cell r="A650" t="str">
            <v>13.10.15.16</v>
          </cell>
          <cell r="B650" t="str">
            <v>-</v>
          </cell>
          <cell r="C650" t="str">
            <v>C.M.Espec-Florestas em Formacao</v>
          </cell>
          <cell r="D650">
            <v>0</v>
          </cell>
          <cell r="F650">
            <v>0</v>
          </cell>
          <cell r="G650">
            <v>0</v>
          </cell>
          <cell r="H650">
            <v>0</v>
          </cell>
        </row>
        <row r="651">
          <cell r="A651" t="str">
            <v>13.10.15.17</v>
          </cell>
          <cell r="B651" t="str">
            <v>-</v>
          </cell>
          <cell r="C651" t="str">
            <v>C.M.Espec-Jazidas</v>
          </cell>
          <cell r="D651">
            <v>0</v>
          </cell>
          <cell r="F651">
            <v>0</v>
          </cell>
          <cell r="G651">
            <v>0</v>
          </cell>
          <cell r="H651">
            <v>0</v>
          </cell>
        </row>
        <row r="652">
          <cell r="A652" t="str">
            <v>13.10.17.00</v>
          </cell>
          <cell r="B652" t="str">
            <v>-</v>
          </cell>
          <cell r="C652" t="str">
            <v>C.M.Espec-Prov p/Perdas Imobiliz</v>
          </cell>
          <cell r="D652">
            <v>0</v>
          </cell>
          <cell r="F652">
            <v>0</v>
          </cell>
          <cell r="G652">
            <v>0</v>
          </cell>
          <cell r="H652">
            <v>0</v>
          </cell>
        </row>
        <row r="653">
          <cell r="A653" t="str">
            <v>13.10.17.05</v>
          </cell>
          <cell r="B653" t="str">
            <v>-</v>
          </cell>
          <cell r="C653" t="str">
            <v>(-)C.M.Espec-Prov Perdas Jazidas</v>
          </cell>
          <cell r="D653">
            <v>0</v>
          </cell>
          <cell r="F653">
            <v>0</v>
          </cell>
          <cell r="G653">
            <v>0</v>
          </cell>
          <cell r="H653">
            <v>0</v>
          </cell>
        </row>
        <row r="654">
          <cell r="A654" t="str">
            <v>13.10.20.00</v>
          </cell>
          <cell r="B654" t="str">
            <v>-</v>
          </cell>
          <cell r="C654" t="str">
            <v>Custo Corrigido Ipc / Btn</v>
          </cell>
          <cell r="D654">
            <v>37043602.049999997</v>
          </cell>
          <cell r="E654" t="str">
            <v>D</v>
          </cell>
          <cell r="F654">
            <v>0</v>
          </cell>
          <cell r="G654">
            <v>124.72</v>
          </cell>
          <cell r="H654">
            <v>37043477.329999998</v>
          </cell>
          <cell r="I654" t="str">
            <v>D</v>
          </cell>
        </row>
        <row r="655">
          <cell r="A655" t="str">
            <v>13.10.20.01</v>
          </cell>
          <cell r="B655" t="str">
            <v>-</v>
          </cell>
          <cell r="C655" t="str">
            <v>Terrenos e Glebas Ipc/Btn</v>
          </cell>
          <cell r="D655">
            <v>1361302.26</v>
          </cell>
          <cell r="E655" t="str">
            <v>D</v>
          </cell>
          <cell r="F655">
            <v>0</v>
          </cell>
          <cell r="G655">
            <v>0</v>
          </cell>
          <cell r="H655">
            <v>1361302.26</v>
          </cell>
          <cell r="I655" t="str">
            <v>D</v>
          </cell>
        </row>
        <row r="656">
          <cell r="A656" t="str">
            <v>13.10.20.02</v>
          </cell>
          <cell r="B656" t="str">
            <v>-</v>
          </cell>
          <cell r="C656" t="str">
            <v>Edificacoes Ipc/Btn</v>
          </cell>
          <cell r="D656">
            <v>13535682.6</v>
          </cell>
          <cell r="E656" t="str">
            <v>D</v>
          </cell>
          <cell r="F656">
            <v>0</v>
          </cell>
          <cell r="G656">
            <v>0</v>
          </cell>
          <cell r="H656">
            <v>13535682.6</v>
          </cell>
          <cell r="I656" t="str">
            <v>D</v>
          </cell>
        </row>
        <row r="657">
          <cell r="A657" t="str">
            <v>13.10.20.03</v>
          </cell>
          <cell r="B657" t="str">
            <v>-</v>
          </cell>
          <cell r="C657" t="str">
            <v>Instalacoes Ipc / Btn</v>
          </cell>
          <cell r="D657">
            <v>2766858.69</v>
          </cell>
          <cell r="E657" t="str">
            <v>D</v>
          </cell>
          <cell r="F657">
            <v>0</v>
          </cell>
          <cell r="G657">
            <v>0</v>
          </cell>
          <cell r="H657">
            <v>2766858.69</v>
          </cell>
          <cell r="I657" t="str">
            <v>D</v>
          </cell>
        </row>
        <row r="658">
          <cell r="A658" t="str">
            <v>13.10.20.04</v>
          </cell>
          <cell r="B658" t="str">
            <v>-</v>
          </cell>
          <cell r="C658" t="str">
            <v>Maquinas e Equipamentos Ipc/Btn</v>
          </cell>
          <cell r="D658">
            <v>12945773.949999999</v>
          </cell>
          <cell r="E658" t="str">
            <v>D</v>
          </cell>
          <cell r="F658">
            <v>0</v>
          </cell>
          <cell r="G658">
            <v>0</v>
          </cell>
          <cell r="H658">
            <v>12945773.949999999</v>
          </cell>
          <cell r="I658" t="str">
            <v>D</v>
          </cell>
        </row>
        <row r="659">
          <cell r="A659" t="str">
            <v>13.10.20.05</v>
          </cell>
          <cell r="B659" t="str">
            <v>-</v>
          </cell>
          <cell r="C659" t="str">
            <v>Hardware Equipamentos Ipc/Btn</v>
          </cell>
          <cell r="D659">
            <v>0</v>
          </cell>
          <cell r="F659">
            <v>0</v>
          </cell>
          <cell r="G659">
            <v>0</v>
          </cell>
          <cell r="H659">
            <v>0</v>
          </cell>
        </row>
        <row r="660">
          <cell r="A660" t="str">
            <v>13.10.20.06</v>
          </cell>
          <cell r="B660" t="str">
            <v>-</v>
          </cell>
          <cell r="C660" t="str">
            <v>Software/Programa/Sist. Ipc/Btn</v>
          </cell>
          <cell r="D660">
            <v>3818.82</v>
          </cell>
          <cell r="E660" t="str">
            <v>D</v>
          </cell>
          <cell r="F660">
            <v>0</v>
          </cell>
          <cell r="G660">
            <v>0</v>
          </cell>
          <cell r="H660">
            <v>3818.82</v>
          </cell>
          <cell r="I660" t="str">
            <v>D</v>
          </cell>
        </row>
        <row r="661">
          <cell r="A661" t="str">
            <v>13.10.20.07</v>
          </cell>
          <cell r="B661" t="str">
            <v>-</v>
          </cell>
          <cell r="C661" t="str">
            <v>Moveis e Utensilios Ipc/Btn</v>
          </cell>
          <cell r="D661">
            <v>143810.57999999999</v>
          </cell>
          <cell r="E661" t="str">
            <v>D</v>
          </cell>
          <cell r="F661">
            <v>0</v>
          </cell>
          <cell r="G661">
            <v>124.72</v>
          </cell>
          <cell r="H661">
            <v>143685.85999999999</v>
          </cell>
          <cell r="I661" t="str">
            <v>D</v>
          </cell>
        </row>
        <row r="662">
          <cell r="A662" t="str">
            <v>13.10.20.08</v>
          </cell>
          <cell r="B662" t="str">
            <v>-</v>
          </cell>
          <cell r="C662" t="str">
            <v>Usinas Hidreletricas Ipc/Btn</v>
          </cell>
          <cell r="D662">
            <v>518123.8</v>
          </cell>
          <cell r="E662" t="str">
            <v>D</v>
          </cell>
          <cell r="F662">
            <v>0</v>
          </cell>
          <cell r="G662">
            <v>0</v>
          </cell>
          <cell r="H662">
            <v>518123.8</v>
          </cell>
          <cell r="I662" t="str">
            <v>D</v>
          </cell>
        </row>
        <row r="663">
          <cell r="A663" t="str">
            <v>13.10.20.09</v>
          </cell>
          <cell r="B663" t="str">
            <v>-</v>
          </cell>
          <cell r="C663" t="str">
            <v>Veiculos Ipc/Btn</v>
          </cell>
          <cell r="D663">
            <v>10340.89</v>
          </cell>
          <cell r="E663" t="str">
            <v>D</v>
          </cell>
          <cell r="F663">
            <v>0</v>
          </cell>
          <cell r="G663">
            <v>0</v>
          </cell>
          <cell r="H663">
            <v>10340.89</v>
          </cell>
          <cell r="I663" t="str">
            <v>D</v>
          </cell>
        </row>
        <row r="664">
          <cell r="A664" t="str">
            <v>13.10.20.10</v>
          </cell>
          <cell r="B664" t="str">
            <v>-</v>
          </cell>
          <cell r="C664" t="str">
            <v>Marcas e Patentes Ipc/Btn</v>
          </cell>
          <cell r="D664">
            <v>154.31</v>
          </cell>
          <cell r="E664" t="str">
            <v>D</v>
          </cell>
          <cell r="F664">
            <v>0</v>
          </cell>
          <cell r="G664">
            <v>0</v>
          </cell>
          <cell r="H664">
            <v>154.31</v>
          </cell>
          <cell r="I664" t="str">
            <v>D</v>
          </cell>
        </row>
        <row r="665">
          <cell r="A665" t="str">
            <v>13.10.20.11</v>
          </cell>
          <cell r="B665" t="str">
            <v>-</v>
          </cell>
          <cell r="C665" t="str">
            <v>Ferramentas e Acessorios Ipc/Btn</v>
          </cell>
          <cell r="D665">
            <v>110915.05</v>
          </cell>
          <cell r="E665" t="str">
            <v>D</v>
          </cell>
          <cell r="F665">
            <v>0</v>
          </cell>
          <cell r="G665">
            <v>0</v>
          </cell>
          <cell r="H665">
            <v>110915.05</v>
          </cell>
          <cell r="I665" t="str">
            <v>D</v>
          </cell>
        </row>
        <row r="666">
          <cell r="A666" t="str">
            <v>13.10.20.12</v>
          </cell>
          <cell r="B666" t="str">
            <v>-</v>
          </cell>
          <cell r="C666" t="str">
            <v>Direito de Uso Ipc/Btn</v>
          </cell>
          <cell r="D666">
            <v>8584.6200000000008</v>
          </cell>
          <cell r="E666" t="str">
            <v>D</v>
          </cell>
          <cell r="F666">
            <v>0</v>
          </cell>
          <cell r="G666">
            <v>0</v>
          </cell>
          <cell r="H666">
            <v>8584.6200000000008</v>
          </cell>
          <cell r="I666" t="str">
            <v>D</v>
          </cell>
        </row>
        <row r="667">
          <cell r="A667" t="str">
            <v>13.10.20.13</v>
          </cell>
          <cell r="B667" t="str">
            <v>-</v>
          </cell>
          <cell r="C667" t="str">
            <v>Semoventes Ipc/Btn</v>
          </cell>
          <cell r="D667">
            <v>0</v>
          </cell>
          <cell r="F667">
            <v>0</v>
          </cell>
          <cell r="G667">
            <v>0</v>
          </cell>
          <cell r="H667">
            <v>0</v>
          </cell>
        </row>
        <row r="668">
          <cell r="A668" t="str">
            <v>13.10.20.14</v>
          </cell>
          <cell r="B668" t="str">
            <v>-</v>
          </cell>
          <cell r="C668" t="str">
            <v>Reflorestamento Ipc/Btn</v>
          </cell>
          <cell r="D668">
            <v>3126819.26</v>
          </cell>
          <cell r="E668" t="str">
            <v>D</v>
          </cell>
          <cell r="F668">
            <v>0</v>
          </cell>
          <cell r="G668">
            <v>0</v>
          </cell>
          <cell r="H668">
            <v>3126819.26</v>
          </cell>
          <cell r="I668" t="str">
            <v>D</v>
          </cell>
        </row>
        <row r="669">
          <cell r="A669" t="str">
            <v>13.10.20.15</v>
          </cell>
          <cell r="B669" t="str">
            <v>-</v>
          </cell>
          <cell r="C669" t="str">
            <v>Florestas Formadas Ipc/Btn</v>
          </cell>
          <cell r="D669">
            <v>0</v>
          </cell>
          <cell r="F669">
            <v>0</v>
          </cell>
          <cell r="G669">
            <v>0</v>
          </cell>
          <cell r="H669">
            <v>0</v>
          </cell>
        </row>
        <row r="670">
          <cell r="A670" t="str">
            <v>13.10.20.16</v>
          </cell>
          <cell r="B670" t="str">
            <v>-</v>
          </cell>
          <cell r="C670" t="str">
            <v>Florestas em Formacao Ipc/Btn</v>
          </cell>
          <cell r="D670">
            <v>0</v>
          </cell>
          <cell r="F670">
            <v>0</v>
          </cell>
          <cell r="G670">
            <v>0</v>
          </cell>
          <cell r="H670">
            <v>0</v>
          </cell>
        </row>
        <row r="672">
          <cell r="A672" t="str">
            <v>-----------</v>
          </cell>
          <cell r="B672" t="str">
            <v>--</v>
          </cell>
          <cell r="C672" t="str">
            <v>-------------------------------------------------------------------</v>
          </cell>
          <cell r="D672" t="str">
            <v>-------------------</v>
          </cell>
          <cell r="E672" t="str">
            <v>-</v>
          </cell>
          <cell r="F672" t="str">
            <v>-------------------</v>
          </cell>
          <cell r="G672" t="e">
            <v>#NAME?</v>
          </cell>
          <cell r="H672" t="str">
            <v>07AB - 1.00.01.065</v>
          </cell>
        </row>
        <row r="673">
          <cell r="A673" t="str">
            <v>_x000C_----------</v>
          </cell>
          <cell r="B673" t="str">
            <v>--</v>
          </cell>
          <cell r="C673" t="str">
            <v>-------------------------------------------------------------------</v>
          </cell>
          <cell r="D673" t="str">
            <v>-------------------</v>
          </cell>
          <cell r="E673" t="str">
            <v>-</v>
          </cell>
          <cell r="F673" t="str">
            <v>-------------------</v>
          </cell>
          <cell r="G673" t="str">
            <v>-------------------</v>
          </cell>
          <cell r="H673" t="str">
            <v>------ Página:</v>
          </cell>
        </row>
        <row r="674">
          <cell r="A674" t="str">
            <v>Rio Doce Ma</v>
          </cell>
          <cell r="B674" t="str">
            <v>ng</v>
          </cell>
          <cell r="C674" t="str">
            <v>anes S.A</v>
          </cell>
          <cell r="H674" t="str">
            <v>Balancete</v>
          </cell>
        </row>
        <row r="675">
          <cell r="A675" t="str">
            <v>Período: 01</v>
          </cell>
          <cell r="B675" t="str">
            <v>/0</v>
          </cell>
          <cell r="C675" t="str">
            <v>1/2007 A 31/01/2007 -----------------------------------------------</v>
          </cell>
          <cell r="D675" t="str">
            <v>-------------------</v>
          </cell>
          <cell r="E675" t="str">
            <v>-</v>
          </cell>
          <cell r="F675" t="str">
            <v>-------------------</v>
          </cell>
          <cell r="G675" t="str">
            <v>-------------------</v>
          </cell>
          <cell r="H675" t="str">
            <v>06/02/2007 - 17:4</v>
          </cell>
          <cell r="I675">
            <v>7</v>
          </cell>
        </row>
        <row r="677">
          <cell r="A677" t="str">
            <v>Título</v>
          </cell>
          <cell r="D677" t="str">
            <v>Saldo Inicial</v>
          </cell>
          <cell r="F677" t="str">
            <v>Débito</v>
          </cell>
          <cell r="G677" t="str">
            <v>Crédito</v>
          </cell>
          <cell r="H677" t="str">
            <v>Saldo Final</v>
          </cell>
        </row>
        <row r="678">
          <cell r="A678" t="str">
            <v>-----------</v>
          </cell>
          <cell r="B678" t="str">
            <v>--</v>
          </cell>
          <cell r="C678" t="str">
            <v>-------------------------------------------------------------------</v>
          </cell>
          <cell r="D678" t="str">
            <v>-----------------</v>
          </cell>
          <cell r="F678" t="str">
            <v>------------------</v>
          </cell>
          <cell r="G678" t="str">
            <v>------------------</v>
          </cell>
          <cell r="H678" t="str">
            <v>-----------------</v>
          </cell>
        </row>
        <row r="679">
          <cell r="A679" t="str">
            <v>13.10.20.17</v>
          </cell>
          <cell r="B679" t="str">
            <v>-</v>
          </cell>
          <cell r="C679" t="str">
            <v>Jazidas Ipc/Btn</v>
          </cell>
          <cell r="D679">
            <v>2511417.2200000002</v>
          </cell>
          <cell r="E679" t="str">
            <v>D</v>
          </cell>
          <cell r="F679">
            <v>0</v>
          </cell>
          <cell r="G679">
            <v>0</v>
          </cell>
          <cell r="H679">
            <v>2511417.2200000002</v>
          </cell>
          <cell r="I679" t="str">
            <v>D</v>
          </cell>
        </row>
        <row r="680">
          <cell r="A680" t="str">
            <v>13.10.20.18</v>
          </cell>
          <cell r="B680" t="str">
            <v>-</v>
          </cell>
          <cell r="C680" t="str">
            <v>Adtos a Fornecedores Ipc/Btn</v>
          </cell>
          <cell r="D680">
            <v>0</v>
          </cell>
          <cell r="F680">
            <v>0</v>
          </cell>
          <cell r="G680">
            <v>0</v>
          </cell>
          <cell r="H680">
            <v>0</v>
          </cell>
        </row>
        <row r="681">
          <cell r="A681" t="str">
            <v>13.10.25.00</v>
          </cell>
          <cell r="B681" t="str">
            <v>-</v>
          </cell>
          <cell r="C681" t="str">
            <v>Imobilizacoes Em Curso  Ipc/Btn</v>
          </cell>
          <cell r="D681">
            <v>0</v>
          </cell>
          <cell r="F681">
            <v>0</v>
          </cell>
          <cell r="G681">
            <v>0</v>
          </cell>
          <cell r="H681">
            <v>0</v>
          </cell>
        </row>
        <row r="682">
          <cell r="A682" t="str">
            <v>13.10.25.01</v>
          </cell>
          <cell r="B682" t="str">
            <v>-</v>
          </cell>
          <cell r="C682" t="str">
            <v>Imobilizacoes em Curso Ipc/Btn</v>
          </cell>
          <cell r="D682">
            <v>0</v>
          </cell>
          <cell r="F682">
            <v>0</v>
          </cell>
          <cell r="G682">
            <v>0</v>
          </cell>
          <cell r="H682">
            <v>0</v>
          </cell>
        </row>
        <row r="683">
          <cell r="A683" t="str">
            <v>13.10.27.00</v>
          </cell>
          <cell r="B683" t="str">
            <v>-</v>
          </cell>
          <cell r="C683" t="str">
            <v>Prov.p/Perdas Imobilizado Ipc/Btn</v>
          </cell>
          <cell r="D683">
            <v>3723590.32</v>
          </cell>
          <cell r="E683" t="str">
            <v>C</v>
          </cell>
          <cell r="F683">
            <v>0</v>
          </cell>
          <cell r="G683">
            <v>0</v>
          </cell>
          <cell r="H683">
            <v>3723590.32</v>
          </cell>
          <cell r="I683" t="str">
            <v>C</v>
          </cell>
        </row>
        <row r="684">
          <cell r="A684" t="str">
            <v>13.10.27.01</v>
          </cell>
          <cell r="B684" t="str">
            <v>-</v>
          </cell>
          <cell r="C684" t="str">
            <v>(-)Prov.Perda Usin.Parad.Ipc/Btn</v>
          </cell>
          <cell r="D684">
            <v>0</v>
          </cell>
          <cell r="F684">
            <v>0</v>
          </cell>
          <cell r="G684">
            <v>0</v>
          </cell>
          <cell r="H684">
            <v>0</v>
          </cell>
        </row>
        <row r="685">
          <cell r="A685" t="str">
            <v>13.10.27.02</v>
          </cell>
          <cell r="B685" t="str">
            <v>-</v>
          </cell>
          <cell r="C685" t="str">
            <v>(-)Prov.Perd.Forno Demag Ipc/Btn</v>
          </cell>
          <cell r="D685">
            <v>0</v>
          </cell>
          <cell r="F685">
            <v>0</v>
          </cell>
          <cell r="G685">
            <v>0</v>
          </cell>
          <cell r="H685">
            <v>0</v>
          </cell>
        </row>
        <row r="686">
          <cell r="A686" t="str">
            <v>13.10.27.03</v>
          </cell>
          <cell r="B686" t="str">
            <v>-</v>
          </cell>
          <cell r="C686" t="str">
            <v>(-)Prov.Perd.Reflorest.IPC/Btn</v>
          </cell>
          <cell r="D686">
            <v>3126819.26</v>
          </cell>
          <cell r="E686" t="str">
            <v>C</v>
          </cell>
          <cell r="F686">
            <v>0</v>
          </cell>
          <cell r="G686">
            <v>0</v>
          </cell>
          <cell r="H686">
            <v>3126819.26</v>
          </cell>
          <cell r="I686" t="str">
            <v>C</v>
          </cell>
        </row>
        <row r="687">
          <cell r="A687" t="str">
            <v>13.10.27.05</v>
          </cell>
          <cell r="B687" t="str">
            <v>-</v>
          </cell>
          <cell r="C687" t="str">
            <v>(-)Prov.Perda Jazidas Ipc/Btn</v>
          </cell>
          <cell r="D687">
            <v>0</v>
          </cell>
          <cell r="F687">
            <v>0</v>
          </cell>
          <cell r="G687">
            <v>0</v>
          </cell>
          <cell r="H687">
            <v>0</v>
          </cell>
        </row>
        <row r="688">
          <cell r="A688" t="str">
            <v>13.10.27.06</v>
          </cell>
          <cell r="B688" t="str">
            <v>-</v>
          </cell>
          <cell r="C688" t="str">
            <v>(-)Prov.p/Perda Jazidas-MMN - IPC/BTNF</v>
          </cell>
          <cell r="D688">
            <v>452413.62</v>
          </cell>
          <cell r="E688" t="str">
            <v>C</v>
          </cell>
          <cell r="F688">
            <v>0</v>
          </cell>
          <cell r="G688">
            <v>0</v>
          </cell>
          <cell r="H688">
            <v>452413.62</v>
          </cell>
          <cell r="I688" t="str">
            <v>C</v>
          </cell>
        </row>
        <row r="689">
          <cell r="A689" t="str">
            <v>13.10.27.07</v>
          </cell>
          <cell r="B689" t="str">
            <v>-</v>
          </cell>
          <cell r="C689" t="str">
            <v>(-)Prov.p/Perda Jazidas-MUSA - IPC/BTNF</v>
          </cell>
          <cell r="D689">
            <v>32076.39</v>
          </cell>
          <cell r="E689" t="str">
            <v>C</v>
          </cell>
          <cell r="F689">
            <v>0</v>
          </cell>
          <cell r="G689">
            <v>0</v>
          </cell>
          <cell r="H689">
            <v>32076.39</v>
          </cell>
          <cell r="I689" t="str">
            <v>C</v>
          </cell>
        </row>
        <row r="690">
          <cell r="A690" t="str">
            <v>13.10.27.08</v>
          </cell>
          <cell r="B690" t="str">
            <v>-</v>
          </cell>
          <cell r="C690" t="str">
            <v>(-)Prov.Perda Jaz-Penedo,Olaria-IPC/BTNF</v>
          </cell>
          <cell r="D690">
            <v>16574.97</v>
          </cell>
          <cell r="E690" t="str">
            <v>C</v>
          </cell>
          <cell r="F690">
            <v>0</v>
          </cell>
          <cell r="G690">
            <v>0</v>
          </cell>
          <cell r="H690">
            <v>16574.97</v>
          </cell>
          <cell r="I690" t="str">
            <v>C</v>
          </cell>
        </row>
        <row r="691">
          <cell r="A691" t="str">
            <v>13.10.27.09</v>
          </cell>
          <cell r="B691" t="str">
            <v>-</v>
          </cell>
          <cell r="C691" t="str">
            <v>(-)Prov.Perda Jaz-Cachoeira,Peq IPC/BTNF</v>
          </cell>
          <cell r="D691">
            <v>95706.08</v>
          </cell>
          <cell r="E691" t="str">
            <v>C</v>
          </cell>
          <cell r="F691">
            <v>0</v>
          </cell>
          <cell r="G691">
            <v>0</v>
          </cell>
          <cell r="H691">
            <v>95706.08</v>
          </cell>
          <cell r="I691" t="str">
            <v>C</v>
          </cell>
        </row>
        <row r="692">
          <cell r="A692" t="str">
            <v>13.10.30.00</v>
          </cell>
          <cell r="B692" t="str">
            <v>-</v>
          </cell>
          <cell r="C692" t="str">
            <v>Reavaliacoes de Bens Ipc/Btn</v>
          </cell>
          <cell r="D692">
            <v>0</v>
          </cell>
          <cell r="F692">
            <v>0</v>
          </cell>
          <cell r="G692">
            <v>0</v>
          </cell>
          <cell r="H692">
            <v>0</v>
          </cell>
        </row>
        <row r="693">
          <cell r="A693" t="str">
            <v>13.10.30.01</v>
          </cell>
          <cell r="B693" t="str">
            <v>-</v>
          </cell>
          <cell r="C693" t="str">
            <v>Reav-Terrenos e Glebas Ipc/Btn</v>
          </cell>
          <cell r="D693">
            <v>0</v>
          </cell>
          <cell r="F693">
            <v>0</v>
          </cell>
          <cell r="G693">
            <v>0</v>
          </cell>
          <cell r="H693">
            <v>0</v>
          </cell>
        </row>
        <row r="694">
          <cell r="A694" t="str">
            <v>13.10.30.02</v>
          </cell>
          <cell r="B694" t="str">
            <v>-</v>
          </cell>
          <cell r="C694" t="str">
            <v>Reav-Edificacoes Ipc/Btn</v>
          </cell>
          <cell r="D694">
            <v>0</v>
          </cell>
          <cell r="F694">
            <v>0</v>
          </cell>
          <cell r="G694">
            <v>0</v>
          </cell>
          <cell r="H694">
            <v>0</v>
          </cell>
        </row>
        <row r="695">
          <cell r="A695" t="str">
            <v>13.10.30.03</v>
          </cell>
          <cell r="B695" t="str">
            <v>-</v>
          </cell>
          <cell r="C695" t="str">
            <v>Reav-Instalacoes Ipc/Btn</v>
          </cell>
          <cell r="D695">
            <v>0</v>
          </cell>
          <cell r="F695">
            <v>0</v>
          </cell>
          <cell r="G695">
            <v>0</v>
          </cell>
          <cell r="H695">
            <v>0</v>
          </cell>
        </row>
        <row r="696">
          <cell r="A696" t="str">
            <v>13.10.30.04</v>
          </cell>
          <cell r="B696" t="str">
            <v>-</v>
          </cell>
          <cell r="C696" t="str">
            <v>Reav-Maquina/Equipament Ipc/Btn</v>
          </cell>
          <cell r="D696">
            <v>0</v>
          </cell>
          <cell r="F696">
            <v>0</v>
          </cell>
          <cell r="G696">
            <v>0</v>
          </cell>
          <cell r="H696">
            <v>0</v>
          </cell>
        </row>
        <row r="697">
          <cell r="A697" t="str">
            <v>13.10.30.05</v>
          </cell>
          <cell r="B697" t="str">
            <v>-</v>
          </cell>
          <cell r="C697" t="str">
            <v>Reav-Hardware-Equipament Ipc/Btn</v>
          </cell>
          <cell r="D697">
            <v>0</v>
          </cell>
          <cell r="F697">
            <v>0</v>
          </cell>
          <cell r="G697">
            <v>0</v>
          </cell>
          <cell r="H697">
            <v>0</v>
          </cell>
        </row>
        <row r="698">
          <cell r="A698" t="str">
            <v>13.10.30.06</v>
          </cell>
          <cell r="B698" t="str">
            <v>-</v>
          </cell>
          <cell r="C698" t="str">
            <v>Reav-Software-Progr/Sist.Ipc/Btn</v>
          </cell>
          <cell r="D698">
            <v>0</v>
          </cell>
          <cell r="F698">
            <v>0</v>
          </cell>
          <cell r="G698">
            <v>0</v>
          </cell>
          <cell r="H698">
            <v>0</v>
          </cell>
        </row>
        <row r="699">
          <cell r="A699" t="str">
            <v>13.10.30.07</v>
          </cell>
          <cell r="B699" t="str">
            <v>-</v>
          </cell>
          <cell r="C699" t="str">
            <v>Reav-Moveis/Utensilios Ipc/Btn</v>
          </cell>
          <cell r="D699">
            <v>0</v>
          </cell>
          <cell r="F699">
            <v>0</v>
          </cell>
          <cell r="G699">
            <v>0</v>
          </cell>
          <cell r="H699">
            <v>0</v>
          </cell>
        </row>
        <row r="700">
          <cell r="A700" t="str">
            <v>13.10.30.08</v>
          </cell>
          <cell r="B700" t="str">
            <v>-</v>
          </cell>
          <cell r="C700" t="str">
            <v>Reav-Usinas Hidreletric Ipc/Btn</v>
          </cell>
          <cell r="D700">
            <v>0</v>
          </cell>
          <cell r="F700">
            <v>0</v>
          </cell>
          <cell r="G700">
            <v>0</v>
          </cell>
          <cell r="H700">
            <v>0</v>
          </cell>
        </row>
        <row r="701">
          <cell r="A701" t="str">
            <v>13.10.30.09</v>
          </cell>
          <cell r="B701" t="str">
            <v>-</v>
          </cell>
          <cell r="C701" t="str">
            <v>Reav-Veiculos Ipc/Btn</v>
          </cell>
          <cell r="D701">
            <v>0</v>
          </cell>
          <cell r="F701">
            <v>0</v>
          </cell>
          <cell r="G701">
            <v>0</v>
          </cell>
          <cell r="H701">
            <v>0</v>
          </cell>
        </row>
        <row r="702">
          <cell r="A702" t="str">
            <v>13.10.30.10</v>
          </cell>
          <cell r="B702" t="str">
            <v>-</v>
          </cell>
          <cell r="C702" t="str">
            <v>Reav-Marcas e Patentes Ipc/Btn</v>
          </cell>
          <cell r="D702">
            <v>0</v>
          </cell>
          <cell r="F702">
            <v>0</v>
          </cell>
          <cell r="G702">
            <v>0</v>
          </cell>
          <cell r="H702">
            <v>0</v>
          </cell>
        </row>
        <row r="703">
          <cell r="A703" t="str">
            <v>13.10.30.11</v>
          </cell>
          <cell r="B703" t="str">
            <v>-</v>
          </cell>
          <cell r="C703" t="str">
            <v>Reav-Ferram./Acessorios Ipc/Btn</v>
          </cell>
          <cell r="D703">
            <v>0</v>
          </cell>
          <cell r="F703">
            <v>0</v>
          </cell>
          <cell r="G703">
            <v>0</v>
          </cell>
          <cell r="H703">
            <v>0</v>
          </cell>
        </row>
        <row r="704">
          <cell r="A704" t="str">
            <v>13.10.30.12</v>
          </cell>
          <cell r="B704" t="str">
            <v>-</v>
          </cell>
          <cell r="C704" t="str">
            <v>Reav-Direito de Uso Ipc/Btn</v>
          </cell>
          <cell r="D704">
            <v>0</v>
          </cell>
          <cell r="F704">
            <v>0</v>
          </cell>
          <cell r="G704">
            <v>0</v>
          </cell>
          <cell r="H704">
            <v>0</v>
          </cell>
        </row>
        <row r="705">
          <cell r="A705" t="str">
            <v>13.10.30.13</v>
          </cell>
          <cell r="B705" t="str">
            <v>-</v>
          </cell>
          <cell r="C705" t="str">
            <v>Reav-Semoventes Ipc/Btn</v>
          </cell>
          <cell r="D705">
            <v>0</v>
          </cell>
          <cell r="F705">
            <v>0</v>
          </cell>
          <cell r="G705">
            <v>0</v>
          </cell>
          <cell r="H705">
            <v>0</v>
          </cell>
        </row>
        <row r="706">
          <cell r="A706" t="str">
            <v>13.10.30.14</v>
          </cell>
          <cell r="B706" t="str">
            <v>-</v>
          </cell>
          <cell r="C706" t="str">
            <v>Reav-Reflorestamento Ipc/Btn</v>
          </cell>
          <cell r="D706">
            <v>0</v>
          </cell>
          <cell r="F706">
            <v>0</v>
          </cell>
          <cell r="G706">
            <v>0</v>
          </cell>
          <cell r="H706">
            <v>0</v>
          </cell>
        </row>
        <row r="707">
          <cell r="A707" t="str">
            <v>13.10.30.15</v>
          </cell>
          <cell r="B707" t="str">
            <v>-</v>
          </cell>
          <cell r="C707" t="str">
            <v>Reav-Florestas Formadas Ipc/Btn</v>
          </cell>
          <cell r="D707">
            <v>0</v>
          </cell>
          <cell r="F707">
            <v>0</v>
          </cell>
          <cell r="G707">
            <v>0</v>
          </cell>
          <cell r="H707">
            <v>0</v>
          </cell>
        </row>
        <row r="708">
          <cell r="A708" t="str">
            <v>13.10.30.16</v>
          </cell>
          <cell r="B708" t="str">
            <v>-</v>
          </cell>
          <cell r="C708" t="str">
            <v>Reav-Florest.em Formacao Ipc/Btn</v>
          </cell>
          <cell r="D708">
            <v>0</v>
          </cell>
          <cell r="F708">
            <v>0</v>
          </cell>
          <cell r="G708">
            <v>0</v>
          </cell>
          <cell r="H708">
            <v>0</v>
          </cell>
        </row>
        <row r="709">
          <cell r="A709" t="str">
            <v>13.10.30.17</v>
          </cell>
          <cell r="B709" t="str">
            <v>-</v>
          </cell>
          <cell r="C709" t="str">
            <v>Reav-Jazidas Ipc/Btn</v>
          </cell>
          <cell r="D709">
            <v>0</v>
          </cell>
          <cell r="F709">
            <v>0</v>
          </cell>
          <cell r="G709">
            <v>0</v>
          </cell>
          <cell r="H709">
            <v>0</v>
          </cell>
        </row>
        <row r="710">
          <cell r="A710" t="str">
            <v>13.10.35.00</v>
          </cell>
          <cell r="B710" t="str">
            <v>-</v>
          </cell>
          <cell r="C710" t="str">
            <v>(-)Depreciacoes Acumuladas</v>
          </cell>
          <cell r="D710">
            <v>190317939.05000001</v>
          </cell>
          <cell r="E710" t="str">
            <v>C</v>
          </cell>
          <cell r="F710">
            <v>1712.92</v>
          </cell>
          <cell r="G710">
            <v>3566324.42</v>
          </cell>
          <cell r="H710">
            <v>193882550.55000001</v>
          </cell>
          <cell r="I710" t="str">
            <v>C</v>
          </cell>
        </row>
        <row r="711">
          <cell r="A711" t="str">
            <v>13.10.35.01</v>
          </cell>
          <cell r="B711" t="str">
            <v>-</v>
          </cell>
          <cell r="C711" t="str">
            <v>Depr.Acum-Edificacoes</v>
          </cell>
          <cell r="D711">
            <v>35945003.700000003</v>
          </cell>
          <cell r="E711" t="str">
            <v>C</v>
          </cell>
          <cell r="F711">
            <v>1142.68</v>
          </cell>
          <cell r="G711">
            <v>326496.99</v>
          </cell>
          <cell r="H711">
            <v>36270358.009999998</v>
          </cell>
          <cell r="I711" t="str">
            <v>C</v>
          </cell>
        </row>
        <row r="712">
          <cell r="A712" t="str">
            <v>13.10.35.02</v>
          </cell>
          <cell r="B712" t="str">
            <v>-</v>
          </cell>
          <cell r="C712" t="str">
            <v>Depr.Acum-Instalacoes</v>
          </cell>
          <cell r="D712">
            <v>11774446.02</v>
          </cell>
          <cell r="E712" t="str">
            <v>C</v>
          </cell>
          <cell r="F712">
            <v>0</v>
          </cell>
          <cell r="G712">
            <v>313680.28999999998</v>
          </cell>
          <cell r="H712">
            <v>12088126.310000001</v>
          </cell>
          <cell r="I712" t="str">
            <v>C</v>
          </cell>
        </row>
        <row r="713">
          <cell r="A713" t="str">
            <v>13.10.35.03</v>
          </cell>
          <cell r="B713" t="str">
            <v>-</v>
          </cell>
          <cell r="C713" t="str">
            <v>Depr.Acum-Maquina/Equipamentos</v>
          </cell>
          <cell r="D713">
            <v>135803678.16999999</v>
          </cell>
          <cell r="E713" t="str">
            <v>C</v>
          </cell>
          <cell r="F713">
            <v>0</v>
          </cell>
          <cell r="G713">
            <v>2738136.86</v>
          </cell>
          <cell r="H713">
            <v>138541815.03</v>
          </cell>
          <cell r="I713" t="str">
            <v>C</v>
          </cell>
        </row>
        <row r="714">
          <cell r="A714" t="str">
            <v>13.10.35.04</v>
          </cell>
          <cell r="B714" t="str">
            <v>-</v>
          </cell>
          <cell r="C714" t="str">
            <v>Depr.Acum- Hardware/Equipamentos</v>
          </cell>
          <cell r="D714">
            <v>3780013.52</v>
          </cell>
          <cell r="E714" t="str">
            <v>C</v>
          </cell>
          <cell r="F714">
            <v>110</v>
          </cell>
          <cell r="G714">
            <v>91620.67</v>
          </cell>
          <cell r="H714">
            <v>3871524.19</v>
          </cell>
          <cell r="I714" t="str">
            <v>C</v>
          </cell>
        </row>
        <row r="715">
          <cell r="A715" t="str">
            <v>13.10.35.05</v>
          </cell>
          <cell r="B715" t="str">
            <v>-</v>
          </cell>
          <cell r="C715" t="str">
            <v>Depr.Acum-Moveis e Utensilios</v>
          </cell>
          <cell r="D715">
            <v>1582348.71</v>
          </cell>
          <cell r="E715" t="str">
            <v>C</v>
          </cell>
          <cell r="F715">
            <v>148.55000000000001</v>
          </cell>
          <cell r="G715">
            <v>47858.54</v>
          </cell>
          <cell r="H715">
            <v>1630058.7</v>
          </cell>
          <cell r="I715" t="str">
            <v>C</v>
          </cell>
        </row>
        <row r="716">
          <cell r="A716" t="str">
            <v>13.10.35.06</v>
          </cell>
          <cell r="B716" t="str">
            <v>-</v>
          </cell>
          <cell r="C716" t="str">
            <v>Depr.Acum-Usinas Hidreletricas</v>
          </cell>
          <cell r="D716">
            <v>253873.97</v>
          </cell>
          <cell r="E716" t="str">
            <v>C</v>
          </cell>
          <cell r="F716">
            <v>0</v>
          </cell>
          <cell r="G716">
            <v>7548.5</v>
          </cell>
          <cell r="H716">
            <v>261422.47</v>
          </cell>
          <cell r="I716" t="str">
            <v>C</v>
          </cell>
        </row>
        <row r="717">
          <cell r="A717" t="str">
            <v>13.10.35.07</v>
          </cell>
          <cell r="B717" t="str">
            <v>-</v>
          </cell>
          <cell r="C717" t="str">
            <v>Depr.Acum-Veiculos</v>
          </cell>
          <cell r="D717">
            <v>1010538.22</v>
          </cell>
          <cell r="E717" t="str">
            <v>C</v>
          </cell>
          <cell r="F717">
            <v>311.69</v>
          </cell>
          <cell r="G717">
            <v>36976.07</v>
          </cell>
          <cell r="H717">
            <v>1047202.6</v>
          </cell>
          <cell r="I717" t="str">
            <v>C</v>
          </cell>
        </row>
        <row r="718">
          <cell r="A718" t="str">
            <v>13.10.35.08</v>
          </cell>
          <cell r="B718" t="str">
            <v>-</v>
          </cell>
          <cell r="C718" t="str">
            <v>Depr.Acum-Ferramentas/Acessorios</v>
          </cell>
          <cell r="D718">
            <v>168036.74</v>
          </cell>
          <cell r="E718" t="str">
            <v>C</v>
          </cell>
          <cell r="F718">
            <v>0</v>
          </cell>
          <cell r="G718">
            <v>4006.5</v>
          </cell>
          <cell r="H718">
            <v>172043.24</v>
          </cell>
          <cell r="I718" t="str">
            <v>C</v>
          </cell>
        </row>
        <row r="719">
          <cell r="A719" t="str">
            <v>13.10.35.09</v>
          </cell>
          <cell r="B719" t="str">
            <v>-</v>
          </cell>
          <cell r="C719" t="str">
            <v>Depr.Acum-Semoventes</v>
          </cell>
          <cell r="D719">
            <v>0</v>
          </cell>
          <cell r="F719">
            <v>0</v>
          </cell>
          <cell r="G719">
            <v>0</v>
          </cell>
          <cell r="H719">
            <v>0</v>
          </cell>
        </row>
        <row r="720">
          <cell r="A720" t="str">
            <v>13.10.35.10</v>
          </cell>
          <cell r="B720" t="str">
            <v>-</v>
          </cell>
          <cell r="C720" t="str">
            <v>Depr.Acum-Mina do Azul</v>
          </cell>
          <cell r="D720">
            <v>0</v>
          </cell>
          <cell r="F720">
            <v>0</v>
          </cell>
          <cell r="G720">
            <v>0</v>
          </cell>
          <cell r="H720">
            <v>0</v>
          </cell>
        </row>
        <row r="721">
          <cell r="A721" t="str">
            <v>13.10.35.15</v>
          </cell>
          <cell r="B721" t="str">
            <v>-</v>
          </cell>
          <cell r="C721" t="str">
            <v>Depr Acum - Juros Cta</v>
          </cell>
          <cell r="D721">
            <v>0</v>
          </cell>
          <cell r="F721">
            <v>0</v>
          </cell>
          <cell r="G721">
            <v>0</v>
          </cell>
          <cell r="H721">
            <v>0</v>
          </cell>
        </row>
        <row r="722">
          <cell r="A722" t="str">
            <v>13.10.40.00</v>
          </cell>
          <cell r="B722" t="str">
            <v>-</v>
          </cell>
          <cell r="C722" t="str">
            <v>(-) Depr. Acum. Bens Reavaliados</v>
          </cell>
          <cell r="D722">
            <v>0</v>
          </cell>
          <cell r="F722">
            <v>0</v>
          </cell>
          <cell r="G722">
            <v>0</v>
          </cell>
          <cell r="H722">
            <v>0</v>
          </cell>
        </row>
        <row r="723">
          <cell r="A723" t="str">
            <v>13.10.40.01</v>
          </cell>
          <cell r="B723" t="str">
            <v>-</v>
          </cell>
          <cell r="C723" t="str">
            <v>Dep.Ac.Reav-Terrenos e Glebas</v>
          </cell>
          <cell r="D723">
            <v>0</v>
          </cell>
          <cell r="F723">
            <v>0</v>
          </cell>
          <cell r="G723">
            <v>0</v>
          </cell>
          <cell r="H723">
            <v>0</v>
          </cell>
        </row>
        <row r="724">
          <cell r="A724" t="str">
            <v>13.10.40.02</v>
          </cell>
          <cell r="B724" t="str">
            <v>-</v>
          </cell>
          <cell r="C724" t="str">
            <v>Dep.Ac.Reav-Edificacoes</v>
          </cell>
          <cell r="D724">
            <v>0</v>
          </cell>
          <cell r="F724">
            <v>0</v>
          </cell>
          <cell r="G724">
            <v>0</v>
          </cell>
          <cell r="H724">
            <v>0</v>
          </cell>
        </row>
        <row r="725">
          <cell r="A725" t="str">
            <v>13.10.40.03</v>
          </cell>
          <cell r="B725" t="str">
            <v>-</v>
          </cell>
          <cell r="C725" t="str">
            <v>Dep.Ac.Reav-Instalacoes</v>
          </cell>
          <cell r="D725">
            <v>0</v>
          </cell>
          <cell r="F725">
            <v>0</v>
          </cell>
          <cell r="G725">
            <v>0</v>
          </cell>
          <cell r="H725">
            <v>0</v>
          </cell>
        </row>
        <row r="726">
          <cell r="A726" t="str">
            <v>13.10.40.04</v>
          </cell>
          <cell r="B726" t="str">
            <v>-</v>
          </cell>
          <cell r="C726" t="str">
            <v>Dep.Ac.Reav-Maquinas/Equipamento</v>
          </cell>
          <cell r="D726">
            <v>0</v>
          </cell>
          <cell r="F726">
            <v>0</v>
          </cell>
          <cell r="G726">
            <v>0</v>
          </cell>
          <cell r="H726">
            <v>0</v>
          </cell>
        </row>
        <row r="727">
          <cell r="A727" t="str">
            <v>13.10.40.05</v>
          </cell>
          <cell r="B727" t="str">
            <v>-</v>
          </cell>
          <cell r="C727" t="str">
            <v>Dep.Ac.Reav-Hardware/Equipamento</v>
          </cell>
          <cell r="D727">
            <v>0</v>
          </cell>
          <cell r="F727">
            <v>0</v>
          </cell>
          <cell r="G727">
            <v>0</v>
          </cell>
          <cell r="H727">
            <v>0</v>
          </cell>
        </row>
        <row r="728">
          <cell r="A728" t="str">
            <v>13.10.40.06</v>
          </cell>
          <cell r="B728" t="str">
            <v>-</v>
          </cell>
          <cell r="C728" t="str">
            <v>Dep.Ac.Reav-Software Progr/Sist</v>
          </cell>
          <cell r="D728">
            <v>0</v>
          </cell>
          <cell r="F728">
            <v>0</v>
          </cell>
          <cell r="G728">
            <v>0</v>
          </cell>
          <cell r="H728">
            <v>0</v>
          </cell>
        </row>
        <row r="729">
          <cell r="A729" t="str">
            <v>13.10.40.07</v>
          </cell>
          <cell r="B729" t="str">
            <v>-</v>
          </cell>
          <cell r="C729" t="str">
            <v>Dep.Ac.Reav-Moveis e Utensilios</v>
          </cell>
          <cell r="D729">
            <v>0</v>
          </cell>
          <cell r="F729">
            <v>0</v>
          </cell>
          <cell r="G729">
            <v>0</v>
          </cell>
          <cell r="H729">
            <v>0</v>
          </cell>
        </row>
        <row r="730">
          <cell r="A730" t="str">
            <v>13.10.40.08</v>
          </cell>
          <cell r="B730" t="str">
            <v>-</v>
          </cell>
          <cell r="C730" t="str">
            <v>Dep.Ac.Reav-Usinas Hidreletricas</v>
          </cell>
          <cell r="D730">
            <v>0</v>
          </cell>
          <cell r="F730">
            <v>0</v>
          </cell>
          <cell r="G730">
            <v>0</v>
          </cell>
          <cell r="H730">
            <v>0</v>
          </cell>
        </row>
        <row r="731">
          <cell r="A731" t="str">
            <v>13.10.40.09</v>
          </cell>
          <cell r="B731" t="str">
            <v>-</v>
          </cell>
          <cell r="C731" t="str">
            <v>Dep.Ac.Reav-Veiculos</v>
          </cell>
          <cell r="D731">
            <v>0</v>
          </cell>
          <cell r="F731">
            <v>0</v>
          </cell>
          <cell r="G731">
            <v>0</v>
          </cell>
          <cell r="H731">
            <v>0</v>
          </cell>
        </row>
        <row r="732">
          <cell r="A732" t="str">
            <v>13.10.40.10</v>
          </cell>
          <cell r="B732" t="str">
            <v>-</v>
          </cell>
          <cell r="C732" t="str">
            <v>Dep.Ac.Reav-Marcas e Patentes</v>
          </cell>
          <cell r="D732">
            <v>0</v>
          </cell>
          <cell r="F732">
            <v>0</v>
          </cell>
          <cell r="G732">
            <v>0</v>
          </cell>
          <cell r="H732">
            <v>0</v>
          </cell>
        </row>
        <row r="733">
          <cell r="A733" t="str">
            <v>13.10.40.11</v>
          </cell>
          <cell r="B733" t="str">
            <v>-</v>
          </cell>
          <cell r="C733" t="str">
            <v>Dep.Ac.Reav-Ferram. e Acessorios</v>
          </cell>
          <cell r="D733">
            <v>0</v>
          </cell>
          <cell r="F733">
            <v>0</v>
          </cell>
          <cell r="G733">
            <v>0</v>
          </cell>
          <cell r="H733">
            <v>0</v>
          </cell>
        </row>
        <row r="734">
          <cell r="A734" t="str">
            <v>13.10.40.12</v>
          </cell>
          <cell r="B734" t="str">
            <v>-</v>
          </cell>
          <cell r="C734" t="str">
            <v>Dep.Ac.Reav-Direito de Uso</v>
          </cell>
          <cell r="D734">
            <v>0</v>
          </cell>
          <cell r="F734">
            <v>0</v>
          </cell>
          <cell r="G734">
            <v>0</v>
          </cell>
          <cell r="H734">
            <v>0</v>
          </cell>
        </row>
        <row r="735">
          <cell r="A735" t="str">
            <v>13.10.40.13</v>
          </cell>
          <cell r="B735" t="str">
            <v>-</v>
          </cell>
          <cell r="C735" t="str">
            <v>Dep.Ac.Reav-Semoventes</v>
          </cell>
          <cell r="D735">
            <v>0</v>
          </cell>
          <cell r="F735">
            <v>0</v>
          </cell>
          <cell r="G735">
            <v>0</v>
          </cell>
          <cell r="H735">
            <v>0</v>
          </cell>
        </row>
        <row r="736">
          <cell r="A736" t="str">
            <v>13.10.40.14</v>
          </cell>
          <cell r="B736" t="str">
            <v>-</v>
          </cell>
          <cell r="C736" t="str">
            <v>Dep.Ac.Reav-Reflorestamento</v>
          </cell>
          <cell r="D736">
            <v>0</v>
          </cell>
          <cell r="F736">
            <v>0</v>
          </cell>
          <cell r="G736">
            <v>0</v>
          </cell>
          <cell r="H736">
            <v>0</v>
          </cell>
        </row>
        <row r="737">
          <cell r="A737" t="str">
            <v>13.10.40.15</v>
          </cell>
          <cell r="B737" t="str">
            <v>-</v>
          </cell>
          <cell r="C737" t="str">
            <v>Dep.Ac.Reav-Florestas Formadas</v>
          </cell>
          <cell r="D737">
            <v>0</v>
          </cell>
          <cell r="F737">
            <v>0</v>
          </cell>
          <cell r="G737">
            <v>0</v>
          </cell>
          <cell r="H737">
            <v>0</v>
          </cell>
        </row>
        <row r="738">
          <cell r="A738" t="str">
            <v>13.10.40.16</v>
          </cell>
          <cell r="B738" t="str">
            <v>-</v>
          </cell>
          <cell r="C738" t="str">
            <v>Dep.Ac.Reav-Floresta em Formacao</v>
          </cell>
          <cell r="D738">
            <v>0</v>
          </cell>
          <cell r="F738">
            <v>0</v>
          </cell>
          <cell r="G738">
            <v>0</v>
          </cell>
          <cell r="H738">
            <v>0</v>
          </cell>
        </row>
        <row r="739">
          <cell r="A739" t="str">
            <v>13.10.40.17</v>
          </cell>
          <cell r="B739" t="str">
            <v>-</v>
          </cell>
          <cell r="C739" t="str">
            <v>Dep.Ac.Reav-Jazidas</v>
          </cell>
          <cell r="D739">
            <v>0</v>
          </cell>
          <cell r="F739">
            <v>0</v>
          </cell>
          <cell r="G739">
            <v>0</v>
          </cell>
          <cell r="H739">
            <v>0</v>
          </cell>
        </row>
        <row r="740">
          <cell r="A740" t="str">
            <v>13.10.45.00</v>
          </cell>
          <cell r="B740" t="str">
            <v>-</v>
          </cell>
          <cell r="C740" t="str">
            <v>(-) Depreciac.Acum. C.M Especial</v>
          </cell>
          <cell r="D740">
            <v>0</v>
          </cell>
          <cell r="F740">
            <v>0</v>
          </cell>
          <cell r="G740">
            <v>0</v>
          </cell>
          <cell r="H740">
            <v>0</v>
          </cell>
        </row>
        <row r="741">
          <cell r="A741" t="str">
            <v>13.10.45.01</v>
          </cell>
          <cell r="B741" t="str">
            <v>-</v>
          </cell>
          <cell r="C741" t="str">
            <v>Depr.CME-Terrenos/Glebas</v>
          </cell>
          <cell r="D741">
            <v>0</v>
          </cell>
          <cell r="F741">
            <v>0</v>
          </cell>
          <cell r="G741">
            <v>0</v>
          </cell>
          <cell r="H741">
            <v>0</v>
          </cell>
        </row>
        <row r="742">
          <cell r="A742" t="str">
            <v>13.10.45.02</v>
          </cell>
          <cell r="B742" t="str">
            <v>-</v>
          </cell>
          <cell r="C742" t="str">
            <v>Depr.CME-Edificacoes</v>
          </cell>
          <cell r="D742">
            <v>0</v>
          </cell>
          <cell r="F742">
            <v>0</v>
          </cell>
          <cell r="G742">
            <v>0</v>
          </cell>
          <cell r="H742">
            <v>0</v>
          </cell>
        </row>
        <row r="743">
          <cell r="A743" t="str">
            <v>13.10.45.03</v>
          </cell>
          <cell r="B743" t="str">
            <v>-</v>
          </cell>
          <cell r="C743" t="str">
            <v>Depr.CME-Instalacoes</v>
          </cell>
          <cell r="D743">
            <v>0</v>
          </cell>
          <cell r="F743">
            <v>0</v>
          </cell>
          <cell r="G743">
            <v>0</v>
          </cell>
          <cell r="H743">
            <v>0</v>
          </cell>
        </row>
        <row r="744">
          <cell r="A744" t="str">
            <v>13.10.45.04</v>
          </cell>
          <cell r="B744" t="str">
            <v>-</v>
          </cell>
          <cell r="C744" t="str">
            <v>Depr.CME-Maquina/Equipamentos</v>
          </cell>
          <cell r="D744">
            <v>0</v>
          </cell>
          <cell r="F744">
            <v>0</v>
          </cell>
          <cell r="G744">
            <v>0</v>
          </cell>
          <cell r="H744">
            <v>0</v>
          </cell>
        </row>
        <row r="745">
          <cell r="A745" t="str">
            <v>13.10.45.05</v>
          </cell>
          <cell r="B745" t="str">
            <v>-</v>
          </cell>
          <cell r="C745" t="str">
            <v>Depr.CME-Hardware/Equipmentos</v>
          </cell>
          <cell r="D745">
            <v>0</v>
          </cell>
          <cell r="F745">
            <v>0</v>
          </cell>
          <cell r="G745">
            <v>0</v>
          </cell>
          <cell r="H745">
            <v>0</v>
          </cell>
        </row>
        <row r="746">
          <cell r="A746" t="str">
            <v>13.10.45.06</v>
          </cell>
          <cell r="B746" t="str">
            <v>-</v>
          </cell>
          <cell r="C746" t="str">
            <v>Dep.CME-Softwar-Prg/Sistemas</v>
          </cell>
          <cell r="D746">
            <v>0</v>
          </cell>
          <cell r="F746">
            <v>0</v>
          </cell>
          <cell r="G746">
            <v>0</v>
          </cell>
          <cell r="H746">
            <v>0</v>
          </cell>
        </row>
        <row r="747">
          <cell r="A747" t="str">
            <v>13.10.45.07</v>
          </cell>
          <cell r="B747" t="str">
            <v>-</v>
          </cell>
          <cell r="C747" t="str">
            <v>Depr.CME-Moveis/Utensilios</v>
          </cell>
          <cell r="D747">
            <v>0</v>
          </cell>
          <cell r="F747">
            <v>0</v>
          </cell>
          <cell r="G747">
            <v>0</v>
          </cell>
          <cell r="H747">
            <v>0</v>
          </cell>
        </row>
        <row r="748">
          <cell r="A748" t="str">
            <v>13.10.45.08</v>
          </cell>
          <cell r="B748" t="str">
            <v>-</v>
          </cell>
          <cell r="C748" t="str">
            <v>Depr.CME-Usinas Hidreletricas</v>
          </cell>
          <cell r="D748">
            <v>0</v>
          </cell>
          <cell r="F748">
            <v>0</v>
          </cell>
          <cell r="G748">
            <v>0</v>
          </cell>
          <cell r="H748">
            <v>0</v>
          </cell>
        </row>
        <row r="749">
          <cell r="A749" t="str">
            <v>13.10.45.09</v>
          </cell>
          <cell r="B749" t="str">
            <v>-</v>
          </cell>
          <cell r="C749" t="str">
            <v>Depr.CME-Veiculos</v>
          </cell>
          <cell r="D749">
            <v>0</v>
          </cell>
          <cell r="F749">
            <v>0</v>
          </cell>
          <cell r="G749">
            <v>0</v>
          </cell>
          <cell r="H749">
            <v>0</v>
          </cell>
        </row>
        <row r="750">
          <cell r="A750" t="str">
            <v>13.10.45.10</v>
          </cell>
          <cell r="B750" t="str">
            <v>-</v>
          </cell>
          <cell r="C750" t="str">
            <v>Depr.CME-Veiculos</v>
          </cell>
          <cell r="D750">
            <v>0</v>
          </cell>
          <cell r="F750">
            <v>0</v>
          </cell>
          <cell r="G750">
            <v>0</v>
          </cell>
          <cell r="H750">
            <v>0</v>
          </cell>
        </row>
        <row r="751">
          <cell r="A751" t="str">
            <v>13.10.45.11</v>
          </cell>
          <cell r="B751" t="str">
            <v>-</v>
          </cell>
          <cell r="C751" t="str">
            <v>Depr.CME-Ferram/Acessorios</v>
          </cell>
          <cell r="D751">
            <v>0</v>
          </cell>
          <cell r="F751">
            <v>0</v>
          </cell>
          <cell r="G751">
            <v>0</v>
          </cell>
          <cell r="H751">
            <v>0</v>
          </cell>
        </row>
        <row r="752">
          <cell r="A752" t="str">
            <v>13.10.45.12</v>
          </cell>
          <cell r="B752" t="str">
            <v>-</v>
          </cell>
          <cell r="C752" t="str">
            <v>Depr.CME-Diretos de Uso</v>
          </cell>
          <cell r="D752">
            <v>0</v>
          </cell>
          <cell r="F752">
            <v>0</v>
          </cell>
          <cell r="G752">
            <v>0</v>
          </cell>
          <cell r="H752">
            <v>0</v>
          </cell>
        </row>
        <row r="753">
          <cell r="A753" t="str">
            <v>13.10.45.13</v>
          </cell>
          <cell r="B753" t="str">
            <v>-</v>
          </cell>
          <cell r="C753" t="str">
            <v>Depr.CME-Semoventes</v>
          </cell>
          <cell r="D753">
            <v>0</v>
          </cell>
          <cell r="F753">
            <v>0</v>
          </cell>
          <cell r="G753">
            <v>0</v>
          </cell>
          <cell r="H753">
            <v>0</v>
          </cell>
        </row>
        <row r="754">
          <cell r="A754" t="str">
            <v>13.10.45.14</v>
          </cell>
          <cell r="B754" t="str">
            <v>-</v>
          </cell>
          <cell r="C754" t="str">
            <v>Depr.CME-Reflorestamento</v>
          </cell>
          <cell r="D754">
            <v>0</v>
          </cell>
          <cell r="F754">
            <v>0</v>
          </cell>
          <cell r="G754">
            <v>0</v>
          </cell>
          <cell r="H754">
            <v>0</v>
          </cell>
        </row>
        <row r="756">
          <cell r="A756" t="str">
            <v>-----------</v>
          </cell>
          <cell r="B756" t="str">
            <v>--</v>
          </cell>
          <cell r="C756" t="str">
            <v>-------------------------------------------------------------------</v>
          </cell>
          <cell r="D756" t="str">
            <v>-------------------</v>
          </cell>
          <cell r="E756" t="str">
            <v>-</v>
          </cell>
          <cell r="F756" t="str">
            <v>-------------------</v>
          </cell>
          <cell r="G756" t="e">
            <v>#NAME?</v>
          </cell>
          <cell r="H756" t="str">
            <v>07AB - 1.00.01.065</v>
          </cell>
        </row>
        <row r="757">
          <cell r="A757" t="str">
            <v>_x000C_----------</v>
          </cell>
          <cell r="B757" t="str">
            <v>--</v>
          </cell>
          <cell r="C757" t="str">
            <v>-------------------------------------------------------------------</v>
          </cell>
          <cell r="D757" t="str">
            <v>-------------------</v>
          </cell>
          <cell r="E757" t="str">
            <v>-</v>
          </cell>
          <cell r="F757" t="str">
            <v>-------------------</v>
          </cell>
          <cell r="G757" t="str">
            <v>-------------------</v>
          </cell>
          <cell r="H757" t="str">
            <v>------ Página:</v>
          </cell>
          <cell r="I757">
            <v>1</v>
          </cell>
        </row>
        <row r="758">
          <cell r="A758" t="str">
            <v>Rio Doce Ma</v>
          </cell>
          <cell r="B758" t="str">
            <v>ng</v>
          </cell>
          <cell r="C758" t="str">
            <v>anes S.A</v>
          </cell>
          <cell r="H758" t="str">
            <v>Balancete</v>
          </cell>
        </row>
        <row r="759">
          <cell r="A759" t="str">
            <v>Período: 01</v>
          </cell>
          <cell r="B759" t="str">
            <v>/0</v>
          </cell>
          <cell r="C759" t="str">
            <v>1/2007 A 31/01/2007 -----------------------------------------------</v>
          </cell>
          <cell r="D759" t="str">
            <v>-------------------</v>
          </cell>
          <cell r="E759" t="str">
            <v>-</v>
          </cell>
          <cell r="F759" t="str">
            <v>-------------------</v>
          </cell>
          <cell r="G759" t="str">
            <v>-------------------</v>
          </cell>
          <cell r="H759" t="str">
            <v>06/02/2007 - 17:4</v>
          </cell>
          <cell r="I759">
            <v>7</v>
          </cell>
        </row>
        <row r="761">
          <cell r="A761" t="str">
            <v>Título</v>
          </cell>
          <cell r="D761" t="str">
            <v>Saldo Inicial</v>
          </cell>
          <cell r="F761" t="str">
            <v>Débito</v>
          </cell>
          <cell r="G761" t="str">
            <v>Crédito</v>
          </cell>
          <cell r="H761" t="str">
            <v>Saldo Final</v>
          </cell>
        </row>
        <row r="762">
          <cell r="A762" t="str">
            <v>-----------</v>
          </cell>
          <cell r="B762" t="str">
            <v>--</v>
          </cell>
          <cell r="C762" t="str">
            <v>-------------------------------------------------------------------</v>
          </cell>
          <cell r="D762" t="str">
            <v>-----------------</v>
          </cell>
          <cell r="F762" t="str">
            <v>------------------</v>
          </cell>
          <cell r="G762" t="str">
            <v>------------------</v>
          </cell>
          <cell r="H762" t="str">
            <v>-----------------</v>
          </cell>
        </row>
        <row r="763">
          <cell r="A763" t="str">
            <v>13.10.45.15</v>
          </cell>
          <cell r="B763" t="str">
            <v>-</v>
          </cell>
          <cell r="C763" t="str">
            <v>Depr.CME-Florest Formada</v>
          </cell>
          <cell r="D763">
            <v>0</v>
          </cell>
          <cell r="F763">
            <v>0</v>
          </cell>
          <cell r="G763">
            <v>0</v>
          </cell>
          <cell r="H763">
            <v>0</v>
          </cell>
        </row>
        <row r="764">
          <cell r="A764" t="str">
            <v>13.10.45.16</v>
          </cell>
          <cell r="B764" t="str">
            <v>-</v>
          </cell>
          <cell r="C764" t="str">
            <v>Depr.CME-Flor.em Formacao</v>
          </cell>
          <cell r="D764">
            <v>0</v>
          </cell>
          <cell r="F764">
            <v>0</v>
          </cell>
          <cell r="G764">
            <v>0</v>
          </cell>
          <cell r="H764">
            <v>0</v>
          </cell>
        </row>
        <row r="765">
          <cell r="A765" t="str">
            <v>13.10.45.17</v>
          </cell>
          <cell r="B765" t="str">
            <v>-</v>
          </cell>
          <cell r="C765" t="str">
            <v>Depr.CME-Jazidas</v>
          </cell>
          <cell r="D765">
            <v>0</v>
          </cell>
          <cell r="F765">
            <v>0</v>
          </cell>
          <cell r="G765">
            <v>0</v>
          </cell>
          <cell r="H765">
            <v>0</v>
          </cell>
        </row>
        <row r="766">
          <cell r="A766" t="str">
            <v>13.10.50.00</v>
          </cell>
          <cell r="B766" t="str">
            <v>-</v>
          </cell>
          <cell r="C766" t="str">
            <v>(-) Depreciac. Acumulada Ipc/Btn</v>
          </cell>
          <cell r="D766">
            <v>26980094.440000001</v>
          </cell>
          <cell r="E766" t="str">
            <v>C</v>
          </cell>
          <cell r="F766">
            <v>124.72</v>
          </cell>
          <cell r="G766">
            <v>28889.01</v>
          </cell>
          <cell r="H766">
            <v>27008858.73</v>
          </cell>
          <cell r="I766" t="str">
            <v>C</v>
          </cell>
        </row>
        <row r="767">
          <cell r="A767" t="str">
            <v>13.10.50.01</v>
          </cell>
          <cell r="B767" t="str">
            <v>-</v>
          </cell>
          <cell r="C767" t="str">
            <v>Depr.Acum-Edificacoes Ipc/Btn</v>
          </cell>
          <cell r="D767">
            <v>10484271.470000001</v>
          </cell>
          <cell r="E767" t="str">
            <v>C</v>
          </cell>
          <cell r="F767">
            <v>0</v>
          </cell>
          <cell r="G767">
            <v>28889</v>
          </cell>
          <cell r="H767">
            <v>10513160.470000001</v>
          </cell>
          <cell r="I767" t="str">
            <v>C</v>
          </cell>
        </row>
        <row r="768">
          <cell r="A768" t="str">
            <v>13.10.50.02</v>
          </cell>
          <cell r="B768" t="str">
            <v>-</v>
          </cell>
          <cell r="C768" t="str">
            <v>Depr.Acum-Instalacoes Ipc/Btn</v>
          </cell>
          <cell r="D768">
            <v>2766858.69</v>
          </cell>
          <cell r="E768" t="str">
            <v>C</v>
          </cell>
          <cell r="F768">
            <v>0</v>
          </cell>
          <cell r="G768">
            <v>0</v>
          </cell>
          <cell r="H768">
            <v>2766858.69</v>
          </cell>
          <cell r="I768" t="str">
            <v>C</v>
          </cell>
        </row>
        <row r="769">
          <cell r="A769" t="str">
            <v>13.10.50.03</v>
          </cell>
          <cell r="B769" t="str">
            <v>-</v>
          </cell>
          <cell r="C769" t="str">
            <v>Depr.Acum-Maq./Equipam. Ipc/Btn</v>
          </cell>
          <cell r="D769">
            <v>12945773.949999999</v>
          </cell>
          <cell r="E769" t="str">
            <v>C</v>
          </cell>
          <cell r="F769">
            <v>0</v>
          </cell>
          <cell r="G769">
            <v>0</v>
          </cell>
          <cell r="H769">
            <v>12945773.949999999</v>
          </cell>
          <cell r="I769" t="str">
            <v>C</v>
          </cell>
        </row>
        <row r="770">
          <cell r="A770" t="str">
            <v>13.10.50.04</v>
          </cell>
          <cell r="B770" t="str">
            <v>-</v>
          </cell>
          <cell r="C770" t="str">
            <v>Depr.Acum-Hardware/Equip Ipc/Btn</v>
          </cell>
          <cell r="D770">
            <v>0</v>
          </cell>
          <cell r="F770">
            <v>0</v>
          </cell>
          <cell r="G770">
            <v>0</v>
          </cell>
          <cell r="H770">
            <v>0</v>
          </cell>
        </row>
        <row r="771">
          <cell r="A771" t="str">
            <v>13.10.50.05</v>
          </cell>
          <cell r="B771" t="str">
            <v>-</v>
          </cell>
          <cell r="C771" t="str">
            <v>Depr.Acum-Moveis/Utens.Ipc/Btn</v>
          </cell>
          <cell r="D771">
            <v>143810.59</v>
          </cell>
          <cell r="E771" t="str">
            <v>C</v>
          </cell>
          <cell r="F771">
            <v>124.72</v>
          </cell>
          <cell r="G771">
            <v>0.01</v>
          </cell>
          <cell r="H771">
            <v>143685.88</v>
          </cell>
          <cell r="I771" t="str">
            <v>C</v>
          </cell>
        </row>
        <row r="772">
          <cell r="A772" t="str">
            <v>13.10.50.06</v>
          </cell>
          <cell r="B772" t="str">
            <v>-</v>
          </cell>
          <cell r="C772" t="str">
            <v>Depr.Acum-Usinas Hidrel. Ipc/Btn</v>
          </cell>
          <cell r="D772">
            <v>518123.8</v>
          </cell>
          <cell r="E772" t="str">
            <v>C</v>
          </cell>
          <cell r="F772">
            <v>0</v>
          </cell>
          <cell r="G772">
            <v>0</v>
          </cell>
          <cell r="H772">
            <v>518123.8</v>
          </cell>
          <cell r="I772" t="str">
            <v>C</v>
          </cell>
        </row>
        <row r="773">
          <cell r="A773" t="str">
            <v>13.10.50.07</v>
          </cell>
          <cell r="B773" t="str">
            <v>-</v>
          </cell>
          <cell r="C773" t="str">
            <v>Depr.Acum-Veiculos Ipc/Btn</v>
          </cell>
          <cell r="D773">
            <v>10340.89</v>
          </cell>
          <cell r="E773" t="str">
            <v>C</v>
          </cell>
          <cell r="F773">
            <v>0</v>
          </cell>
          <cell r="G773">
            <v>0</v>
          </cell>
          <cell r="H773">
            <v>10340.89</v>
          </cell>
          <cell r="I773" t="str">
            <v>C</v>
          </cell>
        </row>
        <row r="774">
          <cell r="A774" t="str">
            <v>13.10.50.08</v>
          </cell>
          <cell r="B774" t="str">
            <v>-</v>
          </cell>
          <cell r="C774" t="str">
            <v>Depr.Acum-Ferram/Acessor Ipc/Btn</v>
          </cell>
          <cell r="D774">
            <v>110915.05</v>
          </cell>
          <cell r="E774" t="str">
            <v>C</v>
          </cell>
          <cell r="F774">
            <v>0</v>
          </cell>
          <cell r="G774">
            <v>0</v>
          </cell>
          <cell r="H774">
            <v>110915.05</v>
          </cell>
          <cell r="I774" t="str">
            <v>C</v>
          </cell>
        </row>
        <row r="775">
          <cell r="A775" t="str">
            <v>13.10.50.09</v>
          </cell>
          <cell r="B775" t="str">
            <v>-</v>
          </cell>
          <cell r="C775" t="str">
            <v>Depr.Acum-Semoventes Ipc/Btn</v>
          </cell>
          <cell r="D775">
            <v>0</v>
          </cell>
          <cell r="F775">
            <v>0</v>
          </cell>
          <cell r="G775">
            <v>0</v>
          </cell>
          <cell r="H775">
            <v>0</v>
          </cell>
        </row>
        <row r="776">
          <cell r="A776" t="str">
            <v>13.10.50.10</v>
          </cell>
          <cell r="B776" t="str">
            <v>-</v>
          </cell>
          <cell r="C776" t="str">
            <v>Depr.Acum-Mina do Azul</v>
          </cell>
          <cell r="D776">
            <v>0</v>
          </cell>
          <cell r="F776">
            <v>0</v>
          </cell>
          <cell r="G776">
            <v>0</v>
          </cell>
          <cell r="H776">
            <v>0</v>
          </cell>
        </row>
        <row r="777">
          <cell r="A777" t="str">
            <v>13.10.55.00</v>
          </cell>
          <cell r="B777" t="str">
            <v>-</v>
          </cell>
          <cell r="C777" t="str">
            <v>(-)Deprec.Acum.Bens Reav.Ipc/Btn</v>
          </cell>
          <cell r="D777">
            <v>0</v>
          </cell>
          <cell r="F777">
            <v>0</v>
          </cell>
          <cell r="G777">
            <v>0</v>
          </cell>
          <cell r="H777">
            <v>0</v>
          </cell>
        </row>
        <row r="778">
          <cell r="A778" t="str">
            <v>13.10.55.01</v>
          </cell>
          <cell r="B778" t="str">
            <v>-</v>
          </cell>
          <cell r="C778" t="str">
            <v>D.A.Reav-Terrenos/Glebas Ipc/Btn</v>
          </cell>
          <cell r="D778">
            <v>0</v>
          </cell>
          <cell r="F778">
            <v>0</v>
          </cell>
          <cell r="G778">
            <v>0</v>
          </cell>
          <cell r="H778">
            <v>0</v>
          </cell>
        </row>
        <row r="779">
          <cell r="A779" t="str">
            <v>13.10.55.02</v>
          </cell>
          <cell r="B779" t="str">
            <v>-</v>
          </cell>
          <cell r="C779" t="str">
            <v>D.A.Reav-Edificacoes Ipc/Btn</v>
          </cell>
          <cell r="D779">
            <v>0</v>
          </cell>
          <cell r="F779">
            <v>0</v>
          </cell>
          <cell r="G779">
            <v>0</v>
          </cell>
          <cell r="H779">
            <v>0</v>
          </cell>
        </row>
        <row r="780">
          <cell r="A780" t="str">
            <v>13.10.55.03</v>
          </cell>
          <cell r="B780" t="str">
            <v>-</v>
          </cell>
          <cell r="C780" t="str">
            <v>D.A.Reav-Instalacoes Ipc/Btn</v>
          </cell>
          <cell r="D780">
            <v>0</v>
          </cell>
          <cell r="F780">
            <v>0</v>
          </cell>
          <cell r="G780">
            <v>0</v>
          </cell>
          <cell r="H780">
            <v>0</v>
          </cell>
        </row>
        <row r="781">
          <cell r="A781" t="str">
            <v>13.10.55.04</v>
          </cell>
          <cell r="B781" t="str">
            <v>-</v>
          </cell>
          <cell r="C781" t="str">
            <v>D.A.Reav-Maquina/Equipam Ipc/Btn</v>
          </cell>
          <cell r="D781">
            <v>0</v>
          </cell>
          <cell r="F781">
            <v>0</v>
          </cell>
          <cell r="G781">
            <v>0</v>
          </cell>
          <cell r="H781">
            <v>0</v>
          </cell>
        </row>
        <row r="782">
          <cell r="A782" t="str">
            <v>13.10.55.05</v>
          </cell>
          <cell r="B782" t="str">
            <v>-</v>
          </cell>
          <cell r="C782" t="str">
            <v>D.A.Reav-Hardware/Equip. Ipc/Btn</v>
          </cell>
          <cell r="D782">
            <v>0</v>
          </cell>
          <cell r="F782">
            <v>0</v>
          </cell>
          <cell r="G782">
            <v>0</v>
          </cell>
          <cell r="H782">
            <v>0</v>
          </cell>
        </row>
        <row r="783">
          <cell r="A783" t="str">
            <v>13.10.55.06</v>
          </cell>
          <cell r="B783" t="str">
            <v>-</v>
          </cell>
          <cell r="C783" t="str">
            <v>D.A.Reav-Softw-Prog/Sist.Ipc/Btn</v>
          </cell>
          <cell r="D783">
            <v>0</v>
          </cell>
          <cell r="F783">
            <v>0</v>
          </cell>
          <cell r="G783">
            <v>0</v>
          </cell>
          <cell r="H783">
            <v>0</v>
          </cell>
        </row>
        <row r="784">
          <cell r="A784" t="str">
            <v>13.10.55.07</v>
          </cell>
          <cell r="B784" t="str">
            <v>-</v>
          </cell>
          <cell r="C784" t="str">
            <v>D.A.Reav-Moveis/Utensil. Ipc/Btn</v>
          </cell>
          <cell r="D784">
            <v>0</v>
          </cell>
          <cell r="F784">
            <v>0</v>
          </cell>
          <cell r="G784">
            <v>0</v>
          </cell>
          <cell r="H784">
            <v>0</v>
          </cell>
        </row>
        <row r="785">
          <cell r="A785" t="str">
            <v>13.10.55.08</v>
          </cell>
          <cell r="B785" t="str">
            <v>-</v>
          </cell>
          <cell r="C785" t="str">
            <v>D.A.Reav-Usinas Hidrelet.Ipc/Btn</v>
          </cell>
          <cell r="D785">
            <v>0</v>
          </cell>
          <cell r="F785">
            <v>0</v>
          </cell>
          <cell r="G785">
            <v>0</v>
          </cell>
          <cell r="H785">
            <v>0</v>
          </cell>
        </row>
        <row r="786">
          <cell r="A786" t="str">
            <v>13.10.55.09</v>
          </cell>
          <cell r="B786" t="str">
            <v>-</v>
          </cell>
          <cell r="C786" t="str">
            <v>D.A.Reav-Veiculos Ipc/Btn</v>
          </cell>
          <cell r="D786">
            <v>0</v>
          </cell>
          <cell r="F786">
            <v>0</v>
          </cell>
          <cell r="G786">
            <v>0</v>
          </cell>
          <cell r="H786">
            <v>0</v>
          </cell>
        </row>
        <row r="787">
          <cell r="A787" t="str">
            <v>13.10.55.10</v>
          </cell>
          <cell r="B787" t="str">
            <v>-</v>
          </cell>
          <cell r="C787" t="str">
            <v>D.A.Reav-Marcas/Patentes Ipc/Btn</v>
          </cell>
          <cell r="D787">
            <v>0</v>
          </cell>
          <cell r="F787">
            <v>0</v>
          </cell>
          <cell r="G787">
            <v>0</v>
          </cell>
          <cell r="H787">
            <v>0</v>
          </cell>
        </row>
        <row r="788">
          <cell r="A788" t="str">
            <v>13.10.55.11</v>
          </cell>
          <cell r="B788" t="str">
            <v>-</v>
          </cell>
          <cell r="C788" t="str">
            <v>D.A.Reav-Ferram/Acessor. Ipc/Btn</v>
          </cell>
          <cell r="D788">
            <v>0</v>
          </cell>
          <cell r="F788">
            <v>0</v>
          </cell>
          <cell r="G788">
            <v>0</v>
          </cell>
          <cell r="H788">
            <v>0</v>
          </cell>
        </row>
        <row r="789">
          <cell r="A789" t="str">
            <v>13.10.55.12</v>
          </cell>
          <cell r="B789" t="str">
            <v>-</v>
          </cell>
          <cell r="C789" t="str">
            <v>D.A.Reav-Direito de Uso Ipc/Btn</v>
          </cell>
          <cell r="D789">
            <v>0</v>
          </cell>
          <cell r="F789">
            <v>0</v>
          </cell>
          <cell r="G789">
            <v>0</v>
          </cell>
          <cell r="H789">
            <v>0</v>
          </cell>
        </row>
        <row r="790">
          <cell r="A790" t="str">
            <v>13.10.55.13</v>
          </cell>
          <cell r="B790" t="str">
            <v>-</v>
          </cell>
          <cell r="C790" t="str">
            <v>D.A.Reav-Semoventes Ipc/Btn</v>
          </cell>
          <cell r="D790">
            <v>0</v>
          </cell>
          <cell r="F790">
            <v>0</v>
          </cell>
          <cell r="G790">
            <v>0</v>
          </cell>
          <cell r="H790">
            <v>0</v>
          </cell>
        </row>
        <row r="791">
          <cell r="A791" t="str">
            <v>13.10.55.14</v>
          </cell>
          <cell r="B791" t="str">
            <v>-</v>
          </cell>
          <cell r="C791" t="str">
            <v>D.A.Reav-Reflorestamento Ipc/Btn</v>
          </cell>
          <cell r="D791">
            <v>0</v>
          </cell>
          <cell r="F791">
            <v>0</v>
          </cell>
          <cell r="G791">
            <v>0</v>
          </cell>
          <cell r="H791">
            <v>0</v>
          </cell>
        </row>
        <row r="792">
          <cell r="A792" t="str">
            <v>13.10.55.15</v>
          </cell>
          <cell r="B792" t="str">
            <v>-</v>
          </cell>
          <cell r="C792" t="str">
            <v>D.A.Reav-Florest.Formada Ipc/Btn</v>
          </cell>
          <cell r="D792">
            <v>0</v>
          </cell>
          <cell r="F792">
            <v>0</v>
          </cell>
          <cell r="G792">
            <v>0</v>
          </cell>
          <cell r="H792">
            <v>0</v>
          </cell>
        </row>
        <row r="793">
          <cell r="A793" t="str">
            <v>13.10.55.16</v>
          </cell>
          <cell r="B793" t="str">
            <v>-</v>
          </cell>
          <cell r="C793" t="str">
            <v>D.A.Reav-Flor. em Formac Ipc/Btn</v>
          </cell>
          <cell r="D793">
            <v>0</v>
          </cell>
          <cell r="F793">
            <v>0</v>
          </cell>
          <cell r="G793">
            <v>0</v>
          </cell>
          <cell r="H793">
            <v>0</v>
          </cell>
        </row>
        <row r="794">
          <cell r="A794" t="str">
            <v>13.10.55.17</v>
          </cell>
          <cell r="B794" t="str">
            <v>-</v>
          </cell>
          <cell r="C794" t="str">
            <v>D.A.Reav-Jazidas Ipc/Btn</v>
          </cell>
          <cell r="D794">
            <v>0</v>
          </cell>
          <cell r="F794">
            <v>0</v>
          </cell>
          <cell r="G794">
            <v>0</v>
          </cell>
          <cell r="H794">
            <v>0</v>
          </cell>
        </row>
        <row r="795">
          <cell r="A795" t="str">
            <v>13.10.60.00</v>
          </cell>
          <cell r="B795" t="str">
            <v>-</v>
          </cell>
          <cell r="C795" t="str">
            <v>(-) Exaustao</v>
          </cell>
          <cell r="D795">
            <v>26391160.379999999</v>
          </cell>
          <cell r="E795" t="str">
            <v>C</v>
          </cell>
          <cell r="F795">
            <v>514.17999999999995</v>
          </cell>
          <cell r="G795">
            <v>40321.08</v>
          </cell>
          <cell r="H795">
            <v>26430967.280000001</v>
          </cell>
          <cell r="I795" t="str">
            <v>C</v>
          </cell>
        </row>
        <row r="796">
          <cell r="A796" t="str">
            <v>13.10.60.01</v>
          </cell>
          <cell r="B796" t="str">
            <v>-</v>
          </cell>
          <cell r="C796" t="str">
            <v>Exaustao-Reflorestamento</v>
          </cell>
          <cell r="D796">
            <v>13331479.75</v>
          </cell>
          <cell r="E796" t="str">
            <v>C</v>
          </cell>
          <cell r="F796">
            <v>514.17999999999995</v>
          </cell>
          <cell r="G796">
            <v>514.17999999999995</v>
          </cell>
          <cell r="H796">
            <v>13331479.75</v>
          </cell>
          <cell r="I796" t="str">
            <v>C</v>
          </cell>
        </row>
        <row r="797">
          <cell r="A797" t="str">
            <v>13.10.60.02</v>
          </cell>
          <cell r="B797" t="str">
            <v>-</v>
          </cell>
          <cell r="C797" t="str">
            <v>Exaustao-Jazidas</v>
          </cell>
          <cell r="D797">
            <v>4577024.67</v>
          </cell>
          <cell r="E797" t="str">
            <v>C</v>
          </cell>
          <cell r="F797">
            <v>0</v>
          </cell>
          <cell r="G797">
            <v>39806.9</v>
          </cell>
          <cell r="H797">
            <v>4616831.57</v>
          </cell>
          <cell r="I797" t="str">
            <v>C</v>
          </cell>
        </row>
        <row r="798">
          <cell r="A798" t="str">
            <v>13.10.60.03</v>
          </cell>
          <cell r="B798" t="str">
            <v>-</v>
          </cell>
          <cell r="C798" t="str">
            <v>Exaustao-Floresta Formadas</v>
          </cell>
          <cell r="D798">
            <v>8482655.9600000009</v>
          </cell>
          <cell r="E798" t="str">
            <v>C</v>
          </cell>
          <cell r="F798">
            <v>0</v>
          </cell>
          <cell r="G798">
            <v>0</v>
          </cell>
          <cell r="H798">
            <v>8482655.9600000009</v>
          </cell>
          <cell r="I798" t="str">
            <v>C</v>
          </cell>
        </row>
        <row r="799">
          <cell r="A799" t="str">
            <v>13.10.62.00</v>
          </cell>
          <cell r="B799" t="str">
            <v>-</v>
          </cell>
          <cell r="C799" t="str">
            <v>(-)Exaustao Reavaliacao</v>
          </cell>
          <cell r="D799">
            <v>0</v>
          </cell>
          <cell r="F799">
            <v>0</v>
          </cell>
          <cell r="G799">
            <v>0</v>
          </cell>
          <cell r="H799">
            <v>0</v>
          </cell>
        </row>
        <row r="800">
          <cell r="A800" t="str">
            <v>13.10.62.01</v>
          </cell>
          <cell r="B800" t="str">
            <v>-</v>
          </cell>
          <cell r="C800" t="str">
            <v>Exaustao Reflorestamento Reavalicao</v>
          </cell>
          <cell r="D800">
            <v>0</v>
          </cell>
          <cell r="F800">
            <v>0</v>
          </cell>
          <cell r="G800">
            <v>0</v>
          </cell>
          <cell r="H800">
            <v>0</v>
          </cell>
        </row>
        <row r="801">
          <cell r="A801" t="str">
            <v>13.10.62.02</v>
          </cell>
          <cell r="B801" t="str">
            <v>-</v>
          </cell>
          <cell r="C801" t="str">
            <v>Exaustao Jazidas Reavaliacao</v>
          </cell>
          <cell r="D801">
            <v>0</v>
          </cell>
          <cell r="F801">
            <v>0</v>
          </cell>
          <cell r="G801">
            <v>0</v>
          </cell>
          <cell r="H801">
            <v>0</v>
          </cell>
        </row>
        <row r="802">
          <cell r="A802" t="str">
            <v>13.10.62.03</v>
          </cell>
          <cell r="B802" t="str">
            <v>-</v>
          </cell>
          <cell r="C802" t="str">
            <v>Exaustao Florestas Formadas Reavaliacao</v>
          </cell>
          <cell r="D802">
            <v>0</v>
          </cell>
          <cell r="F802">
            <v>0</v>
          </cell>
          <cell r="G802">
            <v>0</v>
          </cell>
          <cell r="H802">
            <v>0</v>
          </cell>
        </row>
        <row r="803">
          <cell r="A803" t="str">
            <v>13.10.63.00</v>
          </cell>
          <cell r="B803" t="str">
            <v>-</v>
          </cell>
          <cell r="C803" t="str">
            <v>(-)Exaustao Cm Especial</v>
          </cell>
          <cell r="D803">
            <v>0</v>
          </cell>
          <cell r="F803">
            <v>0</v>
          </cell>
          <cell r="G803">
            <v>0</v>
          </cell>
          <cell r="H803">
            <v>0</v>
          </cell>
        </row>
        <row r="804">
          <cell r="A804" t="str">
            <v>13.10.63.01</v>
          </cell>
          <cell r="B804" t="str">
            <v>-</v>
          </cell>
          <cell r="C804" t="str">
            <v>Exaustao Reflorestamento Cm Especial</v>
          </cell>
          <cell r="D804">
            <v>0</v>
          </cell>
          <cell r="F804">
            <v>0</v>
          </cell>
          <cell r="G804">
            <v>0</v>
          </cell>
          <cell r="H804">
            <v>0</v>
          </cell>
        </row>
        <row r="805">
          <cell r="A805" t="str">
            <v>13.10.63.02</v>
          </cell>
          <cell r="B805" t="str">
            <v>-</v>
          </cell>
          <cell r="C805" t="str">
            <v>Exaustao Jazidas Cm Especial</v>
          </cell>
          <cell r="D805">
            <v>0</v>
          </cell>
          <cell r="F805">
            <v>0</v>
          </cell>
          <cell r="G805">
            <v>0</v>
          </cell>
          <cell r="H805">
            <v>0</v>
          </cell>
        </row>
        <row r="806">
          <cell r="A806" t="str">
            <v>13.10.63.03</v>
          </cell>
          <cell r="B806" t="str">
            <v>-</v>
          </cell>
          <cell r="C806" t="str">
            <v>Exaustao Floresta Formadas Cm Especial</v>
          </cell>
          <cell r="D806">
            <v>0</v>
          </cell>
          <cell r="F806">
            <v>0</v>
          </cell>
          <cell r="G806">
            <v>0</v>
          </cell>
          <cell r="H806">
            <v>0</v>
          </cell>
        </row>
        <row r="807">
          <cell r="A807" t="str">
            <v>13.10.65.00</v>
          </cell>
          <cell r="B807" t="str">
            <v>-</v>
          </cell>
          <cell r="C807" t="str">
            <v>(-)Exaustao Ipc/Btn</v>
          </cell>
          <cell r="D807">
            <v>1914646.16</v>
          </cell>
          <cell r="E807" t="str">
            <v>C</v>
          </cell>
          <cell r="F807">
            <v>0</v>
          </cell>
          <cell r="G807">
            <v>0</v>
          </cell>
          <cell r="H807">
            <v>1914646.16</v>
          </cell>
          <cell r="I807" t="str">
            <v>C</v>
          </cell>
        </row>
        <row r="808">
          <cell r="A808" t="str">
            <v>13.10.65.01</v>
          </cell>
          <cell r="B808" t="str">
            <v>-</v>
          </cell>
          <cell r="C808" t="str">
            <v>Exaustao-Reflorestamento Ipc/Btn</v>
          </cell>
          <cell r="D808">
            <v>0</v>
          </cell>
          <cell r="F808">
            <v>0</v>
          </cell>
          <cell r="G808">
            <v>0</v>
          </cell>
          <cell r="H808">
            <v>0</v>
          </cell>
        </row>
        <row r="809">
          <cell r="A809" t="str">
            <v>13.10.65.02</v>
          </cell>
          <cell r="B809" t="str">
            <v>-</v>
          </cell>
          <cell r="C809" t="str">
            <v>Exaustao-Jazidas Ipc/Btn</v>
          </cell>
          <cell r="D809">
            <v>1914646.16</v>
          </cell>
          <cell r="E809" t="str">
            <v>C</v>
          </cell>
          <cell r="F809">
            <v>0</v>
          </cell>
          <cell r="G809">
            <v>0</v>
          </cell>
          <cell r="H809">
            <v>1914646.16</v>
          </cell>
          <cell r="I809" t="str">
            <v>C</v>
          </cell>
        </row>
        <row r="810">
          <cell r="A810" t="str">
            <v>13.10.65.03</v>
          </cell>
          <cell r="B810" t="str">
            <v>-</v>
          </cell>
          <cell r="C810" t="str">
            <v>Exaustao Floresta Formadas Ipc</v>
          </cell>
          <cell r="D810">
            <v>0</v>
          </cell>
          <cell r="F810">
            <v>0</v>
          </cell>
          <cell r="G810">
            <v>0</v>
          </cell>
          <cell r="H810">
            <v>0</v>
          </cell>
        </row>
        <row r="811">
          <cell r="A811" t="str">
            <v>13.10.68.00</v>
          </cell>
          <cell r="B811" t="str">
            <v>-</v>
          </cell>
          <cell r="C811" t="str">
            <v>(-)Exaustao Reavaliacao Ipc</v>
          </cell>
          <cell r="D811">
            <v>0</v>
          </cell>
          <cell r="F811">
            <v>0</v>
          </cell>
          <cell r="G811">
            <v>0</v>
          </cell>
          <cell r="H811">
            <v>0</v>
          </cell>
        </row>
        <row r="812">
          <cell r="A812" t="str">
            <v>13.10.68.01</v>
          </cell>
          <cell r="B812" t="str">
            <v>-</v>
          </cell>
          <cell r="C812" t="str">
            <v>Exaustao Reflorestamento Reav. Ipc</v>
          </cell>
          <cell r="D812">
            <v>0</v>
          </cell>
          <cell r="F812">
            <v>0</v>
          </cell>
          <cell r="G812">
            <v>0</v>
          </cell>
          <cell r="H812">
            <v>0</v>
          </cell>
        </row>
        <row r="813">
          <cell r="A813" t="str">
            <v>13.10.68.02</v>
          </cell>
          <cell r="B813" t="str">
            <v>-</v>
          </cell>
          <cell r="C813" t="str">
            <v>Exaustao Jazidas Reavaliacao Ipc</v>
          </cell>
          <cell r="D813">
            <v>0</v>
          </cell>
          <cell r="F813">
            <v>0</v>
          </cell>
          <cell r="G813">
            <v>0</v>
          </cell>
          <cell r="H813">
            <v>0</v>
          </cell>
        </row>
        <row r="814">
          <cell r="A814" t="str">
            <v>13.10.68.03</v>
          </cell>
          <cell r="B814" t="str">
            <v>-</v>
          </cell>
          <cell r="C814" t="str">
            <v>Exaustao Floresta Formadas Reav. Ipc</v>
          </cell>
          <cell r="D814">
            <v>0</v>
          </cell>
          <cell r="F814">
            <v>0</v>
          </cell>
          <cell r="G814">
            <v>0</v>
          </cell>
          <cell r="H814">
            <v>0</v>
          </cell>
        </row>
        <row r="815">
          <cell r="A815" t="str">
            <v>13.10.70.00</v>
          </cell>
          <cell r="B815" t="str">
            <v>-</v>
          </cell>
          <cell r="C815" t="str">
            <v>(-) Amortizacoes</v>
          </cell>
          <cell r="D815">
            <v>5726632.0499999998</v>
          </cell>
          <cell r="E815" t="str">
            <v>C</v>
          </cell>
          <cell r="F815">
            <v>0</v>
          </cell>
          <cell r="G815">
            <v>152370.62</v>
          </cell>
          <cell r="H815">
            <v>5879002.6699999999</v>
          </cell>
          <cell r="I815" t="str">
            <v>C</v>
          </cell>
        </row>
        <row r="816">
          <cell r="A816" t="str">
            <v>13.10.70.01</v>
          </cell>
          <cell r="B816" t="str">
            <v>-</v>
          </cell>
          <cell r="C816" t="str">
            <v>Amort- Software-Programa/Sistema</v>
          </cell>
          <cell r="D816">
            <v>5726632.0499999998</v>
          </cell>
          <cell r="E816" t="str">
            <v>C</v>
          </cell>
          <cell r="F816">
            <v>0</v>
          </cell>
          <cell r="G816">
            <v>152370.62</v>
          </cell>
          <cell r="H816">
            <v>5879002.6699999999</v>
          </cell>
          <cell r="I816" t="str">
            <v>C</v>
          </cell>
        </row>
        <row r="817">
          <cell r="A817" t="str">
            <v>13.10.70.02</v>
          </cell>
          <cell r="B817" t="str">
            <v>-</v>
          </cell>
          <cell r="C817" t="str">
            <v>Amort- Direito de Uso Telefone</v>
          </cell>
          <cell r="D817">
            <v>0</v>
          </cell>
          <cell r="F817">
            <v>0</v>
          </cell>
          <cell r="G817">
            <v>0</v>
          </cell>
          <cell r="H817">
            <v>0</v>
          </cell>
        </row>
        <row r="818">
          <cell r="A818" t="str">
            <v>13.10.70.03</v>
          </cell>
          <cell r="B818" t="str">
            <v>-</v>
          </cell>
          <cell r="C818" t="str">
            <v>Amortiz.Benfeit Propried Terceiros</v>
          </cell>
          <cell r="D818">
            <v>0</v>
          </cell>
          <cell r="F818">
            <v>0</v>
          </cell>
          <cell r="G818">
            <v>0</v>
          </cell>
          <cell r="H818">
            <v>0</v>
          </cell>
        </row>
        <row r="819">
          <cell r="A819" t="str">
            <v>13.10.72.00</v>
          </cell>
          <cell r="B819" t="str">
            <v>-</v>
          </cell>
          <cell r="C819" t="str">
            <v>(-)Amortizacoes Reavaliacao</v>
          </cell>
          <cell r="D819">
            <v>0</v>
          </cell>
          <cell r="F819">
            <v>0</v>
          </cell>
          <cell r="G819">
            <v>0</v>
          </cell>
          <cell r="H819">
            <v>0</v>
          </cell>
        </row>
        <row r="820">
          <cell r="A820" t="str">
            <v>13.10.72.01</v>
          </cell>
          <cell r="B820" t="str">
            <v>-</v>
          </cell>
          <cell r="C820" t="str">
            <v>Amortiz.Software Prog./Sistema Reaval.</v>
          </cell>
          <cell r="D820">
            <v>0</v>
          </cell>
          <cell r="F820">
            <v>0</v>
          </cell>
          <cell r="G820">
            <v>0</v>
          </cell>
          <cell r="H820">
            <v>0</v>
          </cell>
        </row>
        <row r="821">
          <cell r="A821" t="str">
            <v>13.10.73.00</v>
          </cell>
          <cell r="B821" t="str">
            <v>-</v>
          </cell>
          <cell r="C821" t="str">
            <v>(-)Amortizacoes Cm Especial</v>
          </cell>
          <cell r="D821">
            <v>0</v>
          </cell>
          <cell r="F821">
            <v>0</v>
          </cell>
          <cell r="G821">
            <v>0</v>
          </cell>
          <cell r="H821">
            <v>0</v>
          </cell>
        </row>
        <row r="822">
          <cell r="A822" t="str">
            <v>13.10.73.01</v>
          </cell>
          <cell r="B822" t="str">
            <v>-</v>
          </cell>
          <cell r="C822" t="str">
            <v>Amort.Software Prog/Sistema Cm Especial</v>
          </cell>
          <cell r="D822">
            <v>0</v>
          </cell>
          <cell r="F822">
            <v>0</v>
          </cell>
          <cell r="G822">
            <v>0</v>
          </cell>
          <cell r="H822">
            <v>0</v>
          </cell>
        </row>
        <row r="823">
          <cell r="A823" t="str">
            <v>13.10.73.02</v>
          </cell>
          <cell r="B823" t="str">
            <v>-</v>
          </cell>
          <cell r="C823" t="str">
            <v>Amort.Direito Uso CM Especial</v>
          </cell>
          <cell r="D823">
            <v>0</v>
          </cell>
          <cell r="F823">
            <v>0</v>
          </cell>
          <cell r="G823">
            <v>0</v>
          </cell>
          <cell r="H823">
            <v>0</v>
          </cell>
        </row>
        <row r="824">
          <cell r="A824" t="str">
            <v>13.10.75.00</v>
          </cell>
          <cell r="B824" t="str">
            <v>-</v>
          </cell>
          <cell r="C824" t="str">
            <v>(-) Amortizacoes Ipc/Btn</v>
          </cell>
          <cell r="D824">
            <v>3818.82</v>
          </cell>
          <cell r="E824" t="str">
            <v>C</v>
          </cell>
          <cell r="F824">
            <v>0</v>
          </cell>
          <cell r="G824">
            <v>0</v>
          </cell>
          <cell r="H824">
            <v>3818.82</v>
          </cell>
          <cell r="I824" t="str">
            <v>C</v>
          </cell>
        </row>
        <row r="825">
          <cell r="A825" t="str">
            <v>13.10.75.01</v>
          </cell>
          <cell r="B825" t="str">
            <v>-</v>
          </cell>
          <cell r="C825" t="str">
            <v>Amort-Softwar-Progr/Sist Ipc/Btn</v>
          </cell>
          <cell r="D825">
            <v>3818.82</v>
          </cell>
          <cell r="E825" t="str">
            <v>C</v>
          </cell>
          <cell r="F825">
            <v>0</v>
          </cell>
          <cell r="G825">
            <v>0</v>
          </cell>
          <cell r="H825">
            <v>3818.82</v>
          </cell>
          <cell r="I825" t="str">
            <v>C</v>
          </cell>
        </row>
        <row r="826">
          <cell r="A826" t="str">
            <v>13.10.75.02</v>
          </cell>
          <cell r="B826" t="str">
            <v>-</v>
          </cell>
          <cell r="C826" t="str">
            <v>Amort-Direito Uso Telef. Ipc/Btn</v>
          </cell>
          <cell r="D826">
            <v>0</v>
          </cell>
          <cell r="F826">
            <v>0</v>
          </cell>
          <cell r="G826">
            <v>0</v>
          </cell>
          <cell r="H826">
            <v>0</v>
          </cell>
        </row>
        <row r="827">
          <cell r="A827" t="str">
            <v>13.10.78.00</v>
          </cell>
          <cell r="B827" t="str">
            <v>-</v>
          </cell>
          <cell r="C827" t="str">
            <v>(-)Amortizacoes Reavaliacao Ipc</v>
          </cell>
          <cell r="D827">
            <v>0</v>
          </cell>
          <cell r="F827">
            <v>0</v>
          </cell>
          <cell r="G827">
            <v>0</v>
          </cell>
          <cell r="H827">
            <v>0</v>
          </cell>
        </row>
        <row r="828">
          <cell r="A828" t="str">
            <v>13.10.78.01</v>
          </cell>
          <cell r="B828" t="str">
            <v>-</v>
          </cell>
          <cell r="C828" t="str">
            <v>Amortiz.Software Prog./Sistema Reav.Ipc</v>
          </cell>
          <cell r="D828">
            <v>0</v>
          </cell>
          <cell r="F828">
            <v>0</v>
          </cell>
          <cell r="G828">
            <v>0</v>
          </cell>
          <cell r="H828">
            <v>0</v>
          </cell>
        </row>
        <row r="829">
          <cell r="A829" t="str">
            <v>13.10.90.00</v>
          </cell>
          <cell r="B829" t="str">
            <v>-</v>
          </cell>
          <cell r="C829" t="str">
            <v>Ativo Imobilizado - Ambiental</v>
          </cell>
          <cell r="D829">
            <v>8107000</v>
          </cell>
          <cell r="E829" t="str">
            <v>D</v>
          </cell>
          <cell r="F829">
            <v>0</v>
          </cell>
          <cell r="G829">
            <v>0</v>
          </cell>
          <cell r="H829">
            <v>8107000</v>
          </cell>
          <cell r="I829" t="str">
            <v>D</v>
          </cell>
        </row>
        <row r="830">
          <cell r="A830" t="str">
            <v>13.10.90.01</v>
          </cell>
          <cell r="B830" t="str">
            <v>-</v>
          </cell>
          <cell r="C830" t="str">
            <v>Ativo Imobilizado - Ambiental</v>
          </cell>
          <cell r="D830">
            <v>8107000</v>
          </cell>
          <cell r="E830" t="str">
            <v>D</v>
          </cell>
          <cell r="F830">
            <v>0</v>
          </cell>
          <cell r="G830">
            <v>0</v>
          </cell>
          <cell r="H830">
            <v>8107000</v>
          </cell>
          <cell r="I830" t="str">
            <v>D</v>
          </cell>
        </row>
        <row r="831">
          <cell r="A831" t="str">
            <v>13.10.91.00</v>
          </cell>
          <cell r="B831" t="str">
            <v>-</v>
          </cell>
          <cell r="C831" t="str">
            <v>(-) Amortização Ativo Imobil - Ambiental</v>
          </cell>
          <cell r="D831">
            <v>2552000</v>
          </cell>
          <cell r="E831" t="str">
            <v>C</v>
          </cell>
          <cell r="F831">
            <v>0</v>
          </cell>
          <cell r="G831">
            <v>38000</v>
          </cell>
          <cell r="H831">
            <v>2590000</v>
          </cell>
          <cell r="I831" t="str">
            <v>C</v>
          </cell>
        </row>
        <row r="832">
          <cell r="A832" t="str">
            <v>13.10.91.01</v>
          </cell>
          <cell r="B832" t="str">
            <v>-</v>
          </cell>
          <cell r="C832" t="str">
            <v>Amortização Ativo Imobil - Ambiental</v>
          </cell>
          <cell r="D832">
            <v>2552000</v>
          </cell>
          <cell r="E832" t="str">
            <v>C</v>
          </cell>
          <cell r="F832">
            <v>0</v>
          </cell>
          <cell r="G832">
            <v>38000</v>
          </cell>
          <cell r="H832">
            <v>2590000</v>
          </cell>
          <cell r="I832" t="str">
            <v>C</v>
          </cell>
        </row>
        <row r="833">
          <cell r="A833" t="str">
            <v>13.10.92.00</v>
          </cell>
          <cell r="B833" t="str">
            <v>-</v>
          </cell>
          <cell r="C833" t="str">
            <v>(-)Ativos Vendaveis -SJDREI</v>
          </cell>
          <cell r="D833">
            <v>33118122.199999999</v>
          </cell>
          <cell r="E833" t="str">
            <v>C</v>
          </cell>
          <cell r="F833">
            <v>0</v>
          </cell>
          <cell r="G833">
            <v>0</v>
          </cell>
          <cell r="H833">
            <v>33118122.199999999</v>
          </cell>
          <cell r="I833" t="str">
            <v>C</v>
          </cell>
        </row>
        <row r="834">
          <cell r="A834" t="str">
            <v>13.10.92.01</v>
          </cell>
          <cell r="B834" t="str">
            <v>-</v>
          </cell>
          <cell r="C834" t="str">
            <v>(-) Ativos Vendaveis -SJDREI</v>
          </cell>
          <cell r="D834">
            <v>33118122.199999999</v>
          </cell>
          <cell r="E834" t="str">
            <v>C</v>
          </cell>
          <cell r="F834">
            <v>0</v>
          </cell>
          <cell r="G834">
            <v>0</v>
          </cell>
          <cell r="H834">
            <v>33118122.199999999</v>
          </cell>
          <cell r="I834" t="str">
            <v>C</v>
          </cell>
        </row>
        <row r="835">
          <cell r="A835" t="str">
            <v>13.10.98.00</v>
          </cell>
          <cell r="B835" t="str">
            <v>-</v>
          </cell>
          <cell r="C835" t="str">
            <v>Compensação Imobilizado</v>
          </cell>
          <cell r="D835">
            <v>0</v>
          </cell>
          <cell r="F835">
            <v>0</v>
          </cell>
          <cell r="G835">
            <v>0</v>
          </cell>
          <cell r="H835">
            <v>0</v>
          </cell>
        </row>
        <row r="836">
          <cell r="A836" t="str">
            <v>13.10.98.01</v>
          </cell>
          <cell r="B836" t="str">
            <v>-</v>
          </cell>
          <cell r="C836" t="str">
            <v>Aquisição de Imobilizado</v>
          </cell>
          <cell r="D836">
            <v>0</v>
          </cell>
          <cell r="F836">
            <v>0</v>
          </cell>
          <cell r="G836">
            <v>0</v>
          </cell>
          <cell r="H836">
            <v>0</v>
          </cell>
        </row>
        <row r="837">
          <cell r="A837" t="str">
            <v>13.10.98.02</v>
          </cell>
          <cell r="B837" t="str">
            <v>-</v>
          </cell>
          <cell r="C837" t="str">
            <v>(-)Aquisição de Imobilizado</v>
          </cell>
          <cell r="D837">
            <v>0</v>
          </cell>
          <cell r="F837">
            <v>0</v>
          </cell>
          <cell r="G837">
            <v>0</v>
          </cell>
          <cell r="H837">
            <v>0</v>
          </cell>
        </row>
        <row r="838">
          <cell r="A838" t="str">
            <v>13.10.98.03</v>
          </cell>
          <cell r="B838" t="str">
            <v>-</v>
          </cell>
          <cell r="C838" t="str">
            <v>Ajuste Inflação PPI</v>
          </cell>
          <cell r="D838">
            <v>0</v>
          </cell>
          <cell r="F838">
            <v>0</v>
          </cell>
          <cell r="G838">
            <v>0</v>
          </cell>
          <cell r="H838">
            <v>0</v>
          </cell>
        </row>
        <row r="840">
          <cell r="A840" t="str">
            <v>-----------</v>
          </cell>
          <cell r="B840" t="str">
            <v>--</v>
          </cell>
          <cell r="C840" t="str">
            <v>-------------------------------------------------------------------</v>
          </cell>
          <cell r="D840" t="str">
            <v>-------------------</v>
          </cell>
          <cell r="E840" t="str">
            <v>-</v>
          </cell>
          <cell r="F840" t="str">
            <v>-------------------</v>
          </cell>
          <cell r="G840" t="e">
            <v>#NAME?</v>
          </cell>
          <cell r="H840" t="str">
            <v>07AB - 1.00.01.065</v>
          </cell>
        </row>
        <row r="841">
          <cell r="A841" t="str">
            <v>_x000C_----------</v>
          </cell>
          <cell r="B841" t="str">
            <v>--</v>
          </cell>
          <cell r="C841" t="str">
            <v>-------------------------------------------------------------------</v>
          </cell>
          <cell r="D841" t="str">
            <v>-------------------</v>
          </cell>
          <cell r="E841" t="str">
            <v>-</v>
          </cell>
          <cell r="F841" t="str">
            <v>-------------------</v>
          </cell>
          <cell r="G841" t="str">
            <v>-------------------</v>
          </cell>
          <cell r="H841" t="str">
            <v>------ Página:</v>
          </cell>
          <cell r="I841">
            <v>1</v>
          </cell>
        </row>
        <row r="842">
          <cell r="A842" t="str">
            <v>Rio Doce Ma</v>
          </cell>
          <cell r="B842" t="str">
            <v>ng</v>
          </cell>
          <cell r="C842" t="str">
            <v>anes S.A</v>
          </cell>
          <cell r="H842" t="str">
            <v>Balancete</v>
          </cell>
        </row>
        <row r="843">
          <cell r="A843" t="str">
            <v>Período: 01</v>
          </cell>
          <cell r="B843" t="str">
            <v>/0</v>
          </cell>
          <cell r="C843" t="str">
            <v>1/2007 A 31/01/2007 -----------------------------------------------</v>
          </cell>
          <cell r="D843" t="str">
            <v>-------------------</v>
          </cell>
          <cell r="E843" t="str">
            <v>-</v>
          </cell>
          <cell r="F843" t="str">
            <v>-------------------</v>
          </cell>
          <cell r="G843" t="str">
            <v>-------------------</v>
          </cell>
          <cell r="H843" t="str">
            <v>06/02/2007 - 17:4</v>
          </cell>
          <cell r="I843">
            <v>7</v>
          </cell>
        </row>
        <row r="845">
          <cell r="A845" t="str">
            <v>Título</v>
          </cell>
          <cell r="D845" t="str">
            <v>Saldo Inicial</v>
          </cell>
          <cell r="F845" t="str">
            <v>Débito</v>
          </cell>
          <cell r="G845" t="str">
            <v>Crédito</v>
          </cell>
          <cell r="H845" t="str">
            <v>Saldo Final</v>
          </cell>
        </row>
        <row r="846">
          <cell r="A846" t="str">
            <v>-----------</v>
          </cell>
          <cell r="B846" t="str">
            <v>--</v>
          </cell>
          <cell r="C846" t="str">
            <v>-------------------------------------------------------------------</v>
          </cell>
          <cell r="D846" t="str">
            <v>-----------------</v>
          </cell>
          <cell r="F846" t="str">
            <v>------------------</v>
          </cell>
          <cell r="G846" t="str">
            <v>------------------</v>
          </cell>
          <cell r="H846" t="str">
            <v>-----------------</v>
          </cell>
        </row>
        <row r="847">
          <cell r="A847" t="str">
            <v>13.10.98.04</v>
          </cell>
          <cell r="B847" t="str">
            <v>-</v>
          </cell>
          <cell r="C847" t="str">
            <v>(-)Ajuste inflação PPI</v>
          </cell>
          <cell r="D847">
            <v>0</v>
          </cell>
          <cell r="F847">
            <v>0</v>
          </cell>
          <cell r="G847">
            <v>0</v>
          </cell>
          <cell r="H847">
            <v>0</v>
          </cell>
        </row>
        <row r="848">
          <cell r="A848" t="str">
            <v>13.20.00.00</v>
          </cell>
          <cell r="B848" t="str">
            <v>-</v>
          </cell>
          <cell r="C848" t="str">
            <v>Diferido</v>
          </cell>
          <cell r="D848">
            <v>2038740.06</v>
          </cell>
          <cell r="E848" t="str">
            <v>D</v>
          </cell>
          <cell r="F848">
            <v>0</v>
          </cell>
          <cell r="G848">
            <v>36406.07</v>
          </cell>
          <cell r="H848">
            <v>2002333.99</v>
          </cell>
          <cell r="I848" t="str">
            <v>D</v>
          </cell>
        </row>
        <row r="849">
          <cell r="A849" t="str">
            <v>13.20.01.00</v>
          </cell>
          <cell r="B849" t="str">
            <v>-</v>
          </cell>
          <cell r="C849" t="str">
            <v>Diferido-Gasto com Implantacao</v>
          </cell>
          <cell r="D849">
            <v>0</v>
          </cell>
          <cell r="F849">
            <v>0</v>
          </cell>
          <cell r="G849">
            <v>0</v>
          </cell>
          <cell r="H849">
            <v>0</v>
          </cell>
        </row>
        <row r="850">
          <cell r="A850" t="str">
            <v>13.20.01.01</v>
          </cell>
          <cell r="B850" t="str">
            <v>-</v>
          </cell>
          <cell r="C850" t="str">
            <v>Diferido Gastos com Implantacao</v>
          </cell>
          <cell r="D850">
            <v>0</v>
          </cell>
          <cell r="F850">
            <v>0</v>
          </cell>
          <cell r="G850">
            <v>0</v>
          </cell>
          <cell r="H850">
            <v>0</v>
          </cell>
        </row>
        <row r="851">
          <cell r="A851" t="str">
            <v>13.20.03.00</v>
          </cell>
          <cell r="B851" t="str">
            <v>-</v>
          </cell>
          <cell r="C851" t="str">
            <v>Diferido Gasto Pre-Operacional</v>
          </cell>
          <cell r="D851">
            <v>0</v>
          </cell>
          <cell r="F851">
            <v>0</v>
          </cell>
          <cell r="G851">
            <v>0</v>
          </cell>
          <cell r="H851">
            <v>0</v>
          </cell>
        </row>
        <row r="852">
          <cell r="A852" t="str">
            <v>13.20.03.01</v>
          </cell>
          <cell r="B852" t="str">
            <v>-</v>
          </cell>
          <cell r="C852" t="str">
            <v>Diferido Gasto Pre-Operacional</v>
          </cell>
          <cell r="D852">
            <v>0</v>
          </cell>
          <cell r="F852">
            <v>0</v>
          </cell>
          <cell r="G852">
            <v>0</v>
          </cell>
          <cell r="H852">
            <v>0</v>
          </cell>
        </row>
        <row r="853">
          <cell r="A853" t="str">
            <v>13.20.03.02</v>
          </cell>
          <cell r="B853" t="str">
            <v>-</v>
          </cell>
          <cell r="C853" t="str">
            <v>Diferido Pre-Oper.a Amort.Corumba</v>
          </cell>
          <cell r="D853">
            <v>0</v>
          </cell>
          <cell r="F853">
            <v>0</v>
          </cell>
          <cell r="G853">
            <v>0</v>
          </cell>
          <cell r="H853">
            <v>0</v>
          </cell>
        </row>
        <row r="854">
          <cell r="A854" t="str">
            <v>13.20.03.03</v>
          </cell>
          <cell r="B854" t="str">
            <v>-</v>
          </cell>
          <cell r="C854" t="str">
            <v>Diferido Pre-oper. SibraIII</v>
          </cell>
          <cell r="D854">
            <v>0</v>
          </cell>
          <cell r="F854">
            <v>0</v>
          </cell>
          <cell r="G854">
            <v>0</v>
          </cell>
          <cell r="H854">
            <v>0</v>
          </cell>
        </row>
        <row r="855">
          <cell r="A855" t="str">
            <v>13.20.03.04</v>
          </cell>
          <cell r="B855" t="str">
            <v>-</v>
          </cell>
          <cell r="C855" t="str">
            <v>Diferido Pre-oper. Desp. Financeira</v>
          </cell>
          <cell r="D855">
            <v>0</v>
          </cell>
          <cell r="F855">
            <v>0</v>
          </cell>
          <cell r="G855">
            <v>0</v>
          </cell>
          <cell r="H855">
            <v>0</v>
          </cell>
        </row>
        <row r="856">
          <cell r="A856" t="str">
            <v>13.20.03.98</v>
          </cell>
          <cell r="B856" t="str">
            <v>-</v>
          </cell>
          <cell r="C856" t="str">
            <v>(-) Perda Pre-Oper.Amortiz. Corumba</v>
          </cell>
          <cell r="D856">
            <v>0</v>
          </cell>
          <cell r="F856">
            <v>0</v>
          </cell>
          <cell r="G856">
            <v>0</v>
          </cell>
          <cell r="H856">
            <v>0</v>
          </cell>
        </row>
        <row r="857">
          <cell r="A857" t="str">
            <v>13.20.03.99</v>
          </cell>
          <cell r="B857" t="str">
            <v>-</v>
          </cell>
          <cell r="C857" t="str">
            <v>(-) Perda com Gastos Pre-Operacional</v>
          </cell>
          <cell r="D857">
            <v>0</v>
          </cell>
          <cell r="F857">
            <v>0</v>
          </cell>
          <cell r="G857">
            <v>0</v>
          </cell>
          <cell r="H857">
            <v>0</v>
          </cell>
        </row>
        <row r="858">
          <cell r="A858" t="str">
            <v>13.20.04.00</v>
          </cell>
          <cell r="B858" t="str">
            <v>-</v>
          </cell>
          <cell r="C858" t="str">
            <v>Diferido Planta de Sinterização RDM-BA</v>
          </cell>
          <cell r="D858">
            <v>2184364.34</v>
          </cell>
          <cell r="E858" t="str">
            <v>D</v>
          </cell>
          <cell r="F858">
            <v>0</v>
          </cell>
          <cell r="G858">
            <v>0</v>
          </cell>
          <cell r="H858">
            <v>2184364.34</v>
          </cell>
          <cell r="I858" t="str">
            <v>D</v>
          </cell>
        </row>
        <row r="859">
          <cell r="A859" t="str">
            <v>13.20.04.01</v>
          </cell>
          <cell r="B859" t="str">
            <v>-</v>
          </cell>
          <cell r="C859" t="str">
            <v>Estudos Projetos e Tecnologia</v>
          </cell>
          <cell r="D859">
            <v>309297.76</v>
          </cell>
          <cell r="E859" t="str">
            <v>D</v>
          </cell>
          <cell r="F859">
            <v>0</v>
          </cell>
          <cell r="G859">
            <v>0</v>
          </cell>
          <cell r="H859">
            <v>309297.76</v>
          </cell>
          <cell r="I859" t="str">
            <v>D</v>
          </cell>
        </row>
        <row r="860">
          <cell r="A860" t="str">
            <v>13.20.04.02</v>
          </cell>
          <cell r="B860" t="str">
            <v>-</v>
          </cell>
          <cell r="C860" t="str">
            <v>Gerenciamento da Obra</v>
          </cell>
          <cell r="D860">
            <v>1595716.92</v>
          </cell>
          <cell r="E860" t="str">
            <v>D</v>
          </cell>
          <cell r="F860">
            <v>0</v>
          </cell>
          <cell r="G860">
            <v>0</v>
          </cell>
          <cell r="H860">
            <v>1595716.92</v>
          </cell>
          <cell r="I860" t="str">
            <v>D</v>
          </cell>
        </row>
        <row r="861">
          <cell r="A861" t="str">
            <v>13.20.04.10</v>
          </cell>
          <cell r="B861" t="str">
            <v>-</v>
          </cell>
          <cell r="C861" t="str">
            <v>Diferido Sinterização RDM-BA (CC 302311)</v>
          </cell>
          <cell r="D861">
            <v>279349.65999999997</v>
          </cell>
          <cell r="E861" t="str">
            <v>D</v>
          </cell>
          <cell r="F861">
            <v>0</v>
          </cell>
          <cell r="G861">
            <v>0</v>
          </cell>
          <cell r="H861">
            <v>279349.65999999997</v>
          </cell>
          <cell r="I861" t="str">
            <v>D</v>
          </cell>
        </row>
        <row r="862">
          <cell r="A862" t="str">
            <v>13.20.05.00</v>
          </cell>
          <cell r="B862" t="str">
            <v>-</v>
          </cell>
          <cell r="C862" t="str">
            <v>Diferido Pesq.Desenv. Produtos</v>
          </cell>
          <cell r="D862">
            <v>0</v>
          </cell>
          <cell r="F862">
            <v>0</v>
          </cell>
          <cell r="G862">
            <v>0</v>
          </cell>
          <cell r="H862">
            <v>0</v>
          </cell>
        </row>
        <row r="863">
          <cell r="A863" t="str">
            <v>13.20.05.01</v>
          </cell>
          <cell r="B863" t="str">
            <v>-</v>
          </cell>
          <cell r="C863" t="str">
            <v>Diferido Pesq.Desev. Produtos</v>
          </cell>
          <cell r="D863">
            <v>0</v>
          </cell>
          <cell r="F863">
            <v>0</v>
          </cell>
          <cell r="G863">
            <v>0</v>
          </cell>
          <cell r="H863">
            <v>0</v>
          </cell>
        </row>
        <row r="864">
          <cell r="A864" t="str">
            <v>13.20.07.00</v>
          </cell>
          <cell r="B864" t="str">
            <v>-</v>
          </cell>
          <cell r="C864" t="str">
            <v>Diferido Gasto Impl. Sist. Metodos</v>
          </cell>
          <cell r="D864">
            <v>0</v>
          </cell>
          <cell r="F864">
            <v>0</v>
          </cell>
          <cell r="G864">
            <v>0</v>
          </cell>
          <cell r="H864">
            <v>0</v>
          </cell>
        </row>
        <row r="865">
          <cell r="A865" t="str">
            <v>13.20.07.01</v>
          </cell>
          <cell r="B865" t="str">
            <v>-</v>
          </cell>
          <cell r="C865" t="str">
            <v>Diferido Gasto Impl. Sist. Metodos</v>
          </cell>
          <cell r="D865">
            <v>0</v>
          </cell>
          <cell r="F865">
            <v>0</v>
          </cell>
          <cell r="G865">
            <v>0</v>
          </cell>
          <cell r="H865">
            <v>0</v>
          </cell>
        </row>
        <row r="866">
          <cell r="A866" t="str">
            <v>13.20.09.00</v>
          </cell>
          <cell r="B866" t="str">
            <v>-</v>
          </cell>
          <cell r="C866" t="str">
            <v>Diferido Gasto com Reorganizacao</v>
          </cell>
          <cell r="D866">
            <v>0</v>
          </cell>
          <cell r="F866">
            <v>0</v>
          </cell>
          <cell r="G866">
            <v>0</v>
          </cell>
          <cell r="H866">
            <v>0</v>
          </cell>
        </row>
        <row r="867">
          <cell r="A867" t="str">
            <v>13.20.09.01</v>
          </cell>
          <cell r="B867" t="str">
            <v>-</v>
          </cell>
          <cell r="C867" t="str">
            <v>Diferido Gasto com Reorganizacao</v>
          </cell>
          <cell r="D867">
            <v>0</v>
          </cell>
          <cell r="F867">
            <v>0</v>
          </cell>
          <cell r="G867">
            <v>0</v>
          </cell>
          <cell r="H867">
            <v>0</v>
          </cell>
        </row>
        <row r="868">
          <cell r="A868" t="str">
            <v>13.20.11.00</v>
          </cell>
          <cell r="B868" t="str">
            <v>-</v>
          </cell>
          <cell r="C868" t="str">
            <v>Diferido - Outros</v>
          </cell>
          <cell r="D868">
            <v>0</v>
          </cell>
          <cell r="F868">
            <v>0</v>
          </cell>
          <cell r="G868">
            <v>0</v>
          </cell>
          <cell r="H868">
            <v>0</v>
          </cell>
        </row>
        <row r="869">
          <cell r="A869" t="str">
            <v>13.20.11.01</v>
          </cell>
          <cell r="B869" t="str">
            <v>-</v>
          </cell>
          <cell r="C869" t="str">
            <v>Diferido - Outros</v>
          </cell>
          <cell r="D869">
            <v>0</v>
          </cell>
          <cell r="F869">
            <v>0</v>
          </cell>
          <cell r="G869">
            <v>0</v>
          </cell>
          <cell r="H869">
            <v>0</v>
          </cell>
        </row>
        <row r="870">
          <cell r="A870" t="str">
            <v>13.20.11.02</v>
          </cell>
          <cell r="B870" t="str">
            <v>-</v>
          </cell>
          <cell r="C870" t="str">
            <v>Deliberacao CVM 294/99</v>
          </cell>
          <cell r="D870">
            <v>0</v>
          </cell>
          <cell r="F870">
            <v>0</v>
          </cell>
          <cell r="G870">
            <v>0</v>
          </cell>
          <cell r="H870">
            <v>0</v>
          </cell>
        </row>
        <row r="871">
          <cell r="A871" t="str">
            <v>13.20.17.00</v>
          </cell>
          <cell r="B871" t="str">
            <v>-</v>
          </cell>
          <cell r="C871" t="str">
            <v>Diferido Gast.Pre-Operc. Ipc/Btn</v>
          </cell>
          <cell r="D871">
            <v>0</v>
          </cell>
          <cell r="F871">
            <v>0</v>
          </cell>
          <cell r="G871">
            <v>0</v>
          </cell>
          <cell r="H871">
            <v>0</v>
          </cell>
        </row>
        <row r="872">
          <cell r="A872" t="str">
            <v>13.20.17.01</v>
          </cell>
          <cell r="B872" t="str">
            <v>-</v>
          </cell>
          <cell r="C872" t="str">
            <v>Diferido Gast.Pre-Operc. Ipc/Btn</v>
          </cell>
          <cell r="D872">
            <v>0</v>
          </cell>
          <cell r="F872">
            <v>0</v>
          </cell>
          <cell r="G872">
            <v>0</v>
          </cell>
          <cell r="H872">
            <v>0</v>
          </cell>
        </row>
        <row r="873">
          <cell r="A873" t="str">
            <v>13.20.17.04</v>
          </cell>
          <cell r="B873" t="str">
            <v>-</v>
          </cell>
          <cell r="C873" t="str">
            <v>Diferido Pre-Oper.Desp.Financ. Ipc/Btn</v>
          </cell>
          <cell r="D873">
            <v>0</v>
          </cell>
          <cell r="F873">
            <v>0</v>
          </cell>
          <cell r="G873">
            <v>0</v>
          </cell>
          <cell r="H873">
            <v>0</v>
          </cell>
        </row>
        <row r="874">
          <cell r="A874" t="str">
            <v>13.20.17.98</v>
          </cell>
          <cell r="B874" t="str">
            <v>-</v>
          </cell>
          <cell r="C874" t="str">
            <v>(-)Perda Pre-Oper.Amort.Corumba Ipc/Btn</v>
          </cell>
          <cell r="D874">
            <v>0</v>
          </cell>
          <cell r="F874">
            <v>0</v>
          </cell>
          <cell r="G874">
            <v>0</v>
          </cell>
          <cell r="H874">
            <v>0</v>
          </cell>
        </row>
        <row r="875">
          <cell r="A875" t="str">
            <v>13.20.17.99</v>
          </cell>
          <cell r="B875" t="str">
            <v>-</v>
          </cell>
          <cell r="C875" t="str">
            <v>(-)Perda com Gasto Pre-Operac.Ipc/Btn</v>
          </cell>
          <cell r="D875">
            <v>0</v>
          </cell>
          <cell r="F875">
            <v>0</v>
          </cell>
          <cell r="G875">
            <v>0</v>
          </cell>
          <cell r="H875">
            <v>0</v>
          </cell>
        </row>
        <row r="876">
          <cell r="A876" t="str">
            <v>13.20.19.00</v>
          </cell>
          <cell r="B876" t="str">
            <v>-</v>
          </cell>
          <cell r="C876" t="str">
            <v>Diferido - Outros Ipc/Btn</v>
          </cell>
          <cell r="D876">
            <v>0</v>
          </cell>
          <cell r="F876">
            <v>0</v>
          </cell>
          <cell r="G876">
            <v>0</v>
          </cell>
          <cell r="H876">
            <v>0</v>
          </cell>
        </row>
        <row r="877">
          <cell r="A877" t="str">
            <v>13.20.19.01</v>
          </cell>
          <cell r="B877" t="str">
            <v>-</v>
          </cell>
          <cell r="C877" t="str">
            <v>Diferido - Outros Ipc/Btn</v>
          </cell>
          <cell r="D877">
            <v>0</v>
          </cell>
          <cell r="F877">
            <v>0</v>
          </cell>
          <cell r="G877">
            <v>0</v>
          </cell>
          <cell r="H877">
            <v>0</v>
          </cell>
        </row>
        <row r="878">
          <cell r="A878" t="str">
            <v>13.20.19.02</v>
          </cell>
          <cell r="B878" t="str">
            <v>-</v>
          </cell>
          <cell r="C878" t="str">
            <v>Deliberacao CVM 294/99 Ipc/Btn</v>
          </cell>
          <cell r="D878">
            <v>0</v>
          </cell>
          <cell r="F878">
            <v>0</v>
          </cell>
          <cell r="G878">
            <v>0</v>
          </cell>
          <cell r="H878">
            <v>0</v>
          </cell>
        </row>
        <row r="879">
          <cell r="A879" t="str">
            <v>13.20.21.00</v>
          </cell>
          <cell r="B879" t="str">
            <v>-</v>
          </cell>
          <cell r="C879" t="str">
            <v>Amortizacao Acumulada</v>
          </cell>
          <cell r="D879">
            <v>145624.28</v>
          </cell>
          <cell r="E879" t="str">
            <v>C</v>
          </cell>
          <cell r="F879">
            <v>0</v>
          </cell>
          <cell r="G879">
            <v>36406.07</v>
          </cell>
          <cell r="H879">
            <v>182030.35</v>
          </cell>
          <cell r="I879" t="str">
            <v>C</v>
          </cell>
        </row>
        <row r="880">
          <cell r="A880" t="str">
            <v>13.20.21.01</v>
          </cell>
          <cell r="B880" t="str">
            <v>-</v>
          </cell>
          <cell r="C880" t="str">
            <v>Amort.Acumul.Gasto com Implantacao</v>
          </cell>
          <cell r="D880">
            <v>145624.28</v>
          </cell>
          <cell r="E880" t="str">
            <v>C</v>
          </cell>
          <cell r="F880">
            <v>0</v>
          </cell>
          <cell r="G880">
            <v>36406.07</v>
          </cell>
          <cell r="H880">
            <v>182030.35</v>
          </cell>
          <cell r="I880" t="str">
            <v>C</v>
          </cell>
        </row>
        <row r="881">
          <cell r="A881" t="str">
            <v>13.20.21.02</v>
          </cell>
          <cell r="B881" t="str">
            <v>-</v>
          </cell>
          <cell r="C881" t="str">
            <v>Amort.Acumul.Gasto Pre-Operacional</v>
          </cell>
          <cell r="D881">
            <v>0</v>
          </cell>
          <cell r="F881">
            <v>0</v>
          </cell>
          <cell r="G881">
            <v>0</v>
          </cell>
          <cell r="H881">
            <v>0</v>
          </cell>
        </row>
        <row r="882">
          <cell r="A882" t="str">
            <v>13.20.21.03</v>
          </cell>
          <cell r="B882" t="str">
            <v>-</v>
          </cell>
          <cell r="C882" t="str">
            <v>Amort.Acumul.Gasto Pesq.Desenv.Produto</v>
          </cell>
          <cell r="D882">
            <v>0</v>
          </cell>
          <cell r="F882">
            <v>0</v>
          </cell>
          <cell r="G882">
            <v>0</v>
          </cell>
          <cell r="H882">
            <v>0</v>
          </cell>
        </row>
        <row r="883">
          <cell r="A883" t="str">
            <v>13.20.21.04</v>
          </cell>
          <cell r="B883" t="str">
            <v>-</v>
          </cell>
          <cell r="C883" t="str">
            <v>Amort.Acumul.Gasto Impl.Sistema Metodos</v>
          </cell>
          <cell r="D883">
            <v>0</v>
          </cell>
          <cell r="F883">
            <v>0</v>
          </cell>
          <cell r="G883">
            <v>0</v>
          </cell>
          <cell r="H883">
            <v>0</v>
          </cell>
        </row>
        <row r="884">
          <cell r="A884" t="str">
            <v>13.20.21.05</v>
          </cell>
          <cell r="B884" t="str">
            <v>-</v>
          </cell>
          <cell r="C884" t="str">
            <v>Amort.Acumul.Gasto com Reorganizacao</v>
          </cell>
          <cell r="D884">
            <v>0</v>
          </cell>
          <cell r="F884">
            <v>0</v>
          </cell>
          <cell r="G884">
            <v>0</v>
          </cell>
          <cell r="H884">
            <v>0</v>
          </cell>
        </row>
        <row r="885">
          <cell r="A885" t="str">
            <v>13.20.21.06</v>
          </cell>
          <cell r="B885" t="str">
            <v>-</v>
          </cell>
          <cell r="C885" t="str">
            <v>Amort.Acumul.Diferido - Outros</v>
          </cell>
          <cell r="D885">
            <v>0</v>
          </cell>
          <cell r="F885">
            <v>0</v>
          </cell>
          <cell r="G885">
            <v>0</v>
          </cell>
          <cell r="H885">
            <v>0</v>
          </cell>
        </row>
        <row r="886">
          <cell r="A886" t="str">
            <v>13.20.21.07</v>
          </cell>
          <cell r="B886" t="str">
            <v>-</v>
          </cell>
          <cell r="C886" t="str">
            <v>Amort.Acumul.Deliberacao CVM 294/99</v>
          </cell>
          <cell r="D886">
            <v>0</v>
          </cell>
          <cell r="F886">
            <v>0</v>
          </cell>
          <cell r="G886">
            <v>0</v>
          </cell>
          <cell r="H886">
            <v>0</v>
          </cell>
        </row>
        <row r="887">
          <cell r="A887" t="str">
            <v>13.20.21.08</v>
          </cell>
          <cell r="B887" t="str">
            <v>-</v>
          </cell>
          <cell r="C887" t="str">
            <v>Amort.Acumul.Gasto Pre-Operac. Ipc/Btn</v>
          </cell>
          <cell r="D887">
            <v>0</v>
          </cell>
          <cell r="F887">
            <v>0</v>
          </cell>
          <cell r="G887">
            <v>0</v>
          </cell>
          <cell r="H887">
            <v>0</v>
          </cell>
        </row>
        <row r="888">
          <cell r="A888" t="str">
            <v>13.20.21.09</v>
          </cell>
          <cell r="B888" t="str">
            <v>-</v>
          </cell>
          <cell r="C888" t="str">
            <v>Amort.Acumul.Diferido - Outros Ipc/Btn</v>
          </cell>
          <cell r="D888">
            <v>0</v>
          </cell>
          <cell r="F888">
            <v>0</v>
          </cell>
          <cell r="G888">
            <v>0</v>
          </cell>
          <cell r="H888">
            <v>0</v>
          </cell>
        </row>
        <row r="889">
          <cell r="A889" t="str">
            <v>13.20.21.10</v>
          </cell>
          <cell r="B889" t="str">
            <v>-</v>
          </cell>
          <cell r="C889" t="str">
            <v>Amort.Acumul.Delib.CVM 294/99 Ipc/Btn</v>
          </cell>
          <cell r="D889">
            <v>0</v>
          </cell>
          <cell r="F889">
            <v>0</v>
          </cell>
          <cell r="G889">
            <v>0</v>
          </cell>
          <cell r="H889">
            <v>0</v>
          </cell>
        </row>
        <row r="890">
          <cell r="A890" t="str">
            <v>14.00.00.00</v>
          </cell>
          <cell r="B890" t="str">
            <v>-</v>
          </cell>
          <cell r="C890" t="str">
            <v>Compensacao Ativa</v>
          </cell>
          <cell r="D890">
            <v>0</v>
          </cell>
          <cell r="F890">
            <v>0</v>
          </cell>
          <cell r="G890">
            <v>0</v>
          </cell>
          <cell r="H890">
            <v>0</v>
          </cell>
        </row>
        <row r="891">
          <cell r="A891" t="str">
            <v>14.01.00.00</v>
          </cell>
          <cell r="B891" t="str">
            <v>-</v>
          </cell>
          <cell r="C891" t="str">
            <v>Compens Ativ-Circulante</v>
          </cell>
          <cell r="D891">
            <v>0</v>
          </cell>
          <cell r="F891">
            <v>0</v>
          </cell>
          <cell r="G891">
            <v>0</v>
          </cell>
          <cell r="H891">
            <v>0</v>
          </cell>
        </row>
        <row r="892">
          <cell r="A892" t="str">
            <v>14.01.01.00</v>
          </cell>
          <cell r="B892" t="str">
            <v>-</v>
          </cell>
          <cell r="C892" t="str">
            <v>Compens At.-Cert.Partic.a Emitir</v>
          </cell>
          <cell r="D892">
            <v>0</v>
          </cell>
          <cell r="F892">
            <v>0</v>
          </cell>
          <cell r="G892">
            <v>0</v>
          </cell>
          <cell r="H892">
            <v>0</v>
          </cell>
        </row>
        <row r="893">
          <cell r="A893" t="str">
            <v>14.01.01.01</v>
          </cell>
          <cell r="B893" t="str">
            <v>-</v>
          </cell>
          <cell r="C893" t="str">
            <v>Compens At.-Cert.Partic.a Emitir</v>
          </cell>
          <cell r="D893">
            <v>0</v>
          </cell>
          <cell r="F893">
            <v>0</v>
          </cell>
          <cell r="G893">
            <v>0</v>
          </cell>
          <cell r="H893">
            <v>0</v>
          </cell>
        </row>
        <row r="894">
          <cell r="A894" t="str">
            <v>14.01.10.00</v>
          </cell>
          <cell r="B894" t="str">
            <v>-</v>
          </cell>
          <cell r="C894" t="str">
            <v>Compens At.-Disponib.na Administ</v>
          </cell>
          <cell r="D894">
            <v>0</v>
          </cell>
          <cell r="F894">
            <v>0</v>
          </cell>
          <cell r="G894">
            <v>0</v>
          </cell>
          <cell r="H894">
            <v>0</v>
          </cell>
        </row>
        <row r="895">
          <cell r="A895" t="str">
            <v>14.01.10.01</v>
          </cell>
          <cell r="B895" t="str">
            <v>-</v>
          </cell>
          <cell r="C895" t="str">
            <v>Compens At.-Disponib.na Administ</v>
          </cell>
          <cell r="D895">
            <v>0</v>
          </cell>
          <cell r="F895">
            <v>0</v>
          </cell>
          <cell r="G895">
            <v>0</v>
          </cell>
          <cell r="H895">
            <v>0</v>
          </cell>
        </row>
        <row r="896">
          <cell r="A896" t="str">
            <v>14.01.20.00</v>
          </cell>
          <cell r="B896" t="str">
            <v>-</v>
          </cell>
          <cell r="C896" t="str">
            <v>Compens At.-Reflorestamento</v>
          </cell>
          <cell r="D896">
            <v>0</v>
          </cell>
          <cell r="F896">
            <v>0</v>
          </cell>
          <cell r="G896">
            <v>0</v>
          </cell>
          <cell r="H896">
            <v>0</v>
          </cell>
        </row>
        <row r="897">
          <cell r="A897" t="str">
            <v>14.01.20.01</v>
          </cell>
          <cell r="B897" t="str">
            <v>-</v>
          </cell>
          <cell r="C897" t="str">
            <v>Compens At.-Florestas Formadas</v>
          </cell>
          <cell r="D897">
            <v>0</v>
          </cell>
          <cell r="F897">
            <v>0</v>
          </cell>
          <cell r="G897">
            <v>0</v>
          </cell>
          <cell r="H897">
            <v>0</v>
          </cell>
        </row>
        <row r="898">
          <cell r="A898" t="str">
            <v>14.01.30.00</v>
          </cell>
          <cell r="B898" t="str">
            <v>-</v>
          </cell>
          <cell r="C898" t="str">
            <v>(-) Exaustao Acumulada</v>
          </cell>
          <cell r="D898">
            <v>0</v>
          </cell>
          <cell r="F898">
            <v>0</v>
          </cell>
          <cell r="G898">
            <v>0</v>
          </cell>
          <cell r="H898">
            <v>0</v>
          </cell>
        </row>
        <row r="899">
          <cell r="A899" t="str">
            <v>14.01.30.01</v>
          </cell>
          <cell r="B899" t="str">
            <v>-</v>
          </cell>
          <cell r="C899" t="str">
            <v>(-) Exaustao Acumulada</v>
          </cell>
          <cell r="D899">
            <v>0</v>
          </cell>
          <cell r="F899">
            <v>0</v>
          </cell>
          <cell r="G899">
            <v>0</v>
          </cell>
          <cell r="H899">
            <v>0</v>
          </cell>
        </row>
        <row r="900">
          <cell r="A900" t="str">
            <v>14.01.40.00</v>
          </cell>
          <cell r="B900" t="str">
            <v>-</v>
          </cell>
          <cell r="C900" t="str">
            <v>Compens At-Rec p/Aument Produtiv</v>
          </cell>
          <cell r="D900">
            <v>0</v>
          </cell>
          <cell r="F900">
            <v>0</v>
          </cell>
          <cell r="G900">
            <v>0</v>
          </cell>
          <cell r="H900">
            <v>0</v>
          </cell>
        </row>
        <row r="901">
          <cell r="A901" t="str">
            <v>14.01.40.01</v>
          </cell>
          <cell r="B901" t="str">
            <v>-</v>
          </cell>
          <cell r="C901" t="str">
            <v>Compens At-Rec p/Aument Produtiv</v>
          </cell>
          <cell r="D901">
            <v>0</v>
          </cell>
          <cell r="F901">
            <v>0</v>
          </cell>
          <cell r="G901">
            <v>0</v>
          </cell>
          <cell r="H901">
            <v>0</v>
          </cell>
        </row>
        <row r="902">
          <cell r="A902" t="str">
            <v>15.00.00.00</v>
          </cell>
          <cell r="B902" t="str">
            <v>-</v>
          </cell>
          <cell r="C902" t="str">
            <v>Compensacao Passiva</v>
          </cell>
          <cell r="D902">
            <v>0</v>
          </cell>
          <cell r="F902">
            <v>0</v>
          </cell>
          <cell r="G902">
            <v>0</v>
          </cell>
          <cell r="H902">
            <v>0</v>
          </cell>
        </row>
        <row r="903">
          <cell r="A903" t="str">
            <v>15.01.00.00</v>
          </cell>
          <cell r="B903" t="str">
            <v>-</v>
          </cell>
          <cell r="C903" t="str">
            <v>Compens Pass-Circulante</v>
          </cell>
          <cell r="D903">
            <v>0</v>
          </cell>
          <cell r="F903">
            <v>0</v>
          </cell>
          <cell r="G903">
            <v>0</v>
          </cell>
          <cell r="H903">
            <v>0</v>
          </cell>
        </row>
        <row r="904">
          <cell r="A904" t="str">
            <v>15.01.01.00</v>
          </cell>
          <cell r="B904" t="str">
            <v>-</v>
          </cell>
          <cell r="C904" t="str">
            <v>Compens Pass-Imposto s/ Vendas</v>
          </cell>
          <cell r="D904">
            <v>0</v>
          </cell>
          <cell r="F904">
            <v>0</v>
          </cell>
          <cell r="G904">
            <v>0</v>
          </cell>
          <cell r="H904">
            <v>0</v>
          </cell>
        </row>
        <row r="905">
          <cell r="A905" t="str">
            <v>15.01.01.01</v>
          </cell>
          <cell r="B905" t="str">
            <v>-</v>
          </cell>
          <cell r="C905" t="str">
            <v>Compens Pass.-Icms</v>
          </cell>
          <cell r="D905">
            <v>0</v>
          </cell>
          <cell r="F905">
            <v>0</v>
          </cell>
          <cell r="G905">
            <v>0</v>
          </cell>
          <cell r="H905">
            <v>0</v>
          </cell>
        </row>
        <row r="906">
          <cell r="A906" t="str">
            <v>15.01.01.02</v>
          </cell>
          <cell r="B906" t="str">
            <v>-</v>
          </cell>
          <cell r="C906" t="str">
            <v>Compens Pass.-Pis</v>
          </cell>
          <cell r="D906">
            <v>0</v>
          </cell>
          <cell r="F906">
            <v>0</v>
          </cell>
          <cell r="G906">
            <v>0</v>
          </cell>
          <cell r="H906">
            <v>0</v>
          </cell>
        </row>
        <row r="907">
          <cell r="A907" t="str">
            <v>15.01.01.03</v>
          </cell>
          <cell r="B907" t="str">
            <v>-</v>
          </cell>
          <cell r="C907" t="str">
            <v>Compens Pass.-Cofins</v>
          </cell>
          <cell r="D907">
            <v>0</v>
          </cell>
          <cell r="F907">
            <v>0</v>
          </cell>
          <cell r="G907">
            <v>0</v>
          </cell>
          <cell r="H907">
            <v>0</v>
          </cell>
        </row>
        <row r="908">
          <cell r="A908" t="str">
            <v>15.01.06.00</v>
          </cell>
          <cell r="B908" t="str">
            <v>-</v>
          </cell>
          <cell r="C908" t="str">
            <v>Compens Pass-Quotas a Subscrever</v>
          </cell>
          <cell r="D908">
            <v>0</v>
          </cell>
          <cell r="F908">
            <v>0</v>
          </cell>
          <cell r="G908">
            <v>0</v>
          </cell>
          <cell r="H908">
            <v>0</v>
          </cell>
        </row>
        <row r="909">
          <cell r="A909" t="str">
            <v>15.01.06.01</v>
          </cell>
          <cell r="B909" t="str">
            <v>-</v>
          </cell>
          <cell r="C909" t="str">
            <v>Compens Pass-Quotas a Subscrever</v>
          </cell>
          <cell r="D909">
            <v>0</v>
          </cell>
          <cell r="F909">
            <v>0</v>
          </cell>
          <cell r="G909">
            <v>0</v>
          </cell>
          <cell r="H909">
            <v>0</v>
          </cell>
        </row>
        <row r="910">
          <cell r="A910" t="str">
            <v>15.10.00.00</v>
          </cell>
          <cell r="B910" t="str">
            <v>-</v>
          </cell>
          <cell r="C910" t="str">
            <v>Compens Pass.-Exig Longo Prazo</v>
          </cell>
          <cell r="D910">
            <v>0</v>
          </cell>
          <cell r="F910">
            <v>0</v>
          </cell>
          <cell r="G910">
            <v>0</v>
          </cell>
          <cell r="H910">
            <v>0</v>
          </cell>
        </row>
        <row r="911">
          <cell r="A911" t="str">
            <v>15.10.01.00</v>
          </cell>
          <cell r="B911" t="str">
            <v>-</v>
          </cell>
          <cell r="C911" t="str">
            <v>Compens Pass-Rec.Aplic.Administ</v>
          </cell>
          <cell r="D911">
            <v>0</v>
          </cell>
          <cell r="F911">
            <v>0</v>
          </cell>
          <cell r="G911">
            <v>0</v>
          </cell>
          <cell r="H911">
            <v>0</v>
          </cell>
        </row>
        <row r="912">
          <cell r="A912" t="str">
            <v>15.10.01.01</v>
          </cell>
          <cell r="B912" t="str">
            <v>-</v>
          </cell>
          <cell r="C912" t="str">
            <v>Compens Pass-Rec.Aplic.Administ</v>
          </cell>
          <cell r="D912">
            <v>0</v>
          </cell>
          <cell r="F912">
            <v>0</v>
          </cell>
          <cell r="G912">
            <v>0</v>
          </cell>
          <cell r="H912">
            <v>0</v>
          </cell>
        </row>
        <row r="913">
          <cell r="A913" t="str">
            <v>15.20.00.00</v>
          </cell>
          <cell r="B913" t="str">
            <v>-</v>
          </cell>
          <cell r="C913" t="str">
            <v>Compens Pass-Patrimonio Liquido</v>
          </cell>
          <cell r="D913">
            <v>0</v>
          </cell>
          <cell r="F913">
            <v>0</v>
          </cell>
          <cell r="G913">
            <v>0</v>
          </cell>
          <cell r="H913">
            <v>0</v>
          </cell>
        </row>
        <row r="914">
          <cell r="A914" t="str">
            <v>15.20.01.00</v>
          </cell>
          <cell r="B914" t="str">
            <v>-</v>
          </cell>
          <cell r="C914" t="str">
            <v>Compens Pass-Capital</v>
          </cell>
          <cell r="D914">
            <v>0</v>
          </cell>
          <cell r="F914">
            <v>0</v>
          </cell>
          <cell r="G914">
            <v>0</v>
          </cell>
          <cell r="H914">
            <v>0</v>
          </cell>
        </row>
        <row r="915">
          <cell r="A915" t="str">
            <v>15.20.01.01</v>
          </cell>
          <cell r="B915" t="str">
            <v>-</v>
          </cell>
          <cell r="C915" t="str">
            <v>Compens Pass-Capital</v>
          </cell>
          <cell r="D915">
            <v>0</v>
          </cell>
          <cell r="F915">
            <v>0</v>
          </cell>
          <cell r="G915">
            <v>0</v>
          </cell>
          <cell r="H915">
            <v>0</v>
          </cell>
        </row>
        <row r="916">
          <cell r="A916" t="str">
            <v>15.20.10.00</v>
          </cell>
          <cell r="B916" t="str">
            <v>-</v>
          </cell>
          <cell r="C916" t="str">
            <v>Compens Pass-Capital c/ Quotas</v>
          </cell>
          <cell r="D916">
            <v>0</v>
          </cell>
          <cell r="F916">
            <v>0</v>
          </cell>
          <cell r="G916">
            <v>0</v>
          </cell>
          <cell r="H916">
            <v>0</v>
          </cell>
        </row>
        <row r="917">
          <cell r="A917" t="str">
            <v>15.20.10.01</v>
          </cell>
          <cell r="B917" t="str">
            <v>-</v>
          </cell>
          <cell r="C917" t="str">
            <v>Compens Pass-Capital c/ Quotas</v>
          </cell>
          <cell r="D917">
            <v>0</v>
          </cell>
          <cell r="F917">
            <v>0</v>
          </cell>
          <cell r="G917">
            <v>0</v>
          </cell>
          <cell r="H917">
            <v>0</v>
          </cell>
        </row>
        <row r="918">
          <cell r="A918" t="str">
            <v>15.20.20.00</v>
          </cell>
          <cell r="B918" t="str">
            <v>-</v>
          </cell>
          <cell r="C918" t="str">
            <v>Compens Pas-Corr.Ipc/Btnf Ef.Liq</v>
          </cell>
          <cell r="D918">
            <v>0</v>
          </cell>
          <cell r="F918">
            <v>0</v>
          </cell>
          <cell r="G918">
            <v>0</v>
          </cell>
          <cell r="H918">
            <v>0</v>
          </cell>
        </row>
        <row r="919">
          <cell r="A919" t="str">
            <v>15.20.20.01</v>
          </cell>
          <cell r="B919" t="str">
            <v>-</v>
          </cell>
          <cell r="C919" t="str">
            <v>Compens Pass-Corr.Ipc/Btnf Ef.Liq</v>
          </cell>
          <cell r="D919">
            <v>0</v>
          </cell>
          <cell r="F919">
            <v>0</v>
          </cell>
          <cell r="G919">
            <v>0</v>
          </cell>
          <cell r="H919">
            <v>0</v>
          </cell>
        </row>
        <row r="920">
          <cell r="A920" t="str">
            <v>15.20.30.00</v>
          </cell>
          <cell r="B920" t="str">
            <v>-</v>
          </cell>
          <cell r="C920" t="str">
            <v>Compens Pass-Resultado do Exerc</v>
          </cell>
          <cell r="D920">
            <v>0</v>
          </cell>
          <cell r="F920">
            <v>0</v>
          </cell>
          <cell r="G920">
            <v>0</v>
          </cell>
          <cell r="H920">
            <v>0</v>
          </cell>
        </row>
        <row r="921">
          <cell r="A921" t="str">
            <v>15.20.30.01</v>
          </cell>
          <cell r="B921" t="str">
            <v>-</v>
          </cell>
          <cell r="C921" t="str">
            <v>Compens Pass-Resultado do Exerc</v>
          </cell>
          <cell r="D921">
            <v>0</v>
          </cell>
          <cell r="F921">
            <v>0</v>
          </cell>
          <cell r="G921">
            <v>0</v>
          </cell>
          <cell r="H921">
            <v>0</v>
          </cell>
        </row>
        <row r="922">
          <cell r="A922" t="str">
            <v>15.30.00.00</v>
          </cell>
          <cell r="B922" t="str">
            <v>-</v>
          </cell>
          <cell r="C922" t="str">
            <v>Compens Pass-Demonst Resultado</v>
          </cell>
          <cell r="D922">
            <v>0</v>
          </cell>
          <cell r="F922">
            <v>0</v>
          </cell>
          <cell r="G922">
            <v>0</v>
          </cell>
          <cell r="H922">
            <v>0</v>
          </cell>
        </row>
        <row r="924">
          <cell r="A924" t="str">
            <v>-----------</v>
          </cell>
          <cell r="B924" t="str">
            <v>--</v>
          </cell>
          <cell r="C924" t="str">
            <v>-------------------------------------------------------------------</v>
          </cell>
          <cell r="D924" t="str">
            <v>-------------------</v>
          </cell>
          <cell r="E924" t="str">
            <v>-</v>
          </cell>
          <cell r="F924" t="str">
            <v>-------------------</v>
          </cell>
          <cell r="G924" t="e">
            <v>#NAME?</v>
          </cell>
          <cell r="H924" t="str">
            <v>07AB - 1.00.01.065</v>
          </cell>
        </row>
        <row r="925">
          <cell r="A925" t="str">
            <v>_x000C_----------</v>
          </cell>
          <cell r="B925" t="str">
            <v>--</v>
          </cell>
          <cell r="C925" t="str">
            <v>-------------------------------------------------------------------</v>
          </cell>
          <cell r="D925" t="str">
            <v>-------------------</v>
          </cell>
          <cell r="E925" t="str">
            <v>-</v>
          </cell>
          <cell r="F925" t="str">
            <v>-------------------</v>
          </cell>
          <cell r="G925" t="str">
            <v>-------------------</v>
          </cell>
          <cell r="H925" t="str">
            <v>------ Página:</v>
          </cell>
          <cell r="I925">
            <v>1</v>
          </cell>
        </row>
        <row r="926">
          <cell r="A926" t="str">
            <v>Rio Doce Ma</v>
          </cell>
          <cell r="B926" t="str">
            <v>ng</v>
          </cell>
          <cell r="C926" t="str">
            <v>anes S.A</v>
          </cell>
          <cell r="H926" t="str">
            <v>Balancete</v>
          </cell>
        </row>
        <row r="927">
          <cell r="A927" t="str">
            <v>Período: 01</v>
          </cell>
          <cell r="B927" t="str">
            <v>/0</v>
          </cell>
          <cell r="C927" t="str">
            <v>1/2007 A 31/01/2007 -----------------------------------------------</v>
          </cell>
          <cell r="D927" t="str">
            <v>-------------------</v>
          </cell>
          <cell r="E927" t="str">
            <v>-</v>
          </cell>
          <cell r="F927" t="str">
            <v>-------------------</v>
          </cell>
          <cell r="G927" t="str">
            <v>-------------------</v>
          </cell>
          <cell r="H927" t="str">
            <v>06/02/2007 - 17:4</v>
          </cell>
          <cell r="I927">
            <v>7</v>
          </cell>
        </row>
        <row r="929">
          <cell r="A929" t="str">
            <v>Título</v>
          </cell>
          <cell r="D929" t="str">
            <v>Saldo Inicial</v>
          </cell>
          <cell r="F929" t="str">
            <v>Débito</v>
          </cell>
          <cell r="G929" t="str">
            <v>Crédito</v>
          </cell>
          <cell r="H929" t="str">
            <v>Saldo Final</v>
          </cell>
        </row>
        <row r="930">
          <cell r="A930" t="str">
            <v>-----------</v>
          </cell>
          <cell r="B930" t="str">
            <v>--</v>
          </cell>
          <cell r="C930" t="str">
            <v>-------------------------------------------------------------------</v>
          </cell>
          <cell r="D930" t="str">
            <v>-----------------</v>
          </cell>
          <cell r="F930" t="str">
            <v>------------------</v>
          </cell>
          <cell r="G930" t="str">
            <v>------------------</v>
          </cell>
          <cell r="H930" t="str">
            <v>-----------------</v>
          </cell>
        </row>
        <row r="931">
          <cell r="A931" t="str">
            <v>15.30.01.00</v>
          </cell>
          <cell r="B931" t="str">
            <v>-</v>
          </cell>
          <cell r="C931" t="str">
            <v>Compens Pass-Vendas de Produtos</v>
          </cell>
          <cell r="D931">
            <v>0</v>
          </cell>
          <cell r="F931">
            <v>0</v>
          </cell>
          <cell r="G931">
            <v>0</v>
          </cell>
          <cell r="H931">
            <v>0</v>
          </cell>
        </row>
        <row r="932">
          <cell r="A932" t="str">
            <v>15.30.01.01</v>
          </cell>
          <cell r="B932" t="str">
            <v>-</v>
          </cell>
          <cell r="C932" t="str">
            <v>Compens Pass-Venda de Lenha</v>
          </cell>
          <cell r="D932">
            <v>0</v>
          </cell>
          <cell r="F932">
            <v>0</v>
          </cell>
          <cell r="G932">
            <v>0</v>
          </cell>
          <cell r="H932">
            <v>0</v>
          </cell>
        </row>
        <row r="933">
          <cell r="A933" t="str">
            <v>15.30.06.00</v>
          </cell>
          <cell r="B933" t="str">
            <v>-</v>
          </cell>
          <cell r="C933" t="str">
            <v>Compens Pass-Encarg s/Vend Prod</v>
          </cell>
          <cell r="D933">
            <v>0</v>
          </cell>
          <cell r="F933">
            <v>0</v>
          </cell>
          <cell r="G933">
            <v>0</v>
          </cell>
          <cell r="H933">
            <v>0</v>
          </cell>
        </row>
        <row r="934">
          <cell r="A934" t="str">
            <v>15.30.06.01</v>
          </cell>
          <cell r="B934" t="str">
            <v>-</v>
          </cell>
          <cell r="C934" t="str">
            <v>Compens Pass-Enc.Vend-Icms</v>
          </cell>
          <cell r="D934">
            <v>0</v>
          </cell>
          <cell r="F934">
            <v>0</v>
          </cell>
          <cell r="G934">
            <v>0</v>
          </cell>
          <cell r="H934">
            <v>0</v>
          </cell>
        </row>
        <row r="935">
          <cell r="A935" t="str">
            <v>15.30.06.02</v>
          </cell>
          <cell r="B935" t="str">
            <v>-</v>
          </cell>
          <cell r="C935" t="str">
            <v>Compens Pass-Enc.Vend-Pis</v>
          </cell>
          <cell r="D935">
            <v>0</v>
          </cell>
          <cell r="F935">
            <v>0</v>
          </cell>
          <cell r="G935">
            <v>0</v>
          </cell>
          <cell r="H935">
            <v>0</v>
          </cell>
        </row>
        <row r="936">
          <cell r="A936" t="str">
            <v>15.30.06.03</v>
          </cell>
          <cell r="B936" t="str">
            <v>-</v>
          </cell>
          <cell r="C936" t="str">
            <v>Compens Pass-Enc.Vend-Cofins</v>
          </cell>
          <cell r="D936">
            <v>0</v>
          </cell>
          <cell r="F936">
            <v>0</v>
          </cell>
          <cell r="G936">
            <v>0</v>
          </cell>
          <cell r="H936">
            <v>0</v>
          </cell>
        </row>
        <row r="937">
          <cell r="A937" t="str">
            <v>15.30.12.00</v>
          </cell>
          <cell r="B937" t="str">
            <v>-</v>
          </cell>
          <cell r="C937" t="str">
            <v>Compens Pas-Cust Dir.Corte Lenha</v>
          </cell>
          <cell r="D937">
            <v>0</v>
          </cell>
          <cell r="F937">
            <v>0</v>
          </cell>
          <cell r="G937">
            <v>0</v>
          </cell>
          <cell r="H937">
            <v>0</v>
          </cell>
        </row>
        <row r="938">
          <cell r="A938" t="str">
            <v>15.30.12.01</v>
          </cell>
          <cell r="B938" t="str">
            <v>-</v>
          </cell>
          <cell r="C938" t="str">
            <v>Compens Pass-Salarios</v>
          </cell>
          <cell r="D938">
            <v>0</v>
          </cell>
          <cell r="F938">
            <v>0</v>
          </cell>
          <cell r="G938">
            <v>0</v>
          </cell>
          <cell r="H938">
            <v>0</v>
          </cell>
        </row>
        <row r="939">
          <cell r="A939" t="str">
            <v>15.30.12.02</v>
          </cell>
          <cell r="B939" t="str">
            <v>-</v>
          </cell>
          <cell r="C939" t="str">
            <v>Compens Pass-13 Salario</v>
          </cell>
          <cell r="D939">
            <v>0</v>
          </cell>
          <cell r="F939">
            <v>0</v>
          </cell>
          <cell r="G939">
            <v>0</v>
          </cell>
          <cell r="H939">
            <v>0</v>
          </cell>
        </row>
        <row r="940">
          <cell r="A940" t="str">
            <v>15.30.12.03</v>
          </cell>
          <cell r="B940" t="str">
            <v>-</v>
          </cell>
          <cell r="C940" t="str">
            <v>Compens Pass-Ferias</v>
          </cell>
          <cell r="D940">
            <v>0</v>
          </cell>
          <cell r="F940">
            <v>0</v>
          </cell>
          <cell r="G940">
            <v>0</v>
          </cell>
          <cell r="H940">
            <v>0</v>
          </cell>
        </row>
        <row r="941">
          <cell r="A941" t="str">
            <v>15.30.12.04</v>
          </cell>
          <cell r="B941" t="str">
            <v>-</v>
          </cell>
          <cell r="C941" t="str">
            <v>Compens Pass-Encargos Sociais</v>
          </cell>
          <cell r="D941">
            <v>0</v>
          </cell>
          <cell r="F941">
            <v>0</v>
          </cell>
          <cell r="G941">
            <v>0</v>
          </cell>
          <cell r="H941">
            <v>0</v>
          </cell>
        </row>
        <row r="942">
          <cell r="A942" t="str">
            <v>15.30.12.05</v>
          </cell>
          <cell r="B942" t="str">
            <v>-</v>
          </cell>
          <cell r="C942" t="str">
            <v>Compens Pass-Indenizacoes</v>
          </cell>
          <cell r="D942">
            <v>0</v>
          </cell>
          <cell r="F942">
            <v>0</v>
          </cell>
          <cell r="G942">
            <v>0</v>
          </cell>
          <cell r="H942">
            <v>0</v>
          </cell>
        </row>
        <row r="943">
          <cell r="A943" t="str">
            <v>15.30.12.06</v>
          </cell>
          <cell r="B943" t="str">
            <v>-</v>
          </cell>
          <cell r="C943" t="str">
            <v>Compens Pass-Seguro Vida Grupo</v>
          </cell>
          <cell r="D943">
            <v>0</v>
          </cell>
          <cell r="F943">
            <v>0</v>
          </cell>
          <cell r="G943">
            <v>0</v>
          </cell>
          <cell r="H943">
            <v>0</v>
          </cell>
        </row>
        <row r="944">
          <cell r="A944" t="str">
            <v>15.30.12.07</v>
          </cell>
          <cell r="B944" t="str">
            <v>-</v>
          </cell>
          <cell r="C944" t="str">
            <v>Compens Pass-Alimentacao</v>
          </cell>
          <cell r="D944">
            <v>0</v>
          </cell>
          <cell r="F944">
            <v>0</v>
          </cell>
          <cell r="G944">
            <v>0</v>
          </cell>
          <cell r="H944">
            <v>0</v>
          </cell>
        </row>
        <row r="945">
          <cell r="A945" t="str">
            <v>15.30.12.08</v>
          </cell>
          <cell r="B945" t="str">
            <v>-</v>
          </cell>
          <cell r="C945" t="str">
            <v>Compens Pass-Transporte</v>
          </cell>
          <cell r="D945">
            <v>0</v>
          </cell>
          <cell r="F945">
            <v>0</v>
          </cell>
          <cell r="G945">
            <v>0</v>
          </cell>
          <cell r="H945">
            <v>0</v>
          </cell>
        </row>
        <row r="946">
          <cell r="A946" t="str">
            <v>15.30.12.09</v>
          </cell>
          <cell r="B946" t="str">
            <v>-</v>
          </cell>
          <cell r="C946" t="str">
            <v>Compens Pass-Aluguel de Imoveis</v>
          </cell>
          <cell r="D946">
            <v>0</v>
          </cell>
          <cell r="F946">
            <v>0</v>
          </cell>
          <cell r="G946">
            <v>0</v>
          </cell>
          <cell r="H946">
            <v>0</v>
          </cell>
        </row>
        <row r="947">
          <cell r="A947" t="str">
            <v>15.30.12.10</v>
          </cell>
          <cell r="B947" t="str">
            <v>-</v>
          </cell>
          <cell r="C947" t="str">
            <v>Compens Pass-Aluguel Maq e Equip</v>
          </cell>
          <cell r="D947">
            <v>0</v>
          </cell>
          <cell r="F947">
            <v>0</v>
          </cell>
          <cell r="G947">
            <v>0</v>
          </cell>
          <cell r="H947">
            <v>0</v>
          </cell>
        </row>
        <row r="948">
          <cell r="A948" t="str">
            <v>15.30.12.11</v>
          </cell>
          <cell r="B948" t="str">
            <v>-</v>
          </cell>
          <cell r="C948" t="str">
            <v>Compens Pass-Aluguel de Veiculos</v>
          </cell>
          <cell r="D948">
            <v>0</v>
          </cell>
          <cell r="F948">
            <v>0</v>
          </cell>
          <cell r="G948">
            <v>0</v>
          </cell>
          <cell r="H948">
            <v>0</v>
          </cell>
        </row>
        <row r="949">
          <cell r="A949" t="str">
            <v>15.30.12.12</v>
          </cell>
          <cell r="B949" t="str">
            <v>-</v>
          </cell>
          <cell r="C949" t="str">
            <v>Compens Pass-Assistencia Medica</v>
          </cell>
          <cell r="D949">
            <v>0</v>
          </cell>
          <cell r="F949">
            <v>0</v>
          </cell>
          <cell r="G949">
            <v>0</v>
          </cell>
          <cell r="H949">
            <v>0</v>
          </cell>
        </row>
        <row r="950">
          <cell r="A950" t="str">
            <v>15.30.12.13</v>
          </cell>
          <cell r="B950" t="str">
            <v>-</v>
          </cell>
          <cell r="C950" t="str">
            <v>Compens Pass-Combust/Lubrificant</v>
          </cell>
          <cell r="D950">
            <v>0</v>
          </cell>
          <cell r="F950">
            <v>0</v>
          </cell>
          <cell r="G950">
            <v>0</v>
          </cell>
          <cell r="H950">
            <v>0</v>
          </cell>
        </row>
        <row r="951">
          <cell r="A951" t="str">
            <v>15.30.12.14</v>
          </cell>
          <cell r="B951" t="str">
            <v>-</v>
          </cell>
          <cell r="C951" t="str">
            <v>Compens Pass-Comunicacao</v>
          </cell>
          <cell r="D951">
            <v>0</v>
          </cell>
          <cell r="F951">
            <v>0</v>
          </cell>
          <cell r="G951">
            <v>0</v>
          </cell>
          <cell r="H951">
            <v>0</v>
          </cell>
        </row>
        <row r="952">
          <cell r="A952" t="str">
            <v>15.30.12.15</v>
          </cell>
          <cell r="B952" t="str">
            <v>-</v>
          </cell>
          <cell r="C952" t="str">
            <v>Compens Pass-Conducao Urbana</v>
          </cell>
          <cell r="D952">
            <v>0</v>
          </cell>
          <cell r="F952">
            <v>0</v>
          </cell>
          <cell r="G952">
            <v>0</v>
          </cell>
          <cell r="H952">
            <v>0</v>
          </cell>
        </row>
        <row r="953">
          <cell r="A953" t="str">
            <v>15.30.12.16</v>
          </cell>
          <cell r="B953" t="str">
            <v>-</v>
          </cell>
          <cell r="C953" t="str">
            <v>Compens Pass-Copias e Reducoes</v>
          </cell>
          <cell r="D953">
            <v>0</v>
          </cell>
          <cell r="F953">
            <v>0</v>
          </cell>
          <cell r="G953">
            <v>0</v>
          </cell>
          <cell r="H953">
            <v>0</v>
          </cell>
        </row>
        <row r="954">
          <cell r="A954" t="str">
            <v>15.30.12.17</v>
          </cell>
          <cell r="B954" t="str">
            <v>-</v>
          </cell>
          <cell r="C954" t="str">
            <v>Compens Pass-Depreciacao</v>
          </cell>
          <cell r="D954">
            <v>0</v>
          </cell>
          <cell r="F954">
            <v>0</v>
          </cell>
          <cell r="G954">
            <v>0</v>
          </cell>
          <cell r="H954">
            <v>0</v>
          </cell>
        </row>
        <row r="955">
          <cell r="A955" t="str">
            <v>15.30.12.18</v>
          </cell>
          <cell r="B955" t="str">
            <v>-</v>
          </cell>
          <cell r="C955" t="str">
            <v>Compens Pass-Despesa Diversas</v>
          </cell>
          <cell r="D955">
            <v>0</v>
          </cell>
          <cell r="F955">
            <v>0</v>
          </cell>
          <cell r="G955">
            <v>0</v>
          </cell>
          <cell r="H955">
            <v>0</v>
          </cell>
        </row>
        <row r="956">
          <cell r="A956" t="str">
            <v>15.30.12.19</v>
          </cell>
          <cell r="B956" t="str">
            <v>-</v>
          </cell>
          <cell r="C956" t="str">
            <v>Compens Pass-Empilhamento Lenha</v>
          </cell>
          <cell r="D956">
            <v>0</v>
          </cell>
          <cell r="F956">
            <v>0</v>
          </cell>
          <cell r="G956">
            <v>0</v>
          </cell>
          <cell r="H956">
            <v>0</v>
          </cell>
        </row>
        <row r="957">
          <cell r="A957" t="str">
            <v>15.30.12.20</v>
          </cell>
          <cell r="B957" t="str">
            <v>-</v>
          </cell>
          <cell r="C957" t="str">
            <v>Compens Pass-Energ Eletrica/Agua</v>
          </cell>
          <cell r="D957">
            <v>0</v>
          </cell>
          <cell r="F957">
            <v>0</v>
          </cell>
          <cell r="G957">
            <v>0</v>
          </cell>
          <cell r="H957">
            <v>0</v>
          </cell>
        </row>
        <row r="958">
          <cell r="A958" t="str">
            <v>15.30.12.21</v>
          </cell>
          <cell r="B958" t="str">
            <v>-</v>
          </cell>
          <cell r="C958" t="str">
            <v>Compens Pass-Exaustao</v>
          </cell>
          <cell r="D958">
            <v>0</v>
          </cell>
          <cell r="F958">
            <v>0</v>
          </cell>
          <cell r="G958">
            <v>0</v>
          </cell>
          <cell r="H958">
            <v>0</v>
          </cell>
        </row>
        <row r="959">
          <cell r="A959" t="str">
            <v>15.30.12.22</v>
          </cell>
          <cell r="B959" t="str">
            <v>-</v>
          </cell>
          <cell r="C959" t="str">
            <v>Compens Pass-Ferrament/Utensilio</v>
          </cell>
          <cell r="D959">
            <v>0</v>
          </cell>
          <cell r="F959">
            <v>0</v>
          </cell>
          <cell r="G959">
            <v>0</v>
          </cell>
          <cell r="H959">
            <v>0</v>
          </cell>
        </row>
        <row r="960">
          <cell r="A960" t="str">
            <v>15.30.12.23</v>
          </cell>
          <cell r="B960" t="str">
            <v>-</v>
          </cell>
          <cell r="C960" t="str">
            <v>Compens Pass-Fretes/Carretos</v>
          </cell>
          <cell r="D960">
            <v>0</v>
          </cell>
          <cell r="F960">
            <v>0</v>
          </cell>
          <cell r="G960">
            <v>0</v>
          </cell>
          <cell r="H960">
            <v>0</v>
          </cell>
        </row>
        <row r="961">
          <cell r="A961" t="str">
            <v>15.30.12.24</v>
          </cell>
          <cell r="B961" t="str">
            <v>-</v>
          </cell>
          <cell r="C961" t="str">
            <v>Compens Pass-Gratificacao</v>
          </cell>
          <cell r="D961">
            <v>0</v>
          </cell>
          <cell r="F961">
            <v>0</v>
          </cell>
          <cell r="G961">
            <v>0</v>
          </cell>
          <cell r="H961">
            <v>0</v>
          </cell>
        </row>
        <row r="962">
          <cell r="A962" t="str">
            <v>15.30.12.25</v>
          </cell>
          <cell r="B962" t="str">
            <v>-</v>
          </cell>
          <cell r="C962" t="str">
            <v>Compens Pass-Lanches/Refeicoes</v>
          </cell>
          <cell r="D962">
            <v>0</v>
          </cell>
          <cell r="F962">
            <v>0</v>
          </cell>
          <cell r="G962">
            <v>0</v>
          </cell>
          <cell r="H962">
            <v>0</v>
          </cell>
        </row>
        <row r="963">
          <cell r="A963" t="str">
            <v>15.30.12.26</v>
          </cell>
          <cell r="B963" t="str">
            <v>-</v>
          </cell>
          <cell r="C963" t="str">
            <v>Compens Pass-Limpeza Geral</v>
          </cell>
          <cell r="D963">
            <v>0</v>
          </cell>
          <cell r="F963">
            <v>0</v>
          </cell>
          <cell r="G963">
            <v>0</v>
          </cell>
          <cell r="H963">
            <v>0</v>
          </cell>
        </row>
        <row r="964">
          <cell r="A964" t="str">
            <v>15.30.12.27</v>
          </cell>
          <cell r="B964" t="str">
            <v>-</v>
          </cell>
          <cell r="C964" t="str">
            <v>Compens Pass-Manut Civil/Utilid</v>
          </cell>
          <cell r="D964">
            <v>0</v>
          </cell>
          <cell r="F964">
            <v>0</v>
          </cell>
          <cell r="G964">
            <v>0</v>
          </cell>
          <cell r="H964">
            <v>0</v>
          </cell>
        </row>
        <row r="965">
          <cell r="A965" t="str">
            <v>15.30.12.28</v>
          </cell>
          <cell r="B965" t="str">
            <v>-</v>
          </cell>
          <cell r="C965" t="str">
            <v>Compens Pass-Manut Eletrica</v>
          </cell>
          <cell r="D965">
            <v>0</v>
          </cell>
          <cell r="F965">
            <v>0</v>
          </cell>
          <cell r="G965">
            <v>0</v>
          </cell>
          <cell r="H965">
            <v>0</v>
          </cell>
        </row>
        <row r="966">
          <cell r="A966" t="str">
            <v>15.30.12.29</v>
          </cell>
          <cell r="B966" t="str">
            <v>-</v>
          </cell>
          <cell r="C966" t="str">
            <v>Compens Pass-Manut Mecanica</v>
          </cell>
          <cell r="D966">
            <v>0</v>
          </cell>
          <cell r="F966">
            <v>0</v>
          </cell>
          <cell r="G966">
            <v>0</v>
          </cell>
          <cell r="H966">
            <v>0</v>
          </cell>
        </row>
        <row r="967">
          <cell r="A967" t="str">
            <v>15.30.12.30</v>
          </cell>
          <cell r="B967" t="str">
            <v>-</v>
          </cell>
          <cell r="C967" t="str">
            <v>Compens Pass-Mat. de Expediente</v>
          </cell>
          <cell r="D967">
            <v>0</v>
          </cell>
          <cell r="F967">
            <v>0</v>
          </cell>
          <cell r="G967">
            <v>0</v>
          </cell>
          <cell r="H967">
            <v>0</v>
          </cell>
        </row>
        <row r="968">
          <cell r="A968" t="str">
            <v>15.30.12.31</v>
          </cell>
          <cell r="B968" t="str">
            <v>-</v>
          </cell>
          <cell r="C968" t="str">
            <v>Compens Pass-Mat. de Limpeza</v>
          </cell>
          <cell r="D968">
            <v>0</v>
          </cell>
          <cell r="F968">
            <v>0</v>
          </cell>
          <cell r="G968">
            <v>0</v>
          </cell>
          <cell r="H968">
            <v>0</v>
          </cell>
        </row>
        <row r="969">
          <cell r="A969" t="str">
            <v>15.30.12.32</v>
          </cell>
          <cell r="B969" t="str">
            <v>-</v>
          </cell>
          <cell r="C969" t="str">
            <v>Compens Pass-Materiais Diversos</v>
          </cell>
          <cell r="D969">
            <v>0</v>
          </cell>
          <cell r="F969">
            <v>0</v>
          </cell>
          <cell r="G969">
            <v>0</v>
          </cell>
          <cell r="H969">
            <v>0</v>
          </cell>
        </row>
        <row r="970">
          <cell r="A970" t="str">
            <v>15.30.12.33</v>
          </cell>
          <cell r="B970" t="str">
            <v>-</v>
          </cell>
          <cell r="C970" t="str">
            <v>Compens Pass-Medicamentos</v>
          </cell>
          <cell r="D970">
            <v>0</v>
          </cell>
          <cell r="F970">
            <v>0</v>
          </cell>
          <cell r="G970">
            <v>0</v>
          </cell>
          <cell r="H970">
            <v>0</v>
          </cell>
        </row>
        <row r="971">
          <cell r="A971" t="str">
            <v>15.30.12.34</v>
          </cell>
          <cell r="B971" t="str">
            <v>-</v>
          </cell>
          <cell r="C971" t="str">
            <v>Compens Pass-Prod.Quimico Divers</v>
          </cell>
          <cell r="D971">
            <v>0</v>
          </cell>
          <cell r="F971">
            <v>0</v>
          </cell>
          <cell r="G971">
            <v>0</v>
          </cell>
          <cell r="H971">
            <v>0</v>
          </cell>
        </row>
        <row r="972">
          <cell r="A972" t="str">
            <v>15.30.12.35</v>
          </cell>
          <cell r="B972" t="str">
            <v>-</v>
          </cell>
          <cell r="C972" t="str">
            <v>Compens Pass-Seguranca Pessoal</v>
          </cell>
          <cell r="D972">
            <v>0</v>
          </cell>
          <cell r="F972">
            <v>0</v>
          </cell>
          <cell r="G972">
            <v>0</v>
          </cell>
          <cell r="H972">
            <v>0</v>
          </cell>
        </row>
        <row r="973">
          <cell r="A973" t="str">
            <v>15.30.12.36</v>
          </cell>
          <cell r="B973" t="str">
            <v>-</v>
          </cell>
          <cell r="C973" t="str">
            <v>Compens Pass-Seguro de Veiculos</v>
          </cell>
          <cell r="D973">
            <v>0</v>
          </cell>
          <cell r="F973">
            <v>0</v>
          </cell>
          <cell r="G973">
            <v>0</v>
          </cell>
          <cell r="H973">
            <v>0</v>
          </cell>
        </row>
        <row r="974">
          <cell r="A974" t="str">
            <v>15.30.12.37</v>
          </cell>
          <cell r="B974" t="str">
            <v>-</v>
          </cell>
          <cell r="C974" t="str">
            <v>Compens Pass-Serv Corte de Lenha</v>
          </cell>
          <cell r="D974">
            <v>0</v>
          </cell>
          <cell r="F974">
            <v>0</v>
          </cell>
          <cell r="G974">
            <v>0</v>
          </cell>
          <cell r="H974">
            <v>0</v>
          </cell>
        </row>
        <row r="975">
          <cell r="A975" t="str">
            <v>15.30.12.38</v>
          </cell>
          <cell r="B975" t="str">
            <v>-</v>
          </cell>
          <cell r="C975" t="str">
            <v>Compens Pass-Serv Manutenca</v>
          </cell>
          <cell r="D975">
            <v>0</v>
          </cell>
          <cell r="F975">
            <v>0</v>
          </cell>
          <cell r="G975">
            <v>0</v>
          </cell>
          <cell r="H975">
            <v>0</v>
          </cell>
        </row>
        <row r="976">
          <cell r="A976" t="str">
            <v>15.30.12.39</v>
          </cell>
          <cell r="B976" t="str">
            <v>-</v>
          </cell>
          <cell r="C976" t="str">
            <v>Compens Pass-Servicos Diversos</v>
          </cell>
          <cell r="D976">
            <v>0</v>
          </cell>
          <cell r="F976">
            <v>0</v>
          </cell>
          <cell r="G976">
            <v>0</v>
          </cell>
          <cell r="H976">
            <v>0</v>
          </cell>
        </row>
        <row r="977">
          <cell r="A977" t="str">
            <v>15.30.12.40</v>
          </cell>
          <cell r="B977" t="str">
            <v>-</v>
          </cell>
          <cell r="C977" t="str">
            <v>Compens Pass-Serv.Empilham.Lenha</v>
          </cell>
          <cell r="D977">
            <v>0</v>
          </cell>
          <cell r="F977">
            <v>0</v>
          </cell>
          <cell r="G977">
            <v>0</v>
          </cell>
          <cell r="H977">
            <v>0</v>
          </cell>
        </row>
        <row r="978">
          <cell r="A978" t="str">
            <v>15.30.12.41</v>
          </cell>
          <cell r="B978" t="str">
            <v>-</v>
          </cell>
          <cell r="C978" t="str">
            <v>Compens Pass-Serv.Transport Lenha</v>
          </cell>
          <cell r="D978">
            <v>0</v>
          </cell>
          <cell r="F978">
            <v>0</v>
          </cell>
          <cell r="G978">
            <v>0</v>
          </cell>
          <cell r="H978">
            <v>0</v>
          </cell>
        </row>
        <row r="979">
          <cell r="A979" t="str">
            <v>15.30.12.42</v>
          </cell>
          <cell r="B979" t="str">
            <v>-</v>
          </cell>
          <cell r="C979" t="str">
            <v>Compens Pass-Uniformes</v>
          </cell>
          <cell r="D979">
            <v>0</v>
          </cell>
          <cell r="F979">
            <v>0</v>
          </cell>
          <cell r="G979">
            <v>0</v>
          </cell>
          <cell r="H979">
            <v>0</v>
          </cell>
        </row>
        <row r="980">
          <cell r="A980" t="str">
            <v>15.30.18.00</v>
          </cell>
          <cell r="B980" t="str">
            <v>-</v>
          </cell>
          <cell r="C980" t="str">
            <v>Compens Pass-Desp Administrativ</v>
          </cell>
          <cell r="D980">
            <v>0</v>
          </cell>
          <cell r="F980">
            <v>0</v>
          </cell>
          <cell r="G980">
            <v>0</v>
          </cell>
          <cell r="H980">
            <v>0</v>
          </cell>
        </row>
        <row r="981">
          <cell r="A981" t="str">
            <v>15.30.18.01</v>
          </cell>
          <cell r="B981" t="str">
            <v>-</v>
          </cell>
          <cell r="C981" t="str">
            <v>Comp.Pas Desp Adm-Salarios</v>
          </cell>
          <cell r="D981">
            <v>0</v>
          </cell>
          <cell r="F981">
            <v>0</v>
          </cell>
          <cell r="G981">
            <v>0</v>
          </cell>
          <cell r="H981">
            <v>0</v>
          </cell>
        </row>
        <row r="982">
          <cell r="A982" t="str">
            <v>15.30.18.02</v>
          </cell>
          <cell r="B982" t="str">
            <v>-</v>
          </cell>
          <cell r="C982" t="str">
            <v>Comp.Pas Desp Adm-13 Salario</v>
          </cell>
          <cell r="D982">
            <v>0</v>
          </cell>
          <cell r="F982">
            <v>0</v>
          </cell>
          <cell r="G982">
            <v>0</v>
          </cell>
          <cell r="H982">
            <v>0</v>
          </cell>
        </row>
        <row r="983">
          <cell r="A983" t="str">
            <v>15.30.18.03</v>
          </cell>
          <cell r="B983" t="str">
            <v>-</v>
          </cell>
          <cell r="C983" t="str">
            <v>Comp.Pas Desp Adm-Enc.Sociais</v>
          </cell>
          <cell r="D983">
            <v>0</v>
          </cell>
          <cell r="F983">
            <v>0</v>
          </cell>
          <cell r="G983">
            <v>0</v>
          </cell>
          <cell r="H983">
            <v>0</v>
          </cell>
        </row>
        <row r="984">
          <cell r="A984" t="str">
            <v>15.30.18.04</v>
          </cell>
          <cell r="B984" t="str">
            <v>-</v>
          </cell>
          <cell r="C984" t="str">
            <v>Comp.Pas Desp Adm-Depreciacao</v>
          </cell>
          <cell r="D984">
            <v>0</v>
          </cell>
          <cell r="F984">
            <v>0</v>
          </cell>
          <cell r="G984">
            <v>0</v>
          </cell>
          <cell r="H984">
            <v>0</v>
          </cell>
        </row>
        <row r="985">
          <cell r="A985" t="str">
            <v>15.30.18.05</v>
          </cell>
          <cell r="B985" t="str">
            <v>-</v>
          </cell>
          <cell r="C985" t="str">
            <v>Comp.Pas Desp Adm-Alimentacao</v>
          </cell>
          <cell r="D985">
            <v>0</v>
          </cell>
          <cell r="F985">
            <v>0</v>
          </cell>
          <cell r="G985">
            <v>0</v>
          </cell>
          <cell r="H985">
            <v>0</v>
          </cell>
        </row>
        <row r="986">
          <cell r="A986" t="str">
            <v>15.30.18.06</v>
          </cell>
          <cell r="B986" t="str">
            <v>-</v>
          </cell>
          <cell r="C986" t="str">
            <v>Comp.Pas Desp Adm-Alug Imoveis</v>
          </cell>
          <cell r="D986">
            <v>0</v>
          </cell>
          <cell r="F986">
            <v>0</v>
          </cell>
          <cell r="G986">
            <v>0</v>
          </cell>
          <cell r="H986">
            <v>0</v>
          </cell>
        </row>
        <row r="987">
          <cell r="A987" t="str">
            <v>15.30.18.07</v>
          </cell>
          <cell r="B987" t="str">
            <v>-</v>
          </cell>
          <cell r="C987" t="str">
            <v>Comp.Pas Desp Adm-Alug Maq/Equip</v>
          </cell>
          <cell r="D987">
            <v>0</v>
          </cell>
          <cell r="F987">
            <v>0</v>
          </cell>
          <cell r="G987">
            <v>0</v>
          </cell>
          <cell r="H987">
            <v>0</v>
          </cell>
        </row>
        <row r="988">
          <cell r="A988" t="str">
            <v>15.30.18.08</v>
          </cell>
          <cell r="B988" t="str">
            <v>-</v>
          </cell>
          <cell r="C988" t="str">
            <v>Comp.Pas Desp Adm-Alug Veic</v>
          </cell>
          <cell r="D988">
            <v>0</v>
          </cell>
          <cell r="F988">
            <v>0</v>
          </cell>
          <cell r="G988">
            <v>0</v>
          </cell>
          <cell r="H988">
            <v>0</v>
          </cell>
        </row>
        <row r="989">
          <cell r="A989" t="str">
            <v>15.30.18.09</v>
          </cell>
          <cell r="B989" t="str">
            <v>-</v>
          </cell>
          <cell r="C989" t="str">
            <v>Comp.Pas Desp Adm-Assist Medic</v>
          </cell>
          <cell r="D989">
            <v>0</v>
          </cell>
          <cell r="F989">
            <v>0</v>
          </cell>
          <cell r="G989">
            <v>0</v>
          </cell>
          <cell r="H989">
            <v>0</v>
          </cell>
        </row>
        <row r="990">
          <cell r="A990" t="str">
            <v>15.30.18.10</v>
          </cell>
          <cell r="B990" t="str">
            <v>-</v>
          </cell>
          <cell r="C990" t="str">
            <v>Comp.Pas Desp Adm-Contr Entidade</v>
          </cell>
          <cell r="D990">
            <v>0</v>
          </cell>
          <cell r="F990">
            <v>0</v>
          </cell>
          <cell r="G990">
            <v>0</v>
          </cell>
          <cell r="H990">
            <v>0</v>
          </cell>
        </row>
        <row r="991">
          <cell r="A991" t="str">
            <v>15.30.18.11</v>
          </cell>
          <cell r="B991" t="str">
            <v>-</v>
          </cell>
          <cell r="C991" t="str">
            <v>Comp.Pas Desp Adm-Desp Diversas</v>
          </cell>
          <cell r="D991">
            <v>0</v>
          </cell>
          <cell r="F991">
            <v>0</v>
          </cell>
          <cell r="G991">
            <v>0</v>
          </cell>
          <cell r="H991">
            <v>0</v>
          </cell>
        </row>
        <row r="992">
          <cell r="A992" t="str">
            <v>15.30.18.12</v>
          </cell>
          <cell r="B992" t="str">
            <v>-</v>
          </cell>
          <cell r="C992" t="str">
            <v>Comp.Pas Desp Adm-Empilham Lenha</v>
          </cell>
          <cell r="D992">
            <v>0</v>
          </cell>
          <cell r="F992">
            <v>0</v>
          </cell>
          <cell r="G992">
            <v>0</v>
          </cell>
          <cell r="H992">
            <v>0</v>
          </cell>
        </row>
        <row r="993">
          <cell r="A993" t="str">
            <v>15.30.18.13</v>
          </cell>
          <cell r="B993" t="str">
            <v>-</v>
          </cell>
          <cell r="C993" t="str">
            <v>Comp.Pas Desp Adm-Materiais</v>
          </cell>
          <cell r="D993">
            <v>0</v>
          </cell>
          <cell r="F993">
            <v>0</v>
          </cell>
          <cell r="G993">
            <v>0</v>
          </cell>
          <cell r="H993">
            <v>0</v>
          </cell>
        </row>
        <row r="994">
          <cell r="A994" t="str">
            <v>15.30.18.14</v>
          </cell>
          <cell r="B994" t="str">
            <v>-</v>
          </cell>
          <cell r="C994" t="str">
            <v>Comp.Pas Desp Adm-Serv Prestados</v>
          </cell>
          <cell r="D994">
            <v>0</v>
          </cell>
          <cell r="F994">
            <v>0</v>
          </cell>
          <cell r="G994">
            <v>0</v>
          </cell>
          <cell r="H994">
            <v>0</v>
          </cell>
        </row>
        <row r="995">
          <cell r="A995" t="str">
            <v>15.30.18.15</v>
          </cell>
          <cell r="B995" t="str">
            <v>-</v>
          </cell>
          <cell r="C995" t="str">
            <v>Comp.Pas Desp Adm-Seg. Vida Grup</v>
          </cell>
          <cell r="D995">
            <v>0</v>
          </cell>
          <cell r="F995">
            <v>0</v>
          </cell>
          <cell r="G995">
            <v>0</v>
          </cell>
          <cell r="H995">
            <v>0</v>
          </cell>
        </row>
        <row r="996">
          <cell r="A996" t="str">
            <v>15.30.18.16</v>
          </cell>
          <cell r="B996" t="str">
            <v>-</v>
          </cell>
          <cell r="C996" t="str">
            <v>Comp.Pas Desp Adm-Serv Manut</v>
          </cell>
          <cell r="D996">
            <v>0</v>
          </cell>
          <cell r="F996">
            <v>0</v>
          </cell>
          <cell r="G996">
            <v>0</v>
          </cell>
          <cell r="H996">
            <v>0</v>
          </cell>
        </row>
        <row r="997">
          <cell r="A997" t="str">
            <v>15.30.18.17</v>
          </cell>
          <cell r="B997" t="str">
            <v>-</v>
          </cell>
          <cell r="C997" t="str">
            <v>Comp.Pas Desp Adm-Impostos/Taxas</v>
          </cell>
          <cell r="D997">
            <v>0</v>
          </cell>
          <cell r="F997">
            <v>0</v>
          </cell>
          <cell r="G997">
            <v>0</v>
          </cell>
          <cell r="H997">
            <v>0</v>
          </cell>
        </row>
        <row r="998">
          <cell r="A998" t="str">
            <v>15.30.18.18</v>
          </cell>
          <cell r="B998" t="str">
            <v>-</v>
          </cell>
          <cell r="C998" t="str">
            <v>Comp.Pas Desp Adm-Ferias</v>
          </cell>
          <cell r="D998">
            <v>0</v>
          </cell>
          <cell r="F998">
            <v>0</v>
          </cell>
          <cell r="G998">
            <v>0</v>
          </cell>
          <cell r="H998">
            <v>0</v>
          </cell>
        </row>
        <row r="999">
          <cell r="A999" t="str">
            <v>15.30.18.19</v>
          </cell>
          <cell r="B999" t="str">
            <v>-</v>
          </cell>
          <cell r="C999" t="str">
            <v>Comp.Pas Desp Adm-Gratificacao</v>
          </cell>
          <cell r="D999">
            <v>0</v>
          </cell>
          <cell r="F999">
            <v>0</v>
          </cell>
          <cell r="G999">
            <v>0</v>
          </cell>
          <cell r="H999">
            <v>0</v>
          </cell>
        </row>
        <row r="1000">
          <cell r="A1000" t="str">
            <v>15.30.18.20</v>
          </cell>
          <cell r="B1000" t="str">
            <v>-</v>
          </cell>
          <cell r="C1000" t="str">
            <v>Comp.Pas Desp Adm-Indenizacao</v>
          </cell>
          <cell r="D1000">
            <v>0</v>
          </cell>
          <cell r="F1000">
            <v>0</v>
          </cell>
          <cell r="G1000">
            <v>0</v>
          </cell>
          <cell r="H1000">
            <v>0</v>
          </cell>
        </row>
        <row r="1001">
          <cell r="A1001" t="str">
            <v>15.30.24.00</v>
          </cell>
          <cell r="B1001" t="str">
            <v>-</v>
          </cell>
          <cell r="C1001" t="str">
            <v>Compens.Pas-Desp/Rec Financeira</v>
          </cell>
          <cell r="D1001">
            <v>0</v>
          </cell>
          <cell r="F1001">
            <v>0</v>
          </cell>
          <cell r="G1001">
            <v>0</v>
          </cell>
          <cell r="H1001">
            <v>0</v>
          </cell>
        </row>
        <row r="1002">
          <cell r="A1002" t="str">
            <v>15.30.24.01</v>
          </cell>
          <cell r="B1002" t="str">
            <v>-</v>
          </cell>
          <cell r="C1002" t="str">
            <v>Comp.Pas-D/R Fin-Juros Passivos</v>
          </cell>
          <cell r="D1002">
            <v>0</v>
          </cell>
          <cell r="F1002">
            <v>0</v>
          </cell>
          <cell r="G1002">
            <v>0</v>
          </cell>
          <cell r="H1002">
            <v>0</v>
          </cell>
        </row>
        <row r="1003">
          <cell r="A1003" t="str">
            <v>15.30.24.02</v>
          </cell>
          <cell r="B1003" t="str">
            <v>-</v>
          </cell>
          <cell r="C1003" t="str">
            <v>Comp.Pas-D/R Fin-Juros Ativos</v>
          </cell>
          <cell r="D1003">
            <v>0</v>
          </cell>
          <cell r="F1003">
            <v>0</v>
          </cell>
          <cell r="G1003">
            <v>0</v>
          </cell>
          <cell r="H1003">
            <v>0</v>
          </cell>
        </row>
        <row r="1004">
          <cell r="A1004" t="str">
            <v>15.30.24.03</v>
          </cell>
          <cell r="B1004" t="str">
            <v>-</v>
          </cell>
          <cell r="C1004" t="str">
            <v>Comp.Pas-D/R Fin-Var.Monet Pass</v>
          </cell>
          <cell r="D1004">
            <v>0</v>
          </cell>
          <cell r="F1004">
            <v>0</v>
          </cell>
          <cell r="G1004">
            <v>0</v>
          </cell>
          <cell r="H1004">
            <v>0</v>
          </cell>
        </row>
        <row r="1005">
          <cell r="A1005" t="str">
            <v>15.30.24.04</v>
          </cell>
          <cell r="B1005" t="str">
            <v>-</v>
          </cell>
          <cell r="C1005" t="str">
            <v>Comp.Pas-D/R Fin-Var.Monet Ativa</v>
          </cell>
          <cell r="D1005">
            <v>0</v>
          </cell>
          <cell r="F1005">
            <v>0</v>
          </cell>
          <cell r="G1005">
            <v>0</v>
          </cell>
          <cell r="H1005">
            <v>0</v>
          </cell>
        </row>
        <row r="1006">
          <cell r="A1006" t="str">
            <v>15.30.30.00</v>
          </cell>
          <cell r="B1006" t="str">
            <v>-</v>
          </cell>
          <cell r="C1006" t="str">
            <v>Compens.Pass-Corr.Monet.Balanco</v>
          </cell>
          <cell r="D1006">
            <v>0</v>
          </cell>
          <cell r="F1006">
            <v>0</v>
          </cell>
          <cell r="G1006">
            <v>0</v>
          </cell>
          <cell r="H1006">
            <v>0</v>
          </cell>
        </row>
        <row r="1008">
          <cell r="A1008" t="str">
            <v>-----------</v>
          </cell>
          <cell r="B1008" t="str">
            <v>--</v>
          </cell>
          <cell r="C1008" t="str">
            <v>-------------------------------------------------------------------</v>
          </cell>
          <cell r="D1008" t="str">
            <v>-------------------</v>
          </cell>
          <cell r="E1008" t="str">
            <v>-</v>
          </cell>
          <cell r="F1008" t="str">
            <v>-------------------</v>
          </cell>
          <cell r="G1008" t="e">
            <v>#NAME?</v>
          </cell>
          <cell r="H1008" t="str">
            <v>07AB - 1.00.01.065</v>
          </cell>
        </row>
        <row r="1009">
          <cell r="A1009" t="str">
            <v>_x000C_----------</v>
          </cell>
          <cell r="B1009" t="str">
            <v>--</v>
          </cell>
          <cell r="C1009" t="str">
            <v>-------------------------------------------------------------------</v>
          </cell>
          <cell r="D1009" t="str">
            <v>-------------------</v>
          </cell>
          <cell r="E1009" t="str">
            <v>-</v>
          </cell>
          <cell r="F1009" t="str">
            <v>-------------------</v>
          </cell>
          <cell r="G1009" t="str">
            <v>-------------------</v>
          </cell>
          <cell r="H1009" t="str">
            <v>------ Página:</v>
          </cell>
          <cell r="I1009">
            <v>1</v>
          </cell>
        </row>
        <row r="1010">
          <cell r="A1010" t="str">
            <v>Rio Doce Ma</v>
          </cell>
          <cell r="B1010" t="str">
            <v>ng</v>
          </cell>
          <cell r="C1010" t="str">
            <v>anes S.A</v>
          </cell>
          <cell r="H1010" t="str">
            <v>Balancete</v>
          </cell>
        </row>
        <row r="1011">
          <cell r="A1011" t="str">
            <v>Período: 01</v>
          </cell>
          <cell r="B1011" t="str">
            <v>/0</v>
          </cell>
          <cell r="C1011" t="str">
            <v>1/2007 A 31/01/2007 -----------------------------------------------</v>
          </cell>
          <cell r="D1011" t="str">
            <v>-------------------</v>
          </cell>
          <cell r="E1011" t="str">
            <v>-</v>
          </cell>
          <cell r="F1011" t="str">
            <v>-------------------</v>
          </cell>
          <cell r="G1011" t="str">
            <v>-------------------</v>
          </cell>
          <cell r="H1011" t="str">
            <v>06/02/2007 - 17:4</v>
          </cell>
          <cell r="I1011">
            <v>7</v>
          </cell>
        </row>
        <row r="1013">
          <cell r="A1013" t="str">
            <v>Título</v>
          </cell>
          <cell r="D1013" t="str">
            <v>Saldo Inicial</v>
          </cell>
          <cell r="F1013" t="str">
            <v>Débito</v>
          </cell>
          <cell r="G1013" t="str">
            <v>Crédito</v>
          </cell>
          <cell r="H1013" t="str">
            <v>Saldo Final</v>
          </cell>
        </row>
        <row r="1014">
          <cell r="A1014" t="str">
            <v>-----------</v>
          </cell>
          <cell r="B1014" t="str">
            <v>--</v>
          </cell>
          <cell r="C1014" t="str">
            <v>-------------------------------------------------------------------</v>
          </cell>
          <cell r="D1014" t="str">
            <v>-----------------</v>
          </cell>
          <cell r="F1014" t="str">
            <v>------------------</v>
          </cell>
          <cell r="G1014" t="str">
            <v>------------------</v>
          </cell>
          <cell r="H1014" t="str">
            <v>-----------------</v>
          </cell>
        </row>
        <row r="1015">
          <cell r="A1015" t="str">
            <v>15.30.30.01</v>
          </cell>
          <cell r="B1015" t="str">
            <v>-</v>
          </cell>
          <cell r="C1015" t="str">
            <v>Comp.Pas-C.M.Balanc-Capital</v>
          </cell>
          <cell r="D1015">
            <v>0</v>
          </cell>
          <cell r="F1015">
            <v>0</v>
          </cell>
          <cell r="G1015">
            <v>0</v>
          </cell>
          <cell r="H1015">
            <v>0</v>
          </cell>
        </row>
        <row r="1016">
          <cell r="A1016" t="str">
            <v>15.30.30.02</v>
          </cell>
          <cell r="B1016" t="str">
            <v>-</v>
          </cell>
          <cell r="C1016" t="str">
            <v>Comp.Pas-C.M.Balanc-Diferido</v>
          </cell>
          <cell r="D1016">
            <v>0</v>
          </cell>
          <cell r="F1016">
            <v>0</v>
          </cell>
          <cell r="G1016">
            <v>0</v>
          </cell>
          <cell r="H1016">
            <v>0</v>
          </cell>
        </row>
        <row r="1017">
          <cell r="A1017" t="str">
            <v>15.30.30.03</v>
          </cell>
          <cell r="B1017" t="str">
            <v>-</v>
          </cell>
          <cell r="C1017" t="str">
            <v>Comp.Pas-C.M.Balanc-Exaustao</v>
          </cell>
          <cell r="D1017">
            <v>0</v>
          </cell>
          <cell r="F1017">
            <v>0</v>
          </cell>
          <cell r="G1017">
            <v>0</v>
          </cell>
          <cell r="H1017">
            <v>0</v>
          </cell>
        </row>
        <row r="1018">
          <cell r="A1018" t="str">
            <v>15.30.30.04</v>
          </cell>
          <cell r="B1018" t="str">
            <v>-</v>
          </cell>
          <cell r="C1018" t="str">
            <v>Comp.Pas-C.M.Balanc-Exig L Prazo</v>
          </cell>
          <cell r="D1018">
            <v>0</v>
          </cell>
          <cell r="F1018">
            <v>0</v>
          </cell>
          <cell r="G1018">
            <v>0</v>
          </cell>
          <cell r="H1018">
            <v>0</v>
          </cell>
        </row>
        <row r="1019">
          <cell r="A1019" t="str">
            <v>15.30.30.05</v>
          </cell>
          <cell r="B1019" t="str">
            <v>-</v>
          </cell>
          <cell r="C1019" t="str">
            <v>Comp.Pas-C.M.Balanc-Mutuo Admin</v>
          </cell>
          <cell r="D1019">
            <v>0</v>
          </cell>
          <cell r="F1019">
            <v>0</v>
          </cell>
          <cell r="G1019">
            <v>0</v>
          </cell>
          <cell r="H1019">
            <v>0</v>
          </cell>
        </row>
        <row r="1020">
          <cell r="A1020" t="str">
            <v>15.30.30.06</v>
          </cell>
          <cell r="B1020" t="str">
            <v>-</v>
          </cell>
          <cell r="C1020" t="str">
            <v>Comp.Pas-C.M.Balanc-Permanente</v>
          </cell>
          <cell r="D1020">
            <v>0</v>
          </cell>
          <cell r="F1020">
            <v>0</v>
          </cell>
          <cell r="G1020">
            <v>0</v>
          </cell>
          <cell r="H1020">
            <v>0</v>
          </cell>
        </row>
        <row r="1021">
          <cell r="A1021" t="str">
            <v>15.30.36.00</v>
          </cell>
          <cell r="B1021" t="str">
            <v>-</v>
          </cell>
          <cell r="C1021" t="str">
            <v>Compens.Pass-Rec/Desp.N.Operac</v>
          </cell>
          <cell r="D1021">
            <v>0</v>
          </cell>
          <cell r="F1021">
            <v>0</v>
          </cell>
          <cell r="G1021">
            <v>0</v>
          </cell>
          <cell r="H1021">
            <v>0</v>
          </cell>
        </row>
        <row r="1022">
          <cell r="A1022" t="str">
            <v>15.30.36.01</v>
          </cell>
          <cell r="B1022" t="str">
            <v>-</v>
          </cell>
          <cell r="C1022" t="str">
            <v>Compens.Pass-Rec Não Operac</v>
          </cell>
          <cell r="D1022">
            <v>0</v>
          </cell>
          <cell r="F1022">
            <v>0</v>
          </cell>
          <cell r="G1022">
            <v>0</v>
          </cell>
          <cell r="H1022">
            <v>0</v>
          </cell>
        </row>
        <row r="1023">
          <cell r="A1023" t="str">
            <v>15.30.36.02</v>
          </cell>
          <cell r="B1023" t="str">
            <v>-</v>
          </cell>
          <cell r="C1023" t="str">
            <v>Compens.Pass-Desp Não Operac</v>
          </cell>
          <cell r="D1023">
            <v>0</v>
          </cell>
          <cell r="F1023">
            <v>0</v>
          </cell>
          <cell r="G1023">
            <v>0</v>
          </cell>
          <cell r="H1023">
            <v>0</v>
          </cell>
        </row>
        <row r="1024">
          <cell r="A1024" t="str">
            <v>15.30.42.00</v>
          </cell>
          <cell r="B1024" t="str">
            <v>-</v>
          </cell>
          <cell r="C1024" t="str">
            <v>Comp.Pas-Prov.Imp.Rend/Contr Soc</v>
          </cell>
          <cell r="D1024">
            <v>0</v>
          </cell>
          <cell r="F1024">
            <v>0</v>
          </cell>
          <cell r="G1024">
            <v>0</v>
          </cell>
          <cell r="H1024">
            <v>0</v>
          </cell>
        </row>
        <row r="1025">
          <cell r="A1025" t="str">
            <v>15.30.42.01</v>
          </cell>
          <cell r="B1025" t="str">
            <v>-</v>
          </cell>
          <cell r="C1025" t="str">
            <v>Compens.Pass-Imposto de Renda</v>
          </cell>
          <cell r="D1025">
            <v>0</v>
          </cell>
          <cell r="F1025">
            <v>0</v>
          </cell>
          <cell r="G1025">
            <v>0</v>
          </cell>
          <cell r="H1025">
            <v>0</v>
          </cell>
        </row>
        <row r="1026">
          <cell r="A1026" t="str">
            <v>15.30.42.02</v>
          </cell>
          <cell r="B1026" t="str">
            <v>-</v>
          </cell>
          <cell r="C1026" t="str">
            <v>Compens.Pass-Contr Soc s/Lucro</v>
          </cell>
          <cell r="D1026">
            <v>0</v>
          </cell>
          <cell r="F1026">
            <v>0</v>
          </cell>
          <cell r="G1026">
            <v>0</v>
          </cell>
          <cell r="H1026">
            <v>0</v>
          </cell>
        </row>
        <row r="1027">
          <cell r="A1027" t="str">
            <v>16.00.00.00</v>
          </cell>
          <cell r="B1027" t="str">
            <v>-</v>
          </cell>
          <cell r="C1027" t="str">
            <v>Transitoria de Incorporacao</v>
          </cell>
          <cell r="D1027">
            <v>0</v>
          </cell>
          <cell r="F1027">
            <v>0</v>
          </cell>
          <cell r="G1027">
            <v>0</v>
          </cell>
          <cell r="H1027">
            <v>0</v>
          </cell>
        </row>
        <row r="1028">
          <cell r="A1028" t="str">
            <v>16.01.00.00</v>
          </cell>
          <cell r="B1028" t="str">
            <v>-</v>
          </cell>
          <cell r="C1028" t="str">
            <v>Transitoria de Incorporacao</v>
          </cell>
          <cell r="D1028">
            <v>0</v>
          </cell>
          <cell r="F1028">
            <v>0</v>
          </cell>
          <cell r="G1028">
            <v>0</v>
          </cell>
          <cell r="H1028">
            <v>0</v>
          </cell>
        </row>
        <row r="1029">
          <cell r="A1029" t="str">
            <v>16.01.01.00</v>
          </cell>
          <cell r="B1029" t="str">
            <v>-</v>
          </cell>
          <cell r="C1029" t="str">
            <v>Transitoria de Incorporacao</v>
          </cell>
          <cell r="D1029">
            <v>0</v>
          </cell>
          <cell r="F1029">
            <v>0</v>
          </cell>
          <cell r="G1029">
            <v>0</v>
          </cell>
          <cell r="H1029">
            <v>0</v>
          </cell>
        </row>
        <row r="1030">
          <cell r="A1030" t="str">
            <v>16.01.01.01</v>
          </cell>
          <cell r="B1030" t="str">
            <v>-</v>
          </cell>
          <cell r="C1030" t="str">
            <v>Transitoria de Incorporacao</v>
          </cell>
          <cell r="D1030">
            <v>0</v>
          </cell>
          <cell r="F1030">
            <v>0</v>
          </cell>
          <cell r="G1030">
            <v>0</v>
          </cell>
          <cell r="H1030">
            <v>0</v>
          </cell>
        </row>
        <row r="1031">
          <cell r="A1031" t="str">
            <v>20.00.00.00</v>
          </cell>
          <cell r="B1031" t="str">
            <v>-</v>
          </cell>
          <cell r="C1031" t="str">
            <v>Passivo</v>
          </cell>
          <cell r="D1031">
            <v>904537620.84000003</v>
          </cell>
          <cell r="E1031" t="str">
            <v>C</v>
          </cell>
          <cell r="F1031">
            <v>425949822.12</v>
          </cell>
          <cell r="G1031">
            <v>421040439.91000003</v>
          </cell>
          <cell r="H1031">
            <v>899628238.63</v>
          </cell>
          <cell r="I1031" t="str">
            <v>C</v>
          </cell>
        </row>
        <row r="1032">
          <cell r="A1032" t="str">
            <v>21.00.00.00</v>
          </cell>
          <cell r="B1032" t="str">
            <v>-</v>
          </cell>
          <cell r="C1032" t="str">
            <v>Circulante</v>
          </cell>
          <cell r="D1032">
            <v>262812532.56</v>
          </cell>
          <cell r="E1032" t="str">
            <v>C</v>
          </cell>
          <cell r="F1032">
            <v>241957855.06</v>
          </cell>
          <cell r="G1032">
            <v>235998893.46000001</v>
          </cell>
          <cell r="H1032">
            <v>256853570.96000001</v>
          </cell>
          <cell r="I1032" t="str">
            <v>C</v>
          </cell>
        </row>
        <row r="1033">
          <cell r="A1033" t="str">
            <v>21.01.00.00</v>
          </cell>
          <cell r="B1033" t="str">
            <v>-</v>
          </cell>
          <cell r="C1033" t="str">
            <v>Emprestimos e Financiamentos</v>
          </cell>
          <cell r="D1033">
            <v>75031972.230000004</v>
          </cell>
          <cell r="E1033" t="str">
            <v>C</v>
          </cell>
          <cell r="F1033">
            <v>1463836.05</v>
          </cell>
          <cell r="G1033">
            <v>1203721.53</v>
          </cell>
          <cell r="H1033">
            <v>74771857.709999993</v>
          </cell>
          <cell r="I1033" t="str">
            <v>C</v>
          </cell>
        </row>
        <row r="1034">
          <cell r="A1034" t="str">
            <v>21.01.01.00</v>
          </cell>
          <cell r="B1034" t="str">
            <v>-</v>
          </cell>
          <cell r="C1034" t="str">
            <v>Emprest. e Financ Moeda Nacional</v>
          </cell>
          <cell r="D1034">
            <v>0</v>
          </cell>
          <cell r="F1034">
            <v>0</v>
          </cell>
          <cell r="G1034">
            <v>0</v>
          </cell>
          <cell r="H1034">
            <v>0</v>
          </cell>
        </row>
        <row r="1035">
          <cell r="A1035" t="str">
            <v>21.01.01.01</v>
          </cell>
          <cell r="B1035" t="str">
            <v>-</v>
          </cell>
          <cell r="C1035" t="str">
            <v>Emp/Fin.M.Nac-Debentures</v>
          </cell>
          <cell r="D1035">
            <v>0</v>
          </cell>
          <cell r="F1035">
            <v>0</v>
          </cell>
          <cell r="G1035">
            <v>0</v>
          </cell>
          <cell r="H1035">
            <v>0</v>
          </cell>
        </row>
        <row r="1036">
          <cell r="A1036" t="str">
            <v>21.01.01.02</v>
          </cell>
          <cell r="B1036" t="str">
            <v>-</v>
          </cell>
          <cell r="C1036" t="str">
            <v>Emp/Fin.M.Nac-Conta Garantida</v>
          </cell>
          <cell r="D1036">
            <v>0</v>
          </cell>
          <cell r="F1036">
            <v>0</v>
          </cell>
          <cell r="G1036">
            <v>0</v>
          </cell>
          <cell r="H1036">
            <v>0</v>
          </cell>
        </row>
        <row r="1037">
          <cell r="A1037" t="str">
            <v>21.01.01.03</v>
          </cell>
          <cell r="B1037" t="str">
            <v>-</v>
          </cell>
          <cell r="C1037" t="str">
            <v>Emp/Fin.M.Nac-Mutuo</v>
          </cell>
          <cell r="D1037">
            <v>0</v>
          </cell>
          <cell r="F1037">
            <v>0</v>
          </cell>
          <cell r="G1037">
            <v>0</v>
          </cell>
          <cell r="H1037">
            <v>0</v>
          </cell>
        </row>
        <row r="1038">
          <cell r="A1038" t="str">
            <v>21.01.01.04</v>
          </cell>
          <cell r="B1038" t="str">
            <v>-</v>
          </cell>
          <cell r="C1038" t="str">
            <v>Emp/Fin.M.Nac-Finame</v>
          </cell>
          <cell r="D1038">
            <v>0</v>
          </cell>
          <cell r="F1038">
            <v>0</v>
          </cell>
          <cell r="G1038">
            <v>0</v>
          </cell>
          <cell r="H1038">
            <v>0</v>
          </cell>
        </row>
        <row r="1039">
          <cell r="A1039" t="str">
            <v>21.01.01.05</v>
          </cell>
          <cell r="B1039" t="str">
            <v>-</v>
          </cell>
          <cell r="C1039" t="str">
            <v>Emp/Fin.M.Nac-Finep</v>
          </cell>
          <cell r="D1039">
            <v>0</v>
          </cell>
          <cell r="F1039">
            <v>0</v>
          </cell>
          <cell r="G1039">
            <v>0</v>
          </cell>
          <cell r="H1039">
            <v>0</v>
          </cell>
        </row>
        <row r="1040">
          <cell r="A1040" t="str">
            <v>21.01.10.00</v>
          </cell>
          <cell r="B1040" t="str">
            <v>-</v>
          </cell>
          <cell r="C1040" t="str">
            <v>Financiament de Terc/Alongamento</v>
          </cell>
          <cell r="D1040">
            <v>75031972.230000004</v>
          </cell>
          <cell r="E1040" t="str">
            <v>C</v>
          </cell>
          <cell r="F1040">
            <v>1463836.05</v>
          </cell>
          <cell r="G1040">
            <v>1203721.53</v>
          </cell>
          <cell r="H1040">
            <v>74771857.709999993</v>
          </cell>
          <cell r="I1040" t="str">
            <v>C</v>
          </cell>
        </row>
        <row r="1041">
          <cell r="A1041" t="str">
            <v>21.01.10.01</v>
          </cell>
          <cell r="B1041" t="str">
            <v>-</v>
          </cell>
          <cell r="C1041" t="str">
            <v>Fin.Terc/Along-Bdmg</v>
          </cell>
          <cell r="D1041">
            <v>0</v>
          </cell>
          <cell r="F1041">
            <v>0</v>
          </cell>
          <cell r="G1041">
            <v>0</v>
          </cell>
          <cell r="H1041">
            <v>0</v>
          </cell>
        </row>
        <row r="1042">
          <cell r="A1042" t="str">
            <v>21.01.10.02</v>
          </cell>
          <cell r="B1042" t="str">
            <v>-</v>
          </cell>
          <cell r="C1042" t="str">
            <v>Fin.Terc/Along-Cemig</v>
          </cell>
          <cell r="D1042">
            <v>0</v>
          </cell>
          <cell r="F1042">
            <v>0</v>
          </cell>
          <cell r="G1042">
            <v>0</v>
          </cell>
          <cell r="H1042">
            <v>0</v>
          </cell>
        </row>
        <row r="1043">
          <cell r="A1043" t="str">
            <v>21.01.10.03</v>
          </cell>
          <cell r="B1043" t="str">
            <v>-</v>
          </cell>
          <cell r="C1043" t="str">
            <v>Fin.Terc/Along-Cvrd</v>
          </cell>
          <cell r="D1043">
            <v>0</v>
          </cell>
          <cell r="F1043">
            <v>0</v>
          </cell>
          <cell r="G1043">
            <v>0</v>
          </cell>
          <cell r="H1043">
            <v>0</v>
          </cell>
        </row>
        <row r="1044">
          <cell r="A1044" t="str">
            <v>21.01.10.04</v>
          </cell>
          <cell r="B1044" t="str">
            <v>-</v>
          </cell>
          <cell r="C1044" t="str">
            <v>Fin.Terc/Along-Urucum</v>
          </cell>
          <cell r="D1044">
            <v>0</v>
          </cell>
          <cell r="F1044">
            <v>0</v>
          </cell>
          <cell r="G1044">
            <v>0</v>
          </cell>
          <cell r="H1044">
            <v>0</v>
          </cell>
        </row>
        <row r="1045">
          <cell r="A1045" t="str">
            <v>21.01.10.05</v>
          </cell>
          <cell r="B1045" t="str">
            <v>-</v>
          </cell>
          <cell r="C1045" t="str">
            <v>Fin.Terc/Along-Concordatar Chesf</v>
          </cell>
          <cell r="D1045">
            <v>114937767.45999999</v>
          </cell>
          <cell r="E1045" t="str">
            <v>C</v>
          </cell>
          <cell r="F1045">
            <v>0</v>
          </cell>
          <cell r="G1045">
            <v>1155740.71</v>
          </cell>
          <cell r="H1045">
            <v>116093508.17</v>
          </cell>
          <cell r="I1045" t="str">
            <v>C</v>
          </cell>
        </row>
        <row r="1046">
          <cell r="A1046" t="str">
            <v>21.01.10.06</v>
          </cell>
          <cell r="B1046" t="str">
            <v>-</v>
          </cell>
          <cell r="C1046" t="str">
            <v>Fin.Terc/Along-Banco da Amazonia</v>
          </cell>
          <cell r="D1046">
            <v>0</v>
          </cell>
          <cell r="F1046">
            <v>0</v>
          </cell>
          <cell r="G1046">
            <v>0</v>
          </cell>
          <cell r="H1046">
            <v>0</v>
          </cell>
        </row>
        <row r="1047">
          <cell r="A1047" t="str">
            <v>21.01.10.07</v>
          </cell>
          <cell r="B1047" t="str">
            <v>-</v>
          </cell>
          <cell r="C1047" t="str">
            <v>Fin.Terc/Along-BNB S.A.</v>
          </cell>
          <cell r="D1047">
            <v>1009983.42</v>
          </cell>
          <cell r="E1047" t="str">
            <v>C</v>
          </cell>
          <cell r="F1047">
            <v>547894.63</v>
          </cell>
          <cell r="G1047">
            <v>47980.82</v>
          </cell>
          <cell r="H1047">
            <v>510069.61</v>
          </cell>
          <cell r="I1047" t="str">
            <v>C</v>
          </cell>
        </row>
        <row r="1048">
          <cell r="A1048" t="str">
            <v>21.01.10.08</v>
          </cell>
          <cell r="B1048" t="str">
            <v>-</v>
          </cell>
          <cell r="C1048" t="str">
            <v>Fin.Terc/Along-Usiminas</v>
          </cell>
          <cell r="D1048">
            <v>0</v>
          </cell>
          <cell r="F1048">
            <v>0</v>
          </cell>
          <cell r="G1048">
            <v>0</v>
          </cell>
          <cell r="H1048">
            <v>0</v>
          </cell>
        </row>
        <row r="1049">
          <cell r="A1049" t="str">
            <v>21.01.10.09</v>
          </cell>
          <cell r="B1049" t="str">
            <v>-</v>
          </cell>
          <cell r="C1049" t="str">
            <v>Fin.Terc/Along-Recompos.Usiminas</v>
          </cell>
          <cell r="D1049">
            <v>0</v>
          </cell>
          <cell r="F1049">
            <v>0</v>
          </cell>
          <cell r="G1049">
            <v>0</v>
          </cell>
          <cell r="H1049">
            <v>0</v>
          </cell>
        </row>
        <row r="1050">
          <cell r="A1050" t="str">
            <v>21.01.10.10</v>
          </cell>
          <cell r="B1050" t="str">
            <v>-</v>
          </cell>
          <cell r="C1050" t="str">
            <v>Fin.Terc/Along-Capital de Giro</v>
          </cell>
          <cell r="D1050">
            <v>0</v>
          </cell>
          <cell r="F1050">
            <v>0</v>
          </cell>
          <cell r="G1050">
            <v>0</v>
          </cell>
          <cell r="H1050">
            <v>0</v>
          </cell>
        </row>
        <row r="1051">
          <cell r="A1051" t="str">
            <v>21.01.10.11</v>
          </cell>
          <cell r="B1051" t="str">
            <v>-</v>
          </cell>
          <cell r="C1051" t="str">
            <v>Fin.Terc/Along-Confiss.Div.Cvrd</v>
          </cell>
          <cell r="D1051">
            <v>0</v>
          </cell>
          <cell r="F1051">
            <v>0</v>
          </cell>
          <cell r="G1051">
            <v>0</v>
          </cell>
          <cell r="H1051">
            <v>0</v>
          </cell>
        </row>
        <row r="1052">
          <cell r="A1052" t="str">
            <v>21.01.10.12</v>
          </cell>
          <cell r="B1052" t="str">
            <v>-</v>
          </cell>
          <cell r="C1052" t="str">
            <v>Fin.Terc/Along-Banespa</v>
          </cell>
          <cell r="D1052">
            <v>0</v>
          </cell>
          <cell r="F1052">
            <v>0</v>
          </cell>
          <cell r="G1052">
            <v>0</v>
          </cell>
          <cell r="H1052">
            <v>0</v>
          </cell>
        </row>
        <row r="1053">
          <cell r="A1053" t="str">
            <v>21.01.10.90</v>
          </cell>
          <cell r="B1053" t="str">
            <v>-</v>
          </cell>
          <cell r="C1053" t="str">
            <v>(-)Dep.Judicial Vinculado - Chesf</v>
          </cell>
          <cell r="D1053">
            <v>40915778.649999999</v>
          </cell>
          <cell r="E1053" t="str">
            <v>D</v>
          </cell>
          <cell r="F1053">
            <v>915941.42</v>
          </cell>
          <cell r="G1053">
            <v>0</v>
          </cell>
          <cell r="H1053">
            <v>41831720.07</v>
          </cell>
          <cell r="I1053" t="str">
            <v>D</v>
          </cell>
        </row>
        <row r="1054">
          <cell r="A1054" t="str">
            <v>21.01.10.99</v>
          </cell>
          <cell r="B1054" t="str">
            <v>-</v>
          </cell>
          <cell r="C1054" t="str">
            <v>Fin.Terc/Along-Outros</v>
          </cell>
          <cell r="D1054">
            <v>0</v>
          </cell>
          <cell r="F1054">
            <v>0</v>
          </cell>
          <cell r="G1054">
            <v>0</v>
          </cell>
          <cell r="H1054">
            <v>0</v>
          </cell>
        </row>
        <row r="1055">
          <cell r="A1055" t="str">
            <v>21.01.20.00</v>
          </cell>
          <cell r="B1055" t="str">
            <v>-</v>
          </cell>
          <cell r="C1055" t="str">
            <v>Controladores</v>
          </cell>
          <cell r="D1055">
            <v>0</v>
          </cell>
          <cell r="F1055">
            <v>0</v>
          </cell>
          <cell r="G1055">
            <v>0</v>
          </cell>
          <cell r="H1055">
            <v>0</v>
          </cell>
        </row>
        <row r="1056">
          <cell r="A1056" t="str">
            <v>21.01.20.01</v>
          </cell>
          <cell r="B1056" t="str">
            <v>-</v>
          </cell>
          <cell r="C1056" t="str">
            <v>Controladores Cvrd</v>
          </cell>
          <cell r="D1056">
            <v>0</v>
          </cell>
          <cell r="F1056">
            <v>0</v>
          </cell>
          <cell r="G1056">
            <v>0</v>
          </cell>
          <cell r="H1056">
            <v>0</v>
          </cell>
        </row>
        <row r="1057">
          <cell r="A1057" t="str">
            <v>21.01.20.02</v>
          </cell>
          <cell r="B1057" t="str">
            <v>-</v>
          </cell>
          <cell r="C1057" t="str">
            <v>Controladores Urucum</v>
          </cell>
          <cell r="D1057">
            <v>0</v>
          </cell>
          <cell r="F1057">
            <v>0</v>
          </cell>
          <cell r="G1057">
            <v>0</v>
          </cell>
          <cell r="H1057">
            <v>0</v>
          </cell>
        </row>
        <row r="1058">
          <cell r="A1058" t="str">
            <v>21.01.20.03</v>
          </cell>
          <cell r="B1058" t="str">
            <v>-</v>
          </cell>
          <cell r="C1058" t="str">
            <v>Controladores Recomposicao Cvrd</v>
          </cell>
          <cell r="D1058">
            <v>0</v>
          </cell>
          <cell r="F1058">
            <v>0</v>
          </cell>
          <cell r="G1058">
            <v>0</v>
          </cell>
          <cell r="H1058">
            <v>0</v>
          </cell>
        </row>
        <row r="1059">
          <cell r="A1059" t="str">
            <v>21.01.30.00</v>
          </cell>
          <cell r="B1059" t="str">
            <v>-</v>
          </cell>
          <cell r="C1059" t="str">
            <v>Emprest e Financ Moeda Estrang</v>
          </cell>
          <cell r="D1059">
            <v>0</v>
          </cell>
          <cell r="F1059">
            <v>0</v>
          </cell>
          <cell r="G1059">
            <v>0</v>
          </cell>
          <cell r="H1059">
            <v>0</v>
          </cell>
        </row>
        <row r="1060">
          <cell r="A1060" t="str">
            <v>21.01.30.01</v>
          </cell>
          <cell r="B1060" t="str">
            <v>-</v>
          </cell>
          <cell r="C1060" t="str">
            <v>Emp/Fin.M.Est-Adiant Cont Cambio</v>
          </cell>
          <cell r="D1060">
            <v>0</v>
          </cell>
          <cell r="F1060">
            <v>0</v>
          </cell>
          <cell r="G1060">
            <v>0</v>
          </cell>
          <cell r="H1060">
            <v>0</v>
          </cell>
        </row>
        <row r="1061">
          <cell r="A1061" t="str">
            <v>21.01.30.02</v>
          </cell>
          <cell r="B1061" t="str">
            <v>-</v>
          </cell>
          <cell r="C1061" t="str">
            <v>Emp/Fin.M.Est-Resolucao 63</v>
          </cell>
          <cell r="D1061">
            <v>0</v>
          </cell>
          <cell r="F1061">
            <v>0</v>
          </cell>
          <cell r="G1061">
            <v>0</v>
          </cell>
          <cell r="H1061">
            <v>0</v>
          </cell>
        </row>
        <row r="1062">
          <cell r="A1062" t="str">
            <v>21.01.30.03</v>
          </cell>
          <cell r="B1062" t="str">
            <v>-</v>
          </cell>
          <cell r="C1062" t="str">
            <v>Emp/Fin.M.Est-Export Note/Mutuo</v>
          </cell>
          <cell r="D1062">
            <v>0</v>
          </cell>
          <cell r="F1062">
            <v>0</v>
          </cell>
          <cell r="G1062">
            <v>0</v>
          </cell>
          <cell r="H1062">
            <v>0</v>
          </cell>
        </row>
        <row r="1063">
          <cell r="A1063" t="str">
            <v>21.01.30.04</v>
          </cell>
          <cell r="B1063" t="str">
            <v>-</v>
          </cell>
          <cell r="C1063" t="str">
            <v>Emp/Fin.M.Est-Pre Pagto Exportac</v>
          </cell>
          <cell r="D1063">
            <v>0</v>
          </cell>
          <cell r="F1063">
            <v>0</v>
          </cell>
          <cell r="G1063">
            <v>0</v>
          </cell>
          <cell r="H1063">
            <v>0</v>
          </cell>
        </row>
        <row r="1064">
          <cell r="A1064" t="str">
            <v>21.01.30.05</v>
          </cell>
          <cell r="B1064" t="str">
            <v>-</v>
          </cell>
          <cell r="C1064" t="str">
            <v>Emp/Fin.M.Est-Resolucao 2312</v>
          </cell>
          <cell r="D1064">
            <v>0</v>
          </cell>
          <cell r="F1064">
            <v>0</v>
          </cell>
          <cell r="G1064">
            <v>0</v>
          </cell>
          <cell r="H1064">
            <v>0</v>
          </cell>
        </row>
        <row r="1065">
          <cell r="A1065" t="str">
            <v>21.01.30.06</v>
          </cell>
          <cell r="B1065" t="str">
            <v>-</v>
          </cell>
          <cell r="C1065" t="str">
            <v>Emp/Fin.M.Est-Refinanc de Import</v>
          </cell>
          <cell r="D1065">
            <v>0</v>
          </cell>
          <cell r="F1065">
            <v>0</v>
          </cell>
          <cell r="G1065">
            <v>0</v>
          </cell>
          <cell r="H1065">
            <v>0</v>
          </cell>
        </row>
        <row r="1066">
          <cell r="A1066" t="str">
            <v>21.01.30.99</v>
          </cell>
          <cell r="B1066" t="str">
            <v>-</v>
          </cell>
          <cell r="C1066" t="str">
            <v>Emp/Fin.M.Est-Outros</v>
          </cell>
          <cell r="D1066">
            <v>0</v>
          </cell>
          <cell r="F1066">
            <v>0</v>
          </cell>
          <cell r="G1066">
            <v>0</v>
          </cell>
          <cell r="H1066">
            <v>0</v>
          </cell>
        </row>
        <row r="1067">
          <cell r="A1067" t="str">
            <v>21.10.00.00</v>
          </cell>
          <cell r="B1067" t="str">
            <v>-</v>
          </cell>
          <cell r="C1067" t="str">
            <v>Fornecedores</v>
          </cell>
          <cell r="D1067">
            <v>45344237.049999997</v>
          </cell>
          <cell r="E1067" t="str">
            <v>C</v>
          </cell>
          <cell r="F1067">
            <v>198356090.97</v>
          </cell>
          <cell r="G1067">
            <v>198762650.75</v>
          </cell>
          <cell r="H1067">
            <v>45750796.829999998</v>
          </cell>
          <cell r="I1067" t="str">
            <v>C</v>
          </cell>
        </row>
        <row r="1068">
          <cell r="A1068" t="str">
            <v>21.10.01.00</v>
          </cell>
          <cell r="B1068" t="str">
            <v>-</v>
          </cell>
          <cell r="C1068" t="str">
            <v>Fornecedores Mercado Interno</v>
          </cell>
          <cell r="D1068">
            <v>36465702.229999997</v>
          </cell>
          <cell r="E1068" t="str">
            <v>C</v>
          </cell>
          <cell r="F1068">
            <v>190706000.09999999</v>
          </cell>
          <cell r="G1068">
            <v>171811781.97</v>
          </cell>
          <cell r="H1068">
            <v>17571484.100000001</v>
          </cell>
          <cell r="I1068" t="str">
            <v>C</v>
          </cell>
        </row>
        <row r="1069">
          <cell r="A1069" t="str">
            <v>21.10.01.01</v>
          </cell>
          <cell r="B1069" t="str">
            <v>-</v>
          </cell>
          <cell r="C1069" t="str">
            <v>Fornecedores Mercado Interno</v>
          </cell>
          <cell r="D1069">
            <v>36465702.229999997</v>
          </cell>
          <cell r="E1069" t="str">
            <v>C</v>
          </cell>
          <cell r="F1069">
            <v>97396414.989999995</v>
          </cell>
          <cell r="G1069">
            <v>78502196.859999999</v>
          </cell>
          <cell r="H1069">
            <v>17571484.100000001</v>
          </cell>
          <cell r="I1069" t="str">
            <v>C</v>
          </cell>
        </row>
        <row r="1070">
          <cell r="A1070" t="str">
            <v>21.10.01.05</v>
          </cell>
          <cell r="B1070" t="str">
            <v>-</v>
          </cell>
          <cell r="C1070" t="str">
            <v>(-)Credito Icms Pagto. Forneced.</v>
          </cell>
          <cell r="D1070">
            <v>0</v>
          </cell>
          <cell r="F1070">
            <v>0</v>
          </cell>
          <cell r="G1070">
            <v>0</v>
          </cell>
          <cell r="H1070">
            <v>0</v>
          </cell>
        </row>
        <row r="1071">
          <cell r="A1071" t="str">
            <v>21.10.01.94</v>
          </cell>
          <cell r="B1071" t="str">
            <v>-</v>
          </cell>
          <cell r="C1071" t="str">
            <v>Transit. Substituicao - NF p/ DP</v>
          </cell>
          <cell r="D1071">
            <v>0</v>
          </cell>
          <cell r="F1071">
            <v>3547608.21</v>
          </cell>
          <cell r="G1071">
            <v>3547608.21</v>
          </cell>
          <cell r="H1071">
            <v>0</v>
          </cell>
        </row>
        <row r="1072">
          <cell r="A1072" t="str">
            <v>21.10.01.95</v>
          </cell>
          <cell r="B1072" t="str">
            <v>-</v>
          </cell>
          <cell r="C1072" t="str">
            <v>Transitoria Provisao de Titulos</v>
          </cell>
          <cell r="D1072">
            <v>0</v>
          </cell>
          <cell r="F1072">
            <v>0</v>
          </cell>
          <cell r="G1072">
            <v>0</v>
          </cell>
          <cell r="H1072">
            <v>0</v>
          </cell>
        </row>
        <row r="1073">
          <cell r="A1073" t="str">
            <v>21.10.01.96</v>
          </cell>
          <cell r="B1073" t="str">
            <v>-</v>
          </cell>
          <cell r="C1073" t="str">
            <v>Transit. de Transferencia - APB</v>
          </cell>
          <cell r="D1073">
            <v>0</v>
          </cell>
          <cell r="F1073">
            <v>39586834.18</v>
          </cell>
          <cell r="G1073">
            <v>39586834.18</v>
          </cell>
          <cell r="H1073">
            <v>0</v>
          </cell>
        </row>
        <row r="1074">
          <cell r="A1074" t="str">
            <v>21.10.01.97</v>
          </cell>
          <cell r="B1074" t="str">
            <v>-</v>
          </cell>
          <cell r="C1074" t="str">
            <v>Transit. Fornecedores Servicos</v>
          </cell>
          <cell r="D1074">
            <v>0</v>
          </cell>
          <cell r="F1074">
            <v>0</v>
          </cell>
          <cell r="G1074">
            <v>0</v>
          </cell>
          <cell r="H1074">
            <v>0</v>
          </cell>
        </row>
        <row r="1075">
          <cell r="A1075" t="str">
            <v>21.10.01.98</v>
          </cell>
          <cell r="B1075" t="str">
            <v>-</v>
          </cell>
          <cell r="C1075" t="str">
            <v>Transit. Fornecedores Compras</v>
          </cell>
          <cell r="D1075">
            <v>0</v>
          </cell>
          <cell r="F1075">
            <v>50171985.25</v>
          </cell>
          <cell r="G1075">
            <v>50171985.25</v>
          </cell>
          <cell r="H1075">
            <v>0</v>
          </cell>
        </row>
        <row r="1076">
          <cell r="A1076" t="str">
            <v>21.10.01.99</v>
          </cell>
          <cell r="B1076" t="str">
            <v>-</v>
          </cell>
          <cell r="C1076" t="str">
            <v>Transit. Devolucao a Fornecedor</v>
          </cell>
          <cell r="D1076">
            <v>0</v>
          </cell>
          <cell r="F1076">
            <v>3157.47</v>
          </cell>
          <cell r="G1076">
            <v>3157.47</v>
          </cell>
          <cell r="H1076">
            <v>0</v>
          </cell>
        </row>
        <row r="1077">
          <cell r="A1077" t="str">
            <v>21.10.10.00</v>
          </cell>
          <cell r="B1077" t="str">
            <v>-</v>
          </cell>
          <cell r="C1077" t="str">
            <v>Fornecedores Mercado Externo</v>
          </cell>
          <cell r="D1077">
            <v>2604301</v>
          </cell>
          <cell r="E1077" t="str">
            <v>C</v>
          </cell>
          <cell r="F1077">
            <v>172579.43</v>
          </cell>
          <cell r="G1077">
            <v>9971975.0199999996</v>
          </cell>
          <cell r="H1077">
            <v>12403696.59</v>
          </cell>
          <cell r="I1077" t="str">
            <v>C</v>
          </cell>
        </row>
        <row r="1078">
          <cell r="A1078" t="str">
            <v>21.10.10.01</v>
          </cell>
          <cell r="B1078" t="str">
            <v>-</v>
          </cell>
          <cell r="C1078" t="str">
            <v>Fornecedores Mercado Externo</v>
          </cell>
          <cell r="D1078">
            <v>2604301</v>
          </cell>
          <cell r="E1078" t="str">
            <v>C</v>
          </cell>
          <cell r="F1078">
            <v>172579.43</v>
          </cell>
          <cell r="G1078">
            <v>9971975.0199999996</v>
          </cell>
          <cell r="H1078">
            <v>12403696.59</v>
          </cell>
          <cell r="I1078" t="str">
            <v>C</v>
          </cell>
        </row>
        <row r="1079">
          <cell r="A1079" t="str">
            <v>21.10.10.02</v>
          </cell>
          <cell r="B1079" t="str">
            <v>-</v>
          </cell>
          <cell r="C1079" t="str">
            <v>(-) Faturamento Antecipado</v>
          </cell>
          <cell r="D1079">
            <v>0</v>
          </cell>
          <cell r="F1079">
            <v>0</v>
          </cell>
          <cell r="G1079">
            <v>0</v>
          </cell>
          <cell r="H1079">
            <v>0</v>
          </cell>
        </row>
        <row r="1080">
          <cell r="A1080" t="str">
            <v>21.10.20.00</v>
          </cell>
          <cell r="B1080" t="str">
            <v>-</v>
          </cell>
          <cell r="C1080" t="str">
            <v>Fornecedores Cias do Grupo</v>
          </cell>
          <cell r="D1080">
            <v>6274233.8200000003</v>
          </cell>
          <cell r="E1080" t="str">
            <v>C</v>
          </cell>
          <cell r="F1080">
            <v>7477511.4400000004</v>
          </cell>
          <cell r="G1080">
            <v>16978893.760000002</v>
          </cell>
          <cell r="H1080">
            <v>15775616.140000001</v>
          </cell>
          <cell r="I1080" t="str">
            <v>C</v>
          </cell>
        </row>
        <row r="1081">
          <cell r="A1081" t="str">
            <v>21.10.20.01</v>
          </cell>
          <cell r="B1081" t="str">
            <v>-</v>
          </cell>
          <cell r="C1081" t="str">
            <v>Fornecedor - Cpfl</v>
          </cell>
          <cell r="D1081">
            <v>0</v>
          </cell>
          <cell r="F1081">
            <v>0</v>
          </cell>
          <cell r="G1081">
            <v>0</v>
          </cell>
          <cell r="H1081">
            <v>0</v>
          </cell>
        </row>
        <row r="1082">
          <cell r="A1082" t="str">
            <v>21.10.20.02</v>
          </cell>
          <cell r="B1082" t="str">
            <v>-</v>
          </cell>
          <cell r="C1082" t="str">
            <v>Fornecedor - S.Mineira</v>
          </cell>
          <cell r="D1082">
            <v>0</v>
          </cell>
          <cell r="F1082">
            <v>0</v>
          </cell>
          <cell r="G1082">
            <v>0</v>
          </cell>
          <cell r="H1082">
            <v>0</v>
          </cell>
        </row>
        <row r="1083">
          <cell r="A1083" t="str">
            <v>21.10.20.03</v>
          </cell>
          <cell r="B1083" t="str">
            <v>-</v>
          </cell>
          <cell r="C1083" t="str">
            <v>Fornecedor - Mare Mineracao</v>
          </cell>
          <cell r="D1083">
            <v>0</v>
          </cell>
          <cell r="F1083">
            <v>0</v>
          </cell>
          <cell r="G1083">
            <v>0</v>
          </cell>
          <cell r="H1083">
            <v>0</v>
          </cell>
        </row>
        <row r="1084">
          <cell r="A1084" t="str">
            <v>21.10.20.04</v>
          </cell>
          <cell r="B1084" t="str">
            <v>-</v>
          </cell>
          <cell r="C1084" t="str">
            <v>Fornecedor - Mato Grosso</v>
          </cell>
          <cell r="D1084">
            <v>0</v>
          </cell>
          <cell r="F1084">
            <v>0</v>
          </cell>
          <cell r="G1084">
            <v>0</v>
          </cell>
          <cell r="H1084">
            <v>0</v>
          </cell>
        </row>
        <row r="1085">
          <cell r="A1085" t="str">
            <v>21.10.20.05</v>
          </cell>
          <cell r="B1085" t="str">
            <v>-</v>
          </cell>
          <cell r="C1085" t="str">
            <v>Fornecedor - Sibra</v>
          </cell>
          <cell r="D1085">
            <v>0</v>
          </cell>
          <cell r="F1085">
            <v>0</v>
          </cell>
          <cell r="G1085">
            <v>0</v>
          </cell>
          <cell r="H1085">
            <v>0</v>
          </cell>
        </row>
        <row r="1086">
          <cell r="A1086" t="str">
            <v>21.10.20.06</v>
          </cell>
          <cell r="B1086" t="str">
            <v>-</v>
          </cell>
          <cell r="C1086" t="str">
            <v>Fornecedor - Sibra Florestal</v>
          </cell>
          <cell r="D1086">
            <v>0</v>
          </cell>
          <cell r="F1086">
            <v>0</v>
          </cell>
          <cell r="G1086">
            <v>0</v>
          </cell>
          <cell r="H1086">
            <v>0</v>
          </cell>
        </row>
        <row r="1087">
          <cell r="A1087" t="str">
            <v>21.10.20.07</v>
          </cell>
          <cell r="B1087" t="str">
            <v>-</v>
          </cell>
          <cell r="C1087" t="str">
            <v>Fornecedor - MMN</v>
          </cell>
          <cell r="D1087">
            <v>0</v>
          </cell>
          <cell r="F1087">
            <v>0</v>
          </cell>
          <cell r="G1087">
            <v>0</v>
          </cell>
          <cell r="H1087">
            <v>0</v>
          </cell>
        </row>
        <row r="1088">
          <cell r="A1088" t="str">
            <v>21.10.20.08</v>
          </cell>
          <cell r="B1088" t="str">
            <v>-</v>
          </cell>
          <cell r="C1088" t="str">
            <v>Fornecedor - Urandi</v>
          </cell>
          <cell r="D1088">
            <v>0</v>
          </cell>
          <cell r="F1088">
            <v>0</v>
          </cell>
          <cell r="G1088">
            <v>0</v>
          </cell>
          <cell r="H1088">
            <v>0</v>
          </cell>
        </row>
        <row r="1089">
          <cell r="A1089" t="str">
            <v>21.10.20.09</v>
          </cell>
          <cell r="B1089" t="str">
            <v>-</v>
          </cell>
          <cell r="C1089" t="str">
            <v>Fornecedor - Urucum Mineracao</v>
          </cell>
          <cell r="D1089">
            <v>3144176.88</v>
          </cell>
          <cell r="E1089" t="str">
            <v>C</v>
          </cell>
          <cell r="F1089">
            <v>195477.28</v>
          </cell>
          <cell r="G1089">
            <v>7789587.7000000002</v>
          </cell>
          <cell r="H1089">
            <v>10738287.300000001</v>
          </cell>
          <cell r="I1089" t="str">
            <v>C</v>
          </cell>
        </row>
        <row r="1090">
          <cell r="A1090" t="str">
            <v>21.10.20.10</v>
          </cell>
          <cell r="B1090" t="str">
            <v>-</v>
          </cell>
          <cell r="C1090" t="str">
            <v>Fornecedor - Cvrd</v>
          </cell>
          <cell r="D1090">
            <v>2897500.52</v>
          </cell>
          <cell r="E1090" t="str">
            <v>C</v>
          </cell>
          <cell r="F1090">
            <v>6456096.0800000001</v>
          </cell>
          <cell r="G1090">
            <v>8595924.4000000004</v>
          </cell>
          <cell r="H1090">
            <v>5037328.84</v>
          </cell>
          <cell r="I1090" t="str">
            <v>C</v>
          </cell>
        </row>
        <row r="1092">
          <cell r="A1092" t="str">
            <v>-----------</v>
          </cell>
          <cell r="B1092" t="str">
            <v>--</v>
          </cell>
          <cell r="C1092" t="str">
            <v>-------------------------------------------------------------------</v>
          </cell>
          <cell r="D1092" t="str">
            <v>-------------------</v>
          </cell>
          <cell r="E1092" t="str">
            <v>-</v>
          </cell>
          <cell r="F1092" t="str">
            <v>-------------------</v>
          </cell>
          <cell r="G1092" t="e">
            <v>#NAME?</v>
          </cell>
          <cell r="H1092" t="str">
            <v>07AB - 1.00.01.065</v>
          </cell>
        </row>
        <row r="1093">
          <cell r="A1093" t="str">
            <v>_x000C_----------</v>
          </cell>
          <cell r="B1093" t="str">
            <v>--</v>
          </cell>
          <cell r="C1093" t="str">
            <v>-------------------------------------------------------------------</v>
          </cell>
          <cell r="D1093" t="str">
            <v>-------------------</v>
          </cell>
          <cell r="E1093" t="str">
            <v>-</v>
          </cell>
          <cell r="F1093" t="str">
            <v>-------------------</v>
          </cell>
          <cell r="G1093" t="str">
            <v>-------------------</v>
          </cell>
          <cell r="H1093" t="str">
            <v>------ Página:</v>
          </cell>
          <cell r="I1093">
            <v>1</v>
          </cell>
        </row>
        <row r="1094">
          <cell r="A1094" t="str">
            <v>Rio Doce Ma</v>
          </cell>
          <cell r="B1094" t="str">
            <v>ng</v>
          </cell>
          <cell r="C1094" t="str">
            <v>anes S.A</v>
          </cell>
          <cell r="H1094" t="str">
            <v>Balancete</v>
          </cell>
        </row>
        <row r="1095">
          <cell r="A1095" t="str">
            <v>Período: 01</v>
          </cell>
          <cell r="B1095" t="str">
            <v>/0</v>
          </cell>
          <cell r="C1095" t="str">
            <v>1/2007 A 31/01/2007 -----------------------------------------------</v>
          </cell>
          <cell r="D1095" t="str">
            <v>-------------------</v>
          </cell>
          <cell r="E1095" t="str">
            <v>-</v>
          </cell>
          <cell r="F1095" t="str">
            <v>-------------------</v>
          </cell>
          <cell r="G1095" t="str">
            <v>-------------------</v>
          </cell>
          <cell r="H1095" t="str">
            <v>06/02/2007 - 17:4</v>
          </cell>
          <cell r="I1095">
            <v>7</v>
          </cell>
        </row>
        <row r="1097">
          <cell r="A1097" t="str">
            <v>Título</v>
          </cell>
          <cell r="D1097" t="str">
            <v>Saldo Inicial</v>
          </cell>
          <cell r="F1097" t="str">
            <v>Débito</v>
          </cell>
          <cell r="G1097" t="str">
            <v>Crédito</v>
          </cell>
          <cell r="H1097" t="str">
            <v>Saldo Final</v>
          </cell>
        </row>
        <row r="1098">
          <cell r="A1098" t="str">
            <v>-----------</v>
          </cell>
          <cell r="B1098" t="str">
            <v>--</v>
          </cell>
          <cell r="C1098" t="str">
            <v>-------------------------------------------------------------------</v>
          </cell>
          <cell r="D1098" t="str">
            <v>-----------------</v>
          </cell>
          <cell r="F1098" t="str">
            <v>------------------</v>
          </cell>
          <cell r="G1098" t="str">
            <v>------------------</v>
          </cell>
          <cell r="H1098" t="str">
            <v>-----------------</v>
          </cell>
        </row>
        <row r="1099">
          <cell r="A1099" t="str">
            <v>21.10.20.11</v>
          </cell>
          <cell r="B1099" t="str">
            <v>-</v>
          </cell>
          <cell r="C1099" t="str">
            <v>Fornecedor - Rdme</v>
          </cell>
          <cell r="D1099">
            <v>0</v>
          </cell>
          <cell r="F1099">
            <v>0</v>
          </cell>
          <cell r="G1099">
            <v>0</v>
          </cell>
          <cell r="H1099">
            <v>0</v>
          </cell>
        </row>
        <row r="1100">
          <cell r="A1100" t="str">
            <v>21.10.20.12</v>
          </cell>
          <cell r="B1100" t="str">
            <v>-</v>
          </cell>
          <cell r="C1100" t="str">
            <v>Fornecedor - Itaco</v>
          </cell>
          <cell r="D1100">
            <v>0</v>
          </cell>
          <cell r="F1100">
            <v>0</v>
          </cell>
          <cell r="G1100">
            <v>0</v>
          </cell>
          <cell r="H1100">
            <v>0</v>
          </cell>
        </row>
        <row r="1101">
          <cell r="A1101" t="str">
            <v>21.10.20.13</v>
          </cell>
          <cell r="B1101" t="str">
            <v>-</v>
          </cell>
          <cell r="C1101" t="str">
            <v>Fornecedor - Ebraf</v>
          </cell>
          <cell r="D1101">
            <v>0</v>
          </cell>
          <cell r="F1101">
            <v>0</v>
          </cell>
          <cell r="G1101">
            <v>0</v>
          </cell>
          <cell r="H1101">
            <v>0</v>
          </cell>
        </row>
        <row r="1102">
          <cell r="A1102" t="str">
            <v>21.10.20.14</v>
          </cell>
          <cell r="B1102" t="str">
            <v>-</v>
          </cell>
          <cell r="C1102" t="str">
            <v>Fornecedor Cvrd - CST</v>
          </cell>
          <cell r="D1102">
            <v>0</v>
          </cell>
          <cell r="F1102">
            <v>0</v>
          </cell>
          <cell r="G1102">
            <v>0</v>
          </cell>
          <cell r="H1102">
            <v>0</v>
          </cell>
        </row>
        <row r="1103">
          <cell r="A1103" t="str">
            <v>21.10.20.15</v>
          </cell>
          <cell r="B1103" t="str">
            <v>-</v>
          </cell>
          <cell r="C1103" t="str">
            <v>Fornecedor Cvrd - FCA</v>
          </cell>
          <cell r="D1103">
            <v>232556.42</v>
          </cell>
          <cell r="E1103" t="str">
            <v>C</v>
          </cell>
          <cell r="F1103">
            <v>825938.08</v>
          </cell>
          <cell r="G1103">
            <v>593381.66</v>
          </cell>
          <cell r="H1103">
            <v>0</v>
          </cell>
        </row>
        <row r="1104">
          <cell r="A1104" t="str">
            <v>21.10.20.16</v>
          </cell>
          <cell r="B1104" t="str">
            <v>-</v>
          </cell>
          <cell r="C1104" t="str">
            <v>Fornecedor Cvrd - MSE</v>
          </cell>
          <cell r="D1104">
            <v>0</v>
          </cell>
          <cell r="F1104">
            <v>0</v>
          </cell>
          <cell r="G1104">
            <v>0</v>
          </cell>
          <cell r="H1104">
            <v>0</v>
          </cell>
        </row>
        <row r="1105">
          <cell r="A1105" t="str">
            <v>21.10.20.17</v>
          </cell>
          <cell r="B1105" t="str">
            <v>-</v>
          </cell>
          <cell r="C1105" t="str">
            <v>Fornecedor Cvrd - Brasilux</v>
          </cell>
          <cell r="D1105">
            <v>0</v>
          </cell>
          <cell r="F1105">
            <v>0</v>
          </cell>
          <cell r="G1105">
            <v>0</v>
          </cell>
          <cell r="H1105">
            <v>0</v>
          </cell>
        </row>
        <row r="1106">
          <cell r="A1106" t="str">
            <v>21.10.20.18</v>
          </cell>
          <cell r="B1106" t="str">
            <v>-</v>
          </cell>
          <cell r="C1106" t="str">
            <v>Fornecedor Cvrd - Rdmn</v>
          </cell>
          <cell r="D1106">
            <v>0</v>
          </cell>
          <cell r="F1106">
            <v>0</v>
          </cell>
          <cell r="G1106">
            <v>0</v>
          </cell>
          <cell r="H1106">
            <v>0</v>
          </cell>
        </row>
        <row r="1107">
          <cell r="A1107" t="str">
            <v>21.10.20.19</v>
          </cell>
          <cell r="B1107" t="str">
            <v>-</v>
          </cell>
          <cell r="C1107" t="str">
            <v>Fornecedor Cvrd - Rdi</v>
          </cell>
          <cell r="D1107">
            <v>0</v>
          </cell>
          <cell r="F1107">
            <v>0</v>
          </cell>
          <cell r="G1107">
            <v>0</v>
          </cell>
          <cell r="H1107">
            <v>0</v>
          </cell>
        </row>
        <row r="1108">
          <cell r="A1108" t="str">
            <v>21.10.20.20</v>
          </cell>
          <cell r="B1108" t="str">
            <v>-</v>
          </cell>
          <cell r="C1108" t="str">
            <v>Fornecedor Cvrd - RDL</v>
          </cell>
          <cell r="D1108">
            <v>0</v>
          </cell>
          <cell r="F1108">
            <v>0</v>
          </cell>
          <cell r="G1108">
            <v>0</v>
          </cell>
          <cell r="H1108">
            <v>0</v>
          </cell>
        </row>
        <row r="1109">
          <cell r="A1109" t="str">
            <v>21.10.20.21</v>
          </cell>
          <cell r="B1109" t="str">
            <v>-</v>
          </cell>
          <cell r="C1109" t="str">
            <v>Fornecedor Cvrd - KSG</v>
          </cell>
          <cell r="D1109">
            <v>0</v>
          </cell>
          <cell r="F1109">
            <v>0</v>
          </cell>
          <cell r="G1109">
            <v>0</v>
          </cell>
          <cell r="H1109">
            <v>0</v>
          </cell>
        </row>
        <row r="1110">
          <cell r="A1110" t="str">
            <v>21.10.20.22</v>
          </cell>
          <cell r="B1110" t="str">
            <v>-</v>
          </cell>
          <cell r="C1110" t="str">
            <v>Fornecedor Cvrd - DOCENAVE</v>
          </cell>
          <cell r="D1110">
            <v>0</v>
          </cell>
          <cell r="F1110">
            <v>0</v>
          </cell>
          <cell r="G1110">
            <v>0</v>
          </cell>
          <cell r="H1110">
            <v>0</v>
          </cell>
        </row>
        <row r="1111">
          <cell r="A1111" t="str">
            <v>21.20.00.00</v>
          </cell>
          <cell r="B1111" t="str">
            <v>-</v>
          </cell>
          <cell r="C1111" t="str">
            <v>Adiantamentos a Clientes</v>
          </cell>
          <cell r="D1111">
            <v>494500.4</v>
          </cell>
          <cell r="E1111" t="str">
            <v>C</v>
          </cell>
          <cell r="F1111">
            <v>2025733.55</v>
          </cell>
          <cell r="G1111">
            <v>1803451.44</v>
          </cell>
          <cell r="H1111">
            <v>272218.28999999998</v>
          </cell>
          <cell r="I1111" t="str">
            <v>C</v>
          </cell>
        </row>
        <row r="1112">
          <cell r="A1112" t="str">
            <v>21.20.01.00</v>
          </cell>
          <cell r="B1112" t="str">
            <v>-</v>
          </cell>
          <cell r="C1112" t="str">
            <v>Adto de Clientes Merc.Interno</v>
          </cell>
          <cell r="D1112">
            <v>494500.4</v>
          </cell>
          <cell r="E1112" t="str">
            <v>C</v>
          </cell>
          <cell r="F1112">
            <v>1900908.47</v>
          </cell>
          <cell r="G1112">
            <v>1678626.36</v>
          </cell>
          <cell r="H1112">
            <v>272218.28999999998</v>
          </cell>
          <cell r="I1112" t="str">
            <v>C</v>
          </cell>
        </row>
        <row r="1113">
          <cell r="A1113" t="str">
            <v>21.20.01.01</v>
          </cell>
          <cell r="B1113" t="str">
            <v>-</v>
          </cell>
          <cell r="C1113" t="str">
            <v>Adto. de Clientes Merc.Interno</v>
          </cell>
          <cell r="D1113">
            <v>494500.4</v>
          </cell>
          <cell r="E1113" t="str">
            <v>C</v>
          </cell>
          <cell r="F1113">
            <v>1900908.47</v>
          </cell>
          <cell r="G1113">
            <v>1678626.36</v>
          </cell>
          <cell r="H1113">
            <v>272218.28999999998</v>
          </cell>
          <cell r="I1113" t="str">
            <v>C</v>
          </cell>
        </row>
        <row r="1114">
          <cell r="A1114" t="str">
            <v>21.20.10.00</v>
          </cell>
          <cell r="B1114" t="str">
            <v>-</v>
          </cell>
          <cell r="C1114" t="str">
            <v>Adto.de Clientes Merc.Externo</v>
          </cell>
          <cell r="D1114">
            <v>0</v>
          </cell>
          <cell r="F1114">
            <v>0</v>
          </cell>
          <cell r="G1114">
            <v>0</v>
          </cell>
          <cell r="H1114">
            <v>0</v>
          </cell>
        </row>
        <row r="1115">
          <cell r="A1115" t="str">
            <v>21.20.10.01</v>
          </cell>
          <cell r="B1115" t="str">
            <v>-</v>
          </cell>
          <cell r="C1115" t="str">
            <v>Adto.de Clientes Merc.Externo</v>
          </cell>
          <cell r="D1115">
            <v>0</v>
          </cell>
          <cell r="F1115">
            <v>0</v>
          </cell>
          <cell r="G1115">
            <v>0</v>
          </cell>
          <cell r="H1115">
            <v>0</v>
          </cell>
        </row>
        <row r="1116">
          <cell r="A1116" t="str">
            <v>21.20.15.00</v>
          </cell>
          <cell r="B1116" t="str">
            <v>-</v>
          </cell>
          <cell r="C1116" t="str">
            <v>Adto. de Cliente-Cia Grupo</v>
          </cell>
          <cell r="D1116">
            <v>0</v>
          </cell>
          <cell r="F1116">
            <v>124825.08</v>
          </cell>
          <cell r="G1116">
            <v>124825.08</v>
          </cell>
          <cell r="H1116">
            <v>0</v>
          </cell>
        </row>
        <row r="1117">
          <cell r="A1117" t="str">
            <v>21.20.15.01</v>
          </cell>
          <cell r="B1117" t="str">
            <v>-</v>
          </cell>
          <cell r="C1117" t="str">
            <v>Adto.de Cliente - Cpfl</v>
          </cell>
          <cell r="D1117">
            <v>0</v>
          </cell>
          <cell r="F1117">
            <v>0</v>
          </cell>
          <cell r="G1117">
            <v>0</v>
          </cell>
          <cell r="H1117">
            <v>0</v>
          </cell>
        </row>
        <row r="1118">
          <cell r="A1118" t="str">
            <v>21.20.15.02</v>
          </cell>
          <cell r="B1118" t="str">
            <v>-</v>
          </cell>
          <cell r="C1118" t="str">
            <v>Adto.de Cliente - S. Mineira</v>
          </cell>
          <cell r="D1118">
            <v>0</v>
          </cell>
          <cell r="F1118">
            <v>0</v>
          </cell>
          <cell r="G1118">
            <v>0</v>
          </cell>
          <cell r="H1118">
            <v>0</v>
          </cell>
        </row>
        <row r="1119">
          <cell r="A1119" t="str">
            <v>21.20.15.03</v>
          </cell>
          <cell r="B1119" t="str">
            <v>-</v>
          </cell>
          <cell r="C1119" t="str">
            <v>Adto.de Cliente - Mare</v>
          </cell>
          <cell r="D1119">
            <v>0</v>
          </cell>
          <cell r="F1119">
            <v>0</v>
          </cell>
          <cell r="G1119">
            <v>0</v>
          </cell>
          <cell r="H1119">
            <v>0</v>
          </cell>
        </row>
        <row r="1120">
          <cell r="A1120" t="str">
            <v>21.20.15.04</v>
          </cell>
          <cell r="B1120" t="str">
            <v>-</v>
          </cell>
          <cell r="C1120" t="str">
            <v>Adto.de Cliente - Mato Grosso</v>
          </cell>
          <cell r="D1120">
            <v>0</v>
          </cell>
          <cell r="F1120">
            <v>0</v>
          </cell>
          <cell r="G1120">
            <v>0</v>
          </cell>
          <cell r="H1120">
            <v>0</v>
          </cell>
        </row>
        <row r="1121">
          <cell r="A1121" t="str">
            <v>21.20.15.05</v>
          </cell>
          <cell r="B1121" t="str">
            <v>-</v>
          </cell>
          <cell r="C1121" t="str">
            <v>Adto.de Cliente - Sibra</v>
          </cell>
          <cell r="D1121">
            <v>0</v>
          </cell>
          <cell r="F1121">
            <v>0</v>
          </cell>
          <cell r="G1121">
            <v>0</v>
          </cell>
          <cell r="H1121">
            <v>0</v>
          </cell>
        </row>
        <row r="1122">
          <cell r="A1122" t="str">
            <v>21.20.15.06</v>
          </cell>
          <cell r="B1122" t="str">
            <v>-</v>
          </cell>
          <cell r="C1122" t="str">
            <v>Adto.de Cliente - S.Florestal</v>
          </cell>
          <cell r="D1122">
            <v>0</v>
          </cell>
          <cell r="F1122">
            <v>0</v>
          </cell>
          <cell r="G1122">
            <v>0</v>
          </cell>
          <cell r="H1122">
            <v>0</v>
          </cell>
        </row>
        <row r="1123">
          <cell r="A1123" t="str">
            <v>21.20.15.07</v>
          </cell>
          <cell r="B1123" t="str">
            <v>-</v>
          </cell>
          <cell r="C1123" t="str">
            <v>Adto.de Cliente - MMN</v>
          </cell>
          <cell r="D1123">
            <v>0</v>
          </cell>
          <cell r="F1123">
            <v>0</v>
          </cell>
          <cell r="G1123">
            <v>0</v>
          </cell>
          <cell r="H1123">
            <v>0</v>
          </cell>
        </row>
        <row r="1124">
          <cell r="A1124" t="str">
            <v>21.20.15.08</v>
          </cell>
          <cell r="B1124" t="str">
            <v>-</v>
          </cell>
          <cell r="C1124" t="str">
            <v>Adto.de Cliente - Urandi</v>
          </cell>
          <cell r="D1124">
            <v>0</v>
          </cell>
          <cell r="F1124">
            <v>0</v>
          </cell>
          <cell r="G1124">
            <v>0</v>
          </cell>
          <cell r="H1124">
            <v>0</v>
          </cell>
        </row>
        <row r="1125">
          <cell r="A1125" t="str">
            <v>21.20.15.09</v>
          </cell>
          <cell r="B1125" t="str">
            <v>-</v>
          </cell>
          <cell r="C1125" t="str">
            <v>Adto.de Cliente - Urucum</v>
          </cell>
          <cell r="D1125">
            <v>0</v>
          </cell>
          <cell r="F1125">
            <v>0</v>
          </cell>
          <cell r="G1125">
            <v>0</v>
          </cell>
          <cell r="H1125">
            <v>0</v>
          </cell>
        </row>
        <row r="1126">
          <cell r="A1126" t="str">
            <v>21.20.15.10</v>
          </cell>
          <cell r="B1126" t="str">
            <v>-</v>
          </cell>
          <cell r="C1126" t="str">
            <v>Adto.de Cliente - Cvrd</v>
          </cell>
          <cell r="D1126">
            <v>0</v>
          </cell>
          <cell r="F1126">
            <v>0</v>
          </cell>
          <cell r="G1126">
            <v>0</v>
          </cell>
          <cell r="H1126">
            <v>0</v>
          </cell>
        </row>
        <row r="1127">
          <cell r="A1127" t="str">
            <v>21.20.15.11</v>
          </cell>
          <cell r="B1127" t="str">
            <v>-</v>
          </cell>
          <cell r="C1127" t="str">
            <v>Adto.de Cliente - Rdme</v>
          </cell>
          <cell r="D1127">
            <v>0</v>
          </cell>
          <cell r="F1127">
            <v>0</v>
          </cell>
          <cell r="G1127">
            <v>0</v>
          </cell>
          <cell r="H1127">
            <v>0</v>
          </cell>
        </row>
        <row r="1128">
          <cell r="A1128" t="str">
            <v>21.20.15.12</v>
          </cell>
          <cell r="B1128" t="str">
            <v>-</v>
          </cell>
          <cell r="C1128" t="str">
            <v>Adto.de Cliente - Itaco</v>
          </cell>
          <cell r="D1128">
            <v>0</v>
          </cell>
          <cell r="F1128">
            <v>0</v>
          </cell>
          <cell r="G1128">
            <v>0</v>
          </cell>
          <cell r="H1128">
            <v>0</v>
          </cell>
        </row>
        <row r="1129">
          <cell r="A1129" t="str">
            <v>21.20.15.13</v>
          </cell>
          <cell r="B1129" t="str">
            <v>-</v>
          </cell>
          <cell r="C1129" t="str">
            <v>Adto.de Cliente - Rdmn</v>
          </cell>
          <cell r="D1129">
            <v>0</v>
          </cell>
          <cell r="F1129">
            <v>0</v>
          </cell>
          <cell r="G1129">
            <v>0</v>
          </cell>
          <cell r="H1129">
            <v>0</v>
          </cell>
        </row>
        <row r="1130">
          <cell r="A1130" t="str">
            <v>21.20.15.14</v>
          </cell>
          <cell r="B1130" t="str">
            <v>-</v>
          </cell>
          <cell r="C1130" t="str">
            <v>Adto.de Cliente - Ebraf</v>
          </cell>
          <cell r="D1130">
            <v>0</v>
          </cell>
          <cell r="F1130">
            <v>0</v>
          </cell>
          <cell r="G1130">
            <v>0</v>
          </cell>
          <cell r="H1130">
            <v>0</v>
          </cell>
        </row>
        <row r="1131">
          <cell r="A1131" t="str">
            <v>21.20.15.15</v>
          </cell>
          <cell r="B1131" t="str">
            <v>-</v>
          </cell>
          <cell r="C1131" t="str">
            <v>Adto.de Cliente - Rdi</v>
          </cell>
          <cell r="D1131">
            <v>0</v>
          </cell>
          <cell r="F1131">
            <v>0</v>
          </cell>
          <cell r="G1131">
            <v>0</v>
          </cell>
          <cell r="H1131">
            <v>0</v>
          </cell>
        </row>
        <row r="1132">
          <cell r="A1132" t="str">
            <v>21.20.15.16</v>
          </cell>
          <cell r="B1132" t="str">
            <v>-</v>
          </cell>
          <cell r="C1132" t="str">
            <v>Adto.de Cliente - CST</v>
          </cell>
          <cell r="D1132">
            <v>0</v>
          </cell>
          <cell r="F1132">
            <v>0</v>
          </cell>
          <cell r="G1132">
            <v>0</v>
          </cell>
          <cell r="H1132">
            <v>0</v>
          </cell>
        </row>
        <row r="1133">
          <cell r="A1133" t="str">
            <v>21.20.15.17</v>
          </cell>
          <cell r="B1133" t="str">
            <v>-</v>
          </cell>
          <cell r="C1133" t="str">
            <v>Adto.de Cliente - FCA</v>
          </cell>
          <cell r="D1133">
            <v>0</v>
          </cell>
          <cell r="F1133">
            <v>0</v>
          </cell>
          <cell r="G1133">
            <v>0</v>
          </cell>
          <cell r="H1133">
            <v>0</v>
          </cell>
        </row>
        <row r="1134">
          <cell r="A1134" t="str">
            <v>21.20.15.18</v>
          </cell>
          <cell r="B1134" t="str">
            <v>-</v>
          </cell>
          <cell r="C1134" t="str">
            <v>Adto.de Cliente - BRASILUX</v>
          </cell>
          <cell r="D1134">
            <v>0</v>
          </cell>
          <cell r="F1134">
            <v>0</v>
          </cell>
          <cell r="G1134">
            <v>0</v>
          </cell>
          <cell r="H1134">
            <v>0</v>
          </cell>
        </row>
        <row r="1135">
          <cell r="A1135" t="str">
            <v>21.20.15.19</v>
          </cell>
          <cell r="B1135" t="str">
            <v>-</v>
          </cell>
          <cell r="C1135" t="str">
            <v>Adto.de Cliente - RDL</v>
          </cell>
          <cell r="D1135">
            <v>0</v>
          </cell>
          <cell r="F1135">
            <v>0</v>
          </cell>
          <cell r="G1135">
            <v>0</v>
          </cell>
          <cell r="H1135">
            <v>0</v>
          </cell>
        </row>
        <row r="1136">
          <cell r="A1136" t="str">
            <v>21.20.15.20</v>
          </cell>
          <cell r="B1136" t="str">
            <v>-</v>
          </cell>
          <cell r="C1136" t="str">
            <v>Adto.de Cliente - MSE</v>
          </cell>
          <cell r="D1136">
            <v>0</v>
          </cell>
          <cell r="F1136">
            <v>0</v>
          </cell>
          <cell r="G1136">
            <v>0</v>
          </cell>
          <cell r="H1136">
            <v>0</v>
          </cell>
        </row>
        <row r="1137">
          <cell r="A1137" t="str">
            <v>21.20.15.21</v>
          </cell>
          <cell r="B1137" t="str">
            <v>-</v>
          </cell>
          <cell r="C1137" t="str">
            <v>Adto.de Cliente - USIMINAS</v>
          </cell>
          <cell r="D1137">
            <v>0</v>
          </cell>
          <cell r="F1137">
            <v>124825.08</v>
          </cell>
          <cell r="G1137">
            <v>124825.08</v>
          </cell>
          <cell r="H1137">
            <v>0</v>
          </cell>
        </row>
        <row r="1138">
          <cell r="A1138" t="str">
            <v>21.20.15.22</v>
          </cell>
          <cell r="B1138" t="str">
            <v>-</v>
          </cell>
          <cell r="C1138" t="str">
            <v>Adto.de Cliente - CVRDI</v>
          </cell>
          <cell r="D1138">
            <v>0</v>
          </cell>
          <cell r="F1138">
            <v>0</v>
          </cell>
          <cell r="G1138">
            <v>0</v>
          </cell>
          <cell r="H1138">
            <v>0</v>
          </cell>
        </row>
        <row r="1139">
          <cell r="A1139" t="str">
            <v>21.20.18.00</v>
          </cell>
          <cell r="B1139" t="str">
            <v>-</v>
          </cell>
          <cell r="C1139" t="str">
            <v>Adto Clientes Ace/Outros</v>
          </cell>
          <cell r="D1139">
            <v>0</v>
          </cell>
          <cell r="F1139">
            <v>0</v>
          </cell>
          <cell r="G1139">
            <v>0</v>
          </cell>
          <cell r="H1139">
            <v>0</v>
          </cell>
        </row>
        <row r="1140">
          <cell r="A1140" t="str">
            <v>21.20.18.01</v>
          </cell>
          <cell r="B1140" t="str">
            <v>-</v>
          </cell>
          <cell r="C1140" t="str">
            <v>Adto Clientes Ace/Outros</v>
          </cell>
          <cell r="D1140">
            <v>0</v>
          </cell>
          <cell r="F1140">
            <v>0</v>
          </cell>
          <cell r="G1140">
            <v>0</v>
          </cell>
          <cell r="H1140">
            <v>0</v>
          </cell>
        </row>
        <row r="1141">
          <cell r="A1141" t="str">
            <v>21.25.00.00</v>
          </cell>
          <cell r="B1141" t="str">
            <v>-</v>
          </cell>
          <cell r="C1141" t="str">
            <v>Obrigac Fiscais e Trabalhistas</v>
          </cell>
          <cell r="D1141">
            <v>6090199.79</v>
          </cell>
          <cell r="E1141" t="str">
            <v>C</v>
          </cell>
          <cell r="F1141">
            <v>11932246.449999999</v>
          </cell>
          <cell r="G1141">
            <v>12136533.800000001</v>
          </cell>
          <cell r="H1141">
            <v>6294487.1399999997</v>
          </cell>
          <cell r="I1141" t="str">
            <v>C</v>
          </cell>
        </row>
        <row r="1142">
          <cell r="A1142" t="str">
            <v>21.25.01.00</v>
          </cell>
          <cell r="B1142" t="str">
            <v>-</v>
          </cell>
          <cell r="C1142" t="str">
            <v>Obrigac Fiscais e Trabalhistas</v>
          </cell>
          <cell r="D1142">
            <v>6090199.79</v>
          </cell>
          <cell r="E1142" t="str">
            <v>C</v>
          </cell>
          <cell r="F1142">
            <v>11932246.449999999</v>
          </cell>
          <cell r="G1142">
            <v>12136533.800000001</v>
          </cell>
          <cell r="H1142">
            <v>6294487.1399999997</v>
          </cell>
          <cell r="I1142" t="str">
            <v>C</v>
          </cell>
        </row>
        <row r="1143">
          <cell r="A1143" t="str">
            <v>21.25.01.01</v>
          </cell>
          <cell r="B1143" t="str">
            <v>-</v>
          </cell>
          <cell r="C1143" t="str">
            <v>Ipi a Recolher</v>
          </cell>
          <cell r="D1143">
            <v>1331762.8400000001</v>
          </cell>
          <cell r="E1143" t="str">
            <v>C</v>
          </cell>
          <cell r="F1143">
            <v>1677503.99</v>
          </cell>
          <cell r="G1143">
            <v>1577999.98</v>
          </cell>
          <cell r="H1143">
            <v>1232258.83</v>
          </cell>
          <cell r="I1143" t="str">
            <v>C</v>
          </cell>
        </row>
        <row r="1144">
          <cell r="A1144" t="str">
            <v>21.25.01.02</v>
          </cell>
          <cell r="B1144" t="str">
            <v>-</v>
          </cell>
          <cell r="C1144" t="str">
            <v>Icms a Recolher</v>
          </cell>
          <cell r="D1144">
            <v>2156930.39</v>
          </cell>
          <cell r="E1144" t="str">
            <v>C</v>
          </cell>
          <cell r="F1144">
            <v>8414238.9399999995</v>
          </cell>
          <cell r="G1144">
            <v>6471720.4400000004</v>
          </cell>
          <cell r="H1144">
            <v>214411.89</v>
          </cell>
          <cell r="I1144" t="str">
            <v>C</v>
          </cell>
        </row>
        <row r="1145">
          <cell r="A1145" t="str">
            <v>21.25.01.03</v>
          </cell>
          <cell r="B1145" t="str">
            <v>-</v>
          </cell>
          <cell r="C1145" t="str">
            <v>Iss a Recolher</v>
          </cell>
          <cell r="D1145">
            <v>0</v>
          </cell>
          <cell r="F1145">
            <v>0</v>
          </cell>
          <cell r="G1145">
            <v>0</v>
          </cell>
          <cell r="H1145">
            <v>0</v>
          </cell>
        </row>
        <row r="1146">
          <cell r="A1146" t="str">
            <v>21.25.01.04</v>
          </cell>
          <cell r="B1146" t="str">
            <v>-</v>
          </cell>
          <cell r="C1146" t="str">
            <v>CFEM a Recolher</v>
          </cell>
          <cell r="D1146">
            <v>892471.81</v>
          </cell>
          <cell r="E1146" t="str">
            <v>C</v>
          </cell>
          <cell r="F1146">
            <v>632055.34</v>
          </cell>
          <cell r="G1146">
            <v>80680.94</v>
          </cell>
          <cell r="H1146">
            <v>341097.41</v>
          </cell>
          <cell r="I1146" t="str">
            <v>C</v>
          </cell>
        </row>
        <row r="1147">
          <cell r="A1147" t="str">
            <v>21.25.01.05</v>
          </cell>
          <cell r="B1147" t="str">
            <v>-</v>
          </cell>
          <cell r="C1147" t="str">
            <v>Pis a Recolher</v>
          </cell>
          <cell r="D1147">
            <v>0</v>
          </cell>
          <cell r="F1147">
            <v>2601.7800000000002</v>
          </cell>
          <cell r="G1147">
            <v>526934.39</v>
          </cell>
          <cell r="H1147">
            <v>524332.61</v>
          </cell>
          <cell r="I1147" t="str">
            <v>C</v>
          </cell>
        </row>
        <row r="1148">
          <cell r="A1148" t="str">
            <v>21.25.01.06</v>
          </cell>
          <cell r="B1148" t="str">
            <v>-</v>
          </cell>
          <cell r="C1148" t="str">
            <v>Cofins a Recolher</v>
          </cell>
          <cell r="D1148">
            <v>0</v>
          </cell>
          <cell r="F1148">
            <v>11984.17</v>
          </cell>
          <cell r="G1148">
            <v>2427078.89</v>
          </cell>
          <cell r="H1148">
            <v>2415094.7200000002</v>
          </cell>
          <cell r="I1148" t="str">
            <v>C</v>
          </cell>
        </row>
        <row r="1149">
          <cell r="A1149" t="str">
            <v>21.25.01.07</v>
          </cell>
          <cell r="B1149" t="str">
            <v>-</v>
          </cell>
          <cell r="C1149" t="str">
            <v>Inss a Recolher</v>
          </cell>
          <cell r="D1149">
            <v>847626.56</v>
          </cell>
          <cell r="E1149" t="str">
            <v>C</v>
          </cell>
          <cell r="F1149">
            <v>853800.5</v>
          </cell>
          <cell r="G1149">
            <v>842964.78</v>
          </cell>
          <cell r="H1149">
            <v>836790.84</v>
          </cell>
          <cell r="I1149" t="str">
            <v>C</v>
          </cell>
        </row>
        <row r="1150">
          <cell r="A1150" t="str">
            <v>21.25.01.08</v>
          </cell>
          <cell r="B1150" t="str">
            <v>-</v>
          </cell>
          <cell r="C1150" t="str">
            <v>Fgts a Recolher</v>
          </cell>
          <cell r="D1150">
            <v>270953.12</v>
          </cell>
          <cell r="E1150" t="str">
            <v>C</v>
          </cell>
          <cell r="F1150">
            <v>295340.28000000003</v>
          </cell>
          <cell r="G1150">
            <v>197369.96</v>
          </cell>
          <cell r="H1150">
            <v>172982.8</v>
          </cell>
          <cell r="I1150" t="str">
            <v>C</v>
          </cell>
        </row>
        <row r="1151">
          <cell r="A1151" t="str">
            <v>21.25.01.09</v>
          </cell>
          <cell r="B1151" t="str">
            <v>-</v>
          </cell>
          <cell r="C1151" t="str">
            <v>Contrib.Sindical/Assist a Recolh</v>
          </cell>
          <cell r="D1151">
            <v>0</v>
          </cell>
          <cell r="F1151">
            <v>11187.41</v>
          </cell>
          <cell r="G1151">
            <v>11784.42</v>
          </cell>
          <cell r="H1151">
            <v>597.01</v>
          </cell>
          <cell r="I1151" t="str">
            <v>C</v>
          </cell>
        </row>
        <row r="1152">
          <cell r="A1152" t="str">
            <v>21.25.01.10</v>
          </cell>
          <cell r="B1152" t="str">
            <v>-</v>
          </cell>
          <cell r="C1152" t="str">
            <v>Cofins-Acao Judicial a Recolher</v>
          </cell>
          <cell r="D1152">
            <v>0</v>
          </cell>
          <cell r="F1152">
            <v>0</v>
          </cell>
          <cell r="G1152">
            <v>0</v>
          </cell>
          <cell r="H1152">
            <v>0</v>
          </cell>
        </row>
        <row r="1153">
          <cell r="A1153" t="str">
            <v>21.25.01.11</v>
          </cell>
          <cell r="B1153" t="str">
            <v>-</v>
          </cell>
          <cell r="C1153" t="str">
            <v>Taxa Florestal a Recolher</v>
          </cell>
          <cell r="D1153">
            <v>0</v>
          </cell>
          <cell r="F1153">
            <v>33534.04</v>
          </cell>
          <cell r="G1153">
            <v>0</v>
          </cell>
          <cell r="H1153">
            <v>33534.04</v>
          </cell>
          <cell r="I1153" t="str">
            <v>D</v>
          </cell>
        </row>
        <row r="1154">
          <cell r="A1154" t="str">
            <v>21.25.01.12</v>
          </cell>
          <cell r="B1154" t="str">
            <v>-</v>
          </cell>
          <cell r="C1154" t="str">
            <v>Cofins Adicional a Recolher</v>
          </cell>
          <cell r="D1154">
            <v>4254661.3600000003</v>
          </cell>
          <cell r="E1154" t="str">
            <v>C</v>
          </cell>
          <cell r="F1154">
            <v>0</v>
          </cell>
          <cell r="G1154">
            <v>0</v>
          </cell>
          <cell r="H1154">
            <v>4254661.3600000003</v>
          </cell>
          <cell r="I1154" t="str">
            <v>C</v>
          </cell>
        </row>
        <row r="1155">
          <cell r="A1155" t="str">
            <v>21.25.01.13</v>
          </cell>
          <cell r="B1155" t="str">
            <v>-</v>
          </cell>
          <cell r="C1155" t="str">
            <v>Pis s/Outras Receitas a Recolher</v>
          </cell>
          <cell r="D1155">
            <v>209429.72</v>
          </cell>
          <cell r="E1155" t="str">
            <v>C</v>
          </cell>
          <cell r="F1155">
            <v>0</v>
          </cell>
          <cell r="G1155">
            <v>0</v>
          </cell>
          <cell r="H1155">
            <v>209429.72</v>
          </cell>
          <cell r="I1155" t="str">
            <v>C</v>
          </cell>
        </row>
        <row r="1156">
          <cell r="A1156" t="str">
            <v>21.25.01.14</v>
          </cell>
          <cell r="B1156" t="str">
            <v>-</v>
          </cell>
          <cell r="C1156" t="str">
            <v>Cofins s/ Outras Receitas a Recolher</v>
          </cell>
          <cell r="D1156">
            <v>3654060.37</v>
          </cell>
          <cell r="E1156" t="str">
            <v>C</v>
          </cell>
          <cell r="F1156">
            <v>0</v>
          </cell>
          <cell r="G1156">
            <v>0</v>
          </cell>
          <cell r="H1156">
            <v>3654060.37</v>
          </cell>
          <cell r="I1156" t="str">
            <v>C</v>
          </cell>
        </row>
        <row r="1157">
          <cell r="A1157" t="str">
            <v>21.25.01.80</v>
          </cell>
          <cell r="B1157" t="str">
            <v>-</v>
          </cell>
          <cell r="C1157" t="str">
            <v>(-)Dep.Judicial Vinculado - Cofins</v>
          </cell>
          <cell r="D1157">
            <v>7527696.3799999999</v>
          </cell>
          <cell r="E1157" t="str">
            <v>D</v>
          </cell>
          <cell r="F1157">
            <v>0</v>
          </cell>
          <cell r="G1157">
            <v>0</v>
          </cell>
          <cell r="H1157">
            <v>7527696.3799999999</v>
          </cell>
          <cell r="I1157" t="str">
            <v>D</v>
          </cell>
        </row>
        <row r="1158">
          <cell r="A1158" t="str">
            <v>21.25.05.00</v>
          </cell>
          <cell r="B1158" t="str">
            <v>-</v>
          </cell>
          <cell r="C1158" t="str">
            <v>Impostos s/Serv Administ-Cias Grupo</v>
          </cell>
          <cell r="D1158">
            <v>0</v>
          </cell>
          <cell r="F1158">
            <v>0</v>
          </cell>
          <cell r="G1158">
            <v>0</v>
          </cell>
          <cell r="H1158">
            <v>0</v>
          </cell>
        </row>
        <row r="1159">
          <cell r="A1159" t="str">
            <v>21.25.05.01</v>
          </cell>
          <cell r="B1159" t="str">
            <v>-</v>
          </cell>
          <cell r="C1159" t="str">
            <v>Pis s/Serv Administ-Cpfl</v>
          </cell>
          <cell r="D1159">
            <v>0</v>
          </cell>
          <cell r="F1159">
            <v>0</v>
          </cell>
          <cell r="G1159">
            <v>0</v>
          </cell>
          <cell r="H1159">
            <v>0</v>
          </cell>
        </row>
        <row r="1160">
          <cell r="A1160" t="str">
            <v>21.25.05.03</v>
          </cell>
          <cell r="B1160" t="str">
            <v>-</v>
          </cell>
          <cell r="C1160" t="str">
            <v>Pis s/Serv Administ-Mato Grosso</v>
          </cell>
          <cell r="D1160">
            <v>0</v>
          </cell>
          <cell r="F1160">
            <v>0</v>
          </cell>
          <cell r="G1160">
            <v>0</v>
          </cell>
          <cell r="H1160">
            <v>0</v>
          </cell>
        </row>
        <row r="1161">
          <cell r="A1161" t="str">
            <v>21.25.05.04</v>
          </cell>
          <cell r="B1161" t="str">
            <v>-</v>
          </cell>
          <cell r="C1161" t="str">
            <v>Pis s/Serv Administ-Urandi</v>
          </cell>
          <cell r="D1161">
            <v>0</v>
          </cell>
          <cell r="F1161">
            <v>0</v>
          </cell>
          <cell r="G1161">
            <v>0</v>
          </cell>
          <cell r="H1161">
            <v>0</v>
          </cell>
        </row>
        <row r="1162">
          <cell r="A1162" t="str">
            <v>21.25.05.05</v>
          </cell>
          <cell r="B1162" t="str">
            <v>-</v>
          </cell>
          <cell r="C1162" t="str">
            <v>Pis s/Serv Administ-Mmn</v>
          </cell>
          <cell r="D1162">
            <v>0</v>
          </cell>
          <cell r="F1162">
            <v>0</v>
          </cell>
          <cell r="G1162">
            <v>0</v>
          </cell>
          <cell r="H1162">
            <v>0</v>
          </cell>
        </row>
        <row r="1163">
          <cell r="A1163" t="str">
            <v>21.25.05.06</v>
          </cell>
          <cell r="B1163" t="str">
            <v>-</v>
          </cell>
          <cell r="C1163" t="str">
            <v>Pis s/Serv Administ-Sibra</v>
          </cell>
          <cell r="D1163">
            <v>0</v>
          </cell>
          <cell r="F1163">
            <v>0</v>
          </cell>
          <cell r="G1163">
            <v>0</v>
          </cell>
          <cell r="H1163">
            <v>0</v>
          </cell>
        </row>
        <row r="1164">
          <cell r="A1164" t="str">
            <v>21.25.05.07</v>
          </cell>
          <cell r="B1164" t="str">
            <v>-</v>
          </cell>
          <cell r="C1164" t="str">
            <v>Pis s/Serv Administ-S.Florestal</v>
          </cell>
          <cell r="D1164">
            <v>0</v>
          </cell>
          <cell r="F1164">
            <v>0</v>
          </cell>
          <cell r="G1164">
            <v>0</v>
          </cell>
          <cell r="H1164">
            <v>0</v>
          </cell>
        </row>
        <row r="1165">
          <cell r="A1165" t="str">
            <v>21.25.05.08</v>
          </cell>
          <cell r="B1165" t="str">
            <v>-</v>
          </cell>
          <cell r="C1165" t="str">
            <v>Pis s/Serv Administ-S.Mineira</v>
          </cell>
          <cell r="D1165">
            <v>0</v>
          </cell>
          <cell r="F1165">
            <v>0</v>
          </cell>
          <cell r="G1165">
            <v>0</v>
          </cell>
          <cell r="H1165">
            <v>0</v>
          </cell>
        </row>
        <row r="1166">
          <cell r="A1166" t="str">
            <v>21.25.05.10</v>
          </cell>
          <cell r="B1166" t="str">
            <v>-</v>
          </cell>
          <cell r="C1166" t="str">
            <v>Pis s/Serv Administ-Rdme</v>
          </cell>
          <cell r="D1166">
            <v>0</v>
          </cell>
          <cell r="F1166">
            <v>0</v>
          </cell>
          <cell r="G1166">
            <v>0</v>
          </cell>
          <cell r="H1166">
            <v>0</v>
          </cell>
        </row>
        <row r="1167">
          <cell r="A1167" t="str">
            <v>21.25.05.11</v>
          </cell>
          <cell r="B1167" t="str">
            <v>-</v>
          </cell>
          <cell r="C1167" t="str">
            <v>Pis s/Serv Administ-Urucum</v>
          </cell>
          <cell r="D1167">
            <v>0</v>
          </cell>
          <cell r="F1167">
            <v>0</v>
          </cell>
          <cell r="G1167">
            <v>0</v>
          </cell>
          <cell r="H1167">
            <v>0</v>
          </cell>
        </row>
        <row r="1168">
          <cell r="A1168" t="str">
            <v>21.25.05.12</v>
          </cell>
          <cell r="B1168" t="str">
            <v>-</v>
          </cell>
          <cell r="C1168" t="str">
            <v>Pis s/Serv Administ-Cvrd</v>
          </cell>
          <cell r="D1168">
            <v>0</v>
          </cell>
          <cell r="F1168">
            <v>0</v>
          </cell>
          <cell r="G1168">
            <v>0</v>
          </cell>
          <cell r="H1168">
            <v>0</v>
          </cell>
        </row>
        <row r="1169">
          <cell r="A1169" t="str">
            <v>21.25.05.13</v>
          </cell>
          <cell r="B1169" t="str">
            <v>-</v>
          </cell>
          <cell r="C1169" t="str">
            <v>Pis s/Serv Administ-Itaco</v>
          </cell>
          <cell r="D1169">
            <v>0</v>
          </cell>
          <cell r="F1169">
            <v>0</v>
          </cell>
          <cell r="G1169">
            <v>0</v>
          </cell>
          <cell r="H1169">
            <v>0</v>
          </cell>
        </row>
        <row r="1170">
          <cell r="A1170" t="str">
            <v>21.25.05.21</v>
          </cell>
          <cell r="B1170" t="str">
            <v>-</v>
          </cell>
          <cell r="C1170" t="str">
            <v>Cofins s/Serv Administ-Cpfl</v>
          </cell>
          <cell r="D1170">
            <v>0</v>
          </cell>
          <cell r="F1170">
            <v>0</v>
          </cell>
          <cell r="G1170">
            <v>0</v>
          </cell>
          <cell r="H1170">
            <v>0</v>
          </cell>
        </row>
        <row r="1171">
          <cell r="A1171" t="str">
            <v>21.25.05.23</v>
          </cell>
          <cell r="B1171" t="str">
            <v>-</v>
          </cell>
          <cell r="C1171" t="str">
            <v>Cofins s/Serv Administ-Mato Grosso</v>
          </cell>
          <cell r="D1171">
            <v>0</v>
          </cell>
          <cell r="F1171">
            <v>0</v>
          </cell>
          <cell r="G1171">
            <v>0</v>
          </cell>
          <cell r="H1171">
            <v>0</v>
          </cell>
        </row>
        <row r="1172">
          <cell r="A1172" t="str">
            <v>21.25.05.24</v>
          </cell>
          <cell r="B1172" t="str">
            <v>-</v>
          </cell>
          <cell r="C1172" t="str">
            <v>Cofins s/Serv Administ-Urandi</v>
          </cell>
          <cell r="D1172">
            <v>0</v>
          </cell>
          <cell r="F1172">
            <v>0</v>
          </cell>
          <cell r="G1172">
            <v>0</v>
          </cell>
          <cell r="H1172">
            <v>0</v>
          </cell>
        </row>
        <row r="1173">
          <cell r="A1173" t="str">
            <v>21.25.05.25</v>
          </cell>
          <cell r="B1173" t="str">
            <v>-</v>
          </cell>
          <cell r="C1173" t="str">
            <v>Cofins s/Serv Administ-Mmn</v>
          </cell>
          <cell r="D1173">
            <v>0</v>
          </cell>
          <cell r="F1173">
            <v>0</v>
          </cell>
          <cell r="G1173">
            <v>0</v>
          </cell>
          <cell r="H1173">
            <v>0</v>
          </cell>
        </row>
        <row r="1174">
          <cell r="A1174" t="str">
            <v>21.25.05.26</v>
          </cell>
          <cell r="B1174" t="str">
            <v>-</v>
          </cell>
          <cell r="C1174" t="str">
            <v>Cofins s/Serv Administ-Sibra</v>
          </cell>
          <cell r="D1174">
            <v>0</v>
          </cell>
          <cell r="F1174">
            <v>0</v>
          </cell>
          <cell r="G1174">
            <v>0</v>
          </cell>
          <cell r="H1174">
            <v>0</v>
          </cell>
        </row>
        <row r="1176">
          <cell r="A1176" t="str">
            <v>-----------</v>
          </cell>
          <cell r="B1176" t="str">
            <v>--</v>
          </cell>
          <cell r="C1176" t="str">
            <v>-------------------------------------------------------------------</v>
          </cell>
          <cell r="D1176" t="str">
            <v>-------------------</v>
          </cell>
          <cell r="E1176" t="str">
            <v>-</v>
          </cell>
          <cell r="F1176" t="str">
            <v>-------------------</v>
          </cell>
          <cell r="G1176" t="e">
            <v>#NAME?</v>
          </cell>
          <cell r="H1176" t="str">
            <v>07AB - 1.00.01.065</v>
          </cell>
        </row>
        <row r="1177">
          <cell r="A1177" t="str">
            <v>_x000C_----------</v>
          </cell>
          <cell r="B1177" t="str">
            <v>--</v>
          </cell>
          <cell r="C1177" t="str">
            <v>-------------------------------------------------------------------</v>
          </cell>
          <cell r="D1177" t="str">
            <v>-------------------</v>
          </cell>
          <cell r="E1177" t="str">
            <v>-</v>
          </cell>
          <cell r="F1177" t="str">
            <v>-------------------</v>
          </cell>
          <cell r="G1177" t="str">
            <v>-------------------</v>
          </cell>
          <cell r="H1177" t="str">
            <v>------ Página:</v>
          </cell>
          <cell r="I1177">
            <v>1</v>
          </cell>
        </row>
        <row r="1178">
          <cell r="A1178" t="str">
            <v>Rio Doce Ma</v>
          </cell>
          <cell r="B1178" t="str">
            <v>ng</v>
          </cell>
          <cell r="C1178" t="str">
            <v>anes S.A</v>
          </cell>
          <cell r="H1178" t="str">
            <v>Balancete</v>
          </cell>
        </row>
        <row r="1179">
          <cell r="A1179" t="str">
            <v>Período: 01</v>
          </cell>
          <cell r="B1179" t="str">
            <v>/0</v>
          </cell>
          <cell r="C1179" t="str">
            <v>1/2007 A 31/01/2007 -----------------------------------------------</v>
          </cell>
          <cell r="D1179" t="str">
            <v>-------------------</v>
          </cell>
          <cell r="E1179" t="str">
            <v>-</v>
          </cell>
          <cell r="F1179" t="str">
            <v>-------------------</v>
          </cell>
          <cell r="G1179" t="str">
            <v>-------------------</v>
          </cell>
          <cell r="H1179" t="str">
            <v>06/02/2007 - 17:4</v>
          </cell>
          <cell r="I1179">
            <v>7</v>
          </cell>
        </row>
        <row r="1181">
          <cell r="A1181" t="str">
            <v>Título</v>
          </cell>
          <cell r="D1181" t="str">
            <v>Saldo Inicial</v>
          </cell>
          <cell r="F1181" t="str">
            <v>Débito</v>
          </cell>
          <cell r="G1181" t="str">
            <v>Crédito</v>
          </cell>
          <cell r="H1181" t="str">
            <v>Saldo Final</v>
          </cell>
        </row>
        <row r="1182">
          <cell r="A1182" t="str">
            <v>-----------</v>
          </cell>
          <cell r="B1182" t="str">
            <v>--</v>
          </cell>
          <cell r="C1182" t="str">
            <v>-------------------------------------------------------------------</v>
          </cell>
          <cell r="D1182" t="str">
            <v>-----------------</v>
          </cell>
          <cell r="F1182" t="str">
            <v>------------------</v>
          </cell>
          <cell r="G1182" t="str">
            <v>------------------</v>
          </cell>
          <cell r="H1182" t="str">
            <v>-----------------</v>
          </cell>
        </row>
        <row r="1183">
          <cell r="A1183" t="str">
            <v>21.25.05.27</v>
          </cell>
          <cell r="B1183" t="str">
            <v>-</v>
          </cell>
          <cell r="C1183" t="str">
            <v>Cofins s/Serv Administ-S.Florestal</v>
          </cell>
          <cell r="D1183">
            <v>0</v>
          </cell>
          <cell r="F1183">
            <v>0</v>
          </cell>
          <cell r="G1183">
            <v>0</v>
          </cell>
          <cell r="H1183">
            <v>0</v>
          </cell>
        </row>
        <row r="1184">
          <cell r="A1184" t="str">
            <v>21.25.05.28</v>
          </cell>
          <cell r="B1184" t="str">
            <v>-</v>
          </cell>
          <cell r="C1184" t="str">
            <v>Cofins s/Serv Administ-S.Mineira</v>
          </cell>
          <cell r="D1184">
            <v>0</v>
          </cell>
          <cell r="F1184">
            <v>0</v>
          </cell>
          <cell r="G1184">
            <v>0</v>
          </cell>
          <cell r="H1184">
            <v>0</v>
          </cell>
        </row>
        <row r="1185">
          <cell r="A1185" t="str">
            <v>21.25.05.30</v>
          </cell>
          <cell r="B1185" t="str">
            <v>-</v>
          </cell>
          <cell r="C1185" t="str">
            <v>Cofins s/Serv Administ-Rdme</v>
          </cell>
          <cell r="D1185">
            <v>0</v>
          </cell>
          <cell r="F1185">
            <v>0</v>
          </cell>
          <cell r="G1185">
            <v>0</v>
          </cell>
          <cell r="H1185">
            <v>0</v>
          </cell>
        </row>
        <row r="1186">
          <cell r="A1186" t="str">
            <v>21.25.05.31</v>
          </cell>
          <cell r="B1186" t="str">
            <v>-</v>
          </cell>
          <cell r="C1186" t="str">
            <v>Cofins s/Serv Administ-Urucum</v>
          </cell>
          <cell r="D1186">
            <v>0</v>
          </cell>
          <cell r="F1186">
            <v>0</v>
          </cell>
          <cell r="G1186">
            <v>0</v>
          </cell>
          <cell r="H1186">
            <v>0</v>
          </cell>
        </row>
        <row r="1187">
          <cell r="A1187" t="str">
            <v>21.25.05.32</v>
          </cell>
          <cell r="B1187" t="str">
            <v>-</v>
          </cell>
          <cell r="C1187" t="str">
            <v>Cofins s/Serv Administ-Cvrd</v>
          </cell>
          <cell r="D1187">
            <v>0</v>
          </cell>
          <cell r="F1187">
            <v>0</v>
          </cell>
          <cell r="G1187">
            <v>0</v>
          </cell>
          <cell r="H1187">
            <v>0</v>
          </cell>
        </row>
        <row r="1188">
          <cell r="A1188" t="str">
            <v>21.25.05.33</v>
          </cell>
          <cell r="B1188" t="str">
            <v>-</v>
          </cell>
          <cell r="C1188" t="str">
            <v>Cofins s/Serv Administ-Itaco</v>
          </cell>
          <cell r="D1188">
            <v>0</v>
          </cell>
          <cell r="F1188">
            <v>0</v>
          </cell>
          <cell r="G1188">
            <v>0</v>
          </cell>
          <cell r="H1188">
            <v>0</v>
          </cell>
        </row>
        <row r="1189">
          <cell r="A1189" t="str">
            <v>21.25.05.41</v>
          </cell>
          <cell r="B1189" t="str">
            <v>-</v>
          </cell>
          <cell r="C1189" t="str">
            <v>Iss s/Serv Administ-Cpfl</v>
          </cell>
          <cell r="D1189">
            <v>0</v>
          </cell>
          <cell r="F1189">
            <v>0</v>
          </cell>
          <cell r="G1189">
            <v>0</v>
          </cell>
          <cell r="H1189">
            <v>0</v>
          </cell>
        </row>
        <row r="1190">
          <cell r="A1190" t="str">
            <v>21.25.05.43</v>
          </cell>
          <cell r="B1190" t="str">
            <v>-</v>
          </cell>
          <cell r="C1190" t="str">
            <v>Iss s/Serv Administ-Mato Grosso</v>
          </cell>
          <cell r="D1190">
            <v>0</v>
          </cell>
          <cell r="F1190">
            <v>0</v>
          </cell>
          <cell r="G1190">
            <v>0</v>
          </cell>
          <cell r="H1190">
            <v>0</v>
          </cell>
        </row>
        <row r="1191">
          <cell r="A1191" t="str">
            <v>21.25.05.44</v>
          </cell>
          <cell r="B1191" t="str">
            <v>-</v>
          </cell>
          <cell r="C1191" t="str">
            <v>Iss s/Serv Administ-Urandi</v>
          </cell>
          <cell r="D1191">
            <v>0</v>
          </cell>
          <cell r="F1191">
            <v>0</v>
          </cell>
          <cell r="G1191">
            <v>0</v>
          </cell>
          <cell r="H1191">
            <v>0</v>
          </cell>
        </row>
        <row r="1192">
          <cell r="A1192" t="str">
            <v>21.25.05.45</v>
          </cell>
          <cell r="B1192" t="str">
            <v>-</v>
          </cell>
          <cell r="C1192" t="str">
            <v>Iss s/Serv Administ-Mmn</v>
          </cell>
          <cell r="D1192">
            <v>0</v>
          </cell>
          <cell r="F1192">
            <v>0</v>
          </cell>
          <cell r="G1192">
            <v>0</v>
          </cell>
          <cell r="H1192">
            <v>0</v>
          </cell>
        </row>
        <row r="1193">
          <cell r="A1193" t="str">
            <v>21.25.05.46</v>
          </cell>
          <cell r="B1193" t="str">
            <v>-</v>
          </cell>
          <cell r="C1193" t="str">
            <v>Iss s/Serv Administ-Sibra</v>
          </cell>
          <cell r="D1193">
            <v>0</v>
          </cell>
          <cell r="F1193">
            <v>0</v>
          </cell>
          <cell r="G1193">
            <v>0</v>
          </cell>
          <cell r="H1193">
            <v>0</v>
          </cell>
        </row>
        <row r="1194">
          <cell r="A1194" t="str">
            <v>21.25.05.47</v>
          </cell>
          <cell r="B1194" t="str">
            <v>-</v>
          </cell>
          <cell r="C1194" t="str">
            <v>Iss s/Serv Administ-S.Florestal</v>
          </cell>
          <cell r="D1194">
            <v>0</v>
          </cell>
          <cell r="F1194">
            <v>0</v>
          </cell>
          <cell r="G1194">
            <v>0</v>
          </cell>
          <cell r="H1194">
            <v>0</v>
          </cell>
        </row>
        <row r="1195">
          <cell r="A1195" t="str">
            <v>21.25.05.48</v>
          </cell>
          <cell r="B1195" t="str">
            <v>-</v>
          </cell>
          <cell r="C1195" t="str">
            <v>Iss s/Serv Administ-S.Mineira</v>
          </cell>
          <cell r="D1195">
            <v>0</v>
          </cell>
          <cell r="F1195">
            <v>0</v>
          </cell>
          <cell r="G1195">
            <v>0</v>
          </cell>
          <cell r="H1195">
            <v>0</v>
          </cell>
        </row>
        <row r="1196">
          <cell r="A1196" t="str">
            <v>21.25.05.50</v>
          </cell>
          <cell r="B1196" t="str">
            <v>-</v>
          </cell>
          <cell r="C1196" t="str">
            <v>Iss s/Serv Administ-Rdme</v>
          </cell>
          <cell r="D1196">
            <v>0</v>
          </cell>
          <cell r="F1196">
            <v>0</v>
          </cell>
          <cell r="G1196">
            <v>0</v>
          </cell>
          <cell r="H1196">
            <v>0</v>
          </cell>
        </row>
        <row r="1197">
          <cell r="A1197" t="str">
            <v>21.25.05.51</v>
          </cell>
          <cell r="B1197" t="str">
            <v>-</v>
          </cell>
          <cell r="C1197" t="str">
            <v>Iss s/Serv Administ-Urucum</v>
          </cell>
          <cell r="D1197">
            <v>0</v>
          </cell>
          <cell r="F1197">
            <v>0</v>
          </cell>
          <cell r="G1197">
            <v>0</v>
          </cell>
          <cell r="H1197">
            <v>0</v>
          </cell>
        </row>
        <row r="1198">
          <cell r="A1198" t="str">
            <v>21.25.05.52</v>
          </cell>
          <cell r="B1198" t="str">
            <v>-</v>
          </cell>
          <cell r="C1198" t="str">
            <v>Iss s/Serv Administ-Cvrd</v>
          </cell>
          <cell r="D1198">
            <v>0</v>
          </cell>
          <cell r="F1198">
            <v>0</v>
          </cell>
          <cell r="G1198">
            <v>0</v>
          </cell>
          <cell r="H1198">
            <v>0</v>
          </cell>
        </row>
        <row r="1199">
          <cell r="A1199" t="str">
            <v>21.25.05.53</v>
          </cell>
          <cell r="B1199" t="str">
            <v>-</v>
          </cell>
          <cell r="C1199" t="str">
            <v>Iss s/Serv Administ-Itaco</v>
          </cell>
          <cell r="D1199">
            <v>0</v>
          </cell>
          <cell r="F1199">
            <v>0</v>
          </cell>
          <cell r="G1199">
            <v>0</v>
          </cell>
          <cell r="H1199">
            <v>0</v>
          </cell>
        </row>
        <row r="1200">
          <cell r="A1200" t="str">
            <v>21.30.00.00</v>
          </cell>
          <cell r="B1200" t="str">
            <v>-</v>
          </cell>
          <cell r="C1200" t="str">
            <v>Obrigacoes Retidas</v>
          </cell>
          <cell r="D1200">
            <v>10522297.76</v>
          </cell>
          <cell r="E1200" t="str">
            <v>C</v>
          </cell>
          <cell r="F1200">
            <v>7120354.75</v>
          </cell>
          <cell r="G1200">
            <v>5184861.72</v>
          </cell>
          <cell r="H1200">
            <v>8586804.7300000004</v>
          </cell>
          <cell r="I1200" t="str">
            <v>C</v>
          </cell>
        </row>
        <row r="1201">
          <cell r="A1201" t="str">
            <v>21.30.01.00</v>
          </cell>
          <cell r="B1201" t="str">
            <v>-</v>
          </cell>
          <cell r="C1201" t="str">
            <v>Obrigacoes Retidas</v>
          </cell>
          <cell r="D1201">
            <v>10522297.76</v>
          </cell>
          <cell r="E1201" t="str">
            <v>C</v>
          </cell>
          <cell r="F1201">
            <v>7120354.75</v>
          </cell>
          <cell r="G1201">
            <v>5184861.72</v>
          </cell>
          <cell r="H1201">
            <v>8586804.7300000004</v>
          </cell>
          <cell r="I1201" t="str">
            <v>C</v>
          </cell>
        </row>
        <row r="1202">
          <cell r="A1202" t="str">
            <v>21.30.01.01</v>
          </cell>
          <cell r="B1202" t="str">
            <v>-</v>
          </cell>
          <cell r="C1202" t="str">
            <v>Irrf Salarios</v>
          </cell>
          <cell r="D1202">
            <v>60761.919999999998</v>
          </cell>
          <cell r="E1202" t="str">
            <v>C</v>
          </cell>
          <cell r="F1202">
            <v>292869.55</v>
          </cell>
          <cell r="G1202">
            <v>288935.27</v>
          </cell>
          <cell r="H1202">
            <v>56827.64</v>
          </cell>
          <cell r="I1202" t="str">
            <v>C</v>
          </cell>
        </row>
        <row r="1203">
          <cell r="A1203" t="str">
            <v>21.30.01.02</v>
          </cell>
          <cell r="B1203" t="str">
            <v>-</v>
          </cell>
          <cell r="C1203" t="str">
            <v>Irrf de Terceiros</v>
          </cell>
          <cell r="D1203">
            <v>125408.72</v>
          </cell>
          <cell r="E1203" t="str">
            <v>C</v>
          </cell>
          <cell r="F1203">
            <v>196708.21</v>
          </cell>
          <cell r="G1203">
            <v>139618.06</v>
          </cell>
          <cell r="H1203">
            <v>68318.570000000007</v>
          </cell>
          <cell r="I1203" t="str">
            <v>C</v>
          </cell>
        </row>
        <row r="1204">
          <cell r="A1204" t="str">
            <v>21.30.01.03</v>
          </cell>
          <cell r="B1204" t="str">
            <v>-</v>
          </cell>
          <cell r="C1204" t="str">
            <v>Iss Retido na Fonte</v>
          </cell>
          <cell r="D1204">
            <v>970625.11</v>
          </cell>
          <cell r="E1204" t="str">
            <v>C</v>
          </cell>
          <cell r="F1204">
            <v>1410267.64</v>
          </cell>
          <cell r="G1204">
            <v>902886.24</v>
          </cell>
          <cell r="H1204">
            <v>463243.71</v>
          </cell>
          <cell r="I1204" t="str">
            <v>C</v>
          </cell>
        </row>
        <row r="1205">
          <cell r="A1205" t="str">
            <v>21.30.01.04</v>
          </cell>
          <cell r="B1205" t="str">
            <v>-</v>
          </cell>
          <cell r="C1205" t="str">
            <v>Sest e Senat a Recolher</v>
          </cell>
          <cell r="D1205">
            <v>0</v>
          </cell>
          <cell r="F1205">
            <v>0</v>
          </cell>
          <cell r="G1205">
            <v>0</v>
          </cell>
          <cell r="H1205">
            <v>0</v>
          </cell>
        </row>
        <row r="1206">
          <cell r="A1206" t="str">
            <v>21.30.01.05</v>
          </cell>
          <cell r="B1206" t="str">
            <v>-</v>
          </cell>
          <cell r="C1206" t="str">
            <v>Inss Sobre Servicos</v>
          </cell>
          <cell r="D1206">
            <v>1481762.95</v>
          </cell>
          <cell r="E1206" t="str">
            <v>C</v>
          </cell>
          <cell r="F1206">
            <v>2563508.75</v>
          </cell>
          <cell r="G1206">
            <v>1530889.99</v>
          </cell>
          <cell r="H1206">
            <v>449144.19</v>
          </cell>
          <cell r="I1206" t="str">
            <v>C</v>
          </cell>
        </row>
        <row r="1207">
          <cell r="A1207" t="str">
            <v>21.30.01.06</v>
          </cell>
          <cell r="B1207" t="str">
            <v>-</v>
          </cell>
          <cell r="C1207" t="str">
            <v>Contribuicao Rural</v>
          </cell>
          <cell r="D1207">
            <v>9747.7099999999991</v>
          </cell>
          <cell r="E1207" t="str">
            <v>C</v>
          </cell>
          <cell r="F1207">
            <v>19495.419999999998</v>
          </cell>
          <cell r="G1207">
            <v>21962.28</v>
          </cell>
          <cell r="H1207">
            <v>12214.57</v>
          </cell>
          <cell r="I1207" t="str">
            <v>C</v>
          </cell>
        </row>
        <row r="1208">
          <cell r="A1208" t="str">
            <v>21.30.01.07</v>
          </cell>
          <cell r="B1208" t="str">
            <v>-</v>
          </cell>
          <cell r="C1208" t="str">
            <v>Icms Substituicao Tributaria</v>
          </cell>
          <cell r="D1208">
            <v>5178.08</v>
          </cell>
          <cell r="E1208" t="str">
            <v>C</v>
          </cell>
          <cell r="F1208">
            <v>5178.1000000000004</v>
          </cell>
          <cell r="G1208">
            <v>11809.2</v>
          </cell>
          <cell r="H1208">
            <v>11809.18</v>
          </cell>
          <cell r="I1208" t="str">
            <v>C</v>
          </cell>
        </row>
        <row r="1209">
          <cell r="A1209" t="str">
            <v>21.30.01.08</v>
          </cell>
          <cell r="B1209" t="str">
            <v>-</v>
          </cell>
          <cell r="C1209" t="str">
            <v>Pensao Alimenticia</v>
          </cell>
          <cell r="D1209">
            <v>0</v>
          </cell>
          <cell r="F1209">
            <v>18332.91</v>
          </cell>
          <cell r="G1209">
            <v>21862.32</v>
          </cell>
          <cell r="H1209">
            <v>3529.41</v>
          </cell>
          <cell r="I1209" t="str">
            <v>C</v>
          </cell>
        </row>
        <row r="1210">
          <cell r="A1210" t="str">
            <v>21.30.01.09</v>
          </cell>
          <cell r="B1210" t="str">
            <v>-</v>
          </cell>
          <cell r="C1210" t="str">
            <v>Aluguel</v>
          </cell>
          <cell r="D1210">
            <v>0</v>
          </cell>
          <cell r="F1210">
            <v>0</v>
          </cell>
          <cell r="G1210">
            <v>0</v>
          </cell>
          <cell r="H1210">
            <v>0</v>
          </cell>
        </row>
        <row r="1211">
          <cell r="A1211" t="str">
            <v>21.30.01.10</v>
          </cell>
          <cell r="B1211" t="str">
            <v>-</v>
          </cell>
          <cell r="C1211" t="str">
            <v>Capemi</v>
          </cell>
          <cell r="D1211">
            <v>0</v>
          </cell>
          <cell r="F1211">
            <v>11.41</v>
          </cell>
          <cell r="G1211">
            <v>11.41</v>
          </cell>
          <cell r="H1211">
            <v>0</v>
          </cell>
        </row>
        <row r="1212">
          <cell r="A1212" t="str">
            <v>21.30.01.11</v>
          </cell>
          <cell r="B1212" t="str">
            <v>-</v>
          </cell>
          <cell r="C1212" t="str">
            <v>Ir s/ Mutuo</v>
          </cell>
          <cell r="D1212">
            <v>5903753.0199999996</v>
          </cell>
          <cell r="E1212" t="str">
            <v>C</v>
          </cell>
          <cell r="F1212">
            <v>214655.18</v>
          </cell>
          <cell r="G1212">
            <v>203079.64</v>
          </cell>
          <cell r="H1212">
            <v>5892177.4800000004</v>
          </cell>
          <cell r="I1212" t="str">
            <v>C</v>
          </cell>
        </row>
        <row r="1213">
          <cell r="A1213" t="str">
            <v>21.30.01.12</v>
          </cell>
          <cell r="B1213" t="str">
            <v>-</v>
          </cell>
          <cell r="C1213" t="str">
            <v>Ir s/ Juros s/Capital Proprio</v>
          </cell>
          <cell r="D1213">
            <v>0</v>
          </cell>
          <cell r="F1213">
            <v>0</v>
          </cell>
          <cell r="G1213">
            <v>0</v>
          </cell>
          <cell r="H1213">
            <v>0</v>
          </cell>
        </row>
        <row r="1214">
          <cell r="A1214" t="str">
            <v>21.30.01.13</v>
          </cell>
          <cell r="B1214" t="str">
            <v>-</v>
          </cell>
          <cell r="C1214" t="str">
            <v>Pis Retido na Fonte - Lei 10.833/03</v>
          </cell>
          <cell r="D1214">
            <v>202.77</v>
          </cell>
          <cell r="E1214" t="str">
            <v>C</v>
          </cell>
          <cell r="F1214">
            <v>1338.9</v>
          </cell>
          <cell r="G1214">
            <v>1151.43</v>
          </cell>
          <cell r="H1214">
            <v>15.3</v>
          </cell>
          <cell r="I1214" t="str">
            <v>C</v>
          </cell>
        </row>
        <row r="1215">
          <cell r="A1215" t="str">
            <v>21.30.01.14</v>
          </cell>
          <cell r="B1215" t="str">
            <v>-</v>
          </cell>
          <cell r="C1215" t="str">
            <v>Cofins Retido na Fonte - Lei 10.833/03</v>
          </cell>
          <cell r="D1215">
            <v>906.21</v>
          </cell>
          <cell r="E1215" t="str">
            <v>C</v>
          </cell>
          <cell r="F1215">
            <v>5579.58</v>
          </cell>
          <cell r="G1215">
            <v>4714.3100000000004</v>
          </cell>
          <cell r="H1215">
            <v>40.94</v>
          </cell>
          <cell r="I1215" t="str">
            <v>C</v>
          </cell>
        </row>
        <row r="1216">
          <cell r="A1216" t="str">
            <v>21.30.01.15</v>
          </cell>
          <cell r="B1216" t="str">
            <v>-</v>
          </cell>
          <cell r="C1216" t="str">
            <v>Csl Retido na Fonte - Lei 10.833/03</v>
          </cell>
          <cell r="D1216">
            <v>2.71</v>
          </cell>
          <cell r="E1216" t="str">
            <v>C</v>
          </cell>
          <cell r="F1216">
            <v>200</v>
          </cell>
          <cell r="G1216">
            <v>200</v>
          </cell>
          <cell r="H1216">
            <v>2.71</v>
          </cell>
          <cell r="I1216" t="str">
            <v>C</v>
          </cell>
        </row>
        <row r="1217">
          <cell r="A1217" t="str">
            <v>21.30.01.16</v>
          </cell>
          <cell r="B1217" t="str">
            <v>-</v>
          </cell>
          <cell r="C1217" t="str">
            <v>Pis/Cofins/Csl R.F Lei 10833/03</v>
          </cell>
          <cell r="D1217">
            <v>769292.41</v>
          </cell>
          <cell r="E1217" t="str">
            <v>C</v>
          </cell>
          <cell r="F1217">
            <v>1761980.04</v>
          </cell>
          <cell r="G1217">
            <v>1445201.17</v>
          </cell>
          <cell r="H1217">
            <v>452513.54</v>
          </cell>
          <cell r="I1217" t="str">
            <v>C</v>
          </cell>
        </row>
        <row r="1218">
          <cell r="A1218" t="str">
            <v>21.30.01.17</v>
          </cell>
          <cell r="B1218" t="str">
            <v>-</v>
          </cell>
          <cell r="C1218" t="str">
            <v>IRRF S/ ASSFIN</v>
          </cell>
          <cell r="D1218">
            <v>38481.230000000003</v>
          </cell>
          <cell r="E1218" t="str">
            <v>C</v>
          </cell>
          <cell r="F1218">
            <v>0</v>
          </cell>
          <cell r="G1218">
            <v>0</v>
          </cell>
          <cell r="H1218">
            <v>38481.230000000003</v>
          </cell>
          <cell r="I1218" t="str">
            <v>C</v>
          </cell>
        </row>
        <row r="1219">
          <cell r="A1219" t="str">
            <v>21.30.01.18</v>
          </cell>
          <cell r="B1219" t="str">
            <v>-</v>
          </cell>
          <cell r="C1219" t="str">
            <v>INSS s/Serviços Autônomo</v>
          </cell>
          <cell r="D1219">
            <v>38.97</v>
          </cell>
          <cell r="E1219" t="str">
            <v>C</v>
          </cell>
          <cell r="F1219">
            <v>77.94</v>
          </cell>
          <cell r="G1219">
            <v>391.15</v>
          </cell>
          <cell r="H1219">
            <v>352.18</v>
          </cell>
          <cell r="I1219" t="str">
            <v>C</v>
          </cell>
        </row>
        <row r="1220">
          <cell r="A1220" t="str">
            <v>21.30.01.19</v>
          </cell>
          <cell r="B1220" t="str">
            <v>-</v>
          </cell>
          <cell r="C1220" t="str">
            <v>IOF a Pagar</v>
          </cell>
          <cell r="D1220">
            <v>889655.38</v>
          </cell>
          <cell r="E1220" t="str">
            <v>C</v>
          </cell>
          <cell r="F1220">
            <v>57724.160000000003</v>
          </cell>
          <cell r="G1220">
            <v>37724.160000000003</v>
          </cell>
          <cell r="H1220">
            <v>869655.38</v>
          </cell>
          <cell r="I1220" t="str">
            <v>C</v>
          </cell>
        </row>
        <row r="1221">
          <cell r="A1221" t="str">
            <v>21.30.01.20</v>
          </cell>
          <cell r="B1221" t="str">
            <v>-</v>
          </cell>
          <cell r="C1221" t="str">
            <v>IOF s/ Mutuo</v>
          </cell>
          <cell r="D1221">
            <v>266480.57</v>
          </cell>
          <cell r="E1221" t="str">
            <v>C</v>
          </cell>
          <cell r="F1221">
            <v>6636.91</v>
          </cell>
          <cell r="G1221">
            <v>8635.0400000000009</v>
          </cell>
          <cell r="H1221">
            <v>268478.7</v>
          </cell>
          <cell r="I1221" t="str">
            <v>C</v>
          </cell>
        </row>
        <row r="1222">
          <cell r="A1222" t="str">
            <v>21.30.01.99</v>
          </cell>
          <cell r="B1222" t="str">
            <v>-</v>
          </cell>
          <cell r="C1222" t="str">
            <v>Transitoria de IRRF</v>
          </cell>
          <cell r="D1222">
            <v>0</v>
          </cell>
          <cell r="F1222">
            <v>565790.05000000005</v>
          </cell>
          <cell r="G1222">
            <v>565790.05000000005</v>
          </cell>
          <cell r="H1222">
            <v>0</v>
          </cell>
        </row>
        <row r="1223">
          <cell r="A1223" t="str">
            <v>21.35.00.00</v>
          </cell>
          <cell r="B1223" t="str">
            <v>-</v>
          </cell>
          <cell r="C1223" t="str">
            <v>Provisao p/ Ir.e Contrib.Social</v>
          </cell>
          <cell r="D1223">
            <v>88474016.010000005</v>
          </cell>
          <cell r="E1223" t="str">
            <v>C</v>
          </cell>
          <cell r="F1223">
            <v>0</v>
          </cell>
          <cell r="G1223">
            <v>682467.32</v>
          </cell>
          <cell r="H1223">
            <v>89156483.329999998</v>
          </cell>
          <cell r="I1223" t="str">
            <v>C</v>
          </cell>
        </row>
        <row r="1224">
          <cell r="A1224" t="str">
            <v>21.35.01.00</v>
          </cell>
          <cell r="B1224" t="str">
            <v>-</v>
          </cell>
          <cell r="C1224" t="str">
            <v>Provisao p/ Ir.e Contrib.Social</v>
          </cell>
          <cell r="D1224">
            <v>128927185.81999999</v>
          </cell>
          <cell r="E1224" t="str">
            <v>C</v>
          </cell>
          <cell r="F1224">
            <v>0</v>
          </cell>
          <cell r="G1224">
            <v>682467.32</v>
          </cell>
          <cell r="H1224">
            <v>129609653.14</v>
          </cell>
          <cell r="I1224" t="str">
            <v>C</v>
          </cell>
        </row>
        <row r="1225">
          <cell r="A1225" t="str">
            <v>21.35.01.01</v>
          </cell>
          <cell r="B1225" t="str">
            <v>-</v>
          </cell>
          <cell r="C1225" t="str">
            <v>Irpj a Recolher</v>
          </cell>
          <cell r="D1225">
            <v>83264701.75</v>
          </cell>
          <cell r="E1225" t="str">
            <v>C</v>
          </cell>
          <cell r="F1225">
            <v>0</v>
          </cell>
          <cell r="G1225">
            <v>460000</v>
          </cell>
          <cell r="H1225">
            <v>83724701.75</v>
          </cell>
          <cell r="I1225" t="str">
            <v>C</v>
          </cell>
        </row>
        <row r="1226">
          <cell r="A1226" t="str">
            <v>21.35.01.02</v>
          </cell>
          <cell r="B1226" t="str">
            <v>-</v>
          </cell>
          <cell r="C1226" t="str">
            <v>Contr.Social s/Lucro a Recolher</v>
          </cell>
          <cell r="D1226">
            <v>44556154.649999999</v>
          </cell>
          <cell r="E1226" t="str">
            <v>C</v>
          </cell>
          <cell r="F1226">
            <v>0</v>
          </cell>
          <cell r="G1226">
            <v>210000</v>
          </cell>
          <cell r="H1226">
            <v>44766154.649999999</v>
          </cell>
          <cell r="I1226" t="str">
            <v>C</v>
          </cell>
        </row>
        <row r="1227">
          <cell r="A1227" t="str">
            <v>21.35.01.03</v>
          </cell>
          <cell r="B1227" t="str">
            <v>-</v>
          </cell>
          <cell r="C1227" t="str">
            <v>Irpj s/ Reserv. CME</v>
          </cell>
          <cell r="D1227">
            <v>0</v>
          </cell>
          <cell r="F1227">
            <v>0</v>
          </cell>
          <cell r="G1227">
            <v>0</v>
          </cell>
          <cell r="H1227">
            <v>0</v>
          </cell>
        </row>
        <row r="1228">
          <cell r="A1228" t="str">
            <v>21.35.01.04</v>
          </cell>
          <cell r="B1228" t="str">
            <v>-</v>
          </cell>
          <cell r="C1228" t="str">
            <v>IR Depósito para Reinvestimento</v>
          </cell>
          <cell r="D1228">
            <v>1106329.42</v>
          </cell>
          <cell r="E1228" t="str">
            <v>C</v>
          </cell>
          <cell r="F1228">
            <v>0</v>
          </cell>
          <cell r="G1228">
            <v>12467.32</v>
          </cell>
          <cell r="H1228">
            <v>1118796.74</v>
          </cell>
          <cell r="I1228" t="str">
            <v>C</v>
          </cell>
        </row>
        <row r="1229">
          <cell r="A1229" t="str">
            <v>21.35.02.00</v>
          </cell>
          <cell r="B1229" t="str">
            <v>-</v>
          </cell>
          <cell r="C1229" t="str">
            <v>Antecipações Trinbutária</v>
          </cell>
          <cell r="D1229">
            <v>40453169.810000002</v>
          </cell>
          <cell r="E1229" t="str">
            <v>D</v>
          </cell>
          <cell r="F1229">
            <v>0</v>
          </cell>
          <cell r="G1229">
            <v>0</v>
          </cell>
          <cell r="H1229">
            <v>40453169.810000002</v>
          </cell>
          <cell r="I1229" t="str">
            <v>D</v>
          </cell>
        </row>
        <row r="1230">
          <cell r="A1230" t="str">
            <v>21.35.02.01</v>
          </cell>
          <cell r="B1230" t="str">
            <v>-</v>
          </cell>
          <cell r="C1230" t="str">
            <v>Antecipações de Imposto de Renda</v>
          </cell>
          <cell r="D1230">
            <v>24642396.5</v>
          </cell>
          <cell r="E1230" t="str">
            <v>D</v>
          </cell>
          <cell r="F1230">
            <v>0</v>
          </cell>
          <cell r="G1230">
            <v>0</v>
          </cell>
          <cell r="H1230">
            <v>24642396.5</v>
          </cell>
          <cell r="I1230" t="str">
            <v>D</v>
          </cell>
        </row>
        <row r="1231">
          <cell r="A1231" t="str">
            <v>21.35.02.02</v>
          </cell>
          <cell r="B1231" t="str">
            <v>-</v>
          </cell>
          <cell r="C1231" t="str">
            <v>Antecipações de Contrib.Social</v>
          </cell>
          <cell r="D1231">
            <v>15810773.310000001</v>
          </cell>
          <cell r="E1231" t="str">
            <v>D</v>
          </cell>
          <cell r="F1231">
            <v>0</v>
          </cell>
          <cell r="G1231">
            <v>0</v>
          </cell>
          <cell r="H1231">
            <v>15810773.310000001</v>
          </cell>
          <cell r="I1231" t="str">
            <v>D</v>
          </cell>
        </row>
        <row r="1232">
          <cell r="A1232" t="str">
            <v>21.40.00.00</v>
          </cell>
          <cell r="B1232" t="str">
            <v>-</v>
          </cell>
          <cell r="C1232" t="str">
            <v>Parcelamento de Imp.e Contribuic</v>
          </cell>
          <cell r="D1232">
            <v>13830.36</v>
          </cell>
          <cell r="E1232" t="str">
            <v>C</v>
          </cell>
          <cell r="F1232">
            <v>1163.72</v>
          </cell>
          <cell r="G1232">
            <v>1298</v>
          </cell>
          <cell r="H1232">
            <v>13964.64</v>
          </cell>
          <cell r="I1232" t="str">
            <v>C</v>
          </cell>
        </row>
        <row r="1233">
          <cell r="A1233" t="str">
            <v>21.40.01.00</v>
          </cell>
          <cell r="B1233" t="str">
            <v>-</v>
          </cell>
          <cell r="C1233" t="str">
            <v>Parcelamento de Imp.e Contribuic</v>
          </cell>
          <cell r="D1233">
            <v>13830.36</v>
          </cell>
          <cell r="E1233" t="str">
            <v>C</v>
          </cell>
          <cell r="F1233">
            <v>1163.72</v>
          </cell>
          <cell r="G1233">
            <v>1298</v>
          </cell>
          <cell r="H1233">
            <v>13964.64</v>
          </cell>
          <cell r="I1233" t="str">
            <v>C</v>
          </cell>
        </row>
        <row r="1234">
          <cell r="A1234" t="str">
            <v>21.40.01.01</v>
          </cell>
          <cell r="B1234" t="str">
            <v>-</v>
          </cell>
          <cell r="C1234" t="str">
            <v>Ipi Parcelado</v>
          </cell>
          <cell r="D1234">
            <v>0</v>
          </cell>
          <cell r="F1234">
            <v>0</v>
          </cell>
          <cell r="G1234">
            <v>0</v>
          </cell>
          <cell r="H1234">
            <v>0</v>
          </cell>
        </row>
        <row r="1235">
          <cell r="A1235" t="str">
            <v>21.40.01.02</v>
          </cell>
          <cell r="B1235" t="str">
            <v>-</v>
          </cell>
          <cell r="C1235" t="str">
            <v>Icms Parcelado</v>
          </cell>
          <cell r="D1235">
            <v>13830.36</v>
          </cell>
          <cell r="E1235" t="str">
            <v>C</v>
          </cell>
          <cell r="F1235">
            <v>1163.72</v>
          </cell>
          <cell r="G1235">
            <v>1298</v>
          </cell>
          <cell r="H1235">
            <v>13964.64</v>
          </cell>
          <cell r="I1235" t="str">
            <v>C</v>
          </cell>
        </row>
        <row r="1236">
          <cell r="A1236" t="str">
            <v>21.40.01.03</v>
          </cell>
          <cell r="B1236" t="str">
            <v>-</v>
          </cell>
          <cell r="C1236" t="str">
            <v>Cofins Parcelado</v>
          </cell>
          <cell r="D1236">
            <v>0</v>
          </cell>
          <cell r="F1236">
            <v>0</v>
          </cell>
          <cell r="G1236">
            <v>0</v>
          </cell>
          <cell r="H1236">
            <v>0</v>
          </cell>
        </row>
        <row r="1237">
          <cell r="A1237" t="str">
            <v>21.40.01.04</v>
          </cell>
          <cell r="B1237" t="str">
            <v>-</v>
          </cell>
          <cell r="C1237" t="str">
            <v>Pis Parcelado</v>
          </cell>
          <cell r="D1237">
            <v>0</v>
          </cell>
          <cell r="F1237">
            <v>0</v>
          </cell>
          <cell r="G1237">
            <v>0</v>
          </cell>
          <cell r="H1237">
            <v>0</v>
          </cell>
        </row>
        <row r="1238">
          <cell r="A1238" t="str">
            <v>21.40.01.05</v>
          </cell>
          <cell r="B1238" t="str">
            <v>-</v>
          </cell>
          <cell r="C1238" t="str">
            <v>Inss Parcelado</v>
          </cell>
          <cell r="D1238">
            <v>0</v>
          </cell>
          <cell r="F1238">
            <v>0</v>
          </cell>
          <cell r="G1238">
            <v>0</v>
          </cell>
          <cell r="H1238">
            <v>0</v>
          </cell>
        </row>
        <row r="1239">
          <cell r="A1239" t="str">
            <v>21.40.01.06</v>
          </cell>
          <cell r="B1239" t="str">
            <v>-</v>
          </cell>
          <cell r="C1239" t="str">
            <v>Fgts Parcelado</v>
          </cell>
          <cell r="D1239">
            <v>0</v>
          </cell>
          <cell r="F1239">
            <v>0</v>
          </cell>
          <cell r="G1239">
            <v>0</v>
          </cell>
          <cell r="H1239">
            <v>0</v>
          </cell>
        </row>
        <row r="1240">
          <cell r="A1240" t="str">
            <v>21.40.01.07</v>
          </cell>
          <cell r="B1240" t="str">
            <v>-</v>
          </cell>
          <cell r="C1240" t="str">
            <v>Irrf Parcelado</v>
          </cell>
          <cell r="D1240">
            <v>0</v>
          </cell>
          <cell r="F1240">
            <v>0</v>
          </cell>
          <cell r="G1240">
            <v>0</v>
          </cell>
          <cell r="H1240">
            <v>0</v>
          </cell>
        </row>
        <row r="1241">
          <cell r="A1241" t="str">
            <v>21.40.01.08</v>
          </cell>
          <cell r="B1241" t="str">
            <v>-</v>
          </cell>
          <cell r="C1241" t="str">
            <v>Itr Parcelado</v>
          </cell>
          <cell r="D1241">
            <v>0</v>
          </cell>
          <cell r="F1241">
            <v>0</v>
          </cell>
          <cell r="G1241">
            <v>0</v>
          </cell>
          <cell r="H1241">
            <v>0</v>
          </cell>
        </row>
        <row r="1242">
          <cell r="A1242" t="str">
            <v>21.40.01.09</v>
          </cell>
          <cell r="B1242" t="str">
            <v>-</v>
          </cell>
          <cell r="C1242" t="str">
            <v>Imposto de Renda Parcelado</v>
          </cell>
          <cell r="D1242">
            <v>0</v>
          </cell>
          <cell r="F1242">
            <v>0</v>
          </cell>
          <cell r="G1242">
            <v>0</v>
          </cell>
          <cell r="H1242">
            <v>0</v>
          </cell>
        </row>
        <row r="1243">
          <cell r="A1243" t="str">
            <v>21.40.01.10</v>
          </cell>
          <cell r="B1243" t="str">
            <v>-</v>
          </cell>
          <cell r="C1243" t="str">
            <v>Contribuicao Social Parcelado</v>
          </cell>
          <cell r="D1243">
            <v>0</v>
          </cell>
          <cell r="F1243">
            <v>0</v>
          </cell>
          <cell r="G1243">
            <v>0</v>
          </cell>
          <cell r="H1243">
            <v>0</v>
          </cell>
        </row>
        <row r="1244">
          <cell r="A1244" t="str">
            <v>21.40.01.11</v>
          </cell>
          <cell r="B1244" t="str">
            <v>-</v>
          </cell>
          <cell r="C1244" t="str">
            <v>CFEM Parcelado</v>
          </cell>
          <cell r="D1244">
            <v>0</v>
          </cell>
          <cell r="F1244">
            <v>0</v>
          </cell>
          <cell r="G1244">
            <v>0</v>
          </cell>
          <cell r="H1244">
            <v>0</v>
          </cell>
        </row>
        <row r="1245">
          <cell r="A1245" t="str">
            <v>21.41.00.00</v>
          </cell>
          <cell r="B1245" t="str">
            <v>-</v>
          </cell>
          <cell r="C1245" t="str">
            <v>Impostos e Contrib-Parcelamento REFIS</v>
          </cell>
          <cell r="D1245">
            <v>0</v>
          </cell>
          <cell r="F1245">
            <v>0</v>
          </cell>
          <cell r="G1245">
            <v>0</v>
          </cell>
          <cell r="H1245">
            <v>0</v>
          </cell>
        </row>
        <row r="1246">
          <cell r="A1246" t="str">
            <v>21.41.01.00</v>
          </cell>
          <cell r="B1246" t="str">
            <v>-</v>
          </cell>
          <cell r="C1246" t="str">
            <v>Impostos e Contrib - Parcelamento REFIS</v>
          </cell>
          <cell r="D1246">
            <v>0</v>
          </cell>
          <cell r="F1246">
            <v>0</v>
          </cell>
          <cell r="G1246">
            <v>0</v>
          </cell>
          <cell r="H1246">
            <v>0</v>
          </cell>
        </row>
        <row r="1247">
          <cell r="A1247" t="str">
            <v>21.41.01.01</v>
          </cell>
          <cell r="B1247" t="str">
            <v>-</v>
          </cell>
          <cell r="C1247" t="str">
            <v>Impostos REFIS</v>
          </cell>
          <cell r="D1247">
            <v>0</v>
          </cell>
          <cell r="F1247">
            <v>0</v>
          </cell>
          <cell r="G1247">
            <v>0</v>
          </cell>
          <cell r="H1247">
            <v>0</v>
          </cell>
        </row>
        <row r="1248">
          <cell r="A1248" t="str">
            <v>21.45.00.00</v>
          </cell>
          <cell r="B1248" t="str">
            <v>-</v>
          </cell>
          <cell r="C1248" t="str">
            <v>Obrigacoes com Pessoal</v>
          </cell>
          <cell r="D1248">
            <v>6828000</v>
          </cell>
          <cell r="E1248" t="str">
            <v>C</v>
          </cell>
          <cell r="F1248">
            <v>4282820.22</v>
          </cell>
          <cell r="G1248">
            <v>4848662.33</v>
          </cell>
          <cell r="H1248">
            <v>7393842.1100000003</v>
          </cell>
          <cell r="I1248" t="str">
            <v>C</v>
          </cell>
        </row>
        <row r="1249">
          <cell r="A1249" t="str">
            <v>21.45.01.00</v>
          </cell>
          <cell r="B1249" t="str">
            <v>-</v>
          </cell>
          <cell r="C1249" t="str">
            <v>Obrigacoes com Pessoal</v>
          </cell>
          <cell r="D1249">
            <v>6828000</v>
          </cell>
          <cell r="E1249" t="str">
            <v>C</v>
          </cell>
          <cell r="F1249">
            <v>4282820.22</v>
          </cell>
          <cell r="G1249">
            <v>4848662.33</v>
          </cell>
          <cell r="H1249">
            <v>7393842.1100000003</v>
          </cell>
          <cell r="I1249" t="str">
            <v>C</v>
          </cell>
        </row>
        <row r="1250">
          <cell r="A1250" t="str">
            <v>21.45.01.01</v>
          </cell>
          <cell r="B1250" t="str">
            <v>-</v>
          </cell>
          <cell r="C1250" t="str">
            <v>Salarios</v>
          </cell>
          <cell r="D1250">
            <v>0</v>
          </cell>
          <cell r="F1250">
            <v>4282820.22</v>
          </cell>
          <cell r="G1250">
            <v>4279662.33</v>
          </cell>
          <cell r="H1250">
            <v>3157.89</v>
          </cell>
          <cell r="I1250" t="str">
            <v>D</v>
          </cell>
        </row>
        <row r="1251">
          <cell r="A1251" t="str">
            <v>21.45.01.02</v>
          </cell>
          <cell r="B1251" t="str">
            <v>-</v>
          </cell>
          <cell r="C1251" t="str">
            <v>Folha a Pagar Rescisao</v>
          </cell>
          <cell r="D1251">
            <v>0</v>
          </cell>
          <cell r="F1251">
            <v>0</v>
          </cell>
          <cell r="G1251">
            <v>0</v>
          </cell>
          <cell r="H1251">
            <v>0</v>
          </cell>
        </row>
        <row r="1252">
          <cell r="A1252" t="str">
            <v>21.45.01.03</v>
          </cell>
          <cell r="B1252" t="str">
            <v>-</v>
          </cell>
          <cell r="C1252" t="str">
            <v>Particip no Resultado Empregado</v>
          </cell>
          <cell r="D1252">
            <v>6828000</v>
          </cell>
          <cell r="E1252" t="str">
            <v>C</v>
          </cell>
          <cell r="F1252">
            <v>0</v>
          </cell>
          <cell r="G1252">
            <v>569000</v>
          </cell>
          <cell r="H1252">
            <v>7397000</v>
          </cell>
          <cell r="I1252" t="str">
            <v>C</v>
          </cell>
        </row>
        <row r="1253">
          <cell r="A1253" t="str">
            <v>21.45.01.04</v>
          </cell>
          <cell r="B1253" t="str">
            <v>-</v>
          </cell>
          <cell r="C1253" t="str">
            <v>Particip Resultado Empreg Cedido</v>
          </cell>
          <cell r="D1253">
            <v>0</v>
          </cell>
          <cell r="F1253">
            <v>0</v>
          </cell>
          <cell r="G1253">
            <v>0</v>
          </cell>
          <cell r="H1253">
            <v>0</v>
          </cell>
        </row>
        <row r="1254">
          <cell r="A1254" t="str">
            <v>21.45.01.99</v>
          </cell>
          <cell r="B1254" t="str">
            <v>-</v>
          </cell>
          <cell r="C1254" t="str">
            <v>Transit. Folha de Pagamento</v>
          </cell>
          <cell r="D1254">
            <v>0</v>
          </cell>
          <cell r="F1254">
            <v>0</v>
          </cell>
          <cell r="G1254">
            <v>0</v>
          </cell>
          <cell r="H1254">
            <v>0</v>
          </cell>
        </row>
        <row r="1255">
          <cell r="A1255" t="str">
            <v>21.46.00.00</v>
          </cell>
          <cell r="B1255" t="str">
            <v>-</v>
          </cell>
          <cell r="C1255" t="str">
            <v>Outras Obrigacoes</v>
          </cell>
          <cell r="D1255">
            <v>26082772.5</v>
          </cell>
          <cell r="E1255" t="str">
            <v>C</v>
          </cell>
          <cell r="F1255">
            <v>16242151.32</v>
          </cell>
          <cell r="G1255">
            <v>10781991.51</v>
          </cell>
          <cell r="H1255">
            <v>20622612.690000001</v>
          </cell>
          <cell r="I1255" t="str">
            <v>C</v>
          </cell>
        </row>
        <row r="1256">
          <cell r="A1256" t="str">
            <v>21.46.01.00</v>
          </cell>
          <cell r="B1256" t="str">
            <v>-</v>
          </cell>
          <cell r="C1256" t="str">
            <v>Contas a Pagar</v>
          </cell>
          <cell r="D1256">
            <v>26082772.5</v>
          </cell>
          <cell r="E1256" t="str">
            <v>C</v>
          </cell>
          <cell r="F1256">
            <v>16242151.32</v>
          </cell>
          <cell r="G1256">
            <v>10781991.51</v>
          </cell>
          <cell r="H1256">
            <v>20622612.690000001</v>
          </cell>
          <cell r="I1256" t="str">
            <v>C</v>
          </cell>
        </row>
        <row r="1257">
          <cell r="A1257" t="str">
            <v>21.46.01.01</v>
          </cell>
          <cell r="B1257" t="str">
            <v>-</v>
          </cell>
          <cell r="C1257" t="str">
            <v>Credores Diversos</v>
          </cell>
          <cell r="D1257">
            <v>16121998.380000001</v>
          </cell>
          <cell r="E1257" t="str">
            <v>C</v>
          </cell>
          <cell r="F1257">
            <v>9387363.25</v>
          </cell>
          <cell r="G1257">
            <v>7988095.7800000003</v>
          </cell>
          <cell r="H1257">
            <v>14722730.91</v>
          </cell>
          <cell r="I1257" t="str">
            <v>C</v>
          </cell>
        </row>
        <row r="1258">
          <cell r="A1258" t="str">
            <v>21.46.01.02</v>
          </cell>
          <cell r="B1258" t="str">
            <v>-</v>
          </cell>
          <cell r="C1258" t="str">
            <v>Convenio Sesi/Senai</v>
          </cell>
          <cell r="D1258">
            <v>0</v>
          </cell>
          <cell r="F1258">
            <v>2866.75</v>
          </cell>
          <cell r="G1258">
            <v>3292.99</v>
          </cell>
          <cell r="H1258">
            <v>426.24</v>
          </cell>
          <cell r="I1258" t="str">
            <v>C</v>
          </cell>
        </row>
        <row r="1260">
          <cell r="A1260" t="str">
            <v>-----------</v>
          </cell>
          <cell r="B1260" t="str">
            <v>--</v>
          </cell>
          <cell r="C1260" t="str">
            <v>-------------------------------------------------------------------</v>
          </cell>
          <cell r="D1260" t="str">
            <v>-------------------</v>
          </cell>
          <cell r="E1260" t="str">
            <v>-</v>
          </cell>
          <cell r="F1260" t="str">
            <v>-------------------</v>
          </cell>
          <cell r="G1260" t="e">
            <v>#NAME?</v>
          </cell>
          <cell r="H1260" t="str">
            <v>07AB - 1.00.01.065</v>
          </cell>
        </row>
        <row r="1261">
          <cell r="A1261" t="str">
            <v>_x000C_----------</v>
          </cell>
          <cell r="B1261" t="str">
            <v>--</v>
          </cell>
          <cell r="C1261" t="str">
            <v>-------------------------------------------------------------------</v>
          </cell>
          <cell r="D1261" t="str">
            <v>-------------------</v>
          </cell>
          <cell r="E1261" t="str">
            <v>-</v>
          </cell>
          <cell r="F1261" t="str">
            <v>-------------------</v>
          </cell>
          <cell r="G1261" t="str">
            <v>-------------------</v>
          </cell>
          <cell r="H1261" t="str">
            <v>------ Página:</v>
          </cell>
          <cell r="I1261">
            <v>1</v>
          </cell>
        </row>
        <row r="1262">
          <cell r="A1262" t="str">
            <v>Rio Doce Ma</v>
          </cell>
          <cell r="B1262" t="str">
            <v>ng</v>
          </cell>
          <cell r="C1262" t="str">
            <v>anes S.A</v>
          </cell>
          <cell r="H1262" t="str">
            <v>Balancete</v>
          </cell>
        </row>
        <row r="1263">
          <cell r="A1263" t="str">
            <v>Período: 01</v>
          </cell>
          <cell r="B1263" t="str">
            <v>/0</v>
          </cell>
          <cell r="C1263" t="str">
            <v>1/2007 A 31/01/2007 -----------------------------------------------</v>
          </cell>
          <cell r="D1263" t="str">
            <v>-------------------</v>
          </cell>
          <cell r="E1263" t="str">
            <v>-</v>
          </cell>
          <cell r="F1263" t="str">
            <v>-------------------</v>
          </cell>
          <cell r="G1263" t="str">
            <v>-------------------</v>
          </cell>
          <cell r="H1263" t="str">
            <v>06/02/2007 - 17:4</v>
          </cell>
          <cell r="I1263">
            <v>7</v>
          </cell>
        </row>
        <row r="1265">
          <cell r="A1265" t="str">
            <v>Título</v>
          </cell>
          <cell r="D1265" t="str">
            <v>Saldo Inicial</v>
          </cell>
          <cell r="F1265" t="str">
            <v>Débito</v>
          </cell>
          <cell r="G1265" t="str">
            <v>Crédito</v>
          </cell>
          <cell r="H1265" t="str">
            <v>Saldo Final</v>
          </cell>
        </row>
        <row r="1266">
          <cell r="A1266" t="str">
            <v>-----------</v>
          </cell>
          <cell r="B1266" t="str">
            <v>--</v>
          </cell>
          <cell r="C1266" t="str">
            <v>-------------------------------------------------------------------</v>
          </cell>
          <cell r="D1266" t="str">
            <v>-----------------</v>
          </cell>
          <cell r="F1266" t="str">
            <v>------------------</v>
          </cell>
          <cell r="G1266" t="str">
            <v>------------------</v>
          </cell>
          <cell r="H1266" t="str">
            <v>-----------------</v>
          </cell>
        </row>
        <row r="1267">
          <cell r="A1267" t="str">
            <v>21.46.01.03</v>
          </cell>
          <cell r="B1267" t="str">
            <v>-</v>
          </cell>
          <cell r="C1267" t="str">
            <v>Servicos Prestados</v>
          </cell>
          <cell r="D1267">
            <v>18500</v>
          </cell>
          <cell r="E1267" t="str">
            <v>C</v>
          </cell>
          <cell r="F1267">
            <v>8757.48</v>
          </cell>
          <cell r="G1267">
            <v>67.48</v>
          </cell>
          <cell r="H1267">
            <v>9810</v>
          </cell>
          <cell r="I1267" t="str">
            <v>C</v>
          </cell>
        </row>
        <row r="1268">
          <cell r="A1268" t="str">
            <v>21.46.01.04</v>
          </cell>
          <cell r="B1268" t="str">
            <v>-</v>
          </cell>
          <cell r="C1268" t="str">
            <v>Comissoes a Pagar</v>
          </cell>
          <cell r="D1268">
            <v>0</v>
          </cell>
          <cell r="F1268">
            <v>0</v>
          </cell>
          <cell r="G1268">
            <v>0</v>
          </cell>
          <cell r="H1268">
            <v>0</v>
          </cell>
        </row>
        <row r="1269">
          <cell r="A1269" t="str">
            <v>21.46.01.05</v>
          </cell>
          <cell r="B1269" t="str">
            <v>-</v>
          </cell>
          <cell r="C1269" t="str">
            <v>Gremios</v>
          </cell>
          <cell r="D1269">
            <v>0</v>
          </cell>
          <cell r="F1269">
            <v>2606.19</v>
          </cell>
          <cell r="G1269">
            <v>2177.42</v>
          </cell>
          <cell r="H1269">
            <v>428.77</v>
          </cell>
          <cell r="I1269" t="str">
            <v>D</v>
          </cell>
        </row>
        <row r="1270">
          <cell r="A1270" t="str">
            <v>21.46.01.06</v>
          </cell>
          <cell r="B1270" t="str">
            <v>-</v>
          </cell>
          <cell r="C1270" t="str">
            <v>Abono Pis / Cef</v>
          </cell>
          <cell r="D1270">
            <v>0</v>
          </cell>
          <cell r="F1270">
            <v>116.48</v>
          </cell>
          <cell r="G1270">
            <v>0</v>
          </cell>
          <cell r="H1270">
            <v>116.48</v>
          </cell>
          <cell r="I1270" t="str">
            <v>D</v>
          </cell>
        </row>
        <row r="1271">
          <cell r="A1271" t="str">
            <v>21.46.01.07</v>
          </cell>
          <cell r="B1271" t="str">
            <v>-</v>
          </cell>
          <cell r="C1271" t="str">
            <v>Itau Seguros S.A.</v>
          </cell>
          <cell r="D1271">
            <v>0</v>
          </cell>
          <cell r="F1271">
            <v>0</v>
          </cell>
          <cell r="G1271">
            <v>0</v>
          </cell>
          <cell r="H1271">
            <v>0</v>
          </cell>
        </row>
        <row r="1272">
          <cell r="A1272" t="str">
            <v>21.46.01.08</v>
          </cell>
          <cell r="B1272" t="str">
            <v>-</v>
          </cell>
          <cell r="C1272" t="str">
            <v>Iof a Pagar</v>
          </cell>
          <cell r="D1272">
            <v>0</v>
          </cell>
          <cell r="F1272">
            <v>0</v>
          </cell>
          <cell r="G1272">
            <v>0</v>
          </cell>
          <cell r="H1272">
            <v>0</v>
          </cell>
        </row>
        <row r="1273">
          <cell r="A1273" t="str">
            <v>21.46.01.09</v>
          </cell>
          <cell r="B1273" t="str">
            <v>-</v>
          </cell>
          <cell r="C1273" t="str">
            <v>Usiminas</v>
          </cell>
          <cell r="D1273">
            <v>0</v>
          </cell>
          <cell r="F1273">
            <v>0</v>
          </cell>
          <cell r="G1273">
            <v>0</v>
          </cell>
          <cell r="H1273">
            <v>0</v>
          </cell>
        </row>
        <row r="1274">
          <cell r="A1274" t="str">
            <v>21.46.01.10</v>
          </cell>
          <cell r="B1274" t="str">
            <v>-</v>
          </cell>
          <cell r="C1274" t="str">
            <v>Contribuicao Ordinaria Valiaprev</v>
          </cell>
          <cell r="D1274">
            <v>123051.04</v>
          </cell>
          <cell r="E1274" t="str">
            <v>C</v>
          </cell>
          <cell r="F1274">
            <v>122994.61</v>
          </cell>
          <cell r="G1274">
            <v>120337.74</v>
          </cell>
          <cell r="H1274">
            <v>120394.17</v>
          </cell>
          <cell r="I1274" t="str">
            <v>C</v>
          </cell>
        </row>
        <row r="1275">
          <cell r="A1275" t="str">
            <v>21.46.01.11</v>
          </cell>
          <cell r="B1275" t="str">
            <v>-</v>
          </cell>
          <cell r="C1275" t="str">
            <v>Contribuic Esporadica Valiaprev</v>
          </cell>
          <cell r="D1275">
            <v>6337.86</v>
          </cell>
          <cell r="E1275" t="str">
            <v>C</v>
          </cell>
          <cell r="F1275">
            <v>6337.86</v>
          </cell>
          <cell r="G1275">
            <v>4334.8599999999997</v>
          </cell>
          <cell r="H1275">
            <v>4334.8599999999997</v>
          </cell>
          <cell r="I1275" t="str">
            <v>C</v>
          </cell>
        </row>
        <row r="1276">
          <cell r="A1276" t="str">
            <v>21.46.01.12</v>
          </cell>
          <cell r="B1276" t="str">
            <v>-</v>
          </cell>
          <cell r="C1276" t="str">
            <v>Royalties</v>
          </cell>
          <cell r="D1276">
            <v>0</v>
          </cell>
          <cell r="F1276">
            <v>0</v>
          </cell>
          <cell r="G1276">
            <v>0</v>
          </cell>
          <cell r="H1276">
            <v>0</v>
          </cell>
        </row>
        <row r="1277">
          <cell r="A1277" t="str">
            <v>21.46.01.13</v>
          </cell>
          <cell r="B1277" t="str">
            <v>-</v>
          </cell>
          <cell r="C1277" t="str">
            <v>Confissao Divida - Cvrd</v>
          </cell>
          <cell r="D1277">
            <v>0</v>
          </cell>
          <cell r="F1277">
            <v>0</v>
          </cell>
          <cell r="G1277">
            <v>0</v>
          </cell>
          <cell r="H1277">
            <v>0</v>
          </cell>
        </row>
        <row r="1278">
          <cell r="A1278" t="str">
            <v>21.46.01.14</v>
          </cell>
          <cell r="B1278" t="str">
            <v>-</v>
          </cell>
          <cell r="C1278" t="str">
            <v>Cooperativa Credito MG-Credivale</v>
          </cell>
          <cell r="D1278">
            <v>0</v>
          </cell>
          <cell r="F1278">
            <v>0</v>
          </cell>
          <cell r="G1278">
            <v>0</v>
          </cell>
          <cell r="H1278">
            <v>0</v>
          </cell>
        </row>
        <row r="1279">
          <cell r="A1279" t="str">
            <v>21.46.01.15</v>
          </cell>
          <cell r="B1279" t="str">
            <v>-</v>
          </cell>
          <cell r="C1279" t="str">
            <v>Dividendos</v>
          </cell>
          <cell r="D1279">
            <v>0</v>
          </cell>
          <cell r="F1279">
            <v>0</v>
          </cell>
          <cell r="G1279">
            <v>0</v>
          </cell>
          <cell r="H1279">
            <v>0</v>
          </cell>
        </row>
        <row r="1280">
          <cell r="A1280" t="str">
            <v>21.46.01.16</v>
          </cell>
          <cell r="B1280" t="str">
            <v>-</v>
          </cell>
          <cell r="C1280" t="str">
            <v>Juros s/ Capital Proprio</v>
          </cell>
          <cell r="D1280">
            <v>0</v>
          </cell>
          <cell r="F1280">
            <v>0</v>
          </cell>
          <cell r="G1280">
            <v>0</v>
          </cell>
          <cell r="H1280">
            <v>0</v>
          </cell>
        </row>
        <row r="1281">
          <cell r="A1281" t="str">
            <v>21.46.01.17</v>
          </cell>
          <cell r="B1281" t="str">
            <v>-</v>
          </cell>
          <cell r="C1281" t="str">
            <v>Honorarios da Diretoria</v>
          </cell>
          <cell r="D1281">
            <v>0</v>
          </cell>
          <cell r="F1281">
            <v>0</v>
          </cell>
          <cell r="G1281">
            <v>0</v>
          </cell>
          <cell r="H1281">
            <v>0</v>
          </cell>
        </row>
        <row r="1282">
          <cell r="A1282" t="str">
            <v>21.46.01.18</v>
          </cell>
          <cell r="B1282" t="str">
            <v>-</v>
          </cell>
          <cell r="C1282" t="str">
            <v>Bradesco Seguros S/A</v>
          </cell>
          <cell r="D1282">
            <v>0</v>
          </cell>
          <cell r="F1282">
            <v>0</v>
          </cell>
          <cell r="G1282">
            <v>0</v>
          </cell>
          <cell r="H1282">
            <v>0</v>
          </cell>
        </row>
        <row r="1283">
          <cell r="A1283" t="str">
            <v>21.46.01.19</v>
          </cell>
          <cell r="B1283" t="str">
            <v>-</v>
          </cell>
          <cell r="C1283" t="str">
            <v>Emprestimo Funeral - Valia</v>
          </cell>
          <cell r="D1283">
            <v>0</v>
          </cell>
          <cell r="F1283">
            <v>0</v>
          </cell>
          <cell r="G1283">
            <v>0</v>
          </cell>
          <cell r="H1283">
            <v>0</v>
          </cell>
        </row>
        <row r="1284">
          <cell r="A1284" t="str">
            <v>21.46.01.20</v>
          </cell>
          <cell r="B1284" t="str">
            <v>-</v>
          </cell>
          <cell r="C1284" t="str">
            <v>Emprest. Habitacional - Valia</v>
          </cell>
          <cell r="D1284">
            <v>21475.99</v>
          </cell>
          <cell r="E1284" t="str">
            <v>C</v>
          </cell>
          <cell r="F1284">
            <v>21475.99</v>
          </cell>
          <cell r="G1284">
            <v>22136.11</v>
          </cell>
          <cell r="H1284">
            <v>22136.11</v>
          </cell>
          <cell r="I1284" t="str">
            <v>C</v>
          </cell>
        </row>
        <row r="1285">
          <cell r="A1285" t="str">
            <v>21.46.01.21</v>
          </cell>
          <cell r="B1285" t="str">
            <v>-</v>
          </cell>
          <cell r="C1285" t="str">
            <v>Emprestimos Valia - Outros</v>
          </cell>
          <cell r="D1285">
            <v>106661.2</v>
          </cell>
          <cell r="E1285" t="str">
            <v>C</v>
          </cell>
          <cell r="F1285">
            <v>106500.99</v>
          </cell>
          <cell r="G1285">
            <v>107742.74</v>
          </cell>
          <cell r="H1285">
            <v>107902.95</v>
          </cell>
          <cell r="I1285" t="str">
            <v>C</v>
          </cell>
        </row>
        <row r="1286">
          <cell r="A1286" t="str">
            <v>21.46.01.22</v>
          </cell>
          <cell r="B1286" t="str">
            <v>-</v>
          </cell>
          <cell r="C1286" t="str">
            <v>Emprest. Emergencial - Valia</v>
          </cell>
          <cell r="D1286">
            <v>0</v>
          </cell>
          <cell r="F1286">
            <v>0</v>
          </cell>
          <cell r="G1286">
            <v>0</v>
          </cell>
          <cell r="H1286">
            <v>0</v>
          </cell>
        </row>
        <row r="1287">
          <cell r="A1287" t="str">
            <v>21.46.01.23</v>
          </cell>
          <cell r="B1287" t="str">
            <v>-</v>
          </cell>
          <cell r="C1287" t="str">
            <v>Assitencia Financeira Cvrd</v>
          </cell>
          <cell r="D1287">
            <v>0</v>
          </cell>
          <cell r="F1287">
            <v>0</v>
          </cell>
          <cell r="G1287">
            <v>0</v>
          </cell>
          <cell r="H1287">
            <v>0</v>
          </cell>
        </row>
        <row r="1288">
          <cell r="A1288" t="str">
            <v>21.46.01.24</v>
          </cell>
          <cell r="B1288" t="str">
            <v>-</v>
          </cell>
          <cell r="C1288" t="str">
            <v>IOF s/ Mutuo</v>
          </cell>
          <cell r="D1288">
            <v>0</v>
          </cell>
          <cell r="F1288">
            <v>0</v>
          </cell>
          <cell r="G1288">
            <v>0</v>
          </cell>
          <cell r="H1288">
            <v>0</v>
          </cell>
        </row>
        <row r="1289">
          <cell r="A1289" t="str">
            <v>21.46.01.25</v>
          </cell>
          <cell r="B1289" t="str">
            <v>-</v>
          </cell>
          <cell r="C1289" t="str">
            <v>Convenio INSS</v>
          </cell>
          <cell r="D1289">
            <v>0</v>
          </cell>
          <cell r="F1289">
            <v>22688.02</v>
          </cell>
          <cell r="G1289">
            <v>21537.9</v>
          </cell>
          <cell r="H1289">
            <v>1150.1199999999999</v>
          </cell>
          <cell r="I1289" t="str">
            <v>D</v>
          </cell>
        </row>
        <row r="1290">
          <cell r="A1290" t="str">
            <v>21.46.01.26</v>
          </cell>
          <cell r="B1290" t="str">
            <v>-</v>
          </cell>
          <cell r="C1290" t="str">
            <v>Comissoes a Pagar - Brasilux</v>
          </cell>
          <cell r="D1290">
            <v>0</v>
          </cell>
          <cell r="F1290">
            <v>0</v>
          </cell>
          <cell r="G1290">
            <v>0</v>
          </cell>
          <cell r="H1290">
            <v>0</v>
          </cell>
        </row>
        <row r="1291">
          <cell r="A1291" t="str">
            <v>21.46.01.30</v>
          </cell>
          <cell r="B1291" t="str">
            <v>-</v>
          </cell>
          <cell r="C1291" t="str">
            <v>Serviços Prestados - Cvrd</v>
          </cell>
          <cell r="D1291">
            <v>3013908.85</v>
          </cell>
          <cell r="E1291" t="str">
            <v>C</v>
          </cell>
          <cell r="F1291">
            <v>1217442.1299999999</v>
          </cell>
          <cell r="G1291">
            <v>1238292.1100000001</v>
          </cell>
          <cell r="H1291">
            <v>3034758.83</v>
          </cell>
          <cell r="I1291" t="str">
            <v>C</v>
          </cell>
        </row>
        <row r="1292">
          <cell r="A1292" t="str">
            <v>21.46.01.31</v>
          </cell>
          <cell r="B1292" t="str">
            <v>-</v>
          </cell>
          <cell r="C1292" t="str">
            <v>Serviços Prestados - MSE</v>
          </cell>
          <cell r="D1292">
            <v>0</v>
          </cell>
          <cell r="F1292">
            <v>0</v>
          </cell>
          <cell r="G1292">
            <v>0</v>
          </cell>
          <cell r="H1292">
            <v>0</v>
          </cell>
        </row>
        <row r="1293">
          <cell r="A1293" t="str">
            <v>21.46.01.32</v>
          </cell>
          <cell r="B1293" t="str">
            <v>-</v>
          </cell>
          <cell r="C1293" t="str">
            <v>Serviço Chesf - CVA e Comp.</v>
          </cell>
          <cell r="D1293">
            <v>1448550.12</v>
          </cell>
          <cell r="E1293" t="str">
            <v>C</v>
          </cell>
          <cell r="F1293">
            <v>120712.51</v>
          </cell>
          <cell r="G1293">
            <v>120712.51</v>
          </cell>
          <cell r="H1293">
            <v>1448550.12</v>
          </cell>
          <cell r="I1293" t="str">
            <v>C</v>
          </cell>
        </row>
        <row r="1294">
          <cell r="A1294" t="str">
            <v>21.46.01.90</v>
          </cell>
          <cell r="B1294" t="str">
            <v>-</v>
          </cell>
          <cell r="C1294" t="str">
            <v>Fornecedores a Classificar</v>
          </cell>
          <cell r="D1294">
            <v>5222289.0599999996</v>
          </cell>
          <cell r="E1294" t="str">
            <v>C</v>
          </cell>
          <cell r="F1294">
            <v>5222289.0599999996</v>
          </cell>
          <cell r="G1294">
            <v>1153263.8700000001</v>
          </cell>
          <cell r="H1294">
            <v>1153263.8700000001</v>
          </cell>
          <cell r="I1294" t="str">
            <v>C</v>
          </cell>
        </row>
        <row r="1295">
          <cell r="A1295" t="str">
            <v>21.46.02.00</v>
          </cell>
          <cell r="B1295" t="str">
            <v>-</v>
          </cell>
          <cell r="C1295" t="str">
            <v>Dividendos e Juros s/Capital Proprio</v>
          </cell>
          <cell r="D1295">
            <v>0</v>
          </cell>
          <cell r="F1295">
            <v>0</v>
          </cell>
          <cell r="G1295">
            <v>0</v>
          </cell>
          <cell r="H1295">
            <v>0</v>
          </cell>
        </row>
        <row r="1296">
          <cell r="A1296" t="str">
            <v>21.46.02.01</v>
          </cell>
          <cell r="B1296" t="str">
            <v>-</v>
          </cell>
          <cell r="C1296" t="str">
            <v>Juros s/ Capital Proprio</v>
          </cell>
          <cell r="D1296">
            <v>0</v>
          </cell>
          <cell r="F1296">
            <v>0</v>
          </cell>
          <cell r="G1296">
            <v>0</v>
          </cell>
          <cell r="H1296">
            <v>0</v>
          </cell>
        </row>
        <row r="1297">
          <cell r="A1297" t="str">
            <v>21.46.02.02</v>
          </cell>
          <cell r="B1297" t="str">
            <v>-</v>
          </cell>
          <cell r="C1297" t="str">
            <v>Dividendos a Pagar a Cvrd</v>
          </cell>
          <cell r="D1297">
            <v>0</v>
          </cell>
          <cell r="F1297">
            <v>0</v>
          </cell>
          <cell r="G1297">
            <v>0</v>
          </cell>
          <cell r="H1297">
            <v>0</v>
          </cell>
        </row>
        <row r="1298">
          <cell r="A1298" t="str">
            <v>21.46.02.03</v>
          </cell>
          <cell r="B1298" t="str">
            <v>-</v>
          </cell>
          <cell r="C1298" t="str">
            <v>Dividendos a Pagar</v>
          </cell>
          <cell r="D1298">
            <v>0</v>
          </cell>
          <cell r="F1298">
            <v>0</v>
          </cell>
          <cell r="G1298">
            <v>0</v>
          </cell>
          <cell r="H1298">
            <v>0</v>
          </cell>
        </row>
        <row r="1299">
          <cell r="A1299" t="str">
            <v>21.52.00.00</v>
          </cell>
          <cell r="B1299" t="str">
            <v>-</v>
          </cell>
          <cell r="C1299" t="str">
            <v>(-) Ajuste a Valor Presente</v>
          </cell>
          <cell r="D1299">
            <v>0</v>
          </cell>
          <cell r="F1299">
            <v>0</v>
          </cell>
          <cell r="G1299">
            <v>0</v>
          </cell>
          <cell r="H1299">
            <v>0</v>
          </cell>
        </row>
        <row r="1300">
          <cell r="A1300" t="str">
            <v>21.52.01.00</v>
          </cell>
          <cell r="B1300" t="str">
            <v>-</v>
          </cell>
          <cell r="C1300" t="str">
            <v>(-) Ajuste a Valor Presente</v>
          </cell>
          <cell r="D1300">
            <v>0</v>
          </cell>
          <cell r="F1300">
            <v>0</v>
          </cell>
          <cell r="G1300">
            <v>0</v>
          </cell>
          <cell r="H1300">
            <v>0</v>
          </cell>
        </row>
        <row r="1301">
          <cell r="A1301" t="str">
            <v>21.52.01.01</v>
          </cell>
          <cell r="B1301" t="str">
            <v>-</v>
          </cell>
          <cell r="C1301" t="str">
            <v>(-) Ajuste a Valor Presente</v>
          </cell>
          <cell r="D1301">
            <v>0</v>
          </cell>
          <cell r="F1301">
            <v>0</v>
          </cell>
          <cell r="G1301">
            <v>0</v>
          </cell>
          <cell r="H1301">
            <v>0</v>
          </cell>
        </row>
        <row r="1302">
          <cell r="A1302" t="str">
            <v>21.57.00.00</v>
          </cell>
          <cell r="B1302" t="str">
            <v>-</v>
          </cell>
          <cell r="C1302" t="str">
            <v>Provisoes</v>
          </cell>
          <cell r="D1302">
            <v>3930706.46</v>
          </cell>
          <cell r="E1302" t="str">
            <v>C</v>
          </cell>
          <cell r="F1302">
            <v>533458.03</v>
          </cell>
          <cell r="G1302">
            <v>593255.06000000006</v>
          </cell>
          <cell r="H1302">
            <v>3990503.49</v>
          </cell>
          <cell r="I1302" t="str">
            <v>C</v>
          </cell>
        </row>
        <row r="1303">
          <cell r="A1303" t="str">
            <v>21.57.01.00</v>
          </cell>
          <cell r="B1303" t="str">
            <v>-</v>
          </cell>
          <cell r="C1303" t="str">
            <v>Provisoes</v>
          </cell>
          <cell r="D1303">
            <v>3930706.46</v>
          </cell>
          <cell r="E1303" t="str">
            <v>C</v>
          </cell>
          <cell r="F1303">
            <v>533458.03</v>
          </cell>
          <cell r="G1303">
            <v>593255.06000000006</v>
          </cell>
          <cell r="H1303">
            <v>3990503.49</v>
          </cell>
          <cell r="I1303" t="str">
            <v>C</v>
          </cell>
        </row>
        <row r="1304">
          <cell r="A1304" t="str">
            <v>21.57.01.01</v>
          </cell>
          <cell r="B1304" t="str">
            <v>-</v>
          </cell>
          <cell r="C1304" t="str">
            <v>Provisoes s/ Salarios e Encargos</v>
          </cell>
          <cell r="D1304">
            <v>0</v>
          </cell>
          <cell r="F1304">
            <v>0</v>
          </cell>
          <cell r="G1304">
            <v>0</v>
          </cell>
          <cell r="H1304">
            <v>0</v>
          </cell>
        </row>
        <row r="1305">
          <cell r="A1305" t="str">
            <v>21.57.01.02</v>
          </cell>
          <cell r="B1305" t="str">
            <v>-</v>
          </cell>
          <cell r="C1305" t="str">
            <v>Provisao 13 Salario</v>
          </cell>
          <cell r="D1305">
            <v>0</v>
          </cell>
          <cell r="F1305">
            <v>0</v>
          </cell>
          <cell r="G1305">
            <v>222199.07</v>
          </cell>
          <cell r="H1305">
            <v>222199.07</v>
          </cell>
          <cell r="I1305" t="str">
            <v>C</v>
          </cell>
        </row>
        <row r="1306">
          <cell r="A1306" t="str">
            <v>21.57.01.03</v>
          </cell>
          <cell r="B1306" t="str">
            <v>-</v>
          </cell>
          <cell r="C1306" t="str">
            <v>Provisao de Ferias</v>
          </cell>
          <cell r="D1306">
            <v>3930706.46</v>
          </cell>
          <cell r="E1306" t="str">
            <v>C</v>
          </cell>
          <cell r="F1306">
            <v>533458.03</v>
          </cell>
          <cell r="G1306">
            <v>371055.99</v>
          </cell>
          <cell r="H1306">
            <v>3768304.42</v>
          </cell>
          <cell r="I1306" t="str">
            <v>C</v>
          </cell>
        </row>
        <row r="1307">
          <cell r="A1307" t="str">
            <v>21.63.00.00</v>
          </cell>
          <cell r="B1307" t="str">
            <v>-</v>
          </cell>
          <cell r="C1307" t="str">
            <v>Outras Provisoes</v>
          </cell>
          <cell r="D1307">
            <v>0</v>
          </cell>
          <cell r="F1307">
            <v>0</v>
          </cell>
          <cell r="G1307">
            <v>0</v>
          </cell>
          <cell r="H1307">
            <v>0</v>
          </cell>
        </row>
        <row r="1308">
          <cell r="A1308" t="str">
            <v>21.63.01.00</v>
          </cell>
          <cell r="B1308" t="str">
            <v>-</v>
          </cell>
          <cell r="C1308" t="str">
            <v>Outras Provisoes</v>
          </cell>
          <cell r="D1308">
            <v>0</v>
          </cell>
          <cell r="F1308">
            <v>0</v>
          </cell>
          <cell r="G1308">
            <v>0</v>
          </cell>
          <cell r="H1308">
            <v>0</v>
          </cell>
        </row>
        <row r="1309">
          <cell r="A1309" t="str">
            <v>21.63.01.01</v>
          </cell>
          <cell r="B1309" t="str">
            <v>-</v>
          </cell>
          <cell r="C1309" t="str">
            <v>Provisao p/ Passivo Contingente</v>
          </cell>
          <cell r="D1309">
            <v>0</v>
          </cell>
          <cell r="F1309">
            <v>0</v>
          </cell>
          <cell r="G1309">
            <v>0</v>
          </cell>
          <cell r="H1309">
            <v>0</v>
          </cell>
        </row>
        <row r="1310">
          <cell r="A1310" t="str">
            <v>21.63.01.02</v>
          </cell>
          <cell r="B1310" t="str">
            <v>-</v>
          </cell>
          <cell r="C1310" t="str">
            <v>Provisao p/ Parada Programada</v>
          </cell>
          <cell r="D1310">
            <v>0</v>
          </cell>
          <cell r="F1310">
            <v>0</v>
          </cell>
          <cell r="G1310">
            <v>0</v>
          </cell>
          <cell r="H1310">
            <v>0</v>
          </cell>
        </row>
        <row r="1311">
          <cell r="A1311" t="str">
            <v>21.63.01.03</v>
          </cell>
          <cell r="B1311" t="str">
            <v>-</v>
          </cell>
          <cell r="C1311" t="str">
            <v>Prov. Multa/Juros s/Trib/Contrib</v>
          </cell>
          <cell r="D1311">
            <v>0</v>
          </cell>
          <cell r="F1311">
            <v>0</v>
          </cell>
          <cell r="G1311">
            <v>0</v>
          </cell>
          <cell r="H1311">
            <v>0</v>
          </cell>
        </row>
        <row r="1312">
          <cell r="A1312" t="str">
            <v>21.63.01.04</v>
          </cell>
          <cell r="B1312" t="str">
            <v>-</v>
          </cell>
          <cell r="C1312" t="str">
            <v>Prov. Patrimonio Liquido Negativ</v>
          </cell>
          <cell r="D1312">
            <v>0</v>
          </cell>
          <cell r="F1312">
            <v>0</v>
          </cell>
          <cell r="G1312">
            <v>0</v>
          </cell>
          <cell r="H1312">
            <v>0</v>
          </cell>
        </row>
        <row r="1313">
          <cell r="A1313" t="str">
            <v>21.63.01.05</v>
          </cell>
          <cell r="B1313" t="str">
            <v>-</v>
          </cell>
          <cell r="C1313" t="str">
            <v>Provisao de Servicos-Cvrd</v>
          </cell>
          <cell r="D1313">
            <v>0</v>
          </cell>
          <cell r="F1313">
            <v>0</v>
          </cell>
          <cell r="G1313">
            <v>0</v>
          </cell>
          <cell r="H1313">
            <v>0</v>
          </cell>
        </row>
        <row r="1314">
          <cell r="A1314" t="str">
            <v>21.63.01.06</v>
          </cell>
          <cell r="B1314" t="str">
            <v>-</v>
          </cell>
          <cell r="C1314" t="str">
            <v>Provisao de Servicos-MSE</v>
          </cell>
          <cell r="D1314">
            <v>0</v>
          </cell>
          <cell r="F1314">
            <v>0</v>
          </cell>
          <cell r="G1314">
            <v>0</v>
          </cell>
          <cell r="H1314">
            <v>0</v>
          </cell>
        </row>
        <row r="1315">
          <cell r="A1315" t="str">
            <v>22.00.00.00</v>
          </cell>
          <cell r="B1315" t="str">
            <v>-</v>
          </cell>
          <cell r="C1315" t="str">
            <v>Exigivel a Longo Prazo</v>
          </cell>
          <cell r="D1315">
            <v>170538152.12</v>
          </cell>
          <cell r="E1315" t="str">
            <v>C</v>
          </cell>
          <cell r="F1315">
            <v>5649815.4199999999</v>
          </cell>
          <cell r="G1315">
            <v>6699394.8099999996</v>
          </cell>
          <cell r="H1315">
            <v>171587731.50999999</v>
          </cell>
          <cell r="I1315" t="str">
            <v>C</v>
          </cell>
        </row>
        <row r="1316">
          <cell r="A1316" t="str">
            <v>22.01.00.00</v>
          </cell>
          <cell r="B1316" t="str">
            <v>-</v>
          </cell>
          <cell r="C1316" t="str">
            <v>Emprestimos e Financiamentos</v>
          </cell>
          <cell r="D1316">
            <v>0</v>
          </cell>
          <cell r="F1316">
            <v>0</v>
          </cell>
          <cell r="G1316">
            <v>0</v>
          </cell>
          <cell r="H1316">
            <v>0</v>
          </cell>
        </row>
        <row r="1317">
          <cell r="A1317" t="str">
            <v>22.01.01.00</v>
          </cell>
          <cell r="B1317" t="str">
            <v>-</v>
          </cell>
          <cell r="C1317" t="str">
            <v>Emprest.e Financ. Moeda Nacional</v>
          </cell>
          <cell r="D1317">
            <v>0</v>
          </cell>
          <cell r="F1317">
            <v>0</v>
          </cell>
          <cell r="G1317">
            <v>0</v>
          </cell>
          <cell r="H1317">
            <v>0</v>
          </cell>
        </row>
        <row r="1318">
          <cell r="A1318" t="str">
            <v>22.01.01.01</v>
          </cell>
          <cell r="B1318" t="str">
            <v>-</v>
          </cell>
          <cell r="C1318" t="str">
            <v>Empr/Financ M.Nac-Debentures</v>
          </cell>
          <cell r="D1318">
            <v>0</v>
          </cell>
          <cell r="F1318">
            <v>0</v>
          </cell>
          <cell r="G1318">
            <v>0</v>
          </cell>
          <cell r="H1318">
            <v>0</v>
          </cell>
        </row>
        <row r="1319">
          <cell r="A1319" t="str">
            <v>22.01.01.02</v>
          </cell>
          <cell r="B1319" t="str">
            <v>-</v>
          </cell>
          <cell r="C1319" t="str">
            <v>Empr/Financ M.Nac-Finame</v>
          </cell>
          <cell r="D1319">
            <v>0</v>
          </cell>
          <cell r="F1319">
            <v>0</v>
          </cell>
          <cell r="G1319">
            <v>0</v>
          </cell>
          <cell r="H1319">
            <v>0</v>
          </cell>
        </row>
        <row r="1320">
          <cell r="A1320" t="str">
            <v>22.01.01.03</v>
          </cell>
          <cell r="B1320" t="str">
            <v>-</v>
          </cell>
          <cell r="C1320" t="str">
            <v>Empr/Financ M.Nac-Finep</v>
          </cell>
          <cell r="D1320">
            <v>0</v>
          </cell>
          <cell r="F1320">
            <v>0</v>
          </cell>
          <cell r="G1320">
            <v>0</v>
          </cell>
          <cell r="H1320">
            <v>0</v>
          </cell>
        </row>
        <row r="1321">
          <cell r="A1321" t="str">
            <v>22.01.10.00</v>
          </cell>
          <cell r="B1321" t="str">
            <v>-</v>
          </cell>
          <cell r="C1321" t="str">
            <v>Financ de Terceiros/Alongamento</v>
          </cell>
          <cell r="D1321">
            <v>0</v>
          </cell>
          <cell r="F1321">
            <v>0</v>
          </cell>
          <cell r="G1321">
            <v>0</v>
          </cell>
          <cell r="H1321">
            <v>0</v>
          </cell>
        </row>
        <row r="1322">
          <cell r="A1322" t="str">
            <v>22.01.10.01</v>
          </cell>
          <cell r="B1322" t="str">
            <v>-</v>
          </cell>
          <cell r="C1322" t="str">
            <v>Financ Terc/Along-Bdmg</v>
          </cell>
          <cell r="D1322">
            <v>0</v>
          </cell>
          <cell r="F1322">
            <v>0</v>
          </cell>
          <cell r="G1322">
            <v>0</v>
          </cell>
          <cell r="H1322">
            <v>0</v>
          </cell>
        </row>
        <row r="1323">
          <cell r="A1323" t="str">
            <v>22.01.10.02</v>
          </cell>
          <cell r="B1323" t="str">
            <v>-</v>
          </cell>
          <cell r="C1323" t="str">
            <v>Financ Terc/Along-Cemig</v>
          </cell>
          <cell r="D1323">
            <v>0</v>
          </cell>
          <cell r="F1323">
            <v>0</v>
          </cell>
          <cell r="G1323">
            <v>0</v>
          </cell>
          <cell r="H1323">
            <v>0</v>
          </cell>
        </row>
        <row r="1324">
          <cell r="A1324" t="str">
            <v>22.01.10.03</v>
          </cell>
          <cell r="B1324" t="str">
            <v>-</v>
          </cell>
          <cell r="C1324" t="str">
            <v>Financ Terc/Along-Banespa</v>
          </cell>
          <cell r="D1324">
            <v>0</v>
          </cell>
          <cell r="F1324">
            <v>0</v>
          </cell>
          <cell r="G1324">
            <v>0</v>
          </cell>
          <cell r="H1324">
            <v>0</v>
          </cell>
        </row>
        <row r="1325">
          <cell r="A1325" t="str">
            <v>22.01.10.04</v>
          </cell>
          <cell r="B1325" t="str">
            <v>-</v>
          </cell>
          <cell r="C1325" t="str">
            <v>Financ Terc/Along-Cvrd</v>
          </cell>
          <cell r="D1325">
            <v>0</v>
          </cell>
          <cell r="F1325">
            <v>0</v>
          </cell>
          <cell r="G1325">
            <v>0</v>
          </cell>
          <cell r="H1325">
            <v>0</v>
          </cell>
        </row>
        <row r="1326">
          <cell r="A1326" t="str">
            <v>22.01.10.05</v>
          </cell>
          <cell r="B1326" t="str">
            <v>-</v>
          </cell>
          <cell r="C1326" t="str">
            <v>Financ Terc/Along-Urucum</v>
          </cell>
          <cell r="D1326">
            <v>0</v>
          </cell>
          <cell r="F1326">
            <v>0</v>
          </cell>
          <cell r="G1326">
            <v>0</v>
          </cell>
          <cell r="H1326">
            <v>0</v>
          </cell>
        </row>
        <row r="1327">
          <cell r="A1327" t="str">
            <v>22.01.10.06</v>
          </cell>
          <cell r="B1327" t="str">
            <v>-</v>
          </cell>
          <cell r="C1327" t="str">
            <v>Financ Terc/Along-Concord Chesf</v>
          </cell>
          <cell r="D1327">
            <v>0</v>
          </cell>
          <cell r="F1327">
            <v>0</v>
          </cell>
          <cell r="G1327">
            <v>0</v>
          </cell>
          <cell r="H1327">
            <v>0</v>
          </cell>
        </row>
        <row r="1328">
          <cell r="A1328" t="str">
            <v>22.01.10.07</v>
          </cell>
          <cell r="B1328" t="str">
            <v>-</v>
          </cell>
          <cell r="C1328" t="str">
            <v>Financ Terc/Along-Bco Amazonia</v>
          </cell>
          <cell r="D1328">
            <v>0</v>
          </cell>
          <cell r="F1328">
            <v>0</v>
          </cell>
          <cell r="G1328">
            <v>0</v>
          </cell>
          <cell r="H1328">
            <v>0</v>
          </cell>
        </row>
        <row r="1329">
          <cell r="A1329" t="str">
            <v>22.01.10.08</v>
          </cell>
          <cell r="B1329" t="str">
            <v>-</v>
          </cell>
          <cell r="C1329" t="str">
            <v>Financ Terc/Along-B.Nord.Brasil</v>
          </cell>
          <cell r="D1329">
            <v>0</v>
          </cell>
          <cell r="F1329">
            <v>0</v>
          </cell>
          <cell r="G1329">
            <v>0</v>
          </cell>
          <cell r="H1329">
            <v>0</v>
          </cell>
        </row>
        <row r="1330">
          <cell r="A1330" t="str">
            <v>22.01.10.09</v>
          </cell>
          <cell r="B1330" t="str">
            <v>-</v>
          </cell>
          <cell r="C1330" t="str">
            <v>Financ Terc/Along-Usiminas</v>
          </cell>
          <cell r="D1330">
            <v>0</v>
          </cell>
          <cell r="F1330">
            <v>0</v>
          </cell>
          <cell r="G1330">
            <v>0</v>
          </cell>
          <cell r="H1330">
            <v>0</v>
          </cell>
        </row>
        <row r="1331">
          <cell r="A1331" t="str">
            <v>22.01.10.11</v>
          </cell>
          <cell r="B1331" t="str">
            <v>-</v>
          </cell>
          <cell r="C1331" t="str">
            <v>Financ Terc/Along-Capital Giro</v>
          </cell>
          <cell r="D1331">
            <v>0</v>
          </cell>
          <cell r="F1331">
            <v>0</v>
          </cell>
          <cell r="G1331">
            <v>0</v>
          </cell>
          <cell r="H1331">
            <v>0</v>
          </cell>
        </row>
        <row r="1332">
          <cell r="A1332" t="str">
            <v>22.01.10.12</v>
          </cell>
          <cell r="B1332" t="str">
            <v>-</v>
          </cell>
          <cell r="C1332" t="str">
            <v>Financ Terc/Along-Conf.Div.Cvrd</v>
          </cell>
          <cell r="D1332">
            <v>0</v>
          </cell>
          <cell r="F1332">
            <v>0</v>
          </cell>
          <cell r="G1332">
            <v>0</v>
          </cell>
          <cell r="H1332">
            <v>0</v>
          </cell>
        </row>
        <row r="1333">
          <cell r="A1333" t="str">
            <v>22.01.10.99</v>
          </cell>
          <cell r="B1333" t="str">
            <v>-</v>
          </cell>
          <cell r="C1333" t="str">
            <v>Financ Terc/Along-Outros</v>
          </cell>
          <cell r="D1333">
            <v>0</v>
          </cell>
          <cell r="F1333">
            <v>0</v>
          </cell>
          <cell r="G1333">
            <v>0</v>
          </cell>
          <cell r="H1333">
            <v>0</v>
          </cell>
        </row>
        <row r="1334">
          <cell r="A1334" t="str">
            <v>22.01.20.00</v>
          </cell>
          <cell r="B1334" t="str">
            <v>-</v>
          </cell>
          <cell r="C1334" t="str">
            <v>Emprest/Financ -Controladores</v>
          </cell>
          <cell r="D1334">
            <v>0</v>
          </cell>
          <cell r="F1334">
            <v>0</v>
          </cell>
          <cell r="G1334">
            <v>0</v>
          </cell>
          <cell r="H1334">
            <v>0</v>
          </cell>
        </row>
        <row r="1335">
          <cell r="A1335" t="str">
            <v>22.01.20.01</v>
          </cell>
          <cell r="B1335" t="str">
            <v>-</v>
          </cell>
          <cell r="C1335" t="str">
            <v>Financ Controlad-Urucum</v>
          </cell>
          <cell r="D1335">
            <v>0</v>
          </cell>
          <cell r="F1335">
            <v>0</v>
          </cell>
          <cell r="G1335">
            <v>0</v>
          </cell>
          <cell r="H1335">
            <v>0</v>
          </cell>
        </row>
        <row r="1336">
          <cell r="A1336" t="str">
            <v>22.01.30.00</v>
          </cell>
          <cell r="B1336" t="str">
            <v>-</v>
          </cell>
          <cell r="C1336" t="str">
            <v>Emprest/Financ. Moeda Estrang</v>
          </cell>
          <cell r="D1336">
            <v>0</v>
          </cell>
          <cell r="F1336">
            <v>0</v>
          </cell>
          <cell r="G1336">
            <v>0</v>
          </cell>
          <cell r="H1336">
            <v>0</v>
          </cell>
        </row>
        <row r="1337">
          <cell r="A1337" t="str">
            <v>22.01.30.01</v>
          </cell>
          <cell r="B1337" t="str">
            <v>-</v>
          </cell>
          <cell r="C1337" t="str">
            <v>Empr/Fin.M.Estr-Ad.Contr.Cambio</v>
          </cell>
          <cell r="D1337">
            <v>0</v>
          </cell>
          <cell r="F1337">
            <v>0</v>
          </cell>
          <cell r="G1337">
            <v>0</v>
          </cell>
          <cell r="H1337">
            <v>0</v>
          </cell>
        </row>
        <row r="1338">
          <cell r="A1338" t="str">
            <v>22.01.30.02</v>
          </cell>
          <cell r="B1338" t="str">
            <v>-</v>
          </cell>
          <cell r="C1338" t="str">
            <v>Empr/Fin.M.Estr-Resolucao 63</v>
          </cell>
          <cell r="D1338">
            <v>0</v>
          </cell>
          <cell r="F1338">
            <v>0</v>
          </cell>
          <cell r="G1338">
            <v>0</v>
          </cell>
          <cell r="H1338">
            <v>0</v>
          </cell>
        </row>
        <row r="1339">
          <cell r="A1339" t="str">
            <v>22.01.30.03</v>
          </cell>
          <cell r="B1339" t="str">
            <v>-</v>
          </cell>
          <cell r="C1339" t="str">
            <v>Empr/Fin.M.Estr-Export Note</v>
          </cell>
          <cell r="D1339">
            <v>0</v>
          </cell>
          <cell r="F1339">
            <v>0</v>
          </cell>
          <cell r="G1339">
            <v>0</v>
          </cell>
          <cell r="H1339">
            <v>0</v>
          </cell>
        </row>
        <row r="1340">
          <cell r="A1340" t="str">
            <v>22.01.30.04</v>
          </cell>
          <cell r="B1340" t="str">
            <v>-</v>
          </cell>
          <cell r="C1340" t="str">
            <v>Empr/Fin.M.Estr-Pre Pagto Export</v>
          </cell>
          <cell r="D1340">
            <v>0</v>
          </cell>
          <cell r="F1340">
            <v>0</v>
          </cell>
          <cell r="G1340">
            <v>0</v>
          </cell>
          <cell r="H1340">
            <v>0</v>
          </cell>
        </row>
        <row r="1341">
          <cell r="A1341" t="str">
            <v>22.01.30.05</v>
          </cell>
          <cell r="B1341" t="str">
            <v>-</v>
          </cell>
          <cell r="C1341" t="str">
            <v>Empr/Fin.M.Estr-Refinanc. Import</v>
          </cell>
          <cell r="D1341">
            <v>0</v>
          </cell>
          <cell r="F1341">
            <v>0</v>
          </cell>
          <cell r="G1341">
            <v>0</v>
          </cell>
          <cell r="H1341">
            <v>0</v>
          </cell>
        </row>
        <row r="1342">
          <cell r="A1342" t="str">
            <v>22.01.30.06</v>
          </cell>
          <cell r="B1342" t="str">
            <v>-</v>
          </cell>
          <cell r="C1342" t="str">
            <v>Empr/Fin.M.Estr-Refinanc Emprest</v>
          </cell>
          <cell r="D1342">
            <v>0</v>
          </cell>
          <cell r="F1342">
            <v>0</v>
          </cell>
          <cell r="G1342">
            <v>0</v>
          </cell>
          <cell r="H1342">
            <v>0</v>
          </cell>
        </row>
        <row r="1344">
          <cell r="A1344" t="str">
            <v>-----------</v>
          </cell>
          <cell r="B1344" t="str">
            <v>--</v>
          </cell>
          <cell r="C1344" t="str">
            <v>-------------------------------------------------------------------</v>
          </cell>
          <cell r="D1344" t="str">
            <v>-------------------</v>
          </cell>
          <cell r="E1344" t="str">
            <v>-</v>
          </cell>
          <cell r="F1344" t="str">
            <v>-------------------</v>
          </cell>
          <cell r="G1344" t="e">
            <v>#NAME?</v>
          </cell>
          <cell r="H1344" t="str">
            <v>07AB - 1.00.01.065</v>
          </cell>
        </row>
        <row r="1345">
          <cell r="A1345" t="str">
            <v>_x000C_----------</v>
          </cell>
          <cell r="B1345" t="str">
            <v>--</v>
          </cell>
          <cell r="C1345" t="str">
            <v>-------------------------------------------------------------------</v>
          </cell>
          <cell r="D1345" t="str">
            <v>-------------------</v>
          </cell>
          <cell r="E1345" t="str">
            <v>-</v>
          </cell>
          <cell r="F1345" t="str">
            <v>-------------------</v>
          </cell>
          <cell r="G1345" t="str">
            <v>-------------------</v>
          </cell>
          <cell r="H1345" t="str">
            <v>------ Página:</v>
          </cell>
          <cell r="I1345">
            <v>1</v>
          </cell>
        </row>
        <row r="1346">
          <cell r="A1346" t="str">
            <v>Rio Doce Ma</v>
          </cell>
          <cell r="B1346" t="str">
            <v>ng</v>
          </cell>
          <cell r="C1346" t="str">
            <v>anes S.A</v>
          </cell>
          <cell r="H1346" t="str">
            <v>Balancete</v>
          </cell>
        </row>
        <row r="1347">
          <cell r="A1347" t="str">
            <v>Período: 01</v>
          </cell>
          <cell r="B1347" t="str">
            <v>/0</v>
          </cell>
          <cell r="C1347" t="str">
            <v>1/2007 A 31/01/2007 -----------------------------------------------</v>
          </cell>
          <cell r="D1347" t="str">
            <v>-------------------</v>
          </cell>
          <cell r="E1347" t="str">
            <v>-</v>
          </cell>
          <cell r="F1347" t="str">
            <v>-------------------</v>
          </cell>
          <cell r="G1347" t="str">
            <v>-------------------</v>
          </cell>
          <cell r="H1347" t="str">
            <v>06/02/2007 - 17:4</v>
          </cell>
          <cell r="I1347">
            <v>7</v>
          </cell>
        </row>
        <row r="1349">
          <cell r="A1349" t="str">
            <v>Título</v>
          </cell>
          <cell r="D1349" t="str">
            <v>Saldo Inicial</v>
          </cell>
          <cell r="F1349" t="str">
            <v>Débito</v>
          </cell>
          <cell r="G1349" t="str">
            <v>Crédito</v>
          </cell>
          <cell r="H1349" t="str">
            <v>Saldo Final</v>
          </cell>
        </row>
        <row r="1350">
          <cell r="A1350" t="str">
            <v>-----------</v>
          </cell>
          <cell r="B1350" t="str">
            <v>--</v>
          </cell>
          <cell r="C1350" t="str">
            <v>-------------------------------------------------------------------</v>
          </cell>
          <cell r="D1350" t="str">
            <v>-----------------</v>
          </cell>
          <cell r="F1350" t="str">
            <v>------------------</v>
          </cell>
          <cell r="G1350" t="str">
            <v>------------------</v>
          </cell>
          <cell r="H1350" t="str">
            <v>-----------------</v>
          </cell>
        </row>
        <row r="1351">
          <cell r="A1351" t="str">
            <v>22.01.30.99</v>
          </cell>
          <cell r="B1351" t="str">
            <v>-</v>
          </cell>
          <cell r="C1351" t="str">
            <v>Empr/Fin.M.Estr-Outros</v>
          </cell>
          <cell r="D1351">
            <v>0</v>
          </cell>
          <cell r="F1351">
            <v>0</v>
          </cell>
          <cell r="G1351">
            <v>0</v>
          </cell>
          <cell r="H1351">
            <v>0</v>
          </cell>
        </row>
        <row r="1352">
          <cell r="A1352" t="str">
            <v>22.10.00.00</v>
          </cell>
          <cell r="B1352" t="str">
            <v>-</v>
          </cell>
          <cell r="C1352" t="str">
            <v>Fornecedores</v>
          </cell>
          <cell r="D1352">
            <v>0</v>
          </cell>
          <cell r="F1352">
            <v>0</v>
          </cell>
          <cell r="G1352">
            <v>0</v>
          </cell>
          <cell r="H1352">
            <v>0</v>
          </cell>
        </row>
        <row r="1353">
          <cell r="A1353" t="str">
            <v>22.10.01.00</v>
          </cell>
          <cell r="B1353" t="str">
            <v>-</v>
          </cell>
          <cell r="C1353" t="str">
            <v>Fornecedores Mercado Interno</v>
          </cell>
          <cell r="D1353">
            <v>0</v>
          </cell>
          <cell r="F1353">
            <v>0</v>
          </cell>
          <cell r="G1353">
            <v>0</v>
          </cell>
          <cell r="H1353">
            <v>0</v>
          </cell>
        </row>
        <row r="1354">
          <cell r="A1354" t="str">
            <v>22.10.01.01</v>
          </cell>
          <cell r="B1354" t="str">
            <v>-</v>
          </cell>
          <cell r="C1354" t="str">
            <v>Fornecedores Mercado Interno</v>
          </cell>
          <cell r="D1354">
            <v>0</v>
          </cell>
          <cell r="F1354">
            <v>0</v>
          </cell>
          <cell r="G1354">
            <v>0</v>
          </cell>
          <cell r="H1354">
            <v>0</v>
          </cell>
        </row>
        <row r="1355">
          <cell r="A1355" t="str">
            <v>22.10.05.00</v>
          </cell>
          <cell r="B1355" t="str">
            <v>-</v>
          </cell>
          <cell r="C1355" t="str">
            <v>Fornecedores Mercado Externo</v>
          </cell>
          <cell r="D1355">
            <v>0</v>
          </cell>
          <cell r="F1355">
            <v>0</v>
          </cell>
          <cell r="G1355">
            <v>0</v>
          </cell>
          <cell r="H1355">
            <v>0</v>
          </cell>
        </row>
        <row r="1356">
          <cell r="A1356" t="str">
            <v>22.10.05.01</v>
          </cell>
          <cell r="B1356" t="str">
            <v>-</v>
          </cell>
          <cell r="C1356" t="str">
            <v>Fornecedores Mercado Externo</v>
          </cell>
          <cell r="D1356">
            <v>0</v>
          </cell>
          <cell r="F1356">
            <v>0</v>
          </cell>
          <cell r="G1356">
            <v>0</v>
          </cell>
          <cell r="H1356">
            <v>0</v>
          </cell>
        </row>
        <row r="1357">
          <cell r="A1357" t="str">
            <v>22.10.10.00</v>
          </cell>
          <cell r="B1357" t="str">
            <v>-</v>
          </cell>
          <cell r="C1357" t="str">
            <v>Fornecedores Cias do Grupo</v>
          </cell>
          <cell r="D1357">
            <v>0</v>
          </cell>
          <cell r="F1357">
            <v>0</v>
          </cell>
          <cell r="G1357">
            <v>0</v>
          </cell>
          <cell r="H1357">
            <v>0</v>
          </cell>
        </row>
        <row r="1358">
          <cell r="A1358" t="str">
            <v>22.10.10.01</v>
          </cell>
          <cell r="B1358" t="str">
            <v>-</v>
          </cell>
          <cell r="C1358" t="str">
            <v>Fornecedor - Cpfl</v>
          </cell>
          <cell r="D1358">
            <v>0</v>
          </cell>
          <cell r="F1358">
            <v>0</v>
          </cell>
          <cell r="G1358">
            <v>0</v>
          </cell>
          <cell r="H1358">
            <v>0</v>
          </cell>
        </row>
        <row r="1359">
          <cell r="A1359" t="str">
            <v>22.10.10.02</v>
          </cell>
          <cell r="B1359" t="str">
            <v>-</v>
          </cell>
          <cell r="C1359" t="str">
            <v>Fornecedor - Mare Mineracao</v>
          </cell>
          <cell r="D1359">
            <v>0</v>
          </cell>
          <cell r="F1359">
            <v>0</v>
          </cell>
          <cell r="G1359">
            <v>0</v>
          </cell>
          <cell r="H1359">
            <v>0</v>
          </cell>
        </row>
        <row r="1360">
          <cell r="A1360" t="str">
            <v>22.10.10.03</v>
          </cell>
          <cell r="B1360" t="str">
            <v>-</v>
          </cell>
          <cell r="C1360" t="str">
            <v>Fornecedor - Min. Mato Grosso</v>
          </cell>
          <cell r="D1360">
            <v>0</v>
          </cell>
          <cell r="F1360">
            <v>0</v>
          </cell>
          <cell r="G1360">
            <v>0</v>
          </cell>
          <cell r="H1360">
            <v>0</v>
          </cell>
        </row>
        <row r="1361">
          <cell r="A1361" t="str">
            <v>22.10.10.04</v>
          </cell>
          <cell r="B1361" t="str">
            <v>-</v>
          </cell>
          <cell r="C1361" t="str">
            <v>Fornecedor - Mineracao Urandi</v>
          </cell>
          <cell r="D1361">
            <v>0</v>
          </cell>
          <cell r="F1361">
            <v>0</v>
          </cell>
          <cell r="G1361">
            <v>0</v>
          </cell>
          <cell r="H1361">
            <v>0</v>
          </cell>
        </row>
        <row r="1362">
          <cell r="A1362" t="str">
            <v>22.10.10.05</v>
          </cell>
          <cell r="B1362" t="str">
            <v>-</v>
          </cell>
          <cell r="C1362" t="str">
            <v>Fornecedor - MMN</v>
          </cell>
          <cell r="D1362">
            <v>0</v>
          </cell>
          <cell r="F1362">
            <v>0</v>
          </cell>
          <cell r="G1362">
            <v>0</v>
          </cell>
          <cell r="H1362">
            <v>0</v>
          </cell>
        </row>
        <row r="1363">
          <cell r="A1363" t="str">
            <v>22.10.10.06</v>
          </cell>
          <cell r="B1363" t="str">
            <v>-</v>
          </cell>
          <cell r="C1363" t="str">
            <v>Fornecedor - Sibra</v>
          </cell>
          <cell r="D1363">
            <v>0</v>
          </cell>
          <cell r="F1363">
            <v>0</v>
          </cell>
          <cell r="G1363">
            <v>0</v>
          </cell>
          <cell r="H1363">
            <v>0</v>
          </cell>
        </row>
        <row r="1364">
          <cell r="A1364" t="str">
            <v>22.10.10.07</v>
          </cell>
          <cell r="B1364" t="str">
            <v>-</v>
          </cell>
          <cell r="C1364" t="str">
            <v>Fornecedor - Sibra Florestal</v>
          </cell>
          <cell r="D1364">
            <v>0</v>
          </cell>
          <cell r="F1364">
            <v>0</v>
          </cell>
          <cell r="G1364">
            <v>0</v>
          </cell>
          <cell r="H1364">
            <v>0</v>
          </cell>
        </row>
        <row r="1365">
          <cell r="A1365" t="str">
            <v>22.10.10.08</v>
          </cell>
          <cell r="B1365" t="str">
            <v>-</v>
          </cell>
          <cell r="C1365" t="str">
            <v>Fornecedor - Soc. Mineira</v>
          </cell>
          <cell r="D1365">
            <v>0</v>
          </cell>
          <cell r="F1365">
            <v>0</v>
          </cell>
          <cell r="G1365">
            <v>0</v>
          </cell>
          <cell r="H1365">
            <v>0</v>
          </cell>
        </row>
        <row r="1366">
          <cell r="A1366" t="str">
            <v>22.10.10.09</v>
          </cell>
          <cell r="B1366" t="str">
            <v>-</v>
          </cell>
          <cell r="C1366" t="str">
            <v>Fornecedor - Vale Usiminas Part.</v>
          </cell>
          <cell r="D1366">
            <v>0</v>
          </cell>
          <cell r="F1366">
            <v>0</v>
          </cell>
          <cell r="G1366">
            <v>0</v>
          </cell>
          <cell r="H1366">
            <v>0</v>
          </cell>
        </row>
        <row r="1367">
          <cell r="A1367" t="str">
            <v>22.10.10.10</v>
          </cell>
          <cell r="B1367" t="str">
            <v>-</v>
          </cell>
          <cell r="C1367" t="str">
            <v>Fornecedor - Rdme</v>
          </cell>
          <cell r="D1367">
            <v>0</v>
          </cell>
          <cell r="F1367">
            <v>0</v>
          </cell>
          <cell r="G1367">
            <v>0</v>
          </cell>
          <cell r="H1367">
            <v>0</v>
          </cell>
        </row>
        <row r="1368">
          <cell r="A1368" t="str">
            <v>22.10.10.11</v>
          </cell>
          <cell r="B1368" t="str">
            <v>-</v>
          </cell>
          <cell r="C1368" t="str">
            <v>Fornecedor - Urucum Mineracao</v>
          </cell>
          <cell r="D1368">
            <v>0</v>
          </cell>
          <cell r="F1368">
            <v>0</v>
          </cell>
          <cell r="G1368">
            <v>0</v>
          </cell>
          <cell r="H1368">
            <v>0</v>
          </cell>
        </row>
        <row r="1369">
          <cell r="A1369" t="str">
            <v>22.10.10.12</v>
          </cell>
          <cell r="B1369" t="str">
            <v>-</v>
          </cell>
          <cell r="C1369" t="str">
            <v>Fornecedor - Cvrd</v>
          </cell>
          <cell r="D1369">
            <v>0</v>
          </cell>
          <cell r="F1369">
            <v>0</v>
          </cell>
          <cell r="G1369">
            <v>0</v>
          </cell>
          <cell r="H1369">
            <v>0</v>
          </cell>
        </row>
        <row r="1370">
          <cell r="A1370" t="str">
            <v>22.10.10.13</v>
          </cell>
          <cell r="B1370" t="str">
            <v>-</v>
          </cell>
          <cell r="C1370" t="str">
            <v>Fornecedor - Itaco</v>
          </cell>
          <cell r="D1370">
            <v>0</v>
          </cell>
          <cell r="F1370">
            <v>0</v>
          </cell>
          <cell r="G1370">
            <v>0</v>
          </cell>
          <cell r="H1370">
            <v>0</v>
          </cell>
        </row>
        <row r="1371">
          <cell r="A1371" t="str">
            <v>22.10.10.14</v>
          </cell>
          <cell r="B1371" t="str">
            <v>-</v>
          </cell>
          <cell r="C1371" t="str">
            <v>Fornecedor - Ebraf</v>
          </cell>
          <cell r="D1371">
            <v>0</v>
          </cell>
          <cell r="F1371">
            <v>0</v>
          </cell>
          <cell r="G1371">
            <v>0</v>
          </cell>
          <cell r="H1371">
            <v>0</v>
          </cell>
        </row>
        <row r="1372">
          <cell r="A1372" t="str">
            <v>22.10.10.15</v>
          </cell>
          <cell r="B1372" t="str">
            <v>-</v>
          </cell>
          <cell r="C1372" t="str">
            <v>Fornecedor - RDMN</v>
          </cell>
          <cell r="D1372">
            <v>0</v>
          </cell>
          <cell r="F1372">
            <v>0</v>
          </cell>
          <cell r="G1372">
            <v>0</v>
          </cell>
          <cell r="H1372">
            <v>0</v>
          </cell>
        </row>
        <row r="1373">
          <cell r="A1373" t="str">
            <v>22.10.10.16</v>
          </cell>
          <cell r="B1373" t="str">
            <v>-</v>
          </cell>
          <cell r="C1373" t="str">
            <v>Fornecedor - RDI</v>
          </cell>
          <cell r="D1373">
            <v>0</v>
          </cell>
          <cell r="F1373">
            <v>0</v>
          </cell>
          <cell r="G1373">
            <v>0</v>
          </cell>
          <cell r="H1373">
            <v>0</v>
          </cell>
        </row>
        <row r="1374">
          <cell r="A1374" t="str">
            <v>22.10.10.17</v>
          </cell>
          <cell r="B1374" t="str">
            <v>-</v>
          </cell>
          <cell r="C1374" t="str">
            <v>Fornecedor - FCA</v>
          </cell>
          <cell r="D1374">
            <v>0</v>
          </cell>
          <cell r="F1374">
            <v>0</v>
          </cell>
          <cell r="G1374">
            <v>0</v>
          </cell>
          <cell r="H1374">
            <v>0</v>
          </cell>
        </row>
        <row r="1375">
          <cell r="A1375" t="str">
            <v>22.10.10.18</v>
          </cell>
          <cell r="B1375" t="str">
            <v>-</v>
          </cell>
          <cell r="C1375" t="str">
            <v>Fornecedor - MSE</v>
          </cell>
          <cell r="D1375">
            <v>0</v>
          </cell>
          <cell r="F1375">
            <v>0</v>
          </cell>
          <cell r="G1375">
            <v>0</v>
          </cell>
          <cell r="H1375">
            <v>0</v>
          </cell>
        </row>
        <row r="1376">
          <cell r="A1376" t="str">
            <v>22.10.10.19</v>
          </cell>
          <cell r="B1376" t="str">
            <v>-</v>
          </cell>
          <cell r="C1376" t="str">
            <v>Fornecedor - BRASILUX</v>
          </cell>
          <cell r="D1376">
            <v>0</v>
          </cell>
          <cell r="F1376">
            <v>0</v>
          </cell>
          <cell r="G1376">
            <v>0</v>
          </cell>
          <cell r="H1376">
            <v>0</v>
          </cell>
        </row>
        <row r="1377">
          <cell r="A1377" t="str">
            <v>22.10.10.20</v>
          </cell>
          <cell r="B1377" t="str">
            <v>-</v>
          </cell>
          <cell r="C1377" t="str">
            <v>Fornecedor - RDL</v>
          </cell>
          <cell r="D1377">
            <v>0</v>
          </cell>
          <cell r="F1377">
            <v>0</v>
          </cell>
          <cell r="G1377">
            <v>0</v>
          </cell>
          <cell r="H1377">
            <v>0</v>
          </cell>
        </row>
        <row r="1378">
          <cell r="A1378" t="str">
            <v>22.10.10.21</v>
          </cell>
          <cell r="B1378" t="str">
            <v>-</v>
          </cell>
          <cell r="C1378" t="str">
            <v>Fornecedor - KSG</v>
          </cell>
          <cell r="D1378">
            <v>0</v>
          </cell>
          <cell r="F1378">
            <v>0</v>
          </cell>
          <cell r="G1378">
            <v>0</v>
          </cell>
          <cell r="H1378">
            <v>0</v>
          </cell>
        </row>
        <row r="1379">
          <cell r="A1379" t="str">
            <v>22.10.10.22</v>
          </cell>
          <cell r="B1379" t="str">
            <v>-</v>
          </cell>
          <cell r="C1379" t="str">
            <v>Fornecedor - DOCENAVE</v>
          </cell>
          <cell r="D1379">
            <v>0</v>
          </cell>
          <cell r="F1379">
            <v>0</v>
          </cell>
          <cell r="G1379">
            <v>0</v>
          </cell>
          <cell r="H1379">
            <v>0</v>
          </cell>
        </row>
        <row r="1380">
          <cell r="A1380" t="str">
            <v>22.15.00.00</v>
          </cell>
          <cell r="B1380" t="str">
            <v>-</v>
          </cell>
          <cell r="C1380" t="str">
            <v>Contratos de Mutuo</v>
          </cell>
          <cell r="D1380">
            <v>87403783.780000001</v>
          </cell>
          <cell r="E1380" t="str">
            <v>C</v>
          </cell>
          <cell r="F1380">
            <v>5442701.2800000003</v>
          </cell>
          <cell r="G1380">
            <v>6199139.0800000001</v>
          </cell>
          <cell r="H1380">
            <v>88160221.579999998</v>
          </cell>
          <cell r="I1380" t="str">
            <v>C</v>
          </cell>
        </row>
        <row r="1381">
          <cell r="A1381" t="str">
            <v>22.15.01.00</v>
          </cell>
          <cell r="B1381" t="str">
            <v>-</v>
          </cell>
          <cell r="C1381" t="str">
            <v>Contratos de Mutuo</v>
          </cell>
          <cell r="D1381">
            <v>87403783.780000001</v>
          </cell>
          <cell r="E1381" t="str">
            <v>C</v>
          </cell>
          <cell r="F1381">
            <v>5442701.2800000003</v>
          </cell>
          <cell r="G1381">
            <v>6199139.0800000001</v>
          </cell>
          <cell r="H1381">
            <v>88160221.579999998</v>
          </cell>
          <cell r="I1381" t="str">
            <v>C</v>
          </cell>
        </row>
        <row r="1382">
          <cell r="A1382" t="str">
            <v>22.15.01.01</v>
          </cell>
          <cell r="B1382" t="str">
            <v>-</v>
          </cell>
          <cell r="C1382" t="str">
            <v>Contrato de Mutuo-Cpfl</v>
          </cell>
          <cell r="D1382">
            <v>86288180.359999999</v>
          </cell>
          <cell r="E1382" t="str">
            <v>C</v>
          </cell>
          <cell r="F1382">
            <v>236466.11</v>
          </cell>
          <cell r="G1382">
            <v>987467.92</v>
          </cell>
          <cell r="H1382">
            <v>87039182.170000002</v>
          </cell>
          <cell r="I1382" t="str">
            <v>C</v>
          </cell>
        </row>
        <row r="1383">
          <cell r="A1383" t="str">
            <v>22.15.01.02</v>
          </cell>
          <cell r="B1383" t="str">
            <v>-</v>
          </cell>
          <cell r="C1383" t="str">
            <v>Contrato de Mutuo-Mare</v>
          </cell>
          <cell r="D1383">
            <v>0</v>
          </cell>
          <cell r="F1383">
            <v>0</v>
          </cell>
          <cell r="G1383">
            <v>0</v>
          </cell>
          <cell r="H1383">
            <v>0</v>
          </cell>
        </row>
        <row r="1384">
          <cell r="A1384" t="str">
            <v>22.15.01.03</v>
          </cell>
          <cell r="B1384" t="str">
            <v>-</v>
          </cell>
          <cell r="C1384" t="str">
            <v>Contrato de Mutuo-Mato Grosso</v>
          </cell>
          <cell r="D1384">
            <v>0</v>
          </cell>
          <cell r="F1384">
            <v>0</v>
          </cell>
          <cell r="G1384">
            <v>0</v>
          </cell>
          <cell r="H1384">
            <v>0</v>
          </cell>
        </row>
        <row r="1385">
          <cell r="A1385" t="str">
            <v>22.15.01.04</v>
          </cell>
          <cell r="B1385" t="str">
            <v>-</v>
          </cell>
          <cell r="C1385" t="str">
            <v>Contrato de Mutuo-Urandi</v>
          </cell>
          <cell r="D1385">
            <v>0</v>
          </cell>
          <cell r="F1385">
            <v>0</v>
          </cell>
          <cell r="G1385">
            <v>0</v>
          </cell>
          <cell r="H1385">
            <v>0</v>
          </cell>
        </row>
        <row r="1386">
          <cell r="A1386" t="str">
            <v>22.15.01.05</v>
          </cell>
          <cell r="B1386" t="str">
            <v>-</v>
          </cell>
          <cell r="C1386" t="str">
            <v>Contrato de Mutuo-MMN</v>
          </cell>
          <cell r="D1386">
            <v>0</v>
          </cell>
          <cell r="F1386">
            <v>0</v>
          </cell>
          <cell r="G1386">
            <v>0</v>
          </cell>
          <cell r="H1386">
            <v>0</v>
          </cell>
        </row>
        <row r="1387">
          <cell r="A1387" t="str">
            <v>22.15.01.06</v>
          </cell>
          <cell r="B1387" t="str">
            <v>-</v>
          </cell>
          <cell r="C1387" t="str">
            <v>Contrato de Mutuo-Sibra</v>
          </cell>
          <cell r="D1387">
            <v>0</v>
          </cell>
          <cell r="F1387">
            <v>0</v>
          </cell>
          <cell r="G1387">
            <v>0</v>
          </cell>
          <cell r="H1387">
            <v>0</v>
          </cell>
        </row>
        <row r="1388">
          <cell r="A1388" t="str">
            <v>22.15.01.07</v>
          </cell>
          <cell r="B1388" t="str">
            <v>-</v>
          </cell>
          <cell r="C1388" t="str">
            <v>Contrato de Mutuo-Sibra Florest</v>
          </cell>
          <cell r="D1388">
            <v>513794.28</v>
          </cell>
          <cell r="E1388" t="str">
            <v>C</v>
          </cell>
          <cell r="F1388">
            <v>2034.46</v>
          </cell>
          <cell r="G1388">
            <v>5852</v>
          </cell>
          <cell r="H1388">
            <v>517611.82</v>
          </cell>
          <cell r="I1388" t="str">
            <v>C</v>
          </cell>
        </row>
        <row r="1389">
          <cell r="A1389" t="str">
            <v>22.15.01.08</v>
          </cell>
          <cell r="B1389" t="str">
            <v>-</v>
          </cell>
          <cell r="C1389" t="str">
            <v>Contrato de Mutuo-S.Mineira</v>
          </cell>
          <cell r="D1389">
            <v>537393.03</v>
          </cell>
          <cell r="E1389" t="str">
            <v>C</v>
          </cell>
          <cell r="F1389">
            <v>4486.08</v>
          </cell>
          <cell r="G1389">
            <v>6104.53</v>
          </cell>
          <cell r="H1389">
            <v>539011.48</v>
          </cell>
          <cell r="I1389" t="str">
            <v>C</v>
          </cell>
        </row>
        <row r="1390">
          <cell r="A1390" t="str">
            <v>22.15.01.09</v>
          </cell>
          <cell r="B1390" t="str">
            <v>-</v>
          </cell>
          <cell r="C1390" t="str">
            <v>Contrato de Mutuo-Vale Usiminas</v>
          </cell>
          <cell r="D1390">
            <v>0</v>
          </cell>
          <cell r="F1390">
            <v>0</v>
          </cell>
          <cell r="G1390">
            <v>0</v>
          </cell>
          <cell r="H1390">
            <v>0</v>
          </cell>
        </row>
        <row r="1391">
          <cell r="A1391" t="str">
            <v>22.15.01.10</v>
          </cell>
          <cell r="B1391" t="str">
            <v>-</v>
          </cell>
          <cell r="C1391" t="str">
            <v>Contrato de Mutuo-Rdme</v>
          </cell>
          <cell r="D1391">
            <v>64416.11</v>
          </cell>
          <cell r="E1391" t="str">
            <v>C</v>
          </cell>
          <cell r="F1391">
            <v>0</v>
          </cell>
          <cell r="G1391">
            <v>0</v>
          </cell>
          <cell r="H1391">
            <v>64416.11</v>
          </cell>
          <cell r="I1391" t="str">
            <v>C</v>
          </cell>
        </row>
        <row r="1392">
          <cell r="A1392" t="str">
            <v>22.15.01.11</v>
          </cell>
          <cell r="B1392" t="str">
            <v>-</v>
          </cell>
          <cell r="C1392" t="str">
            <v>Contrato de Mutuo-Urucum</v>
          </cell>
          <cell r="D1392">
            <v>0</v>
          </cell>
          <cell r="F1392">
            <v>0</v>
          </cell>
          <cell r="G1392">
            <v>0</v>
          </cell>
          <cell r="H1392">
            <v>0</v>
          </cell>
        </row>
        <row r="1393">
          <cell r="A1393" t="str">
            <v>22.15.01.12</v>
          </cell>
          <cell r="B1393" t="str">
            <v>-</v>
          </cell>
          <cell r="C1393" t="str">
            <v>Contrato de Mutuo-Cvrd</v>
          </cell>
          <cell r="D1393">
            <v>0</v>
          </cell>
          <cell r="F1393">
            <v>0</v>
          </cell>
          <cell r="G1393">
            <v>0</v>
          </cell>
          <cell r="H1393">
            <v>0</v>
          </cell>
        </row>
        <row r="1394">
          <cell r="A1394" t="str">
            <v>22.15.01.13</v>
          </cell>
          <cell r="B1394" t="str">
            <v>-</v>
          </cell>
          <cell r="C1394" t="str">
            <v>Contrato de Mutuo-Itaco</v>
          </cell>
          <cell r="D1394">
            <v>0</v>
          </cell>
          <cell r="F1394">
            <v>0</v>
          </cell>
          <cell r="G1394">
            <v>0</v>
          </cell>
          <cell r="H1394">
            <v>0</v>
          </cell>
        </row>
        <row r="1395">
          <cell r="A1395" t="str">
            <v>22.15.01.15</v>
          </cell>
          <cell r="B1395" t="str">
            <v>-</v>
          </cell>
          <cell r="C1395" t="str">
            <v>Contrato de Mutuo-Fln</v>
          </cell>
          <cell r="D1395">
            <v>0</v>
          </cell>
          <cell r="F1395">
            <v>0</v>
          </cell>
          <cell r="G1395">
            <v>0</v>
          </cell>
          <cell r="H1395">
            <v>0</v>
          </cell>
        </row>
        <row r="1396">
          <cell r="A1396" t="str">
            <v>22.15.01.16</v>
          </cell>
          <cell r="B1396" t="str">
            <v>-</v>
          </cell>
          <cell r="C1396" t="str">
            <v>Contrato de Mutuo-Ebraf</v>
          </cell>
          <cell r="D1396">
            <v>0</v>
          </cell>
          <cell r="F1396">
            <v>0</v>
          </cell>
          <cell r="G1396">
            <v>0</v>
          </cell>
          <cell r="H1396">
            <v>0</v>
          </cell>
        </row>
        <row r="1397">
          <cell r="A1397" t="str">
            <v>22.15.01.17</v>
          </cell>
          <cell r="B1397" t="str">
            <v>-</v>
          </cell>
          <cell r="C1397" t="str">
            <v>Contrato de Mutuo-Rdmn</v>
          </cell>
          <cell r="D1397">
            <v>0</v>
          </cell>
          <cell r="F1397">
            <v>0</v>
          </cell>
          <cell r="G1397">
            <v>0</v>
          </cell>
          <cell r="H1397">
            <v>0</v>
          </cell>
        </row>
        <row r="1398">
          <cell r="A1398" t="str">
            <v>22.15.01.18</v>
          </cell>
          <cell r="B1398" t="str">
            <v>-</v>
          </cell>
          <cell r="C1398" t="str">
            <v>Contrato de Mutuo-Rdi</v>
          </cell>
          <cell r="D1398">
            <v>0</v>
          </cell>
          <cell r="F1398">
            <v>0</v>
          </cell>
          <cell r="G1398">
            <v>0</v>
          </cell>
          <cell r="H1398">
            <v>0</v>
          </cell>
        </row>
        <row r="1399">
          <cell r="A1399" t="str">
            <v>22.15.01.19</v>
          </cell>
          <cell r="B1399" t="str">
            <v>-</v>
          </cell>
          <cell r="C1399" t="str">
            <v>Contrato de Mutuo-RDL</v>
          </cell>
          <cell r="D1399">
            <v>0</v>
          </cell>
          <cell r="F1399">
            <v>0</v>
          </cell>
          <cell r="G1399">
            <v>0</v>
          </cell>
          <cell r="H1399">
            <v>0</v>
          </cell>
        </row>
        <row r="1400">
          <cell r="A1400" t="str">
            <v>22.15.01.25</v>
          </cell>
          <cell r="B1400" t="str">
            <v>-</v>
          </cell>
          <cell r="C1400" t="str">
            <v>Transit.de Mutuo-Cpfl</v>
          </cell>
          <cell r="D1400">
            <v>0</v>
          </cell>
          <cell r="F1400">
            <v>0</v>
          </cell>
          <cell r="G1400">
            <v>0</v>
          </cell>
          <cell r="H1400">
            <v>0</v>
          </cell>
        </row>
        <row r="1401">
          <cell r="A1401" t="str">
            <v>22.15.01.26</v>
          </cell>
          <cell r="B1401" t="str">
            <v>-</v>
          </cell>
          <cell r="C1401" t="str">
            <v>Transit.de Mutuo-Mare</v>
          </cell>
          <cell r="D1401">
            <v>0</v>
          </cell>
          <cell r="F1401">
            <v>0</v>
          </cell>
          <cell r="G1401">
            <v>0</v>
          </cell>
          <cell r="H1401">
            <v>0</v>
          </cell>
        </row>
        <row r="1402">
          <cell r="A1402" t="str">
            <v>22.15.01.27</v>
          </cell>
          <cell r="B1402" t="str">
            <v>-</v>
          </cell>
          <cell r="C1402" t="str">
            <v>Transit.de Mutuo-Mato Grosso</v>
          </cell>
          <cell r="D1402">
            <v>0</v>
          </cell>
          <cell r="F1402">
            <v>0</v>
          </cell>
          <cell r="G1402">
            <v>0</v>
          </cell>
          <cell r="H1402">
            <v>0</v>
          </cell>
        </row>
        <row r="1403">
          <cell r="A1403" t="str">
            <v>22.15.01.28</v>
          </cell>
          <cell r="B1403" t="str">
            <v>-</v>
          </cell>
          <cell r="C1403" t="str">
            <v>Transit.de Mutuo-Urandi</v>
          </cell>
          <cell r="D1403">
            <v>0</v>
          </cell>
          <cell r="F1403">
            <v>0</v>
          </cell>
          <cell r="G1403">
            <v>0</v>
          </cell>
          <cell r="H1403">
            <v>0</v>
          </cell>
        </row>
        <row r="1404">
          <cell r="A1404" t="str">
            <v>22.15.01.29</v>
          </cell>
          <cell r="B1404" t="str">
            <v>-</v>
          </cell>
          <cell r="C1404" t="str">
            <v>Transit.de Mutuo-MMN</v>
          </cell>
          <cell r="D1404">
            <v>0</v>
          </cell>
          <cell r="F1404">
            <v>0</v>
          </cell>
          <cell r="G1404">
            <v>0</v>
          </cell>
          <cell r="H1404">
            <v>0</v>
          </cell>
        </row>
        <row r="1405">
          <cell r="A1405" t="str">
            <v>22.15.01.30</v>
          </cell>
          <cell r="B1405" t="str">
            <v>-</v>
          </cell>
          <cell r="C1405" t="str">
            <v>Transit.de Mutuo-Sibra</v>
          </cell>
          <cell r="D1405">
            <v>0</v>
          </cell>
          <cell r="F1405">
            <v>0</v>
          </cell>
          <cell r="G1405">
            <v>0</v>
          </cell>
          <cell r="H1405">
            <v>0</v>
          </cell>
        </row>
        <row r="1406">
          <cell r="A1406" t="str">
            <v>22.15.01.31</v>
          </cell>
          <cell r="B1406" t="str">
            <v>-</v>
          </cell>
          <cell r="C1406" t="str">
            <v>Transit.de Mutuo-S.Florestal</v>
          </cell>
          <cell r="D1406">
            <v>0</v>
          </cell>
          <cell r="F1406">
            <v>0</v>
          </cell>
          <cell r="G1406">
            <v>0</v>
          </cell>
          <cell r="H1406">
            <v>0</v>
          </cell>
        </row>
        <row r="1407">
          <cell r="A1407" t="str">
            <v>22.15.01.32</v>
          </cell>
          <cell r="B1407" t="str">
            <v>-</v>
          </cell>
          <cell r="C1407" t="str">
            <v>Transit.de Mutuo-S.Mineira</v>
          </cell>
          <cell r="D1407">
            <v>0</v>
          </cell>
          <cell r="F1407">
            <v>0</v>
          </cell>
          <cell r="G1407">
            <v>0</v>
          </cell>
          <cell r="H1407">
            <v>0</v>
          </cell>
        </row>
        <row r="1408">
          <cell r="A1408" t="str">
            <v>22.15.01.33</v>
          </cell>
          <cell r="B1408" t="str">
            <v>-</v>
          </cell>
          <cell r="C1408" t="str">
            <v>Transit.de Mutuo-Vale Usiminas</v>
          </cell>
          <cell r="D1408">
            <v>0</v>
          </cell>
          <cell r="F1408">
            <v>0</v>
          </cell>
          <cell r="G1408">
            <v>0</v>
          </cell>
          <cell r="H1408">
            <v>0</v>
          </cell>
        </row>
        <row r="1409">
          <cell r="A1409" t="str">
            <v>22.15.01.34</v>
          </cell>
          <cell r="B1409" t="str">
            <v>-</v>
          </cell>
          <cell r="C1409" t="str">
            <v>Transit.de Mutuo-Rdme</v>
          </cell>
          <cell r="D1409">
            <v>0</v>
          </cell>
          <cell r="F1409">
            <v>0</v>
          </cell>
          <cell r="G1409">
            <v>0</v>
          </cell>
          <cell r="H1409">
            <v>0</v>
          </cell>
        </row>
        <row r="1410">
          <cell r="A1410" t="str">
            <v>22.15.01.35</v>
          </cell>
          <cell r="B1410" t="str">
            <v>-</v>
          </cell>
          <cell r="C1410" t="str">
            <v>Transit.de Mutuo-Urucum</v>
          </cell>
          <cell r="D1410">
            <v>0</v>
          </cell>
          <cell r="F1410">
            <v>0</v>
          </cell>
          <cell r="G1410">
            <v>0</v>
          </cell>
          <cell r="H1410">
            <v>0</v>
          </cell>
        </row>
        <row r="1411">
          <cell r="A1411" t="str">
            <v>22.15.01.36</v>
          </cell>
          <cell r="B1411" t="str">
            <v>-</v>
          </cell>
          <cell r="C1411" t="str">
            <v>Transit.de Mutuo-Cvrd</v>
          </cell>
          <cell r="D1411">
            <v>0</v>
          </cell>
          <cell r="F1411">
            <v>0</v>
          </cell>
          <cell r="G1411">
            <v>0</v>
          </cell>
          <cell r="H1411">
            <v>0</v>
          </cell>
        </row>
        <row r="1412">
          <cell r="A1412" t="str">
            <v>22.15.01.37</v>
          </cell>
          <cell r="B1412" t="str">
            <v>-</v>
          </cell>
          <cell r="C1412" t="str">
            <v>Transit.de Mutuo-Itaco</v>
          </cell>
          <cell r="D1412">
            <v>0</v>
          </cell>
          <cell r="F1412">
            <v>0</v>
          </cell>
          <cell r="G1412">
            <v>0</v>
          </cell>
          <cell r="H1412">
            <v>0</v>
          </cell>
        </row>
        <row r="1413">
          <cell r="A1413" t="str">
            <v>22.15.01.38</v>
          </cell>
          <cell r="B1413" t="str">
            <v>-</v>
          </cell>
          <cell r="C1413" t="str">
            <v>Transit.de Mutuo-Fln</v>
          </cell>
          <cell r="D1413">
            <v>0</v>
          </cell>
          <cell r="F1413">
            <v>0</v>
          </cell>
          <cell r="G1413">
            <v>0</v>
          </cell>
          <cell r="H1413">
            <v>0</v>
          </cell>
        </row>
        <row r="1414">
          <cell r="A1414" t="str">
            <v>22.15.01.39</v>
          </cell>
          <cell r="B1414" t="str">
            <v>-</v>
          </cell>
          <cell r="C1414" t="str">
            <v>Transit.de Mutuo-Ebraf</v>
          </cell>
          <cell r="D1414">
            <v>0</v>
          </cell>
          <cell r="F1414">
            <v>0</v>
          </cell>
          <cell r="G1414">
            <v>0</v>
          </cell>
          <cell r="H1414">
            <v>0</v>
          </cell>
        </row>
        <row r="1415">
          <cell r="A1415" t="str">
            <v>22.15.01.40</v>
          </cell>
          <cell r="B1415" t="str">
            <v>-</v>
          </cell>
          <cell r="C1415" t="str">
            <v>Transit.de Mutuo-Rdmn</v>
          </cell>
          <cell r="D1415">
            <v>0</v>
          </cell>
          <cell r="F1415">
            <v>0</v>
          </cell>
          <cell r="G1415">
            <v>0</v>
          </cell>
          <cell r="H1415">
            <v>0</v>
          </cell>
        </row>
        <row r="1416">
          <cell r="A1416" t="str">
            <v>22.15.01.41</v>
          </cell>
          <cell r="B1416" t="str">
            <v>-</v>
          </cell>
          <cell r="C1416" t="str">
            <v>Transit.de Mutuo-RDL</v>
          </cell>
          <cell r="D1416">
            <v>0</v>
          </cell>
          <cell r="F1416">
            <v>0</v>
          </cell>
          <cell r="G1416">
            <v>0</v>
          </cell>
          <cell r="H1416">
            <v>0</v>
          </cell>
        </row>
        <row r="1417">
          <cell r="A1417" t="str">
            <v>22.15.01.42</v>
          </cell>
          <cell r="B1417" t="str">
            <v>-</v>
          </cell>
          <cell r="C1417" t="str">
            <v>Transit.de Mutuo-RDI</v>
          </cell>
          <cell r="D1417">
            <v>0</v>
          </cell>
          <cell r="F1417">
            <v>0</v>
          </cell>
          <cell r="G1417">
            <v>0</v>
          </cell>
          <cell r="H1417">
            <v>0</v>
          </cell>
        </row>
        <row r="1418">
          <cell r="A1418" t="str">
            <v>22.15.01.99</v>
          </cell>
          <cell r="B1418" t="str">
            <v>-</v>
          </cell>
          <cell r="C1418" t="str">
            <v>Transitoria de Mutuo</v>
          </cell>
          <cell r="D1418">
            <v>0</v>
          </cell>
          <cell r="F1418">
            <v>5199714.63</v>
          </cell>
          <cell r="G1418">
            <v>5199714.63</v>
          </cell>
          <cell r="H1418">
            <v>0</v>
          </cell>
        </row>
        <row r="1419">
          <cell r="A1419" t="str">
            <v>22.20.00.00</v>
          </cell>
          <cell r="B1419" t="str">
            <v>-</v>
          </cell>
          <cell r="C1419" t="str">
            <v>Creditos s/Soc de Cotas Particip</v>
          </cell>
          <cell r="D1419">
            <v>0</v>
          </cell>
          <cell r="F1419">
            <v>0</v>
          </cell>
          <cell r="G1419">
            <v>0</v>
          </cell>
          <cell r="H1419">
            <v>0</v>
          </cell>
        </row>
        <row r="1420">
          <cell r="A1420" t="str">
            <v>22.20.01.00</v>
          </cell>
          <cell r="B1420" t="str">
            <v>-</v>
          </cell>
          <cell r="C1420" t="str">
            <v>Creditos s/Soc de Cotas Particip</v>
          </cell>
          <cell r="D1420">
            <v>0</v>
          </cell>
          <cell r="F1420">
            <v>0</v>
          </cell>
          <cell r="G1420">
            <v>0</v>
          </cell>
          <cell r="H1420">
            <v>0</v>
          </cell>
        </row>
        <row r="1421">
          <cell r="A1421" t="str">
            <v>22.20.01.01</v>
          </cell>
          <cell r="B1421" t="str">
            <v>-</v>
          </cell>
          <cell r="C1421" t="str">
            <v>Cred S.C.Part-Proj.Bahia I</v>
          </cell>
          <cell r="D1421">
            <v>0</v>
          </cell>
          <cell r="F1421">
            <v>0</v>
          </cell>
          <cell r="G1421">
            <v>0</v>
          </cell>
          <cell r="H1421">
            <v>0</v>
          </cell>
        </row>
        <row r="1422">
          <cell r="A1422" t="str">
            <v>22.20.01.02</v>
          </cell>
          <cell r="B1422" t="str">
            <v>-</v>
          </cell>
          <cell r="C1422" t="str">
            <v>Cred S.C.Part-Proj.Bahia II</v>
          </cell>
          <cell r="D1422">
            <v>0</v>
          </cell>
          <cell r="F1422">
            <v>0</v>
          </cell>
          <cell r="G1422">
            <v>0</v>
          </cell>
          <cell r="H1422">
            <v>0</v>
          </cell>
        </row>
        <row r="1423">
          <cell r="A1423" t="str">
            <v>22.20.01.03</v>
          </cell>
          <cell r="B1423" t="str">
            <v>-</v>
          </cell>
          <cell r="C1423" t="str">
            <v>Cred S.C.Part-Proj.Bahia III</v>
          </cell>
          <cell r="D1423">
            <v>0</v>
          </cell>
          <cell r="F1423">
            <v>0</v>
          </cell>
          <cell r="G1423">
            <v>0</v>
          </cell>
          <cell r="H1423">
            <v>0</v>
          </cell>
        </row>
        <row r="1424">
          <cell r="A1424" t="str">
            <v>22.20.01.04</v>
          </cell>
          <cell r="B1424" t="str">
            <v>-</v>
          </cell>
          <cell r="C1424" t="str">
            <v>Cred S.C.Part-Proj.Bahia IV</v>
          </cell>
          <cell r="D1424">
            <v>0</v>
          </cell>
          <cell r="F1424">
            <v>0</v>
          </cell>
          <cell r="G1424">
            <v>0</v>
          </cell>
          <cell r="H1424">
            <v>0</v>
          </cell>
        </row>
        <row r="1425">
          <cell r="A1425" t="str">
            <v>22.20.01.05</v>
          </cell>
          <cell r="B1425" t="str">
            <v>-</v>
          </cell>
          <cell r="C1425" t="str">
            <v>Cred S.C.Part-Proj.Bahia V</v>
          </cell>
          <cell r="D1425">
            <v>0</v>
          </cell>
          <cell r="F1425">
            <v>0</v>
          </cell>
          <cell r="G1425">
            <v>0</v>
          </cell>
          <cell r="H1425">
            <v>0</v>
          </cell>
        </row>
        <row r="1426">
          <cell r="A1426" t="str">
            <v>22.20.01.06</v>
          </cell>
          <cell r="B1426" t="str">
            <v>-</v>
          </cell>
          <cell r="C1426" t="str">
            <v>Cred S.C.Part-Proj.Inhambupe II</v>
          </cell>
          <cell r="D1426">
            <v>0</v>
          </cell>
          <cell r="F1426">
            <v>0</v>
          </cell>
          <cell r="G1426">
            <v>0</v>
          </cell>
          <cell r="H1426">
            <v>0</v>
          </cell>
        </row>
        <row r="1428">
          <cell r="A1428" t="str">
            <v>-----------</v>
          </cell>
          <cell r="B1428" t="str">
            <v>--</v>
          </cell>
          <cell r="C1428" t="str">
            <v>-------------------------------------------------------------------</v>
          </cell>
          <cell r="D1428" t="str">
            <v>-------------------</v>
          </cell>
          <cell r="E1428" t="str">
            <v>-</v>
          </cell>
          <cell r="F1428" t="str">
            <v>-------------------</v>
          </cell>
          <cell r="G1428" t="e">
            <v>#NAME?</v>
          </cell>
          <cell r="H1428" t="str">
            <v>07AB - 1.00.01.065</v>
          </cell>
        </row>
        <row r="1429">
          <cell r="A1429" t="str">
            <v>_x000C_----------</v>
          </cell>
          <cell r="B1429" t="str">
            <v>--</v>
          </cell>
          <cell r="C1429" t="str">
            <v>-------------------------------------------------------------------</v>
          </cell>
          <cell r="D1429" t="str">
            <v>-------------------</v>
          </cell>
          <cell r="E1429" t="str">
            <v>-</v>
          </cell>
          <cell r="F1429" t="str">
            <v>-------------------</v>
          </cell>
          <cell r="G1429" t="str">
            <v>-------------------</v>
          </cell>
          <cell r="H1429" t="str">
            <v>------ Página:</v>
          </cell>
          <cell r="I1429">
            <v>1</v>
          </cell>
        </row>
        <row r="1430">
          <cell r="A1430" t="str">
            <v>Rio Doce Ma</v>
          </cell>
          <cell r="B1430" t="str">
            <v>ng</v>
          </cell>
          <cell r="C1430" t="str">
            <v>anes S.A</v>
          </cell>
          <cell r="H1430" t="str">
            <v>Balancete</v>
          </cell>
        </row>
        <row r="1431">
          <cell r="A1431" t="str">
            <v>Período: 01</v>
          </cell>
          <cell r="B1431" t="str">
            <v>/0</v>
          </cell>
          <cell r="C1431" t="str">
            <v>1/2007 A 31/01/2007 -----------------------------------------------</v>
          </cell>
          <cell r="D1431" t="str">
            <v>-------------------</v>
          </cell>
          <cell r="E1431" t="str">
            <v>-</v>
          </cell>
          <cell r="F1431" t="str">
            <v>-------------------</v>
          </cell>
          <cell r="G1431" t="str">
            <v>-------------------</v>
          </cell>
          <cell r="H1431" t="str">
            <v>06/02/2007 - 17:4</v>
          </cell>
          <cell r="I1431">
            <v>7</v>
          </cell>
        </row>
        <row r="1433">
          <cell r="A1433" t="str">
            <v>Título</v>
          </cell>
          <cell r="D1433" t="str">
            <v>Saldo Inicial</v>
          </cell>
          <cell r="F1433" t="str">
            <v>Débito</v>
          </cell>
          <cell r="G1433" t="str">
            <v>Crédito</v>
          </cell>
          <cell r="H1433" t="str">
            <v>Saldo Final</v>
          </cell>
        </row>
        <row r="1434">
          <cell r="A1434" t="str">
            <v>-----------</v>
          </cell>
          <cell r="B1434" t="str">
            <v>--</v>
          </cell>
          <cell r="C1434" t="str">
            <v>-------------------------------------------------------------------</v>
          </cell>
          <cell r="D1434" t="str">
            <v>-----------------</v>
          </cell>
          <cell r="F1434" t="str">
            <v>------------------</v>
          </cell>
          <cell r="G1434" t="str">
            <v>------------------</v>
          </cell>
          <cell r="H1434" t="str">
            <v>-----------------</v>
          </cell>
        </row>
        <row r="1435">
          <cell r="A1435" t="str">
            <v>22.20.01.07</v>
          </cell>
          <cell r="B1435" t="str">
            <v>-</v>
          </cell>
          <cell r="C1435" t="str">
            <v>Cred S.C.Part-Proj.Inhambupe III</v>
          </cell>
          <cell r="D1435">
            <v>0</v>
          </cell>
          <cell r="F1435">
            <v>0</v>
          </cell>
          <cell r="G1435">
            <v>0</v>
          </cell>
          <cell r="H1435">
            <v>0</v>
          </cell>
        </row>
        <row r="1436">
          <cell r="A1436" t="str">
            <v>22.20.01.08</v>
          </cell>
          <cell r="B1436" t="str">
            <v>-</v>
          </cell>
          <cell r="C1436" t="str">
            <v>Cred S.C.Part-Proj.Inhambupe IV</v>
          </cell>
          <cell r="D1436">
            <v>0</v>
          </cell>
          <cell r="F1436">
            <v>0</v>
          </cell>
          <cell r="G1436">
            <v>0</v>
          </cell>
          <cell r="H1436">
            <v>0</v>
          </cell>
        </row>
        <row r="1437">
          <cell r="A1437" t="str">
            <v>22.20.01.09</v>
          </cell>
          <cell r="B1437" t="str">
            <v>-</v>
          </cell>
          <cell r="C1437" t="str">
            <v>Cred S.C.Part-Proj.Inhambupe V</v>
          </cell>
          <cell r="D1437">
            <v>0</v>
          </cell>
          <cell r="F1437">
            <v>0</v>
          </cell>
          <cell r="G1437">
            <v>0</v>
          </cell>
          <cell r="H1437">
            <v>0</v>
          </cell>
        </row>
        <row r="1438">
          <cell r="A1438" t="str">
            <v>22.20.01.10</v>
          </cell>
          <cell r="B1438" t="str">
            <v>-</v>
          </cell>
          <cell r="C1438" t="str">
            <v>Cred S.C.Part-Proj.Inhambupe VI</v>
          </cell>
          <cell r="D1438">
            <v>0</v>
          </cell>
          <cell r="F1438">
            <v>0</v>
          </cell>
          <cell r="G1438">
            <v>0</v>
          </cell>
          <cell r="H1438">
            <v>0</v>
          </cell>
        </row>
        <row r="1439">
          <cell r="A1439" t="str">
            <v>22.20.01.11</v>
          </cell>
          <cell r="B1439" t="str">
            <v>-</v>
          </cell>
          <cell r="C1439" t="str">
            <v>Cred S.C.Part-Proj.Subauma I</v>
          </cell>
          <cell r="D1439">
            <v>0</v>
          </cell>
          <cell r="F1439">
            <v>0</v>
          </cell>
          <cell r="G1439">
            <v>0</v>
          </cell>
          <cell r="H1439">
            <v>0</v>
          </cell>
        </row>
        <row r="1440">
          <cell r="A1440" t="str">
            <v>22.20.01.12</v>
          </cell>
          <cell r="B1440" t="str">
            <v>-</v>
          </cell>
          <cell r="C1440" t="str">
            <v>Cred S.C.Part-Proj.Subauma II</v>
          </cell>
          <cell r="D1440">
            <v>0</v>
          </cell>
          <cell r="F1440">
            <v>0</v>
          </cell>
          <cell r="G1440">
            <v>0</v>
          </cell>
          <cell r="H1440">
            <v>0</v>
          </cell>
        </row>
        <row r="1441">
          <cell r="A1441" t="str">
            <v>22.20.01.13</v>
          </cell>
          <cell r="B1441" t="str">
            <v>-</v>
          </cell>
          <cell r="C1441" t="str">
            <v>Cred S.C.Part-Proj.Varjota I</v>
          </cell>
          <cell r="D1441">
            <v>0</v>
          </cell>
          <cell r="F1441">
            <v>0</v>
          </cell>
          <cell r="G1441">
            <v>0</v>
          </cell>
          <cell r="H1441">
            <v>0</v>
          </cell>
        </row>
        <row r="1442">
          <cell r="A1442" t="str">
            <v>22.20.01.14</v>
          </cell>
          <cell r="B1442" t="str">
            <v>-</v>
          </cell>
          <cell r="C1442" t="str">
            <v>Cred S.C.Part-Proj.Lamarao I</v>
          </cell>
          <cell r="D1442">
            <v>0</v>
          </cell>
          <cell r="F1442">
            <v>0</v>
          </cell>
          <cell r="G1442">
            <v>0</v>
          </cell>
          <cell r="H1442">
            <v>0</v>
          </cell>
        </row>
        <row r="1443">
          <cell r="A1443" t="str">
            <v>22.20.01.15</v>
          </cell>
          <cell r="B1443" t="str">
            <v>-</v>
          </cell>
          <cell r="C1443" t="str">
            <v>Cred S.C.Part-Proj.Cajueiro I</v>
          </cell>
          <cell r="D1443">
            <v>0</v>
          </cell>
          <cell r="F1443">
            <v>0</v>
          </cell>
          <cell r="G1443">
            <v>0</v>
          </cell>
          <cell r="H1443">
            <v>0</v>
          </cell>
        </row>
        <row r="1444">
          <cell r="A1444" t="str">
            <v>22.20.01.16</v>
          </cell>
          <cell r="B1444" t="str">
            <v>-</v>
          </cell>
          <cell r="C1444" t="str">
            <v>Cred S.C.Part-Sibra</v>
          </cell>
          <cell r="D1444">
            <v>0</v>
          </cell>
          <cell r="F1444">
            <v>0</v>
          </cell>
          <cell r="G1444">
            <v>0</v>
          </cell>
          <cell r="H1444">
            <v>0</v>
          </cell>
        </row>
        <row r="1445">
          <cell r="A1445" t="str">
            <v>22.20.01.17</v>
          </cell>
          <cell r="B1445" t="str">
            <v>-</v>
          </cell>
          <cell r="C1445" t="str">
            <v>Cred S.C.Part-Florestal</v>
          </cell>
          <cell r="D1445">
            <v>0</v>
          </cell>
          <cell r="F1445">
            <v>0</v>
          </cell>
          <cell r="G1445">
            <v>0</v>
          </cell>
          <cell r="H1445">
            <v>0</v>
          </cell>
        </row>
        <row r="1446">
          <cell r="A1446" t="str">
            <v>22.20.02.00</v>
          </cell>
          <cell r="B1446" t="str">
            <v>-</v>
          </cell>
          <cell r="C1446" t="str">
            <v>Créd S. C. Part-Projetos CPFL</v>
          </cell>
          <cell r="D1446">
            <v>0</v>
          </cell>
          <cell r="F1446">
            <v>0</v>
          </cell>
          <cell r="G1446">
            <v>0</v>
          </cell>
          <cell r="H1446">
            <v>0</v>
          </cell>
        </row>
        <row r="1447">
          <cell r="A1447" t="str">
            <v>22.20.02.01</v>
          </cell>
          <cell r="B1447" t="str">
            <v>-</v>
          </cell>
          <cell r="C1447" t="str">
            <v>Créd S. C. Part-Proj. Bozel VII</v>
          </cell>
          <cell r="D1447">
            <v>0</v>
          </cell>
          <cell r="F1447">
            <v>0</v>
          </cell>
          <cell r="G1447">
            <v>0</v>
          </cell>
          <cell r="H1447">
            <v>0</v>
          </cell>
        </row>
        <row r="1448">
          <cell r="A1448" t="str">
            <v>22.20.02.02</v>
          </cell>
          <cell r="B1448" t="str">
            <v>-</v>
          </cell>
          <cell r="C1448" t="str">
            <v>Créd S. C. Part-Proj. Florice XIII</v>
          </cell>
          <cell r="D1448">
            <v>0</v>
          </cell>
          <cell r="F1448">
            <v>0</v>
          </cell>
          <cell r="G1448">
            <v>0</v>
          </cell>
          <cell r="H1448">
            <v>0</v>
          </cell>
        </row>
        <row r="1449">
          <cell r="A1449" t="str">
            <v>22.20.02.03</v>
          </cell>
          <cell r="B1449" t="str">
            <v>-</v>
          </cell>
          <cell r="C1449" t="str">
            <v>Créd S. C. Part-Proj. Florice XIV</v>
          </cell>
          <cell r="D1449">
            <v>0</v>
          </cell>
          <cell r="F1449">
            <v>0</v>
          </cell>
          <cell r="G1449">
            <v>0</v>
          </cell>
          <cell r="H1449">
            <v>0</v>
          </cell>
        </row>
        <row r="1450">
          <cell r="A1450" t="str">
            <v>22.20.02.04</v>
          </cell>
          <cell r="B1450" t="str">
            <v>-</v>
          </cell>
          <cell r="C1450" t="str">
            <v>Créd S. C. Part-Proj. Florice XV</v>
          </cell>
          <cell r="D1450">
            <v>0</v>
          </cell>
          <cell r="F1450">
            <v>0</v>
          </cell>
          <cell r="G1450">
            <v>0</v>
          </cell>
          <cell r="H1450">
            <v>0</v>
          </cell>
        </row>
        <row r="1451">
          <cell r="A1451" t="str">
            <v>22.20.02.05</v>
          </cell>
          <cell r="B1451" t="str">
            <v>-</v>
          </cell>
          <cell r="C1451" t="str">
            <v>Créd S. C. Part-Proj. Florice XVI</v>
          </cell>
          <cell r="D1451">
            <v>0</v>
          </cell>
          <cell r="F1451">
            <v>0</v>
          </cell>
          <cell r="G1451">
            <v>0</v>
          </cell>
          <cell r="H1451">
            <v>0</v>
          </cell>
        </row>
        <row r="1452">
          <cell r="A1452" t="str">
            <v>22.20.02.06</v>
          </cell>
          <cell r="B1452" t="str">
            <v>-</v>
          </cell>
          <cell r="C1452" t="str">
            <v>Créd S. C. Part-Proj. Zanini IX</v>
          </cell>
          <cell r="D1452">
            <v>0</v>
          </cell>
          <cell r="F1452">
            <v>0</v>
          </cell>
          <cell r="G1452">
            <v>0</v>
          </cell>
          <cell r="H1452">
            <v>0</v>
          </cell>
        </row>
        <row r="1453">
          <cell r="A1453" t="str">
            <v>22.20.02.07</v>
          </cell>
          <cell r="B1453" t="str">
            <v>-</v>
          </cell>
          <cell r="C1453" t="str">
            <v>Créd S. C. Part-Proj. Zanini X</v>
          </cell>
          <cell r="D1453">
            <v>0</v>
          </cell>
          <cell r="F1453">
            <v>0</v>
          </cell>
          <cell r="G1453">
            <v>0</v>
          </cell>
          <cell r="H1453">
            <v>0</v>
          </cell>
        </row>
        <row r="1454">
          <cell r="A1454" t="str">
            <v>22.20.02.08</v>
          </cell>
          <cell r="B1454" t="str">
            <v>-</v>
          </cell>
          <cell r="C1454" t="str">
            <v>Créd S. C. Part-Proj. Zanini XI</v>
          </cell>
          <cell r="D1454">
            <v>0</v>
          </cell>
          <cell r="F1454">
            <v>0</v>
          </cell>
          <cell r="G1454">
            <v>0</v>
          </cell>
          <cell r="H1454">
            <v>0</v>
          </cell>
        </row>
        <row r="1455">
          <cell r="A1455" t="str">
            <v>22.25.00.00</v>
          </cell>
          <cell r="B1455" t="str">
            <v>-</v>
          </cell>
          <cell r="C1455" t="str">
            <v>Outras Obrigacoes</v>
          </cell>
          <cell r="D1455">
            <v>858246.24</v>
          </cell>
          <cell r="E1455" t="str">
            <v>C</v>
          </cell>
          <cell r="F1455">
            <v>4258.5</v>
          </cell>
          <cell r="G1455">
            <v>9255.73</v>
          </cell>
          <cell r="H1455">
            <v>863243.47</v>
          </cell>
          <cell r="I1455" t="str">
            <v>C</v>
          </cell>
        </row>
        <row r="1456">
          <cell r="A1456" t="str">
            <v>22.25.01.00</v>
          </cell>
          <cell r="B1456" t="str">
            <v>-</v>
          </cell>
          <cell r="C1456" t="str">
            <v>Parcelamento de Imp e Contribuic</v>
          </cell>
          <cell r="D1456">
            <v>9220.24</v>
          </cell>
          <cell r="E1456" t="str">
            <v>C</v>
          </cell>
          <cell r="F1456">
            <v>1163.72</v>
          </cell>
          <cell r="G1456">
            <v>89.52</v>
          </cell>
          <cell r="H1456">
            <v>8146.04</v>
          </cell>
          <cell r="I1456" t="str">
            <v>C</v>
          </cell>
        </row>
        <row r="1457">
          <cell r="A1457" t="str">
            <v>22.25.01.01</v>
          </cell>
          <cell r="B1457" t="str">
            <v>-</v>
          </cell>
          <cell r="C1457" t="str">
            <v>Ipi Parcelado</v>
          </cell>
          <cell r="D1457">
            <v>0</v>
          </cell>
          <cell r="F1457">
            <v>0</v>
          </cell>
          <cell r="G1457">
            <v>0</v>
          </cell>
          <cell r="H1457">
            <v>0</v>
          </cell>
        </row>
        <row r="1458">
          <cell r="A1458" t="str">
            <v>22.25.01.02</v>
          </cell>
          <cell r="B1458" t="str">
            <v>-</v>
          </cell>
          <cell r="C1458" t="str">
            <v>Icms Parcelado</v>
          </cell>
          <cell r="D1458">
            <v>9220.24</v>
          </cell>
          <cell r="E1458" t="str">
            <v>C</v>
          </cell>
          <cell r="F1458">
            <v>1163.72</v>
          </cell>
          <cell r="G1458">
            <v>89.52</v>
          </cell>
          <cell r="H1458">
            <v>8146.04</v>
          </cell>
          <cell r="I1458" t="str">
            <v>C</v>
          </cell>
        </row>
        <row r="1459">
          <cell r="A1459" t="str">
            <v>22.25.01.03</v>
          </cell>
          <cell r="B1459" t="str">
            <v>-</v>
          </cell>
          <cell r="C1459" t="str">
            <v>Cofins Parcelado</v>
          </cell>
          <cell r="D1459">
            <v>0</v>
          </cell>
          <cell r="F1459">
            <v>0</v>
          </cell>
          <cell r="G1459">
            <v>0</v>
          </cell>
          <cell r="H1459">
            <v>0</v>
          </cell>
        </row>
        <row r="1460">
          <cell r="A1460" t="str">
            <v>22.25.01.04</v>
          </cell>
          <cell r="B1460" t="str">
            <v>-</v>
          </cell>
          <cell r="C1460" t="str">
            <v>Pis Parcelado</v>
          </cell>
          <cell r="D1460">
            <v>0</v>
          </cell>
          <cell r="F1460">
            <v>0</v>
          </cell>
          <cell r="G1460">
            <v>0</v>
          </cell>
          <cell r="H1460">
            <v>0</v>
          </cell>
        </row>
        <row r="1461">
          <cell r="A1461" t="str">
            <v>22.25.01.05</v>
          </cell>
          <cell r="B1461" t="str">
            <v>-</v>
          </cell>
          <cell r="C1461" t="str">
            <v>Inss Parcelado</v>
          </cell>
          <cell r="D1461">
            <v>0</v>
          </cell>
          <cell r="F1461">
            <v>0</v>
          </cell>
          <cell r="G1461">
            <v>0</v>
          </cell>
          <cell r="H1461">
            <v>0</v>
          </cell>
        </row>
        <row r="1462">
          <cell r="A1462" t="str">
            <v>22.25.01.06</v>
          </cell>
          <cell r="B1462" t="str">
            <v>-</v>
          </cell>
          <cell r="C1462" t="str">
            <v>Fgts Parcelado</v>
          </cell>
          <cell r="D1462">
            <v>0</v>
          </cell>
          <cell r="F1462">
            <v>0</v>
          </cell>
          <cell r="G1462">
            <v>0</v>
          </cell>
          <cell r="H1462">
            <v>0</v>
          </cell>
        </row>
        <row r="1463">
          <cell r="A1463" t="str">
            <v>22.25.01.07</v>
          </cell>
          <cell r="B1463" t="str">
            <v>-</v>
          </cell>
          <cell r="C1463" t="str">
            <v>Irrf Parcelado</v>
          </cell>
          <cell r="D1463">
            <v>0</v>
          </cell>
          <cell r="F1463">
            <v>0</v>
          </cell>
          <cell r="G1463">
            <v>0</v>
          </cell>
          <cell r="H1463">
            <v>0</v>
          </cell>
        </row>
        <row r="1464">
          <cell r="A1464" t="str">
            <v>22.25.01.08</v>
          </cell>
          <cell r="B1464" t="str">
            <v>-</v>
          </cell>
          <cell r="C1464" t="str">
            <v>Itr Parcelado</v>
          </cell>
          <cell r="D1464">
            <v>0</v>
          </cell>
          <cell r="F1464">
            <v>0</v>
          </cell>
          <cell r="G1464">
            <v>0</v>
          </cell>
          <cell r="H1464">
            <v>0</v>
          </cell>
        </row>
        <row r="1465">
          <cell r="A1465" t="str">
            <v>22.25.01.09</v>
          </cell>
          <cell r="B1465" t="str">
            <v>-</v>
          </cell>
          <cell r="C1465" t="str">
            <v>Imposto de Renda Parcelado</v>
          </cell>
          <cell r="D1465">
            <v>0</v>
          </cell>
          <cell r="F1465">
            <v>0</v>
          </cell>
          <cell r="G1465">
            <v>0</v>
          </cell>
          <cell r="H1465">
            <v>0</v>
          </cell>
        </row>
        <row r="1466">
          <cell r="A1466" t="str">
            <v>22.25.01.10</v>
          </cell>
          <cell r="B1466" t="str">
            <v>-</v>
          </cell>
          <cell r="C1466" t="str">
            <v>Contribuicao Social Parcelado</v>
          </cell>
          <cell r="D1466">
            <v>0</v>
          </cell>
          <cell r="F1466">
            <v>0</v>
          </cell>
          <cell r="G1466">
            <v>0</v>
          </cell>
          <cell r="H1466">
            <v>0</v>
          </cell>
        </row>
        <row r="1467">
          <cell r="A1467" t="str">
            <v>22.25.01.11</v>
          </cell>
          <cell r="B1467" t="str">
            <v>-</v>
          </cell>
          <cell r="C1467" t="str">
            <v>CFEM Parcelado</v>
          </cell>
          <cell r="D1467">
            <v>0</v>
          </cell>
          <cell r="F1467">
            <v>0</v>
          </cell>
          <cell r="G1467">
            <v>0</v>
          </cell>
          <cell r="H1467">
            <v>0</v>
          </cell>
        </row>
        <row r="1468">
          <cell r="A1468" t="str">
            <v>22.25.01.99</v>
          </cell>
          <cell r="B1468" t="str">
            <v>-</v>
          </cell>
          <cell r="C1468" t="str">
            <v>Outros Impostos</v>
          </cell>
          <cell r="D1468">
            <v>0</v>
          </cell>
          <cell r="F1468">
            <v>0</v>
          </cell>
          <cell r="G1468">
            <v>0</v>
          </cell>
          <cell r="H1468">
            <v>0</v>
          </cell>
        </row>
        <row r="1469">
          <cell r="A1469" t="str">
            <v>22.25.02.00</v>
          </cell>
          <cell r="B1469" t="str">
            <v>-</v>
          </cell>
          <cell r="C1469" t="str">
            <v>Impostos e Contrib - Parcelamento REFIS</v>
          </cell>
          <cell r="D1469">
            <v>0</v>
          </cell>
          <cell r="F1469">
            <v>0</v>
          </cell>
          <cell r="G1469">
            <v>0</v>
          </cell>
          <cell r="H1469">
            <v>0</v>
          </cell>
        </row>
        <row r="1470">
          <cell r="A1470" t="str">
            <v>22.25.02.15</v>
          </cell>
          <cell r="B1470" t="str">
            <v>-</v>
          </cell>
          <cell r="C1470" t="str">
            <v>Impostos REFIS</v>
          </cell>
          <cell r="D1470">
            <v>0</v>
          </cell>
          <cell r="F1470">
            <v>0</v>
          </cell>
          <cell r="G1470">
            <v>0</v>
          </cell>
          <cell r="H1470">
            <v>0</v>
          </cell>
        </row>
        <row r="1471">
          <cell r="A1471" t="str">
            <v>22.25.05.00</v>
          </cell>
          <cell r="B1471" t="str">
            <v>-</v>
          </cell>
          <cell r="C1471" t="str">
            <v>Imposto de Renda s/Reserva CME</v>
          </cell>
          <cell r="D1471">
            <v>0</v>
          </cell>
          <cell r="F1471">
            <v>0</v>
          </cell>
          <cell r="G1471">
            <v>0</v>
          </cell>
          <cell r="H1471">
            <v>0</v>
          </cell>
        </row>
        <row r="1472">
          <cell r="A1472" t="str">
            <v>22.25.05.01</v>
          </cell>
          <cell r="B1472" t="str">
            <v>-</v>
          </cell>
          <cell r="C1472" t="str">
            <v>Imposto de Renda s/Reserva CME</v>
          </cell>
          <cell r="D1472">
            <v>0</v>
          </cell>
          <cell r="F1472">
            <v>0</v>
          </cell>
          <cell r="G1472">
            <v>0</v>
          </cell>
          <cell r="H1472">
            <v>0</v>
          </cell>
        </row>
        <row r="1473">
          <cell r="A1473" t="str">
            <v>22.25.10.00</v>
          </cell>
          <cell r="B1473" t="str">
            <v>-</v>
          </cell>
          <cell r="C1473" t="str">
            <v>Imposto de Renda Diferido</v>
          </cell>
          <cell r="D1473">
            <v>0</v>
          </cell>
          <cell r="F1473">
            <v>0</v>
          </cell>
          <cell r="G1473">
            <v>0</v>
          </cell>
          <cell r="H1473">
            <v>0</v>
          </cell>
        </row>
        <row r="1474">
          <cell r="A1474" t="str">
            <v>22.25.10.01</v>
          </cell>
          <cell r="B1474" t="str">
            <v>-</v>
          </cell>
          <cell r="C1474" t="str">
            <v>Imposto de Renda Diferido</v>
          </cell>
          <cell r="D1474">
            <v>0</v>
          </cell>
          <cell r="F1474">
            <v>0</v>
          </cell>
          <cell r="G1474">
            <v>0</v>
          </cell>
          <cell r="H1474">
            <v>0</v>
          </cell>
        </row>
        <row r="1475">
          <cell r="A1475" t="str">
            <v>22.25.10.10</v>
          </cell>
          <cell r="B1475" t="str">
            <v>-</v>
          </cell>
          <cell r="C1475" t="str">
            <v>Impostos Diferidos - Cta</v>
          </cell>
          <cell r="D1475">
            <v>0</v>
          </cell>
          <cell r="F1475">
            <v>0</v>
          </cell>
          <cell r="G1475">
            <v>0</v>
          </cell>
          <cell r="H1475">
            <v>0</v>
          </cell>
        </row>
        <row r="1476">
          <cell r="A1476" t="str">
            <v>22.25.11.00</v>
          </cell>
          <cell r="B1476" t="str">
            <v>-</v>
          </cell>
          <cell r="C1476" t="str">
            <v>Caucoes s/ Contratos</v>
          </cell>
          <cell r="D1476">
            <v>849026</v>
          </cell>
          <cell r="E1476" t="str">
            <v>C</v>
          </cell>
          <cell r="F1476">
            <v>3094.78</v>
          </cell>
          <cell r="G1476">
            <v>9166.2099999999991</v>
          </cell>
          <cell r="H1476">
            <v>855097.43</v>
          </cell>
          <cell r="I1476" t="str">
            <v>C</v>
          </cell>
        </row>
        <row r="1477">
          <cell r="A1477" t="str">
            <v>22.25.11.01</v>
          </cell>
          <cell r="B1477" t="str">
            <v>-</v>
          </cell>
          <cell r="C1477" t="str">
            <v>Caucoes s/ Contratos</v>
          </cell>
          <cell r="D1477">
            <v>849026</v>
          </cell>
          <cell r="E1477" t="str">
            <v>C</v>
          </cell>
          <cell r="F1477">
            <v>3094.78</v>
          </cell>
          <cell r="G1477">
            <v>9166.2099999999991</v>
          </cell>
          <cell r="H1477">
            <v>855097.43</v>
          </cell>
          <cell r="I1477" t="str">
            <v>C</v>
          </cell>
        </row>
        <row r="1478">
          <cell r="A1478" t="str">
            <v>22.26.00.00</v>
          </cell>
          <cell r="B1478" t="str">
            <v>-</v>
          </cell>
          <cell r="C1478" t="str">
            <v>Outras Contas a Pagar</v>
          </cell>
          <cell r="D1478">
            <v>4466362.87</v>
          </cell>
          <cell r="E1478" t="str">
            <v>C</v>
          </cell>
          <cell r="F1478">
            <v>120712.51</v>
          </cell>
          <cell r="G1478">
            <v>0</v>
          </cell>
          <cell r="H1478">
            <v>4345650.3600000003</v>
          </cell>
          <cell r="I1478" t="str">
            <v>C</v>
          </cell>
        </row>
        <row r="1479">
          <cell r="A1479" t="str">
            <v>22.26.01.00</v>
          </cell>
          <cell r="B1479" t="str">
            <v>-</v>
          </cell>
          <cell r="C1479" t="str">
            <v>Outros Serviços</v>
          </cell>
          <cell r="D1479">
            <v>4466362.87</v>
          </cell>
          <cell r="E1479" t="str">
            <v>C</v>
          </cell>
          <cell r="F1479">
            <v>120712.51</v>
          </cell>
          <cell r="G1479">
            <v>0</v>
          </cell>
          <cell r="H1479">
            <v>4345650.3600000003</v>
          </cell>
          <cell r="I1479" t="str">
            <v>C</v>
          </cell>
        </row>
        <row r="1480">
          <cell r="A1480" t="str">
            <v>22.26.01.01</v>
          </cell>
          <cell r="B1480" t="str">
            <v>-</v>
          </cell>
          <cell r="C1480" t="str">
            <v>Serviço Chesf - CVA e Comp.</v>
          </cell>
          <cell r="D1480">
            <v>4466362.87</v>
          </cell>
          <cell r="E1480" t="str">
            <v>C</v>
          </cell>
          <cell r="F1480">
            <v>120712.51</v>
          </cell>
          <cell r="G1480">
            <v>0</v>
          </cell>
          <cell r="H1480">
            <v>4345650.3600000003</v>
          </cell>
          <cell r="I1480" t="str">
            <v>C</v>
          </cell>
        </row>
        <row r="1481">
          <cell r="A1481" t="str">
            <v>22.30.00.00</v>
          </cell>
          <cell r="B1481" t="str">
            <v>-</v>
          </cell>
          <cell r="C1481" t="str">
            <v>Provisoes</v>
          </cell>
          <cell r="D1481">
            <v>77809759.230000004</v>
          </cell>
          <cell r="E1481" t="str">
            <v>C</v>
          </cell>
          <cell r="F1481">
            <v>82143.13</v>
          </cell>
          <cell r="G1481">
            <v>491000</v>
          </cell>
          <cell r="H1481">
            <v>78218616.099999994</v>
          </cell>
          <cell r="I1481" t="str">
            <v>C</v>
          </cell>
        </row>
        <row r="1482">
          <cell r="A1482" t="str">
            <v>22.30.01.00</v>
          </cell>
          <cell r="B1482" t="str">
            <v>-</v>
          </cell>
          <cell r="C1482" t="str">
            <v>Provisoes</v>
          </cell>
          <cell r="D1482">
            <v>0</v>
          </cell>
          <cell r="F1482">
            <v>0</v>
          </cell>
          <cell r="G1482">
            <v>0</v>
          </cell>
          <cell r="H1482">
            <v>0</v>
          </cell>
        </row>
        <row r="1483">
          <cell r="A1483" t="str">
            <v>22.30.01.01</v>
          </cell>
          <cell r="B1483" t="str">
            <v>-</v>
          </cell>
          <cell r="C1483" t="str">
            <v>Provisao p/ Passivo Contingente</v>
          </cell>
          <cell r="D1483">
            <v>0</v>
          </cell>
          <cell r="F1483">
            <v>0</v>
          </cell>
          <cell r="G1483">
            <v>0</v>
          </cell>
          <cell r="H1483">
            <v>0</v>
          </cell>
        </row>
        <row r="1484">
          <cell r="A1484" t="str">
            <v>22.30.01.02</v>
          </cell>
          <cell r="B1484" t="str">
            <v>-</v>
          </cell>
          <cell r="C1484" t="str">
            <v>Provisao Parada Programada</v>
          </cell>
          <cell r="D1484">
            <v>0</v>
          </cell>
          <cell r="F1484">
            <v>0</v>
          </cell>
          <cell r="G1484">
            <v>0</v>
          </cell>
          <cell r="H1484">
            <v>0</v>
          </cell>
        </row>
        <row r="1485">
          <cell r="A1485" t="str">
            <v>22.30.01.03</v>
          </cell>
          <cell r="B1485" t="str">
            <v>-</v>
          </cell>
          <cell r="C1485" t="str">
            <v>Prov. Multa/Juros s/Trib/Contrib</v>
          </cell>
          <cell r="D1485">
            <v>0</v>
          </cell>
          <cell r="F1485">
            <v>0</v>
          </cell>
          <cell r="G1485">
            <v>0</v>
          </cell>
          <cell r="H1485">
            <v>0</v>
          </cell>
        </row>
        <row r="1486">
          <cell r="A1486" t="str">
            <v>22.30.01.04</v>
          </cell>
          <cell r="B1486" t="str">
            <v>-</v>
          </cell>
          <cell r="C1486" t="str">
            <v>Prov. Patrimonio Liquido Negativ</v>
          </cell>
          <cell r="D1486">
            <v>0</v>
          </cell>
          <cell r="F1486">
            <v>0</v>
          </cell>
          <cell r="G1486">
            <v>0</v>
          </cell>
          <cell r="H1486">
            <v>0</v>
          </cell>
        </row>
        <row r="1487">
          <cell r="A1487" t="str">
            <v>22.30.01.05</v>
          </cell>
          <cell r="B1487" t="str">
            <v>-</v>
          </cell>
          <cell r="C1487" t="str">
            <v>Prov.Passiv Conting.Trabalhista</v>
          </cell>
          <cell r="D1487">
            <v>0</v>
          </cell>
          <cell r="F1487">
            <v>0</v>
          </cell>
          <cell r="G1487">
            <v>0</v>
          </cell>
          <cell r="H1487">
            <v>0</v>
          </cell>
        </row>
        <row r="1488">
          <cell r="A1488" t="str">
            <v>22.30.01.06</v>
          </cell>
          <cell r="B1488" t="str">
            <v>-</v>
          </cell>
          <cell r="C1488" t="str">
            <v>Provisao PL Negativo Proj.Flor.CPFL</v>
          </cell>
          <cell r="D1488">
            <v>0</v>
          </cell>
          <cell r="F1488">
            <v>0</v>
          </cell>
          <cell r="G1488">
            <v>0</v>
          </cell>
          <cell r="H1488">
            <v>0</v>
          </cell>
        </row>
        <row r="1489">
          <cell r="A1489" t="str">
            <v>22.30.01.07</v>
          </cell>
          <cell r="B1489" t="str">
            <v>-</v>
          </cell>
          <cell r="C1489" t="str">
            <v>(-)Provisao p/Perda com Mutuo</v>
          </cell>
          <cell r="D1489">
            <v>0</v>
          </cell>
          <cell r="F1489">
            <v>0</v>
          </cell>
          <cell r="G1489">
            <v>0</v>
          </cell>
          <cell r="H1489">
            <v>0</v>
          </cell>
        </row>
        <row r="1490">
          <cell r="A1490" t="str">
            <v>22.30.01.08</v>
          </cell>
          <cell r="B1490" t="str">
            <v>-</v>
          </cell>
          <cell r="C1490" t="str">
            <v>Provisao p/Perda com Mutuo</v>
          </cell>
          <cell r="D1490">
            <v>0</v>
          </cell>
          <cell r="F1490">
            <v>0</v>
          </cell>
          <cell r="G1490">
            <v>0</v>
          </cell>
          <cell r="H1490">
            <v>0</v>
          </cell>
        </row>
        <row r="1491">
          <cell r="A1491" t="str">
            <v>22.30.02.00</v>
          </cell>
          <cell r="B1491" t="str">
            <v>-</v>
          </cell>
          <cell r="C1491" t="str">
            <v>Provisão Passivo Contingente</v>
          </cell>
          <cell r="D1491">
            <v>59674759.229999997</v>
          </cell>
          <cell r="E1491" t="str">
            <v>C</v>
          </cell>
          <cell r="F1491">
            <v>82143.13</v>
          </cell>
          <cell r="G1491">
            <v>299000</v>
          </cell>
          <cell r="H1491">
            <v>59891616.100000001</v>
          </cell>
          <cell r="I1491" t="str">
            <v>C</v>
          </cell>
        </row>
        <row r="1492">
          <cell r="A1492" t="str">
            <v>22.30.02.01</v>
          </cell>
          <cell r="B1492" t="str">
            <v>-</v>
          </cell>
          <cell r="C1492" t="str">
            <v>Prov.Passivo Conting. Tributário</v>
          </cell>
          <cell r="D1492">
            <v>1973108.49</v>
          </cell>
          <cell r="E1492" t="str">
            <v>C</v>
          </cell>
          <cell r="F1492">
            <v>0</v>
          </cell>
          <cell r="G1492">
            <v>10000</v>
          </cell>
          <cell r="H1492">
            <v>1983108.49</v>
          </cell>
          <cell r="I1492" t="str">
            <v>C</v>
          </cell>
        </row>
        <row r="1493">
          <cell r="A1493" t="str">
            <v>22.30.02.02</v>
          </cell>
          <cell r="B1493" t="str">
            <v>-</v>
          </cell>
          <cell r="C1493" t="str">
            <v>Prov.Passivo Conting. Tributário - ICMS</v>
          </cell>
          <cell r="D1493">
            <v>0</v>
          </cell>
          <cell r="F1493">
            <v>0</v>
          </cell>
          <cell r="G1493">
            <v>0</v>
          </cell>
          <cell r="H1493">
            <v>0</v>
          </cell>
        </row>
        <row r="1494">
          <cell r="A1494" t="str">
            <v>22.30.02.03</v>
          </cell>
          <cell r="B1494" t="str">
            <v>-</v>
          </cell>
          <cell r="C1494" t="str">
            <v>Prov.Passivo Conting. Tributário - ISS</v>
          </cell>
          <cell r="D1494">
            <v>0</v>
          </cell>
          <cell r="F1494">
            <v>0</v>
          </cell>
          <cell r="G1494">
            <v>0</v>
          </cell>
          <cell r="H1494">
            <v>0</v>
          </cell>
        </row>
        <row r="1495">
          <cell r="A1495" t="str">
            <v>22.30.02.04</v>
          </cell>
          <cell r="B1495" t="str">
            <v>-</v>
          </cell>
          <cell r="C1495" t="str">
            <v>Prov.Passivo Conting. Tributário - PIS</v>
          </cell>
          <cell r="D1495">
            <v>0</v>
          </cell>
          <cell r="F1495">
            <v>0</v>
          </cell>
          <cell r="G1495">
            <v>0</v>
          </cell>
          <cell r="H1495">
            <v>0</v>
          </cell>
        </row>
        <row r="1496">
          <cell r="A1496" t="str">
            <v>22.30.02.05</v>
          </cell>
          <cell r="B1496" t="str">
            <v>-</v>
          </cell>
          <cell r="C1496" t="str">
            <v>Prov.Passivo Conting.Tributário - COFINS</v>
          </cell>
          <cell r="D1496">
            <v>0</v>
          </cell>
          <cell r="F1496">
            <v>0</v>
          </cell>
          <cell r="G1496">
            <v>0</v>
          </cell>
          <cell r="H1496">
            <v>0</v>
          </cell>
        </row>
        <row r="1497">
          <cell r="A1497" t="str">
            <v>22.30.02.06</v>
          </cell>
          <cell r="B1497" t="str">
            <v>-</v>
          </cell>
          <cell r="C1497" t="str">
            <v>Prov.Passivo Conting. Tributário - CPMF</v>
          </cell>
          <cell r="D1497">
            <v>0</v>
          </cell>
          <cell r="F1497">
            <v>0</v>
          </cell>
          <cell r="G1497">
            <v>0</v>
          </cell>
          <cell r="H1497">
            <v>0</v>
          </cell>
        </row>
        <row r="1498">
          <cell r="A1498" t="str">
            <v>22.30.02.07</v>
          </cell>
          <cell r="B1498" t="str">
            <v>-</v>
          </cell>
          <cell r="C1498" t="str">
            <v>Prov.Passivo Conting. Tributário - IR</v>
          </cell>
          <cell r="D1498">
            <v>0</v>
          </cell>
          <cell r="F1498">
            <v>0</v>
          </cell>
          <cell r="G1498">
            <v>0</v>
          </cell>
          <cell r="H1498">
            <v>0</v>
          </cell>
        </row>
        <row r="1499">
          <cell r="A1499" t="str">
            <v>22.30.02.08</v>
          </cell>
          <cell r="B1499" t="str">
            <v>-</v>
          </cell>
          <cell r="C1499" t="str">
            <v>Prov.Passivo Conting. Tributário - CSLL</v>
          </cell>
          <cell r="D1499">
            <v>0</v>
          </cell>
          <cell r="F1499">
            <v>0</v>
          </cell>
          <cell r="G1499">
            <v>0</v>
          </cell>
          <cell r="H1499">
            <v>0</v>
          </cell>
        </row>
        <row r="1500">
          <cell r="A1500" t="str">
            <v>22.30.02.09</v>
          </cell>
          <cell r="B1500" t="str">
            <v>-</v>
          </cell>
          <cell r="C1500" t="str">
            <v>Prov.Passivo Conting. Tributário - IPI</v>
          </cell>
          <cell r="D1500">
            <v>1387026.58</v>
          </cell>
          <cell r="E1500" t="str">
            <v>C</v>
          </cell>
          <cell r="F1500">
            <v>0</v>
          </cell>
          <cell r="G1500">
            <v>7000</v>
          </cell>
          <cell r="H1500">
            <v>1394026.58</v>
          </cell>
          <cell r="I1500" t="str">
            <v>C</v>
          </cell>
        </row>
        <row r="1501">
          <cell r="A1501" t="str">
            <v>22.30.02.21</v>
          </cell>
          <cell r="B1501" t="str">
            <v>-</v>
          </cell>
          <cell r="C1501" t="str">
            <v>(-)Dep.Judic.Vinculado - Tributário</v>
          </cell>
          <cell r="D1501">
            <v>0</v>
          </cell>
          <cell r="F1501">
            <v>0</v>
          </cell>
          <cell r="G1501">
            <v>0</v>
          </cell>
          <cell r="H1501">
            <v>0</v>
          </cell>
        </row>
        <row r="1502">
          <cell r="A1502" t="str">
            <v>22.30.02.22</v>
          </cell>
          <cell r="B1502" t="str">
            <v>-</v>
          </cell>
          <cell r="C1502" t="str">
            <v>(-)Dep.Judic.Vinculado-Tributário-ICMS</v>
          </cell>
          <cell r="D1502">
            <v>0</v>
          </cell>
          <cell r="F1502">
            <v>0</v>
          </cell>
          <cell r="G1502">
            <v>0</v>
          </cell>
          <cell r="H1502">
            <v>0</v>
          </cell>
        </row>
        <row r="1503">
          <cell r="A1503" t="str">
            <v>22.30.02.23</v>
          </cell>
          <cell r="B1503" t="str">
            <v>-</v>
          </cell>
          <cell r="C1503" t="str">
            <v>(-)Dep.Judic.Vinculado-Tributário-ISS</v>
          </cell>
          <cell r="D1503">
            <v>0</v>
          </cell>
          <cell r="F1503">
            <v>0</v>
          </cell>
          <cell r="G1503">
            <v>0</v>
          </cell>
          <cell r="H1503">
            <v>0</v>
          </cell>
        </row>
        <row r="1504">
          <cell r="A1504" t="str">
            <v>22.30.02.24</v>
          </cell>
          <cell r="B1504" t="str">
            <v>-</v>
          </cell>
          <cell r="C1504" t="str">
            <v>(-)Dep.Judic.Vinculado-Tributário-PIS</v>
          </cell>
          <cell r="D1504">
            <v>0</v>
          </cell>
          <cell r="F1504">
            <v>0</v>
          </cell>
          <cell r="G1504">
            <v>0</v>
          </cell>
          <cell r="H1504">
            <v>0</v>
          </cell>
        </row>
        <row r="1505">
          <cell r="A1505" t="str">
            <v>22.30.02.25</v>
          </cell>
          <cell r="B1505" t="str">
            <v>-</v>
          </cell>
          <cell r="C1505" t="str">
            <v>(-)Dep.Judic.Vinculado-Tributário-COFINS</v>
          </cell>
          <cell r="D1505">
            <v>0</v>
          </cell>
          <cell r="F1505">
            <v>0</v>
          </cell>
          <cell r="G1505">
            <v>0</v>
          </cell>
          <cell r="H1505">
            <v>0</v>
          </cell>
        </row>
        <row r="1506">
          <cell r="A1506" t="str">
            <v>22.30.02.26</v>
          </cell>
          <cell r="B1506" t="str">
            <v>-</v>
          </cell>
          <cell r="C1506" t="str">
            <v>(-)Dep.Judic.Vinculado-Tributário-CPMF</v>
          </cell>
          <cell r="D1506">
            <v>0</v>
          </cell>
          <cell r="F1506">
            <v>0</v>
          </cell>
          <cell r="G1506">
            <v>0</v>
          </cell>
          <cell r="H1506">
            <v>0</v>
          </cell>
        </row>
        <row r="1507">
          <cell r="A1507" t="str">
            <v>22.30.02.27</v>
          </cell>
          <cell r="B1507" t="str">
            <v>-</v>
          </cell>
          <cell r="C1507" t="str">
            <v>(-)Dep.Judic.Vinculado-Tributário-IR</v>
          </cell>
          <cell r="D1507">
            <v>0</v>
          </cell>
          <cell r="F1507">
            <v>0</v>
          </cell>
          <cell r="G1507">
            <v>0</v>
          </cell>
          <cell r="H1507">
            <v>0</v>
          </cell>
        </row>
        <row r="1508">
          <cell r="A1508" t="str">
            <v>22.30.02.28</v>
          </cell>
          <cell r="B1508" t="str">
            <v>-</v>
          </cell>
          <cell r="C1508" t="str">
            <v>(-)Dep.Judic.Vinculado-Tributário-CSLL</v>
          </cell>
          <cell r="D1508">
            <v>0</v>
          </cell>
          <cell r="F1508">
            <v>0</v>
          </cell>
          <cell r="G1508">
            <v>0</v>
          </cell>
          <cell r="H1508">
            <v>0</v>
          </cell>
        </row>
        <row r="1509">
          <cell r="A1509" t="str">
            <v>22.30.02.29</v>
          </cell>
          <cell r="B1509" t="str">
            <v>-</v>
          </cell>
          <cell r="C1509" t="str">
            <v>(-)Dep.Judic.Vinculado-Tributário-IPI</v>
          </cell>
          <cell r="D1509">
            <v>0</v>
          </cell>
          <cell r="F1509">
            <v>0</v>
          </cell>
          <cell r="G1509">
            <v>0</v>
          </cell>
          <cell r="H1509">
            <v>0</v>
          </cell>
        </row>
        <row r="1510">
          <cell r="A1510" t="str">
            <v>22.30.02.30</v>
          </cell>
          <cell r="B1510" t="str">
            <v>-</v>
          </cell>
          <cell r="C1510" t="str">
            <v>Prov.Passivo Conting Cível</v>
          </cell>
          <cell r="D1510">
            <v>8284619.8600000003</v>
          </cell>
          <cell r="E1510" t="str">
            <v>C</v>
          </cell>
          <cell r="F1510">
            <v>0</v>
          </cell>
          <cell r="G1510">
            <v>41000</v>
          </cell>
          <cell r="H1510">
            <v>8325619.8600000003</v>
          </cell>
          <cell r="I1510" t="str">
            <v>C</v>
          </cell>
        </row>
        <row r="1512">
          <cell r="A1512" t="str">
            <v>-----------</v>
          </cell>
          <cell r="B1512" t="str">
            <v>--</v>
          </cell>
          <cell r="C1512" t="str">
            <v>-------------------------------------------------------------------</v>
          </cell>
          <cell r="D1512" t="str">
            <v>-------------------</v>
          </cell>
          <cell r="E1512" t="str">
            <v>-</v>
          </cell>
          <cell r="F1512" t="str">
            <v>-------------------</v>
          </cell>
          <cell r="G1512" t="e">
            <v>#NAME?</v>
          </cell>
          <cell r="H1512" t="str">
            <v>07AB - 1.00.01.065</v>
          </cell>
        </row>
        <row r="1513">
          <cell r="A1513" t="str">
            <v>_x000C_----------</v>
          </cell>
          <cell r="B1513" t="str">
            <v>--</v>
          </cell>
          <cell r="C1513" t="str">
            <v>-------------------------------------------------------------------</v>
          </cell>
          <cell r="D1513" t="str">
            <v>-------------------</v>
          </cell>
          <cell r="E1513" t="str">
            <v>-</v>
          </cell>
          <cell r="F1513" t="str">
            <v>-------------------</v>
          </cell>
          <cell r="G1513" t="str">
            <v>-------------------</v>
          </cell>
          <cell r="H1513" t="str">
            <v>------ Página:</v>
          </cell>
          <cell r="I1513">
            <v>1</v>
          </cell>
        </row>
        <row r="1514">
          <cell r="A1514" t="str">
            <v>Rio Doce Ma</v>
          </cell>
          <cell r="B1514" t="str">
            <v>ng</v>
          </cell>
          <cell r="C1514" t="str">
            <v>anes S.A</v>
          </cell>
          <cell r="H1514" t="str">
            <v>Balancete</v>
          </cell>
        </row>
        <row r="1515">
          <cell r="A1515" t="str">
            <v>Período: 01</v>
          </cell>
          <cell r="B1515" t="str">
            <v>/0</v>
          </cell>
          <cell r="C1515" t="str">
            <v>1/2007 A 31/01/2007 -----------------------------------------------</v>
          </cell>
          <cell r="D1515" t="str">
            <v>-------------------</v>
          </cell>
          <cell r="E1515" t="str">
            <v>-</v>
          </cell>
          <cell r="F1515" t="str">
            <v>-------------------</v>
          </cell>
          <cell r="G1515" t="str">
            <v>-------------------</v>
          </cell>
          <cell r="H1515" t="str">
            <v>06/02/2007 - 17:4</v>
          </cell>
          <cell r="I1515">
            <v>7</v>
          </cell>
        </row>
        <row r="1517">
          <cell r="A1517" t="str">
            <v>Título</v>
          </cell>
          <cell r="D1517" t="str">
            <v>Saldo Inicial</v>
          </cell>
          <cell r="F1517" t="str">
            <v>Débito</v>
          </cell>
          <cell r="G1517" t="str">
            <v>Crédito</v>
          </cell>
          <cell r="H1517" t="str">
            <v>Saldo Final</v>
          </cell>
        </row>
        <row r="1518">
          <cell r="A1518" t="str">
            <v>-----------</v>
          </cell>
          <cell r="B1518" t="str">
            <v>--</v>
          </cell>
          <cell r="C1518" t="str">
            <v>-------------------------------------------------------------------</v>
          </cell>
          <cell r="D1518" t="str">
            <v>-----------------</v>
          </cell>
          <cell r="F1518" t="str">
            <v>------------------</v>
          </cell>
          <cell r="G1518" t="str">
            <v>------------------</v>
          </cell>
          <cell r="H1518" t="str">
            <v>-----------------</v>
          </cell>
        </row>
        <row r="1519">
          <cell r="A1519" t="str">
            <v>22.30.02.31</v>
          </cell>
          <cell r="B1519" t="str">
            <v>-</v>
          </cell>
          <cell r="C1519" t="str">
            <v>Prov.Passivo Conting Civel - Proj.Flores</v>
          </cell>
          <cell r="D1519">
            <v>2905987.24</v>
          </cell>
          <cell r="E1519" t="str">
            <v>C</v>
          </cell>
          <cell r="F1519">
            <v>0</v>
          </cell>
          <cell r="G1519">
            <v>15000</v>
          </cell>
          <cell r="H1519">
            <v>2920987.24</v>
          </cell>
          <cell r="I1519" t="str">
            <v>C</v>
          </cell>
        </row>
        <row r="1520">
          <cell r="A1520" t="str">
            <v>22.30.02.39</v>
          </cell>
          <cell r="B1520" t="str">
            <v>-</v>
          </cell>
          <cell r="C1520" t="str">
            <v>(-)Dep.Judicial Vinculado - Civel</v>
          </cell>
          <cell r="D1520">
            <v>0</v>
          </cell>
          <cell r="F1520">
            <v>0</v>
          </cell>
          <cell r="G1520">
            <v>0</v>
          </cell>
          <cell r="H1520">
            <v>0</v>
          </cell>
        </row>
        <row r="1521">
          <cell r="A1521" t="str">
            <v>22.30.02.40</v>
          </cell>
          <cell r="B1521" t="str">
            <v>-</v>
          </cell>
          <cell r="C1521" t="str">
            <v>Prov.Passivo Conting. Trabalhista</v>
          </cell>
          <cell r="D1521">
            <v>31589384.280000001</v>
          </cell>
          <cell r="E1521" t="str">
            <v>C</v>
          </cell>
          <cell r="F1521">
            <v>0</v>
          </cell>
          <cell r="G1521">
            <v>158000</v>
          </cell>
          <cell r="H1521">
            <v>31747384.280000001</v>
          </cell>
          <cell r="I1521" t="str">
            <v>C</v>
          </cell>
        </row>
        <row r="1522">
          <cell r="A1522" t="str">
            <v>22.30.02.41</v>
          </cell>
          <cell r="B1522" t="str">
            <v>-</v>
          </cell>
          <cell r="C1522" t="str">
            <v>Prov.Passivo Conting.Trabalhista - INSS</v>
          </cell>
          <cell r="D1522">
            <v>0</v>
          </cell>
          <cell r="F1522">
            <v>0</v>
          </cell>
          <cell r="G1522">
            <v>0</v>
          </cell>
          <cell r="H1522">
            <v>0</v>
          </cell>
        </row>
        <row r="1523">
          <cell r="A1523" t="str">
            <v>22.30.02.42</v>
          </cell>
          <cell r="B1523" t="str">
            <v>-</v>
          </cell>
          <cell r="C1523" t="str">
            <v>Prov.Passivo Conting.Trabalhista - FGTS</v>
          </cell>
          <cell r="D1523">
            <v>0</v>
          </cell>
          <cell r="F1523">
            <v>0</v>
          </cell>
          <cell r="G1523">
            <v>0</v>
          </cell>
          <cell r="H1523">
            <v>0</v>
          </cell>
        </row>
        <row r="1524">
          <cell r="A1524" t="str">
            <v>22.30.02.49</v>
          </cell>
          <cell r="B1524" t="str">
            <v>-</v>
          </cell>
          <cell r="C1524" t="str">
            <v>(-)Dep.Judicial Vinculado - Trabalhista</v>
          </cell>
          <cell r="D1524">
            <v>0</v>
          </cell>
          <cell r="F1524">
            <v>0</v>
          </cell>
          <cell r="G1524">
            <v>0</v>
          </cell>
          <cell r="H1524">
            <v>0</v>
          </cell>
        </row>
        <row r="1525">
          <cell r="A1525" t="str">
            <v>22.30.02.60</v>
          </cell>
          <cell r="B1525" t="str">
            <v>-</v>
          </cell>
          <cell r="C1525" t="str">
            <v>Prov.Passivo Conting. Ambiental</v>
          </cell>
          <cell r="D1525">
            <v>0</v>
          </cell>
          <cell r="F1525">
            <v>0</v>
          </cell>
          <cell r="G1525">
            <v>0</v>
          </cell>
          <cell r="H1525">
            <v>0</v>
          </cell>
        </row>
        <row r="1526">
          <cell r="A1526" t="str">
            <v>22.30.02.61</v>
          </cell>
          <cell r="B1526" t="str">
            <v>-</v>
          </cell>
          <cell r="C1526" t="str">
            <v>Prov. Passivo Contingente Ambiental-BA</v>
          </cell>
          <cell r="D1526">
            <v>7823806.3499999996</v>
          </cell>
          <cell r="E1526" t="str">
            <v>C</v>
          </cell>
          <cell r="F1526">
            <v>3798.06</v>
          </cell>
          <cell r="G1526">
            <v>39000</v>
          </cell>
          <cell r="H1526">
            <v>7859008.29</v>
          </cell>
          <cell r="I1526" t="str">
            <v>C</v>
          </cell>
        </row>
        <row r="1527">
          <cell r="A1527" t="str">
            <v>22.30.02.62</v>
          </cell>
          <cell r="B1527" t="str">
            <v>-</v>
          </cell>
          <cell r="C1527" t="str">
            <v>Prov. Passivo Contingente Ambiental-PA</v>
          </cell>
          <cell r="D1527">
            <v>775930.95</v>
          </cell>
          <cell r="E1527" t="str">
            <v>C</v>
          </cell>
          <cell r="F1527">
            <v>0</v>
          </cell>
          <cell r="G1527">
            <v>4000</v>
          </cell>
          <cell r="H1527">
            <v>779930.95</v>
          </cell>
          <cell r="I1527" t="str">
            <v>C</v>
          </cell>
        </row>
        <row r="1528">
          <cell r="A1528" t="str">
            <v>22.30.02.63</v>
          </cell>
          <cell r="B1528" t="str">
            <v>-</v>
          </cell>
          <cell r="C1528" t="str">
            <v>Prov. Passivo Contingente Ambiental-MG</v>
          </cell>
          <cell r="D1528">
            <v>4934895.4800000004</v>
          </cell>
          <cell r="E1528" t="str">
            <v>C</v>
          </cell>
          <cell r="F1528">
            <v>78345.070000000007</v>
          </cell>
          <cell r="G1528">
            <v>25000</v>
          </cell>
          <cell r="H1528">
            <v>4881550.41</v>
          </cell>
          <cell r="I1528" t="str">
            <v>C</v>
          </cell>
        </row>
        <row r="1529">
          <cell r="A1529" t="str">
            <v>22.30.02.64</v>
          </cell>
          <cell r="B1529" t="str">
            <v>-</v>
          </cell>
          <cell r="C1529" t="str">
            <v>Prov. Passivo Contingente Ambiental-MS</v>
          </cell>
          <cell r="D1529">
            <v>0</v>
          </cell>
          <cell r="F1529">
            <v>0</v>
          </cell>
          <cell r="G1529">
            <v>0</v>
          </cell>
          <cell r="H1529">
            <v>0</v>
          </cell>
        </row>
        <row r="1530">
          <cell r="A1530" t="str">
            <v>22.30.02.69</v>
          </cell>
          <cell r="B1530" t="str">
            <v>-</v>
          </cell>
          <cell r="C1530" t="str">
            <v>(-)Dep.Judicial Vinculado - Ambiental</v>
          </cell>
          <cell r="D1530">
            <v>0</v>
          </cell>
          <cell r="F1530">
            <v>0</v>
          </cell>
          <cell r="G1530">
            <v>0</v>
          </cell>
          <cell r="H1530">
            <v>0</v>
          </cell>
        </row>
        <row r="1531">
          <cell r="A1531" t="str">
            <v>22.30.02.80</v>
          </cell>
          <cell r="B1531" t="str">
            <v>-</v>
          </cell>
          <cell r="C1531" t="str">
            <v>Prov.Passivo Conting. Outros</v>
          </cell>
          <cell r="D1531">
            <v>0</v>
          </cell>
          <cell r="F1531">
            <v>0</v>
          </cell>
          <cell r="G1531">
            <v>0</v>
          </cell>
          <cell r="H1531">
            <v>0</v>
          </cell>
        </row>
        <row r="1532">
          <cell r="A1532" t="str">
            <v>22.30.10.00</v>
          </cell>
          <cell r="B1532" t="str">
            <v>-</v>
          </cell>
          <cell r="C1532" t="str">
            <v>Provisão p/Desativar Ativo Ambiental</v>
          </cell>
          <cell r="D1532">
            <v>18135000</v>
          </cell>
          <cell r="E1532" t="str">
            <v>C</v>
          </cell>
          <cell r="F1532">
            <v>0</v>
          </cell>
          <cell r="G1532">
            <v>192000</v>
          </cell>
          <cell r="H1532">
            <v>18327000</v>
          </cell>
          <cell r="I1532" t="str">
            <v>C</v>
          </cell>
        </row>
        <row r="1533">
          <cell r="A1533" t="str">
            <v>22.30.10.01</v>
          </cell>
          <cell r="B1533" t="str">
            <v>-</v>
          </cell>
          <cell r="C1533" t="str">
            <v>Provisão p/Desativar Ativo Ambiental</v>
          </cell>
          <cell r="D1533">
            <v>18135000</v>
          </cell>
          <cell r="E1533" t="str">
            <v>C</v>
          </cell>
          <cell r="F1533">
            <v>0</v>
          </cell>
          <cell r="G1533">
            <v>192000</v>
          </cell>
          <cell r="H1533">
            <v>18327000</v>
          </cell>
          <cell r="I1533" t="str">
            <v>C</v>
          </cell>
        </row>
        <row r="1534">
          <cell r="A1534" t="str">
            <v>22.35.00.00</v>
          </cell>
          <cell r="B1534" t="str">
            <v>-</v>
          </cell>
          <cell r="C1534" t="str">
            <v>Cred. p/Futuro Aument de Capital</v>
          </cell>
          <cell r="D1534">
            <v>0</v>
          </cell>
          <cell r="F1534">
            <v>0</v>
          </cell>
          <cell r="G1534">
            <v>0</v>
          </cell>
          <cell r="H1534">
            <v>0</v>
          </cell>
        </row>
        <row r="1535">
          <cell r="A1535" t="str">
            <v>22.35.01.00</v>
          </cell>
          <cell r="B1535" t="str">
            <v>-</v>
          </cell>
          <cell r="C1535" t="str">
            <v>Cred. p/Futuro Aument de Capital</v>
          </cell>
          <cell r="D1535">
            <v>0</v>
          </cell>
          <cell r="F1535">
            <v>0</v>
          </cell>
          <cell r="G1535">
            <v>0</v>
          </cell>
          <cell r="H1535">
            <v>0</v>
          </cell>
        </row>
        <row r="1536">
          <cell r="A1536" t="str">
            <v>22.35.01.01</v>
          </cell>
          <cell r="B1536" t="str">
            <v>-</v>
          </cell>
          <cell r="C1536" t="str">
            <v>Cred.Fut.Aum.Capit-Cvrd</v>
          </cell>
          <cell r="D1536">
            <v>0</v>
          </cell>
          <cell r="F1536">
            <v>0</v>
          </cell>
          <cell r="G1536">
            <v>0</v>
          </cell>
          <cell r="H1536">
            <v>0</v>
          </cell>
        </row>
        <row r="1537">
          <cell r="A1537" t="str">
            <v>22.35.01.02</v>
          </cell>
          <cell r="B1537" t="str">
            <v>-</v>
          </cell>
          <cell r="C1537" t="str">
            <v>Cred.Fut.Aum.Capit-Cvrd Forno 8</v>
          </cell>
          <cell r="D1537">
            <v>0</v>
          </cell>
          <cell r="F1537">
            <v>0</v>
          </cell>
          <cell r="G1537">
            <v>0</v>
          </cell>
          <cell r="H1537">
            <v>0</v>
          </cell>
        </row>
        <row r="1538">
          <cell r="A1538" t="str">
            <v>22.35.01.03</v>
          </cell>
          <cell r="B1538" t="str">
            <v>-</v>
          </cell>
          <cell r="C1538" t="str">
            <v>Cred.Fut.Aum.Capit-Usiminas</v>
          </cell>
          <cell r="D1538">
            <v>0</v>
          </cell>
          <cell r="F1538">
            <v>0</v>
          </cell>
          <cell r="G1538">
            <v>0</v>
          </cell>
          <cell r="H1538">
            <v>0</v>
          </cell>
        </row>
        <row r="1539">
          <cell r="A1539" t="str">
            <v>22.35.01.04</v>
          </cell>
          <cell r="B1539" t="str">
            <v>-</v>
          </cell>
          <cell r="C1539" t="str">
            <v>Cred.Fut.Aum.Capital</v>
          </cell>
          <cell r="D1539">
            <v>0</v>
          </cell>
          <cell r="F1539">
            <v>0</v>
          </cell>
          <cell r="G1539">
            <v>0</v>
          </cell>
          <cell r="H1539">
            <v>0</v>
          </cell>
        </row>
        <row r="1540">
          <cell r="A1540" t="str">
            <v>22.40.00.00</v>
          </cell>
          <cell r="B1540" t="str">
            <v>-</v>
          </cell>
          <cell r="C1540" t="str">
            <v>Repactuacao de Dividas</v>
          </cell>
          <cell r="D1540">
            <v>0</v>
          </cell>
          <cell r="F1540">
            <v>0</v>
          </cell>
          <cell r="G1540">
            <v>0</v>
          </cell>
          <cell r="H1540">
            <v>0</v>
          </cell>
        </row>
        <row r="1541">
          <cell r="A1541" t="str">
            <v>22.40.01.00</v>
          </cell>
          <cell r="B1541" t="str">
            <v>-</v>
          </cell>
          <cell r="C1541" t="str">
            <v>Repactuacao de Dividas</v>
          </cell>
          <cell r="D1541">
            <v>0</v>
          </cell>
          <cell r="F1541">
            <v>0</v>
          </cell>
          <cell r="G1541">
            <v>0</v>
          </cell>
          <cell r="H1541">
            <v>0</v>
          </cell>
        </row>
        <row r="1542">
          <cell r="A1542" t="str">
            <v>22.40.01.01</v>
          </cell>
          <cell r="B1542" t="str">
            <v>-</v>
          </cell>
          <cell r="C1542" t="str">
            <v>Repactuac Divid-Cvrd</v>
          </cell>
          <cell r="D1542">
            <v>0</v>
          </cell>
          <cell r="F1542">
            <v>0</v>
          </cell>
          <cell r="G1542">
            <v>0</v>
          </cell>
          <cell r="H1542">
            <v>0</v>
          </cell>
        </row>
        <row r="1543">
          <cell r="A1543" t="str">
            <v>22.40.01.02</v>
          </cell>
          <cell r="B1543" t="str">
            <v>-</v>
          </cell>
          <cell r="C1543" t="str">
            <v>Repactuac Divid-Itaco</v>
          </cell>
          <cell r="D1543">
            <v>0</v>
          </cell>
          <cell r="F1543">
            <v>0</v>
          </cell>
          <cell r="G1543">
            <v>0</v>
          </cell>
          <cell r="H1543">
            <v>0</v>
          </cell>
        </row>
        <row r="1544">
          <cell r="A1544" t="str">
            <v>22.40.01.03</v>
          </cell>
          <cell r="B1544" t="str">
            <v>-</v>
          </cell>
          <cell r="C1544" t="str">
            <v>Repactuac Divid-Itabira</v>
          </cell>
          <cell r="D1544">
            <v>0</v>
          </cell>
          <cell r="F1544">
            <v>0</v>
          </cell>
          <cell r="G1544">
            <v>0</v>
          </cell>
          <cell r="H1544">
            <v>0</v>
          </cell>
        </row>
        <row r="1545">
          <cell r="A1545" t="str">
            <v>22.40.01.04</v>
          </cell>
          <cell r="B1545" t="str">
            <v>-</v>
          </cell>
          <cell r="C1545" t="str">
            <v>Repact.Div.-Cim.Portland M.Gross</v>
          </cell>
          <cell r="D1545">
            <v>0</v>
          </cell>
          <cell r="F1545">
            <v>0</v>
          </cell>
          <cell r="G1545">
            <v>0</v>
          </cell>
          <cell r="H1545">
            <v>0</v>
          </cell>
        </row>
        <row r="1546">
          <cell r="A1546" t="str">
            <v>22.40.01.98</v>
          </cell>
          <cell r="B1546" t="str">
            <v>-</v>
          </cell>
          <cell r="C1546" t="str">
            <v>Repact.Divid-Outras Contas Pagar</v>
          </cell>
          <cell r="D1546">
            <v>0</v>
          </cell>
          <cell r="F1546">
            <v>0</v>
          </cell>
          <cell r="G1546">
            <v>0</v>
          </cell>
          <cell r="H1546">
            <v>0</v>
          </cell>
        </row>
        <row r="1547">
          <cell r="A1547" t="str">
            <v>22.40.01.99</v>
          </cell>
          <cell r="B1547" t="str">
            <v>-</v>
          </cell>
          <cell r="C1547" t="str">
            <v>Repactuac Divid-Outras</v>
          </cell>
          <cell r="D1547">
            <v>0</v>
          </cell>
          <cell r="F1547">
            <v>0</v>
          </cell>
          <cell r="G1547">
            <v>0</v>
          </cell>
          <cell r="H1547">
            <v>0</v>
          </cell>
        </row>
        <row r="1548">
          <cell r="A1548" t="str">
            <v>23.00.00.00</v>
          </cell>
          <cell r="B1548" t="str">
            <v>-</v>
          </cell>
          <cell r="C1548" t="str">
            <v>Resultado de Exercicio Futuro</v>
          </cell>
          <cell r="D1548">
            <v>0</v>
          </cell>
          <cell r="F1548">
            <v>0</v>
          </cell>
          <cell r="G1548">
            <v>0</v>
          </cell>
          <cell r="H1548">
            <v>0</v>
          </cell>
        </row>
        <row r="1549">
          <cell r="A1549" t="str">
            <v>23.01.00.00</v>
          </cell>
          <cell r="B1549" t="str">
            <v>-</v>
          </cell>
          <cell r="C1549" t="str">
            <v>Resultado de Exercicio Futuro</v>
          </cell>
          <cell r="D1549">
            <v>0</v>
          </cell>
          <cell r="F1549">
            <v>0</v>
          </cell>
          <cell r="G1549">
            <v>0</v>
          </cell>
          <cell r="H1549">
            <v>0</v>
          </cell>
        </row>
        <row r="1550">
          <cell r="A1550" t="str">
            <v>23.01.01.00</v>
          </cell>
          <cell r="B1550" t="str">
            <v>-</v>
          </cell>
          <cell r="C1550" t="str">
            <v>Resultado de Exercicio Futuro</v>
          </cell>
          <cell r="D1550">
            <v>0</v>
          </cell>
          <cell r="F1550">
            <v>0</v>
          </cell>
          <cell r="G1550">
            <v>0</v>
          </cell>
          <cell r="H1550">
            <v>0</v>
          </cell>
        </row>
        <row r="1551">
          <cell r="A1551" t="str">
            <v>23.01.01.01</v>
          </cell>
          <cell r="B1551" t="str">
            <v>-</v>
          </cell>
          <cell r="C1551" t="str">
            <v>Resultado de Exercicio Futuro</v>
          </cell>
          <cell r="D1551">
            <v>0</v>
          </cell>
          <cell r="F1551">
            <v>0</v>
          </cell>
          <cell r="G1551">
            <v>0</v>
          </cell>
          <cell r="H1551">
            <v>0</v>
          </cell>
        </row>
        <row r="1552">
          <cell r="A1552" t="str">
            <v>23.01.02.00</v>
          </cell>
          <cell r="B1552" t="str">
            <v>-</v>
          </cell>
          <cell r="C1552" t="str">
            <v>Participacoes Minoritarias</v>
          </cell>
          <cell r="D1552">
            <v>0</v>
          </cell>
          <cell r="F1552">
            <v>0</v>
          </cell>
          <cell r="G1552">
            <v>0</v>
          </cell>
          <cell r="H1552">
            <v>0</v>
          </cell>
        </row>
        <row r="1553">
          <cell r="A1553" t="str">
            <v>23.01.02.01</v>
          </cell>
          <cell r="B1553" t="str">
            <v>-</v>
          </cell>
          <cell r="C1553" t="str">
            <v>Participacoes Minoritarias</v>
          </cell>
          <cell r="D1553">
            <v>0</v>
          </cell>
          <cell r="F1553">
            <v>0</v>
          </cell>
          <cell r="G1553">
            <v>0</v>
          </cell>
          <cell r="H1553">
            <v>0</v>
          </cell>
        </row>
        <row r="1554">
          <cell r="A1554" t="str">
            <v>23.01.02.02</v>
          </cell>
          <cell r="B1554" t="str">
            <v>-</v>
          </cell>
          <cell r="C1554" t="str">
            <v>(-)Participacoes Minoritarias</v>
          </cell>
          <cell r="D1554">
            <v>0</v>
          </cell>
          <cell r="F1554">
            <v>0</v>
          </cell>
          <cell r="G1554">
            <v>0</v>
          </cell>
          <cell r="H1554">
            <v>0</v>
          </cell>
        </row>
        <row r="1555">
          <cell r="A1555" t="str">
            <v>23.01.05.00</v>
          </cell>
          <cell r="B1555" t="str">
            <v>-</v>
          </cell>
          <cell r="C1555" t="str">
            <v>Outros Exigiveis - Consolidado</v>
          </cell>
          <cell r="D1555">
            <v>0</v>
          </cell>
          <cell r="F1555">
            <v>0</v>
          </cell>
          <cell r="G1555">
            <v>0</v>
          </cell>
          <cell r="H1555">
            <v>0</v>
          </cell>
        </row>
        <row r="1556">
          <cell r="A1556" t="str">
            <v>23.01.05.01</v>
          </cell>
          <cell r="B1556" t="str">
            <v>-</v>
          </cell>
          <cell r="C1556" t="str">
            <v>Outros Exigiveis - Consolidado</v>
          </cell>
          <cell r="D1556">
            <v>0</v>
          </cell>
          <cell r="F1556">
            <v>0</v>
          </cell>
          <cell r="G1556">
            <v>0</v>
          </cell>
          <cell r="H1556">
            <v>0</v>
          </cell>
        </row>
        <row r="1557">
          <cell r="A1557" t="str">
            <v>23.01.05.02</v>
          </cell>
          <cell r="B1557" t="str">
            <v>-</v>
          </cell>
          <cell r="C1557" t="str">
            <v>(-)Outros Exigiveis - Consolidado</v>
          </cell>
          <cell r="D1557">
            <v>0</v>
          </cell>
          <cell r="F1557">
            <v>0</v>
          </cell>
          <cell r="G1557">
            <v>0</v>
          </cell>
          <cell r="H1557">
            <v>0</v>
          </cell>
        </row>
        <row r="1558">
          <cell r="A1558" t="str">
            <v>24.00.00.00</v>
          </cell>
          <cell r="B1558" t="str">
            <v>-</v>
          </cell>
          <cell r="C1558" t="str">
            <v>Patrimonio Liquido</v>
          </cell>
          <cell r="D1558">
            <v>471186936.16000003</v>
          </cell>
          <cell r="E1558" t="str">
            <v>C</v>
          </cell>
          <cell r="F1558">
            <v>178342151.63999999</v>
          </cell>
          <cell r="G1558">
            <v>178342151.63999999</v>
          </cell>
          <cell r="H1558">
            <v>471186936.16000003</v>
          </cell>
          <cell r="I1558" t="str">
            <v>C</v>
          </cell>
        </row>
        <row r="1559">
          <cell r="A1559" t="str">
            <v>24.01.00.00</v>
          </cell>
          <cell r="B1559" t="str">
            <v>-</v>
          </cell>
          <cell r="C1559" t="str">
            <v>Capital</v>
          </cell>
          <cell r="D1559">
            <v>584449256.88</v>
          </cell>
          <cell r="E1559" t="str">
            <v>C</v>
          </cell>
          <cell r="F1559">
            <v>0</v>
          </cell>
          <cell r="G1559">
            <v>0</v>
          </cell>
          <cell r="H1559">
            <v>584449256.88</v>
          </cell>
          <cell r="I1559" t="str">
            <v>C</v>
          </cell>
        </row>
        <row r="1560">
          <cell r="A1560" t="str">
            <v>24.01.01.00</v>
          </cell>
          <cell r="B1560" t="str">
            <v>-</v>
          </cell>
          <cell r="C1560" t="str">
            <v>Capital Social</v>
          </cell>
          <cell r="D1560">
            <v>546384748.27999997</v>
          </cell>
          <cell r="E1560" t="str">
            <v>C</v>
          </cell>
          <cell r="F1560">
            <v>0</v>
          </cell>
          <cell r="G1560">
            <v>0</v>
          </cell>
          <cell r="H1560">
            <v>546384748.27999997</v>
          </cell>
          <cell r="I1560" t="str">
            <v>C</v>
          </cell>
        </row>
        <row r="1561">
          <cell r="A1561" t="str">
            <v>24.01.01.01</v>
          </cell>
          <cell r="B1561" t="str">
            <v>-</v>
          </cell>
          <cell r="C1561" t="str">
            <v>Capital Social Autorizado</v>
          </cell>
          <cell r="D1561">
            <v>546384748.27999997</v>
          </cell>
          <cell r="E1561" t="str">
            <v>C</v>
          </cell>
          <cell r="F1561">
            <v>0</v>
          </cell>
          <cell r="G1561">
            <v>0</v>
          </cell>
          <cell r="H1561">
            <v>546384748.27999997</v>
          </cell>
          <cell r="I1561" t="str">
            <v>C</v>
          </cell>
        </row>
        <row r="1562">
          <cell r="A1562" t="str">
            <v>24.01.01.02</v>
          </cell>
          <cell r="B1562" t="str">
            <v>-</v>
          </cell>
          <cell r="C1562" t="str">
            <v>(-) Capital a Subscrever</v>
          </cell>
          <cell r="D1562">
            <v>0</v>
          </cell>
          <cell r="F1562">
            <v>0</v>
          </cell>
          <cell r="G1562">
            <v>0</v>
          </cell>
          <cell r="H1562">
            <v>0</v>
          </cell>
        </row>
        <row r="1563">
          <cell r="A1563" t="str">
            <v>24.01.01.03</v>
          </cell>
          <cell r="B1563" t="str">
            <v>-</v>
          </cell>
          <cell r="C1563" t="str">
            <v>(-) Capital a Integralizar</v>
          </cell>
          <cell r="D1563">
            <v>0</v>
          </cell>
          <cell r="F1563">
            <v>0</v>
          </cell>
          <cell r="G1563">
            <v>0</v>
          </cell>
          <cell r="H1563">
            <v>0</v>
          </cell>
        </row>
        <row r="1564">
          <cell r="A1564" t="str">
            <v>24.01.01.04</v>
          </cell>
          <cell r="B1564" t="str">
            <v>-</v>
          </cell>
          <cell r="C1564" t="str">
            <v>(-) Acoes em Tesouraria</v>
          </cell>
          <cell r="D1564">
            <v>0</v>
          </cell>
          <cell r="F1564">
            <v>0</v>
          </cell>
          <cell r="G1564">
            <v>0</v>
          </cell>
          <cell r="H1564">
            <v>0</v>
          </cell>
        </row>
        <row r="1565">
          <cell r="A1565" t="str">
            <v>24.01.10.00</v>
          </cell>
          <cell r="B1565" t="str">
            <v>-</v>
          </cell>
          <cell r="C1565" t="str">
            <v>Reservas de Capital</v>
          </cell>
          <cell r="D1565">
            <v>38064508.600000001</v>
          </cell>
          <cell r="E1565" t="str">
            <v>C</v>
          </cell>
          <cell r="F1565">
            <v>0</v>
          </cell>
          <cell r="G1565">
            <v>0</v>
          </cell>
          <cell r="H1565">
            <v>38064508.600000001</v>
          </cell>
          <cell r="I1565" t="str">
            <v>C</v>
          </cell>
        </row>
        <row r="1566">
          <cell r="A1566" t="str">
            <v>24.01.10.01</v>
          </cell>
          <cell r="B1566" t="str">
            <v>-</v>
          </cell>
          <cell r="C1566" t="str">
            <v>Agio na Emissao de Acoes/Quotas</v>
          </cell>
          <cell r="D1566">
            <v>0</v>
          </cell>
          <cell r="F1566">
            <v>0</v>
          </cell>
          <cell r="G1566">
            <v>0</v>
          </cell>
          <cell r="H1566">
            <v>0</v>
          </cell>
        </row>
        <row r="1567">
          <cell r="A1567" t="str">
            <v>24.01.10.02</v>
          </cell>
          <cell r="B1567" t="str">
            <v>-</v>
          </cell>
          <cell r="C1567" t="str">
            <v>Reserva de CM do Capital</v>
          </cell>
          <cell r="D1567">
            <v>6273605.6699999999</v>
          </cell>
          <cell r="E1567" t="str">
            <v>C</v>
          </cell>
          <cell r="F1567">
            <v>0</v>
          </cell>
          <cell r="G1567">
            <v>0</v>
          </cell>
          <cell r="H1567">
            <v>6273605.6699999999</v>
          </cell>
          <cell r="I1567" t="str">
            <v>C</v>
          </cell>
        </row>
        <row r="1568">
          <cell r="A1568" t="str">
            <v>24.01.10.03</v>
          </cell>
          <cell r="B1568" t="str">
            <v>-</v>
          </cell>
          <cell r="C1568" t="str">
            <v>Doacoes e Subvencoes p/Invest.</v>
          </cell>
          <cell r="D1568">
            <v>0</v>
          </cell>
          <cell r="F1568">
            <v>0</v>
          </cell>
          <cell r="G1568">
            <v>0</v>
          </cell>
          <cell r="H1568">
            <v>0</v>
          </cell>
        </row>
        <row r="1569">
          <cell r="A1569" t="str">
            <v>24.01.10.04</v>
          </cell>
          <cell r="B1569" t="str">
            <v>-</v>
          </cell>
          <cell r="C1569" t="str">
            <v>Reserva Incentivo Fiscal</v>
          </cell>
          <cell r="D1569">
            <v>31790720.190000001</v>
          </cell>
          <cell r="E1569" t="str">
            <v>C</v>
          </cell>
          <cell r="F1569">
            <v>0</v>
          </cell>
          <cell r="G1569">
            <v>0</v>
          </cell>
          <cell r="H1569">
            <v>31790720.190000001</v>
          </cell>
          <cell r="I1569" t="str">
            <v>C</v>
          </cell>
        </row>
        <row r="1570">
          <cell r="A1570" t="str">
            <v>24.01.10.05</v>
          </cell>
          <cell r="B1570" t="str">
            <v>-</v>
          </cell>
          <cell r="C1570" t="str">
            <v>Reserva Espec Art.2 Lei 8200/91</v>
          </cell>
          <cell r="D1570">
            <v>0</v>
          </cell>
          <cell r="F1570">
            <v>0</v>
          </cell>
          <cell r="G1570">
            <v>0</v>
          </cell>
          <cell r="H1570">
            <v>0</v>
          </cell>
        </row>
        <row r="1571">
          <cell r="A1571" t="str">
            <v>24.01.10.06</v>
          </cell>
          <cell r="B1571" t="str">
            <v>-</v>
          </cell>
          <cell r="C1571" t="str">
            <v>Reserva Incentivo Fiscal/Reinvestimento</v>
          </cell>
          <cell r="D1571">
            <v>182.74</v>
          </cell>
          <cell r="E1571" t="str">
            <v>C</v>
          </cell>
          <cell r="F1571">
            <v>0</v>
          </cell>
          <cell r="G1571">
            <v>0</v>
          </cell>
          <cell r="H1571">
            <v>182.74</v>
          </cell>
          <cell r="I1571" t="str">
            <v>C</v>
          </cell>
        </row>
        <row r="1572">
          <cell r="A1572" t="str">
            <v>24.10.00.00</v>
          </cell>
          <cell r="B1572" t="str">
            <v>-</v>
          </cell>
          <cell r="C1572" t="str">
            <v>Reservas</v>
          </cell>
          <cell r="D1572">
            <v>0</v>
          </cell>
          <cell r="F1572">
            <v>0</v>
          </cell>
          <cell r="G1572">
            <v>0</v>
          </cell>
          <cell r="H1572">
            <v>0</v>
          </cell>
        </row>
        <row r="1573">
          <cell r="A1573" t="str">
            <v>24.10.01.00</v>
          </cell>
          <cell r="B1573" t="str">
            <v>-</v>
          </cell>
          <cell r="C1573" t="str">
            <v>Reservas de Reavaliacao</v>
          </cell>
          <cell r="D1573">
            <v>0</v>
          </cell>
          <cell r="F1573">
            <v>0</v>
          </cell>
          <cell r="G1573">
            <v>0</v>
          </cell>
          <cell r="H1573">
            <v>0</v>
          </cell>
        </row>
        <row r="1574">
          <cell r="A1574" t="str">
            <v>24.10.01.01</v>
          </cell>
          <cell r="B1574" t="str">
            <v>-</v>
          </cell>
          <cell r="C1574" t="str">
            <v>Reservas de Reavaliacao</v>
          </cell>
          <cell r="D1574">
            <v>0</v>
          </cell>
          <cell r="F1574">
            <v>0</v>
          </cell>
          <cell r="G1574">
            <v>0</v>
          </cell>
          <cell r="H1574">
            <v>0</v>
          </cell>
        </row>
        <row r="1575">
          <cell r="A1575" t="str">
            <v>24.10.01.02</v>
          </cell>
          <cell r="B1575" t="str">
            <v>-</v>
          </cell>
          <cell r="C1575" t="str">
            <v>Reservas de Reavalicao Propria</v>
          </cell>
          <cell r="D1575">
            <v>0</v>
          </cell>
          <cell r="F1575">
            <v>0</v>
          </cell>
          <cell r="G1575">
            <v>0</v>
          </cell>
          <cell r="H1575">
            <v>0</v>
          </cell>
        </row>
        <row r="1576">
          <cell r="A1576" t="str">
            <v>24.10.01.03</v>
          </cell>
          <cell r="B1576" t="str">
            <v>-</v>
          </cell>
          <cell r="C1576" t="str">
            <v>Reserv. Reaval. Controlad/Coligad</v>
          </cell>
          <cell r="D1576">
            <v>0</v>
          </cell>
          <cell r="F1576">
            <v>0</v>
          </cell>
          <cell r="G1576">
            <v>0</v>
          </cell>
          <cell r="H1576">
            <v>0</v>
          </cell>
        </row>
        <row r="1577">
          <cell r="A1577" t="str">
            <v>24.10.10.00</v>
          </cell>
          <cell r="B1577" t="str">
            <v>-</v>
          </cell>
          <cell r="C1577" t="str">
            <v>Reservas de Lucros</v>
          </cell>
          <cell r="D1577">
            <v>0</v>
          </cell>
          <cell r="F1577">
            <v>0</v>
          </cell>
          <cell r="G1577">
            <v>0</v>
          </cell>
          <cell r="H1577">
            <v>0</v>
          </cell>
        </row>
        <row r="1578">
          <cell r="A1578" t="str">
            <v>24.10.10.01</v>
          </cell>
          <cell r="B1578" t="str">
            <v>-</v>
          </cell>
          <cell r="C1578" t="str">
            <v>Reserva Legal</v>
          </cell>
          <cell r="D1578">
            <v>0</v>
          </cell>
          <cell r="F1578">
            <v>0</v>
          </cell>
          <cell r="G1578">
            <v>0</v>
          </cell>
          <cell r="H1578">
            <v>0</v>
          </cell>
        </row>
        <row r="1579">
          <cell r="A1579" t="str">
            <v>24.10.10.02</v>
          </cell>
          <cell r="B1579" t="str">
            <v>-</v>
          </cell>
          <cell r="C1579" t="str">
            <v>Reservas Estatutarias</v>
          </cell>
          <cell r="D1579">
            <v>0</v>
          </cell>
          <cell r="F1579">
            <v>0</v>
          </cell>
          <cell r="G1579">
            <v>0</v>
          </cell>
          <cell r="H1579">
            <v>0</v>
          </cell>
        </row>
        <row r="1580">
          <cell r="A1580" t="str">
            <v>24.10.10.03</v>
          </cell>
          <cell r="B1580" t="str">
            <v>-</v>
          </cell>
          <cell r="C1580" t="str">
            <v>Reservas para Contingencias</v>
          </cell>
          <cell r="D1580">
            <v>0</v>
          </cell>
          <cell r="F1580">
            <v>0</v>
          </cell>
          <cell r="G1580">
            <v>0</v>
          </cell>
          <cell r="H1580">
            <v>0</v>
          </cell>
        </row>
        <row r="1581">
          <cell r="A1581" t="str">
            <v>24.10.10.04</v>
          </cell>
          <cell r="B1581" t="str">
            <v>-</v>
          </cell>
          <cell r="C1581" t="str">
            <v>Reservas de Lucro a Realizar</v>
          </cell>
          <cell r="D1581">
            <v>0</v>
          </cell>
          <cell r="F1581">
            <v>0</v>
          </cell>
          <cell r="G1581">
            <v>0</v>
          </cell>
          <cell r="H1581">
            <v>0</v>
          </cell>
        </row>
        <row r="1582">
          <cell r="A1582" t="str">
            <v>24.10.10.05</v>
          </cell>
          <cell r="B1582" t="str">
            <v>-</v>
          </cell>
          <cell r="C1582" t="str">
            <v>Reservas Especiais</v>
          </cell>
          <cell r="D1582">
            <v>0</v>
          </cell>
          <cell r="F1582">
            <v>0</v>
          </cell>
          <cell r="G1582">
            <v>0</v>
          </cell>
          <cell r="H1582">
            <v>0</v>
          </cell>
        </row>
        <row r="1583">
          <cell r="A1583" t="str">
            <v>24.10.10.06</v>
          </cell>
          <cell r="B1583" t="str">
            <v>-</v>
          </cell>
          <cell r="C1583" t="str">
            <v>Reserva de Expansao / Investimentos</v>
          </cell>
          <cell r="D1583">
            <v>0</v>
          </cell>
          <cell r="F1583">
            <v>0</v>
          </cell>
          <cell r="G1583">
            <v>0</v>
          </cell>
          <cell r="H1583">
            <v>0</v>
          </cell>
        </row>
        <row r="1584">
          <cell r="A1584" t="str">
            <v>24.10.10.07</v>
          </cell>
          <cell r="B1584" t="str">
            <v>-</v>
          </cell>
          <cell r="C1584" t="str">
            <v>Reserva Espec p/Dividendo Nao Distrib</v>
          </cell>
          <cell r="D1584">
            <v>0</v>
          </cell>
          <cell r="F1584">
            <v>0</v>
          </cell>
          <cell r="G1584">
            <v>0</v>
          </cell>
          <cell r="H1584">
            <v>0</v>
          </cell>
        </row>
        <row r="1585">
          <cell r="A1585" t="str">
            <v>24.20.00.00</v>
          </cell>
          <cell r="B1585" t="str">
            <v>-</v>
          </cell>
          <cell r="C1585" t="str">
            <v>Lucros e Prejuizos Acumulados</v>
          </cell>
          <cell r="D1585">
            <v>113262320.72</v>
          </cell>
          <cell r="E1585" t="str">
            <v>D</v>
          </cell>
          <cell r="F1585">
            <v>178342151.63999999</v>
          </cell>
          <cell r="G1585">
            <v>178342151.63999999</v>
          </cell>
          <cell r="H1585">
            <v>113262320.72</v>
          </cell>
          <cell r="I1585" t="str">
            <v>D</v>
          </cell>
        </row>
        <row r="1586">
          <cell r="A1586" t="str">
            <v>24.20.01.00</v>
          </cell>
          <cell r="B1586" t="str">
            <v>-</v>
          </cell>
          <cell r="C1586" t="str">
            <v>Lucros e Prejuizos Acumulados</v>
          </cell>
          <cell r="D1586">
            <v>113262320.72</v>
          </cell>
          <cell r="E1586" t="str">
            <v>D</v>
          </cell>
          <cell r="F1586">
            <v>178342151.63999999</v>
          </cell>
          <cell r="G1586">
            <v>178342151.63999999</v>
          </cell>
          <cell r="H1586">
            <v>113262320.72</v>
          </cell>
          <cell r="I1586" t="str">
            <v>D</v>
          </cell>
        </row>
        <row r="1587">
          <cell r="A1587" t="str">
            <v>24.20.01.01</v>
          </cell>
          <cell r="B1587" t="str">
            <v>-</v>
          </cell>
          <cell r="C1587" t="str">
            <v>Lucros Acumulado Exerc. Anterior</v>
          </cell>
          <cell r="D1587">
            <v>0</v>
          </cell>
          <cell r="F1587">
            <v>0</v>
          </cell>
          <cell r="G1587">
            <v>0</v>
          </cell>
          <cell r="H1587">
            <v>0</v>
          </cell>
        </row>
        <row r="1588">
          <cell r="A1588" t="str">
            <v>24.20.01.02</v>
          </cell>
          <cell r="B1588" t="str">
            <v>-</v>
          </cell>
          <cell r="C1588" t="str">
            <v>Lucros Acumulados Exerc.em Curso</v>
          </cell>
          <cell r="D1588">
            <v>65079830.920000002</v>
          </cell>
          <cell r="E1588" t="str">
            <v>C</v>
          </cell>
          <cell r="F1588">
            <v>65079830.920000002</v>
          </cell>
          <cell r="G1588">
            <v>0</v>
          </cell>
          <cell r="H1588">
            <v>0</v>
          </cell>
        </row>
        <row r="1589">
          <cell r="A1589" t="str">
            <v>24.20.01.03</v>
          </cell>
          <cell r="B1589" t="str">
            <v>-</v>
          </cell>
          <cell r="C1589" t="str">
            <v>Lucros(Prej) Acum. Exerc.Anterior</v>
          </cell>
          <cell r="D1589">
            <v>0</v>
          </cell>
          <cell r="F1589">
            <v>113262320.72</v>
          </cell>
          <cell r="G1589">
            <v>0</v>
          </cell>
          <cell r="H1589">
            <v>113262320.72</v>
          </cell>
          <cell r="I1589" t="str">
            <v>D</v>
          </cell>
        </row>
        <row r="1590">
          <cell r="A1590" t="str">
            <v>24.20.01.04</v>
          </cell>
          <cell r="B1590" t="str">
            <v>-</v>
          </cell>
          <cell r="C1590" t="str">
            <v>Lucros(Prej) Acum. Exercic.em Curso</v>
          </cell>
          <cell r="D1590">
            <v>178342151.63999999</v>
          </cell>
          <cell r="E1590" t="str">
            <v>D</v>
          </cell>
          <cell r="F1590">
            <v>0</v>
          </cell>
          <cell r="G1590">
            <v>178342151.63999999</v>
          </cell>
          <cell r="H1590">
            <v>0</v>
          </cell>
        </row>
        <row r="1591">
          <cell r="A1591" t="str">
            <v>24.25.00.00</v>
          </cell>
          <cell r="B1591" t="str">
            <v>-</v>
          </cell>
          <cell r="C1591" t="str">
            <v>Cta</v>
          </cell>
          <cell r="D1591">
            <v>0</v>
          </cell>
          <cell r="F1591">
            <v>0</v>
          </cell>
          <cell r="G1591">
            <v>0</v>
          </cell>
          <cell r="H1591">
            <v>0</v>
          </cell>
        </row>
        <row r="1592">
          <cell r="A1592" t="str">
            <v>24.25.01.00</v>
          </cell>
          <cell r="B1592" t="str">
            <v>-</v>
          </cell>
          <cell r="C1592" t="str">
            <v>Cta</v>
          </cell>
          <cell r="D1592">
            <v>0</v>
          </cell>
          <cell r="F1592">
            <v>0</v>
          </cell>
          <cell r="G1592">
            <v>0</v>
          </cell>
          <cell r="H1592">
            <v>0</v>
          </cell>
        </row>
        <row r="1593">
          <cell r="A1593" t="str">
            <v>24.25.01.01</v>
          </cell>
          <cell r="B1593" t="str">
            <v>-</v>
          </cell>
          <cell r="C1593" t="str">
            <v>Cta Inicial</v>
          </cell>
          <cell r="D1593">
            <v>0</v>
          </cell>
          <cell r="F1593">
            <v>0</v>
          </cell>
          <cell r="G1593">
            <v>0</v>
          </cell>
          <cell r="H1593">
            <v>0</v>
          </cell>
        </row>
        <row r="1594">
          <cell r="A1594" t="str">
            <v>24.25.01.02</v>
          </cell>
          <cell r="B1594" t="str">
            <v>-</v>
          </cell>
          <cell r="C1594" t="str">
            <v>Cta de Controladas</v>
          </cell>
          <cell r="D1594">
            <v>0</v>
          </cell>
          <cell r="F1594">
            <v>0</v>
          </cell>
          <cell r="G1594">
            <v>0</v>
          </cell>
          <cell r="H1594">
            <v>0</v>
          </cell>
        </row>
        <row r="1596">
          <cell r="A1596" t="str">
            <v>-----------</v>
          </cell>
          <cell r="B1596" t="str">
            <v>--</v>
          </cell>
          <cell r="C1596" t="str">
            <v>-------------------------------------------------------------------</v>
          </cell>
          <cell r="D1596" t="str">
            <v>-------------------</v>
          </cell>
          <cell r="E1596" t="str">
            <v>-</v>
          </cell>
          <cell r="F1596" t="str">
            <v>-------------------</v>
          </cell>
          <cell r="G1596" t="e">
            <v>#NAME?</v>
          </cell>
          <cell r="H1596" t="str">
            <v>07AB - 1.00.01.065</v>
          </cell>
        </row>
        <row r="1597">
          <cell r="A1597" t="str">
            <v>_x000C_----------</v>
          </cell>
          <cell r="B1597" t="str">
            <v>--</v>
          </cell>
          <cell r="C1597" t="str">
            <v>-------------------------------------------------------------------</v>
          </cell>
          <cell r="D1597" t="str">
            <v>-------------------</v>
          </cell>
          <cell r="E1597" t="str">
            <v>-</v>
          </cell>
          <cell r="F1597" t="str">
            <v>-------------------</v>
          </cell>
          <cell r="G1597" t="str">
            <v>-------------------</v>
          </cell>
          <cell r="H1597" t="str">
            <v>------ Página:</v>
          </cell>
          <cell r="I1597">
            <v>2</v>
          </cell>
        </row>
        <row r="1598">
          <cell r="A1598" t="str">
            <v>Rio Doce Ma</v>
          </cell>
          <cell r="B1598" t="str">
            <v>ng</v>
          </cell>
          <cell r="C1598" t="str">
            <v>anes S.A</v>
          </cell>
          <cell r="H1598" t="str">
            <v>Balancete</v>
          </cell>
        </row>
        <row r="1599">
          <cell r="A1599" t="str">
            <v>Período: 01</v>
          </cell>
          <cell r="B1599" t="str">
            <v>/0</v>
          </cell>
          <cell r="C1599" t="str">
            <v>1/2007 A 31/01/2007 -----------------------------------------------</v>
          </cell>
          <cell r="D1599" t="str">
            <v>-------------------</v>
          </cell>
          <cell r="E1599" t="str">
            <v>-</v>
          </cell>
          <cell r="F1599" t="str">
            <v>-------------------</v>
          </cell>
          <cell r="G1599" t="str">
            <v>-------------------</v>
          </cell>
          <cell r="H1599" t="str">
            <v>06/02/2007 - 17:4</v>
          </cell>
          <cell r="I1599">
            <v>7</v>
          </cell>
        </row>
        <row r="1601">
          <cell r="A1601" t="str">
            <v>Título</v>
          </cell>
          <cell r="D1601" t="str">
            <v>Saldo Inicial</v>
          </cell>
          <cell r="F1601" t="str">
            <v>Débito</v>
          </cell>
          <cell r="G1601" t="str">
            <v>Crédito</v>
          </cell>
          <cell r="H1601" t="str">
            <v>Saldo Final</v>
          </cell>
        </row>
        <row r="1602">
          <cell r="A1602" t="str">
            <v>-----------</v>
          </cell>
          <cell r="B1602" t="str">
            <v>--</v>
          </cell>
          <cell r="C1602" t="str">
            <v>-------------------------------------------------------------------</v>
          </cell>
          <cell r="D1602" t="str">
            <v>-----------------</v>
          </cell>
          <cell r="F1602" t="str">
            <v>------------------</v>
          </cell>
          <cell r="G1602" t="str">
            <v>------------------</v>
          </cell>
          <cell r="H1602" t="str">
            <v>-----------------</v>
          </cell>
        </row>
        <row r="1603">
          <cell r="A1603" t="str">
            <v>24.25.01.03</v>
          </cell>
          <cell r="B1603" t="str">
            <v>-</v>
          </cell>
          <cell r="C1603" t="str">
            <v>Cta</v>
          </cell>
          <cell r="D1603">
            <v>0</v>
          </cell>
          <cell r="F1603">
            <v>0</v>
          </cell>
          <cell r="G1603">
            <v>0</v>
          </cell>
          <cell r="H1603">
            <v>0</v>
          </cell>
        </row>
        <row r="1604">
          <cell r="A1604" t="str">
            <v>24.25.10.00</v>
          </cell>
          <cell r="B1604" t="str">
            <v>-</v>
          </cell>
          <cell r="C1604" t="str">
            <v>Cta - Ativo Ambiental</v>
          </cell>
          <cell r="D1604">
            <v>0</v>
          </cell>
          <cell r="F1604">
            <v>0</v>
          </cell>
          <cell r="G1604">
            <v>0</v>
          </cell>
          <cell r="H1604">
            <v>0</v>
          </cell>
        </row>
        <row r="1605">
          <cell r="A1605" t="str">
            <v>24.25.10.01</v>
          </cell>
          <cell r="B1605" t="str">
            <v>-</v>
          </cell>
          <cell r="C1605" t="str">
            <v>Cta - Ativo Ambiental</v>
          </cell>
          <cell r="D1605">
            <v>0</v>
          </cell>
          <cell r="F1605">
            <v>0</v>
          </cell>
          <cell r="G1605">
            <v>0</v>
          </cell>
          <cell r="H1605">
            <v>0</v>
          </cell>
        </row>
        <row r="1606">
          <cell r="A1606" t="str">
            <v>24.26.00.00</v>
          </cell>
          <cell r="B1606" t="str">
            <v>-</v>
          </cell>
          <cell r="C1606" t="str">
            <v>Ganhos e Perdas nas Conversoes</v>
          </cell>
          <cell r="D1606">
            <v>0</v>
          </cell>
          <cell r="F1606">
            <v>0</v>
          </cell>
          <cell r="G1606">
            <v>0</v>
          </cell>
          <cell r="H1606">
            <v>0</v>
          </cell>
        </row>
        <row r="1607">
          <cell r="A1607" t="str">
            <v>24.26.01.00</v>
          </cell>
          <cell r="B1607" t="str">
            <v>-</v>
          </cell>
          <cell r="C1607" t="str">
            <v>Ganhos e Perdas nas Conversoes</v>
          </cell>
          <cell r="D1607">
            <v>0</v>
          </cell>
          <cell r="F1607">
            <v>0</v>
          </cell>
          <cell r="G1607">
            <v>0</v>
          </cell>
          <cell r="H1607">
            <v>0</v>
          </cell>
        </row>
        <row r="1608">
          <cell r="A1608" t="str">
            <v>24.26.01.01</v>
          </cell>
          <cell r="B1608" t="str">
            <v>-</v>
          </cell>
          <cell r="C1608" t="str">
            <v>Ganhos e Perdas nas Conversoes</v>
          </cell>
          <cell r="D1608">
            <v>0</v>
          </cell>
          <cell r="F1608">
            <v>0</v>
          </cell>
          <cell r="G1608">
            <v>0</v>
          </cell>
          <cell r="H1608">
            <v>0</v>
          </cell>
        </row>
        <row r="1609">
          <cell r="A1609" t="str">
            <v>30.00.00.00</v>
          </cell>
          <cell r="B1609" t="str">
            <v>-</v>
          </cell>
          <cell r="C1609" t="str">
            <v>Resultado</v>
          </cell>
          <cell r="D1609">
            <v>0</v>
          </cell>
          <cell r="F1609">
            <v>56216474.359999999</v>
          </cell>
          <cell r="G1609">
            <v>65140538.369999997</v>
          </cell>
          <cell r="H1609">
            <v>8924064.0099999998</v>
          </cell>
          <cell r="I1609" t="str">
            <v>C</v>
          </cell>
        </row>
        <row r="1610">
          <cell r="A1610" t="str">
            <v>31.00.00.00</v>
          </cell>
          <cell r="B1610" t="str">
            <v>-</v>
          </cell>
          <cell r="C1610" t="str">
            <v>Resultado Operacional Bruto</v>
          </cell>
          <cell r="D1610">
            <v>0</v>
          </cell>
          <cell r="F1610">
            <v>18334842.370000001</v>
          </cell>
          <cell r="G1610">
            <v>56355462.700000003</v>
          </cell>
          <cell r="H1610">
            <v>38020620.329999998</v>
          </cell>
          <cell r="I1610" t="str">
            <v>C</v>
          </cell>
        </row>
        <row r="1611">
          <cell r="A1611" t="str">
            <v>31.01.00.00</v>
          </cell>
          <cell r="B1611" t="str">
            <v>-</v>
          </cell>
          <cell r="C1611" t="str">
            <v>Receitas de Vendas</v>
          </cell>
          <cell r="D1611">
            <v>0</v>
          </cell>
          <cell r="F1611">
            <v>5139629.8899999997</v>
          </cell>
          <cell r="G1611">
            <v>45387685.189999998</v>
          </cell>
          <cell r="H1611">
            <v>40248055.299999997</v>
          </cell>
          <cell r="I1611" t="str">
            <v>C</v>
          </cell>
        </row>
        <row r="1612">
          <cell r="A1612" t="str">
            <v>31.01.01.00</v>
          </cell>
          <cell r="B1612" t="str">
            <v>-</v>
          </cell>
          <cell r="C1612" t="str">
            <v>Receitas de Vendas - Merc. Int.</v>
          </cell>
          <cell r="D1612">
            <v>0</v>
          </cell>
          <cell r="F1612">
            <v>54984.160000000003</v>
          </cell>
          <cell r="G1612">
            <v>28224216.760000002</v>
          </cell>
          <cell r="H1612">
            <v>28169232.600000001</v>
          </cell>
          <cell r="I1612" t="str">
            <v>C</v>
          </cell>
        </row>
        <row r="1613">
          <cell r="A1613" t="str">
            <v>31.01.01.01</v>
          </cell>
          <cell r="B1613" t="str">
            <v>-</v>
          </cell>
          <cell r="C1613" t="str">
            <v>Rec.Vendas MI - Minerios</v>
          </cell>
          <cell r="D1613">
            <v>0</v>
          </cell>
          <cell r="F1613">
            <v>0</v>
          </cell>
          <cell r="G1613">
            <v>962345.47</v>
          </cell>
          <cell r="H1613">
            <v>962345.47</v>
          </cell>
          <cell r="I1613" t="str">
            <v>C</v>
          </cell>
        </row>
        <row r="1614">
          <cell r="A1614" t="str">
            <v>31.01.01.02</v>
          </cell>
          <cell r="B1614" t="str">
            <v>-</v>
          </cell>
          <cell r="C1614" t="str">
            <v>Rec.Vendas MI - Ligas Manganes</v>
          </cell>
          <cell r="D1614">
            <v>0</v>
          </cell>
          <cell r="F1614">
            <v>0</v>
          </cell>
          <cell r="G1614">
            <v>25410492.399999999</v>
          </cell>
          <cell r="H1614">
            <v>25410492.399999999</v>
          </cell>
          <cell r="I1614" t="str">
            <v>C</v>
          </cell>
        </row>
        <row r="1615">
          <cell r="A1615" t="str">
            <v>31.01.01.03</v>
          </cell>
          <cell r="B1615" t="str">
            <v>-</v>
          </cell>
          <cell r="C1615" t="str">
            <v>Rec.Vendas MI - Ligas Especiais</v>
          </cell>
          <cell r="D1615">
            <v>0</v>
          </cell>
          <cell r="F1615">
            <v>0</v>
          </cell>
          <cell r="G1615">
            <v>1796394.73</v>
          </cell>
          <cell r="H1615">
            <v>1796394.73</v>
          </cell>
          <cell r="I1615" t="str">
            <v>C</v>
          </cell>
        </row>
        <row r="1616">
          <cell r="A1616" t="str">
            <v>31.01.01.04</v>
          </cell>
          <cell r="B1616" t="str">
            <v>-</v>
          </cell>
          <cell r="C1616" t="str">
            <v>Rec.Vendas MI - Lenha</v>
          </cell>
          <cell r="D1616">
            <v>0</v>
          </cell>
          <cell r="F1616">
            <v>0</v>
          </cell>
          <cell r="G1616">
            <v>0</v>
          </cell>
          <cell r="H1616">
            <v>0</v>
          </cell>
        </row>
        <row r="1617">
          <cell r="A1617" t="str">
            <v>31.01.01.05</v>
          </cell>
          <cell r="B1617" t="str">
            <v>-</v>
          </cell>
          <cell r="C1617" t="str">
            <v>Rec.Vendas MI - Quartzo</v>
          </cell>
          <cell r="D1617">
            <v>0</v>
          </cell>
          <cell r="F1617">
            <v>0</v>
          </cell>
          <cell r="G1617">
            <v>0</v>
          </cell>
          <cell r="H1617">
            <v>0</v>
          </cell>
        </row>
        <row r="1618">
          <cell r="A1618" t="str">
            <v>31.01.01.06</v>
          </cell>
          <cell r="B1618" t="str">
            <v>-</v>
          </cell>
          <cell r="C1618" t="str">
            <v>Rec.Vendas MI - Carvao Vegetal</v>
          </cell>
          <cell r="D1618">
            <v>0</v>
          </cell>
          <cell r="F1618">
            <v>0</v>
          </cell>
          <cell r="G1618">
            <v>0</v>
          </cell>
          <cell r="H1618">
            <v>0</v>
          </cell>
        </row>
        <row r="1619">
          <cell r="A1619" t="str">
            <v>31.01.01.07</v>
          </cell>
          <cell r="B1619" t="str">
            <v>-</v>
          </cell>
          <cell r="C1619" t="str">
            <v>Rec.Vendas MI - Outros</v>
          </cell>
          <cell r="D1619">
            <v>0</v>
          </cell>
          <cell r="F1619">
            <v>22419.34</v>
          </cell>
          <cell r="G1619">
            <v>22419.34</v>
          </cell>
          <cell r="H1619">
            <v>0</v>
          </cell>
        </row>
        <row r="1620">
          <cell r="A1620" t="str">
            <v>31.01.01.08</v>
          </cell>
          <cell r="B1620" t="str">
            <v>-</v>
          </cell>
          <cell r="C1620" t="str">
            <v>Rec.Vendas MI - Servicos</v>
          </cell>
          <cell r="D1620">
            <v>0</v>
          </cell>
          <cell r="F1620">
            <v>32564.82</v>
          </cell>
          <cell r="G1620">
            <v>32564.82</v>
          </cell>
          <cell r="H1620">
            <v>0</v>
          </cell>
        </row>
        <row r="1621">
          <cell r="A1621" t="str">
            <v>31.01.10.00</v>
          </cell>
          <cell r="B1621" t="str">
            <v>-</v>
          </cell>
          <cell r="C1621" t="str">
            <v>Revenda - Mercado Interno</v>
          </cell>
          <cell r="D1621">
            <v>0</v>
          </cell>
          <cell r="F1621">
            <v>1318564.67</v>
          </cell>
          <cell r="G1621">
            <v>1324530.58</v>
          </cell>
          <cell r="H1621">
            <v>5965.91</v>
          </cell>
          <cell r="I1621" t="str">
            <v>C</v>
          </cell>
        </row>
        <row r="1622">
          <cell r="A1622" t="str">
            <v>31.01.10.01</v>
          </cell>
          <cell r="B1622" t="str">
            <v>-</v>
          </cell>
          <cell r="C1622" t="str">
            <v>Revenda MI - Minerios</v>
          </cell>
          <cell r="D1622">
            <v>0</v>
          </cell>
          <cell r="F1622">
            <v>962345.47</v>
          </cell>
          <cell r="G1622">
            <v>962345.47</v>
          </cell>
          <cell r="H1622">
            <v>0</v>
          </cell>
        </row>
        <row r="1623">
          <cell r="A1623" t="str">
            <v>31.01.10.02</v>
          </cell>
          <cell r="B1623" t="str">
            <v>-</v>
          </cell>
          <cell r="C1623" t="str">
            <v>Revenda MI - Ligas Manganes</v>
          </cell>
          <cell r="D1623">
            <v>0</v>
          </cell>
          <cell r="F1623">
            <v>0</v>
          </cell>
          <cell r="G1623">
            <v>0</v>
          </cell>
          <cell r="H1623">
            <v>0</v>
          </cell>
        </row>
        <row r="1624">
          <cell r="A1624" t="str">
            <v>31.01.10.03</v>
          </cell>
          <cell r="B1624" t="str">
            <v>-</v>
          </cell>
          <cell r="C1624" t="str">
            <v>Revenda MI - Ligas Especiais</v>
          </cell>
          <cell r="D1624">
            <v>0</v>
          </cell>
          <cell r="F1624">
            <v>0</v>
          </cell>
          <cell r="G1624">
            <v>5965.91</v>
          </cell>
          <cell r="H1624">
            <v>5965.91</v>
          </cell>
          <cell r="I1624" t="str">
            <v>C</v>
          </cell>
        </row>
        <row r="1625">
          <cell r="A1625" t="str">
            <v>31.01.10.04</v>
          </cell>
          <cell r="B1625" t="str">
            <v>-</v>
          </cell>
          <cell r="C1625" t="str">
            <v>Revenda MI - Lenha</v>
          </cell>
          <cell r="D1625">
            <v>0</v>
          </cell>
          <cell r="F1625">
            <v>0</v>
          </cell>
          <cell r="G1625">
            <v>0</v>
          </cell>
          <cell r="H1625">
            <v>0</v>
          </cell>
        </row>
        <row r="1626">
          <cell r="A1626" t="str">
            <v>31.01.10.05</v>
          </cell>
          <cell r="B1626" t="str">
            <v>-</v>
          </cell>
          <cell r="C1626" t="str">
            <v>Revenda MI - Quartzo</v>
          </cell>
          <cell r="D1626">
            <v>0</v>
          </cell>
          <cell r="F1626">
            <v>0</v>
          </cell>
          <cell r="G1626">
            <v>0</v>
          </cell>
          <cell r="H1626">
            <v>0</v>
          </cell>
        </row>
        <row r="1627">
          <cell r="A1627" t="str">
            <v>31.01.10.06</v>
          </cell>
          <cell r="B1627" t="str">
            <v>-</v>
          </cell>
          <cell r="C1627" t="str">
            <v>Revenda MI - Carvao Vegetal</v>
          </cell>
          <cell r="D1627">
            <v>0</v>
          </cell>
          <cell r="F1627">
            <v>0</v>
          </cell>
          <cell r="G1627">
            <v>0</v>
          </cell>
          <cell r="H1627">
            <v>0</v>
          </cell>
        </row>
        <row r="1628">
          <cell r="A1628" t="str">
            <v>31.01.10.07</v>
          </cell>
          <cell r="B1628" t="str">
            <v>-</v>
          </cell>
          <cell r="C1628" t="str">
            <v>Revenda MI - Outros</v>
          </cell>
          <cell r="D1628">
            <v>0</v>
          </cell>
          <cell r="F1628">
            <v>356219.2</v>
          </cell>
          <cell r="G1628">
            <v>356219.2</v>
          </cell>
          <cell r="H1628">
            <v>0</v>
          </cell>
        </row>
        <row r="1629">
          <cell r="A1629" t="str">
            <v>31.01.10.08</v>
          </cell>
          <cell r="B1629" t="str">
            <v>-</v>
          </cell>
          <cell r="C1629" t="str">
            <v>Revenda MI - Servicos</v>
          </cell>
          <cell r="D1629">
            <v>0</v>
          </cell>
          <cell r="F1629">
            <v>0</v>
          </cell>
          <cell r="G1629">
            <v>0</v>
          </cell>
          <cell r="H1629">
            <v>0</v>
          </cell>
        </row>
        <row r="1630">
          <cell r="A1630" t="str">
            <v>31.01.20.00</v>
          </cell>
          <cell r="B1630" t="str">
            <v>-</v>
          </cell>
          <cell r="C1630" t="str">
            <v>Receita Vendas - Cias Grupo-MI</v>
          </cell>
          <cell r="D1630">
            <v>0</v>
          </cell>
          <cell r="F1630">
            <v>0</v>
          </cell>
          <cell r="G1630">
            <v>0</v>
          </cell>
          <cell r="H1630">
            <v>0</v>
          </cell>
        </row>
        <row r="1631">
          <cell r="A1631" t="str">
            <v>31.01.20.01</v>
          </cell>
          <cell r="B1631" t="str">
            <v>-</v>
          </cell>
          <cell r="C1631" t="str">
            <v>Rec.Vend.C.Grupo MI-Minerios</v>
          </cell>
          <cell r="D1631">
            <v>0</v>
          </cell>
          <cell r="F1631">
            <v>0</v>
          </cell>
          <cell r="G1631">
            <v>0</v>
          </cell>
          <cell r="H1631">
            <v>0</v>
          </cell>
        </row>
        <row r="1632">
          <cell r="A1632" t="str">
            <v>31.01.20.02</v>
          </cell>
          <cell r="B1632" t="str">
            <v>-</v>
          </cell>
          <cell r="C1632" t="str">
            <v>Rec.Vend.C.Grupo MI-Lig.Manganes</v>
          </cell>
          <cell r="D1632">
            <v>0</v>
          </cell>
          <cell r="F1632">
            <v>0</v>
          </cell>
          <cell r="G1632">
            <v>0</v>
          </cell>
          <cell r="H1632">
            <v>0</v>
          </cell>
        </row>
        <row r="1633">
          <cell r="A1633" t="str">
            <v>31.01.20.03</v>
          </cell>
          <cell r="B1633" t="str">
            <v>-</v>
          </cell>
          <cell r="C1633" t="str">
            <v>Rec.Vend.C.Grupo MI-Lig.Especial</v>
          </cell>
          <cell r="D1633">
            <v>0</v>
          </cell>
          <cell r="F1633">
            <v>0</v>
          </cell>
          <cell r="G1633">
            <v>0</v>
          </cell>
          <cell r="H1633">
            <v>0</v>
          </cell>
        </row>
        <row r="1634">
          <cell r="A1634" t="str">
            <v>31.01.20.04</v>
          </cell>
          <cell r="B1634" t="str">
            <v>-</v>
          </cell>
          <cell r="C1634" t="str">
            <v>Rec.Vend.C.Grupo MI-Lenha</v>
          </cell>
          <cell r="D1634">
            <v>0</v>
          </cell>
          <cell r="F1634">
            <v>0</v>
          </cell>
          <cell r="G1634">
            <v>0</v>
          </cell>
          <cell r="H1634">
            <v>0</v>
          </cell>
        </row>
        <row r="1635">
          <cell r="A1635" t="str">
            <v>31.01.20.05</v>
          </cell>
          <cell r="B1635" t="str">
            <v>-</v>
          </cell>
          <cell r="C1635" t="str">
            <v>Rec.Vend.C.Grupo MI-Quartzo</v>
          </cell>
          <cell r="D1635">
            <v>0</v>
          </cell>
          <cell r="F1635">
            <v>0</v>
          </cell>
          <cell r="G1635">
            <v>0</v>
          </cell>
          <cell r="H1635">
            <v>0</v>
          </cell>
        </row>
        <row r="1636">
          <cell r="A1636" t="str">
            <v>31.01.20.06</v>
          </cell>
          <cell r="B1636" t="str">
            <v>-</v>
          </cell>
          <cell r="C1636" t="str">
            <v>Rec.Vend.C.Grupo MI-Carv Vegetal</v>
          </cell>
          <cell r="D1636">
            <v>0</v>
          </cell>
          <cell r="F1636">
            <v>0</v>
          </cell>
          <cell r="G1636">
            <v>0</v>
          </cell>
          <cell r="H1636">
            <v>0</v>
          </cell>
        </row>
        <row r="1637">
          <cell r="A1637" t="str">
            <v>31.01.20.07</v>
          </cell>
          <cell r="B1637" t="str">
            <v>-</v>
          </cell>
          <cell r="C1637" t="str">
            <v>Rec.Vend.C.Grupo MI-Outros</v>
          </cell>
          <cell r="D1637">
            <v>0</v>
          </cell>
          <cell r="F1637">
            <v>0</v>
          </cell>
          <cell r="G1637">
            <v>0</v>
          </cell>
          <cell r="H1637">
            <v>0</v>
          </cell>
        </row>
        <row r="1638">
          <cell r="A1638" t="str">
            <v>31.01.20.08</v>
          </cell>
          <cell r="B1638" t="str">
            <v>-</v>
          </cell>
          <cell r="C1638" t="str">
            <v>Rec.Vend.C.Grupo MI-Servicos</v>
          </cell>
          <cell r="D1638">
            <v>0</v>
          </cell>
          <cell r="F1638">
            <v>0</v>
          </cell>
          <cell r="G1638">
            <v>0</v>
          </cell>
          <cell r="H1638">
            <v>0</v>
          </cell>
        </row>
        <row r="1639">
          <cell r="A1639" t="str">
            <v>31.01.25.00</v>
          </cell>
          <cell r="B1639" t="str">
            <v>-</v>
          </cell>
          <cell r="C1639" t="str">
            <v>Receita Revendas-Cias Grupo-MI</v>
          </cell>
          <cell r="D1639">
            <v>0</v>
          </cell>
          <cell r="F1639">
            <v>0</v>
          </cell>
          <cell r="G1639">
            <v>0</v>
          </cell>
          <cell r="H1639">
            <v>0</v>
          </cell>
        </row>
        <row r="1640">
          <cell r="A1640" t="str">
            <v>31.01.25.01</v>
          </cell>
          <cell r="B1640" t="str">
            <v>-</v>
          </cell>
          <cell r="C1640" t="str">
            <v>Rec.Rev.C.Grupo MI-Minerios</v>
          </cell>
          <cell r="D1640">
            <v>0</v>
          </cell>
          <cell r="F1640">
            <v>0</v>
          </cell>
          <cell r="G1640">
            <v>0</v>
          </cell>
          <cell r="H1640">
            <v>0</v>
          </cell>
        </row>
        <row r="1641">
          <cell r="A1641" t="str">
            <v>31.01.25.02</v>
          </cell>
          <cell r="B1641" t="str">
            <v>-</v>
          </cell>
          <cell r="C1641" t="str">
            <v>Rec.Rev.C.Grupo MI-L.Manganes</v>
          </cell>
          <cell r="D1641">
            <v>0</v>
          </cell>
          <cell r="F1641">
            <v>0</v>
          </cell>
          <cell r="G1641">
            <v>0</v>
          </cell>
          <cell r="H1641">
            <v>0</v>
          </cell>
        </row>
        <row r="1642">
          <cell r="A1642" t="str">
            <v>31.01.25.03</v>
          </cell>
          <cell r="B1642" t="str">
            <v>-</v>
          </cell>
          <cell r="C1642" t="str">
            <v>Rec.Rev.C.Grupo MI-L.Especial</v>
          </cell>
          <cell r="D1642">
            <v>0</v>
          </cell>
          <cell r="F1642">
            <v>0</v>
          </cell>
          <cell r="G1642">
            <v>0</v>
          </cell>
          <cell r="H1642">
            <v>0</v>
          </cell>
        </row>
        <row r="1643">
          <cell r="A1643" t="str">
            <v>31.01.25.04</v>
          </cell>
          <cell r="B1643" t="str">
            <v>-</v>
          </cell>
          <cell r="C1643" t="str">
            <v>Rec.Revend.C.Grupo MI-Lenha</v>
          </cell>
          <cell r="D1643">
            <v>0</v>
          </cell>
          <cell r="F1643">
            <v>0</v>
          </cell>
          <cell r="G1643">
            <v>0</v>
          </cell>
          <cell r="H1643">
            <v>0</v>
          </cell>
        </row>
        <row r="1644">
          <cell r="A1644" t="str">
            <v>31.01.25.05</v>
          </cell>
          <cell r="B1644" t="str">
            <v>-</v>
          </cell>
          <cell r="C1644" t="str">
            <v>Rec.Rev.C.Grupo MI-Quartzo</v>
          </cell>
          <cell r="D1644">
            <v>0</v>
          </cell>
          <cell r="F1644">
            <v>0</v>
          </cell>
          <cell r="G1644">
            <v>0</v>
          </cell>
          <cell r="H1644">
            <v>0</v>
          </cell>
        </row>
        <row r="1645">
          <cell r="A1645" t="str">
            <v>31.01.25.06</v>
          </cell>
          <cell r="B1645" t="str">
            <v>-</v>
          </cell>
          <cell r="C1645" t="str">
            <v>Rec.Rev.C.Grupo MI-Carv Veget.</v>
          </cell>
          <cell r="D1645">
            <v>0</v>
          </cell>
          <cell r="F1645">
            <v>0</v>
          </cell>
          <cell r="G1645">
            <v>0</v>
          </cell>
          <cell r="H1645">
            <v>0</v>
          </cell>
        </row>
        <row r="1646">
          <cell r="A1646" t="str">
            <v>31.01.25.07</v>
          </cell>
          <cell r="B1646" t="str">
            <v>-</v>
          </cell>
          <cell r="C1646" t="str">
            <v>Rec.Revend.C.Grupo MI-Outros</v>
          </cell>
          <cell r="D1646">
            <v>0</v>
          </cell>
          <cell r="F1646">
            <v>0</v>
          </cell>
          <cell r="G1646">
            <v>0</v>
          </cell>
          <cell r="H1646">
            <v>0</v>
          </cell>
        </row>
        <row r="1647">
          <cell r="A1647" t="str">
            <v>31.01.25.08</v>
          </cell>
          <cell r="B1647" t="str">
            <v>-</v>
          </cell>
          <cell r="C1647" t="str">
            <v>Rec.Rev.C.Grupo MI-Servicos</v>
          </cell>
          <cell r="D1647">
            <v>0</v>
          </cell>
          <cell r="F1647">
            <v>0</v>
          </cell>
          <cell r="G1647">
            <v>0</v>
          </cell>
          <cell r="H1647">
            <v>0</v>
          </cell>
        </row>
        <row r="1648">
          <cell r="A1648" t="str">
            <v>31.01.30.00</v>
          </cell>
          <cell r="B1648" t="str">
            <v>-</v>
          </cell>
          <cell r="C1648" t="str">
            <v>Receita de Vendas - Merc Externo</v>
          </cell>
          <cell r="D1648">
            <v>0</v>
          </cell>
          <cell r="F1648">
            <v>3766081.06</v>
          </cell>
          <cell r="G1648">
            <v>15838937.85</v>
          </cell>
          <cell r="H1648">
            <v>12072856.789999999</v>
          </cell>
          <cell r="I1648" t="str">
            <v>C</v>
          </cell>
        </row>
        <row r="1649">
          <cell r="A1649" t="str">
            <v>31.01.30.01</v>
          </cell>
          <cell r="B1649" t="str">
            <v>-</v>
          </cell>
          <cell r="C1649" t="str">
            <v>Vendas ME - Minerios</v>
          </cell>
          <cell r="D1649">
            <v>0</v>
          </cell>
          <cell r="F1649">
            <v>0</v>
          </cell>
          <cell r="G1649">
            <v>0</v>
          </cell>
          <cell r="H1649">
            <v>0</v>
          </cell>
        </row>
        <row r="1650">
          <cell r="A1650" t="str">
            <v>31.01.30.02</v>
          </cell>
          <cell r="B1650" t="str">
            <v>-</v>
          </cell>
          <cell r="C1650" t="str">
            <v>Vendas ME - Ligas Manganes</v>
          </cell>
          <cell r="D1650">
            <v>0</v>
          </cell>
          <cell r="F1650">
            <v>0</v>
          </cell>
          <cell r="G1650">
            <v>7322507.7400000002</v>
          </cell>
          <cell r="H1650">
            <v>7322507.7400000002</v>
          </cell>
          <cell r="I1650" t="str">
            <v>C</v>
          </cell>
        </row>
        <row r="1651">
          <cell r="A1651" t="str">
            <v>31.01.30.03</v>
          </cell>
          <cell r="B1651" t="str">
            <v>-</v>
          </cell>
          <cell r="C1651" t="str">
            <v>Vendas ME - Ligas Especiais</v>
          </cell>
          <cell r="D1651">
            <v>0</v>
          </cell>
          <cell r="F1651">
            <v>0</v>
          </cell>
          <cell r="G1651">
            <v>4568590.0199999996</v>
          </cell>
          <cell r="H1651">
            <v>4568590.0199999996</v>
          </cell>
          <cell r="I1651" t="str">
            <v>C</v>
          </cell>
        </row>
        <row r="1652">
          <cell r="A1652" t="str">
            <v>31.01.30.04</v>
          </cell>
          <cell r="B1652" t="str">
            <v>-</v>
          </cell>
          <cell r="C1652" t="str">
            <v>Vendas ME - Lenha</v>
          </cell>
          <cell r="D1652">
            <v>0</v>
          </cell>
          <cell r="F1652">
            <v>0</v>
          </cell>
          <cell r="G1652">
            <v>0</v>
          </cell>
          <cell r="H1652">
            <v>0</v>
          </cell>
        </row>
        <row r="1653">
          <cell r="A1653" t="str">
            <v>31.01.30.05</v>
          </cell>
          <cell r="B1653" t="str">
            <v>-</v>
          </cell>
          <cell r="C1653" t="str">
            <v>Vendas ME - Quartzo</v>
          </cell>
          <cell r="D1653">
            <v>0</v>
          </cell>
          <cell r="F1653">
            <v>0</v>
          </cell>
          <cell r="G1653">
            <v>0</v>
          </cell>
          <cell r="H1653">
            <v>0</v>
          </cell>
        </row>
        <row r="1654">
          <cell r="A1654" t="str">
            <v>31.01.30.06</v>
          </cell>
          <cell r="B1654" t="str">
            <v>-</v>
          </cell>
          <cell r="C1654" t="str">
            <v>Vendas ME - Carvao Vegetal</v>
          </cell>
          <cell r="D1654">
            <v>0</v>
          </cell>
          <cell r="F1654">
            <v>0</v>
          </cell>
          <cell r="G1654">
            <v>0</v>
          </cell>
          <cell r="H1654">
            <v>0</v>
          </cell>
        </row>
        <row r="1655">
          <cell r="A1655" t="str">
            <v>31.01.30.07</v>
          </cell>
          <cell r="B1655" t="str">
            <v>-</v>
          </cell>
          <cell r="C1655" t="str">
            <v>Vendas ME - Outros</v>
          </cell>
          <cell r="D1655">
            <v>0</v>
          </cell>
          <cell r="F1655">
            <v>0</v>
          </cell>
          <cell r="G1655">
            <v>0</v>
          </cell>
          <cell r="H1655">
            <v>0</v>
          </cell>
        </row>
        <row r="1656">
          <cell r="A1656" t="str">
            <v>31.01.30.08</v>
          </cell>
          <cell r="B1656" t="str">
            <v>-</v>
          </cell>
          <cell r="C1656" t="str">
            <v>Vendas ME - Servicos</v>
          </cell>
          <cell r="D1656">
            <v>0</v>
          </cell>
          <cell r="F1656">
            <v>0</v>
          </cell>
          <cell r="G1656">
            <v>0</v>
          </cell>
          <cell r="H1656">
            <v>0</v>
          </cell>
        </row>
        <row r="1657">
          <cell r="A1657" t="str">
            <v>31.01.30.97</v>
          </cell>
          <cell r="B1657" t="str">
            <v>-</v>
          </cell>
          <cell r="C1657" t="str">
            <v>Rec.Vend.ME em Transito Minerios</v>
          </cell>
          <cell r="D1657">
            <v>0</v>
          </cell>
          <cell r="F1657">
            <v>0</v>
          </cell>
          <cell r="G1657">
            <v>0</v>
          </cell>
          <cell r="H1657">
            <v>0</v>
          </cell>
        </row>
        <row r="1658">
          <cell r="A1658" t="str">
            <v>31.01.30.98</v>
          </cell>
          <cell r="B1658" t="str">
            <v>-</v>
          </cell>
          <cell r="C1658" t="str">
            <v>Rec.Vend.ME em Transito Lig.Manganes</v>
          </cell>
          <cell r="D1658">
            <v>0</v>
          </cell>
          <cell r="F1658">
            <v>1549456.79</v>
          </cell>
          <cell r="G1658">
            <v>3947840.09</v>
          </cell>
          <cell r="H1658">
            <v>2398383.2999999998</v>
          </cell>
          <cell r="I1658" t="str">
            <v>C</v>
          </cell>
        </row>
        <row r="1659">
          <cell r="A1659" t="str">
            <v>31.01.30.99</v>
          </cell>
          <cell r="B1659" t="str">
            <v>-</v>
          </cell>
          <cell r="C1659" t="str">
            <v>Rec.Vend.ME em Transito Lig.Especiais</v>
          </cell>
          <cell r="D1659">
            <v>0</v>
          </cell>
          <cell r="F1659">
            <v>2216624.27</v>
          </cell>
          <cell r="G1659">
            <v>0</v>
          </cell>
          <cell r="H1659">
            <v>2216624.27</v>
          </cell>
          <cell r="I1659" t="str">
            <v>D</v>
          </cell>
        </row>
        <row r="1660">
          <cell r="A1660" t="str">
            <v>31.01.40.00</v>
          </cell>
          <cell r="B1660" t="str">
            <v>-</v>
          </cell>
          <cell r="C1660" t="str">
            <v>Revenda - Mercado Externo</v>
          </cell>
          <cell r="D1660">
            <v>0</v>
          </cell>
          <cell r="F1660">
            <v>0</v>
          </cell>
          <cell r="G1660">
            <v>0</v>
          </cell>
          <cell r="H1660">
            <v>0</v>
          </cell>
        </row>
        <row r="1661">
          <cell r="A1661" t="str">
            <v>31.01.40.01</v>
          </cell>
          <cell r="B1661" t="str">
            <v>-</v>
          </cell>
          <cell r="C1661" t="str">
            <v>Revenda ME - Minerios</v>
          </cell>
          <cell r="D1661">
            <v>0</v>
          </cell>
          <cell r="F1661">
            <v>0</v>
          </cell>
          <cell r="G1661">
            <v>0</v>
          </cell>
          <cell r="H1661">
            <v>0</v>
          </cell>
        </row>
        <row r="1662">
          <cell r="A1662" t="str">
            <v>31.01.40.02</v>
          </cell>
          <cell r="B1662" t="str">
            <v>-</v>
          </cell>
          <cell r="C1662" t="str">
            <v>Revenda ME - Ligas Manganes</v>
          </cell>
          <cell r="D1662">
            <v>0</v>
          </cell>
          <cell r="F1662">
            <v>0</v>
          </cell>
          <cell r="G1662">
            <v>0</v>
          </cell>
          <cell r="H1662">
            <v>0</v>
          </cell>
        </row>
        <row r="1663">
          <cell r="A1663" t="str">
            <v>31.01.40.03</v>
          </cell>
          <cell r="B1663" t="str">
            <v>-</v>
          </cell>
          <cell r="C1663" t="str">
            <v>Revenda ME - Ligas Especiais</v>
          </cell>
          <cell r="D1663">
            <v>0</v>
          </cell>
          <cell r="F1663">
            <v>0</v>
          </cell>
          <cell r="G1663">
            <v>0</v>
          </cell>
          <cell r="H1663">
            <v>0</v>
          </cell>
        </row>
        <row r="1664">
          <cell r="A1664" t="str">
            <v>31.01.40.04</v>
          </cell>
          <cell r="B1664" t="str">
            <v>-</v>
          </cell>
          <cell r="C1664" t="str">
            <v>Revenda ME - Lenha</v>
          </cell>
          <cell r="D1664">
            <v>0</v>
          </cell>
          <cell r="F1664">
            <v>0</v>
          </cell>
          <cell r="G1664">
            <v>0</v>
          </cell>
          <cell r="H1664">
            <v>0</v>
          </cell>
        </row>
        <row r="1665">
          <cell r="A1665" t="str">
            <v>31.01.40.05</v>
          </cell>
          <cell r="B1665" t="str">
            <v>-</v>
          </cell>
          <cell r="C1665" t="str">
            <v>Revenda ME - Quartzo</v>
          </cell>
          <cell r="D1665">
            <v>0</v>
          </cell>
          <cell r="F1665">
            <v>0</v>
          </cell>
          <cell r="G1665">
            <v>0</v>
          </cell>
          <cell r="H1665">
            <v>0</v>
          </cell>
        </row>
        <row r="1666">
          <cell r="A1666" t="str">
            <v>31.01.40.06</v>
          </cell>
          <cell r="B1666" t="str">
            <v>-</v>
          </cell>
          <cell r="C1666" t="str">
            <v>Revenda ME - Carvao Vegetal</v>
          </cell>
          <cell r="D1666">
            <v>0</v>
          </cell>
          <cell r="F1666">
            <v>0</v>
          </cell>
          <cell r="G1666">
            <v>0</v>
          </cell>
          <cell r="H1666">
            <v>0</v>
          </cell>
        </row>
        <row r="1667">
          <cell r="A1667" t="str">
            <v>31.01.40.07</v>
          </cell>
          <cell r="B1667" t="str">
            <v>-</v>
          </cell>
          <cell r="C1667" t="str">
            <v>Revenda ME - Outros</v>
          </cell>
          <cell r="D1667">
            <v>0</v>
          </cell>
          <cell r="F1667">
            <v>0</v>
          </cell>
          <cell r="G1667">
            <v>0</v>
          </cell>
          <cell r="H1667">
            <v>0</v>
          </cell>
        </row>
        <row r="1668">
          <cell r="A1668" t="str">
            <v>31.01.40.08</v>
          </cell>
          <cell r="B1668" t="str">
            <v>-</v>
          </cell>
          <cell r="C1668" t="str">
            <v>Revenda ME - Servicos</v>
          </cell>
          <cell r="D1668">
            <v>0</v>
          </cell>
          <cell r="F1668">
            <v>0</v>
          </cell>
          <cell r="G1668">
            <v>0</v>
          </cell>
          <cell r="H1668">
            <v>0</v>
          </cell>
        </row>
        <row r="1669">
          <cell r="A1669" t="str">
            <v>31.01.40.97</v>
          </cell>
          <cell r="B1669" t="str">
            <v>-</v>
          </cell>
          <cell r="C1669" t="str">
            <v>Rec.Rev. ME em transito Minerios</v>
          </cell>
          <cell r="D1669">
            <v>0</v>
          </cell>
          <cell r="F1669">
            <v>0</v>
          </cell>
          <cell r="G1669">
            <v>0</v>
          </cell>
          <cell r="H1669">
            <v>0</v>
          </cell>
        </row>
        <row r="1670">
          <cell r="A1670" t="str">
            <v>31.01.40.98</v>
          </cell>
          <cell r="B1670" t="str">
            <v>-</v>
          </cell>
          <cell r="C1670" t="str">
            <v>Rec.Rev. ME em transito Lig.Manganes</v>
          </cell>
          <cell r="D1670">
            <v>0</v>
          </cell>
          <cell r="F1670">
            <v>0</v>
          </cell>
          <cell r="G1670">
            <v>0</v>
          </cell>
          <cell r="H1670">
            <v>0</v>
          </cell>
        </row>
        <row r="1671">
          <cell r="A1671" t="str">
            <v>31.01.40.99</v>
          </cell>
          <cell r="B1671" t="str">
            <v>-</v>
          </cell>
          <cell r="C1671" t="str">
            <v>Rec.Rev. ME em transito Lig.Especiais</v>
          </cell>
          <cell r="D1671">
            <v>0</v>
          </cell>
          <cell r="F1671">
            <v>0</v>
          </cell>
          <cell r="G1671">
            <v>0</v>
          </cell>
          <cell r="H1671">
            <v>0</v>
          </cell>
        </row>
        <row r="1672">
          <cell r="A1672" t="str">
            <v>31.01.50.00</v>
          </cell>
          <cell r="B1672" t="str">
            <v>-</v>
          </cell>
          <cell r="C1672" t="str">
            <v>Receita de Vendas Cias Grupo-M.E</v>
          </cell>
          <cell r="D1672">
            <v>0</v>
          </cell>
          <cell r="F1672">
            <v>0</v>
          </cell>
          <cell r="G1672">
            <v>0</v>
          </cell>
          <cell r="H1672">
            <v>0</v>
          </cell>
        </row>
        <row r="1673">
          <cell r="A1673" t="str">
            <v>31.01.50.01</v>
          </cell>
          <cell r="B1673" t="str">
            <v>-</v>
          </cell>
          <cell r="C1673" t="str">
            <v>Rec.Vend.C.Grupo ME-Minerios</v>
          </cell>
          <cell r="D1673">
            <v>0</v>
          </cell>
          <cell r="F1673">
            <v>0</v>
          </cell>
          <cell r="G1673">
            <v>0</v>
          </cell>
          <cell r="H1673">
            <v>0</v>
          </cell>
        </row>
        <row r="1674">
          <cell r="A1674" t="str">
            <v>31.01.50.02</v>
          </cell>
          <cell r="B1674" t="str">
            <v>-</v>
          </cell>
          <cell r="C1674" t="str">
            <v>Rec.Vend.C.Grupo ME-Lig.Manganes</v>
          </cell>
          <cell r="D1674">
            <v>0</v>
          </cell>
          <cell r="F1674">
            <v>0</v>
          </cell>
          <cell r="G1674">
            <v>0</v>
          </cell>
          <cell r="H1674">
            <v>0</v>
          </cell>
        </row>
        <row r="1675">
          <cell r="A1675" t="str">
            <v>31.01.50.03</v>
          </cell>
          <cell r="B1675" t="str">
            <v>-</v>
          </cell>
          <cell r="C1675" t="str">
            <v>Rec.Vend.C.Grupo ME-Lig.Especial</v>
          </cell>
          <cell r="D1675">
            <v>0</v>
          </cell>
          <cell r="F1675">
            <v>0</v>
          </cell>
          <cell r="G1675">
            <v>0</v>
          </cell>
          <cell r="H1675">
            <v>0</v>
          </cell>
        </row>
        <row r="1676">
          <cell r="A1676" t="str">
            <v>31.01.50.04</v>
          </cell>
          <cell r="B1676" t="str">
            <v>-</v>
          </cell>
          <cell r="C1676" t="str">
            <v>Rec.Vend.C.Grupo ME-Lenha</v>
          </cell>
          <cell r="D1676">
            <v>0</v>
          </cell>
          <cell r="F1676">
            <v>0</v>
          </cell>
          <cell r="G1676">
            <v>0</v>
          </cell>
          <cell r="H1676">
            <v>0</v>
          </cell>
        </row>
        <row r="1677">
          <cell r="A1677" t="str">
            <v>31.01.50.05</v>
          </cell>
          <cell r="B1677" t="str">
            <v>-</v>
          </cell>
          <cell r="C1677" t="str">
            <v>Rec.Vend.C.Grupo ME-Quartzo</v>
          </cell>
          <cell r="D1677">
            <v>0</v>
          </cell>
          <cell r="F1677">
            <v>0</v>
          </cell>
          <cell r="G1677">
            <v>0</v>
          </cell>
          <cell r="H1677">
            <v>0</v>
          </cell>
        </row>
        <row r="1678">
          <cell r="A1678" t="str">
            <v>31.01.50.06</v>
          </cell>
          <cell r="B1678" t="str">
            <v>-</v>
          </cell>
          <cell r="C1678" t="str">
            <v>Rec.Vend.C.Grupo ME-Carv.Vegetal</v>
          </cell>
          <cell r="D1678">
            <v>0</v>
          </cell>
          <cell r="F1678">
            <v>0</v>
          </cell>
          <cell r="G1678">
            <v>0</v>
          </cell>
          <cell r="H1678">
            <v>0</v>
          </cell>
        </row>
        <row r="1680">
          <cell r="A1680" t="str">
            <v>-----------</v>
          </cell>
          <cell r="B1680" t="str">
            <v>--</v>
          </cell>
          <cell r="C1680" t="str">
            <v>-------------------------------------------------------------------</v>
          </cell>
          <cell r="D1680" t="str">
            <v>-------------------</v>
          </cell>
          <cell r="E1680" t="str">
            <v>-</v>
          </cell>
          <cell r="F1680" t="str">
            <v>-------------------</v>
          </cell>
          <cell r="G1680" t="e">
            <v>#NAME?</v>
          </cell>
          <cell r="H1680" t="str">
            <v>07AB - 1.00.01.065</v>
          </cell>
        </row>
        <row r="1681">
          <cell r="A1681" t="str">
            <v>_x000C_----------</v>
          </cell>
          <cell r="B1681" t="str">
            <v>--</v>
          </cell>
          <cell r="C1681" t="str">
            <v>-------------------------------------------------------------------</v>
          </cell>
          <cell r="D1681" t="str">
            <v>-------------------</v>
          </cell>
          <cell r="E1681" t="str">
            <v>-</v>
          </cell>
          <cell r="F1681" t="str">
            <v>-------------------</v>
          </cell>
          <cell r="G1681" t="str">
            <v>-------------------</v>
          </cell>
          <cell r="H1681" t="str">
            <v>------ Página:</v>
          </cell>
          <cell r="I1681">
            <v>2</v>
          </cell>
        </row>
        <row r="1682">
          <cell r="A1682" t="str">
            <v>Rio Doce Ma</v>
          </cell>
          <cell r="B1682" t="str">
            <v>ng</v>
          </cell>
          <cell r="C1682" t="str">
            <v>anes S.A</v>
          </cell>
          <cell r="H1682" t="str">
            <v>Balancete</v>
          </cell>
        </row>
        <row r="1683">
          <cell r="A1683" t="str">
            <v>Período: 01</v>
          </cell>
          <cell r="B1683" t="str">
            <v>/0</v>
          </cell>
          <cell r="C1683" t="str">
            <v>1/2007 A 31/01/2007 -----------------------------------------------</v>
          </cell>
          <cell r="D1683" t="str">
            <v>-------------------</v>
          </cell>
          <cell r="E1683" t="str">
            <v>-</v>
          </cell>
          <cell r="F1683" t="str">
            <v>-------------------</v>
          </cell>
          <cell r="G1683" t="str">
            <v>-------------------</v>
          </cell>
          <cell r="H1683" t="str">
            <v>06/02/2007 - 17:4</v>
          </cell>
          <cell r="I1683">
            <v>7</v>
          </cell>
        </row>
        <row r="1685">
          <cell r="A1685" t="str">
            <v>Título</v>
          </cell>
          <cell r="D1685" t="str">
            <v>Saldo Inicial</v>
          </cell>
          <cell r="F1685" t="str">
            <v>Débito</v>
          </cell>
          <cell r="G1685" t="str">
            <v>Crédito</v>
          </cell>
          <cell r="H1685" t="str">
            <v>Saldo Final</v>
          </cell>
        </row>
        <row r="1686">
          <cell r="A1686" t="str">
            <v>-----------</v>
          </cell>
          <cell r="B1686" t="str">
            <v>--</v>
          </cell>
          <cell r="C1686" t="str">
            <v>-------------------------------------------------------------------</v>
          </cell>
          <cell r="D1686" t="str">
            <v>-----------------</v>
          </cell>
          <cell r="F1686" t="str">
            <v>------------------</v>
          </cell>
          <cell r="G1686" t="str">
            <v>------------------</v>
          </cell>
          <cell r="H1686" t="str">
            <v>-----------------</v>
          </cell>
        </row>
        <row r="1687">
          <cell r="A1687" t="str">
            <v>31.01.50.07</v>
          </cell>
          <cell r="B1687" t="str">
            <v>-</v>
          </cell>
          <cell r="C1687" t="str">
            <v>Rec.Vend.C.Grupo ME-Outros</v>
          </cell>
          <cell r="D1687">
            <v>0</v>
          </cell>
          <cell r="F1687">
            <v>0</v>
          </cell>
          <cell r="G1687">
            <v>0</v>
          </cell>
          <cell r="H1687">
            <v>0</v>
          </cell>
        </row>
        <row r="1688">
          <cell r="A1688" t="str">
            <v>31.01.50.08</v>
          </cell>
          <cell r="B1688" t="str">
            <v>-</v>
          </cell>
          <cell r="C1688" t="str">
            <v>Rec.Vend.C.Grupo ME-Servicos</v>
          </cell>
          <cell r="D1688">
            <v>0</v>
          </cell>
          <cell r="F1688">
            <v>0</v>
          </cell>
          <cell r="G1688">
            <v>0</v>
          </cell>
          <cell r="H1688">
            <v>0</v>
          </cell>
        </row>
        <row r="1689">
          <cell r="A1689" t="str">
            <v>31.01.50.94</v>
          </cell>
          <cell r="B1689" t="str">
            <v>-</v>
          </cell>
          <cell r="C1689" t="str">
            <v>Rec.Vend.M.Externo em Trans.Minerios</v>
          </cell>
          <cell r="D1689">
            <v>0</v>
          </cell>
          <cell r="F1689">
            <v>0</v>
          </cell>
          <cell r="G1689">
            <v>0</v>
          </cell>
          <cell r="H1689">
            <v>0</v>
          </cell>
        </row>
        <row r="1690">
          <cell r="A1690" t="str">
            <v>31.01.50.95</v>
          </cell>
          <cell r="B1690" t="str">
            <v>-</v>
          </cell>
          <cell r="C1690" t="str">
            <v>Rec.Vend.M.Externo em Trans.Lig.Manganes</v>
          </cell>
          <cell r="D1690">
            <v>0</v>
          </cell>
          <cell r="F1690">
            <v>0</v>
          </cell>
          <cell r="G1690">
            <v>0</v>
          </cell>
          <cell r="H1690">
            <v>0</v>
          </cell>
        </row>
        <row r="1691">
          <cell r="A1691" t="str">
            <v>31.01.50.96</v>
          </cell>
          <cell r="B1691" t="str">
            <v>-</v>
          </cell>
          <cell r="C1691" t="str">
            <v>Rec.Vend.M.Externo em Trans.Lig.Especiai</v>
          </cell>
          <cell r="D1691">
            <v>0</v>
          </cell>
          <cell r="F1691">
            <v>0</v>
          </cell>
          <cell r="G1691">
            <v>0</v>
          </cell>
          <cell r="H1691">
            <v>0</v>
          </cell>
        </row>
        <row r="1692">
          <cell r="A1692" t="str">
            <v>31.01.50.97</v>
          </cell>
          <cell r="B1692" t="str">
            <v>-</v>
          </cell>
          <cell r="C1692" t="str">
            <v>Rec.Vend.C.Grupo ME em trans.Minerios</v>
          </cell>
          <cell r="D1692">
            <v>0</v>
          </cell>
          <cell r="F1692">
            <v>0</v>
          </cell>
          <cell r="G1692">
            <v>0</v>
          </cell>
          <cell r="H1692">
            <v>0</v>
          </cell>
        </row>
        <row r="1693">
          <cell r="A1693" t="str">
            <v>31.01.50.98</v>
          </cell>
          <cell r="B1693" t="str">
            <v>-</v>
          </cell>
          <cell r="C1693" t="str">
            <v>Rec.Vend.C.Grupo ME em trans.Lig.Mangane</v>
          </cell>
          <cell r="D1693">
            <v>0</v>
          </cell>
          <cell r="F1693">
            <v>0</v>
          </cell>
          <cell r="G1693">
            <v>0</v>
          </cell>
          <cell r="H1693">
            <v>0</v>
          </cell>
        </row>
        <row r="1694">
          <cell r="A1694" t="str">
            <v>31.01.50.99</v>
          </cell>
          <cell r="B1694" t="str">
            <v>-</v>
          </cell>
          <cell r="C1694" t="str">
            <v>Rec.Vend.C.Grupo ME em trans.Lig.Especia</v>
          </cell>
          <cell r="D1694">
            <v>0</v>
          </cell>
          <cell r="F1694">
            <v>0</v>
          </cell>
          <cell r="G1694">
            <v>0</v>
          </cell>
          <cell r="H1694">
            <v>0</v>
          </cell>
        </row>
        <row r="1695">
          <cell r="A1695" t="str">
            <v>31.01.55.00</v>
          </cell>
          <cell r="B1695" t="str">
            <v>-</v>
          </cell>
          <cell r="C1695" t="str">
            <v>Receita  Rev.Cias Grupo-M.E</v>
          </cell>
          <cell r="D1695">
            <v>0</v>
          </cell>
          <cell r="F1695">
            <v>0</v>
          </cell>
          <cell r="G1695">
            <v>0</v>
          </cell>
          <cell r="H1695">
            <v>0</v>
          </cell>
        </row>
        <row r="1696">
          <cell r="A1696" t="str">
            <v>31.01.55.01</v>
          </cell>
          <cell r="B1696" t="str">
            <v>-</v>
          </cell>
          <cell r="C1696" t="str">
            <v>Rec.Rev.C.Grupo ME-Minerios</v>
          </cell>
          <cell r="D1696">
            <v>0</v>
          </cell>
          <cell r="F1696">
            <v>0</v>
          </cell>
          <cell r="G1696">
            <v>0</v>
          </cell>
          <cell r="H1696">
            <v>0</v>
          </cell>
        </row>
        <row r="1697">
          <cell r="A1697" t="str">
            <v>31.01.55.02</v>
          </cell>
          <cell r="B1697" t="str">
            <v>-</v>
          </cell>
          <cell r="C1697" t="str">
            <v>Rec.Rev.C.Grupo ME-L.Manganes</v>
          </cell>
          <cell r="D1697">
            <v>0</v>
          </cell>
          <cell r="F1697">
            <v>0</v>
          </cell>
          <cell r="G1697">
            <v>0</v>
          </cell>
          <cell r="H1697">
            <v>0</v>
          </cell>
        </row>
        <row r="1698">
          <cell r="A1698" t="str">
            <v>31.01.55.03</v>
          </cell>
          <cell r="B1698" t="str">
            <v>-</v>
          </cell>
          <cell r="C1698" t="str">
            <v>Rec.Rev.C.Grupo ME-L.Especial</v>
          </cell>
          <cell r="D1698">
            <v>0</v>
          </cell>
          <cell r="F1698">
            <v>0</v>
          </cell>
          <cell r="G1698">
            <v>0</v>
          </cell>
          <cell r="H1698">
            <v>0</v>
          </cell>
        </row>
        <row r="1699">
          <cell r="A1699" t="str">
            <v>31.01.55.04</v>
          </cell>
          <cell r="B1699" t="str">
            <v>-</v>
          </cell>
          <cell r="C1699" t="str">
            <v>Rec.Revend.C.Grupo ME-Lenha</v>
          </cell>
          <cell r="D1699">
            <v>0</v>
          </cell>
          <cell r="F1699">
            <v>0</v>
          </cell>
          <cell r="G1699">
            <v>0</v>
          </cell>
          <cell r="H1699">
            <v>0</v>
          </cell>
        </row>
        <row r="1700">
          <cell r="A1700" t="str">
            <v>31.01.55.05</v>
          </cell>
          <cell r="B1700" t="str">
            <v>-</v>
          </cell>
          <cell r="C1700" t="str">
            <v>Rec.Rev.C.Grupo ME-Quartzo</v>
          </cell>
          <cell r="D1700">
            <v>0</v>
          </cell>
          <cell r="F1700">
            <v>0</v>
          </cell>
          <cell r="G1700">
            <v>0</v>
          </cell>
          <cell r="H1700">
            <v>0</v>
          </cell>
        </row>
        <row r="1701">
          <cell r="A1701" t="str">
            <v>31.01.55.06</v>
          </cell>
          <cell r="B1701" t="str">
            <v>-</v>
          </cell>
          <cell r="C1701" t="str">
            <v>Rec.Rev.C.Grupo ME-Carv.Veget</v>
          </cell>
          <cell r="D1701">
            <v>0</v>
          </cell>
          <cell r="F1701">
            <v>0</v>
          </cell>
          <cell r="G1701">
            <v>0</v>
          </cell>
          <cell r="H1701">
            <v>0</v>
          </cell>
        </row>
        <row r="1702">
          <cell r="A1702" t="str">
            <v>31.01.55.07</v>
          </cell>
          <cell r="B1702" t="str">
            <v>-</v>
          </cell>
          <cell r="C1702" t="str">
            <v>Rec.Revend.C.Grupo ME-Outros</v>
          </cell>
          <cell r="D1702">
            <v>0</v>
          </cell>
          <cell r="F1702">
            <v>0</v>
          </cell>
          <cell r="G1702">
            <v>0</v>
          </cell>
          <cell r="H1702">
            <v>0</v>
          </cell>
        </row>
        <row r="1703">
          <cell r="A1703" t="str">
            <v>31.01.55.08</v>
          </cell>
          <cell r="B1703" t="str">
            <v>-</v>
          </cell>
          <cell r="C1703" t="str">
            <v>Rec.Rev.C.Grupo ME-Servicos</v>
          </cell>
          <cell r="D1703">
            <v>0</v>
          </cell>
          <cell r="F1703">
            <v>0</v>
          </cell>
          <cell r="G1703">
            <v>0</v>
          </cell>
          <cell r="H1703">
            <v>0</v>
          </cell>
        </row>
        <row r="1704">
          <cell r="A1704" t="str">
            <v>31.05.00.00</v>
          </cell>
          <cell r="B1704" t="str">
            <v>-</v>
          </cell>
          <cell r="C1704" t="str">
            <v>Receita de Vendas Grupo Cvrd</v>
          </cell>
          <cell r="D1704">
            <v>0</v>
          </cell>
          <cell r="F1704">
            <v>3777782.59</v>
          </cell>
          <cell r="G1704">
            <v>10276100.34</v>
          </cell>
          <cell r="H1704">
            <v>6498317.75</v>
          </cell>
          <cell r="I1704" t="str">
            <v>C</v>
          </cell>
        </row>
        <row r="1705">
          <cell r="A1705" t="str">
            <v>31.05.01.00</v>
          </cell>
          <cell r="B1705" t="str">
            <v>-</v>
          </cell>
          <cell r="C1705" t="str">
            <v>Receita de Vendas Grp Cvrd- Cvrd</v>
          </cell>
          <cell r="D1705">
            <v>0</v>
          </cell>
          <cell r="F1705">
            <v>0</v>
          </cell>
          <cell r="G1705">
            <v>1211363.42</v>
          </cell>
          <cell r="H1705">
            <v>1211363.42</v>
          </cell>
          <cell r="I1705" t="str">
            <v>C</v>
          </cell>
        </row>
        <row r="1706">
          <cell r="A1706" t="str">
            <v>31.05.01.01</v>
          </cell>
          <cell r="B1706" t="str">
            <v>-</v>
          </cell>
          <cell r="C1706" t="str">
            <v>Rec.Vend.Cvrd- Cvrd Minerios</v>
          </cell>
          <cell r="D1706">
            <v>0</v>
          </cell>
          <cell r="F1706">
            <v>0</v>
          </cell>
          <cell r="G1706">
            <v>1211363.42</v>
          </cell>
          <cell r="H1706">
            <v>1211363.42</v>
          </cell>
          <cell r="I1706" t="str">
            <v>C</v>
          </cell>
        </row>
        <row r="1707">
          <cell r="A1707" t="str">
            <v>31.05.01.02</v>
          </cell>
          <cell r="B1707" t="str">
            <v>-</v>
          </cell>
          <cell r="C1707" t="str">
            <v>Rec.Vend.Cvrd- Cvrd Lig.Manganes</v>
          </cell>
          <cell r="D1707">
            <v>0</v>
          </cell>
          <cell r="F1707">
            <v>0</v>
          </cell>
          <cell r="G1707">
            <v>0</v>
          </cell>
          <cell r="H1707">
            <v>0</v>
          </cell>
        </row>
        <row r="1708">
          <cell r="A1708" t="str">
            <v>31.05.01.03</v>
          </cell>
          <cell r="B1708" t="str">
            <v>-</v>
          </cell>
          <cell r="C1708" t="str">
            <v>Rec.Vend.Cvrd- Cvrd Lig Especiais</v>
          </cell>
          <cell r="D1708">
            <v>0</v>
          </cell>
          <cell r="F1708">
            <v>0</v>
          </cell>
          <cell r="G1708">
            <v>0</v>
          </cell>
          <cell r="H1708">
            <v>0</v>
          </cell>
        </row>
        <row r="1709">
          <cell r="A1709" t="str">
            <v>31.05.01.07</v>
          </cell>
          <cell r="B1709" t="str">
            <v>-</v>
          </cell>
          <cell r="C1709" t="str">
            <v>Rec.Vend.Cvrd- Cvrd Outros</v>
          </cell>
          <cell r="D1709">
            <v>0</v>
          </cell>
          <cell r="F1709">
            <v>0</v>
          </cell>
          <cell r="G1709">
            <v>0</v>
          </cell>
          <cell r="H1709">
            <v>0</v>
          </cell>
        </row>
        <row r="1710">
          <cell r="A1710" t="str">
            <v>31.05.02.00</v>
          </cell>
          <cell r="B1710" t="str">
            <v>-</v>
          </cell>
          <cell r="C1710" t="str">
            <v>Receita Vendas Grp Cvrd- Urucum</v>
          </cell>
          <cell r="D1710">
            <v>0</v>
          </cell>
          <cell r="F1710">
            <v>0</v>
          </cell>
          <cell r="G1710">
            <v>0</v>
          </cell>
          <cell r="H1710">
            <v>0</v>
          </cell>
        </row>
        <row r="1711">
          <cell r="A1711" t="str">
            <v>31.05.02.01</v>
          </cell>
          <cell r="B1711" t="str">
            <v>-</v>
          </cell>
          <cell r="C1711" t="str">
            <v>Rec.Vend.Cvrd- Urucum Minerios</v>
          </cell>
          <cell r="D1711">
            <v>0</v>
          </cell>
          <cell r="F1711">
            <v>0</v>
          </cell>
          <cell r="G1711">
            <v>0</v>
          </cell>
          <cell r="H1711">
            <v>0</v>
          </cell>
        </row>
        <row r="1712">
          <cell r="A1712" t="str">
            <v>31.05.02.02</v>
          </cell>
          <cell r="B1712" t="str">
            <v>-</v>
          </cell>
          <cell r="C1712" t="str">
            <v>Rec.Vend.Cvrd- Urucum Lig.Manganes</v>
          </cell>
          <cell r="D1712">
            <v>0</v>
          </cell>
          <cell r="F1712">
            <v>0</v>
          </cell>
          <cell r="G1712">
            <v>0</v>
          </cell>
          <cell r="H1712">
            <v>0</v>
          </cell>
        </row>
        <row r="1713">
          <cell r="A1713" t="str">
            <v>31.05.02.03</v>
          </cell>
          <cell r="B1713" t="str">
            <v>-</v>
          </cell>
          <cell r="C1713" t="str">
            <v>Rec.Vend.Cvrd- Urucum Lig.Especiais</v>
          </cell>
          <cell r="D1713">
            <v>0</v>
          </cell>
          <cell r="F1713">
            <v>0</v>
          </cell>
          <cell r="G1713">
            <v>0</v>
          </cell>
          <cell r="H1713">
            <v>0</v>
          </cell>
        </row>
        <row r="1714">
          <cell r="A1714" t="str">
            <v>31.05.02.07</v>
          </cell>
          <cell r="B1714" t="str">
            <v>-</v>
          </cell>
          <cell r="C1714" t="str">
            <v>Rec.Vend.Cvrd- Urucum Outros</v>
          </cell>
          <cell r="D1714">
            <v>0</v>
          </cell>
          <cell r="F1714">
            <v>0</v>
          </cell>
          <cell r="G1714">
            <v>0</v>
          </cell>
          <cell r="H1714">
            <v>0</v>
          </cell>
        </row>
        <row r="1715">
          <cell r="A1715" t="str">
            <v>31.05.03.00</v>
          </cell>
          <cell r="B1715" t="str">
            <v>-</v>
          </cell>
          <cell r="C1715" t="str">
            <v>Receita vendas Grp Cvrd- CST</v>
          </cell>
          <cell r="D1715">
            <v>0</v>
          </cell>
          <cell r="F1715">
            <v>0</v>
          </cell>
          <cell r="G1715">
            <v>0</v>
          </cell>
          <cell r="H1715">
            <v>0</v>
          </cell>
        </row>
        <row r="1716">
          <cell r="A1716" t="str">
            <v>31.05.03.01</v>
          </cell>
          <cell r="B1716" t="str">
            <v>-</v>
          </cell>
          <cell r="C1716" t="str">
            <v>Rec.Vend.Cvrd- CST Minerios</v>
          </cell>
          <cell r="D1716">
            <v>0</v>
          </cell>
          <cell r="F1716">
            <v>0</v>
          </cell>
          <cell r="G1716">
            <v>0</v>
          </cell>
          <cell r="H1716">
            <v>0</v>
          </cell>
        </row>
        <row r="1717">
          <cell r="A1717" t="str">
            <v>31.05.03.02</v>
          </cell>
          <cell r="B1717" t="str">
            <v>-</v>
          </cell>
          <cell r="C1717" t="str">
            <v>Rec.Vend.Cvrd- CST Lig.Manganes</v>
          </cell>
          <cell r="D1717">
            <v>0</v>
          </cell>
          <cell r="F1717">
            <v>0</v>
          </cell>
          <cell r="G1717">
            <v>0</v>
          </cell>
          <cell r="H1717">
            <v>0</v>
          </cell>
        </row>
        <row r="1718">
          <cell r="A1718" t="str">
            <v>31.05.03.03</v>
          </cell>
          <cell r="B1718" t="str">
            <v>-</v>
          </cell>
          <cell r="C1718" t="str">
            <v>Rec.Vend.Cvrd- CST Lig.Especiais</v>
          </cell>
          <cell r="D1718">
            <v>0</v>
          </cell>
          <cell r="F1718">
            <v>0</v>
          </cell>
          <cell r="G1718">
            <v>0</v>
          </cell>
          <cell r="H1718">
            <v>0</v>
          </cell>
        </row>
        <row r="1719">
          <cell r="A1719" t="str">
            <v>31.05.03.07</v>
          </cell>
          <cell r="B1719" t="str">
            <v>-</v>
          </cell>
          <cell r="C1719" t="str">
            <v>Rec.Vend.Cvrd- CST Outros</v>
          </cell>
          <cell r="D1719">
            <v>0</v>
          </cell>
          <cell r="F1719">
            <v>0</v>
          </cell>
          <cell r="G1719">
            <v>0</v>
          </cell>
          <cell r="H1719">
            <v>0</v>
          </cell>
        </row>
        <row r="1720">
          <cell r="A1720" t="str">
            <v>31.05.04.00</v>
          </cell>
          <cell r="B1720" t="str">
            <v>-</v>
          </cell>
          <cell r="C1720" t="str">
            <v>Receita Vendas Grp.Cvrd- FCA</v>
          </cell>
          <cell r="D1720">
            <v>0</v>
          </cell>
          <cell r="F1720">
            <v>0</v>
          </cell>
          <cell r="G1720">
            <v>0</v>
          </cell>
          <cell r="H1720">
            <v>0</v>
          </cell>
        </row>
        <row r="1721">
          <cell r="A1721" t="str">
            <v>31.05.04.01</v>
          </cell>
          <cell r="B1721" t="str">
            <v>-</v>
          </cell>
          <cell r="C1721" t="str">
            <v>Rec.Vend.Cvrd- FCA Minerios</v>
          </cell>
          <cell r="D1721">
            <v>0</v>
          </cell>
          <cell r="F1721">
            <v>0</v>
          </cell>
          <cell r="G1721">
            <v>0</v>
          </cell>
          <cell r="H1721">
            <v>0</v>
          </cell>
        </row>
        <row r="1722">
          <cell r="A1722" t="str">
            <v>31.05.04.02</v>
          </cell>
          <cell r="B1722" t="str">
            <v>-</v>
          </cell>
          <cell r="C1722" t="str">
            <v>Rec.Vend.Cvrd- FCA Lig.Manganes</v>
          </cell>
          <cell r="D1722">
            <v>0</v>
          </cell>
          <cell r="F1722">
            <v>0</v>
          </cell>
          <cell r="G1722">
            <v>0</v>
          </cell>
          <cell r="H1722">
            <v>0</v>
          </cell>
        </row>
        <row r="1723">
          <cell r="A1723" t="str">
            <v>31.05.04.03</v>
          </cell>
          <cell r="B1723" t="str">
            <v>-</v>
          </cell>
          <cell r="C1723" t="str">
            <v>Rec.Vend.Cvrd- FCA Lig.Especiais</v>
          </cell>
          <cell r="D1723">
            <v>0</v>
          </cell>
          <cell r="F1723">
            <v>0</v>
          </cell>
          <cell r="G1723">
            <v>0</v>
          </cell>
          <cell r="H1723">
            <v>0</v>
          </cell>
        </row>
        <row r="1724">
          <cell r="A1724" t="str">
            <v>31.05.04.07</v>
          </cell>
          <cell r="B1724" t="str">
            <v>-</v>
          </cell>
          <cell r="C1724" t="str">
            <v>Rec.Vend.Cvrd- FCA Outros</v>
          </cell>
          <cell r="D1724">
            <v>0</v>
          </cell>
          <cell r="F1724">
            <v>0</v>
          </cell>
          <cell r="G1724">
            <v>0</v>
          </cell>
          <cell r="H1724">
            <v>0</v>
          </cell>
        </row>
        <row r="1725">
          <cell r="A1725" t="str">
            <v>31.05.05.00</v>
          </cell>
          <cell r="B1725" t="str">
            <v>-</v>
          </cell>
          <cell r="C1725" t="str">
            <v>Receita de Vendas Grp.Cvrd-RDME</v>
          </cell>
          <cell r="D1725">
            <v>0</v>
          </cell>
          <cell r="F1725">
            <v>2357141.9700000002</v>
          </cell>
          <cell r="G1725">
            <v>3693014.28</v>
          </cell>
          <cell r="H1725">
            <v>1335872.31</v>
          </cell>
          <cell r="I1725" t="str">
            <v>C</v>
          </cell>
        </row>
        <row r="1726">
          <cell r="A1726" t="str">
            <v>31.05.05.01</v>
          </cell>
          <cell r="B1726" t="str">
            <v>-</v>
          </cell>
          <cell r="C1726" t="str">
            <v>Rec.Vend.Cvrd-RDME Minerios</v>
          </cell>
          <cell r="D1726">
            <v>0</v>
          </cell>
          <cell r="F1726">
            <v>0</v>
          </cell>
          <cell r="G1726">
            <v>0</v>
          </cell>
          <cell r="H1726">
            <v>0</v>
          </cell>
        </row>
        <row r="1727">
          <cell r="A1727" t="str">
            <v>31.05.05.02</v>
          </cell>
          <cell r="B1727" t="str">
            <v>-</v>
          </cell>
          <cell r="C1727" t="str">
            <v>Rec.Vend.Cvrd-RDME Lig.Manganes</v>
          </cell>
          <cell r="D1727">
            <v>0</v>
          </cell>
          <cell r="F1727">
            <v>0</v>
          </cell>
          <cell r="G1727">
            <v>1332047.32</v>
          </cell>
          <cell r="H1727">
            <v>1332047.32</v>
          </cell>
          <cell r="I1727" t="str">
            <v>C</v>
          </cell>
        </row>
        <row r="1728">
          <cell r="A1728" t="str">
            <v>31.05.05.03</v>
          </cell>
          <cell r="B1728" t="str">
            <v>-</v>
          </cell>
          <cell r="C1728" t="str">
            <v>Rec.Vend.Cvrd-RDME Lig.Especiais</v>
          </cell>
          <cell r="D1728">
            <v>0</v>
          </cell>
          <cell r="F1728">
            <v>0</v>
          </cell>
          <cell r="G1728">
            <v>2360966.96</v>
          </cell>
          <cell r="H1728">
            <v>2360966.96</v>
          </cell>
          <cell r="I1728" t="str">
            <v>C</v>
          </cell>
        </row>
        <row r="1729">
          <cell r="A1729" t="str">
            <v>31.05.05.07</v>
          </cell>
          <cell r="B1729" t="str">
            <v>-</v>
          </cell>
          <cell r="C1729" t="str">
            <v>Rec.Vend.Cvrd-RDME Outros</v>
          </cell>
          <cell r="D1729">
            <v>0</v>
          </cell>
          <cell r="F1729">
            <v>0</v>
          </cell>
          <cell r="G1729">
            <v>0</v>
          </cell>
          <cell r="H1729">
            <v>0</v>
          </cell>
        </row>
        <row r="1730">
          <cell r="A1730" t="str">
            <v>31.05.05.97</v>
          </cell>
          <cell r="B1730" t="str">
            <v>-</v>
          </cell>
          <cell r="C1730" t="str">
            <v>Rec.Vend.RDME em Transito Minerios</v>
          </cell>
          <cell r="D1730">
            <v>0</v>
          </cell>
          <cell r="F1730">
            <v>0</v>
          </cell>
          <cell r="G1730">
            <v>0</v>
          </cell>
          <cell r="H1730">
            <v>0</v>
          </cell>
        </row>
        <row r="1731">
          <cell r="A1731" t="str">
            <v>31.05.05.98</v>
          </cell>
          <cell r="B1731" t="str">
            <v>-</v>
          </cell>
          <cell r="C1731" t="str">
            <v>Rec.Vend.RDME em Transito Lig.Manganes</v>
          </cell>
          <cell r="D1731">
            <v>0</v>
          </cell>
          <cell r="F1731">
            <v>484924.01</v>
          </cell>
          <cell r="G1731">
            <v>0</v>
          </cell>
          <cell r="H1731">
            <v>484924.01</v>
          </cell>
          <cell r="I1731" t="str">
            <v>D</v>
          </cell>
        </row>
        <row r="1732">
          <cell r="A1732" t="str">
            <v>31.05.05.99</v>
          </cell>
          <cell r="B1732" t="str">
            <v>-</v>
          </cell>
          <cell r="C1732" t="str">
            <v>Rec.Vend.RDME em Transito Lig.Especiais</v>
          </cell>
          <cell r="D1732">
            <v>0</v>
          </cell>
          <cell r="F1732">
            <v>1872217.96</v>
          </cell>
          <cell r="G1732">
            <v>0</v>
          </cell>
          <cell r="H1732">
            <v>1872217.96</v>
          </cell>
          <cell r="I1732" t="str">
            <v>D</v>
          </cell>
        </row>
        <row r="1733">
          <cell r="A1733" t="str">
            <v>31.05.06.00</v>
          </cell>
          <cell r="B1733" t="str">
            <v>-</v>
          </cell>
          <cell r="C1733" t="str">
            <v>Receita Vendas Grp.Cvrd.RDMN</v>
          </cell>
          <cell r="D1733">
            <v>0</v>
          </cell>
          <cell r="F1733">
            <v>0</v>
          </cell>
          <cell r="G1733">
            <v>0</v>
          </cell>
          <cell r="H1733">
            <v>0</v>
          </cell>
        </row>
        <row r="1734">
          <cell r="A1734" t="str">
            <v>31.05.06.01</v>
          </cell>
          <cell r="B1734" t="str">
            <v>-</v>
          </cell>
          <cell r="C1734" t="str">
            <v>Rec.Vend.Cvrd-RDMN Minerios</v>
          </cell>
          <cell r="D1734">
            <v>0</v>
          </cell>
          <cell r="F1734">
            <v>0</v>
          </cell>
          <cell r="G1734">
            <v>0</v>
          </cell>
          <cell r="H1734">
            <v>0</v>
          </cell>
        </row>
        <row r="1735">
          <cell r="A1735" t="str">
            <v>31.05.06.02</v>
          </cell>
          <cell r="B1735" t="str">
            <v>-</v>
          </cell>
          <cell r="C1735" t="str">
            <v>Rec.Vend.Cvrd-RDMN Lig.Manganes</v>
          </cell>
          <cell r="D1735">
            <v>0</v>
          </cell>
          <cell r="F1735">
            <v>0</v>
          </cell>
          <cell r="G1735">
            <v>0</v>
          </cell>
          <cell r="H1735">
            <v>0</v>
          </cell>
        </row>
        <row r="1736">
          <cell r="A1736" t="str">
            <v>31.05.06.03</v>
          </cell>
          <cell r="B1736" t="str">
            <v>-</v>
          </cell>
          <cell r="C1736" t="str">
            <v>Rec.Vend.Cvrd-RDMN Lig.Especiais</v>
          </cell>
          <cell r="D1736">
            <v>0</v>
          </cell>
          <cell r="F1736">
            <v>0</v>
          </cell>
          <cell r="G1736">
            <v>0</v>
          </cell>
          <cell r="H1736">
            <v>0</v>
          </cell>
        </row>
        <row r="1737">
          <cell r="A1737" t="str">
            <v>31.05.06.07</v>
          </cell>
          <cell r="B1737" t="str">
            <v>-</v>
          </cell>
          <cell r="C1737" t="str">
            <v>Rec.Vend.Cvrd-RDMN Outros</v>
          </cell>
          <cell r="D1737">
            <v>0</v>
          </cell>
          <cell r="F1737">
            <v>0</v>
          </cell>
          <cell r="G1737">
            <v>0</v>
          </cell>
          <cell r="H1737">
            <v>0</v>
          </cell>
        </row>
        <row r="1738">
          <cell r="A1738" t="str">
            <v>31.05.07.00</v>
          </cell>
          <cell r="B1738" t="str">
            <v>-</v>
          </cell>
          <cell r="C1738" t="str">
            <v>Receita Vendas Grp.Cvrd-RDI</v>
          </cell>
          <cell r="D1738">
            <v>0</v>
          </cell>
          <cell r="F1738">
            <v>0</v>
          </cell>
          <cell r="G1738">
            <v>0</v>
          </cell>
          <cell r="H1738">
            <v>0</v>
          </cell>
        </row>
        <row r="1739">
          <cell r="A1739" t="str">
            <v>31.05.07.01</v>
          </cell>
          <cell r="B1739" t="str">
            <v>-</v>
          </cell>
          <cell r="C1739" t="str">
            <v>Rec.Vend.Cvrd-RDI Minerios</v>
          </cell>
          <cell r="D1739">
            <v>0</v>
          </cell>
          <cell r="F1739">
            <v>0</v>
          </cell>
          <cell r="G1739">
            <v>0</v>
          </cell>
          <cell r="H1739">
            <v>0</v>
          </cell>
        </row>
        <row r="1740">
          <cell r="A1740" t="str">
            <v>31.05.07.02</v>
          </cell>
          <cell r="B1740" t="str">
            <v>-</v>
          </cell>
          <cell r="C1740" t="str">
            <v>Rec.Vend.Cvrd-RDI Lig.Manganes</v>
          </cell>
          <cell r="D1740">
            <v>0</v>
          </cell>
          <cell r="F1740">
            <v>0</v>
          </cell>
          <cell r="G1740">
            <v>0</v>
          </cell>
          <cell r="H1740">
            <v>0</v>
          </cell>
        </row>
        <row r="1741">
          <cell r="A1741" t="str">
            <v>31.05.07.03</v>
          </cell>
          <cell r="B1741" t="str">
            <v>-</v>
          </cell>
          <cell r="C1741" t="str">
            <v>Rec.Vend.Cvrd-RDI Lig.Especiais</v>
          </cell>
          <cell r="D1741">
            <v>0</v>
          </cell>
          <cell r="F1741">
            <v>0</v>
          </cell>
          <cell r="G1741">
            <v>0</v>
          </cell>
          <cell r="H1741">
            <v>0</v>
          </cell>
        </row>
        <row r="1742">
          <cell r="A1742" t="str">
            <v>31.05.07.07</v>
          </cell>
          <cell r="B1742" t="str">
            <v>-</v>
          </cell>
          <cell r="C1742" t="str">
            <v>Rec.Vend.Cvrd-RDI Outros</v>
          </cell>
          <cell r="D1742">
            <v>0</v>
          </cell>
          <cell r="F1742">
            <v>0</v>
          </cell>
          <cell r="G1742">
            <v>0</v>
          </cell>
          <cell r="H1742">
            <v>0</v>
          </cell>
        </row>
        <row r="1743">
          <cell r="A1743" t="str">
            <v>31.05.08.00</v>
          </cell>
          <cell r="B1743" t="str">
            <v>-</v>
          </cell>
          <cell r="C1743" t="str">
            <v>Receita Vendas Grp.Cvrd-RDL</v>
          </cell>
          <cell r="D1743">
            <v>0</v>
          </cell>
          <cell r="F1743">
            <v>0</v>
          </cell>
          <cell r="G1743">
            <v>0</v>
          </cell>
          <cell r="H1743">
            <v>0</v>
          </cell>
        </row>
        <row r="1744">
          <cell r="A1744" t="str">
            <v>31.05.08.01</v>
          </cell>
          <cell r="B1744" t="str">
            <v>-</v>
          </cell>
          <cell r="C1744" t="str">
            <v>Rec.Vend.Cvrd-RDL Minerios</v>
          </cell>
          <cell r="D1744">
            <v>0</v>
          </cell>
          <cell r="F1744">
            <v>0</v>
          </cell>
          <cell r="G1744">
            <v>0</v>
          </cell>
          <cell r="H1744">
            <v>0</v>
          </cell>
        </row>
        <row r="1745">
          <cell r="A1745" t="str">
            <v>31.05.08.02</v>
          </cell>
          <cell r="B1745" t="str">
            <v>-</v>
          </cell>
          <cell r="C1745" t="str">
            <v>Rec.Vend.Cvrd-RDL Lig.Manganes</v>
          </cell>
          <cell r="D1745">
            <v>0</v>
          </cell>
          <cell r="F1745">
            <v>0</v>
          </cell>
          <cell r="G1745">
            <v>0</v>
          </cell>
          <cell r="H1745">
            <v>0</v>
          </cell>
        </row>
        <row r="1746">
          <cell r="A1746" t="str">
            <v>31.05.08.03</v>
          </cell>
          <cell r="B1746" t="str">
            <v>-</v>
          </cell>
          <cell r="C1746" t="str">
            <v>Rec.Vend.Cvrd-RDL Lig.Especiais</v>
          </cell>
          <cell r="D1746">
            <v>0</v>
          </cell>
          <cell r="F1746">
            <v>0</v>
          </cell>
          <cell r="G1746">
            <v>0</v>
          </cell>
          <cell r="H1746">
            <v>0</v>
          </cell>
        </row>
        <row r="1747">
          <cell r="A1747" t="str">
            <v>31.05.08.07</v>
          </cell>
          <cell r="B1747" t="str">
            <v>-</v>
          </cell>
          <cell r="C1747" t="str">
            <v>Rec.Vend.Cvrd-RDL Outros</v>
          </cell>
          <cell r="D1747">
            <v>0</v>
          </cell>
          <cell r="F1747">
            <v>0</v>
          </cell>
          <cell r="G1747">
            <v>0</v>
          </cell>
          <cell r="H1747">
            <v>0</v>
          </cell>
        </row>
        <row r="1748">
          <cell r="A1748" t="str">
            <v>31.05.08.97</v>
          </cell>
          <cell r="B1748" t="str">
            <v>-</v>
          </cell>
          <cell r="C1748" t="str">
            <v>Rec.Vend.RDL em Transito Minerios</v>
          </cell>
          <cell r="D1748">
            <v>0</v>
          </cell>
          <cell r="F1748">
            <v>0</v>
          </cell>
          <cell r="G1748">
            <v>0</v>
          </cell>
          <cell r="H1748">
            <v>0</v>
          </cell>
        </row>
        <row r="1749">
          <cell r="A1749" t="str">
            <v>31.05.08.98</v>
          </cell>
          <cell r="B1749" t="str">
            <v>-</v>
          </cell>
          <cell r="C1749" t="str">
            <v>Rec.Vend.RDL em Transito Lig.Manganes</v>
          </cell>
          <cell r="D1749">
            <v>0</v>
          </cell>
          <cell r="F1749">
            <v>0</v>
          </cell>
          <cell r="G1749">
            <v>0</v>
          </cell>
          <cell r="H1749">
            <v>0</v>
          </cell>
        </row>
        <row r="1750">
          <cell r="A1750" t="str">
            <v>31.05.08.99</v>
          </cell>
          <cell r="B1750" t="str">
            <v>-</v>
          </cell>
          <cell r="C1750" t="str">
            <v>Rec.Vend.RDL em Transito Lig.Especiais</v>
          </cell>
          <cell r="D1750">
            <v>0</v>
          </cell>
          <cell r="F1750">
            <v>0</v>
          </cell>
          <cell r="G1750">
            <v>0</v>
          </cell>
          <cell r="H1750">
            <v>0</v>
          </cell>
        </row>
        <row r="1751">
          <cell r="A1751" t="str">
            <v>31.05.09.00</v>
          </cell>
          <cell r="B1751" t="str">
            <v>-</v>
          </cell>
          <cell r="C1751" t="str">
            <v>Receita Vendas Grp.cvrd - ITACO</v>
          </cell>
          <cell r="D1751">
            <v>0</v>
          </cell>
          <cell r="F1751">
            <v>0</v>
          </cell>
          <cell r="G1751">
            <v>0</v>
          </cell>
          <cell r="H1751">
            <v>0</v>
          </cell>
        </row>
        <row r="1752">
          <cell r="A1752" t="str">
            <v>31.05.09.01</v>
          </cell>
          <cell r="B1752" t="str">
            <v>-</v>
          </cell>
          <cell r="C1752" t="str">
            <v>Rec. Vendas cvrd-ITACO Minerios</v>
          </cell>
          <cell r="D1752">
            <v>0</v>
          </cell>
          <cell r="F1752">
            <v>0</v>
          </cell>
          <cell r="G1752">
            <v>0</v>
          </cell>
          <cell r="H1752">
            <v>0</v>
          </cell>
        </row>
        <row r="1753">
          <cell r="A1753" t="str">
            <v>31.05.09.02</v>
          </cell>
          <cell r="B1753" t="str">
            <v>-</v>
          </cell>
          <cell r="C1753" t="str">
            <v>Rec. Vendas cvrd-ITACO Lig.Manganes</v>
          </cell>
          <cell r="D1753">
            <v>0</v>
          </cell>
          <cell r="F1753">
            <v>0</v>
          </cell>
          <cell r="G1753">
            <v>0</v>
          </cell>
          <cell r="H1753">
            <v>0</v>
          </cell>
        </row>
        <row r="1754">
          <cell r="A1754" t="str">
            <v>31.05.09.03</v>
          </cell>
          <cell r="B1754" t="str">
            <v>-</v>
          </cell>
          <cell r="C1754" t="str">
            <v>Rec. Vendas cvrd-ITACO Lig.Especiais</v>
          </cell>
          <cell r="D1754">
            <v>0</v>
          </cell>
          <cell r="F1754">
            <v>0</v>
          </cell>
          <cell r="G1754">
            <v>0</v>
          </cell>
          <cell r="H1754">
            <v>0</v>
          </cell>
        </row>
        <row r="1755">
          <cell r="A1755" t="str">
            <v>31.05.09.07</v>
          </cell>
          <cell r="B1755" t="str">
            <v>-</v>
          </cell>
          <cell r="C1755" t="str">
            <v>Rec. Vendas cvrd-ITACO Outros</v>
          </cell>
          <cell r="D1755">
            <v>0</v>
          </cell>
          <cell r="F1755">
            <v>0</v>
          </cell>
          <cell r="G1755">
            <v>0</v>
          </cell>
          <cell r="H1755">
            <v>0</v>
          </cell>
        </row>
        <row r="1756">
          <cell r="A1756" t="str">
            <v>31.05.09.97</v>
          </cell>
          <cell r="B1756" t="str">
            <v>-</v>
          </cell>
          <cell r="C1756" t="str">
            <v>Rec.Vend.ITACO em Transito Minerios</v>
          </cell>
          <cell r="D1756">
            <v>0</v>
          </cell>
          <cell r="F1756">
            <v>0</v>
          </cell>
          <cell r="G1756">
            <v>0</v>
          </cell>
          <cell r="H1756">
            <v>0</v>
          </cell>
        </row>
        <row r="1757">
          <cell r="A1757" t="str">
            <v>31.05.09.98</v>
          </cell>
          <cell r="B1757" t="str">
            <v>-</v>
          </cell>
          <cell r="C1757" t="str">
            <v>Rec.Vend.ITACO em Transito Lig.Manganes</v>
          </cell>
          <cell r="D1757">
            <v>0</v>
          </cell>
          <cell r="F1757">
            <v>0</v>
          </cell>
          <cell r="G1757">
            <v>0</v>
          </cell>
          <cell r="H1757">
            <v>0</v>
          </cell>
        </row>
        <row r="1758">
          <cell r="A1758" t="str">
            <v>31.05.09.99</v>
          </cell>
          <cell r="B1758" t="str">
            <v>-</v>
          </cell>
          <cell r="C1758" t="str">
            <v>Rec.Vend.ITACO em Transito Lig.Especiais</v>
          </cell>
          <cell r="D1758">
            <v>0</v>
          </cell>
          <cell r="F1758">
            <v>0</v>
          </cell>
          <cell r="G1758">
            <v>0</v>
          </cell>
          <cell r="H1758">
            <v>0</v>
          </cell>
        </row>
        <row r="1759">
          <cell r="A1759" t="str">
            <v>31.05.10.00</v>
          </cell>
          <cell r="B1759" t="str">
            <v>-</v>
          </cell>
          <cell r="C1759" t="str">
            <v>Receita Revenda Grp Cvrd- Cvrd</v>
          </cell>
          <cell r="D1759">
            <v>0</v>
          </cell>
          <cell r="F1759">
            <v>0</v>
          </cell>
          <cell r="G1759">
            <v>0</v>
          </cell>
          <cell r="H1759">
            <v>0</v>
          </cell>
        </row>
        <row r="1760">
          <cell r="A1760" t="str">
            <v>31.05.10.01</v>
          </cell>
          <cell r="B1760" t="str">
            <v>-</v>
          </cell>
          <cell r="C1760" t="str">
            <v>Rec.Rev.Cvrd- Cvrd Minerios</v>
          </cell>
          <cell r="D1760">
            <v>0</v>
          </cell>
          <cell r="F1760">
            <v>0</v>
          </cell>
          <cell r="G1760">
            <v>0</v>
          </cell>
          <cell r="H1760">
            <v>0</v>
          </cell>
        </row>
        <row r="1761">
          <cell r="A1761" t="str">
            <v>31.05.10.02</v>
          </cell>
          <cell r="B1761" t="str">
            <v>-</v>
          </cell>
          <cell r="C1761" t="str">
            <v>Rec.Rev.Cvrd- Cvrd Lig.Manganes</v>
          </cell>
          <cell r="D1761">
            <v>0</v>
          </cell>
          <cell r="F1761">
            <v>0</v>
          </cell>
          <cell r="G1761">
            <v>0</v>
          </cell>
          <cell r="H1761">
            <v>0</v>
          </cell>
        </row>
        <row r="1762">
          <cell r="A1762" t="str">
            <v>31.05.10.03</v>
          </cell>
          <cell r="B1762" t="str">
            <v>-</v>
          </cell>
          <cell r="C1762" t="str">
            <v>Rec.Rev.Cvrd- Cvrd Lig.Especiais</v>
          </cell>
          <cell r="D1762">
            <v>0</v>
          </cell>
          <cell r="F1762">
            <v>0</v>
          </cell>
          <cell r="G1762">
            <v>0</v>
          </cell>
          <cell r="H1762">
            <v>0</v>
          </cell>
        </row>
        <row r="1764">
          <cell r="A1764" t="str">
            <v>-----------</v>
          </cell>
          <cell r="B1764" t="str">
            <v>--</v>
          </cell>
          <cell r="C1764" t="str">
            <v>-------------------------------------------------------------------</v>
          </cell>
          <cell r="D1764" t="str">
            <v>-------------------</v>
          </cell>
          <cell r="E1764" t="str">
            <v>-</v>
          </cell>
          <cell r="F1764" t="str">
            <v>-------------------</v>
          </cell>
          <cell r="G1764" t="e">
            <v>#NAME?</v>
          </cell>
          <cell r="H1764" t="str">
            <v>07AB - 1.00.01.065</v>
          </cell>
        </row>
        <row r="1765">
          <cell r="A1765" t="str">
            <v>_x000C_----------</v>
          </cell>
          <cell r="B1765" t="str">
            <v>--</v>
          </cell>
          <cell r="C1765" t="str">
            <v>-------------------------------------------------------------------</v>
          </cell>
          <cell r="D1765" t="str">
            <v>-------------------</v>
          </cell>
          <cell r="E1765" t="str">
            <v>-</v>
          </cell>
          <cell r="F1765" t="str">
            <v>-------------------</v>
          </cell>
          <cell r="G1765" t="str">
            <v>-------------------</v>
          </cell>
          <cell r="H1765" t="str">
            <v>------ Página:</v>
          </cell>
          <cell r="I1765">
            <v>2</v>
          </cell>
        </row>
        <row r="1766">
          <cell r="A1766" t="str">
            <v>Rio Doce Ma</v>
          </cell>
          <cell r="B1766" t="str">
            <v>ng</v>
          </cell>
          <cell r="C1766" t="str">
            <v>anes S.A</v>
          </cell>
          <cell r="H1766" t="str">
            <v>Balancete</v>
          </cell>
        </row>
        <row r="1767">
          <cell r="A1767" t="str">
            <v>Período: 01</v>
          </cell>
          <cell r="B1767" t="str">
            <v>/0</v>
          </cell>
          <cell r="C1767" t="str">
            <v>1/2007 A 31/01/2007 -----------------------------------------------</v>
          </cell>
          <cell r="D1767" t="str">
            <v>-------------------</v>
          </cell>
          <cell r="E1767" t="str">
            <v>-</v>
          </cell>
          <cell r="F1767" t="str">
            <v>-------------------</v>
          </cell>
          <cell r="G1767" t="str">
            <v>-------------------</v>
          </cell>
          <cell r="H1767" t="str">
            <v>06/02/2007 - 17:4</v>
          </cell>
          <cell r="I1767">
            <v>7</v>
          </cell>
        </row>
        <row r="1769">
          <cell r="A1769" t="str">
            <v>Título</v>
          </cell>
          <cell r="D1769" t="str">
            <v>Saldo Inicial</v>
          </cell>
          <cell r="F1769" t="str">
            <v>Débito</v>
          </cell>
          <cell r="G1769" t="str">
            <v>Crédito</v>
          </cell>
          <cell r="H1769" t="str">
            <v>Saldo Final</v>
          </cell>
        </row>
        <row r="1770">
          <cell r="A1770" t="str">
            <v>-----------</v>
          </cell>
          <cell r="B1770" t="str">
            <v>--</v>
          </cell>
          <cell r="C1770" t="str">
            <v>-------------------------------------------------------------------</v>
          </cell>
          <cell r="D1770" t="str">
            <v>-----------------</v>
          </cell>
          <cell r="F1770" t="str">
            <v>------------------</v>
          </cell>
          <cell r="G1770" t="str">
            <v>------------------</v>
          </cell>
          <cell r="H1770" t="str">
            <v>-----------------</v>
          </cell>
        </row>
        <row r="1771">
          <cell r="A1771" t="str">
            <v>31.05.10.07</v>
          </cell>
          <cell r="B1771" t="str">
            <v>-</v>
          </cell>
          <cell r="C1771" t="str">
            <v>Rec.Rev.Cvrd- Cvrd Outros</v>
          </cell>
          <cell r="D1771">
            <v>0</v>
          </cell>
          <cell r="F1771">
            <v>0</v>
          </cell>
          <cell r="G1771">
            <v>0</v>
          </cell>
          <cell r="H1771">
            <v>0</v>
          </cell>
        </row>
        <row r="1772">
          <cell r="A1772" t="str">
            <v>31.05.11.00</v>
          </cell>
          <cell r="B1772" t="str">
            <v>-</v>
          </cell>
          <cell r="C1772" t="str">
            <v>Receita Revenda Grp Cvrd- Urucum</v>
          </cell>
          <cell r="D1772">
            <v>0</v>
          </cell>
          <cell r="F1772">
            <v>0</v>
          </cell>
          <cell r="G1772">
            <v>0</v>
          </cell>
          <cell r="H1772">
            <v>0</v>
          </cell>
        </row>
        <row r="1773">
          <cell r="A1773" t="str">
            <v>31.05.11.01</v>
          </cell>
          <cell r="B1773" t="str">
            <v>-</v>
          </cell>
          <cell r="C1773" t="str">
            <v>Rec.Rev.Cvrd- Urucum Minerios</v>
          </cell>
          <cell r="D1773">
            <v>0</v>
          </cell>
          <cell r="F1773">
            <v>0</v>
          </cell>
          <cell r="G1773">
            <v>0</v>
          </cell>
          <cell r="H1773">
            <v>0</v>
          </cell>
        </row>
        <row r="1774">
          <cell r="A1774" t="str">
            <v>31.05.11.02</v>
          </cell>
          <cell r="B1774" t="str">
            <v>-</v>
          </cell>
          <cell r="C1774" t="str">
            <v>Rec.Rev.Cvrd- Urucum Lig.Manganes</v>
          </cell>
          <cell r="D1774">
            <v>0</v>
          </cell>
          <cell r="F1774">
            <v>0</v>
          </cell>
          <cell r="G1774">
            <v>0</v>
          </cell>
          <cell r="H1774">
            <v>0</v>
          </cell>
        </row>
        <row r="1775">
          <cell r="A1775" t="str">
            <v>31.05.11.03</v>
          </cell>
          <cell r="B1775" t="str">
            <v>-</v>
          </cell>
          <cell r="C1775" t="str">
            <v>Rec.Rev.Cvrd- Urucum Lig.Especiais</v>
          </cell>
          <cell r="D1775">
            <v>0</v>
          </cell>
          <cell r="F1775">
            <v>0</v>
          </cell>
          <cell r="G1775">
            <v>0</v>
          </cell>
          <cell r="H1775">
            <v>0</v>
          </cell>
        </row>
        <row r="1776">
          <cell r="A1776" t="str">
            <v>31.05.11.07</v>
          </cell>
          <cell r="B1776" t="str">
            <v>-</v>
          </cell>
          <cell r="C1776" t="str">
            <v>Rec.Rev.Cvrd- Urucum Outros</v>
          </cell>
          <cell r="D1776">
            <v>0</v>
          </cell>
          <cell r="F1776">
            <v>0</v>
          </cell>
          <cell r="G1776">
            <v>0</v>
          </cell>
          <cell r="H1776">
            <v>0</v>
          </cell>
        </row>
        <row r="1777">
          <cell r="A1777" t="str">
            <v>31.05.12.00</v>
          </cell>
          <cell r="B1777" t="str">
            <v>-</v>
          </cell>
          <cell r="C1777" t="str">
            <v>Receita Revenda Grp Cvrd- CST</v>
          </cell>
          <cell r="D1777">
            <v>0</v>
          </cell>
          <cell r="F1777">
            <v>0</v>
          </cell>
          <cell r="G1777">
            <v>0</v>
          </cell>
          <cell r="H1777">
            <v>0</v>
          </cell>
        </row>
        <row r="1778">
          <cell r="A1778" t="str">
            <v>31.05.12.01</v>
          </cell>
          <cell r="B1778" t="str">
            <v>-</v>
          </cell>
          <cell r="C1778" t="str">
            <v>Rec.Rev.Cvrd- CST Minerios</v>
          </cell>
          <cell r="D1778">
            <v>0</v>
          </cell>
          <cell r="F1778">
            <v>0</v>
          </cell>
          <cell r="G1778">
            <v>0</v>
          </cell>
          <cell r="H1778">
            <v>0</v>
          </cell>
        </row>
        <row r="1779">
          <cell r="A1779" t="str">
            <v>31.05.12.02</v>
          </cell>
          <cell r="B1779" t="str">
            <v>-</v>
          </cell>
          <cell r="C1779" t="str">
            <v>Rec.Rev.Cvrd- CST Lig.Manganes</v>
          </cell>
          <cell r="D1779">
            <v>0</v>
          </cell>
          <cell r="F1779">
            <v>0</v>
          </cell>
          <cell r="G1779">
            <v>0</v>
          </cell>
          <cell r="H1779">
            <v>0</v>
          </cell>
        </row>
        <row r="1780">
          <cell r="A1780" t="str">
            <v>31.05.12.03</v>
          </cell>
          <cell r="B1780" t="str">
            <v>-</v>
          </cell>
          <cell r="C1780" t="str">
            <v>Rec.Rev.Cvrd- CST Lig.Especiais</v>
          </cell>
          <cell r="D1780">
            <v>0</v>
          </cell>
          <cell r="F1780">
            <v>0</v>
          </cell>
          <cell r="G1780">
            <v>0</v>
          </cell>
          <cell r="H1780">
            <v>0</v>
          </cell>
        </row>
        <row r="1781">
          <cell r="A1781" t="str">
            <v>31.05.12.07</v>
          </cell>
          <cell r="B1781" t="str">
            <v>-</v>
          </cell>
          <cell r="C1781" t="str">
            <v>Rec.Rev.Cvrd- CST Outros</v>
          </cell>
          <cell r="D1781">
            <v>0</v>
          </cell>
          <cell r="F1781">
            <v>0</v>
          </cell>
          <cell r="G1781">
            <v>0</v>
          </cell>
          <cell r="H1781">
            <v>0</v>
          </cell>
        </row>
        <row r="1782">
          <cell r="A1782" t="str">
            <v>31.05.13.00</v>
          </cell>
          <cell r="B1782" t="str">
            <v>-</v>
          </cell>
          <cell r="C1782" t="str">
            <v>Receita Revenda Grp Cvrd- FCA</v>
          </cell>
          <cell r="D1782">
            <v>0</v>
          </cell>
          <cell r="F1782">
            <v>0</v>
          </cell>
          <cell r="G1782">
            <v>0</v>
          </cell>
          <cell r="H1782">
            <v>0</v>
          </cell>
        </row>
        <row r="1783">
          <cell r="A1783" t="str">
            <v>31.05.13.01</v>
          </cell>
          <cell r="B1783" t="str">
            <v>-</v>
          </cell>
          <cell r="C1783" t="str">
            <v>Rec.Rev.Cvrd- FCA Minerios</v>
          </cell>
          <cell r="D1783">
            <v>0</v>
          </cell>
          <cell r="F1783">
            <v>0</v>
          </cell>
          <cell r="G1783">
            <v>0</v>
          </cell>
          <cell r="H1783">
            <v>0</v>
          </cell>
        </row>
        <row r="1784">
          <cell r="A1784" t="str">
            <v>31.05.13.02</v>
          </cell>
          <cell r="B1784" t="str">
            <v>-</v>
          </cell>
          <cell r="C1784" t="str">
            <v>Rec.Rev.Cvrd- FCA Lig.Manganes</v>
          </cell>
          <cell r="D1784">
            <v>0</v>
          </cell>
          <cell r="F1784">
            <v>0</v>
          </cell>
          <cell r="G1784">
            <v>0</v>
          </cell>
          <cell r="H1784">
            <v>0</v>
          </cell>
        </row>
        <row r="1785">
          <cell r="A1785" t="str">
            <v>31.05.13.03</v>
          </cell>
          <cell r="B1785" t="str">
            <v>-</v>
          </cell>
          <cell r="C1785" t="str">
            <v>Rec.Rev.Cvrd- FCA Lig.Especiais</v>
          </cell>
          <cell r="D1785">
            <v>0</v>
          </cell>
          <cell r="F1785">
            <v>0</v>
          </cell>
          <cell r="G1785">
            <v>0</v>
          </cell>
          <cell r="H1785">
            <v>0</v>
          </cell>
        </row>
        <row r="1786">
          <cell r="A1786" t="str">
            <v>31.05.13.07</v>
          </cell>
          <cell r="B1786" t="str">
            <v>-</v>
          </cell>
          <cell r="C1786" t="str">
            <v>Rec.Rev.Cvrd- FCA Outros</v>
          </cell>
          <cell r="D1786">
            <v>0</v>
          </cell>
          <cell r="F1786">
            <v>0</v>
          </cell>
          <cell r="G1786">
            <v>0</v>
          </cell>
          <cell r="H1786">
            <v>0</v>
          </cell>
        </row>
        <row r="1787">
          <cell r="A1787" t="str">
            <v>31.05.14.00</v>
          </cell>
          <cell r="B1787" t="str">
            <v>-</v>
          </cell>
          <cell r="C1787" t="str">
            <v>Receita Revenda Grp.Cvrd-RDME</v>
          </cell>
          <cell r="D1787">
            <v>0</v>
          </cell>
          <cell r="F1787">
            <v>0</v>
          </cell>
          <cell r="G1787">
            <v>0</v>
          </cell>
          <cell r="H1787">
            <v>0</v>
          </cell>
        </row>
        <row r="1788">
          <cell r="A1788" t="str">
            <v>31.05.14.01</v>
          </cell>
          <cell r="B1788" t="str">
            <v>-</v>
          </cell>
          <cell r="C1788" t="str">
            <v>Rec.Rev.Cvrd-RDME Minerios</v>
          </cell>
          <cell r="D1788">
            <v>0</v>
          </cell>
          <cell r="F1788">
            <v>0</v>
          </cell>
          <cell r="G1788">
            <v>0</v>
          </cell>
          <cell r="H1788">
            <v>0</v>
          </cell>
        </row>
        <row r="1789">
          <cell r="A1789" t="str">
            <v>31.05.14.02</v>
          </cell>
          <cell r="B1789" t="str">
            <v>-</v>
          </cell>
          <cell r="C1789" t="str">
            <v>Rec.Rev.Cvrd-RDME Lig.Manganes</v>
          </cell>
          <cell r="D1789">
            <v>0</v>
          </cell>
          <cell r="F1789">
            <v>0</v>
          </cell>
          <cell r="G1789">
            <v>0</v>
          </cell>
          <cell r="H1789">
            <v>0</v>
          </cell>
        </row>
        <row r="1790">
          <cell r="A1790" t="str">
            <v>31.05.14.03</v>
          </cell>
          <cell r="B1790" t="str">
            <v>-</v>
          </cell>
          <cell r="C1790" t="str">
            <v>Rec.Rev.Cvrd-RDME Lig.Especiais</v>
          </cell>
          <cell r="D1790">
            <v>0</v>
          </cell>
          <cell r="F1790">
            <v>0</v>
          </cell>
          <cell r="G1790">
            <v>0</v>
          </cell>
          <cell r="H1790">
            <v>0</v>
          </cell>
        </row>
        <row r="1791">
          <cell r="A1791" t="str">
            <v>31.05.14.07</v>
          </cell>
          <cell r="B1791" t="str">
            <v>-</v>
          </cell>
          <cell r="C1791" t="str">
            <v>Rec.Rev.Cvrd-RDME Outros</v>
          </cell>
          <cell r="D1791">
            <v>0</v>
          </cell>
          <cell r="F1791">
            <v>0</v>
          </cell>
          <cell r="G1791">
            <v>0</v>
          </cell>
          <cell r="H1791">
            <v>0</v>
          </cell>
        </row>
        <row r="1792">
          <cell r="A1792" t="str">
            <v>31.05.15.00</v>
          </cell>
          <cell r="B1792" t="str">
            <v>-</v>
          </cell>
          <cell r="C1792" t="str">
            <v>Receita Revenda Grp.Cvrd-RDMN</v>
          </cell>
          <cell r="D1792">
            <v>0</v>
          </cell>
          <cell r="F1792">
            <v>0</v>
          </cell>
          <cell r="G1792">
            <v>0</v>
          </cell>
          <cell r="H1792">
            <v>0</v>
          </cell>
        </row>
        <row r="1793">
          <cell r="A1793" t="str">
            <v>31.05.15.01</v>
          </cell>
          <cell r="B1793" t="str">
            <v>-</v>
          </cell>
          <cell r="C1793" t="str">
            <v>Rec.Rev.Cvrd-RDMN Minerios</v>
          </cell>
          <cell r="D1793">
            <v>0</v>
          </cell>
          <cell r="F1793">
            <v>0</v>
          </cell>
          <cell r="G1793">
            <v>0</v>
          </cell>
          <cell r="H1793">
            <v>0</v>
          </cell>
        </row>
        <row r="1794">
          <cell r="A1794" t="str">
            <v>31.05.15.02</v>
          </cell>
          <cell r="B1794" t="str">
            <v>-</v>
          </cell>
          <cell r="C1794" t="str">
            <v>Rec.Rev.Cvrd-RDMN Lig.Manganes</v>
          </cell>
          <cell r="D1794">
            <v>0</v>
          </cell>
          <cell r="F1794">
            <v>0</v>
          </cell>
          <cell r="G1794">
            <v>0</v>
          </cell>
          <cell r="H1794">
            <v>0</v>
          </cell>
        </row>
        <row r="1795">
          <cell r="A1795" t="str">
            <v>31.05.15.03</v>
          </cell>
          <cell r="B1795" t="str">
            <v>-</v>
          </cell>
          <cell r="C1795" t="str">
            <v>Rec.Rev.Cvrd-RDMN Lig.Especiais</v>
          </cell>
          <cell r="D1795">
            <v>0</v>
          </cell>
          <cell r="F1795">
            <v>0</v>
          </cell>
          <cell r="G1795">
            <v>0</v>
          </cell>
          <cell r="H1795">
            <v>0</v>
          </cell>
        </row>
        <row r="1796">
          <cell r="A1796" t="str">
            <v>31.05.15.07</v>
          </cell>
          <cell r="B1796" t="str">
            <v>-</v>
          </cell>
          <cell r="C1796" t="str">
            <v>Rec.Rev.Cvrd-RDMN Outros</v>
          </cell>
          <cell r="D1796">
            <v>0</v>
          </cell>
          <cell r="F1796">
            <v>0</v>
          </cell>
          <cell r="G1796">
            <v>0</v>
          </cell>
          <cell r="H1796">
            <v>0</v>
          </cell>
        </row>
        <row r="1797">
          <cell r="A1797" t="str">
            <v>31.05.16.00</v>
          </cell>
          <cell r="B1797" t="str">
            <v>-</v>
          </cell>
          <cell r="C1797" t="str">
            <v>Receita Revenda Grp.Cvrd-RDI</v>
          </cell>
          <cell r="D1797">
            <v>0</v>
          </cell>
          <cell r="F1797">
            <v>0</v>
          </cell>
          <cell r="G1797">
            <v>0</v>
          </cell>
          <cell r="H1797">
            <v>0</v>
          </cell>
        </row>
        <row r="1798">
          <cell r="A1798" t="str">
            <v>31.05.16.01</v>
          </cell>
          <cell r="B1798" t="str">
            <v>-</v>
          </cell>
          <cell r="C1798" t="str">
            <v>Rec.Rev.Cvrd-RDI Minerios</v>
          </cell>
          <cell r="D1798">
            <v>0</v>
          </cell>
          <cell r="F1798">
            <v>0</v>
          </cell>
          <cell r="G1798">
            <v>0</v>
          </cell>
          <cell r="H1798">
            <v>0</v>
          </cell>
        </row>
        <row r="1799">
          <cell r="A1799" t="str">
            <v>31.05.16.02</v>
          </cell>
          <cell r="B1799" t="str">
            <v>-</v>
          </cell>
          <cell r="C1799" t="str">
            <v>Rec.Rev.Cvrd-RDI Lig.Manganes</v>
          </cell>
          <cell r="D1799">
            <v>0</v>
          </cell>
          <cell r="F1799">
            <v>0</v>
          </cell>
          <cell r="G1799">
            <v>0</v>
          </cell>
          <cell r="H1799">
            <v>0</v>
          </cell>
        </row>
        <row r="1800">
          <cell r="A1800" t="str">
            <v>31.05.16.03</v>
          </cell>
          <cell r="B1800" t="str">
            <v>-</v>
          </cell>
          <cell r="C1800" t="str">
            <v>Rec.Rev.Cvrd-RDI Lig.Especiais</v>
          </cell>
          <cell r="D1800">
            <v>0</v>
          </cell>
          <cell r="F1800">
            <v>0</v>
          </cell>
          <cell r="G1800">
            <v>0</v>
          </cell>
          <cell r="H1800">
            <v>0</v>
          </cell>
        </row>
        <row r="1801">
          <cell r="A1801" t="str">
            <v>31.05.16.07</v>
          </cell>
          <cell r="B1801" t="str">
            <v>-</v>
          </cell>
          <cell r="C1801" t="str">
            <v>Rec.Rev.Cvrd-RDI Outros</v>
          </cell>
          <cell r="D1801">
            <v>0</v>
          </cell>
          <cell r="F1801">
            <v>0</v>
          </cell>
          <cell r="G1801">
            <v>0</v>
          </cell>
          <cell r="H1801">
            <v>0</v>
          </cell>
        </row>
        <row r="1802">
          <cell r="A1802" t="str">
            <v>31.05.17.00</v>
          </cell>
          <cell r="B1802" t="str">
            <v>-</v>
          </cell>
          <cell r="C1802" t="str">
            <v>Receita Revenda Grp.Cvrd-RDL</v>
          </cell>
          <cell r="D1802">
            <v>0</v>
          </cell>
          <cell r="F1802">
            <v>0</v>
          </cell>
          <cell r="G1802">
            <v>0</v>
          </cell>
          <cell r="H1802">
            <v>0</v>
          </cell>
        </row>
        <row r="1803">
          <cell r="A1803" t="str">
            <v>31.05.17.01</v>
          </cell>
          <cell r="B1803" t="str">
            <v>-</v>
          </cell>
          <cell r="C1803" t="str">
            <v>Rec.Rev.Cvrd-RDL Minerios</v>
          </cell>
          <cell r="D1803">
            <v>0</v>
          </cell>
          <cell r="F1803">
            <v>0</v>
          </cell>
          <cell r="G1803">
            <v>0</v>
          </cell>
          <cell r="H1803">
            <v>0</v>
          </cell>
        </row>
        <row r="1804">
          <cell r="A1804" t="str">
            <v>31.05.17.02</v>
          </cell>
          <cell r="B1804" t="str">
            <v>-</v>
          </cell>
          <cell r="C1804" t="str">
            <v>Rec.Rev.Cvrd-RDL Lig.Manganes</v>
          </cell>
          <cell r="D1804">
            <v>0</v>
          </cell>
          <cell r="F1804">
            <v>0</v>
          </cell>
          <cell r="G1804">
            <v>0</v>
          </cell>
          <cell r="H1804">
            <v>0</v>
          </cell>
        </row>
        <row r="1805">
          <cell r="A1805" t="str">
            <v>31.05.17.03</v>
          </cell>
          <cell r="B1805" t="str">
            <v>-</v>
          </cell>
          <cell r="C1805" t="str">
            <v>Rec.Rev.Cvrd-RDL Lig.Especiais</v>
          </cell>
          <cell r="D1805">
            <v>0</v>
          </cell>
          <cell r="F1805">
            <v>0</v>
          </cell>
          <cell r="G1805">
            <v>0</v>
          </cell>
          <cell r="H1805">
            <v>0</v>
          </cell>
        </row>
        <row r="1806">
          <cell r="A1806" t="str">
            <v>31.05.17.07</v>
          </cell>
          <cell r="B1806" t="str">
            <v>-</v>
          </cell>
          <cell r="C1806" t="str">
            <v>Rec.Rev.Cvrd-RDL Outros</v>
          </cell>
          <cell r="D1806">
            <v>0</v>
          </cell>
          <cell r="F1806">
            <v>0</v>
          </cell>
          <cell r="G1806">
            <v>0</v>
          </cell>
          <cell r="H1806">
            <v>0</v>
          </cell>
        </row>
        <row r="1807">
          <cell r="A1807" t="str">
            <v>31.05.17.97</v>
          </cell>
          <cell r="B1807" t="str">
            <v>-</v>
          </cell>
          <cell r="C1807" t="str">
            <v>Rec.Revend.RDL em Transito Minerios</v>
          </cell>
          <cell r="D1807">
            <v>0</v>
          </cell>
          <cell r="F1807">
            <v>0</v>
          </cell>
          <cell r="G1807">
            <v>0</v>
          </cell>
          <cell r="H1807">
            <v>0</v>
          </cell>
        </row>
        <row r="1808">
          <cell r="A1808" t="str">
            <v>31.05.17.98</v>
          </cell>
          <cell r="B1808" t="str">
            <v>-</v>
          </cell>
          <cell r="C1808" t="str">
            <v>Rec.Revend.RDL em Transito Lig.Manganes</v>
          </cell>
          <cell r="D1808">
            <v>0</v>
          </cell>
          <cell r="F1808">
            <v>0</v>
          </cell>
          <cell r="G1808">
            <v>0</v>
          </cell>
          <cell r="H1808">
            <v>0</v>
          </cell>
        </row>
        <row r="1809">
          <cell r="A1809" t="str">
            <v>31.05.17.99</v>
          </cell>
          <cell r="B1809" t="str">
            <v>-</v>
          </cell>
          <cell r="C1809" t="str">
            <v>Rec.Revend.RDL em Transito Lig.Especiais</v>
          </cell>
          <cell r="D1809">
            <v>0</v>
          </cell>
          <cell r="F1809">
            <v>0</v>
          </cell>
          <cell r="G1809">
            <v>0</v>
          </cell>
          <cell r="H1809">
            <v>0</v>
          </cell>
        </row>
        <row r="1810">
          <cell r="A1810" t="str">
            <v>31.05.18.00</v>
          </cell>
          <cell r="B1810" t="str">
            <v>-</v>
          </cell>
          <cell r="C1810" t="str">
            <v>Receita Revenda Grp.cvrd-ITACO</v>
          </cell>
          <cell r="D1810">
            <v>0</v>
          </cell>
          <cell r="F1810">
            <v>0</v>
          </cell>
          <cell r="G1810">
            <v>0</v>
          </cell>
          <cell r="H1810">
            <v>0</v>
          </cell>
        </row>
        <row r="1811">
          <cell r="A1811" t="str">
            <v>31.05.18.01</v>
          </cell>
          <cell r="B1811" t="str">
            <v>-</v>
          </cell>
          <cell r="C1811" t="str">
            <v>Rec.Rev.Cvrd-ITACO Minerios</v>
          </cell>
          <cell r="D1811">
            <v>0</v>
          </cell>
          <cell r="F1811">
            <v>0</v>
          </cell>
          <cell r="G1811">
            <v>0</v>
          </cell>
          <cell r="H1811">
            <v>0</v>
          </cell>
        </row>
        <row r="1812">
          <cell r="A1812" t="str">
            <v>31.05.18.02</v>
          </cell>
          <cell r="B1812" t="str">
            <v>-</v>
          </cell>
          <cell r="C1812" t="str">
            <v>Rec.Rev.Cvrd-ITACO Lig.Manganes</v>
          </cell>
          <cell r="D1812">
            <v>0</v>
          </cell>
          <cell r="F1812">
            <v>0</v>
          </cell>
          <cell r="G1812">
            <v>0</v>
          </cell>
          <cell r="H1812">
            <v>0</v>
          </cell>
        </row>
        <row r="1813">
          <cell r="A1813" t="str">
            <v>31.05.18.03</v>
          </cell>
          <cell r="B1813" t="str">
            <v>-</v>
          </cell>
          <cell r="C1813" t="str">
            <v>Rec.Rev.Cvrd-ITACO Lig.Especiais</v>
          </cell>
          <cell r="D1813">
            <v>0</v>
          </cell>
          <cell r="F1813">
            <v>0</v>
          </cell>
          <cell r="G1813">
            <v>0</v>
          </cell>
          <cell r="H1813">
            <v>0</v>
          </cell>
        </row>
        <row r="1814">
          <cell r="A1814" t="str">
            <v>31.05.18.07</v>
          </cell>
          <cell r="B1814" t="str">
            <v>-</v>
          </cell>
          <cell r="C1814" t="str">
            <v>Rec.Rev.Cvrd-ITACO Outros</v>
          </cell>
          <cell r="D1814">
            <v>0</v>
          </cell>
          <cell r="F1814">
            <v>0</v>
          </cell>
          <cell r="G1814">
            <v>0</v>
          </cell>
          <cell r="H1814">
            <v>0</v>
          </cell>
        </row>
        <row r="1815">
          <cell r="A1815" t="str">
            <v>31.05.19.00</v>
          </cell>
          <cell r="B1815" t="str">
            <v>-</v>
          </cell>
          <cell r="C1815" t="str">
            <v>Receita Revenda Grp.Cvrd- USIMINAS</v>
          </cell>
          <cell r="D1815">
            <v>0</v>
          </cell>
          <cell r="F1815">
            <v>0</v>
          </cell>
          <cell r="G1815">
            <v>0</v>
          </cell>
          <cell r="H1815">
            <v>0</v>
          </cell>
        </row>
        <row r="1816">
          <cell r="A1816" t="str">
            <v>31.05.19.01</v>
          </cell>
          <cell r="B1816" t="str">
            <v>-</v>
          </cell>
          <cell r="C1816" t="str">
            <v>Rec.Rev.Cvrd- USIMINAS Minerios</v>
          </cell>
          <cell r="D1816">
            <v>0</v>
          </cell>
          <cell r="F1816">
            <v>0</v>
          </cell>
          <cell r="G1816">
            <v>0</v>
          </cell>
          <cell r="H1816">
            <v>0</v>
          </cell>
        </row>
        <row r="1817">
          <cell r="A1817" t="str">
            <v>31.05.19.02</v>
          </cell>
          <cell r="B1817" t="str">
            <v>-</v>
          </cell>
          <cell r="C1817" t="str">
            <v>Rec.Rev.Cvrd- USIMINAS Lig.Manganes</v>
          </cell>
          <cell r="D1817">
            <v>0</v>
          </cell>
          <cell r="F1817">
            <v>0</v>
          </cell>
          <cell r="G1817">
            <v>0</v>
          </cell>
          <cell r="H1817">
            <v>0</v>
          </cell>
        </row>
        <row r="1818">
          <cell r="A1818" t="str">
            <v>31.05.19.03</v>
          </cell>
          <cell r="B1818" t="str">
            <v>-</v>
          </cell>
          <cell r="C1818" t="str">
            <v>Rec.Rev.Cvrd- USIMINAS Lig.Especiais</v>
          </cell>
          <cell r="D1818">
            <v>0</v>
          </cell>
          <cell r="F1818">
            <v>0</v>
          </cell>
          <cell r="G1818">
            <v>0</v>
          </cell>
          <cell r="H1818">
            <v>0</v>
          </cell>
        </row>
        <row r="1819">
          <cell r="A1819" t="str">
            <v>31.05.19.07</v>
          </cell>
          <cell r="B1819" t="str">
            <v>-</v>
          </cell>
          <cell r="C1819" t="str">
            <v>Rec.Rev.Cvrd- USIMINAS Outros</v>
          </cell>
          <cell r="D1819">
            <v>0</v>
          </cell>
          <cell r="F1819">
            <v>0</v>
          </cell>
          <cell r="G1819">
            <v>0</v>
          </cell>
          <cell r="H1819">
            <v>0</v>
          </cell>
        </row>
        <row r="1820">
          <cell r="A1820" t="str">
            <v>31.05.20.00</v>
          </cell>
          <cell r="B1820" t="str">
            <v>-</v>
          </cell>
          <cell r="C1820" t="str">
            <v>Receita Revenda Grp.Cvrd- CVRDI</v>
          </cell>
          <cell r="D1820">
            <v>0</v>
          </cell>
          <cell r="F1820">
            <v>898146.26</v>
          </cell>
          <cell r="G1820">
            <v>898146.26</v>
          </cell>
          <cell r="H1820">
            <v>0</v>
          </cell>
        </row>
        <row r="1821">
          <cell r="A1821" t="str">
            <v>31.05.20.01</v>
          </cell>
          <cell r="B1821" t="str">
            <v>-</v>
          </cell>
          <cell r="C1821" t="str">
            <v>Rec.Rev.Cvrd- CVRDI Minerios</v>
          </cell>
          <cell r="D1821">
            <v>0</v>
          </cell>
          <cell r="F1821">
            <v>898146.26</v>
          </cell>
          <cell r="G1821">
            <v>898146.26</v>
          </cell>
          <cell r="H1821">
            <v>0</v>
          </cell>
        </row>
        <row r="1822">
          <cell r="A1822" t="str">
            <v>31.05.20.02</v>
          </cell>
          <cell r="B1822" t="str">
            <v>-</v>
          </cell>
          <cell r="C1822" t="str">
            <v>Rec.Rev.Cvrd- CVRDI Lig.Manganes</v>
          </cell>
          <cell r="D1822">
            <v>0</v>
          </cell>
          <cell r="F1822">
            <v>0</v>
          </cell>
          <cell r="G1822">
            <v>0</v>
          </cell>
          <cell r="H1822">
            <v>0</v>
          </cell>
        </row>
        <row r="1823">
          <cell r="A1823" t="str">
            <v>31.05.20.03</v>
          </cell>
          <cell r="B1823" t="str">
            <v>-</v>
          </cell>
          <cell r="C1823" t="str">
            <v>Rec.Rev.Cvrd- CVRDI Lig.Especiais</v>
          </cell>
          <cell r="D1823">
            <v>0</v>
          </cell>
          <cell r="F1823">
            <v>0</v>
          </cell>
          <cell r="G1823">
            <v>0</v>
          </cell>
          <cell r="H1823">
            <v>0</v>
          </cell>
        </row>
        <row r="1824">
          <cell r="A1824" t="str">
            <v>31.05.20.07</v>
          </cell>
          <cell r="B1824" t="str">
            <v>-</v>
          </cell>
          <cell r="C1824" t="str">
            <v>Rec.Rev.Cvrd- CVRDI Outros</v>
          </cell>
          <cell r="D1824">
            <v>0</v>
          </cell>
          <cell r="F1824">
            <v>0</v>
          </cell>
          <cell r="G1824">
            <v>0</v>
          </cell>
          <cell r="H1824">
            <v>0</v>
          </cell>
        </row>
        <row r="1825">
          <cell r="A1825" t="str">
            <v>31.05.70.00</v>
          </cell>
          <cell r="B1825" t="str">
            <v>-</v>
          </cell>
          <cell r="C1825" t="str">
            <v>Receita de Vendas Grp Cvrd- USIMINAS</v>
          </cell>
          <cell r="D1825">
            <v>0</v>
          </cell>
          <cell r="F1825">
            <v>0</v>
          </cell>
          <cell r="G1825">
            <v>3575430.12</v>
          </cell>
          <cell r="H1825">
            <v>3575430.12</v>
          </cell>
          <cell r="I1825" t="str">
            <v>C</v>
          </cell>
        </row>
        <row r="1826">
          <cell r="A1826" t="str">
            <v>31.05.70.01</v>
          </cell>
          <cell r="B1826" t="str">
            <v>-</v>
          </cell>
          <cell r="C1826" t="str">
            <v>Rec.Vend.Cvrd- USIMINAS Minerios</v>
          </cell>
          <cell r="D1826">
            <v>0</v>
          </cell>
          <cell r="F1826">
            <v>0</v>
          </cell>
          <cell r="G1826">
            <v>0</v>
          </cell>
          <cell r="H1826">
            <v>0</v>
          </cell>
        </row>
        <row r="1827">
          <cell r="A1827" t="str">
            <v>31.05.70.02</v>
          </cell>
          <cell r="B1827" t="str">
            <v>-</v>
          </cell>
          <cell r="C1827" t="str">
            <v>Rec.Vend.Cvrd- USIMINAS Lig.Manganes</v>
          </cell>
          <cell r="D1827">
            <v>0</v>
          </cell>
          <cell r="F1827">
            <v>0</v>
          </cell>
          <cell r="G1827">
            <v>2973650.54</v>
          </cell>
          <cell r="H1827">
            <v>2973650.54</v>
          </cell>
          <cell r="I1827" t="str">
            <v>C</v>
          </cell>
        </row>
        <row r="1828">
          <cell r="A1828" t="str">
            <v>31.05.70.03</v>
          </cell>
          <cell r="B1828" t="str">
            <v>-</v>
          </cell>
          <cell r="C1828" t="str">
            <v>Rec.Vend.Cvrd- USIMINAS Lig Especiais</v>
          </cell>
          <cell r="D1828">
            <v>0</v>
          </cell>
          <cell r="F1828">
            <v>0</v>
          </cell>
          <cell r="G1828">
            <v>601779.57999999996</v>
          </cell>
          <cell r="H1828">
            <v>601779.57999999996</v>
          </cell>
          <cell r="I1828" t="str">
            <v>C</v>
          </cell>
        </row>
        <row r="1829">
          <cell r="A1829" t="str">
            <v>31.05.70.07</v>
          </cell>
          <cell r="B1829" t="str">
            <v>-</v>
          </cell>
          <cell r="C1829" t="str">
            <v>Rec.Vend.Cvrd- USIMINAS Outros</v>
          </cell>
          <cell r="D1829">
            <v>0</v>
          </cell>
          <cell r="F1829">
            <v>0</v>
          </cell>
          <cell r="G1829">
            <v>0</v>
          </cell>
          <cell r="H1829">
            <v>0</v>
          </cell>
        </row>
        <row r="1830">
          <cell r="A1830" t="str">
            <v>31.05.71.00</v>
          </cell>
          <cell r="B1830" t="str">
            <v>-</v>
          </cell>
          <cell r="C1830" t="str">
            <v>Receita de Vendas Grp Cvrd- CVRDI</v>
          </cell>
          <cell r="D1830">
            <v>0</v>
          </cell>
          <cell r="F1830">
            <v>522494.36</v>
          </cell>
          <cell r="G1830">
            <v>898146.26</v>
          </cell>
          <cell r="H1830">
            <v>375651.9</v>
          </cell>
          <cell r="I1830" t="str">
            <v>C</v>
          </cell>
        </row>
        <row r="1831">
          <cell r="A1831" t="str">
            <v>31.05.71.01</v>
          </cell>
          <cell r="B1831" t="str">
            <v>-</v>
          </cell>
          <cell r="C1831" t="str">
            <v>Rec.Vend.Cvrd- CVRDI Minerios</v>
          </cell>
          <cell r="D1831">
            <v>0</v>
          </cell>
          <cell r="F1831">
            <v>522494.36</v>
          </cell>
          <cell r="G1831">
            <v>898146.26</v>
          </cell>
          <cell r="H1831">
            <v>375651.9</v>
          </cell>
          <cell r="I1831" t="str">
            <v>C</v>
          </cell>
        </row>
        <row r="1832">
          <cell r="A1832" t="str">
            <v>31.05.71.02</v>
          </cell>
          <cell r="B1832" t="str">
            <v>-</v>
          </cell>
          <cell r="C1832" t="str">
            <v>Rec.Vend.Cvrd- CVRDI Lig.Manganes</v>
          </cell>
          <cell r="D1832">
            <v>0</v>
          </cell>
          <cell r="F1832">
            <v>0</v>
          </cell>
          <cell r="G1832">
            <v>0</v>
          </cell>
          <cell r="H1832">
            <v>0</v>
          </cell>
        </row>
        <row r="1833">
          <cell r="A1833" t="str">
            <v>31.05.71.03</v>
          </cell>
          <cell r="B1833" t="str">
            <v>-</v>
          </cell>
          <cell r="C1833" t="str">
            <v>Rec.Vend.Cvrd- CVRDI Lig Especiais</v>
          </cell>
          <cell r="D1833">
            <v>0</v>
          </cell>
          <cell r="F1833">
            <v>0</v>
          </cell>
          <cell r="G1833">
            <v>0</v>
          </cell>
          <cell r="H1833">
            <v>0</v>
          </cell>
        </row>
        <row r="1834">
          <cell r="A1834" t="str">
            <v>31.05.71.07</v>
          </cell>
          <cell r="B1834" t="str">
            <v>-</v>
          </cell>
          <cell r="C1834" t="str">
            <v>Rec.Vend.Cvrd- CVRDI Outros</v>
          </cell>
          <cell r="D1834">
            <v>0</v>
          </cell>
          <cell r="F1834">
            <v>0</v>
          </cell>
          <cell r="G1834">
            <v>0</v>
          </cell>
          <cell r="H1834">
            <v>0</v>
          </cell>
        </row>
        <row r="1835">
          <cell r="A1835" t="str">
            <v>31.05.71.97</v>
          </cell>
          <cell r="B1835" t="str">
            <v>-</v>
          </cell>
          <cell r="C1835" t="str">
            <v>Rec.Vend.CVRDI em Transito Minerios</v>
          </cell>
          <cell r="D1835">
            <v>0</v>
          </cell>
          <cell r="F1835">
            <v>0</v>
          </cell>
          <cell r="G1835">
            <v>0</v>
          </cell>
          <cell r="H1835">
            <v>0</v>
          </cell>
        </row>
        <row r="1836">
          <cell r="A1836" t="str">
            <v>31.05.71.98</v>
          </cell>
          <cell r="B1836" t="str">
            <v>-</v>
          </cell>
          <cell r="C1836" t="str">
            <v>Rec.Vend.CVRDI em Transito Lig.Manganes</v>
          </cell>
          <cell r="D1836">
            <v>0</v>
          </cell>
          <cell r="F1836">
            <v>0</v>
          </cell>
          <cell r="G1836">
            <v>0</v>
          </cell>
          <cell r="H1836">
            <v>0</v>
          </cell>
        </row>
        <row r="1837">
          <cell r="A1837" t="str">
            <v>31.05.71.99</v>
          </cell>
          <cell r="B1837" t="str">
            <v>-</v>
          </cell>
          <cell r="C1837" t="str">
            <v>Rec.Vend.CVRDI em Transito Lig.Especiais</v>
          </cell>
          <cell r="D1837">
            <v>0</v>
          </cell>
          <cell r="F1837">
            <v>0</v>
          </cell>
          <cell r="G1837">
            <v>0</v>
          </cell>
          <cell r="H1837">
            <v>0</v>
          </cell>
        </row>
        <row r="1838">
          <cell r="A1838" t="str">
            <v>31.10.00.00</v>
          </cell>
          <cell r="B1838" t="str">
            <v>-</v>
          </cell>
          <cell r="C1838" t="str">
            <v>Deducoes de Vendas Merc. Interno</v>
          </cell>
          <cell r="D1838">
            <v>0</v>
          </cell>
          <cell r="F1838">
            <v>141515.56</v>
          </cell>
          <cell r="G1838">
            <v>0</v>
          </cell>
          <cell r="H1838">
            <v>141515.56</v>
          </cell>
          <cell r="I1838" t="str">
            <v>D</v>
          </cell>
        </row>
        <row r="1839">
          <cell r="A1839" t="str">
            <v>31.10.01.00</v>
          </cell>
          <cell r="B1839" t="str">
            <v>-</v>
          </cell>
          <cell r="C1839" t="str">
            <v>Vendas Canc. e Devolucao -M.Int.</v>
          </cell>
          <cell r="D1839">
            <v>0</v>
          </cell>
          <cell r="F1839">
            <v>141515.56</v>
          </cell>
          <cell r="G1839">
            <v>0</v>
          </cell>
          <cell r="H1839">
            <v>141515.56</v>
          </cell>
          <cell r="I1839" t="str">
            <v>D</v>
          </cell>
        </row>
        <row r="1840">
          <cell r="A1840" t="str">
            <v>31.10.01.01</v>
          </cell>
          <cell r="B1840" t="str">
            <v>-</v>
          </cell>
          <cell r="C1840" t="str">
            <v>Vend.Canc/Dev.MI- Minerios</v>
          </cell>
          <cell r="D1840">
            <v>0</v>
          </cell>
          <cell r="F1840">
            <v>0</v>
          </cell>
          <cell r="G1840">
            <v>0</v>
          </cell>
          <cell r="H1840">
            <v>0</v>
          </cell>
        </row>
        <row r="1841">
          <cell r="A1841" t="str">
            <v>31.10.01.02</v>
          </cell>
          <cell r="B1841" t="str">
            <v>-</v>
          </cell>
          <cell r="C1841" t="str">
            <v>Vend.Canc/Dev.MI- Ligas Manganes</v>
          </cell>
          <cell r="D1841">
            <v>0</v>
          </cell>
          <cell r="F1841">
            <v>141515.56</v>
          </cell>
          <cell r="G1841">
            <v>0</v>
          </cell>
          <cell r="H1841">
            <v>141515.56</v>
          </cell>
          <cell r="I1841" t="str">
            <v>D</v>
          </cell>
        </row>
        <row r="1842">
          <cell r="A1842" t="str">
            <v>31.10.01.03</v>
          </cell>
          <cell r="B1842" t="str">
            <v>-</v>
          </cell>
          <cell r="C1842" t="str">
            <v>Vend.Canc/Dev.MI- Lig. Especiais</v>
          </cell>
          <cell r="D1842">
            <v>0</v>
          </cell>
          <cell r="F1842">
            <v>0</v>
          </cell>
          <cell r="G1842">
            <v>0</v>
          </cell>
          <cell r="H1842">
            <v>0</v>
          </cell>
        </row>
        <row r="1843">
          <cell r="A1843" t="str">
            <v>31.10.01.04</v>
          </cell>
          <cell r="B1843" t="str">
            <v>-</v>
          </cell>
          <cell r="C1843" t="str">
            <v>Vend.Canc/Dev.MI- Lenha</v>
          </cell>
          <cell r="D1843">
            <v>0</v>
          </cell>
          <cell r="F1843">
            <v>0</v>
          </cell>
          <cell r="G1843">
            <v>0</v>
          </cell>
          <cell r="H1843">
            <v>0</v>
          </cell>
        </row>
        <row r="1844">
          <cell r="A1844" t="str">
            <v>31.10.01.05</v>
          </cell>
          <cell r="B1844" t="str">
            <v>-</v>
          </cell>
          <cell r="C1844" t="str">
            <v>Vend.Canc/Dev.MI- Quartzo</v>
          </cell>
          <cell r="D1844">
            <v>0</v>
          </cell>
          <cell r="F1844">
            <v>0</v>
          </cell>
          <cell r="G1844">
            <v>0</v>
          </cell>
          <cell r="H1844">
            <v>0</v>
          </cell>
        </row>
        <row r="1845">
          <cell r="A1845" t="str">
            <v>31.10.01.06</v>
          </cell>
          <cell r="B1845" t="str">
            <v>-</v>
          </cell>
          <cell r="C1845" t="str">
            <v>Vend.Canc/Dev.MI- Carvao Vegetal</v>
          </cell>
          <cell r="D1845">
            <v>0</v>
          </cell>
          <cell r="F1845">
            <v>0</v>
          </cell>
          <cell r="G1845">
            <v>0</v>
          </cell>
          <cell r="H1845">
            <v>0</v>
          </cell>
        </row>
        <row r="1846">
          <cell r="A1846" t="str">
            <v>31.10.01.07</v>
          </cell>
          <cell r="B1846" t="str">
            <v>-</v>
          </cell>
          <cell r="C1846" t="str">
            <v>Vend.Canc/Dev.MI- Outros</v>
          </cell>
          <cell r="D1846">
            <v>0</v>
          </cell>
          <cell r="F1846">
            <v>0</v>
          </cell>
          <cell r="G1846">
            <v>0</v>
          </cell>
          <cell r="H1846">
            <v>0</v>
          </cell>
        </row>
        <row r="1848">
          <cell r="A1848" t="str">
            <v>-----------</v>
          </cell>
          <cell r="B1848" t="str">
            <v>--</v>
          </cell>
          <cell r="C1848" t="str">
            <v>-------------------------------------------------------------------</v>
          </cell>
          <cell r="D1848" t="str">
            <v>-------------------</v>
          </cell>
          <cell r="E1848" t="str">
            <v>-</v>
          </cell>
          <cell r="F1848" t="str">
            <v>-------------------</v>
          </cell>
          <cell r="G1848" t="e">
            <v>#NAME?</v>
          </cell>
          <cell r="H1848" t="str">
            <v>07AB - 1.00.01.065</v>
          </cell>
        </row>
        <row r="1849">
          <cell r="A1849" t="str">
            <v>_x000C_----------</v>
          </cell>
          <cell r="B1849" t="str">
            <v>--</v>
          </cell>
          <cell r="C1849" t="str">
            <v>-------------------------------------------------------------------</v>
          </cell>
          <cell r="D1849" t="str">
            <v>-------------------</v>
          </cell>
          <cell r="E1849" t="str">
            <v>-</v>
          </cell>
          <cell r="F1849" t="str">
            <v>-------------------</v>
          </cell>
          <cell r="G1849" t="str">
            <v>-------------------</v>
          </cell>
          <cell r="H1849" t="str">
            <v>------ Página:</v>
          </cell>
          <cell r="I1849">
            <v>2</v>
          </cell>
        </row>
        <row r="1850">
          <cell r="A1850" t="str">
            <v>Rio Doce Ma</v>
          </cell>
          <cell r="B1850" t="str">
            <v>ng</v>
          </cell>
          <cell r="C1850" t="str">
            <v>anes S.A</v>
          </cell>
          <cell r="H1850" t="str">
            <v>Balancete</v>
          </cell>
        </row>
        <row r="1851">
          <cell r="A1851" t="str">
            <v>Período: 01</v>
          </cell>
          <cell r="B1851" t="str">
            <v>/0</v>
          </cell>
          <cell r="C1851" t="str">
            <v>1/2007 A 31/01/2007 -----------------------------------------------</v>
          </cell>
          <cell r="D1851" t="str">
            <v>-------------------</v>
          </cell>
          <cell r="E1851" t="str">
            <v>-</v>
          </cell>
          <cell r="F1851" t="str">
            <v>-------------------</v>
          </cell>
          <cell r="G1851" t="str">
            <v>-------------------</v>
          </cell>
          <cell r="H1851" t="str">
            <v>06/02/2007 - 17:4</v>
          </cell>
          <cell r="I1851">
            <v>7</v>
          </cell>
        </row>
        <row r="1853">
          <cell r="A1853" t="str">
            <v>Título</v>
          </cell>
          <cell r="D1853" t="str">
            <v>Saldo Inicial</v>
          </cell>
          <cell r="F1853" t="str">
            <v>Débito</v>
          </cell>
          <cell r="G1853" t="str">
            <v>Crédito</v>
          </cell>
          <cell r="H1853" t="str">
            <v>Saldo Final</v>
          </cell>
        </row>
        <row r="1854">
          <cell r="A1854" t="str">
            <v>-----------</v>
          </cell>
          <cell r="B1854" t="str">
            <v>--</v>
          </cell>
          <cell r="C1854" t="str">
            <v>-------------------------------------------------------------------</v>
          </cell>
          <cell r="D1854" t="str">
            <v>-----------------</v>
          </cell>
          <cell r="F1854" t="str">
            <v>------------------</v>
          </cell>
          <cell r="G1854" t="str">
            <v>------------------</v>
          </cell>
          <cell r="H1854" t="str">
            <v>-----------------</v>
          </cell>
        </row>
        <row r="1855">
          <cell r="A1855" t="str">
            <v>31.10.01.08</v>
          </cell>
          <cell r="B1855" t="str">
            <v>-</v>
          </cell>
          <cell r="C1855" t="str">
            <v>Vend.Canc/Dev.MI- Servicos</v>
          </cell>
          <cell r="D1855">
            <v>0</v>
          </cell>
          <cell r="F1855">
            <v>0</v>
          </cell>
          <cell r="G1855">
            <v>0</v>
          </cell>
          <cell r="H1855">
            <v>0</v>
          </cell>
        </row>
        <row r="1856">
          <cell r="A1856" t="str">
            <v>31.10.05.00</v>
          </cell>
          <cell r="B1856" t="str">
            <v>-</v>
          </cell>
          <cell r="C1856" t="str">
            <v>Devolucoes Revenda- Merc.Interno</v>
          </cell>
          <cell r="D1856">
            <v>0</v>
          </cell>
          <cell r="F1856">
            <v>0</v>
          </cell>
          <cell r="G1856">
            <v>0</v>
          </cell>
          <cell r="H1856">
            <v>0</v>
          </cell>
        </row>
        <row r="1857">
          <cell r="A1857" t="str">
            <v>31.10.05.01</v>
          </cell>
          <cell r="B1857" t="str">
            <v>-</v>
          </cell>
          <cell r="C1857" t="str">
            <v>Dev.Revenda MI- Minerios</v>
          </cell>
          <cell r="D1857">
            <v>0</v>
          </cell>
          <cell r="F1857">
            <v>0</v>
          </cell>
          <cell r="G1857">
            <v>0</v>
          </cell>
          <cell r="H1857">
            <v>0</v>
          </cell>
        </row>
        <row r="1858">
          <cell r="A1858" t="str">
            <v>31.10.05.02</v>
          </cell>
          <cell r="B1858" t="str">
            <v>-</v>
          </cell>
          <cell r="C1858" t="str">
            <v>Dev.Revenda MI- Ligas Manganes</v>
          </cell>
          <cell r="D1858">
            <v>0</v>
          </cell>
          <cell r="F1858">
            <v>0</v>
          </cell>
          <cell r="G1858">
            <v>0</v>
          </cell>
          <cell r="H1858">
            <v>0</v>
          </cell>
        </row>
        <row r="1859">
          <cell r="A1859" t="str">
            <v>31.10.05.03</v>
          </cell>
          <cell r="B1859" t="str">
            <v>-</v>
          </cell>
          <cell r="C1859" t="str">
            <v>Dev.Revenda MI- Ligas Especiais</v>
          </cell>
          <cell r="D1859">
            <v>0</v>
          </cell>
          <cell r="F1859">
            <v>0</v>
          </cell>
          <cell r="G1859">
            <v>0</v>
          </cell>
          <cell r="H1859">
            <v>0</v>
          </cell>
        </row>
        <row r="1860">
          <cell r="A1860" t="str">
            <v>31.10.05.04</v>
          </cell>
          <cell r="B1860" t="str">
            <v>-</v>
          </cell>
          <cell r="C1860" t="str">
            <v>Dev.Revenda MI- Lenha</v>
          </cell>
          <cell r="D1860">
            <v>0</v>
          </cell>
          <cell r="F1860">
            <v>0</v>
          </cell>
          <cell r="G1860">
            <v>0</v>
          </cell>
          <cell r="H1860">
            <v>0</v>
          </cell>
        </row>
        <row r="1861">
          <cell r="A1861" t="str">
            <v>31.10.05.05</v>
          </cell>
          <cell r="B1861" t="str">
            <v>-</v>
          </cell>
          <cell r="C1861" t="str">
            <v>Dev.Revenda MI- Quartzo</v>
          </cell>
          <cell r="D1861">
            <v>0</v>
          </cell>
          <cell r="F1861">
            <v>0</v>
          </cell>
          <cell r="G1861">
            <v>0</v>
          </cell>
          <cell r="H1861">
            <v>0</v>
          </cell>
        </row>
        <row r="1862">
          <cell r="A1862" t="str">
            <v>31.10.05.06</v>
          </cell>
          <cell r="B1862" t="str">
            <v>-</v>
          </cell>
          <cell r="C1862" t="str">
            <v>Dev.Revenda MI- Carvao Vegetal</v>
          </cell>
          <cell r="D1862">
            <v>0</v>
          </cell>
          <cell r="F1862">
            <v>0</v>
          </cell>
          <cell r="G1862">
            <v>0</v>
          </cell>
          <cell r="H1862">
            <v>0</v>
          </cell>
        </row>
        <row r="1863">
          <cell r="A1863" t="str">
            <v>31.10.05.07</v>
          </cell>
          <cell r="B1863" t="str">
            <v>-</v>
          </cell>
          <cell r="C1863" t="str">
            <v>Dev.Revenda MI- Outros</v>
          </cell>
          <cell r="D1863">
            <v>0</v>
          </cell>
          <cell r="F1863">
            <v>0</v>
          </cell>
          <cell r="G1863">
            <v>0</v>
          </cell>
          <cell r="H1863">
            <v>0</v>
          </cell>
        </row>
        <row r="1864">
          <cell r="A1864" t="str">
            <v>31.10.05.08</v>
          </cell>
          <cell r="B1864" t="str">
            <v>-</v>
          </cell>
          <cell r="C1864" t="str">
            <v>Dev.Revenda MI- Servicos</v>
          </cell>
          <cell r="D1864">
            <v>0</v>
          </cell>
          <cell r="F1864">
            <v>0</v>
          </cell>
          <cell r="G1864">
            <v>0</v>
          </cell>
          <cell r="H1864">
            <v>0</v>
          </cell>
        </row>
        <row r="1865">
          <cell r="A1865" t="str">
            <v>31.10.10.00</v>
          </cell>
          <cell r="B1865" t="str">
            <v>-</v>
          </cell>
          <cell r="C1865" t="str">
            <v>Devoluc.Vendas - Cias Grupo- MI</v>
          </cell>
          <cell r="D1865">
            <v>0</v>
          </cell>
          <cell r="F1865">
            <v>0</v>
          </cell>
          <cell r="G1865">
            <v>0</v>
          </cell>
          <cell r="H1865">
            <v>0</v>
          </cell>
        </row>
        <row r="1866">
          <cell r="A1866" t="str">
            <v>31.10.10.01</v>
          </cell>
          <cell r="B1866" t="str">
            <v>-</v>
          </cell>
          <cell r="C1866" t="str">
            <v>Dev.Vend.C.Grup MI-Minerios</v>
          </cell>
          <cell r="D1866">
            <v>0</v>
          </cell>
          <cell r="F1866">
            <v>0</v>
          </cell>
          <cell r="G1866">
            <v>0</v>
          </cell>
          <cell r="H1866">
            <v>0</v>
          </cell>
        </row>
        <row r="1867">
          <cell r="A1867" t="str">
            <v>31.10.10.02</v>
          </cell>
          <cell r="B1867" t="str">
            <v>-</v>
          </cell>
          <cell r="C1867" t="str">
            <v>Dev.Vend.C.Grup MI-Ligas Mangan</v>
          </cell>
          <cell r="D1867">
            <v>0</v>
          </cell>
          <cell r="F1867">
            <v>0</v>
          </cell>
          <cell r="G1867">
            <v>0</v>
          </cell>
          <cell r="H1867">
            <v>0</v>
          </cell>
        </row>
        <row r="1868">
          <cell r="A1868" t="str">
            <v>31.10.10.03</v>
          </cell>
          <cell r="B1868" t="str">
            <v>-</v>
          </cell>
          <cell r="C1868" t="str">
            <v>Dev.Vend.C.Grup MI-Liga Especial</v>
          </cell>
          <cell r="D1868">
            <v>0</v>
          </cell>
          <cell r="F1868">
            <v>0</v>
          </cell>
          <cell r="G1868">
            <v>0</v>
          </cell>
          <cell r="H1868">
            <v>0</v>
          </cell>
        </row>
        <row r="1869">
          <cell r="A1869" t="str">
            <v>31.10.10.04</v>
          </cell>
          <cell r="B1869" t="str">
            <v>-</v>
          </cell>
          <cell r="C1869" t="str">
            <v>Dev.Vend.C.Grup MI-Lenha</v>
          </cell>
          <cell r="D1869">
            <v>0</v>
          </cell>
          <cell r="F1869">
            <v>0</v>
          </cell>
          <cell r="G1869">
            <v>0</v>
          </cell>
          <cell r="H1869">
            <v>0</v>
          </cell>
        </row>
        <row r="1870">
          <cell r="A1870" t="str">
            <v>31.10.10.05</v>
          </cell>
          <cell r="B1870" t="str">
            <v>-</v>
          </cell>
          <cell r="C1870" t="str">
            <v>Dev.Vend.C.Grup MI-Quartzo</v>
          </cell>
          <cell r="D1870">
            <v>0</v>
          </cell>
          <cell r="F1870">
            <v>0</v>
          </cell>
          <cell r="G1870">
            <v>0</v>
          </cell>
          <cell r="H1870">
            <v>0</v>
          </cell>
        </row>
        <row r="1871">
          <cell r="A1871" t="str">
            <v>31.10.10.06</v>
          </cell>
          <cell r="B1871" t="str">
            <v>-</v>
          </cell>
          <cell r="C1871" t="str">
            <v>Dev.Vend.C.Grup MI-Carv Vegetal</v>
          </cell>
          <cell r="D1871">
            <v>0</v>
          </cell>
          <cell r="F1871">
            <v>0</v>
          </cell>
          <cell r="G1871">
            <v>0</v>
          </cell>
          <cell r="H1871">
            <v>0</v>
          </cell>
        </row>
        <row r="1872">
          <cell r="A1872" t="str">
            <v>31.10.10.07</v>
          </cell>
          <cell r="B1872" t="str">
            <v>-</v>
          </cell>
          <cell r="C1872" t="str">
            <v>Dev.Vend.C.Grup MI-Outros</v>
          </cell>
          <cell r="D1872">
            <v>0</v>
          </cell>
          <cell r="F1872">
            <v>0</v>
          </cell>
          <cell r="G1872">
            <v>0</v>
          </cell>
          <cell r="H1872">
            <v>0</v>
          </cell>
        </row>
        <row r="1873">
          <cell r="A1873" t="str">
            <v>31.10.10.08</v>
          </cell>
          <cell r="B1873" t="str">
            <v>-</v>
          </cell>
          <cell r="C1873" t="str">
            <v>Dev.Vend.C.Grup MI-Servicos</v>
          </cell>
          <cell r="D1873">
            <v>0</v>
          </cell>
          <cell r="F1873">
            <v>0</v>
          </cell>
          <cell r="G1873">
            <v>0</v>
          </cell>
          <cell r="H1873">
            <v>0</v>
          </cell>
        </row>
        <row r="1874">
          <cell r="A1874" t="str">
            <v>31.10.13.00</v>
          </cell>
          <cell r="B1874" t="str">
            <v>-</v>
          </cell>
          <cell r="C1874" t="str">
            <v>Devoluc.Revendas C.Grupo- MI</v>
          </cell>
          <cell r="D1874">
            <v>0</v>
          </cell>
          <cell r="F1874">
            <v>0</v>
          </cell>
          <cell r="G1874">
            <v>0</v>
          </cell>
          <cell r="H1874">
            <v>0</v>
          </cell>
        </row>
        <row r="1875">
          <cell r="A1875" t="str">
            <v>31.10.13.01</v>
          </cell>
          <cell r="B1875" t="str">
            <v>-</v>
          </cell>
          <cell r="C1875" t="str">
            <v>Dev.Rev.C.Grup MI-Minerios</v>
          </cell>
          <cell r="D1875">
            <v>0</v>
          </cell>
          <cell r="F1875">
            <v>0</v>
          </cell>
          <cell r="G1875">
            <v>0</v>
          </cell>
          <cell r="H1875">
            <v>0</v>
          </cell>
        </row>
        <row r="1876">
          <cell r="A1876" t="str">
            <v>31.10.13.02</v>
          </cell>
          <cell r="B1876" t="str">
            <v>-</v>
          </cell>
          <cell r="C1876" t="str">
            <v>Dev.Rev.C.Grup MI-Lig.Mangan</v>
          </cell>
          <cell r="D1876">
            <v>0</v>
          </cell>
          <cell r="F1876">
            <v>0</v>
          </cell>
          <cell r="G1876">
            <v>0</v>
          </cell>
          <cell r="H1876">
            <v>0</v>
          </cell>
        </row>
        <row r="1877">
          <cell r="A1877" t="str">
            <v>31.10.13.03</v>
          </cell>
          <cell r="B1877" t="str">
            <v>-</v>
          </cell>
          <cell r="C1877" t="str">
            <v>Dev.Rev.C.Grup MI-L.Especial</v>
          </cell>
          <cell r="D1877">
            <v>0</v>
          </cell>
          <cell r="F1877">
            <v>0</v>
          </cell>
          <cell r="G1877">
            <v>0</v>
          </cell>
          <cell r="H1877">
            <v>0</v>
          </cell>
        </row>
        <row r="1878">
          <cell r="A1878" t="str">
            <v>31.10.13.04</v>
          </cell>
          <cell r="B1878" t="str">
            <v>-</v>
          </cell>
          <cell r="C1878" t="str">
            <v>Dev.Revend.C.Grup MI-Lenha</v>
          </cell>
          <cell r="D1878">
            <v>0</v>
          </cell>
          <cell r="F1878">
            <v>0</v>
          </cell>
          <cell r="G1878">
            <v>0</v>
          </cell>
          <cell r="H1878">
            <v>0</v>
          </cell>
        </row>
        <row r="1879">
          <cell r="A1879" t="str">
            <v>31.10.13.05</v>
          </cell>
          <cell r="B1879" t="str">
            <v>-</v>
          </cell>
          <cell r="C1879" t="str">
            <v>Dev.Revend.C.Grup MI-Quartzo</v>
          </cell>
          <cell r="D1879">
            <v>0</v>
          </cell>
          <cell r="F1879">
            <v>0</v>
          </cell>
          <cell r="G1879">
            <v>0</v>
          </cell>
          <cell r="H1879">
            <v>0</v>
          </cell>
        </row>
        <row r="1880">
          <cell r="A1880" t="str">
            <v>31.10.13.06</v>
          </cell>
          <cell r="B1880" t="str">
            <v>-</v>
          </cell>
          <cell r="C1880" t="str">
            <v>Dev.Rev.C.Grup MI-Carv Vegetal</v>
          </cell>
          <cell r="D1880">
            <v>0</v>
          </cell>
          <cell r="F1880">
            <v>0</v>
          </cell>
          <cell r="G1880">
            <v>0</v>
          </cell>
          <cell r="H1880">
            <v>0</v>
          </cell>
        </row>
        <row r="1881">
          <cell r="A1881" t="str">
            <v>31.10.13.07</v>
          </cell>
          <cell r="B1881" t="str">
            <v>-</v>
          </cell>
          <cell r="C1881" t="str">
            <v>Dev.Revend.C.Grup MI-Outros</v>
          </cell>
          <cell r="D1881">
            <v>0</v>
          </cell>
          <cell r="F1881">
            <v>0</v>
          </cell>
          <cell r="G1881">
            <v>0</v>
          </cell>
          <cell r="H1881">
            <v>0</v>
          </cell>
        </row>
        <row r="1882">
          <cell r="A1882" t="str">
            <v>31.10.13.08</v>
          </cell>
          <cell r="B1882" t="str">
            <v>-</v>
          </cell>
          <cell r="C1882" t="str">
            <v>Dev.Rev.C.Grup MI-Servicos</v>
          </cell>
          <cell r="D1882">
            <v>0</v>
          </cell>
          <cell r="F1882">
            <v>0</v>
          </cell>
          <cell r="G1882">
            <v>0</v>
          </cell>
          <cell r="H1882">
            <v>0</v>
          </cell>
        </row>
        <row r="1883">
          <cell r="A1883" t="str">
            <v>31.10.15.00</v>
          </cell>
          <cell r="B1883" t="str">
            <v>-</v>
          </cell>
          <cell r="C1883" t="str">
            <v>Desconto Incond.s/Venda-Merc.Int</v>
          </cell>
          <cell r="D1883">
            <v>0</v>
          </cell>
          <cell r="F1883">
            <v>0</v>
          </cell>
          <cell r="G1883">
            <v>0</v>
          </cell>
          <cell r="H1883">
            <v>0</v>
          </cell>
        </row>
        <row r="1884">
          <cell r="A1884" t="str">
            <v>31.10.15.01</v>
          </cell>
          <cell r="B1884" t="str">
            <v>-</v>
          </cell>
          <cell r="C1884" t="str">
            <v>Desc.Inc.s/Vend MI-Minerios</v>
          </cell>
          <cell r="D1884">
            <v>0</v>
          </cell>
          <cell r="F1884">
            <v>0</v>
          </cell>
          <cell r="G1884">
            <v>0</v>
          </cell>
          <cell r="H1884">
            <v>0</v>
          </cell>
        </row>
        <row r="1885">
          <cell r="A1885" t="str">
            <v>31.10.15.02</v>
          </cell>
          <cell r="B1885" t="str">
            <v>-</v>
          </cell>
          <cell r="C1885" t="str">
            <v>Desc.Inc.s/Vend MI-Liga Manganes</v>
          </cell>
          <cell r="D1885">
            <v>0</v>
          </cell>
          <cell r="F1885">
            <v>0</v>
          </cell>
          <cell r="G1885">
            <v>0</v>
          </cell>
          <cell r="H1885">
            <v>0</v>
          </cell>
        </row>
        <row r="1886">
          <cell r="A1886" t="str">
            <v>31.10.15.03</v>
          </cell>
          <cell r="B1886" t="str">
            <v>-</v>
          </cell>
          <cell r="C1886" t="str">
            <v>Desc.Inc.s/Vend MI-Liga Especial</v>
          </cell>
          <cell r="D1886">
            <v>0</v>
          </cell>
          <cell r="F1886">
            <v>0</v>
          </cell>
          <cell r="G1886">
            <v>0</v>
          </cell>
          <cell r="H1886">
            <v>0</v>
          </cell>
        </row>
        <row r="1887">
          <cell r="A1887" t="str">
            <v>31.10.15.04</v>
          </cell>
          <cell r="B1887" t="str">
            <v>-</v>
          </cell>
          <cell r="C1887" t="str">
            <v>Desc.Inc.s/Vend MI-Lenha</v>
          </cell>
          <cell r="D1887">
            <v>0</v>
          </cell>
          <cell r="F1887">
            <v>0</v>
          </cell>
          <cell r="G1887">
            <v>0</v>
          </cell>
          <cell r="H1887">
            <v>0</v>
          </cell>
        </row>
        <row r="1888">
          <cell r="A1888" t="str">
            <v>31.10.15.05</v>
          </cell>
          <cell r="B1888" t="str">
            <v>-</v>
          </cell>
          <cell r="C1888" t="str">
            <v>Desc.Inc.s/Vend MI-Quartzo</v>
          </cell>
          <cell r="D1888">
            <v>0</v>
          </cell>
          <cell r="F1888">
            <v>0</v>
          </cell>
          <cell r="G1888">
            <v>0</v>
          </cell>
          <cell r="H1888">
            <v>0</v>
          </cell>
        </row>
        <row r="1889">
          <cell r="A1889" t="str">
            <v>31.10.15.06</v>
          </cell>
          <cell r="B1889" t="str">
            <v>-</v>
          </cell>
          <cell r="C1889" t="str">
            <v>Desc.Inc.s/Vend MI-Carv Vegetal</v>
          </cell>
          <cell r="D1889">
            <v>0</v>
          </cell>
          <cell r="F1889">
            <v>0</v>
          </cell>
          <cell r="G1889">
            <v>0</v>
          </cell>
          <cell r="H1889">
            <v>0</v>
          </cell>
        </row>
        <row r="1890">
          <cell r="A1890" t="str">
            <v>31.10.15.07</v>
          </cell>
          <cell r="B1890" t="str">
            <v>-</v>
          </cell>
          <cell r="C1890" t="str">
            <v>Desc.Inc.s/Vend MI-Outros</v>
          </cell>
          <cell r="D1890">
            <v>0</v>
          </cell>
          <cell r="F1890">
            <v>0</v>
          </cell>
          <cell r="G1890">
            <v>0</v>
          </cell>
          <cell r="H1890">
            <v>0</v>
          </cell>
        </row>
        <row r="1891">
          <cell r="A1891" t="str">
            <v>31.10.15.08</v>
          </cell>
          <cell r="B1891" t="str">
            <v>-</v>
          </cell>
          <cell r="C1891" t="str">
            <v>Desc.Inc.s/Vend MI-Servicos</v>
          </cell>
          <cell r="D1891">
            <v>0</v>
          </cell>
          <cell r="F1891">
            <v>0</v>
          </cell>
          <cell r="G1891">
            <v>0</v>
          </cell>
          <cell r="H1891">
            <v>0</v>
          </cell>
        </row>
        <row r="1892">
          <cell r="A1892" t="str">
            <v>31.10.20.00</v>
          </cell>
          <cell r="B1892" t="str">
            <v>-</v>
          </cell>
          <cell r="C1892" t="str">
            <v>Desc. Incond. s/Revenda-Merc.Int</v>
          </cell>
          <cell r="D1892">
            <v>0</v>
          </cell>
          <cell r="F1892">
            <v>0</v>
          </cell>
          <cell r="G1892">
            <v>0</v>
          </cell>
          <cell r="H1892">
            <v>0</v>
          </cell>
        </row>
        <row r="1893">
          <cell r="A1893" t="str">
            <v>31.10.20.01</v>
          </cell>
          <cell r="B1893" t="str">
            <v>-</v>
          </cell>
          <cell r="C1893" t="str">
            <v>Desc.Inc.s/Revend MI-Minerios</v>
          </cell>
          <cell r="D1893">
            <v>0</v>
          </cell>
          <cell r="F1893">
            <v>0</v>
          </cell>
          <cell r="G1893">
            <v>0</v>
          </cell>
          <cell r="H1893">
            <v>0</v>
          </cell>
        </row>
        <row r="1894">
          <cell r="A1894" t="str">
            <v>31.10.20.02</v>
          </cell>
          <cell r="B1894" t="str">
            <v>-</v>
          </cell>
          <cell r="C1894" t="str">
            <v>Desc.Inc.s/Revend MI-Lig.Mangan</v>
          </cell>
          <cell r="D1894">
            <v>0</v>
          </cell>
          <cell r="F1894">
            <v>0</v>
          </cell>
          <cell r="G1894">
            <v>0</v>
          </cell>
          <cell r="H1894">
            <v>0</v>
          </cell>
        </row>
        <row r="1895">
          <cell r="A1895" t="str">
            <v>31.10.20.03</v>
          </cell>
          <cell r="B1895" t="str">
            <v>-</v>
          </cell>
          <cell r="C1895" t="str">
            <v>Desc.Inc.s/Revend MI-Liga Espec</v>
          </cell>
          <cell r="D1895">
            <v>0</v>
          </cell>
          <cell r="F1895">
            <v>0</v>
          </cell>
          <cell r="G1895">
            <v>0</v>
          </cell>
          <cell r="H1895">
            <v>0</v>
          </cell>
        </row>
        <row r="1896">
          <cell r="A1896" t="str">
            <v>31.10.20.04</v>
          </cell>
          <cell r="B1896" t="str">
            <v>-</v>
          </cell>
          <cell r="C1896" t="str">
            <v>Desc.Inc.s/Revend MI-Lenha</v>
          </cell>
          <cell r="D1896">
            <v>0</v>
          </cell>
          <cell r="F1896">
            <v>0</v>
          </cell>
          <cell r="G1896">
            <v>0</v>
          </cell>
          <cell r="H1896">
            <v>0</v>
          </cell>
        </row>
        <row r="1897">
          <cell r="A1897" t="str">
            <v>31.10.20.05</v>
          </cell>
          <cell r="B1897" t="str">
            <v>-</v>
          </cell>
          <cell r="C1897" t="str">
            <v>Desc.Inc.s/Revend MI-Quartzo</v>
          </cell>
          <cell r="D1897">
            <v>0</v>
          </cell>
          <cell r="F1897">
            <v>0</v>
          </cell>
          <cell r="G1897">
            <v>0</v>
          </cell>
          <cell r="H1897">
            <v>0</v>
          </cell>
        </row>
        <row r="1898">
          <cell r="A1898" t="str">
            <v>31.10.20.06</v>
          </cell>
          <cell r="B1898" t="str">
            <v>-</v>
          </cell>
          <cell r="C1898" t="str">
            <v>Desc.Inc.s/Revend MI-Carv.Veget</v>
          </cell>
          <cell r="D1898">
            <v>0</v>
          </cell>
          <cell r="F1898">
            <v>0</v>
          </cell>
          <cell r="G1898">
            <v>0</v>
          </cell>
          <cell r="H1898">
            <v>0</v>
          </cell>
        </row>
        <row r="1899">
          <cell r="A1899" t="str">
            <v>31.10.20.07</v>
          </cell>
          <cell r="B1899" t="str">
            <v>-</v>
          </cell>
          <cell r="C1899" t="str">
            <v>Desc.Inc.s/Revend MI-Outros</v>
          </cell>
          <cell r="D1899">
            <v>0</v>
          </cell>
          <cell r="F1899">
            <v>0</v>
          </cell>
          <cell r="G1899">
            <v>0</v>
          </cell>
          <cell r="H1899">
            <v>0</v>
          </cell>
        </row>
        <row r="1900">
          <cell r="A1900" t="str">
            <v>31.10.20.08</v>
          </cell>
          <cell r="B1900" t="str">
            <v>-</v>
          </cell>
          <cell r="C1900" t="str">
            <v>Desc.Inc.s/Revend MI-Servicos</v>
          </cell>
          <cell r="D1900">
            <v>0</v>
          </cell>
          <cell r="F1900">
            <v>0</v>
          </cell>
          <cell r="G1900">
            <v>0</v>
          </cell>
          <cell r="H1900">
            <v>0</v>
          </cell>
        </row>
        <row r="1901">
          <cell r="A1901" t="str">
            <v>31.10.25.00</v>
          </cell>
          <cell r="B1901" t="str">
            <v>-</v>
          </cell>
          <cell r="C1901" t="str">
            <v>Desc.Inc.Vend-Cia Grupo-Merc.Int</v>
          </cell>
          <cell r="D1901">
            <v>0</v>
          </cell>
          <cell r="F1901">
            <v>0</v>
          </cell>
          <cell r="G1901">
            <v>0</v>
          </cell>
          <cell r="H1901">
            <v>0</v>
          </cell>
        </row>
        <row r="1902">
          <cell r="A1902" t="str">
            <v>31.10.25.01</v>
          </cell>
          <cell r="B1902" t="str">
            <v>-</v>
          </cell>
          <cell r="C1902" t="str">
            <v>Desc.Inc C.Grup.MI-Minerios</v>
          </cell>
          <cell r="D1902">
            <v>0</v>
          </cell>
          <cell r="F1902">
            <v>0</v>
          </cell>
          <cell r="G1902">
            <v>0</v>
          </cell>
          <cell r="H1902">
            <v>0</v>
          </cell>
        </row>
        <row r="1903">
          <cell r="A1903" t="str">
            <v>31.10.25.02</v>
          </cell>
          <cell r="B1903" t="str">
            <v>-</v>
          </cell>
          <cell r="C1903" t="str">
            <v>Desc.Inc C.Grup.MI-Liga Manganes</v>
          </cell>
          <cell r="D1903">
            <v>0</v>
          </cell>
          <cell r="F1903">
            <v>0</v>
          </cell>
          <cell r="G1903">
            <v>0</v>
          </cell>
          <cell r="H1903">
            <v>0</v>
          </cell>
        </row>
        <row r="1904">
          <cell r="A1904" t="str">
            <v>31.10.25.03</v>
          </cell>
          <cell r="B1904" t="str">
            <v>-</v>
          </cell>
          <cell r="C1904" t="str">
            <v>Desc.Inc C.Grup.MI-Liga Especial</v>
          </cell>
          <cell r="D1904">
            <v>0</v>
          </cell>
          <cell r="F1904">
            <v>0</v>
          </cell>
          <cell r="G1904">
            <v>0</v>
          </cell>
          <cell r="H1904">
            <v>0</v>
          </cell>
        </row>
        <row r="1905">
          <cell r="A1905" t="str">
            <v>31.10.25.04</v>
          </cell>
          <cell r="B1905" t="str">
            <v>-</v>
          </cell>
          <cell r="C1905" t="str">
            <v>Desc.Inc C.Grup.MI-Lenha</v>
          </cell>
          <cell r="D1905">
            <v>0</v>
          </cell>
          <cell r="F1905">
            <v>0</v>
          </cell>
          <cell r="G1905">
            <v>0</v>
          </cell>
          <cell r="H1905">
            <v>0</v>
          </cell>
        </row>
        <row r="1906">
          <cell r="A1906" t="str">
            <v>31.10.25.05</v>
          </cell>
          <cell r="B1906" t="str">
            <v>-</v>
          </cell>
          <cell r="C1906" t="str">
            <v>Desc.Inc C.Grup.MI-Quartzo</v>
          </cell>
          <cell r="D1906">
            <v>0</v>
          </cell>
          <cell r="F1906">
            <v>0</v>
          </cell>
          <cell r="G1906">
            <v>0</v>
          </cell>
          <cell r="H1906">
            <v>0</v>
          </cell>
        </row>
        <row r="1907">
          <cell r="A1907" t="str">
            <v>31.10.25.06</v>
          </cell>
          <cell r="B1907" t="str">
            <v>-</v>
          </cell>
          <cell r="C1907" t="str">
            <v>Desc.Inc C.Grup.MI-Carv. Vegetal</v>
          </cell>
          <cell r="D1907">
            <v>0</v>
          </cell>
          <cell r="F1907">
            <v>0</v>
          </cell>
          <cell r="G1907">
            <v>0</v>
          </cell>
          <cell r="H1907">
            <v>0</v>
          </cell>
        </row>
        <row r="1908">
          <cell r="A1908" t="str">
            <v>31.10.25.07</v>
          </cell>
          <cell r="B1908" t="str">
            <v>-</v>
          </cell>
          <cell r="C1908" t="str">
            <v>Desc.Inc C.Grup.MI-Outros</v>
          </cell>
          <cell r="D1908">
            <v>0</v>
          </cell>
          <cell r="F1908">
            <v>0</v>
          </cell>
          <cell r="G1908">
            <v>0</v>
          </cell>
          <cell r="H1908">
            <v>0</v>
          </cell>
        </row>
        <row r="1909">
          <cell r="A1909" t="str">
            <v>31.10.25.08</v>
          </cell>
          <cell r="B1909" t="str">
            <v>-</v>
          </cell>
          <cell r="C1909" t="str">
            <v>Desc.Inc C.Grup.MI-Servicos</v>
          </cell>
          <cell r="D1909">
            <v>0</v>
          </cell>
          <cell r="F1909">
            <v>0</v>
          </cell>
          <cell r="G1909">
            <v>0</v>
          </cell>
          <cell r="H1909">
            <v>0</v>
          </cell>
        </row>
        <row r="1910">
          <cell r="A1910" t="str">
            <v>31.10.30.00</v>
          </cell>
          <cell r="B1910" t="str">
            <v>-</v>
          </cell>
          <cell r="C1910" t="str">
            <v>Desc.Inc.Rev C.Grupo-Merc.Int.</v>
          </cell>
          <cell r="D1910">
            <v>0</v>
          </cell>
          <cell r="F1910">
            <v>0</v>
          </cell>
          <cell r="G1910">
            <v>0</v>
          </cell>
          <cell r="H1910">
            <v>0</v>
          </cell>
        </row>
        <row r="1911">
          <cell r="A1911" t="str">
            <v>31.10.30.01</v>
          </cell>
          <cell r="B1911" t="str">
            <v>-</v>
          </cell>
          <cell r="C1911" t="str">
            <v>Desc.Inc Rev.C.Grup.MI-Minerios</v>
          </cell>
          <cell r="D1911">
            <v>0</v>
          </cell>
          <cell r="F1911">
            <v>0</v>
          </cell>
          <cell r="G1911">
            <v>0</v>
          </cell>
          <cell r="H1911">
            <v>0</v>
          </cell>
        </row>
        <row r="1912">
          <cell r="A1912" t="str">
            <v>31.10.30.02</v>
          </cell>
          <cell r="B1912" t="str">
            <v>-</v>
          </cell>
          <cell r="C1912" t="str">
            <v>Desc.Inc Rev.C.Grup.MI-L.Manganes</v>
          </cell>
          <cell r="D1912">
            <v>0</v>
          </cell>
          <cell r="F1912">
            <v>0</v>
          </cell>
          <cell r="G1912">
            <v>0</v>
          </cell>
          <cell r="H1912">
            <v>0</v>
          </cell>
        </row>
        <row r="1913">
          <cell r="A1913" t="str">
            <v>31.10.30.03</v>
          </cell>
          <cell r="B1913" t="str">
            <v>-</v>
          </cell>
          <cell r="C1913" t="str">
            <v>Desc.Inc Rev.C.G.MI-L.Especial</v>
          </cell>
          <cell r="D1913">
            <v>0</v>
          </cell>
          <cell r="F1913">
            <v>0</v>
          </cell>
          <cell r="G1913">
            <v>0</v>
          </cell>
          <cell r="H1913">
            <v>0</v>
          </cell>
        </row>
        <row r="1914">
          <cell r="A1914" t="str">
            <v>31.10.30.04</v>
          </cell>
          <cell r="B1914" t="str">
            <v>-</v>
          </cell>
          <cell r="C1914" t="str">
            <v>Desc.Inc Rev.C.Grup.MI-Lenha</v>
          </cell>
          <cell r="D1914">
            <v>0</v>
          </cell>
          <cell r="F1914">
            <v>0</v>
          </cell>
          <cell r="G1914">
            <v>0</v>
          </cell>
          <cell r="H1914">
            <v>0</v>
          </cell>
        </row>
        <row r="1915">
          <cell r="A1915" t="str">
            <v>31.10.30.05</v>
          </cell>
          <cell r="B1915" t="str">
            <v>-</v>
          </cell>
          <cell r="C1915" t="str">
            <v>Desc.Inc Rev.C.Grup.MI-Quartzo</v>
          </cell>
          <cell r="D1915">
            <v>0</v>
          </cell>
          <cell r="F1915">
            <v>0</v>
          </cell>
          <cell r="G1915">
            <v>0</v>
          </cell>
          <cell r="H1915">
            <v>0</v>
          </cell>
        </row>
        <row r="1916">
          <cell r="A1916" t="str">
            <v>31.10.30.06</v>
          </cell>
          <cell r="B1916" t="str">
            <v>-</v>
          </cell>
          <cell r="C1916" t="str">
            <v>Desc.Inc Rev.C.G.MI-C.Vegetal</v>
          </cell>
          <cell r="D1916">
            <v>0</v>
          </cell>
          <cell r="F1916">
            <v>0</v>
          </cell>
          <cell r="G1916">
            <v>0</v>
          </cell>
          <cell r="H1916">
            <v>0</v>
          </cell>
        </row>
        <row r="1917">
          <cell r="A1917" t="str">
            <v>31.10.30.07</v>
          </cell>
          <cell r="B1917" t="str">
            <v>-</v>
          </cell>
          <cell r="C1917" t="str">
            <v>Desc.Inc Rev.C.Grup.MI-Outros</v>
          </cell>
          <cell r="D1917">
            <v>0</v>
          </cell>
          <cell r="F1917">
            <v>0</v>
          </cell>
          <cell r="G1917">
            <v>0</v>
          </cell>
          <cell r="H1917">
            <v>0</v>
          </cell>
        </row>
        <row r="1918">
          <cell r="A1918" t="str">
            <v>31.10.30.08</v>
          </cell>
          <cell r="B1918" t="str">
            <v>-</v>
          </cell>
          <cell r="C1918" t="str">
            <v>Desc.Inc Rev.C.Grup.MI-Servicos</v>
          </cell>
          <cell r="D1918">
            <v>0</v>
          </cell>
          <cell r="F1918">
            <v>0</v>
          </cell>
          <cell r="G1918">
            <v>0</v>
          </cell>
          <cell r="H1918">
            <v>0</v>
          </cell>
        </row>
        <row r="1919">
          <cell r="A1919" t="str">
            <v>31.10.40.00</v>
          </cell>
          <cell r="B1919" t="str">
            <v>-</v>
          </cell>
          <cell r="C1919" t="str">
            <v>Desconto/Abat. S/Venda-Merc.Interno</v>
          </cell>
          <cell r="D1919">
            <v>0</v>
          </cell>
          <cell r="F1919">
            <v>0</v>
          </cell>
          <cell r="G1919">
            <v>0</v>
          </cell>
          <cell r="H1919">
            <v>0</v>
          </cell>
        </row>
        <row r="1920">
          <cell r="A1920" t="str">
            <v>31.10.40.01</v>
          </cell>
          <cell r="B1920" t="str">
            <v>-</v>
          </cell>
          <cell r="C1920" t="str">
            <v>Desc./Abat.s/Vend MI-Minerios</v>
          </cell>
          <cell r="D1920">
            <v>0</v>
          </cell>
          <cell r="F1920">
            <v>0</v>
          </cell>
          <cell r="G1920">
            <v>0</v>
          </cell>
          <cell r="H1920">
            <v>0</v>
          </cell>
        </row>
        <row r="1921">
          <cell r="A1921" t="str">
            <v>31.10.40.02</v>
          </cell>
          <cell r="B1921" t="str">
            <v>-</v>
          </cell>
          <cell r="C1921" t="str">
            <v>Desc./Abat.s/Vend MI-Liga Manganes</v>
          </cell>
          <cell r="D1921">
            <v>0</v>
          </cell>
          <cell r="F1921">
            <v>0</v>
          </cell>
          <cell r="G1921">
            <v>0</v>
          </cell>
          <cell r="H1921">
            <v>0</v>
          </cell>
        </row>
        <row r="1922">
          <cell r="A1922" t="str">
            <v>31.10.40.03</v>
          </cell>
          <cell r="B1922" t="str">
            <v>-</v>
          </cell>
          <cell r="C1922" t="str">
            <v>Desc./Abat.s/Vend MI-Liga Especial</v>
          </cell>
          <cell r="D1922">
            <v>0</v>
          </cell>
          <cell r="F1922">
            <v>0</v>
          </cell>
          <cell r="G1922">
            <v>0</v>
          </cell>
          <cell r="H1922">
            <v>0</v>
          </cell>
        </row>
        <row r="1923">
          <cell r="A1923" t="str">
            <v>31.10.40.07</v>
          </cell>
          <cell r="B1923" t="str">
            <v>-</v>
          </cell>
          <cell r="C1923" t="str">
            <v>Desc./Abat.s/Vend MI-Outros</v>
          </cell>
          <cell r="D1923">
            <v>0</v>
          </cell>
          <cell r="F1923">
            <v>0</v>
          </cell>
          <cell r="G1923">
            <v>0</v>
          </cell>
          <cell r="H1923">
            <v>0</v>
          </cell>
        </row>
        <row r="1924">
          <cell r="A1924" t="str">
            <v>31.15.00.00</v>
          </cell>
          <cell r="B1924" t="str">
            <v>-</v>
          </cell>
          <cell r="C1924" t="str">
            <v>Deduções de Vendas Grupo Cvrd</v>
          </cell>
          <cell r="D1924">
            <v>0</v>
          </cell>
          <cell r="F1924">
            <v>43198.27</v>
          </cell>
          <cell r="G1924">
            <v>0</v>
          </cell>
          <cell r="H1924">
            <v>43198.27</v>
          </cell>
          <cell r="I1924" t="str">
            <v>D</v>
          </cell>
        </row>
        <row r="1925">
          <cell r="A1925" t="str">
            <v>31.15.01.00</v>
          </cell>
          <cell r="B1925" t="str">
            <v>-</v>
          </cell>
          <cell r="C1925" t="str">
            <v>Venda Canc/Dev.Grp Cvrd- Cvrd</v>
          </cell>
          <cell r="D1925">
            <v>0</v>
          </cell>
          <cell r="F1925">
            <v>0</v>
          </cell>
          <cell r="G1925">
            <v>0</v>
          </cell>
          <cell r="H1925">
            <v>0</v>
          </cell>
        </row>
        <row r="1926">
          <cell r="A1926" t="str">
            <v>31.15.01.01</v>
          </cell>
          <cell r="B1926" t="str">
            <v>-</v>
          </cell>
          <cell r="C1926" t="str">
            <v>Vend.Canc/Dev Cvrd- Cvrd Minerios</v>
          </cell>
          <cell r="D1926">
            <v>0</v>
          </cell>
          <cell r="F1926">
            <v>0</v>
          </cell>
          <cell r="G1926">
            <v>0</v>
          </cell>
          <cell r="H1926">
            <v>0</v>
          </cell>
        </row>
        <row r="1927">
          <cell r="A1927" t="str">
            <v>31.15.01.02</v>
          </cell>
          <cell r="B1927" t="str">
            <v>-</v>
          </cell>
          <cell r="C1927" t="str">
            <v>Vend.Canc/Dev Cvrd- Cvrd Lig.Manganes</v>
          </cell>
          <cell r="D1927">
            <v>0</v>
          </cell>
          <cell r="F1927">
            <v>0</v>
          </cell>
          <cell r="G1927">
            <v>0</v>
          </cell>
          <cell r="H1927">
            <v>0</v>
          </cell>
        </row>
        <row r="1928">
          <cell r="A1928" t="str">
            <v>31.15.01.03</v>
          </cell>
          <cell r="B1928" t="str">
            <v>-</v>
          </cell>
          <cell r="C1928" t="str">
            <v>Vend.Canc/Dev Cvrd- Cvrd Lig.Especiais</v>
          </cell>
          <cell r="D1928">
            <v>0</v>
          </cell>
          <cell r="F1928">
            <v>0</v>
          </cell>
          <cell r="G1928">
            <v>0</v>
          </cell>
          <cell r="H1928">
            <v>0</v>
          </cell>
        </row>
        <row r="1929">
          <cell r="A1929" t="str">
            <v>31.15.01.07</v>
          </cell>
          <cell r="B1929" t="str">
            <v>-</v>
          </cell>
          <cell r="C1929" t="str">
            <v>Vend.Canc/Dev Cvrd- Cvrd Outros</v>
          </cell>
          <cell r="D1929">
            <v>0</v>
          </cell>
          <cell r="F1929">
            <v>0</v>
          </cell>
          <cell r="G1929">
            <v>0</v>
          </cell>
          <cell r="H1929">
            <v>0</v>
          </cell>
        </row>
        <row r="1930">
          <cell r="A1930" t="str">
            <v>31.15.02.00</v>
          </cell>
          <cell r="B1930" t="str">
            <v>-</v>
          </cell>
          <cell r="C1930" t="str">
            <v>Vend.Canc/Dev Grp Cvrd- Urucum</v>
          </cell>
          <cell r="D1930">
            <v>0</v>
          </cell>
          <cell r="F1930">
            <v>0</v>
          </cell>
          <cell r="G1930">
            <v>0</v>
          </cell>
          <cell r="H1930">
            <v>0</v>
          </cell>
        </row>
        <row r="1932">
          <cell r="A1932" t="str">
            <v>-----------</v>
          </cell>
          <cell r="B1932" t="str">
            <v>--</v>
          </cell>
          <cell r="C1932" t="str">
            <v>-------------------------------------------------------------------</v>
          </cell>
          <cell r="D1932" t="str">
            <v>-------------------</v>
          </cell>
          <cell r="E1932" t="str">
            <v>-</v>
          </cell>
          <cell r="F1932" t="str">
            <v>-------------------</v>
          </cell>
          <cell r="G1932" t="e">
            <v>#NAME?</v>
          </cell>
          <cell r="H1932" t="str">
            <v>07AB - 1.00.01.065</v>
          </cell>
        </row>
        <row r="1933">
          <cell r="A1933" t="str">
            <v>_x000C_----------</v>
          </cell>
          <cell r="B1933" t="str">
            <v>--</v>
          </cell>
          <cell r="C1933" t="str">
            <v>-------------------------------------------------------------------</v>
          </cell>
          <cell r="D1933" t="str">
            <v>-------------------</v>
          </cell>
          <cell r="E1933" t="str">
            <v>-</v>
          </cell>
          <cell r="F1933" t="str">
            <v>-------------------</v>
          </cell>
          <cell r="G1933" t="str">
            <v>-------------------</v>
          </cell>
          <cell r="H1933" t="str">
            <v>------ Página:</v>
          </cell>
          <cell r="I1933">
            <v>2</v>
          </cell>
        </row>
        <row r="1934">
          <cell r="A1934" t="str">
            <v>Rio Doce Ma</v>
          </cell>
          <cell r="B1934" t="str">
            <v>ng</v>
          </cell>
          <cell r="C1934" t="str">
            <v>anes S.A</v>
          </cell>
          <cell r="H1934" t="str">
            <v>Balancete</v>
          </cell>
        </row>
        <row r="1935">
          <cell r="A1935" t="str">
            <v>Período: 01</v>
          </cell>
          <cell r="B1935" t="str">
            <v>/0</v>
          </cell>
          <cell r="C1935" t="str">
            <v>1/2007 A 31/01/2007 -----------------------------------------------</v>
          </cell>
          <cell r="D1935" t="str">
            <v>-------------------</v>
          </cell>
          <cell r="E1935" t="str">
            <v>-</v>
          </cell>
          <cell r="F1935" t="str">
            <v>-------------------</v>
          </cell>
          <cell r="G1935" t="str">
            <v>-------------------</v>
          </cell>
          <cell r="H1935" t="str">
            <v>06/02/2007 - 17:4</v>
          </cell>
          <cell r="I1935">
            <v>7</v>
          </cell>
        </row>
        <row r="1937">
          <cell r="A1937" t="str">
            <v>Título</v>
          </cell>
          <cell r="D1937" t="str">
            <v>Saldo Inicial</v>
          </cell>
          <cell r="F1937" t="str">
            <v>Débito</v>
          </cell>
          <cell r="G1937" t="str">
            <v>Crédito</v>
          </cell>
          <cell r="H1937" t="str">
            <v>Saldo Final</v>
          </cell>
        </row>
        <row r="1938">
          <cell r="A1938" t="str">
            <v>-----------</v>
          </cell>
          <cell r="B1938" t="str">
            <v>--</v>
          </cell>
          <cell r="C1938" t="str">
            <v>-------------------------------------------------------------------</v>
          </cell>
          <cell r="D1938" t="str">
            <v>-----------------</v>
          </cell>
          <cell r="F1938" t="str">
            <v>------------------</v>
          </cell>
          <cell r="G1938" t="str">
            <v>------------------</v>
          </cell>
          <cell r="H1938" t="str">
            <v>-----------------</v>
          </cell>
        </row>
        <row r="1939">
          <cell r="A1939" t="str">
            <v>31.15.02.01</v>
          </cell>
          <cell r="B1939" t="str">
            <v>-</v>
          </cell>
          <cell r="C1939" t="str">
            <v>Vend.Canc/Dev Cvrd- Urucum Minerios</v>
          </cell>
          <cell r="D1939">
            <v>0</v>
          </cell>
          <cell r="F1939">
            <v>0</v>
          </cell>
          <cell r="G1939">
            <v>0</v>
          </cell>
          <cell r="H1939">
            <v>0</v>
          </cell>
        </row>
        <row r="1940">
          <cell r="A1940" t="str">
            <v>31.15.02.02</v>
          </cell>
          <cell r="B1940" t="str">
            <v>-</v>
          </cell>
          <cell r="C1940" t="str">
            <v>Vend.Canc/Dev Cvrd- Urucum Lig.Manganes</v>
          </cell>
          <cell r="D1940">
            <v>0</v>
          </cell>
          <cell r="F1940">
            <v>0</v>
          </cell>
          <cell r="G1940">
            <v>0</v>
          </cell>
          <cell r="H1940">
            <v>0</v>
          </cell>
        </row>
        <row r="1941">
          <cell r="A1941" t="str">
            <v>31.15.02.03</v>
          </cell>
          <cell r="B1941" t="str">
            <v>-</v>
          </cell>
          <cell r="C1941" t="str">
            <v>Vend.Canc/Dev Cvrd- Urucum Lig.Especiais</v>
          </cell>
          <cell r="D1941">
            <v>0</v>
          </cell>
          <cell r="F1941">
            <v>0</v>
          </cell>
          <cell r="G1941">
            <v>0</v>
          </cell>
          <cell r="H1941">
            <v>0</v>
          </cell>
        </row>
        <row r="1942">
          <cell r="A1942" t="str">
            <v>31.15.02.07</v>
          </cell>
          <cell r="B1942" t="str">
            <v>-</v>
          </cell>
          <cell r="C1942" t="str">
            <v>Vend.Canc/Dev Cvrd- Urucum Outros</v>
          </cell>
          <cell r="D1942">
            <v>0</v>
          </cell>
          <cell r="F1942">
            <v>0</v>
          </cell>
          <cell r="G1942">
            <v>0</v>
          </cell>
          <cell r="H1942">
            <v>0</v>
          </cell>
        </row>
        <row r="1943">
          <cell r="A1943" t="str">
            <v>31.15.03.00</v>
          </cell>
          <cell r="B1943" t="str">
            <v>-</v>
          </cell>
          <cell r="C1943" t="str">
            <v>Vend.Canc/Dev Grp Cvrd- CST</v>
          </cell>
          <cell r="D1943">
            <v>0</v>
          </cell>
          <cell r="F1943">
            <v>0</v>
          </cell>
          <cell r="G1943">
            <v>0</v>
          </cell>
          <cell r="H1943">
            <v>0</v>
          </cell>
        </row>
        <row r="1944">
          <cell r="A1944" t="str">
            <v>31.15.03.01</v>
          </cell>
          <cell r="B1944" t="str">
            <v>-</v>
          </cell>
          <cell r="C1944" t="str">
            <v>Vend.Canc/Dev Cvrd- CST Minerios</v>
          </cell>
          <cell r="D1944">
            <v>0</v>
          </cell>
          <cell r="F1944">
            <v>0</v>
          </cell>
          <cell r="G1944">
            <v>0</v>
          </cell>
          <cell r="H1944">
            <v>0</v>
          </cell>
        </row>
        <row r="1945">
          <cell r="A1945" t="str">
            <v>31.15.03.02</v>
          </cell>
          <cell r="B1945" t="str">
            <v>-</v>
          </cell>
          <cell r="C1945" t="str">
            <v>Vend.Canc/Dev Cvrd- CST Lig.Manganes</v>
          </cell>
          <cell r="D1945">
            <v>0</v>
          </cell>
          <cell r="F1945">
            <v>0</v>
          </cell>
          <cell r="G1945">
            <v>0</v>
          </cell>
          <cell r="H1945">
            <v>0</v>
          </cell>
        </row>
        <row r="1946">
          <cell r="A1946" t="str">
            <v>31.15.03.03</v>
          </cell>
          <cell r="B1946" t="str">
            <v>-</v>
          </cell>
          <cell r="C1946" t="str">
            <v>Vend.Canc/Dev Cvrd- CST Lig.Especiais</v>
          </cell>
          <cell r="D1946">
            <v>0</v>
          </cell>
          <cell r="F1946">
            <v>0</v>
          </cell>
          <cell r="G1946">
            <v>0</v>
          </cell>
          <cell r="H1946">
            <v>0</v>
          </cell>
        </row>
        <row r="1947">
          <cell r="A1947" t="str">
            <v>31.15.03.07</v>
          </cell>
          <cell r="B1947" t="str">
            <v>-</v>
          </cell>
          <cell r="C1947" t="str">
            <v>Vend.Canc/Dev Cvrd- CST Outros</v>
          </cell>
          <cell r="D1947">
            <v>0</v>
          </cell>
          <cell r="F1947">
            <v>0</v>
          </cell>
          <cell r="G1947">
            <v>0</v>
          </cell>
          <cell r="H1947">
            <v>0</v>
          </cell>
        </row>
        <row r="1948">
          <cell r="A1948" t="str">
            <v>31.15.04.00</v>
          </cell>
          <cell r="B1948" t="str">
            <v>-</v>
          </cell>
          <cell r="C1948" t="str">
            <v>Vend.Canc/Dev Grp Cvrd- FCA</v>
          </cell>
          <cell r="D1948">
            <v>0</v>
          </cell>
          <cell r="F1948">
            <v>0</v>
          </cell>
          <cell r="G1948">
            <v>0</v>
          </cell>
          <cell r="H1948">
            <v>0</v>
          </cell>
        </row>
        <row r="1949">
          <cell r="A1949" t="str">
            <v>31.15.04.01</v>
          </cell>
          <cell r="B1949" t="str">
            <v>-</v>
          </cell>
          <cell r="C1949" t="str">
            <v>Vend.Canc/Dev Cvrd- FCA Minerios</v>
          </cell>
          <cell r="D1949">
            <v>0</v>
          </cell>
          <cell r="F1949">
            <v>0</v>
          </cell>
          <cell r="G1949">
            <v>0</v>
          </cell>
          <cell r="H1949">
            <v>0</v>
          </cell>
        </row>
        <row r="1950">
          <cell r="A1950" t="str">
            <v>31.15.04.02</v>
          </cell>
          <cell r="B1950" t="str">
            <v>-</v>
          </cell>
          <cell r="C1950" t="str">
            <v>Vend.Canc/Dev Cvrd- FCA Lig Manganes</v>
          </cell>
          <cell r="D1950">
            <v>0</v>
          </cell>
          <cell r="F1950">
            <v>0</v>
          </cell>
          <cell r="G1950">
            <v>0</v>
          </cell>
          <cell r="H1950">
            <v>0</v>
          </cell>
        </row>
        <row r="1951">
          <cell r="A1951" t="str">
            <v>31.15.04.03</v>
          </cell>
          <cell r="B1951" t="str">
            <v>-</v>
          </cell>
          <cell r="C1951" t="str">
            <v>Vend.Canc/Dev Cvrd- FCA Lig.Especiais</v>
          </cell>
          <cell r="D1951">
            <v>0</v>
          </cell>
          <cell r="F1951">
            <v>0</v>
          </cell>
          <cell r="G1951">
            <v>0</v>
          </cell>
          <cell r="H1951">
            <v>0</v>
          </cell>
        </row>
        <row r="1952">
          <cell r="A1952" t="str">
            <v>31.15.04.07</v>
          </cell>
          <cell r="B1952" t="str">
            <v>-</v>
          </cell>
          <cell r="C1952" t="str">
            <v>Vend.Canc/Dev Cvrd- FCA Outros</v>
          </cell>
          <cell r="D1952">
            <v>0</v>
          </cell>
          <cell r="F1952">
            <v>0</v>
          </cell>
          <cell r="G1952">
            <v>0</v>
          </cell>
          <cell r="H1952">
            <v>0</v>
          </cell>
        </row>
        <row r="1953">
          <cell r="A1953" t="str">
            <v>31.15.05.00</v>
          </cell>
          <cell r="B1953" t="str">
            <v>-</v>
          </cell>
          <cell r="C1953" t="str">
            <v>Vend.Canc/Dev Grp Cvrd-RDME</v>
          </cell>
          <cell r="D1953">
            <v>0</v>
          </cell>
          <cell r="F1953">
            <v>30934.48</v>
          </cell>
          <cell r="G1953">
            <v>0</v>
          </cell>
          <cell r="H1953">
            <v>30934.48</v>
          </cell>
          <cell r="I1953" t="str">
            <v>D</v>
          </cell>
        </row>
        <row r="1954">
          <cell r="A1954" t="str">
            <v>31.15.05.01</v>
          </cell>
          <cell r="B1954" t="str">
            <v>-</v>
          </cell>
          <cell r="C1954" t="str">
            <v>Vend.Canc/Dev Cvrd-RDME Minerios</v>
          </cell>
          <cell r="D1954">
            <v>0</v>
          </cell>
          <cell r="F1954">
            <v>0</v>
          </cell>
          <cell r="G1954">
            <v>0</v>
          </cell>
          <cell r="H1954">
            <v>0</v>
          </cell>
        </row>
        <row r="1955">
          <cell r="A1955" t="str">
            <v>31.15.05.02</v>
          </cell>
          <cell r="B1955" t="str">
            <v>-</v>
          </cell>
          <cell r="C1955" t="str">
            <v>Vend.Canc/Dev Cvrd-RDME Lig.Manganes</v>
          </cell>
          <cell r="D1955">
            <v>0</v>
          </cell>
          <cell r="F1955">
            <v>695.58</v>
          </cell>
          <cell r="G1955">
            <v>0</v>
          </cell>
          <cell r="H1955">
            <v>695.58</v>
          </cell>
          <cell r="I1955" t="str">
            <v>D</v>
          </cell>
        </row>
        <row r="1956">
          <cell r="A1956" t="str">
            <v>31.15.05.03</v>
          </cell>
          <cell r="B1956" t="str">
            <v>-</v>
          </cell>
          <cell r="C1956" t="str">
            <v>Vend.Canc/Dev Cvrd-RDME Lig.Especiais</v>
          </cell>
          <cell r="D1956">
            <v>0</v>
          </cell>
          <cell r="F1956">
            <v>30238.9</v>
          </cell>
          <cell r="G1956">
            <v>0</v>
          </cell>
          <cell r="H1956">
            <v>30238.9</v>
          </cell>
          <cell r="I1956" t="str">
            <v>D</v>
          </cell>
        </row>
        <row r="1957">
          <cell r="A1957" t="str">
            <v>31.15.05.07</v>
          </cell>
          <cell r="B1957" t="str">
            <v>-</v>
          </cell>
          <cell r="C1957" t="str">
            <v>Vend.Canc/Dev Cvrd-RDME Outros</v>
          </cell>
          <cell r="D1957">
            <v>0</v>
          </cell>
          <cell r="F1957">
            <v>0</v>
          </cell>
          <cell r="G1957">
            <v>0</v>
          </cell>
          <cell r="H1957">
            <v>0</v>
          </cell>
        </row>
        <row r="1958">
          <cell r="A1958" t="str">
            <v>31.15.06.00</v>
          </cell>
          <cell r="B1958" t="str">
            <v>-</v>
          </cell>
          <cell r="C1958" t="str">
            <v>Vend.Canc/Dev Grp Cvrd-RDMN</v>
          </cell>
          <cell r="D1958">
            <v>0</v>
          </cell>
          <cell r="F1958">
            <v>0</v>
          </cell>
          <cell r="G1958">
            <v>0</v>
          </cell>
          <cell r="H1958">
            <v>0</v>
          </cell>
        </row>
        <row r="1959">
          <cell r="A1959" t="str">
            <v>31.15.06.01</v>
          </cell>
          <cell r="B1959" t="str">
            <v>-</v>
          </cell>
          <cell r="C1959" t="str">
            <v>Vend.Canc/Dev Cvrd-RDMN Minerios</v>
          </cell>
          <cell r="D1959">
            <v>0</v>
          </cell>
          <cell r="F1959">
            <v>0</v>
          </cell>
          <cell r="G1959">
            <v>0</v>
          </cell>
          <cell r="H1959">
            <v>0</v>
          </cell>
        </row>
        <row r="1960">
          <cell r="A1960" t="str">
            <v>31.15.06.02</v>
          </cell>
          <cell r="B1960" t="str">
            <v>-</v>
          </cell>
          <cell r="C1960" t="str">
            <v>Vend.Canc/Dev Cvrd-RDMN Lig.Manganes</v>
          </cell>
          <cell r="D1960">
            <v>0</v>
          </cell>
          <cell r="F1960">
            <v>0</v>
          </cell>
          <cell r="G1960">
            <v>0</v>
          </cell>
          <cell r="H1960">
            <v>0</v>
          </cell>
        </row>
        <row r="1961">
          <cell r="A1961" t="str">
            <v>31.15.06.03</v>
          </cell>
          <cell r="B1961" t="str">
            <v>-</v>
          </cell>
          <cell r="C1961" t="str">
            <v>Vend.Canc/Dev Cvrd-RDMN Lig.Especiais</v>
          </cell>
          <cell r="D1961">
            <v>0</v>
          </cell>
          <cell r="F1961">
            <v>0</v>
          </cell>
          <cell r="G1961">
            <v>0</v>
          </cell>
          <cell r="H1961">
            <v>0</v>
          </cell>
        </row>
        <row r="1962">
          <cell r="A1962" t="str">
            <v>31.15.06.07</v>
          </cell>
          <cell r="B1962" t="str">
            <v>-</v>
          </cell>
          <cell r="C1962" t="str">
            <v>Vend.Canc/Dev Cvrd-RDMN Outros</v>
          </cell>
          <cell r="D1962">
            <v>0</v>
          </cell>
          <cell r="F1962">
            <v>0</v>
          </cell>
          <cell r="G1962">
            <v>0</v>
          </cell>
          <cell r="H1962">
            <v>0</v>
          </cell>
        </row>
        <row r="1963">
          <cell r="A1963" t="str">
            <v>31.15.07.00</v>
          </cell>
          <cell r="B1963" t="str">
            <v>-</v>
          </cell>
          <cell r="C1963" t="str">
            <v>Vend.Canc/Dev Grp Cvrd-RDI</v>
          </cell>
          <cell r="D1963">
            <v>0</v>
          </cell>
          <cell r="F1963">
            <v>0</v>
          </cell>
          <cell r="G1963">
            <v>0</v>
          </cell>
          <cell r="H1963">
            <v>0</v>
          </cell>
        </row>
        <row r="1964">
          <cell r="A1964" t="str">
            <v>31.15.07.01</v>
          </cell>
          <cell r="B1964" t="str">
            <v>-</v>
          </cell>
          <cell r="C1964" t="str">
            <v>Vend.Canc/Dev Cvrd-RDI Minerios</v>
          </cell>
          <cell r="D1964">
            <v>0</v>
          </cell>
          <cell r="F1964">
            <v>0</v>
          </cell>
          <cell r="G1964">
            <v>0</v>
          </cell>
          <cell r="H1964">
            <v>0</v>
          </cell>
        </row>
        <row r="1965">
          <cell r="A1965" t="str">
            <v>31.15.07.02</v>
          </cell>
          <cell r="B1965" t="str">
            <v>-</v>
          </cell>
          <cell r="C1965" t="str">
            <v>Vend.Canc/Dev Cvrd-RDI Lig.Manganes</v>
          </cell>
          <cell r="D1965">
            <v>0</v>
          </cell>
          <cell r="F1965">
            <v>0</v>
          </cell>
          <cell r="G1965">
            <v>0</v>
          </cell>
          <cell r="H1965">
            <v>0</v>
          </cell>
        </row>
        <row r="1966">
          <cell r="A1966" t="str">
            <v>31.15.07.03</v>
          </cell>
          <cell r="B1966" t="str">
            <v>-</v>
          </cell>
          <cell r="C1966" t="str">
            <v>Vend.Canc/Dev Cvrd-RDI Lig.Especiais</v>
          </cell>
          <cell r="D1966">
            <v>0</v>
          </cell>
          <cell r="F1966">
            <v>0</v>
          </cell>
          <cell r="G1966">
            <v>0</v>
          </cell>
          <cell r="H1966">
            <v>0</v>
          </cell>
        </row>
        <row r="1967">
          <cell r="A1967" t="str">
            <v>31.15.07.07</v>
          </cell>
          <cell r="B1967" t="str">
            <v>-</v>
          </cell>
          <cell r="C1967" t="str">
            <v>Vend.Canc/Dev Cvrd-RDI Outros</v>
          </cell>
          <cell r="D1967">
            <v>0</v>
          </cell>
          <cell r="F1967">
            <v>0</v>
          </cell>
          <cell r="G1967">
            <v>0</v>
          </cell>
          <cell r="H1967">
            <v>0</v>
          </cell>
        </row>
        <row r="1968">
          <cell r="A1968" t="str">
            <v>31.15.08.00</v>
          </cell>
          <cell r="B1968" t="str">
            <v>-</v>
          </cell>
          <cell r="C1968" t="str">
            <v>Vend.Canc/Dev Grp Cvrd-RDL</v>
          </cell>
          <cell r="D1968">
            <v>0</v>
          </cell>
          <cell r="F1968">
            <v>12263.79</v>
          </cell>
          <cell r="G1968">
            <v>0</v>
          </cell>
          <cell r="H1968">
            <v>12263.79</v>
          </cell>
          <cell r="I1968" t="str">
            <v>D</v>
          </cell>
        </row>
        <row r="1969">
          <cell r="A1969" t="str">
            <v>31.15.08.01</v>
          </cell>
          <cell r="B1969" t="str">
            <v>-</v>
          </cell>
          <cell r="C1969" t="str">
            <v>Vend.Canc/Dev Cvrd-RDL Minerios</v>
          </cell>
          <cell r="D1969">
            <v>0</v>
          </cell>
          <cell r="F1969">
            <v>0</v>
          </cell>
          <cell r="G1969">
            <v>0</v>
          </cell>
          <cell r="H1969">
            <v>0</v>
          </cell>
        </row>
        <row r="1970">
          <cell r="A1970" t="str">
            <v>31.15.08.02</v>
          </cell>
          <cell r="B1970" t="str">
            <v>-</v>
          </cell>
          <cell r="C1970" t="str">
            <v>Vend.Canc/Dev Cvrd-RDL Lig.Manganes</v>
          </cell>
          <cell r="D1970">
            <v>0</v>
          </cell>
          <cell r="F1970">
            <v>12263.79</v>
          </cell>
          <cell r="G1970">
            <v>0</v>
          </cell>
          <cell r="H1970">
            <v>12263.79</v>
          </cell>
          <cell r="I1970" t="str">
            <v>D</v>
          </cell>
        </row>
        <row r="1971">
          <cell r="A1971" t="str">
            <v>31.15.08.03</v>
          </cell>
          <cell r="B1971" t="str">
            <v>-</v>
          </cell>
          <cell r="C1971" t="str">
            <v>Vend.Canc/Dev Cvrd-RDL Lig.Especiais</v>
          </cell>
          <cell r="D1971">
            <v>0</v>
          </cell>
          <cell r="F1971">
            <v>0</v>
          </cell>
          <cell r="G1971">
            <v>0</v>
          </cell>
          <cell r="H1971">
            <v>0</v>
          </cell>
        </row>
        <row r="1972">
          <cell r="A1972" t="str">
            <v>31.15.08.07</v>
          </cell>
          <cell r="B1972" t="str">
            <v>-</v>
          </cell>
          <cell r="C1972" t="str">
            <v>Vend.Canc/Dev Cvrd-RDL Outros</v>
          </cell>
          <cell r="D1972">
            <v>0</v>
          </cell>
          <cell r="F1972">
            <v>0</v>
          </cell>
          <cell r="G1972">
            <v>0</v>
          </cell>
          <cell r="H1972">
            <v>0</v>
          </cell>
        </row>
        <row r="1973">
          <cell r="A1973" t="str">
            <v>31.15.09.00</v>
          </cell>
          <cell r="B1973" t="str">
            <v>-</v>
          </cell>
          <cell r="C1973" t="str">
            <v>Vend.Canc/Dev.Grp Cvrd-ITACO</v>
          </cell>
          <cell r="D1973">
            <v>0</v>
          </cell>
          <cell r="F1973">
            <v>0</v>
          </cell>
          <cell r="G1973">
            <v>0</v>
          </cell>
          <cell r="H1973">
            <v>0</v>
          </cell>
        </row>
        <row r="1974">
          <cell r="A1974" t="str">
            <v>31.15.09.01</v>
          </cell>
          <cell r="B1974" t="str">
            <v>-</v>
          </cell>
          <cell r="C1974" t="str">
            <v>Vend.Canc/Dev.Grp Cvrd-ITACO Minerios</v>
          </cell>
          <cell r="D1974">
            <v>0</v>
          </cell>
          <cell r="F1974">
            <v>0</v>
          </cell>
          <cell r="G1974">
            <v>0</v>
          </cell>
          <cell r="H1974">
            <v>0</v>
          </cell>
        </row>
        <row r="1975">
          <cell r="A1975" t="str">
            <v>31.15.09.02</v>
          </cell>
          <cell r="B1975" t="str">
            <v>-</v>
          </cell>
          <cell r="C1975" t="str">
            <v>Vend.Canc/Dev.Grp Cvrd-ITACO Lig.Mangane</v>
          </cell>
          <cell r="D1975">
            <v>0</v>
          </cell>
          <cell r="F1975">
            <v>0</v>
          </cell>
          <cell r="G1975">
            <v>0</v>
          </cell>
          <cell r="H1975">
            <v>0</v>
          </cell>
        </row>
        <row r="1976">
          <cell r="A1976" t="str">
            <v>31.15.09.03</v>
          </cell>
          <cell r="B1976" t="str">
            <v>-</v>
          </cell>
          <cell r="C1976" t="str">
            <v>Vend.Canc/Dev.Grp Cvrd-ITACO Lig.Especia</v>
          </cell>
          <cell r="D1976">
            <v>0</v>
          </cell>
          <cell r="F1976">
            <v>0</v>
          </cell>
          <cell r="G1976">
            <v>0</v>
          </cell>
          <cell r="H1976">
            <v>0</v>
          </cell>
        </row>
        <row r="1977">
          <cell r="A1977" t="str">
            <v>31.15.09.07</v>
          </cell>
          <cell r="B1977" t="str">
            <v>-</v>
          </cell>
          <cell r="C1977" t="str">
            <v>Vend.Canc/Dev.Grp Cvrd-ITACO Outros</v>
          </cell>
          <cell r="D1977">
            <v>0</v>
          </cell>
          <cell r="F1977">
            <v>0</v>
          </cell>
          <cell r="G1977">
            <v>0</v>
          </cell>
          <cell r="H1977">
            <v>0</v>
          </cell>
        </row>
        <row r="1978">
          <cell r="A1978" t="str">
            <v>31.15.10.00</v>
          </cell>
          <cell r="B1978" t="str">
            <v>-</v>
          </cell>
          <cell r="C1978" t="str">
            <v>Desc.Inc.s/Vend Grp Cvrd- Cvrd</v>
          </cell>
          <cell r="D1978">
            <v>0</v>
          </cell>
          <cell r="F1978">
            <v>0</v>
          </cell>
          <cell r="G1978">
            <v>0</v>
          </cell>
          <cell r="H1978">
            <v>0</v>
          </cell>
        </row>
        <row r="1979">
          <cell r="A1979" t="str">
            <v>31.15.10.01</v>
          </cell>
          <cell r="B1979" t="str">
            <v>-</v>
          </cell>
          <cell r="C1979" t="str">
            <v>Desc.Inc.s/Vend Cvrd- Cvrd Minerios</v>
          </cell>
          <cell r="D1979">
            <v>0</v>
          </cell>
          <cell r="F1979">
            <v>0</v>
          </cell>
          <cell r="G1979">
            <v>0</v>
          </cell>
          <cell r="H1979">
            <v>0</v>
          </cell>
        </row>
        <row r="1980">
          <cell r="A1980" t="str">
            <v>31.15.10.02</v>
          </cell>
          <cell r="B1980" t="str">
            <v>-</v>
          </cell>
          <cell r="C1980" t="str">
            <v>Desc.Inc.s/Vend Cvrd- Cvrd Lig.Manganes</v>
          </cell>
          <cell r="D1980">
            <v>0</v>
          </cell>
          <cell r="F1980">
            <v>0</v>
          </cell>
          <cell r="G1980">
            <v>0</v>
          </cell>
          <cell r="H1980">
            <v>0</v>
          </cell>
        </row>
        <row r="1981">
          <cell r="A1981" t="str">
            <v>31.15.10.03</v>
          </cell>
          <cell r="B1981" t="str">
            <v>-</v>
          </cell>
          <cell r="C1981" t="str">
            <v>Desc.Inc.s/Vend Cvrd- Cvrd Lig.Especiais</v>
          </cell>
          <cell r="D1981">
            <v>0</v>
          </cell>
          <cell r="F1981">
            <v>0</v>
          </cell>
          <cell r="G1981">
            <v>0</v>
          </cell>
          <cell r="H1981">
            <v>0</v>
          </cell>
        </row>
        <row r="1982">
          <cell r="A1982" t="str">
            <v>31.15.10.07</v>
          </cell>
          <cell r="B1982" t="str">
            <v>-</v>
          </cell>
          <cell r="C1982" t="str">
            <v>Desc.Inc.s/Vend Cvrd- Cvrd Outros</v>
          </cell>
          <cell r="D1982">
            <v>0</v>
          </cell>
          <cell r="F1982">
            <v>0</v>
          </cell>
          <cell r="G1982">
            <v>0</v>
          </cell>
          <cell r="H1982">
            <v>0</v>
          </cell>
        </row>
        <row r="1983">
          <cell r="A1983" t="str">
            <v>31.15.11.00</v>
          </cell>
          <cell r="B1983" t="str">
            <v>-</v>
          </cell>
          <cell r="C1983" t="str">
            <v>Desc.Inc.s/Vend Grp Cvrd- Urucum</v>
          </cell>
          <cell r="D1983">
            <v>0</v>
          </cell>
          <cell r="F1983">
            <v>0</v>
          </cell>
          <cell r="G1983">
            <v>0</v>
          </cell>
          <cell r="H1983">
            <v>0</v>
          </cell>
        </row>
        <row r="1984">
          <cell r="A1984" t="str">
            <v>31.15.11.01</v>
          </cell>
          <cell r="B1984" t="str">
            <v>-</v>
          </cell>
          <cell r="C1984" t="str">
            <v>Desc.Inc.s/Vend Cvrd- Urucum Minerios</v>
          </cell>
          <cell r="D1984">
            <v>0</v>
          </cell>
          <cell r="F1984">
            <v>0</v>
          </cell>
          <cell r="G1984">
            <v>0</v>
          </cell>
          <cell r="H1984">
            <v>0</v>
          </cell>
        </row>
        <row r="1985">
          <cell r="A1985" t="str">
            <v>31.15.11.02</v>
          </cell>
          <cell r="B1985" t="str">
            <v>-</v>
          </cell>
          <cell r="C1985" t="str">
            <v>Desc.Inc.s/Vend Cvrd-Urucum Lig.Manganes</v>
          </cell>
          <cell r="D1985">
            <v>0</v>
          </cell>
          <cell r="F1985">
            <v>0</v>
          </cell>
          <cell r="G1985">
            <v>0</v>
          </cell>
          <cell r="H1985">
            <v>0</v>
          </cell>
        </row>
        <row r="1986">
          <cell r="A1986" t="str">
            <v>31.15.11.03</v>
          </cell>
          <cell r="B1986" t="str">
            <v>-</v>
          </cell>
          <cell r="C1986" t="str">
            <v>Desc.Inc.s/Vend Cvrd-Urucum Lig.Especias</v>
          </cell>
          <cell r="D1986">
            <v>0</v>
          </cell>
          <cell r="F1986">
            <v>0</v>
          </cell>
          <cell r="G1986">
            <v>0</v>
          </cell>
          <cell r="H1986">
            <v>0</v>
          </cell>
        </row>
        <row r="1987">
          <cell r="A1987" t="str">
            <v>31.15.11.07</v>
          </cell>
          <cell r="B1987" t="str">
            <v>-</v>
          </cell>
          <cell r="C1987" t="str">
            <v>Desc.Inc.s/Vend Cvrd- Urucum Outros</v>
          </cell>
          <cell r="D1987">
            <v>0</v>
          </cell>
          <cell r="F1987">
            <v>0</v>
          </cell>
          <cell r="G1987">
            <v>0</v>
          </cell>
          <cell r="H1987">
            <v>0</v>
          </cell>
        </row>
        <row r="1988">
          <cell r="A1988" t="str">
            <v>31.15.12.00</v>
          </cell>
          <cell r="B1988" t="str">
            <v>-</v>
          </cell>
          <cell r="C1988" t="str">
            <v>Desc.Inc.s/Vend Grp Cvrd- CST</v>
          </cell>
          <cell r="D1988">
            <v>0</v>
          </cell>
          <cell r="F1988">
            <v>0</v>
          </cell>
          <cell r="G1988">
            <v>0</v>
          </cell>
          <cell r="H1988">
            <v>0</v>
          </cell>
        </row>
        <row r="1989">
          <cell r="A1989" t="str">
            <v>31.15.12.01</v>
          </cell>
          <cell r="B1989" t="str">
            <v>-</v>
          </cell>
          <cell r="C1989" t="str">
            <v>Desc.Inc.s/Vend Cvrd- CST Minerios</v>
          </cell>
          <cell r="D1989">
            <v>0</v>
          </cell>
          <cell r="F1989">
            <v>0</v>
          </cell>
          <cell r="G1989">
            <v>0</v>
          </cell>
          <cell r="H1989">
            <v>0</v>
          </cell>
        </row>
        <row r="1990">
          <cell r="A1990" t="str">
            <v>31.15.12.02</v>
          </cell>
          <cell r="B1990" t="str">
            <v>-</v>
          </cell>
          <cell r="C1990" t="str">
            <v>Desc.Inc.s/Vend Cvrd- CST Lig.Manganes</v>
          </cell>
          <cell r="D1990">
            <v>0</v>
          </cell>
          <cell r="F1990">
            <v>0</v>
          </cell>
          <cell r="G1990">
            <v>0</v>
          </cell>
          <cell r="H1990">
            <v>0</v>
          </cell>
        </row>
        <row r="1991">
          <cell r="A1991" t="str">
            <v>31.15.12.03</v>
          </cell>
          <cell r="B1991" t="str">
            <v>-</v>
          </cell>
          <cell r="C1991" t="str">
            <v>Desc.Inc.s/Vend Cvrd- CST Lig.Especiais</v>
          </cell>
          <cell r="D1991">
            <v>0</v>
          </cell>
          <cell r="F1991">
            <v>0</v>
          </cell>
          <cell r="G1991">
            <v>0</v>
          </cell>
          <cell r="H1991">
            <v>0</v>
          </cell>
        </row>
        <row r="1992">
          <cell r="A1992" t="str">
            <v>31.15.12.07</v>
          </cell>
          <cell r="B1992" t="str">
            <v>-</v>
          </cell>
          <cell r="C1992" t="str">
            <v>Desc.Inc.s/Vend Cvrd- CST Outros</v>
          </cell>
          <cell r="D1992">
            <v>0</v>
          </cell>
          <cell r="F1992">
            <v>0</v>
          </cell>
          <cell r="G1992">
            <v>0</v>
          </cell>
          <cell r="H1992">
            <v>0</v>
          </cell>
        </row>
        <row r="1993">
          <cell r="A1993" t="str">
            <v>31.15.13.00</v>
          </cell>
          <cell r="B1993" t="str">
            <v>-</v>
          </cell>
          <cell r="C1993" t="str">
            <v>Desc.Inc.s/Vend Grp Cvrd- FCA</v>
          </cell>
          <cell r="D1993">
            <v>0</v>
          </cell>
          <cell r="F1993">
            <v>0</v>
          </cell>
          <cell r="G1993">
            <v>0</v>
          </cell>
          <cell r="H1993">
            <v>0</v>
          </cell>
        </row>
        <row r="1994">
          <cell r="A1994" t="str">
            <v>31.15.13.01</v>
          </cell>
          <cell r="B1994" t="str">
            <v>-</v>
          </cell>
          <cell r="C1994" t="str">
            <v>Desc.Inc.s/Vend Cvrd- FCA Minerios</v>
          </cell>
          <cell r="D1994">
            <v>0</v>
          </cell>
          <cell r="F1994">
            <v>0</v>
          </cell>
          <cell r="G1994">
            <v>0</v>
          </cell>
          <cell r="H1994">
            <v>0</v>
          </cell>
        </row>
        <row r="1995">
          <cell r="A1995" t="str">
            <v>31.15.13.02</v>
          </cell>
          <cell r="B1995" t="str">
            <v>-</v>
          </cell>
          <cell r="C1995" t="str">
            <v>Desc.Inc.s/Vend Cvrd- FCA Lig.Manganes</v>
          </cell>
          <cell r="D1995">
            <v>0</v>
          </cell>
          <cell r="F1995">
            <v>0</v>
          </cell>
          <cell r="G1995">
            <v>0</v>
          </cell>
          <cell r="H1995">
            <v>0</v>
          </cell>
        </row>
        <row r="1996">
          <cell r="A1996" t="str">
            <v>31.15.13.03</v>
          </cell>
          <cell r="B1996" t="str">
            <v>-</v>
          </cell>
          <cell r="C1996" t="str">
            <v>Desc.Inc.s/Vend Cvrd- FCA Lig.Especiais</v>
          </cell>
          <cell r="D1996">
            <v>0</v>
          </cell>
          <cell r="F1996">
            <v>0</v>
          </cell>
          <cell r="G1996">
            <v>0</v>
          </cell>
          <cell r="H1996">
            <v>0</v>
          </cell>
        </row>
        <row r="1997">
          <cell r="A1997" t="str">
            <v>31.15.13.07</v>
          </cell>
          <cell r="B1997" t="str">
            <v>-</v>
          </cell>
          <cell r="C1997" t="str">
            <v>Desc.Inc.s/Vend Cvrd- FCA Outros</v>
          </cell>
          <cell r="D1997">
            <v>0</v>
          </cell>
          <cell r="F1997">
            <v>0</v>
          </cell>
          <cell r="G1997">
            <v>0</v>
          </cell>
          <cell r="H1997">
            <v>0</v>
          </cell>
        </row>
        <row r="1998">
          <cell r="A1998" t="str">
            <v>31.15.14.00</v>
          </cell>
          <cell r="B1998" t="str">
            <v>-</v>
          </cell>
          <cell r="C1998" t="str">
            <v>Desc.Inc.s/Vend Grp Cvrd-RDME</v>
          </cell>
          <cell r="D1998">
            <v>0</v>
          </cell>
          <cell r="F1998">
            <v>0</v>
          </cell>
          <cell r="G1998">
            <v>0</v>
          </cell>
          <cell r="H1998">
            <v>0</v>
          </cell>
        </row>
        <row r="1999">
          <cell r="A1999" t="str">
            <v>31.15.14.01</v>
          </cell>
          <cell r="B1999" t="str">
            <v>-</v>
          </cell>
          <cell r="C1999" t="str">
            <v>Desc.Inc.s/Vend Cvrd-RDME Minerios</v>
          </cell>
          <cell r="D1999">
            <v>0</v>
          </cell>
          <cell r="F1999">
            <v>0</v>
          </cell>
          <cell r="G1999">
            <v>0</v>
          </cell>
          <cell r="H1999">
            <v>0</v>
          </cell>
        </row>
        <row r="2000">
          <cell r="A2000" t="str">
            <v>31.15.14.02</v>
          </cell>
          <cell r="B2000" t="str">
            <v>-</v>
          </cell>
          <cell r="C2000" t="str">
            <v>Desc.Inc.s/Vend Cvrd-RDME Lig.Manganes</v>
          </cell>
          <cell r="D2000">
            <v>0</v>
          </cell>
          <cell r="F2000">
            <v>0</v>
          </cell>
          <cell r="G2000">
            <v>0</v>
          </cell>
          <cell r="H2000">
            <v>0</v>
          </cell>
        </row>
        <row r="2001">
          <cell r="A2001" t="str">
            <v>31.15.14.03</v>
          </cell>
          <cell r="B2001" t="str">
            <v>-</v>
          </cell>
          <cell r="C2001" t="str">
            <v>Desc.Inc.s/Vend Cvrd-RDME Lig.Especiais</v>
          </cell>
          <cell r="D2001">
            <v>0</v>
          </cell>
          <cell r="F2001">
            <v>0</v>
          </cell>
          <cell r="G2001">
            <v>0</v>
          </cell>
          <cell r="H2001">
            <v>0</v>
          </cell>
        </row>
        <row r="2002">
          <cell r="A2002" t="str">
            <v>31.15.14.07</v>
          </cell>
          <cell r="B2002" t="str">
            <v>-</v>
          </cell>
          <cell r="C2002" t="str">
            <v>Desc.Inc.s/Vend Cvrd-RDME Outros</v>
          </cell>
          <cell r="D2002">
            <v>0</v>
          </cell>
          <cell r="F2002">
            <v>0</v>
          </cell>
          <cell r="G2002">
            <v>0</v>
          </cell>
          <cell r="H2002">
            <v>0</v>
          </cell>
        </row>
        <row r="2003">
          <cell r="A2003" t="str">
            <v>31.15.15.00</v>
          </cell>
          <cell r="B2003" t="str">
            <v>-</v>
          </cell>
          <cell r="C2003" t="str">
            <v>Desc.Inc.s/Vend Grp Cvrd-RDMN</v>
          </cell>
          <cell r="D2003">
            <v>0</v>
          </cell>
          <cell r="F2003">
            <v>0</v>
          </cell>
          <cell r="G2003">
            <v>0</v>
          </cell>
          <cell r="H2003">
            <v>0</v>
          </cell>
        </row>
        <row r="2004">
          <cell r="A2004" t="str">
            <v>31.15.15.01</v>
          </cell>
          <cell r="B2004" t="str">
            <v>-</v>
          </cell>
          <cell r="C2004" t="str">
            <v>Desc.Inc.s/Vend Cvrd-RDMN Minerios</v>
          </cell>
          <cell r="D2004">
            <v>0</v>
          </cell>
          <cell r="F2004">
            <v>0</v>
          </cell>
          <cell r="G2004">
            <v>0</v>
          </cell>
          <cell r="H2004">
            <v>0</v>
          </cell>
        </row>
        <row r="2005">
          <cell r="A2005" t="str">
            <v>31.15.15.02</v>
          </cell>
          <cell r="B2005" t="str">
            <v>-</v>
          </cell>
          <cell r="C2005" t="str">
            <v>Desc.Inc.s/Vend Cvrd-RDMN Lig.Manganes</v>
          </cell>
          <cell r="D2005">
            <v>0</v>
          </cell>
          <cell r="F2005">
            <v>0</v>
          </cell>
          <cell r="G2005">
            <v>0</v>
          </cell>
          <cell r="H2005">
            <v>0</v>
          </cell>
        </row>
        <row r="2006">
          <cell r="A2006" t="str">
            <v>31.15.15.03</v>
          </cell>
          <cell r="B2006" t="str">
            <v>-</v>
          </cell>
          <cell r="C2006" t="str">
            <v>Desc.Inc.s/Vend Cvrd-RDMN Lig.Especiais</v>
          </cell>
          <cell r="D2006">
            <v>0</v>
          </cell>
          <cell r="F2006">
            <v>0</v>
          </cell>
          <cell r="G2006">
            <v>0</v>
          </cell>
          <cell r="H2006">
            <v>0</v>
          </cell>
        </row>
        <row r="2007">
          <cell r="A2007" t="str">
            <v>31.15.15.07</v>
          </cell>
          <cell r="B2007" t="str">
            <v>-</v>
          </cell>
          <cell r="C2007" t="str">
            <v>Desc.Inc.s/Vend Cvrd-RDMN Outros</v>
          </cell>
          <cell r="D2007">
            <v>0</v>
          </cell>
          <cell r="F2007">
            <v>0</v>
          </cell>
          <cell r="G2007">
            <v>0</v>
          </cell>
          <cell r="H2007">
            <v>0</v>
          </cell>
        </row>
        <row r="2008">
          <cell r="A2008" t="str">
            <v>31.15.16.00</v>
          </cell>
          <cell r="B2008" t="str">
            <v>-</v>
          </cell>
          <cell r="C2008" t="str">
            <v>Desc.Inc.s/Vend Grp Cvrd-RDI</v>
          </cell>
          <cell r="D2008">
            <v>0</v>
          </cell>
          <cell r="F2008">
            <v>0</v>
          </cell>
          <cell r="G2008">
            <v>0</v>
          </cell>
          <cell r="H2008">
            <v>0</v>
          </cell>
        </row>
        <row r="2009">
          <cell r="A2009" t="str">
            <v>31.15.16.01</v>
          </cell>
          <cell r="B2009" t="str">
            <v>-</v>
          </cell>
          <cell r="C2009" t="str">
            <v>Desc.Inc.s/Vend Cvrd-RDI Minerios</v>
          </cell>
          <cell r="D2009">
            <v>0</v>
          </cell>
          <cell r="F2009">
            <v>0</v>
          </cell>
          <cell r="G2009">
            <v>0</v>
          </cell>
          <cell r="H2009">
            <v>0</v>
          </cell>
        </row>
        <row r="2010">
          <cell r="A2010" t="str">
            <v>31.15.16.02</v>
          </cell>
          <cell r="B2010" t="str">
            <v>-</v>
          </cell>
          <cell r="C2010" t="str">
            <v>Desc.Inc.s/Vend Cvrd-RDI Lig.Manganes</v>
          </cell>
          <cell r="D2010">
            <v>0</v>
          </cell>
          <cell r="F2010">
            <v>0</v>
          </cell>
          <cell r="G2010">
            <v>0</v>
          </cell>
          <cell r="H2010">
            <v>0</v>
          </cell>
        </row>
        <row r="2011">
          <cell r="A2011" t="str">
            <v>31.15.16.03</v>
          </cell>
          <cell r="B2011" t="str">
            <v>-</v>
          </cell>
          <cell r="C2011" t="str">
            <v>Desc.Inc.s/Vend Cvrd-RDI Lig.Especiais</v>
          </cell>
          <cell r="D2011">
            <v>0</v>
          </cell>
          <cell r="F2011">
            <v>0</v>
          </cell>
          <cell r="G2011">
            <v>0</v>
          </cell>
          <cell r="H2011">
            <v>0</v>
          </cell>
        </row>
        <row r="2012">
          <cell r="A2012" t="str">
            <v>31.15.16.07</v>
          </cell>
          <cell r="B2012" t="str">
            <v>-</v>
          </cell>
          <cell r="C2012" t="str">
            <v>Desc.Inc.s/Vend Cvrd-RDI Outros</v>
          </cell>
          <cell r="D2012">
            <v>0</v>
          </cell>
          <cell r="F2012">
            <v>0</v>
          </cell>
          <cell r="G2012">
            <v>0</v>
          </cell>
          <cell r="H2012">
            <v>0</v>
          </cell>
        </row>
        <row r="2013">
          <cell r="A2013" t="str">
            <v>31.15.17.00</v>
          </cell>
          <cell r="B2013" t="str">
            <v>-</v>
          </cell>
          <cell r="C2013" t="str">
            <v>Desc.Inc.s/Vend Grp Cvrd-RDL</v>
          </cell>
          <cell r="D2013">
            <v>0</v>
          </cell>
          <cell r="F2013">
            <v>0</v>
          </cell>
          <cell r="G2013">
            <v>0</v>
          </cell>
          <cell r="H2013">
            <v>0</v>
          </cell>
        </row>
        <row r="2014">
          <cell r="A2014" t="str">
            <v>31.15.17.01</v>
          </cell>
          <cell r="B2014" t="str">
            <v>-</v>
          </cell>
          <cell r="C2014" t="str">
            <v>Desc.Inc.s/Vend Cvrd-RDL Minerios</v>
          </cell>
          <cell r="D2014">
            <v>0</v>
          </cell>
          <cell r="F2014">
            <v>0</v>
          </cell>
          <cell r="G2014">
            <v>0</v>
          </cell>
          <cell r="H2014">
            <v>0</v>
          </cell>
        </row>
        <row r="2016">
          <cell r="A2016" t="str">
            <v>-----------</v>
          </cell>
          <cell r="B2016" t="str">
            <v>--</v>
          </cell>
          <cell r="C2016" t="str">
            <v>-------------------------------------------------------------------</v>
          </cell>
          <cell r="D2016" t="str">
            <v>-------------------</v>
          </cell>
          <cell r="E2016" t="str">
            <v>-</v>
          </cell>
          <cell r="F2016" t="str">
            <v>-------------------</v>
          </cell>
          <cell r="G2016" t="e">
            <v>#NAME?</v>
          </cell>
          <cell r="H2016" t="str">
            <v>07AB - 1.00.01.065</v>
          </cell>
        </row>
        <row r="2017">
          <cell r="A2017" t="str">
            <v>_x000C_----------</v>
          </cell>
          <cell r="B2017" t="str">
            <v>--</v>
          </cell>
          <cell r="C2017" t="str">
            <v>-------------------------------------------------------------------</v>
          </cell>
          <cell r="D2017" t="str">
            <v>-------------------</v>
          </cell>
          <cell r="E2017" t="str">
            <v>-</v>
          </cell>
          <cell r="F2017" t="str">
            <v>-------------------</v>
          </cell>
          <cell r="G2017" t="str">
            <v>-------------------</v>
          </cell>
          <cell r="H2017" t="str">
            <v>------ Página:</v>
          </cell>
          <cell r="I2017">
            <v>2</v>
          </cell>
        </row>
        <row r="2018">
          <cell r="A2018" t="str">
            <v>Rio Doce Ma</v>
          </cell>
          <cell r="B2018" t="str">
            <v>ng</v>
          </cell>
          <cell r="C2018" t="str">
            <v>anes S.A</v>
          </cell>
          <cell r="H2018" t="str">
            <v>Balancete</v>
          </cell>
        </row>
        <row r="2019">
          <cell r="A2019" t="str">
            <v>Período: 01</v>
          </cell>
          <cell r="B2019" t="str">
            <v>/0</v>
          </cell>
          <cell r="C2019" t="str">
            <v>1/2007 A 31/01/2007 -----------------------------------------------</v>
          </cell>
          <cell r="D2019" t="str">
            <v>-------------------</v>
          </cell>
          <cell r="E2019" t="str">
            <v>-</v>
          </cell>
          <cell r="F2019" t="str">
            <v>-------------------</v>
          </cell>
          <cell r="G2019" t="str">
            <v>-------------------</v>
          </cell>
          <cell r="H2019" t="str">
            <v>06/02/2007 - 17:4</v>
          </cell>
          <cell r="I2019">
            <v>7</v>
          </cell>
        </row>
        <row r="2021">
          <cell r="A2021" t="str">
            <v>Título</v>
          </cell>
          <cell r="D2021" t="str">
            <v>Saldo Inicial</v>
          </cell>
          <cell r="F2021" t="str">
            <v>Débito</v>
          </cell>
          <cell r="G2021" t="str">
            <v>Crédito</v>
          </cell>
          <cell r="H2021" t="str">
            <v>Saldo Final</v>
          </cell>
        </row>
        <row r="2022">
          <cell r="A2022" t="str">
            <v>-----------</v>
          </cell>
          <cell r="B2022" t="str">
            <v>--</v>
          </cell>
          <cell r="C2022" t="str">
            <v>-------------------------------------------------------------------</v>
          </cell>
          <cell r="D2022" t="str">
            <v>-----------------</v>
          </cell>
          <cell r="F2022" t="str">
            <v>------------------</v>
          </cell>
          <cell r="G2022" t="str">
            <v>------------------</v>
          </cell>
          <cell r="H2022" t="str">
            <v>-----------------</v>
          </cell>
        </row>
        <row r="2023">
          <cell r="A2023" t="str">
            <v>31.15.17.02</v>
          </cell>
          <cell r="B2023" t="str">
            <v>-</v>
          </cell>
          <cell r="C2023" t="str">
            <v>Desc.Inc.s/Vend Cvrd-RDL Lig.Manganes</v>
          </cell>
          <cell r="D2023">
            <v>0</v>
          </cell>
          <cell r="F2023">
            <v>0</v>
          </cell>
          <cell r="G2023">
            <v>0</v>
          </cell>
          <cell r="H2023">
            <v>0</v>
          </cell>
        </row>
        <row r="2024">
          <cell r="A2024" t="str">
            <v>31.15.17.03</v>
          </cell>
          <cell r="B2024" t="str">
            <v>-</v>
          </cell>
          <cell r="C2024" t="str">
            <v>Desc.Inc.s/Vend Cvrd-RDL Lig.Especiais</v>
          </cell>
          <cell r="D2024">
            <v>0</v>
          </cell>
          <cell r="F2024">
            <v>0</v>
          </cell>
          <cell r="G2024">
            <v>0</v>
          </cell>
          <cell r="H2024">
            <v>0</v>
          </cell>
        </row>
        <row r="2025">
          <cell r="A2025" t="str">
            <v>31.15.17.07</v>
          </cell>
          <cell r="B2025" t="str">
            <v>-</v>
          </cell>
          <cell r="C2025" t="str">
            <v>Desc.Inc.s/Vend Cvrd-RDL Outros</v>
          </cell>
          <cell r="D2025">
            <v>0</v>
          </cell>
          <cell r="F2025">
            <v>0</v>
          </cell>
          <cell r="G2025">
            <v>0</v>
          </cell>
          <cell r="H2025">
            <v>0</v>
          </cell>
        </row>
        <row r="2026">
          <cell r="A2026" t="str">
            <v>31.15.18.00</v>
          </cell>
          <cell r="B2026" t="str">
            <v>-</v>
          </cell>
          <cell r="C2026" t="str">
            <v>Desc.Inc s/vend.Grp Cvrd-ITACO</v>
          </cell>
          <cell r="D2026">
            <v>0</v>
          </cell>
          <cell r="F2026">
            <v>0</v>
          </cell>
          <cell r="G2026">
            <v>0</v>
          </cell>
          <cell r="H2026">
            <v>0</v>
          </cell>
        </row>
        <row r="2027">
          <cell r="A2027" t="str">
            <v>31.15.18.01</v>
          </cell>
          <cell r="B2027" t="str">
            <v>-</v>
          </cell>
          <cell r="C2027" t="str">
            <v>Desc.Inc s/vend.Cvrd-ITACO Minerios</v>
          </cell>
          <cell r="D2027">
            <v>0</v>
          </cell>
          <cell r="F2027">
            <v>0</v>
          </cell>
          <cell r="G2027">
            <v>0</v>
          </cell>
          <cell r="H2027">
            <v>0</v>
          </cell>
        </row>
        <row r="2028">
          <cell r="A2028" t="str">
            <v>31.15.18.02</v>
          </cell>
          <cell r="B2028" t="str">
            <v>-</v>
          </cell>
          <cell r="C2028" t="str">
            <v>Desc.Inc s/vend.Cvrd-ITACO Lig.Manganes</v>
          </cell>
          <cell r="D2028">
            <v>0</v>
          </cell>
          <cell r="F2028">
            <v>0</v>
          </cell>
          <cell r="G2028">
            <v>0</v>
          </cell>
          <cell r="H2028">
            <v>0</v>
          </cell>
        </row>
        <row r="2029">
          <cell r="A2029" t="str">
            <v>31.15.18.03</v>
          </cell>
          <cell r="B2029" t="str">
            <v>-</v>
          </cell>
          <cell r="C2029" t="str">
            <v>Desc.Inc s/vend.Cvrd-ITACO Lig.Especiais</v>
          </cell>
          <cell r="D2029">
            <v>0</v>
          </cell>
          <cell r="F2029">
            <v>0</v>
          </cell>
          <cell r="G2029">
            <v>0</v>
          </cell>
          <cell r="H2029">
            <v>0</v>
          </cell>
        </row>
        <row r="2030">
          <cell r="A2030" t="str">
            <v>31.15.18.07</v>
          </cell>
          <cell r="B2030" t="str">
            <v>-</v>
          </cell>
          <cell r="C2030" t="str">
            <v>Desc.Inc s/vend.Cvrd-ITACO Outros</v>
          </cell>
          <cell r="D2030">
            <v>0</v>
          </cell>
          <cell r="F2030">
            <v>0</v>
          </cell>
          <cell r="G2030">
            <v>0</v>
          </cell>
          <cell r="H2030">
            <v>0</v>
          </cell>
        </row>
        <row r="2031">
          <cell r="A2031" t="str">
            <v>31.15.19.00</v>
          </cell>
          <cell r="B2031" t="str">
            <v>-</v>
          </cell>
          <cell r="C2031" t="str">
            <v>Desc.Inc s/vend.Grp Cvrd-USIMINAS</v>
          </cell>
          <cell r="D2031">
            <v>0</v>
          </cell>
          <cell r="F2031">
            <v>0</v>
          </cell>
          <cell r="G2031">
            <v>0</v>
          </cell>
          <cell r="H2031">
            <v>0</v>
          </cell>
        </row>
        <row r="2032">
          <cell r="A2032" t="str">
            <v>31.15.19.01</v>
          </cell>
          <cell r="B2032" t="str">
            <v>-</v>
          </cell>
          <cell r="C2032" t="str">
            <v>Desc.Inc s/vend.Cvrd-USIMINAS Minerios</v>
          </cell>
          <cell r="D2032">
            <v>0</v>
          </cell>
          <cell r="F2032">
            <v>0</v>
          </cell>
          <cell r="G2032">
            <v>0</v>
          </cell>
          <cell r="H2032">
            <v>0</v>
          </cell>
        </row>
        <row r="2033">
          <cell r="A2033" t="str">
            <v>31.15.19.02</v>
          </cell>
          <cell r="B2033" t="str">
            <v>-</v>
          </cell>
          <cell r="C2033" t="str">
            <v>Desc.Inc s/vend.Cvrd-USIMINAS Lig.Mangan</v>
          </cell>
          <cell r="D2033">
            <v>0</v>
          </cell>
          <cell r="F2033">
            <v>0</v>
          </cell>
          <cell r="G2033">
            <v>0</v>
          </cell>
          <cell r="H2033">
            <v>0</v>
          </cell>
        </row>
        <row r="2034">
          <cell r="A2034" t="str">
            <v>31.15.19.03</v>
          </cell>
          <cell r="B2034" t="str">
            <v>-</v>
          </cell>
          <cell r="C2034" t="str">
            <v>Desc.Inc s/vend.Cvrd-USIMINAS Lig.Especi</v>
          </cell>
          <cell r="D2034">
            <v>0</v>
          </cell>
          <cell r="F2034">
            <v>0</v>
          </cell>
          <cell r="G2034">
            <v>0</v>
          </cell>
          <cell r="H2034">
            <v>0</v>
          </cell>
        </row>
        <row r="2035">
          <cell r="A2035" t="str">
            <v>31.15.19.07</v>
          </cell>
          <cell r="B2035" t="str">
            <v>-</v>
          </cell>
          <cell r="C2035" t="str">
            <v>Desc.Inc s/vend.Cvrd-USIMINAS Outros</v>
          </cell>
          <cell r="D2035">
            <v>0</v>
          </cell>
          <cell r="F2035">
            <v>0</v>
          </cell>
          <cell r="G2035">
            <v>0</v>
          </cell>
          <cell r="H2035">
            <v>0</v>
          </cell>
        </row>
        <row r="2036">
          <cell r="A2036" t="str">
            <v>31.15.20.00</v>
          </cell>
          <cell r="B2036" t="str">
            <v>-</v>
          </cell>
          <cell r="C2036" t="str">
            <v>Desc.Inc.s/Rev Grp Cvrd- Cvrd</v>
          </cell>
          <cell r="D2036">
            <v>0</v>
          </cell>
          <cell r="F2036">
            <v>0</v>
          </cell>
          <cell r="G2036">
            <v>0</v>
          </cell>
          <cell r="H2036">
            <v>0</v>
          </cell>
        </row>
        <row r="2037">
          <cell r="A2037" t="str">
            <v>31.15.20.01</v>
          </cell>
          <cell r="B2037" t="str">
            <v>-</v>
          </cell>
          <cell r="C2037" t="str">
            <v>Desc.Inc.s/Rev Cvrd- Cvrd Minerios</v>
          </cell>
          <cell r="D2037">
            <v>0</v>
          </cell>
          <cell r="F2037">
            <v>0</v>
          </cell>
          <cell r="G2037">
            <v>0</v>
          </cell>
          <cell r="H2037">
            <v>0</v>
          </cell>
        </row>
        <row r="2038">
          <cell r="A2038" t="str">
            <v>31.15.20.02</v>
          </cell>
          <cell r="B2038" t="str">
            <v>-</v>
          </cell>
          <cell r="C2038" t="str">
            <v>Desc.Inc.s/Rev Cvrd- Cvrd Lig.Manganes</v>
          </cell>
          <cell r="D2038">
            <v>0</v>
          </cell>
          <cell r="F2038">
            <v>0</v>
          </cell>
          <cell r="G2038">
            <v>0</v>
          </cell>
          <cell r="H2038">
            <v>0</v>
          </cell>
        </row>
        <row r="2039">
          <cell r="A2039" t="str">
            <v>31.15.20.03</v>
          </cell>
          <cell r="B2039" t="str">
            <v>-</v>
          </cell>
          <cell r="C2039" t="str">
            <v>Desc.Inc.s/Rev Cvrd- Cvrd Lig.Especiais</v>
          </cell>
          <cell r="D2039">
            <v>0</v>
          </cell>
          <cell r="F2039">
            <v>0</v>
          </cell>
          <cell r="G2039">
            <v>0</v>
          </cell>
          <cell r="H2039">
            <v>0</v>
          </cell>
        </row>
        <row r="2040">
          <cell r="A2040" t="str">
            <v>31.15.20.07</v>
          </cell>
          <cell r="B2040" t="str">
            <v>-</v>
          </cell>
          <cell r="C2040" t="str">
            <v>Desc.Inc.s/Rev Cvrd- Cvrd Outros</v>
          </cell>
          <cell r="D2040">
            <v>0</v>
          </cell>
          <cell r="F2040">
            <v>0</v>
          </cell>
          <cell r="G2040">
            <v>0</v>
          </cell>
          <cell r="H2040">
            <v>0</v>
          </cell>
        </row>
        <row r="2041">
          <cell r="A2041" t="str">
            <v>31.15.21.00</v>
          </cell>
          <cell r="B2041" t="str">
            <v>-</v>
          </cell>
          <cell r="C2041" t="str">
            <v>Desc.Inc.s/Rev Grp Cvrd- Urucum</v>
          </cell>
          <cell r="D2041">
            <v>0</v>
          </cell>
          <cell r="F2041">
            <v>0</v>
          </cell>
          <cell r="G2041">
            <v>0</v>
          </cell>
          <cell r="H2041">
            <v>0</v>
          </cell>
        </row>
        <row r="2042">
          <cell r="A2042" t="str">
            <v>31.15.21.01</v>
          </cell>
          <cell r="B2042" t="str">
            <v>-</v>
          </cell>
          <cell r="C2042" t="str">
            <v>Desc.Inc.s/Rev Cvrd- Urucum Minerios</v>
          </cell>
          <cell r="D2042">
            <v>0</v>
          </cell>
          <cell r="F2042">
            <v>0</v>
          </cell>
          <cell r="G2042">
            <v>0</v>
          </cell>
          <cell r="H2042">
            <v>0</v>
          </cell>
        </row>
        <row r="2043">
          <cell r="A2043" t="str">
            <v>31.15.21.02</v>
          </cell>
          <cell r="B2043" t="str">
            <v>-</v>
          </cell>
          <cell r="C2043" t="str">
            <v>Desc.Inc.s/Rev Cvrd- Urucum Lig.Manganes</v>
          </cell>
          <cell r="D2043">
            <v>0</v>
          </cell>
          <cell r="F2043">
            <v>0</v>
          </cell>
          <cell r="G2043">
            <v>0</v>
          </cell>
          <cell r="H2043">
            <v>0</v>
          </cell>
        </row>
        <row r="2044">
          <cell r="A2044" t="str">
            <v>31.15.21.03</v>
          </cell>
          <cell r="B2044" t="str">
            <v>-</v>
          </cell>
          <cell r="C2044" t="str">
            <v>Desc.Inc.s/Rev Cvrd-Urucum Lig.Especiais</v>
          </cell>
          <cell r="D2044">
            <v>0</v>
          </cell>
          <cell r="F2044">
            <v>0</v>
          </cell>
          <cell r="G2044">
            <v>0</v>
          </cell>
          <cell r="H2044">
            <v>0</v>
          </cell>
        </row>
        <row r="2045">
          <cell r="A2045" t="str">
            <v>31.15.21.07</v>
          </cell>
          <cell r="B2045" t="str">
            <v>-</v>
          </cell>
          <cell r="C2045" t="str">
            <v>Desc.Inc.s/Rev Cvrd- Urucum Outros</v>
          </cell>
          <cell r="D2045">
            <v>0</v>
          </cell>
          <cell r="F2045">
            <v>0</v>
          </cell>
          <cell r="G2045">
            <v>0</v>
          </cell>
          <cell r="H2045">
            <v>0</v>
          </cell>
        </row>
        <row r="2046">
          <cell r="A2046" t="str">
            <v>31.15.22.00</v>
          </cell>
          <cell r="B2046" t="str">
            <v>-</v>
          </cell>
          <cell r="C2046" t="str">
            <v>Desc.Inc.s/Rev Grp Cvrd- CST</v>
          </cell>
          <cell r="D2046">
            <v>0</v>
          </cell>
          <cell r="F2046">
            <v>0</v>
          </cell>
          <cell r="G2046">
            <v>0</v>
          </cell>
          <cell r="H2046">
            <v>0</v>
          </cell>
        </row>
        <row r="2047">
          <cell r="A2047" t="str">
            <v>31.15.22.01</v>
          </cell>
          <cell r="B2047" t="str">
            <v>-</v>
          </cell>
          <cell r="C2047" t="str">
            <v>Desc.Inc.s/Rev Cvrd- CST Minerios</v>
          </cell>
          <cell r="D2047">
            <v>0</v>
          </cell>
          <cell r="F2047">
            <v>0</v>
          </cell>
          <cell r="G2047">
            <v>0</v>
          </cell>
          <cell r="H2047">
            <v>0</v>
          </cell>
        </row>
        <row r="2048">
          <cell r="A2048" t="str">
            <v>31.15.22.02</v>
          </cell>
          <cell r="B2048" t="str">
            <v>-</v>
          </cell>
          <cell r="C2048" t="str">
            <v>Desc.Inc.s/Rev Cvrd- CST Lig.Manganes</v>
          </cell>
          <cell r="D2048">
            <v>0</v>
          </cell>
          <cell r="F2048">
            <v>0</v>
          </cell>
          <cell r="G2048">
            <v>0</v>
          </cell>
          <cell r="H2048">
            <v>0</v>
          </cell>
        </row>
        <row r="2049">
          <cell r="A2049" t="str">
            <v>31.15.22.03</v>
          </cell>
          <cell r="B2049" t="str">
            <v>-</v>
          </cell>
          <cell r="C2049" t="str">
            <v>Desc.Inc.s/Rev Cvrd- CST Lig Especiais</v>
          </cell>
          <cell r="D2049">
            <v>0</v>
          </cell>
          <cell r="F2049">
            <v>0</v>
          </cell>
          <cell r="G2049">
            <v>0</v>
          </cell>
          <cell r="H2049">
            <v>0</v>
          </cell>
        </row>
        <row r="2050">
          <cell r="A2050" t="str">
            <v>31.15.22.07</v>
          </cell>
          <cell r="B2050" t="str">
            <v>-</v>
          </cell>
          <cell r="C2050" t="str">
            <v>Desc.Inc.S/Rev Cvrd- CST Outros</v>
          </cell>
          <cell r="D2050">
            <v>0</v>
          </cell>
          <cell r="F2050">
            <v>0</v>
          </cell>
          <cell r="G2050">
            <v>0</v>
          </cell>
          <cell r="H2050">
            <v>0</v>
          </cell>
        </row>
        <row r="2051">
          <cell r="A2051" t="str">
            <v>31.15.23.00</v>
          </cell>
          <cell r="B2051" t="str">
            <v>-</v>
          </cell>
          <cell r="C2051" t="str">
            <v>Desc.Inc.s/Rev Grp Cvrd- FCA</v>
          </cell>
          <cell r="D2051">
            <v>0</v>
          </cell>
          <cell r="F2051">
            <v>0</v>
          </cell>
          <cell r="G2051">
            <v>0</v>
          </cell>
          <cell r="H2051">
            <v>0</v>
          </cell>
        </row>
        <row r="2052">
          <cell r="A2052" t="str">
            <v>31.15.23.01</v>
          </cell>
          <cell r="B2052" t="str">
            <v>-</v>
          </cell>
          <cell r="C2052" t="str">
            <v>Desc.Inc.s/Rev Cvrd- FCA Minerios</v>
          </cell>
          <cell r="D2052">
            <v>0</v>
          </cell>
          <cell r="F2052">
            <v>0</v>
          </cell>
          <cell r="G2052">
            <v>0</v>
          </cell>
          <cell r="H2052">
            <v>0</v>
          </cell>
        </row>
        <row r="2053">
          <cell r="A2053" t="str">
            <v>31.15.23.02</v>
          </cell>
          <cell r="B2053" t="str">
            <v>-</v>
          </cell>
          <cell r="C2053" t="str">
            <v>Desc.Inc.s/Rev Cvrd- FCA Lig.Manganes</v>
          </cell>
          <cell r="D2053">
            <v>0</v>
          </cell>
          <cell r="F2053">
            <v>0</v>
          </cell>
          <cell r="G2053">
            <v>0</v>
          </cell>
          <cell r="H2053">
            <v>0</v>
          </cell>
        </row>
        <row r="2054">
          <cell r="A2054" t="str">
            <v>31.15.23.03</v>
          </cell>
          <cell r="B2054" t="str">
            <v>-</v>
          </cell>
          <cell r="C2054" t="str">
            <v>Desc.Inc.s/Rev Cvrd- FCA Lig.Especiais</v>
          </cell>
          <cell r="D2054">
            <v>0</v>
          </cell>
          <cell r="F2054">
            <v>0</v>
          </cell>
          <cell r="G2054">
            <v>0</v>
          </cell>
          <cell r="H2054">
            <v>0</v>
          </cell>
        </row>
        <row r="2055">
          <cell r="A2055" t="str">
            <v>31.15.23.07</v>
          </cell>
          <cell r="B2055" t="str">
            <v>-</v>
          </cell>
          <cell r="C2055" t="str">
            <v>Desc.Inc.s/Rev Cvrd- FCA Outros</v>
          </cell>
          <cell r="D2055">
            <v>0</v>
          </cell>
          <cell r="F2055">
            <v>0</v>
          </cell>
          <cell r="G2055">
            <v>0</v>
          </cell>
          <cell r="H2055">
            <v>0</v>
          </cell>
        </row>
        <row r="2056">
          <cell r="A2056" t="str">
            <v>31.15.24.00</v>
          </cell>
          <cell r="B2056" t="str">
            <v>-</v>
          </cell>
          <cell r="C2056" t="str">
            <v>Desc.Inc.s/Rev Grp Cvrd-RDME</v>
          </cell>
          <cell r="D2056">
            <v>0</v>
          </cell>
          <cell r="F2056">
            <v>0</v>
          </cell>
          <cell r="G2056">
            <v>0</v>
          </cell>
          <cell r="H2056">
            <v>0</v>
          </cell>
        </row>
        <row r="2057">
          <cell r="A2057" t="str">
            <v>31.15.24.01</v>
          </cell>
          <cell r="B2057" t="str">
            <v>-</v>
          </cell>
          <cell r="C2057" t="str">
            <v>Desc.Inc.s/Rev Cvrd-RDME Minerios</v>
          </cell>
          <cell r="D2057">
            <v>0</v>
          </cell>
          <cell r="F2057">
            <v>0</v>
          </cell>
          <cell r="G2057">
            <v>0</v>
          </cell>
          <cell r="H2057">
            <v>0</v>
          </cell>
        </row>
        <row r="2058">
          <cell r="A2058" t="str">
            <v>31.15.24.02</v>
          </cell>
          <cell r="B2058" t="str">
            <v>-</v>
          </cell>
          <cell r="C2058" t="str">
            <v>Desc.Inc.s/Rev Cvrd-RDME Lig.Manganes</v>
          </cell>
          <cell r="D2058">
            <v>0</v>
          </cell>
          <cell r="F2058">
            <v>0</v>
          </cell>
          <cell r="G2058">
            <v>0</v>
          </cell>
          <cell r="H2058">
            <v>0</v>
          </cell>
        </row>
        <row r="2059">
          <cell r="A2059" t="str">
            <v>31.15.24.03</v>
          </cell>
          <cell r="B2059" t="str">
            <v>-</v>
          </cell>
          <cell r="C2059" t="str">
            <v>Desc.Inc.s/Rev Cvrd-RDME Lig.Especiais</v>
          </cell>
          <cell r="D2059">
            <v>0</v>
          </cell>
          <cell r="F2059">
            <v>0</v>
          </cell>
          <cell r="G2059">
            <v>0</v>
          </cell>
          <cell r="H2059">
            <v>0</v>
          </cell>
        </row>
        <row r="2060">
          <cell r="A2060" t="str">
            <v>31.15.24.07</v>
          </cell>
          <cell r="B2060" t="str">
            <v>-</v>
          </cell>
          <cell r="C2060" t="str">
            <v>Desc.Inc.s/Rev Cvrd-RDME Outros</v>
          </cell>
          <cell r="D2060">
            <v>0</v>
          </cell>
          <cell r="F2060">
            <v>0</v>
          </cell>
          <cell r="G2060">
            <v>0</v>
          </cell>
          <cell r="H2060">
            <v>0</v>
          </cell>
        </row>
        <row r="2061">
          <cell r="A2061" t="str">
            <v>31.15.25.00</v>
          </cell>
          <cell r="B2061" t="str">
            <v>-</v>
          </cell>
          <cell r="C2061" t="str">
            <v>Desc.Inc.s/Rev Grp Cvrd-RDMN</v>
          </cell>
          <cell r="D2061">
            <v>0</v>
          </cell>
          <cell r="F2061">
            <v>0</v>
          </cell>
          <cell r="G2061">
            <v>0</v>
          </cell>
          <cell r="H2061">
            <v>0</v>
          </cell>
        </row>
        <row r="2062">
          <cell r="A2062" t="str">
            <v>31.15.25.01</v>
          </cell>
          <cell r="B2062" t="str">
            <v>-</v>
          </cell>
          <cell r="C2062" t="str">
            <v>Desc.Inc.s/Rev Cvrd-RDMN Minerios</v>
          </cell>
          <cell r="D2062">
            <v>0</v>
          </cell>
          <cell r="F2062">
            <v>0</v>
          </cell>
          <cell r="G2062">
            <v>0</v>
          </cell>
          <cell r="H2062">
            <v>0</v>
          </cell>
        </row>
        <row r="2063">
          <cell r="A2063" t="str">
            <v>31.15.25.02</v>
          </cell>
          <cell r="B2063" t="str">
            <v>-</v>
          </cell>
          <cell r="C2063" t="str">
            <v>Desc.Inc.s/Rev Cvrd-RDMN Lig.Manganes</v>
          </cell>
          <cell r="D2063">
            <v>0</v>
          </cell>
          <cell r="F2063">
            <v>0</v>
          </cell>
          <cell r="G2063">
            <v>0</v>
          </cell>
          <cell r="H2063">
            <v>0</v>
          </cell>
        </row>
        <row r="2064">
          <cell r="A2064" t="str">
            <v>31.15.25.03</v>
          </cell>
          <cell r="B2064" t="str">
            <v>-</v>
          </cell>
          <cell r="C2064" t="str">
            <v>Desc.Inc.s/Rev Cvrd-RDMN Lig.Especiais</v>
          </cell>
          <cell r="D2064">
            <v>0</v>
          </cell>
          <cell r="F2064">
            <v>0</v>
          </cell>
          <cell r="G2064">
            <v>0</v>
          </cell>
          <cell r="H2064">
            <v>0</v>
          </cell>
        </row>
        <row r="2065">
          <cell r="A2065" t="str">
            <v>31.15.25.07</v>
          </cell>
          <cell r="B2065" t="str">
            <v>-</v>
          </cell>
          <cell r="C2065" t="str">
            <v>Desc.Inc.s/Rev Cvrd-RDMN Outros</v>
          </cell>
          <cell r="D2065">
            <v>0</v>
          </cell>
          <cell r="F2065">
            <v>0</v>
          </cell>
          <cell r="G2065">
            <v>0</v>
          </cell>
          <cell r="H2065">
            <v>0</v>
          </cell>
        </row>
        <row r="2066">
          <cell r="A2066" t="str">
            <v>31.15.26.00</v>
          </cell>
          <cell r="B2066" t="str">
            <v>-</v>
          </cell>
          <cell r="C2066" t="str">
            <v>Desc.Inc.s/Rev Grp Cvrd-RDI</v>
          </cell>
          <cell r="D2066">
            <v>0</v>
          </cell>
          <cell r="F2066">
            <v>0</v>
          </cell>
          <cell r="G2066">
            <v>0</v>
          </cell>
          <cell r="H2066">
            <v>0</v>
          </cell>
        </row>
        <row r="2067">
          <cell r="A2067" t="str">
            <v>31.15.26.01</v>
          </cell>
          <cell r="B2067" t="str">
            <v>-</v>
          </cell>
          <cell r="C2067" t="str">
            <v>Desc.Inc.s/Rev Cvrd-RDI Minerios</v>
          </cell>
          <cell r="D2067">
            <v>0</v>
          </cell>
          <cell r="F2067">
            <v>0</v>
          </cell>
          <cell r="G2067">
            <v>0</v>
          </cell>
          <cell r="H2067">
            <v>0</v>
          </cell>
        </row>
        <row r="2068">
          <cell r="A2068" t="str">
            <v>31.15.26.02</v>
          </cell>
          <cell r="B2068" t="str">
            <v>-</v>
          </cell>
          <cell r="C2068" t="str">
            <v>Desc.Inc.s/Rev Cvrd-RDI Lig.Manganes</v>
          </cell>
          <cell r="D2068">
            <v>0</v>
          </cell>
          <cell r="F2068">
            <v>0</v>
          </cell>
          <cell r="G2068">
            <v>0</v>
          </cell>
          <cell r="H2068">
            <v>0</v>
          </cell>
        </row>
        <row r="2069">
          <cell r="A2069" t="str">
            <v>31.15.26.03</v>
          </cell>
          <cell r="B2069" t="str">
            <v>-</v>
          </cell>
          <cell r="C2069" t="str">
            <v>Desc.Inc.s/Rev Cvrd-RDI Lig.Especiais</v>
          </cell>
          <cell r="D2069">
            <v>0</v>
          </cell>
          <cell r="F2069">
            <v>0</v>
          </cell>
          <cell r="G2069">
            <v>0</v>
          </cell>
          <cell r="H2069">
            <v>0</v>
          </cell>
        </row>
        <row r="2070">
          <cell r="A2070" t="str">
            <v>31.15.26.07</v>
          </cell>
          <cell r="B2070" t="str">
            <v>-</v>
          </cell>
          <cell r="C2070" t="str">
            <v>Desc.Inc.s/Rev Cvrd-RDI Outros</v>
          </cell>
          <cell r="D2070">
            <v>0</v>
          </cell>
          <cell r="F2070">
            <v>0</v>
          </cell>
          <cell r="G2070">
            <v>0</v>
          </cell>
          <cell r="H2070">
            <v>0</v>
          </cell>
        </row>
        <row r="2071">
          <cell r="A2071" t="str">
            <v>31.15.27.00</v>
          </cell>
          <cell r="B2071" t="str">
            <v>-</v>
          </cell>
          <cell r="C2071" t="str">
            <v>Desc.Inc.S/Rev Grp Cvrd-RDL</v>
          </cell>
          <cell r="D2071">
            <v>0</v>
          </cell>
          <cell r="F2071">
            <v>0</v>
          </cell>
          <cell r="G2071">
            <v>0</v>
          </cell>
          <cell r="H2071">
            <v>0</v>
          </cell>
        </row>
        <row r="2072">
          <cell r="A2072" t="str">
            <v>31.15.27.01</v>
          </cell>
          <cell r="B2072" t="str">
            <v>-</v>
          </cell>
          <cell r="C2072" t="str">
            <v>Desc.Inc.S/Rev Cvrd-RDL Minerios</v>
          </cell>
          <cell r="D2072">
            <v>0</v>
          </cell>
          <cell r="F2072">
            <v>0</v>
          </cell>
          <cell r="G2072">
            <v>0</v>
          </cell>
          <cell r="H2072">
            <v>0</v>
          </cell>
        </row>
        <row r="2073">
          <cell r="A2073" t="str">
            <v>31.15.27.02</v>
          </cell>
          <cell r="B2073" t="str">
            <v>-</v>
          </cell>
          <cell r="C2073" t="str">
            <v>Desc.Inc.S/Rev Cvrd-RDL Lig.Manganes</v>
          </cell>
          <cell r="D2073">
            <v>0</v>
          </cell>
          <cell r="F2073">
            <v>0</v>
          </cell>
          <cell r="G2073">
            <v>0</v>
          </cell>
          <cell r="H2073">
            <v>0</v>
          </cell>
        </row>
        <row r="2074">
          <cell r="A2074" t="str">
            <v>31.15.27.03</v>
          </cell>
          <cell r="B2074" t="str">
            <v>-</v>
          </cell>
          <cell r="C2074" t="str">
            <v>Desc.Inc.S/Rev Cvrd-RDL Lig.Especiais</v>
          </cell>
          <cell r="D2074">
            <v>0</v>
          </cell>
          <cell r="F2074">
            <v>0</v>
          </cell>
          <cell r="G2074">
            <v>0</v>
          </cell>
          <cell r="H2074">
            <v>0</v>
          </cell>
        </row>
        <row r="2075">
          <cell r="A2075" t="str">
            <v>31.15.27.07</v>
          </cell>
          <cell r="B2075" t="str">
            <v>-</v>
          </cell>
          <cell r="C2075" t="str">
            <v>Desc.Inc.S/Rev Cvrd-RDL Outros</v>
          </cell>
          <cell r="D2075">
            <v>0</v>
          </cell>
          <cell r="F2075">
            <v>0</v>
          </cell>
          <cell r="G2075">
            <v>0</v>
          </cell>
          <cell r="H2075">
            <v>0</v>
          </cell>
        </row>
        <row r="2076">
          <cell r="A2076" t="str">
            <v>31.15.28.00</v>
          </cell>
          <cell r="B2076" t="str">
            <v>-</v>
          </cell>
          <cell r="C2076" t="str">
            <v>Desc.Inc s/Rev.Grp.Cvrd-ITACO</v>
          </cell>
          <cell r="D2076">
            <v>0</v>
          </cell>
          <cell r="F2076">
            <v>0</v>
          </cell>
          <cell r="G2076">
            <v>0</v>
          </cell>
          <cell r="H2076">
            <v>0</v>
          </cell>
        </row>
        <row r="2077">
          <cell r="A2077" t="str">
            <v>31.15.28.01</v>
          </cell>
          <cell r="B2077" t="str">
            <v>-</v>
          </cell>
          <cell r="C2077" t="str">
            <v>Desc.Inc s/Rev.Cvrd-ITACO Minerios</v>
          </cell>
          <cell r="D2077">
            <v>0</v>
          </cell>
          <cell r="F2077">
            <v>0</v>
          </cell>
          <cell r="G2077">
            <v>0</v>
          </cell>
          <cell r="H2077">
            <v>0</v>
          </cell>
        </row>
        <row r="2078">
          <cell r="A2078" t="str">
            <v>31.15.28.02</v>
          </cell>
          <cell r="B2078" t="str">
            <v>-</v>
          </cell>
          <cell r="C2078" t="str">
            <v>Desc.Inc s/Rev.Cvrd-ITACO Lig.Manganes</v>
          </cell>
          <cell r="D2078">
            <v>0</v>
          </cell>
          <cell r="F2078">
            <v>0</v>
          </cell>
          <cell r="G2078">
            <v>0</v>
          </cell>
          <cell r="H2078">
            <v>0</v>
          </cell>
        </row>
        <row r="2079">
          <cell r="A2079" t="str">
            <v>31.15.28.03</v>
          </cell>
          <cell r="B2079" t="str">
            <v>-</v>
          </cell>
          <cell r="C2079" t="str">
            <v>Desc.Inc s/Rev.Cvrd-ITACO Lig.Especiais</v>
          </cell>
          <cell r="D2079">
            <v>0</v>
          </cell>
          <cell r="F2079">
            <v>0</v>
          </cell>
          <cell r="G2079">
            <v>0</v>
          </cell>
          <cell r="H2079">
            <v>0</v>
          </cell>
        </row>
        <row r="2080">
          <cell r="A2080" t="str">
            <v>31.15.28.07</v>
          </cell>
          <cell r="B2080" t="str">
            <v>-</v>
          </cell>
          <cell r="C2080" t="str">
            <v>Desc.Inc s/Rev.Cvrd-ITACO Outros</v>
          </cell>
          <cell r="D2080">
            <v>0</v>
          </cell>
          <cell r="F2080">
            <v>0</v>
          </cell>
          <cell r="G2080">
            <v>0</v>
          </cell>
          <cell r="H2080">
            <v>0</v>
          </cell>
        </row>
        <row r="2081">
          <cell r="A2081" t="str">
            <v>31.15.29.00</v>
          </cell>
          <cell r="B2081" t="str">
            <v>-</v>
          </cell>
          <cell r="C2081" t="str">
            <v>Desc.Inc s/Rev.Grp.Cvrd-USIMINAS</v>
          </cell>
          <cell r="D2081">
            <v>0</v>
          </cell>
          <cell r="F2081">
            <v>0</v>
          </cell>
          <cell r="G2081">
            <v>0</v>
          </cell>
          <cell r="H2081">
            <v>0</v>
          </cell>
        </row>
        <row r="2082">
          <cell r="A2082" t="str">
            <v>31.15.29.01</v>
          </cell>
          <cell r="B2082" t="str">
            <v>-</v>
          </cell>
          <cell r="C2082" t="str">
            <v>Desc.Inc s/Rev.Cvrd-USIMINAS Minerios</v>
          </cell>
          <cell r="D2082">
            <v>0</v>
          </cell>
          <cell r="F2082">
            <v>0</v>
          </cell>
          <cell r="G2082">
            <v>0</v>
          </cell>
          <cell r="H2082">
            <v>0</v>
          </cell>
        </row>
        <row r="2083">
          <cell r="A2083" t="str">
            <v>31.15.29.02</v>
          </cell>
          <cell r="B2083" t="str">
            <v>-</v>
          </cell>
          <cell r="C2083" t="str">
            <v>Desc.Inc s/Rev.Cvrd-USIMINAS Lig.Mangane</v>
          </cell>
          <cell r="D2083">
            <v>0</v>
          </cell>
          <cell r="F2083">
            <v>0</v>
          </cell>
          <cell r="G2083">
            <v>0</v>
          </cell>
          <cell r="H2083">
            <v>0</v>
          </cell>
        </row>
        <row r="2084">
          <cell r="A2084" t="str">
            <v>31.15.29.03</v>
          </cell>
          <cell r="B2084" t="str">
            <v>-</v>
          </cell>
          <cell r="C2084" t="str">
            <v>Desc.Inc s/Rev.Cvrd-USIMINAS Lig.Especia</v>
          </cell>
          <cell r="D2084">
            <v>0</v>
          </cell>
          <cell r="F2084">
            <v>0</v>
          </cell>
          <cell r="G2084">
            <v>0</v>
          </cell>
          <cell r="H2084">
            <v>0</v>
          </cell>
        </row>
        <row r="2085">
          <cell r="A2085" t="str">
            <v>31.15.29.07</v>
          </cell>
          <cell r="B2085" t="str">
            <v>-</v>
          </cell>
          <cell r="C2085" t="str">
            <v>Desc.Inc s/Rev.Cvrd-USIMINAS Outros</v>
          </cell>
          <cell r="D2085">
            <v>0</v>
          </cell>
          <cell r="F2085">
            <v>0</v>
          </cell>
          <cell r="G2085">
            <v>0</v>
          </cell>
          <cell r="H2085">
            <v>0</v>
          </cell>
        </row>
        <row r="2086">
          <cell r="A2086" t="str">
            <v>31.15.30.00</v>
          </cell>
          <cell r="B2086" t="str">
            <v>-</v>
          </cell>
          <cell r="C2086" t="str">
            <v>Desc.Inc s/Rev.Grp.Cvrd-CVRDI</v>
          </cell>
          <cell r="D2086">
            <v>0</v>
          </cell>
          <cell r="F2086">
            <v>0</v>
          </cell>
          <cell r="G2086">
            <v>0</v>
          </cell>
          <cell r="H2086">
            <v>0</v>
          </cell>
        </row>
        <row r="2087">
          <cell r="A2087" t="str">
            <v>31.15.30.01</v>
          </cell>
          <cell r="B2087" t="str">
            <v>-</v>
          </cell>
          <cell r="C2087" t="str">
            <v>Desc.Inc s/Rev.Cvrd-CVRDI Minerios</v>
          </cell>
          <cell r="D2087">
            <v>0</v>
          </cell>
          <cell r="F2087">
            <v>0</v>
          </cell>
          <cell r="G2087">
            <v>0</v>
          </cell>
          <cell r="H2087">
            <v>0</v>
          </cell>
        </row>
        <row r="2088">
          <cell r="A2088" t="str">
            <v>31.15.30.02</v>
          </cell>
          <cell r="B2088" t="str">
            <v>-</v>
          </cell>
          <cell r="C2088" t="str">
            <v>Desc.Inc s/Rev.Cvrd-CVRDI Lig.Manganes</v>
          </cell>
          <cell r="D2088">
            <v>0</v>
          </cell>
          <cell r="F2088">
            <v>0</v>
          </cell>
          <cell r="G2088">
            <v>0</v>
          </cell>
          <cell r="H2088">
            <v>0</v>
          </cell>
        </row>
        <row r="2089">
          <cell r="A2089" t="str">
            <v>31.15.30.03</v>
          </cell>
          <cell r="B2089" t="str">
            <v>-</v>
          </cell>
          <cell r="C2089" t="str">
            <v>Desc.Inc s/Rev.Cvrd-CVRDI Lig.Especiais</v>
          </cell>
          <cell r="D2089">
            <v>0</v>
          </cell>
          <cell r="F2089">
            <v>0</v>
          </cell>
          <cell r="G2089">
            <v>0</v>
          </cell>
          <cell r="H2089">
            <v>0</v>
          </cell>
        </row>
        <row r="2090">
          <cell r="A2090" t="str">
            <v>31.15.30.07</v>
          </cell>
          <cell r="B2090" t="str">
            <v>-</v>
          </cell>
          <cell r="C2090" t="str">
            <v>Desc.Inc s/Rev.Cvrd-CVRDI Outros</v>
          </cell>
          <cell r="D2090">
            <v>0</v>
          </cell>
          <cell r="F2090">
            <v>0</v>
          </cell>
          <cell r="G2090">
            <v>0</v>
          </cell>
          <cell r="H2090">
            <v>0</v>
          </cell>
        </row>
        <row r="2091">
          <cell r="A2091" t="str">
            <v>31.15.55.00</v>
          </cell>
          <cell r="B2091" t="str">
            <v>-</v>
          </cell>
          <cell r="C2091" t="str">
            <v>Desc.Inc s/vend.Grp Cvrd-CVRDI</v>
          </cell>
          <cell r="D2091">
            <v>0</v>
          </cell>
          <cell r="F2091">
            <v>0</v>
          </cell>
          <cell r="G2091">
            <v>0</v>
          </cell>
          <cell r="H2091">
            <v>0</v>
          </cell>
        </row>
        <row r="2092">
          <cell r="A2092" t="str">
            <v>31.15.55.01</v>
          </cell>
          <cell r="B2092" t="str">
            <v>-</v>
          </cell>
          <cell r="C2092" t="str">
            <v>Desc.Inc s/vend.Cvrd-CVRDI Minerios</v>
          </cell>
          <cell r="D2092">
            <v>0</v>
          </cell>
          <cell r="F2092">
            <v>0</v>
          </cell>
          <cell r="G2092">
            <v>0</v>
          </cell>
          <cell r="H2092">
            <v>0</v>
          </cell>
        </row>
        <row r="2093">
          <cell r="A2093" t="str">
            <v>31.15.55.02</v>
          </cell>
          <cell r="B2093" t="str">
            <v>-</v>
          </cell>
          <cell r="C2093" t="str">
            <v>Desc.Inc s/vend.Cvrd-CVRDI Lig.Manganes</v>
          </cell>
          <cell r="D2093">
            <v>0</v>
          </cell>
          <cell r="F2093">
            <v>0</v>
          </cell>
          <cell r="G2093">
            <v>0</v>
          </cell>
          <cell r="H2093">
            <v>0</v>
          </cell>
        </row>
        <row r="2094">
          <cell r="A2094" t="str">
            <v>31.15.55.03</v>
          </cell>
          <cell r="B2094" t="str">
            <v>-</v>
          </cell>
          <cell r="C2094" t="str">
            <v>Desc.Inc s/vend.Cvrd-CVRDI Lig.Especiais</v>
          </cell>
          <cell r="D2094">
            <v>0</v>
          </cell>
          <cell r="F2094">
            <v>0</v>
          </cell>
          <cell r="G2094">
            <v>0</v>
          </cell>
          <cell r="H2094">
            <v>0</v>
          </cell>
        </row>
        <row r="2095">
          <cell r="A2095" t="str">
            <v>31.15.55.07</v>
          </cell>
          <cell r="B2095" t="str">
            <v>-</v>
          </cell>
          <cell r="C2095" t="str">
            <v>Desc.Inc s/vend.Cvrd-CVRDI Outros</v>
          </cell>
          <cell r="D2095">
            <v>0</v>
          </cell>
          <cell r="F2095">
            <v>0</v>
          </cell>
          <cell r="G2095">
            <v>0</v>
          </cell>
          <cell r="H2095">
            <v>0</v>
          </cell>
        </row>
        <row r="2096">
          <cell r="A2096" t="str">
            <v>31.15.70.00</v>
          </cell>
          <cell r="B2096" t="str">
            <v>-</v>
          </cell>
          <cell r="C2096" t="str">
            <v>Vend.Canc/Dev.Grp Cvrd-USIMINAS</v>
          </cell>
          <cell r="D2096">
            <v>0</v>
          </cell>
          <cell r="F2096">
            <v>0</v>
          </cell>
          <cell r="G2096">
            <v>0</v>
          </cell>
          <cell r="H2096">
            <v>0</v>
          </cell>
        </row>
        <row r="2097">
          <cell r="A2097" t="str">
            <v>31.15.70.01</v>
          </cell>
          <cell r="B2097" t="str">
            <v>-</v>
          </cell>
          <cell r="C2097" t="str">
            <v>Vend.Canc/Dev.Grp Cvrd-USIMINAS Minerios</v>
          </cell>
          <cell r="D2097">
            <v>0</v>
          </cell>
          <cell r="F2097">
            <v>0</v>
          </cell>
          <cell r="G2097">
            <v>0</v>
          </cell>
          <cell r="H2097">
            <v>0</v>
          </cell>
        </row>
        <row r="2098">
          <cell r="A2098" t="str">
            <v>31.15.70.02</v>
          </cell>
          <cell r="B2098" t="str">
            <v>-</v>
          </cell>
          <cell r="C2098" t="str">
            <v>Vend.Canc/Dev.Grp Cvrd-USIMINAS Lig.Mang</v>
          </cell>
          <cell r="D2098">
            <v>0</v>
          </cell>
          <cell r="F2098">
            <v>0</v>
          </cell>
          <cell r="G2098">
            <v>0</v>
          </cell>
          <cell r="H2098">
            <v>0</v>
          </cell>
        </row>
        <row r="2100">
          <cell r="A2100" t="str">
            <v>-----------</v>
          </cell>
          <cell r="B2100" t="str">
            <v>--</v>
          </cell>
          <cell r="C2100" t="str">
            <v>-------------------------------------------------------------------</v>
          </cell>
          <cell r="D2100" t="str">
            <v>-------------------</v>
          </cell>
          <cell r="E2100" t="str">
            <v>-</v>
          </cell>
          <cell r="F2100" t="str">
            <v>-------------------</v>
          </cell>
          <cell r="G2100" t="e">
            <v>#NAME?</v>
          </cell>
          <cell r="H2100" t="str">
            <v>07AB - 1.00.01.065</v>
          </cell>
        </row>
        <row r="2101">
          <cell r="A2101" t="str">
            <v>_x000C_----------</v>
          </cell>
          <cell r="B2101" t="str">
            <v>--</v>
          </cell>
          <cell r="C2101" t="str">
            <v>-------------------------------------------------------------------</v>
          </cell>
          <cell r="D2101" t="str">
            <v>-------------------</v>
          </cell>
          <cell r="E2101" t="str">
            <v>-</v>
          </cell>
          <cell r="F2101" t="str">
            <v>-------------------</v>
          </cell>
          <cell r="G2101" t="str">
            <v>-------------------</v>
          </cell>
          <cell r="H2101" t="str">
            <v>------ Página:</v>
          </cell>
          <cell r="I2101">
            <v>2</v>
          </cell>
        </row>
        <row r="2102">
          <cell r="A2102" t="str">
            <v>Rio Doce Ma</v>
          </cell>
          <cell r="B2102" t="str">
            <v>ng</v>
          </cell>
          <cell r="C2102" t="str">
            <v>anes S.A</v>
          </cell>
          <cell r="H2102" t="str">
            <v>Balancete</v>
          </cell>
        </row>
        <row r="2103">
          <cell r="A2103" t="str">
            <v>Período: 01</v>
          </cell>
          <cell r="B2103" t="str">
            <v>/0</v>
          </cell>
          <cell r="C2103" t="str">
            <v>1/2007 A 31/01/2007 -----------------------------------------------</v>
          </cell>
          <cell r="D2103" t="str">
            <v>-------------------</v>
          </cell>
          <cell r="E2103" t="str">
            <v>-</v>
          </cell>
          <cell r="F2103" t="str">
            <v>-------------------</v>
          </cell>
          <cell r="G2103" t="str">
            <v>-------------------</v>
          </cell>
          <cell r="H2103" t="str">
            <v>06/02/2007 - 17:4</v>
          </cell>
          <cell r="I2103">
            <v>7</v>
          </cell>
        </row>
        <row r="2105">
          <cell r="A2105" t="str">
            <v>Título</v>
          </cell>
          <cell r="D2105" t="str">
            <v>Saldo Inicial</v>
          </cell>
          <cell r="F2105" t="str">
            <v>Débito</v>
          </cell>
          <cell r="G2105" t="str">
            <v>Crédito</v>
          </cell>
          <cell r="H2105" t="str">
            <v>Saldo Final</v>
          </cell>
        </row>
        <row r="2106">
          <cell r="A2106" t="str">
            <v>-----------</v>
          </cell>
          <cell r="B2106" t="str">
            <v>--</v>
          </cell>
          <cell r="C2106" t="str">
            <v>-------------------------------------------------------------------</v>
          </cell>
          <cell r="D2106" t="str">
            <v>-----------------</v>
          </cell>
          <cell r="F2106" t="str">
            <v>------------------</v>
          </cell>
          <cell r="G2106" t="str">
            <v>------------------</v>
          </cell>
          <cell r="H2106" t="str">
            <v>-----------------</v>
          </cell>
        </row>
        <row r="2107">
          <cell r="A2107" t="str">
            <v>31.15.70.03</v>
          </cell>
          <cell r="B2107" t="str">
            <v>-</v>
          </cell>
          <cell r="C2107" t="str">
            <v>Vend.Canc/Dev.Grp Cvrd-USIMINAS Lig.Espe</v>
          </cell>
          <cell r="D2107">
            <v>0</v>
          </cell>
          <cell r="F2107">
            <v>0</v>
          </cell>
          <cell r="G2107">
            <v>0</v>
          </cell>
          <cell r="H2107">
            <v>0</v>
          </cell>
        </row>
        <row r="2108">
          <cell r="A2108" t="str">
            <v>31.15.70.07</v>
          </cell>
          <cell r="B2108" t="str">
            <v>-</v>
          </cell>
          <cell r="C2108" t="str">
            <v>Vend.Canc/Dev.Grp Cvrd-USIMINAS Outros</v>
          </cell>
          <cell r="D2108">
            <v>0</v>
          </cell>
          <cell r="F2108">
            <v>0</v>
          </cell>
          <cell r="G2108">
            <v>0</v>
          </cell>
          <cell r="H2108">
            <v>0</v>
          </cell>
        </row>
        <row r="2109">
          <cell r="A2109" t="str">
            <v>31.15.71.00</v>
          </cell>
          <cell r="B2109" t="str">
            <v>-</v>
          </cell>
          <cell r="C2109" t="str">
            <v>Vend.Canc/Dev.Grp Cvrd-CVRDI</v>
          </cell>
          <cell r="D2109">
            <v>0</v>
          </cell>
          <cell r="F2109">
            <v>0</v>
          </cell>
          <cell r="G2109">
            <v>0</v>
          </cell>
          <cell r="H2109">
            <v>0</v>
          </cell>
        </row>
        <row r="2110">
          <cell r="A2110" t="str">
            <v>31.15.71.01</v>
          </cell>
          <cell r="B2110" t="str">
            <v>-</v>
          </cell>
          <cell r="C2110" t="str">
            <v>Vend.Canc/Dev.Grp Cvrd-CVRDI Minerios</v>
          </cell>
          <cell r="D2110">
            <v>0</v>
          </cell>
          <cell r="F2110">
            <v>0</v>
          </cell>
          <cell r="G2110">
            <v>0</v>
          </cell>
          <cell r="H2110">
            <v>0</v>
          </cell>
        </row>
        <row r="2111">
          <cell r="A2111" t="str">
            <v>31.15.71.02</v>
          </cell>
          <cell r="B2111" t="str">
            <v>-</v>
          </cell>
          <cell r="C2111" t="str">
            <v>Vend.Canc/Dev.Grp Cvrd-CVRDI Lig.Mangane</v>
          </cell>
          <cell r="D2111">
            <v>0</v>
          </cell>
          <cell r="F2111">
            <v>0</v>
          </cell>
          <cell r="G2111">
            <v>0</v>
          </cell>
          <cell r="H2111">
            <v>0</v>
          </cell>
        </row>
        <row r="2112">
          <cell r="A2112" t="str">
            <v>31.15.71.03</v>
          </cell>
          <cell r="B2112" t="str">
            <v>-</v>
          </cell>
          <cell r="C2112" t="str">
            <v>Vend.Canc/Dev.Grp Cvrd-CVRDI Lig.Especia</v>
          </cell>
          <cell r="D2112">
            <v>0</v>
          </cell>
          <cell r="F2112">
            <v>0</v>
          </cell>
          <cell r="G2112">
            <v>0</v>
          </cell>
          <cell r="H2112">
            <v>0</v>
          </cell>
        </row>
        <row r="2113">
          <cell r="A2113" t="str">
            <v>31.15.71.07</v>
          </cell>
          <cell r="B2113" t="str">
            <v>-</v>
          </cell>
          <cell r="C2113" t="str">
            <v>Vend.Canc/Dev.Grp Cvrd-CVRDI Outros</v>
          </cell>
          <cell r="D2113">
            <v>0</v>
          </cell>
          <cell r="F2113">
            <v>0</v>
          </cell>
          <cell r="G2113">
            <v>0</v>
          </cell>
          <cell r="H2113">
            <v>0</v>
          </cell>
        </row>
        <row r="2114">
          <cell r="A2114" t="str">
            <v>31.20.00.00</v>
          </cell>
          <cell r="B2114" t="str">
            <v>-</v>
          </cell>
          <cell r="C2114" t="str">
            <v>Impostos Incid.s/Vendas-Merc Int</v>
          </cell>
          <cell r="D2114">
            <v>0</v>
          </cell>
          <cell r="F2114">
            <v>7692790.1299999999</v>
          </cell>
          <cell r="G2114">
            <v>691677.17</v>
          </cell>
          <cell r="H2114">
            <v>7001112.96</v>
          </cell>
          <cell r="I2114" t="str">
            <v>D</v>
          </cell>
        </row>
        <row r="2115">
          <cell r="A2115" t="str">
            <v>31.20.01.00</v>
          </cell>
          <cell r="B2115" t="str">
            <v>-</v>
          </cell>
          <cell r="C2115" t="str">
            <v>Ipi S/Vendas Mercado Interno</v>
          </cell>
          <cell r="D2115">
            <v>0</v>
          </cell>
          <cell r="F2115">
            <v>1290315.1100000001</v>
          </cell>
          <cell r="G2115">
            <v>6738.84</v>
          </cell>
          <cell r="H2115">
            <v>1283576.27</v>
          </cell>
          <cell r="I2115" t="str">
            <v>D</v>
          </cell>
        </row>
        <row r="2116">
          <cell r="A2116" t="str">
            <v>31.20.01.01</v>
          </cell>
          <cell r="B2116" t="str">
            <v>-</v>
          </cell>
          <cell r="C2116" t="str">
            <v>Ipi s/Vendas MI- Minerios</v>
          </cell>
          <cell r="D2116">
            <v>0</v>
          </cell>
          <cell r="F2116">
            <v>0</v>
          </cell>
          <cell r="G2116">
            <v>0</v>
          </cell>
          <cell r="H2116">
            <v>0</v>
          </cell>
        </row>
        <row r="2117">
          <cell r="A2117" t="str">
            <v>31.20.01.02</v>
          </cell>
          <cell r="B2117" t="str">
            <v>-</v>
          </cell>
          <cell r="C2117" t="str">
            <v>Ipi s/Vendas MI- Ligas Manganes</v>
          </cell>
          <cell r="D2117">
            <v>0</v>
          </cell>
          <cell r="F2117">
            <v>1210023.5</v>
          </cell>
          <cell r="G2117">
            <v>6738.84</v>
          </cell>
          <cell r="H2117">
            <v>1203284.6599999999</v>
          </cell>
          <cell r="I2117" t="str">
            <v>D</v>
          </cell>
        </row>
        <row r="2118">
          <cell r="A2118" t="str">
            <v>31.20.01.03</v>
          </cell>
          <cell r="B2118" t="str">
            <v>-</v>
          </cell>
          <cell r="C2118" t="str">
            <v>Ipi s/Vendas MI- Ligas Especiais</v>
          </cell>
          <cell r="D2118">
            <v>0</v>
          </cell>
          <cell r="F2118">
            <v>80291.61</v>
          </cell>
          <cell r="G2118">
            <v>0</v>
          </cell>
          <cell r="H2118">
            <v>80291.61</v>
          </cell>
          <cell r="I2118" t="str">
            <v>D</v>
          </cell>
        </row>
        <row r="2119">
          <cell r="A2119" t="str">
            <v>31.20.01.04</v>
          </cell>
          <cell r="B2119" t="str">
            <v>-</v>
          </cell>
          <cell r="C2119" t="str">
            <v>Ipi s/Vendas MI- Lenha</v>
          </cell>
          <cell r="D2119">
            <v>0</v>
          </cell>
          <cell r="F2119">
            <v>0</v>
          </cell>
          <cell r="G2119">
            <v>0</v>
          </cell>
          <cell r="H2119">
            <v>0</v>
          </cell>
        </row>
        <row r="2120">
          <cell r="A2120" t="str">
            <v>31.20.01.05</v>
          </cell>
          <cell r="B2120" t="str">
            <v>-</v>
          </cell>
          <cell r="C2120" t="str">
            <v>Ipi s/Vendas MI- Quartzo</v>
          </cell>
          <cell r="D2120">
            <v>0</v>
          </cell>
          <cell r="F2120">
            <v>0</v>
          </cell>
          <cell r="G2120">
            <v>0</v>
          </cell>
          <cell r="H2120">
            <v>0</v>
          </cell>
        </row>
        <row r="2121">
          <cell r="A2121" t="str">
            <v>31.20.01.06</v>
          </cell>
          <cell r="B2121" t="str">
            <v>-</v>
          </cell>
          <cell r="C2121" t="str">
            <v>Ipi s/Vendas MI- Carvao Vegetal</v>
          </cell>
          <cell r="D2121">
            <v>0</v>
          </cell>
          <cell r="F2121">
            <v>0</v>
          </cell>
          <cell r="G2121">
            <v>0</v>
          </cell>
          <cell r="H2121">
            <v>0</v>
          </cell>
        </row>
        <row r="2122">
          <cell r="A2122" t="str">
            <v>31.20.01.07</v>
          </cell>
          <cell r="B2122" t="str">
            <v>-</v>
          </cell>
          <cell r="C2122" t="str">
            <v>Ipi s/Vendas MI- Outros</v>
          </cell>
          <cell r="D2122">
            <v>0</v>
          </cell>
          <cell r="F2122">
            <v>0</v>
          </cell>
          <cell r="G2122">
            <v>0</v>
          </cell>
          <cell r="H2122">
            <v>0</v>
          </cell>
        </row>
        <row r="2123">
          <cell r="A2123" t="str">
            <v>31.20.01.08</v>
          </cell>
          <cell r="B2123" t="str">
            <v>-</v>
          </cell>
          <cell r="C2123" t="str">
            <v>Ipi s/Vendas MI- Servicos</v>
          </cell>
          <cell r="D2123">
            <v>0</v>
          </cell>
          <cell r="F2123">
            <v>0</v>
          </cell>
          <cell r="G2123">
            <v>0</v>
          </cell>
          <cell r="H2123">
            <v>0</v>
          </cell>
        </row>
        <row r="2124">
          <cell r="A2124" t="str">
            <v>31.20.05.00</v>
          </cell>
          <cell r="B2124" t="str">
            <v>-</v>
          </cell>
          <cell r="C2124" t="str">
            <v>Ipi S/Revenda - Mercado Interno</v>
          </cell>
          <cell r="D2124">
            <v>0</v>
          </cell>
          <cell r="F2124">
            <v>284.08999999999997</v>
          </cell>
          <cell r="G2124">
            <v>0</v>
          </cell>
          <cell r="H2124">
            <v>284.08999999999997</v>
          </cell>
          <cell r="I2124" t="str">
            <v>D</v>
          </cell>
        </row>
        <row r="2125">
          <cell r="A2125" t="str">
            <v>31.20.05.01</v>
          </cell>
          <cell r="B2125" t="str">
            <v>-</v>
          </cell>
          <cell r="C2125" t="str">
            <v>Ipi s/Revenda MI- Minerios</v>
          </cell>
          <cell r="D2125">
            <v>0</v>
          </cell>
          <cell r="F2125">
            <v>0</v>
          </cell>
          <cell r="G2125">
            <v>0</v>
          </cell>
          <cell r="H2125">
            <v>0</v>
          </cell>
        </row>
        <row r="2126">
          <cell r="A2126" t="str">
            <v>31.20.05.02</v>
          </cell>
          <cell r="B2126" t="str">
            <v>-</v>
          </cell>
          <cell r="C2126" t="str">
            <v>Ipi s/Revenda MI- Ligas Manganes</v>
          </cell>
          <cell r="D2126">
            <v>0</v>
          </cell>
          <cell r="F2126">
            <v>0</v>
          </cell>
          <cell r="G2126">
            <v>0</v>
          </cell>
          <cell r="H2126">
            <v>0</v>
          </cell>
        </row>
        <row r="2127">
          <cell r="A2127" t="str">
            <v>31.20.05.03</v>
          </cell>
          <cell r="B2127" t="str">
            <v>-</v>
          </cell>
          <cell r="C2127" t="str">
            <v>Ipi s/Revenda MI- Lig. Especiais</v>
          </cell>
          <cell r="D2127">
            <v>0</v>
          </cell>
          <cell r="F2127">
            <v>284.08999999999997</v>
          </cell>
          <cell r="G2127">
            <v>0</v>
          </cell>
          <cell r="H2127">
            <v>284.08999999999997</v>
          </cell>
          <cell r="I2127" t="str">
            <v>D</v>
          </cell>
        </row>
        <row r="2128">
          <cell r="A2128" t="str">
            <v>31.20.05.04</v>
          </cell>
          <cell r="B2128" t="str">
            <v>-</v>
          </cell>
          <cell r="C2128" t="str">
            <v>Ipi s/Revenda MI- Lenha</v>
          </cell>
          <cell r="D2128">
            <v>0</v>
          </cell>
          <cell r="F2128">
            <v>0</v>
          </cell>
          <cell r="G2128">
            <v>0</v>
          </cell>
          <cell r="H2128">
            <v>0</v>
          </cell>
        </row>
        <row r="2129">
          <cell r="A2129" t="str">
            <v>31.20.05.05</v>
          </cell>
          <cell r="B2129" t="str">
            <v>-</v>
          </cell>
          <cell r="C2129" t="str">
            <v>Ipi s/Revenda MI- Quartzo</v>
          </cell>
          <cell r="D2129">
            <v>0</v>
          </cell>
          <cell r="F2129">
            <v>0</v>
          </cell>
          <cell r="G2129">
            <v>0</v>
          </cell>
          <cell r="H2129">
            <v>0</v>
          </cell>
        </row>
        <row r="2130">
          <cell r="A2130" t="str">
            <v>31.20.05.06</v>
          </cell>
          <cell r="B2130" t="str">
            <v>-</v>
          </cell>
          <cell r="C2130" t="str">
            <v>Ipi s/Revenda MI- Carvao Vegetal</v>
          </cell>
          <cell r="D2130">
            <v>0</v>
          </cell>
          <cell r="F2130">
            <v>0</v>
          </cell>
          <cell r="G2130">
            <v>0</v>
          </cell>
          <cell r="H2130">
            <v>0</v>
          </cell>
        </row>
        <row r="2131">
          <cell r="A2131" t="str">
            <v>31.20.05.07</v>
          </cell>
          <cell r="B2131" t="str">
            <v>-</v>
          </cell>
          <cell r="C2131" t="str">
            <v>Ipi s/Revenda MI- Outros</v>
          </cell>
          <cell r="D2131">
            <v>0</v>
          </cell>
          <cell r="F2131">
            <v>0</v>
          </cell>
          <cell r="G2131">
            <v>0</v>
          </cell>
          <cell r="H2131">
            <v>0</v>
          </cell>
        </row>
        <row r="2132">
          <cell r="A2132" t="str">
            <v>31.20.05.08</v>
          </cell>
          <cell r="B2132" t="str">
            <v>-</v>
          </cell>
          <cell r="C2132" t="str">
            <v>Ipi s/Revenda MI- Servicos</v>
          </cell>
          <cell r="D2132">
            <v>0</v>
          </cell>
          <cell r="F2132">
            <v>0</v>
          </cell>
          <cell r="G2132">
            <v>0</v>
          </cell>
          <cell r="H2132">
            <v>0</v>
          </cell>
        </row>
        <row r="2133">
          <cell r="A2133" t="str">
            <v>31.20.09.00</v>
          </cell>
          <cell r="B2133" t="str">
            <v>-</v>
          </cell>
          <cell r="C2133" t="str">
            <v>Ipi s/Vendas Cias Grupo-Merc Int</v>
          </cell>
          <cell r="D2133">
            <v>0</v>
          </cell>
          <cell r="F2133">
            <v>0</v>
          </cell>
          <cell r="G2133">
            <v>0</v>
          </cell>
          <cell r="H2133">
            <v>0</v>
          </cell>
        </row>
        <row r="2134">
          <cell r="A2134" t="str">
            <v>31.20.09.01</v>
          </cell>
          <cell r="B2134" t="str">
            <v>-</v>
          </cell>
          <cell r="C2134" t="str">
            <v>Ipi s/Vend C.Grup MI- Minerios</v>
          </cell>
          <cell r="D2134">
            <v>0</v>
          </cell>
          <cell r="F2134">
            <v>0</v>
          </cell>
          <cell r="G2134">
            <v>0</v>
          </cell>
          <cell r="H2134">
            <v>0</v>
          </cell>
        </row>
        <row r="2135">
          <cell r="A2135" t="str">
            <v>31.20.09.02</v>
          </cell>
          <cell r="B2135" t="str">
            <v>-</v>
          </cell>
          <cell r="C2135" t="str">
            <v>Ipi s/Vend C.Grup MI- Lig.Mangan</v>
          </cell>
          <cell r="D2135">
            <v>0</v>
          </cell>
          <cell r="F2135">
            <v>0</v>
          </cell>
          <cell r="G2135">
            <v>0</v>
          </cell>
          <cell r="H2135">
            <v>0</v>
          </cell>
        </row>
        <row r="2136">
          <cell r="A2136" t="str">
            <v>31.20.09.03</v>
          </cell>
          <cell r="B2136" t="str">
            <v>-</v>
          </cell>
          <cell r="C2136" t="str">
            <v>Ipi s/Vend C.Grup MI- Lig.Espec</v>
          </cell>
          <cell r="D2136">
            <v>0</v>
          </cell>
          <cell r="F2136">
            <v>0</v>
          </cell>
          <cell r="G2136">
            <v>0</v>
          </cell>
          <cell r="H2136">
            <v>0</v>
          </cell>
        </row>
        <row r="2137">
          <cell r="A2137" t="str">
            <v>31.20.09.04</v>
          </cell>
          <cell r="B2137" t="str">
            <v>-</v>
          </cell>
          <cell r="C2137" t="str">
            <v>Ipi s/Vend C.Grup MI- Lenha</v>
          </cell>
          <cell r="D2137">
            <v>0</v>
          </cell>
          <cell r="F2137">
            <v>0</v>
          </cell>
          <cell r="G2137">
            <v>0</v>
          </cell>
          <cell r="H2137">
            <v>0</v>
          </cell>
        </row>
        <row r="2138">
          <cell r="A2138" t="str">
            <v>31.20.09.05</v>
          </cell>
          <cell r="B2138" t="str">
            <v>-</v>
          </cell>
          <cell r="C2138" t="str">
            <v>Ipi s/Vend C.Grup MI- Quartzo</v>
          </cell>
          <cell r="D2138">
            <v>0</v>
          </cell>
          <cell r="F2138">
            <v>0</v>
          </cell>
          <cell r="G2138">
            <v>0</v>
          </cell>
          <cell r="H2138">
            <v>0</v>
          </cell>
        </row>
        <row r="2139">
          <cell r="A2139" t="str">
            <v>31.20.09.07</v>
          </cell>
          <cell r="B2139" t="str">
            <v>-</v>
          </cell>
          <cell r="C2139" t="str">
            <v>Ipi s/Vend C.Grup MI- Outros</v>
          </cell>
          <cell r="D2139">
            <v>0</v>
          </cell>
          <cell r="F2139">
            <v>0</v>
          </cell>
          <cell r="G2139">
            <v>0</v>
          </cell>
          <cell r="H2139">
            <v>0</v>
          </cell>
        </row>
        <row r="2140">
          <cell r="A2140" t="str">
            <v>31.20.11.00</v>
          </cell>
          <cell r="B2140" t="str">
            <v>-</v>
          </cell>
          <cell r="C2140" t="str">
            <v>Ipi s/Rev.Cias Grup-Merc Int</v>
          </cell>
          <cell r="D2140">
            <v>0</v>
          </cell>
          <cell r="F2140">
            <v>0</v>
          </cell>
          <cell r="G2140">
            <v>0</v>
          </cell>
          <cell r="H2140">
            <v>0</v>
          </cell>
        </row>
        <row r="2141">
          <cell r="A2141" t="str">
            <v>31.20.11.01</v>
          </cell>
          <cell r="B2141" t="str">
            <v>-</v>
          </cell>
          <cell r="C2141" t="str">
            <v>Ipi s/Rev.C.Grup MI-Minerios</v>
          </cell>
          <cell r="D2141">
            <v>0</v>
          </cell>
          <cell r="F2141">
            <v>0</v>
          </cell>
          <cell r="G2141">
            <v>0</v>
          </cell>
          <cell r="H2141">
            <v>0</v>
          </cell>
        </row>
        <row r="2142">
          <cell r="A2142" t="str">
            <v>31.20.11.02</v>
          </cell>
          <cell r="B2142" t="str">
            <v>-</v>
          </cell>
          <cell r="C2142" t="str">
            <v>Ipi s/Rev.C.Grup MI-Lig.Mangan</v>
          </cell>
          <cell r="D2142">
            <v>0</v>
          </cell>
          <cell r="F2142">
            <v>0</v>
          </cell>
          <cell r="G2142">
            <v>0</v>
          </cell>
          <cell r="H2142">
            <v>0</v>
          </cell>
        </row>
        <row r="2143">
          <cell r="A2143" t="str">
            <v>31.20.11.03</v>
          </cell>
          <cell r="B2143" t="str">
            <v>-</v>
          </cell>
          <cell r="C2143" t="str">
            <v>Ipi s/Rev.C.Grup MI-Lig.Espec</v>
          </cell>
          <cell r="D2143">
            <v>0</v>
          </cell>
          <cell r="F2143">
            <v>0</v>
          </cell>
          <cell r="G2143">
            <v>0</v>
          </cell>
          <cell r="H2143">
            <v>0</v>
          </cell>
        </row>
        <row r="2144">
          <cell r="A2144" t="str">
            <v>31.20.11.04</v>
          </cell>
          <cell r="B2144" t="str">
            <v>-</v>
          </cell>
          <cell r="C2144" t="str">
            <v>Ipi s/Revend C.Grup MI-Lenha</v>
          </cell>
          <cell r="D2144">
            <v>0</v>
          </cell>
          <cell r="F2144">
            <v>0</v>
          </cell>
          <cell r="G2144">
            <v>0</v>
          </cell>
          <cell r="H2144">
            <v>0</v>
          </cell>
        </row>
        <row r="2145">
          <cell r="A2145" t="str">
            <v>31.20.11.05</v>
          </cell>
          <cell r="B2145" t="str">
            <v>-</v>
          </cell>
          <cell r="C2145" t="str">
            <v>Ipi s/Rev.C.Grup MI-Quartzo</v>
          </cell>
          <cell r="D2145">
            <v>0</v>
          </cell>
          <cell r="F2145">
            <v>0</v>
          </cell>
          <cell r="G2145">
            <v>0</v>
          </cell>
          <cell r="H2145">
            <v>0</v>
          </cell>
        </row>
        <row r="2146">
          <cell r="A2146" t="str">
            <v>31.20.11.06</v>
          </cell>
          <cell r="B2146" t="str">
            <v>-</v>
          </cell>
          <cell r="C2146" t="str">
            <v>Ipi s/Rev.C.Grup MI-Car.Vegetal</v>
          </cell>
          <cell r="D2146">
            <v>0</v>
          </cell>
          <cell r="F2146">
            <v>0</v>
          </cell>
          <cell r="G2146">
            <v>0</v>
          </cell>
          <cell r="H2146">
            <v>0</v>
          </cell>
        </row>
        <row r="2147">
          <cell r="A2147" t="str">
            <v>31.20.11.07</v>
          </cell>
          <cell r="B2147" t="str">
            <v>-</v>
          </cell>
          <cell r="C2147" t="str">
            <v>Ipi s/Rev. C.Grup MI-Outros</v>
          </cell>
          <cell r="D2147">
            <v>0</v>
          </cell>
          <cell r="F2147">
            <v>0</v>
          </cell>
          <cell r="G2147">
            <v>0</v>
          </cell>
          <cell r="H2147">
            <v>0</v>
          </cell>
        </row>
        <row r="2148">
          <cell r="A2148" t="str">
            <v>31.20.13.00</v>
          </cell>
          <cell r="B2148" t="str">
            <v>-</v>
          </cell>
          <cell r="C2148" t="str">
            <v>Icms S/Vendas - Mercado Interno</v>
          </cell>
          <cell r="D2148">
            <v>0</v>
          </cell>
          <cell r="F2148">
            <v>3269298.83</v>
          </cell>
          <cell r="G2148">
            <v>27086.82</v>
          </cell>
          <cell r="H2148">
            <v>3242212.01</v>
          </cell>
          <cell r="I2148" t="str">
            <v>D</v>
          </cell>
        </row>
        <row r="2149">
          <cell r="A2149" t="str">
            <v>31.20.13.01</v>
          </cell>
          <cell r="B2149" t="str">
            <v>-</v>
          </cell>
          <cell r="C2149" t="str">
            <v>Icms s/Vendas MI - Minerios</v>
          </cell>
          <cell r="D2149">
            <v>0</v>
          </cell>
          <cell r="F2149">
            <v>4861.37</v>
          </cell>
          <cell r="G2149">
            <v>0</v>
          </cell>
          <cell r="H2149">
            <v>4861.37</v>
          </cell>
          <cell r="I2149" t="str">
            <v>D</v>
          </cell>
        </row>
        <row r="2150">
          <cell r="A2150" t="str">
            <v>31.20.13.02</v>
          </cell>
          <cell r="B2150" t="str">
            <v>-</v>
          </cell>
          <cell r="C2150" t="str">
            <v>Icms s/Vendas MI- Ligas Manganes</v>
          </cell>
          <cell r="D2150">
            <v>0</v>
          </cell>
          <cell r="F2150">
            <v>3029117.74</v>
          </cell>
          <cell r="G2150">
            <v>19649.43</v>
          </cell>
          <cell r="H2150">
            <v>3009468.31</v>
          </cell>
          <cell r="I2150" t="str">
            <v>D</v>
          </cell>
        </row>
        <row r="2151">
          <cell r="A2151" t="str">
            <v>31.20.13.03</v>
          </cell>
          <cell r="B2151" t="str">
            <v>-</v>
          </cell>
          <cell r="C2151" t="str">
            <v>Icms s/Vendas MI- Lig. Especiais</v>
          </cell>
          <cell r="D2151">
            <v>0</v>
          </cell>
          <cell r="F2151">
            <v>227882.33</v>
          </cell>
          <cell r="G2151">
            <v>0</v>
          </cell>
          <cell r="H2151">
            <v>227882.33</v>
          </cell>
          <cell r="I2151" t="str">
            <v>D</v>
          </cell>
        </row>
        <row r="2152">
          <cell r="A2152" t="str">
            <v>31.20.13.04</v>
          </cell>
          <cell r="B2152" t="str">
            <v>-</v>
          </cell>
          <cell r="C2152" t="str">
            <v>Icms s/Vendas MI - Lenha</v>
          </cell>
          <cell r="D2152">
            <v>0</v>
          </cell>
          <cell r="F2152">
            <v>0</v>
          </cell>
          <cell r="G2152">
            <v>0</v>
          </cell>
          <cell r="H2152">
            <v>0</v>
          </cell>
        </row>
        <row r="2153">
          <cell r="A2153" t="str">
            <v>31.20.13.05</v>
          </cell>
          <cell r="B2153" t="str">
            <v>-</v>
          </cell>
          <cell r="C2153" t="str">
            <v>Icms s/Vendas MI - Quartzo</v>
          </cell>
          <cell r="D2153">
            <v>0</v>
          </cell>
          <cell r="F2153">
            <v>0</v>
          </cell>
          <cell r="G2153">
            <v>0</v>
          </cell>
          <cell r="H2153">
            <v>0</v>
          </cell>
        </row>
        <row r="2154">
          <cell r="A2154" t="str">
            <v>31.20.13.06</v>
          </cell>
          <cell r="B2154" t="str">
            <v>-</v>
          </cell>
          <cell r="C2154" t="str">
            <v>Icms s/Vendas MI - Carv. Vegetal</v>
          </cell>
          <cell r="D2154">
            <v>0</v>
          </cell>
          <cell r="F2154">
            <v>0</v>
          </cell>
          <cell r="G2154">
            <v>0</v>
          </cell>
          <cell r="H2154">
            <v>0</v>
          </cell>
        </row>
        <row r="2155">
          <cell r="A2155" t="str">
            <v>31.20.13.07</v>
          </cell>
          <cell r="B2155" t="str">
            <v>-</v>
          </cell>
          <cell r="C2155" t="str">
            <v>Icms s/Vendas MI - Outros</v>
          </cell>
          <cell r="D2155">
            <v>0</v>
          </cell>
          <cell r="F2155">
            <v>3529.61</v>
          </cell>
          <cell r="G2155">
            <v>3529.61</v>
          </cell>
          <cell r="H2155">
            <v>0</v>
          </cell>
        </row>
        <row r="2156">
          <cell r="A2156" t="str">
            <v>31.20.13.08</v>
          </cell>
          <cell r="B2156" t="str">
            <v>-</v>
          </cell>
          <cell r="C2156" t="str">
            <v>Icms s/Vendas MI - Servicos</v>
          </cell>
          <cell r="D2156">
            <v>0</v>
          </cell>
          <cell r="F2156">
            <v>3907.78</v>
          </cell>
          <cell r="G2156">
            <v>3907.78</v>
          </cell>
          <cell r="H2156">
            <v>0</v>
          </cell>
        </row>
        <row r="2157">
          <cell r="A2157" t="str">
            <v>31.20.17.00</v>
          </cell>
          <cell r="B2157" t="str">
            <v>-</v>
          </cell>
          <cell r="C2157" t="str">
            <v>Icms S/Revenda - Mercado Interno</v>
          </cell>
          <cell r="D2157">
            <v>0</v>
          </cell>
          <cell r="F2157">
            <v>53038.27</v>
          </cell>
          <cell r="G2157">
            <v>52356.45</v>
          </cell>
          <cell r="H2157">
            <v>681.82</v>
          </cell>
          <cell r="I2157" t="str">
            <v>D</v>
          </cell>
        </row>
        <row r="2158">
          <cell r="A2158" t="str">
            <v>31.20.17.01</v>
          </cell>
          <cell r="B2158" t="str">
            <v>-</v>
          </cell>
          <cell r="C2158" t="str">
            <v>Icms s/Revenda MI- Minerios</v>
          </cell>
          <cell r="D2158">
            <v>0</v>
          </cell>
          <cell r="F2158">
            <v>4861.37</v>
          </cell>
          <cell r="G2158">
            <v>4861.37</v>
          </cell>
          <cell r="H2158">
            <v>0</v>
          </cell>
        </row>
        <row r="2159">
          <cell r="A2159" t="str">
            <v>31.20.17.02</v>
          </cell>
          <cell r="B2159" t="str">
            <v>-</v>
          </cell>
          <cell r="C2159" t="str">
            <v>Icms s/Revenda MI- Lig. Manganes</v>
          </cell>
          <cell r="D2159">
            <v>0</v>
          </cell>
          <cell r="F2159">
            <v>0</v>
          </cell>
          <cell r="G2159">
            <v>0</v>
          </cell>
          <cell r="H2159">
            <v>0</v>
          </cell>
        </row>
        <row r="2160">
          <cell r="A2160" t="str">
            <v>31.20.17.03</v>
          </cell>
          <cell r="B2160" t="str">
            <v>-</v>
          </cell>
          <cell r="C2160" t="str">
            <v>Icms s/Revend MI- Lig. Especiais</v>
          </cell>
          <cell r="D2160">
            <v>0</v>
          </cell>
          <cell r="F2160">
            <v>681.82</v>
          </cell>
          <cell r="G2160">
            <v>0</v>
          </cell>
          <cell r="H2160">
            <v>681.82</v>
          </cell>
          <cell r="I2160" t="str">
            <v>D</v>
          </cell>
        </row>
        <row r="2161">
          <cell r="A2161" t="str">
            <v>31.20.17.04</v>
          </cell>
          <cell r="B2161" t="str">
            <v>-</v>
          </cell>
          <cell r="C2161" t="str">
            <v>Icms s/Revenda MI- Lenha</v>
          </cell>
          <cell r="D2161">
            <v>0</v>
          </cell>
          <cell r="F2161">
            <v>0</v>
          </cell>
          <cell r="G2161">
            <v>0</v>
          </cell>
          <cell r="H2161">
            <v>0</v>
          </cell>
        </row>
        <row r="2162">
          <cell r="A2162" t="str">
            <v>31.20.17.05</v>
          </cell>
          <cell r="B2162" t="str">
            <v>-</v>
          </cell>
          <cell r="C2162" t="str">
            <v>Icms s/Revenda MI- Quartzo</v>
          </cell>
          <cell r="D2162">
            <v>0</v>
          </cell>
          <cell r="F2162">
            <v>0</v>
          </cell>
          <cell r="G2162">
            <v>0</v>
          </cell>
          <cell r="H2162">
            <v>0</v>
          </cell>
        </row>
        <row r="2163">
          <cell r="A2163" t="str">
            <v>31.20.17.06</v>
          </cell>
          <cell r="B2163" t="str">
            <v>-</v>
          </cell>
          <cell r="C2163" t="str">
            <v>Icms s/Revenda MI- Carv.Vegetal</v>
          </cell>
          <cell r="D2163">
            <v>0</v>
          </cell>
          <cell r="F2163">
            <v>0</v>
          </cell>
          <cell r="G2163">
            <v>0</v>
          </cell>
          <cell r="H2163">
            <v>0</v>
          </cell>
        </row>
        <row r="2164">
          <cell r="A2164" t="str">
            <v>31.20.17.07</v>
          </cell>
          <cell r="B2164" t="str">
            <v>-</v>
          </cell>
          <cell r="C2164" t="str">
            <v>Icms s/Revenda MI- Outros</v>
          </cell>
          <cell r="D2164">
            <v>0</v>
          </cell>
          <cell r="F2164">
            <v>47495.08</v>
          </cell>
          <cell r="G2164">
            <v>47495.08</v>
          </cell>
          <cell r="H2164">
            <v>0</v>
          </cell>
        </row>
        <row r="2165">
          <cell r="A2165" t="str">
            <v>31.20.17.08</v>
          </cell>
          <cell r="B2165" t="str">
            <v>-</v>
          </cell>
          <cell r="C2165" t="str">
            <v>Icms s/Revenda MI- Servicos</v>
          </cell>
          <cell r="D2165">
            <v>0</v>
          </cell>
          <cell r="F2165">
            <v>0</v>
          </cell>
          <cell r="G2165">
            <v>0</v>
          </cell>
          <cell r="H2165">
            <v>0</v>
          </cell>
        </row>
        <row r="2166">
          <cell r="A2166" t="str">
            <v>31.20.21.00</v>
          </cell>
          <cell r="B2166" t="str">
            <v>-</v>
          </cell>
          <cell r="C2166" t="str">
            <v>Icms Vendas Cias Grupo-Merc.Int.</v>
          </cell>
          <cell r="D2166">
            <v>0</v>
          </cell>
          <cell r="F2166">
            <v>463853.04</v>
          </cell>
          <cell r="G2166">
            <v>463853.04</v>
          </cell>
          <cell r="H2166">
            <v>0</v>
          </cell>
        </row>
        <row r="2167">
          <cell r="A2167" t="str">
            <v>31.20.21.01</v>
          </cell>
          <cell r="B2167" t="str">
            <v>-</v>
          </cell>
          <cell r="C2167" t="str">
            <v>Icms Vend C.Grupo MI- Minerios</v>
          </cell>
          <cell r="D2167">
            <v>0</v>
          </cell>
          <cell r="F2167">
            <v>0</v>
          </cell>
          <cell r="G2167">
            <v>0</v>
          </cell>
          <cell r="H2167">
            <v>0</v>
          </cell>
        </row>
        <row r="2168">
          <cell r="A2168" t="str">
            <v>31.20.21.02</v>
          </cell>
          <cell r="B2168" t="str">
            <v>-</v>
          </cell>
          <cell r="C2168" t="str">
            <v>Icms Vend C.Grupo MI- Lig.Mangan</v>
          </cell>
          <cell r="D2168">
            <v>0</v>
          </cell>
          <cell r="F2168">
            <v>52020.23</v>
          </cell>
          <cell r="G2168">
            <v>52020.23</v>
          </cell>
          <cell r="H2168">
            <v>0</v>
          </cell>
        </row>
        <row r="2169">
          <cell r="A2169" t="str">
            <v>31.20.21.03</v>
          </cell>
          <cell r="B2169" t="str">
            <v>-</v>
          </cell>
          <cell r="C2169" t="str">
            <v>Icms Vend C.Grupo MI- Lig.Espec</v>
          </cell>
          <cell r="D2169">
            <v>0</v>
          </cell>
          <cell r="F2169">
            <v>0</v>
          </cell>
          <cell r="G2169">
            <v>0</v>
          </cell>
          <cell r="H2169">
            <v>0</v>
          </cell>
        </row>
        <row r="2170">
          <cell r="A2170" t="str">
            <v>31.20.21.04</v>
          </cell>
          <cell r="B2170" t="str">
            <v>-</v>
          </cell>
          <cell r="C2170" t="str">
            <v>Icms Vend C.Grupo MI- Lenha</v>
          </cell>
          <cell r="D2170">
            <v>0</v>
          </cell>
          <cell r="F2170">
            <v>0</v>
          </cell>
          <cell r="G2170">
            <v>0</v>
          </cell>
          <cell r="H2170">
            <v>0</v>
          </cell>
        </row>
        <row r="2171">
          <cell r="A2171" t="str">
            <v>31.20.21.05</v>
          </cell>
          <cell r="B2171" t="str">
            <v>-</v>
          </cell>
          <cell r="C2171" t="str">
            <v>Icms Vend C.Grupo MI- Quartzo</v>
          </cell>
          <cell r="D2171">
            <v>0</v>
          </cell>
          <cell r="F2171">
            <v>0</v>
          </cell>
          <cell r="G2171">
            <v>0</v>
          </cell>
          <cell r="H2171">
            <v>0</v>
          </cell>
        </row>
        <row r="2172">
          <cell r="A2172" t="str">
            <v>31.20.21.06</v>
          </cell>
          <cell r="B2172" t="str">
            <v>-</v>
          </cell>
          <cell r="C2172" t="str">
            <v>Icms Vend C.Grupo MI- Carv.Veget</v>
          </cell>
          <cell r="D2172">
            <v>0</v>
          </cell>
          <cell r="F2172">
            <v>0</v>
          </cell>
          <cell r="G2172">
            <v>0</v>
          </cell>
          <cell r="H2172">
            <v>0</v>
          </cell>
        </row>
        <row r="2173">
          <cell r="A2173" t="str">
            <v>31.20.21.07</v>
          </cell>
          <cell r="B2173" t="str">
            <v>-</v>
          </cell>
          <cell r="C2173" t="str">
            <v>Icms Vend C.Grupo MI- Outros</v>
          </cell>
          <cell r="D2173">
            <v>0</v>
          </cell>
          <cell r="F2173">
            <v>411832.81</v>
          </cell>
          <cell r="G2173">
            <v>411832.81</v>
          </cell>
          <cell r="H2173">
            <v>0</v>
          </cell>
        </row>
        <row r="2174">
          <cell r="A2174" t="str">
            <v>31.20.23.00</v>
          </cell>
          <cell r="B2174" t="str">
            <v>-</v>
          </cell>
          <cell r="C2174" t="str">
            <v>Icms Rev.Cias Grupo-Merc.Int.</v>
          </cell>
          <cell r="D2174">
            <v>0</v>
          </cell>
          <cell r="F2174">
            <v>0</v>
          </cell>
          <cell r="G2174">
            <v>0</v>
          </cell>
          <cell r="H2174">
            <v>0</v>
          </cell>
        </row>
        <row r="2175">
          <cell r="A2175" t="str">
            <v>31.20.23.01</v>
          </cell>
          <cell r="B2175" t="str">
            <v>-</v>
          </cell>
          <cell r="C2175" t="str">
            <v>Icms Rev.C.Grupo MI-Minerios</v>
          </cell>
          <cell r="D2175">
            <v>0</v>
          </cell>
          <cell r="F2175">
            <v>0</v>
          </cell>
          <cell r="G2175">
            <v>0</v>
          </cell>
          <cell r="H2175">
            <v>0</v>
          </cell>
        </row>
        <row r="2176">
          <cell r="A2176" t="str">
            <v>31.20.23.02</v>
          </cell>
          <cell r="B2176" t="str">
            <v>-</v>
          </cell>
          <cell r="C2176" t="str">
            <v>Icms Rev.C.Grupo MI-L.Mangan</v>
          </cell>
          <cell r="D2176">
            <v>0</v>
          </cell>
          <cell r="F2176">
            <v>0</v>
          </cell>
          <cell r="G2176">
            <v>0</v>
          </cell>
          <cell r="H2176">
            <v>0</v>
          </cell>
        </row>
        <row r="2177">
          <cell r="A2177" t="str">
            <v>31.20.23.03</v>
          </cell>
          <cell r="B2177" t="str">
            <v>-</v>
          </cell>
          <cell r="C2177" t="str">
            <v>Icms Rev.C.Grupo MI-L.Espec</v>
          </cell>
          <cell r="D2177">
            <v>0</v>
          </cell>
          <cell r="F2177">
            <v>0</v>
          </cell>
          <cell r="G2177">
            <v>0</v>
          </cell>
          <cell r="H2177">
            <v>0</v>
          </cell>
        </row>
        <row r="2178">
          <cell r="A2178" t="str">
            <v>31.20.23.04</v>
          </cell>
          <cell r="B2178" t="str">
            <v>-</v>
          </cell>
          <cell r="C2178" t="str">
            <v>Icms Revend C.Grupo MI-Lenha</v>
          </cell>
          <cell r="D2178">
            <v>0</v>
          </cell>
          <cell r="F2178">
            <v>0</v>
          </cell>
          <cell r="G2178">
            <v>0</v>
          </cell>
          <cell r="H2178">
            <v>0</v>
          </cell>
        </row>
        <row r="2179">
          <cell r="A2179" t="str">
            <v>31.20.23.05</v>
          </cell>
          <cell r="B2179" t="str">
            <v>-</v>
          </cell>
          <cell r="C2179" t="str">
            <v>Icms Rev.C.Grupo MI-Quartzo</v>
          </cell>
          <cell r="D2179">
            <v>0</v>
          </cell>
          <cell r="F2179">
            <v>0</v>
          </cell>
          <cell r="G2179">
            <v>0</v>
          </cell>
          <cell r="H2179">
            <v>0</v>
          </cell>
        </row>
        <row r="2180">
          <cell r="A2180" t="str">
            <v>31.20.23.06</v>
          </cell>
          <cell r="B2180" t="str">
            <v>-</v>
          </cell>
          <cell r="C2180" t="str">
            <v>Icms Rev.C.Grupo MI-Carv.Veget</v>
          </cell>
          <cell r="D2180">
            <v>0</v>
          </cell>
          <cell r="F2180">
            <v>0</v>
          </cell>
          <cell r="G2180">
            <v>0</v>
          </cell>
          <cell r="H2180">
            <v>0</v>
          </cell>
        </row>
        <row r="2181">
          <cell r="A2181" t="str">
            <v>31.20.23.07</v>
          </cell>
          <cell r="B2181" t="str">
            <v>-</v>
          </cell>
          <cell r="C2181" t="str">
            <v>Icms Rev.C.Grupo MI-Outros</v>
          </cell>
          <cell r="D2181">
            <v>0</v>
          </cell>
          <cell r="F2181">
            <v>0</v>
          </cell>
          <cell r="G2181">
            <v>0</v>
          </cell>
          <cell r="H2181">
            <v>0</v>
          </cell>
        </row>
        <row r="2182">
          <cell r="A2182" t="str">
            <v>31.20.25.00</v>
          </cell>
          <cell r="B2182" t="str">
            <v>-</v>
          </cell>
          <cell r="C2182" t="str">
            <v>Iss s/Vendas - Merc.Interno</v>
          </cell>
          <cell r="D2182">
            <v>0</v>
          </cell>
          <cell r="F2182">
            <v>0</v>
          </cell>
          <cell r="G2182">
            <v>0</v>
          </cell>
          <cell r="H2182">
            <v>0</v>
          </cell>
        </row>
        <row r="2184">
          <cell r="A2184" t="str">
            <v>-----------</v>
          </cell>
          <cell r="B2184" t="str">
            <v>--</v>
          </cell>
          <cell r="C2184" t="str">
            <v>-------------------------------------------------------------------</v>
          </cell>
          <cell r="D2184" t="str">
            <v>-------------------</v>
          </cell>
          <cell r="E2184" t="str">
            <v>-</v>
          </cell>
          <cell r="F2184" t="str">
            <v>-------------------</v>
          </cell>
          <cell r="G2184" t="e">
            <v>#NAME?</v>
          </cell>
          <cell r="H2184" t="str">
            <v>07AB - 1.00.01.065</v>
          </cell>
        </row>
        <row r="2185">
          <cell r="A2185" t="str">
            <v>_x000C_----------</v>
          </cell>
          <cell r="B2185" t="str">
            <v>--</v>
          </cell>
          <cell r="C2185" t="str">
            <v>-------------------------------------------------------------------</v>
          </cell>
          <cell r="D2185" t="str">
            <v>-------------------</v>
          </cell>
          <cell r="E2185" t="str">
            <v>-</v>
          </cell>
          <cell r="F2185" t="str">
            <v>-------------------</v>
          </cell>
          <cell r="G2185" t="str">
            <v>-------------------</v>
          </cell>
          <cell r="H2185" t="str">
            <v>------ Página:</v>
          </cell>
          <cell r="I2185">
            <v>2</v>
          </cell>
        </row>
        <row r="2186">
          <cell r="A2186" t="str">
            <v>Rio Doce Ma</v>
          </cell>
          <cell r="B2186" t="str">
            <v>ng</v>
          </cell>
          <cell r="C2186" t="str">
            <v>anes S.A</v>
          </cell>
          <cell r="H2186" t="str">
            <v>Balancete</v>
          </cell>
        </row>
        <row r="2187">
          <cell r="A2187" t="str">
            <v>Período: 01</v>
          </cell>
          <cell r="B2187" t="str">
            <v>/0</v>
          </cell>
          <cell r="C2187" t="str">
            <v>1/2007 A 31/01/2007 -----------------------------------------------</v>
          </cell>
          <cell r="D2187" t="str">
            <v>-------------------</v>
          </cell>
          <cell r="E2187" t="str">
            <v>-</v>
          </cell>
          <cell r="F2187" t="str">
            <v>-------------------</v>
          </cell>
          <cell r="G2187" t="str">
            <v>-------------------</v>
          </cell>
          <cell r="H2187" t="str">
            <v>06/02/2007 - 17:4</v>
          </cell>
          <cell r="I2187">
            <v>7</v>
          </cell>
        </row>
        <row r="2189">
          <cell r="A2189" t="str">
            <v>Título</v>
          </cell>
          <cell r="D2189" t="str">
            <v>Saldo Inicial</v>
          </cell>
          <cell r="F2189" t="str">
            <v>Débito</v>
          </cell>
          <cell r="G2189" t="str">
            <v>Crédito</v>
          </cell>
          <cell r="H2189" t="str">
            <v>Saldo Final</v>
          </cell>
        </row>
        <row r="2190">
          <cell r="A2190" t="str">
            <v>-----------</v>
          </cell>
          <cell r="B2190" t="str">
            <v>--</v>
          </cell>
          <cell r="C2190" t="str">
            <v>-------------------------------------------------------------------</v>
          </cell>
          <cell r="D2190" t="str">
            <v>-----------------</v>
          </cell>
          <cell r="F2190" t="str">
            <v>------------------</v>
          </cell>
          <cell r="G2190" t="str">
            <v>------------------</v>
          </cell>
          <cell r="H2190" t="str">
            <v>-----------------</v>
          </cell>
        </row>
        <row r="2191">
          <cell r="A2191" t="str">
            <v>31.20.25.01</v>
          </cell>
          <cell r="B2191" t="str">
            <v>-</v>
          </cell>
          <cell r="C2191" t="str">
            <v>Iss s/Vendas MI - Minerios</v>
          </cell>
          <cell r="D2191">
            <v>0</v>
          </cell>
          <cell r="F2191">
            <v>0</v>
          </cell>
          <cell r="G2191">
            <v>0</v>
          </cell>
          <cell r="H2191">
            <v>0</v>
          </cell>
        </row>
        <row r="2192">
          <cell r="A2192" t="str">
            <v>31.20.25.02</v>
          </cell>
          <cell r="B2192" t="str">
            <v>-</v>
          </cell>
          <cell r="C2192" t="str">
            <v>Iss s/Vendas MI - Ligas Manganes</v>
          </cell>
          <cell r="D2192">
            <v>0</v>
          </cell>
          <cell r="F2192">
            <v>0</v>
          </cell>
          <cell r="G2192">
            <v>0</v>
          </cell>
          <cell r="H2192">
            <v>0</v>
          </cell>
        </row>
        <row r="2193">
          <cell r="A2193" t="str">
            <v>31.20.25.03</v>
          </cell>
          <cell r="B2193" t="str">
            <v>-</v>
          </cell>
          <cell r="C2193" t="str">
            <v>Iss s/Vendas MI - Liga Especial</v>
          </cell>
          <cell r="D2193">
            <v>0</v>
          </cell>
          <cell r="F2193">
            <v>0</v>
          </cell>
          <cell r="G2193">
            <v>0</v>
          </cell>
          <cell r="H2193">
            <v>0</v>
          </cell>
        </row>
        <row r="2194">
          <cell r="A2194" t="str">
            <v>31.20.25.04</v>
          </cell>
          <cell r="B2194" t="str">
            <v>-</v>
          </cell>
          <cell r="C2194" t="str">
            <v>Iss s/Vendas MI - Lenha</v>
          </cell>
          <cell r="D2194">
            <v>0</v>
          </cell>
          <cell r="F2194">
            <v>0</v>
          </cell>
          <cell r="G2194">
            <v>0</v>
          </cell>
          <cell r="H2194">
            <v>0</v>
          </cell>
        </row>
        <row r="2195">
          <cell r="A2195" t="str">
            <v>31.20.25.05</v>
          </cell>
          <cell r="B2195" t="str">
            <v>-</v>
          </cell>
          <cell r="C2195" t="str">
            <v>Iss s/Vendas MI - Quartzo</v>
          </cell>
          <cell r="D2195">
            <v>0</v>
          </cell>
          <cell r="F2195">
            <v>0</v>
          </cell>
          <cell r="G2195">
            <v>0</v>
          </cell>
          <cell r="H2195">
            <v>0</v>
          </cell>
        </row>
        <row r="2196">
          <cell r="A2196" t="str">
            <v>31.20.25.06</v>
          </cell>
          <cell r="B2196" t="str">
            <v>-</v>
          </cell>
          <cell r="C2196" t="str">
            <v>Iss s/Vendas MI - Carvao Vegetal</v>
          </cell>
          <cell r="D2196">
            <v>0</v>
          </cell>
          <cell r="F2196">
            <v>0</v>
          </cell>
          <cell r="G2196">
            <v>0</v>
          </cell>
          <cell r="H2196">
            <v>0</v>
          </cell>
        </row>
        <row r="2197">
          <cell r="A2197" t="str">
            <v>31.20.25.07</v>
          </cell>
          <cell r="B2197" t="str">
            <v>-</v>
          </cell>
          <cell r="C2197" t="str">
            <v>Iss s/Vendas MI - Outros</v>
          </cell>
          <cell r="D2197">
            <v>0</v>
          </cell>
          <cell r="F2197">
            <v>0</v>
          </cell>
          <cell r="G2197">
            <v>0</v>
          </cell>
          <cell r="H2197">
            <v>0</v>
          </cell>
        </row>
        <row r="2198">
          <cell r="A2198" t="str">
            <v>31.20.25.08</v>
          </cell>
          <cell r="B2198" t="str">
            <v>-</v>
          </cell>
          <cell r="C2198" t="str">
            <v>Iss s/Vendas MI - Servicos</v>
          </cell>
          <cell r="D2198">
            <v>0</v>
          </cell>
          <cell r="F2198">
            <v>0</v>
          </cell>
          <cell r="G2198">
            <v>0</v>
          </cell>
          <cell r="H2198">
            <v>0</v>
          </cell>
        </row>
        <row r="2199">
          <cell r="A2199" t="str">
            <v>31.20.29.00</v>
          </cell>
          <cell r="B2199" t="str">
            <v>-</v>
          </cell>
          <cell r="C2199" t="str">
            <v>Iss S/Revenda - Mercado Interno</v>
          </cell>
          <cell r="D2199">
            <v>0</v>
          </cell>
          <cell r="F2199">
            <v>0</v>
          </cell>
          <cell r="G2199">
            <v>0</v>
          </cell>
          <cell r="H2199">
            <v>0</v>
          </cell>
        </row>
        <row r="2200">
          <cell r="A2200" t="str">
            <v>31.20.29.01</v>
          </cell>
          <cell r="B2200" t="str">
            <v>-</v>
          </cell>
          <cell r="C2200" t="str">
            <v>Iss s/Revenda MI- Minerios</v>
          </cell>
          <cell r="D2200">
            <v>0</v>
          </cell>
          <cell r="F2200">
            <v>0</v>
          </cell>
          <cell r="G2200">
            <v>0</v>
          </cell>
          <cell r="H2200">
            <v>0</v>
          </cell>
        </row>
        <row r="2201">
          <cell r="A2201" t="str">
            <v>31.20.29.02</v>
          </cell>
          <cell r="B2201" t="str">
            <v>-</v>
          </cell>
          <cell r="C2201" t="str">
            <v>Iss s/Revenda MI- Ligas Manganes</v>
          </cell>
          <cell r="D2201">
            <v>0</v>
          </cell>
          <cell r="F2201">
            <v>0</v>
          </cell>
          <cell r="G2201">
            <v>0</v>
          </cell>
          <cell r="H2201">
            <v>0</v>
          </cell>
        </row>
        <row r="2202">
          <cell r="A2202" t="str">
            <v>31.20.29.03</v>
          </cell>
          <cell r="B2202" t="str">
            <v>-</v>
          </cell>
          <cell r="C2202" t="str">
            <v>Iss s/Revenda MI- Liga Especial</v>
          </cell>
          <cell r="D2202">
            <v>0</v>
          </cell>
          <cell r="F2202">
            <v>0</v>
          </cell>
          <cell r="G2202">
            <v>0</v>
          </cell>
          <cell r="H2202">
            <v>0</v>
          </cell>
        </row>
        <row r="2203">
          <cell r="A2203" t="str">
            <v>31.20.29.04</v>
          </cell>
          <cell r="B2203" t="str">
            <v>-</v>
          </cell>
          <cell r="C2203" t="str">
            <v>Iss s/Revenda MI- Lenha</v>
          </cell>
          <cell r="D2203">
            <v>0</v>
          </cell>
          <cell r="F2203">
            <v>0</v>
          </cell>
          <cell r="G2203">
            <v>0</v>
          </cell>
          <cell r="H2203">
            <v>0</v>
          </cell>
        </row>
        <row r="2204">
          <cell r="A2204" t="str">
            <v>31.20.29.05</v>
          </cell>
          <cell r="B2204" t="str">
            <v>-</v>
          </cell>
          <cell r="C2204" t="str">
            <v>Iss s/Revenda MI- Quartzo</v>
          </cell>
          <cell r="D2204">
            <v>0</v>
          </cell>
          <cell r="F2204">
            <v>0</v>
          </cell>
          <cell r="G2204">
            <v>0</v>
          </cell>
          <cell r="H2204">
            <v>0</v>
          </cell>
        </row>
        <row r="2205">
          <cell r="A2205" t="str">
            <v>31.20.29.06</v>
          </cell>
          <cell r="B2205" t="str">
            <v>-</v>
          </cell>
          <cell r="C2205" t="str">
            <v>Iss s/Revenda MI- Carvao Vegetal</v>
          </cell>
          <cell r="D2205">
            <v>0</v>
          </cell>
          <cell r="F2205">
            <v>0</v>
          </cell>
          <cell r="G2205">
            <v>0</v>
          </cell>
          <cell r="H2205">
            <v>0</v>
          </cell>
        </row>
        <row r="2206">
          <cell r="A2206" t="str">
            <v>31.20.29.07</v>
          </cell>
          <cell r="B2206" t="str">
            <v>-</v>
          </cell>
          <cell r="C2206" t="str">
            <v>Iss s/Revenda MI- Outros</v>
          </cell>
          <cell r="D2206">
            <v>0</v>
          </cell>
          <cell r="F2206">
            <v>0</v>
          </cell>
          <cell r="G2206">
            <v>0</v>
          </cell>
          <cell r="H2206">
            <v>0</v>
          </cell>
        </row>
        <row r="2207">
          <cell r="A2207" t="str">
            <v>31.20.29.08</v>
          </cell>
          <cell r="B2207" t="str">
            <v>-</v>
          </cell>
          <cell r="C2207" t="str">
            <v>Iss s/Revenda MI- Servicos</v>
          </cell>
          <cell r="D2207">
            <v>0</v>
          </cell>
          <cell r="F2207">
            <v>0</v>
          </cell>
          <cell r="G2207">
            <v>0</v>
          </cell>
          <cell r="H2207">
            <v>0</v>
          </cell>
        </row>
        <row r="2208">
          <cell r="A2208" t="str">
            <v>31.20.33.00</v>
          </cell>
          <cell r="B2208" t="str">
            <v>-</v>
          </cell>
          <cell r="C2208" t="str">
            <v>Iss Vendas Cias do Grupo - M.I.</v>
          </cell>
          <cell r="D2208">
            <v>0</v>
          </cell>
          <cell r="F2208">
            <v>0</v>
          </cell>
          <cell r="G2208">
            <v>0</v>
          </cell>
          <cell r="H2208">
            <v>0</v>
          </cell>
        </row>
        <row r="2209">
          <cell r="A2209" t="str">
            <v>31.20.33.01</v>
          </cell>
          <cell r="B2209" t="str">
            <v>-</v>
          </cell>
          <cell r="C2209" t="str">
            <v>Iss Vend C.Grupo MI-Minerios</v>
          </cell>
          <cell r="D2209">
            <v>0</v>
          </cell>
          <cell r="F2209">
            <v>0</v>
          </cell>
          <cell r="G2209">
            <v>0</v>
          </cell>
          <cell r="H2209">
            <v>0</v>
          </cell>
        </row>
        <row r="2210">
          <cell r="A2210" t="str">
            <v>31.20.33.02</v>
          </cell>
          <cell r="B2210" t="str">
            <v>-</v>
          </cell>
          <cell r="C2210" t="str">
            <v>Iss Vend C.Grupo MI-Liga Mangan</v>
          </cell>
          <cell r="D2210">
            <v>0</v>
          </cell>
          <cell r="F2210">
            <v>0</v>
          </cell>
          <cell r="G2210">
            <v>0</v>
          </cell>
          <cell r="H2210">
            <v>0</v>
          </cell>
        </row>
        <row r="2211">
          <cell r="A2211" t="str">
            <v>31.20.33.03</v>
          </cell>
          <cell r="B2211" t="str">
            <v>-</v>
          </cell>
          <cell r="C2211" t="str">
            <v>Iss Vend C.Grupo MI-Liga Espec</v>
          </cell>
          <cell r="D2211">
            <v>0</v>
          </cell>
          <cell r="F2211">
            <v>0</v>
          </cell>
          <cell r="G2211">
            <v>0</v>
          </cell>
          <cell r="H2211">
            <v>0</v>
          </cell>
        </row>
        <row r="2212">
          <cell r="A2212" t="str">
            <v>31.20.33.04</v>
          </cell>
          <cell r="B2212" t="str">
            <v>-</v>
          </cell>
          <cell r="C2212" t="str">
            <v>Iss Vend C.Grupo MI-Lenha</v>
          </cell>
          <cell r="D2212">
            <v>0</v>
          </cell>
          <cell r="F2212">
            <v>0</v>
          </cell>
          <cell r="G2212">
            <v>0</v>
          </cell>
          <cell r="H2212">
            <v>0</v>
          </cell>
        </row>
        <row r="2213">
          <cell r="A2213" t="str">
            <v>31.20.33.05</v>
          </cell>
          <cell r="B2213" t="str">
            <v>-</v>
          </cell>
          <cell r="C2213" t="str">
            <v>Iss Vend C.Grupo MI-Quartzo</v>
          </cell>
          <cell r="D2213">
            <v>0</v>
          </cell>
          <cell r="F2213">
            <v>0</v>
          </cell>
          <cell r="G2213">
            <v>0</v>
          </cell>
          <cell r="H2213">
            <v>0</v>
          </cell>
        </row>
        <row r="2214">
          <cell r="A2214" t="str">
            <v>31.20.33.06</v>
          </cell>
          <cell r="B2214" t="str">
            <v>-</v>
          </cell>
          <cell r="C2214" t="str">
            <v>Iss Vend C.Grupo MI-Carv Vegetal</v>
          </cell>
          <cell r="D2214">
            <v>0</v>
          </cell>
          <cell r="F2214">
            <v>0</v>
          </cell>
          <cell r="G2214">
            <v>0</v>
          </cell>
          <cell r="H2214">
            <v>0</v>
          </cell>
        </row>
        <row r="2215">
          <cell r="A2215" t="str">
            <v>31.20.33.07</v>
          </cell>
          <cell r="B2215" t="str">
            <v>-</v>
          </cell>
          <cell r="C2215" t="str">
            <v>Iss Vend C.Grupo MI-Outros</v>
          </cell>
          <cell r="D2215">
            <v>0</v>
          </cell>
          <cell r="F2215">
            <v>0</v>
          </cell>
          <cell r="G2215">
            <v>0</v>
          </cell>
          <cell r="H2215">
            <v>0</v>
          </cell>
        </row>
        <row r="2216">
          <cell r="A2216" t="str">
            <v>31.20.35.00</v>
          </cell>
          <cell r="B2216" t="str">
            <v>-</v>
          </cell>
          <cell r="C2216" t="str">
            <v>Iss Rev.Cias do Grupo - M.I.</v>
          </cell>
          <cell r="D2216">
            <v>0</v>
          </cell>
          <cell r="F2216">
            <v>0</v>
          </cell>
          <cell r="G2216">
            <v>0</v>
          </cell>
          <cell r="H2216">
            <v>0</v>
          </cell>
        </row>
        <row r="2217">
          <cell r="A2217" t="str">
            <v>31.20.35.01</v>
          </cell>
          <cell r="B2217" t="str">
            <v>-</v>
          </cell>
          <cell r="C2217" t="str">
            <v>Iss Rev.C.Grupo MI-Minerios</v>
          </cell>
          <cell r="D2217">
            <v>0</v>
          </cell>
          <cell r="F2217">
            <v>0</v>
          </cell>
          <cell r="G2217">
            <v>0</v>
          </cell>
          <cell r="H2217">
            <v>0</v>
          </cell>
        </row>
        <row r="2218">
          <cell r="A2218" t="str">
            <v>31.20.35.02</v>
          </cell>
          <cell r="B2218" t="str">
            <v>-</v>
          </cell>
          <cell r="C2218" t="str">
            <v>Iss Rev.C.Grupo MI-L.Mangan</v>
          </cell>
          <cell r="D2218">
            <v>0</v>
          </cell>
          <cell r="F2218">
            <v>0</v>
          </cell>
          <cell r="G2218">
            <v>0</v>
          </cell>
          <cell r="H2218">
            <v>0</v>
          </cell>
        </row>
        <row r="2219">
          <cell r="A2219" t="str">
            <v>31.20.35.03</v>
          </cell>
          <cell r="B2219" t="str">
            <v>-</v>
          </cell>
          <cell r="C2219" t="str">
            <v>Iss Rev.C.Grupo MI-Liga Espec</v>
          </cell>
          <cell r="D2219">
            <v>0</v>
          </cell>
          <cell r="F2219">
            <v>0</v>
          </cell>
          <cell r="G2219">
            <v>0</v>
          </cell>
          <cell r="H2219">
            <v>0</v>
          </cell>
        </row>
        <row r="2220">
          <cell r="A2220" t="str">
            <v>31.20.35.04</v>
          </cell>
          <cell r="B2220" t="str">
            <v>-</v>
          </cell>
          <cell r="C2220" t="str">
            <v>Iss Revend C.Grupo MI-Lenha</v>
          </cell>
          <cell r="D2220">
            <v>0</v>
          </cell>
          <cell r="F2220">
            <v>0</v>
          </cell>
          <cell r="G2220">
            <v>0</v>
          </cell>
          <cell r="H2220">
            <v>0</v>
          </cell>
        </row>
        <row r="2221">
          <cell r="A2221" t="str">
            <v>31.20.35.05</v>
          </cell>
          <cell r="B2221" t="str">
            <v>-</v>
          </cell>
          <cell r="C2221" t="str">
            <v>Iss Rev.C.Grupo MI-Quartzo</v>
          </cell>
          <cell r="D2221">
            <v>0</v>
          </cell>
          <cell r="F2221">
            <v>0</v>
          </cell>
          <cell r="G2221">
            <v>0</v>
          </cell>
          <cell r="H2221">
            <v>0</v>
          </cell>
        </row>
        <row r="2222">
          <cell r="A2222" t="str">
            <v>31.20.35.06</v>
          </cell>
          <cell r="B2222" t="str">
            <v>-</v>
          </cell>
          <cell r="C2222" t="str">
            <v>Iss Rev.C.Grupo MI-Carv Veget</v>
          </cell>
          <cell r="D2222">
            <v>0</v>
          </cell>
          <cell r="F2222">
            <v>0</v>
          </cell>
          <cell r="G2222">
            <v>0</v>
          </cell>
          <cell r="H2222">
            <v>0</v>
          </cell>
        </row>
        <row r="2223">
          <cell r="A2223" t="str">
            <v>31.20.35.07</v>
          </cell>
          <cell r="B2223" t="str">
            <v>-</v>
          </cell>
          <cell r="C2223" t="str">
            <v>Iss Revend C.Grupo MI-Outros</v>
          </cell>
          <cell r="D2223">
            <v>0</v>
          </cell>
          <cell r="F2223">
            <v>0</v>
          </cell>
          <cell r="G2223">
            <v>0</v>
          </cell>
          <cell r="H2223">
            <v>0</v>
          </cell>
        </row>
        <row r="2224">
          <cell r="A2224" t="str">
            <v>31.20.37.00</v>
          </cell>
          <cell r="B2224" t="str">
            <v>-</v>
          </cell>
          <cell r="C2224" t="str">
            <v>Pis S/Vendas - Mercado Interno</v>
          </cell>
          <cell r="D2224">
            <v>0</v>
          </cell>
          <cell r="F2224">
            <v>444790.2</v>
          </cell>
          <cell r="G2224">
            <v>3511.79</v>
          </cell>
          <cell r="H2224">
            <v>441278.41</v>
          </cell>
          <cell r="I2224" t="str">
            <v>D</v>
          </cell>
        </row>
        <row r="2225">
          <cell r="A2225" t="str">
            <v>31.20.37.01</v>
          </cell>
          <cell r="B2225" t="str">
            <v>-</v>
          </cell>
          <cell r="C2225" t="str">
            <v>Pis s/Vendas MI- Minerios</v>
          </cell>
          <cell r="D2225">
            <v>0</v>
          </cell>
          <cell r="F2225">
            <v>15878.73</v>
          </cell>
          <cell r="G2225">
            <v>0</v>
          </cell>
          <cell r="H2225">
            <v>15878.73</v>
          </cell>
          <cell r="I2225" t="str">
            <v>D</v>
          </cell>
        </row>
        <row r="2226">
          <cell r="A2226" t="str">
            <v>31.20.37.02</v>
          </cell>
          <cell r="B2226" t="str">
            <v>-</v>
          </cell>
          <cell r="C2226" t="str">
            <v>Pis s/Vendas MI- Ligas Manganes</v>
          </cell>
          <cell r="D2226">
            <v>0</v>
          </cell>
          <cell r="F2226">
            <v>399685.74</v>
          </cell>
          <cell r="G2226">
            <v>2601.7800000000002</v>
          </cell>
          <cell r="H2226">
            <v>397083.96</v>
          </cell>
          <cell r="I2226" t="str">
            <v>D</v>
          </cell>
        </row>
        <row r="2227">
          <cell r="A2227" t="str">
            <v>31.20.37.03</v>
          </cell>
          <cell r="B2227" t="str">
            <v>-</v>
          </cell>
          <cell r="C2227" t="str">
            <v>Pis s/Vendas MI- Ligas Especiais</v>
          </cell>
          <cell r="D2227">
            <v>0</v>
          </cell>
          <cell r="F2227">
            <v>28315.72</v>
          </cell>
          <cell r="G2227">
            <v>0</v>
          </cell>
          <cell r="H2227">
            <v>28315.72</v>
          </cell>
          <cell r="I2227" t="str">
            <v>D</v>
          </cell>
        </row>
        <row r="2228">
          <cell r="A2228" t="str">
            <v>31.20.37.04</v>
          </cell>
          <cell r="B2228" t="str">
            <v>-</v>
          </cell>
          <cell r="C2228" t="str">
            <v>Pis s/Vendas MI- Lenha</v>
          </cell>
          <cell r="D2228">
            <v>0</v>
          </cell>
          <cell r="F2228">
            <v>0</v>
          </cell>
          <cell r="G2228">
            <v>0</v>
          </cell>
          <cell r="H2228">
            <v>0</v>
          </cell>
        </row>
        <row r="2229">
          <cell r="A2229" t="str">
            <v>31.20.37.05</v>
          </cell>
          <cell r="B2229" t="str">
            <v>-</v>
          </cell>
          <cell r="C2229" t="str">
            <v>Pis s/Vendas MI- Quartzo</v>
          </cell>
          <cell r="D2229">
            <v>0</v>
          </cell>
          <cell r="F2229">
            <v>0</v>
          </cell>
          <cell r="G2229">
            <v>0</v>
          </cell>
          <cell r="H2229">
            <v>0</v>
          </cell>
        </row>
        <row r="2230">
          <cell r="A2230" t="str">
            <v>31.20.37.06</v>
          </cell>
          <cell r="B2230" t="str">
            <v>-</v>
          </cell>
          <cell r="C2230" t="str">
            <v>Pis s/Vendas MI- Carvao Vegetal</v>
          </cell>
          <cell r="D2230">
            <v>0</v>
          </cell>
          <cell r="F2230">
            <v>0</v>
          </cell>
          <cell r="G2230">
            <v>0</v>
          </cell>
          <cell r="H2230">
            <v>0</v>
          </cell>
        </row>
        <row r="2231">
          <cell r="A2231" t="str">
            <v>31.20.37.07</v>
          </cell>
          <cell r="B2231" t="str">
            <v>-</v>
          </cell>
          <cell r="C2231" t="str">
            <v>Pis s/Vendas MI- Outros</v>
          </cell>
          <cell r="D2231">
            <v>0</v>
          </cell>
          <cell r="F2231">
            <v>372.69</v>
          </cell>
          <cell r="G2231">
            <v>372.69</v>
          </cell>
          <cell r="H2231">
            <v>0</v>
          </cell>
        </row>
        <row r="2232">
          <cell r="A2232" t="str">
            <v>31.20.37.08</v>
          </cell>
          <cell r="B2232" t="str">
            <v>-</v>
          </cell>
          <cell r="C2232" t="str">
            <v>Pis s/Vendas MI- Servicos</v>
          </cell>
          <cell r="D2232">
            <v>0</v>
          </cell>
          <cell r="F2232">
            <v>537.32000000000005</v>
          </cell>
          <cell r="G2232">
            <v>537.32000000000005</v>
          </cell>
          <cell r="H2232">
            <v>0</v>
          </cell>
        </row>
        <row r="2233">
          <cell r="A2233" t="str">
            <v>31.20.41.00</v>
          </cell>
          <cell r="B2233" t="str">
            <v>-</v>
          </cell>
          <cell r="C2233" t="str">
            <v>Pis S/Revenda - Mercado Interno</v>
          </cell>
          <cell r="D2233">
            <v>0</v>
          </cell>
          <cell r="F2233">
            <v>21850.09</v>
          </cell>
          <cell r="G2233">
            <v>21756.34</v>
          </cell>
          <cell r="H2233">
            <v>93.75</v>
          </cell>
          <cell r="I2233" t="str">
            <v>D</v>
          </cell>
        </row>
        <row r="2234">
          <cell r="A2234" t="str">
            <v>31.20.41.01</v>
          </cell>
          <cell r="B2234" t="str">
            <v>-</v>
          </cell>
          <cell r="C2234" t="str">
            <v>Pis s/Revenda MI- Minerios</v>
          </cell>
          <cell r="D2234">
            <v>0</v>
          </cell>
          <cell r="F2234">
            <v>15878.73</v>
          </cell>
          <cell r="G2234">
            <v>15878.73</v>
          </cell>
          <cell r="H2234">
            <v>0</v>
          </cell>
        </row>
        <row r="2235">
          <cell r="A2235" t="str">
            <v>31.20.41.02</v>
          </cell>
          <cell r="B2235" t="str">
            <v>-</v>
          </cell>
          <cell r="C2235" t="str">
            <v>Pis s/Revenda MI- Ligas Manganes</v>
          </cell>
          <cell r="D2235">
            <v>0</v>
          </cell>
          <cell r="F2235">
            <v>0</v>
          </cell>
          <cell r="G2235">
            <v>0</v>
          </cell>
          <cell r="H2235">
            <v>0</v>
          </cell>
        </row>
        <row r="2236">
          <cell r="A2236" t="str">
            <v>31.20.41.03</v>
          </cell>
          <cell r="B2236" t="str">
            <v>-</v>
          </cell>
          <cell r="C2236" t="str">
            <v>Pis s/Revenda MI- Liga Especial</v>
          </cell>
          <cell r="D2236">
            <v>0</v>
          </cell>
          <cell r="F2236">
            <v>93.75</v>
          </cell>
          <cell r="G2236">
            <v>0</v>
          </cell>
          <cell r="H2236">
            <v>93.75</v>
          </cell>
          <cell r="I2236" t="str">
            <v>D</v>
          </cell>
        </row>
        <row r="2237">
          <cell r="A2237" t="str">
            <v>31.20.41.04</v>
          </cell>
          <cell r="B2237" t="str">
            <v>-</v>
          </cell>
          <cell r="C2237" t="str">
            <v>Pis s/Revenda MI- Lenha</v>
          </cell>
          <cell r="D2237">
            <v>0</v>
          </cell>
          <cell r="F2237">
            <v>0</v>
          </cell>
          <cell r="G2237">
            <v>0</v>
          </cell>
          <cell r="H2237">
            <v>0</v>
          </cell>
        </row>
        <row r="2238">
          <cell r="A2238" t="str">
            <v>31.20.41.05</v>
          </cell>
          <cell r="B2238" t="str">
            <v>-</v>
          </cell>
          <cell r="C2238" t="str">
            <v>Pis s/Revenda MI- Quartzo</v>
          </cell>
          <cell r="D2238">
            <v>0</v>
          </cell>
          <cell r="F2238">
            <v>0</v>
          </cell>
          <cell r="G2238">
            <v>0</v>
          </cell>
          <cell r="H2238">
            <v>0</v>
          </cell>
        </row>
        <row r="2239">
          <cell r="A2239" t="str">
            <v>31.20.41.06</v>
          </cell>
          <cell r="B2239" t="str">
            <v>-</v>
          </cell>
          <cell r="C2239" t="str">
            <v>Pis s/Revenda MI- Carv. Vegetal</v>
          </cell>
          <cell r="D2239">
            <v>0</v>
          </cell>
          <cell r="F2239">
            <v>0</v>
          </cell>
          <cell r="G2239">
            <v>0</v>
          </cell>
          <cell r="H2239">
            <v>0</v>
          </cell>
        </row>
        <row r="2240">
          <cell r="A2240" t="str">
            <v>31.20.41.07</v>
          </cell>
          <cell r="B2240" t="str">
            <v>-</v>
          </cell>
          <cell r="C2240" t="str">
            <v>Pis s/Revenda MI- Outros</v>
          </cell>
          <cell r="D2240">
            <v>0</v>
          </cell>
          <cell r="F2240">
            <v>5877.61</v>
          </cell>
          <cell r="G2240">
            <v>5877.61</v>
          </cell>
          <cell r="H2240">
            <v>0</v>
          </cell>
        </row>
        <row r="2241">
          <cell r="A2241" t="str">
            <v>31.20.41.08</v>
          </cell>
          <cell r="B2241" t="str">
            <v>-</v>
          </cell>
          <cell r="C2241" t="str">
            <v>Pis s/Revenda MI- Servicos</v>
          </cell>
          <cell r="D2241">
            <v>0</v>
          </cell>
          <cell r="F2241">
            <v>0</v>
          </cell>
          <cell r="G2241">
            <v>0</v>
          </cell>
          <cell r="H2241">
            <v>0</v>
          </cell>
        </row>
        <row r="2242">
          <cell r="A2242" t="str">
            <v>31.20.45.00</v>
          </cell>
          <cell r="B2242" t="str">
            <v>-</v>
          </cell>
          <cell r="C2242" t="str">
            <v>Pis Vendas Cias do Grupo - M.I.</v>
          </cell>
          <cell r="D2242">
            <v>0</v>
          </cell>
          <cell r="F2242">
            <v>0</v>
          </cell>
          <cell r="G2242">
            <v>0</v>
          </cell>
          <cell r="H2242">
            <v>0</v>
          </cell>
        </row>
        <row r="2243">
          <cell r="A2243" t="str">
            <v>31.20.45.01</v>
          </cell>
          <cell r="B2243" t="str">
            <v>-</v>
          </cell>
          <cell r="C2243" t="str">
            <v>Pis Venda C.Grup MI- Minerios</v>
          </cell>
          <cell r="D2243">
            <v>0</v>
          </cell>
          <cell r="F2243">
            <v>0</v>
          </cell>
          <cell r="G2243">
            <v>0</v>
          </cell>
          <cell r="H2243">
            <v>0</v>
          </cell>
        </row>
        <row r="2244">
          <cell r="A2244" t="str">
            <v>31.20.45.02</v>
          </cell>
          <cell r="B2244" t="str">
            <v>-</v>
          </cell>
          <cell r="C2244" t="str">
            <v>Pis Venda C.Grup MI- Liga Mangan</v>
          </cell>
          <cell r="D2244">
            <v>0</v>
          </cell>
          <cell r="F2244">
            <v>0</v>
          </cell>
          <cell r="G2244">
            <v>0</v>
          </cell>
          <cell r="H2244">
            <v>0</v>
          </cell>
        </row>
        <row r="2245">
          <cell r="A2245" t="str">
            <v>31.20.45.03</v>
          </cell>
          <cell r="B2245" t="str">
            <v>-</v>
          </cell>
          <cell r="C2245" t="str">
            <v>Pis Venda C.Grup MI- Ligas Espec</v>
          </cell>
          <cell r="D2245">
            <v>0</v>
          </cell>
          <cell r="F2245">
            <v>0</v>
          </cell>
          <cell r="G2245">
            <v>0</v>
          </cell>
          <cell r="H2245">
            <v>0</v>
          </cell>
        </row>
        <row r="2246">
          <cell r="A2246" t="str">
            <v>31.20.45.04</v>
          </cell>
          <cell r="B2246" t="str">
            <v>-</v>
          </cell>
          <cell r="C2246" t="str">
            <v>Pis Venda C.Grup MI- Lenha</v>
          </cell>
          <cell r="D2246">
            <v>0</v>
          </cell>
          <cell r="F2246">
            <v>0</v>
          </cell>
          <cell r="G2246">
            <v>0</v>
          </cell>
          <cell r="H2246">
            <v>0</v>
          </cell>
        </row>
        <row r="2247">
          <cell r="A2247" t="str">
            <v>31.20.45.05</v>
          </cell>
          <cell r="B2247" t="str">
            <v>-</v>
          </cell>
          <cell r="C2247" t="str">
            <v>Pis Venda C.Grup MI- Quartzo</v>
          </cell>
          <cell r="D2247">
            <v>0</v>
          </cell>
          <cell r="F2247">
            <v>0</v>
          </cell>
          <cell r="G2247">
            <v>0</v>
          </cell>
          <cell r="H2247">
            <v>0</v>
          </cell>
        </row>
        <row r="2248">
          <cell r="A2248" t="str">
            <v>31.20.45.06</v>
          </cell>
          <cell r="B2248" t="str">
            <v>-</v>
          </cell>
          <cell r="C2248" t="str">
            <v>Pis Venda C.Grup MI- Carv. Veget</v>
          </cell>
          <cell r="D2248">
            <v>0</v>
          </cell>
          <cell r="F2248">
            <v>0</v>
          </cell>
          <cell r="G2248">
            <v>0</v>
          </cell>
          <cell r="H2248">
            <v>0</v>
          </cell>
        </row>
        <row r="2249">
          <cell r="A2249" t="str">
            <v>31.20.45.07</v>
          </cell>
          <cell r="B2249" t="str">
            <v>-</v>
          </cell>
          <cell r="C2249" t="str">
            <v>Pis Venda C.Grup MI- Outros</v>
          </cell>
          <cell r="D2249">
            <v>0</v>
          </cell>
          <cell r="F2249">
            <v>0</v>
          </cell>
          <cell r="G2249">
            <v>0</v>
          </cell>
          <cell r="H2249">
            <v>0</v>
          </cell>
        </row>
        <row r="2250">
          <cell r="A2250" t="str">
            <v>31.20.47.00</v>
          </cell>
          <cell r="B2250" t="str">
            <v>-</v>
          </cell>
          <cell r="C2250" t="str">
            <v>Pis Rev.Cias do Grupo-M.I</v>
          </cell>
          <cell r="D2250">
            <v>0</v>
          </cell>
          <cell r="F2250">
            <v>0</v>
          </cell>
          <cell r="G2250">
            <v>0</v>
          </cell>
          <cell r="H2250">
            <v>0</v>
          </cell>
        </row>
        <row r="2251">
          <cell r="A2251" t="str">
            <v>31.20.47.01</v>
          </cell>
          <cell r="B2251" t="str">
            <v>-</v>
          </cell>
          <cell r="C2251" t="str">
            <v>Pis Rev.C.Grup MI-Minerios</v>
          </cell>
          <cell r="D2251">
            <v>0</v>
          </cell>
          <cell r="F2251">
            <v>0</v>
          </cell>
          <cell r="G2251">
            <v>0</v>
          </cell>
          <cell r="H2251">
            <v>0</v>
          </cell>
        </row>
        <row r="2252">
          <cell r="A2252" t="str">
            <v>31.20.47.02</v>
          </cell>
          <cell r="B2252" t="str">
            <v>-</v>
          </cell>
          <cell r="C2252" t="str">
            <v>Pis Rev.C.Grup MI-Liga Mangan</v>
          </cell>
          <cell r="D2252">
            <v>0</v>
          </cell>
          <cell r="F2252">
            <v>0</v>
          </cell>
          <cell r="G2252">
            <v>0</v>
          </cell>
          <cell r="H2252">
            <v>0</v>
          </cell>
        </row>
        <row r="2253">
          <cell r="A2253" t="str">
            <v>31.20.47.03</v>
          </cell>
          <cell r="B2253" t="str">
            <v>-</v>
          </cell>
          <cell r="C2253" t="str">
            <v>Pis Rev.C.Grup MI-Ligas Espec</v>
          </cell>
          <cell r="D2253">
            <v>0</v>
          </cell>
          <cell r="F2253">
            <v>0</v>
          </cell>
          <cell r="G2253">
            <v>0</v>
          </cell>
          <cell r="H2253">
            <v>0</v>
          </cell>
        </row>
        <row r="2254">
          <cell r="A2254" t="str">
            <v>31.20.47.04</v>
          </cell>
          <cell r="B2254" t="str">
            <v>-</v>
          </cell>
          <cell r="C2254" t="str">
            <v>Pis Revenda C.Grup MI-Lenha</v>
          </cell>
          <cell r="D2254">
            <v>0</v>
          </cell>
          <cell r="F2254">
            <v>0</v>
          </cell>
          <cell r="G2254">
            <v>0</v>
          </cell>
          <cell r="H2254">
            <v>0</v>
          </cell>
        </row>
        <row r="2255">
          <cell r="A2255" t="str">
            <v>31.20.47.05</v>
          </cell>
          <cell r="B2255" t="str">
            <v>-</v>
          </cell>
          <cell r="C2255" t="str">
            <v>Pis Rev.C.Grup MI-Quartzo</v>
          </cell>
          <cell r="D2255">
            <v>0</v>
          </cell>
          <cell r="F2255">
            <v>0</v>
          </cell>
          <cell r="G2255">
            <v>0</v>
          </cell>
          <cell r="H2255">
            <v>0</v>
          </cell>
        </row>
        <row r="2256">
          <cell r="A2256" t="str">
            <v>31.20.47.06</v>
          </cell>
          <cell r="B2256" t="str">
            <v>-</v>
          </cell>
          <cell r="C2256" t="str">
            <v>Pis Rev.C.Grup MI-Carv.Veget</v>
          </cell>
          <cell r="D2256">
            <v>0</v>
          </cell>
          <cell r="F2256">
            <v>0</v>
          </cell>
          <cell r="G2256">
            <v>0</v>
          </cell>
          <cell r="H2256">
            <v>0</v>
          </cell>
        </row>
        <row r="2257">
          <cell r="A2257" t="str">
            <v>31.20.47.07</v>
          </cell>
          <cell r="B2257" t="str">
            <v>-</v>
          </cell>
          <cell r="C2257" t="str">
            <v>Pis Revenda C.Grup MI-Outros</v>
          </cell>
          <cell r="D2257">
            <v>0</v>
          </cell>
          <cell r="F2257">
            <v>0</v>
          </cell>
          <cell r="G2257">
            <v>0</v>
          </cell>
          <cell r="H2257">
            <v>0</v>
          </cell>
        </row>
        <row r="2258">
          <cell r="A2258" t="str">
            <v>31.20.49.00</v>
          </cell>
          <cell r="B2258" t="str">
            <v>-</v>
          </cell>
          <cell r="C2258" t="str">
            <v>Cofins S/Vendas - Merc Interno</v>
          </cell>
          <cell r="D2258">
            <v>0</v>
          </cell>
          <cell r="F2258">
            <v>2048717.75</v>
          </cell>
          <cell r="G2258">
            <v>16162.96</v>
          </cell>
          <cell r="H2258">
            <v>2032554.79</v>
          </cell>
          <cell r="I2258" t="str">
            <v>D</v>
          </cell>
        </row>
        <row r="2259">
          <cell r="A2259" t="str">
            <v>31.20.49.01</v>
          </cell>
          <cell r="B2259" t="str">
            <v>-</v>
          </cell>
          <cell r="C2259" t="str">
            <v>Cofins s/Vendas MI-Minerios</v>
          </cell>
          <cell r="D2259">
            <v>0</v>
          </cell>
          <cell r="F2259">
            <v>73138.259999999995</v>
          </cell>
          <cell r="G2259">
            <v>0</v>
          </cell>
          <cell r="H2259">
            <v>73138.259999999995</v>
          </cell>
          <cell r="I2259" t="str">
            <v>D</v>
          </cell>
        </row>
        <row r="2260">
          <cell r="A2260" t="str">
            <v>31.20.49.02</v>
          </cell>
          <cell r="B2260" t="str">
            <v>-</v>
          </cell>
          <cell r="C2260" t="str">
            <v>Cofins s/Vendas MI-Liga Manganes</v>
          </cell>
          <cell r="D2260">
            <v>0</v>
          </cell>
          <cell r="F2260">
            <v>1840976.87</v>
          </cell>
          <cell r="G2260">
            <v>11984.17</v>
          </cell>
          <cell r="H2260">
            <v>1828992.7</v>
          </cell>
          <cell r="I2260" t="str">
            <v>D</v>
          </cell>
        </row>
        <row r="2261">
          <cell r="A2261" t="str">
            <v>31.20.49.03</v>
          </cell>
          <cell r="B2261" t="str">
            <v>-</v>
          </cell>
          <cell r="C2261" t="str">
            <v>Cofins s/Vendas MI-Liga Especial</v>
          </cell>
          <cell r="D2261">
            <v>0</v>
          </cell>
          <cell r="F2261">
            <v>130423.83</v>
          </cell>
          <cell r="G2261">
            <v>0</v>
          </cell>
          <cell r="H2261">
            <v>130423.83</v>
          </cell>
          <cell r="I2261" t="str">
            <v>D</v>
          </cell>
        </row>
        <row r="2262">
          <cell r="A2262" t="str">
            <v>31.20.49.04</v>
          </cell>
          <cell r="B2262" t="str">
            <v>-</v>
          </cell>
          <cell r="C2262" t="str">
            <v>Cofins s/Vendas MI-Lenha</v>
          </cell>
          <cell r="D2262">
            <v>0</v>
          </cell>
          <cell r="F2262">
            <v>0</v>
          </cell>
          <cell r="G2262">
            <v>0</v>
          </cell>
          <cell r="H2262">
            <v>0</v>
          </cell>
        </row>
        <row r="2263">
          <cell r="A2263" t="str">
            <v>31.20.49.05</v>
          </cell>
          <cell r="B2263" t="str">
            <v>-</v>
          </cell>
          <cell r="C2263" t="str">
            <v>Cofins s/Vendas MI-Quartzo</v>
          </cell>
          <cell r="D2263">
            <v>0</v>
          </cell>
          <cell r="F2263">
            <v>0</v>
          </cell>
          <cell r="G2263">
            <v>0</v>
          </cell>
          <cell r="H2263">
            <v>0</v>
          </cell>
        </row>
        <row r="2264">
          <cell r="A2264" t="str">
            <v>31.20.49.06</v>
          </cell>
          <cell r="B2264" t="str">
            <v>-</v>
          </cell>
          <cell r="C2264" t="str">
            <v>Cofins s/Vendas MI-Carv.Vegetal</v>
          </cell>
          <cell r="D2264">
            <v>0</v>
          </cell>
          <cell r="F2264">
            <v>0</v>
          </cell>
          <cell r="G2264">
            <v>0</v>
          </cell>
          <cell r="H2264">
            <v>0</v>
          </cell>
        </row>
        <row r="2265">
          <cell r="A2265" t="str">
            <v>31.20.49.07</v>
          </cell>
          <cell r="B2265" t="str">
            <v>-</v>
          </cell>
          <cell r="C2265" t="str">
            <v>Cofins s/Vendas MI-Outros</v>
          </cell>
          <cell r="D2265">
            <v>0</v>
          </cell>
          <cell r="F2265">
            <v>1703.86</v>
          </cell>
          <cell r="G2265">
            <v>1703.86</v>
          </cell>
          <cell r="H2265">
            <v>0</v>
          </cell>
        </row>
        <row r="2266">
          <cell r="A2266" t="str">
            <v>31.20.49.08</v>
          </cell>
          <cell r="B2266" t="str">
            <v>-</v>
          </cell>
          <cell r="C2266" t="str">
            <v>Cofins s/Vendas MI-Servicos</v>
          </cell>
          <cell r="D2266">
            <v>0</v>
          </cell>
          <cell r="F2266">
            <v>2474.9299999999998</v>
          </cell>
          <cell r="G2266">
            <v>2474.9299999999998</v>
          </cell>
          <cell r="H2266">
            <v>0</v>
          </cell>
        </row>
        <row r="2268">
          <cell r="A2268" t="str">
            <v>-----------</v>
          </cell>
          <cell r="B2268" t="str">
            <v>--</v>
          </cell>
          <cell r="C2268" t="str">
            <v>-------------------------------------------------------------------</v>
          </cell>
          <cell r="D2268" t="str">
            <v>-------------------</v>
          </cell>
          <cell r="E2268" t="str">
            <v>-</v>
          </cell>
          <cell r="F2268" t="str">
            <v>-------------------</v>
          </cell>
          <cell r="G2268" t="e">
            <v>#NAME?</v>
          </cell>
          <cell r="H2268" t="str">
            <v>07AB - 1.00.01.065</v>
          </cell>
        </row>
        <row r="2269">
          <cell r="A2269" t="str">
            <v>_x000C_----------</v>
          </cell>
          <cell r="B2269" t="str">
            <v>--</v>
          </cell>
          <cell r="C2269" t="str">
            <v>-------------------------------------------------------------------</v>
          </cell>
          <cell r="D2269" t="str">
            <v>-------------------</v>
          </cell>
          <cell r="E2269" t="str">
            <v>-</v>
          </cell>
          <cell r="F2269" t="str">
            <v>-------------------</v>
          </cell>
          <cell r="G2269" t="str">
            <v>-------------------</v>
          </cell>
          <cell r="H2269" t="str">
            <v>------ Página:</v>
          </cell>
          <cell r="I2269">
            <v>2</v>
          </cell>
        </row>
        <row r="2270">
          <cell r="A2270" t="str">
            <v>Rio Doce Ma</v>
          </cell>
          <cell r="B2270" t="str">
            <v>ng</v>
          </cell>
          <cell r="C2270" t="str">
            <v>anes S.A</v>
          </cell>
          <cell r="H2270" t="str">
            <v>Balancete</v>
          </cell>
        </row>
        <row r="2271">
          <cell r="A2271" t="str">
            <v>Período: 01</v>
          </cell>
          <cell r="B2271" t="str">
            <v>/0</v>
          </cell>
          <cell r="C2271" t="str">
            <v>1/2007 A 31/01/2007 -----------------------------------------------</v>
          </cell>
          <cell r="D2271" t="str">
            <v>-------------------</v>
          </cell>
          <cell r="E2271" t="str">
            <v>-</v>
          </cell>
          <cell r="F2271" t="str">
            <v>-------------------</v>
          </cell>
          <cell r="G2271" t="str">
            <v>-------------------</v>
          </cell>
          <cell r="H2271" t="str">
            <v>06/02/2007 - 17:4</v>
          </cell>
          <cell r="I2271">
            <v>7</v>
          </cell>
        </row>
        <row r="2273">
          <cell r="A2273" t="str">
            <v>Título</v>
          </cell>
          <cell r="D2273" t="str">
            <v>Saldo Inicial</v>
          </cell>
          <cell r="F2273" t="str">
            <v>Débito</v>
          </cell>
          <cell r="G2273" t="str">
            <v>Crédito</v>
          </cell>
          <cell r="H2273" t="str">
            <v>Saldo Final</v>
          </cell>
        </row>
        <row r="2274">
          <cell r="A2274" t="str">
            <v>-----------</v>
          </cell>
          <cell r="B2274" t="str">
            <v>--</v>
          </cell>
          <cell r="C2274" t="str">
            <v>-------------------------------------------------------------------</v>
          </cell>
          <cell r="D2274" t="str">
            <v>-----------------</v>
          </cell>
          <cell r="F2274" t="str">
            <v>------------------</v>
          </cell>
          <cell r="G2274" t="str">
            <v>------------------</v>
          </cell>
          <cell r="H2274" t="str">
            <v>-----------------</v>
          </cell>
        </row>
        <row r="2275">
          <cell r="A2275" t="str">
            <v>31.20.53.00</v>
          </cell>
          <cell r="B2275" t="str">
            <v>-</v>
          </cell>
          <cell r="C2275" t="str">
            <v>Cofins S/Revenda - Merc Interno</v>
          </cell>
          <cell r="D2275">
            <v>0</v>
          </cell>
          <cell r="F2275">
            <v>100642.75</v>
          </cell>
          <cell r="G2275">
            <v>100210.93</v>
          </cell>
          <cell r="H2275">
            <v>431.82</v>
          </cell>
          <cell r="I2275" t="str">
            <v>D</v>
          </cell>
        </row>
        <row r="2276">
          <cell r="A2276" t="str">
            <v>31.20.53.01</v>
          </cell>
          <cell r="B2276" t="str">
            <v>-</v>
          </cell>
          <cell r="C2276" t="str">
            <v>Cofins s/Revend MI-Minerios</v>
          </cell>
          <cell r="D2276">
            <v>0</v>
          </cell>
          <cell r="F2276">
            <v>73138.259999999995</v>
          </cell>
          <cell r="G2276">
            <v>73138.259999999995</v>
          </cell>
          <cell r="H2276">
            <v>0</v>
          </cell>
        </row>
        <row r="2277">
          <cell r="A2277" t="str">
            <v>31.20.53.02</v>
          </cell>
          <cell r="B2277" t="str">
            <v>-</v>
          </cell>
          <cell r="C2277" t="str">
            <v>Cofins s/Revend MI-Liga Manganes</v>
          </cell>
          <cell r="D2277">
            <v>0</v>
          </cell>
          <cell r="F2277">
            <v>0</v>
          </cell>
          <cell r="G2277">
            <v>0</v>
          </cell>
          <cell r="H2277">
            <v>0</v>
          </cell>
        </row>
        <row r="2278">
          <cell r="A2278" t="str">
            <v>31.20.53.03</v>
          </cell>
          <cell r="B2278" t="str">
            <v>-</v>
          </cell>
          <cell r="C2278" t="str">
            <v>Cofins s/Revend MI-Liga Especial</v>
          </cell>
          <cell r="D2278">
            <v>0</v>
          </cell>
          <cell r="F2278">
            <v>431.82</v>
          </cell>
          <cell r="G2278">
            <v>0</v>
          </cell>
          <cell r="H2278">
            <v>431.82</v>
          </cell>
          <cell r="I2278" t="str">
            <v>D</v>
          </cell>
        </row>
        <row r="2279">
          <cell r="A2279" t="str">
            <v>31.20.53.04</v>
          </cell>
          <cell r="B2279" t="str">
            <v>-</v>
          </cell>
          <cell r="C2279" t="str">
            <v>Cofins s/Revend MI-Lenha</v>
          </cell>
          <cell r="D2279">
            <v>0</v>
          </cell>
          <cell r="F2279">
            <v>0</v>
          </cell>
          <cell r="G2279">
            <v>0</v>
          </cell>
          <cell r="H2279">
            <v>0</v>
          </cell>
        </row>
        <row r="2280">
          <cell r="A2280" t="str">
            <v>31.20.53.05</v>
          </cell>
          <cell r="B2280" t="str">
            <v>-</v>
          </cell>
          <cell r="C2280" t="str">
            <v>Cofins s/Revend MI-Quartzo</v>
          </cell>
          <cell r="D2280">
            <v>0</v>
          </cell>
          <cell r="F2280">
            <v>0</v>
          </cell>
          <cell r="G2280">
            <v>0</v>
          </cell>
          <cell r="H2280">
            <v>0</v>
          </cell>
        </row>
        <row r="2281">
          <cell r="A2281" t="str">
            <v>31.20.53.06</v>
          </cell>
          <cell r="B2281" t="str">
            <v>-</v>
          </cell>
          <cell r="C2281" t="str">
            <v>Cofins s/Revend MI-Carv.Vegetal</v>
          </cell>
          <cell r="D2281">
            <v>0</v>
          </cell>
          <cell r="F2281">
            <v>0</v>
          </cell>
          <cell r="G2281">
            <v>0</v>
          </cell>
          <cell r="H2281">
            <v>0</v>
          </cell>
        </row>
        <row r="2282">
          <cell r="A2282" t="str">
            <v>31.20.53.07</v>
          </cell>
          <cell r="B2282" t="str">
            <v>-</v>
          </cell>
          <cell r="C2282" t="str">
            <v>Cofins s/Revend MI-Outros</v>
          </cell>
          <cell r="D2282">
            <v>0</v>
          </cell>
          <cell r="F2282">
            <v>27072.67</v>
          </cell>
          <cell r="G2282">
            <v>27072.67</v>
          </cell>
          <cell r="H2282">
            <v>0</v>
          </cell>
        </row>
        <row r="2283">
          <cell r="A2283" t="str">
            <v>31.20.53.08</v>
          </cell>
          <cell r="B2283" t="str">
            <v>-</v>
          </cell>
          <cell r="C2283" t="str">
            <v>Cofins s/Revend MI-Servicos</v>
          </cell>
          <cell r="D2283">
            <v>0</v>
          </cell>
          <cell r="F2283">
            <v>0</v>
          </cell>
          <cell r="G2283">
            <v>0</v>
          </cell>
          <cell r="H2283">
            <v>0</v>
          </cell>
        </row>
        <row r="2284">
          <cell r="A2284" t="str">
            <v>31.20.57.00</v>
          </cell>
          <cell r="B2284" t="str">
            <v>-</v>
          </cell>
          <cell r="C2284" t="str">
            <v>Cofins Venda Cias do Grupo- M.I.</v>
          </cell>
          <cell r="D2284">
            <v>0</v>
          </cell>
          <cell r="F2284">
            <v>0</v>
          </cell>
          <cell r="G2284">
            <v>0</v>
          </cell>
          <cell r="H2284">
            <v>0</v>
          </cell>
        </row>
        <row r="2285">
          <cell r="A2285" t="str">
            <v>31.20.57.01</v>
          </cell>
          <cell r="B2285" t="str">
            <v>-</v>
          </cell>
          <cell r="C2285" t="str">
            <v>Cofins C.Grupo MI- Minerios</v>
          </cell>
          <cell r="D2285">
            <v>0</v>
          </cell>
          <cell r="F2285">
            <v>0</v>
          </cell>
          <cell r="G2285">
            <v>0</v>
          </cell>
          <cell r="H2285">
            <v>0</v>
          </cell>
        </row>
        <row r="2286">
          <cell r="A2286" t="str">
            <v>31.20.57.02</v>
          </cell>
          <cell r="B2286" t="str">
            <v>-</v>
          </cell>
          <cell r="C2286" t="str">
            <v>Cofins C.Grupo MI- Liga Manganes</v>
          </cell>
          <cell r="D2286">
            <v>0</v>
          </cell>
          <cell r="F2286">
            <v>0</v>
          </cell>
          <cell r="G2286">
            <v>0</v>
          </cell>
          <cell r="H2286">
            <v>0</v>
          </cell>
        </row>
        <row r="2287">
          <cell r="A2287" t="str">
            <v>31.20.57.03</v>
          </cell>
          <cell r="B2287" t="str">
            <v>-</v>
          </cell>
          <cell r="C2287" t="str">
            <v>Cofins C.Grupo MI- Lig Especiais</v>
          </cell>
          <cell r="D2287">
            <v>0</v>
          </cell>
          <cell r="F2287">
            <v>0</v>
          </cell>
          <cell r="G2287">
            <v>0</v>
          </cell>
          <cell r="H2287">
            <v>0</v>
          </cell>
        </row>
        <row r="2288">
          <cell r="A2288" t="str">
            <v>31.20.57.04</v>
          </cell>
          <cell r="B2288" t="str">
            <v>-</v>
          </cell>
          <cell r="C2288" t="str">
            <v>Cofins C.Grupo MI- Lenha</v>
          </cell>
          <cell r="D2288">
            <v>0</v>
          </cell>
          <cell r="F2288">
            <v>0</v>
          </cell>
          <cell r="G2288">
            <v>0</v>
          </cell>
          <cell r="H2288">
            <v>0</v>
          </cell>
        </row>
        <row r="2289">
          <cell r="A2289" t="str">
            <v>31.20.57.05</v>
          </cell>
          <cell r="B2289" t="str">
            <v>-</v>
          </cell>
          <cell r="C2289" t="str">
            <v>Cofins C.Grupo MI- Quartzo</v>
          </cell>
          <cell r="D2289">
            <v>0</v>
          </cell>
          <cell r="F2289">
            <v>0</v>
          </cell>
          <cell r="G2289">
            <v>0</v>
          </cell>
          <cell r="H2289">
            <v>0</v>
          </cell>
        </row>
        <row r="2290">
          <cell r="A2290" t="str">
            <v>31.20.57.06</v>
          </cell>
          <cell r="B2290" t="str">
            <v>-</v>
          </cell>
          <cell r="C2290" t="str">
            <v>Cofins C.Grupo MI- Carv Vegetal</v>
          </cell>
          <cell r="D2290">
            <v>0</v>
          </cell>
          <cell r="F2290">
            <v>0</v>
          </cell>
          <cell r="G2290">
            <v>0</v>
          </cell>
          <cell r="H2290">
            <v>0</v>
          </cell>
        </row>
        <row r="2291">
          <cell r="A2291" t="str">
            <v>31.20.57.07</v>
          </cell>
          <cell r="B2291" t="str">
            <v>-</v>
          </cell>
          <cell r="C2291" t="str">
            <v>Cofins C.Grupo MI- Outros</v>
          </cell>
          <cell r="D2291">
            <v>0</v>
          </cell>
          <cell r="F2291">
            <v>0</v>
          </cell>
          <cell r="G2291">
            <v>0</v>
          </cell>
          <cell r="H2291">
            <v>0</v>
          </cell>
        </row>
        <row r="2292">
          <cell r="A2292" t="str">
            <v>31.20.59.00</v>
          </cell>
          <cell r="B2292" t="str">
            <v>-</v>
          </cell>
          <cell r="C2292" t="str">
            <v>Cofins Rev.da C.Grupo- M.I</v>
          </cell>
          <cell r="D2292">
            <v>0</v>
          </cell>
          <cell r="F2292">
            <v>0</v>
          </cell>
          <cell r="G2292">
            <v>0</v>
          </cell>
          <cell r="H2292">
            <v>0</v>
          </cell>
        </row>
        <row r="2293">
          <cell r="A2293" t="str">
            <v>31.20.59.01</v>
          </cell>
          <cell r="B2293" t="str">
            <v>-</v>
          </cell>
          <cell r="C2293" t="str">
            <v>Cofins Rev.C.Grupo MI-Minerios</v>
          </cell>
          <cell r="D2293">
            <v>0</v>
          </cell>
          <cell r="F2293">
            <v>0</v>
          </cell>
          <cell r="G2293">
            <v>0</v>
          </cell>
          <cell r="H2293">
            <v>0</v>
          </cell>
        </row>
        <row r="2294">
          <cell r="A2294" t="str">
            <v>31.20.59.02</v>
          </cell>
          <cell r="B2294" t="str">
            <v>-</v>
          </cell>
          <cell r="C2294" t="str">
            <v>Cofins Rev.C.Grup MI-L.Manganes</v>
          </cell>
          <cell r="D2294">
            <v>0</v>
          </cell>
          <cell r="F2294">
            <v>0</v>
          </cell>
          <cell r="G2294">
            <v>0</v>
          </cell>
          <cell r="H2294">
            <v>0</v>
          </cell>
        </row>
        <row r="2295">
          <cell r="A2295" t="str">
            <v>31.20.59.03</v>
          </cell>
          <cell r="B2295" t="str">
            <v>-</v>
          </cell>
          <cell r="C2295" t="str">
            <v>Cofins Rev.C.Grup MI-L.Especiais</v>
          </cell>
          <cell r="D2295">
            <v>0</v>
          </cell>
          <cell r="F2295">
            <v>0</v>
          </cell>
          <cell r="G2295">
            <v>0</v>
          </cell>
          <cell r="H2295">
            <v>0</v>
          </cell>
        </row>
        <row r="2296">
          <cell r="A2296" t="str">
            <v>31.20.59.04</v>
          </cell>
          <cell r="B2296" t="str">
            <v>-</v>
          </cell>
          <cell r="C2296" t="str">
            <v>Cofins Rev.C.Grupo MI-Lenha</v>
          </cell>
          <cell r="D2296">
            <v>0</v>
          </cell>
          <cell r="F2296">
            <v>0</v>
          </cell>
          <cell r="G2296">
            <v>0</v>
          </cell>
          <cell r="H2296">
            <v>0</v>
          </cell>
        </row>
        <row r="2297">
          <cell r="A2297" t="str">
            <v>31.20.59.05</v>
          </cell>
          <cell r="B2297" t="str">
            <v>-</v>
          </cell>
          <cell r="C2297" t="str">
            <v>Cofins Rev.C.Grupo MI-Quartzo</v>
          </cell>
          <cell r="D2297">
            <v>0</v>
          </cell>
          <cell r="F2297">
            <v>0</v>
          </cell>
          <cell r="G2297">
            <v>0</v>
          </cell>
          <cell r="H2297">
            <v>0</v>
          </cell>
        </row>
        <row r="2298">
          <cell r="A2298" t="str">
            <v>31.20.59.06</v>
          </cell>
          <cell r="B2298" t="str">
            <v>-</v>
          </cell>
          <cell r="C2298" t="str">
            <v>Cofins Rev.C.Grup MI-C.Vegetal</v>
          </cell>
          <cell r="D2298">
            <v>0</v>
          </cell>
          <cell r="F2298">
            <v>0</v>
          </cell>
          <cell r="G2298">
            <v>0</v>
          </cell>
          <cell r="H2298">
            <v>0</v>
          </cell>
        </row>
        <row r="2299">
          <cell r="A2299" t="str">
            <v>31.20.59.07</v>
          </cell>
          <cell r="B2299" t="str">
            <v>-</v>
          </cell>
          <cell r="C2299" t="str">
            <v>Cofins Rev.C.Grupo MI-Outros</v>
          </cell>
          <cell r="D2299">
            <v>0</v>
          </cell>
          <cell r="F2299">
            <v>0</v>
          </cell>
          <cell r="G2299">
            <v>0</v>
          </cell>
          <cell r="H2299">
            <v>0</v>
          </cell>
        </row>
        <row r="2300">
          <cell r="A2300" t="str">
            <v>31.20.61.00</v>
          </cell>
          <cell r="B2300" t="str">
            <v>-</v>
          </cell>
          <cell r="C2300" t="str">
            <v>CFEM - Mercado Interno</v>
          </cell>
          <cell r="D2300">
            <v>0</v>
          </cell>
          <cell r="F2300">
            <v>0</v>
          </cell>
          <cell r="G2300">
            <v>0</v>
          </cell>
          <cell r="H2300">
            <v>0</v>
          </cell>
        </row>
        <row r="2301">
          <cell r="A2301" t="str">
            <v>31.20.61.01</v>
          </cell>
          <cell r="B2301" t="str">
            <v>-</v>
          </cell>
          <cell r="C2301" t="str">
            <v>CFEM MI - Minerios</v>
          </cell>
          <cell r="D2301">
            <v>0</v>
          </cell>
          <cell r="F2301">
            <v>0</v>
          </cell>
          <cell r="G2301">
            <v>0</v>
          </cell>
          <cell r="H2301">
            <v>0</v>
          </cell>
        </row>
        <row r="2302">
          <cell r="A2302" t="str">
            <v>31.20.61.02</v>
          </cell>
          <cell r="B2302" t="str">
            <v>-</v>
          </cell>
          <cell r="C2302" t="str">
            <v>CFEM MI - Ligas Manganes</v>
          </cell>
          <cell r="D2302">
            <v>0</v>
          </cell>
          <cell r="F2302">
            <v>0</v>
          </cell>
          <cell r="G2302">
            <v>0</v>
          </cell>
          <cell r="H2302">
            <v>0</v>
          </cell>
        </row>
        <row r="2303">
          <cell r="A2303" t="str">
            <v>31.20.61.03</v>
          </cell>
          <cell r="B2303" t="str">
            <v>-</v>
          </cell>
          <cell r="C2303" t="str">
            <v>CFEM MI - Ligas Especiais</v>
          </cell>
          <cell r="D2303">
            <v>0</v>
          </cell>
          <cell r="F2303">
            <v>0</v>
          </cell>
          <cell r="G2303">
            <v>0</v>
          </cell>
          <cell r="H2303">
            <v>0</v>
          </cell>
        </row>
        <row r="2304">
          <cell r="A2304" t="str">
            <v>31.20.61.04</v>
          </cell>
          <cell r="B2304" t="str">
            <v>-</v>
          </cell>
          <cell r="C2304" t="str">
            <v>CFEM MI - Lenha</v>
          </cell>
          <cell r="D2304">
            <v>0</v>
          </cell>
          <cell r="F2304">
            <v>0</v>
          </cell>
          <cell r="G2304">
            <v>0</v>
          </cell>
          <cell r="H2304">
            <v>0</v>
          </cell>
        </row>
        <row r="2305">
          <cell r="A2305" t="str">
            <v>31.20.61.05</v>
          </cell>
          <cell r="B2305" t="str">
            <v>-</v>
          </cell>
          <cell r="C2305" t="str">
            <v>CFEM MI - Quartzo</v>
          </cell>
          <cell r="D2305">
            <v>0</v>
          </cell>
          <cell r="F2305">
            <v>0</v>
          </cell>
          <cell r="G2305">
            <v>0</v>
          </cell>
          <cell r="H2305">
            <v>0</v>
          </cell>
        </row>
        <row r="2306">
          <cell r="A2306" t="str">
            <v>31.20.61.06</v>
          </cell>
          <cell r="B2306" t="str">
            <v>-</v>
          </cell>
          <cell r="C2306" t="str">
            <v>CFEM MI - Carvao Vegetal</v>
          </cell>
          <cell r="D2306">
            <v>0</v>
          </cell>
          <cell r="F2306">
            <v>0</v>
          </cell>
          <cell r="G2306">
            <v>0</v>
          </cell>
          <cell r="H2306">
            <v>0</v>
          </cell>
        </row>
        <row r="2307">
          <cell r="A2307" t="str">
            <v>31.20.61.07</v>
          </cell>
          <cell r="B2307" t="str">
            <v>-</v>
          </cell>
          <cell r="C2307" t="str">
            <v>CFEM MI - Outros</v>
          </cell>
          <cell r="D2307">
            <v>0</v>
          </cell>
          <cell r="F2307">
            <v>0</v>
          </cell>
          <cell r="G2307">
            <v>0</v>
          </cell>
          <cell r="H2307">
            <v>0</v>
          </cell>
        </row>
        <row r="2308">
          <cell r="A2308" t="str">
            <v>31.20.61.08</v>
          </cell>
          <cell r="B2308" t="str">
            <v>-</v>
          </cell>
          <cell r="C2308" t="str">
            <v>CFEM MI - Servicos</v>
          </cell>
          <cell r="D2308">
            <v>0</v>
          </cell>
          <cell r="F2308">
            <v>0</v>
          </cell>
          <cell r="G2308">
            <v>0</v>
          </cell>
          <cell r="H2308">
            <v>0</v>
          </cell>
        </row>
        <row r="2309">
          <cell r="A2309" t="str">
            <v>31.20.65.00</v>
          </cell>
          <cell r="B2309" t="str">
            <v>-</v>
          </cell>
          <cell r="C2309" t="str">
            <v>CFEM s/Revenda - Merc.Interno</v>
          </cell>
          <cell r="D2309">
            <v>0</v>
          </cell>
          <cell r="F2309">
            <v>0</v>
          </cell>
          <cell r="G2309">
            <v>0</v>
          </cell>
          <cell r="H2309">
            <v>0</v>
          </cell>
        </row>
        <row r="2310">
          <cell r="A2310" t="str">
            <v>31.20.65.01</v>
          </cell>
          <cell r="B2310" t="str">
            <v>-</v>
          </cell>
          <cell r="C2310" t="str">
            <v>CFEM s/Revenda MI-Minerios</v>
          </cell>
          <cell r="D2310">
            <v>0</v>
          </cell>
          <cell r="F2310">
            <v>0</v>
          </cell>
          <cell r="G2310">
            <v>0</v>
          </cell>
          <cell r="H2310">
            <v>0</v>
          </cell>
        </row>
        <row r="2311">
          <cell r="A2311" t="str">
            <v>31.20.65.02</v>
          </cell>
          <cell r="B2311" t="str">
            <v>-</v>
          </cell>
          <cell r="C2311" t="str">
            <v>CFEM s/Revenda MI-Ligas Manganes</v>
          </cell>
          <cell r="D2311">
            <v>0</v>
          </cell>
          <cell r="F2311">
            <v>0</v>
          </cell>
          <cell r="G2311">
            <v>0</v>
          </cell>
          <cell r="H2311">
            <v>0</v>
          </cell>
        </row>
        <row r="2312">
          <cell r="A2312" t="str">
            <v>31.20.65.03</v>
          </cell>
          <cell r="B2312" t="str">
            <v>-</v>
          </cell>
          <cell r="C2312" t="str">
            <v>CFEM s/Revenda MI-Lig. Especiais</v>
          </cell>
          <cell r="D2312">
            <v>0</v>
          </cell>
          <cell r="F2312">
            <v>0</v>
          </cell>
          <cell r="G2312">
            <v>0</v>
          </cell>
          <cell r="H2312">
            <v>0</v>
          </cell>
        </row>
        <row r="2313">
          <cell r="A2313" t="str">
            <v>31.20.65.04</v>
          </cell>
          <cell r="B2313" t="str">
            <v>-</v>
          </cell>
          <cell r="C2313" t="str">
            <v>CFEM s/Revenda MI-Lenha</v>
          </cell>
          <cell r="D2313">
            <v>0</v>
          </cell>
          <cell r="F2313">
            <v>0</v>
          </cell>
          <cell r="G2313">
            <v>0</v>
          </cell>
          <cell r="H2313">
            <v>0</v>
          </cell>
        </row>
        <row r="2314">
          <cell r="A2314" t="str">
            <v>31.20.65.05</v>
          </cell>
          <cell r="B2314" t="str">
            <v>-</v>
          </cell>
          <cell r="C2314" t="str">
            <v>CFEM s/Revenda MI-Quartzo</v>
          </cell>
          <cell r="D2314">
            <v>0</v>
          </cell>
          <cell r="F2314">
            <v>0</v>
          </cell>
          <cell r="G2314">
            <v>0</v>
          </cell>
          <cell r="H2314">
            <v>0</v>
          </cell>
        </row>
        <row r="2315">
          <cell r="A2315" t="str">
            <v>31.20.65.06</v>
          </cell>
          <cell r="B2315" t="str">
            <v>-</v>
          </cell>
          <cell r="C2315" t="str">
            <v>CFEM s/Revenda MI-Carvao Vegetal</v>
          </cell>
          <cell r="D2315">
            <v>0</v>
          </cell>
          <cell r="F2315">
            <v>0</v>
          </cell>
          <cell r="G2315">
            <v>0</v>
          </cell>
          <cell r="H2315">
            <v>0</v>
          </cell>
        </row>
        <row r="2316">
          <cell r="A2316" t="str">
            <v>31.20.65.07</v>
          </cell>
          <cell r="B2316" t="str">
            <v>-</v>
          </cell>
          <cell r="C2316" t="str">
            <v>CFEM s/Revenda MI-Outros</v>
          </cell>
          <cell r="D2316">
            <v>0</v>
          </cell>
          <cell r="F2316">
            <v>0</v>
          </cell>
          <cell r="G2316">
            <v>0</v>
          </cell>
          <cell r="H2316">
            <v>0</v>
          </cell>
        </row>
        <row r="2317">
          <cell r="A2317" t="str">
            <v>31.20.65.08</v>
          </cell>
          <cell r="B2317" t="str">
            <v>-</v>
          </cell>
          <cell r="C2317" t="str">
            <v>CFEM s/Revenda MI-Servicos</v>
          </cell>
          <cell r="D2317">
            <v>0</v>
          </cell>
          <cell r="F2317">
            <v>0</v>
          </cell>
          <cell r="G2317">
            <v>0</v>
          </cell>
          <cell r="H2317">
            <v>0</v>
          </cell>
        </row>
        <row r="2318">
          <cell r="A2318" t="str">
            <v>31.20.69.00</v>
          </cell>
          <cell r="B2318" t="str">
            <v>-</v>
          </cell>
          <cell r="C2318" t="str">
            <v>CFEM Cias do Grupo Merc.Interno</v>
          </cell>
          <cell r="D2318">
            <v>0</v>
          </cell>
          <cell r="F2318">
            <v>0</v>
          </cell>
          <cell r="G2318">
            <v>0</v>
          </cell>
          <cell r="H2318">
            <v>0</v>
          </cell>
        </row>
        <row r="2319">
          <cell r="A2319" t="str">
            <v>31.20.69.01</v>
          </cell>
          <cell r="B2319" t="str">
            <v>-</v>
          </cell>
          <cell r="C2319" t="str">
            <v>CFEM C.Grupo MI-Minerios</v>
          </cell>
          <cell r="D2319">
            <v>0</v>
          </cell>
          <cell r="F2319">
            <v>0</v>
          </cell>
          <cell r="G2319">
            <v>0</v>
          </cell>
          <cell r="H2319">
            <v>0</v>
          </cell>
        </row>
        <row r="2320">
          <cell r="A2320" t="str">
            <v>31.20.69.02</v>
          </cell>
          <cell r="B2320" t="str">
            <v>-</v>
          </cell>
          <cell r="C2320" t="str">
            <v>CFEM C.Grupo MI-Ligas Manganes</v>
          </cell>
          <cell r="D2320">
            <v>0</v>
          </cell>
          <cell r="F2320">
            <v>0</v>
          </cell>
          <cell r="G2320">
            <v>0</v>
          </cell>
          <cell r="H2320">
            <v>0</v>
          </cell>
        </row>
        <row r="2321">
          <cell r="A2321" t="str">
            <v>31.20.69.03</v>
          </cell>
          <cell r="B2321" t="str">
            <v>-</v>
          </cell>
          <cell r="C2321" t="str">
            <v>CFEM C.Grupo MI-Ligas Especiais</v>
          </cell>
          <cell r="D2321">
            <v>0</v>
          </cell>
          <cell r="F2321">
            <v>0</v>
          </cell>
          <cell r="G2321">
            <v>0</v>
          </cell>
          <cell r="H2321">
            <v>0</v>
          </cell>
        </row>
        <row r="2322">
          <cell r="A2322" t="str">
            <v>31.20.69.04</v>
          </cell>
          <cell r="B2322" t="str">
            <v>-</v>
          </cell>
          <cell r="C2322" t="str">
            <v>CFEM C.Grupo MI-Lenha</v>
          </cell>
          <cell r="D2322">
            <v>0</v>
          </cell>
          <cell r="F2322">
            <v>0</v>
          </cell>
          <cell r="G2322">
            <v>0</v>
          </cell>
          <cell r="H2322">
            <v>0</v>
          </cell>
        </row>
        <row r="2323">
          <cell r="A2323" t="str">
            <v>31.20.69.05</v>
          </cell>
          <cell r="B2323" t="str">
            <v>-</v>
          </cell>
          <cell r="C2323" t="str">
            <v>CFEM C.Grupo MI-Quartzo</v>
          </cell>
          <cell r="D2323">
            <v>0</v>
          </cell>
          <cell r="F2323">
            <v>0</v>
          </cell>
          <cell r="G2323">
            <v>0</v>
          </cell>
          <cell r="H2323">
            <v>0</v>
          </cell>
        </row>
        <row r="2324">
          <cell r="A2324" t="str">
            <v>31.20.69.06</v>
          </cell>
          <cell r="B2324" t="str">
            <v>-</v>
          </cell>
          <cell r="C2324" t="str">
            <v>CFEM C.Grupo MI-Carvao Vegetal</v>
          </cell>
          <cell r="D2324">
            <v>0</v>
          </cell>
          <cell r="F2324">
            <v>0</v>
          </cell>
          <cell r="G2324">
            <v>0</v>
          </cell>
          <cell r="H2324">
            <v>0</v>
          </cell>
        </row>
        <row r="2325">
          <cell r="A2325" t="str">
            <v>31.20.69.07</v>
          </cell>
          <cell r="B2325" t="str">
            <v>-</v>
          </cell>
          <cell r="C2325" t="str">
            <v>CFEM C.Grupo MI-Outros</v>
          </cell>
          <cell r="D2325">
            <v>0</v>
          </cell>
          <cell r="F2325">
            <v>0</v>
          </cell>
          <cell r="G2325">
            <v>0</v>
          </cell>
          <cell r="H2325">
            <v>0</v>
          </cell>
        </row>
        <row r="2326">
          <cell r="A2326" t="str">
            <v>31.20.72.00</v>
          </cell>
          <cell r="B2326" t="str">
            <v>-</v>
          </cell>
          <cell r="C2326" t="str">
            <v>CFEM Rev.Cia.Grupo M.Interno</v>
          </cell>
          <cell r="D2326">
            <v>0</v>
          </cell>
          <cell r="F2326">
            <v>0</v>
          </cell>
          <cell r="G2326">
            <v>0</v>
          </cell>
          <cell r="H2326">
            <v>0</v>
          </cell>
        </row>
        <row r="2327">
          <cell r="A2327" t="str">
            <v>31.20.72.01</v>
          </cell>
          <cell r="B2327" t="str">
            <v>-</v>
          </cell>
          <cell r="C2327" t="str">
            <v>CFEM Rev.C.Grupo MI-Minerios</v>
          </cell>
          <cell r="D2327">
            <v>0</v>
          </cell>
          <cell r="F2327">
            <v>0</v>
          </cell>
          <cell r="G2327">
            <v>0</v>
          </cell>
          <cell r="H2327">
            <v>0</v>
          </cell>
        </row>
        <row r="2328">
          <cell r="A2328" t="str">
            <v>31.20.72.02</v>
          </cell>
          <cell r="B2328" t="str">
            <v>-</v>
          </cell>
          <cell r="C2328" t="str">
            <v>CFEM Rev.C.Grupo MI-L.Manganes</v>
          </cell>
          <cell r="D2328">
            <v>0</v>
          </cell>
          <cell r="F2328">
            <v>0</v>
          </cell>
          <cell r="G2328">
            <v>0</v>
          </cell>
          <cell r="H2328">
            <v>0</v>
          </cell>
        </row>
        <row r="2329">
          <cell r="A2329" t="str">
            <v>31.20.72.03</v>
          </cell>
          <cell r="B2329" t="str">
            <v>-</v>
          </cell>
          <cell r="C2329" t="str">
            <v>CFEM Rev.C.Grupo MI-L.Especiais</v>
          </cell>
          <cell r="D2329">
            <v>0</v>
          </cell>
          <cell r="F2329">
            <v>0</v>
          </cell>
          <cell r="G2329">
            <v>0</v>
          </cell>
          <cell r="H2329">
            <v>0</v>
          </cell>
        </row>
        <row r="2330">
          <cell r="A2330" t="str">
            <v>31.20.72.04</v>
          </cell>
          <cell r="B2330" t="str">
            <v>-</v>
          </cell>
          <cell r="C2330" t="str">
            <v>CFEM Rev.C.Grupo MI-Lenha</v>
          </cell>
          <cell r="D2330">
            <v>0</v>
          </cell>
          <cell r="F2330">
            <v>0</v>
          </cell>
          <cell r="G2330">
            <v>0</v>
          </cell>
          <cell r="H2330">
            <v>0</v>
          </cell>
        </row>
        <row r="2331">
          <cell r="A2331" t="str">
            <v>31.20.72.05</v>
          </cell>
          <cell r="B2331" t="str">
            <v>-</v>
          </cell>
          <cell r="C2331" t="str">
            <v>CFEM Rev.C.Grupo MI-Quartzo</v>
          </cell>
          <cell r="D2331">
            <v>0</v>
          </cell>
          <cell r="F2331">
            <v>0</v>
          </cell>
          <cell r="G2331">
            <v>0</v>
          </cell>
          <cell r="H2331">
            <v>0</v>
          </cell>
        </row>
        <row r="2332">
          <cell r="A2332" t="str">
            <v>31.20.72.06</v>
          </cell>
          <cell r="B2332" t="str">
            <v>-</v>
          </cell>
          <cell r="C2332" t="str">
            <v>CFEM Rev.C.Grupo MI-C.Vegetal</v>
          </cell>
          <cell r="D2332">
            <v>0</v>
          </cell>
          <cell r="F2332">
            <v>0</v>
          </cell>
          <cell r="G2332">
            <v>0</v>
          </cell>
          <cell r="H2332">
            <v>0</v>
          </cell>
        </row>
        <row r="2333">
          <cell r="A2333" t="str">
            <v>31.20.72.07</v>
          </cell>
          <cell r="B2333" t="str">
            <v>-</v>
          </cell>
          <cell r="C2333" t="str">
            <v>CFEM Rev.C.Grupo MI-Outros</v>
          </cell>
          <cell r="D2333">
            <v>0</v>
          </cell>
          <cell r="F2333">
            <v>0</v>
          </cell>
          <cell r="G2333">
            <v>0</v>
          </cell>
          <cell r="H2333">
            <v>0</v>
          </cell>
        </row>
        <row r="2334">
          <cell r="A2334" t="str">
            <v>31.25.00.00</v>
          </cell>
          <cell r="B2334" t="str">
            <v>-</v>
          </cell>
          <cell r="C2334" t="str">
            <v>Impostos Incid.s/vendas Grupo Cvrd</v>
          </cell>
          <cell r="D2334">
            <v>0</v>
          </cell>
          <cell r="F2334">
            <v>1054521.53</v>
          </cell>
          <cell r="G2334">
            <v>0</v>
          </cell>
          <cell r="H2334">
            <v>1054521.53</v>
          </cell>
          <cell r="I2334" t="str">
            <v>D</v>
          </cell>
        </row>
        <row r="2335">
          <cell r="A2335" t="str">
            <v>31.25.01.00</v>
          </cell>
          <cell r="B2335" t="str">
            <v>-</v>
          </cell>
          <cell r="C2335" t="str">
            <v>Ipi s/Vendas Grp Cvrd- Cvrd</v>
          </cell>
          <cell r="D2335">
            <v>0</v>
          </cell>
          <cell r="F2335">
            <v>0</v>
          </cell>
          <cell r="G2335">
            <v>0</v>
          </cell>
          <cell r="H2335">
            <v>0</v>
          </cell>
        </row>
        <row r="2336">
          <cell r="A2336" t="str">
            <v>31.25.01.01</v>
          </cell>
          <cell r="B2336" t="str">
            <v>-</v>
          </cell>
          <cell r="C2336" t="str">
            <v>Ipi s/Vendas Cvrd- Cvrd Minerios</v>
          </cell>
          <cell r="D2336">
            <v>0</v>
          </cell>
          <cell r="F2336">
            <v>0</v>
          </cell>
          <cell r="G2336">
            <v>0</v>
          </cell>
          <cell r="H2336">
            <v>0</v>
          </cell>
        </row>
        <row r="2337">
          <cell r="A2337" t="str">
            <v>31.25.01.02</v>
          </cell>
          <cell r="B2337" t="str">
            <v>-</v>
          </cell>
          <cell r="C2337" t="str">
            <v>Ipi s/Vendas Cvrd- Cvrd Lig.Manganes</v>
          </cell>
          <cell r="D2337">
            <v>0</v>
          </cell>
          <cell r="F2337">
            <v>0</v>
          </cell>
          <cell r="G2337">
            <v>0</v>
          </cell>
          <cell r="H2337">
            <v>0</v>
          </cell>
        </row>
        <row r="2338">
          <cell r="A2338" t="str">
            <v>31.25.01.03</v>
          </cell>
          <cell r="B2338" t="str">
            <v>-</v>
          </cell>
          <cell r="C2338" t="str">
            <v>Ipi s/Vendas Cvrd- Cvrd Lig.Especiais</v>
          </cell>
          <cell r="D2338">
            <v>0</v>
          </cell>
          <cell r="F2338">
            <v>0</v>
          </cell>
          <cell r="G2338">
            <v>0</v>
          </cell>
          <cell r="H2338">
            <v>0</v>
          </cell>
        </row>
        <row r="2339">
          <cell r="A2339" t="str">
            <v>31.25.01.07</v>
          </cell>
          <cell r="B2339" t="str">
            <v>-</v>
          </cell>
          <cell r="C2339" t="str">
            <v>Ipi s/Vendas Cvrd- Cvrd Outros</v>
          </cell>
          <cell r="D2339">
            <v>0</v>
          </cell>
          <cell r="F2339">
            <v>0</v>
          </cell>
          <cell r="G2339">
            <v>0</v>
          </cell>
          <cell r="H2339">
            <v>0</v>
          </cell>
        </row>
        <row r="2340">
          <cell r="A2340" t="str">
            <v>31.25.02.00</v>
          </cell>
          <cell r="B2340" t="str">
            <v>-</v>
          </cell>
          <cell r="C2340" t="str">
            <v>Ipi s/Vendas Grp Cvrd- Urucum</v>
          </cell>
          <cell r="D2340">
            <v>0</v>
          </cell>
          <cell r="F2340">
            <v>0</v>
          </cell>
          <cell r="G2340">
            <v>0</v>
          </cell>
          <cell r="H2340">
            <v>0</v>
          </cell>
        </row>
        <row r="2341">
          <cell r="A2341" t="str">
            <v>31.25.02.01</v>
          </cell>
          <cell r="B2341" t="str">
            <v>-</v>
          </cell>
          <cell r="C2341" t="str">
            <v>Ipi s/Vendas Cvrd- Urucum Minerios</v>
          </cell>
          <cell r="D2341">
            <v>0</v>
          </cell>
          <cell r="F2341">
            <v>0</v>
          </cell>
          <cell r="G2341">
            <v>0</v>
          </cell>
          <cell r="H2341">
            <v>0</v>
          </cell>
        </row>
        <row r="2342">
          <cell r="A2342" t="str">
            <v>31.25.02.02</v>
          </cell>
          <cell r="B2342" t="str">
            <v>-</v>
          </cell>
          <cell r="C2342" t="str">
            <v>Ipi s/Vendas Cvrd- Urucum Lig.Manganes</v>
          </cell>
          <cell r="D2342">
            <v>0</v>
          </cell>
          <cell r="F2342">
            <v>0</v>
          </cell>
          <cell r="G2342">
            <v>0</v>
          </cell>
          <cell r="H2342">
            <v>0</v>
          </cell>
        </row>
        <row r="2343">
          <cell r="A2343" t="str">
            <v>31.25.02.03</v>
          </cell>
          <cell r="B2343" t="str">
            <v>-</v>
          </cell>
          <cell r="C2343" t="str">
            <v>Ipi s/Vendas Cvrd- Urucum Lig.Especiais</v>
          </cell>
          <cell r="D2343">
            <v>0</v>
          </cell>
          <cell r="F2343">
            <v>0</v>
          </cell>
          <cell r="G2343">
            <v>0</v>
          </cell>
          <cell r="H2343">
            <v>0</v>
          </cell>
        </row>
        <row r="2344">
          <cell r="A2344" t="str">
            <v>31.25.02.07</v>
          </cell>
          <cell r="B2344" t="str">
            <v>-</v>
          </cell>
          <cell r="C2344" t="str">
            <v>Ipi s/Vendas Cvrd- Urucum Outros</v>
          </cell>
          <cell r="D2344">
            <v>0</v>
          </cell>
          <cell r="F2344">
            <v>0</v>
          </cell>
          <cell r="G2344">
            <v>0</v>
          </cell>
          <cell r="H2344">
            <v>0</v>
          </cell>
        </row>
        <row r="2345">
          <cell r="A2345" t="str">
            <v>31.25.03.00</v>
          </cell>
          <cell r="B2345" t="str">
            <v>-</v>
          </cell>
          <cell r="C2345" t="str">
            <v>Ipi s/Vendas Grp Cvrd- CST</v>
          </cell>
          <cell r="D2345">
            <v>0</v>
          </cell>
          <cell r="F2345">
            <v>0</v>
          </cell>
          <cell r="G2345">
            <v>0</v>
          </cell>
          <cell r="H2345">
            <v>0</v>
          </cell>
        </row>
        <row r="2346">
          <cell r="A2346" t="str">
            <v>31.25.03.01</v>
          </cell>
          <cell r="B2346" t="str">
            <v>-</v>
          </cell>
          <cell r="C2346" t="str">
            <v>Ipi s/Vendas Cvrd- CST Minerios</v>
          </cell>
          <cell r="D2346">
            <v>0</v>
          </cell>
          <cell r="F2346">
            <v>0</v>
          </cell>
          <cell r="G2346">
            <v>0</v>
          </cell>
          <cell r="H2346">
            <v>0</v>
          </cell>
        </row>
        <row r="2347">
          <cell r="A2347" t="str">
            <v>31.25.03.02</v>
          </cell>
          <cell r="B2347" t="str">
            <v>-</v>
          </cell>
          <cell r="C2347" t="str">
            <v>Ipi s/Vendas Cvrd- CST Lig.Manganes</v>
          </cell>
          <cell r="D2347">
            <v>0</v>
          </cell>
          <cell r="F2347">
            <v>0</v>
          </cell>
          <cell r="G2347">
            <v>0</v>
          </cell>
          <cell r="H2347">
            <v>0</v>
          </cell>
        </row>
        <row r="2348">
          <cell r="A2348" t="str">
            <v>31.25.03.03</v>
          </cell>
          <cell r="B2348" t="str">
            <v>-</v>
          </cell>
          <cell r="C2348" t="str">
            <v>Ipi s/Vendas Cvrd- CST Lig.Especiais</v>
          </cell>
          <cell r="D2348">
            <v>0</v>
          </cell>
          <cell r="F2348">
            <v>0</v>
          </cell>
          <cell r="G2348">
            <v>0</v>
          </cell>
          <cell r="H2348">
            <v>0</v>
          </cell>
        </row>
        <row r="2349">
          <cell r="A2349" t="str">
            <v>31.25.03.07</v>
          </cell>
          <cell r="B2349" t="str">
            <v>-</v>
          </cell>
          <cell r="C2349" t="str">
            <v>Ipi s/Vendas Cvrd- CST Outros</v>
          </cell>
          <cell r="D2349">
            <v>0</v>
          </cell>
          <cell r="F2349">
            <v>0</v>
          </cell>
          <cell r="G2349">
            <v>0</v>
          </cell>
          <cell r="H2349">
            <v>0</v>
          </cell>
        </row>
        <row r="2350">
          <cell r="A2350" t="str">
            <v>31.25.04.00</v>
          </cell>
          <cell r="B2350" t="str">
            <v>-</v>
          </cell>
          <cell r="C2350" t="str">
            <v>Ipi s/Vendas Grp Cvrd- FCA</v>
          </cell>
          <cell r="D2350">
            <v>0</v>
          </cell>
          <cell r="F2350">
            <v>0</v>
          </cell>
          <cell r="G2350">
            <v>0</v>
          </cell>
          <cell r="H2350">
            <v>0</v>
          </cell>
        </row>
        <row r="2352">
          <cell r="A2352" t="str">
            <v>-----------</v>
          </cell>
          <cell r="B2352" t="str">
            <v>--</v>
          </cell>
          <cell r="C2352" t="str">
            <v>-------------------------------------------------------------------</v>
          </cell>
          <cell r="D2352" t="str">
            <v>-------------------</v>
          </cell>
          <cell r="E2352" t="str">
            <v>-</v>
          </cell>
          <cell r="F2352" t="str">
            <v>-------------------</v>
          </cell>
          <cell r="G2352" t="e">
            <v>#NAME?</v>
          </cell>
          <cell r="H2352" t="str">
            <v>07AB - 1.00.01.065</v>
          </cell>
        </row>
        <row r="2353">
          <cell r="A2353" t="str">
            <v>_x000C_----------</v>
          </cell>
          <cell r="B2353" t="str">
            <v>--</v>
          </cell>
          <cell r="C2353" t="str">
            <v>-------------------------------------------------------------------</v>
          </cell>
          <cell r="D2353" t="str">
            <v>-------------------</v>
          </cell>
          <cell r="E2353" t="str">
            <v>-</v>
          </cell>
          <cell r="F2353" t="str">
            <v>-------------------</v>
          </cell>
          <cell r="G2353" t="str">
            <v>-------------------</v>
          </cell>
          <cell r="H2353" t="str">
            <v>------ Página:</v>
          </cell>
          <cell r="I2353">
            <v>2</v>
          </cell>
        </row>
        <row r="2354">
          <cell r="A2354" t="str">
            <v>Rio Doce Ma</v>
          </cell>
          <cell r="B2354" t="str">
            <v>ng</v>
          </cell>
          <cell r="C2354" t="str">
            <v>anes S.A</v>
          </cell>
          <cell r="H2354" t="str">
            <v>Balancete</v>
          </cell>
        </row>
        <row r="2355">
          <cell r="A2355" t="str">
            <v>Período: 01</v>
          </cell>
          <cell r="B2355" t="str">
            <v>/0</v>
          </cell>
          <cell r="C2355" t="str">
            <v>1/2007 A 31/01/2007 -----------------------------------------------</v>
          </cell>
          <cell r="D2355" t="str">
            <v>-------------------</v>
          </cell>
          <cell r="E2355" t="str">
            <v>-</v>
          </cell>
          <cell r="F2355" t="str">
            <v>-------------------</v>
          </cell>
          <cell r="G2355" t="str">
            <v>-------------------</v>
          </cell>
          <cell r="H2355" t="str">
            <v>06/02/2007 - 17:4</v>
          </cell>
          <cell r="I2355">
            <v>7</v>
          </cell>
        </row>
        <row r="2357">
          <cell r="A2357" t="str">
            <v>Título</v>
          </cell>
          <cell r="D2357" t="str">
            <v>Saldo Inicial</v>
          </cell>
          <cell r="F2357" t="str">
            <v>Débito</v>
          </cell>
          <cell r="G2357" t="str">
            <v>Crédito</v>
          </cell>
          <cell r="H2357" t="str">
            <v>Saldo Final</v>
          </cell>
        </row>
        <row r="2358">
          <cell r="A2358" t="str">
            <v>-----------</v>
          </cell>
          <cell r="B2358" t="str">
            <v>--</v>
          </cell>
          <cell r="C2358" t="str">
            <v>-------------------------------------------------------------------</v>
          </cell>
          <cell r="D2358" t="str">
            <v>-----------------</v>
          </cell>
          <cell r="F2358" t="str">
            <v>------------------</v>
          </cell>
          <cell r="G2358" t="str">
            <v>------------------</v>
          </cell>
          <cell r="H2358" t="str">
            <v>-----------------</v>
          </cell>
        </row>
        <row r="2359">
          <cell r="A2359" t="str">
            <v>31.25.04.01</v>
          </cell>
          <cell r="B2359" t="str">
            <v>-</v>
          </cell>
          <cell r="C2359" t="str">
            <v>Ipi s/Vendas Cvrd- FCA Minerios</v>
          </cell>
          <cell r="D2359">
            <v>0</v>
          </cell>
          <cell r="F2359">
            <v>0</v>
          </cell>
          <cell r="G2359">
            <v>0</v>
          </cell>
          <cell r="H2359">
            <v>0</v>
          </cell>
        </row>
        <row r="2360">
          <cell r="A2360" t="str">
            <v>31.25.04.02</v>
          </cell>
          <cell r="B2360" t="str">
            <v>-</v>
          </cell>
          <cell r="C2360" t="str">
            <v>Ipi s/Vendas Cvrd- FCA Lig.Manganes</v>
          </cell>
          <cell r="D2360">
            <v>0</v>
          </cell>
          <cell r="F2360">
            <v>0</v>
          </cell>
          <cell r="G2360">
            <v>0</v>
          </cell>
          <cell r="H2360">
            <v>0</v>
          </cell>
        </row>
        <row r="2361">
          <cell r="A2361" t="str">
            <v>31.25.04.03</v>
          </cell>
          <cell r="B2361" t="str">
            <v>-</v>
          </cell>
          <cell r="C2361" t="str">
            <v>Ipi s/Vendas Cvrd- FCA Lig.Especiais</v>
          </cell>
          <cell r="D2361">
            <v>0</v>
          </cell>
          <cell r="F2361">
            <v>0</v>
          </cell>
          <cell r="G2361">
            <v>0</v>
          </cell>
          <cell r="H2361">
            <v>0</v>
          </cell>
        </row>
        <row r="2362">
          <cell r="A2362" t="str">
            <v>31.25.04.07</v>
          </cell>
          <cell r="B2362" t="str">
            <v>-</v>
          </cell>
          <cell r="C2362" t="str">
            <v>Ipi s/Vendas Cvrd- FCA Outros</v>
          </cell>
          <cell r="D2362">
            <v>0</v>
          </cell>
          <cell r="F2362">
            <v>0</v>
          </cell>
          <cell r="G2362">
            <v>0</v>
          </cell>
          <cell r="H2362">
            <v>0</v>
          </cell>
        </row>
        <row r="2363">
          <cell r="A2363" t="str">
            <v>31.25.05.00</v>
          </cell>
          <cell r="B2363" t="str">
            <v>-</v>
          </cell>
          <cell r="C2363" t="str">
            <v>Ipi s/Vendas Grp Cvrd-RDME</v>
          </cell>
          <cell r="D2363">
            <v>0</v>
          </cell>
          <cell r="F2363">
            <v>0</v>
          </cell>
          <cell r="G2363">
            <v>0</v>
          </cell>
          <cell r="H2363">
            <v>0</v>
          </cell>
        </row>
        <row r="2364">
          <cell r="A2364" t="str">
            <v>31.25.05.01</v>
          </cell>
          <cell r="B2364" t="str">
            <v>-</v>
          </cell>
          <cell r="C2364" t="str">
            <v>Ipi s/Vendas Cvrd-RDME Minerios</v>
          </cell>
          <cell r="D2364">
            <v>0</v>
          </cell>
          <cell r="F2364">
            <v>0</v>
          </cell>
          <cell r="G2364">
            <v>0</v>
          </cell>
          <cell r="H2364">
            <v>0</v>
          </cell>
        </row>
        <row r="2365">
          <cell r="A2365" t="str">
            <v>31.25.05.02</v>
          </cell>
          <cell r="B2365" t="str">
            <v>-</v>
          </cell>
          <cell r="C2365" t="str">
            <v>Ipi s/Vendas Cvrd-RDME Lig.Manganes</v>
          </cell>
          <cell r="D2365">
            <v>0</v>
          </cell>
          <cell r="F2365">
            <v>0</v>
          </cell>
          <cell r="G2365">
            <v>0</v>
          </cell>
          <cell r="H2365">
            <v>0</v>
          </cell>
        </row>
        <row r="2366">
          <cell r="A2366" t="str">
            <v>31.25.05.03</v>
          </cell>
          <cell r="B2366" t="str">
            <v>-</v>
          </cell>
          <cell r="C2366" t="str">
            <v>Ipi s/Vendas Cvrd-RDME Lig.Especiais</v>
          </cell>
          <cell r="D2366">
            <v>0</v>
          </cell>
          <cell r="F2366">
            <v>0</v>
          </cell>
          <cell r="G2366">
            <v>0</v>
          </cell>
          <cell r="H2366">
            <v>0</v>
          </cell>
        </row>
        <row r="2367">
          <cell r="A2367" t="str">
            <v>31.25.05.07</v>
          </cell>
          <cell r="B2367" t="str">
            <v>-</v>
          </cell>
          <cell r="C2367" t="str">
            <v>Ipi s/Vendas Cvrd-RDME Outros</v>
          </cell>
          <cell r="D2367">
            <v>0</v>
          </cell>
          <cell r="F2367">
            <v>0</v>
          </cell>
          <cell r="G2367">
            <v>0</v>
          </cell>
          <cell r="H2367">
            <v>0</v>
          </cell>
        </row>
        <row r="2368">
          <cell r="A2368" t="str">
            <v>31.25.06.00</v>
          </cell>
          <cell r="B2368" t="str">
            <v>-</v>
          </cell>
          <cell r="C2368" t="str">
            <v>Ipi s/Vendas Grp Cvrd-RDMN</v>
          </cell>
          <cell r="D2368">
            <v>0</v>
          </cell>
          <cell r="F2368">
            <v>0</v>
          </cell>
          <cell r="G2368">
            <v>0</v>
          </cell>
          <cell r="H2368">
            <v>0</v>
          </cell>
        </row>
        <row r="2369">
          <cell r="A2369" t="str">
            <v>31.25.06.01</v>
          </cell>
          <cell r="B2369" t="str">
            <v>-</v>
          </cell>
          <cell r="C2369" t="str">
            <v>Ipi s/Vendas Cvrd RDMN Minerios</v>
          </cell>
          <cell r="D2369">
            <v>0</v>
          </cell>
          <cell r="F2369">
            <v>0</v>
          </cell>
          <cell r="G2369">
            <v>0</v>
          </cell>
          <cell r="H2369">
            <v>0</v>
          </cell>
        </row>
        <row r="2370">
          <cell r="A2370" t="str">
            <v>31.25.06.02</v>
          </cell>
          <cell r="B2370" t="str">
            <v>-</v>
          </cell>
          <cell r="C2370" t="str">
            <v>Ipi s/Vendas Cvrd RDMN Lig.Manganes</v>
          </cell>
          <cell r="D2370">
            <v>0</v>
          </cell>
          <cell r="F2370">
            <v>0</v>
          </cell>
          <cell r="G2370">
            <v>0</v>
          </cell>
          <cell r="H2370">
            <v>0</v>
          </cell>
        </row>
        <row r="2371">
          <cell r="A2371" t="str">
            <v>31.25.06.03</v>
          </cell>
          <cell r="B2371" t="str">
            <v>-</v>
          </cell>
          <cell r="C2371" t="str">
            <v>Ipi s/Vendas Cvrd RDMN Lig.Especiais</v>
          </cell>
          <cell r="D2371">
            <v>0</v>
          </cell>
          <cell r="F2371">
            <v>0</v>
          </cell>
          <cell r="G2371">
            <v>0</v>
          </cell>
          <cell r="H2371">
            <v>0</v>
          </cell>
        </row>
        <row r="2372">
          <cell r="A2372" t="str">
            <v>31.25.06.07</v>
          </cell>
          <cell r="B2372" t="str">
            <v>-</v>
          </cell>
          <cell r="C2372" t="str">
            <v>Ipi s/Vendas Cvrd RDMN Outros</v>
          </cell>
          <cell r="D2372">
            <v>0</v>
          </cell>
          <cell r="F2372">
            <v>0</v>
          </cell>
          <cell r="G2372">
            <v>0</v>
          </cell>
          <cell r="H2372">
            <v>0</v>
          </cell>
        </row>
        <row r="2373">
          <cell r="A2373" t="str">
            <v>31.25.07.00</v>
          </cell>
          <cell r="B2373" t="str">
            <v>-</v>
          </cell>
          <cell r="C2373" t="str">
            <v>Ipi s/Vendas Grp Cvrd-RDI</v>
          </cell>
          <cell r="D2373">
            <v>0</v>
          </cell>
          <cell r="F2373">
            <v>0</v>
          </cell>
          <cell r="G2373">
            <v>0</v>
          </cell>
          <cell r="H2373">
            <v>0</v>
          </cell>
        </row>
        <row r="2374">
          <cell r="A2374" t="str">
            <v>31.25.07.01</v>
          </cell>
          <cell r="B2374" t="str">
            <v>-</v>
          </cell>
          <cell r="C2374" t="str">
            <v>Ipi s/Vendas Cvrd-RDI Minerios</v>
          </cell>
          <cell r="D2374">
            <v>0</v>
          </cell>
          <cell r="F2374">
            <v>0</v>
          </cell>
          <cell r="G2374">
            <v>0</v>
          </cell>
          <cell r="H2374">
            <v>0</v>
          </cell>
        </row>
        <row r="2375">
          <cell r="A2375" t="str">
            <v>31.25.07.02</v>
          </cell>
          <cell r="B2375" t="str">
            <v>-</v>
          </cell>
          <cell r="C2375" t="str">
            <v>Ipi s/Vendas Cvrd-RDI Lig.Manganes</v>
          </cell>
          <cell r="D2375">
            <v>0</v>
          </cell>
          <cell r="F2375">
            <v>0</v>
          </cell>
          <cell r="G2375">
            <v>0</v>
          </cell>
          <cell r="H2375">
            <v>0</v>
          </cell>
        </row>
        <row r="2376">
          <cell r="A2376" t="str">
            <v>31.25.07.03</v>
          </cell>
          <cell r="B2376" t="str">
            <v>-</v>
          </cell>
          <cell r="C2376" t="str">
            <v>Ipi s/Vendas Cvrd-RDI Lig.Especiais</v>
          </cell>
          <cell r="D2376">
            <v>0</v>
          </cell>
          <cell r="F2376">
            <v>0</v>
          </cell>
          <cell r="G2376">
            <v>0</v>
          </cell>
          <cell r="H2376">
            <v>0</v>
          </cell>
        </row>
        <row r="2377">
          <cell r="A2377" t="str">
            <v>31.25.07.07</v>
          </cell>
          <cell r="B2377" t="str">
            <v>-</v>
          </cell>
          <cell r="C2377" t="str">
            <v>Ipi s/Vendas Cvrd-RDI Outros</v>
          </cell>
          <cell r="D2377">
            <v>0</v>
          </cell>
          <cell r="F2377">
            <v>0</v>
          </cell>
          <cell r="G2377">
            <v>0</v>
          </cell>
          <cell r="H2377">
            <v>0</v>
          </cell>
        </row>
        <row r="2378">
          <cell r="A2378" t="str">
            <v>31.25.08.00</v>
          </cell>
          <cell r="B2378" t="str">
            <v>-</v>
          </cell>
          <cell r="C2378" t="str">
            <v>Ipi s/Vendas Grp Cvrd-RDL</v>
          </cell>
          <cell r="D2378">
            <v>0</v>
          </cell>
          <cell r="F2378">
            <v>0</v>
          </cell>
          <cell r="G2378">
            <v>0</v>
          </cell>
          <cell r="H2378">
            <v>0</v>
          </cell>
        </row>
        <row r="2379">
          <cell r="A2379" t="str">
            <v>31.25.08.01</v>
          </cell>
          <cell r="B2379" t="str">
            <v>-</v>
          </cell>
          <cell r="C2379" t="str">
            <v>Ipi s/Vendas Cvrd-RDL Minerios</v>
          </cell>
          <cell r="D2379">
            <v>0</v>
          </cell>
          <cell r="F2379">
            <v>0</v>
          </cell>
          <cell r="G2379">
            <v>0</v>
          </cell>
          <cell r="H2379">
            <v>0</v>
          </cell>
        </row>
        <row r="2380">
          <cell r="A2380" t="str">
            <v>31.25.08.02</v>
          </cell>
          <cell r="B2380" t="str">
            <v>-</v>
          </cell>
          <cell r="C2380" t="str">
            <v>Ipi s/Vendas Cvrd-RDL Lig.Manganes</v>
          </cell>
          <cell r="D2380">
            <v>0</v>
          </cell>
          <cell r="F2380">
            <v>0</v>
          </cell>
          <cell r="G2380">
            <v>0</v>
          </cell>
          <cell r="H2380">
            <v>0</v>
          </cell>
        </row>
        <row r="2381">
          <cell r="A2381" t="str">
            <v>31.25.08.03</v>
          </cell>
          <cell r="B2381" t="str">
            <v>-</v>
          </cell>
          <cell r="C2381" t="str">
            <v>Ipi s/Vendas Cvrd-RDL Lig.Especiais</v>
          </cell>
          <cell r="D2381">
            <v>0</v>
          </cell>
          <cell r="F2381">
            <v>0</v>
          </cell>
          <cell r="G2381">
            <v>0</v>
          </cell>
          <cell r="H2381">
            <v>0</v>
          </cell>
        </row>
        <row r="2382">
          <cell r="A2382" t="str">
            <v>31.25.08.07</v>
          </cell>
          <cell r="B2382" t="str">
            <v>-</v>
          </cell>
          <cell r="C2382" t="str">
            <v>Ipi s/Vendas Cvrd-RDL Outros</v>
          </cell>
          <cell r="D2382">
            <v>0</v>
          </cell>
          <cell r="F2382">
            <v>0</v>
          </cell>
          <cell r="G2382">
            <v>0</v>
          </cell>
          <cell r="H2382">
            <v>0</v>
          </cell>
        </row>
        <row r="2383">
          <cell r="A2383" t="str">
            <v>31.25.09.00</v>
          </cell>
          <cell r="B2383" t="str">
            <v>-</v>
          </cell>
          <cell r="C2383" t="str">
            <v>Ipi s/Vendas Grp.Cvrd-ITACO</v>
          </cell>
          <cell r="D2383">
            <v>0</v>
          </cell>
          <cell r="F2383">
            <v>0</v>
          </cell>
          <cell r="G2383">
            <v>0</v>
          </cell>
          <cell r="H2383">
            <v>0</v>
          </cell>
        </row>
        <row r="2384">
          <cell r="A2384" t="str">
            <v>31.25.09.01</v>
          </cell>
          <cell r="B2384" t="str">
            <v>-</v>
          </cell>
          <cell r="C2384" t="str">
            <v>Ipi s/Vendas Cvrd-ITACO Minerios</v>
          </cell>
          <cell r="D2384">
            <v>0</v>
          </cell>
          <cell r="F2384">
            <v>0</v>
          </cell>
          <cell r="G2384">
            <v>0</v>
          </cell>
          <cell r="H2384">
            <v>0</v>
          </cell>
        </row>
        <row r="2385">
          <cell r="A2385" t="str">
            <v>31.25.09.02</v>
          </cell>
          <cell r="B2385" t="str">
            <v>-</v>
          </cell>
          <cell r="C2385" t="str">
            <v>Ipi s/Vendas Cvrd-ITACO Lig.Manganes</v>
          </cell>
          <cell r="D2385">
            <v>0</v>
          </cell>
          <cell r="F2385">
            <v>0</v>
          </cell>
          <cell r="G2385">
            <v>0</v>
          </cell>
          <cell r="H2385">
            <v>0</v>
          </cell>
        </row>
        <row r="2386">
          <cell r="A2386" t="str">
            <v>31.25.09.03</v>
          </cell>
          <cell r="B2386" t="str">
            <v>-</v>
          </cell>
          <cell r="C2386" t="str">
            <v>Ipi s/Vendas Cvrd-ITACO Lig.Especiais</v>
          </cell>
          <cell r="D2386">
            <v>0</v>
          </cell>
          <cell r="F2386">
            <v>0</v>
          </cell>
          <cell r="G2386">
            <v>0</v>
          </cell>
          <cell r="H2386">
            <v>0</v>
          </cell>
        </row>
        <row r="2387">
          <cell r="A2387" t="str">
            <v>31.25.09.07</v>
          </cell>
          <cell r="B2387" t="str">
            <v>-</v>
          </cell>
          <cell r="C2387" t="str">
            <v>Ipi s/Vendas Cvrd-ITACO Outros</v>
          </cell>
          <cell r="D2387">
            <v>0</v>
          </cell>
          <cell r="F2387">
            <v>0</v>
          </cell>
          <cell r="G2387">
            <v>0</v>
          </cell>
          <cell r="H2387">
            <v>0</v>
          </cell>
        </row>
        <row r="2388">
          <cell r="A2388" t="str">
            <v>31.25.10.00</v>
          </cell>
          <cell r="B2388" t="str">
            <v>-</v>
          </cell>
          <cell r="C2388" t="str">
            <v>Icms s/Vendas Grp Cvrd- Cvrd</v>
          </cell>
          <cell r="D2388">
            <v>0</v>
          </cell>
          <cell r="F2388">
            <v>0</v>
          </cell>
          <cell r="G2388">
            <v>0</v>
          </cell>
          <cell r="H2388">
            <v>0</v>
          </cell>
        </row>
        <row r="2389">
          <cell r="A2389" t="str">
            <v>31.25.10.01</v>
          </cell>
          <cell r="B2389" t="str">
            <v>-</v>
          </cell>
          <cell r="C2389" t="str">
            <v>Icms s/Vendas Cvrd- Cvrd Minerios</v>
          </cell>
          <cell r="D2389">
            <v>0</v>
          </cell>
          <cell r="F2389">
            <v>0</v>
          </cell>
          <cell r="G2389">
            <v>0</v>
          </cell>
          <cell r="H2389">
            <v>0</v>
          </cell>
        </row>
        <row r="2390">
          <cell r="A2390" t="str">
            <v>31.25.10.02</v>
          </cell>
          <cell r="B2390" t="str">
            <v>-</v>
          </cell>
          <cell r="C2390" t="str">
            <v>Icms s/Vendas Cvrd- Cvrd Lig.Manganes</v>
          </cell>
          <cell r="D2390">
            <v>0</v>
          </cell>
          <cell r="F2390">
            <v>0</v>
          </cell>
          <cell r="G2390">
            <v>0</v>
          </cell>
          <cell r="H2390">
            <v>0</v>
          </cell>
        </row>
        <row r="2391">
          <cell r="A2391" t="str">
            <v>31.25.10.03</v>
          </cell>
          <cell r="B2391" t="str">
            <v>-</v>
          </cell>
          <cell r="C2391" t="str">
            <v>Icms s/Vendas Cvrd- Cvrd Lig.Especiais</v>
          </cell>
          <cell r="D2391">
            <v>0</v>
          </cell>
          <cell r="F2391">
            <v>0</v>
          </cell>
          <cell r="G2391">
            <v>0</v>
          </cell>
          <cell r="H2391">
            <v>0</v>
          </cell>
        </row>
        <row r="2392">
          <cell r="A2392" t="str">
            <v>31.25.10.07</v>
          </cell>
          <cell r="B2392" t="str">
            <v>-</v>
          </cell>
          <cell r="C2392" t="str">
            <v>Icms s/Vendas Cvrd- Cvrd Outros</v>
          </cell>
          <cell r="D2392">
            <v>0</v>
          </cell>
          <cell r="F2392">
            <v>0</v>
          </cell>
          <cell r="G2392">
            <v>0</v>
          </cell>
          <cell r="H2392">
            <v>0</v>
          </cell>
        </row>
        <row r="2393">
          <cell r="A2393" t="str">
            <v>31.25.11.00</v>
          </cell>
          <cell r="B2393" t="str">
            <v>-</v>
          </cell>
          <cell r="C2393" t="str">
            <v>Icms s/Vendas Grp Cvrd- Urucum</v>
          </cell>
          <cell r="D2393">
            <v>0</v>
          </cell>
          <cell r="F2393">
            <v>0</v>
          </cell>
          <cell r="G2393">
            <v>0</v>
          </cell>
          <cell r="H2393">
            <v>0</v>
          </cell>
        </row>
        <row r="2394">
          <cell r="A2394" t="str">
            <v>31.25.11.01</v>
          </cell>
          <cell r="B2394" t="str">
            <v>-</v>
          </cell>
          <cell r="C2394" t="str">
            <v>Icms s/Vendas Cvrd- Urucum Minerios</v>
          </cell>
          <cell r="D2394">
            <v>0</v>
          </cell>
          <cell r="F2394">
            <v>0</v>
          </cell>
          <cell r="G2394">
            <v>0</v>
          </cell>
          <cell r="H2394">
            <v>0</v>
          </cell>
        </row>
        <row r="2395">
          <cell r="A2395" t="str">
            <v>31.25.11.02</v>
          </cell>
          <cell r="B2395" t="str">
            <v>-</v>
          </cell>
          <cell r="C2395" t="str">
            <v>Icms s/Vendas Cvrd- Urucum Lig.Manganes</v>
          </cell>
          <cell r="D2395">
            <v>0</v>
          </cell>
          <cell r="F2395">
            <v>0</v>
          </cell>
          <cell r="G2395">
            <v>0</v>
          </cell>
          <cell r="H2395">
            <v>0</v>
          </cell>
        </row>
        <row r="2396">
          <cell r="A2396" t="str">
            <v>31.25.11.03</v>
          </cell>
          <cell r="B2396" t="str">
            <v>-</v>
          </cell>
          <cell r="C2396" t="str">
            <v>Icms s/Vendas Cvrd- Urucum Lig.Especiais</v>
          </cell>
          <cell r="D2396">
            <v>0</v>
          </cell>
          <cell r="F2396">
            <v>0</v>
          </cell>
          <cell r="G2396">
            <v>0</v>
          </cell>
          <cell r="H2396">
            <v>0</v>
          </cell>
        </row>
        <row r="2397">
          <cell r="A2397" t="str">
            <v>31.25.11.07</v>
          </cell>
          <cell r="B2397" t="str">
            <v>-</v>
          </cell>
          <cell r="C2397" t="str">
            <v>Icms s/Vendas Cvrd- Urucum Outros</v>
          </cell>
          <cell r="D2397">
            <v>0</v>
          </cell>
          <cell r="F2397">
            <v>0</v>
          </cell>
          <cell r="G2397">
            <v>0</v>
          </cell>
          <cell r="H2397">
            <v>0</v>
          </cell>
        </row>
        <row r="2398">
          <cell r="A2398" t="str">
            <v>31.25.12.00</v>
          </cell>
          <cell r="B2398" t="str">
            <v>-</v>
          </cell>
          <cell r="C2398" t="str">
            <v>Icms s/Vendas Grp Cvrd- CST</v>
          </cell>
          <cell r="D2398">
            <v>0</v>
          </cell>
          <cell r="F2398">
            <v>0</v>
          </cell>
          <cell r="G2398">
            <v>0</v>
          </cell>
          <cell r="H2398">
            <v>0</v>
          </cell>
        </row>
        <row r="2399">
          <cell r="A2399" t="str">
            <v>31.25.12.01</v>
          </cell>
          <cell r="B2399" t="str">
            <v>-</v>
          </cell>
          <cell r="C2399" t="str">
            <v>Icms s/Vendas Cvrd- CST Minerios</v>
          </cell>
          <cell r="D2399">
            <v>0</v>
          </cell>
          <cell r="F2399">
            <v>0</v>
          </cell>
          <cell r="G2399">
            <v>0</v>
          </cell>
          <cell r="H2399">
            <v>0</v>
          </cell>
        </row>
        <row r="2400">
          <cell r="A2400" t="str">
            <v>31.25.12.02</v>
          </cell>
          <cell r="B2400" t="str">
            <v>-</v>
          </cell>
          <cell r="C2400" t="str">
            <v>Icms s/Vendas Cvrd- CST Lig.Manganes</v>
          </cell>
          <cell r="D2400">
            <v>0</v>
          </cell>
          <cell r="F2400">
            <v>0</v>
          </cell>
          <cell r="G2400">
            <v>0</v>
          </cell>
          <cell r="H2400">
            <v>0</v>
          </cell>
        </row>
        <row r="2401">
          <cell r="A2401" t="str">
            <v>31.25.12.03</v>
          </cell>
          <cell r="B2401" t="str">
            <v>-</v>
          </cell>
          <cell r="C2401" t="str">
            <v>Icms s/Vendas Cvrd- CST Lig.Especiais</v>
          </cell>
          <cell r="D2401">
            <v>0</v>
          </cell>
          <cell r="F2401">
            <v>0</v>
          </cell>
          <cell r="G2401">
            <v>0</v>
          </cell>
          <cell r="H2401">
            <v>0</v>
          </cell>
        </row>
        <row r="2402">
          <cell r="A2402" t="str">
            <v>31.25.12.07</v>
          </cell>
          <cell r="B2402" t="str">
            <v>-</v>
          </cell>
          <cell r="C2402" t="str">
            <v>Icms s/Vendas Cvrd- CST Outros</v>
          </cell>
          <cell r="D2402">
            <v>0</v>
          </cell>
          <cell r="F2402">
            <v>0</v>
          </cell>
          <cell r="G2402">
            <v>0</v>
          </cell>
          <cell r="H2402">
            <v>0</v>
          </cell>
        </row>
        <row r="2403">
          <cell r="A2403" t="str">
            <v>31.25.13.00</v>
          </cell>
          <cell r="B2403" t="str">
            <v>-</v>
          </cell>
          <cell r="C2403" t="str">
            <v>Icms s/Vendas Grp Cvrd- FCA</v>
          </cell>
          <cell r="D2403">
            <v>0</v>
          </cell>
          <cell r="F2403">
            <v>0</v>
          </cell>
          <cell r="G2403">
            <v>0</v>
          </cell>
          <cell r="H2403">
            <v>0</v>
          </cell>
        </row>
        <row r="2404">
          <cell r="A2404" t="str">
            <v>31.25.13.01</v>
          </cell>
          <cell r="B2404" t="str">
            <v>-</v>
          </cell>
          <cell r="C2404" t="str">
            <v>Icms s/Vendas Cvrd- FCA Minerios</v>
          </cell>
          <cell r="D2404">
            <v>0</v>
          </cell>
          <cell r="F2404">
            <v>0</v>
          </cell>
          <cell r="G2404">
            <v>0</v>
          </cell>
          <cell r="H2404">
            <v>0</v>
          </cell>
        </row>
        <row r="2405">
          <cell r="A2405" t="str">
            <v>31.25.13.02</v>
          </cell>
          <cell r="B2405" t="str">
            <v>-</v>
          </cell>
          <cell r="C2405" t="str">
            <v>Icms s/Vendas Cvrd- FCA Lig.Manganes</v>
          </cell>
          <cell r="D2405">
            <v>0</v>
          </cell>
          <cell r="F2405">
            <v>0</v>
          </cell>
          <cell r="G2405">
            <v>0</v>
          </cell>
          <cell r="H2405">
            <v>0</v>
          </cell>
        </row>
        <row r="2406">
          <cell r="A2406" t="str">
            <v>31.25.13.03</v>
          </cell>
          <cell r="B2406" t="str">
            <v>-</v>
          </cell>
          <cell r="C2406" t="str">
            <v>Icms s/Vendas Cvrd- FCA Lig.Especiais</v>
          </cell>
          <cell r="D2406">
            <v>0</v>
          </cell>
          <cell r="F2406">
            <v>0</v>
          </cell>
          <cell r="G2406">
            <v>0</v>
          </cell>
          <cell r="H2406">
            <v>0</v>
          </cell>
        </row>
        <row r="2407">
          <cell r="A2407" t="str">
            <v>31.25.13.07</v>
          </cell>
          <cell r="B2407" t="str">
            <v>-</v>
          </cell>
          <cell r="C2407" t="str">
            <v>Icms s/Vendas Cvrd- FCA Outros</v>
          </cell>
          <cell r="D2407">
            <v>0</v>
          </cell>
          <cell r="F2407">
            <v>0</v>
          </cell>
          <cell r="G2407">
            <v>0</v>
          </cell>
          <cell r="H2407">
            <v>0</v>
          </cell>
        </row>
        <row r="2408">
          <cell r="A2408" t="str">
            <v>31.25.14.00</v>
          </cell>
          <cell r="B2408" t="str">
            <v>-</v>
          </cell>
          <cell r="C2408" t="str">
            <v>Icms s/Vendas Grp Cvrd-RDME</v>
          </cell>
          <cell r="D2408">
            <v>0</v>
          </cell>
          <cell r="F2408">
            <v>0</v>
          </cell>
          <cell r="G2408">
            <v>0</v>
          </cell>
          <cell r="H2408">
            <v>0</v>
          </cell>
        </row>
        <row r="2409">
          <cell r="A2409" t="str">
            <v>31.25.14.01</v>
          </cell>
          <cell r="B2409" t="str">
            <v>-</v>
          </cell>
          <cell r="C2409" t="str">
            <v>Icms s/Vendas Cvrd-RDME Minerios</v>
          </cell>
          <cell r="D2409">
            <v>0</v>
          </cell>
          <cell r="F2409">
            <v>0</v>
          </cell>
          <cell r="G2409">
            <v>0</v>
          </cell>
          <cell r="H2409">
            <v>0</v>
          </cell>
        </row>
        <row r="2410">
          <cell r="A2410" t="str">
            <v>31.25.14.02</v>
          </cell>
          <cell r="B2410" t="str">
            <v>-</v>
          </cell>
          <cell r="C2410" t="str">
            <v>Icms s/Vendas Cvrd-RDME Lig.Manganes</v>
          </cell>
          <cell r="D2410">
            <v>0</v>
          </cell>
          <cell r="F2410">
            <v>0</v>
          </cell>
          <cell r="G2410">
            <v>0</v>
          </cell>
          <cell r="H2410">
            <v>0</v>
          </cell>
        </row>
        <row r="2411">
          <cell r="A2411" t="str">
            <v>31.25.14.03</v>
          </cell>
          <cell r="B2411" t="str">
            <v>-</v>
          </cell>
          <cell r="C2411" t="str">
            <v>Icms s/Vendas Cvrd-RDME Lig.Especiais</v>
          </cell>
          <cell r="D2411">
            <v>0</v>
          </cell>
          <cell r="F2411">
            <v>0</v>
          </cell>
          <cell r="G2411">
            <v>0</v>
          </cell>
          <cell r="H2411">
            <v>0</v>
          </cell>
        </row>
        <row r="2412">
          <cell r="A2412" t="str">
            <v>31.25.14.07</v>
          </cell>
          <cell r="B2412" t="str">
            <v>-</v>
          </cell>
          <cell r="C2412" t="str">
            <v>Icms s/Vendas Cvrd-RDME Outros</v>
          </cell>
          <cell r="D2412">
            <v>0</v>
          </cell>
          <cell r="F2412">
            <v>0</v>
          </cell>
          <cell r="G2412">
            <v>0</v>
          </cell>
          <cell r="H2412">
            <v>0</v>
          </cell>
        </row>
        <row r="2413">
          <cell r="A2413" t="str">
            <v>31.25.15.00</v>
          </cell>
          <cell r="B2413" t="str">
            <v>-</v>
          </cell>
          <cell r="C2413" t="str">
            <v>Icms s/Vendas Grp Cvrd-RDMN</v>
          </cell>
          <cell r="D2413">
            <v>0</v>
          </cell>
          <cell r="F2413">
            <v>0</v>
          </cell>
          <cell r="G2413">
            <v>0</v>
          </cell>
          <cell r="H2413">
            <v>0</v>
          </cell>
        </row>
        <row r="2414">
          <cell r="A2414" t="str">
            <v>31.25.15.01</v>
          </cell>
          <cell r="B2414" t="str">
            <v>-</v>
          </cell>
          <cell r="C2414" t="str">
            <v>Icms s/Vendas Cvrd-RDMN Minerios</v>
          </cell>
          <cell r="D2414">
            <v>0</v>
          </cell>
          <cell r="F2414">
            <v>0</v>
          </cell>
          <cell r="G2414">
            <v>0</v>
          </cell>
          <cell r="H2414">
            <v>0</v>
          </cell>
        </row>
        <row r="2415">
          <cell r="A2415" t="str">
            <v>31.25.15.02</v>
          </cell>
          <cell r="B2415" t="str">
            <v>-</v>
          </cell>
          <cell r="C2415" t="str">
            <v>Icms s/Vendas Cvrd-RDMN Lig.Manganes</v>
          </cell>
          <cell r="D2415">
            <v>0</v>
          </cell>
          <cell r="F2415">
            <v>0</v>
          </cell>
          <cell r="G2415">
            <v>0</v>
          </cell>
          <cell r="H2415">
            <v>0</v>
          </cell>
        </row>
        <row r="2416">
          <cell r="A2416" t="str">
            <v>31.25.15.03</v>
          </cell>
          <cell r="B2416" t="str">
            <v>-</v>
          </cell>
          <cell r="C2416" t="str">
            <v>Icms s/Vendas Cvrd-RDMN Lig.Especiais</v>
          </cell>
          <cell r="D2416">
            <v>0</v>
          </cell>
          <cell r="F2416">
            <v>0</v>
          </cell>
          <cell r="G2416">
            <v>0</v>
          </cell>
          <cell r="H2416">
            <v>0</v>
          </cell>
        </row>
        <row r="2417">
          <cell r="A2417" t="str">
            <v>31.25.15.07</v>
          </cell>
          <cell r="B2417" t="str">
            <v>-</v>
          </cell>
          <cell r="C2417" t="str">
            <v>Icms s/Vendas Cvrd-RDMN Outros</v>
          </cell>
          <cell r="D2417">
            <v>0</v>
          </cell>
          <cell r="F2417">
            <v>0</v>
          </cell>
          <cell r="G2417">
            <v>0</v>
          </cell>
          <cell r="H2417">
            <v>0</v>
          </cell>
        </row>
        <row r="2418">
          <cell r="A2418" t="str">
            <v>31.25.16.00</v>
          </cell>
          <cell r="B2418" t="str">
            <v>-</v>
          </cell>
          <cell r="C2418" t="str">
            <v>Icms s/Vendas Grp Cvrd-RDI</v>
          </cell>
          <cell r="D2418">
            <v>0</v>
          </cell>
          <cell r="F2418">
            <v>0</v>
          </cell>
          <cell r="G2418">
            <v>0</v>
          </cell>
          <cell r="H2418">
            <v>0</v>
          </cell>
        </row>
        <row r="2419">
          <cell r="A2419" t="str">
            <v>31.25.16.01</v>
          </cell>
          <cell r="B2419" t="str">
            <v>-</v>
          </cell>
          <cell r="C2419" t="str">
            <v>Icms s/Vendas Cvrd-RDI Minerios</v>
          </cell>
          <cell r="D2419">
            <v>0</v>
          </cell>
          <cell r="F2419">
            <v>0</v>
          </cell>
          <cell r="G2419">
            <v>0</v>
          </cell>
          <cell r="H2419">
            <v>0</v>
          </cell>
        </row>
        <row r="2420">
          <cell r="A2420" t="str">
            <v>31.25.16.02</v>
          </cell>
          <cell r="B2420" t="str">
            <v>-</v>
          </cell>
          <cell r="C2420" t="str">
            <v>Icms s/Vendas Cvrd-RDI Lig.Manganes</v>
          </cell>
          <cell r="D2420">
            <v>0</v>
          </cell>
          <cell r="F2420">
            <v>0</v>
          </cell>
          <cell r="G2420">
            <v>0</v>
          </cell>
          <cell r="H2420">
            <v>0</v>
          </cell>
        </row>
        <row r="2421">
          <cell r="A2421" t="str">
            <v>31.25.16.03</v>
          </cell>
          <cell r="B2421" t="str">
            <v>-</v>
          </cell>
          <cell r="C2421" t="str">
            <v>Icms s/Vendas Cvrd-RDI Lig.Especiais</v>
          </cell>
          <cell r="D2421">
            <v>0</v>
          </cell>
          <cell r="F2421">
            <v>0</v>
          </cell>
          <cell r="G2421">
            <v>0</v>
          </cell>
          <cell r="H2421">
            <v>0</v>
          </cell>
        </row>
        <row r="2422">
          <cell r="A2422" t="str">
            <v>31.25.16.07</v>
          </cell>
          <cell r="B2422" t="str">
            <v>-</v>
          </cell>
          <cell r="C2422" t="str">
            <v>Icms s/Vendas Cvrd-RDI Outros</v>
          </cell>
          <cell r="D2422">
            <v>0</v>
          </cell>
          <cell r="F2422">
            <v>0</v>
          </cell>
          <cell r="G2422">
            <v>0</v>
          </cell>
          <cell r="H2422">
            <v>0</v>
          </cell>
        </row>
        <row r="2423">
          <cell r="A2423" t="str">
            <v>31.25.17.00</v>
          </cell>
          <cell r="B2423" t="str">
            <v>-</v>
          </cell>
          <cell r="C2423" t="str">
            <v>Icms s/Vendas Grp Cvrd-RDL</v>
          </cell>
          <cell r="D2423">
            <v>0</v>
          </cell>
          <cell r="F2423">
            <v>0</v>
          </cell>
          <cell r="G2423">
            <v>0</v>
          </cell>
          <cell r="H2423">
            <v>0</v>
          </cell>
        </row>
        <row r="2424">
          <cell r="A2424" t="str">
            <v>31.25.17.01</v>
          </cell>
          <cell r="B2424" t="str">
            <v>-</v>
          </cell>
          <cell r="C2424" t="str">
            <v>Icms s/Vendas Cvrd-RDL Minerios</v>
          </cell>
          <cell r="D2424">
            <v>0</v>
          </cell>
          <cell r="F2424">
            <v>0</v>
          </cell>
          <cell r="G2424">
            <v>0</v>
          </cell>
          <cell r="H2424">
            <v>0</v>
          </cell>
        </row>
        <row r="2425">
          <cell r="A2425" t="str">
            <v>31.25.17.02</v>
          </cell>
          <cell r="B2425" t="str">
            <v>-</v>
          </cell>
          <cell r="C2425" t="str">
            <v>Icms s/Vendas Cvrd-RDL Lig.Manganes</v>
          </cell>
          <cell r="D2425">
            <v>0</v>
          </cell>
          <cell r="F2425">
            <v>0</v>
          </cell>
          <cell r="G2425">
            <v>0</v>
          </cell>
          <cell r="H2425">
            <v>0</v>
          </cell>
        </row>
        <row r="2426">
          <cell r="A2426" t="str">
            <v>31.25.17.03</v>
          </cell>
          <cell r="B2426" t="str">
            <v>-</v>
          </cell>
          <cell r="C2426" t="str">
            <v>Icms s/Vendas Cvrd-RDL Lig.Especiais</v>
          </cell>
          <cell r="D2426">
            <v>0</v>
          </cell>
          <cell r="F2426">
            <v>0</v>
          </cell>
          <cell r="G2426">
            <v>0</v>
          </cell>
          <cell r="H2426">
            <v>0</v>
          </cell>
        </row>
        <row r="2427">
          <cell r="A2427" t="str">
            <v>31.25.17.07</v>
          </cell>
          <cell r="B2427" t="str">
            <v>-</v>
          </cell>
          <cell r="C2427" t="str">
            <v>Icms s/Vendas Cvrd-RDL Outros</v>
          </cell>
          <cell r="D2427">
            <v>0</v>
          </cell>
          <cell r="F2427">
            <v>0</v>
          </cell>
          <cell r="G2427">
            <v>0</v>
          </cell>
          <cell r="H2427">
            <v>0</v>
          </cell>
        </row>
        <row r="2428">
          <cell r="A2428" t="str">
            <v>31.25.18.00</v>
          </cell>
          <cell r="B2428" t="str">
            <v>-</v>
          </cell>
          <cell r="C2428" t="str">
            <v>Icms s/Vendas Grp.Cvrd-ITACO</v>
          </cell>
          <cell r="D2428">
            <v>0</v>
          </cell>
          <cell r="F2428">
            <v>0</v>
          </cell>
          <cell r="G2428">
            <v>0</v>
          </cell>
          <cell r="H2428">
            <v>0</v>
          </cell>
        </row>
        <row r="2429">
          <cell r="A2429" t="str">
            <v>31.25.18.01</v>
          </cell>
          <cell r="B2429" t="str">
            <v>-</v>
          </cell>
          <cell r="C2429" t="str">
            <v>Icms s/Vendas Cvrd-ITACO Minerios</v>
          </cell>
          <cell r="D2429">
            <v>0</v>
          </cell>
          <cell r="F2429">
            <v>0</v>
          </cell>
          <cell r="G2429">
            <v>0</v>
          </cell>
          <cell r="H2429">
            <v>0</v>
          </cell>
        </row>
        <row r="2430">
          <cell r="A2430" t="str">
            <v>31.25.18.02</v>
          </cell>
          <cell r="B2430" t="str">
            <v>-</v>
          </cell>
          <cell r="C2430" t="str">
            <v>Icms s/Vendas Cvrd-ITACO Lig.Manganes</v>
          </cell>
          <cell r="D2430">
            <v>0</v>
          </cell>
          <cell r="F2430">
            <v>0</v>
          </cell>
          <cell r="G2430">
            <v>0</v>
          </cell>
          <cell r="H2430">
            <v>0</v>
          </cell>
        </row>
        <row r="2431">
          <cell r="A2431" t="str">
            <v>31.25.18.03</v>
          </cell>
          <cell r="B2431" t="str">
            <v>-</v>
          </cell>
          <cell r="C2431" t="str">
            <v>Icms s/Vendas Cvrd-ITACO Lig.Especiais</v>
          </cell>
          <cell r="D2431">
            <v>0</v>
          </cell>
          <cell r="F2431">
            <v>0</v>
          </cell>
          <cell r="G2431">
            <v>0</v>
          </cell>
          <cell r="H2431">
            <v>0</v>
          </cell>
        </row>
        <row r="2432">
          <cell r="A2432" t="str">
            <v>31.25.18.07</v>
          </cell>
          <cell r="B2432" t="str">
            <v>-</v>
          </cell>
          <cell r="C2432" t="str">
            <v>Icms s/Vendas Cvrd-ITACO Outros</v>
          </cell>
          <cell r="D2432">
            <v>0</v>
          </cell>
          <cell r="F2432">
            <v>0</v>
          </cell>
          <cell r="G2432">
            <v>0</v>
          </cell>
          <cell r="H2432">
            <v>0</v>
          </cell>
        </row>
        <row r="2433">
          <cell r="A2433" t="str">
            <v>31.25.19.00</v>
          </cell>
          <cell r="B2433" t="str">
            <v>-</v>
          </cell>
          <cell r="C2433" t="str">
            <v>Icms s/Vendas Grp.Cvrd-USIMINAS</v>
          </cell>
          <cell r="D2433">
            <v>0</v>
          </cell>
          <cell r="F2433">
            <v>457233.49</v>
          </cell>
          <cell r="G2433">
            <v>0</v>
          </cell>
          <cell r="H2433">
            <v>457233.49</v>
          </cell>
          <cell r="I2433" t="str">
            <v>D</v>
          </cell>
        </row>
        <row r="2434">
          <cell r="A2434" t="str">
            <v>31.25.19.01</v>
          </cell>
          <cell r="B2434" t="str">
            <v>-</v>
          </cell>
          <cell r="C2434" t="str">
            <v>Icms s/Vendas Cvrd-USIMINAS Minerios</v>
          </cell>
          <cell r="D2434">
            <v>0</v>
          </cell>
          <cell r="F2434">
            <v>0</v>
          </cell>
          <cell r="G2434">
            <v>0</v>
          </cell>
          <cell r="H2434">
            <v>0</v>
          </cell>
        </row>
        <row r="2436">
          <cell r="A2436" t="str">
            <v>-----------</v>
          </cell>
          <cell r="B2436" t="str">
            <v>--</v>
          </cell>
          <cell r="C2436" t="str">
            <v>-------------------------------------------------------------------</v>
          </cell>
          <cell r="D2436" t="str">
            <v>-------------------</v>
          </cell>
          <cell r="E2436" t="str">
            <v>-</v>
          </cell>
          <cell r="F2436" t="str">
            <v>-------------------</v>
          </cell>
          <cell r="G2436" t="e">
            <v>#NAME?</v>
          </cell>
          <cell r="H2436" t="str">
            <v>07AB - 1.00.01.065</v>
          </cell>
        </row>
        <row r="2437">
          <cell r="A2437" t="str">
            <v>_x000C_----------</v>
          </cell>
          <cell r="B2437" t="str">
            <v>--</v>
          </cell>
          <cell r="C2437" t="str">
            <v>-------------------------------------------------------------------</v>
          </cell>
          <cell r="D2437" t="str">
            <v>-------------------</v>
          </cell>
          <cell r="E2437" t="str">
            <v>-</v>
          </cell>
          <cell r="F2437" t="str">
            <v>-------------------</v>
          </cell>
          <cell r="G2437" t="str">
            <v>-------------------</v>
          </cell>
          <cell r="H2437" t="str">
            <v>------ Página:</v>
          </cell>
          <cell r="I2437">
            <v>3</v>
          </cell>
        </row>
        <row r="2438">
          <cell r="A2438" t="str">
            <v>Rio Doce Ma</v>
          </cell>
          <cell r="B2438" t="str">
            <v>ng</v>
          </cell>
          <cell r="C2438" t="str">
            <v>anes S.A</v>
          </cell>
          <cell r="H2438" t="str">
            <v>Balancete</v>
          </cell>
        </row>
        <row r="2439">
          <cell r="A2439" t="str">
            <v>Período: 01</v>
          </cell>
          <cell r="B2439" t="str">
            <v>/0</v>
          </cell>
          <cell r="C2439" t="str">
            <v>1/2007 A 31/01/2007 -----------------------------------------------</v>
          </cell>
          <cell r="D2439" t="str">
            <v>-------------------</v>
          </cell>
          <cell r="E2439" t="str">
            <v>-</v>
          </cell>
          <cell r="F2439" t="str">
            <v>-------------------</v>
          </cell>
          <cell r="G2439" t="str">
            <v>-------------------</v>
          </cell>
          <cell r="H2439" t="str">
            <v>06/02/2007 - 17:4</v>
          </cell>
          <cell r="I2439">
            <v>7</v>
          </cell>
        </row>
        <row r="2441">
          <cell r="A2441" t="str">
            <v>Título</v>
          </cell>
          <cell r="D2441" t="str">
            <v>Saldo Inicial</v>
          </cell>
          <cell r="F2441" t="str">
            <v>Débito</v>
          </cell>
          <cell r="G2441" t="str">
            <v>Crédito</v>
          </cell>
          <cell r="H2441" t="str">
            <v>Saldo Final</v>
          </cell>
        </row>
        <row r="2442">
          <cell r="A2442" t="str">
            <v>-----------</v>
          </cell>
          <cell r="B2442" t="str">
            <v>--</v>
          </cell>
          <cell r="C2442" t="str">
            <v>-------------------------------------------------------------------</v>
          </cell>
          <cell r="D2442" t="str">
            <v>-----------------</v>
          </cell>
          <cell r="F2442" t="str">
            <v>------------------</v>
          </cell>
          <cell r="G2442" t="str">
            <v>------------------</v>
          </cell>
          <cell r="H2442" t="str">
            <v>-----------------</v>
          </cell>
        </row>
        <row r="2443">
          <cell r="A2443" t="str">
            <v>31.25.19.02</v>
          </cell>
          <cell r="B2443" t="str">
            <v>-</v>
          </cell>
          <cell r="C2443" t="str">
            <v>Icms s/Vendas Cvrd-USIMINAS Lig.Manganes</v>
          </cell>
          <cell r="D2443">
            <v>0</v>
          </cell>
          <cell r="F2443">
            <v>354071.28</v>
          </cell>
          <cell r="G2443">
            <v>0</v>
          </cell>
          <cell r="H2443">
            <v>354071.28</v>
          </cell>
          <cell r="I2443" t="str">
            <v>D</v>
          </cell>
        </row>
        <row r="2444">
          <cell r="A2444" t="str">
            <v>31.25.19.03</v>
          </cell>
          <cell r="B2444" t="str">
            <v>-</v>
          </cell>
          <cell r="C2444" t="str">
            <v>Icms s/Vendas Cvrd-USIMINAS Lig.Especiai</v>
          </cell>
          <cell r="D2444">
            <v>0</v>
          </cell>
          <cell r="F2444">
            <v>103162.21</v>
          </cell>
          <cell r="G2444">
            <v>0</v>
          </cell>
          <cell r="H2444">
            <v>103162.21</v>
          </cell>
          <cell r="I2444" t="str">
            <v>D</v>
          </cell>
        </row>
        <row r="2445">
          <cell r="A2445" t="str">
            <v>31.25.19.07</v>
          </cell>
          <cell r="B2445" t="str">
            <v>-</v>
          </cell>
          <cell r="C2445" t="str">
            <v>Icms s/Vendas Cvrd-USIMINAS Outros</v>
          </cell>
          <cell r="D2445">
            <v>0</v>
          </cell>
          <cell r="F2445">
            <v>0</v>
          </cell>
          <cell r="G2445">
            <v>0</v>
          </cell>
          <cell r="H2445">
            <v>0</v>
          </cell>
        </row>
        <row r="2446">
          <cell r="A2446" t="str">
            <v>31.25.20.00</v>
          </cell>
          <cell r="B2446" t="str">
            <v>-</v>
          </cell>
          <cell r="C2446" t="str">
            <v>Iss s/Vendas Grp Cvrd- Cvrd</v>
          </cell>
          <cell r="D2446">
            <v>0</v>
          </cell>
          <cell r="F2446">
            <v>0</v>
          </cell>
          <cell r="G2446">
            <v>0</v>
          </cell>
          <cell r="H2446">
            <v>0</v>
          </cell>
        </row>
        <row r="2447">
          <cell r="A2447" t="str">
            <v>31.25.20.01</v>
          </cell>
          <cell r="B2447" t="str">
            <v>-</v>
          </cell>
          <cell r="C2447" t="str">
            <v>Iss s/Vendas Cvrd- Cvrd Minerios</v>
          </cell>
          <cell r="D2447">
            <v>0</v>
          </cell>
          <cell r="F2447">
            <v>0</v>
          </cell>
          <cell r="G2447">
            <v>0</v>
          </cell>
          <cell r="H2447">
            <v>0</v>
          </cell>
        </row>
        <row r="2448">
          <cell r="A2448" t="str">
            <v>31.25.20.02</v>
          </cell>
          <cell r="B2448" t="str">
            <v>-</v>
          </cell>
          <cell r="C2448" t="str">
            <v>Iss s/Vendas Cvrd- Cvrd Lig.Manganes</v>
          </cell>
          <cell r="D2448">
            <v>0</v>
          </cell>
          <cell r="F2448">
            <v>0</v>
          </cell>
          <cell r="G2448">
            <v>0</v>
          </cell>
          <cell r="H2448">
            <v>0</v>
          </cell>
        </row>
        <row r="2449">
          <cell r="A2449" t="str">
            <v>31.25.20.03</v>
          </cell>
          <cell r="B2449" t="str">
            <v>-</v>
          </cell>
          <cell r="C2449" t="str">
            <v>Iss s/Vendas Cvrd- Cvrd Lig.Especiais</v>
          </cell>
          <cell r="D2449">
            <v>0</v>
          </cell>
          <cell r="F2449">
            <v>0</v>
          </cell>
          <cell r="G2449">
            <v>0</v>
          </cell>
          <cell r="H2449">
            <v>0</v>
          </cell>
        </row>
        <row r="2450">
          <cell r="A2450" t="str">
            <v>31.25.20.07</v>
          </cell>
          <cell r="B2450" t="str">
            <v>-</v>
          </cell>
          <cell r="C2450" t="str">
            <v>Iss s/Vendas Cvrd- Cvrd Outros</v>
          </cell>
          <cell r="D2450">
            <v>0</v>
          </cell>
          <cell r="F2450">
            <v>0</v>
          </cell>
          <cell r="G2450">
            <v>0</v>
          </cell>
          <cell r="H2450">
            <v>0</v>
          </cell>
        </row>
        <row r="2451">
          <cell r="A2451" t="str">
            <v>31.25.21.00</v>
          </cell>
          <cell r="B2451" t="str">
            <v>-</v>
          </cell>
          <cell r="C2451" t="str">
            <v>Iss s/Vendas Grp Cvrd- Urucum</v>
          </cell>
          <cell r="D2451">
            <v>0</v>
          </cell>
          <cell r="F2451">
            <v>0</v>
          </cell>
          <cell r="G2451">
            <v>0</v>
          </cell>
          <cell r="H2451">
            <v>0</v>
          </cell>
        </row>
        <row r="2452">
          <cell r="A2452" t="str">
            <v>31.25.21.01</v>
          </cell>
          <cell r="B2452" t="str">
            <v>-</v>
          </cell>
          <cell r="C2452" t="str">
            <v>Iss s/Vendas Cvrd- Urucum Minerios</v>
          </cell>
          <cell r="D2452">
            <v>0</v>
          </cell>
          <cell r="F2452">
            <v>0</v>
          </cell>
          <cell r="G2452">
            <v>0</v>
          </cell>
          <cell r="H2452">
            <v>0</v>
          </cell>
        </row>
        <row r="2453">
          <cell r="A2453" t="str">
            <v>31.25.21.02</v>
          </cell>
          <cell r="B2453" t="str">
            <v>-</v>
          </cell>
          <cell r="C2453" t="str">
            <v>Iss s/Vendas Cvrd- Urucum Lig.Manganes</v>
          </cell>
          <cell r="D2453">
            <v>0</v>
          </cell>
          <cell r="F2453">
            <v>0</v>
          </cell>
          <cell r="G2453">
            <v>0</v>
          </cell>
          <cell r="H2453">
            <v>0</v>
          </cell>
        </row>
        <row r="2454">
          <cell r="A2454" t="str">
            <v>31.25.21.03</v>
          </cell>
          <cell r="B2454" t="str">
            <v>-</v>
          </cell>
          <cell r="C2454" t="str">
            <v>Iss s/Vendas Cvrd- Urucum Lig.Especiais</v>
          </cell>
          <cell r="D2454">
            <v>0</v>
          </cell>
          <cell r="F2454">
            <v>0</v>
          </cell>
          <cell r="G2454">
            <v>0</v>
          </cell>
          <cell r="H2454">
            <v>0</v>
          </cell>
        </row>
        <row r="2455">
          <cell r="A2455" t="str">
            <v>31.25.21.07</v>
          </cell>
          <cell r="B2455" t="str">
            <v>-</v>
          </cell>
          <cell r="C2455" t="str">
            <v>Iss s/Vendas Cvrd- Urucum Outros</v>
          </cell>
          <cell r="D2455">
            <v>0</v>
          </cell>
          <cell r="F2455">
            <v>0</v>
          </cell>
          <cell r="G2455">
            <v>0</v>
          </cell>
          <cell r="H2455">
            <v>0</v>
          </cell>
        </row>
        <row r="2456">
          <cell r="A2456" t="str">
            <v>31.25.22.00</v>
          </cell>
          <cell r="B2456" t="str">
            <v>-</v>
          </cell>
          <cell r="C2456" t="str">
            <v>Iss s/Vendas Grp Cvrd- CST</v>
          </cell>
          <cell r="D2456">
            <v>0</v>
          </cell>
          <cell r="F2456">
            <v>0</v>
          </cell>
          <cell r="G2456">
            <v>0</v>
          </cell>
          <cell r="H2456">
            <v>0</v>
          </cell>
        </row>
        <row r="2457">
          <cell r="A2457" t="str">
            <v>31.25.22.01</v>
          </cell>
          <cell r="B2457" t="str">
            <v>-</v>
          </cell>
          <cell r="C2457" t="str">
            <v>Iss s/Vendas Cvrd- CST Minerios</v>
          </cell>
          <cell r="D2457">
            <v>0</v>
          </cell>
          <cell r="F2457">
            <v>0</v>
          </cell>
          <cell r="G2457">
            <v>0</v>
          </cell>
          <cell r="H2457">
            <v>0</v>
          </cell>
        </row>
        <row r="2458">
          <cell r="A2458" t="str">
            <v>31.25.22.02</v>
          </cell>
          <cell r="B2458" t="str">
            <v>-</v>
          </cell>
          <cell r="C2458" t="str">
            <v>Iss s/Vendas Cvrd- CST Lig.Manganes</v>
          </cell>
          <cell r="D2458">
            <v>0</v>
          </cell>
          <cell r="F2458">
            <v>0</v>
          </cell>
          <cell r="G2458">
            <v>0</v>
          </cell>
          <cell r="H2458">
            <v>0</v>
          </cell>
        </row>
        <row r="2459">
          <cell r="A2459" t="str">
            <v>31.25.22.03</v>
          </cell>
          <cell r="B2459" t="str">
            <v>-</v>
          </cell>
          <cell r="C2459" t="str">
            <v>Iss s/Vendas Cvrd- CST Lig.Especiais</v>
          </cell>
          <cell r="D2459">
            <v>0</v>
          </cell>
          <cell r="F2459">
            <v>0</v>
          </cell>
          <cell r="G2459">
            <v>0</v>
          </cell>
          <cell r="H2459">
            <v>0</v>
          </cell>
        </row>
        <row r="2460">
          <cell r="A2460" t="str">
            <v>31.25.22.07</v>
          </cell>
          <cell r="B2460" t="str">
            <v>-</v>
          </cell>
          <cell r="C2460" t="str">
            <v>Iss s/Vendas Cvrd- CST Outros</v>
          </cell>
          <cell r="D2460">
            <v>0</v>
          </cell>
          <cell r="F2460">
            <v>0</v>
          </cell>
          <cell r="G2460">
            <v>0</v>
          </cell>
          <cell r="H2460">
            <v>0</v>
          </cell>
        </row>
        <row r="2461">
          <cell r="A2461" t="str">
            <v>31.25.23.00</v>
          </cell>
          <cell r="B2461" t="str">
            <v>-</v>
          </cell>
          <cell r="C2461" t="str">
            <v>Iss s/Vendas Grp Cvrd- FCA</v>
          </cell>
          <cell r="D2461">
            <v>0</v>
          </cell>
          <cell r="F2461">
            <v>0</v>
          </cell>
          <cell r="G2461">
            <v>0</v>
          </cell>
          <cell r="H2461">
            <v>0</v>
          </cell>
        </row>
        <row r="2462">
          <cell r="A2462" t="str">
            <v>31.25.23.01</v>
          </cell>
          <cell r="B2462" t="str">
            <v>-</v>
          </cell>
          <cell r="C2462" t="str">
            <v>Iss s/Vendas Cvrd- FCA Minerios</v>
          </cell>
          <cell r="D2462">
            <v>0</v>
          </cell>
          <cell r="F2462">
            <v>0</v>
          </cell>
          <cell r="G2462">
            <v>0</v>
          </cell>
          <cell r="H2462">
            <v>0</v>
          </cell>
        </row>
        <row r="2463">
          <cell r="A2463" t="str">
            <v>31.25.23.02</v>
          </cell>
          <cell r="B2463" t="str">
            <v>-</v>
          </cell>
          <cell r="C2463" t="str">
            <v>Iss s/Vendas Cvrd- FCA Lig.Manganes</v>
          </cell>
          <cell r="D2463">
            <v>0</v>
          </cell>
          <cell r="F2463">
            <v>0</v>
          </cell>
          <cell r="G2463">
            <v>0</v>
          </cell>
          <cell r="H2463">
            <v>0</v>
          </cell>
        </row>
        <row r="2464">
          <cell r="A2464" t="str">
            <v>31.25.23.03</v>
          </cell>
          <cell r="B2464" t="str">
            <v>-</v>
          </cell>
          <cell r="C2464" t="str">
            <v>Iss s/Vendas Cvrd- FCA Lig.Especiais</v>
          </cell>
          <cell r="D2464">
            <v>0</v>
          </cell>
          <cell r="F2464">
            <v>0</v>
          </cell>
          <cell r="G2464">
            <v>0</v>
          </cell>
          <cell r="H2464">
            <v>0</v>
          </cell>
        </row>
        <row r="2465">
          <cell r="A2465" t="str">
            <v>31.25.23.07</v>
          </cell>
          <cell r="B2465" t="str">
            <v>-</v>
          </cell>
          <cell r="C2465" t="str">
            <v>Iss s/Vendas Cvrd- FCA Outros</v>
          </cell>
          <cell r="D2465">
            <v>0</v>
          </cell>
          <cell r="F2465">
            <v>0</v>
          </cell>
          <cell r="G2465">
            <v>0</v>
          </cell>
          <cell r="H2465">
            <v>0</v>
          </cell>
        </row>
        <row r="2466">
          <cell r="A2466" t="str">
            <v>31.25.24.00</v>
          </cell>
          <cell r="B2466" t="str">
            <v>-</v>
          </cell>
          <cell r="C2466" t="str">
            <v>Iss s/Vendas Grp Cvrd-RDME</v>
          </cell>
          <cell r="D2466">
            <v>0</v>
          </cell>
          <cell r="F2466">
            <v>0</v>
          </cell>
          <cell r="G2466">
            <v>0</v>
          </cell>
          <cell r="H2466">
            <v>0</v>
          </cell>
        </row>
        <row r="2467">
          <cell r="A2467" t="str">
            <v>31.25.24.01</v>
          </cell>
          <cell r="B2467" t="str">
            <v>-</v>
          </cell>
          <cell r="C2467" t="str">
            <v>Iss s/Vendas Cvrd-RDME Minerios</v>
          </cell>
          <cell r="D2467">
            <v>0</v>
          </cell>
          <cell r="F2467">
            <v>0</v>
          </cell>
          <cell r="G2467">
            <v>0</v>
          </cell>
          <cell r="H2467">
            <v>0</v>
          </cell>
        </row>
        <row r="2468">
          <cell r="A2468" t="str">
            <v>31.25.24.02</v>
          </cell>
          <cell r="B2468" t="str">
            <v>-</v>
          </cell>
          <cell r="C2468" t="str">
            <v>Iss s/Vendas Cvrd-RDME Lig.Manganes</v>
          </cell>
          <cell r="D2468">
            <v>0</v>
          </cell>
          <cell r="F2468">
            <v>0</v>
          </cell>
          <cell r="G2468">
            <v>0</v>
          </cell>
          <cell r="H2468">
            <v>0</v>
          </cell>
        </row>
        <row r="2469">
          <cell r="A2469" t="str">
            <v>31.25.24.03</v>
          </cell>
          <cell r="B2469" t="str">
            <v>-</v>
          </cell>
          <cell r="C2469" t="str">
            <v>Iss s/Vendas Cvrd-RDME Lig.Especiais</v>
          </cell>
          <cell r="D2469">
            <v>0</v>
          </cell>
          <cell r="F2469">
            <v>0</v>
          </cell>
          <cell r="G2469">
            <v>0</v>
          </cell>
          <cell r="H2469">
            <v>0</v>
          </cell>
        </row>
        <row r="2470">
          <cell r="A2470" t="str">
            <v>31.25.24.07</v>
          </cell>
          <cell r="B2470" t="str">
            <v>-</v>
          </cell>
          <cell r="C2470" t="str">
            <v>Iss s/Vendas Cvrd-RDME Outros</v>
          </cell>
          <cell r="D2470">
            <v>0</v>
          </cell>
          <cell r="F2470">
            <v>0</v>
          </cell>
          <cell r="G2470">
            <v>0</v>
          </cell>
          <cell r="H2470">
            <v>0</v>
          </cell>
        </row>
        <row r="2471">
          <cell r="A2471" t="str">
            <v>31.25.25.00</v>
          </cell>
          <cell r="B2471" t="str">
            <v>-</v>
          </cell>
          <cell r="C2471" t="str">
            <v>Iss s/Vendas Grp Cvrd-RDMN</v>
          </cell>
          <cell r="D2471">
            <v>0</v>
          </cell>
          <cell r="F2471">
            <v>0</v>
          </cell>
          <cell r="G2471">
            <v>0</v>
          </cell>
          <cell r="H2471">
            <v>0</v>
          </cell>
        </row>
        <row r="2472">
          <cell r="A2472" t="str">
            <v>31.25.25.01</v>
          </cell>
          <cell r="B2472" t="str">
            <v>-</v>
          </cell>
          <cell r="C2472" t="str">
            <v>Iss s/Vendas Cvrd-RDMN Minerios</v>
          </cell>
          <cell r="D2472">
            <v>0</v>
          </cell>
          <cell r="F2472">
            <v>0</v>
          </cell>
          <cell r="G2472">
            <v>0</v>
          </cell>
          <cell r="H2472">
            <v>0</v>
          </cell>
        </row>
        <row r="2473">
          <cell r="A2473" t="str">
            <v>31.25.25.02</v>
          </cell>
          <cell r="B2473" t="str">
            <v>-</v>
          </cell>
          <cell r="C2473" t="str">
            <v>Iss s/Vendas Cvrd-RDMN Lig.Manganes</v>
          </cell>
          <cell r="D2473">
            <v>0</v>
          </cell>
          <cell r="F2473">
            <v>0</v>
          </cell>
          <cell r="G2473">
            <v>0</v>
          </cell>
          <cell r="H2473">
            <v>0</v>
          </cell>
        </row>
        <row r="2474">
          <cell r="A2474" t="str">
            <v>31.25.25.03</v>
          </cell>
          <cell r="B2474" t="str">
            <v>-</v>
          </cell>
          <cell r="C2474" t="str">
            <v>Iss s/Vendas Cvrd-RDMN Lig.Especiais</v>
          </cell>
          <cell r="D2474">
            <v>0</v>
          </cell>
          <cell r="F2474">
            <v>0</v>
          </cell>
          <cell r="G2474">
            <v>0</v>
          </cell>
          <cell r="H2474">
            <v>0</v>
          </cell>
        </row>
        <row r="2475">
          <cell r="A2475" t="str">
            <v>31.25.25.07</v>
          </cell>
          <cell r="B2475" t="str">
            <v>-</v>
          </cell>
          <cell r="C2475" t="str">
            <v>Iss s/Vendas Cvrd-RDMN Outros</v>
          </cell>
          <cell r="D2475">
            <v>0</v>
          </cell>
          <cell r="F2475">
            <v>0</v>
          </cell>
          <cell r="G2475">
            <v>0</v>
          </cell>
          <cell r="H2475">
            <v>0</v>
          </cell>
        </row>
        <row r="2476">
          <cell r="A2476" t="str">
            <v>31.25.26.00</v>
          </cell>
          <cell r="B2476" t="str">
            <v>-</v>
          </cell>
          <cell r="C2476" t="str">
            <v>Iss s/Vendas Grp Cvrd-RDI</v>
          </cell>
          <cell r="D2476">
            <v>0</v>
          </cell>
          <cell r="F2476">
            <v>0</v>
          </cell>
          <cell r="G2476">
            <v>0</v>
          </cell>
          <cell r="H2476">
            <v>0</v>
          </cell>
        </row>
        <row r="2477">
          <cell r="A2477" t="str">
            <v>31.25.26.01</v>
          </cell>
          <cell r="B2477" t="str">
            <v>-</v>
          </cell>
          <cell r="C2477" t="str">
            <v>Iss s/Vendas Cvrd-RDI Minerios</v>
          </cell>
          <cell r="D2477">
            <v>0</v>
          </cell>
          <cell r="F2477">
            <v>0</v>
          </cell>
          <cell r="G2477">
            <v>0</v>
          </cell>
          <cell r="H2477">
            <v>0</v>
          </cell>
        </row>
        <row r="2478">
          <cell r="A2478" t="str">
            <v>31.25.26.02</v>
          </cell>
          <cell r="B2478" t="str">
            <v>-</v>
          </cell>
          <cell r="C2478" t="str">
            <v>Iss s/Vendas Cvrd-RDI Lig.Manganes</v>
          </cell>
          <cell r="D2478">
            <v>0</v>
          </cell>
          <cell r="F2478">
            <v>0</v>
          </cell>
          <cell r="G2478">
            <v>0</v>
          </cell>
          <cell r="H2478">
            <v>0</v>
          </cell>
        </row>
        <row r="2479">
          <cell r="A2479" t="str">
            <v>31.25.26.03</v>
          </cell>
          <cell r="B2479" t="str">
            <v>-</v>
          </cell>
          <cell r="C2479" t="str">
            <v>Iss s/Vendas Cvrd-RDI Lig.Especiais</v>
          </cell>
          <cell r="D2479">
            <v>0</v>
          </cell>
          <cell r="F2479">
            <v>0</v>
          </cell>
          <cell r="G2479">
            <v>0</v>
          </cell>
          <cell r="H2479">
            <v>0</v>
          </cell>
        </row>
        <row r="2480">
          <cell r="A2480" t="str">
            <v>31.25.26.07</v>
          </cell>
          <cell r="B2480" t="str">
            <v>-</v>
          </cell>
          <cell r="C2480" t="str">
            <v>Iss s/Vendas Cvrd-RDI Outros</v>
          </cell>
          <cell r="D2480">
            <v>0</v>
          </cell>
          <cell r="F2480">
            <v>0</v>
          </cell>
          <cell r="G2480">
            <v>0</v>
          </cell>
          <cell r="H2480">
            <v>0</v>
          </cell>
        </row>
        <row r="2481">
          <cell r="A2481" t="str">
            <v>31.25.27.00</v>
          </cell>
          <cell r="B2481" t="str">
            <v>-</v>
          </cell>
          <cell r="C2481" t="str">
            <v>Iss s/Vendas Grp Cvrd-RDL</v>
          </cell>
          <cell r="D2481">
            <v>0</v>
          </cell>
          <cell r="F2481">
            <v>0</v>
          </cell>
          <cell r="G2481">
            <v>0</v>
          </cell>
          <cell r="H2481">
            <v>0</v>
          </cell>
        </row>
        <row r="2482">
          <cell r="A2482" t="str">
            <v>31.25.27.01</v>
          </cell>
          <cell r="B2482" t="str">
            <v>-</v>
          </cell>
          <cell r="C2482" t="str">
            <v>Iss s/Vendas Cvrd-RDL Minerios</v>
          </cell>
          <cell r="D2482">
            <v>0</v>
          </cell>
          <cell r="F2482">
            <v>0</v>
          </cell>
          <cell r="G2482">
            <v>0</v>
          </cell>
          <cell r="H2482">
            <v>0</v>
          </cell>
        </row>
        <row r="2483">
          <cell r="A2483" t="str">
            <v>31.25.27.02</v>
          </cell>
          <cell r="B2483" t="str">
            <v>-</v>
          </cell>
          <cell r="C2483" t="str">
            <v>Iss s/Vendas Cvrd-RDL Lig.Manganes</v>
          </cell>
          <cell r="D2483">
            <v>0</v>
          </cell>
          <cell r="F2483">
            <v>0</v>
          </cell>
          <cell r="G2483">
            <v>0</v>
          </cell>
          <cell r="H2483">
            <v>0</v>
          </cell>
        </row>
        <row r="2484">
          <cell r="A2484" t="str">
            <v>31.25.27.03</v>
          </cell>
          <cell r="B2484" t="str">
            <v>-</v>
          </cell>
          <cell r="C2484" t="str">
            <v>Iss s/Vendas Cvrd-RDL Lig.Especiais</v>
          </cell>
          <cell r="D2484">
            <v>0</v>
          </cell>
          <cell r="F2484">
            <v>0</v>
          </cell>
          <cell r="G2484">
            <v>0</v>
          </cell>
          <cell r="H2484">
            <v>0</v>
          </cell>
        </row>
        <row r="2485">
          <cell r="A2485" t="str">
            <v>31.25.27.07</v>
          </cell>
          <cell r="B2485" t="str">
            <v>-</v>
          </cell>
          <cell r="C2485" t="str">
            <v>Iss s/Vendas Cvrd-RDL Outros</v>
          </cell>
          <cell r="D2485">
            <v>0</v>
          </cell>
          <cell r="F2485">
            <v>0</v>
          </cell>
          <cell r="G2485">
            <v>0</v>
          </cell>
          <cell r="H2485">
            <v>0</v>
          </cell>
        </row>
        <row r="2486">
          <cell r="A2486" t="str">
            <v>31.25.28.00</v>
          </cell>
          <cell r="B2486" t="str">
            <v>-</v>
          </cell>
          <cell r="C2486" t="str">
            <v>Iss s/Vendas Grp.Cvrd-ITACO</v>
          </cell>
          <cell r="D2486">
            <v>0</v>
          </cell>
          <cell r="F2486">
            <v>0</v>
          </cell>
          <cell r="G2486">
            <v>0</v>
          </cell>
          <cell r="H2486">
            <v>0</v>
          </cell>
        </row>
        <row r="2487">
          <cell r="A2487" t="str">
            <v>31.25.28.01</v>
          </cell>
          <cell r="B2487" t="str">
            <v>-</v>
          </cell>
          <cell r="C2487" t="str">
            <v>Iss s/Vendas Cvrd-ITACO Minerios</v>
          </cell>
          <cell r="D2487">
            <v>0</v>
          </cell>
          <cell r="F2487">
            <v>0</v>
          </cell>
          <cell r="G2487">
            <v>0</v>
          </cell>
          <cell r="H2487">
            <v>0</v>
          </cell>
        </row>
        <row r="2488">
          <cell r="A2488" t="str">
            <v>31.25.28.02</v>
          </cell>
          <cell r="B2488" t="str">
            <v>-</v>
          </cell>
          <cell r="C2488" t="str">
            <v>Iss s/Vendas Cvrd-ITACO Lig.Manganes</v>
          </cell>
          <cell r="D2488">
            <v>0</v>
          </cell>
          <cell r="F2488">
            <v>0</v>
          </cell>
          <cell r="G2488">
            <v>0</v>
          </cell>
          <cell r="H2488">
            <v>0</v>
          </cell>
        </row>
        <row r="2489">
          <cell r="A2489" t="str">
            <v>31.25.28.03</v>
          </cell>
          <cell r="B2489" t="str">
            <v>-</v>
          </cell>
          <cell r="C2489" t="str">
            <v>Iss s/Vendas Cvrd-ITACO Lig.Especiais</v>
          </cell>
          <cell r="D2489">
            <v>0</v>
          </cell>
          <cell r="F2489">
            <v>0</v>
          </cell>
          <cell r="G2489">
            <v>0</v>
          </cell>
          <cell r="H2489">
            <v>0</v>
          </cell>
        </row>
        <row r="2490">
          <cell r="A2490" t="str">
            <v>31.25.28.07</v>
          </cell>
          <cell r="B2490" t="str">
            <v>-</v>
          </cell>
          <cell r="C2490" t="str">
            <v>Iss s/Vendas Cvrd-ITACO Outros</v>
          </cell>
          <cell r="D2490">
            <v>0</v>
          </cell>
          <cell r="F2490">
            <v>0</v>
          </cell>
          <cell r="G2490">
            <v>0</v>
          </cell>
          <cell r="H2490">
            <v>0</v>
          </cell>
        </row>
        <row r="2491">
          <cell r="A2491" t="str">
            <v>31.25.29.00</v>
          </cell>
          <cell r="B2491" t="str">
            <v>-</v>
          </cell>
          <cell r="C2491" t="str">
            <v>Iss s/Vendas Grp.Cvrd-USIMINAS</v>
          </cell>
          <cell r="D2491">
            <v>0</v>
          </cell>
          <cell r="F2491">
            <v>0</v>
          </cell>
          <cell r="G2491">
            <v>0</v>
          </cell>
          <cell r="H2491">
            <v>0</v>
          </cell>
        </row>
        <row r="2492">
          <cell r="A2492" t="str">
            <v>31.25.29.01</v>
          </cell>
          <cell r="B2492" t="str">
            <v>-</v>
          </cell>
          <cell r="C2492" t="str">
            <v>Iss s/Vendas Cvrd-USIMINAS Minerios</v>
          </cell>
          <cell r="D2492">
            <v>0</v>
          </cell>
          <cell r="F2492">
            <v>0</v>
          </cell>
          <cell r="G2492">
            <v>0</v>
          </cell>
          <cell r="H2492">
            <v>0</v>
          </cell>
        </row>
        <row r="2493">
          <cell r="A2493" t="str">
            <v>31.25.29.02</v>
          </cell>
          <cell r="B2493" t="str">
            <v>-</v>
          </cell>
          <cell r="C2493" t="str">
            <v>Iss s/Vendas Cvrd-USIMINAS Lig.Manganes</v>
          </cell>
          <cell r="D2493">
            <v>0</v>
          </cell>
          <cell r="F2493">
            <v>0</v>
          </cell>
          <cell r="G2493">
            <v>0</v>
          </cell>
          <cell r="H2493">
            <v>0</v>
          </cell>
        </row>
        <row r="2494">
          <cell r="A2494" t="str">
            <v>31.25.29.03</v>
          </cell>
          <cell r="B2494" t="str">
            <v>-</v>
          </cell>
          <cell r="C2494" t="str">
            <v>Iss s/Vendas Cvrd-USIMINAS Lig.Especiais</v>
          </cell>
          <cell r="D2494">
            <v>0</v>
          </cell>
          <cell r="F2494">
            <v>0</v>
          </cell>
          <cell r="G2494">
            <v>0</v>
          </cell>
          <cell r="H2494">
            <v>0</v>
          </cell>
        </row>
        <row r="2495">
          <cell r="A2495" t="str">
            <v>31.25.29.07</v>
          </cell>
          <cell r="B2495" t="str">
            <v>-</v>
          </cell>
          <cell r="C2495" t="str">
            <v>Iss s/Vendas Cvrd-USIMINAS Outros</v>
          </cell>
          <cell r="D2495">
            <v>0</v>
          </cell>
          <cell r="F2495">
            <v>0</v>
          </cell>
          <cell r="G2495">
            <v>0</v>
          </cell>
          <cell r="H2495">
            <v>0</v>
          </cell>
        </row>
        <row r="2496">
          <cell r="A2496" t="str">
            <v>31.25.30.00</v>
          </cell>
          <cell r="B2496" t="str">
            <v>-</v>
          </cell>
          <cell r="C2496" t="str">
            <v>Pis s/Vendas Grp Cvrd- Cvrd</v>
          </cell>
          <cell r="D2496">
            <v>0</v>
          </cell>
          <cell r="F2496">
            <v>19987.5</v>
          </cell>
          <cell r="G2496">
            <v>0</v>
          </cell>
          <cell r="H2496">
            <v>19987.5</v>
          </cell>
          <cell r="I2496" t="str">
            <v>D</v>
          </cell>
        </row>
        <row r="2497">
          <cell r="A2497" t="str">
            <v>31.25.30.01</v>
          </cell>
          <cell r="B2497" t="str">
            <v>-</v>
          </cell>
          <cell r="C2497" t="str">
            <v>Pis s/Vendas Cvrd- Cvrd Minerios</v>
          </cell>
          <cell r="D2497">
            <v>0</v>
          </cell>
          <cell r="F2497">
            <v>19987.5</v>
          </cell>
          <cell r="G2497">
            <v>0</v>
          </cell>
          <cell r="H2497">
            <v>19987.5</v>
          </cell>
          <cell r="I2497" t="str">
            <v>D</v>
          </cell>
        </row>
        <row r="2498">
          <cell r="A2498" t="str">
            <v>31.25.30.02</v>
          </cell>
          <cell r="B2498" t="str">
            <v>-</v>
          </cell>
          <cell r="C2498" t="str">
            <v>Pis s/Vendas Cvrd- Cvrd Lig.Manganes</v>
          </cell>
          <cell r="D2498">
            <v>0</v>
          </cell>
          <cell r="F2498">
            <v>0</v>
          </cell>
          <cell r="G2498">
            <v>0</v>
          </cell>
          <cell r="H2498">
            <v>0</v>
          </cell>
        </row>
        <row r="2499">
          <cell r="A2499" t="str">
            <v>31.25.30.03</v>
          </cell>
          <cell r="B2499" t="str">
            <v>-</v>
          </cell>
          <cell r="C2499" t="str">
            <v>Pis s/Vendas Cvrd- Cvrd Lig.Especiais</v>
          </cell>
          <cell r="D2499">
            <v>0</v>
          </cell>
          <cell r="F2499">
            <v>0</v>
          </cell>
          <cell r="G2499">
            <v>0</v>
          </cell>
          <cell r="H2499">
            <v>0</v>
          </cell>
        </row>
        <row r="2500">
          <cell r="A2500" t="str">
            <v>31.25.30.07</v>
          </cell>
          <cell r="B2500" t="str">
            <v>-</v>
          </cell>
          <cell r="C2500" t="str">
            <v>Pis s/Vendas Cvrd- Cvrd Outros</v>
          </cell>
          <cell r="D2500">
            <v>0</v>
          </cell>
          <cell r="F2500">
            <v>0</v>
          </cell>
          <cell r="G2500">
            <v>0</v>
          </cell>
          <cell r="H2500">
            <v>0</v>
          </cell>
        </row>
        <row r="2501">
          <cell r="A2501" t="str">
            <v>31.25.31.00</v>
          </cell>
          <cell r="B2501" t="str">
            <v>-</v>
          </cell>
          <cell r="C2501" t="str">
            <v>Pis s/Vendas Grp Cvrd- Urucum</v>
          </cell>
          <cell r="D2501">
            <v>0</v>
          </cell>
          <cell r="F2501">
            <v>0</v>
          </cell>
          <cell r="G2501">
            <v>0</v>
          </cell>
          <cell r="H2501">
            <v>0</v>
          </cell>
        </row>
        <row r="2502">
          <cell r="A2502" t="str">
            <v>31.25.31.01</v>
          </cell>
          <cell r="B2502" t="str">
            <v>-</v>
          </cell>
          <cell r="C2502" t="str">
            <v>Pis s/Vendas Cvrd- Urucum Minerios</v>
          </cell>
          <cell r="D2502">
            <v>0</v>
          </cell>
          <cell r="F2502">
            <v>0</v>
          </cell>
          <cell r="G2502">
            <v>0</v>
          </cell>
          <cell r="H2502">
            <v>0</v>
          </cell>
        </row>
        <row r="2503">
          <cell r="A2503" t="str">
            <v>31.25.31.02</v>
          </cell>
          <cell r="B2503" t="str">
            <v>-</v>
          </cell>
          <cell r="C2503" t="str">
            <v>Pis s/Vendas Cvrd- Urucum Lig.Manganes</v>
          </cell>
          <cell r="D2503">
            <v>0</v>
          </cell>
          <cell r="F2503">
            <v>0</v>
          </cell>
          <cell r="G2503">
            <v>0</v>
          </cell>
          <cell r="H2503">
            <v>0</v>
          </cell>
        </row>
        <row r="2504">
          <cell r="A2504" t="str">
            <v>31.25.31.03</v>
          </cell>
          <cell r="B2504" t="str">
            <v>-</v>
          </cell>
          <cell r="C2504" t="str">
            <v>Pis s/Vendas Cvrd- Urucum Lig.Especiais</v>
          </cell>
          <cell r="D2504">
            <v>0</v>
          </cell>
          <cell r="F2504">
            <v>0</v>
          </cell>
          <cell r="G2504">
            <v>0</v>
          </cell>
          <cell r="H2504">
            <v>0</v>
          </cell>
        </row>
        <row r="2505">
          <cell r="A2505" t="str">
            <v>31.25.31.07</v>
          </cell>
          <cell r="B2505" t="str">
            <v>-</v>
          </cell>
          <cell r="C2505" t="str">
            <v>Pis s/Vendas Cvrd- Urucum Outros</v>
          </cell>
          <cell r="D2505">
            <v>0</v>
          </cell>
          <cell r="F2505">
            <v>0</v>
          </cell>
          <cell r="G2505">
            <v>0</v>
          </cell>
          <cell r="H2505">
            <v>0</v>
          </cell>
        </row>
        <row r="2506">
          <cell r="A2506" t="str">
            <v>31.25.32.00</v>
          </cell>
          <cell r="B2506" t="str">
            <v>-</v>
          </cell>
          <cell r="C2506" t="str">
            <v>Pis s/Vendas Grp Cvrd- CST</v>
          </cell>
          <cell r="D2506">
            <v>0</v>
          </cell>
          <cell r="F2506">
            <v>0</v>
          </cell>
          <cell r="G2506">
            <v>0</v>
          </cell>
          <cell r="H2506">
            <v>0</v>
          </cell>
        </row>
        <row r="2507">
          <cell r="A2507" t="str">
            <v>31.25.32.01</v>
          </cell>
          <cell r="B2507" t="str">
            <v>-</v>
          </cell>
          <cell r="C2507" t="str">
            <v>Pis s/Vendas Cvrd- CST Minerios</v>
          </cell>
          <cell r="D2507">
            <v>0</v>
          </cell>
          <cell r="F2507">
            <v>0</v>
          </cell>
          <cell r="G2507">
            <v>0</v>
          </cell>
          <cell r="H2507">
            <v>0</v>
          </cell>
        </row>
        <row r="2508">
          <cell r="A2508" t="str">
            <v>31.25.32.02</v>
          </cell>
          <cell r="B2508" t="str">
            <v>-</v>
          </cell>
          <cell r="C2508" t="str">
            <v>Pis s/Vendas Cvrd- CST Lig.Manganes</v>
          </cell>
          <cell r="D2508">
            <v>0</v>
          </cell>
          <cell r="F2508">
            <v>0</v>
          </cell>
          <cell r="G2508">
            <v>0</v>
          </cell>
          <cell r="H2508">
            <v>0</v>
          </cell>
        </row>
        <row r="2509">
          <cell r="A2509" t="str">
            <v>31.25.32.03</v>
          </cell>
          <cell r="B2509" t="str">
            <v>-</v>
          </cell>
          <cell r="C2509" t="str">
            <v>Pis s/Vendas Cvrd- CST Lig.Especiais</v>
          </cell>
          <cell r="D2509">
            <v>0</v>
          </cell>
          <cell r="F2509">
            <v>0</v>
          </cell>
          <cell r="G2509">
            <v>0</v>
          </cell>
          <cell r="H2509">
            <v>0</v>
          </cell>
        </row>
        <row r="2510">
          <cell r="A2510" t="str">
            <v>31.25.32.07</v>
          </cell>
          <cell r="B2510" t="str">
            <v>-</v>
          </cell>
          <cell r="C2510" t="str">
            <v>Pis s/Vendas Cvrd- CST Outros</v>
          </cell>
          <cell r="D2510">
            <v>0</v>
          </cell>
          <cell r="F2510">
            <v>0</v>
          </cell>
          <cell r="G2510">
            <v>0</v>
          </cell>
          <cell r="H2510">
            <v>0</v>
          </cell>
        </row>
        <row r="2511">
          <cell r="A2511" t="str">
            <v>31.25.33.00</v>
          </cell>
          <cell r="B2511" t="str">
            <v>-</v>
          </cell>
          <cell r="C2511" t="str">
            <v>Pis s/Vendas Grp Cvrd- FCA</v>
          </cell>
          <cell r="D2511">
            <v>0</v>
          </cell>
          <cell r="F2511">
            <v>0</v>
          </cell>
          <cell r="G2511">
            <v>0</v>
          </cell>
          <cell r="H2511">
            <v>0</v>
          </cell>
        </row>
        <row r="2512">
          <cell r="A2512" t="str">
            <v>31.25.33.01</v>
          </cell>
          <cell r="B2512" t="str">
            <v>-</v>
          </cell>
          <cell r="C2512" t="str">
            <v>Pis s/Vendas Cvrd- FCA Minerios</v>
          </cell>
          <cell r="D2512">
            <v>0</v>
          </cell>
          <cell r="F2512">
            <v>0</v>
          </cell>
          <cell r="G2512">
            <v>0</v>
          </cell>
          <cell r="H2512">
            <v>0</v>
          </cell>
        </row>
        <row r="2513">
          <cell r="A2513" t="str">
            <v>31.25.33.02</v>
          </cell>
          <cell r="B2513" t="str">
            <v>-</v>
          </cell>
          <cell r="C2513" t="str">
            <v>Pis s/Vendas Cvrd- FCA Lig.Manganes</v>
          </cell>
          <cell r="D2513">
            <v>0</v>
          </cell>
          <cell r="F2513">
            <v>0</v>
          </cell>
          <cell r="G2513">
            <v>0</v>
          </cell>
          <cell r="H2513">
            <v>0</v>
          </cell>
        </row>
        <row r="2514">
          <cell r="A2514" t="str">
            <v>31.25.33.03</v>
          </cell>
          <cell r="B2514" t="str">
            <v>-</v>
          </cell>
          <cell r="C2514" t="str">
            <v>Pis s/Vendas Cvrd- FCA Lig.Especiais</v>
          </cell>
          <cell r="D2514">
            <v>0</v>
          </cell>
          <cell r="F2514">
            <v>0</v>
          </cell>
          <cell r="G2514">
            <v>0</v>
          </cell>
          <cell r="H2514">
            <v>0</v>
          </cell>
        </row>
        <row r="2515">
          <cell r="A2515" t="str">
            <v>31.25.33.07</v>
          </cell>
          <cell r="B2515" t="str">
            <v>-</v>
          </cell>
          <cell r="C2515" t="str">
            <v>Pis s/Vendas Cvrd- FCA Outros</v>
          </cell>
          <cell r="D2515">
            <v>0</v>
          </cell>
          <cell r="F2515">
            <v>0</v>
          </cell>
          <cell r="G2515">
            <v>0</v>
          </cell>
          <cell r="H2515">
            <v>0</v>
          </cell>
        </row>
        <row r="2516">
          <cell r="A2516" t="str">
            <v>31.25.34.00</v>
          </cell>
          <cell r="B2516" t="str">
            <v>-</v>
          </cell>
          <cell r="C2516" t="str">
            <v>Pis s/Vendas Grp Cvrd-RDME</v>
          </cell>
          <cell r="D2516">
            <v>0</v>
          </cell>
          <cell r="F2516">
            <v>0</v>
          </cell>
          <cell r="G2516">
            <v>0</v>
          </cell>
          <cell r="H2516">
            <v>0</v>
          </cell>
        </row>
        <row r="2517">
          <cell r="A2517" t="str">
            <v>31.25.34.01</v>
          </cell>
          <cell r="B2517" t="str">
            <v>-</v>
          </cell>
          <cell r="C2517" t="str">
            <v>Pis s/Vendas Cvrd-RDME Minerios</v>
          </cell>
          <cell r="D2517">
            <v>0</v>
          </cell>
          <cell r="F2517">
            <v>0</v>
          </cell>
          <cell r="G2517">
            <v>0</v>
          </cell>
          <cell r="H2517">
            <v>0</v>
          </cell>
        </row>
        <row r="2518">
          <cell r="A2518" t="str">
            <v>31.25.34.02</v>
          </cell>
          <cell r="B2518" t="str">
            <v>-</v>
          </cell>
          <cell r="C2518" t="str">
            <v>Pis s/Vendas Cvrd-RDME Lig.Manganes</v>
          </cell>
          <cell r="D2518">
            <v>0</v>
          </cell>
          <cell r="F2518">
            <v>0</v>
          </cell>
          <cell r="G2518">
            <v>0</v>
          </cell>
          <cell r="H2518">
            <v>0</v>
          </cell>
        </row>
        <row r="2520">
          <cell r="A2520" t="str">
            <v>-----------</v>
          </cell>
          <cell r="B2520" t="str">
            <v>--</v>
          </cell>
          <cell r="C2520" t="str">
            <v>-------------------------------------------------------------------</v>
          </cell>
          <cell r="D2520" t="str">
            <v>-------------------</v>
          </cell>
          <cell r="E2520" t="str">
            <v>-</v>
          </cell>
          <cell r="F2520" t="str">
            <v>-------------------</v>
          </cell>
          <cell r="G2520" t="e">
            <v>#NAME?</v>
          </cell>
          <cell r="H2520" t="str">
            <v>07AB - 1.00.01.065</v>
          </cell>
        </row>
        <row r="2521">
          <cell r="A2521" t="str">
            <v>_x000C_----------</v>
          </cell>
          <cell r="B2521" t="str">
            <v>--</v>
          </cell>
          <cell r="C2521" t="str">
            <v>-------------------------------------------------------------------</v>
          </cell>
          <cell r="D2521" t="str">
            <v>-------------------</v>
          </cell>
          <cell r="E2521" t="str">
            <v>-</v>
          </cell>
          <cell r="F2521" t="str">
            <v>-------------------</v>
          </cell>
          <cell r="G2521" t="str">
            <v>-------------------</v>
          </cell>
          <cell r="H2521" t="str">
            <v>------ Página:</v>
          </cell>
          <cell r="I2521">
            <v>3</v>
          </cell>
        </row>
        <row r="2522">
          <cell r="A2522" t="str">
            <v>Rio Doce Ma</v>
          </cell>
          <cell r="B2522" t="str">
            <v>ng</v>
          </cell>
          <cell r="C2522" t="str">
            <v>anes S.A</v>
          </cell>
          <cell r="H2522" t="str">
            <v>Balancete</v>
          </cell>
        </row>
        <row r="2523">
          <cell r="A2523" t="str">
            <v>Período: 01</v>
          </cell>
          <cell r="B2523" t="str">
            <v>/0</v>
          </cell>
          <cell r="C2523" t="str">
            <v>1/2007 A 31/01/2007 -----------------------------------------------</v>
          </cell>
          <cell r="D2523" t="str">
            <v>-------------------</v>
          </cell>
          <cell r="E2523" t="str">
            <v>-</v>
          </cell>
          <cell r="F2523" t="str">
            <v>-------------------</v>
          </cell>
          <cell r="G2523" t="str">
            <v>-------------------</v>
          </cell>
          <cell r="H2523" t="str">
            <v>06/02/2007 - 17:4</v>
          </cell>
          <cell r="I2523">
            <v>7</v>
          </cell>
        </row>
        <row r="2525">
          <cell r="A2525" t="str">
            <v>Título</v>
          </cell>
          <cell r="D2525" t="str">
            <v>Saldo Inicial</v>
          </cell>
          <cell r="F2525" t="str">
            <v>Débito</v>
          </cell>
          <cell r="G2525" t="str">
            <v>Crédito</v>
          </cell>
          <cell r="H2525" t="str">
            <v>Saldo Final</v>
          </cell>
        </row>
        <row r="2526">
          <cell r="A2526" t="str">
            <v>-----------</v>
          </cell>
          <cell r="B2526" t="str">
            <v>--</v>
          </cell>
          <cell r="C2526" t="str">
            <v>-------------------------------------------------------------------</v>
          </cell>
          <cell r="D2526" t="str">
            <v>-----------------</v>
          </cell>
          <cell r="F2526" t="str">
            <v>------------------</v>
          </cell>
          <cell r="G2526" t="str">
            <v>------------------</v>
          </cell>
          <cell r="H2526" t="str">
            <v>-----------------</v>
          </cell>
        </row>
        <row r="2527">
          <cell r="A2527" t="str">
            <v>31.25.34.03</v>
          </cell>
          <cell r="B2527" t="str">
            <v>-</v>
          </cell>
          <cell r="C2527" t="str">
            <v>Pis s/Vendas Cvrd-RDME Lig.Especiais</v>
          </cell>
          <cell r="D2527">
            <v>0</v>
          </cell>
          <cell r="F2527">
            <v>0</v>
          </cell>
          <cell r="G2527">
            <v>0</v>
          </cell>
          <cell r="H2527">
            <v>0</v>
          </cell>
        </row>
        <row r="2528">
          <cell r="A2528" t="str">
            <v>31.25.34.07</v>
          </cell>
          <cell r="B2528" t="str">
            <v>-</v>
          </cell>
          <cell r="C2528" t="str">
            <v>Pis s/Vendas Cvrd-RDME Outros</v>
          </cell>
          <cell r="D2528">
            <v>0</v>
          </cell>
          <cell r="F2528">
            <v>0</v>
          </cell>
          <cell r="G2528">
            <v>0</v>
          </cell>
          <cell r="H2528">
            <v>0</v>
          </cell>
        </row>
        <row r="2529">
          <cell r="A2529" t="str">
            <v>31.25.35.00</v>
          </cell>
          <cell r="B2529" t="str">
            <v>-</v>
          </cell>
          <cell r="C2529" t="str">
            <v>Pis s/Vendas Grp Cvrd-RDMN</v>
          </cell>
          <cell r="D2529">
            <v>0</v>
          </cell>
          <cell r="F2529">
            <v>0</v>
          </cell>
          <cell r="G2529">
            <v>0</v>
          </cell>
          <cell r="H2529">
            <v>0</v>
          </cell>
        </row>
        <row r="2530">
          <cell r="A2530" t="str">
            <v>31.25.35.01</v>
          </cell>
          <cell r="B2530" t="str">
            <v>-</v>
          </cell>
          <cell r="C2530" t="str">
            <v>Pis s/Vendas Cvrd-RDMN Minerios</v>
          </cell>
          <cell r="D2530">
            <v>0</v>
          </cell>
          <cell r="F2530">
            <v>0</v>
          </cell>
          <cell r="G2530">
            <v>0</v>
          </cell>
          <cell r="H2530">
            <v>0</v>
          </cell>
        </row>
        <row r="2531">
          <cell r="A2531" t="str">
            <v>31.25.35.02</v>
          </cell>
          <cell r="B2531" t="str">
            <v>-</v>
          </cell>
          <cell r="C2531" t="str">
            <v>Pis s/Vendas Cvrd-RDMN Lig.Manganes</v>
          </cell>
          <cell r="D2531">
            <v>0</v>
          </cell>
          <cell r="F2531">
            <v>0</v>
          </cell>
          <cell r="G2531">
            <v>0</v>
          </cell>
          <cell r="H2531">
            <v>0</v>
          </cell>
        </row>
        <row r="2532">
          <cell r="A2532" t="str">
            <v>31.25.35.03</v>
          </cell>
          <cell r="B2532" t="str">
            <v>-</v>
          </cell>
          <cell r="C2532" t="str">
            <v>Pis s/Vendas Cvrd-RDMN Lig.Especiais</v>
          </cell>
          <cell r="D2532">
            <v>0</v>
          </cell>
          <cell r="F2532">
            <v>0</v>
          </cell>
          <cell r="G2532">
            <v>0</v>
          </cell>
          <cell r="H2532">
            <v>0</v>
          </cell>
        </row>
        <row r="2533">
          <cell r="A2533" t="str">
            <v>31.25.35.07</v>
          </cell>
          <cell r="B2533" t="str">
            <v>-</v>
          </cell>
          <cell r="C2533" t="str">
            <v>Pis s/Vendas Cvrd-RDMN Outros</v>
          </cell>
          <cell r="D2533">
            <v>0</v>
          </cell>
          <cell r="F2533">
            <v>0</v>
          </cell>
          <cell r="G2533">
            <v>0</v>
          </cell>
          <cell r="H2533">
            <v>0</v>
          </cell>
        </row>
        <row r="2534">
          <cell r="A2534" t="str">
            <v>31.25.36.00</v>
          </cell>
          <cell r="B2534" t="str">
            <v>-</v>
          </cell>
          <cell r="C2534" t="str">
            <v>Pis s/Vendas Grp Cvrd-RDI</v>
          </cell>
          <cell r="D2534">
            <v>0</v>
          </cell>
          <cell r="F2534">
            <v>0</v>
          </cell>
          <cell r="G2534">
            <v>0</v>
          </cell>
          <cell r="H2534">
            <v>0</v>
          </cell>
        </row>
        <row r="2535">
          <cell r="A2535" t="str">
            <v>31.25.36.01</v>
          </cell>
          <cell r="B2535" t="str">
            <v>-</v>
          </cell>
          <cell r="C2535" t="str">
            <v>Pis s/Vendas Cvrd-RDI Minerios</v>
          </cell>
          <cell r="D2535">
            <v>0</v>
          </cell>
          <cell r="F2535">
            <v>0</v>
          </cell>
          <cell r="G2535">
            <v>0</v>
          </cell>
          <cell r="H2535">
            <v>0</v>
          </cell>
        </row>
        <row r="2536">
          <cell r="A2536" t="str">
            <v>31.25.36.02</v>
          </cell>
          <cell r="B2536" t="str">
            <v>-</v>
          </cell>
          <cell r="C2536" t="str">
            <v>Pis s/Vendas Cvrd-RDI Lig.Manganes</v>
          </cell>
          <cell r="D2536">
            <v>0</v>
          </cell>
          <cell r="F2536">
            <v>0</v>
          </cell>
          <cell r="G2536">
            <v>0</v>
          </cell>
          <cell r="H2536">
            <v>0</v>
          </cell>
        </row>
        <row r="2537">
          <cell r="A2537" t="str">
            <v>31.25.36.03</v>
          </cell>
          <cell r="B2537" t="str">
            <v>-</v>
          </cell>
          <cell r="C2537" t="str">
            <v>Pis s/Vendas Cvrd-RDI Lig.Especiais</v>
          </cell>
          <cell r="D2537">
            <v>0</v>
          </cell>
          <cell r="F2537">
            <v>0</v>
          </cell>
          <cell r="G2537">
            <v>0</v>
          </cell>
          <cell r="H2537">
            <v>0</v>
          </cell>
        </row>
        <row r="2538">
          <cell r="A2538" t="str">
            <v>31.25.36.07</v>
          </cell>
          <cell r="B2538" t="str">
            <v>-</v>
          </cell>
          <cell r="C2538" t="str">
            <v>Pis s/Vendas Cvrd-RDI Outros</v>
          </cell>
          <cell r="D2538">
            <v>0</v>
          </cell>
          <cell r="F2538">
            <v>0</v>
          </cell>
          <cell r="G2538">
            <v>0</v>
          </cell>
          <cell r="H2538">
            <v>0</v>
          </cell>
        </row>
        <row r="2539">
          <cell r="A2539" t="str">
            <v>31.25.37.00</v>
          </cell>
          <cell r="B2539" t="str">
            <v>-</v>
          </cell>
          <cell r="C2539" t="str">
            <v>Pis s/Vendas Grp Cvrd-RDL</v>
          </cell>
          <cell r="D2539">
            <v>0</v>
          </cell>
          <cell r="F2539">
            <v>0</v>
          </cell>
          <cell r="G2539">
            <v>0</v>
          </cell>
          <cell r="H2539">
            <v>0</v>
          </cell>
        </row>
        <row r="2540">
          <cell r="A2540" t="str">
            <v>31.25.37.01</v>
          </cell>
          <cell r="B2540" t="str">
            <v>-</v>
          </cell>
          <cell r="C2540" t="str">
            <v>Pis s/Vendas Cvrd-RDL Minerios</v>
          </cell>
          <cell r="D2540">
            <v>0</v>
          </cell>
          <cell r="F2540">
            <v>0</v>
          </cell>
          <cell r="G2540">
            <v>0</v>
          </cell>
          <cell r="H2540">
            <v>0</v>
          </cell>
        </row>
        <row r="2541">
          <cell r="A2541" t="str">
            <v>31.25.37.02</v>
          </cell>
          <cell r="B2541" t="str">
            <v>-</v>
          </cell>
          <cell r="C2541" t="str">
            <v>Pis s/Vendas Cvrd-RDL Lig.Manganes</v>
          </cell>
          <cell r="D2541">
            <v>0</v>
          </cell>
          <cell r="F2541">
            <v>0</v>
          </cell>
          <cell r="G2541">
            <v>0</v>
          </cell>
          <cell r="H2541">
            <v>0</v>
          </cell>
        </row>
        <row r="2542">
          <cell r="A2542" t="str">
            <v>31.25.37.03</v>
          </cell>
          <cell r="B2542" t="str">
            <v>-</v>
          </cell>
          <cell r="C2542" t="str">
            <v>Pis s/Vendas Cvrd-RDL Lig.Especiais</v>
          </cell>
          <cell r="D2542">
            <v>0</v>
          </cell>
          <cell r="F2542">
            <v>0</v>
          </cell>
          <cell r="G2542">
            <v>0</v>
          </cell>
          <cell r="H2542">
            <v>0</v>
          </cell>
        </row>
        <row r="2543">
          <cell r="A2543" t="str">
            <v>31.25.37.07</v>
          </cell>
          <cell r="B2543" t="str">
            <v>-</v>
          </cell>
          <cell r="C2543" t="str">
            <v>Pis s/Vendas Cvrd-RDL Outros</v>
          </cell>
          <cell r="D2543">
            <v>0</v>
          </cell>
          <cell r="F2543">
            <v>0</v>
          </cell>
          <cell r="G2543">
            <v>0</v>
          </cell>
          <cell r="H2543">
            <v>0</v>
          </cell>
        </row>
        <row r="2544">
          <cell r="A2544" t="str">
            <v>31.25.38.00</v>
          </cell>
          <cell r="B2544" t="str">
            <v>-</v>
          </cell>
          <cell r="C2544" t="str">
            <v>Pis s/Vendas Grp.Cvrd-ITACO</v>
          </cell>
          <cell r="D2544">
            <v>0</v>
          </cell>
          <cell r="F2544">
            <v>0</v>
          </cell>
          <cell r="G2544">
            <v>0</v>
          </cell>
          <cell r="H2544">
            <v>0</v>
          </cell>
        </row>
        <row r="2545">
          <cell r="A2545" t="str">
            <v>31.25.38.01</v>
          </cell>
          <cell r="B2545" t="str">
            <v>-</v>
          </cell>
          <cell r="C2545" t="str">
            <v>Pis s/Vendas Cvrd-ITACO Minerios</v>
          </cell>
          <cell r="D2545">
            <v>0</v>
          </cell>
          <cell r="F2545">
            <v>0</v>
          </cell>
          <cell r="G2545">
            <v>0</v>
          </cell>
          <cell r="H2545">
            <v>0</v>
          </cell>
        </row>
        <row r="2546">
          <cell r="A2546" t="str">
            <v>31.25.38.02</v>
          </cell>
          <cell r="B2546" t="str">
            <v>-</v>
          </cell>
          <cell r="C2546" t="str">
            <v>Pis s/Vendas Cvrd-ITACO Lig.Manganes</v>
          </cell>
          <cell r="D2546">
            <v>0</v>
          </cell>
          <cell r="F2546">
            <v>0</v>
          </cell>
          <cell r="G2546">
            <v>0</v>
          </cell>
          <cell r="H2546">
            <v>0</v>
          </cell>
        </row>
        <row r="2547">
          <cell r="A2547" t="str">
            <v>31.25.38.03</v>
          </cell>
          <cell r="B2547" t="str">
            <v>-</v>
          </cell>
          <cell r="C2547" t="str">
            <v>Pis s/Vendas Cvrd-ITACO Lig.Especiais</v>
          </cell>
          <cell r="D2547">
            <v>0</v>
          </cell>
          <cell r="F2547">
            <v>0</v>
          </cell>
          <cell r="G2547">
            <v>0</v>
          </cell>
          <cell r="H2547">
            <v>0</v>
          </cell>
        </row>
        <row r="2548">
          <cell r="A2548" t="str">
            <v>31.25.38.07</v>
          </cell>
          <cell r="B2548" t="str">
            <v>-</v>
          </cell>
          <cell r="C2548" t="str">
            <v>Pis s/Vendas Cvrd-ITACO Outros</v>
          </cell>
          <cell r="D2548">
            <v>0</v>
          </cell>
          <cell r="F2548">
            <v>0</v>
          </cell>
          <cell r="G2548">
            <v>0</v>
          </cell>
          <cell r="H2548">
            <v>0</v>
          </cell>
        </row>
        <row r="2549">
          <cell r="A2549" t="str">
            <v>31.25.39.00</v>
          </cell>
          <cell r="B2549" t="str">
            <v>-</v>
          </cell>
          <cell r="C2549" t="str">
            <v>Pis s/Vendas Grp.Cvrd-USIMINAS</v>
          </cell>
          <cell r="D2549">
            <v>0</v>
          </cell>
          <cell r="F2549">
            <v>56185.33</v>
          </cell>
          <cell r="G2549">
            <v>0</v>
          </cell>
          <cell r="H2549">
            <v>56185.33</v>
          </cell>
          <cell r="I2549" t="str">
            <v>D</v>
          </cell>
        </row>
        <row r="2550">
          <cell r="A2550" t="str">
            <v>31.25.39.01</v>
          </cell>
          <cell r="B2550" t="str">
            <v>-</v>
          </cell>
          <cell r="C2550" t="str">
            <v>Pis s/Vendas Cvrd-USIMINAS Minerios</v>
          </cell>
          <cell r="D2550">
            <v>0</v>
          </cell>
          <cell r="F2550">
            <v>0</v>
          </cell>
          <cell r="G2550">
            <v>0</v>
          </cell>
          <cell r="H2550">
            <v>0</v>
          </cell>
        </row>
        <row r="2551">
          <cell r="A2551" t="str">
            <v>31.25.39.02</v>
          </cell>
          <cell r="B2551" t="str">
            <v>-</v>
          </cell>
          <cell r="C2551" t="str">
            <v>Pis s/Vendas Cvrd-USIMINAS Lig.Manganes</v>
          </cell>
          <cell r="D2551">
            <v>0</v>
          </cell>
          <cell r="F2551">
            <v>46728.800000000003</v>
          </cell>
          <cell r="G2551">
            <v>0</v>
          </cell>
          <cell r="H2551">
            <v>46728.800000000003</v>
          </cell>
          <cell r="I2551" t="str">
            <v>D</v>
          </cell>
        </row>
        <row r="2552">
          <cell r="A2552" t="str">
            <v>31.25.39.03</v>
          </cell>
          <cell r="B2552" t="str">
            <v>-</v>
          </cell>
          <cell r="C2552" t="str">
            <v>Pis s/Vendas Cvrd-USIMINAS Lig.Especiais</v>
          </cell>
          <cell r="D2552">
            <v>0</v>
          </cell>
          <cell r="F2552">
            <v>9456.5300000000007</v>
          </cell>
          <cell r="G2552">
            <v>0</v>
          </cell>
          <cell r="H2552">
            <v>9456.5300000000007</v>
          </cell>
          <cell r="I2552" t="str">
            <v>D</v>
          </cell>
        </row>
        <row r="2553">
          <cell r="A2553" t="str">
            <v>31.25.39.07</v>
          </cell>
          <cell r="B2553" t="str">
            <v>-</v>
          </cell>
          <cell r="C2553" t="str">
            <v>Pis s/Vendas Cvrd-USIMINAS Outros</v>
          </cell>
          <cell r="D2553">
            <v>0</v>
          </cell>
          <cell r="F2553">
            <v>0</v>
          </cell>
          <cell r="G2553">
            <v>0</v>
          </cell>
          <cell r="H2553">
            <v>0</v>
          </cell>
        </row>
        <row r="2554">
          <cell r="A2554" t="str">
            <v>31.25.40.00</v>
          </cell>
          <cell r="B2554" t="str">
            <v>-</v>
          </cell>
          <cell r="C2554" t="str">
            <v>Cofins s/Vendas Grp Cvrd- Cvrd</v>
          </cell>
          <cell r="D2554">
            <v>0</v>
          </cell>
          <cell r="F2554">
            <v>92063.62</v>
          </cell>
          <cell r="G2554">
            <v>0</v>
          </cell>
          <cell r="H2554">
            <v>92063.62</v>
          </cell>
          <cell r="I2554" t="str">
            <v>D</v>
          </cell>
        </row>
        <row r="2555">
          <cell r="A2555" t="str">
            <v>31.25.40.01</v>
          </cell>
          <cell r="B2555" t="str">
            <v>-</v>
          </cell>
          <cell r="C2555" t="str">
            <v>Cofins s/Vendas Cvrd- Cvrd Minerios</v>
          </cell>
          <cell r="D2555">
            <v>0</v>
          </cell>
          <cell r="F2555">
            <v>92063.62</v>
          </cell>
          <cell r="G2555">
            <v>0</v>
          </cell>
          <cell r="H2555">
            <v>92063.62</v>
          </cell>
          <cell r="I2555" t="str">
            <v>D</v>
          </cell>
        </row>
        <row r="2556">
          <cell r="A2556" t="str">
            <v>31.25.40.02</v>
          </cell>
          <cell r="B2556" t="str">
            <v>-</v>
          </cell>
          <cell r="C2556" t="str">
            <v>Cofins s/Vendas Cvrd- Cvrd Lig.Manganes</v>
          </cell>
          <cell r="D2556">
            <v>0</v>
          </cell>
          <cell r="F2556">
            <v>0</v>
          </cell>
          <cell r="G2556">
            <v>0</v>
          </cell>
          <cell r="H2556">
            <v>0</v>
          </cell>
        </row>
        <row r="2557">
          <cell r="A2557" t="str">
            <v>31.25.40.03</v>
          </cell>
          <cell r="B2557" t="str">
            <v>-</v>
          </cell>
          <cell r="C2557" t="str">
            <v>Cofins s/Vendas Cvrd- Cvrd Lig.Especiais</v>
          </cell>
          <cell r="D2557">
            <v>0</v>
          </cell>
          <cell r="F2557">
            <v>0</v>
          </cell>
          <cell r="G2557">
            <v>0</v>
          </cell>
          <cell r="H2557">
            <v>0</v>
          </cell>
        </row>
        <row r="2558">
          <cell r="A2558" t="str">
            <v>31.25.40.07</v>
          </cell>
          <cell r="B2558" t="str">
            <v>-</v>
          </cell>
          <cell r="C2558" t="str">
            <v>Cofins s/Vendas Cvrd- Cvrd Outros</v>
          </cell>
          <cell r="D2558">
            <v>0</v>
          </cell>
          <cell r="F2558">
            <v>0</v>
          </cell>
          <cell r="G2558">
            <v>0</v>
          </cell>
          <cell r="H2558">
            <v>0</v>
          </cell>
        </row>
        <row r="2559">
          <cell r="A2559" t="str">
            <v>31.25.41.00</v>
          </cell>
          <cell r="B2559" t="str">
            <v>-</v>
          </cell>
          <cell r="C2559" t="str">
            <v>Cofins s/Vendas Grp Cvrd- Urucum</v>
          </cell>
          <cell r="D2559">
            <v>0</v>
          </cell>
          <cell r="F2559">
            <v>0</v>
          </cell>
          <cell r="G2559">
            <v>0</v>
          </cell>
          <cell r="H2559">
            <v>0</v>
          </cell>
        </row>
        <row r="2560">
          <cell r="A2560" t="str">
            <v>31.25.41.01</v>
          </cell>
          <cell r="B2560" t="str">
            <v>-</v>
          </cell>
          <cell r="C2560" t="str">
            <v>Cofins s/Vendas Cvrd- Urucum Minerios</v>
          </cell>
          <cell r="D2560">
            <v>0</v>
          </cell>
          <cell r="F2560">
            <v>0</v>
          </cell>
          <cell r="G2560">
            <v>0</v>
          </cell>
          <cell r="H2560">
            <v>0</v>
          </cell>
        </row>
        <row r="2561">
          <cell r="A2561" t="str">
            <v>31.25.41.02</v>
          </cell>
          <cell r="B2561" t="str">
            <v>-</v>
          </cell>
          <cell r="C2561" t="str">
            <v>Cofins s/Vendas Cvrd-Urucum Lig.Manganes</v>
          </cell>
          <cell r="D2561">
            <v>0</v>
          </cell>
          <cell r="F2561">
            <v>0</v>
          </cell>
          <cell r="G2561">
            <v>0</v>
          </cell>
          <cell r="H2561">
            <v>0</v>
          </cell>
        </row>
        <row r="2562">
          <cell r="A2562" t="str">
            <v>31.25.41.03</v>
          </cell>
          <cell r="B2562" t="str">
            <v>-</v>
          </cell>
          <cell r="C2562" t="str">
            <v>Cofins s/Vendas Cvrd-Urucum L.Especiais</v>
          </cell>
          <cell r="D2562">
            <v>0</v>
          </cell>
          <cell r="F2562">
            <v>0</v>
          </cell>
          <cell r="G2562">
            <v>0</v>
          </cell>
          <cell r="H2562">
            <v>0</v>
          </cell>
        </row>
        <row r="2563">
          <cell r="A2563" t="str">
            <v>31.25.41.07</v>
          </cell>
          <cell r="B2563" t="str">
            <v>-</v>
          </cell>
          <cell r="C2563" t="str">
            <v>Cofins s/Vendas Cvrd- Urucum Outros</v>
          </cell>
          <cell r="D2563">
            <v>0</v>
          </cell>
          <cell r="F2563">
            <v>0</v>
          </cell>
          <cell r="G2563">
            <v>0</v>
          </cell>
          <cell r="H2563">
            <v>0</v>
          </cell>
        </row>
        <row r="2564">
          <cell r="A2564" t="str">
            <v>31.25.42.00</v>
          </cell>
          <cell r="B2564" t="str">
            <v>-</v>
          </cell>
          <cell r="C2564" t="str">
            <v>Cofins s/Vendas Grp Cvrd- CST</v>
          </cell>
          <cell r="D2564">
            <v>0</v>
          </cell>
          <cell r="F2564">
            <v>0</v>
          </cell>
          <cell r="G2564">
            <v>0</v>
          </cell>
          <cell r="H2564">
            <v>0</v>
          </cell>
        </row>
        <row r="2565">
          <cell r="A2565" t="str">
            <v>31.25.42.01</v>
          </cell>
          <cell r="B2565" t="str">
            <v>-</v>
          </cell>
          <cell r="C2565" t="str">
            <v>Cofins s/Vendas Cvrd- CST Minerios</v>
          </cell>
          <cell r="D2565">
            <v>0</v>
          </cell>
          <cell r="F2565">
            <v>0</v>
          </cell>
          <cell r="G2565">
            <v>0</v>
          </cell>
          <cell r="H2565">
            <v>0</v>
          </cell>
        </row>
        <row r="2566">
          <cell r="A2566" t="str">
            <v>31.25.42.02</v>
          </cell>
          <cell r="B2566" t="str">
            <v>-</v>
          </cell>
          <cell r="C2566" t="str">
            <v>Cofins s/Vendas Cvrd- CST Lig.Manganes</v>
          </cell>
          <cell r="D2566">
            <v>0</v>
          </cell>
          <cell r="F2566">
            <v>0</v>
          </cell>
          <cell r="G2566">
            <v>0</v>
          </cell>
          <cell r="H2566">
            <v>0</v>
          </cell>
        </row>
        <row r="2567">
          <cell r="A2567" t="str">
            <v>31.25.42.03</v>
          </cell>
          <cell r="B2567" t="str">
            <v>-</v>
          </cell>
          <cell r="C2567" t="str">
            <v>Cofins s/Vendas Cvrd- CST Lig.Especiais</v>
          </cell>
          <cell r="D2567">
            <v>0</v>
          </cell>
          <cell r="F2567">
            <v>0</v>
          </cell>
          <cell r="G2567">
            <v>0</v>
          </cell>
          <cell r="H2567">
            <v>0</v>
          </cell>
        </row>
        <row r="2568">
          <cell r="A2568" t="str">
            <v>31.25.42.07</v>
          </cell>
          <cell r="B2568" t="str">
            <v>-</v>
          </cell>
          <cell r="C2568" t="str">
            <v>Cofins s/Vendas Cvrd- CST Outros</v>
          </cell>
          <cell r="D2568">
            <v>0</v>
          </cell>
          <cell r="F2568">
            <v>0</v>
          </cell>
          <cell r="G2568">
            <v>0</v>
          </cell>
          <cell r="H2568">
            <v>0</v>
          </cell>
        </row>
        <row r="2569">
          <cell r="A2569" t="str">
            <v>31.25.43.00</v>
          </cell>
          <cell r="B2569" t="str">
            <v>-</v>
          </cell>
          <cell r="C2569" t="str">
            <v>Cofins s/Vendas Grp Cvrd- FCA</v>
          </cell>
          <cell r="D2569">
            <v>0</v>
          </cell>
          <cell r="F2569">
            <v>0</v>
          </cell>
          <cell r="G2569">
            <v>0</v>
          </cell>
          <cell r="H2569">
            <v>0</v>
          </cell>
        </row>
        <row r="2570">
          <cell r="A2570" t="str">
            <v>31.25.43.01</v>
          </cell>
          <cell r="B2570" t="str">
            <v>-</v>
          </cell>
          <cell r="C2570" t="str">
            <v>Cofins s/Vendas Cvrd- FCA Minerios</v>
          </cell>
          <cell r="D2570">
            <v>0</v>
          </cell>
          <cell r="F2570">
            <v>0</v>
          </cell>
          <cell r="G2570">
            <v>0</v>
          </cell>
          <cell r="H2570">
            <v>0</v>
          </cell>
        </row>
        <row r="2571">
          <cell r="A2571" t="str">
            <v>31.25.43.02</v>
          </cell>
          <cell r="B2571" t="str">
            <v>-</v>
          </cell>
          <cell r="C2571" t="str">
            <v>Cofins s/Vendas Cvrd- FCA Lig.Manganes</v>
          </cell>
          <cell r="D2571">
            <v>0</v>
          </cell>
          <cell r="F2571">
            <v>0</v>
          </cell>
          <cell r="G2571">
            <v>0</v>
          </cell>
          <cell r="H2571">
            <v>0</v>
          </cell>
        </row>
        <row r="2572">
          <cell r="A2572" t="str">
            <v>31.25.43.03</v>
          </cell>
          <cell r="B2572" t="str">
            <v>-</v>
          </cell>
          <cell r="C2572" t="str">
            <v>Cofins s/Vendas Cvrd- FCA Lig.Especiais</v>
          </cell>
          <cell r="D2572">
            <v>0</v>
          </cell>
          <cell r="F2572">
            <v>0</v>
          </cell>
          <cell r="G2572">
            <v>0</v>
          </cell>
          <cell r="H2572">
            <v>0</v>
          </cell>
        </row>
        <row r="2573">
          <cell r="A2573" t="str">
            <v>31.25.43.07</v>
          </cell>
          <cell r="B2573" t="str">
            <v>-</v>
          </cell>
          <cell r="C2573" t="str">
            <v>Cofins s/Vendas Cvrd- FCA Outros</v>
          </cell>
          <cell r="D2573">
            <v>0</v>
          </cell>
          <cell r="F2573">
            <v>0</v>
          </cell>
          <cell r="G2573">
            <v>0</v>
          </cell>
          <cell r="H2573">
            <v>0</v>
          </cell>
        </row>
        <row r="2574">
          <cell r="A2574" t="str">
            <v>31.25.44.00</v>
          </cell>
          <cell r="B2574" t="str">
            <v>-</v>
          </cell>
          <cell r="C2574" t="str">
            <v>Cofins s/Vendas Grp Cvrd-RDME</v>
          </cell>
          <cell r="D2574">
            <v>0</v>
          </cell>
          <cell r="F2574">
            <v>0</v>
          </cell>
          <cell r="G2574">
            <v>0</v>
          </cell>
          <cell r="H2574">
            <v>0</v>
          </cell>
        </row>
        <row r="2575">
          <cell r="A2575" t="str">
            <v>31.25.44.01</v>
          </cell>
          <cell r="B2575" t="str">
            <v>-</v>
          </cell>
          <cell r="C2575" t="str">
            <v>Cofins s/Vendas Cvrd-RDME Minerios</v>
          </cell>
          <cell r="D2575">
            <v>0</v>
          </cell>
          <cell r="F2575">
            <v>0</v>
          </cell>
          <cell r="G2575">
            <v>0</v>
          </cell>
          <cell r="H2575">
            <v>0</v>
          </cell>
        </row>
        <row r="2576">
          <cell r="A2576" t="str">
            <v>31.25.44.02</v>
          </cell>
          <cell r="B2576" t="str">
            <v>-</v>
          </cell>
          <cell r="C2576" t="str">
            <v>Cofins s/Vendas Cvrd-RDME Lig.Manganes</v>
          </cell>
          <cell r="D2576">
            <v>0</v>
          </cell>
          <cell r="F2576">
            <v>0</v>
          </cell>
          <cell r="G2576">
            <v>0</v>
          </cell>
          <cell r="H2576">
            <v>0</v>
          </cell>
        </row>
        <row r="2577">
          <cell r="A2577" t="str">
            <v>31.25.44.03</v>
          </cell>
          <cell r="B2577" t="str">
            <v>-</v>
          </cell>
          <cell r="C2577" t="str">
            <v>Cofins s/Vendas Cvrd-RDME Lig.Especiais</v>
          </cell>
          <cell r="D2577">
            <v>0</v>
          </cell>
          <cell r="F2577">
            <v>0</v>
          </cell>
          <cell r="G2577">
            <v>0</v>
          </cell>
          <cell r="H2577">
            <v>0</v>
          </cell>
        </row>
        <row r="2578">
          <cell r="A2578" t="str">
            <v>31.25.44.07</v>
          </cell>
          <cell r="B2578" t="str">
            <v>-</v>
          </cell>
          <cell r="C2578" t="str">
            <v>Cofins s/Vendas Cvrd-RDME Outros</v>
          </cell>
          <cell r="D2578">
            <v>0</v>
          </cell>
          <cell r="F2578">
            <v>0</v>
          </cell>
          <cell r="G2578">
            <v>0</v>
          </cell>
          <cell r="H2578">
            <v>0</v>
          </cell>
        </row>
        <row r="2579">
          <cell r="A2579" t="str">
            <v>31.25.45.00</v>
          </cell>
          <cell r="B2579" t="str">
            <v>-</v>
          </cell>
          <cell r="C2579" t="str">
            <v>Cofins s/Vendas Grp Cvrd-RDMN</v>
          </cell>
          <cell r="D2579">
            <v>0</v>
          </cell>
          <cell r="F2579">
            <v>0</v>
          </cell>
          <cell r="G2579">
            <v>0</v>
          </cell>
          <cell r="H2579">
            <v>0</v>
          </cell>
        </row>
        <row r="2580">
          <cell r="A2580" t="str">
            <v>31.25.45.01</v>
          </cell>
          <cell r="B2580" t="str">
            <v>-</v>
          </cell>
          <cell r="C2580" t="str">
            <v>Cofins s/Vendas Cvrd-RDMN Minerios</v>
          </cell>
          <cell r="D2580">
            <v>0</v>
          </cell>
          <cell r="F2580">
            <v>0</v>
          </cell>
          <cell r="G2580">
            <v>0</v>
          </cell>
          <cell r="H2580">
            <v>0</v>
          </cell>
        </row>
        <row r="2581">
          <cell r="A2581" t="str">
            <v>31.25.45.02</v>
          </cell>
          <cell r="B2581" t="str">
            <v>-</v>
          </cell>
          <cell r="C2581" t="str">
            <v>Cofins s/Vendas Cvrd-RDMN Lig.Manganes</v>
          </cell>
          <cell r="D2581">
            <v>0</v>
          </cell>
          <cell r="F2581">
            <v>0</v>
          </cell>
          <cell r="G2581">
            <v>0</v>
          </cell>
          <cell r="H2581">
            <v>0</v>
          </cell>
        </row>
        <row r="2582">
          <cell r="A2582" t="str">
            <v>31.25.45.03</v>
          </cell>
          <cell r="B2582" t="str">
            <v>-</v>
          </cell>
          <cell r="C2582" t="str">
            <v>Cofins s/Vendas Cvrd-RDMN Lig.Especiais</v>
          </cell>
          <cell r="D2582">
            <v>0</v>
          </cell>
          <cell r="F2582">
            <v>0</v>
          </cell>
          <cell r="G2582">
            <v>0</v>
          </cell>
          <cell r="H2582">
            <v>0</v>
          </cell>
        </row>
        <row r="2583">
          <cell r="A2583" t="str">
            <v>31.25.45.07</v>
          </cell>
          <cell r="B2583" t="str">
            <v>-</v>
          </cell>
          <cell r="C2583" t="str">
            <v>Cofins s/Vendas Cvrd-RDMN Outros</v>
          </cell>
          <cell r="D2583">
            <v>0</v>
          </cell>
          <cell r="F2583">
            <v>0</v>
          </cell>
          <cell r="G2583">
            <v>0</v>
          </cell>
          <cell r="H2583">
            <v>0</v>
          </cell>
        </row>
        <row r="2584">
          <cell r="A2584" t="str">
            <v>31.25.46.00</v>
          </cell>
          <cell r="B2584" t="str">
            <v>-</v>
          </cell>
          <cell r="C2584" t="str">
            <v>Cofins s/Vendas Grp Cvrd-RDI</v>
          </cell>
          <cell r="D2584">
            <v>0</v>
          </cell>
          <cell r="F2584">
            <v>0</v>
          </cell>
          <cell r="G2584">
            <v>0</v>
          </cell>
          <cell r="H2584">
            <v>0</v>
          </cell>
        </row>
        <row r="2585">
          <cell r="A2585" t="str">
            <v>31.25.46.01</v>
          </cell>
          <cell r="B2585" t="str">
            <v>-</v>
          </cell>
          <cell r="C2585" t="str">
            <v>Cofins s/Vendas Cvrd-RDI Minerios</v>
          </cell>
          <cell r="D2585">
            <v>0</v>
          </cell>
          <cell r="F2585">
            <v>0</v>
          </cell>
          <cell r="G2585">
            <v>0</v>
          </cell>
          <cell r="H2585">
            <v>0</v>
          </cell>
        </row>
        <row r="2586">
          <cell r="A2586" t="str">
            <v>31.25.46.02</v>
          </cell>
          <cell r="B2586" t="str">
            <v>-</v>
          </cell>
          <cell r="C2586" t="str">
            <v>Cofins s/Vendas Cvrd-RDI Lig.Manganes</v>
          </cell>
          <cell r="D2586">
            <v>0</v>
          </cell>
          <cell r="F2586">
            <v>0</v>
          </cell>
          <cell r="G2586">
            <v>0</v>
          </cell>
          <cell r="H2586">
            <v>0</v>
          </cell>
        </row>
        <row r="2587">
          <cell r="A2587" t="str">
            <v>31.25.46.03</v>
          </cell>
          <cell r="B2587" t="str">
            <v>-</v>
          </cell>
          <cell r="C2587" t="str">
            <v>Cofins s/Vendas Cvrd-RDI Lig.Especiais</v>
          </cell>
          <cell r="D2587">
            <v>0</v>
          </cell>
          <cell r="F2587">
            <v>0</v>
          </cell>
          <cell r="G2587">
            <v>0</v>
          </cell>
          <cell r="H2587">
            <v>0</v>
          </cell>
        </row>
        <row r="2588">
          <cell r="A2588" t="str">
            <v>31.25.46.07</v>
          </cell>
          <cell r="B2588" t="str">
            <v>-</v>
          </cell>
          <cell r="C2588" t="str">
            <v>Cofins s/Vendas Cvrd-RDI Outros</v>
          </cell>
          <cell r="D2588">
            <v>0</v>
          </cell>
          <cell r="F2588">
            <v>0</v>
          </cell>
          <cell r="G2588">
            <v>0</v>
          </cell>
          <cell r="H2588">
            <v>0</v>
          </cell>
        </row>
        <row r="2589">
          <cell r="A2589" t="str">
            <v>31.25.47.00</v>
          </cell>
          <cell r="B2589" t="str">
            <v>-</v>
          </cell>
          <cell r="C2589" t="str">
            <v>Cofins s/Vendas Grp Cvrd-RDL</v>
          </cell>
          <cell r="D2589">
            <v>0</v>
          </cell>
          <cell r="F2589">
            <v>0</v>
          </cell>
          <cell r="G2589">
            <v>0</v>
          </cell>
          <cell r="H2589">
            <v>0</v>
          </cell>
        </row>
        <row r="2590">
          <cell r="A2590" t="str">
            <v>31.25.47.01</v>
          </cell>
          <cell r="B2590" t="str">
            <v>-</v>
          </cell>
          <cell r="C2590" t="str">
            <v>Cofins s/Vendas Cvrd-RDL Minerios</v>
          </cell>
          <cell r="D2590">
            <v>0</v>
          </cell>
          <cell r="F2590">
            <v>0</v>
          </cell>
          <cell r="G2590">
            <v>0</v>
          </cell>
          <cell r="H2590">
            <v>0</v>
          </cell>
        </row>
        <row r="2591">
          <cell r="A2591" t="str">
            <v>31.25.47.02</v>
          </cell>
          <cell r="B2591" t="str">
            <v>-</v>
          </cell>
          <cell r="C2591" t="str">
            <v>Cofins s/Vendas Cvrd-RDL Lig.Manganes</v>
          </cell>
          <cell r="D2591">
            <v>0</v>
          </cell>
          <cell r="F2591">
            <v>0</v>
          </cell>
          <cell r="G2591">
            <v>0</v>
          </cell>
          <cell r="H2591">
            <v>0</v>
          </cell>
        </row>
        <row r="2592">
          <cell r="A2592" t="str">
            <v>31.25.47.03</v>
          </cell>
          <cell r="B2592" t="str">
            <v>-</v>
          </cell>
          <cell r="C2592" t="str">
            <v>Cofins s/Vendas Cvrd-RDL Lig.Especiais</v>
          </cell>
          <cell r="D2592">
            <v>0</v>
          </cell>
          <cell r="F2592">
            <v>0</v>
          </cell>
          <cell r="G2592">
            <v>0</v>
          </cell>
          <cell r="H2592">
            <v>0</v>
          </cell>
        </row>
        <row r="2593">
          <cell r="A2593" t="str">
            <v>31.25.47.07</v>
          </cell>
          <cell r="B2593" t="str">
            <v>-</v>
          </cell>
          <cell r="C2593" t="str">
            <v>Cofins s/Vendas Cvrd-RDL Outros</v>
          </cell>
          <cell r="D2593">
            <v>0</v>
          </cell>
          <cell r="F2593">
            <v>0</v>
          </cell>
          <cell r="G2593">
            <v>0</v>
          </cell>
          <cell r="H2593">
            <v>0</v>
          </cell>
        </row>
        <row r="2594">
          <cell r="A2594" t="str">
            <v>31.25.48.00</v>
          </cell>
          <cell r="B2594" t="str">
            <v>-</v>
          </cell>
          <cell r="C2594" t="str">
            <v>Cofins s/Vendas Grp.Cvrd-ITACO</v>
          </cell>
          <cell r="D2594">
            <v>0</v>
          </cell>
          <cell r="F2594">
            <v>0</v>
          </cell>
          <cell r="G2594">
            <v>0</v>
          </cell>
          <cell r="H2594">
            <v>0</v>
          </cell>
        </row>
        <row r="2595">
          <cell r="A2595" t="str">
            <v>31.25.48.01</v>
          </cell>
          <cell r="B2595" t="str">
            <v>-</v>
          </cell>
          <cell r="C2595" t="str">
            <v>Cofins s/Vendas Cvrd-ITACO Minerios</v>
          </cell>
          <cell r="D2595">
            <v>0</v>
          </cell>
          <cell r="F2595">
            <v>0</v>
          </cell>
          <cell r="G2595">
            <v>0</v>
          </cell>
          <cell r="H2595">
            <v>0</v>
          </cell>
        </row>
        <row r="2596">
          <cell r="A2596" t="str">
            <v>31.25.48.02</v>
          </cell>
          <cell r="B2596" t="str">
            <v>-</v>
          </cell>
          <cell r="C2596" t="str">
            <v>Cofins s/Vendas Cvrd-ITACO Lig.Manganes</v>
          </cell>
          <cell r="D2596">
            <v>0</v>
          </cell>
          <cell r="F2596">
            <v>0</v>
          </cell>
          <cell r="G2596">
            <v>0</v>
          </cell>
          <cell r="H2596">
            <v>0</v>
          </cell>
        </row>
        <row r="2597">
          <cell r="A2597" t="str">
            <v>31.25.48.03</v>
          </cell>
          <cell r="B2597" t="str">
            <v>-</v>
          </cell>
          <cell r="C2597" t="str">
            <v>Cofins s/Vendas Cvrd-ITACO Lig.Especiais</v>
          </cell>
          <cell r="D2597">
            <v>0</v>
          </cell>
          <cell r="F2597">
            <v>0</v>
          </cell>
          <cell r="G2597">
            <v>0</v>
          </cell>
          <cell r="H2597">
            <v>0</v>
          </cell>
        </row>
        <row r="2598">
          <cell r="A2598" t="str">
            <v>31.25.48.07</v>
          </cell>
          <cell r="B2598" t="str">
            <v>-</v>
          </cell>
          <cell r="C2598" t="str">
            <v>Cofins s/Vendas Cvrd-ITACO Outros</v>
          </cell>
          <cell r="D2598">
            <v>0</v>
          </cell>
          <cell r="F2598">
            <v>0</v>
          </cell>
          <cell r="G2598">
            <v>0</v>
          </cell>
          <cell r="H2598">
            <v>0</v>
          </cell>
        </row>
        <row r="2599">
          <cell r="A2599" t="str">
            <v>31.25.49.00</v>
          </cell>
          <cell r="B2599" t="str">
            <v>-</v>
          </cell>
          <cell r="C2599" t="str">
            <v>Cofins s/Vendas Grp.Cvrd-USIMINAS</v>
          </cell>
          <cell r="D2599">
            <v>0</v>
          </cell>
          <cell r="F2599">
            <v>258793.03</v>
          </cell>
          <cell r="G2599">
            <v>0</v>
          </cell>
          <cell r="H2599">
            <v>258793.03</v>
          </cell>
          <cell r="I2599" t="str">
            <v>D</v>
          </cell>
        </row>
        <row r="2600">
          <cell r="A2600" t="str">
            <v>31.25.49.01</v>
          </cell>
          <cell r="B2600" t="str">
            <v>-</v>
          </cell>
          <cell r="C2600" t="str">
            <v>Cofins s/Vendas Cvrd-USIMINAS Minerios</v>
          </cell>
          <cell r="D2600">
            <v>0</v>
          </cell>
          <cell r="F2600">
            <v>0</v>
          </cell>
          <cell r="G2600">
            <v>0</v>
          </cell>
          <cell r="H2600">
            <v>0</v>
          </cell>
        </row>
        <row r="2601">
          <cell r="A2601" t="str">
            <v>31.25.49.02</v>
          </cell>
          <cell r="B2601" t="str">
            <v>-</v>
          </cell>
          <cell r="C2601" t="str">
            <v>Cofins s/Vendas Cvrd-USIMINAS Lig.Mangan</v>
          </cell>
          <cell r="D2601">
            <v>0</v>
          </cell>
          <cell r="F2601">
            <v>215235.65</v>
          </cell>
          <cell r="G2601">
            <v>0</v>
          </cell>
          <cell r="H2601">
            <v>215235.65</v>
          </cell>
          <cell r="I2601" t="str">
            <v>D</v>
          </cell>
        </row>
        <row r="2602">
          <cell r="A2602" t="str">
            <v>31.25.49.03</v>
          </cell>
          <cell r="B2602" t="str">
            <v>-</v>
          </cell>
          <cell r="C2602" t="str">
            <v>Cofins s/Vendas Cvrd-USIMINAS Lig.Especi</v>
          </cell>
          <cell r="D2602">
            <v>0</v>
          </cell>
          <cell r="F2602">
            <v>43557.38</v>
          </cell>
          <cell r="G2602">
            <v>0</v>
          </cell>
          <cell r="H2602">
            <v>43557.38</v>
          </cell>
          <cell r="I2602" t="str">
            <v>D</v>
          </cell>
        </row>
        <row r="2604">
          <cell r="A2604" t="str">
            <v>-----------</v>
          </cell>
          <cell r="B2604" t="str">
            <v>--</v>
          </cell>
          <cell r="C2604" t="str">
            <v>-------------------------------------------------------------------</v>
          </cell>
          <cell r="D2604" t="str">
            <v>-------------------</v>
          </cell>
          <cell r="E2604" t="str">
            <v>-</v>
          </cell>
          <cell r="F2604" t="str">
            <v>-------------------</v>
          </cell>
          <cell r="G2604" t="e">
            <v>#NAME?</v>
          </cell>
          <cell r="H2604" t="str">
            <v>07AB - 1.00.01.065</v>
          </cell>
        </row>
        <row r="2605">
          <cell r="A2605" t="str">
            <v>_x000C_----------</v>
          </cell>
          <cell r="B2605" t="str">
            <v>--</v>
          </cell>
          <cell r="C2605" t="str">
            <v>-------------------------------------------------------------------</v>
          </cell>
          <cell r="D2605" t="str">
            <v>-------------------</v>
          </cell>
          <cell r="E2605" t="str">
            <v>-</v>
          </cell>
          <cell r="F2605" t="str">
            <v>-------------------</v>
          </cell>
          <cell r="G2605" t="str">
            <v>-------------------</v>
          </cell>
          <cell r="H2605" t="str">
            <v>------ Página:</v>
          </cell>
          <cell r="I2605">
            <v>3</v>
          </cell>
        </row>
        <row r="2606">
          <cell r="A2606" t="str">
            <v>Rio Doce Ma</v>
          </cell>
          <cell r="B2606" t="str">
            <v>ng</v>
          </cell>
          <cell r="C2606" t="str">
            <v>anes S.A</v>
          </cell>
          <cell r="H2606" t="str">
            <v>Balancete</v>
          </cell>
        </row>
        <row r="2607">
          <cell r="A2607" t="str">
            <v>Período: 01</v>
          </cell>
          <cell r="B2607" t="str">
            <v>/0</v>
          </cell>
          <cell r="C2607" t="str">
            <v>1/2007 A 31/01/2007 -----------------------------------------------</v>
          </cell>
          <cell r="D2607" t="str">
            <v>-------------------</v>
          </cell>
          <cell r="E2607" t="str">
            <v>-</v>
          </cell>
          <cell r="F2607" t="str">
            <v>-------------------</v>
          </cell>
          <cell r="G2607" t="str">
            <v>-------------------</v>
          </cell>
          <cell r="H2607" t="str">
            <v>06/02/2007 - 17:4</v>
          </cell>
          <cell r="I2607">
            <v>7</v>
          </cell>
        </row>
        <row r="2609">
          <cell r="A2609" t="str">
            <v>Título</v>
          </cell>
          <cell r="D2609" t="str">
            <v>Saldo Inicial</v>
          </cell>
          <cell r="F2609" t="str">
            <v>Débito</v>
          </cell>
          <cell r="G2609" t="str">
            <v>Crédito</v>
          </cell>
          <cell r="H2609" t="str">
            <v>Saldo Final</v>
          </cell>
        </row>
        <row r="2610">
          <cell r="A2610" t="str">
            <v>-----------</v>
          </cell>
          <cell r="B2610" t="str">
            <v>--</v>
          </cell>
          <cell r="C2610" t="str">
            <v>-------------------------------------------------------------------</v>
          </cell>
          <cell r="D2610" t="str">
            <v>-----------------</v>
          </cell>
          <cell r="F2610" t="str">
            <v>------------------</v>
          </cell>
          <cell r="G2610" t="str">
            <v>------------------</v>
          </cell>
          <cell r="H2610" t="str">
            <v>-----------------</v>
          </cell>
        </row>
        <row r="2611">
          <cell r="A2611" t="str">
            <v>31.25.49.07</v>
          </cell>
          <cell r="B2611" t="str">
            <v>-</v>
          </cell>
          <cell r="C2611" t="str">
            <v>Cofins s/Vendas Cvrd-USIMINAS Outros</v>
          </cell>
          <cell r="D2611">
            <v>0</v>
          </cell>
          <cell r="F2611">
            <v>0</v>
          </cell>
          <cell r="G2611">
            <v>0</v>
          </cell>
          <cell r="H2611">
            <v>0</v>
          </cell>
        </row>
        <row r="2612">
          <cell r="A2612" t="str">
            <v>31.25.50.00</v>
          </cell>
          <cell r="B2612" t="str">
            <v>-</v>
          </cell>
          <cell r="C2612" t="str">
            <v>CFEM s/Vendas Grp Cvrd- Cvrd</v>
          </cell>
          <cell r="D2612">
            <v>0</v>
          </cell>
          <cell r="F2612">
            <v>0</v>
          </cell>
          <cell r="G2612">
            <v>0</v>
          </cell>
          <cell r="H2612">
            <v>0</v>
          </cell>
        </row>
        <row r="2613">
          <cell r="A2613" t="str">
            <v>31.25.50.01</v>
          </cell>
          <cell r="B2613" t="str">
            <v>-</v>
          </cell>
          <cell r="C2613" t="str">
            <v>CFEM s/Vendas Cvrd- Cvrd Minerios</v>
          </cell>
          <cell r="D2613">
            <v>0</v>
          </cell>
          <cell r="F2613">
            <v>0</v>
          </cell>
          <cell r="G2613">
            <v>0</v>
          </cell>
          <cell r="H2613">
            <v>0</v>
          </cell>
        </row>
        <row r="2614">
          <cell r="A2614" t="str">
            <v>31.25.50.02</v>
          </cell>
          <cell r="B2614" t="str">
            <v>-</v>
          </cell>
          <cell r="C2614" t="str">
            <v>CFEM s/Vendas Cvrd- Cvrd Lig.Manganes</v>
          </cell>
          <cell r="D2614">
            <v>0</v>
          </cell>
          <cell r="F2614">
            <v>0</v>
          </cell>
          <cell r="G2614">
            <v>0</v>
          </cell>
          <cell r="H2614">
            <v>0</v>
          </cell>
        </row>
        <row r="2615">
          <cell r="A2615" t="str">
            <v>31.25.50.03</v>
          </cell>
          <cell r="B2615" t="str">
            <v>-</v>
          </cell>
          <cell r="C2615" t="str">
            <v>CFEM s/Vendas Cvrd- Cvrd Lig.Especiais</v>
          </cell>
          <cell r="D2615">
            <v>0</v>
          </cell>
          <cell r="F2615">
            <v>0</v>
          </cell>
          <cell r="G2615">
            <v>0</v>
          </cell>
          <cell r="H2615">
            <v>0</v>
          </cell>
        </row>
        <row r="2616">
          <cell r="A2616" t="str">
            <v>31.25.50.07</v>
          </cell>
          <cell r="B2616" t="str">
            <v>-</v>
          </cell>
          <cell r="C2616" t="str">
            <v>CFEM s/Vendas Cvrd- Cvrd Outros</v>
          </cell>
          <cell r="D2616">
            <v>0</v>
          </cell>
          <cell r="F2616">
            <v>0</v>
          </cell>
          <cell r="G2616">
            <v>0</v>
          </cell>
          <cell r="H2616">
            <v>0</v>
          </cell>
        </row>
        <row r="2617">
          <cell r="A2617" t="str">
            <v>31.25.51.00</v>
          </cell>
          <cell r="B2617" t="str">
            <v>-</v>
          </cell>
          <cell r="C2617" t="str">
            <v>CFEM s/Vendas Grp Cvrd- Urucum</v>
          </cell>
          <cell r="D2617">
            <v>0</v>
          </cell>
          <cell r="F2617">
            <v>0</v>
          </cell>
          <cell r="G2617">
            <v>0</v>
          </cell>
          <cell r="H2617">
            <v>0</v>
          </cell>
        </row>
        <row r="2618">
          <cell r="A2618" t="str">
            <v>31.25.51.01</v>
          </cell>
          <cell r="B2618" t="str">
            <v>-</v>
          </cell>
          <cell r="C2618" t="str">
            <v>CFEM s/Vendas Cvrd- Urucum Minerios</v>
          </cell>
          <cell r="D2618">
            <v>0</v>
          </cell>
          <cell r="F2618">
            <v>0</v>
          </cell>
          <cell r="G2618">
            <v>0</v>
          </cell>
          <cell r="H2618">
            <v>0</v>
          </cell>
        </row>
        <row r="2619">
          <cell r="A2619" t="str">
            <v>31.25.51.02</v>
          </cell>
          <cell r="B2619" t="str">
            <v>-</v>
          </cell>
          <cell r="C2619" t="str">
            <v>CFEM s/Vendas Cvrd- Urucum Lig.Manganes</v>
          </cell>
          <cell r="D2619">
            <v>0</v>
          </cell>
          <cell r="F2619">
            <v>0</v>
          </cell>
          <cell r="G2619">
            <v>0</v>
          </cell>
          <cell r="H2619">
            <v>0</v>
          </cell>
        </row>
        <row r="2620">
          <cell r="A2620" t="str">
            <v>31.25.51.03</v>
          </cell>
          <cell r="B2620" t="str">
            <v>-</v>
          </cell>
          <cell r="C2620" t="str">
            <v>CFEM s/Vendas Cvrd- Urucum Lig.Especiais</v>
          </cell>
          <cell r="D2620">
            <v>0</v>
          </cell>
          <cell r="F2620">
            <v>0</v>
          </cell>
          <cell r="G2620">
            <v>0</v>
          </cell>
          <cell r="H2620">
            <v>0</v>
          </cell>
        </row>
        <row r="2621">
          <cell r="A2621" t="str">
            <v>31.25.51.07</v>
          </cell>
          <cell r="B2621" t="str">
            <v>-</v>
          </cell>
          <cell r="C2621" t="str">
            <v>CFEM s/Vendas Cvrd- Urucum Outros</v>
          </cell>
          <cell r="D2621">
            <v>0</v>
          </cell>
          <cell r="F2621">
            <v>0</v>
          </cell>
          <cell r="G2621">
            <v>0</v>
          </cell>
          <cell r="H2621">
            <v>0</v>
          </cell>
        </row>
        <row r="2622">
          <cell r="A2622" t="str">
            <v>31.25.52.00</v>
          </cell>
          <cell r="B2622" t="str">
            <v>-</v>
          </cell>
          <cell r="C2622" t="str">
            <v>CFEM s/Vendas Grp Cvrd- CST</v>
          </cell>
          <cell r="D2622">
            <v>0</v>
          </cell>
          <cell r="F2622">
            <v>0</v>
          </cell>
          <cell r="G2622">
            <v>0</v>
          </cell>
          <cell r="H2622">
            <v>0</v>
          </cell>
        </row>
        <row r="2623">
          <cell r="A2623" t="str">
            <v>31.25.52.01</v>
          </cell>
          <cell r="B2623" t="str">
            <v>-</v>
          </cell>
          <cell r="C2623" t="str">
            <v>CFEM s/Vendas Cvrd- CST Minerios</v>
          </cell>
          <cell r="D2623">
            <v>0</v>
          </cell>
          <cell r="F2623">
            <v>0</v>
          </cell>
          <cell r="G2623">
            <v>0</v>
          </cell>
          <cell r="H2623">
            <v>0</v>
          </cell>
        </row>
        <row r="2624">
          <cell r="A2624" t="str">
            <v>31.25.52.02</v>
          </cell>
          <cell r="B2624" t="str">
            <v>-</v>
          </cell>
          <cell r="C2624" t="str">
            <v>CFEM s/Vendas Cvrd- CST Lig.Manganes</v>
          </cell>
          <cell r="D2624">
            <v>0</v>
          </cell>
          <cell r="F2624">
            <v>0</v>
          </cell>
          <cell r="G2624">
            <v>0</v>
          </cell>
          <cell r="H2624">
            <v>0</v>
          </cell>
        </row>
        <row r="2625">
          <cell r="A2625" t="str">
            <v>31.25.52.03</v>
          </cell>
          <cell r="B2625" t="str">
            <v>-</v>
          </cell>
          <cell r="C2625" t="str">
            <v>CFEM s/Vendas Cvrd- CST Lig.Especiais</v>
          </cell>
          <cell r="D2625">
            <v>0</v>
          </cell>
          <cell r="F2625">
            <v>0</v>
          </cell>
          <cell r="G2625">
            <v>0</v>
          </cell>
          <cell r="H2625">
            <v>0</v>
          </cell>
        </row>
        <row r="2626">
          <cell r="A2626" t="str">
            <v>31.25.52.07</v>
          </cell>
          <cell r="B2626" t="str">
            <v>-</v>
          </cell>
          <cell r="C2626" t="str">
            <v>CFEM s/Vendas Cvrd- CST Outros</v>
          </cell>
          <cell r="D2626">
            <v>0</v>
          </cell>
          <cell r="F2626">
            <v>0</v>
          </cell>
          <cell r="G2626">
            <v>0</v>
          </cell>
          <cell r="H2626">
            <v>0</v>
          </cell>
        </row>
        <row r="2627">
          <cell r="A2627" t="str">
            <v>31.25.53.00</v>
          </cell>
          <cell r="B2627" t="str">
            <v>-</v>
          </cell>
          <cell r="C2627" t="str">
            <v>CFEM s/Vendas Grp Cvrd- FCA</v>
          </cell>
          <cell r="D2627">
            <v>0</v>
          </cell>
          <cell r="F2627">
            <v>0</v>
          </cell>
          <cell r="G2627">
            <v>0</v>
          </cell>
          <cell r="H2627">
            <v>0</v>
          </cell>
        </row>
        <row r="2628">
          <cell r="A2628" t="str">
            <v>31.25.53.01</v>
          </cell>
          <cell r="B2628" t="str">
            <v>-</v>
          </cell>
          <cell r="C2628" t="str">
            <v>CFEM s/Vendas Cvrd- FCA Minerios</v>
          </cell>
          <cell r="D2628">
            <v>0</v>
          </cell>
          <cell r="F2628">
            <v>0</v>
          </cell>
          <cell r="G2628">
            <v>0</v>
          </cell>
          <cell r="H2628">
            <v>0</v>
          </cell>
        </row>
        <row r="2629">
          <cell r="A2629" t="str">
            <v>31.25.53.02</v>
          </cell>
          <cell r="B2629" t="str">
            <v>-</v>
          </cell>
          <cell r="C2629" t="str">
            <v>CFEM s/Vendas Cvrd- FCA Lig.Manganes</v>
          </cell>
          <cell r="D2629">
            <v>0</v>
          </cell>
          <cell r="F2629">
            <v>0</v>
          </cell>
          <cell r="G2629">
            <v>0</v>
          </cell>
          <cell r="H2629">
            <v>0</v>
          </cell>
        </row>
        <row r="2630">
          <cell r="A2630" t="str">
            <v>31.25.53.03</v>
          </cell>
          <cell r="B2630" t="str">
            <v>-</v>
          </cell>
          <cell r="C2630" t="str">
            <v>CFEM s/Vendas Cvrd- FCA Lig.Especiais</v>
          </cell>
          <cell r="D2630">
            <v>0</v>
          </cell>
          <cell r="F2630">
            <v>0</v>
          </cell>
          <cell r="G2630">
            <v>0</v>
          </cell>
          <cell r="H2630">
            <v>0</v>
          </cell>
        </row>
        <row r="2631">
          <cell r="A2631" t="str">
            <v>31.25.53.07</v>
          </cell>
          <cell r="B2631" t="str">
            <v>-</v>
          </cell>
          <cell r="C2631" t="str">
            <v>CFEM s/Vendas Cvrd- FCA Outros</v>
          </cell>
          <cell r="D2631">
            <v>0</v>
          </cell>
          <cell r="F2631">
            <v>0</v>
          </cell>
          <cell r="G2631">
            <v>0</v>
          </cell>
          <cell r="H2631">
            <v>0</v>
          </cell>
        </row>
        <row r="2632">
          <cell r="A2632" t="str">
            <v>31.25.54.00</v>
          </cell>
          <cell r="B2632" t="str">
            <v>-</v>
          </cell>
          <cell r="C2632" t="str">
            <v>CFEM s/Vendas Grp Cvrd-RDME</v>
          </cell>
          <cell r="D2632">
            <v>0</v>
          </cell>
          <cell r="F2632">
            <v>0</v>
          </cell>
          <cell r="G2632">
            <v>0</v>
          </cell>
          <cell r="H2632">
            <v>0</v>
          </cell>
        </row>
        <row r="2633">
          <cell r="A2633" t="str">
            <v>31.25.54.01</v>
          </cell>
          <cell r="B2633" t="str">
            <v>-</v>
          </cell>
          <cell r="C2633" t="str">
            <v>CFEM s/Vendas Cvrd-RDME Minerios</v>
          </cell>
          <cell r="D2633">
            <v>0</v>
          </cell>
          <cell r="F2633">
            <v>0</v>
          </cell>
          <cell r="G2633">
            <v>0</v>
          </cell>
          <cell r="H2633">
            <v>0</v>
          </cell>
        </row>
        <row r="2634">
          <cell r="A2634" t="str">
            <v>31.25.54.02</v>
          </cell>
          <cell r="B2634" t="str">
            <v>-</v>
          </cell>
          <cell r="C2634" t="str">
            <v>CFEM s/Vendas Cvrd-RDME Lig.Manganes</v>
          </cell>
          <cell r="D2634">
            <v>0</v>
          </cell>
          <cell r="F2634">
            <v>0</v>
          </cell>
          <cell r="G2634">
            <v>0</v>
          </cell>
          <cell r="H2634">
            <v>0</v>
          </cell>
        </row>
        <row r="2635">
          <cell r="A2635" t="str">
            <v>31.25.54.03</v>
          </cell>
          <cell r="B2635" t="str">
            <v>-</v>
          </cell>
          <cell r="C2635" t="str">
            <v>CFEM s/Vendas Cvrd-RDME Lig.Especiais</v>
          </cell>
          <cell r="D2635">
            <v>0</v>
          </cell>
          <cell r="F2635">
            <v>0</v>
          </cell>
          <cell r="G2635">
            <v>0</v>
          </cell>
          <cell r="H2635">
            <v>0</v>
          </cell>
        </row>
        <row r="2636">
          <cell r="A2636" t="str">
            <v>31.25.54.07</v>
          </cell>
          <cell r="B2636" t="str">
            <v>-</v>
          </cell>
          <cell r="C2636" t="str">
            <v>CFEM s/Vendas Cvrd-RDME Outros</v>
          </cell>
          <cell r="D2636">
            <v>0</v>
          </cell>
          <cell r="F2636">
            <v>0</v>
          </cell>
          <cell r="G2636">
            <v>0</v>
          </cell>
          <cell r="H2636">
            <v>0</v>
          </cell>
        </row>
        <row r="2637">
          <cell r="A2637" t="str">
            <v>31.25.55.00</v>
          </cell>
          <cell r="B2637" t="str">
            <v>-</v>
          </cell>
          <cell r="C2637" t="str">
            <v>CFEM s/Vendas Grp Cvrd-RDMN</v>
          </cell>
          <cell r="D2637">
            <v>0</v>
          </cell>
          <cell r="F2637">
            <v>0</v>
          </cell>
          <cell r="G2637">
            <v>0</v>
          </cell>
          <cell r="H2637">
            <v>0</v>
          </cell>
        </row>
        <row r="2638">
          <cell r="A2638" t="str">
            <v>31.25.55.01</v>
          </cell>
          <cell r="B2638" t="str">
            <v>-</v>
          </cell>
          <cell r="C2638" t="str">
            <v>CFEM s/Vendas Cvrd-RDMN Minerios</v>
          </cell>
          <cell r="D2638">
            <v>0</v>
          </cell>
          <cell r="F2638">
            <v>0</v>
          </cell>
          <cell r="G2638">
            <v>0</v>
          </cell>
          <cell r="H2638">
            <v>0</v>
          </cell>
        </row>
        <row r="2639">
          <cell r="A2639" t="str">
            <v>31.25.55.02</v>
          </cell>
          <cell r="B2639" t="str">
            <v>-</v>
          </cell>
          <cell r="C2639" t="str">
            <v>CFEM s/Vendas Cvrd-RDMN Lig.Manganes</v>
          </cell>
          <cell r="D2639">
            <v>0</v>
          </cell>
          <cell r="F2639">
            <v>0</v>
          </cell>
          <cell r="G2639">
            <v>0</v>
          </cell>
          <cell r="H2639">
            <v>0</v>
          </cell>
        </row>
        <row r="2640">
          <cell r="A2640" t="str">
            <v>31.25.55.03</v>
          </cell>
          <cell r="B2640" t="str">
            <v>-</v>
          </cell>
          <cell r="C2640" t="str">
            <v>CFEM s/Vendas Cvrd-RDMN Lig.Especiais</v>
          </cell>
          <cell r="D2640">
            <v>0</v>
          </cell>
          <cell r="F2640">
            <v>0</v>
          </cell>
          <cell r="G2640">
            <v>0</v>
          </cell>
          <cell r="H2640">
            <v>0</v>
          </cell>
        </row>
        <row r="2641">
          <cell r="A2641" t="str">
            <v>31.25.55.07</v>
          </cell>
          <cell r="B2641" t="str">
            <v>-</v>
          </cell>
          <cell r="C2641" t="str">
            <v>CFEM s/Vendas Cvrd-RDMN Outros</v>
          </cell>
          <cell r="D2641">
            <v>0</v>
          </cell>
          <cell r="F2641">
            <v>0</v>
          </cell>
          <cell r="G2641">
            <v>0</v>
          </cell>
          <cell r="H2641">
            <v>0</v>
          </cell>
        </row>
        <row r="2642">
          <cell r="A2642" t="str">
            <v>31.25.56.00</v>
          </cell>
          <cell r="B2642" t="str">
            <v>-</v>
          </cell>
          <cell r="C2642" t="str">
            <v>CFEM s/Vendas Grp Cvrd-RDI</v>
          </cell>
          <cell r="D2642">
            <v>0</v>
          </cell>
          <cell r="F2642">
            <v>0</v>
          </cell>
          <cell r="G2642">
            <v>0</v>
          </cell>
          <cell r="H2642">
            <v>0</v>
          </cell>
        </row>
        <row r="2643">
          <cell r="A2643" t="str">
            <v>31.25.56.01</v>
          </cell>
          <cell r="B2643" t="str">
            <v>-</v>
          </cell>
          <cell r="C2643" t="str">
            <v>CFEM s/Vendas Cvrd-RDI Minerios</v>
          </cell>
          <cell r="D2643">
            <v>0</v>
          </cell>
          <cell r="F2643">
            <v>0</v>
          </cell>
          <cell r="G2643">
            <v>0</v>
          </cell>
          <cell r="H2643">
            <v>0</v>
          </cell>
        </row>
        <row r="2644">
          <cell r="A2644" t="str">
            <v>31.25.56.02</v>
          </cell>
          <cell r="B2644" t="str">
            <v>-</v>
          </cell>
          <cell r="C2644" t="str">
            <v>CFEM s/Vendas Cvrd-RDI Lig.Manganes</v>
          </cell>
          <cell r="D2644">
            <v>0</v>
          </cell>
          <cell r="F2644">
            <v>0</v>
          </cell>
          <cell r="G2644">
            <v>0</v>
          </cell>
          <cell r="H2644">
            <v>0</v>
          </cell>
        </row>
        <row r="2645">
          <cell r="A2645" t="str">
            <v>31.25.56.03</v>
          </cell>
          <cell r="B2645" t="str">
            <v>-</v>
          </cell>
          <cell r="C2645" t="str">
            <v>CFEM s/Vendas Cvrd-RDI Lig.Especiais</v>
          </cell>
          <cell r="D2645">
            <v>0</v>
          </cell>
          <cell r="F2645">
            <v>0</v>
          </cell>
          <cell r="G2645">
            <v>0</v>
          </cell>
          <cell r="H2645">
            <v>0</v>
          </cell>
        </row>
        <row r="2646">
          <cell r="A2646" t="str">
            <v>31.25.56.07</v>
          </cell>
          <cell r="B2646" t="str">
            <v>-</v>
          </cell>
          <cell r="C2646" t="str">
            <v>CFEM s/Vendas Cvrd-RDI Outros</v>
          </cell>
          <cell r="D2646">
            <v>0</v>
          </cell>
          <cell r="F2646">
            <v>0</v>
          </cell>
          <cell r="G2646">
            <v>0</v>
          </cell>
          <cell r="H2646">
            <v>0</v>
          </cell>
        </row>
        <row r="2647">
          <cell r="A2647" t="str">
            <v>31.25.57.00</v>
          </cell>
          <cell r="B2647" t="str">
            <v>-</v>
          </cell>
          <cell r="C2647" t="str">
            <v>CFEM s/Vendas Grp Cvrd-RDL</v>
          </cell>
          <cell r="D2647">
            <v>0</v>
          </cell>
          <cell r="F2647">
            <v>0</v>
          </cell>
          <cell r="G2647">
            <v>0</v>
          </cell>
          <cell r="H2647">
            <v>0</v>
          </cell>
        </row>
        <row r="2648">
          <cell r="A2648" t="str">
            <v>31.25.57.01</v>
          </cell>
          <cell r="B2648" t="str">
            <v>-</v>
          </cell>
          <cell r="C2648" t="str">
            <v>CFEM s/Vendas Cvrd-RDL Minerios</v>
          </cell>
          <cell r="D2648">
            <v>0</v>
          </cell>
          <cell r="F2648">
            <v>0</v>
          </cell>
          <cell r="G2648">
            <v>0</v>
          </cell>
          <cell r="H2648">
            <v>0</v>
          </cell>
        </row>
        <row r="2649">
          <cell r="A2649" t="str">
            <v>31.25.57.02</v>
          </cell>
          <cell r="B2649" t="str">
            <v>-</v>
          </cell>
          <cell r="C2649" t="str">
            <v>CFEM s/Vendas Cvrd-RDL Lig.Manganes</v>
          </cell>
          <cell r="D2649">
            <v>0</v>
          </cell>
          <cell r="F2649">
            <v>0</v>
          </cell>
          <cell r="G2649">
            <v>0</v>
          </cell>
          <cell r="H2649">
            <v>0</v>
          </cell>
        </row>
        <row r="2650">
          <cell r="A2650" t="str">
            <v>31.25.57.03</v>
          </cell>
          <cell r="B2650" t="str">
            <v>-</v>
          </cell>
          <cell r="C2650" t="str">
            <v>CFEM s/Vendas Cvrd-RDL Lig.Especiais</v>
          </cell>
          <cell r="D2650">
            <v>0</v>
          </cell>
          <cell r="F2650">
            <v>0</v>
          </cell>
          <cell r="G2650">
            <v>0</v>
          </cell>
          <cell r="H2650">
            <v>0</v>
          </cell>
        </row>
        <row r="2651">
          <cell r="A2651" t="str">
            <v>31.25.57.07</v>
          </cell>
          <cell r="B2651" t="str">
            <v>-</v>
          </cell>
          <cell r="C2651" t="str">
            <v>CFEM s/Vendas Cvrd-RDL Outros</v>
          </cell>
          <cell r="D2651">
            <v>0</v>
          </cell>
          <cell r="F2651">
            <v>0</v>
          </cell>
          <cell r="G2651">
            <v>0</v>
          </cell>
          <cell r="H2651">
            <v>0</v>
          </cell>
        </row>
        <row r="2652">
          <cell r="A2652" t="str">
            <v>31.25.58.00</v>
          </cell>
          <cell r="B2652" t="str">
            <v>-</v>
          </cell>
          <cell r="C2652" t="str">
            <v>CFEM s/Vendas Grp.Cvrd-ITACO</v>
          </cell>
          <cell r="D2652">
            <v>0</v>
          </cell>
          <cell r="F2652">
            <v>0</v>
          </cell>
          <cell r="G2652">
            <v>0</v>
          </cell>
          <cell r="H2652">
            <v>0</v>
          </cell>
        </row>
        <row r="2653">
          <cell r="A2653" t="str">
            <v>31.25.58.01</v>
          </cell>
          <cell r="B2653" t="str">
            <v>-</v>
          </cell>
          <cell r="C2653" t="str">
            <v>CFEM s/Vendas Cvrd-ITACO Minerios</v>
          </cell>
          <cell r="D2653">
            <v>0</v>
          </cell>
          <cell r="F2653">
            <v>0</v>
          </cell>
          <cell r="G2653">
            <v>0</v>
          </cell>
          <cell r="H2653">
            <v>0</v>
          </cell>
        </row>
        <row r="2654">
          <cell r="A2654" t="str">
            <v>31.25.58.02</v>
          </cell>
          <cell r="B2654" t="str">
            <v>-</v>
          </cell>
          <cell r="C2654" t="str">
            <v>CFEM s/Vendas Cvrd-ITACO Lig.Manganes</v>
          </cell>
          <cell r="D2654">
            <v>0</v>
          </cell>
          <cell r="F2654">
            <v>0</v>
          </cell>
          <cell r="G2654">
            <v>0</v>
          </cell>
          <cell r="H2654">
            <v>0</v>
          </cell>
        </row>
        <row r="2655">
          <cell r="A2655" t="str">
            <v>31.25.58.03</v>
          </cell>
          <cell r="B2655" t="str">
            <v>-</v>
          </cell>
          <cell r="C2655" t="str">
            <v>CFEM s/Vendas Cvrd-ITACO Lig.Especiais</v>
          </cell>
          <cell r="D2655">
            <v>0</v>
          </cell>
          <cell r="F2655">
            <v>0</v>
          </cell>
          <cell r="G2655">
            <v>0</v>
          </cell>
          <cell r="H2655">
            <v>0</v>
          </cell>
        </row>
        <row r="2656">
          <cell r="A2656" t="str">
            <v>31.25.58.07</v>
          </cell>
          <cell r="B2656" t="str">
            <v>-</v>
          </cell>
          <cell r="C2656" t="str">
            <v>CFEM s/Vendas Cvrd-ITACO Outros</v>
          </cell>
          <cell r="D2656">
            <v>0</v>
          </cell>
          <cell r="F2656">
            <v>0</v>
          </cell>
          <cell r="G2656">
            <v>0</v>
          </cell>
          <cell r="H2656">
            <v>0</v>
          </cell>
        </row>
        <row r="2657">
          <cell r="A2657" t="str">
            <v>31.25.70.00</v>
          </cell>
          <cell r="B2657" t="str">
            <v>-</v>
          </cell>
          <cell r="C2657" t="str">
            <v>Ipi s/Vendas Grp.Cvrd-USIMINAS</v>
          </cell>
          <cell r="D2657">
            <v>0</v>
          </cell>
          <cell r="F2657">
            <v>170258.56</v>
          </cell>
          <cell r="G2657">
            <v>0</v>
          </cell>
          <cell r="H2657">
            <v>170258.56</v>
          </cell>
          <cell r="I2657" t="str">
            <v>D</v>
          </cell>
        </row>
        <row r="2658">
          <cell r="A2658" t="str">
            <v>31.25.70.01</v>
          </cell>
          <cell r="B2658" t="str">
            <v>-</v>
          </cell>
          <cell r="C2658" t="str">
            <v>Ipi s/Vendas Cvrd-USIMINAS Minerios</v>
          </cell>
          <cell r="D2658">
            <v>0</v>
          </cell>
          <cell r="F2658">
            <v>0</v>
          </cell>
          <cell r="G2658">
            <v>0</v>
          </cell>
          <cell r="H2658">
            <v>0</v>
          </cell>
        </row>
        <row r="2659">
          <cell r="A2659" t="str">
            <v>31.25.70.02</v>
          </cell>
          <cell r="B2659" t="str">
            <v>-</v>
          </cell>
          <cell r="C2659" t="str">
            <v>Ipi s/Vendas Cvrd-USIMINAS Lig.Manganes</v>
          </cell>
          <cell r="D2659">
            <v>0</v>
          </cell>
          <cell r="F2659">
            <v>141602.39000000001</v>
          </cell>
          <cell r="G2659">
            <v>0</v>
          </cell>
          <cell r="H2659">
            <v>141602.39000000001</v>
          </cell>
          <cell r="I2659" t="str">
            <v>D</v>
          </cell>
        </row>
        <row r="2660">
          <cell r="A2660" t="str">
            <v>31.25.70.03</v>
          </cell>
          <cell r="B2660" t="str">
            <v>-</v>
          </cell>
          <cell r="C2660" t="str">
            <v>Ipi s/Vendas Cvrd-USIMINAS Lig.Especiais</v>
          </cell>
          <cell r="D2660">
            <v>0</v>
          </cell>
          <cell r="F2660">
            <v>28656.17</v>
          </cell>
          <cell r="G2660">
            <v>0</v>
          </cell>
          <cell r="H2660">
            <v>28656.17</v>
          </cell>
          <cell r="I2660" t="str">
            <v>D</v>
          </cell>
        </row>
        <row r="2661">
          <cell r="A2661" t="str">
            <v>31.25.70.07</v>
          </cell>
          <cell r="B2661" t="str">
            <v>-</v>
          </cell>
          <cell r="C2661" t="str">
            <v>Ipi s/Vendas Cvrd-USIMINAS Outros</v>
          </cell>
          <cell r="D2661">
            <v>0</v>
          </cell>
          <cell r="F2661">
            <v>0</v>
          </cell>
          <cell r="G2661">
            <v>0</v>
          </cell>
          <cell r="H2661">
            <v>0</v>
          </cell>
        </row>
        <row r="2662">
          <cell r="A2662" t="str">
            <v>31.27.00.00</v>
          </cell>
          <cell r="B2662" t="str">
            <v>-</v>
          </cell>
          <cell r="C2662" t="str">
            <v>Impostos Incid.s/Revenda Grupo Cvrd</v>
          </cell>
          <cell r="D2662">
            <v>0</v>
          </cell>
          <cell r="F2662">
            <v>0</v>
          </cell>
          <cell r="G2662">
            <v>0</v>
          </cell>
          <cell r="H2662">
            <v>0</v>
          </cell>
        </row>
        <row r="2663">
          <cell r="A2663" t="str">
            <v>31.27.01.00</v>
          </cell>
          <cell r="B2663" t="str">
            <v>-</v>
          </cell>
          <cell r="C2663" t="str">
            <v>Ipi s/Revend Grp Cvrd- Cvrd</v>
          </cell>
          <cell r="D2663">
            <v>0</v>
          </cell>
          <cell r="F2663">
            <v>0</v>
          </cell>
          <cell r="G2663">
            <v>0</v>
          </cell>
          <cell r="H2663">
            <v>0</v>
          </cell>
        </row>
        <row r="2664">
          <cell r="A2664" t="str">
            <v>31.27.01.01</v>
          </cell>
          <cell r="B2664" t="str">
            <v>-</v>
          </cell>
          <cell r="C2664" t="str">
            <v>Ipi s/Revend Cvrd- Cvrd Minerios</v>
          </cell>
          <cell r="D2664">
            <v>0</v>
          </cell>
          <cell r="F2664">
            <v>0</v>
          </cell>
          <cell r="G2664">
            <v>0</v>
          </cell>
          <cell r="H2664">
            <v>0</v>
          </cell>
        </row>
        <row r="2665">
          <cell r="A2665" t="str">
            <v>31.27.01.02</v>
          </cell>
          <cell r="B2665" t="str">
            <v>-</v>
          </cell>
          <cell r="C2665" t="str">
            <v>Ipi s/Revend Cvrd- Cvrd Lig.Manganes</v>
          </cell>
          <cell r="D2665">
            <v>0</v>
          </cell>
          <cell r="F2665">
            <v>0</v>
          </cell>
          <cell r="G2665">
            <v>0</v>
          </cell>
          <cell r="H2665">
            <v>0</v>
          </cell>
        </row>
        <row r="2666">
          <cell r="A2666" t="str">
            <v>31.27.01.03</v>
          </cell>
          <cell r="B2666" t="str">
            <v>-</v>
          </cell>
          <cell r="C2666" t="str">
            <v>Ipi s/Revend Cvrd- Cvrd Lig.Especiais</v>
          </cell>
          <cell r="D2666">
            <v>0</v>
          </cell>
          <cell r="F2666">
            <v>0</v>
          </cell>
          <cell r="G2666">
            <v>0</v>
          </cell>
          <cell r="H2666">
            <v>0</v>
          </cell>
        </row>
        <row r="2667">
          <cell r="A2667" t="str">
            <v>31.27.01.07</v>
          </cell>
          <cell r="B2667" t="str">
            <v>-</v>
          </cell>
          <cell r="C2667" t="str">
            <v>Ipi s/Revend Cvrd- Cvrd Outros</v>
          </cell>
          <cell r="D2667">
            <v>0</v>
          </cell>
          <cell r="F2667">
            <v>0</v>
          </cell>
          <cell r="G2667">
            <v>0</v>
          </cell>
          <cell r="H2667">
            <v>0</v>
          </cell>
        </row>
        <row r="2668">
          <cell r="A2668" t="str">
            <v>31.27.02.00</v>
          </cell>
          <cell r="B2668" t="str">
            <v>-</v>
          </cell>
          <cell r="C2668" t="str">
            <v>Ipi s/Revend Grp Cvrd- Urucum</v>
          </cell>
          <cell r="D2668">
            <v>0</v>
          </cell>
          <cell r="F2668">
            <v>0</v>
          </cell>
          <cell r="G2668">
            <v>0</v>
          </cell>
          <cell r="H2668">
            <v>0</v>
          </cell>
        </row>
        <row r="2669">
          <cell r="A2669" t="str">
            <v>31.27.02.01</v>
          </cell>
          <cell r="B2669" t="str">
            <v>-</v>
          </cell>
          <cell r="C2669" t="str">
            <v>Ipi s/Revend Cvrd- Urucum Minerios</v>
          </cell>
          <cell r="D2669">
            <v>0</v>
          </cell>
          <cell r="F2669">
            <v>0</v>
          </cell>
          <cell r="G2669">
            <v>0</v>
          </cell>
          <cell r="H2669">
            <v>0</v>
          </cell>
        </row>
        <row r="2670">
          <cell r="A2670" t="str">
            <v>31.27.02.02</v>
          </cell>
          <cell r="B2670" t="str">
            <v>-</v>
          </cell>
          <cell r="C2670" t="str">
            <v>Ipi s/Revend Cvrd- Urucum Lig.Manganes</v>
          </cell>
          <cell r="D2670">
            <v>0</v>
          </cell>
          <cell r="F2670">
            <v>0</v>
          </cell>
          <cell r="G2670">
            <v>0</v>
          </cell>
          <cell r="H2670">
            <v>0</v>
          </cell>
        </row>
        <row r="2671">
          <cell r="A2671" t="str">
            <v>31.27.02.03</v>
          </cell>
          <cell r="B2671" t="str">
            <v>-</v>
          </cell>
          <cell r="C2671" t="str">
            <v>Ipi s/Revend Cvrd- Urucum Lig.Especiais</v>
          </cell>
          <cell r="D2671">
            <v>0</v>
          </cell>
          <cell r="F2671">
            <v>0</v>
          </cell>
          <cell r="G2671">
            <v>0</v>
          </cell>
          <cell r="H2671">
            <v>0</v>
          </cell>
        </row>
        <row r="2672">
          <cell r="A2672" t="str">
            <v>31.27.02.07</v>
          </cell>
          <cell r="B2672" t="str">
            <v>-</v>
          </cell>
          <cell r="C2672" t="str">
            <v>Ipi s/Revend Cvrd- Urucum Outros</v>
          </cell>
          <cell r="D2672">
            <v>0</v>
          </cell>
          <cell r="F2672">
            <v>0</v>
          </cell>
          <cell r="G2672">
            <v>0</v>
          </cell>
          <cell r="H2672">
            <v>0</v>
          </cell>
        </row>
        <row r="2673">
          <cell r="A2673" t="str">
            <v>31.27.03.00</v>
          </cell>
          <cell r="B2673" t="str">
            <v>-</v>
          </cell>
          <cell r="C2673" t="str">
            <v>Ipi s/Revend Grp Cvrd- CST</v>
          </cell>
          <cell r="D2673">
            <v>0</v>
          </cell>
          <cell r="F2673">
            <v>0</v>
          </cell>
          <cell r="G2673">
            <v>0</v>
          </cell>
          <cell r="H2673">
            <v>0</v>
          </cell>
        </row>
        <row r="2674">
          <cell r="A2674" t="str">
            <v>31.27.03.01</v>
          </cell>
          <cell r="B2674" t="str">
            <v>-</v>
          </cell>
          <cell r="C2674" t="str">
            <v>Ipi s/Revend Cvrd- CST Minerios</v>
          </cell>
          <cell r="D2674">
            <v>0</v>
          </cell>
          <cell r="F2674">
            <v>0</v>
          </cell>
          <cell r="G2674">
            <v>0</v>
          </cell>
          <cell r="H2674">
            <v>0</v>
          </cell>
        </row>
        <row r="2675">
          <cell r="A2675" t="str">
            <v>31.27.03.02</v>
          </cell>
          <cell r="B2675" t="str">
            <v>-</v>
          </cell>
          <cell r="C2675" t="str">
            <v>Ipi s/Revend Cvrd- CST Lig.Manganes</v>
          </cell>
          <cell r="D2675">
            <v>0</v>
          </cell>
          <cell r="F2675">
            <v>0</v>
          </cell>
          <cell r="G2675">
            <v>0</v>
          </cell>
          <cell r="H2675">
            <v>0</v>
          </cell>
        </row>
        <row r="2676">
          <cell r="A2676" t="str">
            <v>31.27.03.03</v>
          </cell>
          <cell r="B2676" t="str">
            <v>-</v>
          </cell>
          <cell r="C2676" t="str">
            <v>Ipi s/Revend Cvrd- CST Lig.Especiais</v>
          </cell>
          <cell r="D2676">
            <v>0</v>
          </cell>
          <cell r="F2676">
            <v>0</v>
          </cell>
          <cell r="G2676">
            <v>0</v>
          </cell>
          <cell r="H2676">
            <v>0</v>
          </cell>
        </row>
        <row r="2677">
          <cell r="A2677" t="str">
            <v>31.27.03.07</v>
          </cell>
          <cell r="B2677" t="str">
            <v>-</v>
          </cell>
          <cell r="C2677" t="str">
            <v>Ipi s/Revend Cvrd- CST Outros</v>
          </cell>
          <cell r="D2677">
            <v>0</v>
          </cell>
          <cell r="F2677">
            <v>0</v>
          </cell>
          <cell r="G2677">
            <v>0</v>
          </cell>
          <cell r="H2677">
            <v>0</v>
          </cell>
        </row>
        <row r="2678">
          <cell r="A2678" t="str">
            <v>31.27.04.00</v>
          </cell>
          <cell r="B2678" t="str">
            <v>-</v>
          </cell>
          <cell r="C2678" t="str">
            <v>Ipi s/Revend Grp Cvrd- FCA</v>
          </cell>
          <cell r="D2678">
            <v>0</v>
          </cell>
          <cell r="F2678">
            <v>0</v>
          </cell>
          <cell r="G2678">
            <v>0</v>
          </cell>
          <cell r="H2678">
            <v>0</v>
          </cell>
        </row>
        <row r="2679">
          <cell r="A2679" t="str">
            <v>31.27.04.01</v>
          </cell>
          <cell r="B2679" t="str">
            <v>-</v>
          </cell>
          <cell r="C2679" t="str">
            <v>Ipi s/Revend Cvrd- FCA Minerios</v>
          </cell>
          <cell r="D2679">
            <v>0</v>
          </cell>
          <cell r="F2679">
            <v>0</v>
          </cell>
          <cell r="G2679">
            <v>0</v>
          </cell>
          <cell r="H2679">
            <v>0</v>
          </cell>
        </row>
        <row r="2680">
          <cell r="A2680" t="str">
            <v>31.27.04.02</v>
          </cell>
          <cell r="B2680" t="str">
            <v>-</v>
          </cell>
          <cell r="C2680" t="str">
            <v>Ipi s/Revend Cvrd- FCA Lig.Manganes</v>
          </cell>
          <cell r="D2680">
            <v>0</v>
          </cell>
          <cell r="F2680">
            <v>0</v>
          </cell>
          <cell r="G2680">
            <v>0</v>
          </cell>
          <cell r="H2680">
            <v>0</v>
          </cell>
        </row>
        <row r="2681">
          <cell r="A2681" t="str">
            <v>31.27.04.03</v>
          </cell>
          <cell r="B2681" t="str">
            <v>-</v>
          </cell>
          <cell r="C2681" t="str">
            <v>Ipi s/Revend Cvrd- FCA Lig.Especiais</v>
          </cell>
          <cell r="D2681">
            <v>0</v>
          </cell>
          <cell r="F2681">
            <v>0</v>
          </cell>
          <cell r="G2681">
            <v>0</v>
          </cell>
          <cell r="H2681">
            <v>0</v>
          </cell>
        </row>
        <row r="2682">
          <cell r="A2682" t="str">
            <v>31.27.04.04</v>
          </cell>
          <cell r="B2682" t="str">
            <v>-</v>
          </cell>
          <cell r="C2682" t="str">
            <v>Iss s/Revenda Cvrd-RDME Lig.Especiais</v>
          </cell>
          <cell r="D2682">
            <v>0</v>
          </cell>
          <cell r="F2682">
            <v>0</v>
          </cell>
          <cell r="G2682">
            <v>0</v>
          </cell>
          <cell r="H2682">
            <v>0</v>
          </cell>
        </row>
        <row r="2683">
          <cell r="A2683" t="str">
            <v>31.27.04.07</v>
          </cell>
          <cell r="B2683" t="str">
            <v>-</v>
          </cell>
          <cell r="C2683" t="str">
            <v>Ipi s/Revend Cvrd- FCA Outros</v>
          </cell>
          <cell r="D2683">
            <v>0</v>
          </cell>
          <cell r="F2683">
            <v>0</v>
          </cell>
          <cell r="G2683">
            <v>0</v>
          </cell>
          <cell r="H2683">
            <v>0</v>
          </cell>
        </row>
        <row r="2684">
          <cell r="A2684" t="str">
            <v>31.27.05.00</v>
          </cell>
          <cell r="B2684" t="str">
            <v>-</v>
          </cell>
          <cell r="C2684" t="str">
            <v>Ipi s/Revend Grp Cvrd-RDME</v>
          </cell>
          <cell r="D2684">
            <v>0</v>
          </cell>
          <cell r="F2684">
            <v>0</v>
          </cell>
          <cell r="G2684">
            <v>0</v>
          </cell>
          <cell r="H2684">
            <v>0</v>
          </cell>
        </row>
        <row r="2685">
          <cell r="A2685" t="str">
            <v>31.27.05.01</v>
          </cell>
          <cell r="B2685" t="str">
            <v>-</v>
          </cell>
          <cell r="C2685" t="str">
            <v>Ipi s/Revend Cvrd-RDME Minerios</v>
          </cell>
          <cell r="D2685">
            <v>0</v>
          </cell>
          <cell r="F2685">
            <v>0</v>
          </cell>
          <cell r="G2685">
            <v>0</v>
          </cell>
          <cell r="H2685">
            <v>0</v>
          </cell>
        </row>
        <row r="2686">
          <cell r="A2686" t="str">
            <v>31.27.05.02</v>
          </cell>
          <cell r="B2686" t="str">
            <v>-</v>
          </cell>
          <cell r="C2686" t="str">
            <v>Ipi s/Revend Cvrd-RDME Lig.Manganês</v>
          </cell>
          <cell r="D2686">
            <v>0</v>
          </cell>
          <cell r="F2686">
            <v>0</v>
          </cell>
          <cell r="G2686">
            <v>0</v>
          </cell>
          <cell r="H2686">
            <v>0</v>
          </cell>
        </row>
        <row r="2688">
          <cell r="A2688" t="str">
            <v>-----------</v>
          </cell>
          <cell r="B2688" t="str">
            <v>--</v>
          </cell>
          <cell r="C2688" t="str">
            <v>-------------------------------------------------------------------</v>
          </cell>
          <cell r="D2688" t="str">
            <v>-------------------</v>
          </cell>
          <cell r="E2688" t="str">
            <v>-</v>
          </cell>
          <cell r="F2688" t="str">
            <v>-------------------</v>
          </cell>
          <cell r="G2688" t="e">
            <v>#NAME?</v>
          </cell>
          <cell r="H2688" t="str">
            <v>07AB - 1.00.01.065</v>
          </cell>
        </row>
        <row r="2689">
          <cell r="A2689" t="str">
            <v>_x000C_----------</v>
          </cell>
          <cell r="B2689" t="str">
            <v>--</v>
          </cell>
          <cell r="C2689" t="str">
            <v>-------------------------------------------------------------------</v>
          </cell>
          <cell r="D2689" t="str">
            <v>-------------------</v>
          </cell>
          <cell r="E2689" t="str">
            <v>-</v>
          </cell>
          <cell r="F2689" t="str">
            <v>-------------------</v>
          </cell>
          <cell r="G2689" t="str">
            <v>-------------------</v>
          </cell>
          <cell r="H2689" t="str">
            <v>------ Página:</v>
          </cell>
          <cell r="I2689">
            <v>3</v>
          </cell>
        </row>
        <row r="2690">
          <cell r="A2690" t="str">
            <v>Rio Doce Ma</v>
          </cell>
          <cell r="B2690" t="str">
            <v>ng</v>
          </cell>
          <cell r="C2690" t="str">
            <v>anes S.A</v>
          </cell>
          <cell r="H2690" t="str">
            <v>Balancete</v>
          </cell>
        </row>
        <row r="2691">
          <cell r="A2691" t="str">
            <v>Período: 01</v>
          </cell>
          <cell r="B2691" t="str">
            <v>/0</v>
          </cell>
          <cell r="C2691" t="str">
            <v>1/2007 A 31/01/2007 -----------------------------------------------</v>
          </cell>
          <cell r="D2691" t="str">
            <v>-------------------</v>
          </cell>
          <cell r="E2691" t="str">
            <v>-</v>
          </cell>
          <cell r="F2691" t="str">
            <v>-------------------</v>
          </cell>
          <cell r="G2691" t="str">
            <v>-------------------</v>
          </cell>
          <cell r="H2691" t="str">
            <v>06/02/2007 - 17:4</v>
          </cell>
          <cell r="I2691">
            <v>7</v>
          </cell>
        </row>
        <row r="2693">
          <cell r="A2693" t="str">
            <v>Título</v>
          </cell>
          <cell r="D2693" t="str">
            <v>Saldo Inicial</v>
          </cell>
          <cell r="F2693" t="str">
            <v>Débito</v>
          </cell>
          <cell r="G2693" t="str">
            <v>Crédito</v>
          </cell>
          <cell r="H2693" t="str">
            <v>Saldo Final</v>
          </cell>
        </row>
        <row r="2694">
          <cell r="A2694" t="str">
            <v>-----------</v>
          </cell>
          <cell r="B2694" t="str">
            <v>--</v>
          </cell>
          <cell r="C2694" t="str">
            <v>-------------------------------------------------------------------</v>
          </cell>
          <cell r="D2694" t="str">
            <v>-----------------</v>
          </cell>
          <cell r="F2694" t="str">
            <v>------------------</v>
          </cell>
          <cell r="G2694" t="str">
            <v>------------------</v>
          </cell>
          <cell r="H2694" t="str">
            <v>-----------------</v>
          </cell>
        </row>
        <row r="2695">
          <cell r="A2695" t="str">
            <v>31.27.05.03</v>
          </cell>
          <cell r="B2695" t="str">
            <v>-</v>
          </cell>
          <cell r="C2695" t="str">
            <v>Ipi s/Revend Cvrd-RDME Lig.Especiais</v>
          </cell>
          <cell r="D2695">
            <v>0</v>
          </cell>
          <cell r="F2695">
            <v>0</v>
          </cell>
          <cell r="G2695">
            <v>0</v>
          </cell>
          <cell r="H2695">
            <v>0</v>
          </cell>
        </row>
        <row r="2696">
          <cell r="A2696" t="str">
            <v>31.27.05.07</v>
          </cell>
          <cell r="B2696" t="str">
            <v>-</v>
          </cell>
          <cell r="C2696" t="str">
            <v>Ipi s/Revend Cvrd-RDME Outros</v>
          </cell>
          <cell r="D2696">
            <v>0</v>
          </cell>
          <cell r="F2696">
            <v>0</v>
          </cell>
          <cell r="G2696">
            <v>0</v>
          </cell>
          <cell r="H2696">
            <v>0</v>
          </cell>
        </row>
        <row r="2697">
          <cell r="A2697" t="str">
            <v>31.27.06.00</v>
          </cell>
          <cell r="B2697" t="str">
            <v>-</v>
          </cell>
          <cell r="C2697" t="str">
            <v>Ipi s/Revend Grp Cvrd-RDMN</v>
          </cell>
          <cell r="D2697">
            <v>0</v>
          </cell>
          <cell r="F2697">
            <v>0</v>
          </cell>
          <cell r="G2697">
            <v>0</v>
          </cell>
          <cell r="H2697">
            <v>0</v>
          </cell>
        </row>
        <row r="2698">
          <cell r="A2698" t="str">
            <v>31.27.06.01</v>
          </cell>
          <cell r="B2698" t="str">
            <v>-</v>
          </cell>
          <cell r="C2698" t="str">
            <v>Ipi s/Revend Cvrd-RDMN Mineiros</v>
          </cell>
          <cell r="D2698">
            <v>0</v>
          </cell>
          <cell r="F2698">
            <v>0</v>
          </cell>
          <cell r="G2698">
            <v>0</v>
          </cell>
          <cell r="H2698">
            <v>0</v>
          </cell>
        </row>
        <row r="2699">
          <cell r="A2699" t="str">
            <v>31.27.06.02</v>
          </cell>
          <cell r="B2699" t="str">
            <v>-</v>
          </cell>
          <cell r="C2699" t="str">
            <v>Ipi s/Revend Cvrd-RDMN Lig.Manganes</v>
          </cell>
          <cell r="D2699">
            <v>0</v>
          </cell>
          <cell r="F2699">
            <v>0</v>
          </cell>
          <cell r="G2699">
            <v>0</v>
          </cell>
          <cell r="H2699">
            <v>0</v>
          </cell>
        </row>
        <row r="2700">
          <cell r="A2700" t="str">
            <v>31.27.06.03</v>
          </cell>
          <cell r="B2700" t="str">
            <v>-</v>
          </cell>
          <cell r="C2700" t="str">
            <v>Ipi s/Revend Cvrd-RDMN Lig.Especiais</v>
          </cell>
          <cell r="D2700">
            <v>0</v>
          </cell>
          <cell r="F2700">
            <v>0</v>
          </cell>
          <cell r="G2700">
            <v>0</v>
          </cell>
          <cell r="H2700">
            <v>0</v>
          </cell>
        </row>
        <row r="2701">
          <cell r="A2701" t="str">
            <v>31.27.06.07</v>
          </cell>
          <cell r="B2701" t="str">
            <v>-</v>
          </cell>
          <cell r="C2701" t="str">
            <v>Ipi s/Revend Cvrd-RDMN Outros</v>
          </cell>
          <cell r="D2701">
            <v>0</v>
          </cell>
          <cell r="F2701">
            <v>0</v>
          </cell>
          <cell r="G2701">
            <v>0</v>
          </cell>
          <cell r="H2701">
            <v>0</v>
          </cell>
        </row>
        <row r="2702">
          <cell r="A2702" t="str">
            <v>31.27.07.00</v>
          </cell>
          <cell r="B2702" t="str">
            <v>-</v>
          </cell>
          <cell r="C2702" t="str">
            <v>Ipi s/Revend Grp Cvrd-RDI</v>
          </cell>
          <cell r="D2702">
            <v>0</v>
          </cell>
          <cell r="F2702">
            <v>0</v>
          </cell>
          <cell r="G2702">
            <v>0</v>
          </cell>
          <cell r="H2702">
            <v>0</v>
          </cell>
        </row>
        <row r="2703">
          <cell r="A2703" t="str">
            <v>31.27.07.01</v>
          </cell>
          <cell r="B2703" t="str">
            <v>-</v>
          </cell>
          <cell r="C2703" t="str">
            <v>Ipi s/Revend Cvrd-RDI Minerios</v>
          </cell>
          <cell r="D2703">
            <v>0</v>
          </cell>
          <cell r="F2703">
            <v>0</v>
          </cell>
          <cell r="G2703">
            <v>0</v>
          </cell>
          <cell r="H2703">
            <v>0</v>
          </cell>
        </row>
        <row r="2704">
          <cell r="A2704" t="str">
            <v>31.27.07.02</v>
          </cell>
          <cell r="B2704" t="str">
            <v>-</v>
          </cell>
          <cell r="C2704" t="str">
            <v>Ipi s/Revend Cvrd-RDI Lig.Manganes</v>
          </cell>
          <cell r="D2704">
            <v>0</v>
          </cell>
          <cell r="F2704">
            <v>0</v>
          </cell>
          <cell r="G2704">
            <v>0</v>
          </cell>
          <cell r="H2704">
            <v>0</v>
          </cell>
        </row>
        <row r="2705">
          <cell r="A2705" t="str">
            <v>31.27.07.03</v>
          </cell>
          <cell r="B2705" t="str">
            <v>-</v>
          </cell>
          <cell r="C2705" t="str">
            <v>Ipi s/Revend Cvrd-RDI Lig.Especiais</v>
          </cell>
          <cell r="D2705">
            <v>0</v>
          </cell>
          <cell r="F2705">
            <v>0</v>
          </cell>
          <cell r="G2705">
            <v>0</v>
          </cell>
          <cell r="H2705">
            <v>0</v>
          </cell>
        </row>
        <row r="2706">
          <cell r="A2706" t="str">
            <v>31.27.07.07</v>
          </cell>
          <cell r="B2706" t="str">
            <v>-</v>
          </cell>
          <cell r="C2706" t="str">
            <v>Ipi s/Revend Cvrd-RDI Outros</v>
          </cell>
          <cell r="D2706">
            <v>0</v>
          </cell>
          <cell r="F2706">
            <v>0</v>
          </cell>
          <cell r="G2706">
            <v>0</v>
          </cell>
          <cell r="H2706">
            <v>0</v>
          </cell>
        </row>
        <row r="2707">
          <cell r="A2707" t="str">
            <v>31.27.08.00</v>
          </cell>
          <cell r="B2707" t="str">
            <v>-</v>
          </cell>
          <cell r="C2707" t="str">
            <v>Ipi s/Revend Grp Cvrd-RDL</v>
          </cell>
          <cell r="D2707">
            <v>0</v>
          </cell>
          <cell r="F2707">
            <v>0</v>
          </cell>
          <cell r="G2707">
            <v>0</v>
          </cell>
          <cell r="H2707">
            <v>0</v>
          </cell>
        </row>
        <row r="2708">
          <cell r="A2708" t="str">
            <v>31.27.08.01</v>
          </cell>
          <cell r="B2708" t="str">
            <v>-</v>
          </cell>
          <cell r="C2708" t="str">
            <v>Ipi s/Revend Cvrd-RDL Minerios</v>
          </cell>
          <cell r="D2708">
            <v>0</v>
          </cell>
          <cell r="F2708">
            <v>0</v>
          </cell>
          <cell r="G2708">
            <v>0</v>
          </cell>
          <cell r="H2708">
            <v>0</v>
          </cell>
        </row>
        <row r="2709">
          <cell r="A2709" t="str">
            <v>31.27.08.02</v>
          </cell>
          <cell r="B2709" t="str">
            <v>-</v>
          </cell>
          <cell r="C2709" t="str">
            <v>Ipi s/Revend Cvrd-RDL Lig.Manganes</v>
          </cell>
          <cell r="D2709">
            <v>0</v>
          </cell>
          <cell r="F2709">
            <v>0</v>
          </cell>
          <cell r="G2709">
            <v>0</v>
          </cell>
          <cell r="H2709">
            <v>0</v>
          </cell>
        </row>
        <row r="2710">
          <cell r="A2710" t="str">
            <v>31.27.08.03</v>
          </cell>
          <cell r="B2710" t="str">
            <v>-</v>
          </cell>
          <cell r="C2710" t="str">
            <v>Ipi s/Revend Cvrd-RDL Lig.Especiais</v>
          </cell>
          <cell r="D2710">
            <v>0</v>
          </cell>
          <cell r="F2710">
            <v>0</v>
          </cell>
          <cell r="G2710">
            <v>0</v>
          </cell>
          <cell r="H2710">
            <v>0</v>
          </cell>
        </row>
        <row r="2711">
          <cell r="A2711" t="str">
            <v>31.27.08.07</v>
          </cell>
          <cell r="B2711" t="str">
            <v>-</v>
          </cell>
          <cell r="C2711" t="str">
            <v>Ipi s/Revend Cvrd-RDL Outros</v>
          </cell>
          <cell r="D2711">
            <v>0</v>
          </cell>
          <cell r="F2711">
            <v>0</v>
          </cell>
          <cell r="G2711">
            <v>0</v>
          </cell>
          <cell r="H2711">
            <v>0</v>
          </cell>
        </row>
        <row r="2712">
          <cell r="A2712" t="str">
            <v>31.27.09.00</v>
          </cell>
          <cell r="B2712" t="str">
            <v>-</v>
          </cell>
          <cell r="C2712" t="str">
            <v>Ipi s/Revend Grp Cvrd-ITACO</v>
          </cell>
          <cell r="D2712">
            <v>0</v>
          </cell>
          <cell r="F2712">
            <v>0</v>
          </cell>
          <cell r="G2712">
            <v>0</v>
          </cell>
          <cell r="H2712">
            <v>0</v>
          </cell>
        </row>
        <row r="2713">
          <cell r="A2713" t="str">
            <v>31.27.09.01</v>
          </cell>
          <cell r="B2713" t="str">
            <v>-</v>
          </cell>
          <cell r="C2713" t="str">
            <v>Ipi s/Revend Cvrd-ITACO Minerios</v>
          </cell>
          <cell r="D2713">
            <v>0</v>
          </cell>
          <cell r="F2713">
            <v>0</v>
          </cell>
          <cell r="G2713">
            <v>0</v>
          </cell>
          <cell r="H2713">
            <v>0</v>
          </cell>
        </row>
        <row r="2714">
          <cell r="A2714" t="str">
            <v>31.27.09.02</v>
          </cell>
          <cell r="B2714" t="str">
            <v>-</v>
          </cell>
          <cell r="C2714" t="str">
            <v>Ipi s/Revend Cvrd-ITACO Lig.Manganes</v>
          </cell>
          <cell r="D2714">
            <v>0</v>
          </cell>
          <cell r="F2714">
            <v>0</v>
          </cell>
          <cell r="G2714">
            <v>0</v>
          </cell>
          <cell r="H2714">
            <v>0</v>
          </cell>
        </row>
        <row r="2715">
          <cell r="A2715" t="str">
            <v>31.27.09.03</v>
          </cell>
          <cell r="B2715" t="str">
            <v>-</v>
          </cell>
          <cell r="C2715" t="str">
            <v>Ipi s/Revend Cvrd-ITACO Lig.Especiais</v>
          </cell>
          <cell r="D2715">
            <v>0</v>
          </cell>
          <cell r="F2715">
            <v>0</v>
          </cell>
          <cell r="G2715">
            <v>0</v>
          </cell>
          <cell r="H2715">
            <v>0</v>
          </cell>
        </row>
        <row r="2716">
          <cell r="A2716" t="str">
            <v>31.27.09.07</v>
          </cell>
          <cell r="B2716" t="str">
            <v>-</v>
          </cell>
          <cell r="C2716" t="str">
            <v>Ipi s/Revend Cvrd-ITACO Outros</v>
          </cell>
          <cell r="D2716">
            <v>0</v>
          </cell>
          <cell r="F2716">
            <v>0</v>
          </cell>
          <cell r="G2716">
            <v>0</v>
          </cell>
          <cell r="H2716">
            <v>0</v>
          </cell>
        </row>
        <row r="2717">
          <cell r="A2717" t="str">
            <v>31.27.10.00</v>
          </cell>
          <cell r="B2717" t="str">
            <v>-</v>
          </cell>
          <cell r="C2717" t="str">
            <v>Icms s/Revend Grp Cvrd- Cvrd</v>
          </cell>
          <cell r="D2717">
            <v>0</v>
          </cell>
          <cell r="F2717">
            <v>0</v>
          </cell>
          <cell r="G2717">
            <v>0</v>
          </cell>
          <cell r="H2717">
            <v>0</v>
          </cell>
        </row>
        <row r="2718">
          <cell r="A2718" t="str">
            <v>31.27.10.01</v>
          </cell>
          <cell r="B2718" t="str">
            <v>-</v>
          </cell>
          <cell r="C2718" t="str">
            <v>Icms s/Revend Cvrd- Cvrd Minerios</v>
          </cell>
          <cell r="D2718">
            <v>0</v>
          </cell>
          <cell r="F2718">
            <v>0</v>
          </cell>
          <cell r="G2718">
            <v>0</v>
          </cell>
          <cell r="H2718">
            <v>0</v>
          </cell>
        </row>
        <row r="2719">
          <cell r="A2719" t="str">
            <v>31.27.10.02</v>
          </cell>
          <cell r="B2719" t="str">
            <v>-</v>
          </cell>
          <cell r="C2719" t="str">
            <v>Icms s/Revend Cvrd- Cvrd Lig.Manganes</v>
          </cell>
          <cell r="D2719">
            <v>0</v>
          </cell>
          <cell r="F2719">
            <v>0</v>
          </cell>
          <cell r="G2719">
            <v>0</v>
          </cell>
          <cell r="H2719">
            <v>0</v>
          </cell>
        </row>
        <row r="2720">
          <cell r="A2720" t="str">
            <v>31.27.10.03</v>
          </cell>
          <cell r="B2720" t="str">
            <v>-</v>
          </cell>
          <cell r="C2720" t="str">
            <v>Icms s/Revend Cvrd- Cvrd Lig.Especiais</v>
          </cell>
          <cell r="D2720">
            <v>0</v>
          </cell>
          <cell r="F2720">
            <v>0</v>
          </cell>
          <cell r="G2720">
            <v>0</v>
          </cell>
          <cell r="H2720">
            <v>0</v>
          </cell>
        </row>
        <row r="2721">
          <cell r="A2721" t="str">
            <v>31.27.10.07</v>
          </cell>
          <cell r="B2721" t="str">
            <v>-</v>
          </cell>
          <cell r="C2721" t="str">
            <v>Icms s/Revend Cvrd- Cvrd Outros</v>
          </cell>
          <cell r="D2721">
            <v>0</v>
          </cell>
          <cell r="F2721">
            <v>0</v>
          </cell>
          <cell r="G2721">
            <v>0</v>
          </cell>
          <cell r="H2721">
            <v>0</v>
          </cell>
        </row>
        <row r="2722">
          <cell r="A2722" t="str">
            <v>31.27.11.00</v>
          </cell>
          <cell r="B2722" t="str">
            <v>-</v>
          </cell>
          <cell r="C2722" t="str">
            <v>Icms s/Revend Grp Cvrd- Urucum</v>
          </cell>
          <cell r="D2722">
            <v>0</v>
          </cell>
          <cell r="F2722">
            <v>0</v>
          </cell>
          <cell r="G2722">
            <v>0</v>
          </cell>
          <cell r="H2722">
            <v>0</v>
          </cell>
        </row>
        <row r="2723">
          <cell r="A2723" t="str">
            <v>31.27.11.01</v>
          </cell>
          <cell r="B2723" t="str">
            <v>-</v>
          </cell>
          <cell r="C2723" t="str">
            <v>Icms s/Revend Cvrd- Urucum Minerios</v>
          </cell>
          <cell r="D2723">
            <v>0</v>
          </cell>
          <cell r="F2723">
            <v>0</v>
          </cell>
          <cell r="G2723">
            <v>0</v>
          </cell>
          <cell r="H2723">
            <v>0</v>
          </cell>
        </row>
        <row r="2724">
          <cell r="A2724" t="str">
            <v>31.27.11.02</v>
          </cell>
          <cell r="B2724" t="str">
            <v>-</v>
          </cell>
          <cell r="C2724" t="str">
            <v>Icms s/Revend Cvrd- Urucum Lig.Manganes</v>
          </cell>
          <cell r="D2724">
            <v>0</v>
          </cell>
          <cell r="F2724">
            <v>0</v>
          </cell>
          <cell r="G2724">
            <v>0</v>
          </cell>
          <cell r="H2724">
            <v>0</v>
          </cell>
        </row>
        <row r="2725">
          <cell r="A2725" t="str">
            <v>31.27.11.03</v>
          </cell>
          <cell r="B2725" t="str">
            <v>-</v>
          </cell>
          <cell r="C2725" t="str">
            <v>Icms s/Revend Cvrd- Urucum Lig.Especiais</v>
          </cell>
          <cell r="D2725">
            <v>0</v>
          </cell>
          <cell r="F2725">
            <v>0</v>
          </cell>
          <cell r="G2725">
            <v>0</v>
          </cell>
          <cell r="H2725">
            <v>0</v>
          </cell>
        </row>
        <row r="2726">
          <cell r="A2726" t="str">
            <v>31.27.11.07</v>
          </cell>
          <cell r="B2726" t="str">
            <v>-</v>
          </cell>
          <cell r="C2726" t="str">
            <v>Icms s/Revend Cvrd- Urucum Outros</v>
          </cell>
          <cell r="D2726">
            <v>0</v>
          </cell>
          <cell r="F2726">
            <v>0</v>
          </cell>
          <cell r="G2726">
            <v>0</v>
          </cell>
          <cell r="H2726">
            <v>0</v>
          </cell>
        </row>
        <row r="2727">
          <cell r="A2727" t="str">
            <v>31.27.12.00</v>
          </cell>
          <cell r="B2727" t="str">
            <v>-</v>
          </cell>
          <cell r="C2727" t="str">
            <v>Icms s/Revenda Grp Cvrd- CST</v>
          </cell>
          <cell r="D2727">
            <v>0</v>
          </cell>
          <cell r="F2727">
            <v>0</v>
          </cell>
          <cell r="G2727">
            <v>0</v>
          </cell>
          <cell r="H2727">
            <v>0</v>
          </cell>
        </row>
        <row r="2728">
          <cell r="A2728" t="str">
            <v>31.27.12.01</v>
          </cell>
          <cell r="B2728" t="str">
            <v>-</v>
          </cell>
          <cell r="C2728" t="str">
            <v>Icms s/Revenda Cvrd- CST Minerios</v>
          </cell>
          <cell r="D2728">
            <v>0</v>
          </cell>
          <cell r="F2728">
            <v>0</v>
          </cell>
          <cell r="G2728">
            <v>0</v>
          </cell>
          <cell r="H2728">
            <v>0</v>
          </cell>
        </row>
        <row r="2729">
          <cell r="A2729" t="str">
            <v>31.27.12.02</v>
          </cell>
          <cell r="B2729" t="str">
            <v>-</v>
          </cell>
          <cell r="C2729" t="str">
            <v>Icms s/Revenda Cvrd- CST Lig.Manganes</v>
          </cell>
          <cell r="D2729">
            <v>0</v>
          </cell>
          <cell r="F2729">
            <v>0</v>
          </cell>
          <cell r="G2729">
            <v>0</v>
          </cell>
          <cell r="H2729">
            <v>0</v>
          </cell>
        </row>
        <row r="2730">
          <cell r="A2730" t="str">
            <v>31.27.12.03</v>
          </cell>
          <cell r="B2730" t="str">
            <v>-</v>
          </cell>
          <cell r="C2730" t="str">
            <v>Icms s/Revenda Cvrd- CST Lig.Especiais</v>
          </cell>
          <cell r="D2730">
            <v>0</v>
          </cell>
          <cell r="F2730">
            <v>0</v>
          </cell>
          <cell r="G2730">
            <v>0</v>
          </cell>
          <cell r="H2730">
            <v>0</v>
          </cell>
        </row>
        <row r="2731">
          <cell r="A2731" t="str">
            <v>31.27.12.07</v>
          </cell>
          <cell r="B2731" t="str">
            <v>-</v>
          </cell>
          <cell r="C2731" t="str">
            <v>Icms s/Revenda Cvrd- CST Outros</v>
          </cell>
          <cell r="D2731">
            <v>0</v>
          </cell>
          <cell r="F2731">
            <v>0</v>
          </cell>
          <cell r="G2731">
            <v>0</v>
          </cell>
          <cell r="H2731">
            <v>0</v>
          </cell>
        </row>
        <row r="2732">
          <cell r="A2732" t="str">
            <v>31.27.13.00</v>
          </cell>
          <cell r="B2732" t="str">
            <v>-</v>
          </cell>
          <cell r="C2732" t="str">
            <v>Icms s/Revenda Grp Cvrd- FCA</v>
          </cell>
          <cell r="D2732">
            <v>0</v>
          </cell>
          <cell r="F2732">
            <v>0</v>
          </cell>
          <cell r="G2732">
            <v>0</v>
          </cell>
          <cell r="H2732">
            <v>0</v>
          </cell>
        </row>
        <row r="2733">
          <cell r="A2733" t="str">
            <v>31.27.13.01</v>
          </cell>
          <cell r="B2733" t="str">
            <v>-</v>
          </cell>
          <cell r="C2733" t="str">
            <v>Icms s/Revenda Cvrd- FCA Minerios</v>
          </cell>
          <cell r="D2733">
            <v>0</v>
          </cell>
          <cell r="F2733">
            <v>0</v>
          </cell>
          <cell r="G2733">
            <v>0</v>
          </cell>
          <cell r="H2733">
            <v>0</v>
          </cell>
        </row>
        <row r="2734">
          <cell r="A2734" t="str">
            <v>31.27.13.02</v>
          </cell>
          <cell r="B2734" t="str">
            <v>-</v>
          </cell>
          <cell r="C2734" t="str">
            <v>Icms s/Revenda Cvrd- FCA Lig.Manganes</v>
          </cell>
          <cell r="D2734">
            <v>0</v>
          </cell>
          <cell r="F2734">
            <v>0</v>
          </cell>
          <cell r="G2734">
            <v>0</v>
          </cell>
          <cell r="H2734">
            <v>0</v>
          </cell>
        </row>
        <row r="2735">
          <cell r="A2735" t="str">
            <v>31.27.13.03</v>
          </cell>
          <cell r="B2735" t="str">
            <v>-</v>
          </cell>
          <cell r="C2735" t="str">
            <v>Icms s/Revenda Cvrd- FCA Lig.Especiais</v>
          </cell>
          <cell r="D2735">
            <v>0</v>
          </cell>
          <cell r="F2735">
            <v>0</v>
          </cell>
          <cell r="G2735">
            <v>0</v>
          </cell>
          <cell r="H2735">
            <v>0</v>
          </cell>
        </row>
        <row r="2736">
          <cell r="A2736" t="str">
            <v>31.27.13.07</v>
          </cell>
          <cell r="B2736" t="str">
            <v>-</v>
          </cell>
          <cell r="C2736" t="str">
            <v>Icms s/Revenda Cvrd- FCA Outros</v>
          </cell>
          <cell r="D2736">
            <v>0</v>
          </cell>
          <cell r="F2736">
            <v>0</v>
          </cell>
          <cell r="G2736">
            <v>0</v>
          </cell>
          <cell r="H2736">
            <v>0</v>
          </cell>
        </row>
        <row r="2737">
          <cell r="A2737" t="str">
            <v>31.27.14.00</v>
          </cell>
          <cell r="B2737" t="str">
            <v>-</v>
          </cell>
          <cell r="C2737" t="str">
            <v>Icms s/Revenda Grp Cvrd-RDME</v>
          </cell>
          <cell r="D2737">
            <v>0</v>
          </cell>
          <cell r="F2737">
            <v>0</v>
          </cell>
          <cell r="G2737">
            <v>0</v>
          </cell>
          <cell r="H2737">
            <v>0</v>
          </cell>
        </row>
        <row r="2738">
          <cell r="A2738" t="str">
            <v>31.27.14.01</v>
          </cell>
          <cell r="B2738" t="str">
            <v>-</v>
          </cell>
          <cell r="C2738" t="str">
            <v>Icms s/Revenda Cvrd-RDME Minerios</v>
          </cell>
          <cell r="D2738">
            <v>0</v>
          </cell>
          <cell r="F2738">
            <v>0</v>
          </cell>
          <cell r="G2738">
            <v>0</v>
          </cell>
          <cell r="H2738">
            <v>0</v>
          </cell>
        </row>
        <row r="2739">
          <cell r="A2739" t="str">
            <v>31.27.14.02</v>
          </cell>
          <cell r="B2739" t="str">
            <v>-</v>
          </cell>
          <cell r="C2739" t="str">
            <v>Icms s/Revenda Cvrd-RDME Lig.Manganes</v>
          </cell>
          <cell r="D2739">
            <v>0</v>
          </cell>
          <cell r="F2739">
            <v>0</v>
          </cell>
          <cell r="G2739">
            <v>0</v>
          </cell>
          <cell r="H2739">
            <v>0</v>
          </cell>
        </row>
        <row r="2740">
          <cell r="A2740" t="str">
            <v>31.27.14.03</v>
          </cell>
          <cell r="B2740" t="str">
            <v>-</v>
          </cell>
          <cell r="C2740" t="str">
            <v>Icms s/Revenda Cvrd-RDME Lig.Especiais</v>
          </cell>
          <cell r="D2740">
            <v>0</v>
          </cell>
          <cell r="F2740">
            <v>0</v>
          </cell>
          <cell r="G2740">
            <v>0</v>
          </cell>
          <cell r="H2740">
            <v>0</v>
          </cell>
        </row>
        <row r="2741">
          <cell r="A2741" t="str">
            <v>31.27.14.07</v>
          </cell>
          <cell r="B2741" t="str">
            <v>-</v>
          </cell>
          <cell r="C2741" t="str">
            <v>Icms s/Revenda Cvrd-RDME Outros</v>
          </cell>
          <cell r="D2741">
            <v>0</v>
          </cell>
          <cell r="F2741">
            <v>0</v>
          </cell>
          <cell r="G2741">
            <v>0</v>
          </cell>
          <cell r="H2741">
            <v>0</v>
          </cell>
        </row>
        <row r="2742">
          <cell r="A2742" t="str">
            <v>31.27.15.00</v>
          </cell>
          <cell r="B2742" t="str">
            <v>-</v>
          </cell>
          <cell r="C2742" t="str">
            <v>Icms s/Revenda Grp Cvrd-RDMN</v>
          </cell>
          <cell r="D2742">
            <v>0</v>
          </cell>
          <cell r="F2742">
            <v>0</v>
          </cell>
          <cell r="G2742">
            <v>0</v>
          </cell>
          <cell r="H2742">
            <v>0</v>
          </cell>
        </row>
        <row r="2743">
          <cell r="A2743" t="str">
            <v>31.27.15.01</v>
          </cell>
          <cell r="B2743" t="str">
            <v>-</v>
          </cell>
          <cell r="C2743" t="str">
            <v>Icms s/Revenda Cvrd-RDMN Minerios</v>
          </cell>
          <cell r="D2743">
            <v>0</v>
          </cell>
          <cell r="F2743">
            <v>0</v>
          </cell>
          <cell r="G2743">
            <v>0</v>
          </cell>
          <cell r="H2743">
            <v>0</v>
          </cell>
        </row>
        <row r="2744">
          <cell r="A2744" t="str">
            <v>31.27.15.02</v>
          </cell>
          <cell r="B2744" t="str">
            <v>-</v>
          </cell>
          <cell r="C2744" t="str">
            <v>Icms s/Revenda Cvrd-RDMN Lig.Manganes</v>
          </cell>
          <cell r="D2744">
            <v>0</v>
          </cell>
          <cell r="F2744">
            <v>0</v>
          </cell>
          <cell r="G2744">
            <v>0</v>
          </cell>
          <cell r="H2744">
            <v>0</v>
          </cell>
        </row>
        <row r="2745">
          <cell r="A2745" t="str">
            <v>31.27.15.03</v>
          </cell>
          <cell r="B2745" t="str">
            <v>-</v>
          </cell>
          <cell r="C2745" t="str">
            <v>Icms s/Revenda Cvrd-RDMN Lig.Especiais</v>
          </cell>
          <cell r="D2745">
            <v>0</v>
          </cell>
          <cell r="F2745">
            <v>0</v>
          </cell>
          <cell r="G2745">
            <v>0</v>
          </cell>
          <cell r="H2745">
            <v>0</v>
          </cell>
        </row>
        <row r="2746">
          <cell r="A2746" t="str">
            <v>31.27.15.07</v>
          </cell>
          <cell r="B2746" t="str">
            <v>-</v>
          </cell>
          <cell r="C2746" t="str">
            <v>Icms s/Revenda Cvrd-RDMN Outros</v>
          </cell>
          <cell r="D2746">
            <v>0</v>
          </cell>
          <cell r="F2746">
            <v>0</v>
          </cell>
          <cell r="G2746">
            <v>0</v>
          </cell>
          <cell r="H2746">
            <v>0</v>
          </cell>
        </row>
        <row r="2747">
          <cell r="A2747" t="str">
            <v>31.27.16.00</v>
          </cell>
          <cell r="B2747" t="str">
            <v>-</v>
          </cell>
          <cell r="C2747" t="str">
            <v>Icms s/Revenda Grp Cvrd-RDI</v>
          </cell>
          <cell r="D2747">
            <v>0</v>
          </cell>
          <cell r="F2747">
            <v>0</v>
          </cell>
          <cell r="G2747">
            <v>0</v>
          </cell>
          <cell r="H2747">
            <v>0</v>
          </cell>
        </row>
        <row r="2748">
          <cell r="A2748" t="str">
            <v>31.27.16.01</v>
          </cell>
          <cell r="B2748" t="str">
            <v>-</v>
          </cell>
          <cell r="C2748" t="str">
            <v>Icms s/Revenda Cvrd-RDI Minerios</v>
          </cell>
          <cell r="D2748">
            <v>0</v>
          </cell>
          <cell r="F2748">
            <v>0</v>
          </cell>
          <cell r="G2748">
            <v>0</v>
          </cell>
          <cell r="H2748">
            <v>0</v>
          </cell>
        </row>
        <row r="2749">
          <cell r="A2749" t="str">
            <v>31.27.16.02</v>
          </cell>
          <cell r="B2749" t="str">
            <v>-</v>
          </cell>
          <cell r="C2749" t="str">
            <v>Icms s/Revenda Cvrd-RDI Lig.Manganes</v>
          </cell>
          <cell r="D2749">
            <v>0</v>
          </cell>
          <cell r="F2749">
            <v>0</v>
          </cell>
          <cell r="G2749">
            <v>0</v>
          </cell>
          <cell r="H2749">
            <v>0</v>
          </cell>
        </row>
        <row r="2750">
          <cell r="A2750" t="str">
            <v>31.27.16.03</v>
          </cell>
          <cell r="B2750" t="str">
            <v>-</v>
          </cell>
          <cell r="C2750" t="str">
            <v>Icms s/Revenda Cvrd-RDI Lig.Especiais</v>
          </cell>
          <cell r="D2750">
            <v>0</v>
          </cell>
          <cell r="F2750">
            <v>0</v>
          </cell>
          <cell r="G2750">
            <v>0</v>
          </cell>
          <cell r="H2750">
            <v>0</v>
          </cell>
        </row>
        <row r="2751">
          <cell r="A2751" t="str">
            <v>31.27.16.07</v>
          </cell>
          <cell r="B2751" t="str">
            <v>-</v>
          </cell>
          <cell r="C2751" t="str">
            <v>Icms s/Revenda Cvrd-RDI Outros</v>
          </cell>
          <cell r="D2751">
            <v>0</v>
          </cell>
          <cell r="F2751">
            <v>0</v>
          </cell>
          <cell r="G2751">
            <v>0</v>
          </cell>
          <cell r="H2751">
            <v>0</v>
          </cell>
        </row>
        <row r="2752">
          <cell r="A2752" t="str">
            <v>31.27.17.00</v>
          </cell>
          <cell r="B2752" t="str">
            <v>-</v>
          </cell>
          <cell r="C2752" t="str">
            <v>Icms s/Revenda Grp Cvrd-RDL</v>
          </cell>
          <cell r="D2752">
            <v>0</v>
          </cell>
          <cell r="F2752">
            <v>0</v>
          </cell>
          <cell r="G2752">
            <v>0</v>
          </cell>
          <cell r="H2752">
            <v>0</v>
          </cell>
        </row>
        <row r="2753">
          <cell r="A2753" t="str">
            <v>31.27.17.01</v>
          </cell>
          <cell r="B2753" t="str">
            <v>-</v>
          </cell>
          <cell r="C2753" t="str">
            <v>Icms s/Revenda Cvrd-RDL Minerios</v>
          </cell>
          <cell r="D2753">
            <v>0</v>
          </cell>
          <cell r="F2753">
            <v>0</v>
          </cell>
          <cell r="G2753">
            <v>0</v>
          </cell>
          <cell r="H2753">
            <v>0</v>
          </cell>
        </row>
        <row r="2754">
          <cell r="A2754" t="str">
            <v>31.27.17.02</v>
          </cell>
          <cell r="B2754" t="str">
            <v>-</v>
          </cell>
          <cell r="C2754" t="str">
            <v>Icms s/Revenda Cvrd-RDL Lig.Manganes</v>
          </cell>
          <cell r="D2754">
            <v>0</v>
          </cell>
          <cell r="F2754">
            <v>0</v>
          </cell>
          <cell r="G2754">
            <v>0</v>
          </cell>
          <cell r="H2754">
            <v>0</v>
          </cell>
        </row>
        <row r="2755">
          <cell r="A2755" t="str">
            <v>31.27.17.03</v>
          </cell>
          <cell r="B2755" t="str">
            <v>-</v>
          </cell>
          <cell r="C2755" t="str">
            <v>Icms s/Revenda Cvrd-RDL Lig.Especiais</v>
          </cell>
          <cell r="D2755">
            <v>0</v>
          </cell>
          <cell r="F2755">
            <v>0</v>
          </cell>
          <cell r="G2755">
            <v>0</v>
          </cell>
          <cell r="H2755">
            <v>0</v>
          </cell>
        </row>
        <row r="2756">
          <cell r="A2756" t="str">
            <v>31.27.17.07</v>
          </cell>
          <cell r="B2756" t="str">
            <v>-</v>
          </cell>
          <cell r="C2756" t="str">
            <v>Icms s/Revenda Cvrd-RDL Outros</v>
          </cell>
          <cell r="D2756">
            <v>0</v>
          </cell>
          <cell r="F2756">
            <v>0</v>
          </cell>
          <cell r="G2756">
            <v>0</v>
          </cell>
          <cell r="H2756">
            <v>0</v>
          </cell>
        </row>
        <row r="2757">
          <cell r="A2757" t="str">
            <v>31.27.18.00</v>
          </cell>
          <cell r="B2757" t="str">
            <v>-</v>
          </cell>
          <cell r="C2757" t="str">
            <v>Icms s/Revend Grp Cvrd-ITACO</v>
          </cell>
          <cell r="D2757">
            <v>0</v>
          </cell>
          <cell r="F2757">
            <v>0</v>
          </cell>
          <cell r="G2757">
            <v>0</v>
          </cell>
          <cell r="H2757">
            <v>0</v>
          </cell>
        </row>
        <row r="2758">
          <cell r="A2758" t="str">
            <v>31.27.18.01</v>
          </cell>
          <cell r="B2758" t="str">
            <v>-</v>
          </cell>
          <cell r="C2758" t="str">
            <v>Icms s/Revend Cvrd-ITACO Minerios</v>
          </cell>
          <cell r="D2758">
            <v>0</v>
          </cell>
          <cell r="F2758">
            <v>0</v>
          </cell>
          <cell r="G2758">
            <v>0</v>
          </cell>
          <cell r="H2758">
            <v>0</v>
          </cell>
        </row>
        <row r="2759">
          <cell r="A2759" t="str">
            <v>31.27.18.02</v>
          </cell>
          <cell r="B2759" t="str">
            <v>-</v>
          </cell>
          <cell r="C2759" t="str">
            <v>Icms s/Revend Cvrd-ITACO Lig.Manganes</v>
          </cell>
          <cell r="D2759">
            <v>0</v>
          </cell>
          <cell r="F2759">
            <v>0</v>
          </cell>
          <cell r="G2759">
            <v>0</v>
          </cell>
          <cell r="H2759">
            <v>0</v>
          </cell>
        </row>
        <row r="2760">
          <cell r="A2760" t="str">
            <v>31.27.18.03</v>
          </cell>
          <cell r="B2760" t="str">
            <v>-</v>
          </cell>
          <cell r="C2760" t="str">
            <v>Icms s/Revend Cvrd-ITACO Lig.Especiais</v>
          </cell>
          <cell r="D2760">
            <v>0</v>
          </cell>
          <cell r="F2760">
            <v>0</v>
          </cell>
          <cell r="G2760">
            <v>0</v>
          </cell>
          <cell r="H2760">
            <v>0</v>
          </cell>
        </row>
        <row r="2761">
          <cell r="A2761" t="str">
            <v>31.27.18.07</v>
          </cell>
          <cell r="B2761" t="str">
            <v>-</v>
          </cell>
          <cell r="C2761" t="str">
            <v>Icms s/Revend Cvrd-ITACO Outros</v>
          </cell>
          <cell r="D2761">
            <v>0</v>
          </cell>
          <cell r="F2761">
            <v>0</v>
          </cell>
          <cell r="G2761">
            <v>0</v>
          </cell>
          <cell r="H2761">
            <v>0</v>
          </cell>
        </row>
        <row r="2762">
          <cell r="A2762" t="str">
            <v>31.27.19.00</v>
          </cell>
          <cell r="B2762" t="str">
            <v>-</v>
          </cell>
          <cell r="C2762" t="str">
            <v>Icms s/Revend Grp Cvrd-USIMINAS</v>
          </cell>
          <cell r="D2762">
            <v>0</v>
          </cell>
          <cell r="F2762">
            <v>0</v>
          </cell>
          <cell r="G2762">
            <v>0</v>
          </cell>
          <cell r="H2762">
            <v>0</v>
          </cell>
        </row>
        <row r="2763">
          <cell r="A2763" t="str">
            <v>31.27.19.01</v>
          </cell>
          <cell r="B2763" t="str">
            <v>-</v>
          </cell>
          <cell r="C2763" t="str">
            <v>Icms s/Revend Cvrd-USIMINAS Minerios</v>
          </cell>
          <cell r="D2763">
            <v>0</v>
          </cell>
          <cell r="F2763">
            <v>0</v>
          </cell>
          <cell r="G2763">
            <v>0</v>
          </cell>
          <cell r="H2763">
            <v>0</v>
          </cell>
        </row>
        <row r="2764">
          <cell r="A2764" t="str">
            <v>31.27.19.02</v>
          </cell>
          <cell r="B2764" t="str">
            <v>-</v>
          </cell>
          <cell r="C2764" t="str">
            <v>Icms s/Revend Cvrd-USIMINAS Lig.Manganes</v>
          </cell>
          <cell r="D2764">
            <v>0</v>
          </cell>
          <cell r="F2764">
            <v>0</v>
          </cell>
          <cell r="G2764">
            <v>0</v>
          </cell>
          <cell r="H2764">
            <v>0</v>
          </cell>
        </row>
        <row r="2765">
          <cell r="A2765" t="str">
            <v>31.27.19.03</v>
          </cell>
          <cell r="B2765" t="str">
            <v>-</v>
          </cell>
          <cell r="C2765" t="str">
            <v>Icms s/Revend Cvrd-USIMINAS Lig.Especiai</v>
          </cell>
          <cell r="D2765">
            <v>0</v>
          </cell>
          <cell r="F2765">
            <v>0</v>
          </cell>
          <cell r="G2765">
            <v>0</v>
          </cell>
          <cell r="H2765">
            <v>0</v>
          </cell>
        </row>
        <row r="2766">
          <cell r="A2766" t="str">
            <v>31.27.19.07</v>
          </cell>
          <cell r="B2766" t="str">
            <v>-</v>
          </cell>
          <cell r="C2766" t="str">
            <v>Icms s/Revend Cvrd-USIMINAS Outros</v>
          </cell>
          <cell r="D2766">
            <v>0</v>
          </cell>
          <cell r="F2766">
            <v>0</v>
          </cell>
          <cell r="G2766">
            <v>0</v>
          </cell>
          <cell r="H2766">
            <v>0</v>
          </cell>
        </row>
        <row r="2767">
          <cell r="A2767" t="str">
            <v>31.27.20.00</v>
          </cell>
          <cell r="B2767" t="str">
            <v>-</v>
          </cell>
          <cell r="C2767" t="str">
            <v>Iss s/Revenda Grp Cvrd- Cvrd</v>
          </cell>
          <cell r="D2767">
            <v>0</v>
          </cell>
          <cell r="F2767">
            <v>0</v>
          </cell>
          <cell r="G2767">
            <v>0</v>
          </cell>
          <cell r="H2767">
            <v>0</v>
          </cell>
        </row>
        <row r="2768">
          <cell r="A2768" t="str">
            <v>31.27.20.01</v>
          </cell>
          <cell r="B2768" t="str">
            <v>-</v>
          </cell>
          <cell r="C2768" t="str">
            <v>Iss s/Revenda Cvrd- Cvrd Minerios</v>
          </cell>
          <cell r="D2768">
            <v>0</v>
          </cell>
          <cell r="F2768">
            <v>0</v>
          </cell>
          <cell r="G2768">
            <v>0</v>
          </cell>
          <cell r="H2768">
            <v>0</v>
          </cell>
        </row>
        <row r="2769">
          <cell r="A2769" t="str">
            <v>31.27.20.02</v>
          </cell>
          <cell r="B2769" t="str">
            <v>-</v>
          </cell>
          <cell r="C2769" t="str">
            <v>Iss s/Revenda Cvrd- Cvrd Lig.Manganes</v>
          </cell>
          <cell r="D2769">
            <v>0</v>
          </cell>
          <cell r="F2769">
            <v>0</v>
          </cell>
          <cell r="G2769">
            <v>0</v>
          </cell>
          <cell r="H2769">
            <v>0</v>
          </cell>
        </row>
        <row r="2770">
          <cell r="A2770" t="str">
            <v>31.27.20.03</v>
          </cell>
          <cell r="B2770" t="str">
            <v>-</v>
          </cell>
          <cell r="C2770" t="str">
            <v>Iss s/Revenda Cvrd- Cvrd Lig.Especiais</v>
          </cell>
          <cell r="D2770">
            <v>0</v>
          </cell>
          <cell r="F2770">
            <v>0</v>
          </cell>
          <cell r="G2770">
            <v>0</v>
          </cell>
          <cell r="H2770">
            <v>0</v>
          </cell>
        </row>
        <row r="2772">
          <cell r="A2772" t="str">
            <v>-----------</v>
          </cell>
          <cell r="B2772" t="str">
            <v>--</v>
          </cell>
          <cell r="C2772" t="str">
            <v>-------------------------------------------------------------------</v>
          </cell>
          <cell r="D2772" t="str">
            <v>-------------------</v>
          </cell>
          <cell r="E2772" t="str">
            <v>-</v>
          </cell>
          <cell r="F2772" t="str">
            <v>-------------------</v>
          </cell>
          <cell r="G2772" t="e">
            <v>#NAME?</v>
          </cell>
          <cell r="H2772" t="str">
            <v>07AB - 1.00.01.065</v>
          </cell>
        </row>
        <row r="2773">
          <cell r="A2773" t="str">
            <v>_x000C_----------</v>
          </cell>
          <cell r="B2773" t="str">
            <v>--</v>
          </cell>
          <cell r="C2773" t="str">
            <v>-------------------------------------------------------------------</v>
          </cell>
          <cell r="D2773" t="str">
            <v>-------------------</v>
          </cell>
          <cell r="E2773" t="str">
            <v>-</v>
          </cell>
          <cell r="F2773" t="str">
            <v>-------------------</v>
          </cell>
          <cell r="G2773" t="str">
            <v>-------------------</v>
          </cell>
          <cell r="H2773" t="str">
            <v>------ Página:</v>
          </cell>
          <cell r="I2773">
            <v>3</v>
          </cell>
        </row>
        <row r="2774">
          <cell r="A2774" t="str">
            <v>Rio Doce Ma</v>
          </cell>
          <cell r="B2774" t="str">
            <v>ng</v>
          </cell>
          <cell r="C2774" t="str">
            <v>anes S.A</v>
          </cell>
          <cell r="H2774" t="str">
            <v>Balancete</v>
          </cell>
        </row>
        <row r="2775">
          <cell r="A2775" t="str">
            <v>Período: 01</v>
          </cell>
          <cell r="B2775" t="str">
            <v>/0</v>
          </cell>
          <cell r="C2775" t="str">
            <v>1/2007 A 31/01/2007 -----------------------------------------------</v>
          </cell>
          <cell r="D2775" t="str">
            <v>-------------------</v>
          </cell>
          <cell r="E2775" t="str">
            <v>-</v>
          </cell>
          <cell r="F2775" t="str">
            <v>-------------------</v>
          </cell>
          <cell r="G2775" t="str">
            <v>-------------------</v>
          </cell>
          <cell r="H2775" t="str">
            <v>06/02/2007 - 17:4</v>
          </cell>
          <cell r="I2775">
            <v>7</v>
          </cell>
        </row>
        <row r="2777">
          <cell r="A2777" t="str">
            <v>Título</v>
          </cell>
          <cell r="D2777" t="str">
            <v>Saldo Inicial</v>
          </cell>
          <cell r="F2777" t="str">
            <v>Débito</v>
          </cell>
          <cell r="G2777" t="str">
            <v>Crédito</v>
          </cell>
          <cell r="H2777" t="str">
            <v>Saldo Final</v>
          </cell>
        </row>
        <row r="2778">
          <cell r="A2778" t="str">
            <v>-----------</v>
          </cell>
          <cell r="B2778" t="str">
            <v>--</v>
          </cell>
          <cell r="C2778" t="str">
            <v>-------------------------------------------------------------------</v>
          </cell>
          <cell r="D2778" t="str">
            <v>-----------------</v>
          </cell>
          <cell r="F2778" t="str">
            <v>------------------</v>
          </cell>
          <cell r="G2778" t="str">
            <v>------------------</v>
          </cell>
          <cell r="H2778" t="str">
            <v>-----------------</v>
          </cell>
        </row>
        <row r="2779">
          <cell r="A2779" t="str">
            <v>31.27.20.07</v>
          </cell>
          <cell r="B2779" t="str">
            <v>-</v>
          </cell>
          <cell r="C2779" t="str">
            <v>Iss s/Revenda Cvrd- Cvrd Outros</v>
          </cell>
          <cell r="D2779">
            <v>0</v>
          </cell>
          <cell r="F2779">
            <v>0</v>
          </cell>
          <cell r="G2779">
            <v>0</v>
          </cell>
          <cell r="H2779">
            <v>0</v>
          </cell>
        </row>
        <row r="2780">
          <cell r="A2780" t="str">
            <v>31.27.21.00</v>
          </cell>
          <cell r="B2780" t="str">
            <v>-</v>
          </cell>
          <cell r="C2780" t="str">
            <v>Iss s/Revenda Grp Cvrd- Urucum</v>
          </cell>
          <cell r="D2780">
            <v>0</v>
          </cell>
          <cell r="F2780">
            <v>0</v>
          </cell>
          <cell r="G2780">
            <v>0</v>
          </cell>
          <cell r="H2780">
            <v>0</v>
          </cell>
        </row>
        <row r="2781">
          <cell r="A2781" t="str">
            <v>31.27.21.01</v>
          </cell>
          <cell r="B2781" t="str">
            <v>-</v>
          </cell>
          <cell r="C2781" t="str">
            <v>Iss s/Revenda Cvrd- Urucum Minerios</v>
          </cell>
          <cell r="D2781">
            <v>0</v>
          </cell>
          <cell r="F2781">
            <v>0</v>
          </cell>
          <cell r="G2781">
            <v>0</v>
          </cell>
          <cell r="H2781">
            <v>0</v>
          </cell>
        </row>
        <row r="2782">
          <cell r="A2782" t="str">
            <v>31.27.21.02</v>
          </cell>
          <cell r="B2782" t="str">
            <v>-</v>
          </cell>
          <cell r="C2782" t="str">
            <v>Iss s/Revenda Cvrd- Urucum Lig.Manganes</v>
          </cell>
          <cell r="D2782">
            <v>0</v>
          </cell>
          <cell r="F2782">
            <v>0</v>
          </cell>
          <cell r="G2782">
            <v>0</v>
          </cell>
          <cell r="H2782">
            <v>0</v>
          </cell>
        </row>
        <row r="2783">
          <cell r="A2783" t="str">
            <v>31.27.21.03</v>
          </cell>
          <cell r="B2783" t="str">
            <v>-</v>
          </cell>
          <cell r="C2783" t="str">
            <v>Iss s/Revenda Cvrd- Urucum Lig.Especiais</v>
          </cell>
          <cell r="D2783">
            <v>0</v>
          </cell>
          <cell r="F2783">
            <v>0</v>
          </cell>
          <cell r="G2783">
            <v>0</v>
          </cell>
          <cell r="H2783">
            <v>0</v>
          </cell>
        </row>
        <row r="2784">
          <cell r="A2784" t="str">
            <v>31.27.21.07</v>
          </cell>
          <cell r="B2784" t="str">
            <v>-</v>
          </cell>
          <cell r="C2784" t="str">
            <v>Iss s/Revenda Cvrd- Urucum Outros</v>
          </cell>
          <cell r="D2784">
            <v>0</v>
          </cell>
          <cell r="F2784">
            <v>0</v>
          </cell>
          <cell r="G2784">
            <v>0</v>
          </cell>
          <cell r="H2784">
            <v>0</v>
          </cell>
        </row>
        <row r="2785">
          <cell r="A2785" t="str">
            <v>31.27.22.00</v>
          </cell>
          <cell r="B2785" t="str">
            <v>-</v>
          </cell>
          <cell r="C2785" t="str">
            <v>Iss s/Revenda Grp Cvrd- CST</v>
          </cell>
          <cell r="D2785">
            <v>0</v>
          </cell>
          <cell r="F2785">
            <v>0</v>
          </cell>
          <cell r="G2785">
            <v>0</v>
          </cell>
          <cell r="H2785">
            <v>0</v>
          </cell>
        </row>
        <row r="2786">
          <cell r="A2786" t="str">
            <v>31.27.22.01</v>
          </cell>
          <cell r="B2786" t="str">
            <v>-</v>
          </cell>
          <cell r="C2786" t="str">
            <v>Iss s/Revenda Cvrd- CST Minerios</v>
          </cell>
          <cell r="D2786">
            <v>0</v>
          </cell>
          <cell r="F2786">
            <v>0</v>
          </cell>
          <cell r="G2786">
            <v>0</v>
          </cell>
          <cell r="H2786">
            <v>0</v>
          </cell>
        </row>
        <row r="2787">
          <cell r="A2787" t="str">
            <v>31.27.22.02</v>
          </cell>
          <cell r="B2787" t="str">
            <v>-</v>
          </cell>
          <cell r="C2787" t="str">
            <v>Iss s/Revenda Cvrd- CST Lig.Manganes</v>
          </cell>
          <cell r="D2787">
            <v>0</v>
          </cell>
          <cell r="F2787">
            <v>0</v>
          </cell>
          <cell r="G2787">
            <v>0</v>
          </cell>
          <cell r="H2787">
            <v>0</v>
          </cell>
        </row>
        <row r="2788">
          <cell r="A2788" t="str">
            <v>31.27.22.03</v>
          </cell>
          <cell r="B2788" t="str">
            <v>-</v>
          </cell>
          <cell r="C2788" t="str">
            <v>Iss s/Revenda Cvrd- CST Lig.Especiais</v>
          </cell>
          <cell r="D2788">
            <v>0</v>
          </cell>
          <cell r="F2788">
            <v>0</v>
          </cell>
          <cell r="G2788">
            <v>0</v>
          </cell>
          <cell r="H2788">
            <v>0</v>
          </cell>
        </row>
        <row r="2789">
          <cell r="A2789" t="str">
            <v>31.27.22.07</v>
          </cell>
          <cell r="B2789" t="str">
            <v>-</v>
          </cell>
          <cell r="C2789" t="str">
            <v>Iss s/Revenda Cvrd- CST Outros</v>
          </cell>
          <cell r="D2789">
            <v>0</v>
          </cell>
          <cell r="F2789">
            <v>0</v>
          </cell>
          <cell r="G2789">
            <v>0</v>
          </cell>
          <cell r="H2789">
            <v>0</v>
          </cell>
        </row>
        <row r="2790">
          <cell r="A2790" t="str">
            <v>31.27.23.00</v>
          </cell>
          <cell r="B2790" t="str">
            <v>-</v>
          </cell>
          <cell r="C2790" t="str">
            <v>Iss s/Revenda Grp Cvrd- FCA</v>
          </cell>
          <cell r="D2790">
            <v>0</v>
          </cell>
          <cell r="F2790">
            <v>0</v>
          </cell>
          <cell r="G2790">
            <v>0</v>
          </cell>
          <cell r="H2790">
            <v>0</v>
          </cell>
        </row>
        <row r="2791">
          <cell r="A2791" t="str">
            <v>31.27.23.01</v>
          </cell>
          <cell r="B2791" t="str">
            <v>-</v>
          </cell>
          <cell r="C2791" t="str">
            <v>Iss s/Revenda Cvrd- FCA Minerios</v>
          </cell>
          <cell r="D2791">
            <v>0</v>
          </cell>
          <cell r="F2791">
            <v>0</v>
          </cell>
          <cell r="G2791">
            <v>0</v>
          </cell>
          <cell r="H2791">
            <v>0</v>
          </cell>
        </row>
        <row r="2792">
          <cell r="A2792" t="str">
            <v>31.27.23.02</v>
          </cell>
          <cell r="B2792" t="str">
            <v>-</v>
          </cell>
          <cell r="C2792" t="str">
            <v>Iss s/Revenda Cvrd- FCA Lig.Manganes</v>
          </cell>
          <cell r="D2792">
            <v>0</v>
          </cell>
          <cell r="F2792">
            <v>0</v>
          </cell>
          <cell r="G2792">
            <v>0</v>
          </cell>
          <cell r="H2792">
            <v>0</v>
          </cell>
        </row>
        <row r="2793">
          <cell r="A2793" t="str">
            <v>31.27.23.03</v>
          </cell>
          <cell r="B2793" t="str">
            <v>-</v>
          </cell>
          <cell r="C2793" t="str">
            <v>Iss s/Revenda Cvrd- FCA Lig.Especiais</v>
          </cell>
          <cell r="D2793">
            <v>0</v>
          </cell>
          <cell r="F2793">
            <v>0</v>
          </cell>
          <cell r="G2793">
            <v>0</v>
          </cell>
          <cell r="H2793">
            <v>0</v>
          </cell>
        </row>
        <row r="2794">
          <cell r="A2794" t="str">
            <v>31.27.23.07</v>
          </cell>
          <cell r="B2794" t="str">
            <v>-</v>
          </cell>
          <cell r="C2794" t="str">
            <v>Iss s/Revenda Cvrd- FCA Outros</v>
          </cell>
          <cell r="D2794">
            <v>0</v>
          </cell>
          <cell r="F2794">
            <v>0</v>
          </cell>
          <cell r="G2794">
            <v>0</v>
          </cell>
          <cell r="H2794">
            <v>0</v>
          </cell>
        </row>
        <row r="2795">
          <cell r="A2795" t="str">
            <v>31.27.24.00</v>
          </cell>
          <cell r="B2795" t="str">
            <v>-</v>
          </cell>
          <cell r="C2795" t="str">
            <v>Iss s/Revenda Grp Cvrd-RDME</v>
          </cell>
          <cell r="D2795">
            <v>0</v>
          </cell>
          <cell r="F2795">
            <v>0</v>
          </cell>
          <cell r="G2795">
            <v>0</v>
          </cell>
          <cell r="H2795">
            <v>0</v>
          </cell>
        </row>
        <row r="2796">
          <cell r="A2796" t="str">
            <v>31.27.24.01</v>
          </cell>
          <cell r="B2796" t="str">
            <v>-</v>
          </cell>
          <cell r="C2796" t="str">
            <v>Iss s/Revenda Cvrd-RDME Minerios</v>
          </cell>
          <cell r="D2796">
            <v>0</v>
          </cell>
          <cell r="F2796">
            <v>0</v>
          </cell>
          <cell r="G2796">
            <v>0</v>
          </cell>
          <cell r="H2796">
            <v>0</v>
          </cell>
        </row>
        <row r="2797">
          <cell r="A2797" t="str">
            <v>31.27.24.02</v>
          </cell>
          <cell r="B2797" t="str">
            <v>-</v>
          </cell>
          <cell r="C2797" t="str">
            <v>Iss s/Revenda Cvrd-RDME Lig.Manganes</v>
          </cell>
          <cell r="D2797">
            <v>0</v>
          </cell>
          <cell r="F2797">
            <v>0</v>
          </cell>
          <cell r="G2797">
            <v>0</v>
          </cell>
          <cell r="H2797">
            <v>0</v>
          </cell>
        </row>
        <row r="2798">
          <cell r="A2798" t="str">
            <v>31.27.24.03</v>
          </cell>
          <cell r="B2798" t="str">
            <v>-</v>
          </cell>
          <cell r="C2798" t="str">
            <v>Iss s/Revenda Cvrd-RDME Lig.Especiais</v>
          </cell>
          <cell r="D2798">
            <v>0</v>
          </cell>
          <cell r="F2798">
            <v>0</v>
          </cell>
          <cell r="G2798">
            <v>0</v>
          </cell>
          <cell r="H2798">
            <v>0</v>
          </cell>
        </row>
        <row r="2799">
          <cell r="A2799" t="str">
            <v>31.27.24.07</v>
          </cell>
          <cell r="B2799" t="str">
            <v>-</v>
          </cell>
          <cell r="C2799" t="str">
            <v>Iss s/Revenda Cvrd-RDME Outros</v>
          </cell>
          <cell r="D2799">
            <v>0</v>
          </cell>
          <cell r="F2799">
            <v>0</v>
          </cell>
          <cell r="G2799">
            <v>0</v>
          </cell>
          <cell r="H2799">
            <v>0</v>
          </cell>
        </row>
        <row r="2800">
          <cell r="A2800" t="str">
            <v>31.27.25.00</v>
          </cell>
          <cell r="B2800" t="str">
            <v>-</v>
          </cell>
          <cell r="C2800" t="str">
            <v>Iss s/Revenda Grp Cvrd-RDMN</v>
          </cell>
          <cell r="D2800">
            <v>0</v>
          </cell>
          <cell r="F2800">
            <v>0</v>
          </cell>
          <cell r="G2800">
            <v>0</v>
          </cell>
          <cell r="H2800">
            <v>0</v>
          </cell>
        </row>
        <row r="2801">
          <cell r="A2801" t="str">
            <v>31.27.25.01</v>
          </cell>
          <cell r="B2801" t="str">
            <v>-</v>
          </cell>
          <cell r="C2801" t="str">
            <v>Iss s/Revenda Cvrd-RDMN Minerios</v>
          </cell>
          <cell r="D2801">
            <v>0</v>
          </cell>
          <cell r="F2801">
            <v>0</v>
          </cell>
          <cell r="G2801">
            <v>0</v>
          </cell>
          <cell r="H2801">
            <v>0</v>
          </cell>
        </row>
        <row r="2802">
          <cell r="A2802" t="str">
            <v>31.27.25.02</v>
          </cell>
          <cell r="B2802" t="str">
            <v>-</v>
          </cell>
          <cell r="C2802" t="str">
            <v>Iss s/Revenda Cvrd-RDMN Lig.Manganes</v>
          </cell>
          <cell r="D2802">
            <v>0</v>
          </cell>
          <cell r="F2802">
            <v>0</v>
          </cell>
          <cell r="G2802">
            <v>0</v>
          </cell>
          <cell r="H2802">
            <v>0</v>
          </cell>
        </row>
        <row r="2803">
          <cell r="A2803" t="str">
            <v>31.27.25.03</v>
          </cell>
          <cell r="B2803" t="str">
            <v>-</v>
          </cell>
          <cell r="C2803" t="str">
            <v>Iss s/Revenda Cvrd-RDMN Lig.Especiais</v>
          </cell>
          <cell r="D2803">
            <v>0</v>
          </cell>
          <cell r="F2803">
            <v>0</v>
          </cell>
          <cell r="G2803">
            <v>0</v>
          </cell>
          <cell r="H2803">
            <v>0</v>
          </cell>
        </row>
        <row r="2804">
          <cell r="A2804" t="str">
            <v>31.27.25.07</v>
          </cell>
          <cell r="B2804" t="str">
            <v>-</v>
          </cell>
          <cell r="C2804" t="str">
            <v>Iss s/Revenda Cvrd-RDMN Outros</v>
          </cell>
          <cell r="D2804">
            <v>0</v>
          </cell>
          <cell r="F2804">
            <v>0</v>
          </cell>
          <cell r="G2804">
            <v>0</v>
          </cell>
          <cell r="H2804">
            <v>0</v>
          </cell>
        </row>
        <row r="2805">
          <cell r="A2805" t="str">
            <v>31.27.26.00</v>
          </cell>
          <cell r="B2805" t="str">
            <v>-</v>
          </cell>
          <cell r="C2805" t="str">
            <v>Iss s/Revenda Grp Cvrd-RDI</v>
          </cell>
          <cell r="D2805">
            <v>0</v>
          </cell>
          <cell r="F2805">
            <v>0</v>
          </cell>
          <cell r="G2805">
            <v>0</v>
          </cell>
          <cell r="H2805">
            <v>0</v>
          </cell>
        </row>
        <row r="2806">
          <cell r="A2806" t="str">
            <v>31.27.26.01</v>
          </cell>
          <cell r="B2806" t="str">
            <v>-</v>
          </cell>
          <cell r="C2806" t="str">
            <v>Iss s/Revenda Cvrd-RDI Minerios</v>
          </cell>
          <cell r="D2806">
            <v>0</v>
          </cell>
          <cell r="F2806">
            <v>0</v>
          </cell>
          <cell r="G2806">
            <v>0</v>
          </cell>
          <cell r="H2806">
            <v>0</v>
          </cell>
        </row>
        <row r="2807">
          <cell r="A2807" t="str">
            <v>31.27.26.02</v>
          </cell>
          <cell r="B2807" t="str">
            <v>-</v>
          </cell>
          <cell r="C2807" t="str">
            <v>Iss s/Revenda Cvrd-RDI Lig.Manganes</v>
          </cell>
          <cell r="D2807">
            <v>0</v>
          </cell>
          <cell r="F2807">
            <v>0</v>
          </cell>
          <cell r="G2807">
            <v>0</v>
          </cell>
          <cell r="H2807">
            <v>0</v>
          </cell>
        </row>
        <row r="2808">
          <cell r="A2808" t="str">
            <v>31.27.26.03</v>
          </cell>
          <cell r="B2808" t="str">
            <v>-</v>
          </cell>
          <cell r="C2808" t="str">
            <v>Iss s/Revenda Cvrd-RDI Lig.Especiais</v>
          </cell>
          <cell r="D2808">
            <v>0</v>
          </cell>
          <cell r="F2808">
            <v>0</v>
          </cell>
          <cell r="G2808">
            <v>0</v>
          </cell>
          <cell r="H2808">
            <v>0</v>
          </cell>
        </row>
        <row r="2809">
          <cell r="A2809" t="str">
            <v>31.27.26.07</v>
          </cell>
          <cell r="B2809" t="str">
            <v>-</v>
          </cell>
          <cell r="C2809" t="str">
            <v>Iss s/Revenda Cvrd-RDI Outros</v>
          </cell>
          <cell r="D2809">
            <v>0</v>
          </cell>
          <cell r="F2809">
            <v>0</v>
          </cell>
          <cell r="G2809">
            <v>0</v>
          </cell>
          <cell r="H2809">
            <v>0</v>
          </cell>
        </row>
        <row r="2810">
          <cell r="A2810" t="str">
            <v>31.27.27.00</v>
          </cell>
          <cell r="B2810" t="str">
            <v>-</v>
          </cell>
          <cell r="C2810" t="str">
            <v>Iss s/Revenda Grp Cvrd-RDL</v>
          </cell>
          <cell r="D2810">
            <v>0</v>
          </cell>
          <cell r="F2810">
            <v>0</v>
          </cell>
          <cell r="G2810">
            <v>0</v>
          </cell>
          <cell r="H2810">
            <v>0</v>
          </cell>
        </row>
        <row r="2811">
          <cell r="A2811" t="str">
            <v>31.27.27.01</v>
          </cell>
          <cell r="B2811" t="str">
            <v>-</v>
          </cell>
          <cell r="C2811" t="str">
            <v>Iss s/Revenda Cvrd-RDL Minerios</v>
          </cell>
          <cell r="D2811">
            <v>0</v>
          </cell>
          <cell r="F2811">
            <v>0</v>
          </cell>
          <cell r="G2811">
            <v>0</v>
          </cell>
          <cell r="H2811">
            <v>0</v>
          </cell>
        </row>
        <row r="2812">
          <cell r="A2812" t="str">
            <v>31.27.27.02</v>
          </cell>
          <cell r="B2812" t="str">
            <v>-</v>
          </cell>
          <cell r="C2812" t="str">
            <v>Iss s/Revenda Cvrd-RDL Lig.Manganes</v>
          </cell>
          <cell r="D2812">
            <v>0</v>
          </cell>
          <cell r="F2812">
            <v>0</v>
          </cell>
          <cell r="G2812">
            <v>0</v>
          </cell>
          <cell r="H2812">
            <v>0</v>
          </cell>
        </row>
        <row r="2813">
          <cell r="A2813" t="str">
            <v>31.27.27.03</v>
          </cell>
          <cell r="B2813" t="str">
            <v>-</v>
          </cell>
          <cell r="C2813" t="str">
            <v>Iss s/Revenda Cvrd-RDL Lig.Especiais</v>
          </cell>
          <cell r="D2813">
            <v>0</v>
          </cell>
          <cell r="F2813">
            <v>0</v>
          </cell>
          <cell r="G2813">
            <v>0</v>
          </cell>
          <cell r="H2813">
            <v>0</v>
          </cell>
        </row>
        <row r="2814">
          <cell r="A2814" t="str">
            <v>31.27.27.07</v>
          </cell>
          <cell r="B2814" t="str">
            <v>-</v>
          </cell>
          <cell r="C2814" t="str">
            <v>Iss s/Revenda Cvrd-RDL Outros</v>
          </cell>
          <cell r="D2814">
            <v>0</v>
          </cell>
          <cell r="F2814">
            <v>0</v>
          </cell>
          <cell r="G2814">
            <v>0</v>
          </cell>
          <cell r="H2814">
            <v>0</v>
          </cell>
        </row>
        <row r="2815">
          <cell r="A2815" t="str">
            <v>31.27.28.00</v>
          </cell>
          <cell r="B2815" t="str">
            <v>-</v>
          </cell>
          <cell r="C2815" t="str">
            <v>Iss s/Revend Grp.Cvrd-ITACO</v>
          </cell>
          <cell r="D2815">
            <v>0</v>
          </cell>
          <cell r="F2815">
            <v>0</v>
          </cell>
          <cell r="G2815">
            <v>0</v>
          </cell>
          <cell r="H2815">
            <v>0</v>
          </cell>
        </row>
        <row r="2816">
          <cell r="A2816" t="str">
            <v>31.27.28.01</v>
          </cell>
          <cell r="B2816" t="str">
            <v>-</v>
          </cell>
          <cell r="C2816" t="str">
            <v>Iss s/Revend Cvrd-ITACO Minerios</v>
          </cell>
          <cell r="D2816">
            <v>0</v>
          </cell>
          <cell r="F2816">
            <v>0</v>
          </cell>
          <cell r="G2816">
            <v>0</v>
          </cell>
          <cell r="H2816">
            <v>0</v>
          </cell>
        </row>
        <row r="2817">
          <cell r="A2817" t="str">
            <v>31.27.28.02</v>
          </cell>
          <cell r="B2817" t="str">
            <v>-</v>
          </cell>
          <cell r="C2817" t="str">
            <v>Iss s/Revend Cvrd-ITACO Lig.Manganes</v>
          </cell>
          <cell r="D2817">
            <v>0</v>
          </cell>
          <cell r="F2817">
            <v>0</v>
          </cell>
          <cell r="G2817">
            <v>0</v>
          </cell>
          <cell r="H2817">
            <v>0</v>
          </cell>
        </row>
        <row r="2818">
          <cell r="A2818" t="str">
            <v>31.27.28.03</v>
          </cell>
          <cell r="B2818" t="str">
            <v>-</v>
          </cell>
          <cell r="C2818" t="str">
            <v>Iss s/Revend Cvrd-ITACO Lig.Especiais</v>
          </cell>
          <cell r="D2818">
            <v>0</v>
          </cell>
          <cell r="F2818">
            <v>0</v>
          </cell>
          <cell r="G2818">
            <v>0</v>
          </cell>
          <cell r="H2818">
            <v>0</v>
          </cell>
        </row>
        <row r="2819">
          <cell r="A2819" t="str">
            <v>31.27.28.07</v>
          </cell>
          <cell r="B2819" t="str">
            <v>-</v>
          </cell>
          <cell r="C2819" t="str">
            <v>Iss s/Revend Cvrd-ITACO Outros</v>
          </cell>
          <cell r="D2819">
            <v>0</v>
          </cell>
          <cell r="F2819">
            <v>0</v>
          </cell>
          <cell r="G2819">
            <v>0</v>
          </cell>
          <cell r="H2819">
            <v>0</v>
          </cell>
        </row>
        <row r="2820">
          <cell r="A2820" t="str">
            <v>31.27.29.00</v>
          </cell>
          <cell r="B2820" t="str">
            <v>-</v>
          </cell>
          <cell r="C2820" t="str">
            <v>Iss s/Revend Grp.Cvrd-USIMINAS</v>
          </cell>
          <cell r="D2820">
            <v>0</v>
          </cell>
          <cell r="F2820">
            <v>0</v>
          </cell>
          <cell r="G2820">
            <v>0</v>
          </cell>
          <cell r="H2820">
            <v>0</v>
          </cell>
        </row>
        <row r="2821">
          <cell r="A2821" t="str">
            <v>31.27.29.01</v>
          </cell>
          <cell r="B2821" t="str">
            <v>-</v>
          </cell>
          <cell r="C2821" t="str">
            <v>Iss s/Revend Cvrd-USIMINAS Minerios</v>
          </cell>
          <cell r="D2821">
            <v>0</v>
          </cell>
          <cell r="F2821">
            <v>0</v>
          </cell>
          <cell r="G2821">
            <v>0</v>
          </cell>
          <cell r="H2821">
            <v>0</v>
          </cell>
        </row>
        <row r="2822">
          <cell r="A2822" t="str">
            <v>31.27.29.02</v>
          </cell>
          <cell r="B2822" t="str">
            <v>-</v>
          </cell>
          <cell r="C2822" t="str">
            <v>Iss s/Revend Cvrd-USIMINAS Lig.Manganes</v>
          </cell>
          <cell r="D2822">
            <v>0</v>
          </cell>
          <cell r="F2822">
            <v>0</v>
          </cell>
          <cell r="G2822">
            <v>0</v>
          </cell>
          <cell r="H2822">
            <v>0</v>
          </cell>
        </row>
        <row r="2823">
          <cell r="A2823" t="str">
            <v>31.27.29.03</v>
          </cell>
          <cell r="B2823" t="str">
            <v>-</v>
          </cell>
          <cell r="C2823" t="str">
            <v>Iss s/Revend Cvrd-USIMINAS Lig.Especiais</v>
          </cell>
          <cell r="D2823">
            <v>0</v>
          </cell>
          <cell r="F2823">
            <v>0</v>
          </cell>
          <cell r="G2823">
            <v>0</v>
          </cell>
          <cell r="H2823">
            <v>0</v>
          </cell>
        </row>
        <row r="2824">
          <cell r="A2824" t="str">
            <v>31.27.29.07</v>
          </cell>
          <cell r="B2824" t="str">
            <v>-</v>
          </cell>
          <cell r="C2824" t="str">
            <v>Iss s/Revend Cvrd-USIMINAS Outros</v>
          </cell>
          <cell r="D2824">
            <v>0</v>
          </cell>
          <cell r="F2824">
            <v>0</v>
          </cell>
          <cell r="G2824">
            <v>0</v>
          </cell>
          <cell r="H2824">
            <v>0</v>
          </cell>
        </row>
        <row r="2825">
          <cell r="A2825" t="str">
            <v>31.27.30.00</v>
          </cell>
          <cell r="B2825" t="str">
            <v>-</v>
          </cell>
          <cell r="C2825" t="str">
            <v>Pis s/Revenda Grp Cvrd- Cvrd</v>
          </cell>
          <cell r="D2825">
            <v>0</v>
          </cell>
          <cell r="F2825">
            <v>0</v>
          </cell>
          <cell r="G2825">
            <v>0</v>
          </cell>
          <cell r="H2825">
            <v>0</v>
          </cell>
        </row>
        <row r="2826">
          <cell r="A2826" t="str">
            <v>31.27.30.01</v>
          </cell>
          <cell r="B2826" t="str">
            <v>-</v>
          </cell>
          <cell r="C2826" t="str">
            <v>Pis s/Revenda Cvrd- Cvrd Minerios</v>
          </cell>
          <cell r="D2826">
            <v>0</v>
          </cell>
          <cell r="F2826">
            <v>0</v>
          </cell>
          <cell r="G2826">
            <v>0</v>
          </cell>
          <cell r="H2826">
            <v>0</v>
          </cell>
        </row>
        <row r="2827">
          <cell r="A2827" t="str">
            <v>31.27.30.02</v>
          </cell>
          <cell r="B2827" t="str">
            <v>-</v>
          </cell>
          <cell r="C2827" t="str">
            <v>Pis s/Revenda Cvrd- Cvrd Lig.Manganes</v>
          </cell>
          <cell r="D2827">
            <v>0</v>
          </cell>
          <cell r="F2827">
            <v>0</v>
          </cell>
          <cell r="G2827">
            <v>0</v>
          </cell>
          <cell r="H2827">
            <v>0</v>
          </cell>
        </row>
        <row r="2828">
          <cell r="A2828" t="str">
            <v>31.27.30.03</v>
          </cell>
          <cell r="B2828" t="str">
            <v>-</v>
          </cell>
          <cell r="C2828" t="str">
            <v>Pis s/Revenda Cvrd- Cvrd Lig.Especiais</v>
          </cell>
          <cell r="D2828">
            <v>0</v>
          </cell>
          <cell r="F2828">
            <v>0</v>
          </cell>
          <cell r="G2828">
            <v>0</v>
          </cell>
          <cell r="H2828">
            <v>0</v>
          </cell>
        </row>
        <row r="2829">
          <cell r="A2829" t="str">
            <v>31.27.30.07</v>
          </cell>
          <cell r="B2829" t="str">
            <v>-</v>
          </cell>
          <cell r="C2829" t="str">
            <v>Pis s/Revenda Cvrd- Cvrd Outros</v>
          </cell>
          <cell r="D2829">
            <v>0</v>
          </cell>
          <cell r="F2829">
            <v>0</v>
          </cell>
          <cell r="G2829">
            <v>0</v>
          </cell>
          <cell r="H2829">
            <v>0</v>
          </cell>
        </row>
        <row r="2830">
          <cell r="A2830" t="str">
            <v>31.27.31.00</v>
          </cell>
          <cell r="B2830" t="str">
            <v>-</v>
          </cell>
          <cell r="C2830" t="str">
            <v>Pis s/Revenda Grp Cvrd- Urucum</v>
          </cell>
          <cell r="D2830">
            <v>0</v>
          </cell>
          <cell r="F2830">
            <v>0</v>
          </cell>
          <cell r="G2830">
            <v>0</v>
          </cell>
          <cell r="H2830">
            <v>0</v>
          </cell>
        </row>
        <row r="2831">
          <cell r="A2831" t="str">
            <v>31.27.31.01</v>
          </cell>
          <cell r="B2831" t="str">
            <v>-</v>
          </cell>
          <cell r="C2831" t="str">
            <v>Pis s/Revenda Cvrd- Urucum Minerios</v>
          </cell>
          <cell r="D2831">
            <v>0</v>
          </cell>
          <cell r="F2831">
            <v>0</v>
          </cell>
          <cell r="G2831">
            <v>0</v>
          </cell>
          <cell r="H2831">
            <v>0</v>
          </cell>
        </row>
        <row r="2832">
          <cell r="A2832" t="str">
            <v>31.27.31.02</v>
          </cell>
          <cell r="B2832" t="str">
            <v>-</v>
          </cell>
          <cell r="C2832" t="str">
            <v>Pis s/Revenda Cvrd- Urucum Lig.Manganes</v>
          </cell>
          <cell r="D2832">
            <v>0</v>
          </cell>
          <cell r="F2832">
            <v>0</v>
          </cell>
          <cell r="G2832">
            <v>0</v>
          </cell>
          <cell r="H2832">
            <v>0</v>
          </cell>
        </row>
        <row r="2833">
          <cell r="A2833" t="str">
            <v>31.27.31.03</v>
          </cell>
          <cell r="B2833" t="str">
            <v>-</v>
          </cell>
          <cell r="C2833" t="str">
            <v>Pis s/Revenda Cvrd- Urucum Lig.Especiais</v>
          </cell>
          <cell r="D2833">
            <v>0</v>
          </cell>
          <cell r="F2833">
            <v>0</v>
          </cell>
          <cell r="G2833">
            <v>0</v>
          </cell>
          <cell r="H2833">
            <v>0</v>
          </cell>
        </row>
        <row r="2834">
          <cell r="A2834" t="str">
            <v>31.27.31.07</v>
          </cell>
          <cell r="B2834" t="str">
            <v>-</v>
          </cell>
          <cell r="C2834" t="str">
            <v>Pis s/Revenda Cvrd- Urucum Outros</v>
          </cell>
          <cell r="D2834">
            <v>0</v>
          </cell>
          <cell r="F2834">
            <v>0</v>
          </cell>
          <cell r="G2834">
            <v>0</v>
          </cell>
          <cell r="H2834">
            <v>0</v>
          </cell>
        </row>
        <row r="2835">
          <cell r="A2835" t="str">
            <v>31.27.32.00</v>
          </cell>
          <cell r="B2835" t="str">
            <v>-</v>
          </cell>
          <cell r="C2835" t="str">
            <v>Pis s/Revenda Grp Cvrd- CST</v>
          </cell>
          <cell r="D2835">
            <v>0</v>
          </cell>
          <cell r="F2835">
            <v>0</v>
          </cell>
          <cell r="G2835">
            <v>0</v>
          </cell>
          <cell r="H2835">
            <v>0</v>
          </cell>
        </row>
        <row r="2836">
          <cell r="A2836" t="str">
            <v>31.27.32.01</v>
          </cell>
          <cell r="B2836" t="str">
            <v>-</v>
          </cell>
          <cell r="C2836" t="str">
            <v>Pis s/Revenda Cvrd- CST Minerios</v>
          </cell>
          <cell r="D2836">
            <v>0</v>
          </cell>
          <cell r="F2836">
            <v>0</v>
          </cell>
          <cell r="G2836">
            <v>0</v>
          </cell>
          <cell r="H2836">
            <v>0</v>
          </cell>
        </row>
        <row r="2837">
          <cell r="A2837" t="str">
            <v>31.27.32.02</v>
          </cell>
          <cell r="B2837" t="str">
            <v>-</v>
          </cell>
          <cell r="C2837" t="str">
            <v>Pis s/Revenda Cvrd- CST Lig.Manganes</v>
          </cell>
          <cell r="D2837">
            <v>0</v>
          </cell>
          <cell r="F2837">
            <v>0</v>
          </cell>
          <cell r="G2837">
            <v>0</v>
          </cell>
          <cell r="H2837">
            <v>0</v>
          </cell>
        </row>
        <row r="2838">
          <cell r="A2838" t="str">
            <v>31.27.32.03</v>
          </cell>
          <cell r="B2838" t="str">
            <v>-</v>
          </cell>
          <cell r="C2838" t="str">
            <v>Pis s/Revenda Cvrd-CST Lig.Especiais</v>
          </cell>
          <cell r="D2838">
            <v>0</v>
          </cell>
          <cell r="F2838">
            <v>0</v>
          </cell>
          <cell r="G2838">
            <v>0</v>
          </cell>
          <cell r="H2838">
            <v>0</v>
          </cell>
        </row>
        <row r="2839">
          <cell r="A2839" t="str">
            <v>31.27.32.07</v>
          </cell>
          <cell r="B2839" t="str">
            <v>-</v>
          </cell>
          <cell r="C2839" t="str">
            <v>Pis s/Revenda Cvrd- CST Outros</v>
          </cell>
          <cell r="D2839">
            <v>0</v>
          </cell>
          <cell r="F2839">
            <v>0</v>
          </cell>
          <cell r="G2839">
            <v>0</v>
          </cell>
          <cell r="H2839">
            <v>0</v>
          </cell>
        </row>
        <row r="2840">
          <cell r="A2840" t="str">
            <v>31.27.33.00</v>
          </cell>
          <cell r="B2840" t="str">
            <v>-</v>
          </cell>
          <cell r="C2840" t="str">
            <v>Pis s/Revenda Grp Cvrd- FCA</v>
          </cell>
          <cell r="D2840">
            <v>0</v>
          </cell>
          <cell r="F2840">
            <v>0</v>
          </cell>
          <cell r="G2840">
            <v>0</v>
          </cell>
          <cell r="H2840">
            <v>0</v>
          </cell>
        </row>
        <row r="2841">
          <cell r="A2841" t="str">
            <v>31.27.33.01</v>
          </cell>
          <cell r="B2841" t="str">
            <v>-</v>
          </cell>
          <cell r="C2841" t="str">
            <v>Pis s/Revenda Cvrd- FCA Minerios</v>
          </cell>
          <cell r="D2841">
            <v>0</v>
          </cell>
          <cell r="F2841">
            <v>0</v>
          </cell>
          <cell r="G2841">
            <v>0</v>
          </cell>
          <cell r="H2841">
            <v>0</v>
          </cell>
        </row>
        <row r="2842">
          <cell r="A2842" t="str">
            <v>31.27.33.02</v>
          </cell>
          <cell r="B2842" t="str">
            <v>-</v>
          </cell>
          <cell r="C2842" t="str">
            <v>Pis s/Revenda Cvrd- FCA Lig.Manganes</v>
          </cell>
          <cell r="D2842">
            <v>0</v>
          </cell>
          <cell r="F2842">
            <v>0</v>
          </cell>
          <cell r="G2842">
            <v>0</v>
          </cell>
          <cell r="H2842">
            <v>0</v>
          </cell>
        </row>
        <row r="2843">
          <cell r="A2843" t="str">
            <v>31.27.33.03</v>
          </cell>
          <cell r="B2843" t="str">
            <v>-</v>
          </cell>
          <cell r="C2843" t="str">
            <v>Pis s/Revenda Cvrd- FCA Lig.Especiais</v>
          </cell>
          <cell r="D2843">
            <v>0</v>
          </cell>
          <cell r="F2843">
            <v>0</v>
          </cell>
          <cell r="G2843">
            <v>0</v>
          </cell>
          <cell r="H2843">
            <v>0</v>
          </cell>
        </row>
        <row r="2844">
          <cell r="A2844" t="str">
            <v>31.27.33.07</v>
          </cell>
          <cell r="B2844" t="str">
            <v>-</v>
          </cell>
          <cell r="C2844" t="str">
            <v>Pis s/Revenda Cvrd- FCA Outros</v>
          </cell>
          <cell r="D2844">
            <v>0</v>
          </cell>
          <cell r="F2844">
            <v>0</v>
          </cell>
          <cell r="G2844">
            <v>0</v>
          </cell>
          <cell r="H2844">
            <v>0</v>
          </cell>
        </row>
        <row r="2845">
          <cell r="A2845" t="str">
            <v>31.27.34.00</v>
          </cell>
          <cell r="B2845" t="str">
            <v>-</v>
          </cell>
          <cell r="C2845" t="str">
            <v>Pis s/Revenda Grp Cvrd-RDME</v>
          </cell>
          <cell r="D2845">
            <v>0</v>
          </cell>
          <cell r="F2845">
            <v>0</v>
          </cell>
          <cell r="G2845">
            <v>0</v>
          </cell>
          <cell r="H2845">
            <v>0</v>
          </cell>
        </row>
        <row r="2846">
          <cell r="A2846" t="str">
            <v>31.27.34.01</v>
          </cell>
          <cell r="B2846" t="str">
            <v>-</v>
          </cell>
          <cell r="C2846" t="str">
            <v>Pis s/Revenda Cvrd-RDME Minerios</v>
          </cell>
          <cell r="D2846">
            <v>0</v>
          </cell>
          <cell r="F2846">
            <v>0</v>
          </cell>
          <cell r="G2846">
            <v>0</v>
          </cell>
          <cell r="H2846">
            <v>0</v>
          </cell>
        </row>
        <row r="2847">
          <cell r="A2847" t="str">
            <v>31.27.34.02</v>
          </cell>
          <cell r="B2847" t="str">
            <v>-</v>
          </cell>
          <cell r="C2847" t="str">
            <v>Pis s/Revenda Cvrd-RDME Lig.Manganes</v>
          </cell>
          <cell r="D2847">
            <v>0</v>
          </cell>
          <cell r="F2847">
            <v>0</v>
          </cell>
          <cell r="G2847">
            <v>0</v>
          </cell>
          <cell r="H2847">
            <v>0</v>
          </cell>
        </row>
        <row r="2848">
          <cell r="A2848" t="str">
            <v>31.27.34.03</v>
          </cell>
          <cell r="B2848" t="str">
            <v>-</v>
          </cell>
          <cell r="C2848" t="str">
            <v>Pis s/Revenda Cvrd-RDME Lig.Especiais</v>
          </cell>
          <cell r="D2848">
            <v>0</v>
          </cell>
          <cell r="F2848">
            <v>0</v>
          </cell>
          <cell r="G2848">
            <v>0</v>
          </cell>
          <cell r="H2848">
            <v>0</v>
          </cell>
        </row>
        <row r="2849">
          <cell r="A2849" t="str">
            <v>31.27.34.07</v>
          </cell>
          <cell r="B2849" t="str">
            <v>-</v>
          </cell>
          <cell r="C2849" t="str">
            <v>Pis s/Revenda Cvrd-RDME Outros</v>
          </cell>
          <cell r="D2849">
            <v>0</v>
          </cell>
          <cell r="F2849">
            <v>0</v>
          </cell>
          <cell r="G2849">
            <v>0</v>
          </cell>
          <cell r="H2849">
            <v>0</v>
          </cell>
        </row>
        <row r="2850">
          <cell r="A2850" t="str">
            <v>31.27.35.00</v>
          </cell>
          <cell r="B2850" t="str">
            <v>-</v>
          </cell>
          <cell r="C2850" t="str">
            <v>Pis s/Revenda Grp Cvrd-RDMN</v>
          </cell>
          <cell r="D2850">
            <v>0</v>
          </cell>
          <cell r="F2850">
            <v>0</v>
          </cell>
          <cell r="G2850">
            <v>0</v>
          </cell>
          <cell r="H2850">
            <v>0</v>
          </cell>
        </row>
        <row r="2851">
          <cell r="A2851" t="str">
            <v>31.27.35.01</v>
          </cell>
          <cell r="B2851" t="str">
            <v>-</v>
          </cell>
          <cell r="C2851" t="str">
            <v>Pis s/Revenda Cvrd-RDMN Minerios</v>
          </cell>
          <cell r="D2851">
            <v>0</v>
          </cell>
          <cell r="F2851">
            <v>0</v>
          </cell>
          <cell r="G2851">
            <v>0</v>
          </cell>
          <cell r="H2851">
            <v>0</v>
          </cell>
        </row>
        <row r="2852">
          <cell r="A2852" t="str">
            <v>31.27.35.02</v>
          </cell>
          <cell r="B2852" t="str">
            <v>-</v>
          </cell>
          <cell r="C2852" t="str">
            <v>Pis s/Revenda Cvrd-RDMN Lig.Manganes</v>
          </cell>
          <cell r="D2852">
            <v>0</v>
          </cell>
          <cell r="F2852">
            <v>0</v>
          </cell>
          <cell r="G2852">
            <v>0</v>
          </cell>
          <cell r="H2852">
            <v>0</v>
          </cell>
        </row>
        <row r="2853">
          <cell r="A2853" t="str">
            <v>31.27.35.03</v>
          </cell>
          <cell r="B2853" t="str">
            <v>-</v>
          </cell>
          <cell r="C2853" t="str">
            <v>Pis s/Revenda Cvrd-RDMN Lig.Especiais</v>
          </cell>
          <cell r="D2853">
            <v>0</v>
          </cell>
          <cell r="F2853">
            <v>0</v>
          </cell>
          <cell r="G2853">
            <v>0</v>
          </cell>
          <cell r="H2853">
            <v>0</v>
          </cell>
        </row>
        <row r="2854">
          <cell r="A2854" t="str">
            <v>31.27.35.07</v>
          </cell>
          <cell r="B2854" t="str">
            <v>-</v>
          </cell>
          <cell r="C2854" t="str">
            <v>Pis s/Revenda Cvrd-RDMN Outros</v>
          </cell>
          <cell r="D2854">
            <v>0</v>
          </cell>
          <cell r="F2854">
            <v>0</v>
          </cell>
          <cell r="G2854">
            <v>0</v>
          </cell>
          <cell r="H2854">
            <v>0</v>
          </cell>
        </row>
        <row r="2856">
          <cell r="A2856" t="str">
            <v>-----------</v>
          </cell>
          <cell r="B2856" t="str">
            <v>--</v>
          </cell>
          <cell r="C2856" t="str">
            <v>-------------------------------------------------------------------</v>
          </cell>
          <cell r="D2856" t="str">
            <v>-------------------</v>
          </cell>
          <cell r="E2856" t="str">
            <v>-</v>
          </cell>
          <cell r="F2856" t="str">
            <v>-------------------</v>
          </cell>
          <cell r="G2856" t="e">
            <v>#NAME?</v>
          </cell>
          <cell r="H2856" t="str">
            <v>07AB - 1.00.01.065</v>
          </cell>
        </row>
        <row r="2857">
          <cell r="A2857" t="str">
            <v>_x000C_----------</v>
          </cell>
          <cell r="B2857" t="str">
            <v>--</v>
          </cell>
          <cell r="C2857" t="str">
            <v>-------------------------------------------------------------------</v>
          </cell>
          <cell r="D2857" t="str">
            <v>-------------------</v>
          </cell>
          <cell r="E2857" t="str">
            <v>-</v>
          </cell>
          <cell r="F2857" t="str">
            <v>-------------------</v>
          </cell>
          <cell r="G2857" t="str">
            <v>-------------------</v>
          </cell>
          <cell r="H2857" t="str">
            <v>------ Página:</v>
          </cell>
          <cell r="I2857">
            <v>3</v>
          </cell>
        </row>
        <row r="2858">
          <cell r="A2858" t="str">
            <v>Rio Doce Ma</v>
          </cell>
          <cell r="B2858" t="str">
            <v>ng</v>
          </cell>
          <cell r="C2858" t="str">
            <v>anes S.A</v>
          </cell>
          <cell r="H2858" t="str">
            <v>Balancete</v>
          </cell>
        </row>
        <row r="2859">
          <cell r="A2859" t="str">
            <v>Período: 01</v>
          </cell>
          <cell r="B2859" t="str">
            <v>/0</v>
          </cell>
          <cell r="C2859" t="str">
            <v>1/2007 A 31/01/2007 -----------------------------------------------</v>
          </cell>
          <cell r="D2859" t="str">
            <v>-------------------</v>
          </cell>
          <cell r="E2859" t="str">
            <v>-</v>
          </cell>
          <cell r="F2859" t="str">
            <v>-------------------</v>
          </cell>
          <cell r="G2859" t="str">
            <v>-------------------</v>
          </cell>
          <cell r="H2859" t="str">
            <v>06/02/2007 - 17:4</v>
          </cell>
          <cell r="I2859">
            <v>7</v>
          </cell>
        </row>
        <row r="2861">
          <cell r="A2861" t="str">
            <v>Título</v>
          </cell>
          <cell r="D2861" t="str">
            <v>Saldo Inicial</v>
          </cell>
          <cell r="F2861" t="str">
            <v>Débito</v>
          </cell>
          <cell r="G2861" t="str">
            <v>Crédito</v>
          </cell>
          <cell r="H2861" t="str">
            <v>Saldo Final</v>
          </cell>
        </row>
        <row r="2862">
          <cell r="A2862" t="str">
            <v>-----------</v>
          </cell>
          <cell r="B2862" t="str">
            <v>--</v>
          </cell>
          <cell r="C2862" t="str">
            <v>-------------------------------------------------------------------</v>
          </cell>
          <cell r="D2862" t="str">
            <v>-----------------</v>
          </cell>
          <cell r="F2862" t="str">
            <v>------------------</v>
          </cell>
          <cell r="G2862" t="str">
            <v>------------------</v>
          </cell>
          <cell r="H2862" t="str">
            <v>-----------------</v>
          </cell>
        </row>
        <row r="2863">
          <cell r="A2863" t="str">
            <v>31.27.36.00</v>
          </cell>
          <cell r="B2863" t="str">
            <v>-</v>
          </cell>
          <cell r="C2863" t="str">
            <v>Pis s/Revenda Grp Cvrd-RDI</v>
          </cell>
          <cell r="D2863">
            <v>0</v>
          </cell>
          <cell r="F2863">
            <v>0</v>
          </cell>
          <cell r="G2863">
            <v>0</v>
          </cell>
          <cell r="H2863">
            <v>0</v>
          </cell>
        </row>
        <row r="2864">
          <cell r="A2864" t="str">
            <v>31.27.36.01</v>
          </cell>
          <cell r="B2864" t="str">
            <v>-</v>
          </cell>
          <cell r="C2864" t="str">
            <v>Pis s/Revenda Cvrd-RDI Minerios</v>
          </cell>
          <cell r="D2864">
            <v>0</v>
          </cell>
          <cell r="F2864">
            <v>0</v>
          </cell>
          <cell r="G2864">
            <v>0</v>
          </cell>
          <cell r="H2864">
            <v>0</v>
          </cell>
        </row>
        <row r="2865">
          <cell r="A2865" t="str">
            <v>31.27.36.02</v>
          </cell>
          <cell r="B2865" t="str">
            <v>-</v>
          </cell>
          <cell r="C2865" t="str">
            <v>Pis s/Revenda Cvrd-RDI Lig.Manganes</v>
          </cell>
          <cell r="D2865">
            <v>0</v>
          </cell>
          <cell r="F2865">
            <v>0</v>
          </cell>
          <cell r="G2865">
            <v>0</v>
          </cell>
          <cell r="H2865">
            <v>0</v>
          </cell>
        </row>
        <row r="2866">
          <cell r="A2866" t="str">
            <v>31.27.36.03</v>
          </cell>
          <cell r="B2866" t="str">
            <v>-</v>
          </cell>
          <cell r="C2866" t="str">
            <v>Pis s/Revenda Cvrd-RDI Lig.Especiais</v>
          </cell>
          <cell r="D2866">
            <v>0</v>
          </cell>
          <cell r="F2866">
            <v>0</v>
          </cell>
          <cell r="G2866">
            <v>0</v>
          </cell>
          <cell r="H2866">
            <v>0</v>
          </cell>
        </row>
        <row r="2867">
          <cell r="A2867" t="str">
            <v>31.27.36.07</v>
          </cell>
          <cell r="B2867" t="str">
            <v>-</v>
          </cell>
          <cell r="C2867" t="str">
            <v>Pis s/Revenda Cvrd-RDI Outros</v>
          </cell>
          <cell r="D2867">
            <v>0</v>
          </cell>
          <cell r="F2867">
            <v>0</v>
          </cell>
          <cell r="G2867">
            <v>0</v>
          </cell>
          <cell r="H2867">
            <v>0</v>
          </cell>
        </row>
        <row r="2868">
          <cell r="A2868" t="str">
            <v>31.27.37.00</v>
          </cell>
          <cell r="B2868" t="str">
            <v>-</v>
          </cell>
          <cell r="C2868" t="str">
            <v>Pis s/Revenda Grp Cvrd-RDL</v>
          </cell>
          <cell r="D2868">
            <v>0</v>
          </cell>
          <cell r="F2868">
            <v>0</v>
          </cell>
          <cell r="G2868">
            <v>0</v>
          </cell>
          <cell r="H2868">
            <v>0</v>
          </cell>
        </row>
        <row r="2869">
          <cell r="A2869" t="str">
            <v>31.27.37.01</v>
          </cell>
          <cell r="B2869" t="str">
            <v>-</v>
          </cell>
          <cell r="C2869" t="str">
            <v>Pis s/Revenda Cvrd-RDL Minerios</v>
          </cell>
          <cell r="D2869">
            <v>0</v>
          </cell>
          <cell r="F2869">
            <v>0</v>
          </cell>
          <cell r="G2869">
            <v>0</v>
          </cell>
          <cell r="H2869">
            <v>0</v>
          </cell>
        </row>
        <row r="2870">
          <cell r="A2870" t="str">
            <v>31.27.37.02</v>
          </cell>
          <cell r="B2870" t="str">
            <v>-</v>
          </cell>
          <cell r="C2870" t="str">
            <v>Pis s/Revenda Cvrd-RDL Lig.Manganes</v>
          </cell>
          <cell r="D2870">
            <v>0</v>
          </cell>
          <cell r="F2870">
            <v>0</v>
          </cell>
          <cell r="G2870">
            <v>0</v>
          </cell>
          <cell r="H2870">
            <v>0</v>
          </cell>
        </row>
        <row r="2871">
          <cell r="A2871" t="str">
            <v>31.27.37.03</v>
          </cell>
          <cell r="B2871" t="str">
            <v>-</v>
          </cell>
          <cell r="C2871" t="str">
            <v>Pis s/Revenda Cvrd-RDL Lig.Especiais</v>
          </cell>
          <cell r="D2871">
            <v>0</v>
          </cell>
          <cell r="F2871">
            <v>0</v>
          </cell>
          <cell r="G2871">
            <v>0</v>
          </cell>
          <cell r="H2871">
            <v>0</v>
          </cell>
        </row>
        <row r="2872">
          <cell r="A2872" t="str">
            <v>31.27.37.07</v>
          </cell>
          <cell r="B2872" t="str">
            <v>-</v>
          </cell>
          <cell r="C2872" t="str">
            <v>Pis s/Revenda Cvrd-RDL Outros</v>
          </cell>
          <cell r="D2872">
            <v>0</v>
          </cell>
          <cell r="F2872">
            <v>0</v>
          </cell>
          <cell r="G2872">
            <v>0</v>
          </cell>
          <cell r="H2872">
            <v>0</v>
          </cell>
        </row>
        <row r="2873">
          <cell r="A2873" t="str">
            <v>31.27.38.00</v>
          </cell>
          <cell r="B2873" t="str">
            <v>-</v>
          </cell>
          <cell r="C2873" t="str">
            <v>Pis s/Revend Grp.Cvrd-ITACO</v>
          </cell>
          <cell r="D2873">
            <v>0</v>
          </cell>
          <cell r="F2873">
            <v>0</v>
          </cell>
          <cell r="G2873">
            <v>0</v>
          </cell>
          <cell r="H2873">
            <v>0</v>
          </cell>
        </row>
        <row r="2874">
          <cell r="A2874" t="str">
            <v>31.27.38.01</v>
          </cell>
          <cell r="B2874" t="str">
            <v>-</v>
          </cell>
          <cell r="C2874" t="str">
            <v>Pis s/Revend Cvrd-ITACO Minerios</v>
          </cell>
          <cell r="D2874">
            <v>0</v>
          </cell>
          <cell r="F2874">
            <v>0</v>
          </cell>
          <cell r="G2874">
            <v>0</v>
          </cell>
          <cell r="H2874">
            <v>0</v>
          </cell>
        </row>
        <row r="2875">
          <cell r="A2875" t="str">
            <v>31.27.38.02</v>
          </cell>
          <cell r="B2875" t="str">
            <v>-</v>
          </cell>
          <cell r="C2875" t="str">
            <v>Pis s/Revend Cvrd-ITACO Lig.Manganes</v>
          </cell>
          <cell r="D2875">
            <v>0</v>
          </cell>
          <cell r="F2875">
            <v>0</v>
          </cell>
          <cell r="G2875">
            <v>0</v>
          </cell>
          <cell r="H2875">
            <v>0</v>
          </cell>
        </row>
        <row r="2876">
          <cell r="A2876" t="str">
            <v>31.27.38.03</v>
          </cell>
          <cell r="B2876" t="str">
            <v>-</v>
          </cell>
          <cell r="C2876" t="str">
            <v>Pis s/Revend Cvrd-ITACO Lig.Especiais</v>
          </cell>
          <cell r="D2876">
            <v>0</v>
          </cell>
          <cell r="F2876">
            <v>0</v>
          </cell>
          <cell r="G2876">
            <v>0</v>
          </cell>
          <cell r="H2876">
            <v>0</v>
          </cell>
        </row>
        <row r="2877">
          <cell r="A2877" t="str">
            <v>31.27.38.07</v>
          </cell>
          <cell r="B2877" t="str">
            <v>-</v>
          </cell>
          <cell r="C2877" t="str">
            <v>Pis s/Revend Cvrd-ITACO Outros</v>
          </cell>
          <cell r="D2877">
            <v>0</v>
          </cell>
          <cell r="F2877">
            <v>0</v>
          </cell>
          <cell r="G2877">
            <v>0</v>
          </cell>
          <cell r="H2877">
            <v>0</v>
          </cell>
        </row>
        <row r="2878">
          <cell r="A2878" t="str">
            <v>31.27.39.00</v>
          </cell>
          <cell r="B2878" t="str">
            <v>-</v>
          </cell>
          <cell r="C2878" t="str">
            <v>Pis s/Revend Grp.Cvrd-USIMINAS</v>
          </cell>
          <cell r="D2878">
            <v>0</v>
          </cell>
          <cell r="F2878">
            <v>0</v>
          </cell>
          <cell r="G2878">
            <v>0</v>
          </cell>
          <cell r="H2878">
            <v>0</v>
          </cell>
        </row>
        <row r="2879">
          <cell r="A2879" t="str">
            <v>31.27.39.01</v>
          </cell>
          <cell r="B2879" t="str">
            <v>-</v>
          </cell>
          <cell r="C2879" t="str">
            <v>Pis s/Revend Cvrd-USIMINAS Minerios</v>
          </cell>
          <cell r="D2879">
            <v>0</v>
          </cell>
          <cell r="F2879">
            <v>0</v>
          </cell>
          <cell r="G2879">
            <v>0</v>
          </cell>
          <cell r="H2879">
            <v>0</v>
          </cell>
        </row>
        <row r="2880">
          <cell r="A2880" t="str">
            <v>31.27.39.02</v>
          </cell>
          <cell r="B2880" t="str">
            <v>-</v>
          </cell>
          <cell r="C2880" t="str">
            <v>Pis s/Revend Cvrd-USIMINAS Lig.Manganes</v>
          </cell>
          <cell r="D2880">
            <v>0</v>
          </cell>
          <cell r="F2880">
            <v>0</v>
          </cell>
          <cell r="G2880">
            <v>0</v>
          </cell>
          <cell r="H2880">
            <v>0</v>
          </cell>
        </row>
        <row r="2881">
          <cell r="A2881" t="str">
            <v>31.27.39.03</v>
          </cell>
          <cell r="B2881" t="str">
            <v>-</v>
          </cell>
          <cell r="C2881" t="str">
            <v>Pis s/Revend Cvrd-USIMINAS Lig.Especiais</v>
          </cell>
          <cell r="D2881">
            <v>0</v>
          </cell>
          <cell r="F2881">
            <v>0</v>
          </cell>
          <cell r="G2881">
            <v>0</v>
          </cell>
          <cell r="H2881">
            <v>0</v>
          </cell>
        </row>
        <row r="2882">
          <cell r="A2882" t="str">
            <v>31.27.39.07</v>
          </cell>
          <cell r="B2882" t="str">
            <v>-</v>
          </cell>
          <cell r="C2882" t="str">
            <v>Pis s/Revend Cvrd-USIMINAS Outros</v>
          </cell>
          <cell r="D2882">
            <v>0</v>
          </cell>
          <cell r="F2882">
            <v>0</v>
          </cell>
          <cell r="G2882">
            <v>0</v>
          </cell>
          <cell r="H2882">
            <v>0</v>
          </cell>
        </row>
        <row r="2883">
          <cell r="A2883" t="str">
            <v>31.27.40.00</v>
          </cell>
          <cell r="B2883" t="str">
            <v>-</v>
          </cell>
          <cell r="C2883" t="str">
            <v>Cofins s/Revenda Grp Cvrd- Cvrd</v>
          </cell>
          <cell r="D2883">
            <v>0</v>
          </cell>
          <cell r="F2883">
            <v>0</v>
          </cell>
          <cell r="G2883">
            <v>0</v>
          </cell>
          <cell r="H2883">
            <v>0</v>
          </cell>
        </row>
        <row r="2884">
          <cell r="A2884" t="str">
            <v>31.27.40.01</v>
          </cell>
          <cell r="B2884" t="str">
            <v>-</v>
          </cell>
          <cell r="C2884" t="str">
            <v>Cofins s/Revenda Cvrd- Cvrd Minerios</v>
          </cell>
          <cell r="D2884">
            <v>0</v>
          </cell>
          <cell r="F2884">
            <v>0</v>
          </cell>
          <cell r="G2884">
            <v>0</v>
          </cell>
          <cell r="H2884">
            <v>0</v>
          </cell>
        </row>
        <row r="2885">
          <cell r="A2885" t="str">
            <v>31.27.40.02</v>
          </cell>
          <cell r="B2885" t="str">
            <v>-</v>
          </cell>
          <cell r="C2885" t="str">
            <v>Cofins s/Revenda Cvrd- Cvrd Lig.Manganes</v>
          </cell>
          <cell r="D2885">
            <v>0</v>
          </cell>
          <cell r="F2885">
            <v>0</v>
          </cell>
          <cell r="G2885">
            <v>0</v>
          </cell>
          <cell r="H2885">
            <v>0</v>
          </cell>
        </row>
        <row r="2886">
          <cell r="A2886" t="str">
            <v>31.27.40.03</v>
          </cell>
          <cell r="B2886" t="str">
            <v>-</v>
          </cell>
          <cell r="C2886" t="str">
            <v>Cofins s/Revenda Cvrd-Cvrd Lig.Especiais</v>
          </cell>
          <cell r="D2886">
            <v>0</v>
          </cell>
          <cell r="F2886">
            <v>0</v>
          </cell>
          <cell r="G2886">
            <v>0</v>
          </cell>
          <cell r="H2886">
            <v>0</v>
          </cell>
        </row>
        <row r="2887">
          <cell r="A2887" t="str">
            <v>31.27.40.07</v>
          </cell>
          <cell r="B2887" t="str">
            <v>-</v>
          </cell>
          <cell r="C2887" t="str">
            <v>Cofins s/Revenda Cvrd- Cvrd Outros</v>
          </cell>
          <cell r="D2887">
            <v>0</v>
          </cell>
          <cell r="F2887">
            <v>0</v>
          </cell>
          <cell r="G2887">
            <v>0</v>
          </cell>
          <cell r="H2887">
            <v>0</v>
          </cell>
        </row>
        <row r="2888">
          <cell r="A2888" t="str">
            <v>31.27.41.00</v>
          </cell>
          <cell r="B2888" t="str">
            <v>-</v>
          </cell>
          <cell r="C2888" t="str">
            <v>Cofins s/Revenda Grp Cvrd- Urucum</v>
          </cell>
          <cell r="D2888">
            <v>0</v>
          </cell>
          <cell r="F2888">
            <v>0</v>
          </cell>
          <cell r="G2888">
            <v>0</v>
          </cell>
          <cell r="H2888">
            <v>0</v>
          </cell>
        </row>
        <row r="2889">
          <cell r="A2889" t="str">
            <v>31.27.41.01</v>
          </cell>
          <cell r="B2889" t="str">
            <v>-</v>
          </cell>
          <cell r="C2889" t="str">
            <v>Cofins s/Revenda Cvrd- Urucum Minerios</v>
          </cell>
          <cell r="D2889">
            <v>0</v>
          </cell>
          <cell r="F2889">
            <v>0</v>
          </cell>
          <cell r="G2889">
            <v>0</v>
          </cell>
          <cell r="H2889">
            <v>0</v>
          </cell>
        </row>
        <row r="2890">
          <cell r="A2890" t="str">
            <v>31.27.41.02</v>
          </cell>
          <cell r="B2890" t="str">
            <v>-</v>
          </cell>
          <cell r="C2890" t="str">
            <v>Cofins s/Revenda Cvrd- Urucum L.Manganes</v>
          </cell>
          <cell r="D2890">
            <v>0</v>
          </cell>
          <cell r="F2890">
            <v>0</v>
          </cell>
          <cell r="G2890">
            <v>0</v>
          </cell>
          <cell r="H2890">
            <v>0</v>
          </cell>
        </row>
        <row r="2891">
          <cell r="A2891" t="str">
            <v>31.27.41.03</v>
          </cell>
          <cell r="B2891" t="str">
            <v>-</v>
          </cell>
          <cell r="C2891" t="str">
            <v>Cofins s/Revenda Cvrd-Urucum L.Especiais</v>
          </cell>
          <cell r="D2891">
            <v>0</v>
          </cell>
          <cell r="F2891">
            <v>0</v>
          </cell>
          <cell r="G2891">
            <v>0</v>
          </cell>
          <cell r="H2891">
            <v>0</v>
          </cell>
        </row>
        <row r="2892">
          <cell r="A2892" t="str">
            <v>31.27.41.07</v>
          </cell>
          <cell r="B2892" t="str">
            <v>-</v>
          </cell>
          <cell r="C2892" t="str">
            <v>Cofins s/Revenda Cvrd- Urucum Outros</v>
          </cell>
          <cell r="D2892">
            <v>0</v>
          </cell>
          <cell r="F2892">
            <v>0</v>
          </cell>
          <cell r="G2892">
            <v>0</v>
          </cell>
          <cell r="H2892">
            <v>0</v>
          </cell>
        </row>
        <row r="2893">
          <cell r="A2893" t="str">
            <v>31.27.42.00</v>
          </cell>
          <cell r="B2893" t="str">
            <v>-</v>
          </cell>
          <cell r="C2893" t="str">
            <v>Cofins s/Revenda Grp Cvrd- CST</v>
          </cell>
          <cell r="D2893">
            <v>0</v>
          </cell>
          <cell r="F2893">
            <v>0</v>
          </cell>
          <cell r="G2893">
            <v>0</v>
          </cell>
          <cell r="H2893">
            <v>0</v>
          </cell>
        </row>
        <row r="2894">
          <cell r="A2894" t="str">
            <v>31.27.42.01</v>
          </cell>
          <cell r="B2894" t="str">
            <v>-</v>
          </cell>
          <cell r="C2894" t="str">
            <v>Cofins s/Revenda Cvrd- CST Minerios</v>
          </cell>
          <cell r="D2894">
            <v>0</v>
          </cell>
          <cell r="F2894">
            <v>0</v>
          </cell>
          <cell r="G2894">
            <v>0</v>
          </cell>
          <cell r="H2894">
            <v>0</v>
          </cell>
        </row>
        <row r="2895">
          <cell r="A2895" t="str">
            <v>31.27.42.02</v>
          </cell>
          <cell r="B2895" t="str">
            <v>-</v>
          </cell>
          <cell r="C2895" t="str">
            <v>Cofins s/Revenda Cvrd- CST Lig.Manganes</v>
          </cell>
          <cell r="D2895">
            <v>0</v>
          </cell>
          <cell r="F2895">
            <v>0</v>
          </cell>
          <cell r="G2895">
            <v>0</v>
          </cell>
          <cell r="H2895">
            <v>0</v>
          </cell>
        </row>
        <row r="2896">
          <cell r="A2896" t="str">
            <v>31.27.42.03</v>
          </cell>
          <cell r="B2896" t="str">
            <v>-</v>
          </cell>
          <cell r="C2896" t="str">
            <v>Cofins s/Revenda Cvrd- CST Lig.Especiais</v>
          </cell>
          <cell r="D2896">
            <v>0</v>
          </cell>
          <cell r="F2896">
            <v>0</v>
          </cell>
          <cell r="G2896">
            <v>0</v>
          </cell>
          <cell r="H2896">
            <v>0</v>
          </cell>
        </row>
        <row r="2897">
          <cell r="A2897" t="str">
            <v>31.27.42.07</v>
          </cell>
          <cell r="B2897" t="str">
            <v>-</v>
          </cell>
          <cell r="C2897" t="str">
            <v>Cofins s/Revenda Cvrd- CST Outros</v>
          </cell>
          <cell r="D2897">
            <v>0</v>
          </cell>
          <cell r="F2897">
            <v>0</v>
          </cell>
          <cell r="G2897">
            <v>0</v>
          </cell>
          <cell r="H2897">
            <v>0</v>
          </cell>
        </row>
        <row r="2898">
          <cell r="A2898" t="str">
            <v>31.27.43.00</v>
          </cell>
          <cell r="B2898" t="str">
            <v>-</v>
          </cell>
          <cell r="C2898" t="str">
            <v>Cofins s/Revenda Grp Cvrd- FCA</v>
          </cell>
          <cell r="D2898">
            <v>0</v>
          </cell>
          <cell r="F2898">
            <v>0</v>
          </cell>
          <cell r="G2898">
            <v>0</v>
          </cell>
          <cell r="H2898">
            <v>0</v>
          </cell>
        </row>
        <row r="2899">
          <cell r="A2899" t="str">
            <v>31.27.43.01</v>
          </cell>
          <cell r="B2899" t="str">
            <v>-</v>
          </cell>
          <cell r="C2899" t="str">
            <v>Cofins s/Revenda Cvrd- FCA Minerios</v>
          </cell>
          <cell r="D2899">
            <v>0</v>
          </cell>
          <cell r="F2899">
            <v>0</v>
          </cell>
          <cell r="G2899">
            <v>0</v>
          </cell>
          <cell r="H2899">
            <v>0</v>
          </cell>
        </row>
        <row r="2900">
          <cell r="A2900" t="str">
            <v>31.27.43.02</v>
          </cell>
          <cell r="B2900" t="str">
            <v>-</v>
          </cell>
          <cell r="C2900" t="str">
            <v>Cofins s/Revenda Cvrd- FCA Lig.Manganes</v>
          </cell>
          <cell r="D2900">
            <v>0</v>
          </cell>
          <cell r="F2900">
            <v>0</v>
          </cell>
          <cell r="G2900">
            <v>0</v>
          </cell>
          <cell r="H2900">
            <v>0</v>
          </cell>
        </row>
        <row r="2901">
          <cell r="A2901" t="str">
            <v>31.27.43.03</v>
          </cell>
          <cell r="B2901" t="str">
            <v>-</v>
          </cell>
          <cell r="C2901" t="str">
            <v>Cofins s/Revenda Cvrd- FCA Lig.Especiais</v>
          </cell>
          <cell r="D2901">
            <v>0</v>
          </cell>
          <cell r="F2901">
            <v>0</v>
          </cell>
          <cell r="G2901">
            <v>0</v>
          </cell>
          <cell r="H2901">
            <v>0</v>
          </cell>
        </row>
        <row r="2902">
          <cell r="A2902" t="str">
            <v>31.27.43.07</v>
          </cell>
          <cell r="B2902" t="str">
            <v>-</v>
          </cell>
          <cell r="C2902" t="str">
            <v>Cofins s/Revenda Cvrd- FCA Outros</v>
          </cell>
          <cell r="D2902">
            <v>0</v>
          </cell>
          <cell r="F2902">
            <v>0</v>
          </cell>
          <cell r="G2902">
            <v>0</v>
          </cell>
          <cell r="H2902">
            <v>0</v>
          </cell>
        </row>
        <row r="2903">
          <cell r="A2903" t="str">
            <v>31.27.44.00</v>
          </cell>
          <cell r="B2903" t="str">
            <v>-</v>
          </cell>
          <cell r="C2903" t="str">
            <v>Cofins s/Revenda Grp Cvrd-RDME</v>
          </cell>
          <cell r="D2903">
            <v>0</v>
          </cell>
          <cell r="F2903">
            <v>0</v>
          </cell>
          <cell r="G2903">
            <v>0</v>
          </cell>
          <cell r="H2903">
            <v>0</v>
          </cell>
        </row>
        <row r="2904">
          <cell r="A2904" t="str">
            <v>31.27.44.01</v>
          </cell>
          <cell r="B2904" t="str">
            <v>-</v>
          </cell>
          <cell r="C2904" t="str">
            <v>Cofins s/Revenda Cvrd-RDME Minerios</v>
          </cell>
          <cell r="D2904">
            <v>0</v>
          </cell>
          <cell r="F2904">
            <v>0</v>
          </cell>
          <cell r="G2904">
            <v>0</v>
          </cell>
          <cell r="H2904">
            <v>0</v>
          </cell>
        </row>
        <row r="2905">
          <cell r="A2905" t="str">
            <v>31.27.44.02</v>
          </cell>
          <cell r="B2905" t="str">
            <v>-</v>
          </cell>
          <cell r="C2905" t="str">
            <v>Cofins s/Revenda Cvrd-RDME Lig.Manganes</v>
          </cell>
          <cell r="D2905">
            <v>0</v>
          </cell>
          <cell r="F2905">
            <v>0</v>
          </cell>
          <cell r="G2905">
            <v>0</v>
          </cell>
          <cell r="H2905">
            <v>0</v>
          </cell>
        </row>
        <row r="2906">
          <cell r="A2906" t="str">
            <v>31.27.44.03</v>
          </cell>
          <cell r="B2906" t="str">
            <v>-</v>
          </cell>
          <cell r="C2906" t="str">
            <v>Cofins s/Revenda Cvrd-RDME Lig.Especiais</v>
          </cell>
          <cell r="D2906">
            <v>0</v>
          </cell>
          <cell r="F2906">
            <v>0</v>
          </cell>
          <cell r="G2906">
            <v>0</v>
          </cell>
          <cell r="H2906">
            <v>0</v>
          </cell>
        </row>
        <row r="2907">
          <cell r="A2907" t="str">
            <v>31.27.44.07</v>
          </cell>
          <cell r="B2907" t="str">
            <v>-</v>
          </cell>
          <cell r="C2907" t="str">
            <v>Cofins s/Revenda Cvrd-RDME Outros</v>
          </cell>
          <cell r="D2907">
            <v>0</v>
          </cell>
          <cell r="F2907">
            <v>0</v>
          </cell>
          <cell r="G2907">
            <v>0</v>
          </cell>
          <cell r="H2907">
            <v>0</v>
          </cell>
        </row>
        <row r="2908">
          <cell r="A2908" t="str">
            <v>31.27.45.00</v>
          </cell>
          <cell r="B2908" t="str">
            <v>-</v>
          </cell>
          <cell r="C2908" t="str">
            <v>Cofins s/Revenda Grp Cvrd-RDMN</v>
          </cell>
          <cell r="D2908">
            <v>0</v>
          </cell>
          <cell r="F2908">
            <v>0</v>
          </cell>
          <cell r="G2908">
            <v>0</v>
          </cell>
          <cell r="H2908">
            <v>0</v>
          </cell>
        </row>
        <row r="2909">
          <cell r="A2909" t="str">
            <v>31.27.45.01</v>
          </cell>
          <cell r="B2909" t="str">
            <v>-</v>
          </cell>
          <cell r="C2909" t="str">
            <v>Cofins s/Revenda Cvrd-RDMN Minerios</v>
          </cell>
          <cell r="D2909">
            <v>0</v>
          </cell>
          <cell r="F2909">
            <v>0</v>
          </cell>
          <cell r="G2909">
            <v>0</v>
          </cell>
          <cell r="H2909">
            <v>0</v>
          </cell>
        </row>
        <row r="2910">
          <cell r="A2910" t="str">
            <v>31.27.45.02</v>
          </cell>
          <cell r="B2910" t="str">
            <v>-</v>
          </cell>
          <cell r="C2910" t="str">
            <v>Cofins s/Revenda Cvrd-RDMN Lig.Manganes</v>
          </cell>
          <cell r="D2910">
            <v>0</v>
          </cell>
          <cell r="F2910">
            <v>0</v>
          </cell>
          <cell r="G2910">
            <v>0</v>
          </cell>
          <cell r="H2910">
            <v>0</v>
          </cell>
        </row>
        <row r="2911">
          <cell r="A2911" t="str">
            <v>31.27.45.03</v>
          </cell>
          <cell r="B2911" t="str">
            <v>-</v>
          </cell>
          <cell r="C2911" t="str">
            <v>Cofins s/Revenda Cvrd-RDMN Lig.Especiais</v>
          </cell>
          <cell r="D2911">
            <v>0</v>
          </cell>
          <cell r="F2911">
            <v>0</v>
          </cell>
          <cell r="G2911">
            <v>0</v>
          </cell>
          <cell r="H2911">
            <v>0</v>
          </cell>
        </row>
        <row r="2912">
          <cell r="A2912" t="str">
            <v>31.27.45.07</v>
          </cell>
          <cell r="B2912" t="str">
            <v>-</v>
          </cell>
          <cell r="C2912" t="str">
            <v>Cofins s/Revenda Cvrd-RDMN Outros</v>
          </cell>
          <cell r="D2912">
            <v>0</v>
          </cell>
          <cell r="F2912">
            <v>0</v>
          </cell>
          <cell r="G2912">
            <v>0</v>
          </cell>
          <cell r="H2912">
            <v>0</v>
          </cell>
        </row>
        <row r="2913">
          <cell r="A2913" t="str">
            <v>31.27.46.00</v>
          </cell>
          <cell r="B2913" t="str">
            <v>-</v>
          </cell>
          <cell r="C2913" t="str">
            <v>Cofins s/Revenda Grp Cvrd-RDI</v>
          </cell>
          <cell r="D2913">
            <v>0</v>
          </cell>
          <cell r="F2913">
            <v>0</v>
          </cell>
          <cell r="G2913">
            <v>0</v>
          </cell>
          <cell r="H2913">
            <v>0</v>
          </cell>
        </row>
        <row r="2914">
          <cell r="A2914" t="str">
            <v>31.27.46.01</v>
          </cell>
          <cell r="B2914" t="str">
            <v>-</v>
          </cell>
          <cell r="C2914" t="str">
            <v>Cofins s/Revenda Cvrd-RDI Minerios</v>
          </cell>
          <cell r="D2914">
            <v>0</v>
          </cell>
          <cell r="F2914">
            <v>0</v>
          </cell>
          <cell r="G2914">
            <v>0</v>
          </cell>
          <cell r="H2914">
            <v>0</v>
          </cell>
        </row>
        <row r="2915">
          <cell r="A2915" t="str">
            <v>31.27.46.02</v>
          </cell>
          <cell r="B2915" t="str">
            <v>-</v>
          </cell>
          <cell r="C2915" t="str">
            <v>Cofins s/Revenda Cvrd-RDI Lig.Manganes</v>
          </cell>
          <cell r="D2915">
            <v>0</v>
          </cell>
          <cell r="F2915">
            <v>0</v>
          </cell>
          <cell r="G2915">
            <v>0</v>
          </cell>
          <cell r="H2915">
            <v>0</v>
          </cell>
        </row>
        <row r="2916">
          <cell r="A2916" t="str">
            <v>31.27.46.03</v>
          </cell>
          <cell r="B2916" t="str">
            <v>-</v>
          </cell>
          <cell r="C2916" t="str">
            <v>Cofins s/Revenda Cvrd-RDI Lig.Especiais</v>
          </cell>
          <cell r="D2916">
            <v>0</v>
          </cell>
          <cell r="F2916">
            <v>0</v>
          </cell>
          <cell r="G2916">
            <v>0</v>
          </cell>
          <cell r="H2916">
            <v>0</v>
          </cell>
        </row>
        <row r="2917">
          <cell r="A2917" t="str">
            <v>31.27.46.07</v>
          </cell>
          <cell r="B2917" t="str">
            <v>-</v>
          </cell>
          <cell r="C2917" t="str">
            <v>Cofins s/Revenda Cvrd-RDI Outros</v>
          </cell>
          <cell r="D2917">
            <v>0</v>
          </cell>
          <cell r="F2917">
            <v>0</v>
          </cell>
          <cell r="G2917">
            <v>0</v>
          </cell>
          <cell r="H2917">
            <v>0</v>
          </cell>
        </row>
        <row r="2918">
          <cell r="A2918" t="str">
            <v>31.27.47.00</v>
          </cell>
          <cell r="B2918" t="str">
            <v>-</v>
          </cell>
          <cell r="C2918" t="str">
            <v>Cofins s/Revenda Grp Cvrd-RDL</v>
          </cell>
          <cell r="D2918">
            <v>0</v>
          </cell>
          <cell r="F2918">
            <v>0</v>
          </cell>
          <cell r="G2918">
            <v>0</v>
          </cell>
          <cell r="H2918">
            <v>0</v>
          </cell>
        </row>
        <row r="2919">
          <cell r="A2919" t="str">
            <v>31.27.47.01</v>
          </cell>
          <cell r="B2919" t="str">
            <v>-</v>
          </cell>
          <cell r="C2919" t="str">
            <v>Cofins s/Revenda Cvrd-RDL Minerios</v>
          </cell>
          <cell r="D2919">
            <v>0</v>
          </cell>
          <cell r="F2919">
            <v>0</v>
          </cell>
          <cell r="G2919">
            <v>0</v>
          </cell>
          <cell r="H2919">
            <v>0</v>
          </cell>
        </row>
        <row r="2920">
          <cell r="A2920" t="str">
            <v>31.27.47.02</v>
          </cell>
          <cell r="B2920" t="str">
            <v>-</v>
          </cell>
          <cell r="C2920" t="str">
            <v>Cofins s/Revenda Cvrd-RDL Lig.Manganes</v>
          </cell>
          <cell r="D2920">
            <v>0</v>
          </cell>
          <cell r="F2920">
            <v>0</v>
          </cell>
          <cell r="G2920">
            <v>0</v>
          </cell>
          <cell r="H2920">
            <v>0</v>
          </cell>
        </row>
        <row r="2921">
          <cell r="A2921" t="str">
            <v>31.27.47.03</v>
          </cell>
          <cell r="B2921" t="str">
            <v>-</v>
          </cell>
          <cell r="C2921" t="str">
            <v>Cofins s/Revenda Cvrd-RDL Lig.Especiais</v>
          </cell>
          <cell r="D2921">
            <v>0</v>
          </cell>
          <cell r="F2921">
            <v>0</v>
          </cell>
          <cell r="G2921">
            <v>0</v>
          </cell>
          <cell r="H2921">
            <v>0</v>
          </cell>
        </row>
        <row r="2922">
          <cell r="A2922" t="str">
            <v>31.27.47.07</v>
          </cell>
          <cell r="B2922" t="str">
            <v>-</v>
          </cell>
          <cell r="C2922" t="str">
            <v>Cofins s/Revenda Cvrd-RDL Outros</v>
          </cell>
          <cell r="D2922">
            <v>0</v>
          </cell>
          <cell r="F2922">
            <v>0</v>
          </cell>
          <cell r="G2922">
            <v>0</v>
          </cell>
          <cell r="H2922">
            <v>0</v>
          </cell>
        </row>
        <row r="2923">
          <cell r="A2923" t="str">
            <v>31.27.48.00</v>
          </cell>
          <cell r="B2923" t="str">
            <v>-</v>
          </cell>
          <cell r="C2923" t="str">
            <v>Cofins s/Revend Grp.Cvrd-ITACO</v>
          </cell>
          <cell r="D2923">
            <v>0</v>
          </cell>
          <cell r="F2923">
            <v>0</v>
          </cell>
          <cell r="G2923">
            <v>0</v>
          </cell>
          <cell r="H2923">
            <v>0</v>
          </cell>
        </row>
        <row r="2924">
          <cell r="A2924" t="str">
            <v>31.27.48.01</v>
          </cell>
          <cell r="B2924" t="str">
            <v>-</v>
          </cell>
          <cell r="C2924" t="str">
            <v>Cofins s/Revend.Cvrd-ITACO Minerios</v>
          </cell>
          <cell r="D2924">
            <v>0</v>
          </cell>
          <cell r="F2924">
            <v>0</v>
          </cell>
          <cell r="G2924">
            <v>0</v>
          </cell>
          <cell r="H2924">
            <v>0</v>
          </cell>
        </row>
        <row r="2925">
          <cell r="A2925" t="str">
            <v>31.27.48.02</v>
          </cell>
          <cell r="B2925" t="str">
            <v>-</v>
          </cell>
          <cell r="C2925" t="str">
            <v>Cofins s/Revend.Cvrd-ITACO Lig.Manganes</v>
          </cell>
          <cell r="D2925">
            <v>0</v>
          </cell>
          <cell r="F2925">
            <v>0</v>
          </cell>
          <cell r="G2925">
            <v>0</v>
          </cell>
          <cell r="H2925">
            <v>0</v>
          </cell>
        </row>
        <row r="2926">
          <cell r="A2926" t="str">
            <v>31.27.48.03</v>
          </cell>
          <cell r="B2926" t="str">
            <v>-</v>
          </cell>
          <cell r="C2926" t="str">
            <v>Cofins s/Revend.Cvrd-ITACO Lig.Especiais</v>
          </cell>
          <cell r="D2926">
            <v>0</v>
          </cell>
          <cell r="F2926">
            <v>0</v>
          </cell>
          <cell r="G2926">
            <v>0</v>
          </cell>
          <cell r="H2926">
            <v>0</v>
          </cell>
        </row>
        <row r="2927">
          <cell r="A2927" t="str">
            <v>31.27.48.07</v>
          </cell>
          <cell r="B2927" t="str">
            <v>-</v>
          </cell>
          <cell r="C2927" t="str">
            <v>Cofins s/Revend.Cvrd-ITACO Outros</v>
          </cell>
          <cell r="D2927">
            <v>0</v>
          </cell>
          <cell r="F2927">
            <v>0</v>
          </cell>
          <cell r="G2927">
            <v>0</v>
          </cell>
          <cell r="H2927">
            <v>0</v>
          </cell>
        </row>
        <row r="2928">
          <cell r="A2928" t="str">
            <v>31.27.49.00</v>
          </cell>
          <cell r="B2928" t="str">
            <v>-</v>
          </cell>
          <cell r="C2928" t="str">
            <v>Cofins s/Revend Grp.Cvrd-USIMINAS</v>
          </cell>
          <cell r="D2928">
            <v>0</v>
          </cell>
          <cell r="F2928">
            <v>0</v>
          </cell>
          <cell r="G2928">
            <v>0</v>
          </cell>
          <cell r="H2928">
            <v>0</v>
          </cell>
        </row>
        <row r="2929">
          <cell r="A2929" t="str">
            <v>31.27.49.01</v>
          </cell>
          <cell r="B2929" t="str">
            <v>-</v>
          </cell>
          <cell r="C2929" t="str">
            <v>Cofins s/Revend.Cvrd-USIMINAS Minerios</v>
          </cell>
          <cell r="D2929">
            <v>0</v>
          </cell>
          <cell r="F2929">
            <v>0</v>
          </cell>
          <cell r="G2929">
            <v>0</v>
          </cell>
          <cell r="H2929">
            <v>0</v>
          </cell>
        </row>
        <row r="2930">
          <cell r="A2930" t="str">
            <v>31.27.49.02</v>
          </cell>
          <cell r="B2930" t="str">
            <v>-</v>
          </cell>
          <cell r="C2930" t="str">
            <v>Cofins s/Revend.Cvrd-USIMINAS Lig.Mangan</v>
          </cell>
          <cell r="D2930">
            <v>0</v>
          </cell>
          <cell r="F2930">
            <v>0</v>
          </cell>
          <cell r="G2930">
            <v>0</v>
          </cell>
          <cell r="H2930">
            <v>0</v>
          </cell>
        </row>
        <row r="2931">
          <cell r="A2931" t="str">
            <v>31.27.49.03</v>
          </cell>
          <cell r="B2931" t="str">
            <v>-</v>
          </cell>
          <cell r="C2931" t="str">
            <v>Cofins s/Revend.Cvrd-USIMINAS Lig.Especi</v>
          </cell>
          <cell r="D2931">
            <v>0</v>
          </cell>
          <cell r="F2931">
            <v>0</v>
          </cell>
          <cell r="G2931">
            <v>0</v>
          </cell>
          <cell r="H2931">
            <v>0</v>
          </cell>
        </row>
        <row r="2932">
          <cell r="A2932" t="str">
            <v>31.27.49.07</v>
          </cell>
          <cell r="B2932" t="str">
            <v>-</v>
          </cell>
          <cell r="C2932" t="str">
            <v>Cofins s/Revend.Cvrd-USIMINAS Outros</v>
          </cell>
          <cell r="D2932">
            <v>0</v>
          </cell>
          <cell r="F2932">
            <v>0</v>
          </cell>
          <cell r="G2932">
            <v>0</v>
          </cell>
          <cell r="H2932">
            <v>0</v>
          </cell>
        </row>
        <row r="2933">
          <cell r="A2933" t="str">
            <v>31.27.50.00</v>
          </cell>
          <cell r="B2933" t="str">
            <v>-</v>
          </cell>
          <cell r="C2933" t="str">
            <v>CFEM s/Revenda Grp Cvrd- Cvrd</v>
          </cell>
          <cell r="D2933">
            <v>0</v>
          </cell>
          <cell r="F2933">
            <v>0</v>
          </cell>
          <cell r="G2933">
            <v>0</v>
          </cell>
          <cell r="H2933">
            <v>0</v>
          </cell>
        </row>
        <row r="2934">
          <cell r="A2934" t="str">
            <v>31.27.50.01</v>
          </cell>
          <cell r="B2934" t="str">
            <v>-</v>
          </cell>
          <cell r="C2934" t="str">
            <v>CFEM s/Revenda Cvrd- Cvrd Minerios</v>
          </cell>
          <cell r="D2934">
            <v>0</v>
          </cell>
          <cell r="F2934">
            <v>0</v>
          </cell>
          <cell r="G2934">
            <v>0</v>
          </cell>
          <cell r="H2934">
            <v>0</v>
          </cell>
        </row>
        <row r="2935">
          <cell r="A2935" t="str">
            <v>31.27.50.02</v>
          </cell>
          <cell r="B2935" t="str">
            <v>-</v>
          </cell>
          <cell r="C2935" t="str">
            <v>CFEM s/Revenda Cvrd- Cvrd Lig.Manganes</v>
          </cell>
          <cell r="D2935">
            <v>0</v>
          </cell>
          <cell r="F2935">
            <v>0</v>
          </cell>
          <cell r="G2935">
            <v>0</v>
          </cell>
          <cell r="H2935">
            <v>0</v>
          </cell>
        </row>
        <row r="2936">
          <cell r="A2936" t="str">
            <v>31.27.50.03</v>
          </cell>
          <cell r="B2936" t="str">
            <v>-</v>
          </cell>
          <cell r="C2936" t="str">
            <v>CFEM s/Revenda Cvrd- Cvrd Lig.Especiais</v>
          </cell>
          <cell r="D2936">
            <v>0</v>
          </cell>
          <cell r="F2936">
            <v>0</v>
          </cell>
          <cell r="G2936">
            <v>0</v>
          </cell>
          <cell r="H2936">
            <v>0</v>
          </cell>
        </row>
        <row r="2937">
          <cell r="A2937" t="str">
            <v>31.27.50.07</v>
          </cell>
          <cell r="B2937" t="str">
            <v>-</v>
          </cell>
          <cell r="C2937" t="str">
            <v>CFEM s/Revenda Cvrd- Cvrd Outros</v>
          </cell>
          <cell r="D2937">
            <v>0</v>
          </cell>
          <cell r="F2937">
            <v>0</v>
          </cell>
          <cell r="G2937">
            <v>0</v>
          </cell>
          <cell r="H2937">
            <v>0</v>
          </cell>
        </row>
        <row r="2938">
          <cell r="A2938" t="str">
            <v>31.27.51.00</v>
          </cell>
          <cell r="B2938" t="str">
            <v>-</v>
          </cell>
          <cell r="C2938" t="str">
            <v>CFEM s/Revenda Grp Cvrd- Urucum</v>
          </cell>
          <cell r="D2938">
            <v>0</v>
          </cell>
          <cell r="F2938">
            <v>0</v>
          </cell>
          <cell r="G2938">
            <v>0</v>
          </cell>
          <cell r="H2938">
            <v>0</v>
          </cell>
        </row>
        <row r="2940">
          <cell r="A2940" t="str">
            <v>-----------</v>
          </cell>
          <cell r="B2940" t="str">
            <v>--</v>
          </cell>
          <cell r="C2940" t="str">
            <v>-------------------------------------------------------------------</v>
          </cell>
          <cell r="D2940" t="str">
            <v>-------------------</v>
          </cell>
          <cell r="E2940" t="str">
            <v>-</v>
          </cell>
          <cell r="F2940" t="str">
            <v>-------------------</v>
          </cell>
          <cell r="G2940" t="e">
            <v>#NAME?</v>
          </cell>
          <cell r="H2940" t="str">
            <v>07AB - 1.00.01.065</v>
          </cell>
        </row>
        <row r="2941">
          <cell r="A2941" t="str">
            <v>_x000C_----------</v>
          </cell>
          <cell r="B2941" t="str">
            <v>--</v>
          </cell>
          <cell r="C2941" t="str">
            <v>-------------------------------------------------------------------</v>
          </cell>
          <cell r="D2941" t="str">
            <v>-------------------</v>
          </cell>
          <cell r="E2941" t="str">
            <v>-</v>
          </cell>
          <cell r="F2941" t="str">
            <v>-------------------</v>
          </cell>
          <cell r="G2941" t="str">
            <v>-------------------</v>
          </cell>
          <cell r="H2941" t="str">
            <v>------ Página:</v>
          </cell>
          <cell r="I2941">
            <v>3</v>
          </cell>
        </row>
        <row r="2942">
          <cell r="A2942" t="str">
            <v>Rio Doce Ma</v>
          </cell>
          <cell r="B2942" t="str">
            <v>ng</v>
          </cell>
          <cell r="C2942" t="str">
            <v>anes S.A</v>
          </cell>
          <cell r="H2942" t="str">
            <v>Balancete</v>
          </cell>
        </row>
        <row r="2943">
          <cell r="A2943" t="str">
            <v>Período: 01</v>
          </cell>
          <cell r="B2943" t="str">
            <v>/0</v>
          </cell>
          <cell r="C2943" t="str">
            <v>1/2007 A 31/01/2007 -----------------------------------------------</v>
          </cell>
          <cell r="D2943" t="str">
            <v>-------------------</v>
          </cell>
          <cell r="E2943" t="str">
            <v>-</v>
          </cell>
          <cell r="F2943" t="str">
            <v>-------------------</v>
          </cell>
          <cell r="G2943" t="str">
            <v>-------------------</v>
          </cell>
          <cell r="H2943" t="str">
            <v>06/02/2007 - 17:4</v>
          </cell>
          <cell r="I2943">
            <v>7</v>
          </cell>
        </row>
        <row r="2945">
          <cell r="A2945" t="str">
            <v>Título</v>
          </cell>
          <cell r="D2945" t="str">
            <v>Saldo Inicial</v>
          </cell>
          <cell r="F2945" t="str">
            <v>Débito</v>
          </cell>
          <cell r="G2945" t="str">
            <v>Crédito</v>
          </cell>
          <cell r="H2945" t="str">
            <v>Saldo Final</v>
          </cell>
        </row>
        <row r="2946">
          <cell r="A2946" t="str">
            <v>-----------</v>
          </cell>
          <cell r="B2946" t="str">
            <v>--</v>
          </cell>
          <cell r="C2946" t="str">
            <v>-------------------------------------------------------------------</v>
          </cell>
          <cell r="D2946" t="str">
            <v>-----------------</v>
          </cell>
          <cell r="F2946" t="str">
            <v>------------------</v>
          </cell>
          <cell r="G2946" t="str">
            <v>------------------</v>
          </cell>
          <cell r="H2946" t="str">
            <v>-----------------</v>
          </cell>
        </row>
        <row r="2947">
          <cell r="A2947" t="str">
            <v>31.27.51.01</v>
          </cell>
          <cell r="B2947" t="str">
            <v>-</v>
          </cell>
          <cell r="C2947" t="str">
            <v>CFEM s/Revenda Cvrd- Urucum Minerios</v>
          </cell>
          <cell r="D2947">
            <v>0</v>
          </cell>
          <cell r="F2947">
            <v>0</v>
          </cell>
          <cell r="G2947">
            <v>0</v>
          </cell>
          <cell r="H2947">
            <v>0</v>
          </cell>
        </row>
        <row r="2948">
          <cell r="A2948" t="str">
            <v>31.27.51.02</v>
          </cell>
          <cell r="B2948" t="str">
            <v>-</v>
          </cell>
          <cell r="C2948" t="str">
            <v>CFEM s/Revenda Cvrd- Urucum Lig.Manganes</v>
          </cell>
          <cell r="D2948">
            <v>0</v>
          </cell>
          <cell r="F2948">
            <v>0</v>
          </cell>
          <cell r="G2948">
            <v>0</v>
          </cell>
          <cell r="H2948">
            <v>0</v>
          </cell>
        </row>
        <row r="2949">
          <cell r="A2949" t="str">
            <v>31.27.51.03</v>
          </cell>
          <cell r="B2949" t="str">
            <v>-</v>
          </cell>
          <cell r="C2949" t="str">
            <v>CFEM s/Revenda Cvrd- Urucum L.Especiais</v>
          </cell>
          <cell r="D2949">
            <v>0</v>
          </cell>
          <cell r="F2949">
            <v>0</v>
          </cell>
          <cell r="G2949">
            <v>0</v>
          </cell>
          <cell r="H2949">
            <v>0</v>
          </cell>
        </row>
        <row r="2950">
          <cell r="A2950" t="str">
            <v>31.27.51.07</v>
          </cell>
          <cell r="B2950" t="str">
            <v>-</v>
          </cell>
          <cell r="C2950" t="str">
            <v>CFEM s/Revenda Cvrd- Urucum Outros</v>
          </cell>
          <cell r="D2950">
            <v>0</v>
          </cell>
          <cell r="F2950">
            <v>0</v>
          </cell>
          <cell r="G2950">
            <v>0</v>
          </cell>
          <cell r="H2950">
            <v>0</v>
          </cell>
        </row>
        <row r="2951">
          <cell r="A2951" t="str">
            <v>31.27.52.00</v>
          </cell>
          <cell r="B2951" t="str">
            <v>-</v>
          </cell>
          <cell r="C2951" t="str">
            <v>CFEM s/Revenda Grp Cvrd- CST</v>
          </cell>
          <cell r="D2951">
            <v>0</v>
          </cell>
          <cell r="F2951">
            <v>0</v>
          </cell>
          <cell r="G2951">
            <v>0</v>
          </cell>
          <cell r="H2951">
            <v>0</v>
          </cell>
        </row>
        <row r="2952">
          <cell r="A2952" t="str">
            <v>31.27.52.01</v>
          </cell>
          <cell r="B2952" t="str">
            <v>-</v>
          </cell>
          <cell r="C2952" t="str">
            <v>CFEM s/Revenda Cvrd- CST Minerios</v>
          </cell>
          <cell r="D2952">
            <v>0</v>
          </cell>
          <cell r="F2952">
            <v>0</v>
          </cell>
          <cell r="G2952">
            <v>0</v>
          </cell>
          <cell r="H2952">
            <v>0</v>
          </cell>
        </row>
        <row r="2953">
          <cell r="A2953" t="str">
            <v>31.27.52.02</v>
          </cell>
          <cell r="B2953" t="str">
            <v>-</v>
          </cell>
          <cell r="C2953" t="str">
            <v>CFEM s/Revenda Cvrd- CST Lig.Manganes</v>
          </cell>
          <cell r="D2953">
            <v>0</v>
          </cell>
          <cell r="F2953">
            <v>0</v>
          </cell>
          <cell r="G2953">
            <v>0</v>
          </cell>
          <cell r="H2953">
            <v>0</v>
          </cell>
        </row>
        <row r="2954">
          <cell r="A2954" t="str">
            <v>31.27.52.03</v>
          </cell>
          <cell r="B2954" t="str">
            <v>-</v>
          </cell>
          <cell r="C2954" t="str">
            <v>CFEM s/Revenda Cvrd- CST Lig.Especiais</v>
          </cell>
          <cell r="D2954">
            <v>0</v>
          </cell>
          <cell r="F2954">
            <v>0</v>
          </cell>
          <cell r="G2954">
            <v>0</v>
          </cell>
          <cell r="H2954">
            <v>0</v>
          </cell>
        </row>
        <row r="2955">
          <cell r="A2955" t="str">
            <v>31.27.52.07</v>
          </cell>
          <cell r="B2955" t="str">
            <v>-</v>
          </cell>
          <cell r="C2955" t="str">
            <v>CFEM s/Revenda Cvrd- CST Outros</v>
          </cell>
          <cell r="D2955">
            <v>0</v>
          </cell>
          <cell r="F2955">
            <v>0</v>
          </cell>
          <cell r="G2955">
            <v>0</v>
          </cell>
          <cell r="H2955">
            <v>0</v>
          </cell>
        </row>
        <row r="2956">
          <cell r="A2956" t="str">
            <v>31.27.53.00</v>
          </cell>
          <cell r="B2956" t="str">
            <v>-</v>
          </cell>
          <cell r="C2956" t="str">
            <v>CFEM s/Revenda Grp Cvrd- FCA</v>
          </cell>
          <cell r="D2956">
            <v>0</v>
          </cell>
          <cell r="F2956">
            <v>0</v>
          </cell>
          <cell r="G2956">
            <v>0</v>
          </cell>
          <cell r="H2956">
            <v>0</v>
          </cell>
        </row>
        <row r="2957">
          <cell r="A2957" t="str">
            <v>31.27.53.01</v>
          </cell>
          <cell r="B2957" t="str">
            <v>-</v>
          </cell>
          <cell r="C2957" t="str">
            <v>CFEM s/Revenda Cvrd- FCA Minerios</v>
          </cell>
          <cell r="D2957">
            <v>0</v>
          </cell>
          <cell r="F2957">
            <v>0</v>
          </cell>
          <cell r="G2957">
            <v>0</v>
          </cell>
          <cell r="H2957">
            <v>0</v>
          </cell>
        </row>
        <row r="2958">
          <cell r="A2958" t="str">
            <v>31.27.53.02</v>
          </cell>
          <cell r="B2958" t="str">
            <v>-</v>
          </cell>
          <cell r="C2958" t="str">
            <v>CFEM s/Revenda Cvrd- FCA Lig.Manganes</v>
          </cell>
          <cell r="D2958">
            <v>0</v>
          </cell>
          <cell r="F2958">
            <v>0</v>
          </cell>
          <cell r="G2958">
            <v>0</v>
          </cell>
          <cell r="H2958">
            <v>0</v>
          </cell>
        </row>
        <row r="2959">
          <cell r="A2959" t="str">
            <v>31.27.53.03</v>
          </cell>
          <cell r="B2959" t="str">
            <v>-</v>
          </cell>
          <cell r="C2959" t="str">
            <v>CFEM s/Revenda Cvrd- FCA Lig.Especiais</v>
          </cell>
          <cell r="D2959">
            <v>0</v>
          </cell>
          <cell r="F2959">
            <v>0</v>
          </cell>
          <cell r="G2959">
            <v>0</v>
          </cell>
          <cell r="H2959">
            <v>0</v>
          </cell>
        </row>
        <row r="2960">
          <cell r="A2960" t="str">
            <v>31.27.53.07</v>
          </cell>
          <cell r="B2960" t="str">
            <v>-</v>
          </cell>
          <cell r="C2960" t="str">
            <v>CFEM s/Revenda Cvrd- FCA Outros</v>
          </cell>
          <cell r="D2960">
            <v>0</v>
          </cell>
          <cell r="F2960">
            <v>0</v>
          </cell>
          <cell r="G2960">
            <v>0</v>
          </cell>
          <cell r="H2960">
            <v>0</v>
          </cell>
        </row>
        <row r="2961">
          <cell r="A2961" t="str">
            <v>31.27.54.00</v>
          </cell>
          <cell r="B2961" t="str">
            <v>-</v>
          </cell>
          <cell r="C2961" t="str">
            <v>CFEM s/Revenda Grp Cvrd-RDME</v>
          </cell>
          <cell r="D2961">
            <v>0</v>
          </cell>
          <cell r="F2961">
            <v>0</v>
          </cell>
          <cell r="G2961">
            <v>0</v>
          </cell>
          <cell r="H2961">
            <v>0</v>
          </cell>
        </row>
        <row r="2962">
          <cell r="A2962" t="str">
            <v>31.27.54.01</v>
          </cell>
          <cell r="B2962" t="str">
            <v>-</v>
          </cell>
          <cell r="C2962" t="str">
            <v>CFEM s/Revenda Cvrd-RDME Minerios</v>
          </cell>
          <cell r="D2962">
            <v>0</v>
          </cell>
          <cell r="F2962">
            <v>0</v>
          </cell>
          <cell r="G2962">
            <v>0</v>
          </cell>
          <cell r="H2962">
            <v>0</v>
          </cell>
        </row>
        <row r="2963">
          <cell r="A2963" t="str">
            <v>31.27.54.02</v>
          </cell>
          <cell r="B2963" t="str">
            <v>-</v>
          </cell>
          <cell r="C2963" t="str">
            <v>CFEM s/Revenda Cvrd-RDME Lig.Manganes</v>
          </cell>
          <cell r="D2963">
            <v>0</v>
          </cell>
          <cell r="F2963">
            <v>0</v>
          </cell>
          <cell r="G2963">
            <v>0</v>
          </cell>
          <cell r="H2963">
            <v>0</v>
          </cell>
        </row>
        <row r="2964">
          <cell r="A2964" t="str">
            <v>31.27.54.03</v>
          </cell>
          <cell r="B2964" t="str">
            <v>-</v>
          </cell>
          <cell r="C2964" t="str">
            <v>CFEM s/Revenda Cvrd-RDME Lig.Especias</v>
          </cell>
          <cell r="D2964">
            <v>0</v>
          </cell>
          <cell r="F2964">
            <v>0</v>
          </cell>
          <cell r="G2964">
            <v>0</v>
          </cell>
          <cell r="H2964">
            <v>0</v>
          </cell>
        </row>
        <row r="2965">
          <cell r="A2965" t="str">
            <v>31.27.54.07</v>
          </cell>
          <cell r="B2965" t="str">
            <v>-</v>
          </cell>
          <cell r="C2965" t="str">
            <v>CFEM s/Revenda Cvrd-RDME Outros</v>
          </cell>
          <cell r="D2965">
            <v>0</v>
          </cell>
          <cell r="F2965">
            <v>0</v>
          </cell>
          <cell r="G2965">
            <v>0</v>
          </cell>
          <cell r="H2965">
            <v>0</v>
          </cell>
        </row>
        <row r="2966">
          <cell r="A2966" t="str">
            <v>31.27.55.00</v>
          </cell>
          <cell r="B2966" t="str">
            <v>-</v>
          </cell>
          <cell r="C2966" t="str">
            <v>CFEM s/Revenda Grp Cvrd-RDMN</v>
          </cell>
          <cell r="D2966">
            <v>0</v>
          </cell>
          <cell r="F2966">
            <v>0</v>
          </cell>
          <cell r="G2966">
            <v>0</v>
          </cell>
          <cell r="H2966">
            <v>0</v>
          </cell>
        </row>
        <row r="2967">
          <cell r="A2967" t="str">
            <v>31.27.55.01</v>
          </cell>
          <cell r="B2967" t="str">
            <v>-</v>
          </cell>
          <cell r="C2967" t="str">
            <v>CFEM s/Revenda Cvrd-RDMN Minerios</v>
          </cell>
          <cell r="D2967">
            <v>0</v>
          </cell>
          <cell r="F2967">
            <v>0</v>
          </cell>
          <cell r="G2967">
            <v>0</v>
          </cell>
          <cell r="H2967">
            <v>0</v>
          </cell>
        </row>
        <row r="2968">
          <cell r="A2968" t="str">
            <v>31.27.55.02</v>
          </cell>
          <cell r="B2968" t="str">
            <v>-</v>
          </cell>
          <cell r="C2968" t="str">
            <v>CFEM s/Revenda Cvrd-RDMN Lig.Manganes</v>
          </cell>
          <cell r="D2968">
            <v>0</v>
          </cell>
          <cell r="F2968">
            <v>0</v>
          </cell>
          <cell r="G2968">
            <v>0</v>
          </cell>
          <cell r="H2968">
            <v>0</v>
          </cell>
        </row>
        <row r="2969">
          <cell r="A2969" t="str">
            <v>31.27.55.03</v>
          </cell>
          <cell r="B2969" t="str">
            <v>-</v>
          </cell>
          <cell r="C2969" t="str">
            <v>CFEM s/Revenda Cvrd-RDMN Lig.Especiais</v>
          </cell>
          <cell r="D2969">
            <v>0</v>
          </cell>
          <cell r="F2969">
            <v>0</v>
          </cell>
          <cell r="G2969">
            <v>0</v>
          </cell>
          <cell r="H2969">
            <v>0</v>
          </cell>
        </row>
        <row r="2970">
          <cell r="A2970" t="str">
            <v>31.27.55.07</v>
          </cell>
          <cell r="B2970" t="str">
            <v>-</v>
          </cell>
          <cell r="C2970" t="str">
            <v>CFEM s/Revenda Cvrd-RDMN Outros</v>
          </cell>
          <cell r="D2970">
            <v>0</v>
          </cell>
          <cell r="F2970">
            <v>0</v>
          </cell>
          <cell r="G2970">
            <v>0</v>
          </cell>
          <cell r="H2970">
            <v>0</v>
          </cell>
        </row>
        <row r="2971">
          <cell r="A2971" t="str">
            <v>31.27.56.00</v>
          </cell>
          <cell r="B2971" t="str">
            <v>-</v>
          </cell>
          <cell r="C2971" t="str">
            <v>CFEM s/Revenda Grp Cvrd-RDI</v>
          </cell>
          <cell r="D2971">
            <v>0</v>
          </cell>
          <cell r="F2971">
            <v>0</v>
          </cell>
          <cell r="G2971">
            <v>0</v>
          </cell>
          <cell r="H2971">
            <v>0</v>
          </cell>
        </row>
        <row r="2972">
          <cell r="A2972" t="str">
            <v>31.27.56.01</v>
          </cell>
          <cell r="B2972" t="str">
            <v>-</v>
          </cell>
          <cell r="C2972" t="str">
            <v>CFEM s/Revenda Cvrd-RDI Minerios</v>
          </cell>
          <cell r="D2972">
            <v>0</v>
          </cell>
          <cell r="F2972">
            <v>0</v>
          </cell>
          <cell r="G2972">
            <v>0</v>
          </cell>
          <cell r="H2972">
            <v>0</v>
          </cell>
        </row>
        <row r="2973">
          <cell r="A2973" t="str">
            <v>31.27.56.02</v>
          </cell>
          <cell r="B2973" t="str">
            <v>-</v>
          </cell>
          <cell r="C2973" t="str">
            <v>CFEM s/Revenda Cvrd-RDI Lig.Manganes</v>
          </cell>
          <cell r="D2973">
            <v>0</v>
          </cell>
          <cell r="F2973">
            <v>0</v>
          </cell>
          <cell r="G2973">
            <v>0</v>
          </cell>
          <cell r="H2973">
            <v>0</v>
          </cell>
        </row>
        <row r="2974">
          <cell r="A2974" t="str">
            <v>31.27.56.03</v>
          </cell>
          <cell r="B2974" t="str">
            <v>-</v>
          </cell>
          <cell r="C2974" t="str">
            <v>CFEM s/Revenda Cvrd-RDI Lig.Especiais</v>
          </cell>
          <cell r="D2974">
            <v>0</v>
          </cell>
          <cell r="F2974">
            <v>0</v>
          </cell>
          <cell r="G2974">
            <v>0</v>
          </cell>
          <cell r="H2974">
            <v>0</v>
          </cell>
        </row>
        <row r="2975">
          <cell r="A2975" t="str">
            <v>31.27.56.07</v>
          </cell>
          <cell r="B2975" t="str">
            <v>-</v>
          </cell>
          <cell r="C2975" t="str">
            <v>CFEM s/Revenda Cvrd-RDI Outros</v>
          </cell>
          <cell r="D2975">
            <v>0</v>
          </cell>
          <cell r="F2975">
            <v>0</v>
          </cell>
          <cell r="G2975">
            <v>0</v>
          </cell>
          <cell r="H2975">
            <v>0</v>
          </cell>
        </row>
        <row r="2976">
          <cell r="A2976" t="str">
            <v>31.27.57.00</v>
          </cell>
          <cell r="B2976" t="str">
            <v>-</v>
          </cell>
          <cell r="C2976" t="str">
            <v>CFEM s/Revenda Grp Cvrd-RDL</v>
          </cell>
          <cell r="D2976">
            <v>0</v>
          </cell>
          <cell r="F2976">
            <v>0</v>
          </cell>
          <cell r="G2976">
            <v>0</v>
          </cell>
          <cell r="H2976">
            <v>0</v>
          </cell>
        </row>
        <row r="2977">
          <cell r="A2977" t="str">
            <v>31.27.57.01</v>
          </cell>
          <cell r="B2977" t="str">
            <v>-</v>
          </cell>
          <cell r="C2977" t="str">
            <v>CFEM s/Revenda Cvrd-RDL Minerios</v>
          </cell>
          <cell r="D2977">
            <v>0</v>
          </cell>
          <cell r="F2977">
            <v>0</v>
          </cell>
          <cell r="G2977">
            <v>0</v>
          </cell>
          <cell r="H2977">
            <v>0</v>
          </cell>
        </row>
        <row r="2978">
          <cell r="A2978" t="str">
            <v>31.27.57.02</v>
          </cell>
          <cell r="B2978" t="str">
            <v>-</v>
          </cell>
          <cell r="C2978" t="str">
            <v>CFEM s/Revenda Cvrd-RDL Lig.Manganes</v>
          </cell>
          <cell r="D2978">
            <v>0</v>
          </cell>
          <cell r="F2978">
            <v>0</v>
          </cell>
          <cell r="G2978">
            <v>0</v>
          </cell>
          <cell r="H2978">
            <v>0</v>
          </cell>
        </row>
        <row r="2979">
          <cell r="A2979" t="str">
            <v>31.27.57.03</v>
          </cell>
          <cell r="B2979" t="str">
            <v>-</v>
          </cell>
          <cell r="C2979" t="str">
            <v>CFEM s/Revenda Cvrd-RDL Lig.Especiais</v>
          </cell>
          <cell r="D2979">
            <v>0</v>
          </cell>
          <cell r="F2979">
            <v>0</v>
          </cell>
          <cell r="G2979">
            <v>0</v>
          </cell>
          <cell r="H2979">
            <v>0</v>
          </cell>
        </row>
        <row r="2980">
          <cell r="A2980" t="str">
            <v>31.27.57.07</v>
          </cell>
          <cell r="B2980" t="str">
            <v>-</v>
          </cell>
          <cell r="C2980" t="str">
            <v>CFEM s/Revenda Cvrd-RDL Outros</v>
          </cell>
          <cell r="D2980">
            <v>0</v>
          </cell>
          <cell r="F2980">
            <v>0</v>
          </cell>
          <cell r="G2980">
            <v>0</v>
          </cell>
          <cell r="H2980">
            <v>0</v>
          </cell>
        </row>
        <row r="2981">
          <cell r="A2981" t="str">
            <v>31.27.58.00</v>
          </cell>
          <cell r="B2981" t="str">
            <v>-</v>
          </cell>
          <cell r="C2981" t="str">
            <v>CFEM s/Revenda Grp Cvrd-ITACO</v>
          </cell>
          <cell r="D2981">
            <v>0</v>
          </cell>
          <cell r="F2981">
            <v>0</v>
          </cell>
          <cell r="G2981">
            <v>0</v>
          </cell>
          <cell r="H2981">
            <v>0</v>
          </cell>
        </row>
        <row r="2982">
          <cell r="A2982" t="str">
            <v>31.27.58.01</v>
          </cell>
          <cell r="B2982" t="str">
            <v>-</v>
          </cell>
          <cell r="C2982" t="str">
            <v>CFEM s/Revenda Cvrd-ITACO Minerios</v>
          </cell>
          <cell r="D2982">
            <v>0</v>
          </cell>
          <cell r="F2982">
            <v>0</v>
          </cell>
          <cell r="G2982">
            <v>0</v>
          </cell>
          <cell r="H2982">
            <v>0</v>
          </cell>
        </row>
        <row r="2983">
          <cell r="A2983" t="str">
            <v>31.27.58.02</v>
          </cell>
          <cell r="B2983" t="str">
            <v>-</v>
          </cell>
          <cell r="C2983" t="str">
            <v>CFEM s/Revenda Cvrd-ITACO Lig.Manganes</v>
          </cell>
          <cell r="D2983">
            <v>0</v>
          </cell>
          <cell r="F2983">
            <v>0</v>
          </cell>
          <cell r="G2983">
            <v>0</v>
          </cell>
          <cell r="H2983">
            <v>0</v>
          </cell>
        </row>
        <row r="2984">
          <cell r="A2984" t="str">
            <v>31.27.58.03</v>
          </cell>
          <cell r="B2984" t="str">
            <v>-</v>
          </cell>
          <cell r="C2984" t="str">
            <v>CFEM s/Revenda Cvrd-ITACO Lig.Especiais</v>
          </cell>
          <cell r="D2984">
            <v>0</v>
          </cell>
          <cell r="F2984">
            <v>0</v>
          </cell>
          <cell r="G2984">
            <v>0</v>
          </cell>
          <cell r="H2984">
            <v>0</v>
          </cell>
        </row>
        <row r="2985">
          <cell r="A2985" t="str">
            <v>31.27.58.07</v>
          </cell>
          <cell r="B2985" t="str">
            <v>-</v>
          </cell>
          <cell r="C2985" t="str">
            <v>CFEM s/Revenda Cvrd-ITACO Outros</v>
          </cell>
          <cell r="D2985">
            <v>0</v>
          </cell>
          <cell r="F2985">
            <v>0</v>
          </cell>
          <cell r="G2985">
            <v>0</v>
          </cell>
          <cell r="H2985">
            <v>0</v>
          </cell>
        </row>
        <row r="2986">
          <cell r="A2986" t="str">
            <v>31.27.70.00</v>
          </cell>
          <cell r="B2986" t="str">
            <v>-</v>
          </cell>
          <cell r="C2986" t="str">
            <v>Ipi s/Revend Grp Cvrd-USIMINAS</v>
          </cell>
          <cell r="D2986">
            <v>0</v>
          </cell>
          <cell r="F2986">
            <v>0</v>
          </cell>
          <cell r="G2986">
            <v>0</v>
          </cell>
          <cell r="H2986">
            <v>0</v>
          </cell>
        </row>
        <row r="2987">
          <cell r="A2987" t="str">
            <v>31.27.70.01</v>
          </cell>
          <cell r="B2987" t="str">
            <v>-</v>
          </cell>
          <cell r="C2987" t="str">
            <v>Ipi s/Revend Cvrd-USIMINAS Minerios</v>
          </cell>
          <cell r="D2987">
            <v>0</v>
          </cell>
          <cell r="F2987">
            <v>0</v>
          </cell>
          <cell r="G2987">
            <v>0</v>
          </cell>
          <cell r="H2987">
            <v>0</v>
          </cell>
        </row>
        <row r="2988">
          <cell r="A2988" t="str">
            <v>31.27.70.02</v>
          </cell>
          <cell r="B2988" t="str">
            <v>-</v>
          </cell>
          <cell r="C2988" t="str">
            <v>Ipi s/Revend Cvrd-USIMINAS Lig.Manganes</v>
          </cell>
          <cell r="D2988">
            <v>0</v>
          </cell>
          <cell r="F2988">
            <v>0</v>
          </cell>
          <cell r="G2988">
            <v>0</v>
          </cell>
          <cell r="H2988">
            <v>0</v>
          </cell>
        </row>
        <row r="2989">
          <cell r="A2989" t="str">
            <v>31.27.70.03</v>
          </cell>
          <cell r="B2989" t="str">
            <v>-</v>
          </cell>
          <cell r="C2989" t="str">
            <v>Ipi s/Revend Cvrd-USIMINAS Lig.Especiais</v>
          </cell>
          <cell r="D2989">
            <v>0</v>
          </cell>
          <cell r="F2989">
            <v>0</v>
          </cell>
          <cell r="G2989">
            <v>0</v>
          </cell>
          <cell r="H2989">
            <v>0</v>
          </cell>
        </row>
        <row r="2990">
          <cell r="A2990" t="str">
            <v>31.27.70.07</v>
          </cell>
          <cell r="B2990" t="str">
            <v>-</v>
          </cell>
          <cell r="C2990" t="str">
            <v>Ipi s/Revend Cvrd-USIMINAS Outros</v>
          </cell>
          <cell r="D2990">
            <v>0</v>
          </cell>
          <cell r="F2990">
            <v>0</v>
          </cell>
          <cell r="G2990">
            <v>0</v>
          </cell>
          <cell r="H2990">
            <v>0</v>
          </cell>
        </row>
        <row r="2991">
          <cell r="A2991" t="str">
            <v>31.40.00.00</v>
          </cell>
          <cell r="B2991" t="str">
            <v>-</v>
          </cell>
          <cell r="C2991" t="str">
            <v>Deducoes de Vendas - Merc. Ext</v>
          </cell>
          <cell r="D2991">
            <v>0</v>
          </cell>
          <cell r="F2991">
            <v>485404.4</v>
          </cell>
          <cell r="G2991">
            <v>0</v>
          </cell>
          <cell r="H2991">
            <v>485404.4</v>
          </cell>
          <cell r="I2991" t="str">
            <v>D</v>
          </cell>
        </row>
        <row r="2992">
          <cell r="A2992" t="str">
            <v>31.40.01.00</v>
          </cell>
          <cell r="B2992" t="str">
            <v>-</v>
          </cell>
          <cell r="C2992" t="str">
            <v>Devolucoes de Vendas - Merc.Ext</v>
          </cell>
          <cell r="D2992">
            <v>0</v>
          </cell>
          <cell r="F2992">
            <v>485404.4</v>
          </cell>
          <cell r="G2992">
            <v>0</v>
          </cell>
          <cell r="H2992">
            <v>485404.4</v>
          </cell>
          <cell r="I2992" t="str">
            <v>D</v>
          </cell>
        </row>
        <row r="2993">
          <cell r="A2993" t="str">
            <v>31.40.01.01</v>
          </cell>
          <cell r="B2993" t="str">
            <v>-</v>
          </cell>
          <cell r="C2993" t="str">
            <v>Dev.Vendas ME- Minerios</v>
          </cell>
          <cell r="D2993">
            <v>0</v>
          </cell>
          <cell r="F2993">
            <v>0</v>
          </cell>
          <cell r="G2993">
            <v>0</v>
          </cell>
          <cell r="H2993">
            <v>0</v>
          </cell>
        </row>
        <row r="2994">
          <cell r="A2994" t="str">
            <v>31.40.01.02</v>
          </cell>
          <cell r="B2994" t="str">
            <v>-</v>
          </cell>
          <cell r="C2994" t="str">
            <v>Dev.Vendas ME- Ligas Manganes</v>
          </cell>
          <cell r="D2994">
            <v>0</v>
          </cell>
          <cell r="F2994">
            <v>15123.24</v>
          </cell>
          <cell r="G2994">
            <v>0</v>
          </cell>
          <cell r="H2994">
            <v>15123.24</v>
          </cell>
          <cell r="I2994" t="str">
            <v>D</v>
          </cell>
        </row>
        <row r="2995">
          <cell r="A2995" t="str">
            <v>31.40.01.03</v>
          </cell>
          <cell r="B2995" t="str">
            <v>-</v>
          </cell>
          <cell r="C2995" t="str">
            <v>Dev.Vendas ME- Ligas Especiais</v>
          </cell>
          <cell r="D2995">
            <v>0</v>
          </cell>
          <cell r="F2995">
            <v>470281.16</v>
          </cell>
          <cell r="G2995">
            <v>0</v>
          </cell>
          <cell r="H2995">
            <v>470281.16</v>
          </cell>
          <cell r="I2995" t="str">
            <v>D</v>
          </cell>
        </row>
        <row r="2996">
          <cell r="A2996" t="str">
            <v>31.40.01.04</v>
          </cell>
          <cell r="B2996" t="str">
            <v>-</v>
          </cell>
          <cell r="C2996" t="str">
            <v>Dev.Vendas ME- Lenha</v>
          </cell>
          <cell r="D2996">
            <v>0</v>
          </cell>
          <cell r="F2996">
            <v>0</v>
          </cell>
          <cell r="G2996">
            <v>0</v>
          </cell>
          <cell r="H2996">
            <v>0</v>
          </cell>
        </row>
        <row r="2997">
          <cell r="A2997" t="str">
            <v>31.40.01.05</v>
          </cell>
          <cell r="B2997" t="str">
            <v>-</v>
          </cell>
          <cell r="C2997" t="str">
            <v>Dev.Vendas ME- Quartzo</v>
          </cell>
          <cell r="D2997">
            <v>0</v>
          </cell>
          <cell r="F2997">
            <v>0</v>
          </cell>
          <cell r="G2997">
            <v>0</v>
          </cell>
          <cell r="H2997">
            <v>0</v>
          </cell>
        </row>
        <row r="2998">
          <cell r="A2998" t="str">
            <v>31.40.01.06</v>
          </cell>
          <cell r="B2998" t="str">
            <v>-</v>
          </cell>
          <cell r="C2998" t="str">
            <v>Dev.Vendas ME- Carvao Vegetal</v>
          </cell>
          <cell r="D2998">
            <v>0</v>
          </cell>
          <cell r="F2998">
            <v>0</v>
          </cell>
          <cell r="G2998">
            <v>0</v>
          </cell>
          <cell r="H2998">
            <v>0</v>
          </cell>
        </row>
        <row r="2999">
          <cell r="A2999" t="str">
            <v>31.40.01.07</v>
          </cell>
          <cell r="B2999" t="str">
            <v>-</v>
          </cell>
          <cell r="C2999" t="str">
            <v>Dev.Vendas ME- Outros</v>
          </cell>
          <cell r="D2999">
            <v>0</v>
          </cell>
          <cell r="F2999">
            <v>0</v>
          </cell>
          <cell r="G2999">
            <v>0</v>
          </cell>
          <cell r="H2999">
            <v>0</v>
          </cell>
        </row>
        <row r="3000">
          <cell r="A3000" t="str">
            <v>31.40.01.08</v>
          </cell>
          <cell r="B3000" t="str">
            <v>-</v>
          </cell>
          <cell r="C3000" t="str">
            <v>Dev.Vendas ME- Servicos</v>
          </cell>
          <cell r="D3000">
            <v>0</v>
          </cell>
          <cell r="F3000">
            <v>0</v>
          </cell>
          <cell r="G3000">
            <v>0</v>
          </cell>
          <cell r="H3000">
            <v>0</v>
          </cell>
        </row>
        <row r="3001">
          <cell r="A3001" t="str">
            <v>31.40.05.00</v>
          </cell>
          <cell r="B3001" t="str">
            <v>-</v>
          </cell>
          <cell r="C3001" t="str">
            <v>Devolucoes de Revenda - Merc Ext</v>
          </cell>
          <cell r="D3001">
            <v>0</v>
          </cell>
          <cell r="F3001">
            <v>0</v>
          </cell>
          <cell r="G3001">
            <v>0</v>
          </cell>
          <cell r="H3001">
            <v>0</v>
          </cell>
        </row>
        <row r="3002">
          <cell r="A3002" t="str">
            <v>31.40.05.01</v>
          </cell>
          <cell r="B3002" t="str">
            <v>-</v>
          </cell>
          <cell r="C3002" t="str">
            <v>Dev.Revenda ME- Minerios</v>
          </cell>
          <cell r="D3002">
            <v>0</v>
          </cell>
          <cell r="F3002">
            <v>0</v>
          </cell>
          <cell r="G3002">
            <v>0</v>
          </cell>
          <cell r="H3002">
            <v>0</v>
          </cell>
        </row>
        <row r="3003">
          <cell r="A3003" t="str">
            <v>31.40.05.02</v>
          </cell>
          <cell r="B3003" t="str">
            <v>-</v>
          </cell>
          <cell r="C3003" t="str">
            <v>Dev.Revenda ME- Ligas Manganes</v>
          </cell>
          <cell r="D3003">
            <v>0</v>
          </cell>
          <cell r="F3003">
            <v>0</v>
          </cell>
          <cell r="G3003">
            <v>0</v>
          </cell>
          <cell r="H3003">
            <v>0</v>
          </cell>
        </row>
        <row r="3004">
          <cell r="A3004" t="str">
            <v>31.40.05.03</v>
          </cell>
          <cell r="B3004" t="str">
            <v>-</v>
          </cell>
          <cell r="C3004" t="str">
            <v>Dev.Revenda ME- Ligas Especiais</v>
          </cell>
          <cell r="D3004">
            <v>0</v>
          </cell>
          <cell r="F3004">
            <v>0</v>
          </cell>
          <cell r="G3004">
            <v>0</v>
          </cell>
          <cell r="H3004">
            <v>0</v>
          </cell>
        </row>
        <row r="3005">
          <cell r="A3005" t="str">
            <v>31.40.05.04</v>
          </cell>
          <cell r="B3005" t="str">
            <v>-</v>
          </cell>
          <cell r="C3005" t="str">
            <v>Dev.Revenda ME- Lenha</v>
          </cell>
          <cell r="D3005">
            <v>0</v>
          </cell>
          <cell r="F3005">
            <v>0</v>
          </cell>
          <cell r="G3005">
            <v>0</v>
          </cell>
          <cell r="H3005">
            <v>0</v>
          </cell>
        </row>
        <row r="3006">
          <cell r="A3006" t="str">
            <v>31.40.05.05</v>
          </cell>
          <cell r="B3006" t="str">
            <v>-</v>
          </cell>
          <cell r="C3006" t="str">
            <v>Dev.Revenda ME- Quartzo</v>
          </cell>
          <cell r="D3006">
            <v>0</v>
          </cell>
          <cell r="F3006">
            <v>0</v>
          </cell>
          <cell r="G3006">
            <v>0</v>
          </cell>
          <cell r="H3006">
            <v>0</v>
          </cell>
        </row>
        <row r="3007">
          <cell r="A3007" t="str">
            <v>31.40.05.06</v>
          </cell>
          <cell r="B3007" t="str">
            <v>-</v>
          </cell>
          <cell r="C3007" t="str">
            <v>Dev.Revenda ME- Carvao Vegetal</v>
          </cell>
          <cell r="D3007">
            <v>0</v>
          </cell>
          <cell r="F3007">
            <v>0</v>
          </cell>
          <cell r="G3007">
            <v>0</v>
          </cell>
          <cell r="H3007">
            <v>0</v>
          </cell>
        </row>
        <row r="3008">
          <cell r="A3008" t="str">
            <v>31.40.05.07</v>
          </cell>
          <cell r="B3008" t="str">
            <v>-</v>
          </cell>
          <cell r="C3008" t="str">
            <v>Dev.Revenda ME- Outros</v>
          </cell>
          <cell r="D3008">
            <v>0</v>
          </cell>
          <cell r="F3008">
            <v>0</v>
          </cell>
          <cell r="G3008">
            <v>0</v>
          </cell>
          <cell r="H3008">
            <v>0</v>
          </cell>
        </row>
        <row r="3009">
          <cell r="A3009" t="str">
            <v>31.40.05.08</v>
          </cell>
          <cell r="B3009" t="str">
            <v>-</v>
          </cell>
          <cell r="C3009" t="str">
            <v>Dev.Revenda ME- Servicos</v>
          </cell>
          <cell r="D3009">
            <v>0</v>
          </cell>
          <cell r="F3009">
            <v>0</v>
          </cell>
          <cell r="G3009">
            <v>0</v>
          </cell>
          <cell r="H3009">
            <v>0</v>
          </cell>
        </row>
        <row r="3010">
          <cell r="A3010" t="str">
            <v>31.40.10.00</v>
          </cell>
          <cell r="B3010" t="str">
            <v>-</v>
          </cell>
          <cell r="C3010" t="str">
            <v>Devoluc Vendas Cias Grupo-M.Ext</v>
          </cell>
          <cell r="D3010">
            <v>0</v>
          </cell>
          <cell r="F3010">
            <v>0</v>
          </cell>
          <cell r="G3010">
            <v>0</v>
          </cell>
          <cell r="H3010">
            <v>0</v>
          </cell>
        </row>
        <row r="3011">
          <cell r="A3011" t="str">
            <v>31.40.10.01</v>
          </cell>
          <cell r="B3011" t="str">
            <v>-</v>
          </cell>
          <cell r="C3011" t="str">
            <v>Dev.Vend C.Grup ME-Minerios</v>
          </cell>
          <cell r="D3011">
            <v>0</v>
          </cell>
          <cell r="F3011">
            <v>0</v>
          </cell>
          <cell r="G3011">
            <v>0</v>
          </cell>
          <cell r="H3011">
            <v>0</v>
          </cell>
        </row>
        <row r="3012">
          <cell r="A3012" t="str">
            <v>31.40.10.02</v>
          </cell>
          <cell r="B3012" t="str">
            <v>-</v>
          </cell>
          <cell r="C3012" t="str">
            <v>Dev.Vend C.Grup ME-Lig.Manganes</v>
          </cell>
          <cell r="D3012">
            <v>0</v>
          </cell>
          <cell r="F3012">
            <v>0</v>
          </cell>
          <cell r="G3012">
            <v>0</v>
          </cell>
          <cell r="H3012">
            <v>0</v>
          </cell>
        </row>
        <row r="3013">
          <cell r="A3013" t="str">
            <v>31.40.10.03</v>
          </cell>
          <cell r="B3013" t="str">
            <v>-</v>
          </cell>
          <cell r="C3013" t="str">
            <v>Dev.Vend C.Grup ME-Lig.Especiais</v>
          </cell>
          <cell r="D3013">
            <v>0</v>
          </cell>
          <cell r="F3013">
            <v>0</v>
          </cell>
          <cell r="G3013">
            <v>0</v>
          </cell>
          <cell r="H3013">
            <v>0</v>
          </cell>
        </row>
        <row r="3014">
          <cell r="A3014" t="str">
            <v>31.40.10.04</v>
          </cell>
          <cell r="B3014" t="str">
            <v>-</v>
          </cell>
          <cell r="C3014" t="str">
            <v>Dev.Vend C.Grup ME-Lenha</v>
          </cell>
          <cell r="D3014">
            <v>0</v>
          </cell>
          <cell r="F3014">
            <v>0</v>
          </cell>
          <cell r="G3014">
            <v>0</v>
          </cell>
          <cell r="H3014">
            <v>0</v>
          </cell>
        </row>
        <row r="3015">
          <cell r="A3015" t="str">
            <v>31.40.10.05</v>
          </cell>
          <cell r="B3015" t="str">
            <v>-</v>
          </cell>
          <cell r="C3015" t="str">
            <v>Dev.Vend C.Grup ME-Quartzo</v>
          </cell>
          <cell r="D3015">
            <v>0</v>
          </cell>
          <cell r="F3015">
            <v>0</v>
          </cell>
          <cell r="G3015">
            <v>0</v>
          </cell>
          <cell r="H3015">
            <v>0</v>
          </cell>
        </row>
        <row r="3016">
          <cell r="A3016" t="str">
            <v>31.40.10.06</v>
          </cell>
          <cell r="B3016" t="str">
            <v>-</v>
          </cell>
          <cell r="C3016" t="str">
            <v>Dev.Vend C.Grup ME-Carv. Vegetal</v>
          </cell>
          <cell r="D3016">
            <v>0</v>
          </cell>
          <cell r="F3016">
            <v>0</v>
          </cell>
          <cell r="G3016">
            <v>0</v>
          </cell>
          <cell r="H3016">
            <v>0</v>
          </cell>
        </row>
        <row r="3017">
          <cell r="A3017" t="str">
            <v>31.40.10.07</v>
          </cell>
          <cell r="B3017" t="str">
            <v>-</v>
          </cell>
          <cell r="C3017" t="str">
            <v>Dev.Vend C.Grup ME-Outros</v>
          </cell>
          <cell r="D3017">
            <v>0</v>
          </cell>
          <cell r="F3017">
            <v>0</v>
          </cell>
          <cell r="G3017">
            <v>0</v>
          </cell>
          <cell r="H3017">
            <v>0</v>
          </cell>
        </row>
        <row r="3018">
          <cell r="A3018" t="str">
            <v>31.40.10.08</v>
          </cell>
          <cell r="B3018" t="str">
            <v>-</v>
          </cell>
          <cell r="C3018" t="str">
            <v>Dev.Vend C.Grup ME-Servicos</v>
          </cell>
          <cell r="D3018">
            <v>0</v>
          </cell>
          <cell r="F3018">
            <v>0</v>
          </cell>
          <cell r="G3018">
            <v>0</v>
          </cell>
          <cell r="H3018">
            <v>0</v>
          </cell>
        </row>
        <row r="3019">
          <cell r="A3019" t="str">
            <v>31.40.15.00</v>
          </cell>
          <cell r="B3019" t="str">
            <v>-</v>
          </cell>
          <cell r="C3019" t="str">
            <v>Devoluc Rev.Cia.Grupo-M.Ext</v>
          </cell>
          <cell r="D3019">
            <v>0</v>
          </cell>
          <cell r="F3019">
            <v>0</v>
          </cell>
          <cell r="G3019">
            <v>0</v>
          </cell>
          <cell r="H3019">
            <v>0</v>
          </cell>
        </row>
        <row r="3020">
          <cell r="A3020" t="str">
            <v>31.40.15.01</v>
          </cell>
          <cell r="B3020" t="str">
            <v>-</v>
          </cell>
          <cell r="C3020" t="str">
            <v>Dev.Revend C.Grup ME-Minerios</v>
          </cell>
          <cell r="D3020">
            <v>0</v>
          </cell>
          <cell r="F3020">
            <v>0</v>
          </cell>
          <cell r="G3020">
            <v>0</v>
          </cell>
          <cell r="H3020">
            <v>0</v>
          </cell>
        </row>
        <row r="3021">
          <cell r="A3021" t="str">
            <v>31.40.15.02</v>
          </cell>
          <cell r="B3021" t="str">
            <v>-</v>
          </cell>
          <cell r="C3021" t="str">
            <v>Dev.Rev.C.Grup ME-L.Manganes</v>
          </cell>
          <cell r="D3021">
            <v>0</v>
          </cell>
          <cell r="F3021">
            <v>0</v>
          </cell>
          <cell r="G3021">
            <v>0</v>
          </cell>
          <cell r="H3021">
            <v>0</v>
          </cell>
        </row>
        <row r="3022">
          <cell r="A3022" t="str">
            <v>31.40.15.03</v>
          </cell>
          <cell r="B3022" t="str">
            <v>-</v>
          </cell>
          <cell r="C3022" t="str">
            <v>Dev.Rev.C.Grup ME-L.Especiais</v>
          </cell>
          <cell r="D3022">
            <v>0</v>
          </cell>
          <cell r="F3022">
            <v>0</v>
          </cell>
          <cell r="G3022">
            <v>0</v>
          </cell>
          <cell r="H3022">
            <v>0</v>
          </cell>
        </row>
        <row r="3024">
          <cell r="A3024" t="str">
            <v>-----------</v>
          </cell>
          <cell r="B3024" t="str">
            <v>--</v>
          </cell>
          <cell r="C3024" t="str">
            <v>-------------------------------------------------------------------</v>
          </cell>
          <cell r="D3024" t="str">
            <v>-------------------</v>
          </cell>
          <cell r="E3024" t="str">
            <v>-</v>
          </cell>
          <cell r="F3024" t="str">
            <v>-------------------</v>
          </cell>
          <cell r="G3024" t="e">
            <v>#NAME?</v>
          </cell>
          <cell r="H3024" t="str">
            <v>07AB - 1.00.01.065</v>
          </cell>
        </row>
        <row r="3025">
          <cell r="A3025" t="str">
            <v>_x000C_----------</v>
          </cell>
          <cell r="B3025" t="str">
            <v>--</v>
          </cell>
          <cell r="C3025" t="str">
            <v>-------------------------------------------------------------------</v>
          </cell>
          <cell r="D3025" t="str">
            <v>-------------------</v>
          </cell>
          <cell r="E3025" t="str">
            <v>-</v>
          </cell>
          <cell r="F3025" t="str">
            <v>-------------------</v>
          </cell>
          <cell r="G3025" t="str">
            <v>-------------------</v>
          </cell>
          <cell r="H3025" t="str">
            <v>------ Página:</v>
          </cell>
          <cell r="I3025">
            <v>3</v>
          </cell>
        </row>
        <row r="3026">
          <cell r="A3026" t="str">
            <v>Rio Doce Ma</v>
          </cell>
          <cell r="B3026" t="str">
            <v>ng</v>
          </cell>
          <cell r="C3026" t="str">
            <v>anes S.A</v>
          </cell>
          <cell r="H3026" t="str">
            <v>Balancete</v>
          </cell>
        </row>
        <row r="3027">
          <cell r="A3027" t="str">
            <v>Período: 01</v>
          </cell>
          <cell r="B3027" t="str">
            <v>/0</v>
          </cell>
          <cell r="C3027" t="str">
            <v>1/2007 A 31/01/2007 -----------------------------------------------</v>
          </cell>
          <cell r="D3027" t="str">
            <v>-------------------</v>
          </cell>
          <cell r="E3027" t="str">
            <v>-</v>
          </cell>
          <cell r="F3027" t="str">
            <v>-------------------</v>
          </cell>
          <cell r="G3027" t="str">
            <v>-------------------</v>
          </cell>
          <cell r="H3027" t="str">
            <v>06/02/2007 - 17:4</v>
          </cell>
          <cell r="I3027">
            <v>7</v>
          </cell>
        </row>
        <row r="3029">
          <cell r="A3029" t="str">
            <v>Título</v>
          </cell>
          <cell r="D3029" t="str">
            <v>Saldo Inicial</v>
          </cell>
          <cell r="F3029" t="str">
            <v>Débito</v>
          </cell>
          <cell r="G3029" t="str">
            <v>Crédito</v>
          </cell>
          <cell r="H3029" t="str">
            <v>Saldo Final</v>
          </cell>
        </row>
        <row r="3030">
          <cell r="A3030" t="str">
            <v>-----------</v>
          </cell>
          <cell r="B3030" t="str">
            <v>--</v>
          </cell>
          <cell r="C3030" t="str">
            <v>-------------------------------------------------------------------</v>
          </cell>
          <cell r="D3030" t="str">
            <v>-----------------</v>
          </cell>
          <cell r="F3030" t="str">
            <v>------------------</v>
          </cell>
          <cell r="G3030" t="str">
            <v>------------------</v>
          </cell>
          <cell r="H3030" t="str">
            <v>-----------------</v>
          </cell>
        </row>
        <row r="3031">
          <cell r="A3031" t="str">
            <v>31.40.15.04</v>
          </cell>
          <cell r="B3031" t="str">
            <v>-</v>
          </cell>
          <cell r="C3031" t="str">
            <v>Dev.Revend C.Grup ME-Lenha</v>
          </cell>
          <cell r="D3031">
            <v>0</v>
          </cell>
          <cell r="F3031">
            <v>0</v>
          </cell>
          <cell r="G3031">
            <v>0</v>
          </cell>
          <cell r="H3031">
            <v>0</v>
          </cell>
        </row>
        <row r="3032">
          <cell r="A3032" t="str">
            <v>31.40.15.05</v>
          </cell>
          <cell r="B3032" t="str">
            <v>-</v>
          </cell>
          <cell r="C3032" t="str">
            <v>Dev.Revend C.Grup ME-Quartzo</v>
          </cell>
          <cell r="D3032">
            <v>0</v>
          </cell>
          <cell r="F3032">
            <v>0</v>
          </cell>
          <cell r="G3032">
            <v>0</v>
          </cell>
          <cell r="H3032">
            <v>0</v>
          </cell>
        </row>
        <row r="3033">
          <cell r="A3033" t="str">
            <v>31.40.15.06</v>
          </cell>
          <cell r="B3033" t="str">
            <v>-</v>
          </cell>
          <cell r="C3033" t="str">
            <v>Dev.Rev.C.Grup ME-C.Vegetal</v>
          </cell>
          <cell r="D3033">
            <v>0</v>
          </cell>
          <cell r="F3033">
            <v>0</v>
          </cell>
          <cell r="G3033">
            <v>0</v>
          </cell>
          <cell r="H3033">
            <v>0</v>
          </cell>
        </row>
        <row r="3034">
          <cell r="A3034" t="str">
            <v>31.40.15.07</v>
          </cell>
          <cell r="B3034" t="str">
            <v>-</v>
          </cell>
          <cell r="C3034" t="str">
            <v>Dev.Revend C.Grup ME-Outros</v>
          </cell>
          <cell r="D3034">
            <v>0</v>
          </cell>
          <cell r="F3034">
            <v>0</v>
          </cell>
          <cell r="G3034">
            <v>0</v>
          </cell>
          <cell r="H3034">
            <v>0</v>
          </cell>
        </row>
        <row r="3035">
          <cell r="A3035" t="str">
            <v>31.40.15.08</v>
          </cell>
          <cell r="B3035" t="str">
            <v>-</v>
          </cell>
          <cell r="C3035" t="str">
            <v>Dev.Rev.C.Grup ME-Servicos</v>
          </cell>
          <cell r="D3035">
            <v>0</v>
          </cell>
          <cell r="F3035">
            <v>0</v>
          </cell>
          <cell r="G3035">
            <v>0</v>
          </cell>
          <cell r="H3035">
            <v>0</v>
          </cell>
        </row>
        <row r="3036">
          <cell r="A3036" t="str">
            <v>31.50.00.00</v>
          </cell>
          <cell r="B3036" t="str">
            <v>-</v>
          </cell>
          <cell r="C3036" t="str">
            <v>Descontos Incond. S/Vendas M.Ext</v>
          </cell>
          <cell r="D3036">
            <v>0</v>
          </cell>
          <cell r="F3036">
            <v>0</v>
          </cell>
          <cell r="G3036">
            <v>0</v>
          </cell>
          <cell r="H3036">
            <v>0</v>
          </cell>
        </row>
        <row r="3037">
          <cell r="A3037" t="str">
            <v>31.50.01.00</v>
          </cell>
          <cell r="B3037" t="str">
            <v>-</v>
          </cell>
          <cell r="C3037" t="str">
            <v>Descontos Incond. S/Vendas M.Ext</v>
          </cell>
          <cell r="D3037">
            <v>0</v>
          </cell>
          <cell r="F3037">
            <v>0</v>
          </cell>
          <cell r="G3037">
            <v>0</v>
          </cell>
          <cell r="H3037">
            <v>0</v>
          </cell>
        </row>
        <row r="3038">
          <cell r="A3038" t="str">
            <v>31.50.01.01</v>
          </cell>
          <cell r="B3038" t="str">
            <v>-</v>
          </cell>
          <cell r="C3038" t="str">
            <v>Desc.Incond.Vend ME-Minerios</v>
          </cell>
          <cell r="D3038">
            <v>0</v>
          </cell>
          <cell r="F3038">
            <v>0</v>
          </cell>
          <cell r="G3038">
            <v>0</v>
          </cell>
          <cell r="H3038">
            <v>0</v>
          </cell>
        </row>
        <row r="3039">
          <cell r="A3039" t="str">
            <v>31.50.01.02</v>
          </cell>
          <cell r="B3039" t="str">
            <v>-</v>
          </cell>
          <cell r="C3039" t="str">
            <v>Desc.Incond.Vend ME-Lig.Manganes</v>
          </cell>
          <cell r="D3039">
            <v>0</v>
          </cell>
          <cell r="F3039">
            <v>0</v>
          </cell>
          <cell r="G3039">
            <v>0</v>
          </cell>
          <cell r="H3039">
            <v>0</v>
          </cell>
        </row>
        <row r="3040">
          <cell r="A3040" t="str">
            <v>31.50.01.03</v>
          </cell>
          <cell r="B3040" t="str">
            <v>-</v>
          </cell>
          <cell r="C3040" t="str">
            <v>Desc.Incond.Vend ME-Lig.Especial</v>
          </cell>
          <cell r="D3040">
            <v>0</v>
          </cell>
          <cell r="F3040">
            <v>0</v>
          </cell>
          <cell r="G3040">
            <v>0</v>
          </cell>
          <cell r="H3040">
            <v>0</v>
          </cell>
        </row>
        <row r="3041">
          <cell r="A3041" t="str">
            <v>31.50.01.04</v>
          </cell>
          <cell r="B3041" t="str">
            <v>-</v>
          </cell>
          <cell r="C3041" t="str">
            <v>Desc.Incond.Vend ME-Lenha</v>
          </cell>
          <cell r="D3041">
            <v>0</v>
          </cell>
          <cell r="F3041">
            <v>0</v>
          </cell>
          <cell r="G3041">
            <v>0</v>
          </cell>
          <cell r="H3041">
            <v>0</v>
          </cell>
        </row>
        <row r="3042">
          <cell r="A3042" t="str">
            <v>31.50.01.05</v>
          </cell>
          <cell r="B3042" t="str">
            <v>-</v>
          </cell>
          <cell r="C3042" t="str">
            <v>Desc.Incond.Vend ME-Quartzo</v>
          </cell>
          <cell r="D3042">
            <v>0</v>
          </cell>
          <cell r="F3042">
            <v>0</v>
          </cell>
          <cell r="G3042">
            <v>0</v>
          </cell>
          <cell r="H3042">
            <v>0</v>
          </cell>
        </row>
        <row r="3043">
          <cell r="A3043" t="str">
            <v>31.50.01.06</v>
          </cell>
          <cell r="B3043" t="str">
            <v>-</v>
          </cell>
          <cell r="C3043" t="str">
            <v>Desc.Incond.Vend ME-Carv.Vegetal</v>
          </cell>
          <cell r="D3043">
            <v>0</v>
          </cell>
          <cell r="F3043">
            <v>0</v>
          </cell>
          <cell r="G3043">
            <v>0</v>
          </cell>
          <cell r="H3043">
            <v>0</v>
          </cell>
        </row>
        <row r="3044">
          <cell r="A3044" t="str">
            <v>31.50.01.07</v>
          </cell>
          <cell r="B3044" t="str">
            <v>-</v>
          </cell>
          <cell r="C3044" t="str">
            <v>Desc.Incond.Vend ME-Outros</v>
          </cell>
          <cell r="D3044">
            <v>0</v>
          </cell>
          <cell r="F3044">
            <v>0</v>
          </cell>
          <cell r="G3044">
            <v>0</v>
          </cell>
          <cell r="H3044">
            <v>0</v>
          </cell>
        </row>
        <row r="3045">
          <cell r="A3045" t="str">
            <v>31.50.01.08</v>
          </cell>
          <cell r="B3045" t="str">
            <v>-</v>
          </cell>
          <cell r="C3045" t="str">
            <v>Desc.Incond.Vend ME-Servicos</v>
          </cell>
          <cell r="D3045">
            <v>0</v>
          </cell>
          <cell r="F3045">
            <v>0</v>
          </cell>
          <cell r="G3045">
            <v>0</v>
          </cell>
          <cell r="H3045">
            <v>0</v>
          </cell>
        </row>
        <row r="3046">
          <cell r="A3046" t="str">
            <v>31.50.05.00</v>
          </cell>
          <cell r="B3046" t="str">
            <v>-</v>
          </cell>
          <cell r="C3046" t="str">
            <v>Desconto Incond.S/Revenda- M.Ext</v>
          </cell>
          <cell r="D3046">
            <v>0</v>
          </cell>
          <cell r="F3046">
            <v>0</v>
          </cell>
          <cell r="G3046">
            <v>0</v>
          </cell>
          <cell r="H3046">
            <v>0</v>
          </cell>
        </row>
        <row r="3047">
          <cell r="A3047" t="str">
            <v>31.50.05.01</v>
          </cell>
          <cell r="B3047" t="str">
            <v>-</v>
          </cell>
          <cell r="C3047" t="str">
            <v>Desc.Inc.Revend ME-Minerios</v>
          </cell>
          <cell r="D3047">
            <v>0</v>
          </cell>
          <cell r="F3047">
            <v>0</v>
          </cell>
          <cell r="G3047">
            <v>0</v>
          </cell>
          <cell r="H3047">
            <v>0</v>
          </cell>
        </row>
        <row r="3048">
          <cell r="A3048" t="str">
            <v>31.50.05.02</v>
          </cell>
          <cell r="B3048" t="str">
            <v>-</v>
          </cell>
          <cell r="C3048" t="str">
            <v>Desc.Inc.Revend ME-Liga Manganes</v>
          </cell>
          <cell r="D3048">
            <v>0</v>
          </cell>
          <cell r="F3048">
            <v>0</v>
          </cell>
          <cell r="G3048">
            <v>0</v>
          </cell>
          <cell r="H3048">
            <v>0</v>
          </cell>
        </row>
        <row r="3049">
          <cell r="A3049" t="str">
            <v>31.50.05.03</v>
          </cell>
          <cell r="B3049" t="str">
            <v>-</v>
          </cell>
          <cell r="C3049" t="str">
            <v>Desc.Inc.Revend ME-Liga Especial</v>
          </cell>
          <cell r="D3049">
            <v>0</v>
          </cell>
          <cell r="F3049">
            <v>0</v>
          </cell>
          <cell r="G3049">
            <v>0</v>
          </cell>
          <cell r="H3049">
            <v>0</v>
          </cell>
        </row>
        <row r="3050">
          <cell r="A3050" t="str">
            <v>31.50.05.04</v>
          </cell>
          <cell r="B3050" t="str">
            <v>-</v>
          </cell>
          <cell r="C3050" t="str">
            <v>Desc.Inc.Revend ME-Lenha</v>
          </cell>
          <cell r="D3050">
            <v>0</v>
          </cell>
          <cell r="F3050">
            <v>0</v>
          </cell>
          <cell r="G3050">
            <v>0</v>
          </cell>
          <cell r="H3050">
            <v>0</v>
          </cell>
        </row>
        <row r="3051">
          <cell r="A3051" t="str">
            <v>31.50.05.05</v>
          </cell>
          <cell r="B3051" t="str">
            <v>-</v>
          </cell>
          <cell r="C3051" t="str">
            <v>Desc.Inc.Revend ME-Quartzo</v>
          </cell>
          <cell r="D3051">
            <v>0</v>
          </cell>
          <cell r="F3051">
            <v>0</v>
          </cell>
          <cell r="G3051">
            <v>0</v>
          </cell>
          <cell r="H3051">
            <v>0</v>
          </cell>
        </row>
        <row r="3052">
          <cell r="A3052" t="str">
            <v>31.50.05.06</v>
          </cell>
          <cell r="B3052" t="str">
            <v>-</v>
          </cell>
          <cell r="C3052" t="str">
            <v>Desc.Inc.Revend ME-Carv. Vegetal</v>
          </cell>
          <cell r="D3052">
            <v>0</v>
          </cell>
          <cell r="F3052">
            <v>0</v>
          </cell>
          <cell r="G3052">
            <v>0</v>
          </cell>
          <cell r="H3052">
            <v>0</v>
          </cell>
        </row>
        <row r="3053">
          <cell r="A3053" t="str">
            <v>31.50.05.07</v>
          </cell>
          <cell r="B3053" t="str">
            <v>-</v>
          </cell>
          <cell r="C3053" t="str">
            <v>Desc.Inc.Revend ME-Outros</v>
          </cell>
          <cell r="D3053">
            <v>0</v>
          </cell>
          <cell r="F3053">
            <v>0</v>
          </cell>
          <cell r="G3053">
            <v>0</v>
          </cell>
          <cell r="H3053">
            <v>0</v>
          </cell>
        </row>
        <row r="3054">
          <cell r="A3054" t="str">
            <v>31.50.05.08</v>
          </cell>
          <cell r="B3054" t="str">
            <v>-</v>
          </cell>
          <cell r="C3054" t="str">
            <v>Desc.Inc.Revend ME- Servicos</v>
          </cell>
          <cell r="D3054">
            <v>0</v>
          </cell>
          <cell r="F3054">
            <v>0</v>
          </cell>
          <cell r="G3054">
            <v>0</v>
          </cell>
          <cell r="H3054">
            <v>0</v>
          </cell>
        </row>
        <row r="3055">
          <cell r="A3055" t="str">
            <v>31.50.10.00</v>
          </cell>
          <cell r="B3055" t="str">
            <v>-</v>
          </cell>
          <cell r="C3055" t="str">
            <v>Desc.Incond.Vend Cias Grup-M.Ext</v>
          </cell>
          <cell r="D3055">
            <v>0</v>
          </cell>
          <cell r="F3055">
            <v>0</v>
          </cell>
          <cell r="G3055">
            <v>0</v>
          </cell>
          <cell r="H3055">
            <v>0</v>
          </cell>
        </row>
        <row r="3056">
          <cell r="A3056" t="str">
            <v>31.50.10.01</v>
          </cell>
          <cell r="B3056" t="str">
            <v>-</v>
          </cell>
          <cell r="C3056" t="str">
            <v>Desc.Inc C.Grupo ME-Minerios</v>
          </cell>
          <cell r="D3056">
            <v>0</v>
          </cell>
          <cell r="F3056">
            <v>0</v>
          </cell>
          <cell r="G3056">
            <v>0</v>
          </cell>
          <cell r="H3056">
            <v>0</v>
          </cell>
        </row>
        <row r="3057">
          <cell r="A3057" t="str">
            <v>31.50.10.02</v>
          </cell>
          <cell r="B3057" t="str">
            <v>-</v>
          </cell>
          <cell r="C3057" t="str">
            <v>Desc.Inc C.Grupo ME-Lig.Manganes</v>
          </cell>
          <cell r="D3057">
            <v>0</v>
          </cell>
          <cell r="F3057">
            <v>0</v>
          </cell>
          <cell r="G3057">
            <v>0</v>
          </cell>
          <cell r="H3057">
            <v>0</v>
          </cell>
        </row>
        <row r="3058">
          <cell r="A3058" t="str">
            <v>31.50.10.03</v>
          </cell>
          <cell r="B3058" t="str">
            <v>-</v>
          </cell>
          <cell r="C3058" t="str">
            <v>Desc.Inc C.Grupo ME-Lig.Especial</v>
          </cell>
          <cell r="D3058">
            <v>0</v>
          </cell>
          <cell r="F3058">
            <v>0</v>
          </cell>
          <cell r="G3058">
            <v>0</v>
          </cell>
          <cell r="H3058">
            <v>0</v>
          </cell>
        </row>
        <row r="3059">
          <cell r="A3059" t="str">
            <v>31.50.10.04</v>
          </cell>
          <cell r="B3059" t="str">
            <v>-</v>
          </cell>
          <cell r="C3059" t="str">
            <v>Desc.Inc C.Grupo ME-Lenha</v>
          </cell>
          <cell r="D3059">
            <v>0</v>
          </cell>
          <cell r="F3059">
            <v>0</v>
          </cell>
          <cell r="G3059">
            <v>0</v>
          </cell>
          <cell r="H3059">
            <v>0</v>
          </cell>
        </row>
        <row r="3060">
          <cell r="A3060" t="str">
            <v>31.50.10.05</v>
          </cell>
          <cell r="B3060" t="str">
            <v>-</v>
          </cell>
          <cell r="C3060" t="str">
            <v>Desc.Inc C.Grupo ME-Quartzo</v>
          </cell>
          <cell r="D3060">
            <v>0</v>
          </cell>
          <cell r="F3060">
            <v>0</v>
          </cell>
          <cell r="G3060">
            <v>0</v>
          </cell>
          <cell r="H3060">
            <v>0</v>
          </cell>
        </row>
        <row r="3061">
          <cell r="A3061" t="str">
            <v>31.50.10.06</v>
          </cell>
          <cell r="B3061" t="str">
            <v>-</v>
          </cell>
          <cell r="C3061" t="str">
            <v>Desc.Inc C.Grupo ME-Carv.Vegetal</v>
          </cell>
          <cell r="D3061">
            <v>0</v>
          </cell>
          <cell r="F3061">
            <v>0</v>
          </cell>
          <cell r="G3061">
            <v>0</v>
          </cell>
          <cell r="H3061">
            <v>0</v>
          </cell>
        </row>
        <row r="3062">
          <cell r="A3062" t="str">
            <v>31.50.10.07</v>
          </cell>
          <cell r="B3062" t="str">
            <v>-</v>
          </cell>
          <cell r="C3062" t="str">
            <v>Desc.Inc C.Grupo ME-Outros</v>
          </cell>
          <cell r="D3062">
            <v>0</v>
          </cell>
          <cell r="F3062">
            <v>0</v>
          </cell>
          <cell r="G3062">
            <v>0</v>
          </cell>
          <cell r="H3062">
            <v>0</v>
          </cell>
        </row>
        <row r="3063">
          <cell r="A3063" t="str">
            <v>31.50.10.08</v>
          </cell>
          <cell r="B3063" t="str">
            <v>-</v>
          </cell>
          <cell r="C3063" t="str">
            <v>Desc.Inc C.Grupo ME-Servicos</v>
          </cell>
          <cell r="D3063">
            <v>0</v>
          </cell>
          <cell r="F3063">
            <v>0</v>
          </cell>
          <cell r="G3063">
            <v>0</v>
          </cell>
          <cell r="H3063">
            <v>0</v>
          </cell>
        </row>
        <row r="3064">
          <cell r="A3064" t="str">
            <v>31.50.15.00</v>
          </cell>
          <cell r="B3064" t="str">
            <v>-</v>
          </cell>
          <cell r="C3064" t="str">
            <v>Desc.Incond.Rev.C.Grup-M.Ext</v>
          </cell>
          <cell r="D3064">
            <v>0</v>
          </cell>
          <cell r="F3064">
            <v>0</v>
          </cell>
          <cell r="G3064">
            <v>0</v>
          </cell>
          <cell r="H3064">
            <v>0</v>
          </cell>
        </row>
        <row r="3065">
          <cell r="A3065" t="str">
            <v>31.50.15.01</v>
          </cell>
          <cell r="B3065" t="str">
            <v>-</v>
          </cell>
          <cell r="C3065" t="str">
            <v>Desc.Inc Rev.C.Grupo ME-Minerios</v>
          </cell>
          <cell r="D3065">
            <v>0</v>
          </cell>
          <cell r="F3065">
            <v>0</v>
          </cell>
          <cell r="G3065">
            <v>0</v>
          </cell>
          <cell r="H3065">
            <v>0</v>
          </cell>
        </row>
        <row r="3066">
          <cell r="A3066" t="str">
            <v>31.50.15.02</v>
          </cell>
          <cell r="B3066" t="str">
            <v>-</v>
          </cell>
          <cell r="C3066" t="str">
            <v>Desc.Inc Rev.C.Grup ME-L.Manganes</v>
          </cell>
          <cell r="D3066">
            <v>0</v>
          </cell>
          <cell r="F3066">
            <v>0</v>
          </cell>
          <cell r="G3066">
            <v>0</v>
          </cell>
          <cell r="H3066">
            <v>0</v>
          </cell>
        </row>
        <row r="3067">
          <cell r="A3067" t="str">
            <v>31.50.15.03</v>
          </cell>
          <cell r="B3067" t="str">
            <v>-</v>
          </cell>
          <cell r="C3067" t="str">
            <v>Desc.I.Rev.C.Grup ME-L.Especial</v>
          </cell>
          <cell r="D3067">
            <v>0</v>
          </cell>
          <cell r="F3067">
            <v>0</v>
          </cell>
          <cell r="G3067">
            <v>0</v>
          </cell>
          <cell r="H3067">
            <v>0</v>
          </cell>
        </row>
        <row r="3068">
          <cell r="A3068" t="str">
            <v>31.50.15.04</v>
          </cell>
          <cell r="B3068" t="str">
            <v>-</v>
          </cell>
          <cell r="C3068" t="str">
            <v>Desc.I.Rev.C.Grupo ME-Lenha</v>
          </cell>
          <cell r="D3068">
            <v>0</v>
          </cell>
          <cell r="F3068">
            <v>0</v>
          </cell>
          <cell r="G3068">
            <v>0</v>
          </cell>
          <cell r="H3068">
            <v>0</v>
          </cell>
        </row>
        <row r="3069">
          <cell r="A3069" t="str">
            <v>31.50.15.05</v>
          </cell>
          <cell r="B3069" t="str">
            <v>-</v>
          </cell>
          <cell r="C3069" t="str">
            <v>Desc.I.Rev.C.Grupo ME-Quartzo</v>
          </cell>
          <cell r="D3069">
            <v>0</v>
          </cell>
          <cell r="F3069">
            <v>0</v>
          </cell>
          <cell r="G3069">
            <v>0</v>
          </cell>
          <cell r="H3069">
            <v>0</v>
          </cell>
        </row>
        <row r="3070">
          <cell r="A3070" t="str">
            <v>31.50.15.06</v>
          </cell>
          <cell r="B3070" t="str">
            <v>-</v>
          </cell>
          <cell r="C3070" t="str">
            <v>Desc.I.Rev.C.Grupo ME-C.Vegetal</v>
          </cell>
          <cell r="D3070">
            <v>0</v>
          </cell>
          <cell r="F3070">
            <v>0</v>
          </cell>
          <cell r="G3070">
            <v>0</v>
          </cell>
          <cell r="H3070">
            <v>0</v>
          </cell>
        </row>
        <row r="3071">
          <cell r="A3071" t="str">
            <v>31.50.15.07</v>
          </cell>
          <cell r="B3071" t="str">
            <v>-</v>
          </cell>
          <cell r="C3071" t="str">
            <v>Desc.I.Rev.C.Grupo ME-Outros</v>
          </cell>
          <cell r="D3071">
            <v>0</v>
          </cell>
          <cell r="F3071">
            <v>0</v>
          </cell>
          <cell r="G3071">
            <v>0</v>
          </cell>
          <cell r="H3071">
            <v>0</v>
          </cell>
        </row>
        <row r="3072">
          <cell r="A3072" t="str">
            <v>31.50.15.08</v>
          </cell>
          <cell r="B3072" t="str">
            <v>-</v>
          </cell>
          <cell r="C3072" t="str">
            <v>Desc.I.Rev.C.Grupo ME-Servicos</v>
          </cell>
          <cell r="D3072">
            <v>0</v>
          </cell>
          <cell r="F3072">
            <v>0</v>
          </cell>
          <cell r="G3072">
            <v>0</v>
          </cell>
          <cell r="H3072">
            <v>0</v>
          </cell>
        </row>
        <row r="3073">
          <cell r="A3073" t="str">
            <v>31.60.00.00</v>
          </cell>
          <cell r="B3073" t="str">
            <v>-</v>
          </cell>
          <cell r="C3073" t="str">
            <v>Impostos Incid. S/Vendas - M.Ext</v>
          </cell>
          <cell r="D3073">
            <v>0</v>
          </cell>
          <cell r="F3073">
            <v>0</v>
          </cell>
          <cell r="G3073">
            <v>0</v>
          </cell>
          <cell r="H3073">
            <v>0</v>
          </cell>
        </row>
        <row r="3074">
          <cell r="A3074" t="str">
            <v>31.60.01.00</v>
          </cell>
          <cell r="B3074" t="str">
            <v>-</v>
          </cell>
          <cell r="C3074" t="str">
            <v>Ipi S/Vendas - Mercado Externo</v>
          </cell>
          <cell r="D3074">
            <v>0</v>
          </cell>
          <cell r="F3074">
            <v>0</v>
          </cell>
          <cell r="G3074">
            <v>0</v>
          </cell>
          <cell r="H3074">
            <v>0</v>
          </cell>
        </row>
        <row r="3075">
          <cell r="A3075" t="str">
            <v>31.60.01.01</v>
          </cell>
          <cell r="B3075" t="str">
            <v>-</v>
          </cell>
          <cell r="C3075" t="str">
            <v>Ipi s/Vendas ME- Minerios</v>
          </cell>
          <cell r="D3075">
            <v>0</v>
          </cell>
          <cell r="F3075">
            <v>0</v>
          </cell>
          <cell r="G3075">
            <v>0</v>
          </cell>
          <cell r="H3075">
            <v>0</v>
          </cell>
        </row>
        <row r="3076">
          <cell r="A3076" t="str">
            <v>31.60.01.02</v>
          </cell>
          <cell r="B3076" t="str">
            <v>-</v>
          </cell>
          <cell r="C3076" t="str">
            <v>Ipi s/Vendas ME- Ligas Manganes</v>
          </cell>
          <cell r="D3076">
            <v>0</v>
          </cell>
          <cell r="F3076">
            <v>0</v>
          </cell>
          <cell r="G3076">
            <v>0</v>
          </cell>
          <cell r="H3076">
            <v>0</v>
          </cell>
        </row>
        <row r="3077">
          <cell r="A3077" t="str">
            <v>31.60.01.03</v>
          </cell>
          <cell r="B3077" t="str">
            <v>-</v>
          </cell>
          <cell r="C3077" t="str">
            <v>Ipi s/Vendas ME- Ligas Especiais</v>
          </cell>
          <cell r="D3077">
            <v>0</v>
          </cell>
          <cell r="F3077">
            <v>0</v>
          </cell>
          <cell r="G3077">
            <v>0</v>
          </cell>
          <cell r="H3077">
            <v>0</v>
          </cell>
        </row>
        <row r="3078">
          <cell r="A3078" t="str">
            <v>31.60.01.04</v>
          </cell>
          <cell r="B3078" t="str">
            <v>-</v>
          </cell>
          <cell r="C3078" t="str">
            <v>Ipi s/Vendas ME- Lenha</v>
          </cell>
          <cell r="D3078">
            <v>0</v>
          </cell>
          <cell r="F3078">
            <v>0</v>
          </cell>
          <cell r="G3078">
            <v>0</v>
          </cell>
          <cell r="H3078">
            <v>0</v>
          </cell>
        </row>
        <row r="3079">
          <cell r="A3079" t="str">
            <v>31.60.01.05</v>
          </cell>
          <cell r="B3079" t="str">
            <v>-</v>
          </cell>
          <cell r="C3079" t="str">
            <v>Ipi s/Vendas ME- Quartzo</v>
          </cell>
          <cell r="D3079">
            <v>0</v>
          </cell>
          <cell r="F3079">
            <v>0</v>
          </cell>
          <cell r="G3079">
            <v>0</v>
          </cell>
          <cell r="H3079">
            <v>0</v>
          </cell>
        </row>
        <row r="3080">
          <cell r="A3080" t="str">
            <v>31.60.01.06</v>
          </cell>
          <cell r="B3080" t="str">
            <v>-</v>
          </cell>
          <cell r="C3080" t="str">
            <v>Ipi s/Vendas ME- Carvao Vegetal</v>
          </cell>
          <cell r="D3080">
            <v>0</v>
          </cell>
          <cell r="F3080">
            <v>0</v>
          </cell>
          <cell r="G3080">
            <v>0</v>
          </cell>
          <cell r="H3080">
            <v>0</v>
          </cell>
        </row>
        <row r="3081">
          <cell r="A3081" t="str">
            <v>31.60.01.07</v>
          </cell>
          <cell r="B3081" t="str">
            <v>-</v>
          </cell>
          <cell r="C3081" t="str">
            <v>Ipi s/Vendas ME- Outros</v>
          </cell>
          <cell r="D3081">
            <v>0</v>
          </cell>
          <cell r="F3081">
            <v>0</v>
          </cell>
          <cell r="G3081">
            <v>0</v>
          </cell>
          <cell r="H3081">
            <v>0</v>
          </cell>
        </row>
        <row r="3082">
          <cell r="A3082" t="str">
            <v>31.60.01.08</v>
          </cell>
          <cell r="B3082" t="str">
            <v>-</v>
          </cell>
          <cell r="C3082" t="str">
            <v>Ipi s/Vendas ME- Servicos</v>
          </cell>
          <cell r="D3082">
            <v>0</v>
          </cell>
          <cell r="F3082">
            <v>0</v>
          </cell>
          <cell r="G3082">
            <v>0</v>
          </cell>
          <cell r="H3082">
            <v>0</v>
          </cell>
        </row>
        <row r="3083">
          <cell r="A3083" t="str">
            <v>31.60.05.00</v>
          </cell>
          <cell r="B3083" t="str">
            <v>-</v>
          </cell>
          <cell r="C3083" t="str">
            <v>Ipi S/Revenda - Mercado Externo</v>
          </cell>
          <cell r="D3083">
            <v>0</v>
          </cell>
          <cell r="F3083">
            <v>0</v>
          </cell>
          <cell r="G3083">
            <v>0</v>
          </cell>
          <cell r="H3083">
            <v>0</v>
          </cell>
        </row>
        <row r="3084">
          <cell r="A3084" t="str">
            <v>31.60.05.01</v>
          </cell>
          <cell r="B3084" t="str">
            <v>-</v>
          </cell>
          <cell r="C3084" t="str">
            <v>Ipi s/Revenda ME- Minerios</v>
          </cell>
          <cell r="D3084">
            <v>0</v>
          </cell>
          <cell r="F3084">
            <v>0</v>
          </cell>
          <cell r="G3084">
            <v>0</v>
          </cell>
          <cell r="H3084">
            <v>0</v>
          </cell>
        </row>
        <row r="3085">
          <cell r="A3085" t="str">
            <v>31.60.05.02</v>
          </cell>
          <cell r="B3085" t="str">
            <v>-</v>
          </cell>
          <cell r="C3085" t="str">
            <v>Ipi s/Revenda ME- Ligas Manganes</v>
          </cell>
          <cell r="D3085">
            <v>0</v>
          </cell>
          <cell r="F3085">
            <v>0</v>
          </cell>
          <cell r="G3085">
            <v>0</v>
          </cell>
          <cell r="H3085">
            <v>0</v>
          </cell>
        </row>
        <row r="3086">
          <cell r="A3086" t="str">
            <v>31.60.05.03</v>
          </cell>
          <cell r="B3086" t="str">
            <v>-</v>
          </cell>
          <cell r="C3086" t="str">
            <v>Ipi s/Revenda ME- Lig. Especiais</v>
          </cell>
          <cell r="D3086">
            <v>0</v>
          </cell>
          <cell r="F3086">
            <v>0</v>
          </cell>
          <cell r="G3086">
            <v>0</v>
          </cell>
          <cell r="H3086">
            <v>0</v>
          </cell>
        </row>
        <row r="3087">
          <cell r="A3087" t="str">
            <v>31.60.05.04</v>
          </cell>
          <cell r="B3087" t="str">
            <v>-</v>
          </cell>
          <cell r="C3087" t="str">
            <v>Ipi s/Revenda ME- Lenha</v>
          </cell>
          <cell r="D3087">
            <v>0</v>
          </cell>
          <cell r="F3087">
            <v>0</v>
          </cell>
          <cell r="G3087">
            <v>0</v>
          </cell>
          <cell r="H3087">
            <v>0</v>
          </cell>
        </row>
        <row r="3088">
          <cell r="A3088" t="str">
            <v>31.60.05.05</v>
          </cell>
          <cell r="B3088" t="str">
            <v>-</v>
          </cell>
          <cell r="C3088" t="str">
            <v>Ipi s/Revenda ME- Quartzo</v>
          </cell>
          <cell r="D3088">
            <v>0</v>
          </cell>
          <cell r="F3088">
            <v>0</v>
          </cell>
          <cell r="G3088">
            <v>0</v>
          </cell>
          <cell r="H3088">
            <v>0</v>
          </cell>
        </row>
        <row r="3089">
          <cell r="A3089" t="str">
            <v>31.60.05.06</v>
          </cell>
          <cell r="B3089" t="str">
            <v>-</v>
          </cell>
          <cell r="C3089" t="str">
            <v>Ipi s/Revenda ME- Carvao Vegetal</v>
          </cell>
          <cell r="D3089">
            <v>0</v>
          </cell>
          <cell r="F3089">
            <v>0</v>
          </cell>
          <cell r="G3089">
            <v>0</v>
          </cell>
          <cell r="H3089">
            <v>0</v>
          </cell>
        </row>
        <row r="3090">
          <cell r="A3090" t="str">
            <v>31.60.05.07</v>
          </cell>
          <cell r="B3090" t="str">
            <v>-</v>
          </cell>
          <cell r="C3090" t="str">
            <v>Ipi s/Revenda ME- Outros</v>
          </cell>
          <cell r="D3090">
            <v>0</v>
          </cell>
          <cell r="F3090">
            <v>0</v>
          </cell>
          <cell r="G3090">
            <v>0</v>
          </cell>
          <cell r="H3090">
            <v>0</v>
          </cell>
        </row>
        <row r="3091">
          <cell r="A3091" t="str">
            <v>31.60.05.08</v>
          </cell>
          <cell r="B3091" t="str">
            <v>-</v>
          </cell>
          <cell r="C3091" t="str">
            <v>Ipi s/Revenda ME- Servicos</v>
          </cell>
          <cell r="D3091">
            <v>0</v>
          </cell>
          <cell r="F3091">
            <v>0</v>
          </cell>
          <cell r="G3091">
            <v>0</v>
          </cell>
          <cell r="H3091">
            <v>0</v>
          </cell>
        </row>
        <row r="3092">
          <cell r="A3092" t="str">
            <v>31.60.10.00</v>
          </cell>
          <cell r="B3092" t="str">
            <v>-</v>
          </cell>
          <cell r="C3092" t="str">
            <v>Ipi Vendas Cias Grupo - Merc.Ext</v>
          </cell>
          <cell r="D3092">
            <v>0</v>
          </cell>
          <cell r="F3092">
            <v>0</v>
          </cell>
          <cell r="G3092">
            <v>0</v>
          </cell>
          <cell r="H3092">
            <v>0</v>
          </cell>
        </row>
        <row r="3093">
          <cell r="A3093" t="str">
            <v>31.60.10.01</v>
          </cell>
          <cell r="B3093" t="str">
            <v>-</v>
          </cell>
          <cell r="C3093" t="str">
            <v>Ipi s/Vend C.Grup ME-Minerios</v>
          </cell>
          <cell r="D3093">
            <v>0</v>
          </cell>
          <cell r="F3093">
            <v>0</v>
          </cell>
          <cell r="G3093">
            <v>0</v>
          </cell>
          <cell r="H3093">
            <v>0</v>
          </cell>
        </row>
        <row r="3094">
          <cell r="A3094" t="str">
            <v>31.60.10.02</v>
          </cell>
          <cell r="B3094" t="str">
            <v>-</v>
          </cell>
          <cell r="C3094" t="str">
            <v>Ipi s/Vend C.Grup ME-Liga Mangan</v>
          </cell>
          <cell r="D3094">
            <v>0</v>
          </cell>
          <cell r="F3094">
            <v>0</v>
          </cell>
          <cell r="G3094">
            <v>0</v>
          </cell>
          <cell r="H3094">
            <v>0</v>
          </cell>
        </row>
        <row r="3095">
          <cell r="A3095" t="str">
            <v>31.60.10.03</v>
          </cell>
          <cell r="B3095" t="str">
            <v>-</v>
          </cell>
          <cell r="C3095" t="str">
            <v>Ipi s/Vend C.Grup ME-Liga Espec</v>
          </cell>
          <cell r="D3095">
            <v>0</v>
          </cell>
          <cell r="F3095">
            <v>0</v>
          </cell>
          <cell r="G3095">
            <v>0</v>
          </cell>
          <cell r="H3095">
            <v>0</v>
          </cell>
        </row>
        <row r="3096">
          <cell r="A3096" t="str">
            <v>31.60.10.04</v>
          </cell>
          <cell r="B3096" t="str">
            <v>-</v>
          </cell>
          <cell r="C3096" t="str">
            <v>Ipi s/Vend C.Grup ME-Lenha</v>
          </cell>
          <cell r="D3096">
            <v>0</v>
          </cell>
          <cell r="F3096">
            <v>0</v>
          </cell>
          <cell r="G3096">
            <v>0</v>
          </cell>
          <cell r="H3096">
            <v>0</v>
          </cell>
        </row>
        <row r="3097">
          <cell r="A3097" t="str">
            <v>31.60.10.05</v>
          </cell>
          <cell r="B3097" t="str">
            <v>-</v>
          </cell>
          <cell r="C3097" t="str">
            <v>Ipi s/Vend C.Grup ME-Quartzo</v>
          </cell>
          <cell r="D3097">
            <v>0</v>
          </cell>
          <cell r="F3097">
            <v>0</v>
          </cell>
          <cell r="G3097">
            <v>0</v>
          </cell>
          <cell r="H3097">
            <v>0</v>
          </cell>
        </row>
        <row r="3098">
          <cell r="A3098" t="str">
            <v>31.60.10.06</v>
          </cell>
          <cell r="B3098" t="str">
            <v>-</v>
          </cell>
          <cell r="C3098" t="str">
            <v>Ipi s/Vend C.Grup ME-Carv.Veget</v>
          </cell>
          <cell r="D3098">
            <v>0</v>
          </cell>
          <cell r="F3098">
            <v>0</v>
          </cell>
          <cell r="G3098">
            <v>0</v>
          </cell>
          <cell r="H3098">
            <v>0</v>
          </cell>
        </row>
        <row r="3099">
          <cell r="A3099" t="str">
            <v>31.60.10.07</v>
          </cell>
          <cell r="B3099" t="str">
            <v>-</v>
          </cell>
          <cell r="C3099" t="str">
            <v>Ipi s/Vend C.Grup ME-Outros</v>
          </cell>
          <cell r="D3099">
            <v>0</v>
          </cell>
          <cell r="F3099">
            <v>0</v>
          </cell>
          <cell r="G3099">
            <v>0</v>
          </cell>
          <cell r="H3099">
            <v>0</v>
          </cell>
        </row>
        <row r="3100">
          <cell r="A3100" t="str">
            <v>31.60.13.00</v>
          </cell>
          <cell r="B3100" t="str">
            <v>-</v>
          </cell>
          <cell r="C3100" t="str">
            <v>Ipi Rev.Cias Grupo-Merc.Ext</v>
          </cell>
          <cell r="D3100">
            <v>0</v>
          </cell>
          <cell r="F3100">
            <v>0</v>
          </cell>
          <cell r="G3100">
            <v>0</v>
          </cell>
          <cell r="H3100">
            <v>0</v>
          </cell>
        </row>
        <row r="3101">
          <cell r="A3101" t="str">
            <v>31.60.13.01</v>
          </cell>
          <cell r="B3101" t="str">
            <v>-</v>
          </cell>
          <cell r="C3101" t="str">
            <v>Ipi s/Rev.C.Grup ME-Minerios</v>
          </cell>
          <cell r="D3101">
            <v>0</v>
          </cell>
          <cell r="F3101">
            <v>0</v>
          </cell>
          <cell r="G3101">
            <v>0</v>
          </cell>
          <cell r="H3101">
            <v>0</v>
          </cell>
        </row>
        <row r="3102">
          <cell r="A3102" t="str">
            <v>31.60.13.02</v>
          </cell>
          <cell r="B3102" t="str">
            <v>-</v>
          </cell>
          <cell r="C3102" t="str">
            <v>Ipi s/Rev.C.Grup ME-L.Mangan</v>
          </cell>
          <cell r="D3102">
            <v>0</v>
          </cell>
          <cell r="F3102">
            <v>0</v>
          </cell>
          <cell r="G3102">
            <v>0</v>
          </cell>
          <cell r="H3102">
            <v>0</v>
          </cell>
        </row>
        <row r="3103">
          <cell r="A3103" t="str">
            <v>31.60.13.03</v>
          </cell>
          <cell r="B3103" t="str">
            <v>-</v>
          </cell>
          <cell r="C3103" t="str">
            <v>Ipi s/Revend C.Grup ME-L.Espec</v>
          </cell>
          <cell r="D3103">
            <v>0</v>
          </cell>
          <cell r="F3103">
            <v>0</v>
          </cell>
          <cell r="G3103">
            <v>0</v>
          </cell>
          <cell r="H3103">
            <v>0</v>
          </cell>
        </row>
        <row r="3104">
          <cell r="A3104" t="str">
            <v>31.60.13.04</v>
          </cell>
          <cell r="B3104" t="str">
            <v>-</v>
          </cell>
          <cell r="C3104" t="str">
            <v>Ipi s/Revend C.Grup ME-Lenha</v>
          </cell>
          <cell r="D3104">
            <v>0</v>
          </cell>
          <cell r="F3104">
            <v>0</v>
          </cell>
          <cell r="G3104">
            <v>0</v>
          </cell>
          <cell r="H3104">
            <v>0</v>
          </cell>
        </row>
        <row r="3105">
          <cell r="A3105" t="str">
            <v>31.60.13.05</v>
          </cell>
          <cell r="B3105" t="str">
            <v>-</v>
          </cell>
          <cell r="C3105" t="str">
            <v>Ipi s/Rev.C.Grup ME-Quartzo</v>
          </cell>
          <cell r="D3105">
            <v>0</v>
          </cell>
          <cell r="F3105">
            <v>0</v>
          </cell>
          <cell r="G3105">
            <v>0</v>
          </cell>
          <cell r="H3105">
            <v>0</v>
          </cell>
        </row>
        <row r="3106">
          <cell r="A3106" t="str">
            <v>31.60.13.06</v>
          </cell>
          <cell r="B3106" t="str">
            <v>-</v>
          </cell>
          <cell r="C3106" t="str">
            <v>Ipi s/Rev.C.Grup ME-Carv.Veget</v>
          </cell>
          <cell r="D3106">
            <v>0</v>
          </cell>
          <cell r="F3106">
            <v>0</v>
          </cell>
          <cell r="G3106">
            <v>0</v>
          </cell>
          <cell r="H3106">
            <v>0</v>
          </cell>
        </row>
        <row r="3108">
          <cell r="A3108" t="str">
            <v>-----------</v>
          </cell>
          <cell r="B3108" t="str">
            <v>--</v>
          </cell>
          <cell r="C3108" t="str">
            <v>-------------------------------------------------------------------</v>
          </cell>
          <cell r="D3108" t="str">
            <v>-------------------</v>
          </cell>
          <cell r="E3108" t="str">
            <v>-</v>
          </cell>
          <cell r="F3108" t="str">
            <v>-------------------</v>
          </cell>
          <cell r="G3108" t="e">
            <v>#NAME?</v>
          </cell>
          <cell r="H3108" t="str">
            <v>07AB - 1.00.01.065</v>
          </cell>
        </row>
        <row r="3109">
          <cell r="A3109" t="str">
            <v>_x000C_----------</v>
          </cell>
          <cell r="B3109" t="str">
            <v>--</v>
          </cell>
          <cell r="C3109" t="str">
            <v>-------------------------------------------------------------------</v>
          </cell>
          <cell r="D3109" t="str">
            <v>-------------------</v>
          </cell>
          <cell r="E3109" t="str">
            <v>-</v>
          </cell>
          <cell r="F3109" t="str">
            <v>-------------------</v>
          </cell>
          <cell r="G3109" t="str">
            <v>-------------------</v>
          </cell>
          <cell r="H3109" t="str">
            <v>------ Página:</v>
          </cell>
          <cell r="I3109">
            <v>3</v>
          </cell>
        </row>
        <row r="3110">
          <cell r="A3110" t="str">
            <v>Rio Doce Ma</v>
          </cell>
          <cell r="B3110" t="str">
            <v>ng</v>
          </cell>
          <cell r="C3110" t="str">
            <v>anes S.A</v>
          </cell>
          <cell r="H3110" t="str">
            <v>Balancete</v>
          </cell>
        </row>
        <row r="3111">
          <cell r="A3111" t="str">
            <v>Período: 01</v>
          </cell>
          <cell r="B3111" t="str">
            <v>/0</v>
          </cell>
          <cell r="C3111" t="str">
            <v>1/2007 A 31/01/2007 -----------------------------------------------</v>
          </cell>
          <cell r="D3111" t="str">
            <v>-------------------</v>
          </cell>
          <cell r="E3111" t="str">
            <v>-</v>
          </cell>
          <cell r="F3111" t="str">
            <v>-------------------</v>
          </cell>
          <cell r="G3111" t="str">
            <v>-------------------</v>
          </cell>
          <cell r="H3111" t="str">
            <v>06/02/2007 - 17:4</v>
          </cell>
          <cell r="I3111">
            <v>7</v>
          </cell>
        </row>
        <row r="3113">
          <cell r="A3113" t="str">
            <v>Título</v>
          </cell>
          <cell r="D3113" t="str">
            <v>Saldo Inicial</v>
          </cell>
          <cell r="F3113" t="str">
            <v>Débito</v>
          </cell>
          <cell r="G3113" t="str">
            <v>Crédito</v>
          </cell>
          <cell r="H3113" t="str">
            <v>Saldo Final</v>
          </cell>
        </row>
        <row r="3114">
          <cell r="A3114" t="str">
            <v>-----------</v>
          </cell>
          <cell r="B3114" t="str">
            <v>--</v>
          </cell>
          <cell r="C3114" t="str">
            <v>-------------------------------------------------------------------</v>
          </cell>
          <cell r="D3114" t="str">
            <v>-----------------</v>
          </cell>
          <cell r="F3114" t="str">
            <v>------------------</v>
          </cell>
          <cell r="G3114" t="str">
            <v>------------------</v>
          </cell>
          <cell r="H3114" t="str">
            <v>-----------------</v>
          </cell>
        </row>
        <row r="3115">
          <cell r="A3115" t="str">
            <v>31.60.13.07</v>
          </cell>
          <cell r="B3115" t="str">
            <v>-</v>
          </cell>
          <cell r="C3115" t="str">
            <v>Ipi s/Rev.C.Grup ME-Outros</v>
          </cell>
          <cell r="D3115">
            <v>0</v>
          </cell>
          <cell r="F3115">
            <v>0</v>
          </cell>
          <cell r="G3115">
            <v>0</v>
          </cell>
          <cell r="H3115">
            <v>0</v>
          </cell>
        </row>
        <row r="3116">
          <cell r="A3116" t="str">
            <v>31.60.15.00</v>
          </cell>
          <cell r="B3116" t="str">
            <v>-</v>
          </cell>
          <cell r="C3116" t="str">
            <v>Icms s/Vendas - Mercado Externo</v>
          </cell>
          <cell r="D3116">
            <v>0</v>
          </cell>
          <cell r="F3116">
            <v>0</v>
          </cell>
          <cell r="G3116">
            <v>0</v>
          </cell>
          <cell r="H3116">
            <v>0</v>
          </cell>
        </row>
        <row r="3117">
          <cell r="A3117" t="str">
            <v>31.60.15.01</v>
          </cell>
          <cell r="B3117" t="str">
            <v>-</v>
          </cell>
          <cell r="C3117" t="str">
            <v>Icms s/Vendas ME- Minerios</v>
          </cell>
          <cell r="D3117">
            <v>0</v>
          </cell>
          <cell r="F3117">
            <v>0</v>
          </cell>
          <cell r="G3117">
            <v>0</v>
          </cell>
          <cell r="H3117">
            <v>0</v>
          </cell>
        </row>
        <row r="3118">
          <cell r="A3118" t="str">
            <v>31.60.15.02</v>
          </cell>
          <cell r="B3118" t="str">
            <v>-</v>
          </cell>
          <cell r="C3118" t="str">
            <v>Icms s/Vendas ME- Ligas Manganes</v>
          </cell>
          <cell r="D3118">
            <v>0</v>
          </cell>
          <cell r="F3118">
            <v>0</v>
          </cell>
          <cell r="G3118">
            <v>0</v>
          </cell>
          <cell r="H3118">
            <v>0</v>
          </cell>
        </row>
        <row r="3119">
          <cell r="A3119" t="str">
            <v>31.60.15.03</v>
          </cell>
          <cell r="B3119" t="str">
            <v>-</v>
          </cell>
          <cell r="C3119" t="str">
            <v>Icms s/Vendas ME- Ligas Espec</v>
          </cell>
          <cell r="D3119">
            <v>0</v>
          </cell>
          <cell r="F3119">
            <v>0</v>
          </cell>
          <cell r="G3119">
            <v>0</v>
          </cell>
          <cell r="H3119">
            <v>0</v>
          </cell>
        </row>
        <row r="3120">
          <cell r="A3120" t="str">
            <v>31.60.15.04</v>
          </cell>
          <cell r="B3120" t="str">
            <v>-</v>
          </cell>
          <cell r="C3120" t="str">
            <v>Icms s/Vendas ME- Lenha</v>
          </cell>
          <cell r="D3120">
            <v>0</v>
          </cell>
          <cell r="F3120">
            <v>0</v>
          </cell>
          <cell r="G3120">
            <v>0</v>
          </cell>
          <cell r="H3120">
            <v>0</v>
          </cell>
        </row>
        <row r="3121">
          <cell r="A3121" t="str">
            <v>31.60.15.05</v>
          </cell>
          <cell r="B3121" t="str">
            <v>-</v>
          </cell>
          <cell r="C3121" t="str">
            <v>Icms s/Vendas ME- Quartzo</v>
          </cell>
          <cell r="D3121">
            <v>0</v>
          </cell>
          <cell r="F3121">
            <v>0</v>
          </cell>
          <cell r="G3121">
            <v>0</v>
          </cell>
          <cell r="H3121">
            <v>0</v>
          </cell>
        </row>
        <row r="3122">
          <cell r="A3122" t="str">
            <v>31.60.15.06</v>
          </cell>
          <cell r="B3122" t="str">
            <v>-</v>
          </cell>
          <cell r="C3122" t="str">
            <v>Icms s/Vendas ME- Carvao Vegetal</v>
          </cell>
          <cell r="D3122">
            <v>0</v>
          </cell>
          <cell r="F3122">
            <v>0</v>
          </cell>
          <cell r="G3122">
            <v>0</v>
          </cell>
          <cell r="H3122">
            <v>0</v>
          </cell>
        </row>
        <row r="3123">
          <cell r="A3123" t="str">
            <v>31.60.15.07</v>
          </cell>
          <cell r="B3123" t="str">
            <v>-</v>
          </cell>
          <cell r="C3123" t="str">
            <v>Icms s/Vendas ME- Outros</v>
          </cell>
          <cell r="D3123">
            <v>0</v>
          </cell>
          <cell r="F3123">
            <v>0</v>
          </cell>
          <cell r="G3123">
            <v>0</v>
          </cell>
          <cell r="H3123">
            <v>0</v>
          </cell>
        </row>
        <row r="3124">
          <cell r="A3124" t="str">
            <v>31.60.15.08</v>
          </cell>
          <cell r="B3124" t="str">
            <v>-</v>
          </cell>
          <cell r="C3124" t="str">
            <v>Icms s/Vendas ME- Servicos</v>
          </cell>
          <cell r="D3124">
            <v>0</v>
          </cell>
          <cell r="F3124">
            <v>0</v>
          </cell>
          <cell r="G3124">
            <v>0</v>
          </cell>
          <cell r="H3124">
            <v>0</v>
          </cell>
        </row>
        <row r="3125">
          <cell r="A3125" t="str">
            <v>31.60.20.00</v>
          </cell>
          <cell r="B3125" t="str">
            <v>-</v>
          </cell>
          <cell r="C3125" t="str">
            <v>Icms S/Revenda - Mercado Externo</v>
          </cell>
          <cell r="D3125">
            <v>0</v>
          </cell>
          <cell r="F3125">
            <v>0</v>
          </cell>
          <cell r="G3125">
            <v>0</v>
          </cell>
          <cell r="H3125">
            <v>0</v>
          </cell>
        </row>
        <row r="3126">
          <cell r="A3126" t="str">
            <v>31.60.20.01</v>
          </cell>
          <cell r="B3126" t="str">
            <v>-</v>
          </cell>
          <cell r="C3126" t="str">
            <v>Icms s/Revenda ME- Minerios</v>
          </cell>
          <cell r="D3126">
            <v>0</v>
          </cell>
          <cell r="F3126">
            <v>0</v>
          </cell>
          <cell r="G3126">
            <v>0</v>
          </cell>
          <cell r="H3126">
            <v>0</v>
          </cell>
        </row>
        <row r="3127">
          <cell r="A3127" t="str">
            <v>31.60.20.02</v>
          </cell>
          <cell r="B3127" t="str">
            <v>-</v>
          </cell>
          <cell r="C3127" t="str">
            <v>Icms s/Revenda ME- Ligas Mangan</v>
          </cell>
          <cell r="D3127">
            <v>0</v>
          </cell>
          <cell r="F3127">
            <v>0</v>
          </cell>
          <cell r="G3127">
            <v>0</v>
          </cell>
          <cell r="H3127">
            <v>0</v>
          </cell>
        </row>
        <row r="3128">
          <cell r="A3128" t="str">
            <v>31.60.20.03</v>
          </cell>
          <cell r="B3128" t="str">
            <v>-</v>
          </cell>
          <cell r="C3128" t="str">
            <v>Icms s/Revenda ME- Ligas Espec</v>
          </cell>
          <cell r="D3128">
            <v>0</v>
          </cell>
          <cell r="F3128">
            <v>0</v>
          </cell>
          <cell r="G3128">
            <v>0</v>
          </cell>
          <cell r="H3128">
            <v>0</v>
          </cell>
        </row>
        <row r="3129">
          <cell r="A3129" t="str">
            <v>31.60.20.04</v>
          </cell>
          <cell r="B3129" t="str">
            <v>-</v>
          </cell>
          <cell r="C3129" t="str">
            <v>Icms s/Revenda ME- Lenha</v>
          </cell>
          <cell r="D3129">
            <v>0</v>
          </cell>
          <cell r="F3129">
            <v>0</v>
          </cell>
          <cell r="G3129">
            <v>0</v>
          </cell>
          <cell r="H3129">
            <v>0</v>
          </cell>
        </row>
        <row r="3130">
          <cell r="A3130" t="str">
            <v>31.60.20.05</v>
          </cell>
          <cell r="B3130" t="str">
            <v>-</v>
          </cell>
          <cell r="C3130" t="str">
            <v>Icms s/Revenda ME- Quartzo</v>
          </cell>
          <cell r="D3130">
            <v>0</v>
          </cell>
          <cell r="F3130">
            <v>0</v>
          </cell>
          <cell r="G3130">
            <v>0</v>
          </cell>
          <cell r="H3130">
            <v>0</v>
          </cell>
        </row>
        <row r="3131">
          <cell r="A3131" t="str">
            <v>31.60.20.06</v>
          </cell>
          <cell r="B3131" t="str">
            <v>-</v>
          </cell>
          <cell r="C3131" t="str">
            <v>Icms s/Revenda ME- Carv.Vegetal</v>
          </cell>
          <cell r="D3131">
            <v>0</v>
          </cell>
          <cell r="F3131">
            <v>0</v>
          </cell>
          <cell r="G3131">
            <v>0</v>
          </cell>
          <cell r="H3131">
            <v>0</v>
          </cell>
        </row>
        <row r="3132">
          <cell r="A3132" t="str">
            <v>31.60.20.07</v>
          </cell>
          <cell r="B3132" t="str">
            <v>-</v>
          </cell>
          <cell r="C3132" t="str">
            <v>Icms s/Revenda ME- Outros</v>
          </cell>
          <cell r="D3132">
            <v>0</v>
          </cell>
          <cell r="F3132">
            <v>0</v>
          </cell>
          <cell r="G3132">
            <v>0</v>
          </cell>
          <cell r="H3132">
            <v>0</v>
          </cell>
        </row>
        <row r="3133">
          <cell r="A3133" t="str">
            <v>31.60.20.08</v>
          </cell>
          <cell r="B3133" t="str">
            <v>-</v>
          </cell>
          <cell r="C3133" t="str">
            <v>Icms s/Revenda ME- Servicos</v>
          </cell>
          <cell r="D3133">
            <v>0</v>
          </cell>
          <cell r="F3133">
            <v>0</v>
          </cell>
          <cell r="G3133">
            <v>0</v>
          </cell>
          <cell r="H3133">
            <v>0</v>
          </cell>
        </row>
        <row r="3134">
          <cell r="A3134" t="str">
            <v>31.60.25.00</v>
          </cell>
          <cell r="B3134" t="str">
            <v>-</v>
          </cell>
          <cell r="C3134" t="str">
            <v>Icms Vendas Cias Grupo-Merc.Ext</v>
          </cell>
          <cell r="D3134">
            <v>0</v>
          </cell>
          <cell r="F3134">
            <v>0</v>
          </cell>
          <cell r="G3134">
            <v>0</v>
          </cell>
          <cell r="H3134">
            <v>0</v>
          </cell>
        </row>
        <row r="3135">
          <cell r="A3135" t="str">
            <v>31.60.25.01</v>
          </cell>
          <cell r="B3135" t="str">
            <v>-</v>
          </cell>
          <cell r="C3135" t="str">
            <v>Icms Vend C.Grupo ME-Minerios</v>
          </cell>
          <cell r="D3135">
            <v>0</v>
          </cell>
          <cell r="F3135">
            <v>0</v>
          </cell>
          <cell r="G3135">
            <v>0</v>
          </cell>
          <cell r="H3135">
            <v>0</v>
          </cell>
        </row>
        <row r="3136">
          <cell r="A3136" t="str">
            <v>31.60.25.02</v>
          </cell>
          <cell r="B3136" t="str">
            <v>-</v>
          </cell>
          <cell r="C3136" t="str">
            <v>Icms Vend C.Grupo ME-Liga Mangan</v>
          </cell>
          <cell r="D3136">
            <v>0</v>
          </cell>
          <cell r="F3136">
            <v>0</v>
          </cell>
          <cell r="G3136">
            <v>0</v>
          </cell>
          <cell r="H3136">
            <v>0</v>
          </cell>
        </row>
        <row r="3137">
          <cell r="A3137" t="str">
            <v>31.60.25.03</v>
          </cell>
          <cell r="B3137" t="str">
            <v>-</v>
          </cell>
          <cell r="C3137" t="str">
            <v>Icms Vend C.Grupo ME-Ligas Espec</v>
          </cell>
          <cell r="D3137">
            <v>0</v>
          </cell>
          <cell r="F3137">
            <v>0</v>
          </cell>
          <cell r="G3137">
            <v>0</v>
          </cell>
          <cell r="H3137">
            <v>0</v>
          </cell>
        </row>
        <row r="3138">
          <cell r="A3138" t="str">
            <v>31.60.25.04</v>
          </cell>
          <cell r="B3138" t="str">
            <v>-</v>
          </cell>
          <cell r="C3138" t="str">
            <v>Icms Vend C.Grupo ME- Lenha</v>
          </cell>
          <cell r="D3138">
            <v>0</v>
          </cell>
          <cell r="F3138">
            <v>0</v>
          </cell>
          <cell r="G3138">
            <v>0</v>
          </cell>
          <cell r="H3138">
            <v>0</v>
          </cell>
        </row>
        <row r="3139">
          <cell r="A3139" t="str">
            <v>31.60.25.05</v>
          </cell>
          <cell r="B3139" t="str">
            <v>-</v>
          </cell>
          <cell r="C3139" t="str">
            <v>Icms Vend C.Grupo ME- Quartzo</v>
          </cell>
          <cell r="D3139">
            <v>0</v>
          </cell>
          <cell r="F3139">
            <v>0</v>
          </cell>
          <cell r="G3139">
            <v>0</v>
          </cell>
          <cell r="H3139">
            <v>0</v>
          </cell>
        </row>
        <row r="3140">
          <cell r="A3140" t="str">
            <v>31.60.25.06</v>
          </cell>
          <cell r="B3140" t="str">
            <v>-</v>
          </cell>
          <cell r="C3140" t="str">
            <v>Icms Vend C.Grupo ME-Carv.Veget</v>
          </cell>
          <cell r="D3140">
            <v>0</v>
          </cell>
          <cell r="F3140">
            <v>0</v>
          </cell>
          <cell r="G3140">
            <v>0</v>
          </cell>
          <cell r="H3140">
            <v>0</v>
          </cell>
        </row>
        <row r="3141">
          <cell r="A3141" t="str">
            <v>31.60.25.07</v>
          </cell>
          <cell r="B3141" t="str">
            <v>-</v>
          </cell>
          <cell r="C3141" t="str">
            <v>Icms Vend C.Grupo ME- Outros</v>
          </cell>
          <cell r="D3141">
            <v>0</v>
          </cell>
          <cell r="F3141">
            <v>0</v>
          </cell>
          <cell r="G3141">
            <v>0</v>
          </cell>
          <cell r="H3141">
            <v>0</v>
          </cell>
        </row>
        <row r="3142">
          <cell r="A3142" t="str">
            <v>31.60.27.00</v>
          </cell>
          <cell r="B3142" t="str">
            <v>-</v>
          </cell>
          <cell r="C3142" t="str">
            <v>Icms Rev.Cias Grupo-Merc.Ext</v>
          </cell>
          <cell r="D3142">
            <v>0</v>
          </cell>
          <cell r="F3142">
            <v>0</v>
          </cell>
          <cell r="G3142">
            <v>0</v>
          </cell>
          <cell r="H3142">
            <v>0</v>
          </cell>
        </row>
        <row r="3143">
          <cell r="A3143" t="str">
            <v>31.60.27.01</v>
          </cell>
          <cell r="B3143" t="str">
            <v>-</v>
          </cell>
          <cell r="C3143" t="str">
            <v>Icms Rev.C.Grupo ME-Minerios</v>
          </cell>
          <cell r="D3143">
            <v>0</v>
          </cell>
          <cell r="F3143">
            <v>0</v>
          </cell>
          <cell r="G3143">
            <v>0</v>
          </cell>
          <cell r="H3143">
            <v>0</v>
          </cell>
        </row>
        <row r="3144">
          <cell r="A3144" t="str">
            <v>31.60.27.02</v>
          </cell>
          <cell r="B3144" t="str">
            <v>-</v>
          </cell>
          <cell r="C3144" t="str">
            <v>Icms Rev.C.Grupo ME-L.Mangan</v>
          </cell>
          <cell r="D3144">
            <v>0</v>
          </cell>
          <cell r="F3144">
            <v>0</v>
          </cell>
          <cell r="G3144">
            <v>0</v>
          </cell>
          <cell r="H3144">
            <v>0</v>
          </cell>
        </row>
        <row r="3145">
          <cell r="A3145" t="str">
            <v>31.60.27.03</v>
          </cell>
          <cell r="B3145" t="str">
            <v>-</v>
          </cell>
          <cell r="C3145" t="str">
            <v>Icms Rev.C.Grupo ME-L.Espec</v>
          </cell>
          <cell r="D3145">
            <v>0</v>
          </cell>
          <cell r="F3145">
            <v>0</v>
          </cell>
          <cell r="G3145">
            <v>0</v>
          </cell>
          <cell r="H3145">
            <v>0</v>
          </cell>
        </row>
        <row r="3146">
          <cell r="A3146" t="str">
            <v>31.60.27.04</v>
          </cell>
          <cell r="B3146" t="str">
            <v>-</v>
          </cell>
          <cell r="C3146" t="str">
            <v>Icms Revend C.Grupo ME-Lenha</v>
          </cell>
          <cell r="D3146">
            <v>0</v>
          </cell>
          <cell r="F3146">
            <v>0</v>
          </cell>
          <cell r="G3146">
            <v>0</v>
          </cell>
          <cell r="H3146">
            <v>0</v>
          </cell>
        </row>
        <row r="3147">
          <cell r="A3147" t="str">
            <v>31.60.27.05</v>
          </cell>
          <cell r="B3147" t="str">
            <v>-</v>
          </cell>
          <cell r="C3147" t="str">
            <v>Icms Rev.C.Grupo ME-Quartzo</v>
          </cell>
          <cell r="D3147">
            <v>0</v>
          </cell>
          <cell r="F3147">
            <v>0</v>
          </cell>
          <cell r="G3147">
            <v>0</v>
          </cell>
          <cell r="H3147">
            <v>0</v>
          </cell>
        </row>
        <row r="3148">
          <cell r="A3148" t="str">
            <v>31.60.27.06</v>
          </cell>
          <cell r="B3148" t="str">
            <v>-</v>
          </cell>
          <cell r="C3148" t="str">
            <v>Icms Rev.C.Grupo ME-Carv.Veget</v>
          </cell>
          <cell r="D3148">
            <v>0</v>
          </cell>
          <cell r="F3148">
            <v>0</v>
          </cell>
          <cell r="G3148">
            <v>0</v>
          </cell>
          <cell r="H3148">
            <v>0</v>
          </cell>
        </row>
        <row r="3149">
          <cell r="A3149" t="str">
            <v>31.60.27.07</v>
          </cell>
          <cell r="B3149" t="str">
            <v>-</v>
          </cell>
          <cell r="C3149" t="str">
            <v>Icms Revend C.Grupo ME-Outros</v>
          </cell>
          <cell r="D3149">
            <v>0</v>
          </cell>
          <cell r="F3149">
            <v>0</v>
          </cell>
          <cell r="G3149">
            <v>0</v>
          </cell>
          <cell r="H3149">
            <v>0</v>
          </cell>
        </row>
        <row r="3150">
          <cell r="A3150" t="str">
            <v>31.60.30.00</v>
          </cell>
          <cell r="B3150" t="str">
            <v>-</v>
          </cell>
          <cell r="C3150" t="str">
            <v>Iss S/Vendas - Mercado Externo</v>
          </cell>
          <cell r="D3150">
            <v>0</v>
          </cell>
          <cell r="F3150">
            <v>0</v>
          </cell>
          <cell r="G3150">
            <v>0</v>
          </cell>
          <cell r="H3150">
            <v>0</v>
          </cell>
        </row>
        <row r="3151">
          <cell r="A3151" t="str">
            <v>31.60.30.01</v>
          </cell>
          <cell r="B3151" t="str">
            <v>-</v>
          </cell>
          <cell r="C3151" t="str">
            <v>Iss s/Vendas ME- Minerios</v>
          </cell>
          <cell r="D3151">
            <v>0</v>
          </cell>
          <cell r="F3151">
            <v>0</v>
          </cell>
          <cell r="G3151">
            <v>0</v>
          </cell>
          <cell r="H3151">
            <v>0</v>
          </cell>
        </row>
        <row r="3152">
          <cell r="A3152" t="str">
            <v>31.60.30.02</v>
          </cell>
          <cell r="B3152" t="str">
            <v>-</v>
          </cell>
          <cell r="C3152" t="str">
            <v>Iss s/Vendas ME-Ligas Manganes</v>
          </cell>
          <cell r="D3152">
            <v>0</v>
          </cell>
          <cell r="F3152">
            <v>0</v>
          </cell>
          <cell r="G3152">
            <v>0</v>
          </cell>
          <cell r="H3152">
            <v>0</v>
          </cell>
        </row>
        <row r="3153">
          <cell r="A3153" t="str">
            <v>31.60.30.03</v>
          </cell>
          <cell r="B3153" t="str">
            <v>-</v>
          </cell>
          <cell r="C3153" t="str">
            <v>Iss s/Vendas ME-Ligas Especiais</v>
          </cell>
          <cell r="D3153">
            <v>0</v>
          </cell>
          <cell r="F3153">
            <v>0</v>
          </cell>
          <cell r="G3153">
            <v>0</v>
          </cell>
          <cell r="H3153">
            <v>0</v>
          </cell>
        </row>
        <row r="3154">
          <cell r="A3154" t="str">
            <v>31.60.30.04</v>
          </cell>
          <cell r="B3154" t="str">
            <v>-</v>
          </cell>
          <cell r="C3154" t="str">
            <v>Iss s/Vendas ME-Lenha</v>
          </cell>
          <cell r="D3154">
            <v>0</v>
          </cell>
          <cell r="F3154">
            <v>0</v>
          </cell>
          <cell r="G3154">
            <v>0</v>
          </cell>
          <cell r="H3154">
            <v>0</v>
          </cell>
        </row>
        <row r="3155">
          <cell r="A3155" t="str">
            <v>31.60.30.05</v>
          </cell>
          <cell r="B3155" t="str">
            <v>-</v>
          </cell>
          <cell r="C3155" t="str">
            <v>Iss s/Vendas ME-Quartzo</v>
          </cell>
          <cell r="D3155">
            <v>0</v>
          </cell>
          <cell r="F3155">
            <v>0</v>
          </cell>
          <cell r="G3155">
            <v>0</v>
          </cell>
          <cell r="H3155">
            <v>0</v>
          </cell>
        </row>
        <row r="3156">
          <cell r="A3156" t="str">
            <v>31.60.30.06</v>
          </cell>
          <cell r="B3156" t="str">
            <v>-</v>
          </cell>
          <cell r="C3156" t="str">
            <v>Iss s/Vendas ME-Carvao Vegetal</v>
          </cell>
          <cell r="D3156">
            <v>0</v>
          </cell>
          <cell r="F3156">
            <v>0</v>
          </cell>
          <cell r="G3156">
            <v>0</v>
          </cell>
          <cell r="H3156">
            <v>0</v>
          </cell>
        </row>
        <row r="3157">
          <cell r="A3157" t="str">
            <v>31.60.30.07</v>
          </cell>
          <cell r="B3157" t="str">
            <v>-</v>
          </cell>
          <cell r="C3157" t="str">
            <v>Iss s/Vendas ME-Outros</v>
          </cell>
          <cell r="D3157">
            <v>0</v>
          </cell>
          <cell r="F3157">
            <v>0</v>
          </cell>
          <cell r="G3157">
            <v>0</v>
          </cell>
          <cell r="H3157">
            <v>0</v>
          </cell>
        </row>
        <row r="3158">
          <cell r="A3158" t="str">
            <v>31.60.30.08</v>
          </cell>
          <cell r="B3158" t="str">
            <v>-</v>
          </cell>
          <cell r="C3158" t="str">
            <v>Iss s/Vendas ME-Servicos</v>
          </cell>
          <cell r="D3158">
            <v>0</v>
          </cell>
          <cell r="F3158">
            <v>0</v>
          </cell>
          <cell r="G3158">
            <v>0</v>
          </cell>
          <cell r="H3158">
            <v>0</v>
          </cell>
        </row>
        <row r="3159">
          <cell r="A3159" t="str">
            <v>31.60.35.00</v>
          </cell>
          <cell r="B3159" t="str">
            <v>-</v>
          </cell>
          <cell r="C3159" t="str">
            <v>Iss S/Revenda - Mercado Externo</v>
          </cell>
          <cell r="D3159">
            <v>0</v>
          </cell>
          <cell r="F3159">
            <v>0</v>
          </cell>
          <cell r="G3159">
            <v>0</v>
          </cell>
          <cell r="H3159">
            <v>0</v>
          </cell>
        </row>
        <row r="3160">
          <cell r="A3160" t="str">
            <v>31.60.35.01</v>
          </cell>
          <cell r="B3160" t="str">
            <v>-</v>
          </cell>
          <cell r="C3160" t="str">
            <v>Iss s/Revenda ME-Minerios</v>
          </cell>
          <cell r="D3160">
            <v>0</v>
          </cell>
          <cell r="F3160">
            <v>0</v>
          </cell>
          <cell r="G3160">
            <v>0</v>
          </cell>
          <cell r="H3160">
            <v>0</v>
          </cell>
        </row>
        <row r="3161">
          <cell r="A3161" t="str">
            <v>31.60.35.02</v>
          </cell>
          <cell r="B3161" t="str">
            <v>-</v>
          </cell>
          <cell r="C3161" t="str">
            <v>Iss s/Revenda ME-Ligas Manganes</v>
          </cell>
          <cell r="D3161">
            <v>0</v>
          </cell>
          <cell r="F3161">
            <v>0</v>
          </cell>
          <cell r="G3161">
            <v>0</v>
          </cell>
          <cell r="H3161">
            <v>0</v>
          </cell>
        </row>
        <row r="3162">
          <cell r="A3162" t="str">
            <v>31.60.35.03</v>
          </cell>
          <cell r="B3162" t="str">
            <v>-</v>
          </cell>
          <cell r="C3162" t="str">
            <v>Iss s/Revenda ME-Ligas Especiais</v>
          </cell>
          <cell r="D3162">
            <v>0</v>
          </cell>
          <cell r="F3162">
            <v>0</v>
          </cell>
          <cell r="G3162">
            <v>0</v>
          </cell>
          <cell r="H3162">
            <v>0</v>
          </cell>
        </row>
        <row r="3163">
          <cell r="A3163" t="str">
            <v>31.60.35.04</v>
          </cell>
          <cell r="B3163" t="str">
            <v>-</v>
          </cell>
          <cell r="C3163" t="str">
            <v>Iss s/Revenda ME-Lenha</v>
          </cell>
          <cell r="D3163">
            <v>0</v>
          </cell>
          <cell r="F3163">
            <v>0</v>
          </cell>
          <cell r="G3163">
            <v>0</v>
          </cell>
          <cell r="H3163">
            <v>0</v>
          </cell>
        </row>
        <row r="3164">
          <cell r="A3164" t="str">
            <v>31.60.35.05</v>
          </cell>
          <cell r="B3164" t="str">
            <v>-</v>
          </cell>
          <cell r="C3164" t="str">
            <v>Iss s/Revenda ME-Quartzo</v>
          </cell>
          <cell r="D3164">
            <v>0</v>
          </cell>
          <cell r="F3164">
            <v>0</v>
          </cell>
          <cell r="G3164">
            <v>0</v>
          </cell>
          <cell r="H3164">
            <v>0</v>
          </cell>
        </row>
        <row r="3165">
          <cell r="A3165" t="str">
            <v>31.60.35.06</v>
          </cell>
          <cell r="B3165" t="str">
            <v>-</v>
          </cell>
          <cell r="C3165" t="str">
            <v>Iss s/Revenda ME-Carvao Vegetal</v>
          </cell>
          <cell r="D3165">
            <v>0</v>
          </cell>
          <cell r="F3165">
            <v>0</v>
          </cell>
          <cell r="G3165">
            <v>0</v>
          </cell>
          <cell r="H3165">
            <v>0</v>
          </cell>
        </row>
        <row r="3166">
          <cell r="A3166" t="str">
            <v>31.60.35.07</v>
          </cell>
          <cell r="B3166" t="str">
            <v>-</v>
          </cell>
          <cell r="C3166" t="str">
            <v>Iss s/Revenda ME-Outros</v>
          </cell>
          <cell r="D3166">
            <v>0</v>
          </cell>
          <cell r="F3166">
            <v>0</v>
          </cell>
          <cell r="G3166">
            <v>0</v>
          </cell>
          <cell r="H3166">
            <v>0</v>
          </cell>
        </row>
        <row r="3167">
          <cell r="A3167" t="str">
            <v>31.60.35.08</v>
          </cell>
          <cell r="B3167" t="str">
            <v>-</v>
          </cell>
          <cell r="C3167" t="str">
            <v>Iss s/Revenda ME-Servicos</v>
          </cell>
          <cell r="D3167">
            <v>0</v>
          </cell>
          <cell r="F3167">
            <v>0</v>
          </cell>
          <cell r="G3167">
            <v>0</v>
          </cell>
          <cell r="H3167">
            <v>0</v>
          </cell>
        </row>
        <row r="3168">
          <cell r="A3168" t="str">
            <v>31.60.40.00</v>
          </cell>
          <cell r="B3168" t="str">
            <v>-</v>
          </cell>
          <cell r="C3168" t="str">
            <v>Iss Vendas Cias Grupo- Merc.Externo</v>
          </cell>
          <cell r="D3168">
            <v>0</v>
          </cell>
          <cell r="F3168">
            <v>0</v>
          </cell>
          <cell r="G3168">
            <v>0</v>
          </cell>
          <cell r="H3168">
            <v>0</v>
          </cell>
        </row>
        <row r="3169">
          <cell r="A3169" t="str">
            <v>31.60.40.01</v>
          </cell>
          <cell r="B3169" t="str">
            <v>-</v>
          </cell>
          <cell r="C3169" t="str">
            <v>Iss Venda C.Grupo ME-Minerios</v>
          </cell>
          <cell r="D3169">
            <v>0</v>
          </cell>
          <cell r="F3169">
            <v>0</v>
          </cell>
          <cell r="G3169">
            <v>0</v>
          </cell>
          <cell r="H3169">
            <v>0</v>
          </cell>
        </row>
        <row r="3170">
          <cell r="A3170" t="str">
            <v>31.60.40.02</v>
          </cell>
          <cell r="B3170" t="str">
            <v>-</v>
          </cell>
          <cell r="C3170" t="str">
            <v>Iss Venda C.Grupo ME-Liga Mangan</v>
          </cell>
          <cell r="D3170">
            <v>0</v>
          </cell>
          <cell r="F3170">
            <v>0</v>
          </cell>
          <cell r="G3170">
            <v>0</v>
          </cell>
          <cell r="H3170">
            <v>0</v>
          </cell>
        </row>
        <row r="3171">
          <cell r="A3171" t="str">
            <v>31.60.40.03</v>
          </cell>
          <cell r="B3171" t="str">
            <v>-</v>
          </cell>
          <cell r="C3171" t="str">
            <v>Iss Venda C.Grupo ME-Ligas Espec</v>
          </cell>
          <cell r="D3171">
            <v>0</v>
          </cell>
          <cell r="F3171">
            <v>0</v>
          </cell>
          <cell r="G3171">
            <v>0</v>
          </cell>
          <cell r="H3171">
            <v>0</v>
          </cell>
        </row>
        <row r="3172">
          <cell r="A3172" t="str">
            <v>31.60.40.04</v>
          </cell>
          <cell r="B3172" t="str">
            <v>-</v>
          </cell>
          <cell r="C3172" t="str">
            <v>Iss Venda C.Grupo ME-Lenha</v>
          </cell>
          <cell r="D3172">
            <v>0</v>
          </cell>
          <cell r="F3172">
            <v>0</v>
          </cell>
          <cell r="G3172">
            <v>0</v>
          </cell>
          <cell r="H3172">
            <v>0</v>
          </cell>
        </row>
        <row r="3173">
          <cell r="A3173" t="str">
            <v>31.60.40.05</v>
          </cell>
          <cell r="B3173" t="str">
            <v>-</v>
          </cell>
          <cell r="C3173" t="str">
            <v>Iss Venda C.Grupo ME-Quartzo</v>
          </cell>
          <cell r="D3173">
            <v>0</v>
          </cell>
          <cell r="F3173">
            <v>0</v>
          </cell>
          <cell r="G3173">
            <v>0</v>
          </cell>
          <cell r="H3173">
            <v>0</v>
          </cell>
        </row>
        <row r="3174">
          <cell r="A3174" t="str">
            <v>31.60.40.06</v>
          </cell>
          <cell r="B3174" t="str">
            <v>-</v>
          </cell>
          <cell r="C3174" t="str">
            <v>Iss Venda C.Grupo ME-Carv.Veget</v>
          </cell>
          <cell r="D3174">
            <v>0</v>
          </cell>
          <cell r="F3174">
            <v>0</v>
          </cell>
          <cell r="G3174">
            <v>0</v>
          </cell>
          <cell r="H3174">
            <v>0</v>
          </cell>
        </row>
        <row r="3175">
          <cell r="A3175" t="str">
            <v>31.60.40.07</v>
          </cell>
          <cell r="B3175" t="str">
            <v>-</v>
          </cell>
          <cell r="C3175" t="str">
            <v>Iss Venda C.Grupo ME-Outros</v>
          </cell>
          <cell r="D3175">
            <v>0</v>
          </cell>
          <cell r="F3175">
            <v>0</v>
          </cell>
          <cell r="G3175">
            <v>0</v>
          </cell>
          <cell r="H3175">
            <v>0</v>
          </cell>
        </row>
        <row r="3176">
          <cell r="A3176" t="str">
            <v>31.60.43.00</v>
          </cell>
          <cell r="B3176" t="str">
            <v>-</v>
          </cell>
          <cell r="C3176" t="str">
            <v>Iss Revenda C.Grupo - Merc.Externo</v>
          </cell>
          <cell r="D3176">
            <v>0</v>
          </cell>
          <cell r="F3176">
            <v>0</v>
          </cell>
          <cell r="G3176">
            <v>0</v>
          </cell>
          <cell r="H3176">
            <v>0</v>
          </cell>
        </row>
        <row r="3177">
          <cell r="A3177" t="str">
            <v>31.60.43.01</v>
          </cell>
          <cell r="B3177" t="str">
            <v>-</v>
          </cell>
          <cell r="C3177" t="str">
            <v>Iss Rev.C.Grupo ME-Minerios</v>
          </cell>
          <cell r="D3177">
            <v>0</v>
          </cell>
          <cell r="F3177">
            <v>0</v>
          </cell>
          <cell r="G3177">
            <v>0</v>
          </cell>
          <cell r="H3177">
            <v>0</v>
          </cell>
        </row>
        <row r="3178">
          <cell r="A3178" t="str">
            <v>31.60.43.02</v>
          </cell>
          <cell r="B3178" t="str">
            <v>-</v>
          </cell>
          <cell r="C3178" t="str">
            <v>Iss Rev.C.Grupo ME-L.Mangan</v>
          </cell>
          <cell r="D3178">
            <v>0</v>
          </cell>
          <cell r="F3178">
            <v>0</v>
          </cell>
          <cell r="G3178">
            <v>0</v>
          </cell>
          <cell r="H3178">
            <v>0</v>
          </cell>
        </row>
        <row r="3179">
          <cell r="A3179" t="str">
            <v>31.60.43.03</v>
          </cell>
          <cell r="B3179" t="str">
            <v>-</v>
          </cell>
          <cell r="C3179" t="str">
            <v>Iss Rev.C.Grupo ME-L.Espec</v>
          </cell>
          <cell r="D3179">
            <v>0</v>
          </cell>
          <cell r="F3179">
            <v>0</v>
          </cell>
          <cell r="G3179">
            <v>0</v>
          </cell>
          <cell r="H3179">
            <v>0</v>
          </cell>
        </row>
        <row r="3180">
          <cell r="A3180" t="str">
            <v>31.60.43.04</v>
          </cell>
          <cell r="B3180" t="str">
            <v>-</v>
          </cell>
          <cell r="C3180" t="str">
            <v>Iss Revenda C.Grupo ME-Lenha</v>
          </cell>
          <cell r="D3180">
            <v>0</v>
          </cell>
          <cell r="F3180">
            <v>0</v>
          </cell>
          <cell r="G3180">
            <v>0</v>
          </cell>
          <cell r="H3180">
            <v>0</v>
          </cell>
        </row>
        <row r="3181">
          <cell r="A3181" t="str">
            <v>31.60.43.05</v>
          </cell>
          <cell r="B3181" t="str">
            <v>-</v>
          </cell>
          <cell r="C3181" t="str">
            <v>Iss Rev.C.Grupo ME-Quartzo</v>
          </cell>
          <cell r="D3181">
            <v>0</v>
          </cell>
          <cell r="F3181">
            <v>0</v>
          </cell>
          <cell r="G3181">
            <v>0</v>
          </cell>
          <cell r="H3181">
            <v>0</v>
          </cell>
        </row>
        <row r="3182">
          <cell r="A3182" t="str">
            <v>31.60.43.06</v>
          </cell>
          <cell r="B3182" t="str">
            <v>-</v>
          </cell>
          <cell r="C3182" t="str">
            <v>Iss Rev.C.Grupo ME-Carv.Veget</v>
          </cell>
          <cell r="D3182">
            <v>0</v>
          </cell>
          <cell r="F3182">
            <v>0</v>
          </cell>
          <cell r="G3182">
            <v>0</v>
          </cell>
          <cell r="H3182">
            <v>0</v>
          </cell>
        </row>
        <row r="3183">
          <cell r="A3183" t="str">
            <v>31.60.43.07</v>
          </cell>
          <cell r="B3183" t="str">
            <v>-</v>
          </cell>
          <cell r="C3183" t="str">
            <v>Iss Rev.C.Grupo ME-Outros</v>
          </cell>
          <cell r="D3183">
            <v>0</v>
          </cell>
          <cell r="F3183">
            <v>0</v>
          </cell>
          <cell r="G3183">
            <v>0</v>
          </cell>
          <cell r="H3183">
            <v>0</v>
          </cell>
        </row>
        <row r="3184">
          <cell r="A3184" t="str">
            <v>31.60.45.00</v>
          </cell>
          <cell r="B3184" t="str">
            <v>-</v>
          </cell>
          <cell r="C3184" t="str">
            <v>Pis S/Vendas - Mercado Externo</v>
          </cell>
          <cell r="D3184">
            <v>0</v>
          </cell>
          <cell r="F3184">
            <v>0</v>
          </cell>
          <cell r="G3184">
            <v>0</v>
          </cell>
          <cell r="H3184">
            <v>0</v>
          </cell>
        </row>
        <row r="3185">
          <cell r="A3185" t="str">
            <v>31.60.45.01</v>
          </cell>
          <cell r="B3185" t="str">
            <v>-</v>
          </cell>
          <cell r="C3185" t="str">
            <v>Pis s/Vendas ME- Minerios</v>
          </cell>
          <cell r="D3185">
            <v>0</v>
          </cell>
          <cell r="F3185">
            <v>0</v>
          </cell>
          <cell r="G3185">
            <v>0</v>
          </cell>
          <cell r="H3185">
            <v>0</v>
          </cell>
        </row>
        <row r="3186">
          <cell r="A3186" t="str">
            <v>31.60.45.02</v>
          </cell>
          <cell r="B3186" t="str">
            <v>-</v>
          </cell>
          <cell r="C3186" t="str">
            <v>Pis s/Vendas ME- Ligas Manganes</v>
          </cell>
          <cell r="D3186">
            <v>0</v>
          </cell>
          <cell r="F3186">
            <v>0</v>
          </cell>
          <cell r="G3186">
            <v>0</v>
          </cell>
          <cell r="H3186">
            <v>0</v>
          </cell>
        </row>
        <row r="3187">
          <cell r="A3187" t="str">
            <v>31.60.45.03</v>
          </cell>
          <cell r="B3187" t="str">
            <v>-</v>
          </cell>
          <cell r="C3187" t="str">
            <v>Pis s/Vendas ME- Ligas Especiais</v>
          </cell>
          <cell r="D3187">
            <v>0</v>
          </cell>
          <cell r="F3187">
            <v>0</v>
          </cell>
          <cell r="G3187">
            <v>0</v>
          </cell>
          <cell r="H3187">
            <v>0</v>
          </cell>
        </row>
        <row r="3188">
          <cell r="A3188" t="str">
            <v>31.60.45.04</v>
          </cell>
          <cell r="B3188" t="str">
            <v>-</v>
          </cell>
          <cell r="C3188" t="str">
            <v>Pis s/Vendas ME- Lenha</v>
          </cell>
          <cell r="D3188">
            <v>0</v>
          </cell>
          <cell r="F3188">
            <v>0</v>
          </cell>
          <cell r="G3188">
            <v>0</v>
          </cell>
          <cell r="H3188">
            <v>0</v>
          </cell>
        </row>
        <row r="3189">
          <cell r="A3189" t="str">
            <v>31.60.45.05</v>
          </cell>
          <cell r="B3189" t="str">
            <v>-</v>
          </cell>
          <cell r="C3189" t="str">
            <v>Pis s/Vendas ME- Quartzo</v>
          </cell>
          <cell r="D3189">
            <v>0</v>
          </cell>
          <cell r="F3189">
            <v>0</v>
          </cell>
          <cell r="G3189">
            <v>0</v>
          </cell>
          <cell r="H3189">
            <v>0</v>
          </cell>
        </row>
        <row r="3190">
          <cell r="A3190" t="str">
            <v>31.60.45.06</v>
          </cell>
          <cell r="B3190" t="str">
            <v>-</v>
          </cell>
          <cell r="C3190" t="str">
            <v>Pis s/Vendas ME- Carvao Vegetal</v>
          </cell>
          <cell r="D3190">
            <v>0</v>
          </cell>
          <cell r="F3190">
            <v>0</v>
          </cell>
          <cell r="G3190">
            <v>0</v>
          </cell>
          <cell r="H3190">
            <v>0</v>
          </cell>
        </row>
        <row r="3192">
          <cell r="A3192" t="str">
            <v>-----------</v>
          </cell>
          <cell r="B3192" t="str">
            <v>--</v>
          </cell>
          <cell r="C3192" t="str">
            <v>-------------------------------------------------------------------</v>
          </cell>
          <cell r="D3192" t="str">
            <v>-------------------</v>
          </cell>
          <cell r="E3192" t="str">
            <v>-</v>
          </cell>
          <cell r="F3192" t="str">
            <v>-------------------</v>
          </cell>
          <cell r="G3192" t="e">
            <v>#NAME?</v>
          </cell>
          <cell r="H3192" t="str">
            <v>07AB - 1.00.01.065</v>
          </cell>
        </row>
        <row r="3193">
          <cell r="A3193" t="str">
            <v>_x000C_----------</v>
          </cell>
          <cell r="B3193" t="str">
            <v>--</v>
          </cell>
          <cell r="C3193" t="str">
            <v>-------------------------------------------------------------------</v>
          </cell>
          <cell r="D3193" t="str">
            <v>-------------------</v>
          </cell>
          <cell r="E3193" t="str">
            <v>-</v>
          </cell>
          <cell r="F3193" t="str">
            <v>-------------------</v>
          </cell>
          <cell r="G3193" t="str">
            <v>-------------------</v>
          </cell>
          <cell r="H3193" t="str">
            <v>------ Página:</v>
          </cell>
          <cell r="I3193">
            <v>3</v>
          </cell>
        </row>
        <row r="3194">
          <cell r="A3194" t="str">
            <v>Rio Doce Ma</v>
          </cell>
          <cell r="B3194" t="str">
            <v>ng</v>
          </cell>
          <cell r="C3194" t="str">
            <v>anes S.A</v>
          </cell>
          <cell r="H3194" t="str">
            <v>Balancete</v>
          </cell>
        </row>
        <row r="3195">
          <cell r="A3195" t="str">
            <v>Período: 01</v>
          </cell>
          <cell r="B3195" t="str">
            <v>/0</v>
          </cell>
          <cell r="C3195" t="str">
            <v>1/2007 A 31/01/2007 -----------------------------------------------</v>
          </cell>
          <cell r="D3195" t="str">
            <v>-------------------</v>
          </cell>
          <cell r="E3195" t="str">
            <v>-</v>
          </cell>
          <cell r="F3195" t="str">
            <v>-------------------</v>
          </cell>
          <cell r="G3195" t="str">
            <v>-------------------</v>
          </cell>
          <cell r="H3195" t="str">
            <v>06/02/2007 - 17:4</v>
          </cell>
          <cell r="I3195">
            <v>7</v>
          </cell>
        </row>
        <row r="3197">
          <cell r="A3197" t="str">
            <v>Título</v>
          </cell>
          <cell r="D3197" t="str">
            <v>Saldo Inicial</v>
          </cell>
          <cell r="F3197" t="str">
            <v>Débito</v>
          </cell>
          <cell r="G3197" t="str">
            <v>Crédito</v>
          </cell>
          <cell r="H3197" t="str">
            <v>Saldo Final</v>
          </cell>
        </row>
        <row r="3198">
          <cell r="A3198" t="str">
            <v>-----------</v>
          </cell>
          <cell r="B3198" t="str">
            <v>--</v>
          </cell>
          <cell r="C3198" t="str">
            <v>-------------------------------------------------------------------</v>
          </cell>
          <cell r="D3198" t="str">
            <v>-----------------</v>
          </cell>
          <cell r="F3198" t="str">
            <v>------------------</v>
          </cell>
          <cell r="G3198" t="str">
            <v>------------------</v>
          </cell>
          <cell r="H3198" t="str">
            <v>-----------------</v>
          </cell>
        </row>
        <row r="3199">
          <cell r="A3199" t="str">
            <v>31.60.45.07</v>
          </cell>
          <cell r="B3199" t="str">
            <v>-</v>
          </cell>
          <cell r="C3199" t="str">
            <v>Pis s/Vendas ME- Outros</v>
          </cell>
          <cell r="D3199">
            <v>0</v>
          </cell>
          <cell r="F3199">
            <v>0</v>
          </cell>
          <cell r="G3199">
            <v>0</v>
          </cell>
          <cell r="H3199">
            <v>0</v>
          </cell>
        </row>
        <row r="3200">
          <cell r="A3200" t="str">
            <v>31.60.45.08</v>
          </cell>
          <cell r="B3200" t="str">
            <v>-</v>
          </cell>
          <cell r="C3200" t="str">
            <v>Pis s/Vendas ME- Servicos</v>
          </cell>
          <cell r="D3200">
            <v>0</v>
          </cell>
          <cell r="F3200">
            <v>0</v>
          </cell>
          <cell r="G3200">
            <v>0</v>
          </cell>
          <cell r="H3200">
            <v>0</v>
          </cell>
        </row>
        <row r="3201">
          <cell r="A3201" t="str">
            <v>31.60.50.00</v>
          </cell>
          <cell r="B3201" t="str">
            <v>-</v>
          </cell>
          <cell r="C3201" t="str">
            <v>Pis S/Revenda - Mercado Externo</v>
          </cell>
          <cell r="D3201">
            <v>0</v>
          </cell>
          <cell r="F3201">
            <v>0</v>
          </cell>
          <cell r="G3201">
            <v>0</v>
          </cell>
          <cell r="H3201">
            <v>0</v>
          </cell>
        </row>
        <row r="3202">
          <cell r="A3202" t="str">
            <v>31.60.50.01</v>
          </cell>
          <cell r="B3202" t="str">
            <v>-</v>
          </cell>
          <cell r="C3202" t="str">
            <v>Pis s/Revenda ME- Minerios</v>
          </cell>
          <cell r="D3202">
            <v>0</v>
          </cell>
          <cell r="F3202">
            <v>0</v>
          </cell>
          <cell r="G3202">
            <v>0</v>
          </cell>
          <cell r="H3202">
            <v>0</v>
          </cell>
        </row>
        <row r="3203">
          <cell r="A3203" t="str">
            <v>31.60.50.02</v>
          </cell>
          <cell r="B3203" t="str">
            <v>-</v>
          </cell>
          <cell r="C3203" t="str">
            <v>Pis s/Revenda ME- Ligas Manganes</v>
          </cell>
          <cell r="D3203">
            <v>0</v>
          </cell>
          <cell r="F3203">
            <v>0</v>
          </cell>
          <cell r="G3203">
            <v>0</v>
          </cell>
          <cell r="H3203">
            <v>0</v>
          </cell>
        </row>
        <row r="3204">
          <cell r="A3204" t="str">
            <v>31.60.50.03</v>
          </cell>
          <cell r="B3204" t="str">
            <v>-</v>
          </cell>
          <cell r="C3204" t="str">
            <v>Pis s/Revenda ME- Lig. Especiais</v>
          </cell>
          <cell r="D3204">
            <v>0</v>
          </cell>
          <cell r="F3204">
            <v>0</v>
          </cell>
          <cell r="G3204">
            <v>0</v>
          </cell>
          <cell r="H3204">
            <v>0</v>
          </cell>
        </row>
        <row r="3205">
          <cell r="A3205" t="str">
            <v>31.60.50.04</v>
          </cell>
          <cell r="B3205" t="str">
            <v>-</v>
          </cell>
          <cell r="C3205" t="str">
            <v>Pis s/Revenda ME- Lenha</v>
          </cell>
          <cell r="D3205">
            <v>0</v>
          </cell>
          <cell r="F3205">
            <v>0</v>
          </cell>
          <cell r="G3205">
            <v>0</v>
          </cell>
          <cell r="H3205">
            <v>0</v>
          </cell>
        </row>
        <row r="3206">
          <cell r="A3206" t="str">
            <v>31.60.50.05</v>
          </cell>
          <cell r="B3206" t="str">
            <v>-</v>
          </cell>
          <cell r="C3206" t="str">
            <v>Pis s/Revenda ME- Quartzo</v>
          </cell>
          <cell r="D3206">
            <v>0</v>
          </cell>
          <cell r="F3206">
            <v>0</v>
          </cell>
          <cell r="G3206">
            <v>0</v>
          </cell>
          <cell r="H3206">
            <v>0</v>
          </cell>
        </row>
        <row r="3207">
          <cell r="A3207" t="str">
            <v>31.60.50.06</v>
          </cell>
          <cell r="B3207" t="str">
            <v>-</v>
          </cell>
          <cell r="C3207" t="str">
            <v>Pis s/Revenda ME- Carvao Vegetal</v>
          </cell>
          <cell r="D3207">
            <v>0</v>
          </cell>
          <cell r="F3207">
            <v>0</v>
          </cell>
          <cell r="G3207">
            <v>0</v>
          </cell>
          <cell r="H3207">
            <v>0</v>
          </cell>
        </row>
        <row r="3208">
          <cell r="A3208" t="str">
            <v>31.60.50.07</v>
          </cell>
          <cell r="B3208" t="str">
            <v>-</v>
          </cell>
          <cell r="C3208" t="str">
            <v>Pis s/Revenda ME- Outros</v>
          </cell>
          <cell r="D3208">
            <v>0</v>
          </cell>
          <cell r="F3208">
            <v>0</v>
          </cell>
          <cell r="G3208">
            <v>0</v>
          </cell>
          <cell r="H3208">
            <v>0</v>
          </cell>
        </row>
        <row r="3209">
          <cell r="A3209" t="str">
            <v>31.60.50.08</v>
          </cell>
          <cell r="B3209" t="str">
            <v>-</v>
          </cell>
          <cell r="C3209" t="str">
            <v>Pis s/Revenda ME- Servicos</v>
          </cell>
          <cell r="D3209">
            <v>0</v>
          </cell>
          <cell r="F3209">
            <v>0</v>
          </cell>
          <cell r="G3209">
            <v>0</v>
          </cell>
          <cell r="H3209">
            <v>0</v>
          </cell>
        </row>
        <row r="3210">
          <cell r="A3210" t="str">
            <v>31.60.55.00</v>
          </cell>
          <cell r="B3210" t="str">
            <v>-</v>
          </cell>
          <cell r="C3210" t="str">
            <v>Pis Vendas Cias Grupo - Merc.Ext</v>
          </cell>
          <cell r="D3210">
            <v>0</v>
          </cell>
          <cell r="F3210">
            <v>0</v>
          </cell>
          <cell r="G3210">
            <v>0</v>
          </cell>
          <cell r="H3210">
            <v>0</v>
          </cell>
        </row>
        <row r="3211">
          <cell r="A3211" t="str">
            <v>31.60.55.01</v>
          </cell>
          <cell r="B3211" t="str">
            <v>-</v>
          </cell>
          <cell r="C3211" t="str">
            <v>Pis Venda C.Grup ME-Minerios</v>
          </cell>
          <cell r="D3211">
            <v>0</v>
          </cell>
          <cell r="F3211">
            <v>0</v>
          </cell>
          <cell r="G3211">
            <v>0</v>
          </cell>
          <cell r="H3211">
            <v>0</v>
          </cell>
        </row>
        <row r="3212">
          <cell r="A3212" t="str">
            <v>31.60.55.02</v>
          </cell>
          <cell r="B3212" t="str">
            <v>-</v>
          </cell>
          <cell r="C3212" t="str">
            <v>Pis Venda C.Grup ME-Liga Mangan</v>
          </cell>
          <cell r="D3212">
            <v>0</v>
          </cell>
          <cell r="F3212">
            <v>0</v>
          </cell>
          <cell r="G3212">
            <v>0</v>
          </cell>
          <cell r="H3212">
            <v>0</v>
          </cell>
        </row>
        <row r="3213">
          <cell r="A3213" t="str">
            <v>31.60.55.03</v>
          </cell>
          <cell r="B3213" t="str">
            <v>-</v>
          </cell>
          <cell r="C3213" t="str">
            <v>Pis Venda C.Grup ME-Liga Espec</v>
          </cell>
          <cell r="D3213">
            <v>0</v>
          </cell>
          <cell r="F3213">
            <v>0</v>
          </cell>
          <cell r="G3213">
            <v>0</v>
          </cell>
          <cell r="H3213">
            <v>0</v>
          </cell>
        </row>
        <row r="3214">
          <cell r="A3214" t="str">
            <v>31.60.55.04</v>
          </cell>
          <cell r="B3214" t="str">
            <v>-</v>
          </cell>
          <cell r="C3214" t="str">
            <v>Pis Venda C.Grup ME-Lenha</v>
          </cell>
          <cell r="D3214">
            <v>0</v>
          </cell>
          <cell r="F3214">
            <v>0</v>
          </cell>
          <cell r="G3214">
            <v>0</v>
          </cell>
          <cell r="H3214">
            <v>0</v>
          </cell>
        </row>
        <row r="3215">
          <cell r="A3215" t="str">
            <v>31.60.55.05</v>
          </cell>
          <cell r="B3215" t="str">
            <v>-</v>
          </cell>
          <cell r="C3215" t="str">
            <v>Pis Venda C.Grup ME-Quartzo</v>
          </cell>
          <cell r="D3215">
            <v>0</v>
          </cell>
          <cell r="F3215">
            <v>0</v>
          </cell>
          <cell r="G3215">
            <v>0</v>
          </cell>
          <cell r="H3215">
            <v>0</v>
          </cell>
        </row>
        <row r="3216">
          <cell r="A3216" t="str">
            <v>31.60.55.06</v>
          </cell>
          <cell r="B3216" t="str">
            <v>-</v>
          </cell>
          <cell r="C3216" t="str">
            <v>Pis Venda C.Grup ME-Carv.Vegetal</v>
          </cell>
          <cell r="D3216">
            <v>0</v>
          </cell>
          <cell r="F3216">
            <v>0</v>
          </cell>
          <cell r="G3216">
            <v>0</v>
          </cell>
          <cell r="H3216">
            <v>0</v>
          </cell>
        </row>
        <row r="3217">
          <cell r="A3217" t="str">
            <v>31.60.55.07</v>
          </cell>
          <cell r="B3217" t="str">
            <v>-</v>
          </cell>
          <cell r="C3217" t="str">
            <v>Pis Venda C.Grup ME-Outros</v>
          </cell>
          <cell r="D3217">
            <v>0</v>
          </cell>
          <cell r="F3217">
            <v>0</v>
          </cell>
          <cell r="G3217">
            <v>0</v>
          </cell>
          <cell r="H3217">
            <v>0</v>
          </cell>
        </row>
        <row r="3218">
          <cell r="A3218" t="str">
            <v>31.60.57.00</v>
          </cell>
          <cell r="B3218" t="str">
            <v>-</v>
          </cell>
          <cell r="C3218" t="str">
            <v>Pis Revenda C.Grupo - Merc. Ext</v>
          </cell>
          <cell r="D3218">
            <v>0</v>
          </cell>
          <cell r="F3218">
            <v>0</v>
          </cell>
          <cell r="G3218">
            <v>0</v>
          </cell>
          <cell r="H3218">
            <v>0</v>
          </cell>
        </row>
        <row r="3219">
          <cell r="A3219" t="str">
            <v>31.60.57.01</v>
          </cell>
          <cell r="B3219" t="str">
            <v>-</v>
          </cell>
          <cell r="C3219" t="str">
            <v>Pis Revend.C.Grup ME-Minerios</v>
          </cell>
          <cell r="D3219">
            <v>0</v>
          </cell>
          <cell r="F3219">
            <v>0</v>
          </cell>
          <cell r="G3219">
            <v>0</v>
          </cell>
          <cell r="H3219">
            <v>0</v>
          </cell>
        </row>
        <row r="3220">
          <cell r="A3220" t="str">
            <v>31.60.57.02</v>
          </cell>
          <cell r="B3220" t="str">
            <v>-</v>
          </cell>
          <cell r="C3220" t="str">
            <v>Pis Revend.C.Grup ME-Ligas Mangan</v>
          </cell>
          <cell r="D3220">
            <v>0</v>
          </cell>
          <cell r="F3220">
            <v>0</v>
          </cell>
          <cell r="G3220">
            <v>0</v>
          </cell>
          <cell r="H3220">
            <v>0</v>
          </cell>
        </row>
        <row r="3221">
          <cell r="A3221" t="str">
            <v>31.60.57.03</v>
          </cell>
          <cell r="B3221" t="str">
            <v>-</v>
          </cell>
          <cell r="C3221" t="str">
            <v>Pis Revend.C.Grup ME-Ligas Espec</v>
          </cell>
          <cell r="D3221">
            <v>0</v>
          </cell>
          <cell r="F3221">
            <v>0</v>
          </cell>
          <cell r="G3221">
            <v>0</v>
          </cell>
          <cell r="H3221">
            <v>0</v>
          </cell>
        </row>
        <row r="3222">
          <cell r="A3222" t="str">
            <v>31.60.57.04</v>
          </cell>
          <cell r="B3222" t="str">
            <v>-</v>
          </cell>
          <cell r="C3222" t="str">
            <v>Pis Revend.C.Grup ME-Lenha</v>
          </cell>
          <cell r="D3222">
            <v>0</v>
          </cell>
          <cell r="F3222">
            <v>0</v>
          </cell>
          <cell r="G3222">
            <v>0</v>
          </cell>
          <cell r="H3222">
            <v>0</v>
          </cell>
        </row>
        <row r="3223">
          <cell r="A3223" t="str">
            <v>31.60.57.05</v>
          </cell>
          <cell r="B3223" t="str">
            <v>-</v>
          </cell>
          <cell r="C3223" t="str">
            <v>Pis Revend.C.Grup ME-Quartzo</v>
          </cell>
          <cell r="D3223">
            <v>0</v>
          </cell>
          <cell r="F3223">
            <v>0</v>
          </cell>
          <cell r="G3223">
            <v>0</v>
          </cell>
          <cell r="H3223">
            <v>0</v>
          </cell>
        </row>
        <row r="3224">
          <cell r="A3224" t="str">
            <v>31.60.57.06</v>
          </cell>
          <cell r="B3224" t="str">
            <v>-</v>
          </cell>
          <cell r="C3224" t="str">
            <v>Pis Revend.C.Grup ME-Carv Veget</v>
          </cell>
          <cell r="D3224">
            <v>0</v>
          </cell>
          <cell r="F3224">
            <v>0</v>
          </cell>
          <cell r="G3224">
            <v>0</v>
          </cell>
          <cell r="H3224">
            <v>0</v>
          </cell>
        </row>
        <row r="3225">
          <cell r="A3225" t="str">
            <v>31.60.57.07</v>
          </cell>
          <cell r="B3225" t="str">
            <v>-</v>
          </cell>
          <cell r="C3225" t="str">
            <v>Pis Revend.C.Grup ME-Outros</v>
          </cell>
          <cell r="D3225">
            <v>0</v>
          </cell>
          <cell r="F3225">
            <v>0</v>
          </cell>
          <cell r="G3225">
            <v>0</v>
          </cell>
          <cell r="H3225">
            <v>0</v>
          </cell>
        </row>
        <row r="3226">
          <cell r="A3226" t="str">
            <v>31.60.60.00</v>
          </cell>
          <cell r="B3226" t="str">
            <v>-</v>
          </cell>
          <cell r="C3226" t="str">
            <v>Cofins S/Vendas - Merc. Externo</v>
          </cell>
          <cell r="D3226">
            <v>0</v>
          </cell>
          <cell r="F3226">
            <v>0</v>
          </cell>
          <cell r="G3226">
            <v>0</v>
          </cell>
          <cell r="H3226">
            <v>0</v>
          </cell>
        </row>
        <row r="3227">
          <cell r="A3227" t="str">
            <v>31.60.60.01</v>
          </cell>
          <cell r="B3227" t="str">
            <v>-</v>
          </cell>
          <cell r="C3227" t="str">
            <v>Cofins s/Venda ME-Minerios</v>
          </cell>
          <cell r="D3227">
            <v>0</v>
          </cell>
          <cell r="F3227">
            <v>0</v>
          </cell>
          <cell r="G3227">
            <v>0</v>
          </cell>
          <cell r="H3227">
            <v>0</v>
          </cell>
        </row>
        <row r="3228">
          <cell r="A3228" t="str">
            <v>31.60.60.02</v>
          </cell>
          <cell r="B3228" t="str">
            <v>-</v>
          </cell>
          <cell r="C3228" t="str">
            <v>Cofins s/Venda ME-Ligas Manganes</v>
          </cell>
          <cell r="D3228">
            <v>0</v>
          </cell>
          <cell r="F3228">
            <v>0</v>
          </cell>
          <cell r="G3228">
            <v>0</v>
          </cell>
          <cell r="H3228">
            <v>0</v>
          </cell>
        </row>
        <row r="3229">
          <cell r="A3229" t="str">
            <v>31.60.60.03</v>
          </cell>
          <cell r="B3229" t="str">
            <v>-</v>
          </cell>
          <cell r="C3229" t="str">
            <v>Cofins s/Venda ME-Lig. Especiais</v>
          </cell>
          <cell r="D3229">
            <v>0</v>
          </cell>
          <cell r="F3229">
            <v>0</v>
          </cell>
          <cell r="G3229">
            <v>0</v>
          </cell>
          <cell r="H3229">
            <v>0</v>
          </cell>
        </row>
        <row r="3230">
          <cell r="A3230" t="str">
            <v>31.60.60.04</v>
          </cell>
          <cell r="B3230" t="str">
            <v>-</v>
          </cell>
          <cell r="C3230" t="str">
            <v>Cofins s/Venda ME-Lenha</v>
          </cell>
          <cell r="D3230">
            <v>0</v>
          </cell>
          <cell r="F3230">
            <v>0</v>
          </cell>
          <cell r="G3230">
            <v>0</v>
          </cell>
          <cell r="H3230">
            <v>0</v>
          </cell>
        </row>
        <row r="3231">
          <cell r="A3231" t="str">
            <v>31.60.60.05</v>
          </cell>
          <cell r="B3231" t="str">
            <v>-</v>
          </cell>
          <cell r="C3231" t="str">
            <v>Cofins s/Venda ME-Quartzo</v>
          </cell>
          <cell r="D3231">
            <v>0</v>
          </cell>
          <cell r="F3231">
            <v>0</v>
          </cell>
          <cell r="G3231">
            <v>0</v>
          </cell>
          <cell r="H3231">
            <v>0</v>
          </cell>
        </row>
        <row r="3232">
          <cell r="A3232" t="str">
            <v>31.60.60.06</v>
          </cell>
          <cell r="B3232" t="str">
            <v>-</v>
          </cell>
          <cell r="C3232" t="str">
            <v>Cofins s/Venda ME-Carvao Vegetal</v>
          </cell>
          <cell r="D3232">
            <v>0</v>
          </cell>
          <cell r="F3232">
            <v>0</v>
          </cell>
          <cell r="G3232">
            <v>0</v>
          </cell>
          <cell r="H3232">
            <v>0</v>
          </cell>
        </row>
        <row r="3233">
          <cell r="A3233" t="str">
            <v>31.60.60.07</v>
          </cell>
          <cell r="B3233" t="str">
            <v>-</v>
          </cell>
          <cell r="C3233" t="str">
            <v>Cofins s/Venda ME-Outros</v>
          </cell>
          <cell r="D3233">
            <v>0</v>
          </cell>
          <cell r="F3233">
            <v>0</v>
          </cell>
          <cell r="G3233">
            <v>0</v>
          </cell>
          <cell r="H3233">
            <v>0</v>
          </cell>
        </row>
        <row r="3234">
          <cell r="A3234" t="str">
            <v>31.60.60.08</v>
          </cell>
          <cell r="B3234" t="str">
            <v>-</v>
          </cell>
          <cell r="C3234" t="str">
            <v>Cofins s/Venda ME-Servicos</v>
          </cell>
          <cell r="D3234">
            <v>0</v>
          </cell>
          <cell r="F3234">
            <v>0</v>
          </cell>
          <cell r="G3234">
            <v>0</v>
          </cell>
          <cell r="H3234">
            <v>0</v>
          </cell>
        </row>
        <row r="3235">
          <cell r="A3235" t="str">
            <v>31.60.65.00</v>
          </cell>
          <cell r="B3235" t="str">
            <v>-</v>
          </cell>
          <cell r="C3235" t="str">
            <v>Cofins S/Revenda - Merc. Externo</v>
          </cell>
          <cell r="D3235">
            <v>0</v>
          </cell>
          <cell r="F3235">
            <v>0</v>
          </cell>
          <cell r="G3235">
            <v>0</v>
          </cell>
          <cell r="H3235">
            <v>0</v>
          </cell>
        </row>
        <row r="3236">
          <cell r="A3236" t="str">
            <v>31.60.65.01</v>
          </cell>
          <cell r="B3236" t="str">
            <v>-</v>
          </cell>
          <cell r="C3236" t="str">
            <v>Cofins Revenda ME-Minerios</v>
          </cell>
          <cell r="D3236">
            <v>0</v>
          </cell>
          <cell r="F3236">
            <v>0</v>
          </cell>
          <cell r="G3236">
            <v>0</v>
          </cell>
          <cell r="H3236">
            <v>0</v>
          </cell>
        </row>
        <row r="3237">
          <cell r="A3237" t="str">
            <v>31.60.65.02</v>
          </cell>
          <cell r="B3237" t="str">
            <v>-</v>
          </cell>
          <cell r="C3237" t="str">
            <v>Cofins Revenda ME-Ligas Manganes</v>
          </cell>
          <cell r="D3237">
            <v>0</v>
          </cell>
          <cell r="F3237">
            <v>0</v>
          </cell>
          <cell r="G3237">
            <v>0</v>
          </cell>
          <cell r="H3237">
            <v>0</v>
          </cell>
        </row>
        <row r="3238">
          <cell r="A3238" t="str">
            <v>31.60.65.03</v>
          </cell>
          <cell r="B3238" t="str">
            <v>-</v>
          </cell>
          <cell r="C3238" t="str">
            <v>Cofins Revenda ME-Lig. Especiais</v>
          </cell>
          <cell r="D3238">
            <v>0</v>
          </cell>
          <cell r="F3238">
            <v>0</v>
          </cell>
          <cell r="G3238">
            <v>0</v>
          </cell>
          <cell r="H3238">
            <v>0</v>
          </cell>
        </row>
        <row r="3239">
          <cell r="A3239" t="str">
            <v>31.60.65.04</v>
          </cell>
          <cell r="B3239" t="str">
            <v>-</v>
          </cell>
          <cell r="C3239" t="str">
            <v>Cofins Revenda ME-Lenha</v>
          </cell>
          <cell r="D3239">
            <v>0</v>
          </cell>
          <cell r="F3239">
            <v>0</v>
          </cell>
          <cell r="G3239">
            <v>0</v>
          </cell>
          <cell r="H3239">
            <v>0</v>
          </cell>
        </row>
        <row r="3240">
          <cell r="A3240" t="str">
            <v>31.60.65.05</v>
          </cell>
          <cell r="B3240" t="str">
            <v>-</v>
          </cell>
          <cell r="C3240" t="str">
            <v>Cofins Revenda ME-Quartzo</v>
          </cell>
          <cell r="D3240">
            <v>0</v>
          </cell>
          <cell r="F3240">
            <v>0</v>
          </cell>
          <cell r="G3240">
            <v>0</v>
          </cell>
          <cell r="H3240">
            <v>0</v>
          </cell>
        </row>
        <row r="3241">
          <cell r="A3241" t="str">
            <v>31.60.65.06</v>
          </cell>
          <cell r="B3241" t="str">
            <v>-</v>
          </cell>
          <cell r="C3241" t="str">
            <v>Cofins Revenda ME-Carvao Vegetal</v>
          </cell>
          <cell r="D3241">
            <v>0</v>
          </cell>
          <cell r="F3241">
            <v>0</v>
          </cell>
          <cell r="G3241">
            <v>0</v>
          </cell>
          <cell r="H3241">
            <v>0</v>
          </cell>
        </row>
        <row r="3242">
          <cell r="A3242" t="str">
            <v>31.60.65.07</v>
          </cell>
          <cell r="B3242" t="str">
            <v>-</v>
          </cell>
          <cell r="C3242" t="str">
            <v>Cofins Revenda ME-Outros</v>
          </cell>
          <cell r="D3242">
            <v>0</v>
          </cell>
          <cell r="F3242">
            <v>0</v>
          </cell>
          <cell r="G3242">
            <v>0</v>
          </cell>
          <cell r="H3242">
            <v>0</v>
          </cell>
        </row>
        <row r="3243">
          <cell r="A3243" t="str">
            <v>31.60.65.08</v>
          </cell>
          <cell r="B3243" t="str">
            <v>-</v>
          </cell>
          <cell r="C3243" t="str">
            <v>Cofins Revenda ME-Servicos</v>
          </cell>
          <cell r="D3243">
            <v>0</v>
          </cell>
          <cell r="F3243">
            <v>0</v>
          </cell>
          <cell r="G3243">
            <v>0</v>
          </cell>
          <cell r="H3243">
            <v>0</v>
          </cell>
        </row>
        <row r="3244">
          <cell r="A3244" t="str">
            <v>31.60.70.00</v>
          </cell>
          <cell r="B3244" t="str">
            <v>-</v>
          </cell>
          <cell r="C3244" t="str">
            <v>Cofins Venda Cias Grupo-Merc.Ext</v>
          </cell>
          <cell r="D3244">
            <v>0</v>
          </cell>
          <cell r="F3244">
            <v>0</v>
          </cell>
          <cell r="G3244">
            <v>0</v>
          </cell>
          <cell r="H3244">
            <v>0</v>
          </cell>
        </row>
        <row r="3245">
          <cell r="A3245" t="str">
            <v>31.60.70.01</v>
          </cell>
          <cell r="B3245" t="str">
            <v>-</v>
          </cell>
          <cell r="C3245" t="str">
            <v>Cofins Vend.C.Grup ME-Minerios</v>
          </cell>
          <cell r="D3245">
            <v>0</v>
          </cell>
          <cell r="F3245">
            <v>0</v>
          </cell>
          <cell r="G3245">
            <v>0</v>
          </cell>
          <cell r="H3245">
            <v>0</v>
          </cell>
        </row>
        <row r="3246">
          <cell r="A3246" t="str">
            <v>31.60.70.02</v>
          </cell>
          <cell r="B3246" t="str">
            <v>-</v>
          </cell>
          <cell r="C3246" t="str">
            <v>Cofins Vend.C.Grup ME-Liga Mangan</v>
          </cell>
          <cell r="D3246">
            <v>0</v>
          </cell>
          <cell r="F3246">
            <v>0</v>
          </cell>
          <cell r="G3246">
            <v>0</v>
          </cell>
          <cell r="H3246">
            <v>0</v>
          </cell>
        </row>
        <row r="3247">
          <cell r="A3247" t="str">
            <v>31.60.70.03</v>
          </cell>
          <cell r="B3247" t="str">
            <v>-</v>
          </cell>
          <cell r="C3247" t="str">
            <v>Cofins Vend.C.Grup ME-Liga Espec</v>
          </cell>
          <cell r="D3247">
            <v>0</v>
          </cell>
          <cell r="F3247">
            <v>0</v>
          </cell>
          <cell r="G3247">
            <v>0</v>
          </cell>
          <cell r="H3247">
            <v>0</v>
          </cell>
        </row>
        <row r="3248">
          <cell r="A3248" t="str">
            <v>31.60.70.04</v>
          </cell>
          <cell r="B3248" t="str">
            <v>-</v>
          </cell>
          <cell r="C3248" t="str">
            <v>Cofins Vend.C.Grup ME-Lenha</v>
          </cell>
          <cell r="D3248">
            <v>0</v>
          </cell>
          <cell r="F3248">
            <v>0</v>
          </cell>
          <cell r="G3248">
            <v>0</v>
          </cell>
          <cell r="H3248">
            <v>0</v>
          </cell>
        </row>
        <row r="3249">
          <cell r="A3249" t="str">
            <v>31.60.70.05</v>
          </cell>
          <cell r="B3249" t="str">
            <v>-</v>
          </cell>
          <cell r="C3249" t="str">
            <v>Cofins Vend.C.Grup ME-Quartzo</v>
          </cell>
          <cell r="D3249">
            <v>0</v>
          </cell>
          <cell r="F3249">
            <v>0</v>
          </cell>
          <cell r="G3249">
            <v>0</v>
          </cell>
          <cell r="H3249">
            <v>0</v>
          </cell>
        </row>
        <row r="3250">
          <cell r="A3250" t="str">
            <v>31.60.70.06</v>
          </cell>
          <cell r="B3250" t="str">
            <v>-</v>
          </cell>
          <cell r="C3250" t="str">
            <v>Cofins Vend.C.Grup ME-Carv. Veget</v>
          </cell>
          <cell r="D3250">
            <v>0</v>
          </cell>
          <cell r="F3250">
            <v>0</v>
          </cell>
          <cell r="G3250">
            <v>0</v>
          </cell>
          <cell r="H3250">
            <v>0</v>
          </cell>
        </row>
        <row r="3251">
          <cell r="A3251" t="str">
            <v>31.60.70.07</v>
          </cell>
          <cell r="B3251" t="str">
            <v>-</v>
          </cell>
          <cell r="C3251" t="str">
            <v>Cofins Vend.C.Grup ME-Outros</v>
          </cell>
          <cell r="D3251">
            <v>0</v>
          </cell>
          <cell r="F3251">
            <v>0</v>
          </cell>
          <cell r="G3251">
            <v>0</v>
          </cell>
          <cell r="H3251">
            <v>0</v>
          </cell>
        </row>
        <row r="3252">
          <cell r="A3252" t="str">
            <v>31.60.73.00</v>
          </cell>
          <cell r="B3252" t="str">
            <v>-</v>
          </cell>
          <cell r="C3252" t="str">
            <v>Cofins Revenda C.Grupo - Merc.Ext</v>
          </cell>
          <cell r="D3252">
            <v>0</v>
          </cell>
          <cell r="F3252">
            <v>0</v>
          </cell>
          <cell r="G3252">
            <v>0</v>
          </cell>
          <cell r="H3252">
            <v>0</v>
          </cell>
        </row>
        <row r="3253">
          <cell r="A3253" t="str">
            <v>31.60.73.01</v>
          </cell>
          <cell r="B3253" t="str">
            <v>-</v>
          </cell>
          <cell r="C3253" t="str">
            <v>Cofins Revend.C.Grup ME-Minerios</v>
          </cell>
          <cell r="D3253">
            <v>0</v>
          </cell>
          <cell r="F3253">
            <v>0</v>
          </cell>
          <cell r="G3253">
            <v>0</v>
          </cell>
          <cell r="H3253">
            <v>0</v>
          </cell>
        </row>
        <row r="3254">
          <cell r="A3254" t="str">
            <v>31.60.73.02</v>
          </cell>
          <cell r="B3254" t="str">
            <v>-</v>
          </cell>
          <cell r="C3254" t="str">
            <v>Cofins Revend.C.Grup ME-Ligas Mangan</v>
          </cell>
          <cell r="D3254">
            <v>0</v>
          </cell>
          <cell r="F3254">
            <v>0</v>
          </cell>
          <cell r="G3254">
            <v>0</v>
          </cell>
          <cell r="H3254">
            <v>0</v>
          </cell>
        </row>
        <row r="3255">
          <cell r="A3255" t="str">
            <v>31.60.73.03</v>
          </cell>
          <cell r="B3255" t="str">
            <v>-</v>
          </cell>
          <cell r="C3255" t="str">
            <v>Cofins Revend.C.Grup ME-Ligas Espec</v>
          </cell>
          <cell r="D3255">
            <v>0</v>
          </cell>
          <cell r="F3255">
            <v>0</v>
          </cell>
          <cell r="G3255">
            <v>0</v>
          </cell>
          <cell r="H3255">
            <v>0</v>
          </cell>
        </row>
        <row r="3256">
          <cell r="A3256" t="str">
            <v>31.60.73.04</v>
          </cell>
          <cell r="B3256" t="str">
            <v>-</v>
          </cell>
          <cell r="C3256" t="str">
            <v>Cofins Revend.C.Grup ME-Lenha</v>
          </cell>
          <cell r="D3256">
            <v>0</v>
          </cell>
          <cell r="F3256">
            <v>0</v>
          </cell>
          <cell r="G3256">
            <v>0</v>
          </cell>
          <cell r="H3256">
            <v>0</v>
          </cell>
        </row>
        <row r="3257">
          <cell r="A3257" t="str">
            <v>31.60.73.05</v>
          </cell>
          <cell r="B3257" t="str">
            <v>-</v>
          </cell>
          <cell r="C3257" t="str">
            <v>Cofins Revend.C.Grup ME-Quartzo</v>
          </cell>
          <cell r="D3257">
            <v>0</v>
          </cell>
          <cell r="F3257">
            <v>0</v>
          </cell>
          <cell r="G3257">
            <v>0</v>
          </cell>
          <cell r="H3257">
            <v>0</v>
          </cell>
        </row>
        <row r="3258">
          <cell r="A3258" t="str">
            <v>31.60.73.06</v>
          </cell>
          <cell r="B3258" t="str">
            <v>-</v>
          </cell>
          <cell r="C3258" t="str">
            <v>Cofins Revend.C.Grup ME-Carv Veget</v>
          </cell>
          <cell r="D3258">
            <v>0</v>
          </cell>
          <cell r="F3258">
            <v>0</v>
          </cell>
          <cell r="G3258">
            <v>0</v>
          </cell>
          <cell r="H3258">
            <v>0</v>
          </cell>
        </row>
        <row r="3259">
          <cell r="A3259" t="str">
            <v>31.60.73.07</v>
          </cell>
          <cell r="B3259" t="str">
            <v>-</v>
          </cell>
          <cell r="C3259" t="str">
            <v>Cofins Revend.C.Grup ME-Outros</v>
          </cell>
          <cell r="D3259">
            <v>0</v>
          </cell>
          <cell r="F3259">
            <v>0</v>
          </cell>
          <cell r="G3259">
            <v>0</v>
          </cell>
          <cell r="H3259">
            <v>0</v>
          </cell>
        </row>
        <row r="3260">
          <cell r="A3260" t="str">
            <v>31.60.75.00</v>
          </cell>
          <cell r="B3260" t="str">
            <v>-</v>
          </cell>
          <cell r="C3260" t="str">
            <v>CFEM - Merc. Externo</v>
          </cell>
          <cell r="D3260">
            <v>0</v>
          </cell>
          <cell r="F3260">
            <v>0</v>
          </cell>
          <cell r="G3260">
            <v>0</v>
          </cell>
          <cell r="H3260">
            <v>0</v>
          </cell>
        </row>
        <row r="3261">
          <cell r="A3261" t="str">
            <v>31.60.75.01</v>
          </cell>
          <cell r="B3261" t="str">
            <v>-</v>
          </cell>
          <cell r="C3261" t="str">
            <v>CFEM ME - Minerios</v>
          </cell>
          <cell r="D3261">
            <v>0</v>
          </cell>
          <cell r="F3261">
            <v>0</v>
          </cell>
          <cell r="G3261">
            <v>0</v>
          </cell>
          <cell r="H3261">
            <v>0</v>
          </cell>
        </row>
        <row r="3262">
          <cell r="A3262" t="str">
            <v>31.60.75.02</v>
          </cell>
          <cell r="B3262" t="str">
            <v>-</v>
          </cell>
          <cell r="C3262" t="str">
            <v>CFEM ME - Ligas Manganes</v>
          </cell>
          <cell r="D3262">
            <v>0</v>
          </cell>
          <cell r="F3262">
            <v>0</v>
          </cell>
          <cell r="G3262">
            <v>0</v>
          </cell>
          <cell r="H3262">
            <v>0</v>
          </cell>
        </row>
        <row r="3263">
          <cell r="A3263" t="str">
            <v>31.60.75.03</v>
          </cell>
          <cell r="B3263" t="str">
            <v>-</v>
          </cell>
          <cell r="C3263" t="str">
            <v>CFEM ME - Ligas Especiais</v>
          </cell>
          <cell r="D3263">
            <v>0</v>
          </cell>
          <cell r="F3263">
            <v>0</v>
          </cell>
          <cell r="G3263">
            <v>0</v>
          </cell>
          <cell r="H3263">
            <v>0</v>
          </cell>
        </row>
        <row r="3264">
          <cell r="A3264" t="str">
            <v>31.60.75.04</v>
          </cell>
          <cell r="B3264" t="str">
            <v>-</v>
          </cell>
          <cell r="C3264" t="str">
            <v>CFEM ME - Lenha</v>
          </cell>
          <cell r="D3264">
            <v>0</v>
          </cell>
          <cell r="F3264">
            <v>0</v>
          </cell>
          <cell r="G3264">
            <v>0</v>
          </cell>
          <cell r="H3264">
            <v>0</v>
          </cell>
        </row>
        <row r="3265">
          <cell r="A3265" t="str">
            <v>31.60.75.05</v>
          </cell>
          <cell r="B3265" t="str">
            <v>-</v>
          </cell>
          <cell r="C3265" t="str">
            <v>CFEM ME - Quartzo</v>
          </cell>
          <cell r="D3265">
            <v>0</v>
          </cell>
          <cell r="F3265">
            <v>0</v>
          </cell>
          <cell r="G3265">
            <v>0</v>
          </cell>
          <cell r="H3265">
            <v>0</v>
          </cell>
        </row>
        <row r="3266">
          <cell r="A3266" t="str">
            <v>31.60.75.06</v>
          </cell>
          <cell r="B3266" t="str">
            <v>-</v>
          </cell>
          <cell r="C3266" t="str">
            <v>CFEM ME - Carvao Vegetal</v>
          </cell>
          <cell r="D3266">
            <v>0</v>
          </cell>
          <cell r="F3266">
            <v>0</v>
          </cell>
          <cell r="G3266">
            <v>0</v>
          </cell>
          <cell r="H3266">
            <v>0</v>
          </cell>
        </row>
        <row r="3267">
          <cell r="A3267" t="str">
            <v>31.60.75.07</v>
          </cell>
          <cell r="B3267" t="str">
            <v>-</v>
          </cell>
          <cell r="C3267" t="str">
            <v>CFEM ME - Outros</v>
          </cell>
          <cell r="D3267">
            <v>0</v>
          </cell>
          <cell r="F3267">
            <v>0</v>
          </cell>
          <cell r="G3267">
            <v>0</v>
          </cell>
          <cell r="H3267">
            <v>0</v>
          </cell>
        </row>
        <row r="3268">
          <cell r="A3268" t="str">
            <v>31.60.75.08</v>
          </cell>
          <cell r="B3268" t="str">
            <v>-</v>
          </cell>
          <cell r="C3268" t="str">
            <v>CFEM ME - Servicos</v>
          </cell>
          <cell r="D3268">
            <v>0</v>
          </cell>
          <cell r="F3268">
            <v>0</v>
          </cell>
          <cell r="G3268">
            <v>0</v>
          </cell>
          <cell r="H3268">
            <v>0</v>
          </cell>
        </row>
        <row r="3269">
          <cell r="A3269" t="str">
            <v>31.60.80.00</v>
          </cell>
          <cell r="B3269" t="str">
            <v>-</v>
          </cell>
          <cell r="C3269" t="str">
            <v>CFEM s/Revenda - Merc.Extern</v>
          </cell>
          <cell r="D3269">
            <v>0</v>
          </cell>
          <cell r="F3269">
            <v>0</v>
          </cell>
          <cell r="G3269">
            <v>0</v>
          </cell>
          <cell r="H3269">
            <v>0</v>
          </cell>
        </row>
        <row r="3270">
          <cell r="A3270" t="str">
            <v>31.60.80.01</v>
          </cell>
          <cell r="B3270" t="str">
            <v>-</v>
          </cell>
          <cell r="C3270" t="str">
            <v>CFEM s/Revend ME-Minerios</v>
          </cell>
          <cell r="D3270">
            <v>0</v>
          </cell>
          <cell r="F3270">
            <v>0</v>
          </cell>
          <cell r="G3270">
            <v>0</v>
          </cell>
          <cell r="H3270">
            <v>0</v>
          </cell>
        </row>
        <row r="3271">
          <cell r="A3271" t="str">
            <v>31.60.80.02</v>
          </cell>
          <cell r="B3271" t="str">
            <v>-</v>
          </cell>
          <cell r="C3271" t="str">
            <v>CFEM s/Revend ME-Ligas Manganes</v>
          </cell>
          <cell r="D3271">
            <v>0</v>
          </cell>
          <cell r="F3271">
            <v>0</v>
          </cell>
          <cell r="G3271">
            <v>0</v>
          </cell>
          <cell r="H3271">
            <v>0</v>
          </cell>
        </row>
        <row r="3272">
          <cell r="A3272" t="str">
            <v>31.60.80.03</v>
          </cell>
          <cell r="B3272" t="str">
            <v>-</v>
          </cell>
          <cell r="C3272" t="str">
            <v>CFEM s/Revend ME-Ligas Especiais</v>
          </cell>
          <cell r="D3272">
            <v>0</v>
          </cell>
          <cell r="F3272">
            <v>0</v>
          </cell>
          <cell r="G3272">
            <v>0</v>
          </cell>
          <cell r="H3272">
            <v>0</v>
          </cell>
        </row>
        <row r="3273">
          <cell r="A3273" t="str">
            <v>31.60.80.04</v>
          </cell>
          <cell r="B3273" t="str">
            <v>-</v>
          </cell>
          <cell r="C3273" t="str">
            <v>CFEM s/Revend ME-Lenha</v>
          </cell>
          <cell r="D3273">
            <v>0</v>
          </cell>
          <cell r="F3273">
            <v>0</v>
          </cell>
          <cell r="G3273">
            <v>0</v>
          </cell>
          <cell r="H3273">
            <v>0</v>
          </cell>
        </row>
        <row r="3274">
          <cell r="A3274" t="str">
            <v>31.60.80.05</v>
          </cell>
          <cell r="B3274" t="str">
            <v>-</v>
          </cell>
          <cell r="C3274" t="str">
            <v>CFEM s/Revend ME-Quartzo</v>
          </cell>
          <cell r="D3274">
            <v>0</v>
          </cell>
          <cell r="F3274">
            <v>0</v>
          </cell>
          <cell r="G3274">
            <v>0</v>
          </cell>
          <cell r="H3274">
            <v>0</v>
          </cell>
        </row>
        <row r="3276">
          <cell r="A3276" t="str">
            <v>-----------</v>
          </cell>
          <cell r="B3276" t="str">
            <v>--</v>
          </cell>
          <cell r="C3276" t="str">
            <v>-------------------------------------------------------------------</v>
          </cell>
          <cell r="D3276" t="str">
            <v>-------------------</v>
          </cell>
          <cell r="E3276" t="str">
            <v>-</v>
          </cell>
          <cell r="F3276" t="str">
            <v>-------------------</v>
          </cell>
          <cell r="G3276" t="e">
            <v>#NAME?</v>
          </cell>
          <cell r="H3276" t="str">
            <v>07AB - 1.00.01.065</v>
          </cell>
        </row>
        <row r="3277">
          <cell r="A3277" t="str">
            <v>_x000C_----------</v>
          </cell>
          <cell r="B3277" t="str">
            <v>--</v>
          </cell>
          <cell r="C3277" t="str">
            <v>-------------------------------------------------------------------</v>
          </cell>
          <cell r="D3277" t="str">
            <v>-------------------</v>
          </cell>
          <cell r="E3277" t="str">
            <v>-</v>
          </cell>
          <cell r="F3277" t="str">
            <v>-------------------</v>
          </cell>
          <cell r="G3277" t="str">
            <v>-------------------</v>
          </cell>
          <cell r="H3277" t="str">
            <v>------ Página:</v>
          </cell>
          <cell r="I3277">
            <v>4</v>
          </cell>
        </row>
        <row r="3278">
          <cell r="A3278" t="str">
            <v>Rio Doce Ma</v>
          </cell>
          <cell r="B3278" t="str">
            <v>ng</v>
          </cell>
          <cell r="C3278" t="str">
            <v>anes S.A</v>
          </cell>
          <cell r="H3278" t="str">
            <v>Balancete</v>
          </cell>
        </row>
        <row r="3279">
          <cell r="A3279" t="str">
            <v>Período: 01</v>
          </cell>
          <cell r="B3279" t="str">
            <v>/0</v>
          </cell>
          <cell r="C3279" t="str">
            <v>1/2007 A 31/01/2007 -----------------------------------------------</v>
          </cell>
          <cell r="D3279" t="str">
            <v>-------------------</v>
          </cell>
          <cell r="E3279" t="str">
            <v>-</v>
          </cell>
          <cell r="F3279" t="str">
            <v>-------------------</v>
          </cell>
          <cell r="G3279" t="str">
            <v>-------------------</v>
          </cell>
          <cell r="H3279" t="str">
            <v>06/02/2007 - 17:4</v>
          </cell>
          <cell r="I3279">
            <v>7</v>
          </cell>
        </row>
        <row r="3281">
          <cell r="A3281" t="str">
            <v>Título</v>
          </cell>
          <cell r="D3281" t="str">
            <v>Saldo Inicial</v>
          </cell>
          <cell r="F3281" t="str">
            <v>Débito</v>
          </cell>
          <cell r="G3281" t="str">
            <v>Crédito</v>
          </cell>
          <cell r="H3281" t="str">
            <v>Saldo Final</v>
          </cell>
        </row>
        <row r="3282">
          <cell r="A3282" t="str">
            <v>-----------</v>
          </cell>
          <cell r="B3282" t="str">
            <v>--</v>
          </cell>
          <cell r="C3282" t="str">
            <v>-------------------------------------------------------------------</v>
          </cell>
          <cell r="D3282" t="str">
            <v>-----------------</v>
          </cell>
          <cell r="F3282" t="str">
            <v>------------------</v>
          </cell>
          <cell r="G3282" t="str">
            <v>------------------</v>
          </cell>
          <cell r="H3282" t="str">
            <v>-----------------</v>
          </cell>
        </row>
        <row r="3283">
          <cell r="A3283" t="str">
            <v>31.60.80.06</v>
          </cell>
          <cell r="B3283" t="str">
            <v>-</v>
          </cell>
          <cell r="C3283" t="str">
            <v>CFEM s/Revend ME-Carvao Vegetal</v>
          </cell>
          <cell r="D3283">
            <v>0</v>
          </cell>
          <cell r="F3283">
            <v>0</v>
          </cell>
          <cell r="G3283">
            <v>0</v>
          </cell>
          <cell r="H3283">
            <v>0</v>
          </cell>
        </row>
        <row r="3284">
          <cell r="A3284" t="str">
            <v>31.60.80.07</v>
          </cell>
          <cell r="B3284" t="str">
            <v>-</v>
          </cell>
          <cell r="C3284" t="str">
            <v>CFEM s/Revend ME-Outros</v>
          </cell>
          <cell r="D3284">
            <v>0</v>
          </cell>
          <cell r="F3284">
            <v>0</v>
          </cell>
          <cell r="G3284">
            <v>0</v>
          </cell>
          <cell r="H3284">
            <v>0</v>
          </cell>
        </row>
        <row r="3285">
          <cell r="A3285" t="str">
            <v>31.60.80.08</v>
          </cell>
          <cell r="B3285" t="str">
            <v>-</v>
          </cell>
          <cell r="C3285" t="str">
            <v>CFEM s/Revend ME-Servicos</v>
          </cell>
          <cell r="D3285">
            <v>0</v>
          </cell>
          <cell r="F3285">
            <v>0</v>
          </cell>
          <cell r="G3285">
            <v>0</v>
          </cell>
          <cell r="H3285">
            <v>0</v>
          </cell>
        </row>
        <row r="3286">
          <cell r="A3286" t="str">
            <v>31.60.85.00</v>
          </cell>
          <cell r="B3286" t="str">
            <v>-</v>
          </cell>
          <cell r="C3286" t="str">
            <v>CFEM Cias Grupo - Merc. Externo</v>
          </cell>
          <cell r="D3286">
            <v>0</v>
          </cell>
          <cell r="F3286">
            <v>0</v>
          </cell>
          <cell r="G3286">
            <v>0</v>
          </cell>
          <cell r="H3286">
            <v>0</v>
          </cell>
        </row>
        <row r="3287">
          <cell r="A3287" t="str">
            <v>31.60.85.01</v>
          </cell>
          <cell r="B3287" t="str">
            <v>-</v>
          </cell>
          <cell r="C3287" t="str">
            <v>CFEM Cias Grupo ME-Minerios</v>
          </cell>
          <cell r="D3287">
            <v>0</v>
          </cell>
          <cell r="F3287">
            <v>0</v>
          </cell>
          <cell r="G3287">
            <v>0</v>
          </cell>
          <cell r="H3287">
            <v>0</v>
          </cell>
        </row>
        <row r="3288">
          <cell r="A3288" t="str">
            <v>31.60.85.02</v>
          </cell>
          <cell r="B3288" t="str">
            <v>-</v>
          </cell>
          <cell r="C3288" t="str">
            <v>CFEM Cias Grupo ME-Ligas Mangan</v>
          </cell>
          <cell r="D3288">
            <v>0</v>
          </cell>
          <cell r="F3288">
            <v>0</v>
          </cell>
          <cell r="G3288">
            <v>0</v>
          </cell>
          <cell r="H3288">
            <v>0</v>
          </cell>
        </row>
        <row r="3289">
          <cell r="A3289" t="str">
            <v>31.60.85.03</v>
          </cell>
          <cell r="B3289" t="str">
            <v>-</v>
          </cell>
          <cell r="C3289" t="str">
            <v>CFEM Cias Grupo ME-Ligas Espec</v>
          </cell>
          <cell r="D3289">
            <v>0</v>
          </cell>
          <cell r="F3289">
            <v>0</v>
          </cell>
          <cell r="G3289">
            <v>0</v>
          </cell>
          <cell r="H3289">
            <v>0</v>
          </cell>
        </row>
        <row r="3290">
          <cell r="A3290" t="str">
            <v>31.60.85.04</v>
          </cell>
          <cell r="B3290" t="str">
            <v>-</v>
          </cell>
          <cell r="C3290" t="str">
            <v>CFEM Cias Grupo ME-Lenha</v>
          </cell>
          <cell r="D3290">
            <v>0</v>
          </cell>
          <cell r="F3290">
            <v>0</v>
          </cell>
          <cell r="G3290">
            <v>0</v>
          </cell>
          <cell r="H3290">
            <v>0</v>
          </cell>
        </row>
        <row r="3291">
          <cell r="A3291" t="str">
            <v>31.60.85.05</v>
          </cell>
          <cell r="B3291" t="str">
            <v>-</v>
          </cell>
          <cell r="C3291" t="str">
            <v>CFEM Cias Grupo ME-Quartzo</v>
          </cell>
          <cell r="D3291">
            <v>0</v>
          </cell>
          <cell r="F3291">
            <v>0</v>
          </cell>
          <cell r="G3291">
            <v>0</v>
          </cell>
          <cell r="H3291">
            <v>0</v>
          </cell>
        </row>
        <row r="3292">
          <cell r="A3292" t="str">
            <v>31.60.85.06</v>
          </cell>
          <cell r="B3292" t="str">
            <v>-</v>
          </cell>
          <cell r="C3292" t="str">
            <v>CFEM Cias Grupo ME-Carv. Vegetal</v>
          </cell>
          <cell r="D3292">
            <v>0</v>
          </cell>
          <cell r="F3292">
            <v>0</v>
          </cell>
          <cell r="G3292">
            <v>0</v>
          </cell>
          <cell r="H3292">
            <v>0</v>
          </cell>
        </row>
        <row r="3293">
          <cell r="A3293" t="str">
            <v>31.60.85.07</v>
          </cell>
          <cell r="B3293" t="str">
            <v>-</v>
          </cell>
          <cell r="C3293" t="str">
            <v>CFEM Cias Grupo ME-Outros</v>
          </cell>
          <cell r="D3293">
            <v>0</v>
          </cell>
          <cell r="F3293">
            <v>0</v>
          </cell>
          <cell r="G3293">
            <v>0</v>
          </cell>
          <cell r="H3293">
            <v>0</v>
          </cell>
        </row>
        <row r="3294">
          <cell r="A3294" t="str">
            <v>31.60.85.97</v>
          </cell>
          <cell r="B3294" t="str">
            <v>-</v>
          </cell>
          <cell r="C3294" t="str">
            <v>CFEM Cias Grupo ME em trans.-Minerios</v>
          </cell>
          <cell r="D3294">
            <v>0</v>
          </cell>
          <cell r="F3294">
            <v>0</v>
          </cell>
          <cell r="G3294">
            <v>0</v>
          </cell>
          <cell r="H3294">
            <v>0</v>
          </cell>
        </row>
        <row r="3295">
          <cell r="A3295" t="str">
            <v>31.60.85.98</v>
          </cell>
          <cell r="B3295" t="str">
            <v>-</v>
          </cell>
          <cell r="C3295" t="str">
            <v>CFEM Cias Grupo ME em trans.-Lig.Mangane</v>
          </cell>
          <cell r="D3295">
            <v>0</v>
          </cell>
          <cell r="F3295">
            <v>0</v>
          </cell>
          <cell r="G3295">
            <v>0</v>
          </cell>
          <cell r="H3295">
            <v>0</v>
          </cell>
        </row>
        <row r="3296">
          <cell r="A3296" t="str">
            <v>31.60.85.99</v>
          </cell>
          <cell r="B3296" t="str">
            <v>-</v>
          </cell>
          <cell r="C3296" t="str">
            <v>CFEM Cias Grupo ME em trans.-Lig.Especia</v>
          </cell>
          <cell r="D3296">
            <v>0</v>
          </cell>
          <cell r="F3296">
            <v>0</v>
          </cell>
          <cell r="G3296">
            <v>0</v>
          </cell>
          <cell r="H3296">
            <v>0</v>
          </cell>
        </row>
        <row r="3297">
          <cell r="A3297" t="str">
            <v>31.60.87.97</v>
          </cell>
          <cell r="B3297" t="str">
            <v>-</v>
          </cell>
          <cell r="C3297" t="str">
            <v>CFEM Cias Grupo ME em trans.-Lig.Mangane</v>
          </cell>
          <cell r="D3297">
            <v>0</v>
          </cell>
          <cell r="F3297">
            <v>0</v>
          </cell>
          <cell r="G3297">
            <v>0</v>
          </cell>
          <cell r="H3297">
            <v>0</v>
          </cell>
        </row>
        <row r="3298">
          <cell r="A3298" t="str">
            <v>31.60.90.00</v>
          </cell>
          <cell r="B3298" t="str">
            <v>-</v>
          </cell>
          <cell r="C3298" t="str">
            <v>CFEM Revenda C.Grupo - Merc Ext.</v>
          </cell>
          <cell r="D3298">
            <v>0</v>
          </cell>
          <cell r="F3298">
            <v>0</v>
          </cell>
          <cell r="G3298">
            <v>0</v>
          </cell>
          <cell r="H3298">
            <v>0</v>
          </cell>
        </row>
        <row r="3299">
          <cell r="A3299" t="str">
            <v>31.60.90.01</v>
          </cell>
          <cell r="B3299" t="str">
            <v>-</v>
          </cell>
          <cell r="C3299" t="str">
            <v>CFEM Revend.C.Grup ME-Minerios</v>
          </cell>
          <cell r="D3299">
            <v>0</v>
          </cell>
          <cell r="F3299">
            <v>0</v>
          </cell>
          <cell r="G3299">
            <v>0</v>
          </cell>
          <cell r="H3299">
            <v>0</v>
          </cell>
        </row>
        <row r="3300">
          <cell r="A3300" t="str">
            <v>31.60.90.02</v>
          </cell>
          <cell r="B3300" t="str">
            <v>-</v>
          </cell>
          <cell r="C3300" t="str">
            <v>CFEM Revend.C.Grup ME-Ligas Mangan</v>
          </cell>
          <cell r="D3300">
            <v>0</v>
          </cell>
          <cell r="F3300">
            <v>0</v>
          </cell>
          <cell r="G3300">
            <v>0</v>
          </cell>
          <cell r="H3300">
            <v>0</v>
          </cell>
        </row>
        <row r="3301">
          <cell r="A3301" t="str">
            <v>31.60.90.03</v>
          </cell>
          <cell r="B3301" t="str">
            <v>-</v>
          </cell>
          <cell r="C3301" t="str">
            <v>CFEM Revend.C.Grup ME-Ligas Espec</v>
          </cell>
          <cell r="D3301">
            <v>0</v>
          </cell>
          <cell r="F3301">
            <v>0</v>
          </cell>
          <cell r="G3301">
            <v>0</v>
          </cell>
          <cell r="H3301">
            <v>0</v>
          </cell>
        </row>
        <row r="3302">
          <cell r="A3302" t="str">
            <v>31.60.90.04</v>
          </cell>
          <cell r="B3302" t="str">
            <v>-</v>
          </cell>
          <cell r="C3302" t="str">
            <v>CFEM Revend.C.Grup ME-Lenha</v>
          </cell>
          <cell r="D3302">
            <v>0</v>
          </cell>
          <cell r="F3302">
            <v>0</v>
          </cell>
          <cell r="G3302">
            <v>0</v>
          </cell>
          <cell r="H3302">
            <v>0</v>
          </cell>
        </row>
        <row r="3303">
          <cell r="A3303" t="str">
            <v>31.60.90.05</v>
          </cell>
          <cell r="B3303" t="str">
            <v>-</v>
          </cell>
          <cell r="C3303" t="str">
            <v>CFEM Revend.C.Grup ME-Quartzo</v>
          </cell>
          <cell r="D3303">
            <v>0</v>
          </cell>
          <cell r="F3303">
            <v>0</v>
          </cell>
          <cell r="G3303">
            <v>0</v>
          </cell>
          <cell r="H3303">
            <v>0</v>
          </cell>
        </row>
        <row r="3304">
          <cell r="A3304" t="str">
            <v>31.60.90.06</v>
          </cell>
          <cell r="B3304" t="str">
            <v>-</v>
          </cell>
          <cell r="C3304" t="str">
            <v>CFEM Revend.C.Grup ME-Carvao Veget</v>
          </cell>
          <cell r="D3304">
            <v>0</v>
          </cell>
          <cell r="F3304">
            <v>0</v>
          </cell>
          <cell r="G3304">
            <v>0</v>
          </cell>
          <cell r="H3304">
            <v>0</v>
          </cell>
        </row>
        <row r="3305">
          <cell r="A3305" t="str">
            <v>31.60.90.07</v>
          </cell>
          <cell r="B3305" t="str">
            <v>-</v>
          </cell>
          <cell r="C3305" t="str">
            <v>CFEM Revend.C.Grup ME-Outros</v>
          </cell>
          <cell r="D3305">
            <v>0</v>
          </cell>
          <cell r="F3305">
            <v>0</v>
          </cell>
          <cell r="G3305">
            <v>0</v>
          </cell>
          <cell r="H3305">
            <v>0</v>
          </cell>
        </row>
        <row r="3306">
          <cell r="A3306" t="str">
            <v>36.00.00.00</v>
          </cell>
          <cell r="B3306" t="str">
            <v>-</v>
          </cell>
          <cell r="C3306" t="str">
            <v>Custo Operacional de Vendas</v>
          </cell>
          <cell r="D3306">
            <v>0</v>
          </cell>
          <cell r="F3306">
            <v>37881631.990000002</v>
          </cell>
          <cell r="G3306">
            <v>8785075.6699999999</v>
          </cell>
          <cell r="H3306">
            <v>29096556.32</v>
          </cell>
          <cell r="I3306" t="str">
            <v>D</v>
          </cell>
        </row>
        <row r="3307">
          <cell r="A3307" t="str">
            <v>36.01.00.00</v>
          </cell>
          <cell r="B3307" t="str">
            <v>-</v>
          </cell>
          <cell r="C3307" t="str">
            <v>Custo Oper. de Vendas - Merc Int</v>
          </cell>
          <cell r="D3307">
            <v>0</v>
          </cell>
          <cell r="F3307">
            <v>18348610.050000001</v>
          </cell>
          <cell r="G3307">
            <v>2601430.48</v>
          </cell>
          <cell r="H3307">
            <v>15747179.57</v>
          </cell>
          <cell r="I3307" t="str">
            <v>D</v>
          </cell>
        </row>
        <row r="3308">
          <cell r="A3308" t="str">
            <v>36.01.01.00</v>
          </cell>
          <cell r="B3308" t="str">
            <v>-</v>
          </cell>
          <cell r="C3308" t="str">
            <v>Custo Oper. de Vendas - Merc.Int</v>
          </cell>
          <cell r="D3308">
            <v>0</v>
          </cell>
          <cell r="F3308">
            <v>17385464.66</v>
          </cell>
          <cell r="G3308">
            <v>1066271.74</v>
          </cell>
          <cell r="H3308">
            <v>16319192.92</v>
          </cell>
          <cell r="I3308" t="str">
            <v>D</v>
          </cell>
        </row>
        <row r="3309">
          <cell r="A3309" t="str">
            <v>36.01.01.01</v>
          </cell>
          <cell r="B3309" t="str">
            <v>-</v>
          </cell>
          <cell r="C3309" t="str">
            <v>Custo Op.Vendas MI-Minerios</v>
          </cell>
          <cell r="D3309">
            <v>0</v>
          </cell>
          <cell r="F3309">
            <v>361311.12</v>
          </cell>
          <cell r="G3309">
            <v>0</v>
          </cell>
          <cell r="H3309">
            <v>361311.12</v>
          </cell>
          <cell r="I3309" t="str">
            <v>D</v>
          </cell>
        </row>
        <row r="3310">
          <cell r="A3310" t="str">
            <v>36.01.01.02</v>
          </cell>
          <cell r="B3310" t="str">
            <v>-</v>
          </cell>
          <cell r="C3310" t="str">
            <v>Custo Op.Vendas MI-Ligas Mangan</v>
          </cell>
          <cell r="D3310">
            <v>0</v>
          </cell>
          <cell r="F3310">
            <v>15562904.42</v>
          </cell>
          <cell r="G3310">
            <v>0</v>
          </cell>
          <cell r="H3310">
            <v>15562904.42</v>
          </cell>
          <cell r="I3310" t="str">
            <v>D</v>
          </cell>
        </row>
        <row r="3311">
          <cell r="A3311" t="str">
            <v>36.01.01.03</v>
          </cell>
          <cell r="B3311" t="str">
            <v>-</v>
          </cell>
          <cell r="C3311" t="str">
            <v>Custo Op.Vendas MI-Ligas Espec.</v>
          </cell>
          <cell r="D3311">
            <v>0</v>
          </cell>
          <cell r="F3311">
            <v>1093176.6200000001</v>
          </cell>
          <cell r="G3311">
            <v>0</v>
          </cell>
          <cell r="H3311">
            <v>1093176.6200000001</v>
          </cell>
          <cell r="I3311" t="str">
            <v>D</v>
          </cell>
        </row>
        <row r="3312">
          <cell r="A3312" t="str">
            <v>36.01.01.04</v>
          </cell>
          <cell r="B3312" t="str">
            <v>-</v>
          </cell>
          <cell r="C3312" t="str">
            <v>Custo Op.Vendas MI-Lenha</v>
          </cell>
          <cell r="D3312">
            <v>0</v>
          </cell>
          <cell r="F3312">
            <v>0</v>
          </cell>
          <cell r="G3312">
            <v>0</v>
          </cell>
          <cell r="H3312">
            <v>0</v>
          </cell>
        </row>
        <row r="3313">
          <cell r="A3313" t="str">
            <v>36.01.01.05</v>
          </cell>
          <cell r="B3313" t="str">
            <v>-</v>
          </cell>
          <cell r="C3313" t="str">
            <v>Custo Op.Vendas MI-Quartzo</v>
          </cell>
          <cell r="D3313">
            <v>0</v>
          </cell>
          <cell r="F3313">
            <v>0</v>
          </cell>
          <cell r="G3313">
            <v>0</v>
          </cell>
          <cell r="H3313">
            <v>0</v>
          </cell>
        </row>
        <row r="3314">
          <cell r="A3314" t="str">
            <v>36.01.01.06</v>
          </cell>
          <cell r="B3314" t="str">
            <v>-</v>
          </cell>
          <cell r="C3314" t="str">
            <v>Custo Op.Vendas MI-Carvao Veget</v>
          </cell>
          <cell r="D3314">
            <v>0</v>
          </cell>
          <cell r="F3314">
            <v>0</v>
          </cell>
          <cell r="G3314">
            <v>0</v>
          </cell>
          <cell r="H3314">
            <v>0</v>
          </cell>
        </row>
        <row r="3315">
          <cell r="A3315" t="str">
            <v>36.01.01.07</v>
          </cell>
          <cell r="B3315" t="str">
            <v>-</v>
          </cell>
          <cell r="C3315" t="str">
            <v>Custo Op.Vendas MI-Outros</v>
          </cell>
          <cell r="D3315">
            <v>0</v>
          </cell>
          <cell r="F3315">
            <v>216595.97</v>
          </cell>
          <cell r="G3315">
            <v>216595.97</v>
          </cell>
          <cell r="H3315">
            <v>0</v>
          </cell>
        </row>
        <row r="3316">
          <cell r="A3316" t="str">
            <v>36.01.01.08</v>
          </cell>
          <cell r="B3316" t="str">
            <v>-</v>
          </cell>
          <cell r="C3316" t="str">
            <v>Custo Op.Vendas MI-Servicos</v>
          </cell>
          <cell r="D3316">
            <v>0</v>
          </cell>
          <cell r="F3316">
            <v>0</v>
          </cell>
          <cell r="G3316">
            <v>0</v>
          </cell>
          <cell r="H3316">
            <v>0</v>
          </cell>
        </row>
        <row r="3317">
          <cell r="A3317" t="str">
            <v>36.01.01.80</v>
          </cell>
          <cell r="B3317" t="str">
            <v>-</v>
          </cell>
          <cell r="C3317" t="str">
            <v>Custo Complementar</v>
          </cell>
          <cell r="D3317">
            <v>0</v>
          </cell>
          <cell r="F3317">
            <v>0</v>
          </cell>
          <cell r="G3317">
            <v>0</v>
          </cell>
          <cell r="H3317">
            <v>0</v>
          </cell>
        </row>
        <row r="3318">
          <cell r="A3318" t="str">
            <v>36.01.01.81</v>
          </cell>
          <cell r="B3318" t="str">
            <v>-</v>
          </cell>
          <cell r="C3318" t="str">
            <v>Custo Complementar - Pessoal</v>
          </cell>
          <cell r="D3318">
            <v>0</v>
          </cell>
          <cell r="F3318">
            <v>0</v>
          </cell>
          <cell r="G3318">
            <v>0</v>
          </cell>
          <cell r="H3318">
            <v>0</v>
          </cell>
        </row>
        <row r="3319">
          <cell r="A3319" t="str">
            <v>36.01.01.82</v>
          </cell>
          <cell r="B3319" t="str">
            <v>-</v>
          </cell>
          <cell r="C3319" t="str">
            <v>Custo Complem.- Óleo, combust. e energia</v>
          </cell>
          <cell r="D3319">
            <v>0</v>
          </cell>
          <cell r="F3319">
            <v>0</v>
          </cell>
          <cell r="G3319">
            <v>0</v>
          </cell>
          <cell r="H3319">
            <v>0</v>
          </cell>
        </row>
        <row r="3320">
          <cell r="A3320" t="str">
            <v>36.01.01.83</v>
          </cell>
          <cell r="B3320" t="str">
            <v>-</v>
          </cell>
          <cell r="C3320" t="str">
            <v>Custo Complementar - Materiais</v>
          </cell>
          <cell r="D3320">
            <v>0</v>
          </cell>
          <cell r="F3320">
            <v>0</v>
          </cell>
          <cell r="G3320">
            <v>0</v>
          </cell>
          <cell r="H3320">
            <v>0</v>
          </cell>
        </row>
        <row r="3321">
          <cell r="A3321" t="str">
            <v>36.01.01.84</v>
          </cell>
          <cell r="B3321" t="str">
            <v>-</v>
          </cell>
          <cell r="C3321" t="str">
            <v>Custo Complementar - Energia Elétrica</v>
          </cell>
          <cell r="D3321">
            <v>0</v>
          </cell>
          <cell r="F3321">
            <v>0</v>
          </cell>
          <cell r="G3321">
            <v>0</v>
          </cell>
          <cell r="H3321">
            <v>0</v>
          </cell>
        </row>
        <row r="3322">
          <cell r="A3322" t="str">
            <v>36.01.01.85</v>
          </cell>
          <cell r="B3322" t="str">
            <v>-</v>
          </cell>
          <cell r="C3322" t="str">
            <v>Custo Complementar - Frete e Afretamento</v>
          </cell>
          <cell r="D3322">
            <v>0</v>
          </cell>
          <cell r="F3322">
            <v>0</v>
          </cell>
          <cell r="G3322">
            <v>0</v>
          </cell>
          <cell r="H3322">
            <v>0</v>
          </cell>
        </row>
        <row r="3323">
          <cell r="A3323" t="str">
            <v>36.01.01.86</v>
          </cell>
          <cell r="B3323" t="str">
            <v>-</v>
          </cell>
          <cell r="C3323" t="str">
            <v>Custo Complementar - Manut. e Conserv.</v>
          </cell>
          <cell r="D3323">
            <v>0</v>
          </cell>
          <cell r="F3323">
            <v>4468.6000000000004</v>
          </cell>
          <cell r="G3323">
            <v>2.41</v>
          </cell>
          <cell r="H3323">
            <v>4466.1899999999996</v>
          </cell>
          <cell r="I3323" t="str">
            <v>D</v>
          </cell>
        </row>
        <row r="3324">
          <cell r="A3324" t="str">
            <v>36.01.01.87</v>
          </cell>
          <cell r="B3324" t="str">
            <v>-</v>
          </cell>
          <cell r="C3324" t="str">
            <v>Custo Complementar - Serviço Contratado</v>
          </cell>
          <cell r="D3324">
            <v>0</v>
          </cell>
          <cell r="F3324">
            <v>0</v>
          </cell>
          <cell r="G3324">
            <v>0</v>
          </cell>
          <cell r="H3324">
            <v>0</v>
          </cell>
        </row>
        <row r="3325">
          <cell r="A3325" t="str">
            <v>36.01.01.88</v>
          </cell>
          <cell r="B3325" t="str">
            <v>-</v>
          </cell>
          <cell r="C3325" t="str">
            <v>Custo Complementar - Deprec,Exaust,Amort</v>
          </cell>
          <cell r="D3325">
            <v>0</v>
          </cell>
          <cell r="F3325">
            <v>0</v>
          </cell>
          <cell r="G3325">
            <v>0</v>
          </cell>
          <cell r="H3325">
            <v>0</v>
          </cell>
        </row>
        <row r="3326">
          <cell r="A3326" t="str">
            <v>36.01.01.89</v>
          </cell>
          <cell r="B3326" t="str">
            <v>-</v>
          </cell>
          <cell r="C3326" t="str">
            <v>Custo Complementar - Depesas de Viagens</v>
          </cell>
          <cell r="D3326">
            <v>0</v>
          </cell>
          <cell r="F3326">
            <v>0</v>
          </cell>
          <cell r="G3326">
            <v>0</v>
          </cell>
          <cell r="H3326">
            <v>0</v>
          </cell>
        </row>
        <row r="3327">
          <cell r="A3327" t="str">
            <v>36.01.01.90</v>
          </cell>
          <cell r="B3327" t="str">
            <v>-</v>
          </cell>
          <cell r="C3327" t="str">
            <v>Custo Complem - Impost.Taxas e Contrib.</v>
          </cell>
          <cell r="D3327">
            <v>0</v>
          </cell>
          <cell r="F3327">
            <v>0</v>
          </cell>
          <cell r="G3327">
            <v>0</v>
          </cell>
          <cell r="H3327">
            <v>0</v>
          </cell>
        </row>
        <row r="3328">
          <cell r="A3328" t="str">
            <v>36.01.01.94</v>
          </cell>
          <cell r="B3328" t="str">
            <v>-</v>
          </cell>
          <cell r="C3328" t="str">
            <v>Ajuste de Inventario</v>
          </cell>
          <cell r="D3328">
            <v>0</v>
          </cell>
          <cell r="F3328">
            <v>74699.64</v>
          </cell>
          <cell r="G3328">
            <v>779144.93</v>
          </cell>
          <cell r="H3328">
            <v>704445.29</v>
          </cell>
          <cell r="I3328" t="str">
            <v>C</v>
          </cell>
        </row>
        <row r="3329">
          <cell r="A3329" t="str">
            <v>36.01.01.95</v>
          </cell>
          <cell r="B3329" t="str">
            <v>-</v>
          </cell>
          <cell r="C3329" t="str">
            <v>Crédito de Pis-Lei 10637/02</v>
          </cell>
          <cell r="D3329">
            <v>0</v>
          </cell>
          <cell r="F3329">
            <v>0</v>
          </cell>
          <cell r="G3329">
            <v>0</v>
          </cell>
          <cell r="H3329">
            <v>0</v>
          </cell>
        </row>
        <row r="3330">
          <cell r="A3330" t="str">
            <v>36.01.01.96</v>
          </cell>
          <cell r="B3330" t="str">
            <v>-</v>
          </cell>
          <cell r="C3330" t="str">
            <v>Crédito de Cofins-Lei 10833/03</v>
          </cell>
          <cell r="D3330">
            <v>0</v>
          </cell>
          <cell r="F3330">
            <v>0</v>
          </cell>
          <cell r="G3330">
            <v>0</v>
          </cell>
          <cell r="H3330">
            <v>0</v>
          </cell>
        </row>
        <row r="3331">
          <cell r="A3331" t="str">
            <v>36.01.01.97</v>
          </cell>
          <cell r="B3331" t="str">
            <v>-</v>
          </cell>
          <cell r="C3331" t="str">
            <v>Custo Complementar</v>
          </cell>
          <cell r="D3331">
            <v>0</v>
          </cell>
          <cell r="F3331">
            <v>72308.289999999994</v>
          </cell>
          <cell r="G3331">
            <v>70528.429999999993</v>
          </cell>
          <cell r="H3331">
            <v>1779.86</v>
          </cell>
          <cell r="I3331" t="str">
            <v>D</v>
          </cell>
        </row>
        <row r="3332">
          <cell r="A3332" t="str">
            <v>36.01.01.98</v>
          </cell>
          <cell r="B3332" t="str">
            <v>-</v>
          </cell>
          <cell r="C3332" t="str">
            <v>Depreciação Amortização Exaustão</v>
          </cell>
          <cell r="D3332">
            <v>0</v>
          </cell>
          <cell r="F3332">
            <v>0</v>
          </cell>
          <cell r="G3332">
            <v>0</v>
          </cell>
          <cell r="H3332">
            <v>0</v>
          </cell>
        </row>
        <row r="3333">
          <cell r="A3333" t="str">
            <v>36.01.10.00</v>
          </cell>
          <cell r="B3333" t="str">
            <v>-</v>
          </cell>
          <cell r="C3333" t="str">
            <v>Custo Op.Revenda - Merc Interno</v>
          </cell>
          <cell r="D3333">
            <v>0</v>
          </cell>
          <cell r="F3333">
            <v>580692.47999999998</v>
          </cell>
          <cell r="G3333">
            <v>577904.74</v>
          </cell>
          <cell r="H3333">
            <v>2787.74</v>
          </cell>
          <cell r="I3333" t="str">
            <v>D</v>
          </cell>
        </row>
        <row r="3334">
          <cell r="A3334" t="str">
            <v>36.01.10.01</v>
          </cell>
          <cell r="B3334" t="str">
            <v>-</v>
          </cell>
          <cell r="C3334" t="str">
            <v>Custo Op.Revend MI-Minerios</v>
          </cell>
          <cell r="D3334">
            <v>0</v>
          </cell>
          <cell r="F3334">
            <v>361311.12</v>
          </cell>
          <cell r="G3334">
            <v>361311.12</v>
          </cell>
          <cell r="H3334">
            <v>0</v>
          </cell>
        </row>
        <row r="3335">
          <cell r="A3335" t="str">
            <v>36.01.10.02</v>
          </cell>
          <cell r="B3335" t="str">
            <v>-</v>
          </cell>
          <cell r="C3335" t="str">
            <v>Custo Op.Revend MI-Ligas Mangan</v>
          </cell>
          <cell r="D3335">
            <v>0</v>
          </cell>
          <cell r="F3335">
            <v>0</v>
          </cell>
          <cell r="G3335">
            <v>0</v>
          </cell>
          <cell r="H3335">
            <v>0</v>
          </cell>
        </row>
        <row r="3336">
          <cell r="A3336" t="str">
            <v>36.01.10.03</v>
          </cell>
          <cell r="B3336" t="str">
            <v>-</v>
          </cell>
          <cell r="C3336" t="str">
            <v>Custo Op.Revend MI-Liga Especial</v>
          </cell>
          <cell r="D3336">
            <v>0</v>
          </cell>
          <cell r="F3336">
            <v>2787.74</v>
          </cell>
          <cell r="G3336">
            <v>0</v>
          </cell>
          <cell r="H3336">
            <v>2787.74</v>
          </cell>
          <cell r="I3336" t="str">
            <v>D</v>
          </cell>
        </row>
        <row r="3337">
          <cell r="A3337" t="str">
            <v>36.01.10.04</v>
          </cell>
          <cell r="B3337" t="str">
            <v>-</v>
          </cell>
          <cell r="C3337" t="str">
            <v>Custo Op.Revend MI-Lenha</v>
          </cell>
          <cell r="D3337">
            <v>0</v>
          </cell>
          <cell r="F3337">
            <v>0</v>
          </cell>
          <cell r="G3337">
            <v>0</v>
          </cell>
          <cell r="H3337">
            <v>0</v>
          </cell>
        </row>
        <row r="3338">
          <cell r="A3338" t="str">
            <v>36.01.10.05</v>
          </cell>
          <cell r="B3338" t="str">
            <v>-</v>
          </cell>
          <cell r="C3338" t="str">
            <v>Custo Op.Revend MI-Quartzo</v>
          </cell>
          <cell r="D3338">
            <v>0</v>
          </cell>
          <cell r="F3338">
            <v>0</v>
          </cell>
          <cell r="G3338">
            <v>0</v>
          </cell>
          <cell r="H3338">
            <v>0</v>
          </cell>
        </row>
        <row r="3339">
          <cell r="A3339" t="str">
            <v>36.01.10.06</v>
          </cell>
          <cell r="B3339" t="str">
            <v>-</v>
          </cell>
          <cell r="C3339" t="str">
            <v>Custo Op.Revend MI-Carv.Vegetal</v>
          </cell>
          <cell r="D3339">
            <v>0</v>
          </cell>
          <cell r="F3339">
            <v>0</v>
          </cell>
          <cell r="G3339">
            <v>0</v>
          </cell>
          <cell r="H3339">
            <v>0</v>
          </cell>
        </row>
        <row r="3340">
          <cell r="A3340" t="str">
            <v>36.01.10.07</v>
          </cell>
          <cell r="B3340" t="str">
            <v>-</v>
          </cell>
          <cell r="C3340" t="str">
            <v>Custo Op.Revend MI-Outros</v>
          </cell>
          <cell r="D3340">
            <v>0</v>
          </cell>
          <cell r="F3340">
            <v>216593.62</v>
          </cell>
          <cell r="G3340">
            <v>216593.62</v>
          </cell>
          <cell r="H3340">
            <v>0</v>
          </cell>
        </row>
        <row r="3341">
          <cell r="A3341" t="str">
            <v>36.01.10.08</v>
          </cell>
          <cell r="B3341" t="str">
            <v>-</v>
          </cell>
          <cell r="C3341" t="str">
            <v>Custo Op.Revend MI-Servicos</v>
          </cell>
          <cell r="D3341">
            <v>0</v>
          </cell>
          <cell r="F3341">
            <v>0</v>
          </cell>
          <cell r="G3341">
            <v>0</v>
          </cell>
          <cell r="H3341">
            <v>0</v>
          </cell>
        </row>
        <row r="3342">
          <cell r="A3342" t="str">
            <v>36.01.20.00</v>
          </cell>
          <cell r="B3342" t="str">
            <v>-</v>
          </cell>
          <cell r="C3342" t="str">
            <v>Custo Op.Vendas C.Grupo-Merc Int</v>
          </cell>
          <cell r="D3342">
            <v>0</v>
          </cell>
          <cell r="F3342">
            <v>0</v>
          </cell>
          <cell r="G3342">
            <v>0</v>
          </cell>
          <cell r="H3342">
            <v>0</v>
          </cell>
        </row>
        <row r="3343">
          <cell r="A3343" t="str">
            <v>36.01.20.01</v>
          </cell>
          <cell r="B3343" t="str">
            <v>-</v>
          </cell>
          <cell r="C3343" t="str">
            <v>Custo Op.C.Grup MI-Minerios</v>
          </cell>
          <cell r="D3343">
            <v>0</v>
          </cell>
          <cell r="F3343">
            <v>0</v>
          </cell>
          <cell r="G3343">
            <v>0</v>
          </cell>
          <cell r="H3343">
            <v>0</v>
          </cell>
        </row>
        <row r="3344">
          <cell r="A3344" t="str">
            <v>36.01.20.02</v>
          </cell>
          <cell r="B3344" t="str">
            <v>-</v>
          </cell>
          <cell r="C3344" t="str">
            <v>Custo Op.C.Grup MI-Ligas Mangan</v>
          </cell>
          <cell r="D3344">
            <v>0</v>
          </cell>
          <cell r="F3344">
            <v>0</v>
          </cell>
          <cell r="G3344">
            <v>0</v>
          </cell>
          <cell r="H3344">
            <v>0</v>
          </cell>
        </row>
        <row r="3345">
          <cell r="A3345" t="str">
            <v>36.01.20.03</v>
          </cell>
          <cell r="B3345" t="str">
            <v>-</v>
          </cell>
          <cell r="C3345" t="str">
            <v>Custo Op.C.Grup MI-Ligas Espec</v>
          </cell>
          <cell r="D3345">
            <v>0</v>
          </cell>
          <cell r="F3345">
            <v>0</v>
          </cell>
          <cell r="G3345">
            <v>0</v>
          </cell>
          <cell r="H3345">
            <v>0</v>
          </cell>
        </row>
        <row r="3346">
          <cell r="A3346" t="str">
            <v>36.01.20.04</v>
          </cell>
          <cell r="B3346" t="str">
            <v>-</v>
          </cell>
          <cell r="C3346" t="str">
            <v>Custo Op.C.Grup MI-Lenha</v>
          </cell>
          <cell r="D3346">
            <v>0</v>
          </cell>
          <cell r="F3346">
            <v>0</v>
          </cell>
          <cell r="G3346">
            <v>0</v>
          </cell>
          <cell r="H3346">
            <v>0</v>
          </cell>
        </row>
        <row r="3347">
          <cell r="A3347" t="str">
            <v>36.01.20.05</v>
          </cell>
          <cell r="B3347" t="str">
            <v>-</v>
          </cell>
          <cell r="C3347" t="str">
            <v>Custo Op.C.Grup MI-Quartzo</v>
          </cell>
          <cell r="D3347">
            <v>0</v>
          </cell>
          <cell r="F3347">
            <v>0</v>
          </cell>
          <cell r="G3347">
            <v>0</v>
          </cell>
          <cell r="H3347">
            <v>0</v>
          </cell>
        </row>
        <row r="3348">
          <cell r="A3348" t="str">
            <v>36.01.20.06</v>
          </cell>
          <cell r="B3348" t="str">
            <v>-</v>
          </cell>
          <cell r="C3348" t="str">
            <v>Custo Op.C.Grup MI-Carvao Veget</v>
          </cell>
          <cell r="D3348">
            <v>0</v>
          </cell>
          <cell r="F3348">
            <v>0</v>
          </cell>
          <cell r="G3348">
            <v>0</v>
          </cell>
          <cell r="H3348">
            <v>0</v>
          </cell>
        </row>
        <row r="3349">
          <cell r="A3349" t="str">
            <v>36.01.20.07</v>
          </cell>
          <cell r="B3349" t="str">
            <v>-</v>
          </cell>
          <cell r="C3349" t="str">
            <v>Custo Op.C.Grup MI-Outros</v>
          </cell>
          <cell r="D3349">
            <v>0</v>
          </cell>
          <cell r="F3349">
            <v>0</v>
          </cell>
          <cell r="G3349">
            <v>0</v>
          </cell>
          <cell r="H3349">
            <v>0</v>
          </cell>
        </row>
        <row r="3350">
          <cell r="A3350" t="str">
            <v>36.01.20.08</v>
          </cell>
          <cell r="B3350" t="str">
            <v>-</v>
          </cell>
          <cell r="C3350" t="str">
            <v>Custo Op.C.Grup MI-Servicos</v>
          </cell>
          <cell r="D3350">
            <v>0</v>
          </cell>
          <cell r="F3350">
            <v>0</v>
          </cell>
          <cell r="G3350">
            <v>0</v>
          </cell>
          <cell r="H3350">
            <v>0</v>
          </cell>
        </row>
        <row r="3351">
          <cell r="A3351" t="str">
            <v>36.01.20.98</v>
          </cell>
          <cell r="B3351" t="str">
            <v>-</v>
          </cell>
          <cell r="C3351" t="str">
            <v>Custo  Op.C.Grupo - Outros</v>
          </cell>
          <cell r="D3351">
            <v>0</v>
          </cell>
          <cell r="F3351">
            <v>0</v>
          </cell>
          <cell r="G3351">
            <v>0</v>
          </cell>
          <cell r="H3351">
            <v>0</v>
          </cell>
        </row>
        <row r="3352">
          <cell r="A3352" t="str">
            <v>36.01.20.99</v>
          </cell>
          <cell r="B3352" t="str">
            <v>-</v>
          </cell>
          <cell r="C3352" t="str">
            <v>Custo Op.C.Grupo - Outros</v>
          </cell>
          <cell r="D3352">
            <v>0</v>
          </cell>
          <cell r="F3352">
            <v>0</v>
          </cell>
          <cell r="G3352">
            <v>0</v>
          </cell>
          <cell r="H3352">
            <v>0</v>
          </cell>
        </row>
        <row r="3353">
          <cell r="A3353" t="str">
            <v>36.01.25.00</v>
          </cell>
          <cell r="B3353" t="str">
            <v>-</v>
          </cell>
          <cell r="C3353" t="str">
            <v>Custo Op.Revend.C.Grupo-M.Int</v>
          </cell>
          <cell r="D3353">
            <v>0</v>
          </cell>
          <cell r="F3353">
            <v>0</v>
          </cell>
          <cell r="G3353">
            <v>0</v>
          </cell>
          <cell r="H3353">
            <v>0</v>
          </cell>
        </row>
        <row r="3354">
          <cell r="A3354" t="str">
            <v>36.01.25.01</v>
          </cell>
          <cell r="B3354" t="str">
            <v>-</v>
          </cell>
          <cell r="C3354" t="str">
            <v>Cust Revend.C.Grup MI-Minerios</v>
          </cell>
          <cell r="D3354">
            <v>0</v>
          </cell>
          <cell r="F3354">
            <v>0</v>
          </cell>
          <cell r="G3354">
            <v>0</v>
          </cell>
          <cell r="H3354">
            <v>0</v>
          </cell>
        </row>
        <row r="3355">
          <cell r="A3355" t="str">
            <v>36.01.25.02</v>
          </cell>
          <cell r="B3355" t="str">
            <v>-</v>
          </cell>
          <cell r="C3355" t="str">
            <v>Cust Revend.C.Grup MI-Ligas Mangan</v>
          </cell>
          <cell r="D3355">
            <v>0</v>
          </cell>
          <cell r="F3355">
            <v>0</v>
          </cell>
          <cell r="G3355">
            <v>0</v>
          </cell>
          <cell r="H3355">
            <v>0</v>
          </cell>
        </row>
        <row r="3356">
          <cell r="A3356" t="str">
            <v>36.01.25.03</v>
          </cell>
          <cell r="B3356" t="str">
            <v>-</v>
          </cell>
          <cell r="C3356" t="str">
            <v>Cust Revend.C.Grup MI-Ligas Espec</v>
          </cell>
          <cell r="D3356">
            <v>0</v>
          </cell>
          <cell r="F3356">
            <v>0</v>
          </cell>
          <cell r="G3356">
            <v>0</v>
          </cell>
          <cell r="H3356">
            <v>0</v>
          </cell>
        </row>
        <row r="3357">
          <cell r="A3357" t="str">
            <v>36.01.25.04</v>
          </cell>
          <cell r="B3357" t="str">
            <v>-</v>
          </cell>
          <cell r="C3357" t="str">
            <v>Cust Revend.C.Grup MI-Lenha</v>
          </cell>
          <cell r="D3357">
            <v>0</v>
          </cell>
          <cell r="F3357">
            <v>0</v>
          </cell>
          <cell r="G3357">
            <v>0</v>
          </cell>
          <cell r="H3357">
            <v>0</v>
          </cell>
        </row>
        <row r="3358">
          <cell r="A3358" t="str">
            <v>36.01.25.05</v>
          </cell>
          <cell r="B3358" t="str">
            <v>-</v>
          </cell>
          <cell r="C3358" t="str">
            <v>Cust Revend.C.Grup MI-Quartzo</v>
          </cell>
          <cell r="D3358">
            <v>0</v>
          </cell>
          <cell r="F3358">
            <v>0</v>
          </cell>
          <cell r="G3358">
            <v>0</v>
          </cell>
          <cell r="H3358">
            <v>0</v>
          </cell>
        </row>
        <row r="3360">
          <cell r="A3360" t="str">
            <v>-----------</v>
          </cell>
          <cell r="B3360" t="str">
            <v>--</v>
          </cell>
          <cell r="C3360" t="str">
            <v>-------------------------------------------------------------------</v>
          </cell>
          <cell r="D3360" t="str">
            <v>-------------------</v>
          </cell>
          <cell r="E3360" t="str">
            <v>-</v>
          </cell>
          <cell r="F3360" t="str">
            <v>-------------------</v>
          </cell>
          <cell r="G3360" t="e">
            <v>#NAME?</v>
          </cell>
          <cell r="H3360" t="str">
            <v>07AB - 1.00.01.065</v>
          </cell>
        </row>
        <row r="3361">
          <cell r="A3361" t="str">
            <v>_x000C_----------</v>
          </cell>
          <cell r="B3361" t="str">
            <v>--</v>
          </cell>
          <cell r="C3361" t="str">
            <v>-------------------------------------------------------------------</v>
          </cell>
          <cell r="D3361" t="str">
            <v>-------------------</v>
          </cell>
          <cell r="E3361" t="str">
            <v>-</v>
          </cell>
          <cell r="F3361" t="str">
            <v>-------------------</v>
          </cell>
          <cell r="G3361" t="str">
            <v>-------------------</v>
          </cell>
          <cell r="H3361" t="str">
            <v>------ Página:</v>
          </cell>
          <cell r="I3361">
            <v>4</v>
          </cell>
        </row>
        <row r="3362">
          <cell r="A3362" t="str">
            <v>Rio Doce Ma</v>
          </cell>
          <cell r="B3362" t="str">
            <v>ng</v>
          </cell>
          <cell r="C3362" t="str">
            <v>anes S.A</v>
          </cell>
          <cell r="H3362" t="str">
            <v>Balancete</v>
          </cell>
        </row>
        <row r="3363">
          <cell r="A3363" t="str">
            <v>Período: 01</v>
          </cell>
          <cell r="B3363" t="str">
            <v>/0</v>
          </cell>
          <cell r="C3363" t="str">
            <v>1/2007 A 31/01/2007 -----------------------------------------------</v>
          </cell>
          <cell r="D3363" t="str">
            <v>-------------------</v>
          </cell>
          <cell r="E3363" t="str">
            <v>-</v>
          </cell>
          <cell r="F3363" t="str">
            <v>-------------------</v>
          </cell>
          <cell r="G3363" t="str">
            <v>-------------------</v>
          </cell>
          <cell r="H3363" t="str">
            <v>06/02/2007 - 17:4</v>
          </cell>
          <cell r="I3363">
            <v>7</v>
          </cell>
        </row>
        <row r="3365">
          <cell r="A3365" t="str">
            <v>Título</v>
          </cell>
          <cell r="D3365" t="str">
            <v>Saldo Inicial</v>
          </cell>
          <cell r="F3365" t="str">
            <v>Débito</v>
          </cell>
          <cell r="G3365" t="str">
            <v>Crédito</v>
          </cell>
          <cell r="H3365" t="str">
            <v>Saldo Final</v>
          </cell>
        </row>
        <row r="3366">
          <cell r="A3366" t="str">
            <v>-----------</v>
          </cell>
          <cell r="B3366" t="str">
            <v>--</v>
          </cell>
          <cell r="C3366" t="str">
            <v>-------------------------------------------------------------------</v>
          </cell>
          <cell r="D3366" t="str">
            <v>-----------------</v>
          </cell>
          <cell r="F3366" t="str">
            <v>------------------</v>
          </cell>
          <cell r="G3366" t="str">
            <v>------------------</v>
          </cell>
          <cell r="H3366" t="str">
            <v>-----------------</v>
          </cell>
        </row>
        <row r="3367">
          <cell r="A3367" t="str">
            <v>36.01.25.06</v>
          </cell>
          <cell r="B3367" t="str">
            <v>-</v>
          </cell>
          <cell r="C3367" t="str">
            <v>Cust Revend.C.Grup MI-Carvao Veget</v>
          </cell>
          <cell r="D3367">
            <v>0</v>
          </cell>
          <cell r="F3367">
            <v>0</v>
          </cell>
          <cell r="G3367">
            <v>0</v>
          </cell>
          <cell r="H3367">
            <v>0</v>
          </cell>
        </row>
        <row r="3368">
          <cell r="A3368" t="str">
            <v>36.01.25.07</v>
          </cell>
          <cell r="B3368" t="str">
            <v>-</v>
          </cell>
          <cell r="C3368" t="str">
            <v>Cust Revend.C.Grup MI-Outros</v>
          </cell>
          <cell r="D3368">
            <v>0</v>
          </cell>
          <cell r="F3368">
            <v>0</v>
          </cell>
          <cell r="G3368">
            <v>0</v>
          </cell>
          <cell r="H3368">
            <v>0</v>
          </cell>
        </row>
        <row r="3369">
          <cell r="A3369" t="str">
            <v>36.01.25.08</v>
          </cell>
          <cell r="B3369" t="str">
            <v>-</v>
          </cell>
          <cell r="C3369" t="str">
            <v>Cust Revend.C.Grup MI-Servicos</v>
          </cell>
          <cell r="D3369">
            <v>0</v>
          </cell>
          <cell r="F3369">
            <v>0</v>
          </cell>
          <cell r="G3369">
            <v>0</v>
          </cell>
          <cell r="H3369">
            <v>0</v>
          </cell>
        </row>
        <row r="3370">
          <cell r="A3370" t="str">
            <v>36.01.90.00</v>
          </cell>
          <cell r="B3370" t="str">
            <v>-</v>
          </cell>
          <cell r="C3370" t="str">
            <v>Prov.Desvaloriz Estoque-Almoxarifado</v>
          </cell>
          <cell r="D3370">
            <v>0</v>
          </cell>
          <cell r="F3370">
            <v>0</v>
          </cell>
          <cell r="G3370">
            <v>0</v>
          </cell>
          <cell r="H3370">
            <v>0</v>
          </cell>
        </row>
        <row r="3371">
          <cell r="A3371" t="str">
            <v>36.01.90.01</v>
          </cell>
          <cell r="B3371" t="str">
            <v>-</v>
          </cell>
          <cell r="C3371" t="str">
            <v>Prov.Desvaloriz Estoque-Almoxarifado</v>
          </cell>
          <cell r="D3371">
            <v>0</v>
          </cell>
          <cell r="F3371">
            <v>0</v>
          </cell>
          <cell r="G3371">
            <v>0</v>
          </cell>
          <cell r="H3371">
            <v>0</v>
          </cell>
        </row>
        <row r="3372">
          <cell r="A3372" t="str">
            <v>36.01.91.00</v>
          </cell>
          <cell r="B3372" t="str">
            <v>-</v>
          </cell>
          <cell r="C3372" t="str">
            <v>Prov.Desvaloriz Estoque-Materia-Prima</v>
          </cell>
          <cell r="D3372">
            <v>0</v>
          </cell>
          <cell r="F3372">
            <v>0</v>
          </cell>
          <cell r="G3372">
            <v>0</v>
          </cell>
          <cell r="H3372">
            <v>0</v>
          </cell>
        </row>
        <row r="3373">
          <cell r="A3373" t="str">
            <v>36.01.91.01</v>
          </cell>
          <cell r="B3373" t="str">
            <v>-</v>
          </cell>
          <cell r="C3373" t="str">
            <v>Prov.Desvaloriz Estoque-Materia-Prima</v>
          </cell>
          <cell r="D3373">
            <v>0</v>
          </cell>
          <cell r="F3373">
            <v>0</v>
          </cell>
          <cell r="G3373">
            <v>0</v>
          </cell>
          <cell r="H3373">
            <v>0</v>
          </cell>
        </row>
        <row r="3374">
          <cell r="A3374" t="str">
            <v>36.01.92.00</v>
          </cell>
          <cell r="B3374" t="str">
            <v>-</v>
          </cell>
          <cell r="C3374" t="str">
            <v>Prov.Desvaloriz Estoque-Semi Acabado</v>
          </cell>
          <cell r="D3374">
            <v>0</v>
          </cell>
          <cell r="F3374">
            <v>167434.71</v>
          </cell>
          <cell r="G3374">
            <v>540197.43000000005</v>
          </cell>
          <cell r="H3374">
            <v>372762.72</v>
          </cell>
          <cell r="I3374" t="str">
            <v>C</v>
          </cell>
        </row>
        <row r="3375">
          <cell r="A3375" t="str">
            <v>36.01.92.01</v>
          </cell>
          <cell r="B3375" t="str">
            <v>-</v>
          </cell>
          <cell r="C3375" t="str">
            <v>Prov.Desvalor.Estoq-Minerio Semi-Acab</v>
          </cell>
          <cell r="D3375">
            <v>0</v>
          </cell>
          <cell r="F3375">
            <v>0</v>
          </cell>
          <cell r="G3375">
            <v>0</v>
          </cell>
          <cell r="H3375">
            <v>0</v>
          </cell>
        </row>
        <row r="3376">
          <cell r="A3376" t="str">
            <v>36.01.92.02</v>
          </cell>
          <cell r="B3376" t="str">
            <v>-</v>
          </cell>
          <cell r="C3376" t="str">
            <v>Prov.Desvalor.Estoq-Ligas Mang Semi-Acab</v>
          </cell>
          <cell r="D3376">
            <v>0</v>
          </cell>
          <cell r="F3376">
            <v>0</v>
          </cell>
          <cell r="G3376">
            <v>0</v>
          </cell>
          <cell r="H3376">
            <v>0</v>
          </cell>
        </row>
        <row r="3377">
          <cell r="A3377" t="str">
            <v>36.01.92.03</v>
          </cell>
          <cell r="B3377" t="str">
            <v>-</v>
          </cell>
          <cell r="C3377" t="str">
            <v>Prov.Desvalor.Estoq-Ligas Espec Semi-Aca</v>
          </cell>
          <cell r="D3377">
            <v>0</v>
          </cell>
          <cell r="F3377">
            <v>167434.71</v>
          </cell>
          <cell r="G3377">
            <v>540197.43000000005</v>
          </cell>
          <cell r="H3377">
            <v>372762.72</v>
          </cell>
          <cell r="I3377" t="str">
            <v>C</v>
          </cell>
        </row>
        <row r="3378">
          <cell r="A3378" t="str">
            <v>36.01.93.00</v>
          </cell>
          <cell r="B3378" t="str">
            <v>-</v>
          </cell>
          <cell r="C3378" t="str">
            <v>Prov.Desvaloriz Estoque-Prod Acabado</v>
          </cell>
          <cell r="D3378">
            <v>0</v>
          </cell>
          <cell r="F3378">
            <v>109136.24</v>
          </cell>
          <cell r="G3378">
            <v>272051.90999999997</v>
          </cell>
          <cell r="H3378">
            <v>162915.67000000001</v>
          </cell>
          <cell r="I3378" t="str">
            <v>C</v>
          </cell>
        </row>
        <row r="3379">
          <cell r="A3379" t="str">
            <v>36.01.93.01</v>
          </cell>
          <cell r="B3379" t="str">
            <v>-</v>
          </cell>
          <cell r="C3379" t="str">
            <v>Prov.Desvalor.Estoq-Minerio Acabad</v>
          </cell>
          <cell r="D3379">
            <v>0</v>
          </cell>
          <cell r="F3379">
            <v>0</v>
          </cell>
          <cell r="G3379">
            <v>0</v>
          </cell>
          <cell r="H3379">
            <v>0</v>
          </cell>
        </row>
        <row r="3380">
          <cell r="A3380" t="str">
            <v>36.01.93.02</v>
          </cell>
          <cell r="B3380" t="str">
            <v>-</v>
          </cell>
          <cell r="C3380" t="str">
            <v>Prov.Desvalor.Estoq-Ligas Mang Acabad</v>
          </cell>
          <cell r="D3380">
            <v>0</v>
          </cell>
          <cell r="F3380">
            <v>77074.62</v>
          </cell>
          <cell r="G3380">
            <v>112981.34</v>
          </cell>
          <cell r="H3380">
            <v>35906.720000000001</v>
          </cell>
          <cell r="I3380" t="str">
            <v>C</v>
          </cell>
        </row>
        <row r="3381">
          <cell r="A3381" t="str">
            <v>36.01.93.03</v>
          </cell>
          <cell r="B3381" t="str">
            <v>-</v>
          </cell>
          <cell r="C3381" t="str">
            <v>Prov.Desvalor.Estoq-Ligas Espec Acabad</v>
          </cell>
          <cell r="D3381">
            <v>0</v>
          </cell>
          <cell r="F3381">
            <v>32061.62</v>
          </cell>
          <cell r="G3381">
            <v>159070.57</v>
          </cell>
          <cell r="H3381">
            <v>127008.95</v>
          </cell>
          <cell r="I3381" t="str">
            <v>C</v>
          </cell>
        </row>
        <row r="3382">
          <cell r="A3382" t="str">
            <v>36.01.94.00</v>
          </cell>
          <cell r="B3382" t="str">
            <v>-</v>
          </cell>
          <cell r="C3382" t="str">
            <v>Prov.Estoque s/ Movim-Almoxarifado</v>
          </cell>
          <cell r="D3382">
            <v>0</v>
          </cell>
          <cell r="F3382">
            <v>0</v>
          </cell>
          <cell r="G3382">
            <v>0</v>
          </cell>
          <cell r="H3382">
            <v>0</v>
          </cell>
        </row>
        <row r="3383">
          <cell r="A3383" t="str">
            <v>36.01.94.01</v>
          </cell>
          <cell r="B3383" t="str">
            <v>-</v>
          </cell>
          <cell r="C3383" t="str">
            <v>Prov.Estoque s/ Movim-Almoxarifado</v>
          </cell>
          <cell r="D3383">
            <v>0</v>
          </cell>
          <cell r="F3383">
            <v>0</v>
          </cell>
          <cell r="G3383">
            <v>0</v>
          </cell>
          <cell r="H3383">
            <v>0</v>
          </cell>
        </row>
        <row r="3384">
          <cell r="A3384" t="str">
            <v>36.01.95.00</v>
          </cell>
          <cell r="B3384" t="str">
            <v>-</v>
          </cell>
          <cell r="C3384" t="str">
            <v>Prov.Estoque s/ Movim-Materia-Prima</v>
          </cell>
          <cell r="D3384">
            <v>0</v>
          </cell>
          <cell r="F3384">
            <v>0</v>
          </cell>
          <cell r="G3384">
            <v>0</v>
          </cell>
          <cell r="H3384">
            <v>0</v>
          </cell>
        </row>
        <row r="3385">
          <cell r="A3385" t="str">
            <v>36.01.95.01</v>
          </cell>
          <cell r="B3385" t="str">
            <v>-</v>
          </cell>
          <cell r="C3385" t="str">
            <v>Prov.Estoque s/ Movim-Materia-Prima</v>
          </cell>
          <cell r="D3385">
            <v>0</v>
          </cell>
          <cell r="F3385">
            <v>0</v>
          </cell>
          <cell r="G3385">
            <v>0</v>
          </cell>
          <cell r="H3385">
            <v>0</v>
          </cell>
        </row>
        <row r="3386">
          <cell r="A3386" t="str">
            <v>36.01.96.00</v>
          </cell>
          <cell r="B3386" t="str">
            <v>-</v>
          </cell>
          <cell r="C3386" t="str">
            <v>Prov.Estoque s/ Movim-Semi Acabado</v>
          </cell>
          <cell r="D3386">
            <v>0</v>
          </cell>
          <cell r="F3386">
            <v>105881.96</v>
          </cell>
          <cell r="G3386">
            <v>145004.66</v>
          </cell>
          <cell r="H3386">
            <v>39122.699999999997</v>
          </cell>
          <cell r="I3386" t="str">
            <v>C</v>
          </cell>
        </row>
        <row r="3387">
          <cell r="A3387" t="str">
            <v>36.01.96.01</v>
          </cell>
          <cell r="B3387" t="str">
            <v>-</v>
          </cell>
          <cell r="C3387" t="str">
            <v>Prov.Estoque s/ Movim-Minerio Semi-Acab</v>
          </cell>
          <cell r="D3387">
            <v>0</v>
          </cell>
          <cell r="F3387">
            <v>0</v>
          </cell>
          <cell r="G3387">
            <v>0</v>
          </cell>
          <cell r="H3387">
            <v>0</v>
          </cell>
        </row>
        <row r="3388">
          <cell r="A3388" t="str">
            <v>36.01.96.02</v>
          </cell>
          <cell r="B3388" t="str">
            <v>-</v>
          </cell>
          <cell r="C3388" t="str">
            <v>Prov.Estoque s/ Movim-Ligas Mang Semi-Ac</v>
          </cell>
          <cell r="D3388">
            <v>0</v>
          </cell>
          <cell r="F3388">
            <v>105881.96</v>
          </cell>
          <cell r="G3388">
            <v>145004.66</v>
          </cell>
          <cell r="H3388">
            <v>39122.699999999997</v>
          </cell>
          <cell r="I3388" t="str">
            <v>C</v>
          </cell>
        </row>
        <row r="3389">
          <cell r="A3389" t="str">
            <v>36.01.96.03</v>
          </cell>
          <cell r="B3389" t="str">
            <v>-</v>
          </cell>
          <cell r="C3389" t="str">
            <v>Prov.Estoque s/Movim-Ligas Esp.Semi-Acab</v>
          </cell>
          <cell r="D3389">
            <v>0</v>
          </cell>
          <cell r="F3389">
            <v>0</v>
          </cell>
          <cell r="G3389">
            <v>0</v>
          </cell>
          <cell r="H3389">
            <v>0</v>
          </cell>
        </row>
        <row r="3390">
          <cell r="A3390" t="str">
            <v>36.01.97.00</v>
          </cell>
          <cell r="B3390" t="str">
            <v>-</v>
          </cell>
          <cell r="C3390" t="str">
            <v>Prov.Estoque s/ Movim-Prod Acabado</v>
          </cell>
          <cell r="D3390">
            <v>0</v>
          </cell>
          <cell r="F3390">
            <v>0</v>
          </cell>
          <cell r="G3390">
            <v>0</v>
          </cell>
          <cell r="H3390">
            <v>0</v>
          </cell>
        </row>
        <row r="3391">
          <cell r="A3391" t="str">
            <v>36.01.97.01</v>
          </cell>
          <cell r="B3391" t="str">
            <v>-</v>
          </cell>
          <cell r="C3391" t="str">
            <v>Prov.Estoque s/ Movim-Minerio Acabad</v>
          </cell>
          <cell r="D3391">
            <v>0</v>
          </cell>
          <cell r="F3391">
            <v>0</v>
          </cell>
          <cell r="G3391">
            <v>0</v>
          </cell>
          <cell r="H3391">
            <v>0</v>
          </cell>
        </row>
        <row r="3392">
          <cell r="A3392" t="str">
            <v>36.01.97.02</v>
          </cell>
          <cell r="B3392" t="str">
            <v>-</v>
          </cell>
          <cell r="C3392" t="str">
            <v>Prov.Estoque s/ Movim-Ligas Mang Acabad</v>
          </cell>
          <cell r="D3392">
            <v>0</v>
          </cell>
          <cell r="F3392">
            <v>0</v>
          </cell>
          <cell r="G3392">
            <v>0</v>
          </cell>
          <cell r="H3392">
            <v>0</v>
          </cell>
        </row>
        <row r="3393">
          <cell r="A3393" t="str">
            <v>36.01.97.03</v>
          </cell>
          <cell r="B3393" t="str">
            <v>-</v>
          </cell>
          <cell r="C3393" t="str">
            <v>Prov.Estoque s/ Movim-Ligas Espec Acabad</v>
          </cell>
          <cell r="D3393">
            <v>0</v>
          </cell>
          <cell r="F3393">
            <v>0</v>
          </cell>
          <cell r="G3393">
            <v>0</v>
          </cell>
          <cell r="H3393">
            <v>0</v>
          </cell>
        </row>
        <row r="3394">
          <cell r="A3394" t="str">
            <v>36.05.00.00</v>
          </cell>
          <cell r="B3394" t="str">
            <v>-</v>
          </cell>
          <cell r="C3394" t="str">
            <v>Custos Oper.de Vendas Grupo Cvrd</v>
          </cell>
          <cell r="D3394">
            <v>0</v>
          </cell>
          <cell r="F3394">
            <v>6469885.4100000001</v>
          </cell>
          <cell r="G3394">
            <v>3.85</v>
          </cell>
          <cell r="H3394">
            <v>6469881.5599999996</v>
          </cell>
          <cell r="I3394" t="str">
            <v>D</v>
          </cell>
        </row>
        <row r="3395">
          <cell r="A3395" t="str">
            <v>36.05.01.00</v>
          </cell>
          <cell r="B3395" t="str">
            <v>-</v>
          </cell>
          <cell r="C3395" t="str">
            <v>Custos Op.Vendas Grp Cvrd- Cvrd</v>
          </cell>
          <cell r="D3395">
            <v>0</v>
          </cell>
          <cell r="F3395">
            <v>617148.5</v>
          </cell>
          <cell r="G3395">
            <v>0</v>
          </cell>
          <cell r="H3395">
            <v>617148.5</v>
          </cell>
          <cell r="I3395" t="str">
            <v>D</v>
          </cell>
        </row>
        <row r="3396">
          <cell r="A3396" t="str">
            <v>36.05.01.01</v>
          </cell>
          <cell r="B3396" t="str">
            <v>-</v>
          </cell>
          <cell r="C3396" t="str">
            <v>Custos Op.Vendas Cvrd- Cvrd Minerios</v>
          </cell>
          <cell r="D3396">
            <v>0</v>
          </cell>
          <cell r="F3396">
            <v>617148.5</v>
          </cell>
          <cell r="G3396">
            <v>0</v>
          </cell>
          <cell r="H3396">
            <v>617148.5</v>
          </cell>
          <cell r="I3396" t="str">
            <v>D</v>
          </cell>
        </row>
        <row r="3397">
          <cell r="A3397" t="str">
            <v>36.05.01.02</v>
          </cell>
          <cell r="B3397" t="str">
            <v>-</v>
          </cell>
          <cell r="C3397" t="str">
            <v>Custos Op.Vendas Cvrd- Cvrd Lig.Manganes</v>
          </cell>
          <cell r="D3397">
            <v>0</v>
          </cell>
          <cell r="F3397">
            <v>0</v>
          </cell>
          <cell r="G3397">
            <v>0</v>
          </cell>
          <cell r="H3397">
            <v>0</v>
          </cell>
        </row>
        <row r="3398">
          <cell r="A3398" t="str">
            <v>36.05.01.03</v>
          </cell>
          <cell r="B3398" t="str">
            <v>-</v>
          </cell>
          <cell r="C3398" t="str">
            <v>Custos Op.Vendas Cvrd- Cvrd L.Especiais</v>
          </cell>
          <cell r="D3398">
            <v>0</v>
          </cell>
          <cell r="F3398">
            <v>0</v>
          </cell>
          <cell r="G3398">
            <v>0</v>
          </cell>
          <cell r="H3398">
            <v>0</v>
          </cell>
        </row>
        <row r="3399">
          <cell r="A3399" t="str">
            <v>36.05.01.07</v>
          </cell>
          <cell r="B3399" t="str">
            <v>-</v>
          </cell>
          <cell r="C3399" t="str">
            <v>Custos Op.Vendas Cvrd- Cvrd Outros</v>
          </cell>
          <cell r="D3399">
            <v>0</v>
          </cell>
          <cell r="F3399">
            <v>0</v>
          </cell>
          <cell r="G3399">
            <v>0</v>
          </cell>
          <cell r="H3399">
            <v>0</v>
          </cell>
        </row>
        <row r="3400">
          <cell r="A3400" t="str">
            <v>36.05.02.00</v>
          </cell>
          <cell r="B3400" t="str">
            <v>-</v>
          </cell>
          <cell r="C3400" t="str">
            <v>Custos Op.Vendas Grp Cvrd- Urucum</v>
          </cell>
          <cell r="D3400">
            <v>0</v>
          </cell>
          <cell r="F3400">
            <v>0</v>
          </cell>
          <cell r="G3400">
            <v>0</v>
          </cell>
          <cell r="H3400">
            <v>0</v>
          </cell>
        </row>
        <row r="3401">
          <cell r="A3401" t="str">
            <v>36.05.02.01</v>
          </cell>
          <cell r="B3401" t="str">
            <v>-</v>
          </cell>
          <cell r="C3401" t="str">
            <v>Custos Op.Vendas Cvrd- Urucum Minerios</v>
          </cell>
          <cell r="D3401">
            <v>0</v>
          </cell>
          <cell r="F3401">
            <v>0</v>
          </cell>
          <cell r="G3401">
            <v>0</v>
          </cell>
          <cell r="H3401">
            <v>0</v>
          </cell>
        </row>
        <row r="3402">
          <cell r="A3402" t="str">
            <v>36.05.02.02</v>
          </cell>
          <cell r="B3402" t="str">
            <v>-</v>
          </cell>
          <cell r="C3402" t="str">
            <v>Custos Op.Vendas Cvrd- Urucum L.Manganes</v>
          </cell>
          <cell r="D3402">
            <v>0</v>
          </cell>
          <cell r="F3402">
            <v>0</v>
          </cell>
          <cell r="G3402">
            <v>0</v>
          </cell>
          <cell r="H3402">
            <v>0</v>
          </cell>
        </row>
        <row r="3403">
          <cell r="A3403" t="str">
            <v>36.05.02.03</v>
          </cell>
          <cell r="B3403" t="str">
            <v>-</v>
          </cell>
          <cell r="C3403" t="str">
            <v>Custos Op.Vendas Cvrd-Urucum L.Especiais</v>
          </cell>
          <cell r="D3403">
            <v>0</v>
          </cell>
          <cell r="F3403">
            <v>0</v>
          </cell>
          <cell r="G3403">
            <v>0</v>
          </cell>
          <cell r="H3403">
            <v>0</v>
          </cell>
        </row>
        <row r="3404">
          <cell r="A3404" t="str">
            <v>36.05.02.07</v>
          </cell>
          <cell r="B3404" t="str">
            <v>-</v>
          </cell>
          <cell r="C3404" t="str">
            <v>Custos Op.Vendas Cvrd- Urucum Outros</v>
          </cell>
          <cell r="D3404">
            <v>0</v>
          </cell>
          <cell r="F3404">
            <v>0</v>
          </cell>
          <cell r="G3404">
            <v>0</v>
          </cell>
          <cell r="H3404">
            <v>0</v>
          </cell>
        </row>
        <row r="3405">
          <cell r="A3405" t="str">
            <v>36.05.03.00</v>
          </cell>
          <cell r="B3405" t="str">
            <v>-</v>
          </cell>
          <cell r="C3405" t="str">
            <v>Custos Op.Vendas Grp Cvrd- CST</v>
          </cell>
          <cell r="D3405">
            <v>0</v>
          </cell>
          <cell r="F3405">
            <v>0</v>
          </cell>
          <cell r="G3405">
            <v>0</v>
          </cell>
          <cell r="H3405">
            <v>0</v>
          </cell>
        </row>
        <row r="3406">
          <cell r="A3406" t="str">
            <v>36.05.03.01</v>
          </cell>
          <cell r="B3406" t="str">
            <v>-</v>
          </cell>
          <cell r="C3406" t="str">
            <v>Custos Op.Vendas Cvrd- CST Minerios</v>
          </cell>
          <cell r="D3406">
            <v>0</v>
          </cell>
          <cell r="F3406">
            <v>0</v>
          </cell>
          <cell r="G3406">
            <v>0</v>
          </cell>
          <cell r="H3406">
            <v>0</v>
          </cell>
        </row>
        <row r="3407">
          <cell r="A3407" t="str">
            <v>36.05.03.02</v>
          </cell>
          <cell r="B3407" t="str">
            <v>-</v>
          </cell>
          <cell r="C3407" t="str">
            <v>Custos Op.Vendas Cvrd- CST Lig.Manganes</v>
          </cell>
          <cell r="D3407">
            <v>0</v>
          </cell>
          <cell r="F3407">
            <v>0</v>
          </cell>
          <cell r="G3407">
            <v>0</v>
          </cell>
          <cell r="H3407">
            <v>0</v>
          </cell>
        </row>
        <row r="3408">
          <cell r="A3408" t="str">
            <v>36.05.03.03</v>
          </cell>
          <cell r="B3408" t="str">
            <v>-</v>
          </cell>
          <cell r="C3408" t="str">
            <v>Custos Op.Vendas Cvrd- CST Lig.Especiais</v>
          </cell>
          <cell r="D3408">
            <v>0</v>
          </cell>
          <cell r="F3408">
            <v>0</v>
          </cell>
          <cell r="G3408">
            <v>0</v>
          </cell>
          <cell r="H3408">
            <v>0</v>
          </cell>
        </row>
        <row r="3409">
          <cell r="A3409" t="str">
            <v>36.05.03.07</v>
          </cell>
          <cell r="B3409" t="str">
            <v>-</v>
          </cell>
          <cell r="C3409" t="str">
            <v>Custos Op.Vendas Cvrd- CST Outros</v>
          </cell>
          <cell r="D3409">
            <v>0</v>
          </cell>
          <cell r="F3409">
            <v>0</v>
          </cell>
          <cell r="G3409">
            <v>0</v>
          </cell>
          <cell r="H3409">
            <v>0</v>
          </cell>
        </row>
        <row r="3410">
          <cell r="A3410" t="str">
            <v>36.05.04.00</v>
          </cell>
          <cell r="B3410" t="str">
            <v>-</v>
          </cell>
          <cell r="C3410" t="str">
            <v>Custos Op.Vendas Grp Cvrd- FCA</v>
          </cell>
          <cell r="D3410">
            <v>0</v>
          </cell>
          <cell r="F3410">
            <v>3.85</v>
          </cell>
          <cell r="G3410">
            <v>3.85</v>
          </cell>
          <cell r="H3410">
            <v>0</v>
          </cell>
        </row>
        <row r="3411">
          <cell r="A3411" t="str">
            <v>36.05.04.01</v>
          </cell>
          <cell r="B3411" t="str">
            <v>-</v>
          </cell>
          <cell r="C3411" t="str">
            <v>Custos Op.Vendas Cvrd- FCA Minerios</v>
          </cell>
          <cell r="D3411">
            <v>0</v>
          </cell>
          <cell r="F3411">
            <v>0</v>
          </cell>
          <cell r="G3411">
            <v>0</v>
          </cell>
          <cell r="H3411">
            <v>0</v>
          </cell>
        </row>
        <row r="3412">
          <cell r="A3412" t="str">
            <v>36.05.04.02</v>
          </cell>
          <cell r="B3412" t="str">
            <v>-</v>
          </cell>
          <cell r="C3412" t="str">
            <v>Custos Op.Vendas Cvrd- FCA Lig.Manganes</v>
          </cell>
          <cell r="D3412">
            <v>0</v>
          </cell>
          <cell r="F3412">
            <v>0</v>
          </cell>
          <cell r="G3412">
            <v>0</v>
          </cell>
          <cell r="H3412">
            <v>0</v>
          </cell>
        </row>
        <row r="3413">
          <cell r="A3413" t="str">
            <v>36.05.04.03</v>
          </cell>
          <cell r="B3413" t="str">
            <v>-</v>
          </cell>
          <cell r="C3413" t="str">
            <v>Custos Op.Vendas Cvrd- FCA Lig.Especiais</v>
          </cell>
          <cell r="D3413">
            <v>0</v>
          </cell>
          <cell r="F3413">
            <v>0</v>
          </cell>
          <cell r="G3413">
            <v>0</v>
          </cell>
          <cell r="H3413">
            <v>0</v>
          </cell>
        </row>
        <row r="3414">
          <cell r="A3414" t="str">
            <v>36.05.04.07</v>
          </cell>
          <cell r="B3414" t="str">
            <v>-</v>
          </cell>
          <cell r="C3414" t="str">
            <v>Custos Op.Vendas Cvrd- FCA Outros</v>
          </cell>
          <cell r="D3414">
            <v>0</v>
          </cell>
          <cell r="F3414">
            <v>3.85</v>
          </cell>
          <cell r="G3414">
            <v>3.85</v>
          </cell>
          <cell r="H3414">
            <v>0</v>
          </cell>
        </row>
        <row r="3415">
          <cell r="A3415" t="str">
            <v>36.05.05.00</v>
          </cell>
          <cell r="B3415" t="str">
            <v>-</v>
          </cell>
          <cell r="C3415" t="str">
            <v>Custos Op.Vendas Grp Cvrd- RDME</v>
          </cell>
          <cell r="D3415">
            <v>0</v>
          </cell>
          <cell r="F3415">
            <v>3366489.06</v>
          </cell>
          <cell r="G3415">
            <v>0</v>
          </cell>
          <cell r="H3415">
            <v>3366489.06</v>
          </cell>
          <cell r="I3415" t="str">
            <v>D</v>
          </cell>
        </row>
        <row r="3416">
          <cell r="A3416" t="str">
            <v>36.05.05.01</v>
          </cell>
          <cell r="B3416" t="str">
            <v>-</v>
          </cell>
          <cell r="C3416" t="str">
            <v>Custos Op.Vendas Cvrd- RDME Minerios</v>
          </cell>
          <cell r="D3416">
            <v>0</v>
          </cell>
          <cell r="F3416">
            <v>0</v>
          </cell>
          <cell r="G3416">
            <v>0</v>
          </cell>
          <cell r="H3416">
            <v>0</v>
          </cell>
        </row>
        <row r="3417">
          <cell r="A3417" t="str">
            <v>36.05.05.02</v>
          </cell>
          <cell r="B3417" t="str">
            <v>-</v>
          </cell>
          <cell r="C3417" t="str">
            <v>Custos Op.Vendas Cvrd- RDME Lig.Manganes</v>
          </cell>
          <cell r="D3417">
            <v>0</v>
          </cell>
          <cell r="F3417">
            <v>953686.87</v>
          </cell>
          <cell r="G3417">
            <v>0</v>
          </cell>
          <cell r="H3417">
            <v>953686.87</v>
          </cell>
          <cell r="I3417" t="str">
            <v>D</v>
          </cell>
        </row>
        <row r="3418">
          <cell r="A3418" t="str">
            <v>36.05.05.03</v>
          </cell>
          <cell r="B3418" t="str">
            <v>-</v>
          </cell>
          <cell r="C3418" t="str">
            <v>Custos Op.Vendas Cvrd-RDME Lig.Especiais</v>
          </cell>
          <cell r="D3418">
            <v>0</v>
          </cell>
          <cell r="F3418">
            <v>2412802.19</v>
          </cell>
          <cell r="G3418">
            <v>0</v>
          </cell>
          <cell r="H3418">
            <v>2412802.19</v>
          </cell>
          <cell r="I3418" t="str">
            <v>D</v>
          </cell>
        </row>
        <row r="3419">
          <cell r="A3419" t="str">
            <v>36.05.05.07</v>
          </cell>
          <cell r="B3419" t="str">
            <v>-</v>
          </cell>
          <cell r="C3419" t="str">
            <v>Custos Op.Vendas Cvrd- RDME Outros</v>
          </cell>
          <cell r="D3419">
            <v>0</v>
          </cell>
          <cell r="F3419">
            <v>0</v>
          </cell>
          <cell r="G3419">
            <v>0</v>
          </cell>
          <cell r="H3419">
            <v>0</v>
          </cell>
        </row>
        <row r="3420">
          <cell r="A3420" t="str">
            <v>36.05.05.97</v>
          </cell>
          <cell r="B3420" t="str">
            <v>-</v>
          </cell>
          <cell r="C3420" t="str">
            <v>Cust Op.Vend.Cvrd-RDME em Trans.Minerios</v>
          </cell>
          <cell r="D3420">
            <v>0</v>
          </cell>
          <cell r="F3420">
            <v>0</v>
          </cell>
          <cell r="G3420">
            <v>0</v>
          </cell>
          <cell r="H3420">
            <v>0</v>
          </cell>
        </row>
        <row r="3421">
          <cell r="A3421" t="str">
            <v>36.05.05.98</v>
          </cell>
          <cell r="B3421" t="str">
            <v>-</v>
          </cell>
          <cell r="C3421" t="str">
            <v>Cust Op.Vend.Cvrd-RDME em Trans.L.Mangan</v>
          </cell>
          <cell r="D3421">
            <v>0</v>
          </cell>
          <cell r="F3421">
            <v>0</v>
          </cell>
          <cell r="G3421">
            <v>0</v>
          </cell>
          <cell r="H3421">
            <v>0</v>
          </cell>
        </row>
        <row r="3422">
          <cell r="A3422" t="str">
            <v>36.05.05.99</v>
          </cell>
          <cell r="B3422" t="str">
            <v>-</v>
          </cell>
          <cell r="C3422" t="str">
            <v>Cust Op.Vend.Cvrd-RDME em Trans.L.Especi</v>
          </cell>
          <cell r="D3422">
            <v>0</v>
          </cell>
          <cell r="F3422">
            <v>0</v>
          </cell>
          <cell r="G3422">
            <v>0</v>
          </cell>
          <cell r="H3422">
            <v>0</v>
          </cell>
        </row>
        <row r="3423">
          <cell r="A3423" t="str">
            <v>36.05.06.00</v>
          </cell>
          <cell r="B3423" t="str">
            <v>-</v>
          </cell>
          <cell r="C3423" t="str">
            <v>Custos Op.Vendas Grp Cvrd- RDMN</v>
          </cell>
          <cell r="D3423">
            <v>0</v>
          </cell>
          <cell r="F3423">
            <v>0</v>
          </cell>
          <cell r="G3423">
            <v>0</v>
          </cell>
          <cell r="H3423">
            <v>0</v>
          </cell>
        </row>
        <row r="3424">
          <cell r="A3424" t="str">
            <v>36.05.06.01</v>
          </cell>
          <cell r="B3424" t="str">
            <v>-</v>
          </cell>
          <cell r="C3424" t="str">
            <v>Custos Op.Vendas Cvrd- RDMN Minerios</v>
          </cell>
          <cell r="D3424">
            <v>0</v>
          </cell>
          <cell r="F3424">
            <v>0</v>
          </cell>
          <cell r="G3424">
            <v>0</v>
          </cell>
          <cell r="H3424">
            <v>0</v>
          </cell>
        </row>
        <row r="3425">
          <cell r="A3425" t="str">
            <v>36.05.06.02</v>
          </cell>
          <cell r="B3425" t="str">
            <v>-</v>
          </cell>
          <cell r="C3425" t="str">
            <v>Custos Op.Vendas Cvrd- RDMN Lig.Manganes</v>
          </cell>
          <cell r="D3425">
            <v>0</v>
          </cell>
          <cell r="F3425">
            <v>0</v>
          </cell>
          <cell r="G3425">
            <v>0</v>
          </cell>
          <cell r="H3425">
            <v>0</v>
          </cell>
        </row>
        <row r="3426">
          <cell r="A3426" t="str">
            <v>36.05.06.03</v>
          </cell>
          <cell r="B3426" t="str">
            <v>-</v>
          </cell>
          <cell r="C3426" t="str">
            <v>Custos Op.Vendas Cvrd-RDMN Lig.Especiais</v>
          </cell>
          <cell r="D3426">
            <v>0</v>
          </cell>
          <cell r="F3426">
            <v>0</v>
          </cell>
          <cell r="G3426">
            <v>0</v>
          </cell>
          <cell r="H3426">
            <v>0</v>
          </cell>
        </row>
        <row r="3427">
          <cell r="A3427" t="str">
            <v>36.05.06.07</v>
          </cell>
          <cell r="B3427" t="str">
            <v>-</v>
          </cell>
          <cell r="C3427" t="str">
            <v>Custos Op.Vendas Cvrd- RDMN Outros</v>
          </cell>
          <cell r="D3427">
            <v>0</v>
          </cell>
          <cell r="F3427">
            <v>0</v>
          </cell>
          <cell r="G3427">
            <v>0</v>
          </cell>
          <cell r="H3427">
            <v>0</v>
          </cell>
        </row>
        <row r="3428">
          <cell r="A3428" t="str">
            <v>36.05.07.00</v>
          </cell>
          <cell r="B3428" t="str">
            <v>-</v>
          </cell>
          <cell r="C3428" t="str">
            <v>Custos Op.Vendas Grp Cvrd- RDI</v>
          </cell>
          <cell r="D3428">
            <v>0</v>
          </cell>
          <cell r="F3428">
            <v>0</v>
          </cell>
          <cell r="G3428">
            <v>0</v>
          </cell>
          <cell r="H3428">
            <v>0</v>
          </cell>
        </row>
        <row r="3429">
          <cell r="A3429" t="str">
            <v>36.05.07.01</v>
          </cell>
          <cell r="B3429" t="str">
            <v>-</v>
          </cell>
          <cell r="C3429" t="str">
            <v>Custos Op.Vendas Cvrd- RDI Minerios</v>
          </cell>
          <cell r="D3429">
            <v>0</v>
          </cell>
          <cell r="F3429">
            <v>0</v>
          </cell>
          <cell r="G3429">
            <v>0</v>
          </cell>
          <cell r="H3429">
            <v>0</v>
          </cell>
        </row>
        <row r="3430">
          <cell r="A3430" t="str">
            <v>36.05.07.02</v>
          </cell>
          <cell r="B3430" t="str">
            <v>-</v>
          </cell>
          <cell r="C3430" t="str">
            <v>Custos Op.Vendas Cvrd- RDI Lig.Manganes</v>
          </cell>
          <cell r="D3430">
            <v>0</v>
          </cell>
          <cell r="F3430">
            <v>0</v>
          </cell>
          <cell r="G3430">
            <v>0</v>
          </cell>
          <cell r="H3430">
            <v>0</v>
          </cell>
        </row>
        <row r="3431">
          <cell r="A3431" t="str">
            <v>36.05.07.03</v>
          </cell>
          <cell r="B3431" t="str">
            <v>-</v>
          </cell>
          <cell r="C3431" t="str">
            <v>Custos Op.Vendas Cvrd- RDI Lig.Especiais</v>
          </cell>
          <cell r="D3431">
            <v>0</v>
          </cell>
          <cell r="F3431">
            <v>0</v>
          </cell>
          <cell r="G3431">
            <v>0</v>
          </cell>
          <cell r="H3431">
            <v>0</v>
          </cell>
        </row>
        <row r="3432">
          <cell r="A3432" t="str">
            <v>36.05.07.07</v>
          </cell>
          <cell r="B3432" t="str">
            <v>-</v>
          </cell>
          <cell r="C3432" t="str">
            <v>Custos Op.Vendas Cvrd- RDI Outros</v>
          </cell>
          <cell r="D3432">
            <v>0</v>
          </cell>
          <cell r="F3432">
            <v>0</v>
          </cell>
          <cell r="G3432">
            <v>0</v>
          </cell>
          <cell r="H3432">
            <v>0</v>
          </cell>
        </row>
        <row r="3433">
          <cell r="A3433" t="str">
            <v>36.05.08.00</v>
          </cell>
          <cell r="B3433" t="str">
            <v>-</v>
          </cell>
          <cell r="C3433" t="str">
            <v>Custos Op.Vendas Grp Cvrd- RDL</v>
          </cell>
          <cell r="D3433">
            <v>0</v>
          </cell>
          <cell r="F3433">
            <v>0</v>
          </cell>
          <cell r="G3433">
            <v>0</v>
          </cell>
          <cell r="H3433">
            <v>0</v>
          </cell>
        </row>
        <row r="3434">
          <cell r="A3434" t="str">
            <v>36.05.08.01</v>
          </cell>
          <cell r="B3434" t="str">
            <v>-</v>
          </cell>
          <cell r="C3434" t="str">
            <v>Custos Op.Vendas Cvrd- RDL Minerios</v>
          </cell>
          <cell r="D3434">
            <v>0</v>
          </cell>
          <cell r="F3434">
            <v>0</v>
          </cell>
          <cell r="G3434">
            <v>0</v>
          </cell>
          <cell r="H3434">
            <v>0</v>
          </cell>
        </row>
        <row r="3435">
          <cell r="A3435" t="str">
            <v>36.05.08.02</v>
          </cell>
          <cell r="B3435" t="str">
            <v>-</v>
          </cell>
          <cell r="C3435" t="str">
            <v>Custos Op.Vendas Cvrd- RDL Lig.Manganes</v>
          </cell>
          <cell r="D3435">
            <v>0</v>
          </cell>
          <cell r="F3435">
            <v>0</v>
          </cell>
          <cell r="G3435">
            <v>0</v>
          </cell>
          <cell r="H3435">
            <v>0</v>
          </cell>
        </row>
        <row r="3436">
          <cell r="A3436" t="str">
            <v>36.05.08.03</v>
          </cell>
          <cell r="B3436" t="str">
            <v>-</v>
          </cell>
          <cell r="C3436" t="str">
            <v>Custos Op.Vendas Cvrd- RDL Lig.Especiais</v>
          </cell>
          <cell r="D3436">
            <v>0</v>
          </cell>
          <cell r="F3436">
            <v>0</v>
          </cell>
          <cell r="G3436">
            <v>0</v>
          </cell>
          <cell r="H3436">
            <v>0</v>
          </cell>
        </row>
        <row r="3437">
          <cell r="A3437" t="str">
            <v>36.05.08.07</v>
          </cell>
          <cell r="B3437" t="str">
            <v>-</v>
          </cell>
          <cell r="C3437" t="str">
            <v>Custos Op.Vendas Cvrd- RDL Outros</v>
          </cell>
          <cell r="D3437">
            <v>0</v>
          </cell>
          <cell r="F3437">
            <v>0</v>
          </cell>
          <cell r="G3437">
            <v>0</v>
          </cell>
          <cell r="H3437">
            <v>0</v>
          </cell>
        </row>
        <row r="3438">
          <cell r="A3438" t="str">
            <v>36.05.08.97</v>
          </cell>
          <cell r="B3438" t="str">
            <v>-</v>
          </cell>
          <cell r="C3438" t="str">
            <v>Cust Op.Vend.Cvrd-RDL em Trans.Minerio</v>
          </cell>
          <cell r="D3438">
            <v>0</v>
          </cell>
          <cell r="F3438">
            <v>0</v>
          </cell>
          <cell r="G3438">
            <v>0</v>
          </cell>
          <cell r="H3438">
            <v>0</v>
          </cell>
        </row>
        <row r="3439">
          <cell r="A3439" t="str">
            <v>36.05.08.98</v>
          </cell>
          <cell r="B3439" t="str">
            <v>-</v>
          </cell>
          <cell r="C3439" t="str">
            <v>Custo Op.Vend.Cvrd-RDL em Trans.L.Mang</v>
          </cell>
          <cell r="D3439">
            <v>0</v>
          </cell>
          <cell r="F3439">
            <v>0</v>
          </cell>
          <cell r="G3439">
            <v>0</v>
          </cell>
          <cell r="H3439">
            <v>0</v>
          </cell>
        </row>
        <row r="3440">
          <cell r="A3440" t="str">
            <v>36.05.08.99</v>
          </cell>
          <cell r="B3440" t="str">
            <v>-</v>
          </cell>
          <cell r="C3440" t="str">
            <v>Cust Op.Vend.Cvrd-RDL em Trans.L.Espec</v>
          </cell>
          <cell r="D3440">
            <v>0</v>
          </cell>
          <cell r="F3440">
            <v>0</v>
          </cell>
          <cell r="G3440">
            <v>0</v>
          </cell>
          <cell r="H3440">
            <v>0</v>
          </cell>
        </row>
        <row r="3441">
          <cell r="A3441" t="str">
            <v>36.05.09.00</v>
          </cell>
          <cell r="B3441" t="str">
            <v>-</v>
          </cell>
          <cell r="C3441" t="str">
            <v>Custos Op.Venda Grp Cvrd-ITACO</v>
          </cell>
          <cell r="D3441">
            <v>0</v>
          </cell>
          <cell r="F3441">
            <v>0</v>
          </cell>
          <cell r="G3441">
            <v>0</v>
          </cell>
          <cell r="H3441">
            <v>0</v>
          </cell>
        </row>
        <row r="3442">
          <cell r="A3442" t="str">
            <v>36.05.09.01</v>
          </cell>
          <cell r="B3442" t="str">
            <v>-</v>
          </cell>
          <cell r="C3442" t="str">
            <v>Custos Op.Venda Cvrd-ITACO Minerios</v>
          </cell>
          <cell r="D3442">
            <v>0</v>
          </cell>
          <cell r="F3442">
            <v>0</v>
          </cell>
          <cell r="G3442">
            <v>0</v>
          </cell>
          <cell r="H3442">
            <v>0</v>
          </cell>
        </row>
        <row r="3444">
          <cell r="A3444" t="str">
            <v>-----------</v>
          </cell>
          <cell r="B3444" t="str">
            <v>--</v>
          </cell>
          <cell r="C3444" t="str">
            <v>-------------------------------------------------------------------</v>
          </cell>
          <cell r="D3444" t="str">
            <v>-------------------</v>
          </cell>
          <cell r="E3444" t="str">
            <v>-</v>
          </cell>
          <cell r="F3444" t="str">
            <v>-------------------</v>
          </cell>
          <cell r="G3444" t="e">
            <v>#NAME?</v>
          </cell>
          <cell r="H3444" t="str">
            <v>07AB - 1.00.01.065</v>
          </cell>
        </row>
        <row r="3445">
          <cell r="A3445" t="str">
            <v>_x000C_----------</v>
          </cell>
          <cell r="B3445" t="str">
            <v>--</v>
          </cell>
          <cell r="C3445" t="str">
            <v>-------------------------------------------------------------------</v>
          </cell>
          <cell r="D3445" t="str">
            <v>-------------------</v>
          </cell>
          <cell r="E3445" t="str">
            <v>-</v>
          </cell>
          <cell r="F3445" t="str">
            <v>-------------------</v>
          </cell>
          <cell r="G3445" t="str">
            <v>-------------------</v>
          </cell>
          <cell r="H3445" t="str">
            <v>------ Página:</v>
          </cell>
          <cell r="I3445">
            <v>4</v>
          </cell>
        </row>
        <row r="3446">
          <cell r="A3446" t="str">
            <v>Rio Doce Ma</v>
          </cell>
          <cell r="B3446" t="str">
            <v>ng</v>
          </cell>
          <cell r="C3446" t="str">
            <v>anes S.A</v>
          </cell>
          <cell r="H3446" t="str">
            <v>Balancete</v>
          </cell>
        </row>
        <row r="3447">
          <cell r="A3447" t="str">
            <v>Período: 01</v>
          </cell>
          <cell r="B3447" t="str">
            <v>/0</v>
          </cell>
          <cell r="C3447" t="str">
            <v>1/2007 A 31/01/2007 -----------------------------------------------</v>
          </cell>
          <cell r="D3447" t="str">
            <v>-------------------</v>
          </cell>
          <cell r="E3447" t="str">
            <v>-</v>
          </cell>
          <cell r="F3447" t="str">
            <v>-------------------</v>
          </cell>
          <cell r="G3447" t="str">
            <v>-------------------</v>
          </cell>
          <cell r="H3447" t="str">
            <v>06/02/2007 - 17:4</v>
          </cell>
          <cell r="I3447">
            <v>7</v>
          </cell>
        </row>
        <row r="3449">
          <cell r="A3449" t="str">
            <v>Título</v>
          </cell>
          <cell r="D3449" t="str">
            <v>Saldo Inicial</v>
          </cell>
          <cell r="F3449" t="str">
            <v>Débito</v>
          </cell>
          <cell r="G3449" t="str">
            <v>Crédito</v>
          </cell>
          <cell r="H3449" t="str">
            <v>Saldo Final</v>
          </cell>
        </row>
        <row r="3450">
          <cell r="A3450" t="str">
            <v>-----------</v>
          </cell>
          <cell r="B3450" t="str">
            <v>--</v>
          </cell>
          <cell r="C3450" t="str">
            <v>-------------------------------------------------------------------</v>
          </cell>
          <cell r="D3450" t="str">
            <v>-----------------</v>
          </cell>
          <cell r="F3450" t="str">
            <v>------------------</v>
          </cell>
          <cell r="G3450" t="str">
            <v>------------------</v>
          </cell>
          <cell r="H3450" t="str">
            <v>-----------------</v>
          </cell>
        </row>
        <row r="3451">
          <cell r="A3451" t="str">
            <v>36.05.09.02</v>
          </cell>
          <cell r="B3451" t="str">
            <v>-</v>
          </cell>
          <cell r="C3451" t="str">
            <v>Custos Op.Venda Cvrd-ITACO Lig.Manganes</v>
          </cell>
          <cell r="D3451">
            <v>0</v>
          </cell>
          <cell r="F3451">
            <v>0</v>
          </cell>
          <cell r="G3451">
            <v>0</v>
          </cell>
          <cell r="H3451">
            <v>0</v>
          </cell>
        </row>
        <row r="3452">
          <cell r="A3452" t="str">
            <v>36.05.09.03</v>
          </cell>
          <cell r="B3452" t="str">
            <v>-</v>
          </cell>
          <cell r="C3452" t="str">
            <v>Custos Op.Venda Cvrd-ITACO Lig.Especiais</v>
          </cell>
          <cell r="D3452">
            <v>0</v>
          </cell>
          <cell r="F3452">
            <v>0</v>
          </cell>
          <cell r="G3452">
            <v>0</v>
          </cell>
          <cell r="H3452">
            <v>0</v>
          </cell>
        </row>
        <row r="3453">
          <cell r="A3453" t="str">
            <v>36.05.09.07</v>
          </cell>
          <cell r="B3453" t="str">
            <v>-</v>
          </cell>
          <cell r="C3453" t="str">
            <v>Custos Op.Venda Cvrd-ITACO Outros</v>
          </cell>
          <cell r="D3453">
            <v>0</v>
          </cell>
          <cell r="F3453">
            <v>0</v>
          </cell>
          <cell r="G3453">
            <v>0</v>
          </cell>
          <cell r="H3453">
            <v>0</v>
          </cell>
        </row>
        <row r="3454">
          <cell r="A3454" t="str">
            <v>36.05.09.97</v>
          </cell>
          <cell r="B3454" t="str">
            <v>-</v>
          </cell>
          <cell r="C3454" t="str">
            <v>Cust Op.Vend.Cvrd-ITACO em Trans.Minerio</v>
          </cell>
          <cell r="D3454">
            <v>0</v>
          </cell>
          <cell r="F3454">
            <v>0</v>
          </cell>
          <cell r="G3454">
            <v>0</v>
          </cell>
          <cell r="H3454">
            <v>0</v>
          </cell>
        </row>
        <row r="3455">
          <cell r="A3455" t="str">
            <v>36.05.09.98</v>
          </cell>
          <cell r="B3455" t="str">
            <v>-</v>
          </cell>
          <cell r="C3455" t="str">
            <v>Custo Op.Vend.Cvrd-ITACO em Trans.L.Mang</v>
          </cell>
          <cell r="D3455">
            <v>0</v>
          </cell>
          <cell r="F3455">
            <v>0</v>
          </cell>
          <cell r="G3455">
            <v>0</v>
          </cell>
          <cell r="H3455">
            <v>0</v>
          </cell>
        </row>
        <row r="3456">
          <cell r="A3456" t="str">
            <v>36.05.09.99</v>
          </cell>
          <cell r="B3456" t="str">
            <v>-</v>
          </cell>
          <cell r="C3456" t="str">
            <v>Cust Op.Vend.Cvrd-ITACO em Trans.L.Espec</v>
          </cell>
          <cell r="D3456">
            <v>0</v>
          </cell>
          <cell r="F3456">
            <v>0</v>
          </cell>
          <cell r="G3456">
            <v>0</v>
          </cell>
          <cell r="H3456">
            <v>0</v>
          </cell>
        </row>
        <row r="3457">
          <cell r="A3457" t="str">
            <v>36.05.10.00</v>
          </cell>
          <cell r="B3457" t="str">
            <v>-</v>
          </cell>
          <cell r="C3457" t="str">
            <v>Custos Op.Revenda Grp Cvrd- Cvrd</v>
          </cell>
          <cell r="D3457">
            <v>0</v>
          </cell>
          <cell r="F3457">
            <v>0</v>
          </cell>
          <cell r="G3457">
            <v>0</v>
          </cell>
          <cell r="H3457">
            <v>0</v>
          </cell>
        </row>
        <row r="3458">
          <cell r="A3458" t="str">
            <v>36.05.10.01</v>
          </cell>
          <cell r="B3458" t="str">
            <v>-</v>
          </cell>
          <cell r="C3458" t="str">
            <v>Custos Op.Revenda Cvrd- Cvrd Minerios</v>
          </cell>
          <cell r="D3458">
            <v>0</v>
          </cell>
          <cell r="F3458">
            <v>0</v>
          </cell>
          <cell r="G3458">
            <v>0</v>
          </cell>
          <cell r="H3458">
            <v>0</v>
          </cell>
        </row>
        <row r="3459">
          <cell r="A3459" t="str">
            <v>36.05.10.02</v>
          </cell>
          <cell r="B3459" t="str">
            <v>-</v>
          </cell>
          <cell r="C3459" t="str">
            <v>Custos Op.Revenda Cvrd- Cvrd L.Manganes</v>
          </cell>
          <cell r="D3459">
            <v>0</v>
          </cell>
          <cell r="F3459">
            <v>0</v>
          </cell>
          <cell r="G3459">
            <v>0</v>
          </cell>
          <cell r="H3459">
            <v>0</v>
          </cell>
        </row>
        <row r="3460">
          <cell r="A3460" t="str">
            <v>36.05.10.03</v>
          </cell>
          <cell r="B3460" t="str">
            <v>-</v>
          </cell>
          <cell r="C3460" t="str">
            <v>Custos Op.Revenda Cvrd- Cvrd L.Especiais</v>
          </cell>
          <cell r="D3460">
            <v>0</v>
          </cell>
          <cell r="F3460">
            <v>0</v>
          </cell>
          <cell r="G3460">
            <v>0</v>
          </cell>
          <cell r="H3460">
            <v>0</v>
          </cell>
        </row>
        <row r="3461">
          <cell r="A3461" t="str">
            <v>36.05.10.07</v>
          </cell>
          <cell r="B3461" t="str">
            <v>-</v>
          </cell>
          <cell r="C3461" t="str">
            <v>Custos Op.Revenda Cvrd- Cvrd Outros</v>
          </cell>
          <cell r="D3461">
            <v>0</v>
          </cell>
          <cell r="F3461">
            <v>0</v>
          </cell>
          <cell r="G3461">
            <v>0</v>
          </cell>
          <cell r="H3461">
            <v>0</v>
          </cell>
        </row>
        <row r="3462">
          <cell r="A3462" t="str">
            <v>36.05.11.00</v>
          </cell>
          <cell r="B3462" t="str">
            <v>-</v>
          </cell>
          <cell r="C3462" t="str">
            <v>Custos Op.Revenda Grp Cvrd- Urucum</v>
          </cell>
          <cell r="D3462">
            <v>0</v>
          </cell>
          <cell r="F3462">
            <v>0</v>
          </cell>
          <cell r="G3462">
            <v>0</v>
          </cell>
          <cell r="H3462">
            <v>0</v>
          </cell>
        </row>
        <row r="3463">
          <cell r="A3463" t="str">
            <v>36.05.11.01</v>
          </cell>
          <cell r="B3463" t="str">
            <v>-</v>
          </cell>
          <cell r="C3463" t="str">
            <v>Custos Op.Revenda Cvrd- Urucum Minerios</v>
          </cell>
          <cell r="D3463">
            <v>0</v>
          </cell>
          <cell r="F3463">
            <v>0</v>
          </cell>
          <cell r="G3463">
            <v>0</v>
          </cell>
          <cell r="H3463">
            <v>0</v>
          </cell>
        </row>
        <row r="3464">
          <cell r="A3464" t="str">
            <v>36.05.11.02</v>
          </cell>
          <cell r="B3464" t="str">
            <v>-</v>
          </cell>
          <cell r="C3464" t="str">
            <v>Custos Op.Revenda Cvrd-Urucum L.Manganes</v>
          </cell>
          <cell r="D3464">
            <v>0</v>
          </cell>
          <cell r="F3464">
            <v>0</v>
          </cell>
          <cell r="G3464">
            <v>0</v>
          </cell>
          <cell r="H3464">
            <v>0</v>
          </cell>
        </row>
        <row r="3465">
          <cell r="A3465" t="str">
            <v>36.05.11.03</v>
          </cell>
          <cell r="B3465" t="str">
            <v>-</v>
          </cell>
          <cell r="C3465" t="str">
            <v>Custos Op.Revend Cvrd-Urucum L.Especiais</v>
          </cell>
          <cell r="D3465">
            <v>0</v>
          </cell>
          <cell r="F3465">
            <v>0</v>
          </cell>
          <cell r="G3465">
            <v>0</v>
          </cell>
          <cell r="H3465">
            <v>0</v>
          </cell>
        </row>
        <row r="3466">
          <cell r="A3466" t="str">
            <v>36.05.11.07</v>
          </cell>
          <cell r="B3466" t="str">
            <v>-</v>
          </cell>
          <cell r="C3466" t="str">
            <v>Custos Op.Revenda Cvrd- Urucum Outros</v>
          </cell>
          <cell r="D3466">
            <v>0</v>
          </cell>
          <cell r="F3466">
            <v>0</v>
          </cell>
          <cell r="G3466">
            <v>0</v>
          </cell>
          <cell r="H3466">
            <v>0</v>
          </cell>
        </row>
        <row r="3467">
          <cell r="A3467" t="str">
            <v>36.05.12.00</v>
          </cell>
          <cell r="B3467" t="str">
            <v>-</v>
          </cell>
          <cell r="C3467" t="str">
            <v>Custos Op.Revenda Grp Cvrd- CST</v>
          </cell>
          <cell r="D3467">
            <v>0</v>
          </cell>
          <cell r="F3467">
            <v>0</v>
          </cell>
          <cell r="G3467">
            <v>0</v>
          </cell>
          <cell r="H3467">
            <v>0</v>
          </cell>
        </row>
        <row r="3468">
          <cell r="A3468" t="str">
            <v>36.05.12.01</v>
          </cell>
          <cell r="B3468" t="str">
            <v>-</v>
          </cell>
          <cell r="C3468" t="str">
            <v>Custos Op.Revenda Cvrd- CST Minerios</v>
          </cell>
          <cell r="D3468">
            <v>0</v>
          </cell>
          <cell r="F3468">
            <v>0</v>
          </cell>
          <cell r="G3468">
            <v>0</v>
          </cell>
          <cell r="H3468">
            <v>0</v>
          </cell>
        </row>
        <row r="3469">
          <cell r="A3469" t="str">
            <v>36.05.12.02</v>
          </cell>
          <cell r="B3469" t="str">
            <v>-</v>
          </cell>
          <cell r="C3469" t="str">
            <v>Custos Op.Revenda Cvrd- CST Lig.Manganes</v>
          </cell>
          <cell r="D3469">
            <v>0</v>
          </cell>
          <cell r="F3469">
            <v>0</v>
          </cell>
          <cell r="G3469">
            <v>0</v>
          </cell>
          <cell r="H3469">
            <v>0</v>
          </cell>
        </row>
        <row r="3470">
          <cell r="A3470" t="str">
            <v>36.05.12.03</v>
          </cell>
          <cell r="B3470" t="str">
            <v>-</v>
          </cell>
          <cell r="C3470" t="str">
            <v>Custos Op.Revenda Cvrd- CST L.Especiais</v>
          </cell>
          <cell r="D3470">
            <v>0</v>
          </cell>
          <cell r="F3470">
            <v>0</v>
          </cell>
          <cell r="G3470">
            <v>0</v>
          </cell>
          <cell r="H3470">
            <v>0</v>
          </cell>
        </row>
        <row r="3471">
          <cell r="A3471" t="str">
            <v>36.05.12.07</v>
          </cell>
          <cell r="B3471" t="str">
            <v>-</v>
          </cell>
          <cell r="C3471" t="str">
            <v>Custos Op.Revenda Cvrd- CST Outros</v>
          </cell>
          <cell r="D3471">
            <v>0</v>
          </cell>
          <cell r="F3471">
            <v>0</v>
          </cell>
          <cell r="G3471">
            <v>0</v>
          </cell>
          <cell r="H3471">
            <v>0</v>
          </cell>
        </row>
        <row r="3472">
          <cell r="A3472" t="str">
            <v>36.05.13.00</v>
          </cell>
          <cell r="B3472" t="str">
            <v>-</v>
          </cell>
          <cell r="C3472" t="str">
            <v>Custos Op.Revenda Grp Cvrd- FCA</v>
          </cell>
          <cell r="D3472">
            <v>0</v>
          </cell>
          <cell r="F3472">
            <v>0</v>
          </cell>
          <cell r="G3472">
            <v>0</v>
          </cell>
          <cell r="H3472">
            <v>0</v>
          </cell>
        </row>
        <row r="3473">
          <cell r="A3473" t="str">
            <v>36.05.13.01</v>
          </cell>
          <cell r="B3473" t="str">
            <v>-</v>
          </cell>
          <cell r="C3473" t="str">
            <v>Custos Op.Revenda Cvrd- FCA Minerios</v>
          </cell>
          <cell r="D3473">
            <v>0</v>
          </cell>
          <cell r="F3473">
            <v>0</v>
          </cell>
          <cell r="G3473">
            <v>0</v>
          </cell>
          <cell r="H3473">
            <v>0</v>
          </cell>
        </row>
        <row r="3474">
          <cell r="A3474" t="str">
            <v>36.05.13.02</v>
          </cell>
          <cell r="B3474" t="str">
            <v>-</v>
          </cell>
          <cell r="C3474" t="str">
            <v>Custos Op.Revenda Cvrd- FCA Lig.Manganes</v>
          </cell>
          <cell r="D3474">
            <v>0</v>
          </cell>
          <cell r="F3474">
            <v>0</v>
          </cell>
          <cell r="G3474">
            <v>0</v>
          </cell>
          <cell r="H3474">
            <v>0</v>
          </cell>
        </row>
        <row r="3475">
          <cell r="A3475" t="str">
            <v>36.05.13.03</v>
          </cell>
          <cell r="B3475" t="str">
            <v>-</v>
          </cell>
          <cell r="C3475" t="str">
            <v>Custos Op.Revenda Cvrd- FCA L.Especiais</v>
          </cell>
          <cell r="D3475">
            <v>0</v>
          </cell>
          <cell r="F3475">
            <v>0</v>
          </cell>
          <cell r="G3475">
            <v>0</v>
          </cell>
          <cell r="H3475">
            <v>0</v>
          </cell>
        </row>
        <row r="3476">
          <cell r="A3476" t="str">
            <v>36.05.13.07</v>
          </cell>
          <cell r="B3476" t="str">
            <v>-</v>
          </cell>
          <cell r="C3476" t="str">
            <v>Custos Op.Revenda Cvrd- FCA Outros</v>
          </cell>
          <cell r="D3476">
            <v>0</v>
          </cell>
          <cell r="F3476">
            <v>0</v>
          </cell>
          <cell r="G3476">
            <v>0</v>
          </cell>
          <cell r="H3476">
            <v>0</v>
          </cell>
        </row>
        <row r="3477">
          <cell r="A3477" t="str">
            <v>36.05.14.00</v>
          </cell>
          <cell r="B3477" t="str">
            <v>-</v>
          </cell>
          <cell r="C3477" t="str">
            <v>Custos Op.Revenda Grp Cvrd- RDME</v>
          </cell>
          <cell r="D3477">
            <v>0</v>
          </cell>
          <cell r="F3477">
            <v>0</v>
          </cell>
          <cell r="G3477">
            <v>0</v>
          </cell>
          <cell r="H3477">
            <v>0</v>
          </cell>
        </row>
        <row r="3478">
          <cell r="A3478" t="str">
            <v>36.05.14.01</v>
          </cell>
          <cell r="B3478" t="str">
            <v>-</v>
          </cell>
          <cell r="C3478" t="str">
            <v>Custos Op.Revenda Cvrd- RDME Minerios</v>
          </cell>
          <cell r="D3478">
            <v>0</v>
          </cell>
          <cell r="F3478">
            <v>0</v>
          </cell>
          <cell r="G3478">
            <v>0</v>
          </cell>
          <cell r="H3478">
            <v>0</v>
          </cell>
        </row>
        <row r="3479">
          <cell r="A3479" t="str">
            <v>36.05.14.02</v>
          </cell>
          <cell r="B3479" t="str">
            <v>-</v>
          </cell>
          <cell r="C3479" t="str">
            <v>Custos Op.Revenda Cvrd-RDME Lig.Manganes</v>
          </cell>
          <cell r="D3479">
            <v>0</v>
          </cell>
          <cell r="F3479">
            <v>0</v>
          </cell>
          <cell r="G3479">
            <v>0</v>
          </cell>
          <cell r="H3479">
            <v>0</v>
          </cell>
        </row>
        <row r="3480">
          <cell r="A3480" t="str">
            <v>36.05.14.03</v>
          </cell>
          <cell r="B3480" t="str">
            <v>-</v>
          </cell>
          <cell r="C3480" t="str">
            <v>Custos Op.Revenda Cvrd-RDME Lig.Especias</v>
          </cell>
          <cell r="D3480">
            <v>0</v>
          </cell>
          <cell r="F3480">
            <v>0</v>
          </cell>
          <cell r="G3480">
            <v>0</v>
          </cell>
          <cell r="H3480">
            <v>0</v>
          </cell>
        </row>
        <row r="3481">
          <cell r="A3481" t="str">
            <v>36.05.14.07</v>
          </cell>
          <cell r="B3481" t="str">
            <v>-</v>
          </cell>
          <cell r="C3481" t="str">
            <v>Custos Op.Revenda Cvrd- RDME Outros</v>
          </cell>
          <cell r="D3481">
            <v>0</v>
          </cell>
          <cell r="F3481">
            <v>0</v>
          </cell>
          <cell r="G3481">
            <v>0</v>
          </cell>
          <cell r="H3481">
            <v>0</v>
          </cell>
        </row>
        <row r="3482">
          <cell r="A3482" t="str">
            <v>36.05.14.97</v>
          </cell>
          <cell r="B3482" t="str">
            <v>-</v>
          </cell>
          <cell r="C3482" t="str">
            <v>Cust Op.Rev.Cvrd- RDME em Trans.Minerios</v>
          </cell>
          <cell r="D3482">
            <v>0</v>
          </cell>
          <cell r="F3482">
            <v>0</v>
          </cell>
          <cell r="G3482">
            <v>0</v>
          </cell>
          <cell r="H3482">
            <v>0</v>
          </cell>
        </row>
        <row r="3483">
          <cell r="A3483" t="str">
            <v>36.05.14.98</v>
          </cell>
          <cell r="B3483" t="str">
            <v>-</v>
          </cell>
          <cell r="C3483" t="str">
            <v>Cust Op.Rev.Cvrd- RDME em Trans.L.Mangan</v>
          </cell>
          <cell r="D3483">
            <v>0</v>
          </cell>
          <cell r="F3483">
            <v>0</v>
          </cell>
          <cell r="G3483">
            <v>0</v>
          </cell>
          <cell r="H3483">
            <v>0</v>
          </cell>
        </row>
        <row r="3484">
          <cell r="A3484" t="str">
            <v>36.05.14.99</v>
          </cell>
          <cell r="B3484" t="str">
            <v>-</v>
          </cell>
          <cell r="C3484" t="str">
            <v>Cust Op.Rev.Cvrd- RDME em Trans.L.Especi</v>
          </cell>
          <cell r="D3484">
            <v>0</v>
          </cell>
          <cell r="F3484">
            <v>0</v>
          </cell>
          <cell r="G3484">
            <v>0</v>
          </cell>
          <cell r="H3484">
            <v>0</v>
          </cell>
        </row>
        <row r="3485">
          <cell r="A3485" t="str">
            <v>36.05.15.00</v>
          </cell>
          <cell r="B3485" t="str">
            <v>-</v>
          </cell>
          <cell r="C3485" t="str">
            <v>Custos Op.Revenda Grp Cvrd- RDMN</v>
          </cell>
          <cell r="D3485">
            <v>0</v>
          </cell>
          <cell r="F3485">
            <v>0</v>
          </cell>
          <cell r="G3485">
            <v>0</v>
          </cell>
          <cell r="H3485">
            <v>0</v>
          </cell>
        </row>
        <row r="3486">
          <cell r="A3486" t="str">
            <v>36.05.15.01</v>
          </cell>
          <cell r="B3486" t="str">
            <v>-</v>
          </cell>
          <cell r="C3486" t="str">
            <v>Custos Op.Revenda Cvrd- RDMN Minerios</v>
          </cell>
          <cell r="D3486">
            <v>0</v>
          </cell>
          <cell r="F3486">
            <v>0</v>
          </cell>
          <cell r="G3486">
            <v>0</v>
          </cell>
          <cell r="H3486">
            <v>0</v>
          </cell>
        </row>
        <row r="3487">
          <cell r="A3487" t="str">
            <v>36.05.15.02</v>
          </cell>
          <cell r="B3487" t="str">
            <v>-</v>
          </cell>
          <cell r="C3487" t="str">
            <v>Custos Op.Revenda Cvrd-RDMN Lig.Manganes</v>
          </cell>
          <cell r="D3487">
            <v>0</v>
          </cell>
          <cell r="F3487">
            <v>0</v>
          </cell>
          <cell r="G3487">
            <v>0</v>
          </cell>
          <cell r="H3487">
            <v>0</v>
          </cell>
        </row>
        <row r="3488">
          <cell r="A3488" t="str">
            <v>36.05.15.03</v>
          </cell>
          <cell r="B3488" t="str">
            <v>-</v>
          </cell>
          <cell r="C3488" t="str">
            <v>Custos Op.Revenda Cvrd-RDMN Lig.Especias</v>
          </cell>
          <cell r="D3488">
            <v>0</v>
          </cell>
          <cell r="F3488">
            <v>0</v>
          </cell>
          <cell r="G3488">
            <v>0</v>
          </cell>
          <cell r="H3488">
            <v>0</v>
          </cell>
        </row>
        <row r="3489">
          <cell r="A3489" t="str">
            <v>36.05.15.07</v>
          </cell>
          <cell r="B3489" t="str">
            <v>-</v>
          </cell>
          <cell r="C3489" t="str">
            <v>Custos Op.Revenda Cvrd- RDMN Outros</v>
          </cell>
          <cell r="D3489">
            <v>0</v>
          </cell>
          <cell r="F3489">
            <v>0</v>
          </cell>
          <cell r="G3489">
            <v>0</v>
          </cell>
          <cell r="H3489">
            <v>0</v>
          </cell>
        </row>
        <row r="3490">
          <cell r="A3490" t="str">
            <v>36.05.16.00</v>
          </cell>
          <cell r="B3490" t="str">
            <v>-</v>
          </cell>
          <cell r="C3490" t="str">
            <v>Custos Op.Revenda Grp Cvrd- RDI</v>
          </cell>
          <cell r="D3490">
            <v>0</v>
          </cell>
          <cell r="F3490">
            <v>0</v>
          </cell>
          <cell r="G3490">
            <v>0</v>
          </cell>
          <cell r="H3490">
            <v>0</v>
          </cell>
        </row>
        <row r="3491">
          <cell r="A3491" t="str">
            <v>36.05.16.01</v>
          </cell>
          <cell r="B3491" t="str">
            <v>-</v>
          </cell>
          <cell r="C3491" t="str">
            <v>Custos Op.Revenda Cvrd- RDI Minerios</v>
          </cell>
          <cell r="D3491">
            <v>0</v>
          </cell>
          <cell r="F3491">
            <v>0</v>
          </cell>
          <cell r="G3491">
            <v>0</v>
          </cell>
          <cell r="H3491">
            <v>0</v>
          </cell>
        </row>
        <row r="3492">
          <cell r="A3492" t="str">
            <v>36.05.16.02</v>
          </cell>
          <cell r="B3492" t="str">
            <v>-</v>
          </cell>
          <cell r="C3492" t="str">
            <v>Custos Op.Revenda Cvrd- RDI Lig.Manganes</v>
          </cell>
          <cell r="D3492">
            <v>0</v>
          </cell>
          <cell r="F3492">
            <v>0</v>
          </cell>
          <cell r="G3492">
            <v>0</v>
          </cell>
          <cell r="H3492">
            <v>0</v>
          </cell>
        </row>
        <row r="3493">
          <cell r="A3493" t="str">
            <v>36.05.16.03</v>
          </cell>
          <cell r="B3493" t="str">
            <v>-</v>
          </cell>
          <cell r="C3493" t="str">
            <v>Custos Op.Revenda Cvrd-RDI Lig.Especiais</v>
          </cell>
          <cell r="D3493">
            <v>0</v>
          </cell>
          <cell r="F3493">
            <v>0</v>
          </cell>
          <cell r="G3493">
            <v>0</v>
          </cell>
          <cell r="H3493">
            <v>0</v>
          </cell>
        </row>
        <row r="3494">
          <cell r="A3494" t="str">
            <v>36.05.16.07</v>
          </cell>
          <cell r="B3494" t="str">
            <v>-</v>
          </cell>
          <cell r="C3494" t="str">
            <v>Custos Op.Revenda Cvrd- RDI Outros</v>
          </cell>
          <cell r="D3494">
            <v>0</v>
          </cell>
          <cell r="F3494">
            <v>0</v>
          </cell>
          <cell r="G3494">
            <v>0</v>
          </cell>
          <cell r="H3494">
            <v>0</v>
          </cell>
        </row>
        <row r="3495">
          <cell r="A3495" t="str">
            <v>36.05.17.00</v>
          </cell>
          <cell r="B3495" t="str">
            <v>-</v>
          </cell>
          <cell r="C3495" t="str">
            <v>Custos Op.Revenda Grp Cvrd- RDL</v>
          </cell>
          <cell r="D3495">
            <v>0</v>
          </cell>
          <cell r="F3495">
            <v>0</v>
          </cell>
          <cell r="G3495">
            <v>0</v>
          </cell>
          <cell r="H3495">
            <v>0</v>
          </cell>
        </row>
        <row r="3496">
          <cell r="A3496" t="str">
            <v>36.05.17.01</v>
          </cell>
          <cell r="B3496" t="str">
            <v>-</v>
          </cell>
          <cell r="C3496" t="str">
            <v>Custos Op.Revenda Cvrd- RDL Minerios</v>
          </cell>
          <cell r="D3496">
            <v>0</v>
          </cell>
          <cell r="F3496">
            <v>0</v>
          </cell>
          <cell r="G3496">
            <v>0</v>
          </cell>
          <cell r="H3496">
            <v>0</v>
          </cell>
        </row>
        <row r="3497">
          <cell r="A3497" t="str">
            <v>36.05.17.02</v>
          </cell>
          <cell r="B3497" t="str">
            <v>-</v>
          </cell>
          <cell r="C3497" t="str">
            <v>Custos Op.Revenda Cvrd- RDL Lig.Manganes</v>
          </cell>
          <cell r="D3497">
            <v>0</v>
          </cell>
          <cell r="F3497">
            <v>0</v>
          </cell>
          <cell r="G3497">
            <v>0</v>
          </cell>
          <cell r="H3497">
            <v>0</v>
          </cell>
        </row>
        <row r="3498">
          <cell r="A3498" t="str">
            <v>36.05.17.03</v>
          </cell>
          <cell r="B3498" t="str">
            <v>-</v>
          </cell>
          <cell r="C3498" t="str">
            <v>Custos Op.Revenda Cvrd-RDL Lig.Especiais</v>
          </cell>
          <cell r="D3498">
            <v>0</v>
          </cell>
          <cell r="F3498">
            <v>0</v>
          </cell>
          <cell r="G3498">
            <v>0</v>
          </cell>
          <cell r="H3498">
            <v>0</v>
          </cell>
        </row>
        <row r="3499">
          <cell r="A3499" t="str">
            <v>36.05.17.07</v>
          </cell>
          <cell r="B3499" t="str">
            <v>-</v>
          </cell>
          <cell r="C3499" t="str">
            <v>Custos Op.Revenda Cvrd- RDL Outros</v>
          </cell>
          <cell r="D3499">
            <v>0</v>
          </cell>
          <cell r="F3499">
            <v>0</v>
          </cell>
          <cell r="G3499">
            <v>0</v>
          </cell>
          <cell r="H3499">
            <v>0</v>
          </cell>
        </row>
        <row r="3500">
          <cell r="A3500" t="str">
            <v>36.05.18.00</v>
          </cell>
          <cell r="B3500" t="str">
            <v>-</v>
          </cell>
          <cell r="C3500" t="str">
            <v>Custos Op.Revenda Grp Cvrd-ITACO</v>
          </cell>
          <cell r="D3500">
            <v>0</v>
          </cell>
          <cell r="F3500">
            <v>0</v>
          </cell>
          <cell r="G3500">
            <v>0</v>
          </cell>
          <cell r="H3500">
            <v>0</v>
          </cell>
        </row>
        <row r="3501">
          <cell r="A3501" t="str">
            <v>36.05.18.01</v>
          </cell>
          <cell r="B3501" t="str">
            <v>-</v>
          </cell>
          <cell r="C3501" t="str">
            <v>Custos Op.Revenda Cvrd-ITACO Minerios</v>
          </cell>
          <cell r="D3501">
            <v>0</v>
          </cell>
          <cell r="F3501">
            <v>0</v>
          </cell>
          <cell r="G3501">
            <v>0</v>
          </cell>
          <cell r="H3501">
            <v>0</v>
          </cell>
        </row>
        <row r="3502">
          <cell r="A3502" t="str">
            <v>36.05.18.02</v>
          </cell>
          <cell r="B3502" t="str">
            <v>-</v>
          </cell>
          <cell r="C3502" t="str">
            <v>Custos Op.Revenda Cvrd-ITACO Lig.Mangane</v>
          </cell>
          <cell r="D3502">
            <v>0</v>
          </cell>
          <cell r="F3502">
            <v>0</v>
          </cell>
          <cell r="G3502">
            <v>0</v>
          </cell>
          <cell r="H3502">
            <v>0</v>
          </cell>
        </row>
        <row r="3503">
          <cell r="A3503" t="str">
            <v>36.05.18.03</v>
          </cell>
          <cell r="B3503" t="str">
            <v>-</v>
          </cell>
          <cell r="C3503" t="str">
            <v>Custos Op.Revenda Cvrd-ITACO Lig.Especia</v>
          </cell>
          <cell r="D3503">
            <v>0</v>
          </cell>
          <cell r="F3503">
            <v>0</v>
          </cell>
          <cell r="G3503">
            <v>0</v>
          </cell>
          <cell r="H3503">
            <v>0</v>
          </cell>
        </row>
        <row r="3504">
          <cell r="A3504" t="str">
            <v>36.05.18.07</v>
          </cell>
          <cell r="B3504" t="str">
            <v>-</v>
          </cell>
          <cell r="C3504" t="str">
            <v>Custos Op.Revenda Cvrd-ITACO Outros</v>
          </cell>
          <cell r="D3504">
            <v>0</v>
          </cell>
          <cell r="F3504">
            <v>0</v>
          </cell>
          <cell r="G3504">
            <v>0</v>
          </cell>
          <cell r="H3504">
            <v>0</v>
          </cell>
        </row>
        <row r="3505">
          <cell r="A3505" t="str">
            <v>36.05.18.97</v>
          </cell>
          <cell r="B3505" t="str">
            <v>-</v>
          </cell>
          <cell r="C3505" t="str">
            <v>Cust Op.Rev.Cvrd- ITACO em Trans.Minerio</v>
          </cell>
          <cell r="D3505">
            <v>0</v>
          </cell>
          <cell r="F3505">
            <v>0</v>
          </cell>
          <cell r="G3505">
            <v>0</v>
          </cell>
          <cell r="H3505">
            <v>0</v>
          </cell>
        </row>
        <row r="3506">
          <cell r="A3506" t="str">
            <v>36.05.18.98</v>
          </cell>
          <cell r="B3506" t="str">
            <v>-</v>
          </cell>
          <cell r="C3506" t="str">
            <v>Cust Op.Rev.Cvrd- ITACO em Trans.L.Manga</v>
          </cell>
          <cell r="D3506">
            <v>0</v>
          </cell>
          <cell r="F3506">
            <v>0</v>
          </cell>
          <cell r="G3506">
            <v>0</v>
          </cell>
          <cell r="H3506">
            <v>0</v>
          </cell>
        </row>
        <row r="3507">
          <cell r="A3507" t="str">
            <v>36.05.18.99</v>
          </cell>
          <cell r="B3507" t="str">
            <v>-</v>
          </cell>
          <cell r="C3507" t="str">
            <v>Cust Op.Rev.Cvrd- ITACO em Trans.L.Espec</v>
          </cell>
          <cell r="D3507">
            <v>0</v>
          </cell>
          <cell r="F3507">
            <v>0</v>
          </cell>
          <cell r="G3507">
            <v>0</v>
          </cell>
          <cell r="H3507">
            <v>0</v>
          </cell>
        </row>
        <row r="3508">
          <cell r="A3508" t="str">
            <v>36.05.70.00</v>
          </cell>
          <cell r="B3508" t="str">
            <v>-</v>
          </cell>
          <cell r="C3508" t="str">
            <v>Custos Op.Venda Grp Cvrd-USIMINAS</v>
          </cell>
          <cell r="D3508">
            <v>0</v>
          </cell>
          <cell r="F3508">
            <v>2113910.58</v>
          </cell>
          <cell r="G3508">
            <v>0</v>
          </cell>
          <cell r="H3508">
            <v>2113910.58</v>
          </cell>
          <cell r="I3508" t="str">
            <v>D</v>
          </cell>
        </row>
        <row r="3509">
          <cell r="A3509" t="str">
            <v>36.05.70.01</v>
          </cell>
          <cell r="B3509" t="str">
            <v>-</v>
          </cell>
          <cell r="C3509" t="str">
            <v>Custos Op.Venda Cvrd-USIMINAS Minerios</v>
          </cell>
          <cell r="D3509">
            <v>0</v>
          </cell>
          <cell r="F3509">
            <v>0</v>
          </cell>
          <cell r="G3509">
            <v>0</v>
          </cell>
          <cell r="H3509">
            <v>0</v>
          </cell>
        </row>
        <row r="3510">
          <cell r="A3510" t="str">
            <v>36.05.70.02</v>
          </cell>
          <cell r="B3510" t="str">
            <v>-</v>
          </cell>
          <cell r="C3510" t="str">
            <v>Custos Op.Venda Cvrd-USIMINAS Lig.Mangan</v>
          </cell>
          <cell r="D3510">
            <v>0</v>
          </cell>
          <cell r="F3510">
            <v>1759206.56</v>
          </cell>
          <cell r="G3510">
            <v>0</v>
          </cell>
          <cell r="H3510">
            <v>1759206.56</v>
          </cell>
          <cell r="I3510" t="str">
            <v>D</v>
          </cell>
        </row>
        <row r="3511">
          <cell r="A3511" t="str">
            <v>36.05.70.03</v>
          </cell>
          <cell r="B3511" t="str">
            <v>-</v>
          </cell>
          <cell r="C3511" t="str">
            <v>Custos Op.Venda Cvrd-USIMINAS Lig.Especi</v>
          </cell>
          <cell r="D3511">
            <v>0</v>
          </cell>
          <cell r="F3511">
            <v>354704.02</v>
          </cell>
          <cell r="G3511">
            <v>0</v>
          </cell>
          <cell r="H3511">
            <v>354704.02</v>
          </cell>
          <cell r="I3511" t="str">
            <v>D</v>
          </cell>
        </row>
        <row r="3512">
          <cell r="A3512" t="str">
            <v>36.05.70.07</v>
          </cell>
          <cell r="B3512" t="str">
            <v>-</v>
          </cell>
          <cell r="C3512" t="str">
            <v>Custos Op.Venda Cvrd-USIMINAS Outros</v>
          </cell>
          <cell r="D3512">
            <v>0</v>
          </cell>
          <cell r="F3512">
            <v>0</v>
          </cell>
          <cell r="G3512">
            <v>0</v>
          </cell>
          <cell r="H3512">
            <v>0</v>
          </cell>
        </row>
        <row r="3513">
          <cell r="A3513" t="str">
            <v>36.05.71.00</v>
          </cell>
          <cell r="B3513" t="str">
            <v>-</v>
          </cell>
          <cell r="C3513" t="str">
            <v>Custos Op.Venda Grp Cvrd-CVRDI</v>
          </cell>
          <cell r="D3513">
            <v>0</v>
          </cell>
          <cell r="F3513">
            <v>372333.42</v>
          </cell>
          <cell r="G3513">
            <v>0</v>
          </cell>
          <cell r="H3513">
            <v>372333.42</v>
          </cell>
          <cell r="I3513" t="str">
            <v>D</v>
          </cell>
        </row>
        <row r="3514">
          <cell r="A3514" t="str">
            <v>36.05.71.01</v>
          </cell>
          <cell r="B3514" t="str">
            <v>-</v>
          </cell>
          <cell r="C3514" t="str">
            <v>Custos Op.Venda Cvrd-CVRDI Minerios</v>
          </cell>
          <cell r="D3514">
            <v>0</v>
          </cell>
          <cell r="F3514">
            <v>372333.42</v>
          </cell>
          <cell r="G3514">
            <v>0</v>
          </cell>
          <cell r="H3514">
            <v>372333.42</v>
          </cell>
          <cell r="I3514" t="str">
            <v>D</v>
          </cell>
        </row>
        <row r="3515">
          <cell r="A3515" t="str">
            <v>36.05.71.02</v>
          </cell>
          <cell r="B3515" t="str">
            <v>-</v>
          </cell>
          <cell r="C3515" t="str">
            <v>Custos Op.Venda Cvrd-CVRDI Lig.Manganes</v>
          </cell>
          <cell r="D3515">
            <v>0</v>
          </cell>
          <cell r="F3515">
            <v>0</v>
          </cell>
          <cell r="G3515">
            <v>0</v>
          </cell>
          <cell r="H3515">
            <v>0</v>
          </cell>
        </row>
        <row r="3516">
          <cell r="A3516" t="str">
            <v>36.05.71.03</v>
          </cell>
          <cell r="B3516" t="str">
            <v>-</v>
          </cell>
          <cell r="C3516" t="str">
            <v>Custos Op.Venda Cvrd-CVRDI Lig.Especiais</v>
          </cell>
          <cell r="D3516">
            <v>0</v>
          </cell>
          <cell r="F3516">
            <v>0</v>
          </cell>
          <cell r="G3516">
            <v>0</v>
          </cell>
          <cell r="H3516">
            <v>0</v>
          </cell>
        </row>
        <row r="3517">
          <cell r="A3517" t="str">
            <v>36.05.71.07</v>
          </cell>
          <cell r="B3517" t="str">
            <v>-</v>
          </cell>
          <cell r="C3517" t="str">
            <v>Custos Op.Venda Cvrd-CVRDI Outros</v>
          </cell>
          <cell r="D3517">
            <v>0</v>
          </cell>
          <cell r="F3517">
            <v>0</v>
          </cell>
          <cell r="G3517">
            <v>0</v>
          </cell>
          <cell r="H3517">
            <v>0</v>
          </cell>
        </row>
        <row r="3518">
          <cell r="A3518" t="str">
            <v>36.10.00.00</v>
          </cell>
          <cell r="B3518" t="str">
            <v>-</v>
          </cell>
          <cell r="C3518" t="str">
            <v>Custo Operac. de Vendas Merc Ext</v>
          </cell>
          <cell r="D3518">
            <v>0</v>
          </cell>
          <cell r="F3518">
            <v>13063136.529999999</v>
          </cell>
          <cell r="G3518">
            <v>6183641.3399999999</v>
          </cell>
          <cell r="H3518">
            <v>6879495.1900000004</v>
          </cell>
          <cell r="I3518" t="str">
            <v>D</v>
          </cell>
        </row>
        <row r="3519">
          <cell r="A3519" t="str">
            <v>36.10.01.00</v>
          </cell>
          <cell r="B3519" t="str">
            <v>-</v>
          </cell>
          <cell r="C3519" t="str">
            <v>Custo Operac de Vendas-Merc Ext</v>
          </cell>
          <cell r="D3519">
            <v>0</v>
          </cell>
          <cell r="F3519">
            <v>13063136.529999999</v>
          </cell>
          <cell r="G3519">
            <v>6183641.3399999999</v>
          </cell>
          <cell r="H3519">
            <v>6879495.1900000004</v>
          </cell>
          <cell r="I3519" t="str">
            <v>D</v>
          </cell>
        </row>
        <row r="3520">
          <cell r="A3520" t="str">
            <v>36.10.01.01</v>
          </cell>
          <cell r="B3520" t="str">
            <v>-</v>
          </cell>
          <cell r="C3520" t="str">
            <v>Custo Op.Vendas ME-Minerios</v>
          </cell>
          <cell r="D3520">
            <v>0</v>
          </cell>
          <cell r="F3520">
            <v>0</v>
          </cell>
          <cell r="G3520">
            <v>522494.36</v>
          </cell>
          <cell r="H3520">
            <v>522494.36</v>
          </cell>
          <cell r="I3520" t="str">
            <v>C</v>
          </cell>
        </row>
        <row r="3521">
          <cell r="A3521" t="str">
            <v>36.10.01.02</v>
          </cell>
          <cell r="B3521" t="str">
            <v>-</v>
          </cell>
          <cell r="C3521" t="str">
            <v>Custo Op.Vendas ME-Liga Manganes</v>
          </cell>
          <cell r="D3521">
            <v>0</v>
          </cell>
          <cell r="F3521">
            <v>5655631.8799999999</v>
          </cell>
          <cell r="G3521">
            <v>0</v>
          </cell>
          <cell r="H3521">
            <v>5655631.8799999999</v>
          </cell>
          <cell r="I3521" t="str">
            <v>D</v>
          </cell>
        </row>
        <row r="3522">
          <cell r="A3522" t="str">
            <v>36.10.01.03</v>
          </cell>
          <cell r="B3522" t="str">
            <v>-</v>
          </cell>
          <cell r="C3522" t="str">
            <v>Custo Op.Vendas ME-Ligas Espec</v>
          </cell>
          <cell r="D3522">
            <v>0</v>
          </cell>
          <cell r="F3522">
            <v>3748311.33</v>
          </cell>
          <cell r="G3522">
            <v>0</v>
          </cell>
          <cell r="H3522">
            <v>3748311.33</v>
          </cell>
          <cell r="I3522" t="str">
            <v>D</v>
          </cell>
        </row>
        <row r="3523">
          <cell r="A3523" t="str">
            <v>36.10.01.04</v>
          </cell>
          <cell r="B3523" t="str">
            <v>-</v>
          </cell>
          <cell r="C3523" t="str">
            <v>Custo Op.Vendas ME-Lenha</v>
          </cell>
          <cell r="D3523">
            <v>0</v>
          </cell>
          <cell r="F3523">
            <v>0</v>
          </cell>
          <cell r="G3523">
            <v>0</v>
          </cell>
          <cell r="H3523">
            <v>0</v>
          </cell>
        </row>
        <row r="3524">
          <cell r="A3524" t="str">
            <v>36.10.01.05</v>
          </cell>
          <cell r="B3524" t="str">
            <v>-</v>
          </cell>
          <cell r="C3524" t="str">
            <v>Custo Op.Vendas ME-Quartzo</v>
          </cell>
          <cell r="D3524">
            <v>0</v>
          </cell>
          <cell r="F3524">
            <v>0</v>
          </cell>
          <cell r="G3524">
            <v>0</v>
          </cell>
          <cell r="H3524">
            <v>0</v>
          </cell>
        </row>
        <row r="3525">
          <cell r="A3525" t="str">
            <v>36.10.01.06</v>
          </cell>
          <cell r="B3525" t="str">
            <v>-</v>
          </cell>
          <cell r="C3525" t="str">
            <v>Custo Op.Vendas ME-Carvao Veget</v>
          </cell>
          <cell r="D3525">
            <v>0</v>
          </cell>
          <cell r="F3525">
            <v>0</v>
          </cell>
          <cell r="G3525">
            <v>0</v>
          </cell>
          <cell r="H3525">
            <v>0</v>
          </cell>
        </row>
        <row r="3526">
          <cell r="A3526" t="str">
            <v>36.10.01.07</v>
          </cell>
          <cell r="B3526" t="str">
            <v>-</v>
          </cell>
          <cell r="C3526" t="str">
            <v>Custo Op.Vendas ME-Outros</v>
          </cell>
          <cell r="D3526">
            <v>0</v>
          </cell>
          <cell r="F3526">
            <v>0</v>
          </cell>
          <cell r="G3526">
            <v>0</v>
          </cell>
          <cell r="H3526">
            <v>0</v>
          </cell>
        </row>
        <row r="3528">
          <cell r="A3528" t="str">
            <v>-----------</v>
          </cell>
          <cell r="B3528" t="str">
            <v>--</v>
          </cell>
          <cell r="C3528" t="str">
            <v>-------------------------------------------------------------------</v>
          </cell>
          <cell r="D3528" t="str">
            <v>-------------------</v>
          </cell>
          <cell r="E3528" t="str">
            <v>-</v>
          </cell>
          <cell r="F3528" t="str">
            <v>-------------------</v>
          </cell>
          <cell r="G3528" t="e">
            <v>#NAME?</v>
          </cell>
          <cell r="H3528" t="str">
            <v>07AB - 1.00.01.065</v>
          </cell>
        </row>
        <row r="3529">
          <cell r="A3529" t="str">
            <v>_x000C_----------</v>
          </cell>
          <cell r="B3529" t="str">
            <v>--</v>
          </cell>
          <cell r="C3529" t="str">
            <v>-------------------------------------------------------------------</v>
          </cell>
          <cell r="D3529" t="str">
            <v>-------------------</v>
          </cell>
          <cell r="E3529" t="str">
            <v>-</v>
          </cell>
          <cell r="F3529" t="str">
            <v>-------------------</v>
          </cell>
          <cell r="G3529" t="str">
            <v>-------------------</v>
          </cell>
          <cell r="H3529" t="str">
            <v>------ Página:</v>
          </cell>
          <cell r="I3529">
            <v>4</v>
          </cell>
        </row>
        <row r="3530">
          <cell r="A3530" t="str">
            <v>Rio Doce Ma</v>
          </cell>
          <cell r="B3530" t="str">
            <v>ng</v>
          </cell>
          <cell r="C3530" t="str">
            <v>anes S.A</v>
          </cell>
          <cell r="H3530" t="str">
            <v>Balancete</v>
          </cell>
        </row>
        <row r="3531">
          <cell r="A3531" t="str">
            <v>Período: 01</v>
          </cell>
          <cell r="B3531" t="str">
            <v>/0</v>
          </cell>
          <cell r="C3531" t="str">
            <v>1/2007 A 31/01/2007 -----------------------------------------------</v>
          </cell>
          <cell r="D3531" t="str">
            <v>-------------------</v>
          </cell>
          <cell r="E3531" t="str">
            <v>-</v>
          </cell>
          <cell r="F3531" t="str">
            <v>-------------------</v>
          </cell>
          <cell r="G3531" t="str">
            <v>-------------------</v>
          </cell>
          <cell r="H3531" t="str">
            <v>06/02/2007 - 17:4</v>
          </cell>
          <cell r="I3531">
            <v>7</v>
          </cell>
        </row>
        <row r="3533">
          <cell r="A3533" t="str">
            <v>Título</v>
          </cell>
          <cell r="D3533" t="str">
            <v>Saldo Inicial</v>
          </cell>
          <cell r="F3533" t="str">
            <v>Débito</v>
          </cell>
          <cell r="G3533" t="str">
            <v>Crédito</v>
          </cell>
          <cell r="H3533" t="str">
            <v>Saldo Final</v>
          </cell>
        </row>
        <row r="3534">
          <cell r="A3534" t="str">
            <v>-----------</v>
          </cell>
          <cell r="B3534" t="str">
            <v>--</v>
          </cell>
          <cell r="C3534" t="str">
            <v>-------------------------------------------------------------------</v>
          </cell>
          <cell r="D3534" t="str">
            <v>-----------------</v>
          </cell>
          <cell r="F3534" t="str">
            <v>------------------</v>
          </cell>
          <cell r="G3534" t="str">
            <v>------------------</v>
          </cell>
          <cell r="H3534" t="str">
            <v>-----------------</v>
          </cell>
        </row>
        <row r="3535">
          <cell r="A3535" t="str">
            <v>36.10.01.08</v>
          </cell>
          <cell r="B3535" t="str">
            <v>-</v>
          </cell>
          <cell r="C3535" t="str">
            <v>Custo Op.Vendas ME-Servicos</v>
          </cell>
          <cell r="D3535">
            <v>0</v>
          </cell>
          <cell r="F3535">
            <v>0</v>
          </cell>
          <cell r="G3535">
            <v>0</v>
          </cell>
          <cell r="H3535">
            <v>0</v>
          </cell>
        </row>
        <row r="3536">
          <cell r="A3536" t="str">
            <v>36.10.01.97</v>
          </cell>
          <cell r="B3536" t="str">
            <v>-</v>
          </cell>
          <cell r="C3536" t="str">
            <v>Cust Op.Venda ME em Trans.Minerios</v>
          </cell>
          <cell r="D3536">
            <v>0</v>
          </cell>
          <cell r="F3536">
            <v>0</v>
          </cell>
          <cell r="G3536">
            <v>0</v>
          </cell>
          <cell r="H3536">
            <v>0</v>
          </cell>
        </row>
        <row r="3537">
          <cell r="A3537" t="str">
            <v>36.10.01.98</v>
          </cell>
          <cell r="B3537" t="str">
            <v>-</v>
          </cell>
          <cell r="C3537" t="str">
            <v>Cust Op.Venda ME em Trans.L.Manganes</v>
          </cell>
          <cell r="D3537">
            <v>0</v>
          </cell>
          <cell r="F3537">
            <v>1412248.64</v>
          </cell>
          <cell r="G3537">
            <v>1698294.19</v>
          </cell>
          <cell r="H3537">
            <v>286045.55</v>
          </cell>
          <cell r="I3537" t="str">
            <v>C</v>
          </cell>
        </row>
        <row r="3538">
          <cell r="A3538" t="str">
            <v>36.10.01.99</v>
          </cell>
          <cell r="B3538" t="str">
            <v>-</v>
          </cell>
          <cell r="C3538" t="str">
            <v>Cust Op.Venda ME em Trans.L.Especiais</v>
          </cell>
          <cell r="D3538">
            <v>0</v>
          </cell>
          <cell r="F3538">
            <v>2246944.6800000002</v>
          </cell>
          <cell r="G3538">
            <v>3962852.79</v>
          </cell>
          <cell r="H3538">
            <v>1715908.11</v>
          </cell>
          <cell r="I3538" t="str">
            <v>C</v>
          </cell>
        </row>
        <row r="3539">
          <cell r="A3539" t="str">
            <v>36.10.10.00</v>
          </cell>
          <cell r="B3539" t="str">
            <v>-</v>
          </cell>
          <cell r="C3539" t="str">
            <v>Custo Oper. Revenda - Merc Ext</v>
          </cell>
          <cell r="D3539">
            <v>0</v>
          </cell>
          <cell r="F3539">
            <v>0</v>
          </cell>
          <cell r="G3539">
            <v>0</v>
          </cell>
          <cell r="H3539">
            <v>0</v>
          </cell>
        </row>
        <row r="3540">
          <cell r="A3540" t="str">
            <v>36.10.10.01</v>
          </cell>
          <cell r="B3540" t="str">
            <v>-</v>
          </cell>
          <cell r="C3540" t="str">
            <v>Custo Op.Revend ME-Minerios</v>
          </cell>
          <cell r="D3540">
            <v>0</v>
          </cell>
          <cell r="F3540">
            <v>0</v>
          </cell>
          <cell r="G3540">
            <v>0</v>
          </cell>
          <cell r="H3540">
            <v>0</v>
          </cell>
        </row>
        <row r="3541">
          <cell r="A3541" t="str">
            <v>36.10.10.02</v>
          </cell>
          <cell r="B3541" t="str">
            <v>-</v>
          </cell>
          <cell r="C3541" t="str">
            <v>Custo Op.Revend ME-Ligas Mangan</v>
          </cell>
          <cell r="D3541">
            <v>0</v>
          </cell>
          <cell r="F3541">
            <v>0</v>
          </cell>
          <cell r="G3541">
            <v>0</v>
          </cell>
          <cell r="H3541">
            <v>0</v>
          </cell>
        </row>
        <row r="3542">
          <cell r="A3542" t="str">
            <v>36.10.10.03</v>
          </cell>
          <cell r="B3542" t="str">
            <v>-</v>
          </cell>
          <cell r="C3542" t="str">
            <v>Custo Op.Revend ME-Ligas Espec</v>
          </cell>
          <cell r="D3542">
            <v>0</v>
          </cell>
          <cell r="F3542">
            <v>0</v>
          </cell>
          <cell r="G3542">
            <v>0</v>
          </cell>
          <cell r="H3542">
            <v>0</v>
          </cell>
        </row>
        <row r="3543">
          <cell r="A3543" t="str">
            <v>36.10.10.04</v>
          </cell>
          <cell r="B3543" t="str">
            <v>-</v>
          </cell>
          <cell r="C3543" t="str">
            <v>Custo Op.Revend ME-Lenha</v>
          </cell>
          <cell r="D3543">
            <v>0</v>
          </cell>
          <cell r="F3543">
            <v>0</v>
          </cell>
          <cell r="G3543">
            <v>0</v>
          </cell>
          <cell r="H3543">
            <v>0</v>
          </cell>
        </row>
        <row r="3544">
          <cell r="A3544" t="str">
            <v>36.10.10.05</v>
          </cell>
          <cell r="B3544" t="str">
            <v>-</v>
          </cell>
          <cell r="C3544" t="str">
            <v>Custo Op.Revend ME-Quartzo</v>
          </cell>
          <cell r="D3544">
            <v>0</v>
          </cell>
          <cell r="F3544">
            <v>0</v>
          </cell>
          <cell r="G3544">
            <v>0</v>
          </cell>
          <cell r="H3544">
            <v>0</v>
          </cell>
        </row>
        <row r="3545">
          <cell r="A3545" t="str">
            <v>36.10.10.06</v>
          </cell>
          <cell r="B3545" t="str">
            <v>-</v>
          </cell>
          <cell r="C3545" t="str">
            <v>Custo Op.Revend ME-Carvao Veget</v>
          </cell>
          <cell r="D3545">
            <v>0</v>
          </cell>
          <cell r="F3545">
            <v>0</v>
          </cell>
          <cell r="G3545">
            <v>0</v>
          </cell>
          <cell r="H3545">
            <v>0</v>
          </cell>
        </row>
        <row r="3546">
          <cell r="A3546" t="str">
            <v>36.10.10.07</v>
          </cell>
          <cell r="B3546" t="str">
            <v>-</v>
          </cell>
          <cell r="C3546" t="str">
            <v>Custo Op.Revend ME-Outros</v>
          </cell>
          <cell r="D3546">
            <v>0</v>
          </cell>
          <cell r="F3546">
            <v>0</v>
          </cell>
          <cell r="G3546">
            <v>0</v>
          </cell>
          <cell r="H3546">
            <v>0</v>
          </cell>
        </row>
        <row r="3547">
          <cell r="A3547" t="str">
            <v>36.10.10.08</v>
          </cell>
          <cell r="B3547" t="str">
            <v>-</v>
          </cell>
          <cell r="C3547" t="str">
            <v>Custo Op.Revend ME-Servicos</v>
          </cell>
          <cell r="D3547">
            <v>0</v>
          </cell>
          <cell r="F3547">
            <v>0</v>
          </cell>
          <cell r="G3547">
            <v>0</v>
          </cell>
          <cell r="H3547">
            <v>0</v>
          </cell>
        </row>
        <row r="3548">
          <cell r="A3548" t="str">
            <v>36.10.10.97</v>
          </cell>
          <cell r="B3548" t="str">
            <v>-</v>
          </cell>
          <cell r="C3548" t="str">
            <v>Cust Op.Rev. ME em Trans.Minerios</v>
          </cell>
          <cell r="D3548">
            <v>0</v>
          </cell>
          <cell r="F3548">
            <v>0</v>
          </cell>
          <cell r="G3548">
            <v>0</v>
          </cell>
          <cell r="H3548">
            <v>0</v>
          </cell>
        </row>
        <row r="3549">
          <cell r="A3549" t="str">
            <v>36.10.10.98</v>
          </cell>
          <cell r="B3549" t="str">
            <v>-</v>
          </cell>
          <cell r="C3549" t="str">
            <v>Cust Op.Rev. ME em Trans.L.Manganes</v>
          </cell>
          <cell r="D3549">
            <v>0</v>
          </cell>
          <cell r="F3549">
            <v>0</v>
          </cell>
          <cell r="G3549">
            <v>0</v>
          </cell>
          <cell r="H3549">
            <v>0</v>
          </cell>
        </row>
        <row r="3550">
          <cell r="A3550" t="str">
            <v>36.10.10.99</v>
          </cell>
          <cell r="B3550" t="str">
            <v>-</v>
          </cell>
          <cell r="C3550" t="str">
            <v>Cust Op.Rev. ME em Trans.L.Especiais</v>
          </cell>
          <cell r="D3550">
            <v>0</v>
          </cell>
          <cell r="F3550">
            <v>0</v>
          </cell>
          <cell r="G3550">
            <v>0</v>
          </cell>
          <cell r="H3550">
            <v>0</v>
          </cell>
        </row>
        <row r="3551">
          <cell r="A3551" t="str">
            <v>36.10.20.00</v>
          </cell>
          <cell r="B3551" t="str">
            <v>-</v>
          </cell>
          <cell r="C3551" t="str">
            <v>Custo Op.Vend.Cia Grupo-Merc.Ext</v>
          </cell>
          <cell r="D3551">
            <v>0</v>
          </cell>
          <cell r="F3551">
            <v>0</v>
          </cell>
          <cell r="G3551">
            <v>0</v>
          </cell>
          <cell r="H3551">
            <v>0</v>
          </cell>
        </row>
        <row r="3552">
          <cell r="A3552" t="str">
            <v>36.10.20.01</v>
          </cell>
          <cell r="B3552" t="str">
            <v>-</v>
          </cell>
          <cell r="C3552" t="str">
            <v>Cust Venda C.Grupo ME-Minerios</v>
          </cell>
          <cell r="D3552">
            <v>0</v>
          </cell>
          <cell r="F3552">
            <v>0</v>
          </cell>
          <cell r="G3552">
            <v>0</v>
          </cell>
          <cell r="H3552">
            <v>0</v>
          </cell>
        </row>
        <row r="3553">
          <cell r="A3553" t="str">
            <v>36.10.20.02</v>
          </cell>
          <cell r="B3553" t="str">
            <v>-</v>
          </cell>
          <cell r="C3553" t="str">
            <v>Cust Venda C.Grupo ME-Liga Manganes</v>
          </cell>
          <cell r="D3553">
            <v>0</v>
          </cell>
          <cell r="F3553">
            <v>0</v>
          </cell>
          <cell r="G3553">
            <v>0</v>
          </cell>
          <cell r="H3553">
            <v>0</v>
          </cell>
        </row>
        <row r="3554">
          <cell r="A3554" t="str">
            <v>36.10.20.03</v>
          </cell>
          <cell r="B3554" t="str">
            <v>-</v>
          </cell>
          <cell r="C3554" t="str">
            <v>Cust Venda C.Grupo ME-Ligas Espec</v>
          </cell>
          <cell r="D3554">
            <v>0</v>
          </cell>
          <cell r="F3554">
            <v>0</v>
          </cell>
          <cell r="G3554">
            <v>0</v>
          </cell>
          <cell r="H3554">
            <v>0</v>
          </cell>
        </row>
        <row r="3555">
          <cell r="A3555" t="str">
            <v>36.10.20.04</v>
          </cell>
          <cell r="B3555" t="str">
            <v>-</v>
          </cell>
          <cell r="C3555" t="str">
            <v>Cust Venda C.Grupo ME-Lenha</v>
          </cell>
          <cell r="D3555">
            <v>0</v>
          </cell>
          <cell r="F3555">
            <v>0</v>
          </cell>
          <cell r="G3555">
            <v>0</v>
          </cell>
          <cell r="H3555">
            <v>0</v>
          </cell>
        </row>
        <row r="3556">
          <cell r="A3556" t="str">
            <v>36.10.20.05</v>
          </cell>
          <cell r="B3556" t="str">
            <v>-</v>
          </cell>
          <cell r="C3556" t="str">
            <v>Cust Venda C.Grupo ME-Quartzo</v>
          </cell>
          <cell r="D3556">
            <v>0</v>
          </cell>
          <cell r="F3556">
            <v>0</v>
          </cell>
          <cell r="G3556">
            <v>0</v>
          </cell>
          <cell r="H3556">
            <v>0</v>
          </cell>
        </row>
        <row r="3557">
          <cell r="A3557" t="str">
            <v>36.10.20.06</v>
          </cell>
          <cell r="B3557" t="str">
            <v>-</v>
          </cell>
          <cell r="C3557" t="str">
            <v>Cust Venda C.Grupo ME-Carvao Veget</v>
          </cell>
          <cell r="D3557">
            <v>0</v>
          </cell>
          <cell r="F3557">
            <v>0</v>
          </cell>
          <cell r="G3557">
            <v>0</v>
          </cell>
          <cell r="H3557">
            <v>0</v>
          </cell>
        </row>
        <row r="3558">
          <cell r="A3558" t="str">
            <v>36.10.20.07</v>
          </cell>
          <cell r="B3558" t="str">
            <v>-</v>
          </cell>
          <cell r="C3558" t="str">
            <v>Cust Venda C.Grupo ME-Outros</v>
          </cell>
          <cell r="D3558">
            <v>0</v>
          </cell>
          <cell r="F3558">
            <v>0</v>
          </cell>
          <cell r="G3558">
            <v>0</v>
          </cell>
          <cell r="H3558">
            <v>0</v>
          </cell>
        </row>
        <row r="3559">
          <cell r="A3559" t="str">
            <v>36.10.20.08</v>
          </cell>
          <cell r="B3559" t="str">
            <v>-</v>
          </cell>
          <cell r="C3559" t="str">
            <v>Cust Venda C.Grupo ME-Servicos</v>
          </cell>
          <cell r="D3559">
            <v>0</v>
          </cell>
          <cell r="F3559">
            <v>0</v>
          </cell>
          <cell r="G3559">
            <v>0</v>
          </cell>
          <cell r="H3559">
            <v>0</v>
          </cell>
        </row>
        <row r="3560">
          <cell r="A3560" t="str">
            <v>36.10.20.94</v>
          </cell>
          <cell r="B3560" t="str">
            <v>-</v>
          </cell>
          <cell r="C3560" t="str">
            <v>Cust Venda M.Externo em Trans.Minerios</v>
          </cell>
          <cell r="D3560">
            <v>0</v>
          </cell>
          <cell r="F3560">
            <v>0</v>
          </cell>
          <cell r="G3560">
            <v>0</v>
          </cell>
          <cell r="H3560">
            <v>0</v>
          </cell>
        </row>
        <row r="3561">
          <cell r="A3561" t="str">
            <v>36.10.20.95</v>
          </cell>
          <cell r="B3561" t="str">
            <v>-</v>
          </cell>
          <cell r="C3561" t="str">
            <v>Cust Venda M.Externo em Trans.L.Mangenes</v>
          </cell>
          <cell r="D3561">
            <v>0</v>
          </cell>
          <cell r="F3561">
            <v>0</v>
          </cell>
          <cell r="G3561">
            <v>0</v>
          </cell>
          <cell r="H3561">
            <v>0</v>
          </cell>
        </row>
        <row r="3562">
          <cell r="A3562" t="str">
            <v>36.10.20.96</v>
          </cell>
          <cell r="B3562" t="str">
            <v>-</v>
          </cell>
          <cell r="C3562" t="str">
            <v>Cust Venda M.Externo em Trans.L.Especiai</v>
          </cell>
          <cell r="D3562">
            <v>0</v>
          </cell>
          <cell r="F3562">
            <v>0</v>
          </cell>
          <cell r="G3562">
            <v>0</v>
          </cell>
          <cell r="H3562">
            <v>0</v>
          </cell>
        </row>
        <row r="3563">
          <cell r="A3563" t="str">
            <v>36.10.20.97</v>
          </cell>
          <cell r="B3563" t="str">
            <v>-</v>
          </cell>
          <cell r="C3563" t="str">
            <v>Cust Venda C.Grup.ME em trans-Minerios</v>
          </cell>
          <cell r="D3563">
            <v>0</v>
          </cell>
          <cell r="F3563">
            <v>0</v>
          </cell>
          <cell r="G3563">
            <v>0</v>
          </cell>
          <cell r="H3563">
            <v>0</v>
          </cell>
        </row>
        <row r="3564">
          <cell r="A3564" t="str">
            <v>36.10.20.98</v>
          </cell>
          <cell r="B3564" t="str">
            <v>-</v>
          </cell>
          <cell r="C3564" t="str">
            <v>Cust Venda C.Grup.ME em trans-Lig.Mangan</v>
          </cell>
          <cell r="D3564">
            <v>0</v>
          </cell>
          <cell r="F3564">
            <v>0</v>
          </cell>
          <cell r="G3564">
            <v>0</v>
          </cell>
          <cell r="H3564">
            <v>0</v>
          </cell>
        </row>
        <row r="3565">
          <cell r="A3565" t="str">
            <v>36.10.20.99</v>
          </cell>
          <cell r="B3565" t="str">
            <v>-</v>
          </cell>
          <cell r="C3565" t="str">
            <v>Cust Venda C.Grup.ME em trans-Lig.Especi</v>
          </cell>
          <cell r="D3565">
            <v>0</v>
          </cell>
          <cell r="F3565">
            <v>0</v>
          </cell>
          <cell r="G3565">
            <v>0</v>
          </cell>
          <cell r="H3565">
            <v>0</v>
          </cell>
        </row>
        <row r="3566">
          <cell r="A3566" t="str">
            <v>36.10.25.00</v>
          </cell>
          <cell r="B3566" t="str">
            <v>-</v>
          </cell>
          <cell r="C3566" t="str">
            <v>Custo Op.Revend.C.Grupo-M.Ext</v>
          </cell>
          <cell r="D3566">
            <v>0</v>
          </cell>
          <cell r="F3566">
            <v>0</v>
          </cell>
          <cell r="G3566">
            <v>0</v>
          </cell>
          <cell r="H3566">
            <v>0</v>
          </cell>
        </row>
        <row r="3567">
          <cell r="A3567" t="str">
            <v>36.10.25.01</v>
          </cell>
          <cell r="B3567" t="str">
            <v>-</v>
          </cell>
          <cell r="C3567" t="str">
            <v>Cust Revend.C.Grupo ME-Minerios</v>
          </cell>
          <cell r="D3567">
            <v>0</v>
          </cell>
          <cell r="F3567">
            <v>0</v>
          </cell>
          <cell r="G3567">
            <v>0</v>
          </cell>
          <cell r="H3567">
            <v>0</v>
          </cell>
        </row>
        <row r="3568">
          <cell r="A3568" t="str">
            <v>36.10.25.02</v>
          </cell>
          <cell r="B3568" t="str">
            <v>-</v>
          </cell>
          <cell r="C3568" t="str">
            <v>Cust Revend.C.Grupo ME-Manganes</v>
          </cell>
          <cell r="D3568">
            <v>0</v>
          </cell>
          <cell r="F3568">
            <v>0</v>
          </cell>
          <cell r="G3568">
            <v>0</v>
          </cell>
          <cell r="H3568">
            <v>0</v>
          </cell>
        </row>
        <row r="3569">
          <cell r="A3569" t="str">
            <v>36.10.25.03</v>
          </cell>
          <cell r="B3569" t="str">
            <v>-</v>
          </cell>
          <cell r="C3569" t="str">
            <v>Cust Revend.C.Grupo ME-Ligas Espec</v>
          </cell>
          <cell r="D3569">
            <v>0</v>
          </cell>
          <cell r="F3569">
            <v>0</v>
          </cell>
          <cell r="G3569">
            <v>0</v>
          </cell>
          <cell r="H3569">
            <v>0</v>
          </cell>
        </row>
        <row r="3570">
          <cell r="A3570" t="str">
            <v>36.10.25.04</v>
          </cell>
          <cell r="B3570" t="str">
            <v>-</v>
          </cell>
          <cell r="C3570" t="str">
            <v>Cust Revend.C.Grupo ME-Lenha</v>
          </cell>
          <cell r="D3570">
            <v>0</v>
          </cell>
          <cell r="F3570">
            <v>0</v>
          </cell>
          <cell r="G3570">
            <v>0</v>
          </cell>
          <cell r="H3570">
            <v>0</v>
          </cell>
        </row>
        <row r="3571">
          <cell r="A3571" t="str">
            <v>36.10.25.05</v>
          </cell>
          <cell r="B3571" t="str">
            <v>-</v>
          </cell>
          <cell r="C3571" t="str">
            <v>Cust Revend.C.Grupo ME-Quartzo</v>
          </cell>
          <cell r="D3571">
            <v>0</v>
          </cell>
          <cell r="F3571">
            <v>0</v>
          </cell>
          <cell r="G3571">
            <v>0</v>
          </cell>
          <cell r="H3571">
            <v>0</v>
          </cell>
        </row>
        <row r="3572">
          <cell r="A3572" t="str">
            <v>36.10.25.06</v>
          </cell>
          <cell r="B3572" t="str">
            <v>-</v>
          </cell>
          <cell r="C3572" t="str">
            <v>Cust Revend.C.Grupo ME-Carvao Veget</v>
          </cell>
          <cell r="D3572">
            <v>0</v>
          </cell>
          <cell r="F3572">
            <v>0</v>
          </cell>
          <cell r="G3572">
            <v>0</v>
          </cell>
          <cell r="H3572">
            <v>0</v>
          </cell>
        </row>
        <row r="3573">
          <cell r="A3573" t="str">
            <v>36.10.25.07</v>
          </cell>
          <cell r="B3573" t="str">
            <v>-</v>
          </cell>
          <cell r="C3573" t="str">
            <v>Cust Revend.C.Grupo ME-Outros</v>
          </cell>
          <cell r="D3573">
            <v>0</v>
          </cell>
          <cell r="F3573">
            <v>0</v>
          </cell>
          <cell r="G3573">
            <v>0</v>
          </cell>
          <cell r="H3573">
            <v>0</v>
          </cell>
        </row>
        <row r="3574">
          <cell r="A3574" t="str">
            <v>36.10.25.08</v>
          </cell>
          <cell r="B3574" t="str">
            <v>-</v>
          </cell>
          <cell r="C3574" t="str">
            <v>Cust Revend.C.Grupo ME-Servicos</v>
          </cell>
          <cell r="D3574">
            <v>0</v>
          </cell>
          <cell r="F3574">
            <v>0</v>
          </cell>
          <cell r="G3574">
            <v>0</v>
          </cell>
          <cell r="H3574">
            <v>0</v>
          </cell>
        </row>
        <row r="3575">
          <cell r="A3575" t="str">
            <v>38.00.00.00</v>
          </cell>
          <cell r="B3575" t="str">
            <v>-</v>
          </cell>
          <cell r="C3575" t="str">
            <v>Resultado Mensal</v>
          </cell>
          <cell r="D3575">
            <v>0</v>
          </cell>
          <cell r="F3575">
            <v>0</v>
          </cell>
          <cell r="G3575">
            <v>0</v>
          </cell>
          <cell r="H3575">
            <v>0</v>
          </cell>
        </row>
        <row r="3576">
          <cell r="A3576" t="str">
            <v>38.01.00.00</v>
          </cell>
          <cell r="B3576" t="str">
            <v>-</v>
          </cell>
          <cell r="C3576" t="str">
            <v>Resultado Mensal</v>
          </cell>
          <cell r="D3576">
            <v>0</v>
          </cell>
          <cell r="F3576">
            <v>0</v>
          </cell>
          <cell r="G3576">
            <v>0</v>
          </cell>
          <cell r="H3576">
            <v>0</v>
          </cell>
        </row>
        <row r="3577">
          <cell r="A3577" t="str">
            <v>38.01.01.00</v>
          </cell>
          <cell r="B3577" t="str">
            <v>-</v>
          </cell>
          <cell r="C3577" t="str">
            <v>Resultado Mensal</v>
          </cell>
          <cell r="D3577">
            <v>0</v>
          </cell>
          <cell r="F3577">
            <v>0</v>
          </cell>
          <cell r="G3577">
            <v>0</v>
          </cell>
          <cell r="H3577">
            <v>0</v>
          </cell>
        </row>
        <row r="3578">
          <cell r="A3578" t="str">
            <v>38.01.01.01</v>
          </cell>
          <cell r="B3578" t="str">
            <v>-</v>
          </cell>
          <cell r="C3578" t="str">
            <v>Resultado Mensal</v>
          </cell>
          <cell r="D3578">
            <v>0</v>
          </cell>
          <cell r="F3578">
            <v>0</v>
          </cell>
          <cell r="G3578">
            <v>0</v>
          </cell>
          <cell r="H3578">
            <v>0</v>
          </cell>
        </row>
        <row r="3579">
          <cell r="A3579" t="str">
            <v>40.00.00.00</v>
          </cell>
          <cell r="B3579" t="str">
            <v>-</v>
          </cell>
          <cell r="C3579" t="str">
            <v>Despesas Operacionais</v>
          </cell>
          <cell r="D3579">
            <v>0</v>
          </cell>
          <cell r="F3579">
            <v>16135977.390000001</v>
          </cell>
          <cell r="G3579">
            <v>5597736.1900000004</v>
          </cell>
          <cell r="H3579">
            <v>10538241.199999999</v>
          </cell>
          <cell r="I3579" t="str">
            <v>D</v>
          </cell>
        </row>
        <row r="3580">
          <cell r="A3580" t="str">
            <v>41.00.00.00</v>
          </cell>
          <cell r="B3580" t="str">
            <v>-</v>
          </cell>
          <cell r="C3580" t="str">
            <v>Despesas Operacionais</v>
          </cell>
          <cell r="D3580">
            <v>0</v>
          </cell>
          <cell r="F3580">
            <v>13650156.119999999</v>
          </cell>
          <cell r="G3580">
            <v>5513667.9900000002</v>
          </cell>
          <cell r="H3580">
            <v>8136488.1299999999</v>
          </cell>
          <cell r="I3580" t="str">
            <v>D</v>
          </cell>
        </row>
        <row r="3581">
          <cell r="A3581" t="str">
            <v>41.01.00.00</v>
          </cell>
          <cell r="B3581" t="str">
            <v>-</v>
          </cell>
          <cell r="C3581" t="str">
            <v>Honorarios</v>
          </cell>
          <cell r="D3581">
            <v>0</v>
          </cell>
          <cell r="F3581">
            <v>0</v>
          </cell>
          <cell r="G3581">
            <v>0</v>
          </cell>
          <cell r="H3581">
            <v>0</v>
          </cell>
        </row>
        <row r="3582">
          <cell r="A3582" t="str">
            <v>41.01.01.00</v>
          </cell>
          <cell r="B3582" t="str">
            <v>-</v>
          </cell>
          <cell r="C3582" t="str">
            <v>Honorarios dos Administradores</v>
          </cell>
          <cell r="D3582">
            <v>0</v>
          </cell>
          <cell r="F3582">
            <v>0</v>
          </cell>
          <cell r="G3582">
            <v>0</v>
          </cell>
          <cell r="H3582">
            <v>0</v>
          </cell>
        </row>
        <row r="3583">
          <cell r="A3583" t="str">
            <v>41.01.01.01</v>
          </cell>
          <cell r="B3583" t="str">
            <v>-</v>
          </cell>
          <cell r="C3583" t="str">
            <v>Honorarios dos Administradores</v>
          </cell>
          <cell r="D3583">
            <v>0</v>
          </cell>
          <cell r="F3583">
            <v>0</v>
          </cell>
          <cell r="G3583">
            <v>0</v>
          </cell>
          <cell r="H3583">
            <v>0</v>
          </cell>
        </row>
        <row r="3584">
          <cell r="A3584" t="str">
            <v>41.01.05.00</v>
          </cell>
          <cell r="B3584" t="str">
            <v>-</v>
          </cell>
          <cell r="C3584" t="str">
            <v>Honorarios Conselho Consultivo</v>
          </cell>
          <cell r="D3584">
            <v>0</v>
          </cell>
          <cell r="F3584">
            <v>0</v>
          </cell>
          <cell r="G3584">
            <v>0</v>
          </cell>
          <cell r="H3584">
            <v>0</v>
          </cell>
        </row>
        <row r="3585">
          <cell r="A3585" t="str">
            <v>41.01.05.01</v>
          </cell>
          <cell r="B3585" t="str">
            <v>-</v>
          </cell>
          <cell r="C3585" t="str">
            <v>Honorarios Conselho Consultivo</v>
          </cell>
          <cell r="D3585">
            <v>0</v>
          </cell>
          <cell r="F3585">
            <v>0</v>
          </cell>
          <cell r="G3585">
            <v>0</v>
          </cell>
          <cell r="H3585">
            <v>0</v>
          </cell>
        </row>
        <row r="3586">
          <cell r="A3586" t="str">
            <v>41.01.10.00</v>
          </cell>
          <cell r="B3586" t="str">
            <v>-</v>
          </cell>
          <cell r="C3586" t="str">
            <v>Honorarios da Diretoria</v>
          </cell>
          <cell r="D3586">
            <v>0</v>
          </cell>
          <cell r="F3586">
            <v>0</v>
          </cell>
          <cell r="G3586">
            <v>0</v>
          </cell>
          <cell r="H3586">
            <v>0</v>
          </cell>
        </row>
        <row r="3587">
          <cell r="A3587" t="str">
            <v>41.01.10.01</v>
          </cell>
          <cell r="B3587" t="str">
            <v>-</v>
          </cell>
          <cell r="C3587" t="str">
            <v>Honorarios da Diretoria</v>
          </cell>
          <cell r="D3587">
            <v>0</v>
          </cell>
          <cell r="F3587">
            <v>0</v>
          </cell>
          <cell r="G3587">
            <v>0</v>
          </cell>
          <cell r="H3587">
            <v>0</v>
          </cell>
        </row>
        <row r="3588">
          <cell r="A3588" t="str">
            <v>41.01.15.00</v>
          </cell>
          <cell r="B3588" t="str">
            <v>-</v>
          </cell>
          <cell r="C3588" t="str">
            <v>Honorarios do Conselho Fiscal</v>
          </cell>
          <cell r="D3588">
            <v>0</v>
          </cell>
          <cell r="F3588">
            <v>0</v>
          </cell>
          <cell r="G3588">
            <v>0</v>
          </cell>
          <cell r="H3588">
            <v>0</v>
          </cell>
        </row>
        <row r="3589">
          <cell r="A3589" t="str">
            <v>41.01.15.01</v>
          </cell>
          <cell r="B3589" t="str">
            <v>-</v>
          </cell>
          <cell r="C3589" t="str">
            <v>Honorarios do Conselho Fiscal</v>
          </cell>
          <cell r="D3589">
            <v>0</v>
          </cell>
          <cell r="F3589">
            <v>0</v>
          </cell>
          <cell r="G3589">
            <v>0</v>
          </cell>
          <cell r="H3589">
            <v>0</v>
          </cell>
        </row>
        <row r="3590">
          <cell r="A3590" t="str">
            <v>41.01.20.00</v>
          </cell>
          <cell r="B3590" t="str">
            <v>-</v>
          </cell>
          <cell r="C3590" t="str">
            <v>Gratific-Diretoria/Conselh Admin</v>
          </cell>
          <cell r="D3590">
            <v>0</v>
          </cell>
          <cell r="F3590">
            <v>0</v>
          </cell>
          <cell r="G3590">
            <v>0</v>
          </cell>
          <cell r="H3590">
            <v>0</v>
          </cell>
        </row>
        <row r="3591">
          <cell r="A3591" t="str">
            <v>41.01.20.01</v>
          </cell>
          <cell r="B3591" t="str">
            <v>-</v>
          </cell>
          <cell r="C3591" t="str">
            <v>Gratificacao da Diretoria</v>
          </cell>
          <cell r="D3591">
            <v>0</v>
          </cell>
          <cell r="F3591">
            <v>0</v>
          </cell>
          <cell r="G3591">
            <v>0</v>
          </cell>
          <cell r="H3591">
            <v>0</v>
          </cell>
        </row>
        <row r="3592">
          <cell r="A3592" t="str">
            <v>41.01.20.02</v>
          </cell>
          <cell r="B3592" t="str">
            <v>-</v>
          </cell>
          <cell r="C3592" t="str">
            <v>Gratificacao Conselho Administr.</v>
          </cell>
          <cell r="D3592">
            <v>0</v>
          </cell>
          <cell r="F3592">
            <v>0</v>
          </cell>
          <cell r="G3592">
            <v>0</v>
          </cell>
          <cell r="H3592">
            <v>0</v>
          </cell>
        </row>
        <row r="3593">
          <cell r="A3593" t="str">
            <v>41.10.00.00</v>
          </cell>
          <cell r="B3593" t="str">
            <v>-</v>
          </cell>
          <cell r="C3593" t="str">
            <v>Pessoal</v>
          </cell>
          <cell r="D3593">
            <v>0</v>
          </cell>
          <cell r="F3593">
            <v>1329049.46</v>
          </cell>
          <cell r="G3593">
            <v>542086.18000000005</v>
          </cell>
          <cell r="H3593">
            <v>786963.28</v>
          </cell>
          <cell r="I3593" t="str">
            <v>D</v>
          </cell>
        </row>
        <row r="3594">
          <cell r="A3594" t="str">
            <v>41.10.01.00</v>
          </cell>
          <cell r="B3594" t="str">
            <v>-</v>
          </cell>
          <cell r="C3594" t="str">
            <v>Salarios</v>
          </cell>
          <cell r="D3594">
            <v>0</v>
          </cell>
          <cell r="F3594">
            <v>347822.57</v>
          </cell>
          <cell r="G3594">
            <v>5.76</v>
          </cell>
          <cell r="H3594">
            <v>347816.81</v>
          </cell>
          <cell r="I3594" t="str">
            <v>D</v>
          </cell>
        </row>
        <row r="3595">
          <cell r="A3595" t="str">
            <v>41.10.01.01</v>
          </cell>
          <cell r="B3595" t="str">
            <v>-</v>
          </cell>
          <cell r="C3595" t="str">
            <v>Salarios</v>
          </cell>
          <cell r="D3595">
            <v>0</v>
          </cell>
          <cell r="F3595">
            <v>347822.57</v>
          </cell>
          <cell r="G3595">
            <v>5.76</v>
          </cell>
          <cell r="H3595">
            <v>347816.81</v>
          </cell>
          <cell r="I3595" t="str">
            <v>D</v>
          </cell>
        </row>
        <row r="3596">
          <cell r="A3596" t="str">
            <v>41.10.02.00</v>
          </cell>
          <cell r="B3596" t="str">
            <v>-</v>
          </cell>
          <cell r="C3596" t="str">
            <v>Gratificacoes</v>
          </cell>
          <cell r="D3596">
            <v>0</v>
          </cell>
          <cell r="F3596">
            <v>0</v>
          </cell>
          <cell r="G3596">
            <v>0</v>
          </cell>
          <cell r="H3596">
            <v>0</v>
          </cell>
        </row>
        <row r="3597">
          <cell r="A3597" t="str">
            <v>41.10.02.01</v>
          </cell>
          <cell r="B3597" t="str">
            <v>-</v>
          </cell>
          <cell r="C3597" t="str">
            <v>Gratificacao de Funcao</v>
          </cell>
          <cell r="D3597">
            <v>0</v>
          </cell>
          <cell r="F3597">
            <v>0</v>
          </cell>
          <cell r="G3597">
            <v>0</v>
          </cell>
          <cell r="H3597">
            <v>0</v>
          </cell>
        </row>
        <row r="3598">
          <cell r="A3598" t="str">
            <v>41.10.02.02</v>
          </cell>
          <cell r="B3598" t="str">
            <v>-</v>
          </cell>
          <cell r="C3598" t="str">
            <v>Gratificacao de Assessoria</v>
          </cell>
          <cell r="D3598">
            <v>0</v>
          </cell>
          <cell r="F3598">
            <v>0</v>
          </cell>
          <cell r="G3598">
            <v>0</v>
          </cell>
          <cell r="H3598">
            <v>0</v>
          </cell>
        </row>
        <row r="3599">
          <cell r="A3599" t="str">
            <v>41.10.02.03</v>
          </cell>
          <cell r="B3599" t="str">
            <v>-</v>
          </cell>
          <cell r="C3599" t="str">
            <v>Gratificacao de Substituicao</v>
          </cell>
          <cell r="D3599">
            <v>0</v>
          </cell>
          <cell r="F3599">
            <v>0</v>
          </cell>
          <cell r="G3599">
            <v>0</v>
          </cell>
          <cell r="H3599">
            <v>0</v>
          </cell>
        </row>
        <row r="3600">
          <cell r="A3600" t="str">
            <v>41.10.02.04</v>
          </cell>
          <cell r="B3600" t="str">
            <v>-</v>
          </cell>
          <cell r="C3600" t="str">
            <v>Gratificacao por Tempo Servico</v>
          </cell>
          <cell r="D3600">
            <v>0</v>
          </cell>
          <cell r="F3600">
            <v>0</v>
          </cell>
          <cell r="G3600">
            <v>0</v>
          </cell>
          <cell r="H3600">
            <v>0</v>
          </cell>
        </row>
        <row r="3601">
          <cell r="A3601" t="str">
            <v>41.10.02.05</v>
          </cell>
          <cell r="B3601" t="str">
            <v>-</v>
          </cell>
          <cell r="C3601" t="str">
            <v>Gratificacoes por Acordo</v>
          </cell>
          <cell r="D3601">
            <v>0</v>
          </cell>
          <cell r="F3601">
            <v>0</v>
          </cell>
          <cell r="G3601">
            <v>0</v>
          </cell>
          <cell r="H3601">
            <v>0</v>
          </cell>
        </row>
        <row r="3602">
          <cell r="A3602" t="str">
            <v>41.10.02.06</v>
          </cell>
          <cell r="B3602" t="str">
            <v>-</v>
          </cell>
          <cell r="C3602" t="str">
            <v>Outras Gratificacoes</v>
          </cell>
          <cell r="D3602">
            <v>0</v>
          </cell>
          <cell r="F3602">
            <v>0</v>
          </cell>
          <cell r="G3602">
            <v>0</v>
          </cell>
          <cell r="H3602">
            <v>0</v>
          </cell>
        </row>
        <row r="3603">
          <cell r="A3603" t="str">
            <v>41.10.02.07</v>
          </cell>
          <cell r="B3603" t="str">
            <v>-</v>
          </cell>
          <cell r="C3603" t="str">
            <v>Gratificacoes de Desempenho</v>
          </cell>
          <cell r="D3603">
            <v>0</v>
          </cell>
          <cell r="F3603">
            <v>0</v>
          </cell>
          <cell r="G3603">
            <v>0</v>
          </cell>
          <cell r="H3603">
            <v>0</v>
          </cell>
        </row>
        <row r="3604">
          <cell r="A3604" t="str">
            <v>41.10.03.00</v>
          </cell>
          <cell r="B3604" t="str">
            <v>-</v>
          </cell>
          <cell r="C3604" t="str">
            <v>Adicionais Legais</v>
          </cell>
          <cell r="D3604">
            <v>0</v>
          </cell>
          <cell r="F3604">
            <v>126</v>
          </cell>
          <cell r="G3604">
            <v>0</v>
          </cell>
          <cell r="H3604">
            <v>126</v>
          </cell>
          <cell r="I3604" t="str">
            <v>D</v>
          </cell>
        </row>
        <row r="3605">
          <cell r="A3605" t="str">
            <v>41.10.03.01</v>
          </cell>
          <cell r="B3605" t="str">
            <v>-</v>
          </cell>
          <cell r="C3605" t="str">
            <v>Adicional Noturno</v>
          </cell>
          <cell r="D3605">
            <v>0</v>
          </cell>
          <cell r="F3605">
            <v>0</v>
          </cell>
          <cell r="G3605">
            <v>0</v>
          </cell>
          <cell r="H3605">
            <v>0</v>
          </cell>
        </row>
        <row r="3606">
          <cell r="A3606" t="str">
            <v>41.10.03.02</v>
          </cell>
          <cell r="B3606" t="str">
            <v>-</v>
          </cell>
          <cell r="C3606" t="str">
            <v>Insalubridade</v>
          </cell>
          <cell r="D3606">
            <v>0</v>
          </cell>
          <cell r="F3606">
            <v>126</v>
          </cell>
          <cell r="G3606">
            <v>0</v>
          </cell>
          <cell r="H3606">
            <v>126</v>
          </cell>
          <cell r="I3606" t="str">
            <v>D</v>
          </cell>
        </row>
        <row r="3607">
          <cell r="A3607" t="str">
            <v>41.10.03.03</v>
          </cell>
          <cell r="B3607" t="str">
            <v>-</v>
          </cell>
          <cell r="C3607" t="str">
            <v>Periculosidade</v>
          </cell>
          <cell r="D3607">
            <v>0</v>
          </cell>
          <cell r="F3607">
            <v>0</v>
          </cell>
          <cell r="G3607">
            <v>0</v>
          </cell>
          <cell r="H3607">
            <v>0</v>
          </cell>
        </row>
        <row r="3608">
          <cell r="A3608" t="str">
            <v>41.10.03.04</v>
          </cell>
          <cell r="B3608" t="str">
            <v>-</v>
          </cell>
          <cell r="C3608" t="str">
            <v>Outros Adicionais Trabalhistas</v>
          </cell>
          <cell r="D3608">
            <v>0</v>
          </cell>
          <cell r="F3608">
            <v>0</v>
          </cell>
          <cell r="G3608">
            <v>0</v>
          </cell>
          <cell r="H3608">
            <v>0</v>
          </cell>
        </row>
        <row r="3609">
          <cell r="A3609" t="str">
            <v>41.10.04.00</v>
          </cell>
          <cell r="B3609" t="str">
            <v>-</v>
          </cell>
          <cell r="C3609" t="str">
            <v>Serv. Extraordinario/Adicionais</v>
          </cell>
          <cell r="D3609">
            <v>0</v>
          </cell>
          <cell r="F3609">
            <v>619.32000000000005</v>
          </cell>
          <cell r="G3609">
            <v>0</v>
          </cell>
          <cell r="H3609">
            <v>619.32000000000005</v>
          </cell>
          <cell r="I3609" t="str">
            <v>D</v>
          </cell>
        </row>
        <row r="3610">
          <cell r="A3610" t="str">
            <v>41.10.04.01</v>
          </cell>
          <cell r="B3610" t="str">
            <v>-</v>
          </cell>
          <cell r="C3610" t="str">
            <v>Horas Extras Dias Uteis</v>
          </cell>
          <cell r="D3610">
            <v>0</v>
          </cell>
          <cell r="F3610">
            <v>619.32000000000005</v>
          </cell>
          <cell r="G3610">
            <v>0</v>
          </cell>
          <cell r="H3610">
            <v>619.32000000000005</v>
          </cell>
          <cell r="I3610" t="str">
            <v>D</v>
          </cell>
        </row>
        <row r="3612">
          <cell r="A3612" t="str">
            <v>-----------</v>
          </cell>
          <cell r="B3612" t="str">
            <v>--</v>
          </cell>
          <cell r="C3612" t="str">
            <v>-------------------------------------------------------------------</v>
          </cell>
          <cell r="D3612" t="str">
            <v>-------------------</v>
          </cell>
          <cell r="E3612" t="str">
            <v>-</v>
          </cell>
          <cell r="F3612" t="str">
            <v>-------------------</v>
          </cell>
          <cell r="G3612" t="e">
            <v>#NAME?</v>
          </cell>
          <cell r="H3612" t="str">
            <v>07AB - 1.00.01.065</v>
          </cell>
        </row>
        <row r="3613">
          <cell r="A3613" t="str">
            <v>_x000C_----------</v>
          </cell>
          <cell r="B3613" t="str">
            <v>--</v>
          </cell>
          <cell r="C3613" t="str">
            <v>-------------------------------------------------------------------</v>
          </cell>
          <cell r="D3613" t="str">
            <v>-------------------</v>
          </cell>
          <cell r="E3613" t="str">
            <v>-</v>
          </cell>
          <cell r="F3613" t="str">
            <v>-------------------</v>
          </cell>
          <cell r="G3613" t="str">
            <v>-------------------</v>
          </cell>
          <cell r="H3613" t="str">
            <v>------ Página:</v>
          </cell>
          <cell r="I3613">
            <v>4</v>
          </cell>
        </row>
        <row r="3614">
          <cell r="A3614" t="str">
            <v>Rio Doce Ma</v>
          </cell>
          <cell r="B3614" t="str">
            <v>ng</v>
          </cell>
          <cell r="C3614" t="str">
            <v>anes S.A</v>
          </cell>
          <cell r="H3614" t="str">
            <v>Balancete</v>
          </cell>
        </row>
        <row r="3615">
          <cell r="A3615" t="str">
            <v>Período: 01</v>
          </cell>
          <cell r="B3615" t="str">
            <v>/0</v>
          </cell>
          <cell r="C3615" t="str">
            <v>1/2007 A 31/01/2007 -----------------------------------------------</v>
          </cell>
          <cell r="D3615" t="str">
            <v>-------------------</v>
          </cell>
          <cell r="E3615" t="str">
            <v>-</v>
          </cell>
          <cell r="F3615" t="str">
            <v>-------------------</v>
          </cell>
          <cell r="G3615" t="str">
            <v>-------------------</v>
          </cell>
          <cell r="H3615" t="str">
            <v>06/02/2007 - 17:4</v>
          </cell>
          <cell r="I3615">
            <v>7</v>
          </cell>
        </row>
        <row r="3617">
          <cell r="A3617" t="str">
            <v>Título</v>
          </cell>
          <cell r="D3617" t="str">
            <v>Saldo Inicial</v>
          </cell>
          <cell r="F3617" t="str">
            <v>Débito</v>
          </cell>
          <cell r="G3617" t="str">
            <v>Crédito</v>
          </cell>
          <cell r="H3617" t="str">
            <v>Saldo Final</v>
          </cell>
        </row>
        <row r="3618">
          <cell r="A3618" t="str">
            <v>-----------</v>
          </cell>
          <cell r="B3618" t="str">
            <v>--</v>
          </cell>
          <cell r="C3618" t="str">
            <v>-------------------------------------------------------------------</v>
          </cell>
          <cell r="D3618" t="str">
            <v>-----------------</v>
          </cell>
          <cell r="F3618" t="str">
            <v>------------------</v>
          </cell>
          <cell r="G3618" t="str">
            <v>------------------</v>
          </cell>
          <cell r="H3618" t="str">
            <v>-----------------</v>
          </cell>
        </row>
        <row r="3619">
          <cell r="A3619" t="str">
            <v>41.10.04.02</v>
          </cell>
          <cell r="B3619" t="str">
            <v>-</v>
          </cell>
          <cell r="C3619" t="str">
            <v>Horas Extras Sab/Dom/Feriados</v>
          </cell>
          <cell r="D3619">
            <v>0</v>
          </cell>
          <cell r="F3619">
            <v>0</v>
          </cell>
          <cell r="G3619">
            <v>0</v>
          </cell>
          <cell r="H3619">
            <v>0</v>
          </cell>
        </row>
        <row r="3620">
          <cell r="A3620" t="str">
            <v>41.10.04.03</v>
          </cell>
          <cell r="B3620" t="str">
            <v>-</v>
          </cell>
          <cell r="C3620" t="str">
            <v>Horas Extras Proveniente Acordos</v>
          </cell>
          <cell r="D3620">
            <v>0</v>
          </cell>
          <cell r="F3620">
            <v>0</v>
          </cell>
          <cell r="G3620">
            <v>0</v>
          </cell>
          <cell r="H3620">
            <v>0</v>
          </cell>
        </row>
        <row r="3621">
          <cell r="A3621" t="str">
            <v>41.10.04.04</v>
          </cell>
          <cell r="B3621" t="str">
            <v>-</v>
          </cell>
          <cell r="C3621" t="str">
            <v>Horas Extras Decisao Judicial</v>
          </cell>
          <cell r="D3621">
            <v>0</v>
          </cell>
          <cell r="F3621">
            <v>0</v>
          </cell>
          <cell r="G3621">
            <v>0</v>
          </cell>
          <cell r="H3621">
            <v>0</v>
          </cell>
        </row>
        <row r="3622">
          <cell r="A3622" t="str">
            <v>41.10.04.05</v>
          </cell>
          <cell r="B3622" t="str">
            <v>-</v>
          </cell>
          <cell r="C3622" t="str">
            <v>Horas Extras Trabalho de Turno</v>
          </cell>
          <cell r="D3622">
            <v>0</v>
          </cell>
          <cell r="F3622">
            <v>0</v>
          </cell>
          <cell r="G3622">
            <v>0</v>
          </cell>
          <cell r="H3622">
            <v>0</v>
          </cell>
        </row>
        <row r="3623">
          <cell r="A3623" t="str">
            <v>41.10.04.06</v>
          </cell>
          <cell r="B3623" t="str">
            <v>-</v>
          </cell>
          <cell r="C3623" t="str">
            <v>Outros Adic. Serv. Extraordinar</v>
          </cell>
          <cell r="D3623">
            <v>0</v>
          </cell>
          <cell r="F3623">
            <v>0</v>
          </cell>
          <cell r="G3623">
            <v>0</v>
          </cell>
          <cell r="H3623">
            <v>0</v>
          </cell>
        </row>
        <row r="3624">
          <cell r="A3624" t="str">
            <v>41.10.05.00</v>
          </cell>
          <cell r="B3624" t="str">
            <v>-</v>
          </cell>
          <cell r="C3624" t="str">
            <v>Adicionais Regulamentares</v>
          </cell>
          <cell r="D3624">
            <v>0</v>
          </cell>
          <cell r="F3624">
            <v>0</v>
          </cell>
          <cell r="G3624">
            <v>0</v>
          </cell>
          <cell r="H3624">
            <v>0</v>
          </cell>
        </row>
        <row r="3625">
          <cell r="A3625" t="str">
            <v>41.10.05.01</v>
          </cell>
          <cell r="B3625" t="str">
            <v>-</v>
          </cell>
          <cell r="C3625" t="str">
            <v>Adicional Legal</v>
          </cell>
          <cell r="D3625">
            <v>0</v>
          </cell>
          <cell r="F3625">
            <v>0</v>
          </cell>
          <cell r="G3625">
            <v>0</v>
          </cell>
          <cell r="H3625">
            <v>0</v>
          </cell>
        </row>
        <row r="3626">
          <cell r="A3626" t="str">
            <v>41.10.05.02</v>
          </cell>
          <cell r="B3626" t="str">
            <v>-</v>
          </cell>
          <cell r="C3626" t="str">
            <v>Outros Adicionais Regulamentares</v>
          </cell>
          <cell r="D3626">
            <v>0</v>
          </cell>
          <cell r="F3626">
            <v>0</v>
          </cell>
          <cell r="G3626">
            <v>0</v>
          </cell>
          <cell r="H3626">
            <v>0</v>
          </cell>
        </row>
        <row r="3627">
          <cell r="A3627" t="str">
            <v>41.10.06.00</v>
          </cell>
          <cell r="B3627" t="str">
            <v>-</v>
          </cell>
          <cell r="C3627" t="str">
            <v>Adicionais por Acordo</v>
          </cell>
          <cell r="D3627">
            <v>0</v>
          </cell>
          <cell r="F3627">
            <v>37133.97</v>
          </cell>
          <cell r="G3627">
            <v>0</v>
          </cell>
          <cell r="H3627">
            <v>37133.97</v>
          </cell>
          <cell r="I3627" t="str">
            <v>D</v>
          </cell>
        </row>
        <row r="3628">
          <cell r="A3628" t="str">
            <v>41.10.06.01</v>
          </cell>
          <cell r="B3628" t="str">
            <v>-</v>
          </cell>
          <cell r="C3628" t="str">
            <v>Adicionais de Turno</v>
          </cell>
          <cell r="D3628">
            <v>0</v>
          </cell>
          <cell r="F3628">
            <v>8.9600000000000009</v>
          </cell>
          <cell r="G3628">
            <v>0</v>
          </cell>
          <cell r="H3628">
            <v>8.9600000000000009</v>
          </cell>
          <cell r="I3628" t="str">
            <v>D</v>
          </cell>
        </row>
        <row r="3629">
          <cell r="A3629" t="str">
            <v>41.10.06.02</v>
          </cell>
          <cell r="B3629" t="str">
            <v>-</v>
          </cell>
          <cell r="C3629" t="str">
            <v>Adicional AC 96/07</v>
          </cell>
          <cell r="D3629">
            <v>0</v>
          </cell>
          <cell r="F3629">
            <v>0</v>
          </cell>
          <cell r="G3629">
            <v>0</v>
          </cell>
          <cell r="H3629">
            <v>0</v>
          </cell>
        </row>
        <row r="3630">
          <cell r="A3630" t="str">
            <v>41.10.06.03</v>
          </cell>
          <cell r="B3630" t="str">
            <v>-</v>
          </cell>
          <cell r="C3630" t="str">
            <v>Outros Adicionais por Acordo</v>
          </cell>
          <cell r="D3630">
            <v>0</v>
          </cell>
          <cell r="F3630">
            <v>37125.01</v>
          </cell>
          <cell r="G3630">
            <v>0</v>
          </cell>
          <cell r="H3630">
            <v>37125.01</v>
          </cell>
          <cell r="I3630" t="str">
            <v>D</v>
          </cell>
        </row>
        <row r="3631">
          <cell r="A3631" t="str">
            <v>41.10.25.00</v>
          </cell>
          <cell r="B3631" t="str">
            <v>-</v>
          </cell>
          <cell r="C3631" t="str">
            <v>Beneficios Legais</v>
          </cell>
          <cell r="D3631">
            <v>0</v>
          </cell>
          <cell r="F3631">
            <v>250823.96</v>
          </cell>
          <cell r="G3631">
            <v>161973.39000000001</v>
          </cell>
          <cell r="H3631">
            <v>88850.57</v>
          </cell>
          <cell r="I3631" t="str">
            <v>D</v>
          </cell>
        </row>
        <row r="3632">
          <cell r="A3632" t="str">
            <v>41.10.25.01</v>
          </cell>
          <cell r="B3632" t="str">
            <v>-</v>
          </cell>
          <cell r="C3632" t="str">
            <v>Ferias</v>
          </cell>
          <cell r="D3632">
            <v>0</v>
          </cell>
          <cell r="F3632">
            <v>217201.14</v>
          </cell>
          <cell r="G3632">
            <v>161939.04999999999</v>
          </cell>
          <cell r="H3632">
            <v>55262.09</v>
          </cell>
          <cell r="I3632" t="str">
            <v>D</v>
          </cell>
        </row>
        <row r="3633">
          <cell r="A3633" t="str">
            <v>41.10.25.02</v>
          </cell>
          <cell r="B3633" t="str">
            <v>-</v>
          </cell>
          <cell r="C3633" t="str">
            <v>Abono Pecuniario</v>
          </cell>
          <cell r="D3633">
            <v>0</v>
          </cell>
          <cell r="F3633">
            <v>0</v>
          </cell>
          <cell r="G3633">
            <v>0</v>
          </cell>
          <cell r="H3633">
            <v>0</v>
          </cell>
        </row>
        <row r="3634">
          <cell r="A3634" t="str">
            <v>41.10.25.03</v>
          </cell>
          <cell r="B3634" t="str">
            <v>-</v>
          </cell>
          <cell r="C3634" t="str">
            <v>13 Salario</v>
          </cell>
          <cell r="D3634">
            <v>0</v>
          </cell>
          <cell r="F3634">
            <v>32183.93</v>
          </cell>
          <cell r="G3634">
            <v>0</v>
          </cell>
          <cell r="H3634">
            <v>32183.93</v>
          </cell>
          <cell r="I3634" t="str">
            <v>D</v>
          </cell>
        </row>
        <row r="3635">
          <cell r="A3635" t="str">
            <v>41.10.25.04</v>
          </cell>
          <cell r="B3635" t="str">
            <v>-</v>
          </cell>
          <cell r="C3635" t="str">
            <v>Vale Transporte</v>
          </cell>
          <cell r="D3635">
            <v>0</v>
          </cell>
          <cell r="F3635">
            <v>1313.91</v>
          </cell>
          <cell r="G3635">
            <v>34.340000000000003</v>
          </cell>
          <cell r="H3635">
            <v>1279.57</v>
          </cell>
          <cell r="I3635" t="str">
            <v>D</v>
          </cell>
        </row>
        <row r="3636">
          <cell r="A3636" t="str">
            <v>41.10.25.05</v>
          </cell>
          <cell r="B3636" t="str">
            <v>-</v>
          </cell>
          <cell r="C3636" t="str">
            <v>Outros Beneficios Legais</v>
          </cell>
          <cell r="D3636">
            <v>0</v>
          </cell>
          <cell r="F3636">
            <v>124.98</v>
          </cell>
          <cell r="G3636">
            <v>0</v>
          </cell>
          <cell r="H3636">
            <v>124.98</v>
          </cell>
          <cell r="I3636" t="str">
            <v>D</v>
          </cell>
        </row>
        <row r="3637">
          <cell r="A3637" t="str">
            <v>41.10.30.00</v>
          </cell>
          <cell r="B3637" t="str">
            <v>-</v>
          </cell>
          <cell r="C3637" t="str">
            <v>Beneficio Empresa</v>
          </cell>
          <cell r="D3637">
            <v>0</v>
          </cell>
          <cell r="F3637">
            <v>51158.42</v>
          </cell>
          <cell r="G3637">
            <v>37456.85</v>
          </cell>
          <cell r="H3637">
            <v>13701.57</v>
          </cell>
          <cell r="I3637" t="str">
            <v>D</v>
          </cell>
        </row>
        <row r="3638">
          <cell r="A3638" t="str">
            <v>41.10.30.01</v>
          </cell>
          <cell r="B3638" t="str">
            <v>-</v>
          </cell>
          <cell r="C3638" t="str">
            <v>Assist.Medica/Hospit/Odontolog</v>
          </cell>
          <cell r="D3638">
            <v>0</v>
          </cell>
          <cell r="F3638">
            <v>27373.96</v>
          </cell>
          <cell r="G3638">
            <v>16375.81</v>
          </cell>
          <cell r="H3638">
            <v>10998.15</v>
          </cell>
          <cell r="I3638" t="str">
            <v>D</v>
          </cell>
        </row>
        <row r="3639">
          <cell r="A3639" t="str">
            <v>41.10.30.02</v>
          </cell>
          <cell r="B3639" t="str">
            <v>-</v>
          </cell>
          <cell r="C3639" t="str">
            <v>Assit.Medica-Livre Escolha</v>
          </cell>
          <cell r="D3639">
            <v>0</v>
          </cell>
          <cell r="F3639">
            <v>0</v>
          </cell>
          <cell r="G3639">
            <v>0</v>
          </cell>
          <cell r="H3639">
            <v>0</v>
          </cell>
        </row>
        <row r="3640">
          <cell r="A3640" t="str">
            <v>41.10.30.03</v>
          </cell>
          <cell r="B3640" t="str">
            <v>-</v>
          </cell>
          <cell r="C3640" t="str">
            <v>Assit.Medica-Credenciamento</v>
          </cell>
          <cell r="D3640">
            <v>0</v>
          </cell>
          <cell r="F3640">
            <v>0</v>
          </cell>
          <cell r="G3640">
            <v>0</v>
          </cell>
          <cell r="H3640">
            <v>0</v>
          </cell>
        </row>
        <row r="3641">
          <cell r="A3641" t="str">
            <v>41.10.30.04</v>
          </cell>
          <cell r="B3641" t="str">
            <v>-</v>
          </cell>
          <cell r="C3641" t="str">
            <v>Assit.Medica-Trat.Fora Domicilio</v>
          </cell>
          <cell r="D3641">
            <v>0</v>
          </cell>
          <cell r="F3641">
            <v>0</v>
          </cell>
          <cell r="G3641">
            <v>0</v>
          </cell>
          <cell r="H3641">
            <v>0</v>
          </cell>
        </row>
        <row r="3642">
          <cell r="A3642" t="str">
            <v>41.10.30.05</v>
          </cell>
          <cell r="B3642" t="str">
            <v>-</v>
          </cell>
          <cell r="C3642" t="str">
            <v>Aquisicao de Remedios</v>
          </cell>
          <cell r="D3642">
            <v>0</v>
          </cell>
          <cell r="F3642">
            <v>1992.14</v>
          </cell>
          <cell r="G3642">
            <v>894.34</v>
          </cell>
          <cell r="H3642">
            <v>1097.8</v>
          </cell>
          <cell r="I3642" t="str">
            <v>D</v>
          </cell>
        </row>
        <row r="3643">
          <cell r="A3643" t="str">
            <v>41.10.30.06</v>
          </cell>
          <cell r="B3643" t="str">
            <v>-</v>
          </cell>
          <cell r="C3643" t="str">
            <v>Subsidio Leite</v>
          </cell>
          <cell r="D3643">
            <v>0</v>
          </cell>
          <cell r="F3643">
            <v>0</v>
          </cell>
          <cell r="G3643">
            <v>0</v>
          </cell>
          <cell r="H3643">
            <v>0</v>
          </cell>
        </row>
        <row r="3644">
          <cell r="A3644" t="str">
            <v>41.10.30.07</v>
          </cell>
          <cell r="B3644" t="str">
            <v>-</v>
          </cell>
          <cell r="C3644" t="str">
            <v>Cesta Basica</v>
          </cell>
          <cell r="D3644">
            <v>0</v>
          </cell>
          <cell r="F3644">
            <v>0</v>
          </cell>
          <cell r="G3644">
            <v>0</v>
          </cell>
          <cell r="H3644">
            <v>0</v>
          </cell>
        </row>
        <row r="3645">
          <cell r="A3645" t="str">
            <v>41.10.30.08</v>
          </cell>
          <cell r="B3645" t="str">
            <v>-</v>
          </cell>
          <cell r="C3645" t="str">
            <v>Outros Gastos c/Assist. Medica</v>
          </cell>
          <cell r="D3645">
            <v>0</v>
          </cell>
          <cell r="F3645">
            <v>21792.32</v>
          </cell>
          <cell r="G3645">
            <v>20186.7</v>
          </cell>
          <cell r="H3645">
            <v>1605.62</v>
          </cell>
          <cell r="I3645" t="str">
            <v>D</v>
          </cell>
        </row>
        <row r="3646">
          <cell r="A3646" t="str">
            <v>41.10.35.00</v>
          </cell>
          <cell r="B3646" t="str">
            <v>-</v>
          </cell>
          <cell r="C3646" t="str">
            <v>Reembolso Educacional</v>
          </cell>
          <cell r="D3646">
            <v>0</v>
          </cell>
          <cell r="F3646">
            <v>9027.23</v>
          </cell>
          <cell r="G3646">
            <v>0</v>
          </cell>
          <cell r="H3646">
            <v>9027.23</v>
          </cell>
          <cell r="I3646" t="str">
            <v>D</v>
          </cell>
        </row>
        <row r="3647">
          <cell r="A3647" t="str">
            <v>41.10.35.01</v>
          </cell>
          <cell r="B3647" t="str">
            <v>-</v>
          </cell>
          <cell r="C3647" t="str">
            <v>Reembolso Educacao - Empregados</v>
          </cell>
          <cell r="D3647">
            <v>0</v>
          </cell>
          <cell r="F3647">
            <v>4627.2299999999996</v>
          </cell>
          <cell r="G3647">
            <v>0</v>
          </cell>
          <cell r="H3647">
            <v>4627.2299999999996</v>
          </cell>
          <cell r="I3647" t="str">
            <v>D</v>
          </cell>
        </row>
        <row r="3648">
          <cell r="A3648" t="str">
            <v>41.10.35.02</v>
          </cell>
          <cell r="B3648" t="str">
            <v>-</v>
          </cell>
          <cell r="C3648" t="str">
            <v>Reembolso Educacao - Dependentes</v>
          </cell>
          <cell r="D3648">
            <v>0</v>
          </cell>
          <cell r="F3648">
            <v>0</v>
          </cell>
          <cell r="G3648">
            <v>0</v>
          </cell>
          <cell r="H3648">
            <v>0</v>
          </cell>
        </row>
        <row r="3649">
          <cell r="A3649" t="str">
            <v>41.10.35.03</v>
          </cell>
          <cell r="B3649" t="str">
            <v>-</v>
          </cell>
          <cell r="C3649" t="str">
            <v>Material Escolar</v>
          </cell>
          <cell r="D3649">
            <v>0</v>
          </cell>
          <cell r="F3649">
            <v>4400</v>
          </cell>
          <cell r="G3649">
            <v>0</v>
          </cell>
          <cell r="H3649">
            <v>4400</v>
          </cell>
          <cell r="I3649" t="str">
            <v>D</v>
          </cell>
        </row>
        <row r="3650">
          <cell r="A3650" t="str">
            <v>41.10.35.04</v>
          </cell>
          <cell r="B3650" t="str">
            <v>-</v>
          </cell>
          <cell r="C3650" t="str">
            <v>Outros Gastos c/Reemb Escolar</v>
          </cell>
          <cell r="D3650">
            <v>0</v>
          </cell>
          <cell r="F3650">
            <v>0</v>
          </cell>
          <cell r="G3650">
            <v>0</v>
          </cell>
          <cell r="H3650">
            <v>0</v>
          </cell>
        </row>
        <row r="3651">
          <cell r="A3651" t="str">
            <v>41.10.38.00</v>
          </cell>
          <cell r="B3651" t="str">
            <v>-</v>
          </cell>
          <cell r="C3651" t="str">
            <v>Licenca Premio</v>
          </cell>
          <cell r="D3651">
            <v>0</v>
          </cell>
          <cell r="F3651">
            <v>0</v>
          </cell>
          <cell r="G3651">
            <v>0</v>
          </cell>
          <cell r="H3651">
            <v>0</v>
          </cell>
        </row>
        <row r="3652">
          <cell r="A3652" t="str">
            <v>41.10.38.01</v>
          </cell>
          <cell r="B3652" t="str">
            <v>-</v>
          </cell>
          <cell r="C3652" t="str">
            <v>Licenca Premio</v>
          </cell>
          <cell r="D3652">
            <v>0</v>
          </cell>
          <cell r="F3652">
            <v>0</v>
          </cell>
          <cell r="G3652">
            <v>0</v>
          </cell>
          <cell r="H3652">
            <v>0</v>
          </cell>
        </row>
        <row r="3653">
          <cell r="A3653" t="str">
            <v>41.10.42.00</v>
          </cell>
          <cell r="B3653" t="str">
            <v>-</v>
          </cell>
          <cell r="C3653" t="str">
            <v>Ticket</v>
          </cell>
          <cell r="D3653">
            <v>0</v>
          </cell>
          <cell r="F3653">
            <v>223479.58</v>
          </cell>
          <cell r="G3653">
            <v>277121.71000000002</v>
          </cell>
          <cell r="H3653">
            <v>53642.13</v>
          </cell>
          <cell r="I3653" t="str">
            <v>C</v>
          </cell>
        </row>
        <row r="3654">
          <cell r="A3654" t="str">
            <v>41.10.42.01</v>
          </cell>
          <cell r="B3654" t="str">
            <v>-</v>
          </cell>
          <cell r="C3654" t="str">
            <v>Ticket</v>
          </cell>
          <cell r="D3654">
            <v>0</v>
          </cell>
          <cell r="F3654">
            <v>223479.58</v>
          </cell>
          <cell r="G3654">
            <v>277121.71000000002</v>
          </cell>
          <cell r="H3654">
            <v>53642.13</v>
          </cell>
          <cell r="I3654" t="str">
            <v>C</v>
          </cell>
        </row>
        <row r="3655">
          <cell r="A3655" t="str">
            <v>41.10.45.00</v>
          </cell>
          <cell r="B3655" t="str">
            <v>-</v>
          </cell>
          <cell r="C3655" t="str">
            <v>Movimentacao de Empregados</v>
          </cell>
          <cell r="D3655">
            <v>0</v>
          </cell>
          <cell r="F3655">
            <v>4868.17</v>
          </cell>
          <cell r="G3655">
            <v>0</v>
          </cell>
          <cell r="H3655">
            <v>4868.17</v>
          </cell>
          <cell r="I3655" t="str">
            <v>D</v>
          </cell>
        </row>
        <row r="3656">
          <cell r="A3656" t="str">
            <v>41.10.45.01</v>
          </cell>
          <cell r="B3656" t="str">
            <v>-</v>
          </cell>
          <cell r="C3656" t="str">
            <v>Ajuda de Custo Instalac/Adaptac</v>
          </cell>
          <cell r="D3656">
            <v>0</v>
          </cell>
          <cell r="F3656">
            <v>0</v>
          </cell>
          <cell r="G3656">
            <v>0</v>
          </cell>
          <cell r="H3656">
            <v>0</v>
          </cell>
        </row>
        <row r="3657">
          <cell r="A3657" t="str">
            <v>41.10.45.02</v>
          </cell>
          <cell r="B3657" t="str">
            <v>-</v>
          </cell>
          <cell r="C3657" t="str">
            <v>Passagem Ferias/Licenca Premio</v>
          </cell>
          <cell r="D3657">
            <v>0</v>
          </cell>
          <cell r="F3657">
            <v>0</v>
          </cell>
          <cell r="G3657">
            <v>0</v>
          </cell>
          <cell r="H3657">
            <v>0</v>
          </cell>
        </row>
        <row r="3658">
          <cell r="A3658" t="str">
            <v>41.10.45.03</v>
          </cell>
          <cell r="B3658" t="str">
            <v>-</v>
          </cell>
          <cell r="C3658" t="str">
            <v>Outros Gastos c/Movim. Empregado</v>
          </cell>
          <cell r="D3658">
            <v>0</v>
          </cell>
          <cell r="F3658">
            <v>4868.17</v>
          </cell>
          <cell r="G3658">
            <v>0</v>
          </cell>
          <cell r="H3658">
            <v>4868.17</v>
          </cell>
          <cell r="I3658" t="str">
            <v>D</v>
          </cell>
        </row>
        <row r="3659">
          <cell r="A3659" t="str">
            <v>41.10.47.00</v>
          </cell>
          <cell r="B3659" t="str">
            <v>-</v>
          </cell>
          <cell r="C3659" t="str">
            <v>Outros Beneficios</v>
          </cell>
          <cell r="D3659">
            <v>0</v>
          </cell>
          <cell r="F3659">
            <v>28596.06</v>
          </cell>
          <cell r="G3659">
            <v>958.83</v>
          </cell>
          <cell r="H3659">
            <v>27637.23</v>
          </cell>
          <cell r="I3659" t="str">
            <v>D</v>
          </cell>
        </row>
        <row r="3660">
          <cell r="A3660" t="str">
            <v>41.10.47.01</v>
          </cell>
          <cell r="B3660" t="str">
            <v>-</v>
          </cell>
          <cell r="C3660" t="str">
            <v>Reembolso Creche</v>
          </cell>
          <cell r="D3660">
            <v>0</v>
          </cell>
          <cell r="F3660">
            <v>1227.21</v>
          </cell>
          <cell r="G3660">
            <v>0</v>
          </cell>
          <cell r="H3660">
            <v>1227.21</v>
          </cell>
          <cell r="I3660" t="str">
            <v>D</v>
          </cell>
        </row>
        <row r="3661">
          <cell r="A3661" t="str">
            <v>41.10.47.02</v>
          </cell>
          <cell r="B3661" t="str">
            <v>-</v>
          </cell>
          <cell r="C3661" t="str">
            <v>Despesas com Falecimento</v>
          </cell>
          <cell r="D3661">
            <v>0</v>
          </cell>
          <cell r="F3661">
            <v>0</v>
          </cell>
          <cell r="G3661">
            <v>0</v>
          </cell>
          <cell r="H3661">
            <v>0</v>
          </cell>
        </row>
        <row r="3662">
          <cell r="A3662" t="str">
            <v>41.10.47.03</v>
          </cell>
          <cell r="B3662" t="str">
            <v>-</v>
          </cell>
          <cell r="C3662" t="str">
            <v>Licenca Remuneradas</v>
          </cell>
          <cell r="D3662">
            <v>0</v>
          </cell>
          <cell r="F3662">
            <v>0</v>
          </cell>
          <cell r="G3662">
            <v>0</v>
          </cell>
          <cell r="H3662">
            <v>0</v>
          </cell>
        </row>
        <row r="3663">
          <cell r="A3663" t="str">
            <v>41.10.47.04</v>
          </cell>
          <cell r="B3663" t="str">
            <v>-</v>
          </cell>
          <cell r="C3663" t="str">
            <v>Treinamento</v>
          </cell>
          <cell r="D3663">
            <v>0</v>
          </cell>
          <cell r="F3663">
            <v>7908.63</v>
          </cell>
          <cell r="G3663">
            <v>0</v>
          </cell>
          <cell r="H3663">
            <v>7908.63</v>
          </cell>
          <cell r="I3663" t="str">
            <v>D</v>
          </cell>
        </row>
        <row r="3664">
          <cell r="A3664" t="str">
            <v>41.10.47.05</v>
          </cell>
          <cell r="B3664" t="str">
            <v>-</v>
          </cell>
          <cell r="C3664" t="str">
            <v>Seguro Vida em Grupo-Partic CVRD</v>
          </cell>
          <cell r="D3664">
            <v>0</v>
          </cell>
          <cell r="F3664">
            <v>2176.61</v>
          </cell>
          <cell r="G3664">
            <v>958.83</v>
          </cell>
          <cell r="H3664">
            <v>1217.78</v>
          </cell>
          <cell r="I3664" t="str">
            <v>D</v>
          </cell>
        </row>
        <row r="3665">
          <cell r="A3665" t="str">
            <v>41.10.47.06</v>
          </cell>
          <cell r="B3665" t="str">
            <v>-</v>
          </cell>
          <cell r="C3665" t="str">
            <v>Salar.Matern.Acima Limite Legal</v>
          </cell>
          <cell r="D3665">
            <v>0</v>
          </cell>
          <cell r="F3665">
            <v>0</v>
          </cell>
          <cell r="G3665">
            <v>0</v>
          </cell>
          <cell r="H3665">
            <v>0</v>
          </cell>
        </row>
        <row r="3666">
          <cell r="A3666" t="str">
            <v>41.10.47.07</v>
          </cell>
          <cell r="B3666" t="str">
            <v>-</v>
          </cell>
          <cell r="C3666" t="str">
            <v>Cursos e Seminarios</v>
          </cell>
          <cell r="D3666">
            <v>0</v>
          </cell>
          <cell r="F3666">
            <v>10238</v>
          </cell>
          <cell r="G3666">
            <v>0</v>
          </cell>
          <cell r="H3666">
            <v>10238</v>
          </cell>
          <cell r="I3666" t="str">
            <v>D</v>
          </cell>
        </row>
        <row r="3667">
          <cell r="A3667" t="str">
            <v>41.10.47.99</v>
          </cell>
          <cell r="B3667" t="str">
            <v>-</v>
          </cell>
          <cell r="C3667" t="str">
            <v>Demais Beneficios da Empresa</v>
          </cell>
          <cell r="D3667">
            <v>0</v>
          </cell>
          <cell r="F3667">
            <v>7045.61</v>
          </cell>
          <cell r="G3667">
            <v>0</v>
          </cell>
          <cell r="H3667">
            <v>7045.61</v>
          </cell>
          <cell r="I3667" t="str">
            <v>D</v>
          </cell>
        </row>
        <row r="3668">
          <cell r="A3668" t="str">
            <v>41.10.49.00</v>
          </cell>
          <cell r="B3668" t="str">
            <v>-</v>
          </cell>
          <cell r="C3668" t="str">
            <v>Vantagens</v>
          </cell>
          <cell r="D3668">
            <v>0</v>
          </cell>
          <cell r="F3668">
            <v>0</v>
          </cell>
          <cell r="G3668">
            <v>0</v>
          </cell>
          <cell r="H3668">
            <v>0</v>
          </cell>
        </row>
        <row r="3669">
          <cell r="A3669" t="str">
            <v>41.10.49.01</v>
          </cell>
          <cell r="B3669" t="str">
            <v>-</v>
          </cell>
          <cell r="C3669" t="str">
            <v>Gratificacao Coordenac. Projetos</v>
          </cell>
          <cell r="D3669">
            <v>0</v>
          </cell>
          <cell r="F3669">
            <v>0</v>
          </cell>
          <cell r="G3669">
            <v>0</v>
          </cell>
          <cell r="H3669">
            <v>0</v>
          </cell>
        </row>
        <row r="3670">
          <cell r="A3670" t="str">
            <v>41.10.49.02</v>
          </cell>
          <cell r="B3670" t="str">
            <v>-</v>
          </cell>
          <cell r="C3670" t="str">
            <v>Gratificacao Servicos Especiais</v>
          </cell>
          <cell r="D3670">
            <v>0</v>
          </cell>
          <cell r="F3670">
            <v>0</v>
          </cell>
          <cell r="G3670">
            <v>0</v>
          </cell>
          <cell r="H3670">
            <v>0</v>
          </cell>
        </row>
        <row r="3671">
          <cell r="A3671" t="str">
            <v>41.10.49.03</v>
          </cell>
          <cell r="B3671" t="str">
            <v>-</v>
          </cell>
          <cell r="C3671" t="str">
            <v>Gratificacao Desempenho Individ.</v>
          </cell>
          <cell r="D3671">
            <v>0</v>
          </cell>
          <cell r="F3671">
            <v>0</v>
          </cell>
          <cell r="G3671">
            <v>0</v>
          </cell>
          <cell r="H3671">
            <v>0</v>
          </cell>
        </row>
        <row r="3672">
          <cell r="A3672" t="str">
            <v>41.10.49.04</v>
          </cell>
          <cell r="B3672" t="str">
            <v>-</v>
          </cell>
          <cell r="C3672" t="str">
            <v>Gratificacao Semestral</v>
          </cell>
          <cell r="D3672">
            <v>0</v>
          </cell>
          <cell r="F3672">
            <v>0</v>
          </cell>
          <cell r="G3672">
            <v>0</v>
          </cell>
          <cell r="H3672">
            <v>0</v>
          </cell>
        </row>
        <row r="3673">
          <cell r="A3673" t="str">
            <v>41.10.49.05</v>
          </cell>
          <cell r="B3673" t="str">
            <v>-</v>
          </cell>
          <cell r="C3673" t="str">
            <v>Outras Vantagens</v>
          </cell>
          <cell r="D3673">
            <v>0</v>
          </cell>
          <cell r="F3673">
            <v>0</v>
          </cell>
          <cell r="G3673">
            <v>0</v>
          </cell>
          <cell r="H3673">
            <v>0</v>
          </cell>
        </row>
        <row r="3674">
          <cell r="A3674" t="str">
            <v>41.10.53.00</v>
          </cell>
          <cell r="B3674" t="str">
            <v>-</v>
          </cell>
          <cell r="C3674" t="str">
            <v>Participacao nos Resultados</v>
          </cell>
          <cell r="D3674">
            <v>0</v>
          </cell>
          <cell r="F3674">
            <v>0</v>
          </cell>
          <cell r="G3674">
            <v>0</v>
          </cell>
          <cell r="H3674">
            <v>0</v>
          </cell>
        </row>
        <row r="3675">
          <cell r="A3675" t="str">
            <v>41.10.53.01</v>
          </cell>
          <cell r="B3675" t="str">
            <v>-</v>
          </cell>
          <cell r="C3675" t="str">
            <v>Participacao nos Resultados</v>
          </cell>
          <cell r="D3675">
            <v>0</v>
          </cell>
          <cell r="F3675">
            <v>0</v>
          </cell>
          <cell r="G3675">
            <v>0</v>
          </cell>
          <cell r="H3675">
            <v>0</v>
          </cell>
        </row>
        <row r="3676">
          <cell r="A3676" t="str">
            <v>41.10.60.00</v>
          </cell>
          <cell r="B3676" t="str">
            <v>-</v>
          </cell>
          <cell r="C3676" t="str">
            <v>Contribuicao Previdencia Social</v>
          </cell>
          <cell r="D3676">
            <v>0</v>
          </cell>
          <cell r="F3676">
            <v>189474.93</v>
          </cell>
          <cell r="G3676">
            <v>46853.52</v>
          </cell>
          <cell r="H3676">
            <v>142621.41</v>
          </cell>
          <cell r="I3676" t="str">
            <v>D</v>
          </cell>
        </row>
        <row r="3677">
          <cell r="A3677" t="str">
            <v>41.10.60.01</v>
          </cell>
          <cell r="B3677" t="str">
            <v>-</v>
          </cell>
          <cell r="C3677" t="str">
            <v>Contribuicao Previdencia Social</v>
          </cell>
          <cell r="D3677">
            <v>0</v>
          </cell>
          <cell r="F3677">
            <v>147468.41</v>
          </cell>
          <cell r="G3677">
            <v>0</v>
          </cell>
          <cell r="H3677">
            <v>147468.41</v>
          </cell>
          <cell r="I3677" t="str">
            <v>D</v>
          </cell>
        </row>
        <row r="3678">
          <cell r="A3678" t="str">
            <v>41.10.60.02</v>
          </cell>
          <cell r="B3678" t="str">
            <v>-</v>
          </cell>
          <cell r="C3678" t="str">
            <v>Inss Ferias</v>
          </cell>
          <cell r="D3678">
            <v>0</v>
          </cell>
          <cell r="F3678">
            <v>32677.599999999999</v>
          </cell>
          <cell r="G3678">
            <v>46853.52</v>
          </cell>
          <cell r="H3678">
            <v>14175.92</v>
          </cell>
          <cell r="I3678" t="str">
            <v>C</v>
          </cell>
        </row>
        <row r="3679">
          <cell r="A3679" t="str">
            <v>41.10.60.03</v>
          </cell>
          <cell r="B3679" t="str">
            <v>-</v>
          </cell>
          <cell r="C3679" t="str">
            <v>Inss S/Decimo Terceiro Salario</v>
          </cell>
          <cell r="D3679">
            <v>0</v>
          </cell>
          <cell r="F3679">
            <v>9328.92</v>
          </cell>
          <cell r="G3679">
            <v>0</v>
          </cell>
          <cell r="H3679">
            <v>9328.92</v>
          </cell>
          <cell r="I3679" t="str">
            <v>D</v>
          </cell>
        </row>
        <row r="3680">
          <cell r="A3680" t="str">
            <v>41.10.62.00</v>
          </cell>
          <cell r="B3680" t="str">
            <v>-</v>
          </cell>
          <cell r="C3680" t="str">
            <v>Contribuicao Fgts</v>
          </cell>
          <cell r="D3680">
            <v>0</v>
          </cell>
          <cell r="F3680">
            <v>65843.91</v>
          </cell>
          <cell r="G3680">
            <v>17716.12</v>
          </cell>
          <cell r="H3680">
            <v>48127.79</v>
          </cell>
          <cell r="I3680" t="str">
            <v>D</v>
          </cell>
        </row>
        <row r="3681">
          <cell r="A3681" t="str">
            <v>41.10.62.01</v>
          </cell>
          <cell r="B3681" t="str">
            <v>-</v>
          </cell>
          <cell r="C3681" t="str">
            <v>Contribuicao Fgts</v>
          </cell>
          <cell r="D3681">
            <v>0</v>
          </cell>
          <cell r="F3681">
            <v>35136.18</v>
          </cell>
          <cell r="G3681">
            <v>0</v>
          </cell>
          <cell r="H3681">
            <v>35136.18</v>
          </cell>
          <cell r="I3681" t="str">
            <v>D</v>
          </cell>
        </row>
        <row r="3682">
          <cell r="A3682" t="str">
            <v>41.10.62.02</v>
          </cell>
          <cell r="B3682" t="str">
            <v>-</v>
          </cell>
          <cell r="C3682" t="str">
            <v>Fgts Ferias</v>
          </cell>
          <cell r="D3682">
            <v>0</v>
          </cell>
          <cell r="F3682">
            <v>7482.36</v>
          </cell>
          <cell r="G3682">
            <v>17716.12</v>
          </cell>
          <cell r="H3682">
            <v>10233.76</v>
          </cell>
          <cell r="I3682" t="str">
            <v>C</v>
          </cell>
        </row>
        <row r="3683">
          <cell r="A3683" t="str">
            <v>41.10.62.03</v>
          </cell>
          <cell r="B3683" t="str">
            <v>-</v>
          </cell>
          <cell r="C3683" t="str">
            <v>Fgts S/Decimo Terceiro Salario</v>
          </cell>
          <cell r="D3683">
            <v>0</v>
          </cell>
          <cell r="F3683">
            <v>3871.95</v>
          </cell>
          <cell r="G3683">
            <v>0</v>
          </cell>
          <cell r="H3683">
            <v>3871.95</v>
          </cell>
          <cell r="I3683" t="str">
            <v>D</v>
          </cell>
        </row>
        <row r="3684">
          <cell r="A3684" t="str">
            <v>41.10.62.04</v>
          </cell>
          <cell r="B3684" t="str">
            <v>-</v>
          </cell>
          <cell r="C3684" t="str">
            <v>Fgts - Rescisao Contrato</v>
          </cell>
          <cell r="D3684">
            <v>0</v>
          </cell>
          <cell r="F3684">
            <v>19353.419999999998</v>
          </cell>
          <cell r="G3684">
            <v>0</v>
          </cell>
          <cell r="H3684">
            <v>19353.419999999998</v>
          </cell>
          <cell r="I3684" t="str">
            <v>D</v>
          </cell>
        </row>
        <row r="3685">
          <cell r="A3685" t="str">
            <v>41.10.65.00</v>
          </cell>
          <cell r="B3685" t="str">
            <v>-</v>
          </cell>
          <cell r="C3685" t="str">
            <v>Contribuic Previdenc Complement</v>
          </cell>
          <cell r="D3685">
            <v>0</v>
          </cell>
          <cell r="F3685">
            <v>27649.85</v>
          </cell>
          <cell r="G3685">
            <v>0</v>
          </cell>
          <cell r="H3685">
            <v>27649.85</v>
          </cell>
          <cell r="I3685" t="str">
            <v>D</v>
          </cell>
        </row>
        <row r="3686">
          <cell r="A3686" t="str">
            <v>41.10.65.01</v>
          </cell>
          <cell r="B3686" t="str">
            <v>-</v>
          </cell>
          <cell r="C3686" t="str">
            <v>Contribuic Ordinaria Valiaprev</v>
          </cell>
          <cell r="D3686">
            <v>0</v>
          </cell>
          <cell r="F3686">
            <v>27649.85</v>
          </cell>
          <cell r="G3686">
            <v>0</v>
          </cell>
          <cell r="H3686">
            <v>27649.85</v>
          </cell>
          <cell r="I3686" t="str">
            <v>D</v>
          </cell>
        </row>
        <row r="3687">
          <cell r="A3687" t="str">
            <v>41.10.65.02</v>
          </cell>
          <cell r="B3687" t="str">
            <v>-</v>
          </cell>
          <cell r="C3687" t="str">
            <v>Contribuic Esporadica Valiaprev</v>
          </cell>
          <cell r="D3687">
            <v>0</v>
          </cell>
          <cell r="F3687">
            <v>0</v>
          </cell>
          <cell r="G3687">
            <v>0</v>
          </cell>
          <cell r="H3687">
            <v>0</v>
          </cell>
        </row>
        <row r="3688">
          <cell r="A3688" t="str">
            <v>41.10.65.03</v>
          </cell>
          <cell r="B3688" t="str">
            <v>-</v>
          </cell>
          <cell r="C3688" t="str">
            <v>Prov. Valia s/ 13o Salario</v>
          </cell>
          <cell r="D3688">
            <v>0</v>
          </cell>
          <cell r="F3688">
            <v>0</v>
          </cell>
          <cell r="G3688">
            <v>0</v>
          </cell>
          <cell r="H3688">
            <v>0</v>
          </cell>
        </row>
        <row r="3689">
          <cell r="A3689" t="str">
            <v>41.10.65.04</v>
          </cell>
          <cell r="B3689" t="str">
            <v>-</v>
          </cell>
          <cell r="C3689" t="str">
            <v>Contribuic Previdencia Privada</v>
          </cell>
          <cell r="D3689">
            <v>0</v>
          </cell>
          <cell r="F3689">
            <v>0</v>
          </cell>
          <cell r="G3689">
            <v>0</v>
          </cell>
          <cell r="H3689">
            <v>0</v>
          </cell>
        </row>
        <row r="3690">
          <cell r="A3690" t="str">
            <v>41.10.67.00</v>
          </cell>
          <cell r="B3690" t="str">
            <v>-</v>
          </cell>
          <cell r="C3690" t="str">
            <v>Outros Encargos Sociais</v>
          </cell>
          <cell r="D3690">
            <v>0</v>
          </cell>
          <cell r="F3690">
            <v>0</v>
          </cell>
          <cell r="G3690">
            <v>0</v>
          </cell>
          <cell r="H3690">
            <v>0</v>
          </cell>
        </row>
        <row r="3691">
          <cell r="A3691" t="str">
            <v>41.10.67.01</v>
          </cell>
          <cell r="B3691" t="str">
            <v>-</v>
          </cell>
          <cell r="C3691" t="str">
            <v>Outros Encargos Legais</v>
          </cell>
          <cell r="D3691">
            <v>0</v>
          </cell>
          <cell r="F3691">
            <v>0</v>
          </cell>
          <cell r="G3691">
            <v>0</v>
          </cell>
          <cell r="H3691">
            <v>0</v>
          </cell>
        </row>
        <row r="3692">
          <cell r="A3692" t="str">
            <v>41.10.69.00</v>
          </cell>
          <cell r="B3692" t="str">
            <v>-</v>
          </cell>
          <cell r="C3692" t="str">
            <v>Obrigacoes Trabalhistas</v>
          </cell>
          <cell r="D3692">
            <v>0</v>
          </cell>
          <cell r="F3692">
            <v>8906.0300000000007</v>
          </cell>
          <cell r="G3692">
            <v>0</v>
          </cell>
          <cell r="H3692">
            <v>8906.0300000000007</v>
          </cell>
          <cell r="I3692" t="str">
            <v>D</v>
          </cell>
        </row>
        <row r="3693">
          <cell r="A3693" t="str">
            <v>41.10.69.01</v>
          </cell>
          <cell r="B3693" t="str">
            <v>-</v>
          </cell>
          <cell r="C3693" t="str">
            <v>Rescisao Contrato de Trabalho</v>
          </cell>
          <cell r="D3693">
            <v>0</v>
          </cell>
          <cell r="F3693">
            <v>8422.0300000000007</v>
          </cell>
          <cell r="G3693">
            <v>0</v>
          </cell>
          <cell r="H3693">
            <v>8422.0300000000007</v>
          </cell>
          <cell r="I3693" t="str">
            <v>D</v>
          </cell>
        </row>
        <row r="3694">
          <cell r="A3694" t="str">
            <v>41.10.69.02</v>
          </cell>
          <cell r="B3694" t="str">
            <v>-</v>
          </cell>
          <cell r="C3694" t="str">
            <v>Indenizacoes Trabalhistas</v>
          </cell>
          <cell r="D3694">
            <v>0</v>
          </cell>
          <cell r="F3694">
            <v>484</v>
          </cell>
          <cell r="G3694">
            <v>0</v>
          </cell>
          <cell r="H3694">
            <v>484</v>
          </cell>
          <cell r="I3694" t="str">
            <v>D</v>
          </cell>
        </row>
        <row r="3696">
          <cell r="A3696" t="str">
            <v>-----------</v>
          </cell>
          <cell r="B3696" t="str">
            <v>--</v>
          </cell>
          <cell r="C3696" t="str">
            <v>-------------------------------------------------------------------</v>
          </cell>
          <cell r="D3696" t="str">
            <v>-------------------</v>
          </cell>
          <cell r="E3696" t="str">
            <v>-</v>
          </cell>
          <cell r="F3696" t="str">
            <v>-------------------</v>
          </cell>
          <cell r="G3696" t="e">
            <v>#NAME?</v>
          </cell>
          <cell r="H3696" t="str">
            <v>07AB - 1.00.01.065</v>
          </cell>
        </row>
        <row r="3697">
          <cell r="A3697" t="str">
            <v>_x000C_----------</v>
          </cell>
          <cell r="B3697" t="str">
            <v>--</v>
          </cell>
          <cell r="C3697" t="str">
            <v>-------------------------------------------------------------------</v>
          </cell>
          <cell r="D3697" t="str">
            <v>-------------------</v>
          </cell>
          <cell r="E3697" t="str">
            <v>-</v>
          </cell>
          <cell r="F3697" t="str">
            <v>-------------------</v>
          </cell>
          <cell r="G3697" t="str">
            <v>-------------------</v>
          </cell>
          <cell r="H3697" t="str">
            <v>------ Página:</v>
          </cell>
          <cell r="I3697">
            <v>4</v>
          </cell>
        </row>
        <row r="3698">
          <cell r="A3698" t="str">
            <v>Rio Doce Ma</v>
          </cell>
          <cell r="B3698" t="str">
            <v>ng</v>
          </cell>
          <cell r="C3698" t="str">
            <v>anes S.A</v>
          </cell>
          <cell r="H3698" t="str">
            <v>Balancete</v>
          </cell>
        </row>
        <row r="3699">
          <cell r="A3699" t="str">
            <v>Período: 01</v>
          </cell>
          <cell r="B3699" t="str">
            <v>/0</v>
          </cell>
          <cell r="C3699" t="str">
            <v>1/2007 A 31/01/2007 -----------------------------------------------</v>
          </cell>
          <cell r="D3699" t="str">
            <v>-------------------</v>
          </cell>
          <cell r="E3699" t="str">
            <v>-</v>
          </cell>
          <cell r="F3699" t="str">
            <v>-------------------</v>
          </cell>
          <cell r="G3699" t="str">
            <v>-------------------</v>
          </cell>
          <cell r="H3699" t="str">
            <v>06/02/2007 - 17:4</v>
          </cell>
          <cell r="I3699">
            <v>7</v>
          </cell>
        </row>
        <row r="3701">
          <cell r="A3701" t="str">
            <v>Título</v>
          </cell>
          <cell r="D3701" t="str">
            <v>Saldo Inicial</v>
          </cell>
          <cell r="F3701" t="str">
            <v>Débito</v>
          </cell>
          <cell r="G3701" t="str">
            <v>Crédito</v>
          </cell>
          <cell r="H3701" t="str">
            <v>Saldo Final</v>
          </cell>
        </row>
        <row r="3702">
          <cell r="A3702" t="str">
            <v>-----------</v>
          </cell>
          <cell r="B3702" t="str">
            <v>--</v>
          </cell>
          <cell r="C3702" t="str">
            <v>-------------------------------------------------------------------</v>
          </cell>
          <cell r="D3702" t="str">
            <v>-----------------</v>
          </cell>
          <cell r="F3702" t="str">
            <v>------------------</v>
          </cell>
          <cell r="G3702" t="str">
            <v>------------------</v>
          </cell>
          <cell r="H3702" t="str">
            <v>-----------------</v>
          </cell>
        </row>
        <row r="3703">
          <cell r="A3703" t="str">
            <v>41.10.69.03</v>
          </cell>
          <cell r="B3703" t="str">
            <v>-</v>
          </cell>
          <cell r="C3703" t="str">
            <v>Indenizac por Acordo Coletivo</v>
          </cell>
          <cell r="D3703">
            <v>0</v>
          </cell>
          <cell r="F3703">
            <v>0</v>
          </cell>
          <cell r="G3703">
            <v>0</v>
          </cell>
          <cell r="H3703">
            <v>0</v>
          </cell>
        </row>
        <row r="3704">
          <cell r="A3704" t="str">
            <v>41.10.72.00</v>
          </cell>
          <cell r="B3704" t="str">
            <v>-</v>
          </cell>
          <cell r="C3704" t="str">
            <v>Menor Aprendiz</v>
          </cell>
          <cell r="D3704">
            <v>0</v>
          </cell>
          <cell r="F3704">
            <v>0</v>
          </cell>
          <cell r="G3704">
            <v>0</v>
          </cell>
          <cell r="H3704">
            <v>0</v>
          </cell>
        </row>
        <row r="3705">
          <cell r="A3705" t="str">
            <v>41.10.72.01</v>
          </cell>
          <cell r="B3705" t="str">
            <v>-</v>
          </cell>
          <cell r="C3705" t="str">
            <v>Remuneracao Menor Aprendiz</v>
          </cell>
          <cell r="D3705">
            <v>0</v>
          </cell>
          <cell r="F3705">
            <v>0</v>
          </cell>
          <cell r="G3705">
            <v>0</v>
          </cell>
          <cell r="H3705">
            <v>0</v>
          </cell>
        </row>
        <row r="3706">
          <cell r="A3706" t="str">
            <v>41.10.72.02</v>
          </cell>
          <cell r="B3706" t="str">
            <v>-</v>
          </cell>
          <cell r="C3706" t="str">
            <v>Encargos Sociais Menor Aprendiz</v>
          </cell>
          <cell r="D3706">
            <v>0</v>
          </cell>
          <cell r="F3706">
            <v>0</v>
          </cell>
          <cell r="G3706">
            <v>0</v>
          </cell>
          <cell r="H3706">
            <v>0</v>
          </cell>
        </row>
        <row r="3707">
          <cell r="A3707" t="str">
            <v>41.10.72.03</v>
          </cell>
          <cell r="B3707" t="str">
            <v>-</v>
          </cell>
          <cell r="C3707" t="str">
            <v>Outros Encargos C/Menor Aprendiz</v>
          </cell>
          <cell r="D3707">
            <v>0</v>
          </cell>
          <cell r="F3707">
            <v>0</v>
          </cell>
          <cell r="G3707">
            <v>0</v>
          </cell>
          <cell r="H3707">
            <v>0</v>
          </cell>
        </row>
        <row r="3708">
          <cell r="A3708" t="str">
            <v>41.10.72.04</v>
          </cell>
          <cell r="B3708" t="str">
            <v>-</v>
          </cell>
          <cell r="C3708" t="str">
            <v>Outros Gastos C/Menor Aprendiz</v>
          </cell>
          <cell r="D3708">
            <v>0</v>
          </cell>
          <cell r="F3708">
            <v>0</v>
          </cell>
          <cell r="G3708">
            <v>0</v>
          </cell>
          <cell r="H3708">
            <v>0</v>
          </cell>
        </row>
        <row r="3709">
          <cell r="A3709" t="str">
            <v>41.10.74.00</v>
          </cell>
          <cell r="B3709" t="str">
            <v>-</v>
          </cell>
          <cell r="C3709" t="str">
            <v>Estagiario</v>
          </cell>
          <cell r="D3709">
            <v>0</v>
          </cell>
          <cell r="F3709">
            <v>14996.04</v>
          </cell>
          <cell r="G3709">
            <v>0</v>
          </cell>
          <cell r="H3709">
            <v>14996.04</v>
          </cell>
          <cell r="I3709" t="str">
            <v>D</v>
          </cell>
        </row>
        <row r="3710">
          <cell r="A3710" t="str">
            <v>41.10.74.01</v>
          </cell>
          <cell r="B3710" t="str">
            <v>-</v>
          </cell>
          <cell r="C3710" t="str">
            <v>Estagiario Nivel Medio</v>
          </cell>
          <cell r="D3710">
            <v>0</v>
          </cell>
          <cell r="F3710">
            <v>0</v>
          </cell>
          <cell r="G3710">
            <v>0</v>
          </cell>
          <cell r="H3710">
            <v>0</v>
          </cell>
        </row>
        <row r="3711">
          <cell r="A3711" t="str">
            <v>41.10.74.02</v>
          </cell>
          <cell r="B3711" t="str">
            <v>-</v>
          </cell>
          <cell r="C3711" t="str">
            <v>Estagio Nivel Superior</v>
          </cell>
          <cell r="D3711">
            <v>0</v>
          </cell>
          <cell r="F3711">
            <v>14996.04</v>
          </cell>
          <cell r="G3711">
            <v>0</v>
          </cell>
          <cell r="H3711">
            <v>14996.04</v>
          </cell>
          <cell r="I3711" t="str">
            <v>D</v>
          </cell>
        </row>
        <row r="3712">
          <cell r="A3712" t="str">
            <v>41.10.76.00</v>
          </cell>
          <cell r="B3712" t="str">
            <v>-</v>
          </cell>
          <cell r="C3712" t="str">
            <v>Trainee</v>
          </cell>
          <cell r="D3712">
            <v>0</v>
          </cell>
          <cell r="F3712">
            <v>0</v>
          </cell>
          <cell r="G3712">
            <v>0</v>
          </cell>
          <cell r="H3712">
            <v>0</v>
          </cell>
        </row>
        <row r="3713">
          <cell r="A3713" t="str">
            <v>41.10.76.01</v>
          </cell>
          <cell r="B3713" t="str">
            <v>-</v>
          </cell>
          <cell r="C3713" t="str">
            <v>Remuneracao de Trainee</v>
          </cell>
          <cell r="D3713">
            <v>0</v>
          </cell>
          <cell r="F3713">
            <v>0</v>
          </cell>
          <cell r="G3713">
            <v>0</v>
          </cell>
          <cell r="H3713">
            <v>0</v>
          </cell>
        </row>
        <row r="3714">
          <cell r="A3714" t="str">
            <v>41.10.76.02</v>
          </cell>
          <cell r="B3714" t="str">
            <v>-</v>
          </cell>
          <cell r="C3714" t="str">
            <v>Encargos Sociais de Trainee</v>
          </cell>
          <cell r="D3714">
            <v>0</v>
          </cell>
          <cell r="F3714">
            <v>0</v>
          </cell>
          <cell r="G3714">
            <v>0</v>
          </cell>
          <cell r="H3714">
            <v>0</v>
          </cell>
        </row>
        <row r="3715">
          <cell r="A3715" t="str">
            <v>41.10.76.03</v>
          </cell>
          <cell r="B3715" t="str">
            <v>-</v>
          </cell>
          <cell r="C3715" t="str">
            <v>Outros Gastos C/Trainee</v>
          </cell>
          <cell r="D3715">
            <v>0</v>
          </cell>
          <cell r="F3715">
            <v>0</v>
          </cell>
          <cell r="G3715">
            <v>0</v>
          </cell>
          <cell r="H3715">
            <v>0</v>
          </cell>
        </row>
        <row r="3716">
          <cell r="A3716" t="str">
            <v>41.10.79.00</v>
          </cell>
          <cell r="B3716" t="str">
            <v>-</v>
          </cell>
          <cell r="C3716" t="str">
            <v>Pessoal Transitorio - Outros</v>
          </cell>
          <cell r="D3716">
            <v>0</v>
          </cell>
          <cell r="F3716">
            <v>0</v>
          </cell>
          <cell r="G3716">
            <v>0</v>
          </cell>
          <cell r="H3716">
            <v>0</v>
          </cell>
        </row>
        <row r="3717">
          <cell r="A3717" t="str">
            <v>41.10.79.01</v>
          </cell>
          <cell r="B3717" t="str">
            <v>-</v>
          </cell>
          <cell r="C3717" t="str">
            <v>Pessoal Transitorio - Outros</v>
          </cell>
          <cell r="D3717">
            <v>0</v>
          </cell>
          <cell r="F3717">
            <v>0</v>
          </cell>
          <cell r="G3717">
            <v>0</v>
          </cell>
          <cell r="H3717">
            <v>0</v>
          </cell>
        </row>
        <row r="3718">
          <cell r="A3718" t="str">
            <v>41.10.99.00</v>
          </cell>
          <cell r="B3718" t="str">
            <v>-</v>
          </cell>
          <cell r="C3718" t="str">
            <v>Outros Gastos com Pessoal</v>
          </cell>
          <cell r="D3718">
            <v>0</v>
          </cell>
          <cell r="F3718">
            <v>68523.42</v>
          </cell>
          <cell r="G3718">
            <v>0</v>
          </cell>
          <cell r="H3718">
            <v>68523.42</v>
          </cell>
          <cell r="I3718" t="str">
            <v>D</v>
          </cell>
        </row>
        <row r="3719">
          <cell r="A3719" t="str">
            <v>41.10.99.01</v>
          </cell>
          <cell r="B3719" t="str">
            <v>-</v>
          </cell>
          <cell r="C3719" t="str">
            <v>Outros Gastos com Pessoal</v>
          </cell>
          <cell r="D3719">
            <v>0</v>
          </cell>
          <cell r="F3719">
            <v>68523.42</v>
          </cell>
          <cell r="G3719">
            <v>0</v>
          </cell>
          <cell r="H3719">
            <v>68523.42</v>
          </cell>
          <cell r="I3719" t="str">
            <v>D</v>
          </cell>
        </row>
        <row r="3720">
          <cell r="A3720" t="str">
            <v>41.20.00.00</v>
          </cell>
          <cell r="B3720" t="str">
            <v>-</v>
          </cell>
          <cell r="C3720" t="str">
            <v>Despesas com Vendas</v>
          </cell>
          <cell r="D3720">
            <v>0</v>
          </cell>
          <cell r="F3720">
            <v>2642636.85</v>
          </cell>
          <cell r="G3720">
            <v>456474.65</v>
          </cell>
          <cell r="H3720">
            <v>2186162.2000000002</v>
          </cell>
          <cell r="I3720" t="str">
            <v>D</v>
          </cell>
        </row>
        <row r="3721">
          <cell r="A3721" t="str">
            <v>41.20.01.00</v>
          </cell>
          <cell r="B3721" t="str">
            <v>-</v>
          </cell>
          <cell r="C3721" t="str">
            <v>Despesas com Vendas Merc Interno</v>
          </cell>
          <cell r="D3721">
            <v>0</v>
          </cell>
          <cell r="F3721">
            <v>1380894.12</v>
          </cell>
          <cell r="G3721">
            <v>188755.08</v>
          </cell>
          <cell r="H3721">
            <v>1192139.04</v>
          </cell>
          <cell r="I3721" t="str">
            <v>D</v>
          </cell>
        </row>
        <row r="3722">
          <cell r="A3722" t="str">
            <v>41.20.01.01</v>
          </cell>
          <cell r="B3722" t="str">
            <v>-</v>
          </cell>
          <cell r="C3722" t="str">
            <v>Desp Vend.MI-Comissoes S/Vendas</v>
          </cell>
          <cell r="D3722">
            <v>0</v>
          </cell>
          <cell r="F3722">
            <v>0</v>
          </cell>
          <cell r="G3722">
            <v>0</v>
          </cell>
          <cell r="H3722">
            <v>0</v>
          </cell>
        </row>
        <row r="3723">
          <cell r="A3723" t="str">
            <v>41.20.01.02</v>
          </cell>
          <cell r="B3723" t="str">
            <v>-</v>
          </cell>
          <cell r="C3723" t="str">
            <v>Desp Vend.MI-Embalagens</v>
          </cell>
          <cell r="D3723">
            <v>0</v>
          </cell>
          <cell r="F3723">
            <v>0</v>
          </cell>
          <cell r="G3723">
            <v>0</v>
          </cell>
          <cell r="H3723">
            <v>0</v>
          </cell>
        </row>
        <row r="3724">
          <cell r="A3724" t="str">
            <v>41.20.01.03</v>
          </cell>
          <cell r="B3724" t="str">
            <v>-</v>
          </cell>
          <cell r="C3724" t="str">
            <v>Desp Vend.MI-Fretes Carretos</v>
          </cell>
          <cell r="D3724">
            <v>0</v>
          </cell>
          <cell r="F3724">
            <v>1341023.99</v>
          </cell>
          <cell r="G3724">
            <v>93054.31</v>
          </cell>
          <cell r="H3724">
            <v>1247969.68</v>
          </cell>
          <cell r="I3724" t="str">
            <v>D</v>
          </cell>
        </row>
        <row r="3725">
          <cell r="A3725" t="str">
            <v>41.20.01.04</v>
          </cell>
          <cell r="B3725" t="str">
            <v>-</v>
          </cell>
          <cell r="C3725" t="str">
            <v>Desp Vend.MI-Fretes Ferroviarios</v>
          </cell>
          <cell r="D3725">
            <v>0</v>
          </cell>
          <cell r="F3725">
            <v>0</v>
          </cell>
          <cell r="G3725">
            <v>0</v>
          </cell>
          <cell r="H3725">
            <v>0</v>
          </cell>
        </row>
        <row r="3726">
          <cell r="A3726" t="str">
            <v>41.20.01.05</v>
          </cell>
          <cell r="B3726" t="str">
            <v>-</v>
          </cell>
          <cell r="C3726" t="str">
            <v>Desp Vend.MI-Publicidade</v>
          </cell>
          <cell r="D3726">
            <v>0</v>
          </cell>
          <cell r="F3726">
            <v>0</v>
          </cell>
          <cell r="G3726">
            <v>0</v>
          </cell>
          <cell r="H3726">
            <v>0</v>
          </cell>
        </row>
        <row r="3727">
          <cell r="A3727" t="str">
            <v>41.20.01.06</v>
          </cell>
          <cell r="B3727" t="str">
            <v>-</v>
          </cell>
          <cell r="C3727" t="str">
            <v>Desp Vend.MI-Royalties</v>
          </cell>
          <cell r="D3727">
            <v>0</v>
          </cell>
          <cell r="F3727">
            <v>0</v>
          </cell>
          <cell r="G3727">
            <v>0</v>
          </cell>
          <cell r="H3727">
            <v>0</v>
          </cell>
        </row>
        <row r="3728">
          <cell r="A3728" t="str">
            <v>41.20.01.07</v>
          </cell>
          <cell r="B3728" t="str">
            <v>-</v>
          </cell>
          <cell r="C3728" t="str">
            <v>Desp Vend.MI-Seguros</v>
          </cell>
          <cell r="D3728">
            <v>0</v>
          </cell>
          <cell r="F3728">
            <v>39870.129999999997</v>
          </cell>
          <cell r="G3728">
            <v>0</v>
          </cell>
          <cell r="H3728">
            <v>39870.129999999997</v>
          </cell>
          <cell r="I3728" t="str">
            <v>D</v>
          </cell>
        </row>
        <row r="3729">
          <cell r="A3729" t="str">
            <v>41.20.01.08</v>
          </cell>
          <cell r="B3729" t="str">
            <v>-</v>
          </cell>
          <cell r="C3729" t="str">
            <v>Desp Vend.MI-Brindes</v>
          </cell>
          <cell r="D3729">
            <v>0</v>
          </cell>
          <cell r="F3729">
            <v>0</v>
          </cell>
          <cell r="G3729">
            <v>0</v>
          </cell>
          <cell r="H3729">
            <v>0</v>
          </cell>
        </row>
        <row r="3730">
          <cell r="A3730" t="str">
            <v>41.20.01.09</v>
          </cell>
          <cell r="B3730" t="str">
            <v>-</v>
          </cell>
          <cell r="C3730" t="str">
            <v>Desp Vend.MI-Viagens e Estadias</v>
          </cell>
          <cell r="D3730">
            <v>0</v>
          </cell>
          <cell r="F3730">
            <v>0</v>
          </cell>
          <cell r="G3730">
            <v>0</v>
          </cell>
          <cell r="H3730">
            <v>0</v>
          </cell>
        </row>
        <row r="3731">
          <cell r="A3731" t="str">
            <v>41.20.01.11</v>
          </cell>
          <cell r="B3731" t="str">
            <v>-</v>
          </cell>
          <cell r="C3731" t="str">
            <v>Desp Vend.MI-Serv.Terc P.Fisica</v>
          </cell>
          <cell r="D3731">
            <v>0</v>
          </cell>
          <cell r="F3731">
            <v>0</v>
          </cell>
          <cell r="G3731">
            <v>0</v>
          </cell>
          <cell r="H3731">
            <v>0</v>
          </cell>
        </row>
        <row r="3732">
          <cell r="A3732" t="str">
            <v>41.20.01.12</v>
          </cell>
          <cell r="B3732" t="str">
            <v>-</v>
          </cell>
          <cell r="C3732" t="str">
            <v>Desp Vend.MI-Serv Terc P.Juridic</v>
          </cell>
          <cell r="D3732">
            <v>0</v>
          </cell>
          <cell r="F3732">
            <v>0</v>
          </cell>
          <cell r="G3732">
            <v>0</v>
          </cell>
          <cell r="H3732">
            <v>0</v>
          </cell>
        </row>
        <row r="3733">
          <cell r="A3733" t="str">
            <v>41.20.01.13</v>
          </cell>
          <cell r="B3733" t="str">
            <v>-</v>
          </cell>
          <cell r="C3733" t="str">
            <v>Desp Vend.MI-Comunicacoes</v>
          </cell>
          <cell r="D3733">
            <v>0</v>
          </cell>
          <cell r="F3733">
            <v>0</v>
          </cell>
          <cell r="G3733">
            <v>0</v>
          </cell>
          <cell r="H3733">
            <v>0</v>
          </cell>
        </row>
        <row r="3734">
          <cell r="A3734" t="str">
            <v>41.20.01.14</v>
          </cell>
          <cell r="B3734" t="str">
            <v>-</v>
          </cell>
          <cell r="C3734" t="str">
            <v>Desp Vend.MI-Conducao</v>
          </cell>
          <cell r="D3734">
            <v>0</v>
          </cell>
          <cell r="F3734">
            <v>0</v>
          </cell>
          <cell r="G3734">
            <v>0</v>
          </cell>
          <cell r="H3734">
            <v>0</v>
          </cell>
        </row>
        <row r="3735">
          <cell r="A3735" t="str">
            <v>41.20.01.15</v>
          </cell>
          <cell r="B3735" t="str">
            <v>-</v>
          </cell>
          <cell r="C3735" t="str">
            <v>Desp Vend.MI-Refeicao e Lanches</v>
          </cell>
          <cell r="D3735">
            <v>0</v>
          </cell>
          <cell r="F3735">
            <v>0</v>
          </cell>
          <cell r="G3735">
            <v>0</v>
          </cell>
          <cell r="H3735">
            <v>0</v>
          </cell>
        </row>
        <row r="3736">
          <cell r="A3736" t="str">
            <v>41.20.01.16</v>
          </cell>
          <cell r="B3736" t="str">
            <v>-</v>
          </cell>
          <cell r="C3736" t="str">
            <v>Desp Vend.MI-Desp c/ Veiculos</v>
          </cell>
          <cell r="D3736">
            <v>0</v>
          </cell>
          <cell r="F3736">
            <v>0</v>
          </cell>
          <cell r="G3736">
            <v>0</v>
          </cell>
          <cell r="H3736">
            <v>0</v>
          </cell>
        </row>
        <row r="3737">
          <cell r="A3737" t="str">
            <v>41.20.01.17</v>
          </cell>
          <cell r="B3737" t="str">
            <v>-</v>
          </cell>
          <cell r="C3737" t="str">
            <v>Prov. p/ Devedores Duvidosos</v>
          </cell>
          <cell r="D3737">
            <v>0</v>
          </cell>
          <cell r="F3737">
            <v>0</v>
          </cell>
          <cell r="G3737">
            <v>0</v>
          </cell>
          <cell r="H3737">
            <v>0</v>
          </cell>
        </row>
        <row r="3738">
          <cell r="A3738" t="str">
            <v>41.20.01.18</v>
          </cell>
          <cell r="B3738" t="str">
            <v>-</v>
          </cell>
          <cell r="C3738" t="str">
            <v>Desp Vend.MI-Portuarias/Estivas</v>
          </cell>
          <cell r="D3738">
            <v>0</v>
          </cell>
          <cell r="F3738">
            <v>0</v>
          </cell>
          <cell r="G3738">
            <v>0</v>
          </cell>
          <cell r="H3738">
            <v>0</v>
          </cell>
        </row>
        <row r="3739">
          <cell r="A3739" t="str">
            <v>41.20.01.19</v>
          </cell>
          <cell r="B3739" t="str">
            <v>-</v>
          </cell>
          <cell r="C3739" t="str">
            <v>Desp Vend.MI-Fretes Maritimos</v>
          </cell>
          <cell r="D3739">
            <v>0</v>
          </cell>
          <cell r="F3739">
            <v>0</v>
          </cell>
          <cell r="G3739">
            <v>0</v>
          </cell>
          <cell r="H3739">
            <v>0</v>
          </cell>
        </row>
        <row r="3740">
          <cell r="A3740" t="str">
            <v>41.20.01.99</v>
          </cell>
          <cell r="B3740" t="str">
            <v>-</v>
          </cell>
          <cell r="C3740" t="str">
            <v>Outras Despesas com Vendas MI</v>
          </cell>
          <cell r="D3740">
            <v>0</v>
          </cell>
          <cell r="F3740">
            <v>0</v>
          </cell>
          <cell r="G3740">
            <v>95700.77</v>
          </cell>
          <cell r="H3740">
            <v>95700.77</v>
          </cell>
          <cell r="I3740" t="str">
            <v>C</v>
          </cell>
        </row>
        <row r="3741">
          <cell r="A3741" t="str">
            <v>41.20.10.00</v>
          </cell>
          <cell r="B3741" t="str">
            <v>-</v>
          </cell>
          <cell r="C3741" t="str">
            <v>Desp c/ Vendas Mercado Externo</v>
          </cell>
          <cell r="D3741">
            <v>0</v>
          </cell>
          <cell r="F3741">
            <v>1261742.73</v>
          </cell>
          <cell r="G3741">
            <v>267719.57</v>
          </cell>
          <cell r="H3741">
            <v>994023.16</v>
          </cell>
          <cell r="I3741" t="str">
            <v>D</v>
          </cell>
        </row>
        <row r="3742">
          <cell r="A3742" t="str">
            <v>41.20.10.01</v>
          </cell>
          <cell r="B3742" t="str">
            <v>-</v>
          </cell>
          <cell r="C3742" t="str">
            <v>Desp Vend.ME-Armazenagens</v>
          </cell>
          <cell r="D3742">
            <v>0</v>
          </cell>
          <cell r="F3742">
            <v>1602.13</v>
          </cell>
          <cell r="G3742">
            <v>0</v>
          </cell>
          <cell r="H3742">
            <v>1602.13</v>
          </cell>
          <cell r="I3742" t="str">
            <v>D</v>
          </cell>
        </row>
        <row r="3743">
          <cell r="A3743" t="str">
            <v>41.20.10.02</v>
          </cell>
          <cell r="B3743" t="str">
            <v>-</v>
          </cell>
          <cell r="C3743" t="str">
            <v>Desp Vend.ME-Comissoes S/Vendas</v>
          </cell>
          <cell r="D3743">
            <v>0</v>
          </cell>
          <cell r="F3743">
            <v>0</v>
          </cell>
          <cell r="G3743">
            <v>0</v>
          </cell>
          <cell r="H3743">
            <v>0</v>
          </cell>
        </row>
        <row r="3744">
          <cell r="A3744" t="str">
            <v>41.20.10.03</v>
          </cell>
          <cell r="B3744" t="str">
            <v>-</v>
          </cell>
          <cell r="C3744" t="str">
            <v>Desp Vend.ME-Comissoes de Agente</v>
          </cell>
          <cell r="D3744">
            <v>0</v>
          </cell>
          <cell r="F3744">
            <v>148895.74</v>
          </cell>
          <cell r="G3744">
            <v>0</v>
          </cell>
          <cell r="H3744">
            <v>148895.74</v>
          </cell>
          <cell r="I3744" t="str">
            <v>D</v>
          </cell>
        </row>
        <row r="3745">
          <cell r="A3745" t="str">
            <v>41.20.10.04</v>
          </cell>
          <cell r="B3745" t="str">
            <v>-</v>
          </cell>
          <cell r="C3745" t="str">
            <v>Desp Vend.ME-Embalagens</v>
          </cell>
          <cell r="D3745">
            <v>0</v>
          </cell>
          <cell r="F3745">
            <v>0</v>
          </cell>
          <cell r="G3745">
            <v>0</v>
          </cell>
          <cell r="H3745">
            <v>0</v>
          </cell>
        </row>
        <row r="3746">
          <cell r="A3746" t="str">
            <v>41.20.10.05</v>
          </cell>
          <cell r="B3746" t="str">
            <v>-</v>
          </cell>
          <cell r="C3746" t="str">
            <v>Desp Vend.ME-Corretagens</v>
          </cell>
          <cell r="D3746">
            <v>0</v>
          </cell>
          <cell r="F3746">
            <v>0</v>
          </cell>
          <cell r="G3746">
            <v>0</v>
          </cell>
          <cell r="H3746">
            <v>0</v>
          </cell>
        </row>
        <row r="3747">
          <cell r="A3747" t="str">
            <v>41.20.10.06</v>
          </cell>
          <cell r="B3747" t="str">
            <v>-</v>
          </cell>
          <cell r="C3747" t="str">
            <v>Desp Vend.ME-Capatazia</v>
          </cell>
          <cell r="D3747">
            <v>0</v>
          </cell>
          <cell r="F3747">
            <v>60348.92</v>
          </cell>
          <cell r="G3747">
            <v>0</v>
          </cell>
          <cell r="H3747">
            <v>60348.92</v>
          </cell>
          <cell r="I3747" t="str">
            <v>D</v>
          </cell>
        </row>
        <row r="3748">
          <cell r="A3748" t="str">
            <v>41.20.10.07</v>
          </cell>
          <cell r="B3748" t="str">
            <v>-</v>
          </cell>
          <cell r="C3748" t="str">
            <v>Desp Vend.ME-Portuarias/Estivas</v>
          </cell>
          <cell r="D3748">
            <v>0</v>
          </cell>
          <cell r="F3748">
            <v>96431.35</v>
          </cell>
          <cell r="G3748">
            <v>940</v>
          </cell>
          <cell r="H3748">
            <v>95491.35</v>
          </cell>
          <cell r="I3748" t="str">
            <v>D</v>
          </cell>
        </row>
        <row r="3749">
          <cell r="A3749" t="str">
            <v>41.20.10.08</v>
          </cell>
          <cell r="B3749" t="str">
            <v>-</v>
          </cell>
          <cell r="C3749" t="str">
            <v>Desp Vend.ME-Fretes Maritimos</v>
          </cell>
          <cell r="D3749">
            <v>0</v>
          </cell>
          <cell r="F3749">
            <v>646954.23</v>
          </cell>
          <cell r="G3749">
            <v>81018.45</v>
          </cell>
          <cell r="H3749">
            <v>565935.78</v>
          </cell>
          <cell r="I3749" t="str">
            <v>D</v>
          </cell>
        </row>
        <row r="3750">
          <cell r="A3750" t="str">
            <v>41.20.10.09</v>
          </cell>
          <cell r="B3750" t="str">
            <v>-</v>
          </cell>
          <cell r="C3750" t="str">
            <v>Desp Vend.ME-Fretes Rodoviarios</v>
          </cell>
          <cell r="D3750">
            <v>0</v>
          </cell>
          <cell r="F3750">
            <v>242181.15</v>
          </cell>
          <cell r="G3750">
            <v>181833.52</v>
          </cell>
          <cell r="H3750">
            <v>60347.63</v>
          </cell>
          <cell r="I3750" t="str">
            <v>D</v>
          </cell>
        </row>
        <row r="3751">
          <cell r="A3751" t="str">
            <v>41.20.10.10</v>
          </cell>
          <cell r="B3751" t="str">
            <v>-</v>
          </cell>
          <cell r="C3751" t="str">
            <v>Desp Vend.ME-Seguros</v>
          </cell>
          <cell r="D3751">
            <v>0</v>
          </cell>
          <cell r="F3751">
            <v>2323.64</v>
          </cell>
          <cell r="G3751">
            <v>0</v>
          </cell>
          <cell r="H3751">
            <v>2323.64</v>
          </cell>
          <cell r="I3751" t="str">
            <v>D</v>
          </cell>
        </row>
        <row r="3752">
          <cell r="A3752" t="str">
            <v>41.20.10.11</v>
          </cell>
          <cell r="B3752" t="str">
            <v>-</v>
          </cell>
          <cell r="C3752" t="str">
            <v>Desp Vend.ME-Publicidade</v>
          </cell>
          <cell r="D3752">
            <v>0</v>
          </cell>
          <cell r="F3752">
            <v>0</v>
          </cell>
          <cell r="G3752">
            <v>0</v>
          </cell>
          <cell r="H3752">
            <v>0</v>
          </cell>
        </row>
        <row r="3753">
          <cell r="A3753" t="str">
            <v>41.20.10.12</v>
          </cell>
          <cell r="B3753" t="str">
            <v>-</v>
          </cell>
          <cell r="C3753" t="str">
            <v>Desp Vend.ME-Serv Terc P.Fisica</v>
          </cell>
          <cell r="D3753">
            <v>0</v>
          </cell>
          <cell r="F3753">
            <v>0</v>
          </cell>
          <cell r="G3753">
            <v>0</v>
          </cell>
          <cell r="H3753">
            <v>0</v>
          </cell>
        </row>
        <row r="3754">
          <cell r="A3754" t="str">
            <v>41.20.10.13</v>
          </cell>
          <cell r="B3754" t="str">
            <v>-</v>
          </cell>
          <cell r="C3754" t="str">
            <v>Desp Vend.ME-Serv Terc P.Juridic</v>
          </cell>
          <cell r="D3754">
            <v>0</v>
          </cell>
          <cell r="F3754">
            <v>25354.33</v>
          </cell>
          <cell r="G3754">
            <v>0</v>
          </cell>
          <cell r="H3754">
            <v>25354.33</v>
          </cell>
          <cell r="I3754" t="str">
            <v>D</v>
          </cell>
        </row>
        <row r="3755">
          <cell r="A3755" t="str">
            <v>41.20.10.14</v>
          </cell>
          <cell r="B3755" t="str">
            <v>-</v>
          </cell>
          <cell r="C3755" t="str">
            <v>Desp Vend.ME-Docs de Exportacoes</v>
          </cell>
          <cell r="D3755">
            <v>0</v>
          </cell>
          <cell r="F3755">
            <v>0</v>
          </cell>
          <cell r="G3755">
            <v>0</v>
          </cell>
          <cell r="H3755">
            <v>0</v>
          </cell>
        </row>
        <row r="3756">
          <cell r="A3756" t="str">
            <v>41.20.10.15</v>
          </cell>
          <cell r="B3756" t="str">
            <v>-</v>
          </cell>
          <cell r="C3756" t="str">
            <v>Desp Vend.ME-Fretes Ferroviarios</v>
          </cell>
          <cell r="D3756">
            <v>0</v>
          </cell>
          <cell r="F3756">
            <v>37594.699999999997</v>
          </cell>
          <cell r="G3756">
            <v>0</v>
          </cell>
          <cell r="H3756">
            <v>37594.699999999997</v>
          </cell>
          <cell r="I3756" t="str">
            <v>D</v>
          </cell>
        </row>
        <row r="3757">
          <cell r="A3757" t="str">
            <v>41.20.10.16</v>
          </cell>
          <cell r="B3757" t="str">
            <v>-</v>
          </cell>
          <cell r="C3757" t="str">
            <v>Desp Vend.ME-Demurange</v>
          </cell>
          <cell r="D3757">
            <v>0</v>
          </cell>
          <cell r="F3757">
            <v>0</v>
          </cell>
          <cell r="G3757">
            <v>0</v>
          </cell>
          <cell r="H3757">
            <v>0</v>
          </cell>
        </row>
        <row r="3758">
          <cell r="A3758" t="str">
            <v>41.20.10.17</v>
          </cell>
          <cell r="B3758" t="str">
            <v>-</v>
          </cell>
          <cell r="C3758" t="str">
            <v>Desp Vend ME-Comissao Agente Brasilux</v>
          </cell>
          <cell r="D3758">
            <v>0</v>
          </cell>
          <cell r="F3758">
            <v>0</v>
          </cell>
          <cell r="G3758">
            <v>0</v>
          </cell>
          <cell r="H3758">
            <v>0</v>
          </cell>
        </row>
        <row r="3759">
          <cell r="A3759" t="str">
            <v>41.20.10.99</v>
          </cell>
          <cell r="B3759" t="str">
            <v>-</v>
          </cell>
          <cell r="C3759" t="str">
            <v>Outras Despesas com Vendas ME</v>
          </cell>
          <cell r="D3759">
            <v>0</v>
          </cell>
          <cell r="F3759">
            <v>56.54</v>
          </cell>
          <cell r="G3759">
            <v>3927.6</v>
          </cell>
          <cell r="H3759">
            <v>3871.06</v>
          </cell>
          <cell r="I3759" t="str">
            <v>C</v>
          </cell>
        </row>
        <row r="3760">
          <cell r="A3760" t="str">
            <v>41.30.00.00</v>
          </cell>
          <cell r="B3760" t="str">
            <v>-</v>
          </cell>
          <cell r="C3760" t="str">
            <v>Despesas Administrativas</v>
          </cell>
          <cell r="D3760">
            <v>0</v>
          </cell>
          <cell r="F3760">
            <v>1073747.6399999999</v>
          </cell>
          <cell r="G3760">
            <v>145332.47</v>
          </cell>
          <cell r="H3760">
            <v>928415.17</v>
          </cell>
          <cell r="I3760" t="str">
            <v>D</v>
          </cell>
        </row>
        <row r="3761">
          <cell r="A3761" t="str">
            <v>41.30.01.00</v>
          </cell>
          <cell r="B3761" t="str">
            <v>-</v>
          </cell>
          <cell r="C3761" t="str">
            <v>Despesas C/Servicos de Terceiros</v>
          </cell>
          <cell r="D3761">
            <v>0</v>
          </cell>
          <cell r="F3761">
            <v>309788.28999999998</v>
          </cell>
          <cell r="G3761">
            <v>91448.27</v>
          </cell>
          <cell r="H3761">
            <v>218340.02</v>
          </cell>
          <cell r="I3761" t="str">
            <v>D</v>
          </cell>
        </row>
        <row r="3762">
          <cell r="A3762" t="str">
            <v>41.30.01.01</v>
          </cell>
          <cell r="B3762" t="str">
            <v>-</v>
          </cell>
          <cell r="C3762" t="str">
            <v>Auditoria - PJ</v>
          </cell>
          <cell r="D3762">
            <v>0</v>
          </cell>
          <cell r="F3762">
            <v>0</v>
          </cell>
          <cell r="G3762">
            <v>0</v>
          </cell>
          <cell r="H3762">
            <v>0</v>
          </cell>
        </row>
        <row r="3763">
          <cell r="A3763" t="str">
            <v>41.30.01.02</v>
          </cell>
          <cell r="B3763" t="str">
            <v>-</v>
          </cell>
          <cell r="C3763" t="str">
            <v>Suporte e Manut Informatica - PJ</v>
          </cell>
          <cell r="D3763">
            <v>0</v>
          </cell>
          <cell r="F3763">
            <v>62689.37</v>
          </cell>
          <cell r="G3763">
            <v>0</v>
          </cell>
          <cell r="H3763">
            <v>62689.37</v>
          </cell>
          <cell r="I3763" t="str">
            <v>D</v>
          </cell>
        </row>
        <row r="3764">
          <cell r="A3764" t="str">
            <v>41.30.01.03</v>
          </cell>
          <cell r="B3764" t="str">
            <v>-</v>
          </cell>
          <cell r="C3764" t="str">
            <v>Consultoria - PJ</v>
          </cell>
          <cell r="D3764">
            <v>0</v>
          </cell>
          <cell r="F3764">
            <v>0</v>
          </cell>
          <cell r="G3764">
            <v>0</v>
          </cell>
          <cell r="H3764">
            <v>0</v>
          </cell>
        </row>
        <row r="3765">
          <cell r="A3765" t="str">
            <v>41.30.01.04</v>
          </cell>
          <cell r="B3765" t="str">
            <v>-</v>
          </cell>
          <cell r="C3765" t="str">
            <v>Recrutamento e Selecao - PJ</v>
          </cell>
          <cell r="D3765">
            <v>0</v>
          </cell>
          <cell r="F3765">
            <v>0</v>
          </cell>
          <cell r="G3765">
            <v>0</v>
          </cell>
          <cell r="H3765">
            <v>0</v>
          </cell>
        </row>
        <row r="3766">
          <cell r="A3766" t="str">
            <v>41.30.01.05</v>
          </cell>
          <cell r="B3766" t="str">
            <v>-</v>
          </cell>
          <cell r="C3766" t="str">
            <v>Conservacao e Limpeza - PJ</v>
          </cell>
          <cell r="D3766">
            <v>0</v>
          </cell>
          <cell r="F3766">
            <v>0</v>
          </cell>
          <cell r="G3766">
            <v>0</v>
          </cell>
          <cell r="H3766">
            <v>0</v>
          </cell>
        </row>
        <row r="3767">
          <cell r="A3767" t="str">
            <v>41.30.01.06</v>
          </cell>
          <cell r="B3767" t="str">
            <v>-</v>
          </cell>
          <cell r="C3767" t="str">
            <v>Servicos-Transporte Teceirizado</v>
          </cell>
          <cell r="D3767">
            <v>0</v>
          </cell>
          <cell r="F3767">
            <v>28384.75</v>
          </cell>
          <cell r="G3767">
            <v>7738.85</v>
          </cell>
          <cell r="H3767">
            <v>20645.900000000001</v>
          </cell>
          <cell r="I3767" t="str">
            <v>D</v>
          </cell>
        </row>
        <row r="3768">
          <cell r="A3768" t="str">
            <v>41.30.01.07</v>
          </cell>
          <cell r="B3768" t="str">
            <v>-</v>
          </cell>
          <cell r="C3768" t="str">
            <v>Servicos-Alimentac de Terceiros</v>
          </cell>
          <cell r="D3768">
            <v>0</v>
          </cell>
          <cell r="F3768">
            <v>0</v>
          </cell>
          <cell r="G3768">
            <v>0</v>
          </cell>
          <cell r="H3768">
            <v>0</v>
          </cell>
        </row>
        <row r="3769">
          <cell r="A3769" t="str">
            <v>41.30.01.08</v>
          </cell>
          <cell r="B3769" t="str">
            <v>-</v>
          </cell>
          <cell r="C3769" t="str">
            <v>Servico Terceiro Pessoa Fisica - PF</v>
          </cell>
          <cell r="D3769">
            <v>0</v>
          </cell>
          <cell r="F3769">
            <v>2800</v>
          </cell>
          <cell r="G3769">
            <v>0</v>
          </cell>
          <cell r="H3769">
            <v>2800</v>
          </cell>
          <cell r="I3769" t="str">
            <v>D</v>
          </cell>
        </row>
        <row r="3770">
          <cell r="A3770" t="str">
            <v>41.30.01.09</v>
          </cell>
          <cell r="B3770" t="str">
            <v>-</v>
          </cell>
          <cell r="C3770" t="str">
            <v>INSS s/Serviços Autônomo</v>
          </cell>
          <cell r="D3770">
            <v>0</v>
          </cell>
          <cell r="F3770">
            <v>0</v>
          </cell>
          <cell r="G3770">
            <v>0</v>
          </cell>
          <cell r="H3770">
            <v>0</v>
          </cell>
        </row>
        <row r="3771">
          <cell r="A3771" t="str">
            <v>41.30.01.99</v>
          </cell>
          <cell r="B3771" t="str">
            <v>-</v>
          </cell>
          <cell r="C3771" t="str">
            <v>Outros Servicos Terceiros - PJ</v>
          </cell>
          <cell r="D3771">
            <v>0</v>
          </cell>
          <cell r="F3771">
            <v>215914.17</v>
          </cell>
          <cell r="G3771">
            <v>83709.42</v>
          </cell>
          <cell r="H3771">
            <v>132204.75</v>
          </cell>
          <cell r="I3771" t="str">
            <v>D</v>
          </cell>
        </row>
        <row r="3772">
          <cell r="A3772" t="str">
            <v>41.30.05.00</v>
          </cell>
          <cell r="B3772" t="str">
            <v>-</v>
          </cell>
          <cell r="C3772" t="str">
            <v>Materiais</v>
          </cell>
          <cell r="D3772">
            <v>0</v>
          </cell>
          <cell r="F3772">
            <v>4182.79</v>
          </cell>
          <cell r="G3772">
            <v>0</v>
          </cell>
          <cell r="H3772">
            <v>4182.79</v>
          </cell>
          <cell r="I3772" t="str">
            <v>D</v>
          </cell>
        </row>
        <row r="3773">
          <cell r="A3773" t="str">
            <v>41.30.05.01</v>
          </cell>
          <cell r="B3773" t="str">
            <v>-</v>
          </cell>
          <cell r="C3773" t="str">
            <v>Material de Conservac e Limpeza</v>
          </cell>
          <cell r="D3773">
            <v>0</v>
          </cell>
          <cell r="F3773">
            <v>0</v>
          </cell>
          <cell r="G3773">
            <v>0</v>
          </cell>
          <cell r="H3773">
            <v>0</v>
          </cell>
        </row>
        <row r="3774">
          <cell r="A3774" t="str">
            <v>41.30.05.02</v>
          </cell>
          <cell r="B3774" t="str">
            <v>-</v>
          </cell>
          <cell r="C3774" t="str">
            <v>Material de Consumo - Escritorio</v>
          </cell>
          <cell r="D3774">
            <v>0</v>
          </cell>
          <cell r="F3774">
            <v>3956.05</v>
          </cell>
          <cell r="G3774">
            <v>0</v>
          </cell>
          <cell r="H3774">
            <v>3956.05</v>
          </cell>
          <cell r="I3774" t="str">
            <v>D</v>
          </cell>
        </row>
        <row r="3775">
          <cell r="A3775" t="str">
            <v>41.30.05.03</v>
          </cell>
          <cell r="B3775" t="str">
            <v>-</v>
          </cell>
          <cell r="C3775" t="str">
            <v>Material de Seguranca</v>
          </cell>
          <cell r="D3775">
            <v>0</v>
          </cell>
          <cell r="F3775">
            <v>226.74</v>
          </cell>
          <cell r="G3775">
            <v>0</v>
          </cell>
          <cell r="H3775">
            <v>226.74</v>
          </cell>
          <cell r="I3775" t="str">
            <v>D</v>
          </cell>
        </row>
        <row r="3776">
          <cell r="A3776" t="str">
            <v>41.30.07.00</v>
          </cell>
          <cell r="B3776" t="str">
            <v>-</v>
          </cell>
          <cell r="C3776" t="str">
            <v>Viagens e Estadias</v>
          </cell>
          <cell r="D3776">
            <v>0</v>
          </cell>
          <cell r="F3776">
            <v>90676.95</v>
          </cell>
          <cell r="G3776">
            <v>1231.5899999999999</v>
          </cell>
          <cell r="H3776">
            <v>89445.36</v>
          </cell>
          <cell r="I3776" t="str">
            <v>D</v>
          </cell>
        </row>
        <row r="3777">
          <cell r="A3777" t="str">
            <v>41.30.07.01</v>
          </cell>
          <cell r="B3777" t="str">
            <v>-</v>
          </cell>
          <cell r="C3777" t="str">
            <v>Viagens e Estadias</v>
          </cell>
          <cell r="D3777">
            <v>0</v>
          </cell>
          <cell r="F3777">
            <v>90676.95</v>
          </cell>
          <cell r="G3777">
            <v>1231.5899999999999</v>
          </cell>
          <cell r="H3777">
            <v>89445.36</v>
          </cell>
          <cell r="I3777" t="str">
            <v>D</v>
          </cell>
        </row>
        <row r="3778">
          <cell r="A3778" t="str">
            <v>41.30.09.00</v>
          </cell>
          <cell r="B3778" t="str">
            <v>-</v>
          </cell>
          <cell r="C3778" t="str">
            <v>Alugueis e Arrendamentos</v>
          </cell>
          <cell r="D3778">
            <v>0</v>
          </cell>
          <cell r="F3778">
            <v>32681.02</v>
          </cell>
          <cell r="G3778">
            <v>0</v>
          </cell>
          <cell r="H3778">
            <v>32681.02</v>
          </cell>
          <cell r="I3778" t="str">
            <v>D</v>
          </cell>
        </row>
        <row r="3780">
          <cell r="A3780" t="str">
            <v>-----------</v>
          </cell>
          <cell r="B3780" t="str">
            <v>--</v>
          </cell>
          <cell r="C3780" t="str">
            <v>-------------------------------------------------------------------</v>
          </cell>
          <cell r="D3780" t="str">
            <v>-------------------</v>
          </cell>
          <cell r="E3780" t="str">
            <v>-</v>
          </cell>
          <cell r="F3780" t="str">
            <v>-------------------</v>
          </cell>
          <cell r="G3780" t="e">
            <v>#NAME?</v>
          </cell>
          <cell r="H3780" t="str">
            <v>07AB - 1.00.01.065</v>
          </cell>
        </row>
        <row r="3781">
          <cell r="A3781" t="str">
            <v>_x000C_----------</v>
          </cell>
          <cell r="B3781" t="str">
            <v>--</v>
          </cell>
          <cell r="C3781" t="str">
            <v>-------------------------------------------------------------------</v>
          </cell>
          <cell r="D3781" t="str">
            <v>-------------------</v>
          </cell>
          <cell r="E3781" t="str">
            <v>-</v>
          </cell>
          <cell r="F3781" t="str">
            <v>-------------------</v>
          </cell>
          <cell r="G3781" t="str">
            <v>-------------------</v>
          </cell>
          <cell r="H3781" t="str">
            <v>------ Página:</v>
          </cell>
          <cell r="I3781">
            <v>4</v>
          </cell>
        </row>
        <row r="3782">
          <cell r="A3782" t="str">
            <v>Rio Doce Ma</v>
          </cell>
          <cell r="B3782" t="str">
            <v>ng</v>
          </cell>
          <cell r="C3782" t="str">
            <v>anes S.A</v>
          </cell>
          <cell r="H3782" t="str">
            <v>Balancete</v>
          </cell>
        </row>
        <row r="3783">
          <cell r="A3783" t="str">
            <v>Período: 01</v>
          </cell>
          <cell r="B3783" t="str">
            <v>/0</v>
          </cell>
          <cell r="C3783" t="str">
            <v>1/2007 A 31/01/2007 -----------------------------------------------</v>
          </cell>
          <cell r="D3783" t="str">
            <v>-------------------</v>
          </cell>
          <cell r="E3783" t="str">
            <v>-</v>
          </cell>
          <cell r="F3783" t="str">
            <v>-------------------</v>
          </cell>
          <cell r="G3783" t="str">
            <v>-------------------</v>
          </cell>
          <cell r="H3783" t="str">
            <v>06/02/2007 - 17:4</v>
          </cell>
          <cell r="I3783">
            <v>7</v>
          </cell>
        </row>
        <row r="3785">
          <cell r="A3785" t="str">
            <v>Título</v>
          </cell>
          <cell r="D3785" t="str">
            <v>Saldo Inicial</v>
          </cell>
          <cell r="F3785" t="str">
            <v>Débito</v>
          </cell>
          <cell r="G3785" t="str">
            <v>Crédito</v>
          </cell>
          <cell r="H3785" t="str">
            <v>Saldo Final</v>
          </cell>
        </row>
        <row r="3786">
          <cell r="A3786" t="str">
            <v>-----------</v>
          </cell>
          <cell r="B3786" t="str">
            <v>--</v>
          </cell>
          <cell r="C3786" t="str">
            <v>-------------------------------------------------------------------</v>
          </cell>
          <cell r="D3786" t="str">
            <v>-----------------</v>
          </cell>
          <cell r="F3786" t="str">
            <v>------------------</v>
          </cell>
          <cell r="G3786" t="str">
            <v>------------------</v>
          </cell>
          <cell r="H3786" t="str">
            <v>-----------------</v>
          </cell>
        </row>
        <row r="3787">
          <cell r="A3787" t="str">
            <v>41.30.09.01</v>
          </cell>
          <cell r="B3787" t="str">
            <v>-</v>
          </cell>
          <cell r="C3787" t="str">
            <v>Aluguel de Imoveis/Condominio</v>
          </cell>
          <cell r="D3787">
            <v>0</v>
          </cell>
          <cell r="F3787">
            <v>30821.25</v>
          </cell>
          <cell r="G3787">
            <v>0</v>
          </cell>
          <cell r="H3787">
            <v>30821.25</v>
          </cell>
          <cell r="I3787" t="str">
            <v>D</v>
          </cell>
        </row>
        <row r="3788">
          <cell r="A3788" t="str">
            <v>41.30.09.02</v>
          </cell>
          <cell r="B3788" t="str">
            <v>-</v>
          </cell>
          <cell r="C3788" t="str">
            <v>Aluguel de Bens Moveis</v>
          </cell>
          <cell r="D3788">
            <v>0</v>
          </cell>
          <cell r="F3788">
            <v>1859.77</v>
          </cell>
          <cell r="G3788">
            <v>0</v>
          </cell>
          <cell r="H3788">
            <v>1859.77</v>
          </cell>
          <cell r="I3788" t="str">
            <v>D</v>
          </cell>
        </row>
        <row r="3789">
          <cell r="A3789" t="str">
            <v>41.30.09.03</v>
          </cell>
          <cell r="B3789" t="str">
            <v>-</v>
          </cell>
          <cell r="C3789" t="str">
            <v>Arrendamento Mercantil</v>
          </cell>
          <cell r="D3789">
            <v>0</v>
          </cell>
          <cell r="F3789">
            <v>0</v>
          </cell>
          <cell r="G3789">
            <v>0</v>
          </cell>
          <cell r="H3789">
            <v>0</v>
          </cell>
        </row>
        <row r="3790">
          <cell r="A3790" t="str">
            <v>41.30.09.04</v>
          </cell>
          <cell r="B3790" t="str">
            <v>-</v>
          </cell>
          <cell r="C3790" t="str">
            <v>Arrendamento Mercantil - Corumba</v>
          </cell>
          <cell r="D3790">
            <v>0</v>
          </cell>
          <cell r="F3790">
            <v>0</v>
          </cell>
          <cell r="G3790">
            <v>0</v>
          </cell>
          <cell r="H3790">
            <v>0</v>
          </cell>
        </row>
        <row r="3791">
          <cell r="A3791" t="str">
            <v>41.30.11.00</v>
          </cell>
          <cell r="B3791" t="str">
            <v>-</v>
          </cell>
          <cell r="C3791" t="str">
            <v>Impostos, Multas e Taxas</v>
          </cell>
          <cell r="D3791">
            <v>0</v>
          </cell>
          <cell r="F3791">
            <v>168383.59</v>
          </cell>
          <cell r="G3791">
            <v>670.41</v>
          </cell>
          <cell r="H3791">
            <v>167713.18</v>
          </cell>
          <cell r="I3791" t="str">
            <v>D</v>
          </cell>
        </row>
        <row r="3792">
          <cell r="A3792" t="str">
            <v>41.30.11.01</v>
          </cell>
          <cell r="B3792" t="str">
            <v>-</v>
          </cell>
          <cell r="C3792" t="str">
            <v>Associacoes de Classe</v>
          </cell>
          <cell r="D3792">
            <v>0</v>
          </cell>
          <cell r="F3792">
            <v>5929.64</v>
          </cell>
          <cell r="G3792">
            <v>0</v>
          </cell>
          <cell r="H3792">
            <v>5929.64</v>
          </cell>
          <cell r="I3792" t="str">
            <v>D</v>
          </cell>
        </row>
        <row r="3793">
          <cell r="A3793" t="str">
            <v>41.30.11.02</v>
          </cell>
          <cell r="B3793" t="str">
            <v>-</v>
          </cell>
          <cell r="C3793" t="str">
            <v>Licenciamento de Veiculos</v>
          </cell>
          <cell r="D3793">
            <v>0</v>
          </cell>
          <cell r="F3793">
            <v>0</v>
          </cell>
          <cell r="G3793">
            <v>0</v>
          </cell>
          <cell r="H3793">
            <v>0</v>
          </cell>
        </row>
        <row r="3794">
          <cell r="A3794" t="str">
            <v>41.30.11.03</v>
          </cell>
          <cell r="B3794" t="str">
            <v>-</v>
          </cell>
          <cell r="C3794" t="str">
            <v>Ipi Sobre Outras Saidas</v>
          </cell>
          <cell r="D3794">
            <v>0</v>
          </cell>
          <cell r="F3794">
            <v>4737.1899999999996</v>
          </cell>
          <cell r="G3794">
            <v>0.3</v>
          </cell>
          <cell r="H3794">
            <v>4736.8900000000003</v>
          </cell>
          <cell r="I3794" t="str">
            <v>D</v>
          </cell>
        </row>
        <row r="3795">
          <cell r="A3795" t="str">
            <v>41.30.11.04</v>
          </cell>
          <cell r="B3795" t="str">
            <v>-</v>
          </cell>
          <cell r="C3795" t="str">
            <v>Icms Interestadual</v>
          </cell>
          <cell r="D3795">
            <v>0</v>
          </cell>
          <cell r="F3795">
            <v>0</v>
          </cell>
          <cell r="G3795">
            <v>0</v>
          </cell>
          <cell r="H3795">
            <v>0</v>
          </cell>
        </row>
        <row r="3796">
          <cell r="A3796" t="str">
            <v>41.30.11.05</v>
          </cell>
          <cell r="B3796" t="str">
            <v>-</v>
          </cell>
          <cell r="C3796" t="str">
            <v>Icms Sobre Outras Saidas</v>
          </cell>
          <cell r="D3796">
            <v>0</v>
          </cell>
          <cell r="F3796">
            <v>14323.47</v>
          </cell>
          <cell r="G3796">
            <v>670.11</v>
          </cell>
          <cell r="H3796">
            <v>13653.36</v>
          </cell>
          <cell r="I3796" t="str">
            <v>D</v>
          </cell>
        </row>
        <row r="3797">
          <cell r="A3797" t="str">
            <v>41.30.11.06</v>
          </cell>
          <cell r="B3797" t="str">
            <v>-</v>
          </cell>
          <cell r="C3797" t="str">
            <v>Pis</v>
          </cell>
          <cell r="D3797">
            <v>0</v>
          </cell>
          <cell r="F3797">
            <v>0</v>
          </cell>
          <cell r="G3797">
            <v>0</v>
          </cell>
          <cell r="H3797">
            <v>0</v>
          </cell>
        </row>
        <row r="3798">
          <cell r="A3798" t="str">
            <v>41.30.11.07</v>
          </cell>
          <cell r="B3798" t="str">
            <v>-</v>
          </cell>
          <cell r="C3798" t="str">
            <v>Ipva</v>
          </cell>
          <cell r="D3798">
            <v>0</v>
          </cell>
          <cell r="F3798">
            <v>0</v>
          </cell>
          <cell r="G3798">
            <v>0</v>
          </cell>
          <cell r="H3798">
            <v>0</v>
          </cell>
        </row>
        <row r="3799">
          <cell r="A3799" t="str">
            <v>41.30.11.08</v>
          </cell>
          <cell r="B3799" t="str">
            <v>-</v>
          </cell>
          <cell r="C3799" t="str">
            <v>Cofins</v>
          </cell>
          <cell r="D3799">
            <v>0</v>
          </cell>
          <cell r="F3799">
            <v>0</v>
          </cell>
          <cell r="G3799">
            <v>0</v>
          </cell>
          <cell r="H3799">
            <v>0</v>
          </cell>
        </row>
        <row r="3800">
          <cell r="A3800" t="str">
            <v>41.30.11.09</v>
          </cell>
          <cell r="B3800" t="str">
            <v>-</v>
          </cell>
          <cell r="C3800" t="str">
            <v>Iptu</v>
          </cell>
          <cell r="D3800">
            <v>0</v>
          </cell>
          <cell r="F3800">
            <v>0</v>
          </cell>
          <cell r="G3800">
            <v>0</v>
          </cell>
          <cell r="H3800">
            <v>0</v>
          </cell>
        </row>
        <row r="3801">
          <cell r="A3801" t="str">
            <v>41.30.11.10</v>
          </cell>
          <cell r="B3801" t="str">
            <v>-</v>
          </cell>
          <cell r="C3801" t="str">
            <v>Imposto Territorial Rural</v>
          </cell>
          <cell r="D3801">
            <v>0</v>
          </cell>
          <cell r="F3801">
            <v>0</v>
          </cell>
          <cell r="G3801">
            <v>0</v>
          </cell>
          <cell r="H3801">
            <v>0</v>
          </cell>
        </row>
        <row r="3802">
          <cell r="A3802" t="str">
            <v>41.30.11.11</v>
          </cell>
          <cell r="B3802" t="str">
            <v>-</v>
          </cell>
          <cell r="C3802" t="str">
            <v>I.R. S/Receitas Financeiras</v>
          </cell>
          <cell r="D3802">
            <v>0</v>
          </cell>
          <cell r="F3802">
            <v>0</v>
          </cell>
          <cell r="G3802">
            <v>0</v>
          </cell>
          <cell r="H3802">
            <v>0</v>
          </cell>
        </row>
        <row r="3803">
          <cell r="A3803" t="str">
            <v>41.30.11.12</v>
          </cell>
          <cell r="B3803" t="str">
            <v>-</v>
          </cell>
          <cell r="C3803" t="str">
            <v>Imposto de Renda P. Juridica</v>
          </cell>
          <cell r="D3803">
            <v>0</v>
          </cell>
          <cell r="F3803">
            <v>3487.74</v>
          </cell>
          <cell r="G3803">
            <v>0</v>
          </cell>
          <cell r="H3803">
            <v>3487.74</v>
          </cell>
          <cell r="I3803" t="str">
            <v>D</v>
          </cell>
        </row>
        <row r="3804">
          <cell r="A3804" t="str">
            <v>41.30.11.13</v>
          </cell>
          <cell r="B3804" t="str">
            <v>-</v>
          </cell>
          <cell r="C3804" t="str">
            <v>Multas Fiscais</v>
          </cell>
          <cell r="D3804">
            <v>0</v>
          </cell>
          <cell r="F3804">
            <v>22080</v>
          </cell>
          <cell r="G3804">
            <v>0</v>
          </cell>
          <cell r="H3804">
            <v>22080</v>
          </cell>
          <cell r="I3804" t="str">
            <v>D</v>
          </cell>
        </row>
        <row r="3805">
          <cell r="A3805" t="str">
            <v>41.30.11.14</v>
          </cell>
          <cell r="B3805" t="str">
            <v>-</v>
          </cell>
          <cell r="C3805" t="str">
            <v>Taxa de Local e Funcionamento</v>
          </cell>
          <cell r="D3805">
            <v>0</v>
          </cell>
          <cell r="F3805">
            <v>0</v>
          </cell>
          <cell r="G3805">
            <v>0</v>
          </cell>
          <cell r="H3805">
            <v>0</v>
          </cell>
        </row>
        <row r="3806">
          <cell r="A3806" t="str">
            <v>41.30.11.15</v>
          </cell>
          <cell r="B3806" t="str">
            <v>-</v>
          </cell>
          <cell r="C3806" t="str">
            <v>Taxa de Fiscalizacao - CVM</v>
          </cell>
          <cell r="D3806">
            <v>0</v>
          </cell>
          <cell r="F3806">
            <v>0</v>
          </cell>
          <cell r="G3806">
            <v>0</v>
          </cell>
          <cell r="H3806">
            <v>0</v>
          </cell>
        </row>
        <row r="3807">
          <cell r="A3807" t="str">
            <v>41.30.11.16</v>
          </cell>
          <cell r="B3807" t="str">
            <v>-</v>
          </cell>
          <cell r="C3807" t="str">
            <v>Registro de Emissoes de Acoes</v>
          </cell>
          <cell r="D3807">
            <v>0</v>
          </cell>
          <cell r="F3807">
            <v>0</v>
          </cell>
          <cell r="G3807">
            <v>0</v>
          </cell>
          <cell r="H3807">
            <v>0</v>
          </cell>
        </row>
        <row r="3808">
          <cell r="A3808" t="str">
            <v>41.30.11.17</v>
          </cell>
          <cell r="B3808" t="str">
            <v>-</v>
          </cell>
          <cell r="C3808" t="str">
            <v>Anuidade Bolsa de Valores</v>
          </cell>
          <cell r="D3808">
            <v>0</v>
          </cell>
          <cell r="F3808">
            <v>0</v>
          </cell>
          <cell r="G3808">
            <v>0</v>
          </cell>
          <cell r="H3808">
            <v>0</v>
          </cell>
        </row>
        <row r="3809">
          <cell r="A3809" t="str">
            <v>41.30.11.18</v>
          </cell>
          <cell r="B3809" t="str">
            <v>-</v>
          </cell>
          <cell r="C3809" t="str">
            <v>Imposto de Renda Diferido</v>
          </cell>
          <cell r="D3809">
            <v>0</v>
          </cell>
          <cell r="F3809">
            <v>0</v>
          </cell>
          <cell r="G3809">
            <v>0</v>
          </cell>
          <cell r="H3809">
            <v>0</v>
          </cell>
        </row>
        <row r="3810">
          <cell r="A3810" t="str">
            <v>41.30.11.19</v>
          </cell>
          <cell r="B3810" t="str">
            <v>-</v>
          </cell>
          <cell r="C3810" t="str">
            <v>Imposto Sindical Patronal</v>
          </cell>
          <cell r="D3810">
            <v>0</v>
          </cell>
          <cell r="F3810">
            <v>0</v>
          </cell>
          <cell r="G3810">
            <v>0</v>
          </cell>
          <cell r="H3810">
            <v>0</v>
          </cell>
        </row>
        <row r="3811">
          <cell r="A3811" t="str">
            <v>41.30.11.20</v>
          </cell>
          <cell r="B3811" t="str">
            <v>-</v>
          </cell>
          <cell r="C3811" t="str">
            <v>Impostos, Multas/Taxas Diversas</v>
          </cell>
          <cell r="D3811">
            <v>0</v>
          </cell>
          <cell r="F3811">
            <v>27705.11</v>
          </cell>
          <cell r="G3811">
            <v>0</v>
          </cell>
          <cell r="H3811">
            <v>27705.11</v>
          </cell>
          <cell r="I3811" t="str">
            <v>D</v>
          </cell>
        </row>
        <row r="3812">
          <cell r="A3812" t="str">
            <v>41.30.11.21</v>
          </cell>
          <cell r="B3812" t="str">
            <v>-</v>
          </cell>
          <cell r="C3812" t="str">
            <v>INSS s/Serviços Autônomo</v>
          </cell>
          <cell r="D3812">
            <v>0</v>
          </cell>
          <cell r="F3812">
            <v>0</v>
          </cell>
          <cell r="G3812">
            <v>0</v>
          </cell>
          <cell r="H3812">
            <v>0</v>
          </cell>
        </row>
        <row r="3813">
          <cell r="A3813" t="str">
            <v>41.30.11.22</v>
          </cell>
          <cell r="B3813" t="str">
            <v>-</v>
          </cell>
          <cell r="C3813" t="str">
            <v>ICMS (Credito s/Ativo Permanente) - CIAP</v>
          </cell>
          <cell r="D3813">
            <v>0</v>
          </cell>
          <cell r="F3813">
            <v>90120.44</v>
          </cell>
          <cell r="G3813">
            <v>0</v>
          </cell>
          <cell r="H3813">
            <v>90120.44</v>
          </cell>
          <cell r="I3813" t="str">
            <v>D</v>
          </cell>
        </row>
        <row r="3814">
          <cell r="A3814" t="str">
            <v>41.30.13.00</v>
          </cell>
          <cell r="B3814" t="str">
            <v>-</v>
          </cell>
          <cell r="C3814" t="str">
            <v>Depreciacao/Amortizacao/Exaustao</v>
          </cell>
          <cell r="D3814">
            <v>0</v>
          </cell>
          <cell r="F3814">
            <v>207056.5</v>
          </cell>
          <cell r="G3814">
            <v>0</v>
          </cell>
          <cell r="H3814">
            <v>207056.5</v>
          </cell>
          <cell r="I3814" t="str">
            <v>D</v>
          </cell>
        </row>
        <row r="3815">
          <cell r="A3815" t="str">
            <v>41.30.13.01</v>
          </cell>
          <cell r="B3815" t="str">
            <v>-</v>
          </cell>
          <cell r="C3815" t="str">
            <v>Depreciacao</v>
          </cell>
          <cell r="D3815">
            <v>0</v>
          </cell>
          <cell r="F3815">
            <v>45866.74</v>
          </cell>
          <cell r="G3815">
            <v>0</v>
          </cell>
          <cell r="H3815">
            <v>45866.74</v>
          </cell>
          <cell r="I3815" t="str">
            <v>D</v>
          </cell>
        </row>
        <row r="3816">
          <cell r="A3816" t="str">
            <v>41.30.13.02</v>
          </cell>
          <cell r="B3816" t="str">
            <v>-</v>
          </cell>
          <cell r="C3816" t="str">
            <v>Amortizacao</v>
          </cell>
          <cell r="D3816">
            <v>0</v>
          </cell>
          <cell r="F3816">
            <v>161189.76000000001</v>
          </cell>
          <cell r="G3816">
            <v>0</v>
          </cell>
          <cell r="H3816">
            <v>161189.76000000001</v>
          </cell>
          <cell r="I3816" t="str">
            <v>D</v>
          </cell>
        </row>
        <row r="3817">
          <cell r="A3817" t="str">
            <v>41.30.13.03</v>
          </cell>
          <cell r="B3817" t="str">
            <v>-</v>
          </cell>
          <cell r="C3817" t="str">
            <v>Exaustao</v>
          </cell>
          <cell r="D3817">
            <v>0</v>
          </cell>
          <cell r="F3817">
            <v>0</v>
          </cell>
          <cell r="G3817">
            <v>0</v>
          </cell>
          <cell r="H3817">
            <v>0</v>
          </cell>
        </row>
        <row r="3818">
          <cell r="A3818" t="str">
            <v>41.30.14.00</v>
          </cell>
          <cell r="B3818" t="str">
            <v>-</v>
          </cell>
          <cell r="C3818" t="str">
            <v>Amortização - Ativo Ambiental</v>
          </cell>
          <cell r="D3818">
            <v>0</v>
          </cell>
          <cell r="F3818">
            <v>38000</v>
          </cell>
          <cell r="G3818">
            <v>0</v>
          </cell>
          <cell r="H3818">
            <v>38000</v>
          </cell>
          <cell r="I3818" t="str">
            <v>D</v>
          </cell>
        </row>
        <row r="3819">
          <cell r="A3819" t="str">
            <v>41.30.14.01</v>
          </cell>
          <cell r="B3819" t="str">
            <v>-</v>
          </cell>
          <cell r="C3819" t="str">
            <v>Amortização - Ativo Ambiental</v>
          </cell>
          <cell r="D3819">
            <v>0</v>
          </cell>
          <cell r="F3819">
            <v>38000</v>
          </cell>
          <cell r="G3819">
            <v>0</v>
          </cell>
          <cell r="H3819">
            <v>38000</v>
          </cell>
          <cell r="I3819" t="str">
            <v>D</v>
          </cell>
        </row>
        <row r="3820">
          <cell r="A3820" t="str">
            <v>41.30.15.00</v>
          </cell>
          <cell r="B3820" t="str">
            <v>-</v>
          </cell>
          <cell r="C3820" t="str">
            <v>Despesas Diversas</v>
          </cell>
          <cell r="D3820">
            <v>0</v>
          </cell>
          <cell r="F3820">
            <v>222978.5</v>
          </cell>
          <cell r="G3820">
            <v>51982.2</v>
          </cell>
          <cell r="H3820">
            <v>170996.3</v>
          </cell>
          <cell r="I3820" t="str">
            <v>D</v>
          </cell>
        </row>
        <row r="3821">
          <cell r="A3821" t="str">
            <v>41.30.15.01</v>
          </cell>
          <cell r="B3821" t="str">
            <v>-</v>
          </cell>
          <cell r="C3821" t="str">
            <v>Assinaturas de Periodicos</v>
          </cell>
          <cell r="D3821">
            <v>0</v>
          </cell>
          <cell r="F3821">
            <v>0</v>
          </cell>
          <cell r="G3821">
            <v>0</v>
          </cell>
          <cell r="H3821">
            <v>0</v>
          </cell>
        </row>
        <row r="3822">
          <cell r="A3822" t="str">
            <v>41.30.15.03</v>
          </cell>
          <cell r="B3822" t="str">
            <v>-</v>
          </cell>
          <cell r="C3822" t="str">
            <v>Assist Tecnica e Profissional</v>
          </cell>
          <cell r="D3822">
            <v>0</v>
          </cell>
          <cell r="F3822">
            <v>0</v>
          </cell>
          <cell r="G3822">
            <v>0</v>
          </cell>
          <cell r="H3822">
            <v>0</v>
          </cell>
        </row>
        <row r="3823">
          <cell r="A3823" t="str">
            <v>41.30.15.04</v>
          </cell>
          <cell r="B3823" t="str">
            <v>-</v>
          </cell>
          <cell r="C3823" t="str">
            <v>Autenticacoes</v>
          </cell>
          <cell r="D3823">
            <v>0</v>
          </cell>
          <cell r="F3823">
            <v>167</v>
          </cell>
          <cell r="G3823">
            <v>0</v>
          </cell>
          <cell r="H3823">
            <v>167</v>
          </cell>
          <cell r="I3823" t="str">
            <v>D</v>
          </cell>
        </row>
        <row r="3824">
          <cell r="A3824" t="str">
            <v>41.30.15.05</v>
          </cell>
          <cell r="B3824" t="str">
            <v>-</v>
          </cell>
          <cell r="C3824" t="str">
            <v>Copias e Reproducoes</v>
          </cell>
          <cell r="D3824">
            <v>0</v>
          </cell>
          <cell r="F3824">
            <v>6274.12</v>
          </cell>
          <cell r="G3824">
            <v>0</v>
          </cell>
          <cell r="H3824">
            <v>6274.12</v>
          </cell>
          <cell r="I3824" t="str">
            <v>D</v>
          </cell>
        </row>
        <row r="3825">
          <cell r="A3825" t="str">
            <v>41.30.15.06</v>
          </cell>
          <cell r="B3825" t="str">
            <v>-</v>
          </cell>
          <cell r="C3825" t="str">
            <v>Reconhecimento de Firma</v>
          </cell>
          <cell r="D3825">
            <v>0</v>
          </cell>
          <cell r="F3825">
            <v>0</v>
          </cell>
          <cell r="G3825">
            <v>0</v>
          </cell>
          <cell r="H3825">
            <v>0</v>
          </cell>
        </row>
        <row r="3826">
          <cell r="A3826" t="str">
            <v>41.30.15.07</v>
          </cell>
          <cell r="B3826" t="str">
            <v>-</v>
          </cell>
          <cell r="C3826" t="str">
            <v>Despesas com Veiculos</v>
          </cell>
          <cell r="D3826">
            <v>0</v>
          </cell>
          <cell r="F3826">
            <v>19348.93</v>
          </cell>
          <cell r="G3826">
            <v>0</v>
          </cell>
          <cell r="H3826">
            <v>19348.93</v>
          </cell>
          <cell r="I3826" t="str">
            <v>D</v>
          </cell>
        </row>
        <row r="3827">
          <cell r="A3827" t="str">
            <v>41.30.15.08</v>
          </cell>
          <cell r="B3827" t="str">
            <v>-</v>
          </cell>
          <cell r="C3827" t="str">
            <v>Conducao</v>
          </cell>
          <cell r="D3827">
            <v>0</v>
          </cell>
          <cell r="F3827">
            <v>16610.23</v>
          </cell>
          <cell r="G3827">
            <v>0</v>
          </cell>
          <cell r="H3827">
            <v>16610.23</v>
          </cell>
          <cell r="I3827" t="str">
            <v>D</v>
          </cell>
        </row>
        <row r="3828">
          <cell r="A3828" t="str">
            <v>41.30.15.09</v>
          </cell>
          <cell r="B3828" t="str">
            <v>-</v>
          </cell>
          <cell r="C3828" t="str">
            <v>Contribuicao e Donativos</v>
          </cell>
          <cell r="D3828">
            <v>0</v>
          </cell>
          <cell r="F3828">
            <v>4311.87</v>
          </cell>
          <cell r="G3828">
            <v>4300</v>
          </cell>
          <cell r="H3828">
            <v>11.87</v>
          </cell>
          <cell r="I3828" t="str">
            <v>D</v>
          </cell>
        </row>
        <row r="3829">
          <cell r="A3829" t="str">
            <v>41.30.15.10</v>
          </cell>
          <cell r="B3829" t="str">
            <v>-</v>
          </cell>
          <cell r="C3829" t="str">
            <v>Despesas Legais</v>
          </cell>
          <cell r="D3829">
            <v>0</v>
          </cell>
          <cell r="F3829">
            <v>230</v>
          </cell>
          <cell r="G3829">
            <v>0</v>
          </cell>
          <cell r="H3829">
            <v>230</v>
          </cell>
          <cell r="I3829" t="str">
            <v>D</v>
          </cell>
        </row>
        <row r="3830">
          <cell r="A3830" t="str">
            <v>41.30.15.11</v>
          </cell>
          <cell r="B3830" t="str">
            <v>-</v>
          </cell>
          <cell r="C3830" t="str">
            <v>Editais e Publicacoes</v>
          </cell>
          <cell r="D3830">
            <v>0</v>
          </cell>
          <cell r="F3830">
            <v>0</v>
          </cell>
          <cell r="G3830">
            <v>0</v>
          </cell>
          <cell r="H3830">
            <v>0</v>
          </cell>
        </row>
        <row r="3831">
          <cell r="A3831" t="str">
            <v>41.30.15.12</v>
          </cell>
          <cell r="B3831" t="str">
            <v>-</v>
          </cell>
          <cell r="C3831" t="str">
            <v>Fretes e Carretos</v>
          </cell>
          <cell r="D3831">
            <v>0</v>
          </cell>
          <cell r="F3831">
            <v>5424.22</v>
          </cell>
          <cell r="G3831">
            <v>0</v>
          </cell>
          <cell r="H3831">
            <v>5424.22</v>
          </cell>
          <cell r="I3831" t="str">
            <v>D</v>
          </cell>
        </row>
        <row r="3832">
          <cell r="A3832" t="str">
            <v>41.30.15.13</v>
          </cell>
          <cell r="B3832" t="str">
            <v>-</v>
          </cell>
          <cell r="C3832" t="str">
            <v>Lanches e Refeicoes</v>
          </cell>
          <cell r="D3832">
            <v>0</v>
          </cell>
          <cell r="F3832">
            <v>11628.98</v>
          </cell>
          <cell r="G3832">
            <v>0</v>
          </cell>
          <cell r="H3832">
            <v>11628.98</v>
          </cell>
          <cell r="I3832" t="str">
            <v>D</v>
          </cell>
        </row>
        <row r="3833">
          <cell r="A3833" t="str">
            <v>41.30.15.14</v>
          </cell>
          <cell r="B3833" t="str">
            <v>-</v>
          </cell>
          <cell r="C3833" t="str">
            <v>Seguros Diversos</v>
          </cell>
          <cell r="D3833">
            <v>0</v>
          </cell>
          <cell r="F3833">
            <v>0</v>
          </cell>
          <cell r="G3833">
            <v>0</v>
          </cell>
          <cell r="H3833">
            <v>0</v>
          </cell>
        </row>
        <row r="3834">
          <cell r="A3834" t="str">
            <v>41.30.15.15</v>
          </cell>
          <cell r="B3834" t="str">
            <v>-</v>
          </cell>
          <cell r="C3834" t="str">
            <v>Agua, Luz e Gas</v>
          </cell>
          <cell r="D3834">
            <v>0</v>
          </cell>
          <cell r="F3834">
            <v>5906.77</v>
          </cell>
          <cell r="G3834">
            <v>0</v>
          </cell>
          <cell r="H3834">
            <v>5906.77</v>
          </cell>
          <cell r="I3834" t="str">
            <v>D</v>
          </cell>
        </row>
        <row r="3835">
          <cell r="A3835" t="str">
            <v>41.30.15.16</v>
          </cell>
          <cell r="B3835" t="str">
            <v>-</v>
          </cell>
          <cell r="C3835" t="str">
            <v>Telefone</v>
          </cell>
          <cell r="D3835">
            <v>0</v>
          </cell>
          <cell r="F3835">
            <v>46423.85</v>
          </cell>
          <cell r="G3835">
            <v>11229.18</v>
          </cell>
          <cell r="H3835">
            <v>35194.67</v>
          </cell>
          <cell r="I3835" t="str">
            <v>D</v>
          </cell>
        </row>
        <row r="3836">
          <cell r="A3836" t="str">
            <v>41.30.15.17</v>
          </cell>
          <cell r="B3836" t="str">
            <v>-</v>
          </cell>
          <cell r="C3836" t="str">
            <v>Correios/Fax/Telex</v>
          </cell>
          <cell r="D3836">
            <v>0</v>
          </cell>
          <cell r="F3836">
            <v>2217.2399999999998</v>
          </cell>
          <cell r="G3836">
            <v>0</v>
          </cell>
          <cell r="H3836">
            <v>2217.2399999999998</v>
          </cell>
          <cell r="I3836" t="str">
            <v>D</v>
          </cell>
        </row>
        <row r="3837">
          <cell r="A3837" t="str">
            <v>41.30.15.18</v>
          </cell>
          <cell r="B3837" t="str">
            <v>-</v>
          </cell>
          <cell r="C3837" t="str">
            <v>Transmissao Eletronica de Dados</v>
          </cell>
          <cell r="D3837">
            <v>0</v>
          </cell>
          <cell r="F3837">
            <v>83175.12</v>
          </cell>
          <cell r="G3837">
            <v>0</v>
          </cell>
          <cell r="H3837">
            <v>83175.12</v>
          </cell>
          <cell r="I3837" t="str">
            <v>D</v>
          </cell>
        </row>
        <row r="3838">
          <cell r="A3838" t="str">
            <v>41.30.15.19</v>
          </cell>
          <cell r="B3838" t="str">
            <v>-</v>
          </cell>
          <cell r="C3838" t="str">
            <v>Plano Estrategico Florestal</v>
          </cell>
          <cell r="D3838">
            <v>0</v>
          </cell>
          <cell r="F3838">
            <v>0</v>
          </cell>
          <cell r="G3838">
            <v>0</v>
          </cell>
          <cell r="H3838">
            <v>0</v>
          </cell>
        </row>
        <row r="3839">
          <cell r="A3839" t="str">
            <v>41.30.15.20</v>
          </cell>
          <cell r="B3839" t="str">
            <v>-</v>
          </cell>
          <cell r="C3839" t="str">
            <v>Paisagismo nas Usinas</v>
          </cell>
          <cell r="D3839">
            <v>0</v>
          </cell>
          <cell r="F3839">
            <v>0</v>
          </cell>
          <cell r="G3839">
            <v>0</v>
          </cell>
          <cell r="H3839">
            <v>0</v>
          </cell>
        </row>
        <row r="3840">
          <cell r="A3840" t="str">
            <v>41.30.15.99</v>
          </cell>
          <cell r="B3840" t="str">
            <v>-</v>
          </cell>
          <cell r="C3840" t="str">
            <v>Outras Despesas</v>
          </cell>
          <cell r="D3840">
            <v>0</v>
          </cell>
          <cell r="F3840">
            <v>21260.17</v>
          </cell>
          <cell r="G3840">
            <v>36453.019999999997</v>
          </cell>
          <cell r="H3840">
            <v>15192.85</v>
          </cell>
          <cell r="I3840" t="str">
            <v>C</v>
          </cell>
        </row>
        <row r="3841">
          <cell r="A3841" t="str">
            <v>41.40.00.00</v>
          </cell>
          <cell r="B3841" t="str">
            <v>-</v>
          </cell>
          <cell r="C3841" t="str">
            <v>Receitas Financeiras</v>
          </cell>
          <cell r="D3841">
            <v>0</v>
          </cell>
          <cell r="F3841">
            <v>3609725.25</v>
          </cell>
          <cell r="G3841">
            <v>3770903.81</v>
          </cell>
          <cell r="H3841">
            <v>161178.56</v>
          </cell>
          <cell r="I3841" t="str">
            <v>C</v>
          </cell>
        </row>
        <row r="3842">
          <cell r="A3842" t="str">
            <v>41.40.01.00</v>
          </cell>
          <cell r="B3842" t="str">
            <v>-</v>
          </cell>
          <cell r="C3842" t="str">
            <v>Receitas de Aplicac Financeiras</v>
          </cell>
          <cell r="D3842">
            <v>0</v>
          </cell>
          <cell r="F3842">
            <v>1207.99</v>
          </cell>
          <cell r="G3842">
            <v>464453.79</v>
          </cell>
          <cell r="H3842">
            <v>463245.8</v>
          </cell>
          <cell r="I3842" t="str">
            <v>C</v>
          </cell>
        </row>
        <row r="3843">
          <cell r="A3843" t="str">
            <v>41.40.01.01</v>
          </cell>
          <cell r="B3843" t="str">
            <v>-</v>
          </cell>
          <cell r="C3843" t="str">
            <v>Receitas de Aplicac Financeiras</v>
          </cell>
          <cell r="D3843">
            <v>0</v>
          </cell>
          <cell r="F3843">
            <v>1207.99</v>
          </cell>
          <cell r="G3843">
            <v>162418.44</v>
          </cell>
          <cell r="H3843">
            <v>161210.45000000001</v>
          </cell>
          <cell r="I3843" t="str">
            <v>C</v>
          </cell>
        </row>
        <row r="3844">
          <cell r="A3844" t="str">
            <v>41.40.01.02</v>
          </cell>
          <cell r="B3844" t="str">
            <v>-</v>
          </cell>
          <cell r="C3844" t="str">
            <v>Receitas de Aplic.Financ.-AssFin Cvrd</v>
          </cell>
          <cell r="D3844">
            <v>0</v>
          </cell>
          <cell r="F3844">
            <v>0</v>
          </cell>
          <cell r="G3844">
            <v>302035.34999999998</v>
          </cell>
          <cell r="H3844">
            <v>302035.34999999998</v>
          </cell>
          <cell r="I3844" t="str">
            <v>C</v>
          </cell>
        </row>
        <row r="3845">
          <cell r="A3845" t="str">
            <v>41.40.02.00</v>
          </cell>
          <cell r="B3845" t="str">
            <v>-</v>
          </cell>
          <cell r="C3845" t="str">
            <v>Juros Ativos</v>
          </cell>
          <cell r="D3845">
            <v>0</v>
          </cell>
          <cell r="F3845">
            <v>0</v>
          </cell>
          <cell r="G3845">
            <v>0.04</v>
          </cell>
          <cell r="H3845">
            <v>0.04</v>
          </cell>
          <cell r="I3845" t="str">
            <v>C</v>
          </cell>
        </row>
        <row r="3846">
          <cell r="A3846" t="str">
            <v>41.40.02.01</v>
          </cell>
          <cell r="B3846" t="str">
            <v>-</v>
          </cell>
          <cell r="C3846" t="str">
            <v>Juros Ativos Clientes - Merc Int</v>
          </cell>
          <cell r="D3846">
            <v>0</v>
          </cell>
          <cell r="F3846">
            <v>0</v>
          </cell>
          <cell r="G3846">
            <v>0.04</v>
          </cell>
          <cell r="H3846">
            <v>0.04</v>
          </cell>
          <cell r="I3846" t="str">
            <v>C</v>
          </cell>
        </row>
        <row r="3847">
          <cell r="A3847" t="str">
            <v>41.40.03.00</v>
          </cell>
          <cell r="B3847" t="str">
            <v>-</v>
          </cell>
          <cell r="C3847" t="str">
            <v>Juros Ativos Clientes-Cias Grupo</v>
          </cell>
          <cell r="D3847">
            <v>0</v>
          </cell>
          <cell r="F3847">
            <v>0</v>
          </cell>
          <cell r="G3847">
            <v>0</v>
          </cell>
          <cell r="H3847">
            <v>0</v>
          </cell>
        </row>
        <row r="3848">
          <cell r="A3848" t="str">
            <v>41.40.03.01</v>
          </cell>
          <cell r="B3848" t="str">
            <v>-</v>
          </cell>
          <cell r="C3848" t="str">
            <v>Juros Ativ.Cliente-Cpfl</v>
          </cell>
          <cell r="D3848">
            <v>0</v>
          </cell>
          <cell r="F3848">
            <v>0</v>
          </cell>
          <cell r="G3848">
            <v>0</v>
          </cell>
          <cell r="H3848">
            <v>0</v>
          </cell>
        </row>
        <row r="3849">
          <cell r="A3849" t="str">
            <v>41.40.03.02</v>
          </cell>
          <cell r="B3849" t="str">
            <v>-</v>
          </cell>
          <cell r="C3849" t="str">
            <v>Juros Ativ.Cliente-S.Mineira</v>
          </cell>
          <cell r="D3849">
            <v>0</v>
          </cell>
          <cell r="F3849">
            <v>0</v>
          </cell>
          <cell r="G3849">
            <v>0</v>
          </cell>
          <cell r="H3849">
            <v>0</v>
          </cell>
        </row>
        <row r="3850">
          <cell r="A3850" t="str">
            <v>41.40.03.03</v>
          </cell>
          <cell r="B3850" t="str">
            <v>-</v>
          </cell>
          <cell r="C3850" t="str">
            <v>Juros Ativ.Cliente-Mare</v>
          </cell>
          <cell r="D3850">
            <v>0</v>
          </cell>
          <cell r="F3850">
            <v>0</v>
          </cell>
          <cell r="G3850">
            <v>0</v>
          </cell>
          <cell r="H3850">
            <v>0</v>
          </cell>
        </row>
        <row r="3851">
          <cell r="A3851" t="str">
            <v>41.40.03.04</v>
          </cell>
          <cell r="B3851" t="str">
            <v>-</v>
          </cell>
          <cell r="C3851" t="str">
            <v>Juros Ativ.Cliente-Mato Grosso</v>
          </cell>
          <cell r="D3851">
            <v>0</v>
          </cell>
          <cell r="F3851">
            <v>0</v>
          </cell>
          <cell r="G3851">
            <v>0</v>
          </cell>
          <cell r="H3851">
            <v>0</v>
          </cell>
        </row>
        <row r="3852">
          <cell r="A3852" t="str">
            <v>41.40.03.05</v>
          </cell>
          <cell r="B3852" t="str">
            <v>-</v>
          </cell>
          <cell r="C3852" t="str">
            <v>Juros Ativ.Cliente-Sibra</v>
          </cell>
          <cell r="D3852">
            <v>0</v>
          </cell>
          <cell r="F3852">
            <v>0</v>
          </cell>
          <cell r="G3852">
            <v>0</v>
          </cell>
          <cell r="H3852">
            <v>0</v>
          </cell>
        </row>
        <row r="3853">
          <cell r="A3853" t="str">
            <v>41.40.03.06</v>
          </cell>
          <cell r="B3853" t="str">
            <v>-</v>
          </cell>
          <cell r="C3853" t="str">
            <v>Juros Ativ.Cliente-Sibra Florest</v>
          </cell>
          <cell r="D3853">
            <v>0</v>
          </cell>
          <cell r="F3853">
            <v>0</v>
          </cell>
          <cell r="G3853">
            <v>0</v>
          </cell>
          <cell r="H3853">
            <v>0</v>
          </cell>
        </row>
        <row r="3854">
          <cell r="A3854" t="str">
            <v>41.40.03.07</v>
          </cell>
          <cell r="B3854" t="str">
            <v>-</v>
          </cell>
          <cell r="C3854" t="str">
            <v>Juros Ativ.Cliente-MMN</v>
          </cell>
          <cell r="D3854">
            <v>0</v>
          </cell>
          <cell r="F3854">
            <v>0</v>
          </cell>
          <cell r="G3854">
            <v>0</v>
          </cell>
          <cell r="H3854">
            <v>0</v>
          </cell>
        </row>
        <row r="3855">
          <cell r="A3855" t="str">
            <v>41.40.03.08</v>
          </cell>
          <cell r="B3855" t="str">
            <v>-</v>
          </cell>
          <cell r="C3855" t="str">
            <v>Juros Ativ.Cliente-Urandi</v>
          </cell>
          <cell r="D3855">
            <v>0</v>
          </cell>
          <cell r="F3855">
            <v>0</v>
          </cell>
          <cell r="G3855">
            <v>0</v>
          </cell>
          <cell r="H3855">
            <v>0</v>
          </cell>
        </row>
        <row r="3856">
          <cell r="A3856" t="str">
            <v>41.40.03.09</v>
          </cell>
          <cell r="B3856" t="str">
            <v>-</v>
          </cell>
          <cell r="C3856" t="str">
            <v>Juros Ativ.Cliente-Urucum</v>
          </cell>
          <cell r="D3856">
            <v>0</v>
          </cell>
          <cell r="F3856">
            <v>0</v>
          </cell>
          <cell r="G3856">
            <v>0</v>
          </cell>
          <cell r="H3856">
            <v>0</v>
          </cell>
        </row>
        <row r="3857">
          <cell r="A3857" t="str">
            <v>41.40.03.10</v>
          </cell>
          <cell r="B3857" t="str">
            <v>-</v>
          </cell>
          <cell r="C3857" t="str">
            <v>Juros Ativ.Cliente-Cvrd</v>
          </cell>
          <cell r="D3857">
            <v>0</v>
          </cell>
          <cell r="F3857">
            <v>0</v>
          </cell>
          <cell r="G3857">
            <v>0</v>
          </cell>
          <cell r="H3857">
            <v>0</v>
          </cell>
        </row>
        <row r="3858">
          <cell r="A3858" t="str">
            <v>41.40.03.11</v>
          </cell>
          <cell r="B3858" t="str">
            <v>-</v>
          </cell>
          <cell r="C3858" t="str">
            <v>Juros Ativ.Cliente-Rdme</v>
          </cell>
          <cell r="D3858">
            <v>0</v>
          </cell>
          <cell r="F3858">
            <v>0</v>
          </cell>
          <cell r="G3858">
            <v>0</v>
          </cell>
          <cell r="H3858">
            <v>0</v>
          </cell>
        </row>
        <row r="3859">
          <cell r="A3859" t="str">
            <v>41.40.03.12</v>
          </cell>
          <cell r="B3859" t="str">
            <v>-</v>
          </cell>
          <cell r="C3859" t="str">
            <v>Juros Ativ.Cliente-Itaco</v>
          </cell>
          <cell r="D3859">
            <v>0</v>
          </cell>
          <cell r="F3859">
            <v>0</v>
          </cell>
          <cell r="G3859">
            <v>0</v>
          </cell>
          <cell r="H3859">
            <v>0</v>
          </cell>
        </row>
        <row r="3860">
          <cell r="A3860" t="str">
            <v>41.40.03.13</v>
          </cell>
          <cell r="B3860" t="str">
            <v>-</v>
          </cell>
          <cell r="C3860" t="str">
            <v>Juros Ativ.Cliente Ebraf</v>
          </cell>
          <cell r="D3860">
            <v>0</v>
          </cell>
          <cell r="F3860">
            <v>0</v>
          </cell>
          <cell r="G3860">
            <v>0</v>
          </cell>
          <cell r="H3860">
            <v>0</v>
          </cell>
        </row>
        <row r="3861">
          <cell r="A3861" t="str">
            <v>41.40.03.14</v>
          </cell>
          <cell r="B3861" t="str">
            <v>-</v>
          </cell>
          <cell r="C3861" t="str">
            <v>Juros Ativ.Cliente-RDMN</v>
          </cell>
          <cell r="D3861">
            <v>0</v>
          </cell>
          <cell r="F3861">
            <v>0</v>
          </cell>
          <cell r="G3861">
            <v>0</v>
          </cell>
          <cell r="H3861">
            <v>0</v>
          </cell>
        </row>
        <row r="3862">
          <cell r="A3862" t="str">
            <v>41.40.03.15</v>
          </cell>
          <cell r="B3862" t="str">
            <v>-</v>
          </cell>
          <cell r="C3862" t="str">
            <v>Juros Ativ.Cliente-RDI</v>
          </cell>
          <cell r="D3862">
            <v>0</v>
          </cell>
          <cell r="F3862">
            <v>0</v>
          </cell>
          <cell r="G3862">
            <v>0</v>
          </cell>
          <cell r="H3862">
            <v>0</v>
          </cell>
        </row>
        <row r="3864">
          <cell r="A3864" t="str">
            <v>-----------</v>
          </cell>
          <cell r="B3864" t="str">
            <v>--</v>
          </cell>
          <cell r="C3864" t="str">
            <v>-------------------------------------------------------------------</v>
          </cell>
          <cell r="D3864" t="str">
            <v>-------------------</v>
          </cell>
          <cell r="E3864" t="str">
            <v>-</v>
          </cell>
          <cell r="F3864" t="str">
            <v>-------------------</v>
          </cell>
          <cell r="G3864" t="e">
            <v>#NAME?</v>
          </cell>
          <cell r="H3864" t="str">
            <v>07AB - 1.00.01.065</v>
          </cell>
        </row>
        <row r="3865">
          <cell r="A3865" t="str">
            <v>_x000C_----------</v>
          </cell>
          <cell r="B3865" t="str">
            <v>--</v>
          </cell>
          <cell r="C3865" t="str">
            <v>-------------------------------------------------------------------</v>
          </cell>
          <cell r="D3865" t="str">
            <v>-------------------</v>
          </cell>
          <cell r="E3865" t="str">
            <v>-</v>
          </cell>
          <cell r="F3865" t="str">
            <v>-------------------</v>
          </cell>
          <cell r="G3865" t="str">
            <v>-------------------</v>
          </cell>
          <cell r="H3865" t="str">
            <v>------ Página:</v>
          </cell>
          <cell r="I3865">
            <v>4</v>
          </cell>
        </row>
        <row r="3866">
          <cell r="A3866" t="str">
            <v>Rio Doce Ma</v>
          </cell>
          <cell r="B3866" t="str">
            <v>ng</v>
          </cell>
          <cell r="C3866" t="str">
            <v>anes S.A</v>
          </cell>
          <cell r="H3866" t="str">
            <v>Balancete</v>
          </cell>
        </row>
        <row r="3867">
          <cell r="A3867" t="str">
            <v>Período: 01</v>
          </cell>
          <cell r="B3867" t="str">
            <v>/0</v>
          </cell>
          <cell r="C3867" t="str">
            <v>1/2007 A 31/01/2007 -----------------------------------------------</v>
          </cell>
          <cell r="D3867" t="str">
            <v>-------------------</v>
          </cell>
          <cell r="E3867" t="str">
            <v>-</v>
          </cell>
          <cell r="F3867" t="str">
            <v>-------------------</v>
          </cell>
          <cell r="G3867" t="str">
            <v>-------------------</v>
          </cell>
          <cell r="H3867" t="str">
            <v>06/02/2007 - 17:4</v>
          </cell>
          <cell r="I3867">
            <v>7</v>
          </cell>
        </row>
        <row r="3869">
          <cell r="A3869" t="str">
            <v>Título</v>
          </cell>
          <cell r="D3869" t="str">
            <v>Saldo Inicial</v>
          </cell>
          <cell r="F3869" t="str">
            <v>Débito</v>
          </cell>
          <cell r="G3869" t="str">
            <v>Crédito</v>
          </cell>
          <cell r="H3869" t="str">
            <v>Saldo Final</v>
          </cell>
        </row>
        <row r="3870">
          <cell r="A3870" t="str">
            <v>-----------</v>
          </cell>
          <cell r="B3870" t="str">
            <v>--</v>
          </cell>
          <cell r="C3870" t="str">
            <v>-------------------------------------------------------------------</v>
          </cell>
          <cell r="D3870" t="str">
            <v>-----------------</v>
          </cell>
          <cell r="F3870" t="str">
            <v>------------------</v>
          </cell>
          <cell r="G3870" t="str">
            <v>------------------</v>
          </cell>
          <cell r="H3870" t="str">
            <v>-----------------</v>
          </cell>
        </row>
        <row r="3871">
          <cell r="A3871" t="str">
            <v>41.40.03.16</v>
          </cell>
          <cell r="B3871" t="str">
            <v>-</v>
          </cell>
          <cell r="C3871" t="str">
            <v>Juros Ativ.Cliente-CST</v>
          </cell>
          <cell r="D3871">
            <v>0</v>
          </cell>
          <cell r="F3871">
            <v>0</v>
          </cell>
          <cell r="G3871">
            <v>0</v>
          </cell>
          <cell r="H3871">
            <v>0</v>
          </cell>
        </row>
        <row r="3872">
          <cell r="A3872" t="str">
            <v>41.40.03.17</v>
          </cell>
          <cell r="B3872" t="str">
            <v>-</v>
          </cell>
          <cell r="C3872" t="str">
            <v>Juros Ativ.Cliente-FCA</v>
          </cell>
          <cell r="D3872">
            <v>0</v>
          </cell>
          <cell r="F3872">
            <v>0</v>
          </cell>
          <cell r="G3872">
            <v>0</v>
          </cell>
          <cell r="H3872">
            <v>0</v>
          </cell>
        </row>
        <row r="3873">
          <cell r="A3873" t="str">
            <v>41.40.03.18</v>
          </cell>
          <cell r="B3873" t="str">
            <v>-</v>
          </cell>
          <cell r="C3873" t="str">
            <v>Juros Ativ.Cliente-MSE</v>
          </cell>
          <cell r="D3873">
            <v>0</v>
          </cell>
          <cell r="F3873">
            <v>0</v>
          </cell>
          <cell r="G3873">
            <v>0</v>
          </cell>
          <cell r="H3873">
            <v>0</v>
          </cell>
        </row>
        <row r="3874">
          <cell r="A3874" t="str">
            <v>41.40.03.19</v>
          </cell>
          <cell r="B3874" t="str">
            <v>-</v>
          </cell>
          <cell r="C3874" t="str">
            <v>Juros Ativ.Cliente-BRASILUX</v>
          </cell>
          <cell r="D3874">
            <v>0</v>
          </cell>
          <cell r="F3874">
            <v>0</v>
          </cell>
          <cell r="G3874">
            <v>0</v>
          </cell>
          <cell r="H3874">
            <v>0</v>
          </cell>
        </row>
        <row r="3875">
          <cell r="A3875" t="str">
            <v>41.40.03.20</v>
          </cell>
          <cell r="B3875" t="str">
            <v>-</v>
          </cell>
          <cell r="C3875" t="str">
            <v>Juros Ativ.Cliente-RDL</v>
          </cell>
          <cell r="D3875">
            <v>0</v>
          </cell>
          <cell r="F3875">
            <v>0</v>
          </cell>
          <cell r="G3875">
            <v>0</v>
          </cell>
          <cell r="H3875">
            <v>0</v>
          </cell>
        </row>
        <row r="3876">
          <cell r="A3876" t="str">
            <v>41.40.03.21</v>
          </cell>
          <cell r="B3876" t="str">
            <v>-</v>
          </cell>
          <cell r="C3876" t="str">
            <v>Juros Ativ.Cliente-KSG</v>
          </cell>
          <cell r="D3876">
            <v>0</v>
          </cell>
          <cell r="F3876">
            <v>0</v>
          </cell>
          <cell r="G3876">
            <v>0</v>
          </cell>
          <cell r="H3876">
            <v>0</v>
          </cell>
        </row>
        <row r="3877">
          <cell r="A3877" t="str">
            <v>41.40.03.22</v>
          </cell>
          <cell r="B3877" t="str">
            <v>-</v>
          </cell>
          <cell r="C3877" t="str">
            <v>Juros Ativ.Cliente- USIMINAS</v>
          </cell>
          <cell r="D3877">
            <v>0</v>
          </cell>
          <cell r="F3877">
            <v>0</v>
          </cell>
          <cell r="G3877">
            <v>0</v>
          </cell>
          <cell r="H3877">
            <v>0</v>
          </cell>
        </row>
        <row r="3878">
          <cell r="A3878" t="str">
            <v>41.40.03.23</v>
          </cell>
          <cell r="B3878" t="str">
            <v>-</v>
          </cell>
          <cell r="C3878" t="str">
            <v>Juros Ativ.Cliente- CVRDI</v>
          </cell>
          <cell r="D3878">
            <v>0</v>
          </cell>
          <cell r="F3878">
            <v>0</v>
          </cell>
          <cell r="G3878">
            <v>0</v>
          </cell>
          <cell r="H3878">
            <v>0</v>
          </cell>
        </row>
        <row r="3879">
          <cell r="A3879" t="str">
            <v>41.40.04.00</v>
          </cell>
          <cell r="B3879" t="str">
            <v>-</v>
          </cell>
          <cell r="C3879" t="str">
            <v>Juros At.Contr.Mutuo-Cont/Colig</v>
          </cell>
          <cell r="D3879">
            <v>0</v>
          </cell>
          <cell r="F3879">
            <v>0</v>
          </cell>
          <cell r="G3879">
            <v>57616.38</v>
          </cell>
          <cell r="H3879">
            <v>57616.38</v>
          </cell>
          <cell r="I3879" t="str">
            <v>C</v>
          </cell>
        </row>
        <row r="3880">
          <cell r="A3880" t="str">
            <v>41.40.04.01</v>
          </cell>
          <cell r="B3880" t="str">
            <v>-</v>
          </cell>
          <cell r="C3880" t="str">
            <v>Juros Ativ.Contr.Mutuo-Cpfl</v>
          </cell>
          <cell r="D3880">
            <v>0</v>
          </cell>
          <cell r="F3880">
            <v>0</v>
          </cell>
          <cell r="G3880">
            <v>0</v>
          </cell>
          <cell r="H3880">
            <v>0</v>
          </cell>
        </row>
        <row r="3881">
          <cell r="A3881" t="str">
            <v>41.40.04.02</v>
          </cell>
          <cell r="B3881" t="str">
            <v>-</v>
          </cell>
          <cell r="C3881" t="str">
            <v>Juros Ativ.Contr.Mutuo-S.Mineira</v>
          </cell>
          <cell r="D3881">
            <v>0</v>
          </cell>
          <cell r="F3881">
            <v>0</v>
          </cell>
          <cell r="G3881">
            <v>0</v>
          </cell>
          <cell r="H3881">
            <v>0</v>
          </cell>
        </row>
        <row r="3882">
          <cell r="A3882" t="str">
            <v>41.40.04.03</v>
          </cell>
          <cell r="B3882" t="str">
            <v>-</v>
          </cell>
          <cell r="C3882" t="str">
            <v>Juros Ativ.Contr.Mutuo-Mare</v>
          </cell>
          <cell r="D3882">
            <v>0</v>
          </cell>
          <cell r="F3882">
            <v>0</v>
          </cell>
          <cell r="G3882">
            <v>0</v>
          </cell>
          <cell r="H3882">
            <v>0</v>
          </cell>
        </row>
        <row r="3883">
          <cell r="A3883" t="str">
            <v>41.40.04.04</v>
          </cell>
          <cell r="B3883" t="str">
            <v>-</v>
          </cell>
          <cell r="C3883" t="str">
            <v>Juros Ativ.Contr.Mutuo-M.Grosso</v>
          </cell>
          <cell r="D3883">
            <v>0</v>
          </cell>
          <cell r="F3883">
            <v>0</v>
          </cell>
          <cell r="G3883">
            <v>0</v>
          </cell>
          <cell r="H3883">
            <v>0</v>
          </cell>
        </row>
        <row r="3884">
          <cell r="A3884" t="str">
            <v>41.40.04.05</v>
          </cell>
          <cell r="B3884" t="str">
            <v>-</v>
          </cell>
          <cell r="C3884" t="str">
            <v>Juros Ativ.Contr.Mutuo-Sibra</v>
          </cell>
          <cell r="D3884">
            <v>0</v>
          </cell>
          <cell r="F3884">
            <v>0</v>
          </cell>
          <cell r="G3884">
            <v>0</v>
          </cell>
          <cell r="H3884">
            <v>0</v>
          </cell>
        </row>
        <row r="3885">
          <cell r="A3885" t="str">
            <v>41.40.04.06</v>
          </cell>
          <cell r="B3885" t="str">
            <v>-</v>
          </cell>
          <cell r="C3885" t="str">
            <v>Juros Ativ.Contr.Mutuo-S.Florest</v>
          </cell>
          <cell r="D3885">
            <v>0</v>
          </cell>
          <cell r="F3885">
            <v>0</v>
          </cell>
          <cell r="G3885">
            <v>0</v>
          </cell>
          <cell r="H3885">
            <v>0</v>
          </cell>
        </row>
        <row r="3886">
          <cell r="A3886" t="str">
            <v>41.40.04.07</v>
          </cell>
          <cell r="B3886" t="str">
            <v>-</v>
          </cell>
          <cell r="C3886" t="str">
            <v>Juros Ativ.Contr.Mutuo-MMN</v>
          </cell>
          <cell r="D3886">
            <v>0</v>
          </cell>
          <cell r="F3886">
            <v>0</v>
          </cell>
          <cell r="G3886">
            <v>12140.24</v>
          </cell>
          <cell r="H3886">
            <v>12140.24</v>
          </cell>
          <cell r="I3886" t="str">
            <v>C</v>
          </cell>
        </row>
        <row r="3887">
          <cell r="A3887" t="str">
            <v>41.40.04.08</v>
          </cell>
          <cell r="B3887" t="str">
            <v>-</v>
          </cell>
          <cell r="C3887" t="str">
            <v>Juros Ativ.Contr.Mutuo-Urandi</v>
          </cell>
          <cell r="D3887">
            <v>0</v>
          </cell>
          <cell r="F3887">
            <v>0</v>
          </cell>
          <cell r="G3887">
            <v>1821.27</v>
          </cell>
          <cell r="H3887">
            <v>1821.27</v>
          </cell>
          <cell r="I3887" t="str">
            <v>C</v>
          </cell>
        </row>
        <row r="3888">
          <cell r="A3888" t="str">
            <v>41.40.04.09</v>
          </cell>
          <cell r="B3888" t="str">
            <v>-</v>
          </cell>
          <cell r="C3888" t="str">
            <v>Juros Ativ.Contr.Mutuo-Urucum</v>
          </cell>
          <cell r="D3888">
            <v>0</v>
          </cell>
          <cell r="F3888">
            <v>0</v>
          </cell>
          <cell r="G3888">
            <v>43654.87</v>
          </cell>
          <cell r="H3888">
            <v>43654.87</v>
          </cell>
          <cell r="I3888" t="str">
            <v>C</v>
          </cell>
        </row>
        <row r="3889">
          <cell r="A3889" t="str">
            <v>41.40.04.10</v>
          </cell>
          <cell r="B3889" t="str">
            <v>-</v>
          </cell>
          <cell r="C3889" t="str">
            <v>Juros Ativ.Contr.Mutuo-Cvrd</v>
          </cell>
          <cell r="D3889">
            <v>0</v>
          </cell>
          <cell r="F3889">
            <v>0</v>
          </cell>
          <cell r="G3889">
            <v>0</v>
          </cell>
          <cell r="H3889">
            <v>0</v>
          </cell>
        </row>
        <row r="3890">
          <cell r="A3890" t="str">
            <v>41.40.04.11</v>
          </cell>
          <cell r="B3890" t="str">
            <v>-</v>
          </cell>
          <cell r="C3890" t="str">
            <v>Juros Ativ.Contr.Mutuo-Rdme</v>
          </cell>
          <cell r="D3890">
            <v>0</v>
          </cell>
          <cell r="F3890">
            <v>0</v>
          </cell>
          <cell r="G3890">
            <v>0</v>
          </cell>
          <cell r="H3890">
            <v>0</v>
          </cell>
        </row>
        <row r="3891">
          <cell r="A3891" t="str">
            <v>41.40.04.12</v>
          </cell>
          <cell r="B3891" t="str">
            <v>-</v>
          </cell>
          <cell r="C3891" t="str">
            <v>Juros Ativ.Contr.Mutuo-Itaco</v>
          </cell>
          <cell r="D3891">
            <v>0</v>
          </cell>
          <cell r="F3891">
            <v>0</v>
          </cell>
          <cell r="G3891">
            <v>0</v>
          </cell>
          <cell r="H3891">
            <v>0</v>
          </cell>
        </row>
        <row r="3892">
          <cell r="A3892" t="str">
            <v>41.40.04.13</v>
          </cell>
          <cell r="B3892" t="str">
            <v>-</v>
          </cell>
          <cell r="C3892" t="str">
            <v>Juros Ativ.Contr.Mutuo-Ebraf</v>
          </cell>
          <cell r="D3892">
            <v>0</v>
          </cell>
          <cell r="F3892">
            <v>0</v>
          </cell>
          <cell r="G3892">
            <v>0</v>
          </cell>
          <cell r="H3892">
            <v>0</v>
          </cell>
        </row>
        <row r="3893">
          <cell r="A3893" t="str">
            <v>41.40.04.14</v>
          </cell>
          <cell r="B3893" t="str">
            <v>-</v>
          </cell>
          <cell r="C3893" t="str">
            <v>Juros Ativ.Contr.Mutuo-RDMN</v>
          </cell>
          <cell r="D3893">
            <v>0</v>
          </cell>
          <cell r="F3893">
            <v>0</v>
          </cell>
          <cell r="G3893">
            <v>0</v>
          </cell>
          <cell r="H3893">
            <v>0</v>
          </cell>
        </row>
        <row r="3894">
          <cell r="A3894" t="str">
            <v>41.40.04.15</v>
          </cell>
          <cell r="B3894" t="str">
            <v>-</v>
          </cell>
          <cell r="C3894" t="str">
            <v>Juros Ativ.Contr.Mutuo-RDI</v>
          </cell>
          <cell r="D3894">
            <v>0</v>
          </cell>
          <cell r="F3894">
            <v>0</v>
          </cell>
          <cell r="G3894">
            <v>0</v>
          </cell>
          <cell r="H3894">
            <v>0</v>
          </cell>
        </row>
        <row r="3895">
          <cell r="A3895" t="str">
            <v>41.40.04.16</v>
          </cell>
          <cell r="B3895" t="str">
            <v>-</v>
          </cell>
          <cell r="C3895" t="str">
            <v>Juros Ativ.Contr.Mutuo-RDL</v>
          </cell>
          <cell r="D3895">
            <v>0</v>
          </cell>
          <cell r="F3895">
            <v>0</v>
          </cell>
          <cell r="G3895">
            <v>0</v>
          </cell>
          <cell r="H3895">
            <v>0</v>
          </cell>
        </row>
        <row r="3896">
          <cell r="A3896" t="str">
            <v>41.40.05.00</v>
          </cell>
          <cell r="B3896" t="str">
            <v>-</v>
          </cell>
          <cell r="C3896" t="str">
            <v>Juros Ativos Diversos</v>
          </cell>
          <cell r="D3896">
            <v>0</v>
          </cell>
          <cell r="F3896">
            <v>0</v>
          </cell>
          <cell r="G3896">
            <v>0</v>
          </cell>
          <cell r="H3896">
            <v>0</v>
          </cell>
        </row>
        <row r="3897">
          <cell r="A3897" t="str">
            <v>41.40.05.01</v>
          </cell>
          <cell r="B3897" t="str">
            <v>-</v>
          </cell>
          <cell r="C3897" t="str">
            <v>Juros Ativos Diversos</v>
          </cell>
          <cell r="D3897">
            <v>0</v>
          </cell>
          <cell r="F3897">
            <v>0</v>
          </cell>
          <cell r="G3897">
            <v>0</v>
          </cell>
          <cell r="H3897">
            <v>0</v>
          </cell>
        </row>
        <row r="3898">
          <cell r="A3898" t="str">
            <v>41.40.06.00</v>
          </cell>
          <cell r="B3898" t="str">
            <v>-</v>
          </cell>
          <cell r="C3898" t="str">
            <v>Juros Ativos S/Depos. Judiciais</v>
          </cell>
          <cell r="D3898">
            <v>0</v>
          </cell>
          <cell r="F3898">
            <v>0</v>
          </cell>
          <cell r="G3898">
            <v>0</v>
          </cell>
          <cell r="H3898">
            <v>0</v>
          </cell>
        </row>
        <row r="3899">
          <cell r="A3899" t="str">
            <v>41.40.06.01</v>
          </cell>
          <cell r="B3899" t="str">
            <v>-</v>
          </cell>
          <cell r="C3899" t="str">
            <v>Juros Ativos S/Depos. Judiciais</v>
          </cell>
          <cell r="D3899">
            <v>0</v>
          </cell>
          <cell r="F3899">
            <v>0</v>
          </cell>
          <cell r="G3899">
            <v>0</v>
          </cell>
          <cell r="H3899">
            <v>0</v>
          </cell>
        </row>
        <row r="3900">
          <cell r="A3900" t="str">
            <v>41.40.10.00</v>
          </cell>
          <cell r="B3900" t="str">
            <v>-</v>
          </cell>
          <cell r="C3900" t="str">
            <v>Juros Ativos s/Titulos Usiminas</v>
          </cell>
          <cell r="D3900">
            <v>0</v>
          </cell>
          <cell r="F3900">
            <v>0</v>
          </cell>
          <cell r="G3900">
            <v>0</v>
          </cell>
          <cell r="H3900">
            <v>0</v>
          </cell>
        </row>
        <row r="3901">
          <cell r="A3901" t="str">
            <v>41.40.10.01</v>
          </cell>
          <cell r="B3901" t="str">
            <v>-</v>
          </cell>
          <cell r="C3901" t="str">
            <v>Juros Ativos s/Titulos Usiminas - CP</v>
          </cell>
          <cell r="D3901">
            <v>0</v>
          </cell>
          <cell r="F3901">
            <v>0</v>
          </cell>
          <cell r="G3901">
            <v>0</v>
          </cell>
          <cell r="H3901">
            <v>0</v>
          </cell>
        </row>
        <row r="3902">
          <cell r="A3902" t="str">
            <v>41.40.10.02</v>
          </cell>
          <cell r="B3902" t="str">
            <v>-</v>
          </cell>
          <cell r="C3902" t="str">
            <v>Juros Ativos s/Titulos Usiminas - LP</v>
          </cell>
          <cell r="D3902">
            <v>0</v>
          </cell>
          <cell r="F3902">
            <v>0</v>
          </cell>
          <cell r="G3902">
            <v>0</v>
          </cell>
          <cell r="H3902">
            <v>0</v>
          </cell>
        </row>
        <row r="3903">
          <cell r="A3903" t="str">
            <v>41.40.20.00</v>
          </cell>
          <cell r="B3903" t="str">
            <v>-</v>
          </cell>
          <cell r="C3903" t="str">
            <v>V.M.Ativ.s/Cont.Mutuo-Cont/Colig</v>
          </cell>
          <cell r="D3903">
            <v>0</v>
          </cell>
          <cell r="F3903">
            <v>0</v>
          </cell>
          <cell r="G3903">
            <v>0</v>
          </cell>
          <cell r="H3903">
            <v>0</v>
          </cell>
        </row>
        <row r="3904">
          <cell r="A3904" t="str">
            <v>41.40.20.01</v>
          </cell>
          <cell r="B3904" t="str">
            <v>-</v>
          </cell>
          <cell r="C3904" t="str">
            <v>V.M.Ativa s/Contr.Mutuo-Cpfl</v>
          </cell>
          <cell r="D3904">
            <v>0</v>
          </cell>
          <cell r="F3904">
            <v>0</v>
          </cell>
          <cell r="G3904">
            <v>0</v>
          </cell>
          <cell r="H3904">
            <v>0</v>
          </cell>
        </row>
        <row r="3905">
          <cell r="A3905" t="str">
            <v>41.40.20.02</v>
          </cell>
          <cell r="B3905" t="str">
            <v>-</v>
          </cell>
          <cell r="C3905" t="str">
            <v>V.M.Ativa s/Contr.Mutuo-S.Mineira</v>
          </cell>
          <cell r="D3905">
            <v>0</v>
          </cell>
          <cell r="F3905">
            <v>0</v>
          </cell>
          <cell r="G3905">
            <v>0</v>
          </cell>
          <cell r="H3905">
            <v>0</v>
          </cell>
        </row>
        <row r="3906">
          <cell r="A3906" t="str">
            <v>41.40.20.03</v>
          </cell>
          <cell r="B3906" t="str">
            <v>-</v>
          </cell>
          <cell r="C3906" t="str">
            <v>V.M.Ativa s/Contr.Mutuo-Mare</v>
          </cell>
          <cell r="D3906">
            <v>0</v>
          </cell>
          <cell r="F3906">
            <v>0</v>
          </cell>
          <cell r="G3906">
            <v>0</v>
          </cell>
          <cell r="H3906">
            <v>0</v>
          </cell>
        </row>
        <row r="3907">
          <cell r="A3907" t="str">
            <v>41.40.20.04</v>
          </cell>
          <cell r="B3907" t="str">
            <v>-</v>
          </cell>
          <cell r="C3907" t="str">
            <v>V.M.Ativa s/Contr.Mutuo-M.Grosso</v>
          </cell>
          <cell r="D3907">
            <v>0</v>
          </cell>
          <cell r="F3907">
            <v>0</v>
          </cell>
          <cell r="G3907">
            <v>0</v>
          </cell>
          <cell r="H3907">
            <v>0</v>
          </cell>
        </row>
        <row r="3908">
          <cell r="A3908" t="str">
            <v>41.40.20.05</v>
          </cell>
          <cell r="B3908" t="str">
            <v>-</v>
          </cell>
          <cell r="C3908" t="str">
            <v>V.M.Ativa s/Contr.Mutuo-Sibra</v>
          </cell>
          <cell r="D3908">
            <v>0</v>
          </cell>
          <cell r="F3908">
            <v>0</v>
          </cell>
          <cell r="G3908">
            <v>0</v>
          </cell>
          <cell r="H3908">
            <v>0</v>
          </cell>
        </row>
        <row r="3909">
          <cell r="A3909" t="str">
            <v>41.40.20.06</v>
          </cell>
          <cell r="B3909" t="str">
            <v>-</v>
          </cell>
          <cell r="C3909" t="str">
            <v>V.M.Ativa s/Contr.Mutuo-S.Florest</v>
          </cell>
          <cell r="D3909">
            <v>0</v>
          </cell>
          <cell r="F3909">
            <v>0</v>
          </cell>
          <cell r="G3909">
            <v>0</v>
          </cell>
          <cell r="H3909">
            <v>0</v>
          </cell>
        </row>
        <row r="3910">
          <cell r="A3910" t="str">
            <v>41.40.20.07</v>
          </cell>
          <cell r="B3910" t="str">
            <v>-</v>
          </cell>
          <cell r="C3910" t="str">
            <v>V.M.Ativa s/Contr.Mutuo-Minerios</v>
          </cell>
          <cell r="D3910">
            <v>0</v>
          </cell>
          <cell r="F3910">
            <v>0</v>
          </cell>
          <cell r="G3910">
            <v>0</v>
          </cell>
          <cell r="H3910">
            <v>0</v>
          </cell>
        </row>
        <row r="3911">
          <cell r="A3911" t="str">
            <v>41.40.20.08</v>
          </cell>
          <cell r="B3911" t="str">
            <v>-</v>
          </cell>
          <cell r="C3911" t="str">
            <v>V.M.Ativa s/Contr.Mutuo-Urandi</v>
          </cell>
          <cell r="D3911">
            <v>0</v>
          </cell>
          <cell r="F3911">
            <v>0</v>
          </cell>
          <cell r="G3911">
            <v>0</v>
          </cell>
          <cell r="H3911">
            <v>0</v>
          </cell>
        </row>
        <row r="3912">
          <cell r="A3912" t="str">
            <v>41.40.20.09</v>
          </cell>
          <cell r="B3912" t="str">
            <v>-</v>
          </cell>
          <cell r="C3912" t="str">
            <v>V.M.Ativa s/Contr.Mutuo-Urucum</v>
          </cell>
          <cell r="D3912">
            <v>0</v>
          </cell>
          <cell r="F3912">
            <v>0</v>
          </cell>
          <cell r="G3912">
            <v>0</v>
          </cell>
          <cell r="H3912">
            <v>0</v>
          </cell>
        </row>
        <row r="3913">
          <cell r="A3913" t="str">
            <v>41.40.20.10</v>
          </cell>
          <cell r="B3913" t="str">
            <v>-</v>
          </cell>
          <cell r="C3913" t="str">
            <v>V.M.Ativa s/Contr.Mutuo-Cvrd</v>
          </cell>
          <cell r="D3913">
            <v>0</v>
          </cell>
          <cell r="F3913">
            <v>0</v>
          </cell>
          <cell r="G3913">
            <v>0</v>
          </cell>
          <cell r="H3913">
            <v>0</v>
          </cell>
        </row>
        <row r="3914">
          <cell r="A3914" t="str">
            <v>41.40.20.11</v>
          </cell>
          <cell r="B3914" t="str">
            <v>-</v>
          </cell>
          <cell r="C3914" t="str">
            <v>V.M.Ativa s/Contr.Mutuo-RDME</v>
          </cell>
          <cell r="D3914">
            <v>0</v>
          </cell>
          <cell r="F3914">
            <v>0</v>
          </cell>
          <cell r="G3914">
            <v>0</v>
          </cell>
          <cell r="H3914">
            <v>0</v>
          </cell>
        </row>
        <row r="3915">
          <cell r="A3915" t="str">
            <v>41.40.20.12</v>
          </cell>
          <cell r="B3915" t="str">
            <v>-</v>
          </cell>
          <cell r="C3915" t="str">
            <v>V.M.Ativa s/Contr.Mutuo-Itaco</v>
          </cell>
          <cell r="D3915">
            <v>0</v>
          </cell>
          <cell r="F3915">
            <v>0</v>
          </cell>
          <cell r="G3915">
            <v>0</v>
          </cell>
          <cell r="H3915">
            <v>0</v>
          </cell>
        </row>
        <row r="3916">
          <cell r="A3916" t="str">
            <v>41.40.20.13</v>
          </cell>
          <cell r="B3916" t="str">
            <v>-</v>
          </cell>
          <cell r="C3916" t="str">
            <v>V.M.Ativa s/Contr.Mutuo-Ebraf</v>
          </cell>
          <cell r="D3916">
            <v>0</v>
          </cell>
          <cell r="F3916">
            <v>0</v>
          </cell>
          <cell r="G3916">
            <v>0</v>
          </cell>
          <cell r="H3916">
            <v>0</v>
          </cell>
        </row>
        <row r="3917">
          <cell r="A3917" t="str">
            <v>41.40.20.14</v>
          </cell>
          <cell r="B3917" t="str">
            <v>-</v>
          </cell>
          <cell r="C3917" t="str">
            <v>V.M.Ativa s/Contr.Mutuo-RDMN</v>
          </cell>
          <cell r="D3917">
            <v>0</v>
          </cell>
          <cell r="F3917">
            <v>0</v>
          </cell>
          <cell r="G3917">
            <v>0</v>
          </cell>
          <cell r="H3917">
            <v>0</v>
          </cell>
        </row>
        <row r="3918">
          <cell r="A3918" t="str">
            <v>41.40.20.15</v>
          </cell>
          <cell r="B3918" t="str">
            <v>-</v>
          </cell>
          <cell r="C3918" t="str">
            <v>V.M.Ativa s/Contr.Mutuo-RDI</v>
          </cell>
          <cell r="D3918">
            <v>0</v>
          </cell>
          <cell r="F3918">
            <v>0</v>
          </cell>
          <cell r="G3918">
            <v>0</v>
          </cell>
          <cell r="H3918">
            <v>0</v>
          </cell>
        </row>
        <row r="3919">
          <cell r="A3919" t="str">
            <v>41.40.20.16</v>
          </cell>
          <cell r="B3919" t="str">
            <v>-</v>
          </cell>
          <cell r="C3919" t="str">
            <v>V.M.Ativa s/Contr.Mutuo-RDL</v>
          </cell>
          <cell r="D3919">
            <v>0</v>
          </cell>
          <cell r="F3919">
            <v>0</v>
          </cell>
          <cell r="G3919">
            <v>0</v>
          </cell>
          <cell r="H3919">
            <v>0</v>
          </cell>
        </row>
        <row r="3920">
          <cell r="A3920" t="str">
            <v>41.40.21.00</v>
          </cell>
          <cell r="B3920" t="str">
            <v>-</v>
          </cell>
          <cell r="C3920" t="str">
            <v>V.M.Ativa S/Adto Contrato Cambio</v>
          </cell>
          <cell r="D3920">
            <v>0</v>
          </cell>
          <cell r="F3920">
            <v>0</v>
          </cell>
          <cell r="G3920">
            <v>0</v>
          </cell>
          <cell r="H3920">
            <v>0</v>
          </cell>
        </row>
        <row r="3921">
          <cell r="A3921" t="str">
            <v>41.40.21.01</v>
          </cell>
          <cell r="B3921" t="str">
            <v>-</v>
          </cell>
          <cell r="C3921" t="str">
            <v>V.M.Ativa S/Adto Contrato Cambio</v>
          </cell>
          <cell r="D3921">
            <v>0</v>
          </cell>
          <cell r="F3921">
            <v>0</v>
          </cell>
          <cell r="G3921">
            <v>0</v>
          </cell>
          <cell r="H3921">
            <v>0</v>
          </cell>
        </row>
        <row r="3922">
          <cell r="A3922" t="str">
            <v>41.40.22.00</v>
          </cell>
          <cell r="B3922" t="str">
            <v>-</v>
          </cell>
          <cell r="C3922" t="str">
            <v>V.M. Ativa s/Debentures</v>
          </cell>
          <cell r="D3922">
            <v>0</v>
          </cell>
          <cell r="F3922">
            <v>0</v>
          </cell>
          <cell r="G3922">
            <v>0</v>
          </cell>
          <cell r="H3922">
            <v>0</v>
          </cell>
        </row>
        <row r="3923">
          <cell r="A3923" t="str">
            <v>41.40.22.01</v>
          </cell>
          <cell r="B3923" t="str">
            <v>-</v>
          </cell>
          <cell r="C3923" t="str">
            <v>V.M. Ativa s/Debentures</v>
          </cell>
          <cell r="D3923">
            <v>0</v>
          </cell>
          <cell r="F3923">
            <v>0</v>
          </cell>
          <cell r="G3923">
            <v>0</v>
          </cell>
          <cell r="H3923">
            <v>0</v>
          </cell>
        </row>
        <row r="3924">
          <cell r="A3924" t="str">
            <v>41.40.23.00</v>
          </cell>
          <cell r="B3924" t="str">
            <v>-</v>
          </cell>
          <cell r="C3924" t="str">
            <v>V.M.Ativas s/Emprest Compulsor.</v>
          </cell>
          <cell r="D3924">
            <v>0</v>
          </cell>
          <cell r="F3924">
            <v>0</v>
          </cell>
          <cell r="G3924">
            <v>0</v>
          </cell>
          <cell r="H3924">
            <v>0</v>
          </cell>
        </row>
        <row r="3925">
          <cell r="A3925" t="str">
            <v>41.40.23.01</v>
          </cell>
          <cell r="B3925" t="str">
            <v>-</v>
          </cell>
          <cell r="C3925" t="str">
            <v>V.M.Ativas s/Emprest Compulsor.</v>
          </cell>
          <cell r="D3925">
            <v>0</v>
          </cell>
          <cell r="F3925">
            <v>0</v>
          </cell>
          <cell r="G3925">
            <v>0</v>
          </cell>
          <cell r="H3925">
            <v>0</v>
          </cell>
        </row>
        <row r="3926">
          <cell r="A3926" t="str">
            <v>41.40.24.00</v>
          </cell>
          <cell r="B3926" t="str">
            <v>-</v>
          </cell>
          <cell r="C3926" t="str">
            <v>V.M.Ativas S/Adto a Fornecedores</v>
          </cell>
          <cell r="D3926">
            <v>0</v>
          </cell>
          <cell r="F3926">
            <v>0</v>
          </cell>
          <cell r="G3926">
            <v>0</v>
          </cell>
          <cell r="H3926">
            <v>0</v>
          </cell>
        </row>
        <row r="3927">
          <cell r="A3927" t="str">
            <v>41.40.24.01</v>
          </cell>
          <cell r="B3927" t="str">
            <v>-</v>
          </cell>
          <cell r="C3927" t="str">
            <v>V.M.Ativas S/Adto a Fornecedores</v>
          </cell>
          <cell r="D3927">
            <v>0</v>
          </cell>
          <cell r="F3927">
            <v>0</v>
          </cell>
          <cell r="G3927">
            <v>0</v>
          </cell>
          <cell r="H3927">
            <v>0</v>
          </cell>
        </row>
        <row r="3928">
          <cell r="A3928" t="str">
            <v>41.40.25.00</v>
          </cell>
          <cell r="B3928" t="str">
            <v>-</v>
          </cell>
          <cell r="C3928" t="str">
            <v>V.M.Ativas S/Depositos Judiciais</v>
          </cell>
          <cell r="D3928">
            <v>0</v>
          </cell>
          <cell r="F3928">
            <v>0</v>
          </cell>
          <cell r="G3928">
            <v>0</v>
          </cell>
          <cell r="H3928">
            <v>0</v>
          </cell>
        </row>
        <row r="3929">
          <cell r="A3929" t="str">
            <v>41.40.25.01</v>
          </cell>
          <cell r="B3929" t="str">
            <v>-</v>
          </cell>
          <cell r="C3929" t="str">
            <v>V.M.Ativas S/Depositos Judiciais</v>
          </cell>
          <cell r="D3929">
            <v>0</v>
          </cell>
          <cell r="F3929">
            <v>0</v>
          </cell>
          <cell r="G3929">
            <v>0</v>
          </cell>
          <cell r="H3929">
            <v>0</v>
          </cell>
        </row>
        <row r="3930">
          <cell r="A3930" t="str">
            <v>41.40.26.00</v>
          </cell>
          <cell r="B3930" t="str">
            <v>-</v>
          </cell>
          <cell r="C3930" t="str">
            <v>V.Monetarias Ativas Diversas</v>
          </cell>
          <cell r="D3930">
            <v>0</v>
          </cell>
          <cell r="F3930">
            <v>988252.28</v>
          </cell>
          <cell r="G3930">
            <v>444072.38</v>
          </cell>
          <cell r="H3930">
            <v>544179.9</v>
          </cell>
          <cell r="I3930" t="str">
            <v>D</v>
          </cell>
        </row>
        <row r="3931">
          <cell r="A3931" t="str">
            <v>41.40.26.01</v>
          </cell>
          <cell r="B3931" t="str">
            <v>-</v>
          </cell>
          <cell r="C3931" t="str">
            <v>V.Monetarias Ativas Diversas</v>
          </cell>
          <cell r="D3931">
            <v>0</v>
          </cell>
          <cell r="F3931">
            <v>0</v>
          </cell>
          <cell r="G3931">
            <v>0</v>
          </cell>
          <cell r="H3931">
            <v>0</v>
          </cell>
        </row>
        <row r="3932">
          <cell r="A3932" t="str">
            <v>41.40.26.02</v>
          </cell>
          <cell r="B3932" t="str">
            <v>-</v>
          </cell>
          <cell r="C3932" t="str">
            <v>Variacao Cambial de Clientes - ME</v>
          </cell>
          <cell r="D3932">
            <v>0</v>
          </cell>
          <cell r="F3932">
            <v>341924.05</v>
          </cell>
          <cell r="G3932">
            <v>2457.27</v>
          </cell>
          <cell r="H3932">
            <v>339466.78</v>
          </cell>
          <cell r="I3932" t="str">
            <v>D</v>
          </cell>
        </row>
        <row r="3933">
          <cell r="A3933" t="str">
            <v>41.40.26.03</v>
          </cell>
          <cell r="B3933" t="str">
            <v>-</v>
          </cell>
          <cell r="C3933" t="str">
            <v>Variac Monet Ativa de Clientes - MI</v>
          </cell>
          <cell r="D3933">
            <v>0</v>
          </cell>
          <cell r="F3933">
            <v>0</v>
          </cell>
          <cell r="G3933">
            <v>0</v>
          </cell>
          <cell r="H3933">
            <v>0</v>
          </cell>
        </row>
        <row r="3934">
          <cell r="A3934" t="str">
            <v>41.40.26.04</v>
          </cell>
          <cell r="B3934" t="str">
            <v>-</v>
          </cell>
          <cell r="C3934" t="str">
            <v>Variacao Cambial Clientes - Itaco</v>
          </cell>
          <cell r="D3934">
            <v>0</v>
          </cell>
          <cell r="F3934">
            <v>0</v>
          </cell>
          <cell r="G3934">
            <v>0</v>
          </cell>
          <cell r="H3934">
            <v>0</v>
          </cell>
        </row>
        <row r="3935">
          <cell r="A3935" t="str">
            <v>41.40.26.05</v>
          </cell>
          <cell r="B3935" t="str">
            <v>-</v>
          </cell>
          <cell r="C3935" t="str">
            <v>Variacao Cambial Clientes - Rdme</v>
          </cell>
          <cell r="D3935">
            <v>0</v>
          </cell>
          <cell r="F3935">
            <v>178014.72</v>
          </cell>
          <cell r="G3935">
            <v>2898.57</v>
          </cell>
          <cell r="H3935">
            <v>175116.15</v>
          </cell>
          <cell r="I3935" t="str">
            <v>D</v>
          </cell>
        </row>
        <row r="3936">
          <cell r="A3936" t="str">
            <v>41.40.26.06</v>
          </cell>
          <cell r="B3936" t="str">
            <v>-</v>
          </cell>
          <cell r="C3936" t="str">
            <v>Variação Cambial-Outros</v>
          </cell>
          <cell r="D3936">
            <v>0</v>
          </cell>
          <cell r="F3936">
            <v>22980.92</v>
          </cell>
          <cell r="G3936">
            <v>410706.91</v>
          </cell>
          <cell r="H3936">
            <v>387725.99</v>
          </cell>
          <cell r="I3936" t="str">
            <v>C</v>
          </cell>
        </row>
        <row r="3937">
          <cell r="A3937" t="str">
            <v>41.40.26.07</v>
          </cell>
          <cell r="B3937" t="str">
            <v>-</v>
          </cell>
          <cell r="C3937" t="str">
            <v>Variacao Cambial Clientes - Rdmn</v>
          </cell>
          <cell r="D3937">
            <v>0</v>
          </cell>
          <cell r="F3937">
            <v>0</v>
          </cell>
          <cell r="G3937">
            <v>0</v>
          </cell>
          <cell r="H3937">
            <v>0</v>
          </cell>
        </row>
        <row r="3938">
          <cell r="A3938" t="str">
            <v>41.40.26.08</v>
          </cell>
          <cell r="B3938" t="str">
            <v>-</v>
          </cell>
          <cell r="C3938" t="str">
            <v>Variacao Cambial Clientes - Rdi</v>
          </cell>
          <cell r="D3938">
            <v>0</v>
          </cell>
          <cell r="F3938">
            <v>0</v>
          </cell>
          <cell r="G3938">
            <v>0</v>
          </cell>
          <cell r="H3938">
            <v>0</v>
          </cell>
        </row>
        <row r="3939">
          <cell r="A3939" t="str">
            <v>41.40.26.09</v>
          </cell>
          <cell r="B3939" t="str">
            <v>-</v>
          </cell>
          <cell r="C3939" t="str">
            <v>Variacao Cambial Clientes - RDL</v>
          </cell>
          <cell r="D3939">
            <v>0</v>
          </cell>
          <cell r="F3939">
            <v>93499.99</v>
          </cell>
          <cell r="G3939">
            <v>0</v>
          </cell>
          <cell r="H3939">
            <v>93499.99</v>
          </cell>
          <cell r="I3939" t="str">
            <v>D</v>
          </cell>
        </row>
        <row r="3940">
          <cell r="A3940" t="str">
            <v>41.40.26.10</v>
          </cell>
          <cell r="B3940" t="str">
            <v>-</v>
          </cell>
          <cell r="C3940" t="str">
            <v>Variacao Cambial Clientes - CVRDI</v>
          </cell>
          <cell r="D3940">
            <v>0</v>
          </cell>
          <cell r="F3940">
            <v>351832.6</v>
          </cell>
          <cell r="G3940">
            <v>0</v>
          </cell>
          <cell r="H3940">
            <v>351832.6</v>
          </cell>
          <cell r="I3940" t="str">
            <v>D</v>
          </cell>
        </row>
        <row r="3941">
          <cell r="A3941" t="str">
            <v>41.40.26.31</v>
          </cell>
          <cell r="B3941" t="str">
            <v>-</v>
          </cell>
          <cell r="C3941" t="str">
            <v>Var.Monetaria Ativa Depósito p/Reinvest.</v>
          </cell>
          <cell r="D3941">
            <v>0</v>
          </cell>
          <cell r="F3941">
            <v>0</v>
          </cell>
          <cell r="G3941">
            <v>18700.18</v>
          </cell>
          <cell r="H3941">
            <v>18700.18</v>
          </cell>
          <cell r="I3941" t="str">
            <v>C</v>
          </cell>
        </row>
        <row r="3942">
          <cell r="A3942" t="str">
            <v>41.40.26.32</v>
          </cell>
          <cell r="B3942" t="str">
            <v>-</v>
          </cell>
          <cell r="C3942" t="str">
            <v>Var.Monet Ativa s/Impostos a Recuperar</v>
          </cell>
          <cell r="D3942">
            <v>0</v>
          </cell>
          <cell r="F3942">
            <v>0</v>
          </cell>
          <cell r="G3942">
            <v>9309.4500000000007</v>
          </cell>
          <cell r="H3942">
            <v>9309.4500000000007</v>
          </cell>
          <cell r="I3942" t="str">
            <v>C</v>
          </cell>
        </row>
        <row r="3943">
          <cell r="A3943" t="str">
            <v>41.40.27.00</v>
          </cell>
          <cell r="B3943" t="str">
            <v>-</v>
          </cell>
          <cell r="C3943" t="str">
            <v>V.M.Ativa s/Titulos Usiminas</v>
          </cell>
          <cell r="D3943">
            <v>0</v>
          </cell>
          <cell r="F3943">
            <v>2620264.98</v>
          </cell>
          <cell r="G3943">
            <v>2802014.1</v>
          </cell>
          <cell r="H3943">
            <v>181749.12</v>
          </cell>
          <cell r="I3943" t="str">
            <v>C</v>
          </cell>
        </row>
        <row r="3944">
          <cell r="A3944" t="str">
            <v>41.40.27.01</v>
          </cell>
          <cell r="B3944" t="str">
            <v>-</v>
          </cell>
          <cell r="C3944" t="str">
            <v>V.M.Ativa s/Titulos Usiminas - CP</v>
          </cell>
          <cell r="D3944">
            <v>0</v>
          </cell>
          <cell r="F3944">
            <v>1527094.46</v>
          </cell>
          <cell r="G3944">
            <v>1274919.6399999999</v>
          </cell>
          <cell r="H3944">
            <v>252174.82</v>
          </cell>
          <cell r="I3944" t="str">
            <v>D</v>
          </cell>
        </row>
        <row r="3945">
          <cell r="A3945" t="str">
            <v>41.40.27.02</v>
          </cell>
          <cell r="B3945" t="str">
            <v>-</v>
          </cell>
          <cell r="C3945" t="str">
            <v>V.M.Ativa s/Titulos Usiminas - LP</v>
          </cell>
          <cell r="D3945">
            <v>0</v>
          </cell>
          <cell r="F3945">
            <v>1093170.52</v>
          </cell>
          <cell r="G3945">
            <v>1527094.46</v>
          </cell>
          <cell r="H3945">
            <v>433923.94</v>
          </cell>
          <cell r="I3945" t="str">
            <v>C</v>
          </cell>
        </row>
        <row r="3946">
          <cell r="A3946" t="str">
            <v>41.40.32.00</v>
          </cell>
          <cell r="B3946" t="str">
            <v>-</v>
          </cell>
          <cell r="C3946" t="str">
            <v>V.M.Ativ. Cliente Cias do Grupo</v>
          </cell>
          <cell r="D3946">
            <v>0</v>
          </cell>
          <cell r="F3946">
            <v>0</v>
          </cell>
          <cell r="G3946">
            <v>0</v>
          </cell>
          <cell r="H3946">
            <v>0</v>
          </cell>
        </row>
        <row r="3948">
          <cell r="A3948" t="str">
            <v>-----------</v>
          </cell>
          <cell r="B3948" t="str">
            <v>--</v>
          </cell>
          <cell r="C3948" t="str">
            <v>-------------------------------------------------------------------</v>
          </cell>
          <cell r="D3948" t="str">
            <v>-------------------</v>
          </cell>
          <cell r="E3948" t="str">
            <v>-</v>
          </cell>
          <cell r="F3948" t="str">
            <v>-------------------</v>
          </cell>
          <cell r="G3948" t="e">
            <v>#NAME?</v>
          </cell>
          <cell r="H3948" t="str">
            <v>07AB - 1.00.01.065</v>
          </cell>
        </row>
        <row r="3949">
          <cell r="A3949" t="str">
            <v>_x000C_----------</v>
          </cell>
          <cell r="B3949" t="str">
            <v>--</v>
          </cell>
          <cell r="C3949" t="str">
            <v>-------------------------------------------------------------------</v>
          </cell>
          <cell r="D3949" t="str">
            <v>-------------------</v>
          </cell>
          <cell r="E3949" t="str">
            <v>-</v>
          </cell>
          <cell r="F3949" t="str">
            <v>-------------------</v>
          </cell>
          <cell r="G3949" t="str">
            <v>-------------------</v>
          </cell>
          <cell r="H3949" t="str">
            <v>------ Página:</v>
          </cell>
          <cell r="I3949">
            <v>4</v>
          </cell>
        </row>
        <row r="3950">
          <cell r="A3950" t="str">
            <v>Rio Doce Ma</v>
          </cell>
          <cell r="B3950" t="str">
            <v>ng</v>
          </cell>
          <cell r="C3950" t="str">
            <v>anes S.A</v>
          </cell>
          <cell r="H3950" t="str">
            <v>Balancete</v>
          </cell>
        </row>
        <row r="3951">
          <cell r="A3951" t="str">
            <v>Período: 01</v>
          </cell>
          <cell r="B3951" t="str">
            <v>/0</v>
          </cell>
          <cell r="C3951" t="str">
            <v>1/2007 A 31/01/2007 -----------------------------------------------</v>
          </cell>
          <cell r="D3951" t="str">
            <v>-------------------</v>
          </cell>
          <cell r="E3951" t="str">
            <v>-</v>
          </cell>
          <cell r="F3951" t="str">
            <v>-------------------</v>
          </cell>
          <cell r="G3951" t="str">
            <v>-------------------</v>
          </cell>
          <cell r="H3951" t="str">
            <v>06/02/2007 - 17:4</v>
          </cell>
          <cell r="I3951">
            <v>7</v>
          </cell>
        </row>
        <row r="3953">
          <cell r="A3953" t="str">
            <v>Título</v>
          </cell>
          <cell r="D3953" t="str">
            <v>Saldo Inicial</v>
          </cell>
          <cell r="F3953" t="str">
            <v>Débito</v>
          </cell>
          <cell r="G3953" t="str">
            <v>Crédito</v>
          </cell>
          <cell r="H3953" t="str">
            <v>Saldo Final</v>
          </cell>
        </row>
        <row r="3954">
          <cell r="A3954" t="str">
            <v>-----------</v>
          </cell>
          <cell r="B3954" t="str">
            <v>--</v>
          </cell>
          <cell r="C3954" t="str">
            <v>-------------------------------------------------------------------</v>
          </cell>
          <cell r="D3954" t="str">
            <v>-----------------</v>
          </cell>
          <cell r="F3954" t="str">
            <v>------------------</v>
          </cell>
          <cell r="G3954" t="str">
            <v>------------------</v>
          </cell>
          <cell r="H3954" t="str">
            <v>-----------------</v>
          </cell>
        </row>
        <row r="3955">
          <cell r="A3955" t="str">
            <v>41.40.32.01</v>
          </cell>
          <cell r="B3955" t="str">
            <v>-</v>
          </cell>
          <cell r="C3955" t="str">
            <v>V.M.Ativ.Cliente C.Grupo-Cpfl</v>
          </cell>
          <cell r="D3955">
            <v>0</v>
          </cell>
          <cell r="F3955">
            <v>0</v>
          </cell>
          <cell r="G3955">
            <v>0</v>
          </cell>
          <cell r="H3955">
            <v>0</v>
          </cell>
        </row>
        <row r="3956">
          <cell r="A3956" t="str">
            <v>41.40.32.02</v>
          </cell>
          <cell r="B3956" t="str">
            <v>-</v>
          </cell>
          <cell r="C3956" t="str">
            <v>V.M.Ativ.Cliente C.Grupo-S.Mineira</v>
          </cell>
          <cell r="D3956">
            <v>0</v>
          </cell>
          <cell r="F3956">
            <v>0</v>
          </cell>
          <cell r="G3956">
            <v>0</v>
          </cell>
          <cell r="H3956">
            <v>0</v>
          </cell>
        </row>
        <row r="3957">
          <cell r="A3957" t="str">
            <v>41.40.32.03</v>
          </cell>
          <cell r="B3957" t="str">
            <v>-</v>
          </cell>
          <cell r="C3957" t="str">
            <v>V.M.Ativ.Cliente C.Grupo-Mare</v>
          </cell>
          <cell r="D3957">
            <v>0</v>
          </cell>
          <cell r="F3957">
            <v>0</v>
          </cell>
          <cell r="G3957">
            <v>0</v>
          </cell>
          <cell r="H3957">
            <v>0</v>
          </cell>
        </row>
        <row r="3958">
          <cell r="A3958" t="str">
            <v>41.40.32.04</v>
          </cell>
          <cell r="B3958" t="str">
            <v>-</v>
          </cell>
          <cell r="C3958" t="str">
            <v>V.M.Ativ.Cliente C.Grupo-M.Grosso</v>
          </cell>
          <cell r="D3958">
            <v>0</v>
          </cell>
          <cell r="F3958">
            <v>0</v>
          </cell>
          <cell r="G3958">
            <v>0</v>
          </cell>
          <cell r="H3958">
            <v>0</v>
          </cell>
        </row>
        <row r="3959">
          <cell r="A3959" t="str">
            <v>41.40.32.05</v>
          </cell>
          <cell r="B3959" t="str">
            <v>-</v>
          </cell>
          <cell r="C3959" t="str">
            <v>V.M.Ativ.Cliente C.Grupo-Sibra</v>
          </cell>
          <cell r="D3959">
            <v>0</v>
          </cell>
          <cell r="F3959">
            <v>0</v>
          </cell>
          <cell r="G3959">
            <v>0</v>
          </cell>
          <cell r="H3959">
            <v>0</v>
          </cell>
        </row>
        <row r="3960">
          <cell r="A3960" t="str">
            <v>41.40.32.06</v>
          </cell>
          <cell r="B3960" t="str">
            <v>-</v>
          </cell>
          <cell r="C3960" t="str">
            <v>V.M.Ativ.Cliente C.Grupo-S.Florestal</v>
          </cell>
          <cell r="D3960">
            <v>0</v>
          </cell>
          <cell r="F3960">
            <v>0</v>
          </cell>
          <cell r="G3960">
            <v>0</v>
          </cell>
          <cell r="H3960">
            <v>0</v>
          </cell>
        </row>
        <row r="3961">
          <cell r="A3961" t="str">
            <v>41.40.32.07</v>
          </cell>
          <cell r="B3961" t="str">
            <v>-</v>
          </cell>
          <cell r="C3961" t="str">
            <v>V.M.Ativ.Cliente C.Grupo-Minerios</v>
          </cell>
          <cell r="D3961">
            <v>0</v>
          </cell>
          <cell r="F3961">
            <v>0</v>
          </cell>
          <cell r="G3961">
            <v>0</v>
          </cell>
          <cell r="H3961">
            <v>0</v>
          </cell>
        </row>
        <row r="3962">
          <cell r="A3962" t="str">
            <v>41.40.32.08</v>
          </cell>
          <cell r="B3962" t="str">
            <v>-</v>
          </cell>
          <cell r="C3962" t="str">
            <v>V.M.Ativ.Cliente.C.Grupo-Urandi</v>
          </cell>
          <cell r="D3962">
            <v>0</v>
          </cell>
          <cell r="F3962">
            <v>0</v>
          </cell>
          <cell r="G3962">
            <v>0</v>
          </cell>
          <cell r="H3962">
            <v>0</v>
          </cell>
        </row>
        <row r="3963">
          <cell r="A3963" t="str">
            <v>41.40.32.09</v>
          </cell>
          <cell r="B3963" t="str">
            <v>-</v>
          </cell>
          <cell r="C3963" t="str">
            <v>V.M.Ativ.Cliente C.Grupo-Urucum</v>
          </cell>
          <cell r="D3963">
            <v>0</v>
          </cell>
          <cell r="F3963">
            <v>0</v>
          </cell>
          <cell r="G3963">
            <v>0</v>
          </cell>
          <cell r="H3963">
            <v>0</v>
          </cell>
        </row>
        <row r="3964">
          <cell r="A3964" t="str">
            <v>41.40.32.10</v>
          </cell>
          <cell r="B3964" t="str">
            <v>-</v>
          </cell>
          <cell r="C3964" t="str">
            <v>V.M.Ativ.Cliente C.Grupo-Cvrd</v>
          </cell>
          <cell r="D3964">
            <v>0</v>
          </cell>
          <cell r="F3964">
            <v>0</v>
          </cell>
          <cell r="G3964">
            <v>0</v>
          </cell>
          <cell r="H3964">
            <v>0</v>
          </cell>
        </row>
        <row r="3965">
          <cell r="A3965" t="str">
            <v>41.40.32.11</v>
          </cell>
          <cell r="B3965" t="str">
            <v>-</v>
          </cell>
          <cell r="C3965" t="str">
            <v>V.M.Ativ.Cliente C.Grupo-Rdme</v>
          </cell>
          <cell r="D3965">
            <v>0</v>
          </cell>
          <cell r="F3965">
            <v>0</v>
          </cell>
          <cell r="G3965">
            <v>0</v>
          </cell>
          <cell r="H3965">
            <v>0</v>
          </cell>
        </row>
        <row r="3966">
          <cell r="A3966" t="str">
            <v>41.40.32.12</v>
          </cell>
          <cell r="B3966" t="str">
            <v>-</v>
          </cell>
          <cell r="C3966" t="str">
            <v>V.M.Ativ.Cliente C.Grupo-Itaco</v>
          </cell>
          <cell r="D3966">
            <v>0</v>
          </cell>
          <cell r="F3966">
            <v>0</v>
          </cell>
          <cell r="G3966">
            <v>0</v>
          </cell>
          <cell r="H3966">
            <v>0</v>
          </cell>
        </row>
        <row r="3967">
          <cell r="A3967" t="str">
            <v>41.40.32.13</v>
          </cell>
          <cell r="B3967" t="str">
            <v>-</v>
          </cell>
          <cell r="C3967" t="str">
            <v>V.M.Ativ.Cliente C.Grupo-Ebraf</v>
          </cell>
          <cell r="D3967">
            <v>0</v>
          </cell>
          <cell r="F3967">
            <v>0</v>
          </cell>
          <cell r="G3967">
            <v>0</v>
          </cell>
          <cell r="H3967">
            <v>0</v>
          </cell>
        </row>
        <row r="3968">
          <cell r="A3968" t="str">
            <v>41.40.32.14</v>
          </cell>
          <cell r="B3968" t="str">
            <v>-</v>
          </cell>
          <cell r="C3968" t="str">
            <v>V.M.Ativ.Cliente C.Grupo-RDMN</v>
          </cell>
          <cell r="D3968">
            <v>0</v>
          </cell>
          <cell r="F3968">
            <v>0</v>
          </cell>
          <cell r="G3968">
            <v>0</v>
          </cell>
          <cell r="H3968">
            <v>0</v>
          </cell>
        </row>
        <row r="3969">
          <cell r="A3969" t="str">
            <v>41.40.32.15</v>
          </cell>
          <cell r="B3969" t="str">
            <v>-</v>
          </cell>
          <cell r="C3969" t="str">
            <v>V.M.Ativ.Cliente C.Grupo-RDI</v>
          </cell>
          <cell r="D3969">
            <v>0</v>
          </cell>
          <cell r="F3969">
            <v>0</v>
          </cell>
          <cell r="G3969">
            <v>0</v>
          </cell>
          <cell r="H3969">
            <v>0</v>
          </cell>
        </row>
        <row r="3970">
          <cell r="A3970" t="str">
            <v>41.40.32.16</v>
          </cell>
          <cell r="B3970" t="str">
            <v>-</v>
          </cell>
          <cell r="C3970" t="str">
            <v>V.M.Ativ.Cliente C.Grupo-RDL</v>
          </cell>
          <cell r="D3970">
            <v>0</v>
          </cell>
          <cell r="F3970">
            <v>0</v>
          </cell>
          <cell r="G3970">
            <v>0</v>
          </cell>
          <cell r="H3970">
            <v>0</v>
          </cell>
        </row>
        <row r="3971">
          <cell r="A3971" t="str">
            <v>41.40.32.17</v>
          </cell>
          <cell r="B3971" t="str">
            <v>-</v>
          </cell>
          <cell r="C3971" t="str">
            <v>V.M.Ativ.Cliente C.Grupo-CST</v>
          </cell>
          <cell r="D3971">
            <v>0</v>
          </cell>
          <cell r="F3971">
            <v>0</v>
          </cell>
          <cell r="G3971">
            <v>0</v>
          </cell>
          <cell r="H3971">
            <v>0</v>
          </cell>
        </row>
        <row r="3972">
          <cell r="A3972" t="str">
            <v>41.40.32.18</v>
          </cell>
          <cell r="B3972" t="str">
            <v>-</v>
          </cell>
          <cell r="C3972" t="str">
            <v>V.M.Ativ.Cliente C.Grupo-FCA</v>
          </cell>
          <cell r="D3972">
            <v>0</v>
          </cell>
          <cell r="F3972">
            <v>0</v>
          </cell>
          <cell r="G3972">
            <v>0</v>
          </cell>
          <cell r="H3972">
            <v>0</v>
          </cell>
        </row>
        <row r="3973">
          <cell r="A3973" t="str">
            <v>41.40.32.19</v>
          </cell>
          <cell r="B3973" t="str">
            <v>-</v>
          </cell>
          <cell r="C3973" t="str">
            <v>V.M.Ativ.Cliente C.Grupo-MSE</v>
          </cell>
          <cell r="D3973">
            <v>0</v>
          </cell>
          <cell r="F3973">
            <v>0</v>
          </cell>
          <cell r="G3973">
            <v>0</v>
          </cell>
          <cell r="H3973">
            <v>0</v>
          </cell>
        </row>
        <row r="3974">
          <cell r="A3974" t="str">
            <v>41.40.32.20</v>
          </cell>
          <cell r="B3974" t="str">
            <v>-</v>
          </cell>
          <cell r="C3974" t="str">
            <v>V.M.Ativ.Cliente C.Grupo-Brasilux</v>
          </cell>
          <cell r="D3974">
            <v>0</v>
          </cell>
          <cell r="F3974">
            <v>0</v>
          </cell>
          <cell r="G3974">
            <v>0</v>
          </cell>
          <cell r="H3974">
            <v>0</v>
          </cell>
        </row>
        <row r="3975">
          <cell r="A3975" t="str">
            <v>41.40.32.21</v>
          </cell>
          <cell r="B3975" t="str">
            <v>-</v>
          </cell>
          <cell r="C3975" t="str">
            <v>V.M.Ativ.Cliente C.Grupo- USIMINAS</v>
          </cell>
          <cell r="D3975">
            <v>0</v>
          </cell>
          <cell r="F3975">
            <v>0</v>
          </cell>
          <cell r="G3975">
            <v>0</v>
          </cell>
          <cell r="H3975">
            <v>0</v>
          </cell>
        </row>
        <row r="3976">
          <cell r="A3976" t="str">
            <v>41.40.32.22</v>
          </cell>
          <cell r="B3976" t="str">
            <v>-</v>
          </cell>
          <cell r="C3976" t="str">
            <v>V.M.Ativ.Cliente C.Grupo- CVRDI</v>
          </cell>
          <cell r="D3976">
            <v>0</v>
          </cell>
          <cell r="F3976">
            <v>0</v>
          </cell>
          <cell r="G3976">
            <v>0</v>
          </cell>
          <cell r="H3976">
            <v>0</v>
          </cell>
        </row>
        <row r="3977">
          <cell r="A3977" t="str">
            <v>41.40.44.00</v>
          </cell>
          <cell r="B3977" t="str">
            <v>-</v>
          </cell>
          <cell r="C3977" t="str">
            <v>Receitas Financeiras Diversas</v>
          </cell>
          <cell r="D3977">
            <v>0</v>
          </cell>
          <cell r="F3977">
            <v>0</v>
          </cell>
          <cell r="G3977">
            <v>2747.12</v>
          </cell>
          <cell r="H3977">
            <v>2747.12</v>
          </cell>
          <cell r="I3977" t="str">
            <v>C</v>
          </cell>
        </row>
        <row r="3978">
          <cell r="A3978" t="str">
            <v>41.40.44.01</v>
          </cell>
          <cell r="B3978" t="str">
            <v>-</v>
          </cell>
          <cell r="C3978" t="str">
            <v>Descontos Obtidos</v>
          </cell>
          <cell r="D3978">
            <v>0</v>
          </cell>
          <cell r="F3978">
            <v>0</v>
          </cell>
          <cell r="G3978">
            <v>2747.12</v>
          </cell>
          <cell r="H3978">
            <v>2747.12</v>
          </cell>
          <cell r="I3978" t="str">
            <v>C</v>
          </cell>
        </row>
        <row r="3979">
          <cell r="A3979" t="str">
            <v>41.40.44.02</v>
          </cell>
          <cell r="B3979" t="str">
            <v>-</v>
          </cell>
          <cell r="C3979" t="str">
            <v>Dividendos de Acoes</v>
          </cell>
          <cell r="D3979">
            <v>0</v>
          </cell>
          <cell r="F3979">
            <v>0</v>
          </cell>
          <cell r="G3979">
            <v>0</v>
          </cell>
          <cell r="H3979">
            <v>0</v>
          </cell>
        </row>
        <row r="3980">
          <cell r="A3980" t="str">
            <v>41.40.44.03</v>
          </cell>
          <cell r="B3980" t="str">
            <v>-</v>
          </cell>
          <cell r="C3980" t="str">
            <v>Outras Receitas Financeiras</v>
          </cell>
          <cell r="D3980">
            <v>0</v>
          </cell>
          <cell r="F3980">
            <v>0</v>
          </cell>
          <cell r="G3980">
            <v>0</v>
          </cell>
          <cell r="H3980">
            <v>0</v>
          </cell>
        </row>
        <row r="3981">
          <cell r="A3981" t="str">
            <v>41.40.47.00</v>
          </cell>
          <cell r="B3981" t="str">
            <v>-</v>
          </cell>
          <cell r="C3981" t="str">
            <v>Reversao de AVP - Creditos</v>
          </cell>
          <cell r="D3981">
            <v>0</v>
          </cell>
          <cell r="F3981">
            <v>0</v>
          </cell>
          <cell r="G3981">
            <v>0</v>
          </cell>
          <cell r="H3981">
            <v>0</v>
          </cell>
        </row>
        <row r="3982">
          <cell r="A3982" t="str">
            <v>41.40.47.01</v>
          </cell>
          <cell r="B3982" t="str">
            <v>-</v>
          </cell>
          <cell r="C3982" t="str">
            <v>Reversao de AVP - Creditos</v>
          </cell>
          <cell r="D3982">
            <v>0</v>
          </cell>
          <cell r="F3982">
            <v>0</v>
          </cell>
          <cell r="G3982">
            <v>0</v>
          </cell>
          <cell r="H3982">
            <v>0</v>
          </cell>
        </row>
        <row r="3983">
          <cell r="A3983" t="str">
            <v>41.50.00.00</v>
          </cell>
          <cell r="B3983" t="str">
            <v>-</v>
          </cell>
          <cell r="C3983" t="str">
            <v>Despesas Financeiras</v>
          </cell>
          <cell r="D3983">
            <v>0</v>
          </cell>
          <cell r="F3983">
            <v>3965181.49</v>
          </cell>
          <cell r="G3983">
            <v>181407.68</v>
          </cell>
          <cell r="H3983">
            <v>3783773.81</v>
          </cell>
          <cell r="I3983" t="str">
            <v>D</v>
          </cell>
        </row>
        <row r="3984">
          <cell r="A3984" t="str">
            <v>41.50.01.00</v>
          </cell>
          <cell r="B3984" t="str">
            <v>-</v>
          </cell>
          <cell r="C3984" t="str">
            <v>Juros Passivos S/Fornec-Merc.Int</v>
          </cell>
          <cell r="D3984">
            <v>0</v>
          </cell>
          <cell r="F3984">
            <v>62765.38</v>
          </cell>
          <cell r="G3984">
            <v>63892.17</v>
          </cell>
          <cell r="H3984">
            <v>1126.79</v>
          </cell>
          <cell r="I3984" t="str">
            <v>C</v>
          </cell>
        </row>
        <row r="3985">
          <cell r="A3985" t="str">
            <v>41.50.01.01</v>
          </cell>
          <cell r="B3985" t="str">
            <v>-</v>
          </cell>
          <cell r="C3985" t="str">
            <v>Juros Passivos S/Fornec-Merc.Int</v>
          </cell>
          <cell r="D3985">
            <v>0</v>
          </cell>
          <cell r="F3985">
            <v>62765.38</v>
          </cell>
          <cell r="G3985">
            <v>63892.17</v>
          </cell>
          <cell r="H3985">
            <v>1126.79</v>
          </cell>
          <cell r="I3985" t="str">
            <v>C</v>
          </cell>
        </row>
        <row r="3986">
          <cell r="A3986" t="str">
            <v>41.50.02.00</v>
          </cell>
          <cell r="B3986" t="str">
            <v>-</v>
          </cell>
          <cell r="C3986" t="str">
            <v>Juros Passivos s/Forn-Cia Grupo</v>
          </cell>
          <cell r="D3986">
            <v>0</v>
          </cell>
          <cell r="F3986">
            <v>0</v>
          </cell>
          <cell r="G3986">
            <v>0</v>
          </cell>
          <cell r="H3986">
            <v>0</v>
          </cell>
        </row>
        <row r="3987">
          <cell r="A3987" t="str">
            <v>41.50.02.01</v>
          </cell>
          <cell r="B3987" t="str">
            <v>-</v>
          </cell>
          <cell r="C3987" t="str">
            <v>Juros Pass.s/Forn-Cpfl</v>
          </cell>
          <cell r="D3987">
            <v>0</v>
          </cell>
          <cell r="F3987">
            <v>0</v>
          </cell>
          <cell r="G3987">
            <v>0</v>
          </cell>
          <cell r="H3987">
            <v>0</v>
          </cell>
        </row>
        <row r="3988">
          <cell r="A3988" t="str">
            <v>41.50.02.02</v>
          </cell>
          <cell r="B3988" t="str">
            <v>-</v>
          </cell>
          <cell r="C3988" t="str">
            <v>Juros Pass.s/Forn-S.Mineira</v>
          </cell>
          <cell r="D3988">
            <v>0</v>
          </cell>
          <cell r="F3988">
            <v>0</v>
          </cell>
          <cell r="G3988">
            <v>0</v>
          </cell>
          <cell r="H3988">
            <v>0</v>
          </cell>
        </row>
        <row r="3989">
          <cell r="A3989" t="str">
            <v>41.50.02.03</v>
          </cell>
          <cell r="B3989" t="str">
            <v>-</v>
          </cell>
          <cell r="C3989" t="str">
            <v>Juros Pass.s/Forn-Mare</v>
          </cell>
          <cell r="D3989">
            <v>0</v>
          </cell>
          <cell r="F3989">
            <v>0</v>
          </cell>
          <cell r="G3989">
            <v>0</v>
          </cell>
          <cell r="H3989">
            <v>0</v>
          </cell>
        </row>
        <row r="3990">
          <cell r="A3990" t="str">
            <v>41.50.02.04</v>
          </cell>
          <cell r="B3990" t="str">
            <v>-</v>
          </cell>
          <cell r="C3990" t="str">
            <v>Juros Pass.s/Forn-Mato Grosso</v>
          </cell>
          <cell r="D3990">
            <v>0</v>
          </cell>
          <cell r="F3990">
            <v>0</v>
          </cell>
          <cell r="G3990">
            <v>0</v>
          </cell>
          <cell r="H3990">
            <v>0</v>
          </cell>
        </row>
        <row r="3991">
          <cell r="A3991" t="str">
            <v>41.50.02.05</v>
          </cell>
          <cell r="B3991" t="str">
            <v>-</v>
          </cell>
          <cell r="C3991" t="str">
            <v>Juros Pass.s/Forn-Sibra</v>
          </cell>
          <cell r="D3991">
            <v>0</v>
          </cell>
          <cell r="F3991">
            <v>0</v>
          </cell>
          <cell r="G3991">
            <v>0</v>
          </cell>
          <cell r="H3991">
            <v>0</v>
          </cell>
        </row>
        <row r="3992">
          <cell r="A3992" t="str">
            <v>41.50.02.06</v>
          </cell>
          <cell r="B3992" t="str">
            <v>-</v>
          </cell>
          <cell r="C3992" t="str">
            <v>Juros Pass.s/Forn-Sibra Florestal</v>
          </cell>
          <cell r="D3992">
            <v>0</v>
          </cell>
          <cell r="F3992">
            <v>0</v>
          </cell>
          <cell r="G3992">
            <v>0</v>
          </cell>
          <cell r="H3992">
            <v>0</v>
          </cell>
        </row>
        <row r="3993">
          <cell r="A3993" t="str">
            <v>41.50.02.07</v>
          </cell>
          <cell r="B3993" t="str">
            <v>-</v>
          </cell>
          <cell r="C3993" t="str">
            <v>Juros Pass.s/Forn-Minerios</v>
          </cell>
          <cell r="D3993">
            <v>0</v>
          </cell>
          <cell r="F3993">
            <v>0</v>
          </cell>
          <cell r="G3993">
            <v>0</v>
          </cell>
          <cell r="H3993">
            <v>0</v>
          </cell>
        </row>
        <row r="3994">
          <cell r="A3994" t="str">
            <v>41.50.02.08</v>
          </cell>
          <cell r="B3994" t="str">
            <v>-</v>
          </cell>
          <cell r="C3994" t="str">
            <v>Juros Pass.s/Forn-Urandi</v>
          </cell>
          <cell r="D3994">
            <v>0</v>
          </cell>
          <cell r="F3994">
            <v>0</v>
          </cell>
          <cell r="G3994">
            <v>0</v>
          </cell>
          <cell r="H3994">
            <v>0</v>
          </cell>
        </row>
        <row r="3995">
          <cell r="A3995" t="str">
            <v>41.50.02.09</v>
          </cell>
          <cell r="B3995" t="str">
            <v>-</v>
          </cell>
          <cell r="C3995" t="str">
            <v>Juros Pass.s/Forn-Urucum</v>
          </cell>
          <cell r="D3995">
            <v>0</v>
          </cell>
          <cell r="F3995">
            <v>0</v>
          </cell>
          <cell r="G3995">
            <v>0</v>
          </cell>
          <cell r="H3995">
            <v>0</v>
          </cell>
        </row>
        <row r="3996">
          <cell r="A3996" t="str">
            <v>41.50.02.10</v>
          </cell>
          <cell r="B3996" t="str">
            <v>-</v>
          </cell>
          <cell r="C3996" t="str">
            <v>Juros Pass.s/Forn-Cvrd</v>
          </cell>
          <cell r="D3996">
            <v>0</v>
          </cell>
          <cell r="F3996">
            <v>0</v>
          </cell>
          <cell r="G3996">
            <v>0</v>
          </cell>
          <cell r="H3996">
            <v>0</v>
          </cell>
        </row>
        <row r="3997">
          <cell r="A3997" t="str">
            <v>41.50.02.11</v>
          </cell>
          <cell r="B3997" t="str">
            <v>-</v>
          </cell>
          <cell r="C3997" t="str">
            <v>Juros Pass.s/Forn-Rdme</v>
          </cell>
          <cell r="D3997">
            <v>0</v>
          </cell>
          <cell r="F3997">
            <v>0</v>
          </cell>
          <cell r="G3997">
            <v>0</v>
          </cell>
          <cell r="H3997">
            <v>0</v>
          </cell>
        </row>
        <row r="3998">
          <cell r="A3998" t="str">
            <v>41.50.02.12</v>
          </cell>
          <cell r="B3998" t="str">
            <v>-</v>
          </cell>
          <cell r="C3998" t="str">
            <v>Juros Pass.s/Forn-Itaco</v>
          </cell>
          <cell r="D3998">
            <v>0</v>
          </cell>
          <cell r="F3998">
            <v>0</v>
          </cell>
          <cell r="G3998">
            <v>0</v>
          </cell>
          <cell r="H3998">
            <v>0</v>
          </cell>
        </row>
        <row r="3999">
          <cell r="A3999" t="str">
            <v>41.50.02.13</v>
          </cell>
          <cell r="B3999" t="str">
            <v>-</v>
          </cell>
          <cell r="C3999" t="str">
            <v>Juros Pass.s/Forn. Ebraf</v>
          </cell>
          <cell r="D3999">
            <v>0</v>
          </cell>
          <cell r="F3999">
            <v>0</v>
          </cell>
          <cell r="G3999">
            <v>0</v>
          </cell>
          <cell r="H3999">
            <v>0</v>
          </cell>
        </row>
        <row r="4000">
          <cell r="A4000" t="str">
            <v>41.50.02.14</v>
          </cell>
          <cell r="B4000" t="str">
            <v>-</v>
          </cell>
          <cell r="C4000" t="str">
            <v>Juros Pass.s/Forn. RDMN</v>
          </cell>
          <cell r="D4000">
            <v>0</v>
          </cell>
          <cell r="F4000">
            <v>0</v>
          </cell>
          <cell r="G4000">
            <v>0</v>
          </cell>
          <cell r="H4000">
            <v>0</v>
          </cell>
        </row>
        <row r="4001">
          <cell r="A4001" t="str">
            <v>41.50.02.15</v>
          </cell>
          <cell r="B4001" t="str">
            <v>-</v>
          </cell>
          <cell r="C4001" t="str">
            <v>Juros Pass.s/Forn. RDI</v>
          </cell>
          <cell r="D4001">
            <v>0</v>
          </cell>
          <cell r="F4001">
            <v>0</v>
          </cell>
          <cell r="G4001">
            <v>0</v>
          </cell>
          <cell r="H4001">
            <v>0</v>
          </cell>
        </row>
        <row r="4002">
          <cell r="A4002" t="str">
            <v>41.50.02.16</v>
          </cell>
          <cell r="B4002" t="str">
            <v>-</v>
          </cell>
          <cell r="C4002" t="str">
            <v>Juros Pass.s/Forn. FCA</v>
          </cell>
          <cell r="D4002">
            <v>0</v>
          </cell>
          <cell r="F4002">
            <v>0</v>
          </cell>
          <cell r="G4002">
            <v>0</v>
          </cell>
          <cell r="H4002">
            <v>0</v>
          </cell>
        </row>
        <row r="4003">
          <cell r="A4003" t="str">
            <v>41.50.02.17</v>
          </cell>
          <cell r="B4003" t="str">
            <v>-</v>
          </cell>
          <cell r="C4003" t="str">
            <v>Juros Pass.s/Forn. MSE</v>
          </cell>
          <cell r="D4003">
            <v>0</v>
          </cell>
          <cell r="F4003">
            <v>0</v>
          </cell>
          <cell r="G4003">
            <v>0</v>
          </cell>
          <cell r="H4003">
            <v>0</v>
          </cell>
        </row>
        <row r="4004">
          <cell r="A4004" t="str">
            <v>41.50.02.18</v>
          </cell>
          <cell r="B4004" t="str">
            <v>-</v>
          </cell>
          <cell r="C4004" t="str">
            <v>Juros Pass.s/Forn. BRASILUX</v>
          </cell>
          <cell r="D4004">
            <v>0</v>
          </cell>
          <cell r="F4004">
            <v>0</v>
          </cell>
          <cell r="G4004">
            <v>0</v>
          </cell>
          <cell r="H4004">
            <v>0</v>
          </cell>
        </row>
        <row r="4005">
          <cell r="A4005" t="str">
            <v>41.50.02.19</v>
          </cell>
          <cell r="B4005" t="str">
            <v>-</v>
          </cell>
          <cell r="C4005" t="str">
            <v>Juros Pass.s/Forn. KSG</v>
          </cell>
          <cell r="D4005">
            <v>0</v>
          </cell>
          <cell r="F4005">
            <v>0</v>
          </cell>
          <cell r="G4005">
            <v>0</v>
          </cell>
          <cell r="H4005">
            <v>0</v>
          </cell>
        </row>
        <row r="4006">
          <cell r="A4006" t="str">
            <v>41.50.02.20</v>
          </cell>
          <cell r="B4006" t="str">
            <v>-</v>
          </cell>
          <cell r="C4006" t="str">
            <v>Juros Pass.s/Forn. CST</v>
          </cell>
          <cell r="D4006">
            <v>0</v>
          </cell>
          <cell r="F4006">
            <v>0</v>
          </cell>
          <cell r="G4006">
            <v>0</v>
          </cell>
          <cell r="H4006">
            <v>0</v>
          </cell>
        </row>
        <row r="4007">
          <cell r="A4007" t="str">
            <v>41.50.02.21</v>
          </cell>
          <cell r="B4007" t="str">
            <v>-</v>
          </cell>
          <cell r="C4007" t="str">
            <v>Juros Pass.s/Forn. DOCENAVE</v>
          </cell>
          <cell r="D4007">
            <v>0</v>
          </cell>
          <cell r="F4007">
            <v>0</v>
          </cell>
          <cell r="G4007">
            <v>0</v>
          </cell>
          <cell r="H4007">
            <v>0</v>
          </cell>
        </row>
        <row r="4008">
          <cell r="A4008" t="str">
            <v>41.50.03.00</v>
          </cell>
          <cell r="B4008" t="str">
            <v>-</v>
          </cell>
          <cell r="C4008" t="str">
            <v>Juros Pas.Cont.Mutuo-Contr/Colig</v>
          </cell>
          <cell r="D4008">
            <v>0</v>
          </cell>
          <cell r="F4008">
            <v>884383.58</v>
          </cell>
          <cell r="G4008">
            <v>0</v>
          </cell>
          <cell r="H4008">
            <v>884383.58</v>
          </cell>
          <cell r="I4008" t="str">
            <v>D</v>
          </cell>
        </row>
        <row r="4009">
          <cell r="A4009" t="str">
            <v>41.50.03.01</v>
          </cell>
          <cell r="B4009" t="str">
            <v>-</v>
          </cell>
          <cell r="C4009" t="str">
            <v>Juros Pass.Cont.Mutuo-Cpfl</v>
          </cell>
          <cell r="D4009">
            <v>0</v>
          </cell>
          <cell r="F4009">
            <v>873760.55</v>
          </cell>
          <cell r="G4009">
            <v>0</v>
          </cell>
          <cell r="H4009">
            <v>873760.55</v>
          </cell>
          <cell r="I4009" t="str">
            <v>D</v>
          </cell>
        </row>
        <row r="4010">
          <cell r="A4010" t="str">
            <v>41.50.03.02</v>
          </cell>
          <cell r="B4010" t="str">
            <v>-</v>
          </cell>
          <cell r="C4010" t="str">
            <v>Juros Pass.Cont.Mutuo-S.Mineira</v>
          </cell>
          <cell r="D4010">
            <v>0</v>
          </cell>
          <cell r="F4010">
            <v>5423.7</v>
          </cell>
          <cell r="G4010">
            <v>0</v>
          </cell>
          <cell r="H4010">
            <v>5423.7</v>
          </cell>
          <cell r="I4010" t="str">
            <v>D</v>
          </cell>
        </row>
        <row r="4011">
          <cell r="A4011" t="str">
            <v>41.50.03.03</v>
          </cell>
          <cell r="B4011" t="str">
            <v>-</v>
          </cell>
          <cell r="C4011" t="str">
            <v>Juros Pass.Cont.Mutuo-Mare</v>
          </cell>
          <cell r="D4011">
            <v>0</v>
          </cell>
          <cell r="F4011">
            <v>0</v>
          </cell>
          <cell r="G4011">
            <v>0</v>
          </cell>
          <cell r="H4011">
            <v>0</v>
          </cell>
        </row>
        <row r="4012">
          <cell r="A4012" t="str">
            <v>41.50.03.04</v>
          </cell>
          <cell r="B4012" t="str">
            <v>-</v>
          </cell>
          <cell r="C4012" t="str">
            <v>Juros Pass.Cont.Mutuo-M.Grosso</v>
          </cell>
          <cell r="D4012">
            <v>0</v>
          </cell>
          <cell r="F4012">
            <v>0</v>
          </cell>
          <cell r="G4012">
            <v>0</v>
          </cell>
          <cell r="H4012">
            <v>0</v>
          </cell>
        </row>
        <row r="4013">
          <cell r="A4013" t="str">
            <v>41.50.03.05</v>
          </cell>
          <cell r="B4013" t="str">
            <v>-</v>
          </cell>
          <cell r="C4013" t="str">
            <v>Juros Pass.Cont.Mutuo-Sibra</v>
          </cell>
          <cell r="D4013">
            <v>0</v>
          </cell>
          <cell r="F4013">
            <v>0</v>
          </cell>
          <cell r="G4013">
            <v>0</v>
          </cell>
          <cell r="H4013">
            <v>0</v>
          </cell>
        </row>
        <row r="4014">
          <cell r="A4014" t="str">
            <v>41.50.03.06</v>
          </cell>
          <cell r="B4014" t="str">
            <v>-</v>
          </cell>
          <cell r="C4014" t="str">
            <v>Juros Pass.Cont.Mutuo-S.Florestal</v>
          </cell>
          <cell r="D4014">
            <v>0</v>
          </cell>
          <cell r="F4014">
            <v>5199.33</v>
          </cell>
          <cell r="G4014">
            <v>0</v>
          </cell>
          <cell r="H4014">
            <v>5199.33</v>
          </cell>
          <cell r="I4014" t="str">
            <v>D</v>
          </cell>
        </row>
        <row r="4015">
          <cell r="A4015" t="str">
            <v>41.50.03.07</v>
          </cell>
          <cell r="B4015" t="str">
            <v>-</v>
          </cell>
          <cell r="C4015" t="str">
            <v>Juros Pass.Cont.Mutuo-Minerios</v>
          </cell>
          <cell r="D4015">
            <v>0</v>
          </cell>
          <cell r="F4015">
            <v>0</v>
          </cell>
          <cell r="G4015">
            <v>0</v>
          </cell>
          <cell r="H4015">
            <v>0</v>
          </cell>
        </row>
        <row r="4016">
          <cell r="A4016" t="str">
            <v>41.50.03.08</v>
          </cell>
          <cell r="B4016" t="str">
            <v>-</v>
          </cell>
          <cell r="C4016" t="str">
            <v>Juros Pass.Cont.Mutuo-Urandi</v>
          </cell>
          <cell r="D4016">
            <v>0</v>
          </cell>
          <cell r="F4016">
            <v>0</v>
          </cell>
          <cell r="G4016">
            <v>0</v>
          </cell>
          <cell r="H4016">
            <v>0</v>
          </cell>
        </row>
        <row r="4017">
          <cell r="A4017" t="str">
            <v>41.50.03.09</v>
          </cell>
          <cell r="B4017" t="str">
            <v>-</v>
          </cell>
          <cell r="C4017" t="str">
            <v>Juros Pass.Cont.Mutuo-Urucum</v>
          </cell>
          <cell r="D4017">
            <v>0</v>
          </cell>
          <cell r="F4017">
            <v>0</v>
          </cell>
          <cell r="G4017">
            <v>0</v>
          </cell>
          <cell r="H4017">
            <v>0</v>
          </cell>
        </row>
        <row r="4018">
          <cell r="A4018" t="str">
            <v>41.50.03.10</v>
          </cell>
          <cell r="B4018" t="str">
            <v>-</v>
          </cell>
          <cell r="C4018" t="str">
            <v>Juros Pass.Cont.Mutuo-Cvrd</v>
          </cell>
          <cell r="D4018">
            <v>0</v>
          </cell>
          <cell r="F4018">
            <v>0</v>
          </cell>
          <cell r="G4018">
            <v>0</v>
          </cell>
          <cell r="H4018">
            <v>0</v>
          </cell>
        </row>
        <row r="4019">
          <cell r="A4019" t="str">
            <v>41.50.03.11</v>
          </cell>
          <cell r="B4019" t="str">
            <v>-</v>
          </cell>
          <cell r="C4019" t="str">
            <v>Juros Pass.Cont.Mutuo-Rdme</v>
          </cell>
          <cell r="D4019">
            <v>0</v>
          </cell>
          <cell r="F4019">
            <v>0</v>
          </cell>
          <cell r="G4019">
            <v>0</v>
          </cell>
          <cell r="H4019">
            <v>0</v>
          </cell>
        </row>
        <row r="4020">
          <cell r="A4020" t="str">
            <v>41.50.03.12</v>
          </cell>
          <cell r="B4020" t="str">
            <v>-</v>
          </cell>
          <cell r="C4020" t="str">
            <v>Juros Pass.Cont.Mutuo-Itaco</v>
          </cell>
          <cell r="D4020">
            <v>0</v>
          </cell>
          <cell r="F4020">
            <v>0</v>
          </cell>
          <cell r="G4020">
            <v>0</v>
          </cell>
          <cell r="H4020">
            <v>0</v>
          </cell>
        </row>
        <row r="4021">
          <cell r="A4021" t="str">
            <v>41.50.03.13</v>
          </cell>
          <cell r="B4021" t="str">
            <v>-</v>
          </cell>
          <cell r="C4021" t="str">
            <v>Juros Pass.Cont Mutuo Ebraf</v>
          </cell>
          <cell r="D4021">
            <v>0</v>
          </cell>
          <cell r="F4021">
            <v>0</v>
          </cell>
          <cell r="G4021">
            <v>0</v>
          </cell>
          <cell r="H4021">
            <v>0</v>
          </cell>
        </row>
        <row r="4022">
          <cell r="A4022" t="str">
            <v>41.50.03.14</v>
          </cell>
          <cell r="B4022" t="str">
            <v>-</v>
          </cell>
          <cell r="C4022" t="str">
            <v>Juros Pass.Cont Mutuo RDMN</v>
          </cell>
          <cell r="D4022">
            <v>0</v>
          </cell>
          <cell r="F4022">
            <v>0</v>
          </cell>
          <cell r="G4022">
            <v>0</v>
          </cell>
          <cell r="H4022">
            <v>0</v>
          </cell>
        </row>
        <row r="4023">
          <cell r="A4023" t="str">
            <v>41.50.03.15</v>
          </cell>
          <cell r="B4023" t="str">
            <v>-</v>
          </cell>
          <cell r="C4023" t="str">
            <v>Juros Pass.Cont Mutuo RDI</v>
          </cell>
          <cell r="D4023">
            <v>0</v>
          </cell>
          <cell r="F4023">
            <v>0</v>
          </cell>
          <cell r="G4023">
            <v>0</v>
          </cell>
          <cell r="H4023">
            <v>0</v>
          </cell>
        </row>
        <row r="4024">
          <cell r="A4024" t="str">
            <v>41.50.03.16</v>
          </cell>
          <cell r="B4024" t="str">
            <v>-</v>
          </cell>
          <cell r="C4024" t="str">
            <v>Juros Pass.Cont Mutuo RDL</v>
          </cell>
          <cell r="D4024">
            <v>0</v>
          </cell>
          <cell r="F4024">
            <v>0</v>
          </cell>
          <cell r="G4024">
            <v>0</v>
          </cell>
          <cell r="H4024">
            <v>0</v>
          </cell>
        </row>
        <row r="4025">
          <cell r="A4025" t="str">
            <v>41.50.04.00</v>
          </cell>
          <cell r="B4025" t="str">
            <v>-</v>
          </cell>
          <cell r="C4025" t="str">
            <v>Juros Passiv s/Adto Contr Cambio</v>
          </cell>
          <cell r="D4025">
            <v>0</v>
          </cell>
          <cell r="F4025">
            <v>0</v>
          </cell>
          <cell r="G4025">
            <v>0</v>
          </cell>
          <cell r="H4025">
            <v>0</v>
          </cell>
        </row>
        <row r="4026">
          <cell r="A4026" t="str">
            <v>41.50.04.01</v>
          </cell>
          <cell r="B4026" t="str">
            <v>-</v>
          </cell>
          <cell r="C4026" t="str">
            <v>Juros Pass.s/Adto Cont.Cambio-CP</v>
          </cell>
          <cell r="D4026">
            <v>0</v>
          </cell>
          <cell r="F4026">
            <v>0</v>
          </cell>
          <cell r="G4026">
            <v>0</v>
          </cell>
          <cell r="H4026">
            <v>0</v>
          </cell>
        </row>
        <row r="4027">
          <cell r="A4027" t="str">
            <v>41.50.04.02</v>
          </cell>
          <cell r="B4027" t="str">
            <v>-</v>
          </cell>
          <cell r="C4027" t="str">
            <v>Juros Pass.s/Adto Cont.Cambio-LP</v>
          </cell>
          <cell r="D4027">
            <v>0</v>
          </cell>
          <cell r="F4027">
            <v>0</v>
          </cell>
          <cell r="G4027">
            <v>0</v>
          </cell>
          <cell r="H4027">
            <v>0</v>
          </cell>
        </row>
        <row r="4028">
          <cell r="A4028" t="str">
            <v>41.50.05.00</v>
          </cell>
          <cell r="B4028" t="str">
            <v>-</v>
          </cell>
          <cell r="C4028" t="str">
            <v>Juros Pass.s/Emp/Financ-Moed Nac</v>
          </cell>
          <cell r="D4028">
            <v>0</v>
          </cell>
          <cell r="F4028">
            <v>0</v>
          </cell>
          <cell r="G4028">
            <v>0</v>
          </cell>
          <cell r="H4028">
            <v>0</v>
          </cell>
        </row>
        <row r="4029">
          <cell r="A4029" t="str">
            <v>41.50.05.01</v>
          </cell>
          <cell r="B4029" t="str">
            <v>-</v>
          </cell>
          <cell r="C4029" t="str">
            <v>Juros s/Emp/Financ CP-Moeda Nac</v>
          </cell>
          <cell r="D4029">
            <v>0</v>
          </cell>
          <cell r="F4029">
            <v>0</v>
          </cell>
          <cell r="G4029">
            <v>0</v>
          </cell>
          <cell r="H4029">
            <v>0</v>
          </cell>
        </row>
        <row r="4030">
          <cell r="A4030" t="str">
            <v>41.50.05.02</v>
          </cell>
          <cell r="B4030" t="str">
            <v>-</v>
          </cell>
          <cell r="C4030" t="str">
            <v>Juros s/Emp/Financ LP-Moeda Nac</v>
          </cell>
          <cell r="D4030">
            <v>0</v>
          </cell>
          <cell r="F4030">
            <v>0</v>
          </cell>
          <cell r="G4030">
            <v>0</v>
          </cell>
          <cell r="H4030">
            <v>0</v>
          </cell>
        </row>
        <row r="4032">
          <cell r="A4032" t="str">
            <v>-----------</v>
          </cell>
          <cell r="B4032" t="str">
            <v>--</v>
          </cell>
          <cell r="C4032" t="str">
            <v>-------------------------------------------------------------------</v>
          </cell>
          <cell r="D4032" t="str">
            <v>-------------------</v>
          </cell>
          <cell r="E4032" t="str">
            <v>-</v>
          </cell>
          <cell r="F4032" t="str">
            <v>-------------------</v>
          </cell>
          <cell r="G4032" t="e">
            <v>#NAME?</v>
          </cell>
          <cell r="H4032" t="str">
            <v>07AB - 1.00.01.065</v>
          </cell>
        </row>
        <row r="4033">
          <cell r="A4033" t="str">
            <v>_x000C_----------</v>
          </cell>
          <cell r="B4033" t="str">
            <v>--</v>
          </cell>
          <cell r="C4033" t="str">
            <v>-------------------------------------------------------------------</v>
          </cell>
          <cell r="D4033" t="str">
            <v>-------------------</v>
          </cell>
          <cell r="E4033" t="str">
            <v>-</v>
          </cell>
          <cell r="F4033" t="str">
            <v>-------------------</v>
          </cell>
          <cell r="G4033" t="str">
            <v>-------------------</v>
          </cell>
          <cell r="H4033" t="str">
            <v>------ Página:</v>
          </cell>
          <cell r="I4033">
            <v>4</v>
          </cell>
        </row>
        <row r="4034">
          <cell r="A4034" t="str">
            <v>Rio Doce Ma</v>
          </cell>
          <cell r="B4034" t="str">
            <v>ng</v>
          </cell>
          <cell r="C4034" t="str">
            <v>anes S.A</v>
          </cell>
          <cell r="H4034" t="str">
            <v>Balancete</v>
          </cell>
        </row>
        <row r="4035">
          <cell r="A4035" t="str">
            <v>Período: 01</v>
          </cell>
          <cell r="B4035" t="str">
            <v>/0</v>
          </cell>
          <cell r="C4035" t="str">
            <v>1/2007 A 31/01/2007 -----------------------------------------------</v>
          </cell>
          <cell r="D4035" t="str">
            <v>-------------------</v>
          </cell>
          <cell r="E4035" t="str">
            <v>-</v>
          </cell>
          <cell r="F4035" t="str">
            <v>-------------------</v>
          </cell>
          <cell r="G4035" t="str">
            <v>-------------------</v>
          </cell>
          <cell r="H4035" t="str">
            <v>06/02/2007 - 17:4</v>
          </cell>
          <cell r="I4035">
            <v>7</v>
          </cell>
        </row>
        <row r="4037">
          <cell r="A4037" t="str">
            <v>Título</v>
          </cell>
          <cell r="D4037" t="str">
            <v>Saldo Inicial</v>
          </cell>
          <cell r="F4037" t="str">
            <v>Débito</v>
          </cell>
          <cell r="G4037" t="str">
            <v>Crédito</v>
          </cell>
          <cell r="H4037" t="str">
            <v>Saldo Final</v>
          </cell>
        </row>
        <row r="4038">
          <cell r="A4038" t="str">
            <v>-----------</v>
          </cell>
          <cell r="B4038" t="str">
            <v>--</v>
          </cell>
          <cell r="C4038" t="str">
            <v>-------------------------------------------------------------------</v>
          </cell>
          <cell r="D4038" t="str">
            <v>-----------------</v>
          </cell>
          <cell r="F4038" t="str">
            <v>------------------</v>
          </cell>
          <cell r="G4038" t="str">
            <v>------------------</v>
          </cell>
          <cell r="H4038" t="str">
            <v>-----------------</v>
          </cell>
        </row>
        <row r="4039">
          <cell r="A4039" t="str">
            <v>41.50.07.00</v>
          </cell>
          <cell r="B4039" t="str">
            <v>-</v>
          </cell>
          <cell r="C4039" t="str">
            <v>Juros Pas.s/Emp/Financ-Moed Estr</v>
          </cell>
          <cell r="D4039">
            <v>0</v>
          </cell>
          <cell r="F4039">
            <v>0</v>
          </cell>
          <cell r="G4039">
            <v>0</v>
          </cell>
          <cell r="H4039">
            <v>0</v>
          </cell>
        </row>
        <row r="4040">
          <cell r="A4040" t="str">
            <v>41.50.07.01</v>
          </cell>
          <cell r="B4040" t="str">
            <v>-</v>
          </cell>
          <cell r="C4040" t="str">
            <v>Juros s/Emp/Financ CP-Moeda Estr</v>
          </cell>
          <cell r="D4040">
            <v>0</v>
          </cell>
          <cell r="F4040">
            <v>0</v>
          </cell>
          <cell r="G4040">
            <v>0</v>
          </cell>
          <cell r="H4040">
            <v>0</v>
          </cell>
        </row>
        <row r="4041">
          <cell r="A4041" t="str">
            <v>41.50.07.02</v>
          </cell>
          <cell r="B4041" t="str">
            <v>-</v>
          </cell>
          <cell r="C4041" t="str">
            <v>Juros s/Emp/Financ LP-Moeda Estr</v>
          </cell>
          <cell r="D4041">
            <v>0</v>
          </cell>
          <cell r="F4041">
            <v>0</v>
          </cell>
          <cell r="G4041">
            <v>0</v>
          </cell>
          <cell r="H4041">
            <v>0</v>
          </cell>
        </row>
        <row r="4042">
          <cell r="A4042" t="str">
            <v>41.50.09.00</v>
          </cell>
          <cell r="B4042" t="str">
            <v>-</v>
          </cell>
          <cell r="C4042" t="str">
            <v>Juros Passivos S/Debentures</v>
          </cell>
          <cell r="D4042">
            <v>0</v>
          </cell>
          <cell r="F4042">
            <v>0</v>
          </cell>
          <cell r="G4042">
            <v>0</v>
          </cell>
          <cell r="H4042">
            <v>0</v>
          </cell>
        </row>
        <row r="4043">
          <cell r="A4043" t="str">
            <v>41.50.09.01</v>
          </cell>
          <cell r="B4043" t="str">
            <v>-</v>
          </cell>
          <cell r="C4043" t="str">
            <v>Juros Passivos s/Debentures -CP</v>
          </cell>
          <cell r="D4043">
            <v>0</v>
          </cell>
          <cell r="F4043">
            <v>0</v>
          </cell>
          <cell r="G4043">
            <v>0</v>
          </cell>
          <cell r="H4043">
            <v>0</v>
          </cell>
        </row>
        <row r="4044">
          <cell r="A4044" t="str">
            <v>41.50.09.02</v>
          </cell>
          <cell r="B4044" t="str">
            <v>-</v>
          </cell>
          <cell r="C4044" t="str">
            <v>Juros Passivos s/Debentures -LP</v>
          </cell>
          <cell r="D4044">
            <v>0</v>
          </cell>
          <cell r="F4044">
            <v>0</v>
          </cell>
          <cell r="G4044">
            <v>0</v>
          </cell>
          <cell r="H4044">
            <v>0</v>
          </cell>
        </row>
        <row r="4045">
          <cell r="A4045" t="str">
            <v>41.50.10.00</v>
          </cell>
          <cell r="B4045" t="str">
            <v>-</v>
          </cell>
          <cell r="C4045" t="str">
            <v>JR Passivo s/Multa s/Imp/Contrib</v>
          </cell>
          <cell r="D4045">
            <v>0</v>
          </cell>
          <cell r="F4045">
            <v>5832.97</v>
          </cell>
          <cell r="G4045">
            <v>0</v>
          </cell>
          <cell r="H4045">
            <v>5832.97</v>
          </cell>
          <cell r="I4045" t="str">
            <v>D</v>
          </cell>
        </row>
        <row r="4046">
          <cell r="A4046" t="str">
            <v>41.50.10.01</v>
          </cell>
          <cell r="B4046" t="str">
            <v>-</v>
          </cell>
          <cell r="C4046" t="str">
            <v>JR Passivo s/Multa s/Imp/Contrib</v>
          </cell>
          <cell r="D4046">
            <v>0</v>
          </cell>
          <cell r="F4046">
            <v>5832.97</v>
          </cell>
          <cell r="G4046">
            <v>0</v>
          </cell>
          <cell r="H4046">
            <v>5832.97</v>
          </cell>
          <cell r="I4046" t="str">
            <v>D</v>
          </cell>
        </row>
        <row r="4047">
          <cell r="A4047" t="str">
            <v>41.50.11.00</v>
          </cell>
          <cell r="B4047" t="str">
            <v>-</v>
          </cell>
          <cell r="C4047" t="str">
            <v>JR Passivos S/Desc. Duplicatas</v>
          </cell>
          <cell r="D4047">
            <v>0</v>
          </cell>
          <cell r="F4047">
            <v>0</v>
          </cell>
          <cell r="G4047">
            <v>0</v>
          </cell>
          <cell r="H4047">
            <v>0</v>
          </cell>
        </row>
        <row r="4048">
          <cell r="A4048" t="str">
            <v>41.50.11.01</v>
          </cell>
          <cell r="B4048" t="str">
            <v>-</v>
          </cell>
          <cell r="C4048" t="str">
            <v>JR Passivos S/Desc. Duplicatas</v>
          </cell>
          <cell r="D4048">
            <v>0</v>
          </cell>
          <cell r="F4048">
            <v>0</v>
          </cell>
          <cell r="G4048">
            <v>0</v>
          </cell>
          <cell r="H4048">
            <v>0</v>
          </cell>
        </row>
        <row r="4049">
          <cell r="A4049" t="str">
            <v>41.50.12.00</v>
          </cell>
          <cell r="B4049" t="str">
            <v>-</v>
          </cell>
          <cell r="C4049" t="str">
            <v>JR Passivos Emp.Banc. Cont.Mutuo</v>
          </cell>
          <cell r="D4049">
            <v>0</v>
          </cell>
          <cell r="F4049">
            <v>0</v>
          </cell>
          <cell r="G4049">
            <v>0</v>
          </cell>
          <cell r="H4049">
            <v>0</v>
          </cell>
        </row>
        <row r="4050">
          <cell r="A4050" t="str">
            <v>41.50.12.01</v>
          </cell>
          <cell r="B4050" t="str">
            <v>-</v>
          </cell>
          <cell r="C4050" t="str">
            <v>JR Passivos Contrato Mutuo - CP</v>
          </cell>
          <cell r="D4050">
            <v>0</v>
          </cell>
          <cell r="F4050">
            <v>0</v>
          </cell>
          <cell r="G4050">
            <v>0</v>
          </cell>
          <cell r="H4050">
            <v>0</v>
          </cell>
        </row>
        <row r="4051">
          <cell r="A4051" t="str">
            <v>41.50.12.02</v>
          </cell>
          <cell r="B4051" t="str">
            <v>-</v>
          </cell>
          <cell r="C4051" t="str">
            <v>JR Passivos Contrato Mutuo - LP</v>
          </cell>
          <cell r="D4051">
            <v>0</v>
          </cell>
          <cell r="F4051">
            <v>0</v>
          </cell>
          <cell r="G4051">
            <v>0</v>
          </cell>
          <cell r="H4051">
            <v>0</v>
          </cell>
        </row>
        <row r="4052">
          <cell r="A4052" t="str">
            <v>41.50.13.00</v>
          </cell>
          <cell r="B4052" t="str">
            <v>-</v>
          </cell>
          <cell r="C4052" t="str">
            <v>Juros Passivos-Conta Garantida</v>
          </cell>
          <cell r="D4052">
            <v>0</v>
          </cell>
          <cell r="F4052">
            <v>0</v>
          </cell>
          <cell r="G4052">
            <v>0</v>
          </cell>
          <cell r="H4052">
            <v>0</v>
          </cell>
        </row>
        <row r="4053">
          <cell r="A4053" t="str">
            <v>41.50.13.01</v>
          </cell>
          <cell r="B4053" t="str">
            <v>-</v>
          </cell>
          <cell r="C4053" t="str">
            <v>Juros Passivos-Conta Garant -CP</v>
          </cell>
          <cell r="D4053">
            <v>0</v>
          </cell>
          <cell r="F4053">
            <v>0</v>
          </cell>
          <cell r="G4053">
            <v>0</v>
          </cell>
          <cell r="H4053">
            <v>0</v>
          </cell>
        </row>
        <row r="4054">
          <cell r="A4054" t="str">
            <v>41.50.13.02</v>
          </cell>
          <cell r="B4054" t="str">
            <v>-</v>
          </cell>
          <cell r="C4054" t="str">
            <v>Juros Passivos-Conta Garant -LP</v>
          </cell>
          <cell r="D4054">
            <v>0</v>
          </cell>
          <cell r="F4054">
            <v>0</v>
          </cell>
          <cell r="G4054">
            <v>0</v>
          </cell>
          <cell r="H4054">
            <v>0</v>
          </cell>
        </row>
        <row r="4055">
          <cell r="A4055" t="str">
            <v>41.50.14.00</v>
          </cell>
          <cell r="B4055" t="str">
            <v>-</v>
          </cell>
          <cell r="C4055" t="str">
            <v>Juros Passivos - ACC</v>
          </cell>
          <cell r="D4055">
            <v>0</v>
          </cell>
          <cell r="F4055">
            <v>0</v>
          </cell>
          <cell r="G4055">
            <v>0</v>
          </cell>
          <cell r="H4055">
            <v>0</v>
          </cell>
        </row>
        <row r="4056">
          <cell r="A4056" t="str">
            <v>41.50.14.01</v>
          </cell>
          <cell r="B4056" t="str">
            <v>-</v>
          </cell>
          <cell r="C4056" t="str">
            <v>Juros Passivos CP - ACC</v>
          </cell>
          <cell r="D4056">
            <v>0</v>
          </cell>
          <cell r="F4056">
            <v>0</v>
          </cell>
          <cell r="G4056">
            <v>0</v>
          </cell>
          <cell r="H4056">
            <v>0</v>
          </cell>
        </row>
        <row r="4057">
          <cell r="A4057" t="str">
            <v>41.50.14.02</v>
          </cell>
          <cell r="B4057" t="str">
            <v>-</v>
          </cell>
          <cell r="C4057" t="str">
            <v>Juros Passivos LP - ACC</v>
          </cell>
          <cell r="D4057">
            <v>0</v>
          </cell>
          <cell r="F4057">
            <v>0</v>
          </cell>
          <cell r="G4057">
            <v>0</v>
          </cell>
          <cell r="H4057">
            <v>0</v>
          </cell>
        </row>
        <row r="4058">
          <cell r="A4058" t="str">
            <v>41.50.15.00</v>
          </cell>
          <cell r="B4058" t="str">
            <v>-</v>
          </cell>
          <cell r="C4058" t="str">
            <v>Juros Passivos - Controladores</v>
          </cell>
          <cell r="D4058">
            <v>0</v>
          </cell>
          <cell r="F4058">
            <v>0</v>
          </cell>
          <cell r="G4058">
            <v>0</v>
          </cell>
          <cell r="H4058">
            <v>0</v>
          </cell>
        </row>
        <row r="4059">
          <cell r="A4059" t="str">
            <v>41.50.15.01</v>
          </cell>
          <cell r="B4059" t="str">
            <v>-</v>
          </cell>
          <cell r="C4059" t="str">
            <v>Juros Passivos CP-Controladores</v>
          </cell>
          <cell r="D4059">
            <v>0</v>
          </cell>
          <cell r="F4059">
            <v>0</v>
          </cell>
          <cell r="G4059">
            <v>0</v>
          </cell>
          <cell r="H4059">
            <v>0</v>
          </cell>
        </row>
        <row r="4060">
          <cell r="A4060" t="str">
            <v>41.50.15.02</v>
          </cell>
          <cell r="B4060" t="str">
            <v>-</v>
          </cell>
          <cell r="C4060" t="str">
            <v>Juros Passivos LP-Controladores</v>
          </cell>
          <cell r="D4060">
            <v>0</v>
          </cell>
          <cell r="F4060">
            <v>0</v>
          </cell>
          <cell r="G4060">
            <v>0</v>
          </cell>
          <cell r="H4060">
            <v>0</v>
          </cell>
        </row>
        <row r="4061">
          <cell r="A4061" t="str">
            <v>41.50.16.00</v>
          </cell>
          <cell r="B4061" t="str">
            <v>-</v>
          </cell>
          <cell r="C4061" t="str">
            <v>Juros Passivos - Export Note</v>
          </cell>
          <cell r="D4061">
            <v>0</v>
          </cell>
          <cell r="F4061">
            <v>0</v>
          </cell>
          <cell r="G4061">
            <v>0</v>
          </cell>
          <cell r="H4061">
            <v>0</v>
          </cell>
        </row>
        <row r="4062">
          <cell r="A4062" t="str">
            <v>41.50.16.01</v>
          </cell>
          <cell r="B4062" t="str">
            <v>-</v>
          </cell>
          <cell r="C4062" t="str">
            <v>Juros Passivos CP-Export Note</v>
          </cell>
          <cell r="D4062">
            <v>0</v>
          </cell>
          <cell r="F4062">
            <v>0</v>
          </cell>
          <cell r="G4062">
            <v>0</v>
          </cell>
          <cell r="H4062">
            <v>0</v>
          </cell>
        </row>
        <row r="4063">
          <cell r="A4063" t="str">
            <v>41.50.16.02</v>
          </cell>
          <cell r="B4063" t="str">
            <v>-</v>
          </cell>
          <cell r="C4063" t="str">
            <v>Juros Passivos LP-Export Note</v>
          </cell>
          <cell r="D4063">
            <v>0</v>
          </cell>
          <cell r="F4063">
            <v>0</v>
          </cell>
          <cell r="G4063">
            <v>0</v>
          </cell>
          <cell r="H4063">
            <v>0</v>
          </cell>
        </row>
        <row r="4064">
          <cell r="A4064" t="str">
            <v>41.50.17.00</v>
          </cell>
          <cell r="B4064" t="str">
            <v>-</v>
          </cell>
          <cell r="C4064" t="str">
            <v>Juros Passivos-Refinanc.Import</v>
          </cell>
          <cell r="D4064">
            <v>0</v>
          </cell>
          <cell r="F4064">
            <v>0</v>
          </cell>
          <cell r="G4064">
            <v>0</v>
          </cell>
          <cell r="H4064">
            <v>0</v>
          </cell>
        </row>
        <row r="4065">
          <cell r="A4065" t="str">
            <v>41.50.17.01</v>
          </cell>
          <cell r="B4065" t="str">
            <v>-</v>
          </cell>
          <cell r="C4065" t="str">
            <v>Juros Passivo CP-Refinanc.Import</v>
          </cell>
          <cell r="D4065">
            <v>0</v>
          </cell>
          <cell r="F4065">
            <v>0</v>
          </cell>
          <cell r="G4065">
            <v>0</v>
          </cell>
          <cell r="H4065">
            <v>0</v>
          </cell>
        </row>
        <row r="4066">
          <cell r="A4066" t="str">
            <v>41.50.17.02</v>
          </cell>
          <cell r="B4066" t="str">
            <v>-</v>
          </cell>
          <cell r="C4066" t="str">
            <v>Juros Passivo LP-Refinanc.Import</v>
          </cell>
          <cell r="D4066">
            <v>0</v>
          </cell>
          <cell r="F4066">
            <v>0</v>
          </cell>
          <cell r="G4066">
            <v>0</v>
          </cell>
          <cell r="H4066">
            <v>0</v>
          </cell>
        </row>
        <row r="4067">
          <cell r="A4067" t="str">
            <v>41.50.19.00</v>
          </cell>
          <cell r="B4067" t="str">
            <v>-</v>
          </cell>
          <cell r="C4067" t="str">
            <v>Juros Passivos - Resolucao 63</v>
          </cell>
          <cell r="D4067">
            <v>0</v>
          </cell>
          <cell r="F4067">
            <v>0</v>
          </cell>
          <cell r="G4067">
            <v>0</v>
          </cell>
          <cell r="H4067">
            <v>0</v>
          </cell>
        </row>
        <row r="4068">
          <cell r="A4068" t="str">
            <v>41.50.19.01</v>
          </cell>
          <cell r="B4068" t="str">
            <v>-</v>
          </cell>
          <cell r="C4068" t="str">
            <v>Juros Passivos CP-Resolucao 63</v>
          </cell>
          <cell r="D4068">
            <v>0</v>
          </cell>
          <cell r="F4068">
            <v>0</v>
          </cell>
          <cell r="G4068">
            <v>0</v>
          </cell>
          <cell r="H4068">
            <v>0</v>
          </cell>
        </row>
        <row r="4069">
          <cell r="A4069" t="str">
            <v>41.50.19.02</v>
          </cell>
          <cell r="B4069" t="str">
            <v>-</v>
          </cell>
          <cell r="C4069" t="str">
            <v>Juros Passivos LP-Resolucao 63</v>
          </cell>
          <cell r="D4069">
            <v>0</v>
          </cell>
          <cell r="F4069">
            <v>0</v>
          </cell>
          <cell r="G4069">
            <v>0</v>
          </cell>
          <cell r="H4069">
            <v>0</v>
          </cell>
        </row>
        <row r="4070">
          <cell r="A4070" t="str">
            <v>41.50.20.00</v>
          </cell>
          <cell r="B4070" t="str">
            <v>-</v>
          </cell>
          <cell r="C4070" t="str">
            <v>Juros Passivos-Capital de Giro</v>
          </cell>
          <cell r="D4070">
            <v>0</v>
          </cell>
          <cell r="F4070">
            <v>0</v>
          </cell>
          <cell r="G4070">
            <v>0</v>
          </cell>
          <cell r="H4070">
            <v>0</v>
          </cell>
        </row>
        <row r="4071">
          <cell r="A4071" t="str">
            <v>41.50.20.01</v>
          </cell>
          <cell r="B4071" t="str">
            <v>-</v>
          </cell>
          <cell r="C4071" t="str">
            <v>Juros Passivos CP-Capit.de Giro</v>
          </cell>
          <cell r="D4071">
            <v>0</v>
          </cell>
          <cell r="F4071">
            <v>0</v>
          </cell>
          <cell r="G4071">
            <v>0</v>
          </cell>
          <cell r="H4071">
            <v>0</v>
          </cell>
        </row>
        <row r="4072">
          <cell r="A4072" t="str">
            <v>41.50.20.02</v>
          </cell>
          <cell r="B4072" t="str">
            <v>-</v>
          </cell>
          <cell r="C4072" t="str">
            <v>Juros Passivos LP-Capit.de Giro</v>
          </cell>
          <cell r="D4072">
            <v>0</v>
          </cell>
          <cell r="F4072">
            <v>0</v>
          </cell>
          <cell r="G4072">
            <v>0</v>
          </cell>
          <cell r="H4072">
            <v>0</v>
          </cell>
        </row>
        <row r="4073">
          <cell r="A4073" t="str">
            <v>41.50.21.00</v>
          </cell>
          <cell r="B4073" t="str">
            <v>-</v>
          </cell>
          <cell r="C4073" t="str">
            <v>Juros Passivos - Finame</v>
          </cell>
          <cell r="D4073">
            <v>0</v>
          </cell>
          <cell r="F4073">
            <v>0</v>
          </cell>
          <cell r="G4073">
            <v>0</v>
          </cell>
          <cell r="H4073">
            <v>0</v>
          </cell>
        </row>
        <row r="4074">
          <cell r="A4074" t="str">
            <v>41.50.21.01</v>
          </cell>
          <cell r="B4074" t="str">
            <v>-</v>
          </cell>
          <cell r="C4074" t="str">
            <v>Juros Passivos CP - Finame</v>
          </cell>
          <cell r="D4074">
            <v>0</v>
          </cell>
          <cell r="F4074">
            <v>0</v>
          </cell>
          <cell r="G4074">
            <v>0</v>
          </cell>
          <cell r="H4074">
            <v>0</v>
          </cell>
        </row>
        <row r="4075">
          <cell r="A4075" t="str">
            <v>41.50.21.02</v>
          </cell>
          <cell r="B4075" t="str">
            <v>-</v>
          </cell>
          <cell r="C4075" t="str">
            <v>Juros Passivos LP - Finame</v>
          </cell>
          <cell r="D4075">
            <v>0</v>
          </cell>
          <cell r="F4075">
            <v>0</v>
          </cell>
          <cell r="G4075">
            <v>0</v>
          </cell>
          <cell r="H4075">
            <v>0</v>
          </cell>
        </row>
        <row r="4076">
          <cell r="A4076" t="str">
            <v>41.50.22.00</v>
          </cell>
          <cell r="B4076" t="str">
            <v>-</v>
          </cell>
          <cell r="C4076" t="str">
            <v>Juros Passivos-Pre Pgto Export</v>
          </cell>
          <cell r="D4076">
            <v>0</v>
          </cell>
          <cell r="F4076">
            <v>0</v>
          </cell>
          <cell r="G4076">
            <v>0</v>
          </cell>
          <cell r="H4076">
            <v>0</v>
          </cell>
        </row>
        <row r="4077">
          <cell r="A4077" t="str">
            <v>41.50.22.01</v>
          </cell>
          <cell r="B4077" t="str">
            <v>-</v>
          </cell>
          <cell r="C4077" t="str">
            <v>Juros Passivo CP-Pre Pgto Export</v>
          </cell>
          <cell r="D4077">
            <v>0</v>
          </cell>
          <cell r="F4077">
            <v>0</v>
          </cell>
          <cell r="G4077">
            <v>0</v>
          </cell>
          <cell r="H4077">
            <v>0</v>
          </cell>
        </row>
        <row r="4078">
          <cell r="A4078" t="str">
            <v>41.50.22.02</v>
          </cell>
          <cell r="B4078" t="str">
            <v>-</v>
          </cell>
          <cell r="C4078" t="str">
            <v>Juros Passivo LP-Pre Pgto Export</v>
          </cell>
          <cell r="D4078">
            <v>0</v>
          </cell>
          <cell r="F4078">
            <v>0</v>
          </cell>
          <cell r="G4078">
            <v>0</v>
          </cell>
          <cell r="H4078">
            <v>0</v>
          </cell>
        </row>
        <row r="4079">
          <cell r="A4079" t="str">
            <v>41.50.23.00</v>
          </cell>
          <cell r="B4079" t="str">
            <v>-</v>
          </cell>
          <cell r="C4079" t="str">
            <v>Juros Passivo Along/Financ Terc</v>
          </cell>
          <cell r="D4079">
            <v>0</v>
          </cell>
          <cell r="F4079">
            <v>910090.91</v>
          </cell>
          <cell r="G4079">
            <v>0</v>
          </cell>
          <cell r="H4079">
            <v>910090.91</v>
          </cell>
          <cell r="I4079" t="str">
            <v>D</v>
          </cell>
        </row>
        <row r="4080">
          <cell r="A4080" t="str">
            <v>41.50.23.01</v>
          </cell>
          <cell r="B4080" t="str">
            <v>-</v>
          </cell>
          <cell r="C4080" t="str">
            <v>Juros Pass.CP-Along/Financ.Terc</v>
          </cell>
          <cell r="D4080">
            <v>0</v>
          </cell>
          <cell r="F4080">
            <v>910090.91</v>
          </cell>
          <cell r="G4080">
            <v>0</v>
          </cell>
          <cell r="H4080">
            <v>910090.91</v>
          </cell>
          <cell r="I4080" t="str">
            <v>D</v>
          </cell>
        </row>
        <row r="4081">
          <cell r="A4081" t="str">
            <v>41.50.23.02</v>
          </cell>
          <cell r="B4081" t="str">
            <v>-</v>
          </cell>
          <cell r="C4081" t="str">
            <v>Juros Pass.LP-Along/Financ.Terc</v>
          </cell>
          <cell r="D4081">
            <v>0</v>
          </cell>
          <cell r="F4081">
            <v>0</v>
          </cell>
          <cell r="G4081">
            <v>0</v>
          </cell>
          <cell r="H4081">
            <v>0</v>
          </cell>
        </row>
        <row r="4082">
          <cell r="A4082" t="str">
            <v>41.50.26.00</v>
          </cell>
          <cell r="B4082" t="str">
            <v>-</v>
          </cell>
          <cell r="C4082" t="str">
            <v>Juros Passivos Fornec.M.Externo</v>
          </cell>
          <cell r="D4082">
            <v>0</v>
          </cell>
          <cell r="F4082">
            <v>23.8</v>
          </cell>
          <cell r="G4082">
            <v>0</v>
          </cell>
          <cell r="H4082">
            <v>23.8</v>
          </cell>
          <cell r="I4082" t="str">
            <v>D</v>
          </cell>
        </row>
        <row r="4083">
          <cell r="A4083" t="str">
            <v>41.50.26.01</v>
          </cell>
          <cell r="B4083" t="str">
            <v>-</v>
          </cell>
          <cell r="C4083" t="str">
            <v>Juros Passivos Fornec.M.Externo</v>
          </cell>
          <cell r="D4083">
            <v>0</v>
          </cell>
          <cell r="F4083">
            <v>23.8</v>
          </cell>
          <cell r="G4083">
            <v>0</v>
          </cell>
          <cell r="H4083">
            <v>23.8</v>
          </cell>
          <cell r="I4083" t="str">
            <v>D</v>
          </cell>
        </row>
        <row r="4084">
          <cell r="A4084" t="str">
            <v>41.50.40.00</v>
          </cell>
          <cell r="B4084" t="str">
            <v>-</v>
          </cell>
          <cell r="C4084" t="str">
            <v>Outros Juros Passivos</v>
          </cell>
          <cell r="D4084">
            <v>0</v>
          </cell>
          <cell r="F4084">
            <v>40742.15</v>
          </cell>
          <cell r="G4084">
            <v>56566.78</v>
          </cell>
          <cell r="H4084">
            <v>15824.63</v>
          </cell>
          <cell r="I4084" t="str">
            <v>C</v>
          </cell>
        </row>
        <row r="4085">
          <cell r="A4085" t="str">
            <v>41.50.40.01</v>
          </cell>
          <cell r="B4085" t="str">
            <v>-</v>
          </cell>
          <cell r="C4085" t="str">
            <v>Outros Juros Passivos</v>
          </cell>
          <cell r="D4085">
            <v>0</v>
          </cell>
          <cell r="F4085">
            <v>13290.62</v>
          </cell>
          <cell r="G4085">
            <v>0</v>
          </cell>
          <cell r="H4085">
            <v>13290.62</v>
          </cell>
          <cell r="I4085" t="str">
            <v>D</v>
          </cell>
        </row>
        <row r="4086">
          <cell r="A4086" t="str">
            <v>41.50.40.02</v>
          </cell>
          <cell r="B4086" t="str">
            <v>-</v>
          </cell>
          <cell r="C4086" t="str">
            <v>Juros e multas de IOF e IR s/mutuo</v>
          </cell>
          <cell r="D4086">
            <v>0</v>
          </cell>
          <cell r="F4086">
            <v>27451.53</v>
          </cell>
          <cell r="G4086">
            <v>56566.78</v>
          </cell>
          <cell r="H4086">
            <v>29115.25</v>
          </cell>
          <cell r="I4086" t="str">
            <v>C</v>
          </cell>
        </row>
        <row r="4087">
          <cell r="A4087" t="str">
            <v>41.50.45.00</v>
          </cell>
          <cell r="B4087" t="str">
            <v>-</v>
          </cell>
          <cell r="C4087" t="str">
            <v>V.M Pass.s/ Contr.Mutuo Contr/Colig</v>
          </cell>
          <cell r="D4087">
            <v>0</v>
          </cell>
          <cell r="F4087">
            <v>0</v>
          </cell>
          <cell r="G4087">
            <v>0</v>
          </cell>
          <cell r="H4087">
            <v>0</v>
          </cell>
        </row>
        <row r="4088">
          <cell r="A4088" t="str">
            <v>41.50.45.01</v>
          </cell>
          <cell r="B4088" t="str">
            <v>-</v>
          </cell>
          <cell r="C4088" t="str">
            <v>V.M Pass.s/ Contr.Mutuo - Cpfl</v>
          </cell>
          <cell r="D4088">
            <v>0</v>
          </cell>
          <cell r="F4088">
            <v>0</v>
          </cell>
          <cell r="G4088">
            <v>0</v>
          </cell>
          <cell r="H4088">
            <v>0</v>
          </cell>
        </row>
        <row r="4089">
          <cell r="A4089" t="str">
            <v>41.50.45.02</v>
          </cell>
          <cell r="B4089" t="str">
            <v>-</v>
          </cell>
          <cell r="C4089" t="str">
            <v>V.M Pass.s/ Contr.Mutuo - S.Mineira</v>
          </cell>
          <cell r="D4089">
            <v>0</v>
          </cell>
          <cell r="F4089">
            <v>0</v>
          </cell>
          <cell r="G4089">
            <v>0</v>
          </cell>
          <cell r="H4089">
            <v>0</v>
          </cell>
        </row>
        <row r="4090">
          <cell r="A4090" t="str">
            <v>41.50.45.03</v>
          </cell>
          <cell r="B4090" t="str">
            <v>-</v>
          </cell>
          <cell r="C4090" t="str">
            <v>V.M Pass.s/ Contr.Mutuo - Mare</v>
          </cell>
          <cell r="D4090">
            <v>0</v>
          </cell>
          <cell r="F4090">
            <v>0</v>
          </cell>
          <cell r="G4090">
            <v>0</v>
          </cell>
          <cell r="H4090">
            <v>0</v>
          </cell>
        </row>
        <row r="4091">
          <cell r="A4091" t="str">
            <v>41.50.45.04</v>
          </cell>
          <cell r="B4091" t="str">
            <v>-</v>
          </cell>
          <cell r="C4091" t="str">
            <v>V.M Pass.s/ Contr.Mutuo - M.Grosso</v>
          </cell>
          <cell r="D4091">
            <v>0</v>
          </cell>
          <cell r="F4091">
            <v>0</v>
          </cell>
          <cell r="G4091">
            <v>0</v>
          </cell>
          <cell r="H4091">
            <v>0</v>
          </cell>
        </row>
        <row r="4092">
          <cell r="A4092" t="str">
            <v>41.50.45.05</v>
          </cell>
          <cell r="B4092" t="str">
            <v>-</v>
          </cell>
          <cell r="C4092" t="str">
            <v>V.M Pass.s/ Contr.Mutuo - Sibra</v>
          </cell>
          <cell r="D4092">
            <v>0</v>
          </cell>
          <cell r="F4092">
            <v>0</v>
          </cell>
          <cell r="G4092">
            <v>0</v>
          </cell>
          <cell r="H4092">
            <v>0</v>
          </cell>
        </row>
        <row r="4093">
          <cell r="A4093" t="str">
            <v>41.50.45.06</v>
          </cell>
          <cell r="B4093" t="str">
            <v>-</v>
          </cell>
          <cell r="C4093" t="str">
            <v>V.M Pass.s/Contr.Mutuo - S. Florestal</v>
          </cell>
          <cell r="D4093">
            <v>0</v>
          </cell>
          <cell r="F4093">
            <v>0</v>
          </cell>
          <cell r="G4093">
            <v>0</v>
          </cell>
          <cell r="H4093">
            <v>0</v>
          </cell>
        </row>
        <row r="4094">
          <cell r="A4094" t="str">
            <v>41.50.45.07</v>
          </cell>
          <cell r="B4094" t="str">
            <v>-</v>
          </cell>
          <cell r="C4094" t="str">
            <v>V.M Pass.s/ Contr.Mutuo - Minerios</v>
          </cell>
          <cell r="D4094">
            <v>0</v>
          </cell>
          <cell r="F4094">
            <v>0</v>
          </cell>
          <cell r="G4094">
            <v>0</v>
          </cell>
          <cell r="H4094">
            <v>0</v>
          </cell>
        </row>
        <row r="4095">
          <cell r="A4095" t="str">
            <v>41.50.45.08</v>
          </cell>
          <cell r="B4095" t="str">
            <v>-</v>
          </cell>
          <cell r="C4095" t="str">
            <v>V.M Pass.s/ Contr.Mutuo - Urandi</v>
          </cell>
          <cell r="D4095">
            <v>0</v>
          </cell>
          <cell r="F4095">
            <v>0</v>
          </cell>
          <cell r="G4095">
            <v>0</v>
          </cell>
          <cell r="H4095">
            <v>0</v>
          </cell>
        </row>
        <row r="4096">
          <cell r="A4096" t="str">
            <v>41.50.45.09</v>
          </cell>
          <cell r="B4096" t="str">
            <v>-</v>
          </cell>
          <cell r="C4096" t="str">
            <v>V.M Pass.s/ Contr.Mutuo - Urucum</v>
          </cell>
          <cell r="D4096">
            <v>0</v>
          </cell>
          <cell r="F4096">
            <v>0</v>
          </cell>
          <cell r="G4096">
            <v>0</v>
          </cell>
          <cell r="H4096">
            <v>0</v>
          </cell>
        </row>
        <row r="4097">
          <cell r="A4097" t="str">
            <v>41.50.45.10</v>
          </cell>
          <cell r="B4097" t="str">
            <v>-</v>
          </cell>
          <cell r="C4097" t="str">
            <v>V.M Pass.s/ Contr.Mutuo - Cvrd</v>
          </cell>
          <cell r="D4097">
            <v>0</v>
          </cell>
          <cell r="F4097">
            <v>0</v>
          </cell>
          <cell r="G4097">
            <v>0</v>
          </cell>
          <cell r="H4097">
            <v>0</v>
          </cell>
        </row>
        <row r="4098">
          <cell r="A4098" t="str">
            <v>41.50.45.11</v>
          </cell>
          <cell r="B4098" t="str">
            <v>-</v>
          </cell>
          <cell r="C4098" t="str">
            <v>V.M Pass.s/ Contr.Mutuo - Rdme</v>
          </cell>
          <cell r="D4098">
            <v>0</v>
          </cell>
          <cell r="F4098">
            <v>0</v>
          </cell>
          <cell r="G4098">
            <v>0</v>
          </cell>
          <cell r="H4098">
            <v>0</v>
          </cell>
        </row>
        <row r="4099">
          <cell r="A4099" t="str">
            <v>41.50.45.12</v>
          </cell>
          <cell r="B4099" t="str">
            <v>-</v>
          </cell>
          <cell r="C4099" t="str">
            <v>V.M Pass.s/ Contr.Mutuo - Itaco</v>
          </cell>
          <cell r="D4099">
            <v>0</v>
          </cell>
          <cell r="F4099">
            <v>0</v>
          </cell>
          <cell r="G4099">
            <v>0</v>
          </cell>
          <cell r="H4099">
            <v>0</v>
          </cell>
        </row>
        <row r="4100">
          <cell r="A4100" t="str">
            <v>41.50.45.13</v>
          </cell>
          <cell r="B4100" t="str">
            <v>-</v>
          </cell>
          <cell r="C4100" t="str">
            <v>V.M Pass.s/ Contr.Mutuo - Ebraf</v>
          </cell>
          <cell r="D4100">
            <v>0</v>
          </cell>
          <cell r="F4100">
            <v>0</v>
          </cell>
          <cell r="G4100">
            <v>0</v>
          </cell>
          <cell r="H4100">
            <v>0</v>
          </cell>
        </row>
        <row r="4101">
          <cell r="A4101" t="str">
            <v>41.50.45.14</v>
          </cell>
          <cell r="B4101" t="str">
            <v>-</v>
          </cell>
          <cell r="C4101" t="str">
            <v>V.M Pass.s/ Contr.Mutuo - RDMN</v>
          </cell>
          <cell r="D4101">
            <v>0</v>
          </cell>
          <cell r="F4101">
            <v>0</v>
          </cell>
          <cell r="G4101">
            <v>0</v>
          </cell>
          <cell r="H4101">
            <v>0</v>
          </cell>
        </row>
        <row r="4102">
          <cell r="A4102" t="str">
            <v>41.50.45.15</v>
          </cell>
          <cell r="B4102" t="str">
            <v>-</v>
          </cell>
          <cell r="C4102" t="str">
            <v>V.M Pass.s/ Contr.Mutuo - RDI</v>
          </cell>
          <cell r="D4102">
            <v>0</v>
          </cell>
          <cell r="F4102">
            <v>0</v>
          </cell>
          <cell r="G4102">
            <v>0</v>
          </cell>
          <cell r="H4102">
            <v>0</v>
          </cell>
        </row>
        <row r="4103">
          <cell r="A4103" t="str">
            <v>41.50.45.16</v>
          </cell>
          <cell r="B4103" t="str">
            <v>-</v>
          </cell>
          <cell r="C4103" t="str">
            <v>V.M Pass.s/ Contr.Mutuo - RDL</v>
          </cell>
          <cell r="D4103">
            <v>0</v>
          </cell>
          <cell r="F4103">
            <v>0</v>
          </cell>
          <cell r="G4103">
            <v>0</v>
          </cell>
          <cell r="H4103">
            <v>0</v>
          </cell>
        </row>
        <row r="4104">
          <cell r="A4104" t="str">
            <v>41.50.50.00</v>
          </cell>
          <cell r="B4104" t="str">
            <v>-</v>
          </cell>
          <cell r="C4104" t="str">
            <v>V.M Passivas Fornec-Merc Interno</v>
          </cell>
          <cell r="D4104">
            <v>0</v>
          </cell>
          <cell r="F4104">
            <v>0</v>
          </cell>
          <cell r="G4104">
            <v>0</v>
          </cell>
          <cell r="H4104">
            <v>0</v>
          </cell>
        </row>
        <row r="4105">
          <cell r="A4105" t="str">
            <v>41.50.50.01</v>
          </cell>
          <cell r="B4105" t="str">
            <v>-</v>
          </cell>
          <cell r="C4105" t="str">
            <v>V.M Passivas Fornec-Merc Interno</v>
          </cell>
          <cell r="D4105">
            <v>0</v>
          </cell>
          <cell r="F4105">
            <v>0</v>
          </cell>
          <cell r="G4105">
            <v>0</v>
          </cell>
          <cell r="H4105">
            <v>0</v>
          </cell>
        </row>
        <row r="4106">
          <cell r="A4106" t="str">
            <v>41.50.51.00</v>
          </cell>
          <cell r="B4106" t="str">
            <v>-</v>
          </cell>
          <cell r="C4106" t="str">
            <v>V.M Passivas Fornec-Merc Externo</v>
          </cell>
          <cell r="D4106">
            <v>0</v>
          </cell>
          <cell r="F4106">
            <v>0</v>
          </cell>
          <cell r="G4106">
            <v>0</v>
          </cell>
          <cell r="H4106">
            <v>0</v>
          </cell>
        </row>
        <row r="4107">
          <cell r="A4107" t="str">
            <v>41.50.51.01</v>
          </cell>
          <cell r="B4107" t="str">
            <v>-</v>
          </cell>
          <cell r="C4107" t="str">
            <v>V.M Passivas Fornec-Merc Externo</v>
          </cell>
          <cell r="D4107">
            <v>0</v>
          </cell>
          <cell r="F4107">
            <v>0</v>
          </cell>
          <cell r="G4107">
            <v>0</v>
          </cell>
          <cell r="H4107">
            <v>0</v>
          </cell>
        </row>
        <row r="4108">
          <cell r="A4108" t="str">
            <v>41.50.52.00</v>
          </cell>
          <cell r="B4108" t="str">
            <v>-</v>
          </cell>
          <cell r="C4108" t="str">
            <v>V.M Passivas Forneced-Cias Grupo</v>
          </cell>
          <cell r="D4108">
            <v>0</v>
          </cell>
          <cell r="F4108">
            <v>0</v>
          </cell>
          <cell r="G4108">
            <v>0</v>
          </cell>
          <cell r="H4108">
            <v>0</v>
          </cell>
        </row>
        <row r="4109">
          <cell r="A4109" t="str">
            <v>41.50.52.01</v>
          </cell>
          <cell r="B4109" t="str">
            <v>-</v>
          </cell>
          <cell r="C4109" t="str">
            <v>V.M Pass.Fornec-Cpfl</v>
          </cell>
          <cell r="D4109">
            <v>0</v>
          </cell>
          <cell r="F4109">
            <v>0</v>
          </cell>
          <cell r="G4109">
            <v>0</v>
          </cell>
          <cell r="H4109">
            <v>0</v>
          </cell>
        </row>
        <row r="4110">
          <cell r="A4110" t="str">
            <v>41.50.52.02</v>
          </cell>
          <cell r="B4110" t="str">
            <v>-</v>
          </cell>
          <cell r="C4110" t="str">
            <v>V.M Pass.Fornec-S.Mineira</v>
          </cell>
          <cell r="D4110">
            <v>0</v>
          </cell>
          <cell r="F4110">
            <v>0</v>
          </cell>
          <cell r="G4110">
            <v>0</v>
          </cell>
          <cell r="H4110">
            <v>0</v>
          </cell>
        </row>
        <row r="4111">
          <cell r="A4111" t="str">
            <v>41.50.52.03</v>
          </cell>
          <cell r="B4111" t="str">
            <v>-</v>
          </cell>
          <cell r="C4111" t="str">
            <v>V.M Pass.Fornec-Mare</v>
          </cell>
          <cell r="D4111">
            <v>0</v>
          </cell>
          <cell r="F4111">
            <v>0</v>
          </cell>
          <cell r="G4111">
            <v>0</v>
          </cell>
          <cell r="H4111">
            <v>0</v>
          </cell>
        </row>
        <row r="4112">
          <cell r="A4112" t="str">
            <v>41.50.52.04</v>
          </cell>
          <cell r="B4112" t="str">
            <v>-</v>
          </cell>
          <cell r="C4112" t="str">
            <v>V.M Pass.Fornec-Mato Grosso</v>
          </cell>
          <cell r="D4112">
            <v>0</v>
          </cell>
          <cell r="F4112">
            <v>0</v>
          </cell>
          <cell r="G4112">
            <v>0</v>
          </cell>
          <cell r="H4112">
            <v>0</v>
          </cell>
        </row>
        <row r="4113">
          <cell r="A4113" t="str">
            <v>41.50.52.05</v>
          </cell>
          <cell r="B4113" t="str">
            <v>-</v>
          </cell>
          <cell r="C4113" t="str">
            <v>V.M Pass.Fornec-Sibra</v>
          </cell>
          <cell r="D4113">
            <v>0</v>
          </cell>
          <cell r="F4113">
            <v>0</v>
          </cell>
          <cell r="G4113">
            <v>0</v>
          </cell>
          <cell r="H4113">
            <v>0</v>
          </cell>
        </row>
        <row r="4114">
          <cell r="A4114" t="str">
            <v>41.50.52.06</v>
          </cell>
          <cell r="B4114" t="str">
            <v>-</v>
          </cell>
          <cell r="C4114" t="str">
            <v>V.M Pass.Fornec-Sibra Florestal</v>
          </cell>
          <cell r="D4114">
            <v>0</v>
          </cell>
          <cell r="F4114">
            <v>0</v>
          </cell>
          <cell r="G4114">
            <v>0</v>
          </cell>
          <cell r="H4114">
            <v>0</v>
          </cell>
        </row>
        <row r="4116">
          <cell r="A4116" t="str">
            <v>-----------</v>
          </cell>
          <cell r="B4116" t="str">
            <v>--</v>
          </cell>
          <cell r="C4116" t="str">
            <v>-------------------------------------------------------------------</v>
          </cell>
          <cell r="D4116" t="str">
            <v>-------------------</v>
          </cell>
          <cell r="E4116" t="str">
            <v>-</v>
          </cell>
          <cell r="F4116" t="str">
            <v>-------------------</v>
          </cell>
          <cell r="G4116" t="e">
            <v>#NAME?</v>
          </cell>
          <cell r="H4116" t="str">
            <v>07AB - 1.00.01.065</v>
          </cell>
        </row>
        <row r="4117">
          <cell r="A4117" t="str">
            <v>_x000C_----------</v>
          </cell>
          <cell r="B4117" t="str">
            <v>--</v>
          </cell>
          <cell r="C4117" t="str">
            <v>-------------------------------------------------------------------</v>
          </cell>
          <cell r="D4117" t="str">
            <v>-------------------</v>
          </cell>
          <cell r="E4117" t="str">
            <v>-</v>
          </cell>
          <cell r="F4117" t="str">
            <v>-------------------</v>
          </cell>
          <cell r="G4117" t="str">
            <v>-------------------</v>
          </cell>
          <cell r="H4117" t="str">
            <v>------ Página:</v>
          </cell>
          <cell r="I4117">
            <v>5</v>
          </cell>
        </row>
        <row r="4118">
          <cell r="A4118" t="str">
            <v>Rio Doce Ma</v>
          </cell>
          <cell r="B4118" t="str">
            <v>ng</v>
          </cell>
          <cell r="C4118" t="str">
            <v>anes S.A</v>
          </cell>
          <cell r="H4118" t="str">
            <v>Balancete</v>
          </cell>
        </row>
        <row r="4119">
          <cell r="A4119" t="str">
            <v>Período: 01</v>
          </cell>
          <cell r="B4119" t="str">
            <v>/0</v>
          </cell>
          <cell r="C4119" t="str">
            <v>1/2007 A 31/01/2007 -----------------------------------------------</v>
          </cell>
          <cell r="D4119" t="str">
            <v>-------------------</v>
          </cell>
          <cell r="E4119" t="str">
            <v>-</v>
          </cell>
          <cell r="F4119" t="str">
            <v>-------------------</v>
          </cell>
          <cell r="G4119" t="str">
            <v>-------------------</v>
          </cell>
          <cell r="H4119" t="str">
            <v>06/02/2007 - 17:4</v>
          </cell>
          <cell r="I4119">
            <v>7</v>
          </cell>
        </row>
        <row r="4121">
          <cell r="A4121" t="str">
            <v>Título</v>
          </cell>
          <cell r="D4121" t="str">
            <v>Saldo Inicial</v>
          </cell>
          <cell r="F4121" t="str">
            <v>Débito</v>
          </cell>
          <cell r="G4121" t="str">
            <v>Crédito</v>
          </cell>
          <cell r="H4121" t="str">
            <v>Saldo Final</v>
          </cell>
        </row>
        <row r="4122">
          <cell r="A4122" t="str">
            <v>-----------</v>
          </cell>
          <cell r="B4122" t="str">
            <v>--</v>
          </cell>
          <cell r="C4122" t="str">
            <v>-------------------------------------------------------------------</v>
          </cell>
          <cell r="D4122" t="str">
            <v>-----------------</v>
          </cell>
          <cell r="F4122" t="str">
            <v>------------------</v>
          </cell>
          <cell r="G4122" t="str">
            <v>------------------</v>
          </cell>
          <cell r="H4122" t="str">
            <v>-----------------</v>
          </cell>
        </row>
        <row r="4123">
          <cell r="A4123" t="str">
            <v>41.50.52.07</v>
          </cell>
          <cell r="B4123" t="str">
            <v>-</v>
          </cell>
          <cell r="C4123" t="str">
            <v>V.M Pass.Fornec-Minerios</v>
          </cell>
          <cell r="D4123">
            <v>0</v>
          </cell>
          <cell r="F4123">
            <v>0</v>
          </cell>
          <cell r="G4123">
            <v>0</v>
          </cell>
          <cell r="H4123">
            <v>0</v>
          </cell>
        </row>
        <row r="4124">
          <cell r="A4124" t="str">
            <v>41.50.52.08</v>
          </cell>
          <cell r="B4124" t="str">
            <v>-</v>
          </cell>
          <cell r="C4124" t="str">
            <v>V.M Pass.Fornec-Urandi</v>
          </cell>
          <cell r="D4124">
            <v>0</v>
          </cell>
          <cell r="F4124">
            <v>0</v>
          </cell>
          <cell r="G4124">
            <v>0</v>
          </cell>
          <cell r="H4124">
            <v>0</v>
          </cell>
        </row>
        <row r="4125">
          <cell r="A4125" t="str">
            <v>41.50.52.09</v>
          </cell>
          <cell r="B4125" t="str">
            <v>-</v>
          </cell>
          <cell r="C4125" t="str">
            <v>V.M Pass.Fornec-Urucum</v>
          </cell>
          <cell r="D4125">
            <v>0</v>
          </cell>
          <cell r="F4125">
            <v>0</v>
          </cell>
          <cell r="G4125">
            <v>0</v>
          </cell>
          <cell r="H4125">
            <v>0</v>
          </cell>
        </row>
        <row r="4126">
          <cell r="A4126" t="str">
            <v>41.50.52.10</v>
          </cell>
          <cell r="B4126" t="str">
            <v>-</v>
          </cell>
          <cell r="C4126" t="str">
            <v>V.M Pass.Fornec-Cvrd</v>
          </cell>
          <cell r="D4126">
            <v>0</v>
          </cell>
          <cell r="F4126">
            <v>0</v>
          </cell>
          <cell r="G4126">
            <v>0</v>
          </cell>
          <cell r="H4126">
            <v>0</v>
          </cell>
        </row>
        <row r="4127">
          <cell r="A4127" t="str">
            <v>41.50.52.11</v>
          </cell>
          <cell r="B4127" t="str">
            <v>-</v>
          </cell>
          <cell r="C4127" t="str">
            <v>V.M Pass.Fornec-Rdme</v>
          </cell>
          <cell r="D4127">
            <v>0</v>
          </cell>
          <cell r="F4127">
            <v>0</v>
          </cell>
          <cell r="G4127">
            <v>0</v>
          </cell>
          <cell r="H4127">
            <v>0</v>
          </cell>
        </row>
        <row r="4128">
          <cell r="A4128" t="str">
            <v>41.50.52.12</v>
          </cell>
          <cell r="B4128" t="str">
            <v>-</v>
          </cell>
          <cell r="C4128" t="str">
            <v>V.M Pass.Fornec-Itaco</v>
          </cell>
          <cell r="D4128">
            <v>0</v>
          </cell>
          <cell r="F4128">
            <v>0</v>
          </cell>
          <cell r="G4128">
            <v>0</v>
          </cell>
          <cell r="H4128">
            <v>0</v>
          </cell>
        </row>
        <row r="4129">
          <cell r="A4129" t="str">
            <v>41.50.52.13</v>
          </cell>
          <cell r="B4129" t="str">
            <v>-</v>
          </cell>
          <cell r="C4129" t="str">
            <v>V.M Pass Fornec Ebraf</v>
          </cell>
          <cell r="D4129">
            <v>0</v>
          </cell>
          <cell r="F4129">
            <v>0</v>
          </cell>
          <cell r="G4129">
            <v>0</v>
          </cell>
          <cell r="H4129">
            <v>0</v>
          </cell>
        </row>
        <row r="4130">
          <cell r="A4130" t="str">
            <v>41.50.52.14</v>
          </cell>
          <cell r="B4130" t="str">
            <v>-</v>
          </cell>
          <cell r="C4130" t="str">
            <v>V.M Pass Fornec RDMN</v>
          </cell>
          <cell r="D4130">
            <v>0</v>
          </cell>
          <cell r="F4130">
            <v>0</v>
          </cell>
          <cell r="G4130">
            <v>0</v>
          </cell>
          <cell r="H4130">
            <v>0</v>
          </cell>
        </row>
        <row r="4131">
          <cell r="A4131" t="str">
            <v>41.50.52.15</v>
          </cell>
          <cell r="B4131" t="str">
            <v>-</v>
          </cell>
          <cell r="C4131" t="str">
            <v>V.M Pass Fornec RDI</v>
          </cell>
          <cell r="D4131">
            <v>0</v>
          </cell>
          <cell r="F4131">
            <v>0</v>
          </cell>
          <cell r="G4131">
            <v>0</v>
          </cell>
          <cell r="H4131">
            <v>0</v>
          </cell>
        </row>
        <row r="4132">
          <cell r="A4132" t="str">
            <v>41.50.52.16</v>
          </cell>
          <cell r="B4132" t="str">
            <v>-</v>
          </cell>
          <cell r="C4132" t="str">
            <v>V.M Pass Fornec FCA</v>
          </cell>
          <cell r="D4132">
            <v>0</v>
          </cell>
          <cell r="F4132">
            <v>0</v>
          </cell>
          <cell r="G4132">
            <v>0</v>
          </cell>
          <cell r="H4132">
            <v>0</v>
          </cell>
        </row>
        <row r="4133">
          <cell r="A4133" t="str">
            <v>41.50.52.17</v>
          </cell>
          <cell r="B4133" t="str">
            <v>-</v>
          </cell>
          <cell r="C4133" t="str">
            <v>V.M Pass Fornec MSE</v>
          </cell>
          <cell r="D4133">
            <v>0</v>
          </cell>
          <cell r="F4133">
            <v>0</v>
          </cell>
          <cell r="G4133">
            <v>0</v>
          </cell>
          <cell r="H4133">
            <v>0</v>
          </cell>
        </row>
        <row r="4134">
          <cell r="A4134" t="str">
            <v>41.50.52.18</v>
          </cell>
          <cell r="B4134" t="str">
            <v>-</v>
          </cell>
          <cell r="C4134" t="str">
            <v>V.M Pass Fornec BRASILUX</v>
          </cell>
          <cell r="D4134">
            <v>0</v>
          </cell>
          <cell r="F4134">
            <v>0</v>
          </cell>
          <cell r="G4134">
            <v>0</v>
          </cell>
          <cell r="H4134">
            <v>0</v>
          </cell>
        </row>
        <row r="4135">
          <cell r="A4135" t="str">
            <v>41.50.52.19</v>
          </cell>
          <cell r="B4135" t="str">
            <v>-</v>
          </cell>
          <cell r="C4135" t="str">
            <v>V.M Pass Fornec KSG</v>
          </cell>
          <cell r="D4135">
            <v>0</v>
          </cell>
          <cell r="F4135">
            <v>0</v>
          </cell>
          <cell r="G4135">
            <v>0</v>
          </cell>
          <cell r="H4135">
            <v>0</v>
          </cell>
        </row>
        <row r="4136">
          <cell r="A4136" t="str">
            <v>41.50.52.20</v>
          </cell>
          <cell r="B4136" t="str">
            <v>-</v>
          </cell>
          <cell r="C4136" t="str">
            <v>V.M Pass Fornec CST</v>
          </cell>
          <cell r="D4136">
            <v>0</v>
          </cell>
          <cell r="F4136">
            <v>0</v>
          </cell>
          <cell r="G4136">
            <v>0</v>
          </cell>
          <cell r="H4136">
            <v>0</v>
          </cell>
        </row>
        <row r="4137">
          <cell r="A4137" t="str">
            <v>41.50.52.21</v>
          </cell>
          <cell r="B4137" t="str">
            <v>-</v>
          </cell>
          <cell r="C4137" t="str">
            <v>V.M Pass Fornec DOCENAVE</v>
          </cell>
          <cell r="D4137">
            <v>0</v>
          </cell>
          <cell r="F4137">
            <v>0</v>
          </cell>
          <cell r="G4137">
            <v>0</v>
          </cell>
          <cell r="H4137">
            <v>0</v>
          </cell>
        </row>
        <row r="4138">
          <cell r="A4138" t="str">
            <v>41.50.53.00</v>
          </cell>
          <cell r="B4138" t="str">
            <v>-</v>
          </cell>
          <cell r="C4138" t="str">
            <v>V.M Passiva s/Adto Contr.Cambio</v>
          </cell>
          <cell r="D4138">
            <v>0</v>
          </cell>
          <cell r="F4138">
            <v>0</v>
          </cell>
          <cell r="G4138">
            <v>0</v>
          </cell>
          <cell r="H4138">
            <v>0</v>
          </cell>
        </row>
        <row r="4139">
          <cell r="A4139" t="str">
            <v>41.50.53.01</v>
          </cell>
          <cell r="B4139" t="str">
            <v>-</v>
          </cell>
          <cell r="C4139" t="str">
            <v>V.M Passiva CP-s/Adto Contr.Camb</v>
          </cell>
          <cell r="D4139">
            <v>0</v>
          </cell>
          <cell r="F4139">
            <v>0</v>
          </cell>
          <cell r="G4139">
            <v>0</v>
          </cell>
          <cell r="H4139">
            <v>0</v>
          </cell>
        </row>
        <row r="4140">
          <cell r="A4140" t="str">
            <v>41.50.53.02</v>
          </cell>
          <cell r="B4140" t="str">
            <v>-</v>
          </cell>
          <cell r="C4140" t="str">
            <v>V.M Passiva LP-s/Adto Contr.Camb</v>
          </cell>
          <cell r="D4140">
            <v>0</v>
          </cell>
          <cell r="F4140">
            <v>0</v>
          </cell>
          <cell r="G4140">
            <v>0</v>
          </cell>
          <cell r="H4140">
            <v>0</v>
          </cell>
        </row>
        <row r="4141">
          <cell r="A4141" t="str">
            <v>41.50.54.00</v>
          </cell>
          <cell r="B4141" t="str">
            <v>-</v>
          </cell>
          <cell r="C4141" t="str">
            <v>V.M Passiv.s/Emp/Financ-Moed Nac</v>
          </cell>
          <cell r="D4141">
            <v>0</v>
          </cell>
          <cell r="F4141">
            <v>0</v>
          </cell>
          <cell r="G4141">
            <v>0</v>
          </cell>
          <cell r="H4141">
            <v>0</v>
          </cell>
        </row>
        <row r="4142">
          <cell r="A4142" t="str">
            <v>41.50.54.01</v>
          </cell>
          <cell r="B4142" t="str">
            <v>-</v>
          </cell>
          <cell r="C4142" t="str">
            <v>V.M Pas.s/Emp/Financ CP-Moed Nac</v>
          </cell>
          <cell r="D4142">
            <v>0</v>
          </cell>
          <cell r="F4142">
            <v>0</v>
          </cell>
          <cell r="G4142">
            <v>0</v>
          </cell>
          <cell r="H4142">
            <v>0</v>
          </cell>
        </row>
        <row r="4143">
          <cell r="A4143" t="str">
            <v>41.50.54.02</v>
          </cell>
          <cell r="B4143" t="str">
            <v>-</v>
          </cell>
          <cell r="C4143" t="str">
            <v>V.M Pas.s/Emp/Financ LP-Moed Nac</v>
          </cell>
          <cell r="D4143">
            <v>0</v>
          </cell>
          <cell r="F4143">
            <v>0</v>
          </cell>
          <cell r="G4143">
            <v>0</v>
          </cell>
          <cell r="H4143">
            <v>0</v>
          </cell>
        </row>
        <row r="4144">
          <cell r="A4144" t="str">
            <v>41.50.55.00</v>
          </cell>
          <cell r="B4144" t="str">
            <v>-</v>
          </cell>
          <cell r="C4144" t="str">
            <v>V.M Pass.s/Emp/Financ-Moeda Estr</v>
          </cell>
          <cell r="D4144">
            <v>0</v>
          </cell>
          <cell r="F4144">
            <v>0</v>
          </cell>
          <cell r="G4144">
            <v>0</v>
          </cell>
          <cell r="H4144">
            <v>0</v>
          </cell>
        </row>
        <row r="4145">
          <cell r="A4145" t="str">
            <v>41.50.55.01</v>
          </cell>
          <cell r="B4145" t="str">
            <v>-</v>
          </cell>
          <cell r="C4145" t="str">
            <v>V.M Pas.s/Emp/Fin CP-Moeda Estr</v>
          </cell>
          <cell r="D4145">
            <v>0</v>
          </cell>
          <cell r="F4145">
            <v>0</v>
          </cell>
          <cell r="G4145">
            <v>0</v>
          </cell>
          <cell r="H4145">
            <v>0</v>
          </cell>
        </row>
        <row r="4146">
          <cell r="A4146" t="str">
            <v>41.50.55.02</v>
          </cell>
          <cell r="B4146" t="str">
            <v>-</v>
          </cell>
          <cell r="C4146" t="str">
            <v>V.M Pas.s/Emp/Fin LP-Moeda Estr</v>
          </cell>
          <cell r="D4146">
            <v>0</v>
          </cell>
          <cell r="F4146">
            <v>0</v>
          </cell>
          <cell r="G4146">
            <v>0</v>
          </cell>
          <cell r="H4146">
            <v>0</v>
          </cell>
        </row>
        <row r="4147">
          <cell r="A4147" t="str">
            <v>41.50.56.00</v>
          </cell>
          <cell r="B4147" t="str">
            <v>-</v>
          </cell>
          <cell r="C4147" t="str">
            <v>V.M Passivas S/Debentures</v>
          </cell>
          <cell r="D4147">
            <v>0</v>
          </cell>
          <cell r="F4147">
            <v>0</v>
          </cell>
          <cell r="G4147">
            <v>0</v>
          </cell>
          <cell r="H4147">
            <v>0</v>
          </cell>
        </row>
        <row r="4148">
          <cell r="A4148" t="str">
            <v>41.50.56.01</v>
          </cell>
          <cell r="B4148" t="str">
            <v>-</v>
          </cell>
          <cell r="C4148" t="str">
            <v>V.M Passivas S/Debentures - CP</v>
          </cell>
          <cell r="D4148">
            <v>0</v>
          </cell>
          <cell r="F4148">
            <v>0</v>
          </cell>
          <cell r="G4148">
            <v>0</v>
          </cell>
          <cell r="H4148">
            <v>0</v>
          </cell>
        </row>
        <row r="4149">
          <cell r="A4149" t="str">
            <v>41.50.56.02</v>
          </cell>
          <cell r="B4149" t="str">
            <v>-</v>
          </cell>
          <cell r="C4149" t="str">
            <v>V.M Passivas S/Debentures - LP</v>
          </cell>
          <cell r="D4149">
            <v>0</v>
          </cell>
          <cell r="F4149">
            <v>0</v>
          </cell>
          <cell r="G4149">
            <v>0</v>
          </cell>
          <cell r="H4149">
            <v>0</v>
          </cell>
        </row>
        <row r="4150">
          <cell r="A4150" t="str">
            <v>41.50.57.00</v>
          </cell>
          <cell r="B4150" t="str">
            <v>-</v>
          </cell>
          <cell r="C4150" t="str">
            <v>V.M Passiv s/Multa s/Imp/Contrib</v>
          </cell>
          <cell r="D4150">
            <v>0</v>
          </cell>
          <cell r="F4150">
            <v>674210.67</v>
          </cell>
          <cell r="G4150">
            <v>0</v>
          </cell>
          <cell r="H4150">
            <v>674210.67</v>
          </cell>
          <cell r="I4150" t="str">
            <v>D</v>
          </cell>
        </row>
        <row r="4151">
          <cell r="A4151" t="str">
            <v>41.50.57.01</v>
          </cell>
          <cell r="B4151" t="str">
            <v>-</v>
          </cell>
          <cell r="C4151" t="str">
            <v>V.M Pas.JR e Multa s/Imp/Contrib</v>
          </cell>
          <cell r="D4151">
            <v>0</v>
          </cell>
          <cell r="F4151">
            <v>0</v>
          </cell>
          <cell r="G4151">
            <v>0</v>
          </cell>
          <cell r="H4151">
            <v>0</v>
          </cell>
        </row>
        <row r="4152">
          <cell r="A4152" t="str">
            <v>41.50.57.02</v>
          </cell>
          <cell r="B4152" t="str">
            <v>-</v>
          </cell>
          <cell r="C4152" t="str">
            <v>V.M Passiv s/ IRPJ e CSLL</v>
          </cell>
          <cell r="D4152">
            <v>0</v>
          </cell>
          <cell r="F4152">
            <v>670000</v>
          </cell>
          <cell r="G4152">
            <v>0</v>
          </cell>
          <cell r="H4152">
            <v>670000</v>
          </cell>
          <cell r="I4152" t="str">
            <v>D</v>
          </cell>
        </row>
        <row r="4153">
          <cell r="A4153" t="str">
            <v>41.50.57.03</v>
          </cell>
          <cell r="B4153" t="str">
            <v>-</v>
          </cell>
          <cell r="C4153" t="str">
            <v>V.M Passiv s/ CFEM</v>
          </cell>
          <cell r="D4153">
            <v>0</v>
          </cell>
          <cell r="F4153">
            <v>4210.67</v>
          </cell>
          <cell r="G4153">
            <v>0</v>
          </cell>
          <cell r="H4153">
            <v>4210.67</v>
          </cell>
          <cell r="I4153" t="str">
            <v>D</v>
          </cell>
        </row>
        <row r="4154">
          <cell r="A4154" t="str">
            <v>41.50.58.00</v>
          </cell>
          <cell r="B4154" t="str">
            <v>-</v>
          </cell>
          <cell r="C4154" t="str">
            <v>V.M Passivas S/Desc de Duplicata</v>
          </cell>
          <cell r="D4154">
            <v>0</v>
          </cell>
          <cell r="F4154">
            <v>0</v>
          </cell>
          <cell r="G4154">
            <v>0</v>
          </cell>
          <cell r="H4154">
            <v>0</v>
          </cell>
        </row>
        <row r="4155">
          <cell r="A4155" t="str">
            <v>41.50.58.01</v>
          </cell>
          <cell r="B4155" t="str">
            <v>-</v>
          </cell>
          <cell r="C4155" t="str">
            <v>V.M.Passiva JR S/Desc. Duplicata</v>
          </cell>
          <cell r="D4155">
            <v>0</v>
          </cell>
          <cell r="F4155">
            <v>0</v>
          </cell>
          <cell r="G4155">
            <v>0</v>
          </cell>
          <cell r="H4155">
            <v>0</v>
          </cell>
        </row>
        <row r="4156">
          <cell r="A4156" t="str">
            <v>41.50.59.00</v>
          </cell>
          <cell r="B4156" t="str">
            <v>-</v>
          </cell>
          <cell r="C4156" t="str">
            <v>V.M.Pass.s/Empr.Banc.Contr.Mutuo</v>
          </cell>
          <cell r="D4156">
            <v>0</v>
          </cell>
          <cell r="F4156">
            <v>0</v>
          </cell>
          <cell r="G4156">
            <v>0</v>
          </cell>
          <cell r="H4156">
            <v>0</v>
          </cell>
        </row>
        <row r="4157">
          <cell r="A4157" t="str">
            <v>41.50.59.01</v>
          </cell>
          <cell r="B4157" t="str">
            <v>-</v>
          </cell>
          <cell r="C4157" t="str">
            <v>V.M.JR s/Empr.Banc.Cont.Mutuo-CP</v>
          </cell>
          <cell r="D4157">
            <v>0</v>
          </cell>
          <cell r="F4157">
            <v>0</v>
          </cell>
          <cell r="G4157">
            <v>0</v>
          </cell>
          <cell r="H4157">
            <v>0</v>
          </cell>
        </row>
        <row r="4158">
          <cell r="A4158" t="str">
            <v>41.50.59.02</v>
          </cell>
          <cell r="B4158" t="str">
            <v>-</v>
          </cell>
          <cell r="C4158" t="str">
            <v>V.M.JR s/Empr.Banc.Cont.Mutuo-LP</v>
          </cell>
          <cell r="D4158">
            <v>0</v>
          </cell>
          <cell r="F4158">
            <v>0</v>
          </cell>
          <cell r="G4158">
            <v>0</v>
          </cell>
          <cell r="H4158">
            <v>0</v>
          </cell>
        </row>
        <row r="4159">
          <cell r="A4159" t="str">
            <v>41.50.60.00</v>
          </cell>
          <cell r="B4159" t="str">
            <v>-</v>
          </cell>
          <cell r="C4159" t="str">
            <v>V.M Passivas - Conta Garantida</v>
          </cell>
          <cell r="D4159">
            <v>0</v>
          </cell>
          <cell r="F4159">
            <v>0</v>
          </cell>
          <cell r="G4159">
            <v>0</v>
          </cell>
          <cell r="H4159">
            <v>0</v>
          </cell>
        </row>
        <row r="4160">
          <cell r="A4160" t="str">
            <v>41.50.60.01</v>
          </cell>
          <cell r="B4160" t="str">
            <v>-</v>
          </cell>
          <cell r="C4160" t="str">
            <v>V.M.Passiva s/JR CP-Conta Garant</v>
          </cell>
          <cell r="D4160">
            <v>0</v>
          </cell>
          <cell r="F4160">
            <v>0</v>
          </cell>
          <cell r="G4160">
            <v>0</v>
          </cell>
          <cell r="H4160">
            <v>0</v>
          </cell>
        </row>
        <row r="4161">
          <cell r="A4161" t="str">
            <v>41.50.60.02</v>
          </cell>
          <cell r="B4161" t="str">
            <v>-</v>
          </cell>
          <cell r="C4161" t="str">
            <v>V.M.Passiva s/JR LP-Conta Garant</v>
          </cell>
          <cell r="D4161">
            <v>0</v>
          </cell>
          <cell r="F4161">
            <v>0</v>
          </cell>
          <cell r="G4161">
            <v>0</v>
          </cell>
          <cell r="H4161">
            <v>0</v>
          </cell>
        </row>
        <row r="4162">
          <cell r="A4162" t="str">
            <v>41.50.61.00</v>
          </cell>
          <cell r="B4162" t="str">
            <v>-</v>
          </cell>
          <cell r="C4162" t="str">
            <v>V.M. Passiva - ACC</v>
          </cell>
          <cell r="D4162">
            <v>0</v>
          </cell>
          <cell r="F4162">
            <v>0</v>
          </cell>
          <cell r="G4162">
            <v>0</v>
          </cell>
          <cell r="H4162">
            <v>0</v>
          </cell>
        </row>
        <row r="4163">
          <cell r="A4163" t="str">
            <v>41.50.61.01</v>
          </cell>
          <cell r="B4163" t="str">
            <v>-</v>
          </cell>
          <cell r="C4163" t="str">
            <v>V.M.Passiva s/Juros CP - ACC</v>
          </cell>
          <cell r="D4163">
            <v>0</v>
          </cell>
          <cell r="F4163">
            <v>0</v>
          </cell>
          <cell r="G4163">
            <v>0</v>
          </cell>
          <cell r="H4163">
            <v>0</v>
          </cell>
        </row>
        <row r="4164">
          <cell r="A4164" t="str">
            <v>41.50.61.02</v>
          </cell>
          <cell r="B4164" t="str">
            <v>-</v>
          </cell>
          <cell r="C4164" t="str">
            <v>V.M.Passiva s/Juros LP - ACC</v>
          </cell>
          <cell r="D4164">
            <v>0</v>
          </cell>
          <cell r="F4164">
            <v>0</v>
          </cell>
          <cell r="G4164">
            <v>0</v>
          </cell>
          <cell r="H4164">
            <v>0</v>
          </cell>
        </row>
        <row r="4165">
          <cell r="A4165" t="str">
            <v>41.50.62.00</v>
          </cell>
          <cell r="B4165" t="str">
            <v>-</v>
          </cell>
          <cell r="C4165" t="str">
            <v>V.M Passivas - Controladores</v>
          </cell>
          <cell r="D4165">
            <v>0</v>
          </cell>
          <cell r="F4165">
            <v>0</v>
          </cell>
          <cell r="G4165">
            <v>0</v>
          </cell>
          <cell r="H4165">
            <v>0</v>
          </cell>
        </row>
        <row r="4166">
          <cell r="A4166" t="str">
            <v>41.50.62.01</v>
          </cell>
          <cell r="B4166" t="str">
            <v>-</v>
          </cell>
          <cell r="C4166" t="str">
            <v>V.M Passiva s/JR CP-Controlador</v>
          </cell>
          <cell r="D4166">
            <v>0</v>
          </cell>
          <cell r="F4166">
            <v>0</v>
          </cell>
          <cell r="G4166">
            <v>0</v>
          </cell>
          <cell r="H4166">
            <v>0</v>
          </cell>
        </row>
        <row r="4167">
          <cell r="A4167" t="str">
            <v>41.50.62.02</v>
          </cell>
          <cell r="B4167" t="str">
            <v>-</v>
          </cell>
          <cell r="C4167" t="str">
            <v>V.M Passiva s/JR LP-Controlador</v>
          </cell>
          <cell r="D4167">
            <v>0</v>
          </cell>
          <cell r="F4167">
            <v>0</v>
          </cell>
          <cell r="G4167">
            <v>0</v>
          </cell>
          <cell r="H4167">
            <v>0</v>
          </cell>
        </row>
        <row r="4168">
          <cell r="A4168" t="str">
            <v>41.50.63.00</v>
          </cell>
          <cell r="B4168" t="str">
            <v>-</v>
          </cell>
          <cell r="C4168" t="str">
            <v>V.M Passivas - Export Note</v>
          </cell>
          <cell r="D4168">
            <v>0</v>
          </cell>
          <cell r="F4168">
            <v>0</v>
          </cell>
          <cell r="G4168">
            <v>0</v>
          </cell>
          <cell r="H4168">
            <v>0</v>
          </cell>
        </row>
        <row r="4169">
          <cell r="A4169" t="str">
            <v>41.50.63.01</v>
          </cell>
          <cell r="B4169" t="str">
            <v>-</v>
          </cell>
          <cell r="C4169" t="str">
            <v>V.M Passiva s/JR CP-Export Note</v>
          </cell>
          <cell r="D4169">
            <v>0</v>
          </cell>
          <cell r="F4169">
            <v>0</v>
          </cell>
          <cell r="G4169">
            <v>0</v>
          </cell>
          <cell r="H4169">
            <v>0</v>
          </cell>
        </row>
        <row r="4170">
          <cell r="A4170" t="str">
            <v>41.50.63.02</v>
          </cell>
          <cell r="B4170" t="str">
            <v>-</v>
          </cell>
          <cell r="C4170" t="str">
            <v>V.M Passiva s/JR LP-Export Note</v>
          </cell>
          <cell r="D4170">
            <v>0</v>
          </cell>
          <cell r="F4170">
            <v>0</v>
          </cell>
          <cell r="G4170">
            <v>0</v>
          </cell>
          <cell r="H4170">
            <v>0</v>
          </cell>
        </row>
        <row r="4171">
          <cell r="A4171" t="str">
            <v>41.50.64.00</v>
          </cell>
          <cell r="B4171" t="str">
            <v>-</v>
          </cell>
          <cell r="C4171" t="str">
            <v>V.M Passivas-Refinanc Importacao</v>
          </cell>
          <cell r="D4171">
            <v>0</v>
          </cell>
          <cell r="F4171">
            <v>0</v>
          </cell>
          <cell r="G4171">
            <v>0</v>
          </cell>
          <cell r="H4171">
            <v>0</v>
          </cell>
        </row>
        <row r="4172">
          <cell r="A4172" t="str">
            <v>41.50.64.01</v>
          </cell>
          <cell r="B4172" t="str">
            <v>-</v>
          </cell>
          <cell r="C4172" t="str">
            <v>V.M Pass.s/JR CP-Refinanc Import</v>
          </cell>
          <cell r="D4172">
            <v>0</v>
          </cell>
          <cell r="F4172">
            <v>0</v>
          </cell>
          <cell r="G4172">
            <v>0</v>
          </cell>
          <cell r="H4172">
            <v>0</v>
          </cell>
        </row>
        <row r="4173">
          <cell r="A4173" t="str">
            <v>41.50.64.02</v>
          </cell>
          <cell r="B4173" t="str">
            <v>-</v>
          </cell>
          <cell r="C4173" t="str">
            <v>V.M Pass.s/JR LP-Refinanc Import</v>
          </cell>
          <cell r="D4173">
            <v>0</v>
          </cell>
          <cell r="F4173">
            <v>0</v>
          </cell>
          <cell r="G4173">
            <v>0</v>
          </cell>
          <cell r="H4173">
            <v>0</v>
          </cell>
        </row>
        <row r="4174">
          <cell r="A4174" t="str">
            <v>41.50.65.00</v>
          </cell>
          <cell r="B4174" t="str">
            <v>-</v>
          </cell>
          <cell r="C4174" t="str">
            <v>V.M. Passivas - Resolucao 63</v>
          </cell>
          <cell r="D4174">
            <v>0</v>
          </cell>
          <cell r="F4174">
            <v>0</v>
          </cell>
          <cell r="G4174">
            <v>0</v>
          </cell>
          <cell r="H4174">
            <v>0</v>
          </cell>
        </row>
        <row r="4175">
          <cell r="A4175" t="str">
            <v>41.50.65.01</v>
          </cell>
          <cell r="B4175" t="str">
            <v>-</v>
          </cell>
          <cell r="C4175" t="str">
            <v>V.M.Passiva s/JR CP-Resoluc 63</v>
          </cell>
          <cell r="D4175">
            <v>0</v>
          </cell>
          <cell r="F4175">
            <v>0</v>
          </cell>
          <cell r="G4175">
            <v>0</v>
          </cell>
          <cell r="H4175">
            <v>0</v>
          </cell>
        </row>
        <row r="4176">
          <cell r="A4176" t="str">
            <v>41.50.65.02</v>
          </cell>
          <cell r="B4176" t="str">
            <v>-</v>
          </cell>
          <cell r="C4176" t="str">
            <v>V.M.Passiva s/JR LP-Resoluc 63</v>
          </cell>
          <cell r="D4176">
            <v>0</v>
          </cell>
          <cell r="F4176">
            <v>0</v>
          </cell>
          <cell r="G4176">
            <v>0</v>
          </cell>
          <cell r="H4176">
            <v>0</v>
          </cell>
        </row>
        <row r="4177">
          <cell r="A4177" t="str">
            <v>41.50.67.00</v>
          </cell>
          <cell r="B4177" t="str">
            <v>-</v>
          </cell>
          <cell r="C4177" t="str">
            <v>V.M. Passivas - Capital de Giro</v>
          </cell>
          <cell r="D4177">
            <v>0</v>
          </cell>
          <cell r="F4177">
            <v>0</v>
          </cell>
          <cell r="G4177">
            <v>0</v>
          </cell>
          <cell r="H4177">
            <v>0</v>
          </cell>
        </row>
        <row r="4178">
          <cell r="A4178" t="str">
            <v>41.50.67.01</v>
          </cell>
          <cell r="B4178" t="str">
            <v>-</v>
          </cell>
          <cell r="C4178" t="str">
            <v>V.M.Passiva s/JR CP-Capital Giro</v>
          </cell>
          <cell r="D4178">
            <v>0</v>
          </cell>
          <cell r="F4178">
            <v>0</v>
          </cell>
          <cell r="G4178">
            <v>0</v>
          </cell>
          <cell r="H4178">
            <v>0</v>
          </cell>
        </row>
        <row r="4179">
          <cell r="A4179" t="str">
            <v>41.50.67.02</v>
          </cell>
          <cell r="B4179" t="str">
            <v>-</v>
          </cell>
          <cell r="C4179" t="str">
            <v>V.M.Passiva s/JR LP-Capital Giro</v>
          </cell>
          <cell r="D4179">
            <v>0</v>
          </cell>
          <cell r="F4179">
            <v>0</v>
          </cell>
          <cell r="G4179">
            <v>0</v>
          </cell>
          <cell r="H4179">
            <v>0</v>
          </cell>
        </row>
        <row r="4180">
          <cell r="A4180" t="str">
            <v>41.50.68.00</v>
          </cell>
          <cell r="B4180" t="str">
            <v>-</v>
          </cell>
          <cell r="C4180" t="str">
            <v>V.M Passivas - Finame</v>
          </cell>
          <cell r="D4180">
            <v>0</v>
          </cell>
          <cell r="F4180">
            <v>0</v>
          </cell>
          <cell r="G4180">
            <v>0</v>
          </cell>
          <cell r="H4180">
            <v>0</v>
          </cell>
        </row>
        <row r="4181">
          <cell r="A4181" t="str">
            <v>41.50.68.01</v>
          </cell>
          <cell r="B4181" t="str">
            <v>-</v>
          </cell>
          <cell r="C4181" t="str">
            <v>V.M Passiva s/Juros CP -Finame</v>
          </cell>
          <cell r="D4181">
            <v>0</v>
          </cell>
          <cell r="F4181">
            <v>0</v>
          </cell>
          <cell r="G4181">
            <v>0</v>
          </cell>
          <cell r="H4181">
            <v>0</v>
          </cell>
        </row>
        <row r="4182">
          <cell r="A4182" t="str">
            <v>41.50.68.02</v>
          </cell>
          <cell r="B4182" t="str">
            <v>-</v>
          </cell>
          <cell r="C4182" t="str">
            <v>V.M Passiva s/Juros LP - Finame</v>
          </cell>
          <cell r="D4182">
            <v>0</v>
          </cell>
          <cell r="F4182">
            <v>0</v>
          </cell>
          <cell r="G4182">
            <v>0</v>
          </cell>
          <cell r="H4182">
            <v>0</v>
          </cell>
        </row>
        <row r="4183">
          <cell r="A4183" t="str">
            <v>41.50.69.00</v>
          </cell>
          <cell r="B4183" t="str">
            <v>-</v>
          </cell>
          <cell r="C4183" t="str">
            <v>V.M Passiva -Pre Pgto Exportacao</v>
          </cell>
          <cell r="D4183">
            <v>0</v>
          </cell>
          <cell r="F4183">
            <v>0</v>
          </cell>
          <cell r="G4183">
            <v>0</v>
          </cell>
          <cell r="H4183">
            <v>0</v>
          </cell>
        </row>
        <row r="4184">
          <cell r="A4184" t="str">
            <v>41.50.69.01</v>
          </cell>
          <cell r="B4184" t="str">
            <v>-</v>
          </cell>
          <cell r="C4184" t="str">
            <v>V.M Pass.s/JR CP-Pre Pgto Export</v>
          </cell>
          <cell r="D4184">
            <v>0</v>
          </cell>
          <cell r="F4184">
            <v>0</v>
          </cell>
          <cell r="G4184">
            <v>0</v>
          </cell>
          <cell r="H4184">
            <v>0</v>
          </cell>
        </row>
        <row r="4185">
          <cell r="A4185" t="str">
            <v>41.50.69.02</v>
          </cell>
          <cell r="B4185" t="str">
            <v>-</v>
          </cell>
          <cell r="C4185" t="str">
            <v>V.M Pass.s/JR LP-Pre Pgto Export</v>
          </cell>
          <cell r="D4185">
            <v>0</v>
          </cell>
          <cell r="F4185">
            <v>0</v>
          </cell>
          <cell r="G4185">
            <v>0</v>
          </cell>
          <cell r="H4185">
            <v>0</v>
          </cell>
        </row>
        <row r="4186">
          <cell r="A4186" t="str">
            <v>41.50.70.00</v>
          </cell>
          <cell r="B4186" t="str">
            <v>-</v>
          </cell>
          <cell r="C4186" t="str">
            <v>V.M Along/Financiam Terceiros</v>
          </cell>
          <cell r="D4186">
            <v>0</v>
          </cell>
          <cell r="F4186">
            <v>293630.62</v>
          </cell>
          <cell r="G4186">
            <v>0</v>
          </cell>
          <cell r="H4186">
            <v>293630.62</v>
          </cell>
          <cell r="I4186" t="str">
            <v>D</v>
          </cell>
        </row>
        <row r="4187">
          <cell r="A4187" t="str">
            <v>41.50.70.01</v>
          </cell>
          <cell r="B4187" t="str">
            <v>-</v>
          </cell>
          <cell r="C4187" t="str">
            <v>V.M s/Juros CP Along/Financ Terc</v>
          </cell>
          <cell r="D4187">
            <v>0</v>
          </cell>
          <cell r="F4187">
            <v>293630.62</v>
          </cell>
          <cell r="G4187">
            <v>0</v>
          </cell>
          <cell r="H4187">
            <v>293630.62</v>
          </cell>
          <cell r="I4187" t="str">
            <v>D</v>
          </cell>
        </row>
        <row r="4188">
          <cell r="A4188" t="str">
            <v>41.50.70.02</v>
          </cell>
          <cell r="B4188" t="str">
            <v>-</v>
          </cell>
          <cell r="C4188" t="str">
            <v>V.M s/Juros LP Along/Financ Terc</v>
          </cell>
          <cell r="D4188">
            <v>0</v>
          </cell>
          <cell r="F4188">
            <v>0</v>
          </cell>
          <cell r="G4188">
            <v>0</v>
          </cell>
          <cell r="H4188">
            <v>0</v>
          </cell>
        </row>
        <row r="4189">
          <cell r="A4189" t="str">
            <v>41.50.71.00</v>
          </cell>
          <cell r="B4189" t="str">
            <v>-</v>
          </cell>
          <cell r="C4189" t="str">
            <v>V.M Passivas S/Dividendos</v>
          </cell>
          <cell r="D4189">
            <v>0</v>
          </cell>
          <cell r="F4189">
            <v>0</v>
          </cell>
          <cell r="G4189">
            <v>0</v>
          </cell>
          <cell r="H4189">
            <v>0</v>
          </cell>
        </row>
        <row r="4190">
          <cell r="A4190" t="str">
            <v>41.50.71.01</v>
          </cell>
          <cell r="B4190" t="str">
            <v>-</v>
          </cell>
          <cell r="C4190" t="str">
            <v>V.M Passivas S/Dividendos</v>
          </cell>
          <cell r="D4190">
            <v>0</v>
          </cell>
          <cell r="F4190">
            <v>0</v>
          </cell>
          <cell r="G4190">
            <v>0</v>
          </cell>
          <cell r="H4190">
            <v>0</v>
          </cell>
        </row>
        <row r="4191">
          <cell r="A4191" t="str">
            <v>41.50.74.00</v>
          </cell>
          <cell r="B4191" t="str">
            <v>-</v>
          </cell>
          <cell r="C4191" t="str">
            <v>V.M Passiva s/Contrato de Servic</v>
          </cell>
          <cell r="D4191">
            <v>0</v>
          </cell>
          <cell r="F4191">
            <v>0</v>
          </cell>
          <cell r="G4191">
            <v>0</v>
          </cell>
          <cell r="H4191">
            <v>0</v>
          </cell>
        </row>
        <row r="4192">
          <cell r="A4192" t="str">
            <v>41.50.74.01</v>
          </cell>
          <cell r="B4192" t="str">
            <v>-</v>
          </cell>
          <cell r="C4192" t="str">
            <v>V.M Passiva s/Contrato de Servic</v>
          </cell>
          <cell r="D4192">
            <v>0</v>
          </cell>
          <cell r="F4192">
            <v>0</v>
          </cell>
          <cell r="G4192">
            <v>0</v>
          </cell>
          <cell r="H4192">
            <v>0</v>
          </cell>
        </row>
        <row r="4193">
          <cell r="A4193" t="str">
            <v>41.50.75.00</v>
          </cell>
          <cell r="B4193" t="str">
            <v>-</v>
          </cell>
          <cell r="C4193" t="str">
            <v>Outras Variac Monetaria Passiva</v>
          </cell>
          <cell r="D4193">
            <v>0</v>
          </cell>
          <cell r="F4193">
            <v>312158.71000000002</v>
          </cell>
          <cell r="G4193">
            <v>2949.25</v>
          </cell>
          <cell r="H4193">
            <v>309209.46000000002</v>
          </cell>
          <cell r="I4193" t="str">
            <v>D</v>
          </cell>
        </row>
        <row r="4194">
          <cell r="A4194" t="str">
            <v>41.50.75.01</v>
          </cell>
          <cell r="B4194" t="str">
            <v>-</v>
          </cell>
          <cell r="C4194" t="str">
            <v>Outras Variac Monetaria Passiva</v>
          </cell>
          <cell r="D4194">
            <v>0</v>
          </cell>
          <cell r="F4194">
            <v>0</v>
          </cell>
          <cell r="G4194">
            <v>0</v>
          </cell>
          <cell r="H4194">
            <v>0</v>
          </cell>
        </row>
        <row r="4195">
          <cell r="A4195" t="str">
            <v>41.50.75.02</v>
          </cell>
          <cell r="B4195" t="str">
            <v>-</v>
          </cell>
          <cell r="C4195" t="str">
            <v>Variacao Cambial - Fornecedores</v>
          </cell>
          <cell r="D4195">
            <v>0</v>
          </cell>
          <cell r="F4195">
            <v>691.39</v>
          </cell>
          <cell r="G4195">
            <v>2949.25</v>
          </cell>
          <cell r="H4195">
            <v>2257.86</v>
          </cell>
          <cell r="I4195" t="str">
            <v>C</v>
          </cell>
        </row>
        <row r="4196">
          <cell r="A4196" t="str">
            <v>41.50.75.03</v>
          </cell>
          <cell r="B4196" t="str">
            <v>-</v>
          </cell>
          <cell r="C4196" t="str">
            <v>Variac Cambial.Emprest.Financ-CP</v>
          </cell>
          <cell r="D4196">
            <v>0</v>
          </cell>
          <cell r="F4196">
            <v>0</v>
          </cell>
          <cell r="G4196">
            <v>0</v>
          </cell>
          <cell r="H4196">
            <v>0</v>
          </cell>
        </row>
        <row r="4197">
          <cell r="A4197" t="str">
            <v>41.50.75.04</v>
          </cell>
          <cell r="B4197" t="str">
            <v>-</v>
          </cell>
          <cell r="C4197" t="str">
            <v>Variac Cambial.Emprest.Financ-LP</v>
          </cell>
          <cell r="D4197">
            <v>0</v>
          </cell>
          <cell r="F4197">
            <v>0</v>
          </cell>
          <cell r="G4197">
            <v>0</v>
          </cell>
          <cell r="H4197">
            <v>0</v>
          </cell>
        </row>
        <row r="4198">
          <cell r="A4198" t="str">
            <v>41.50.75.05</v>
          </cell>
          <cell r="B4198" t="str">
            <v>-</v>
          </cell>
          <cell r="C4198" t="str">
            <v>Variacao Cambial Fornecedores-Itaco</v>
          </cell>
          <cell r="D4198">
            <v>0</v>
          </cell>
          <cell r="F4198">
            <v>0</v>
          </cell>
          <cell r="G4198">
            <v>0</v>
          </cell>
          <cell r="H4198">
            <v>0</v>
          </cell>
        </row>
        <row r="4200">
          <cell r="A4200" t="str">
            <v>-----------</v>
          </cell>
          <cell r="B4200" t="str">
            <v>--</v>
          </cell>
          <cell r="C4200" t="str">
            <v>-------------------------------------------------------------------</v>
          </cell>
          <cell r="D4200" t="str">
            <v>-------------------</v>
          </cell>
          <cell r="E4200" t="str">
            <v>-</v>
          </cell>
          <cell r="F4200" t="str">
            <v>-------------------</v>
          </cell>
          <cell r="G4200" t="e">
            <v>#NAME?</v>
          </cell>
          <cell r="H4200" t="str">
            <v>07AB - 1.00.01.065</v>
          </cell>
        </row>
        <row r="4201">
          <cell r="A4201" t="str">
            <v>_x000C_----------</v>
          </cell>
          <cell r="B4201" t="str">
            <v>--</v>
          </cell>
          <cell r="C4201" t="str">
            <v>-------------------------------------------------------------------</v>
          </cell>
          <cell r="D4201" t="str">
            <v>-------------------</v>
          </cell>
          <cell r="E4201" t="str">
            <v>-</v>
          </cell>
          <cell r="F4201" t="str">
            <v>-------------------</v>
          </cell>
          <cell r="G4201" t="str">
            <v>-------------------</v>
          </cell>
          <cell r="H4201" t="str">
            <v>------ Página:</v>
          </cell>
          <cell r="I4201">
            <v>5</v>
          </cell>
        </row>
        <row r="4202">
          <cell r="A4202" t="str">
            <v>Rio Doce Ma</v>
          </cell>
          <cell r="B4202" t="str">
            <v>ng</v>
          </cell>
          <cell r="C4202" t="str">
            <v>anes S.A</v>
          </cell>
          <cell r="H4202" t="str">
            <v>Balancete</v>
          </cell>
        </row>
        <row r="4203">
          <cell r="A4203" t="str">
            <v>Período: 01</v>
          </cell>
          <cell r="B4203" t="str">
            <v>/0</v>
          </cell>
          <cell r="C4203" t="str">
            <v>1/2007 A 31/01/2007 -----------------------------------------------</v>
          </cell>
          <cell r="D4203" t="str">
            <v>-------------------</v>
          </cell>
          <cell r="E4203" t="str">
            <v>-</v>
          </cell>
          <cell r="F4203" t="str">
            <v>-------------------</v>
          </cell>
          <cell r="G4203" t="str">
            <v>-------------------</v>
          </cell>
          <cell r="H4203" t="str">
            <v>06/02/2007 - 17:4</v>
          </cell>
          <cell r="I4203">
            <v>7</v>
          </cell>
        </row>
        <row r="4205">
          <cell r="A4205" t="str">
            <v>Título</v>
          </cell>
          <cell r="D4205" t="str">
            <v>Saldo Inicial</v>
          </cell>
          <cell r="F4205" t="str">
            <v>Débito</v>
          </cell>
          <cell r="G4205" t="str">
            <v>Crédito</v>
          </cell>
          <cell r="H4205" t="str">
            <v>Saldo Final</v>
          </cell>
        </row>
        <row r="4206">
          <cell r="A4206" t="str">
            <v>-----------</v>
          </cell>
          <cell r="B4206" t="str">
            <v>--</v>
          </cell>
          <cell r="C4206" t="str">
            <v>-------------------------------------------------------------------</v>
          </cell>
          <cell r="D4206" t="str">
            <v>-----------------</v>
          </cell>
          <cell r="F4206" t="str">
            <v>------------------</v>
          </cell>
          <cell r="G4206" t="str">
            <v>------------------</v>
          </cell>
          <cell r="H4206" t="str">
            <v>-----------------</v>
          </cell>
        </row>
        <row r="4207">
          <cell r="A4207" t="str">
            <v>41.50.75.06</v>
          </cell>
          <cell r="B4207" t="str">
            <v>-</v>
          </cell>
          <cell r="C4207" t="str">
            <v>Variacao Cambial Fornecedores-Rdme</v>
          </cell>
          <cell r="D4207">
            <v>0</v>
          </cell>
          <cell r="F4207">
            <v>0</v>
          </cell>
          <cell r="G4207">
            <v>0</v>
          </cell>
          <cell r="H4207">
            <v>0</v>
          </cell>
        </row>
        <row r="4208">
          <cell r="A4208" t="str">
            <v>41.50.75.07</v>
          </cell>
          <cell r="B4208" t="str">
            <v>-</v>
          </cell>
          <cell r="C4208" t="str">
            <v>Variacao Cambial Fornecedores-RDMN</v>
          </cell>
          <cell r="D4208">
            <v>0</v>
          </cell>
          <cell r="F4208">
            <v>0</v>
          </cell>
          <cell r="G4208">
            <v>0</v>
          </cell>
          <cell r="H4208">
            <v>0</v>
          </cell>
        </row>
        <row r="4209">
          <cell r="A4209" t="str">
            <v>41.50.75.08</v>
          </cell>
          <cell r="B4209" t="str">
            <v>-</v>
          </cell>
          <cell r="C4209" t="str">
            <v>Variacao Cambial Fornecedores-RDI</v>
          </cell>
          <cell r="D4209">
            <v>0</v>
          </cell>
          <cell r="F4209">
            <v>0</v>
          </cell>
          <cell r="G4209">
            <v>0</v>
          </cell>
          <cell r="H4209">
            <v>0</v>
          </cell>
        </row>
        <row r="4210">
          <cell r="A4210" t="str">
            <v>41.50.75.09</v>
          </cell>
          <cell r="B4210" t="str">
            <v>-</v>
          </cell>
          <cell r="C4210" t="str">
            <v>Variacao Cambial Fornecedores-FCA</v>
          </cell>
          <cell r="D4210">
            <v>0</v>
          </cell>
          <cell r="F4210">
            <v>0</v>
          </cell>
          <cell r="G4210">
            <v>0</v>
          </cell>
          <cell r="H4210">
            <v>0</v>
          </cell>
        </row>
        <row r="4211">
          <cell r="A4211" t="str">
            <v>41.50.75.10</v>
          </cell>
          <cell r="B4211" t="str">
            <v>-</v>
          </cell>
          <cell r="C4211" t="str">
            <v>Variacao Cambial Fornecedores-MSE</v>
          </cell>
          <cell r="D4211">
            <v>0</v>
          </cell>
          <cell r="F4211">
            <v>0</v>
          </cell>
          <cell r="G4211">
            <v>0</v>
          </cell>
          <cell r="H4211">
            <v>0</v>
          </cell>
        </row>
        <row r="4212">
          <cell r="A4212" t="str">
            <v>41.50.75.11</v>
          </cell>
          <cell r="B4212" t="str">
            <v>-</v>
          </cell>
          <cell r="C4212" t="str">
            <v>Variacao Cambial Fornecedores-BRASILUX</v>
          </cell>
          <cell r="D4212">
            <v>0</v>
          </cell>
          <cell r="F4212">
            <v>0</v>
          </cell>
          <cell r="G4212">
            <v>0</v>
          </cell>
          <cell r="H4212">
            <v>0</v>
          </cell>
        </row>
        <row r="4213">
          <cell r="A4213" t="str">
            <v>41.50.75.12</v>
          </cell>
          <cell r="B4213" t="str">
            <v>-</v>
          </cell>
          <cell r="C4213" t="str">
            <v>Variacao Cambial Fornecedores-KSG</v>
          </cell>
          <cell r="D4213">
            <v>0</v>
          </cell>
          <cell r="F4213">
            <v>0</v>
          </cell>
          <cell r="G4213">
            <v>0</v>
          </cell>
          <cell r="H4213">
            <v>0</v>
          </cell>
        </row>
        <row r="4214">
          <cell r="A4214" t="str">
            <v>41.50.75.13</v>
          </cell>
          <cell r="B4214" t="str">
            <v>-</v>
          </cell>
          <cell r="C4214" t="str">
            <v>Variacao Cambial Fornecedores-RDL</v>
          </cell>
          <cell r="D4214">
            <v>0</v>
          </cell>
          <cell r="F4214">
            <v>0</v>
          </cell>
          <cell r="G4214">
            <v>0</v>
          </cell>
          <cell r="H4214">
            <v>0</v>
          </cell>
        </row>
        <row r="4215">
          <cell r="A4215" t="str">
            <v>41.50.75.30</v>
          </cell>
          <cell r="B4215" t="str">
            <v>-</v>
          </cell>
          <cell r="C4215" t="str">
            <v>V.M Passiva s/Prov p/Contingencias</v>
          </cell>
          <cell r="D4215">
            <v>0</v>
          </cell>
          <cell r="F4215">
            <v>299000</v>
          </cell>
          <cell r="G4215">
            <v>0</v>
          </cell>
          <cell r="H4215">
            <v>299000</v>
          </cell>
          <cell r="I4215" t="str">
            <v>D</v>
          </cell>
        </row>
        <row r="4216">
          <cell r="A4216" t="str">
            <v>41.50.75.31</v>
          </cell>
          <cell r="B4216" t="str">
            <v>-</v>
          </cell>
          <cell r="C4216" t="str">
            <v>Var.Monetaria Passiv.Depósito p/Reinvest</v>
          </cell>
          <cell r="D4216">
            <v>0</v>
          </cell>
          <cell r="F4216">
            <v>12467.32</v>
          </cell>
          <cell r="G4216">
            <v>0</v>
          </cell>
          <cell r="H4216">
            <v>12467.32</v>
          </cell>
          <cell r="I4216" t="str">
            <v>D</v>
          </cell>
        </row>
        <row r="4217">
          <cell r="A4217" t="str">
            <v>41.50.77.00</v>
          </cell>
          <cell r="B4217" t="str">
            <v>-</v>
          </cell>
          <cell r="C4217" t="str">
            <v>Despesas Financeiras Diversas</v>
          </cell>
          <cell r="D4217">
            <v>0</v>
          </cell>
          <cell r="F4217">
            <v>589342.69999999995</v>
          </cell>
          <cell r="G4217">
            <v>57999.48</v>
          </cell>
          <cell r="H4217">
            <v>531343.22</v>
          </cell>
          <cell r="I4217" t="str">
            <v>D</v>
          </cell>
        </row>
        <row r="4218">
          <cell r="A4218" t="str">
            <v>41.50.77.01</v>
          </cell>
          <cell r="B4218" t="str">
            <v>-</v>
          </cell>
          <cell r="C4218" t="str">
            <v>Descontos Concedidos</v>
          </cell>
          <cell r="D4218">
            <v>0</v>
          </cell>
          <cell r="F4218">
            <v>1010.55</v>
          </cell>
          <cell r="G4218">
            <v>0</v>
          </cell>
          <cell r="H4218">
            <v>1010.55</v>
          </cell>
          <cell r="I4218" t="str">
            <v>D</v>
          </cell>
        </row>
        <row r="4219">
          <cell r="A4219" t="str">
            <v>41.50.77.02</v>
          </cell>
          <cell r="B4219" t="str">
            <v>-</v>
          </cell>
          <cell r="C4219" t="str">
            <v>Despesas Bancarias</v>
          </cell>
          <cell r="D4219">
            <v>0</v>
          </cell>
          <cell r="F4219">
            <v>14557.58</v>
          </cell>
          <cell r="G4219">
            <v>233.51</v>
          </cell>
          <cell r="H4219">
            <v>14324.07</v>
          </cell>
          <cell r="I4219" t="str">
            <v>D</v>
          </cell>
        </row>
        <row r="4220">
          <cell r="A4220" t="str">
            <v>41.50.77.03</v>
          </cell>
          <cell r="B4220" t="str">
            <v>-</v>
          </cell>
          <cell r="C4220" t="str">
            <v>Cpmf</v>
          </cell>
          <cell r="D4220">
            <v>0</v>
          </cell>
          <cell r="F4220">
            <v>396050.79</v>
          </cell>
          <cell r="G4220">
            <v>41.81</v>
          </cell>
          <cell r="H4220">
            <v>396008.98</v>
          </cell>
          <cell r="I4220" t="str">
            <v>D</v>
          </cell>
        </row>
        <row r="4221">
          <cell r="A4221" t="str">
            <v>41.50.77.04</v>
          </cell>
          <cell r="B4221" t="str">
            <v>-</v>
          </cell>
          <cell r="C4221" t="str">
            <v>Comissoes s/Emprest e Financiam</v>
          </cell>
          <cell r="D4221">
            <v>0</v>
          </cell>
          <cell r="F4221">
            <v>0</v>
          </cell>
          <cell r="G4221">
            <v>0</v>
          </cell>
          <cell r="H4221">
            <v>0</v>
          </cell>
        </row>
        <row r="4222">
          <cell r="A4222" t="str">
            <v>41.50.77.05</v>
          </cell>
          <cell r="B4222" t="str">
            <v>-</v>
          </cell>
          <cell r="C4222" t="str">
            <v>Comissoes Sobre Debentures</v>
          </cell>
          <cell r="D4222">
            <v>0</v>
          </cell>
          <cell r="F4222">
            <v>0</v>
          </cell>
          <cell r="G4222">
            <v>0</v>
          </cell>
          <cell r="H4222">
            <v>0</v>
          </cell>
        </row>
        <row r="4223">
          <cell r="A4223" t="str">
            <v>41.50.77.06</v>
          </cell>
          <cell r="B4223" t="str">
            <v>-</v>
          </cell>
          <cell r="C4223" t="str">
            <v>Comissoes Sobre Colocacoes Acoes</v>
          </cell>
          <cell r="D4223">
            <v>0</v>
          </cell>
          <cell r="F4223">
            <v>0</v>
          </cell>
          <cell r="G4223">
            <v>0</v>
          </cell>
          <cell r="H4223">
            <v>0</v>
          </cell>
        </row>
        <row r="4224">
          <cell r="A4224" t="str">
            <v>41.50.77.07</v>
          </cell>
          <cell r="B4224" t="str">
            <v>-</v>
          </cell>
          <cell r="C4224" t="str">
            <v>Comissao Sobre Prorrogacao ACC</v>
          </cell>
          <cell r="D4224">
            <v>0</v>
          </cell>
          <cell r="F4224">
            <v>0</v>
          </cell>
          <cell r="G4224">
            <v>0</v>
          </cell>
          <cell r="H4224">
            <v>0</v>
          </cell>
        </row>
        <row r="4225">
          <cell r="A4225" t="str">
            <v>41.50.77.08</v>
          </cell>
          <cell r="B4225" t="str">
            <v>-</v>
          </cell>
          <cell r="C4225" t="str">
            <v>IOF e IOC</v>
          </cell>
          <cell r="D4225">
            <v>0</v>
          </cell>
          <cell r="F4225">
            <v>37724.160000000003</v>
          </cell>
          <cell r="G4225">
            <v>57724.160000000003</v>
          </cell>
          <cell r="H4225">
            <v>20000</v>
          </cell>
          <cell r="I4225" t="str">
            <v>C</v>
          </cell>
        </row>
        <row r="4226">
          <cell r="A4226" t="str">
            <v>41.50.77.09</v>
          </cell>
          <cell r="B4226" t="str">
            <v>-</v>
          </cell>
          <cell r="C4226" t="str">
            <v>Multas</v>
          </cell>
          <cell r="D4226">
            <v>0</v>
          </cell>
          <cell r="F4226">
            <v>28983.14</v>
          </cell>
          <cell r="G4226">
            <v>0</v>
          </cell>
          <cell r="H4226">
            <v>28983.14</v>
          </cell>
          <cell r="I4226" t="str">
            <v>D</v>
          </cell>
        </row>
        <row r="4227">
          <cell r="A4227" t="str">
            <v>41.50.77.10</v>
          </cell>
          <cell r="B4227" t="str">
            <v>-</v>
          </cell>
          <cell r="C4227" t="str">
            <v>IOF s/ Mutuo</v>
          </cell>
          <cell r="D4227">
            <v>0</v>
          </cell>
          <cell r="F4227">
            <v>111016.48</v>
          </cell>
          <cell r="G4227">
            <v>0</v>
          </cell>
          <cell r="H4227">
            <v>111016.48</v>
          </cell>
          <cell r="I4227" t="str">
            <v>D</v>
          </cell>
        </row>
        <row r="4228">
          <cell r="A4228" t="str">
            <v>41.50.77.11</v>
          </cell>
          <cell r="B4228" t="str">
            <v>-</v>
          </cell>
          <cell r="C4228" t="str">
            <v>Despesas de Aplic.Financ.-AssFin Cvrd</v>
          </cell>
          <cell r="D4228">
            <v>0</v>
          </cell>
          <cell r="F4228">
            <v>0</v>
          </cell>
          <cell r="G4228">
            <v>0</v>
          </cell>
          <cell r="H4228">
            <v>0</v>
          </cell>
        </row>
        <row r="4229">
          <cell r="A4229" t="str">
            <v>41.50.78.00</v>
          </cell>
          <cell r="B4229" t="str">
            <v>-</v>
          </cell>
          <cell r="C4229" t="str">
            <v>Multas Sobre Contratos</v>
          </cell>
          <cell r="D4229">
            <v>0</v>
          </cell>
          <cell r="F4229">
            <v>0</v>
          </cell>
          <cell r="G4229">
            <v>0</v>
          </cell>
          <cell r="H4229">
            <v>0</v>
          </cell>
        </row>
        <row r="4230">
          <cell r="A4230" t="str">
            <v>41.50.78.01</v>
          </cell>
          <cell r="B4230" t="str">
            <v>-</v>
          </cell>
          <cell r="C4230" t="str">
            <v>Multas Sobre Contratos</v>
          </cell>
          <cell r="D4230">
            <v>0</v>
          </cell>
          <cell r="F4230">
            <v>0</v>
          </cell>
          <cell r="G4230">
            <v>0</v>
          </cell>
          <cell r="H4230">
            <v>0</v>
          </cell>
        </row>
        <row r="4231">
          <cell r="A4231" t="str">
            <v>41.50.80.00</v>
          </cell>
          <cell r="B4231" t="str">
            <v>-</v>
          </cell>
          <cell r="C4231" t="str">
            <v>Outras Despesas Financeiras</v>
          </cell>
          <cell r="D4231">
            <v>0</v>
          </cell>
          <cell r="F4231">
            <v>0</v>
          </cell>
          <cell r="G4231">
            <v>0</v>
          </cell>
          <cell r="H4231">
            <v>0</v>
          </cell>
        </row>
        <row r="4232">
          <cell r="A4232" t="str">
            <v>41.50.80.01</v>
          </cell>
          <cell r="B4232" t="str">
            <v>-</v>
          </cell>
          <cell r="C4232" t="str">
            <v>Outras Despesas Financeiras</v>
          </cell>
          <cell r="D4232">
            <v>0</v>
          </cell>
          <cell r="F4232">
            <v>0</v>
          </cell>
          <cell r="G4232">
            <v>0</v>
          </cell>
          <cell r="H4232">
            <v>0</v>
          </cell>
        </row>
        <row r="4233">
          <cell r="A4233" t="str">
            <v>41.50.80.02</v>
          </cell>
          <cell r="B4233" t="str">
            <v>-</v>
          </cell>
          <cell r="C4233" t="str">
            <v>Juros s/Capital Proprio</v>
          </cell>
          <cell r="D4233">
            <v>0</v>
          </cell>
          <cell r="F4233">
            <v>0</v>
          </cell>
          <cell r="G4233">
            <v>0</v>
          </cell>
          <cell r="H4233">
            <v>0</v>
          </cell>
        </row>
        <row r="4234">
          <cell r="A4234" t="str">
            <v>41.50.85.00</v>
          </cell>
          <cell r="B4234" t="str">
            <v>-</v>
          </cell>
          <cell r="C4234" t="str">
            <v>Despesas Financeiras - Prov.Ambiental</v>
          </cell>
          <cell r="D4234">
            <v>0</v>
          </cell>
          <cell r="F4234">
            <v>192000</v>
          </cell>
          <cell r="G4234">
            <v>0</v>
          </cell>
          <cell r="H4234">
            <v>192000</v>
          </cell>
          <cell r="I4234" t="str">
            <v>D</v>
          </cell>
        </row>
        <row r="4235">
          <cell r="A4235" t="str">
            <v>41.50.85.01</v>
          </cell>
          <cell r="B4235" t="str">
            <v>-</v>
          </cell>
          <cell r="C4235" t="str">
            <v>Despesas Financeiras - Prov.Ambiental</v>
          </cell>
          <cell r="D4235">
            <v>0</v>
          </cell>
          <cell r="F4235">
            <v>192000</v>
          </cell>
          <cell r="G4235">
            <v>0</v>
          </cell>
          <cell r="H4235">
            <v>192000</v>
          </cell>
          <cell r="I4235" t="str">
            <v>D</v>
          </cell>
        </row>
        <row r="4236">
          <cell r="A4236" t="str">
            <v>41.60.00.00</v>
          </cell>
          <cell r="B4236" t="str">
            <v>-</v>
          </cell>
          <cell r="C4236" t="str">
            <v>Reversao de AVP</v>
          </cell>
          <cell r="D4236">
            <v>0</v>
          </cell>
          <cell r="F4236">
            <v>0</v>
          </cell>
          <cell r="G4236">
            <v>0</v>
          </cell>
          <cell r="H4236">
            <v>0</v>
          </cell>
        </row>
        <row r="4237">
          <cell r="A4237" t="str">
            <v>41.60.01.00</v>
          </cell>
          <cell r="B4237" t="str">
            <v>-</v>
          </cell>
          <cell r="C4237" t="str">
            <v>Reversao de AVP</v>
          </cell>
          <cell r="D4237">
            <v>0</v>
          </cell>
          <cell r="F4237">
            <v>0</v>
          </cell>
          <cell r="G4237">
            <v>0</v>
          </cell>
          <cell r="H4237">
            <v>0</v>
          </cell>
        </row>
        <row r="4238">
          <cell r="A4238" t="str">
            <v>41.60.01.01</v>
          </cell>
          <cell r="B4238" t="str">
            <v>-</v>
          </cell>
          <cell r="C4238" t="str">
            <v>Reversao de AVP - Obrigacoes</v>
          </cell>
          <cell r="D4238">
            <v>0</v>
          </cell>
          <cell r="F4238">
            <v>0</v>
          </cell>
          <cell r="G4238">
            <v>0</v>
          </cell>
          <cell r="H4238">
            <v>0</v>
          </cell>
        </row>
        <row r="4239">
          <cell r="A4239" t="str">
            <v>41.65.00.00</v>
          </cell>
          <cell r="B4239" t="str">
            <v>-</v>
          </cell>
          <cell r="C4239" t="str">
            <v>Outras Rec/Despesas Operacionais</v>
          </cell>
          <cell r="D4239">
            <v>0</v>
          </cell>
          <cell r="F4239">
            <v>1029815.43</v>
          </cell>
          <cell r="G4239">
            <v>417463.2</v>
          </cell>
          <cell r="H4239">
            <v>612352.23</v>
          </cell>
          <cell r="I4239" t="str">
            <v>D</v>
          </cell>
        </row>
        <row r="4240">
          <cell r="A4240" t="str">
            <v>41.65.01.00</v>
          </cell>
          <cell r="B4240" t="str">
            <v>-</v>
          </cell>
          <cell r="C4240" t="str">
            <v>Outras Rec/Despesas Operacionais</v>
          </cell>
          <cell r="D4240">
            <v>0</v>
          </cell>
          <cell r="F4240">
            <v>0</v>
          </cell>
          <cell r="G4240">
            <v>4043.04</v>
          </cell>
          <cell r="H4240">
            <v>4043.04</v>
          </cell>
          <cell r="I4240" t="str">
            <v>C</v>
          </cell>
        </row>
        <row r="4241">
          <cell r="A4241" t="str">
            <v>41.65.01.01</v>
          </cell>
          <cell r="B4241" t="str">
            <v>-</v>
          </cell>
          <cell r="C4241" t="str">
            <v>Lucros/Prejuiz-Part.Outra Socied</v>
          </cell>
          <cell r="D4241">
            <v>0</v>
          </cell>
          <cell r="F4241">
            <v>0</v>
          </cell>
          <cell r="G4241">
            <v>0</v>
          </cell>
          <cell r="H4241">
            <v>0</v>
          </cell>
        </row>
        <row r="4242">
          <cell r="A4242" t="str">
            <v>41.65.01.02</v>
          </cell>
          <cell r="B4242" t="str">
            <v>-</v>
          </cell>
          <cell r="C4242" t="str">
            <v>Equivalencia Patrimonial</v>
          </cell>
          <cell r="D4242">
            <v>0</v>
          </cell>
          <cell r="F4242">
            <v>0</v>
          </cell>
          <cell r="G4242">
            <v>4043.04</v>
          </cell>
          <cell r="H4242">
            <v>4043.04</v>
          </cell>
          <cell r="I4242" t="str">
            <v>C</v>
          </cell>
        </row>
        <row r="4243">
          <cell r="A4243" t="str">
            <v>41.65.05.00</v>
          </cell>
          <cell r="B4243" t="str">
            <v>-</v>
          </cell>
          <cell r="C4243" t="str">
            <v>Amortizacao de Agio/Desagio</v>
          </cell>
          <cell r="D4243">
            <v>0</v>
          </cell>
          <cell r="F4243">
            <v>0</v>
          </cell>
          <cell r="G4243">
            <v>0</v>
          </cell>
          <cell r="H4243">
            <v>0</v>
          </cell>
        </row>
        <row r="4244">
          <cell r="A4244" t="str">
            <v>41.65.05.01</v>
          </cell>
          <cell r="B4244" t="str">
            <v>-</v>
          </cell>
          <cell r="C4244" t="str">
            <v>Amortizacao de Agio/Desagio</v>
          </cell>
          <cell r="D4244">
            <v>0</v>
          </cell>
          <cell r="F4244">
            <v>0</v>
          </cell>
          <cell r="G4244">
            <v>0</v>
          </cell>
          <cell r="H4244">
            <v>0</v>
          </cell>
        </row>
        <row r="4245">
          <cell r="A4245" t="str">
            <v>41.65.10.00</v>
          </cell>
          <cell r="B4245" t="str">
            <v>-</v>
          </cell>
          <cell r="C4245" t="str">
            <v>Outras Receitas</v>
          </cell>
          <cell r="D4245">
            <v>0</v>
          </cell>
          <cell r="F4245">
            <v>0</v>
          </cell>
          <cell r="G4245">
            <v>0.11</v>
          </cell>
          <cell r="H4245">
            <v>0.11</v>
          </cell>
          <cell r="I4245" t="str">
            <v>C</v>
          </cell>
        </row>
        <row r="4246">
          <cell r="A4246" t="str">
            <v>41.65.10.01</v>
          </cell>
          <cell r="B4246" t="str">
            <v>-</v>
          </cell>
          <cell r="C4246" t="str">
            <v>Outras Receitas</v>
          </cell>
          <cell r="D4246">
            <v>0</v>
          </cell>
          <cell r="F4246">
            <v>0</v>
          </cell>
          <cell r="G4246">
            <v>0.11</v>
          </cell>
          <cell r="H4246">
            <v>0.11</v>
          </cell>
          <cell r="I4246" t="str">
            <v>C</v>
          </cell>
        </row>
        <row r="4247">
          <cell r="A4247" t="str">
            <v>41.65.10.02</v>
          </cell>
          <cell r="B4247" t="str">
            <v>-</v>
          </cell>
          <cell r="C4247" t="str">
            <v>Receita Despatch</v>
          </cell>
          <cell r="D4247">
            <v>0</v>
          </cell>
          <cell r="F4247">
            <v>0</v>
          </cell>
          <cell r="G4247">
            <v>0</v>
          </cell>
          <cell r="H4247">
            <v>0</v>
          </cell>
        </row>
        <row r="4248">
          <cell r="A4248" t="str">
            <v>41.65.10.03</v>
          </cell>
          <cell r="B4248" t="str">
            <v>-</v>
          </cell>
          <cell r="C4248" t="str">
            <v>Receita Arrendamento Mercantil- Corumba</v>
          </cell>
          <cell r="D4248">
            <v>0</v>
          </cell>
          <cell r="F4248">
            <v>0</v>
          </cell>
          <cell r="G4248">
            <v>0</v>
          </cell>
          <cell r="H4248">
            <v>0</v>
          </cell>
        </row>
        <row r="4249">
          <cell r="A4249" t="str">
            <v>41.65.12.00</v>
          </cell>
          <cell r="B4249" t="str">
            <v>-</v>
          </cell>
          <cell r="C4249" t="str">
            <v>Receita Serv Administ - Cias Grupo</v>
          </cell>
          <cell r="D4249">
            <v>0</v>
          </cell>
          <cell r="F4249">
            <v>0</v>
          </cell>
          <cell r="G4249">
            <v>0</v>
          </cell>
          <cell r="H4249">
            <v>0</v>
          </cell>
        </row>
        <row r="4250">
          <cell r="A4250" t="str">
            <v>41.65.12.01</v>
          </cell>
          <cell r="B4250" t="str">
            <v>-</v>
          </cell>
          <cell r="C4250" t="str">
            <v>Receita Serv Adm C.Grupo-Cpfl</v>
          </cell>
          <cell r="D4250">
            <v>0</v>
          </cell>
          <cell r="F4250">
            <v>0</v>
          </cell>
          <cell r="G4250">
            <v>0</v>
          </cell>
          <cell r="H4250">
            <v>0</v>
          </cell>
        </row>
        <row r="4251">
          <cell r="A4251" t="str">
            <v>41.65.12.03</v>
          </cell>
          <cell r="B4251" t="str">
            <v>-</v>
          </cell>
          <cell r="C4251" t="str">
            <v>Receita Serv Adm C.Grupo-Mato Grosso</v>
          </cell>
          <cell r="D4251">
            <v>0</v>
          </cell>
          <cell r="F4251">
            <v>0</v>
          </cell>
          <cell r="G4251">
            <v>0</v>
          </cell>
          <cell r="H4251">
            <v>0</v>
          </cell>
        </row>
        <row r="4252">
          <cell r="A4252" t="str">
            <v>41.65.12.04</v>
          </cell>
          <cell r="B4252" t="str">
            <v>-</v>
          </cell>
          <cell r="C4252" t="str">
            <v>Receita Serv Adm C.Grupo-Urandi</v>
          </cell>
          <cell r="D4252">
            <v>0</v>
          </cell>
          <cell r="F4252">
            <v>0</v>
          </cell>
          <cell r="G4252">
            <v>0</v>
          </cell>
          <cell r="H4252">
            <v>0</v>
          </cell>
        </row>
        <row r="4253">
          <cell r="A4253" t="str">
            <v>41.65.12.05</v>
          </cell>
          <cell r="B4253" t="str">
            <v>-</v>
          </cell>
          <cell r="C4253" t="str">
            <v>Receita Serv Adm C.Grupo-Mmn</v>
          </cell>
          <cell r="D4253">
            <v>0</v>
          </cell>
          <cell r="F4253">
            <v>0</v>
          </cell>
          <cell r="G4253">
            <v>0</v>
          </cell>
          <cell r="H4253">
            <v>0</v>
          </cell>
        </row>
        <row r="4254">
          <cell r="A4254" t="str">
            <v>41.65.12.06</v>
          </cell>
          <cell r="B4254" t="str">
            <v>-</v>
          </cell>
          <cell r="C4254" t="str">
            <v>Receita Serv Adm C.Grupo-Sibra</v>
          </cell>
          <cell r="D4254">
            <v>0</v>
          </cell>
          <cell r="F4254">
            <v>0</v>
          </cell>
          <cell r="G4254">
            <v>0</v>
          </cell>
          <cell r="H4254">
            <v>0</v>
          </cell>
        </row>
        <row r="4255">
          <cell r="A4255" t="str">
            <v>41.65.12.07</v>
          </cell>
          <cell r="B4255" t="str">
            <v>-</v>
          </cell>
          <cell r="C4255" t="str">
            <v>Receita Serv Adm C.Grupo-S.Florestal</v>
          </cell>
          <cell r="D4255">
            <v>0</v>
          </cell>
          <cell r="F4255">
            <v>0</v>
          </cell>
          <cell r="G4255">
            <v>0</v>
          </cell>
          <cell r="H4255">
            <v>0</v>
          </cell>
        </row>
        <row r="4256">
          <cell r="A4256" t="str">
            <v>41.65.12.08</v>
          </cell>
          <cell r="B4256" t="str">
            <v>-</v>
          </cell>
          <cell r="C4256" t="str">
            <v>Receita Serv Adm C.Grupo-Mineira</v>
          </cell>
          <cell r="D4256">
            <v>0</v>
          </cell>
          <cell r="F4256">
            <v>0</v>
          </cell>
          <cell r="G4256">
            <v>0</v>
          </cell>
          <cell r="H4256">
            <v>0</v>
          </cell>
        </row>
        <row r="4257">
          <cell r="A4257" t="str">
            <v>41.65.12.10</v>
          </cell>
          <cell r="B4257" t="str">
            <v>-</v>
          </cell>
          <cell r="C4257" t="str">
            <v>Receita Serv Adm C.Grupo-Rdme</v>
          </cell>
          <cell r="D4257">
            <v>0</v>
          </cell>
          <cell r="F4257">
            <v>0</v>
          </cell>
          <cell r="G4257">
            <v>0</v>
          </cell>
          <cell r="H4257">
            <v>0</v>
          </cell>
        </row>
        <row r="4258">
          <cell r="A4258" t="str">
            <v>41.65.12.11</v>
          </cell>
          <cell r="B4258" t="str">
            <v>-</v>
          </cell>
          <cell r="C4258" t="str">
            <v>Receita Serv Adm C.Grupo-Urucum</v>
          </cell>
          <cell r="D4258">
            <v>0</v>
          </cell>
          <cell r="F4258">
            <v>0</v>
          </cell>
          <cell r="G4258">
            <v>0</v>
          </cell>
          <cell r="H4258">
            <v>0</v>
          </cell>
        </row>
        <row r="4259">
          <cell r="A4259" t="str">
            <v>41.65.12.12</v>
          </cell>
          <cell r="B4259" t="str">
            <v>-</v>
          </cell>
          <cell r="C4259" t="str">
            <v>Receita Serv Adm C.Grupo-Cvrd</v>
          </cell>
          <cell r="D4259">
            <v>0</v>
          </cell>
          <cell r="F4259">
            <v>0</v>
          </cell>
          <cell r="G4259">
            <v>0</v>
          </cell>
          <cell r="H4259">
            <v>0</v>
          </cell>
        </row>
        <row r="4260">
          <cell r="A4260" t="str">
            <v>41.65.12.13</v>
          </cell>
          <cell r="B4260" t="str">
            <v>-</v>
          </cell>
          <cell r="C4260" t="str">
            <v>Receita Serv Adm C.Grupo-Itaco</v>
          </cell>
          <cell r="D4260">
            <v>0</v>
          </cell>
          <cell r="F4260">
            <v>0</v>
          </cell>
          <cell r="G4260">
            <v>0</v>
          </cell>
          <cell r="H4260">
            <v>0</v>
          </cell>
        </row>
        <row r="4261">
          <cell r="A4261" t="str">
            <v>41.65.15.00</v>
          </cell>
          <cell r="B4261" t="str">
            <v>-</v>
          </cell>
          <cell r="C4261" t="str">
            <v>Credito Presumido</v>
          </cell>
          <cell r="D4261">
            <v>0</v>
          </cell>
          <cell r="F4261">
            <v>0</v>
          </cell>
          <cell r="G4261">
            <v>0</v>
          </cell>
          <cell r="H4261">
            <v>0</v>
          </cell>
        </row>
        <row r="4262">
          <cell r="A4262" t="str">
            <v>41.65.15.01</v>
          </cell>
          <cell r="B4262" t="str">
            <v>-</v>
          </cell>
          <cell r="C4262" t="str">
            <v>Credito Presumido</v>
          </cell>
          <cell r="D4262">
            <v>0</v>
          </cell>
          <cell r="F4262">
            <v>0</v>
          </cell>
          <cell r="G4262">
            <v>0</v>
          </cell>
          <cell r="H4262">
            <v>0</v>
          </cell>
        </row>
        <row r="4263">
          <cell r="A4263" t="str">
            <v>41.65.19.00</v>
          </cell>
          <cell r="B4263" t="str">
            <v>-</v>
          </cell>
          <cell r="C4263" t="str">
            <v>Provisão Perda de Clientes</v>
          </cell>
          <cell r="D4263">
            <v>0</v>
          </cell>
          <cell r="F4263">
            <v>0</v>
          </cell>
          <cell r="G4263">
            <v>0</v>
          </cell>
          <cell r="H4263">
            <v>0</v>
          </cell>
        </row>
        <row r="4264">
          <cell r="A4264" t="str">
            <v>41.65.19.01</v>
          </cell>
          <cell r="B4264" t="str">
            <v>-</v>
          </cell>
          <cell r="C4264" t="str">
            <v>Provisão Perda de Clientes SJDR</v>
          </cell>
          <cell r="D4264">
            <v>0</v>
          </cell>
          <cell r="F4264">
            <v>0</v>
          </cell>
          <cell r="G4264">
            <v>0</v>
          </cell>
          <cell r="H4264">
            <v>0</v>
          </cell>
        </row>
        <row r="4265">
          <cell r="A4265" t="str">
            <v>41.65.20.00</v>
          </cell>
          <cell r="B4265" t="str">
            <v>-</v>
          </cell>
          <cell r="C4265" t="str">
            <v>Provisao p/ Perda em Estoques</v>
          </cell>
          <cell r="D4265">
            <v>0</v>
          </cell>
          <cell r="F4265">
            <v>0</v>
          </cell>
          <cell r="G4265">
            <v>0</v>
          </cell>
          <cell r="H4265">
            <v>0</v>
          </cell>
        </row>
        <row r="4266">
          <cell r="A4266" t="str">
            <v>41.65.20.01</v>
          </cell>
          <cell r="B4266" t="str">
            <v>-</v>
          </cell>
          <cell r="C4266" t="str">
            <v>Provisao p/ Perda em Estoques</v>
          </cell>
          <cell r="D4266">
            <v>0</v>
          </cell>
          <cell r="F4266">
            <v>0</v>
          </cell>
          <cell r="G4266">
            <v>0</v>
          </cell>
          <cell r="H4266">
            <v>0</v>
          </cell>
        </row>
        <row r="4267">
          <cell r="A4267" t="str">
            <v>41.65.20.02</v>
          </cell>
          <cell r="B4267" t="str">
            <v>-</v>
          </cell>
          <cell r="C4267" t="str">
            <v>Provisão Ajuste a Valor de Mercado</v>
          </cell>
          <cell r="D4267">
            <v>0</v>
          </cell>
          <cell r="F4267">
            <v>0</v>
          </cell>
          <cell r="G4267">
            <v>0</v>
          </cell>
          <cell r="H4267">
            <v>0</v>
          </cell>
        </row>
        <row r="4268">
          <cell r="A4268" t="str">
            <v>41.65.20.03</v>
          </cell>
          <cell r="B4268" t="str">
            <v>-</v>
          </cell>
          <cell r="C4268" t="str">
            <v>Provisao p/ Perda em Estoques Nucleo MG</v>
          </cell>
          <cell r="D4268">
            <v>0</v>
          </cell>
          <cell r="F4268">
            <v>0</v>
          </cell>
          <cell r="G4268">
            <v>0</v>
          </cell>
          <cell r="H4268">
            <v>0</v>
          </cell>
        </row>
        <row r="4269">
          <cell r="A4269" t="str">
            <v>41.65.20.04</v>
          </cell>
          <cell r="B4269" t="str">
            <v>-</v>
          </cell>
          <cell r="C4269" t="str">
            <v>Provisao p/ Perda Estoques SMM</v>
          </cell>
          <cell r="D4269">
            <v>0</v>
          </cell>
          <cell r="F4269">
            <v>0</v>
          </cell>
          <cell r="G4269">
            <v>0</v>
          </cell>
          <cell r="H4269">
            <v>0</v>
          </cell>
        </row>
        <row r="4270">
          <cell r="A4270" t="str">
            <v>41.65.20.05</v>
          </cell>
          <cell r="B4270" t="str">
            <v>-</v>
          </cell>
          <cell r="C4270" t="str">
            <v>Prov.Ajuste a Valor de Mercado CPFL</v>
          </cell>
          <cell r="D4270">
            <v>0</v>
          </cell>
          <cell r="F4270">
            <v>0</v>
          </cell>
          <cell r="G4270">
            <v>0</v>
          </cell>
          <cell r="H4270">
            <v>0</v>
          </cell>
        </row>
        <row r="4271">
          <cell r="A4271" t="str">
            <v>41.65.20.06</v>
          </cell>
          <cell r="B4271" t="str">
            <v>-</v>
          </cell>
          <cell r="C4271" t="str">
            <v>Prov.Ajuste a Valor de Mercado MMN</v>
          </cell>
          <cell r="D4271">
            <v>0</v>
          </cell>
          <cell r="F4271">
            <v>0</v>
          </cell>
          <cell r="G4271">
            <v>0</v>
          </cell>
          <cell r="H4271">
            <v>0</v>
          </cell>
        </row>
        <row r="4272">
          <cell r="A4272" t="str">
            <v>41.65.20.07</v>
          </cell>
          <cell r="B4272" t="str">
            <v>-</v>
          </cell>
          <cell r="C4272" t="str">
            <v>Provisao p/ Perda Estoques Nucleo Bahia</v>
          </cell>
          <cell r="D4272">
            <v>0</v>
          </cell>
          <cell r="F4272">
            <v>0</v>
          </cell>
          <cell r="G4272">
            <v>0</v>
          </cell>
          <cell r="H4272">
            <v>0</v>
          </cell>
        </row>
        <row r="4273">
          <cell r="A4273" t="str">
            <v>41.65.20.08</v>
          </cell>
          <cell r="B4273" t="str">
            <v>-</v>
          </cell>
          <cell r="C4273" t="str">
            <v>Provisao p/ Perda Estoques Mina Azul</v>
          </cell>
          <cell r="D4273">
            <v>0</v>
          </cell>
          <cell r="F4273">
            <v>0</v>
          </cell>
          <cell r="G4273">
            <v>0</v>
          </cell>
          <cell r="H4273">
            <v>0</v>
          </cell>
        </row>
        <row r="4274">
          <cell r="A4274" t="str">
            <v>41.65.20.09</v>
          </cell>
          <cell r="B4274" t="str">
            <v>-</v>
          </cell>
          <cell r="C4274" t="str">
            <v>Provisão Perdas Estoque SJDR</v>
          </cell>
          <cell r="D4274">
            <v>0</v>
          </cell>
          <cell r="F4274">
            <v>0</v>
          </cell>
          <cell r="G4274">
            <v>0</v>
          </cell>
          <cell r="H4274">
            <v>0</v>
          </cell>
        </row>
        <row r="4275">
          <cell r="A4275" t="str">
            <v>41.65.25.00</v>
          </cell>
          <cell r="B4275" t="str">
            <v>-</v>
          </cell>
          <cell r="C4275" t="str">
            <v>Outras Despesas Operacionais</v>
          </cell>
          <cell r="D4275">
            <v>0</v>
          </cell>
          <cell r="F4275">
            <v>569000</v>
          </cell>
          <cell r="G4275">
            <v>0</v>
          </cell>
          <cell r="H4275">
            <v>569000</v>
          </cell>
          <cell r="I4275" t="str">
            <v>D</v>
          </cell>
        </row>
        <row r="4276">
          <cell r="A4276" t="str">
            <v>41.65.25.01</v>
          </cell>
          <cell r="B4276" t="str">
            <v>-</v>
          </cell>
          <cell r="C4276" t="str">
            <v>Outras Despesas Operacionais</v>
          </cell>
          <cell r="D4276">
            <v>0</v>
          </cell>
          <cell r="F4276">
            <v>0</v>
          </cell>
          <cell r="G4276">
            <v>0</v>
          </cell>
          <cell r="H4276">
            <v>0</v>
          </cell>
        </row>
        <row r="4277">
          <cell r="A4277" t="str">
            <v>41.65.25.02</v>
          </cell>
          <cell r="B4277" t="str">
            <v>-</v>
          </cell>
          <cell r="C4277" t="str">
            <v>Participação nos Resultados</v>
          </cell>
          <cell r="D4277">
            <v>0</v>
          </cell>
          <cell r="F4277">
            <v>569000</v>
          </cell>
          <cell r="G4277">
            <v>0</v>
          </cell>
          <cell r="H4277">
            <v>569000</v>
          </cell>
          <cell r="I4277" t="str">
            <v>D</v>
          </cell>
        </row>
        <row r="4278">
          <cell r="A4278" t="str">
            <v>41.65.25.03</v>
          </cell>
          <cell r="B4278" t="str">
            <v>-</v>
          </cell>
          <cell r="C4278" t="str">
            <v>Outras Despesas Diferidas</v>
          </cell>
          <cell r="D4278">
            <v>0</v>
          </cell>
          <cell r="F4278">
            <v>0</v>
          </cell>
          <cell r="G4278">
            <v>0</v>
          </cell>
          <cell r="H4278">
            <v>0</v>
          </cell>
        </row>
        <row r="4279">
          <cell r="A4279" t="str">
            <v>41.65.27.00</v>
          </cell>
          <cell r="B4279" t="str">
            <v>-</v>
          </cell>
          <cell r="C4279" t="str">
            <v>Despesa Serv Administ - Cias Grupo</v>
          </cell>
          <cell r="D4279">
            <v>0</v>
          </cell>
          <cell r="F4279">
            <v>0</v>
          </cell>
          <cell r="G4279">
            <v>0</v>
          </cell>
          <cell r="H4279">
            <v>0</v>
          </cell>
        </row>
        <row r="4280">
          <cell r="A4280" t="str">
            <v>41.65.27.01</v>
          </cell>
          <cell r="B4280" t="str">
            <v>-</v>
          </cell>
          <cell r="C4280" t="str">
            <v>Despesa Serv Adm C.Grupo-Cpfl</v>
          </cell>
          <cell r="D4280">
            <v>0</v>
          </cell>
          <cell r="F4280">
            <v>0</v>
          </cell>
          <cell r="G4280">
            <v>0</v>
          </cell>
          <cell r="H4280">
            <v>0</v>
          </cell>
        </row>
        <row r="4281">
          <cell r="A4281" t="str">
            <v>41.65.27.03</v>
          </cell>
          <cell r="B4281" t="str">
            <v>-</v>
          </cell>
          <cell r="C4281" t="str">
            <v>Despesa Serv Adm C.Grupo-Mato Grosso</v>
          </cell>
          <cell r="D4281">
            <v>0</v>
          </cell>
          <cell r="F4281">
            <v>0</v>
          </cell>
          <cell r="G4281">
            <v>0</v>
          </cell>
          <cell r="H4281">
            <v>0</v>
          </cell>
        </row>
        <row r="4282">
          <cell r="A4282" t="str">
            <v>41.65.27.04</v>
          </cell>
          <cell r="B4282" t="str">
            <v>-</v>
          </cell>
          <cell r="C4282" t="str">
            <v>Despesa Serv Adm C.Grupo-Urandi</v>
          </cell>
          <cell r="D4282">
            <v>0</v>
          </cell>
          <cell r="F4282">
            <v>0</v>
          </cell>
          <cell r="G4282">
            <v>0</v>
          </cell>
          <cell r="H4282">
            <v>0</v>
          </cell>
        </row>
        <row r="4284">
          <cell r="A4284" t="str">
            <v>-----------</v>
          </cell>
          <cell r="B4284" t="str">
            <v>--</v>
          </cell>
          <cell r="C4284" t="str">
            <v>-------------------------------------------------------------------</v>
          </cell>
          <cell r="D4284" t="str">
            <v>-------------------</v>
          </cell>
          <cell r="E4284" t="str">
            <v>-</v>
          </cell>
          <cell r="F4284" t="str">
            <v>-------------------</v>
          </cell>
          <cell r="G4284" t="e">
            <v>#NAME?</v>
          </cell>
          <cell r="H4284" t="str">
            <v>07AB - 1.00.01.065</v>
          </cell>
        </row>
        <row r="4285">
          <cell r="A4285" t="str">
            <v>_x000C_----------</v>
          </cell>
          <cell r="B4285" t="str">
            <v>--</v>
          </cell>
          <cell r="C4285" t="str">
            <v>-------------------------------------------------------------------</v>
          </cell>
          <cell r="D4285" t="str">
            <v>-------------------</v>
          </cell>
          <cell r="E4285" t="str">
            <v>-</v>
          </cell>
          <cell r="F4285" t="str">
            <v>-------------------</v>
          </cell>
          <cell r="G4285" t="str">
            <v>-------------------</v>
          </cell>
          <cell r="H4285" t="str">
            <v>------ Página:</v>
          </cell>
          <cell r="I4285">
            <v>5</v>
          </cell>
        </row>
        <row r="4286">
          <cell r="A4286" t="str">
            <v>Rio Doce Ma</v>
          </cell>
          <cell r="B4286" t="str">
            <v>ng</v>
          </cell>
          <cell r="C4286" t="str">
            <v>anes S.A</v>
          </cell>
          <cell r="H4286" t="str">
            <v>Balancete</v>
          </cell>
        </row>
        <row r="4287">
          <cell r="A4287" t="str">
            <v>Período: 01</v>
          </cell>
          <cell r="B4287" t="str">
            <v>/0</v>
          </cell>
          <cell r="C4287" t="str">
            <v>1/2007 A 31/01/2007 -----------------------------------------------</v>
          </cell>
          <cell r="D4287" t="str">
            <v>-------------------</v>
          </cell>
          <cell r="E4287" t="str">
            <v>-</v>
          </cell>
          <cell r="F4287" t="str">
            <v>-------------------</v>
          </cell>
          <cell r="G4287" t="str">
            <v>-------------------</v>
          </cell>
          <cell r="H4287" t="str">
            <v>06/02/2007 - 17:4</v>
          </cell>
          <cell r="I4287">
            <v>7</v>
          </cell>
        </row>
        <row r="4289">
          <cell r="A4289" t="str">
            <v>Título</v>
          </cell>
          <cell r="D4289" t="str">
            <v>Saldo Inicial</v>
          </cell>
          <cell r="F4289" t="str">
            <v>Débito</v>
          </cell>
          <cell r="G4289" t="str">
            <v>Crédito</v>
          </cell>
          <cell r="H4289" t="str">
            <v>Saldo Final</v>
          </cell>
        </row>
        <row r="4290">
          <cell r="A4290" t="str">
            <v>-----------</v>
          </cell>
          <cell r="B4290" t="str">
            <v>--</v>
          </cell>
          <cell r="C4290" t="str">
            <v>-------------------------------------------------------------------</v>
          </cell>
          <cell r="D4290" t="str">
            <v>-----------------</v>
          </cell>
          <cell r="F4290" t="str">
            <v>------------------</v>
          </cell>
          <cell r="G4290" t="str">
            <v>------------------</v>
          </cell>
          <cell r="H4290" t="str">
            <v>-----------------</v>
          </cell>
        </row>
        <row r="4291">
          <cell r="A4291" t="str">
            <v>41.65.27.05</v>
          </cell>
          <cell r="B4291" t="str">
            <v>-</v>
          </cell>
          <cell r="C4291" t="str">
            <v>Despesa Serv Adm C.Grupo-Mmn</v>
          </cell>
          <cell r="D4291">
            <v>0</v>
          </cell>
          <cell r="F4291">
            <v>0</v>
          </cell>
          <cell r="G4291">
            <v>0</v>
          </cell>
          <cell r="H4291">
            <v>0</v>
          </cell>
        </row>
        <row r="4292">
          <cell r="A4292" t="str">
            <v>41.65.27.06</v>
          </cell>
          <cell r="B4292" t="str">
            <v>-</v>
          </cell>
          <cell r="C4292" t="str">
            <v>Despesa Serv Adm C.Grupo-Sibra</v>
          </cell>
          <cell r="D4292">
            <v>0</v>
          </cell>
          <cell r="F4292">
            <v>0</v>
          </cell>
          <cell r="G4292">
            <v>0</v>
          </cell>
          <cell r="H4292">
            <v>0</v>
          </cell>
        </row>
        <row r="4293">
          <cell r="A4293" t="str">
            <v>41.65.27.07</v>
          </cell>
          <cell r="B4293" t="str">
            <v>-</v>
          </cell>
          <cell r="C4293" t="str">
            <v>Despesa Serv Adm C.Grupo-S.Florestal</v>
          </cell>
          <cell r="D4293">
            <v>0</v>
          </cell>
          <cell r="F4293">
            <v>0</v>
          </cell>
          <cell r="G4293">
            <v>0</v>
          </cell>
          <cell r="H4293">
            <v>0</v>
          </cell>
        </row>
        <row r="4294">
          <cell r="A4294" t="str">
            <v>41.65.27.08</v>
          </cell>
          <cell r="B4294" t="str">
            <v>-</v>
          </cell>
          <cell r="C4294" t="str">
            <v>Despesa Serv Adm C.Grupo-S.Mineira</v>
          </cell>
          <cell r="D4294">
            <v>0</v>
          </cell>
          <cell r="F4294">
            <v>0</v>
          </cell>
          <cell r="G4294">
            <v>0</v>
          </cell>
          <cell r="H4294">
            <v>0</v>
          </cell>
        </row>
        <row r="4295">
          <cell r="A4295" t="str">
            <v>41.65.27.10</v>
          </cell>
          <cell r="B4295" t="str">
            <v>-</v>
          </cell>
          <cell r="C4295" t="str">
            <v>Despesa Serv Adm C.Grupo-Rdme</v>
          </cell>
          <cell r="D4295">
            <v>0</v>
          </cell>
          <cell r="F4295">
            <v>0</v>
          </cell>
          <cell r="G4295">
            <v>0</v>
          </cell>
          <cell r="H4295">
            <v>0</v>
          </cell>
        </row>
        <row r="4296">
          <cell r="A4296" t="str">
            <v>41.65.27.11</v>
          </cell>
          <cell r="B4296" t="str">
            <v>-</v>
          </cell>
          <cell r="C4296" t="str">
            <v>Despesa Serv Adm C.Grupo-Urucum</v>
          </cell>
          <cell r="D4296">
            <v>0</v>
          </cell>
          <cell r="F4296">
            <v>0</v>
          </cell>
          <cell r="G4296">
            <v>0</v>
          </cell>
          <cell r="H4296">
            <v>0</v>
          </cell>
        </row>
        <row r="4297">
          <cell r="A4297" t="str">
            <v>41.65.27.12</v>
          </cell>
          <cell r="B4297" t="str">
            <v>-</v>
          </cell>
          <cell r="C4297" t="str">
            <v>Despesa Serv Adm C.Grupo-Cvrd</v>
          </cell>
          <cell r="D4297">
            <v>0</v>
          </cell>
          <cell r="F4297">
            <v>0</v>
          </cell>
          <cell r="G4297">
            <v>0</v>
          </cell>
          <cell r="H4297">
            <v>0</v>
          </cell>
        </row>
        <row r="4298">
          <cell r="A4298" t="str">
            <v>41.65.27.13</v>
          </cell>
          <cell r="B4298" t="str">
            <v>-</v>
          </cell>
          <cell r="C4298" t="str">
            <v>Despesa Serv Adm C.Grupo-Itaco</v>
          </cell>
          <cell r="D4298">
            <v>0</v>
          </cell>
          <cell r="F4298">
            <v>0</v>
          </cell>
          <cell r="G4298">
            <v>0</v>
          </cell>
          <cell r="H4298">
            <v>0</v>
          </cell>
        </row>
        <row r="4299">
          <cell r="A4299" t="str">
            <v>41.65.28.00</v>
          </cell>
          <cell r="B4299" t="str">
            <v>-</v>
          </cell>
          <cell r="C4299" t="str">
            <v>Impostos s/Serv Administ-Cias Grupo</v>
          </cell>
          <cell r="D4299">
            <v>0</v>
          </cell>
          <cell r="F4299">
            <v>0</v>
          </cell>
          <cell r="G4299">
            <v>0</v>
          </cell>
          <cell r="H4299">
            <v>0</v>
          </cell>
        </row>
        <row r="4300">
          <cell r="A4300" t="str">
            <v>41.65.28.01</v>
          </cell>
          <cell r="B4300" t="str">
            <v>-</v>
          </cell>
          <cell r="C4300" t="str">
            <v>Pis s/Serv Administ-Cpfl</v>
          </cell>
          <cell r="D4300">
            <v>0</v>
          </cell>
          <cell r="F4300">
            <v>0</v>
          </cell>
          <cell r="G4300">
            <v>0</v>
          </cell>
          <cell r="H4300">
            <v>0</v>
          </cell>
        </row>
        <row r="4301">
          <cell r="A4301" t="str">
            <v>41.65.28.03</v>
          </cell>
          <cell r="B4301" t="str">
            <v>-</v>
          </cell>
          <cell r="C4301" t="str">
            <v>Pis s/Serv Administ-Mato Grosso</v>
          </cell>
          <cell r="D4301">
            <v>0</v>
          </cell>
          <cell r="F4301">
            <v>0</v>
          </cell>
          <cell r="G4301">
            <v>0</v>
          </cell>
          <cell r="H4301">
            <v>0</v>
          </cell>
        </row>
        <row r="4302">
          <cell r="A4302" t="str">
            <v>41.65.28.04</v>
          </cell>
          <cell r="B4302" t="str">
            <v>-</v>
          </cell>
          <cell r="C4302" t="str">
            <v>Pis s/Serv Administ-Urandi</v>
          </cell>
          <cell r="D4302">
            <v>0</v>
          </cell>
          <cell r="F4302">
            <v>0</v>
          </cell>
          <cell r="G4302">
            <v>0</v>
          </cell>
          <cell r="H4302">
            <v>0</v>
          </cell>
        </row>
        <row r="4303">
          <cell r="A4303" t="str">
            <v>41.65.28.05</v>
          </cell>
          <cell r="B4303" t="str">
            <v>-</v>
          </cell>
          <cell r="C4303" t="str">
            <v>Pis s/Serv Administ-Mmn</v>
          </cell>
          <cell r="D4303">
            <v>0</v>
          </cell>
          <cell r="F4303">
            <v>0</v>
          </cell>
          <cell r="G4303">
            <v>0</v>
          </cell>
          <cell r="H4303">
            <v>0</v>
          </cell>
        </row>
        <row r="4304">
          <cell r="A4304" t="str">
            <v>41.65.28.06</v>
          </cell>
          <cell r="B4304" t="str">
            <v>-</v>
          </cell>
          <cell r="C4304" t="str">
            <v>Pis s/Serv Administ-Sibra</v>
          </cell>
          <cell r="D4304">
            <v>0</v>
          </cell>
          <cell r="F4304">
            <v>0</v>
          </cell>
          <cell r="G4304">
            <v>0</v>
          </cell>
          <cell r="H4304">
            <v>0</v>
          </cell>
        </row>
        <row r="4305">
          <cell r="A4305" t="str">
            <v>41.65.28.07</v>
          </cell>
          <cell r="B4305" t="str">
            <v>-</v>
          </cell>
          <cell r="C4305" t="str">
            <v>Pis s/Serv Administ-S.Florestal</v>
          </cell>
          <cell r="D4305">
            <v>0</v>
          </cell>
          <cell r="F4305">
            <v>0</v>
          </cell>
          <cell r="G4305">
            <v>0</v>
          </cell>
          <cell r="H4305">
            <v>0</v>
          </cell>
        </row>
        <row r="4306">
          <cell r="A4306" t="str">
            <v>41.65.28.08</v>
          </cell>
          <cell r="B4306" t="str">
            <v>-</v>
          </cell>
          <cell r="C4306" t="str">
            <v>Pis s/Serv Administ-S.Mineira</v>
          </cell>
          <cell r="D4306">
            <v>0</v>
          </cell>
          <cell r="F4306">
            <v>0</v>
          </cell>
          <cell r="G4306">
            <v>0</v>
          </cell>
          <cell r="H4306">
            <v>0</v>
          </cell>
        </row>
        <row r="4307">
          <cell r="A4307" t="str">
            <v>41.65.28.10</v>
          </cell>
          <cell r="B4307" t="str">
            <v>-</v>
          </cell>
          <cell r="C4307" t="str">
            <v>Pis s/Serv Administ-Rdme</v>
          </cell>
          <cell r="D4307">
            <v>0</v>
          </cell>
          <cell r="F4307">
            <v>0</v>
          </cell>
          <cell r="G4307">
            <v>0</v>
          </cell>
          <cell r="H4307">
            <v>0</v>
          </cell>
        </row>
        <row r="4308">
          <cell r="A4308" t="str">
            <v>41.65.28.11</v>
          </cell>
          <cell r="B4308" t="str">
            <v>-</v>
          </cell>
          <cell r="C4308" t="str">
            <v>Pis s/Serv Administ-Urucum</v>
          </cell>
          <cell r="D4308">
            <v>0</v>
          </cell>
          <cell r="F4308">
            <v>0</v>
          </cell>
          <cell r="G4308">
            <v>0</v>
          </cell>
          <cell r="H4308">
            <v>0</v>
          </cell>
        </row>
        <row r="4309">
          <cell r="A4309" t="str">
            <v>41.65.28.12</v>
          </cell>
          <cell r="B4309" t="str">
            <v>-</v>
          </cell>
          <cell r="C4309" t="str">
            <v>Pis s/Serv Administ-Cvrd</v>
          </cell>
          <cell r="D4309">
            <v>0</v>
          </cell>
          <cell r="F4309">
            <v>0</v>
          </cell>
          <cell r="G4309">
            <v>0</v>
          </cell>
          <cell r="H4309">
            <v>0</v>
          </cell>
        </row>
        <row r="4310">
          <cell r="A4310" t="str">
            <v>41.65.28.13</v>
          </cell>
          <cell r="B4310" t="str">
            <v>-</v>
          </cell>
          <cell r="C4310" t="str">
            <v>Pis s/Serv Administ-Itaco</v>
          </cell>
          <cell r="D4310">
            <v>0</v>
          </cell>
          <cell r="F4310">
            <v>0</v>
          </cell>
          <cell r="G4310">
            <v>0</v>
          </cell>
          <cell r="H4310">
            <v>0</v>
          </cell>
        </row>
        <row r="4311">
          <cell r="A4311" t="str">
            <v>41.65.28.21</v>
          </cell>
          <cell r="B4311" t="str">
            <v>-</v>
          </cell>
          <cell r="C4311" t="str">
            <v>Cofins s/Serv Administ-Cpfl</v>
          </cell>
          <cell r="D4311">
            <v>0</v>
          </cell>
          <cell r="F4311">
            <v>0</v>
          </cell>
          <cell r="G4311">
            <v>0</v>
          </cell>
          <cell r="H4311">
            <v>0</v>
          </cell>
        </row>
        <row r="4312">
          <cell r="A4312" t="str">
            <v>41.65.28.23</v>
          </cell>
          <cell r="B4312" t="str">
            <v>-</v>
          </cell>
          <cell r="C4312" t="str">
            <v>Cofins s/Serv Administ-Mato Grosso</v>
          </cell>
          <cell r="D4312">
            <v>0</v>
          </cell>
          <cell r="F4312">
            <v>0</v>
          </cell>
          <cell r="G4312">
            <v>0</v>
          </cell>
          <cell r="H4312">
            <v>0</v>
          </cell>
        </row>
        <row r="4313">
          <cell r="A4313" t="str">
            <v>41.65.28.24</v>
          </cell>
          <cell r="B4313" t="str">
            <v>-</v>
          </cell>
          <cell r="C4313" t="str">
            <v>Cofins s/Serv Administ-Urandi</v>
          </cell>
          <cell r="D4313">
            <v>0</v>
          </cell>
          <cell r="F4313">
            <v>0</v>
          </cell>
          <cell r="G4313">
            <v>0</v>
          </cell>
          <cell r="H4313">
            <v>0</v>
          </cell>
        </row>
        <row r="4314">
          <cell r="A4314" t="str">
            <v>41.65.28.25</v>
          </cell>
          <cell r="B4314" t="str">
            <v>-</v>
          </cell>
          <cell r="C4314" t="str">
            <v>Cofins s/Serv Administ-Mmn</v>
          </cell>
          <cell r="D4314">
            <v>0</v>
          </cell>
          <cell r="F4314">
            <v>0</v>
          </cell>
          <cell r="G4314">
            <v>0</v>
          </cell>
          <cell r="H4314">
            <v>0</v>
          </cell>
        </row>
        <row r="4315">
          <cell r="A4315" t="str">
            <v>41.65.28.26</v>
          </cell>
          <cell r="B4315" t="str">
            <v>-</v>
          </cell>
          <cell r="C4315" t="str">
            <v>Cofins s/Serv Administ-Sibra</v>
          </cell>
          <cell r="D4315">
            <v>0</v>
          </cell>
          <cell r="F4315">
            <v>0</v>
          </cell>
          <cell r="G4315">
            <v>0</v>
          </cell>
          <cell r="H4315">
            <v>0</v>
          </cell>
        </row>
        <row r="4316">
          <cell r="A4316" t="str">
            <v>41.65.28.27</v>
          </cell>
          <cell r="B4316" t="str">
            <v>-</v>
          </cell>
          <cell r="C4316" t="str">
            <v>Cofins s/Serv Administ-S.Florestal</v>
          </cell>
          <cell r="D4316">
            <v>0</v>
          </cell>
          <cell r="F4316">
            <v>0</v>
          </cell>
          <cell r="G4316">
            <v>0</v>
          </cell>
          <cell r="H4316">
            <v>0</v>
          </cell>
        </row>
        <row r="4317">
          <cell r="A4317" t="str">
            <v>41.65.28.28</v>
          </cell>
          <cell r="B4317" t="str">
            <v>-</v>
          </cell>
          <cell r="C4317" t="str">
            <v>Cofins s/Serv Administ-S.Mineira</v>
          </cell>
          <cell r="D4317">
            <v>0</v>
          </cell>
          <cell r="F4317">
            <v>0</v>
          </cell>
          <cell r="G4317">
            <v>0</v>
          </cell>
          <cell r="H4317">
            <v>0</v>
          </cell>
        </row>
        <row r="4318">
          <cell r="A4318" t="str">
            <v>41.65.28.30</v>
          </cell>
          <cell r="B4318" t="str">
            <v>-</v>
          </cell>
          <cell r="C4318" t="str">
            <v>Cofins s/Serv Administ-Rdme</v>
          </cell>
          <cell r="D4318">
            <v>0</v>
          </cell>
          <cell r="F4318">
            <v>0</v>
          </cell>
          <cell r="G4318">
            <v>0</v>
          </cell>
          <cell r="H4318">
            <v>0</v>
          </cell>
        </row>
        <row r="4319">
          <cell r="A4319" t="str">
            <v>41.65.28.31</v>
          </cell>
          <cell r="B4319" t="str">
            <v>-</v>
          </cell>
          <cell r="C4319" t="str">
            <v>Cofins s/Serv Administ-Urucum</v>
          </cell>
          <cell r="D4319">
            <v>0</v>
          </cell>
          <cell r="F4319">
            <v>0</v>
          </cell>
          <cell r="G4319">
            <v>0</v>
          </cell>
          <cell r="H4319">
            <v>0</v>
          </cell>
        </row>
        <row r="4320">
          <cell r="A4320" t="str">
            <v>41.65.28.32</v>
          </cell>
          <cell r="B4320" t="str">
            <v>-</v>
          </cell>
          <cell r="C4320" t="str">
            <v>Cofins s/Serv Administ-Cvrd</v>
          </cell>
          <cell r="D4320">
            <v>0</v>
          </cell>
          <cell r="F4320">
            <v>0</v>
          </cell>
          <cell r="G4320">
            <v>0</v>
          </cell>
          <cell r="H4320">
            <v>0</v>
          </cell>
        </row>
        <row r="4321">
          <cell r="A4321" t="str">
            <v>41.65.28.33</v>
          </cell>
          <cell r="B4321" t="str">
            <v>-</v>
          </cell>
          <cell r="C4321" t="str">
            <v>Cofins s/Serv Administ-Itaco</v>
          </cell>
          <cell r="D4321">
            <v>0</v>
          </cell>
          <cell r="F4321">
            <v>0</v>
          </cell>
          <cell r="G4321">
            <v>0</v>
          </cell>
          <cell r="H4321">
            <v>0</v>
          </cell>
        </row>
        <row r="4322">
          <cell r="A4322" t="str">
            <v>41.65.28.41</v>
          </cell>
          <cell r="B4322" t="str">
            <v>-</v>
          </cell>
          <cell r="C4322" t="str">
            <v>Iss s/Serv Administ-Cpfl</v>
          </cell>
          <cell r="D4322">
            <v>0</v>
          </cell>
          <cell r="F4322">
            <v>0</v>
          </cell>
          <cell r="G4322">
            <v>0</v>
          </cell>
          <cell r="H4322">
            <v>0</v>
          </cell>
        </row>
        <row r="4323">
          <cell r="A4323" t="str">
            <v>41.65.28.43</v>
          </cell>
          <cell r="B4323" t="str">
            <v>-</v>
          </cell>
          <cell r="C4323" t="str">
            <v>Iss s/Serv Administ-Mato Grosso</v>
          </cell>
          <cell r="D4323">
            <v>0</v>
          </cell>
          <cell r="F4323">
            <v>0</v>
          </cell>
          <cell r="G4323">
            <v>0</v>
          </cell>
          <cell r="H4323">
            <v>0</v>
          </cell>
        </row>
        <row r="4324">
          <cell r="A4324" t="str">
            <v>41.65.28.44</v>
          </cell>
          <cell r="B4324" t="str">
            <v>-</v>
          </cell>
          <cell r="C4324" t="str">
            <v>Iss s/Serv Administ-Urandi</v>
          </cell>
          <cell r="D4324">
            <v>0</v>
          </cell>
          <cell r="F4324">
            <v>0</v>
          </cell>
          <cell r="G4324">
            <v>0</v>
          </cell>
          <cell r="H4324">
            <v>0</v>
          </cell>
        </row>
        <row r="4325">
          <cell r="A4325" t="str">
            <v>41.65.28.45</v>
          </cell>
          <cell r="B4325" t="str">
            <v>-</v>
          </cell>
          <cell r="C4325" t="str">
            <v>Iss s/Serv Administ-Mmn</v>
          </cell>
          <cell r="D4325">
            <v>0</v>
          </cell>
          <cell r="F4325">
            <v>0</v>
          </cell>
          <cell r="G4325">
            <v>0</v>
          </cell>
          <cell r="H4325">
            <v>0</v>
          </cell>
        </row>
        <row r="4326">
          <cell r="A4326" t="str">
            <v>41.65.28.46</v>
          </cell>
          <cell r="B4326" t="str">
            <v>-</v>
          </cell>
          <cell r="C4326" t="str">
            <v>Iss s/Serv Administ-Sibra</v>
          </cell>
          <cell r="D4326">
            <v>0</v>
          </cell>
          <cell r="F4326">
            <v>0</v>
          </cell>
          <cell r="G4326">
            <v>0</v>
          </cell>
          <cell r="H4326">
            <v>0</v>
          </cell>
        </row>
        <row r="4327">
          <cell r="A4327" t="str">
            <v>41.65.28.47</v>
          </cell>
          <cell r="B4327" t="str">
            <v>-</v>
          </cell>
          <cell r="C4327" t="str">
            <v>Iss s/Serv Administ-S.Florestal</v>
          </cell>
          <cell r="D4327">
            <v>0</v>
          </cell>
          <cell r="F4327">
            <v>0</v>
          </cell>
          <cell r="G4327">
            <v>0</v>
          </cell>
          <cell r="H4327">
            <v>0</v>
          </cell>
        </row>
        <row r="4328">
          <cell r="A4328" t="str">
            <v>41.65.28.48</v>
          </cell>
          <cell r="B4328" t="str">
            <v>-</v>
          </cell>
          <cell r="C4328" t="str">
            <v>Iss s/Serv Administ-S.Mineira</v>
          </cell>
          <cell r="D4328">
            <v>0</v>
          </cell>
          <cell r="F4328">
            <v>0</v>
          </cell>
          <cell r="G4328">
            <v>0</v>
          </cell>
          <cell r="H4328">
            <v>0</v>
          </cell>
        </row>
        <row r="4329">
          <cell r="A4329" t="str">
            <v>41.65.28.50</v>
          </cell>
          <cell r="B4329" t="str">
            <v>-</v>
          </cell>
          <cell r="C4329" t="str">
            <v>Iss s/Serv Administ-Rdme</v>
          </cell>
          <cell r="D4329">
            <v>0</v>
          </cell>
          <cell r="F4329">
            <v>0</v>
          </cell>
          <cell r="G4329">
            <v>0</v>
          </cell>
          <cell r="H4329">
            <v>0</v>
          </cell>
        </row>
        <row r="4330">
          <cell r="A4330" t="str">
            <v>41.65.28.51</v>
          </cell>
          <cell r="B4330" t="str">
            <v>-</v>
          </cell>
          <cell r="C4330" t="str">
            <v>Iss s/Serv Administ-Urucum</v>
          </cell>
          <cell r="D4330">
            <v>0</v>
          </cell>
          <cell r="F4330">
            <v>0</v>
          </cell>
          <cell r="G4330">
            <v>0</v>
          </cell>
          <cell r="H4330">
            <v>0</v>
          </cell>
        </row>
        <row r="4331">
          <cell r="A4331" t="str">
            <v>41.65.28.52</v>
          </cell>
          <cell r="B4331" t="str">
            <v>-</v>
          </cell>
          <cell r="C4331" t="str">
            <v>Iss s/Serv Administ-Cvrd</v>
          </cell>
          <cell r="D4331">
            <v>0</v>
          </cell>
          <cell r="F4331">
            <v>0</v>
          </cell>
          <cell r="G4331">
            <v>0</v>
          </cell>
          <cell r="H4331">
            <v>0</v>
          </cell>
        </row>
        <row r="4332">
          <cell r="A4332" t="str">
            <v>41.65.28.53</v>
          </cell>
          <cell r="B4332" t="str">
            <v>-</v>
          </cell>
          <cell r="C4332" t="str">
            <v>Iss s/Serv Administ-Itaco</v>
          </cell>
          <cell r="D4332">
            <v>0</v>
          </cell>
          <cell r="F4332">
            <v>0</v>
          </cell>
          <cell r="G4332">
            <v>0</v>
          </cell>
          <cell r="H4332">
            <v>0</v>
          </cell>
        </row>
        <row r="4333">
          <cell r="A4333" t="str">
            <v>41.65.30.00</v>
          </cell>
          <cell r="B4333" t="str">
            <v>-</v>
          </cell>
          <cell r="C4333" t="str">
            <v>Provisao para Contingencias</v>
          </cell>
          <cell r="D4333">
            <v>0</v>
          </cell>
          <cell r="F4333">
            <v>0</v>
          </cell>
          <cell r="G4333">
            <v>0</v>
          </cell>
          <cell r="H4333">
            <v>0</v>
          </cell>
        </row>
        <row r="4334">
          <cell r="A4334" t="str">
            <v>41.65.30.01</v>
          </cell>
          <cell r="B4334" t="str">
            <v>-</v>
          </cell>
          <cell r="C4334" t="str">
            <v>Provisao para Contingencias</v>
          </cell>
          <cell r="D4334">
            <v>0</v>
          </cell>
          <cell r="F4334">
            <v>0</v>
          </cell>
          <cell r="G4334">
            <v>0</v>
          </cell>
          <cell r="H4334">
            <v>0</v>
          </cell>
        </row>
        <row r="4335">
          <cell r="A4335" t="str">
            <v>41.65.30.10</v>
          </cell>
          <cell r="B4335" t="str">
            <v>-</v>
          </cell>
          <cell r="C4335" t="str">
            <v>Provisao para Contingencia Tributária</v>
          </cell>
          <cell r="D4335">
            <v>0</v>
          </cell>
          <cell r="F4335">
            <v>0</v>
          </cell>
          <cell r="G4335">
            <v>0</v>
          </cell>
          <cell r="H4335">
            <v>0</v>
          </cell>
        </row>
        <row r="4336">
          <cell r="A4336" t="str">
            <v>41.65.30.30</v>
          </cell>
          <cell r="B4336" t="str">
            <v>-</v>
          </cell>
          <cell r="C4336" t="str">
            <v>Provisao para Contingencia Cível</v>
          </cell>
          <cell r="D4336">
            <v>0</v>
          </cell>
          <cell r="F4336">
            <v>0</v>
          </cell>
          <cell r="G4336">
            <v>0</v>
          </cell>
          <cell r="H4336">
            <v>0</v>
          </cell>
        </row>
        <row r="4337">
          <cell r="A4337" t="str">
            <v>41.65.30.40</v>
          </cell>
          <cell r="B4337" t="str">
            <v>-</v>
          </cell>
          <cell r="C4337" t="str">
            <v>Provisao para Contingencia Trabalhista</v>
          </cell>
          <cell r="D4337">
            <v>0</v>
          </cell>
          <cell r="F4337">
            <v>0</v>
          </cell>
          <cell r="G4337">
            <v>0</v>
          </cell>
          <cell r="H4337">
            <v>0</v>
          </cell>
        </row>
        <row r="4338">
          <cell r="A4338" t="str">
            <v>41.65.30.60</v>
          </cell>
          <cell r="B4338" t="str">
            <v>-</v>
          </cell>
          <cell r="C4338" t="str">
            <v>Provisao para Contingencia Ambiental</v>
          </cell>
          <cell r="D4338">
            <v>0</v>
          </cell>
          <cell r="F4338">
            <v>0</v>
          </cell>
          <cell r="G4338">
            <v>0</v>
          </cell>
          <cell r="H4338">
            <v>0</v>
          </cell>
        </row>
        <row r="4339">
          <cell r="A4339" t="str">
            <v>41.65.30.90</v>
          </cell>
          <cell r="B4339" t="str">
            <v>-</v>
          </cell>
          <cell r="C4339" t="str">
            <v>Provisao para Contingencia Outros</v>
          </cell>
          <cell r="D4339">
            <v>0</v>
          </cell>
          <cell r="F4339">
            <v>0</v>
          </cell>
          <cell r="G4339">
            <v>0</v>
          </cell>
          <cell r="H4339">
            <v>0</v>
          </cell>
        </row>
        <row r="4340">
          <cell r="A4340" t="str">
            <v>41.65.35.00</v>
          </cell>
          <cell r="B4340" t="str">
            <v>-</v>
          </cell>
          <cell r="C4340" t="str">
            <v>Ajuste de Estoque</v>
          </cell>
          <cell r="D4340">
            <v>0</v>
          </cell>
          <cell r="F4340">
            <v>0</v>
          </cell>
          <cell r="G4340">
            <v>0</v>
          </cell>
          <cell r="H4340">
            <v>0</v>
          </cell>
        </row>
        <row r="4341">
          <cell r="A4341" t="str">
            <v>41.65.35.01</v>
          </cell>
          <cell r="B4341" t="str">
            <v>-</v>
          </cell>
          <cell r="C4341" t="str">
            <v>Ajuste de Estoque</v>
          </cell>
          <cell r="D4341">
            <v>0</v>
          </cell>
          <cell r="F4341">
            <v>0</v>
          </cell>
          <cell r="G4341">
            <v>0</v>
          </cell>
          <cell r="H4341">
            <v>0</v>
          </cell>
        </row>
        <row r="4342">
          <cell r="A4342" t="str">
            <v>41.65.40.00</v>
          </cell>
          <cell r="B4342" t="str">
            <v>-</v>
          </cell>
          <cell r="C4342" t="str">
            <v>Perda de Producao</v>
          </cell>
          <cell r="D4342">
            <v>0</v>
          </cell>
          <cell r="F4342">
            <v>0</v>
          </cell>
          <cell r="G4342">
            <v>0</v>
          </cell>
          <cell r="H4342">
            <v>0</v>
          </cell>
        </row>
        <row r="4343">
          <cell r="A4343" t="str">
            <v>41.65.40.01</v>
          </cell>
          <cell r="B4343" t="str">
            <v>-</v>
          </cell>
          <cell r="C4343" t="str">
            <v>Perda de Producao</v>
          </cell>
          <cell r="D4343">
            <v>0</v>
          </cell>
          <cell r="F4343">
            <v>0</v>
          </cell>
          <cell r="G4343">
            <v>0</v>
          </cell>
          <cell r="H4343">
            <v>0</v>
          </cell>
        </row>
        <row r="4344">
          <cell r="A4344" t="str">
            <v>41.65.42.00</v>
          </cell>
          <cell r="B4344" t="str">
            <v>-</v>
          </cell>
          <cell r="C4344" t="str">
            <v>Energia Eletrica Extra - Forno</v>
          </cell>
          <cell r="D4344">
            <v>0</v>
          </cell>
          <cell r="F4344">
            <v>0</v>
          </cell>
          <cell r="G4344">
            <v>0</v>
          </cell>
          <cell r="H4344">
            <v>0</v>
          </cell>
        </row>
        <row r="4345">
          <cell r="A4345" t="str">
            <v>41.65.42.01</v>
          </cell>
          <cell r="B4345" t="str">
            <v>-</v>
          </cell>
          <cell r="C4345" t="str">
            <v>Energia Elet.Ext.Forn-Bozel</v>
          </cell>
          <cell r="D4345">
            <v>0</v>
          </cell>
          <cell r="F4345">
            <v>0</v>
          </cell>
          <cell r="G4345">
            <v>0</v>
          </cell>
          <cell r="H4345">
            <v>0</v>
          </cell>
        </row>
        <row r="4346">
          <cell r="A4346" t="str">
            <v>41.65.42.02</v>
          </cell>
          <cell r="B4346" t="str">
            <v>-</v>
          </cell>
          <cell r="C4346" t="str">
            <v>Energia.El.Ex.Forn-Rancharia</v>
          </cell>
          <cell r="D4346">
            <v>0</v>
          </cell>
          <cell r="F4346">
            <v>0</v>
          </cell>
          <cell r="G4346">
            <v>0</v>
          </cell>
          <cell r="H4346">
            <v>0</v>
          </cell>
        </row>
        <row r="4347">
          <cell r="A4347" t="str">
            <v>41.65.42.03</v>
          </cell>
          <cell r="B4347" t="str">
            <v>-</v>
          </cell>
          <cell r="C4347" t="str">
            <v>Energia.El.Ex.Forn-Sta Rita</v>
          </cell>
          <cell r="D4347">
            <v>0</v>
          </cell>
          <cell r="F4347">
            <v>0</v>
          </cell>
          <cell r="G4347">
            <v>0</v>
          </cell>
          <cell r="H4347">
            <v>0</v>
          </cell>
        </row>
        <row r="4348">
          <cell r="A4348" t="str">
            <v>41.65.42.04</v>
          </cell>
          <cell r="B4348" t="str">
            <v>-</v>
          </cell>
          <cell r="C4348" t="str">
            <v>Energia.El.Ex.Forn-Barbacena</v>
          </cell>
          <cell r="D4348">
            <v>0</v>
          </cell>
          <cell r="F4348">
            <v>0</v>
          </cell>
          <cell r="G4348">
            <v>0</v>
          </cell>
          <cell r="H4348">
            <v>0</v>
          </cell>
        </row>
        <row r="4349">
          <cell r="A4349" t="str">
            <v>41.65.42.05</v>
          </cell>
          <cell r="B4349" t="str">
            <v>-</v>
          </cell>
          <cell r="C4349" t="str">
            <v>Energia.El.Ex.Forn-Sibra</v>
          </cell>
          <cell r="D4349">
            <v>0</v>
          </cell>
          <cell r="F4349">
            <v>0</v>
          </cell>
          <cell r="G4349">
            <v>0</v>
          </cell>
          <cell r="H4349">
            <v>0</v>
          </cell>
        </row>
        <row r="4350">
          <cell r="A4350" t="str">
            <v>41.65.45.00</v>
          </cell>
          <cell r="B4350" t="str">
            <v>-</v>
          </cell>
          <cell r="C4350" t="str">
            <v>Prov p/Patrim.Liq a Descoberto</v>
          </cell>
          <cell r="D4350">
            <v>0</v>
          </cell>
          <cell r="F4350">
            <v>0</v>
          </cell>
          <cell r="G4350">
            <v>0</v>
          </cell>
          <cell r="H4350">
            <v>0</v>
          </cell>
        </row>
        <row r="4351">
          <cell r="A4351" t="str">
            <v>41.65.45.01</v>
          </cell>
          <cell r="B4351" t="str">
            <v>-</v>
          </cell>
          <cell r="C4351" t="str">
            <v>Prov p/Patrim.Liq a Descoberto</v>
          </cell>
          <cell r="D4351">
            <v>0</v>
          </cell>
          <cell r="F4351">
            <v>0</v>
          </cell>
          <cell r="G4351">
            <v>0</v>
          </cell>
          <cell r="H4351">
            <v>0</v>
          </cell>
        </row>
        <row r="4352">
          <cell r="A4352" t="str">
            <v>41.65.45.02</v>
          </cell>
          <cell r="B4352" t="str">
            <v>-</v>
          </cell>
          <cell r="C4352" t="str">
            <v>Prov p/Patrim.Liquido Negativo.Proj.Flor</v>
          </cell>
          <cell r="D4352">
            <v>0</v>
          </cell>
          <cell r="F4352">
            <v>0</v>
          </cell>
          <cell r="G4352">
            <v>0</v>
          </cell>
          <cell r="H4352">
            <v>0</v>
          </cell>
        </row>
        <row r="4353">
          <cell r="A4353" t="str">
            <v>41.65.45.03</v>
          </cell>
          <cell r="B4353" t="str">
            <v>-</v>
          </cell>
          <cell r="C4353" t="str">
            <v>Reversao Prov.p/Patrim.Liq a Descoberto</v>
          </cell>
          <cell r="D4353">
            <v>0</v>
          </cell>
          <cell r="F4353">
            <v>0</v>
          </cell>
          <cell r="G4353">
            <v>0</v>
          </cell>
          <cell r="H4353">
            <v>0</v>
          </cell>
        </row>
        <row r="4354">
          <cell r="A4354" t="str">
            <v>41.65.47.00</v>
          </cell>
          <cell r="B4354" t="str">
            <v>-</v>
          </cell>
          <cell r="C4354" t="str">
            <v>Outras Provisoes</v>
          </cell>
          <cell r="D4354">
            <v>0</v>
          </cell>
          <cell r="F4354">
            <v>364444.06</v>
          </cell>
          <cell r="G4354">
            <v>0</v>
          </cell>
          <cell r="H4354">
            <v>364444.06</v>
          </cell>
          <cell r="I4354" t="str">
            <v>D</v>
          </cell>
        </row>
        <row r="4355">
          <cell r="A4355" t="str">
            <v>41.65.47.01</v>
          </cell>
          <cell r="B4355" t="str">
            <v>-</v>
          </cell>
          <cell r="C4355" t="str">
            <v>Provisao Perda Icms Usinas Paradas</v>
          </cell>
          <cell r="D4355">
            <v>0</v>
          </cell>
          <cell r="F4355">
            <v>0</v>
          </cell>
          <cell r="G4355">
            <v>0</v>
          </cell>
          <cell r="H4355">
            <v>0</v>
          </cell>
        </row>
        <row r="4356">
          <cell r="A4356" t="str">
            <v>41.65.47.02</v>
          </cell>
          <cell r="B4356" t="str">
            <v>-</v>
          </cell>
          <cell r="C4356" t="str">
            <v>Provisao Perda Icms</v>
          </cell>
          <cell r="D4356">
            <v>0</v>
          </cell>
          <cell r="F4356">
            <v>320243.27</v>
          </cell>
          <cell r="G4356">
            <v>0</v>
          </cell>
          <cell r="H4356">
            <v>320243.27</v>
          </cell>
          <cell r="I4356" t="str">
            <v>D</v>
          </cell>
        </row>
        <row r="4357">
          <cell r="A4357" t="str">
            <v>41.65.47.03</v>
          </cell>
          <cell r="B4357" t="str">
            <v>-</v>
          </cell>
          <cell r="C4357" t="str">
            <v>Provisao Perda IPI</v>
          </cell>
          <cell r="D4357">
            <v>0</v>
          </cell>
          <cell r="F4357">
            <v>0</v>
          </cell>
          <cell r="G4357">
            <v>0</v>
          </cell>
          <cell r="H4357">
            <v>0</v>
          </cell>
        </row>
        <row r="4358">
          <cell r="A4358" t="str">
            <v>41.65.47.04</v>
          </cell>
          <cell r="B4358" t="str">
            <v>-</v>
          </cell>
          <cell r="C4358" t="str">
            <v>Provisao Perda PIS</v>
          </cell>
          <cell r="D4358">
            <v>0</v>
          </cell>
          <cell r="F4358">
            <v>0</v>
          </cell>
          <cell r="G4358">
            <v>0</v>
          </cell>
          <cell r="H4358">
            <v>0</v>
          </cell>
        </row>
        <row r="4359">
          <cell r="A4359" t="str">
            <v>41.65.47.05</v>
          </cell>
          <cell r="B4359" t="str">
            <v>-</v>
          </cell>
          <cell r="C4359" t="str">
            <v>Provisão Perdas Cofins</v>
          </cell>
          <cell r="D4359">
            <v>0</v>
          </cell>
          <cell r="F4359">
            <v>0</v>
          </cell>
          <cell r="G4359">
            <v>0</v>
          </cell>
          <cell r="H4359">
            <v>0</v>
          </cell>
        </row>
        <row r="4360">
          <cell r="A4360" t="str">
            <v>41.65.47.06</v>
          </cell>
          <cell r="B4360" t="str">
            <v>-</v>
          </cell>
          <cell r="C4360" t="str">
            <v>Provisão Perdas Irrf</v>
          </cell>
          <cell r="D4360">
            <v>0</v>
          </cell>
          <cell r="F4360">
            <v>0</v>
          </cell>
          <cell r="G4360">
            <v>0</v>
          </cell>
          <cell r="H4360">
            <v>0</v>
          </cell>
        </row>
        <row r="4361">
          <cell r="A4361" t="str">
            <v>41.65.47.07</v>
          </cell>
          <cell r="B4361" t="str">
            <v>-</v>
          </cell>
          <cell r="C4361" t="str">
            <v>Prov.p/Perda Impostos a Recuperar SJDR</v>
          </cell>
          <cell r="D4361">
            <v>0</v>
          </cell>
          <cell r="F4361">
            <v>0</v>
          </cell>
          <cell r="G4361">
            <v>0</v>
          </cell>
          <cell r="H4361">
            <v>0</v>
          </cell>
        </row>
        <row r="4362">
          <cell r="A4362" t="str">
            <v>41.65.47.10</v>
          </cell>
          <cell r="B4362" t="str">
            <v>-</v>
          </cell>
          <cell r="C4362" t="str">
            <v>Provisão Perda Mútuo</v>
          </cell>
          <cell r="D4362">
            <v>0</v>
          </cell>
          <cell r="F4362">
            <v>44200.79</v>
          </cell>
          <cell r="G4362">
            <v>0</v>
          </cell>
          <cell r="H4362">
            <v>44200.79</v>
          </cell>
          <cell r="I4362" t="str">
            <v>D</v>
          </cell>
        </row>
        <row r="4363">
          <cell r="A4363" t="str">
            <v>41.65.47.20</v>
          </cell>
          <cell r="B4363" t="str">
            <v>-</v>
          </cell>
          <cell r="C4363" t="str">
            <v>Provisão Perda Ação Judicial</v>
          </cell>
          <cell r="D4363">
            <v>0</v>
          </cell>
          <cell r="F4363">
            <v>0</v>
          </cell>
          <cell r="G4363">
            <v>0</v>
          </cell>
          <cell r="H4363">
            <v>0</v>
          </cell>
        </row>
        <row r="4364">
          <cell r="A4364" t="str">
            <v>41.65.50.00</v>
          </cell>
          <cell r="B4364" t="str">
            <v>-</v>
          </cell>
          <cell r="C4364" t="str">
            <v>Despesa com Incentivos Fiscais</v>
          </cell>
          <cell r="D4364">
            <v>0</v>
          </cell>
          <cell r="F4364">
            <v>0</v>
          </cell>
          <cell r="G4364">
            <v>0</v>
          </cell>
          <cell r="H4364">
            <v>0</v>
          </cell>
        </row>
        <row r="4365">
          <cell r="A4365" t="str">
            <v>41.65.50.01</v>
          </cell>
          <cell r="B4365" t="str">
            <v>-</v>
          </cell>
          <cell r="C4365" t="str">
            <v>Atividade Audiovisual</v>
          </cell>
          <cell r="D4365">
            <v>0</v>
          </cell>
          <cell r="F4365">
            <v>0</v>
          </cell>
          <cell r="G4365">
            <v>0</v>
          </cell>
          <cell r="H4365">
            <v>0</v>
          </cell>
        </row>
        <row r="4366">
          <cell r="A4366" t="str">
            <v>41.65.50.02</v>
          </cell>
          <cell r="B4366" t="str">
            <v>-</v>
          </cell>
          <cell r="C4366" t="str">
            <v>Fundo dos Direitos da Criança e Adolesc.</v>
          </cell>
          <cell r="D4366">
            <v>0</v>
          </cell>
          <cell r="F4366">
            <v>0</v>
          </cell>
          <cell r="G4366">
            <v>0</v>
          </cell>
          <cell r="H4366">
            <v>0</v>
          </cell>
        </row>
        <row r="4368">
          <cell r="A4368" t="str">
            <v>-----------</v>
          </cell>
          <cell r="B4368" t="str">
            <v>--</v>
          </cell>
          <cell r="C4368" t="str">
            <v>-------------------------------------------------------------------</v>
          </cell>
          <cell r="D4368" t="str">
            <v>-------------------</v>
          </cell>
          <cell r="E4368" t="str">
            <v>-</v>
          </cell>
          <cell r="F4368" t="str">
            <v>-------------------</v>
          </cell>
          <cell r="G4368" t="e">
            <v>#NAME?</v>
          </cell>
          <cell r="H4368" t="str">
            <v>07AB - 1.00.01.065</v>
          </cell>
        </row>
        <row r="4369">
          <cell r="A4369" t="str">
            <v>_x000C_----------</v>
          </cell>
          <cell r="B4369" t="str">
            <v>--</v>
          </cell>
          <cell r="C4369" t="str">
            <v>-------------------------------------------------------------------</v>
          </cell>
          <cell r="D4369" t="str">
            <v>-------------------</v>
          </cell>
          <cell r="E4369" t="str">
            <v>-</v>
          </cell>
          <cell r="F4369" t="str">
            <v>-------------------</v>
          </cell>
          <cell r="G4369" t="str">
            <v>-------------------</v>
          </cell>
          <cell r="H4369" t="str">
            <v>------ Página:</v>
          </cell>
          <cell r="I4369">
            <v>5</v>
          </cell>
        </row>
        <row r="4370">
          <cell r="A4370" t="str">
            <v>Rio Doce Ma</v>
          </cell>
          <cell r="B4370" t="str">
            <v>ng</v>
          </cell>
          <cell r="C4370" t="str">
            <v>anes S.A</v>
          </cell>
          <cell r="H4370" t="str">
            <v>Balancete</v>
          </cell>
        </row>
        <row r="4371">
          <cell r="A4371" t="str">
            <v>Período: 01</v>
          </cell>
          <cell r="B4371" t="str">
            <v>/0</v>
          </cell>
          <cell r="C4371" t="str">
            <v>1/2007 A 31/01/2007 -----------------------------------------------</v>
          </cell>
          <cell r="D4371" t="str">
            <v>-------------------</v>
          </cell>
          <cell r="E4371" t="str">
            <v>-</v>
          </cell>
          <cell r="F4371" t="str">
            <v>-------------------</v>
          </cell>
          <cell r="G4371" t="str">
            <v>-------------------</v>
          </cell>
          <cell r="H4371" t="str">
            <v>06/02/2007 - 17:4</v>
          </cell>
          <cell r="I4371">
            <v>7</v>
          </cell>
        </row>
        <row r="4373">
          <cell r="A4373" t="str">
            <v>Título</v>
          </cell>
          <cell r="D4373" t="str">
            <v>Saldo Inicial</v>
          </cell>
          <cell r="F4373" t="str">
            <v>Débito</v>
          </cell>
          <cell r="G4373" t="str">
            <v>Crédito</v>
          </cell>
          <cell r="H4373" t="str">
            <v>Saldo Final</v>
          </cell>
        </row>
        <row r="4374">
          <cell r="A4374" t="str">
            <v>-----------</v>
          </cell>
          <cell r="B4374" t="str">
            <v>--</v>
          </cell>
          <cell r="C4374" t="str">
            <v>-------------------------------------------------------------------</v>
          </cell>
          <cell r="D4374" t="str">
            <v>-----------------</v>
          </cell>
          <cell r="F4374" t="str">
            <v>------------------</v>
          </cell>
          <cell r="G4374" t="str">
            <v>------------------</v>
          </cell>
          <cell r="H4374" t="str">
            <v>-----------------</v>
          </cell>
        </row>
        <row r="4375">
          <cell r="A4375" t="str">
            <v>41.65.51.00</v>
          </cell>
          <cell r="B4375" t="str">
            <v>-</v>
          </cell>
          <cell r="C4375" t="str">
            <v>Desp.c/Incentivos Fiscais Indedutiveis</v>
          </cell>
          <cell r="D4375">
            <v>0</v>
          </cell>
          <cell r="F4375">
            <v>0</v>
          </cell>
          <cell r="G4375">
            <v>0</v>
          </cell>
          <cell r="H4375">
            <v>0</v>
          </cell>
        </row>
        <row r="4376">
          <cell r="A4376" t="str">
            <v>41.65.51.01</v>
          </cell>
          <cell r="B4376" t="str">
            <v>-</v>
          </cell>
          <cell r="C4376" t="str">
            <v>Atividade Audiovisual</v>
          </cell>
          <cell r="D4376">
            <v>0</v>
          </cell>
          <cell r="F4376">
            <v>0</v>
          </cell>
          <cell r="G4376">
            <v>0</v>
          </cell>
          <cell r="H4376">
            <v>0</v>
          </cell>
        </row>
        <row r="4377">
          <cell r="A4377" t="str">
            <v>41.65.51.02</v>
          </cell>
          <cell r="B4377" t="str">
            <v>-</v>
          </cell>
          <cell r="C4377" t="str">
            <v>Fundo dos Direitos da Crianca e Adolesc.</v>
          </cell>
          <cell r="D4377">
            <v>0</v>
          </cell>
          <cell r="F4377">
            <v>0</v>
          </cell>
          <cell r="G4377">
            <v>0</v>
          </cell>
          <cell r="H4377">
            <v>0</v>
          </cell>
        </row>
        <row r="4378">
          <cell r="A4378" t="str">
            <v>41.65.51.03</v>
          </cell>
          <cell r="B4378" t="str">
            <v>-</v>
          </cell>
          <cell r="C4378" t="str">
            <v>Fundo Finan.Indust.Cinem.Nacion-FUNCINES</v>
          </cell>
          <cell r="D4378">
            <v>0</v>
          </cell>
          <cell r="F4378">
            <v>0</v>
          </cell>
          <cell r="G4378">
            <v>0</v>
          </cell>
          <cell r="H4378">
            <v>0</v>
          </cell>
        </row>
        <row r="4379">
          <cell r="A4379" t="str">
            <v>41.65.51.04</v>
          </cell>
          <cell r="B4379" t="str">
            <v>-</v>
          </cell>
          <cell r="C4379" t="str">
            <v>Projeto Cultural Mecenato</v>
          </cell>
          <cell r="D4379">
            <v>0</v>
          </cell>
          <cell r="F4379">
            <v>0</v>
          </cell>
          <cell r="G4379">
            <v>0</v>
          </cell>
          <cell r="H4379">
            <v>0</v>
          </cell>
        </row>
        <row r="4380">
          <cell r="A4380" t="str">
            <v>41.65.60.00</v>
          </cell>
          <cell r="B4380" t="str">
            <v>-</v>
          </cell>
          <cell r="C4380" t="str">
            <v>Rec. de Vendas  MI - Outros</v>
          </cell>
          <cell r="D4380">
            <v>0</v>
          </cell>
          <cell r="F4380">
            <v>0</v>
          </cell>
          <cell r="G4380">
            <v>411203.36</v>
          </cell>
          <cell r="H4380">
            <v>411203.36</v>
          </cell>
          <cell r="I4380" t="str">
            <v>C</v>
          </cell>
        </row>
        <row r="4381">
          <cell r="A4381" t="str">
            <v>41.65.60.01</v>
          </cell>
          <cell r="B4381" t="str">
            <v>-</v>
          </cell>
          <cell r="C4381" t="str">
            <v>Rec. de Vendas  MI - Outros</v>
          </cell>
          <cell r="D4381">
            <v>0</v>
          </cell>
          <cell r="F4381">
            <v>0</v>
          </cell>
          <cell r="G4381">
            <v>411203.36</v>
          </cell>
          <cell r="H4381">
            <v>411203.36</v>
          </cell>
          <cell r="I4381" t="str">
            <v>C</v>
          </cell>
        </row>
        <row r="4382">
          <cell r="A4382" t="str">
            <v>41.65.61.00</v>
          </cell>
          <cell r="B4382" t="str">
            <v>-</v>
          </cell>
          <cell r="C4382" t="str">
            <v>Rec. de Vendas  C.GRUPO - Outros</v>
          </cell>
          <cell r="D4382">
            <v>0</v>
          </cell>
          <cell r="F4382">
            <v>0</v>
          </cell>
          <cell r="G4382">
            <v>0</v>
          </cell>
          <cell r="H4382">
            <v>0</v>
          </cell>
        </row>
        <row r="4383">
          <cell r="A4383" t="str">
            <v>41.65.61.01</v>
          </cell>
          <cell r="B4383" t="str">
            <v>-</v>
          </cell>
          <cell r="C4383" t="str">
            <v>Rec. de Vendas  C.GRUPO - CVRD - Outros</v>
          </cell>
          <cell r="D4383">
            <v>0</v>
          </cell>
          <cell r="F4383">
            <v>0</v>
          </cell>
          <cell r="G4383">
            <v>0</v>
          </cell>
          <cell r="H4383">
            <v>0</v>
          </cell>
        </row>
        <row r="4384">
          <cell r="A4384" t="str">
            <v>41.65.61.02</v>
          </cell>
          <cell r="B4384" t="str">
            <v>-</v>
          </cell>
          <cell r="C4384" t="str">
            <v>Rec. de Vendas C.GRUPO - URUCUM - Outros</v>
          </cell>
          <cell r="D4384">
            <v>0</v>
          </cell>
          <cell r="F4384">
            <v>0</v>
          </cell>
          <cell r="G4384">
            <v>0</v>
          </cell>
          <cell r="H4384">
            <v>0</v>
          </cell>
        </row>
        <row r="4385">
          <cell r="A4385" t="str">
            <v>41.65.61.03</v>
          </cell>
          <cell r="B4385" t="str">
            <v>-</v>
          </cell>
          <cell r="C4385" t="str">
            <v>Rec. de Vendas C.GRUPO - FCA - Outros</v>
          </cell>
          <cell r="D4385">
            <v>0</v>
          </cell>
          <cell r="F4385">
            <v>0</v>
          </cell>
          <cell r="G4385">
            <v>0</v>
          </cell>
          <cell r="H4385">
            <v>0</v>
          </cell>
        </row>
        <row r="4386">
          <cell r="A4386" t="str">
            <v>41.65.61.04</v>
          </cell>
          <cell r="B4386" t="str">
            <v>-</v>
          </cell>
          <cell r="C4386" t="str">
            <v>Rec. de Vendas C.GRUPO - RDM - Outros</v>
          </cell>
          <cell r="D4386">
            <v>0</v>
          </cell>
          <cell r="F4386">
            <v>0</v>
          </cell>
          <cell r="G4386">
            <v>0</v>
          </cell>
          <cell r="H4386">
            <v>0</v>
          </cell>
        </row>
        <row r="4387">
          <cell r="A4387" t="str">
            <v>41.65.61.05</v>
          </cell>
          <cell r="B4387" t="str">
            <v>-</v>
          </cell>
          <cell r="C4387" t="str">
            <v>Rec. de Vendas C.GRUPO-USIMINAS - Outros</v>
          </cell>
          <cell r="D4387">
            <v>0</v>
          </cell>
          <cell r="F4387">
            <v>0</v>
          </cell>
          <cell r="G4387">
            <v>0</v>
          </cell>
          <cell r="H4387">
            <v>0</v>
          </cell>
        </row>
        <row r="4388">
          <cell r="A4388" t="str">
            <v>41.65.61.06</v>
          </cell>
          <cell r="B4388" t="str">
            <v>-</v>
          </cell>
          <cell r="C4388" t="str">
            <v>Rec. de Vendas C.GRUPO - CVRDI - Outros</v>
          </cell>
          <cell r="D4388">
            <v>0</v>
          </cell>
          <cell r="F4388">
            <v>0</v>
          </cell>
          <cell r="G4388">
            <v>0</v>
          </cell>
          <cell r="H4388">
            <v>0</v>
          </cell>
        </row>
        <row r="4389">
          <cell r="A4389" t="str">
            <v>41.65.62.00</v>
          </cell>
          <cell r="B4389" t="str">
            <v>-</v>
          </cell>
          <cell r="C4389" t="str">
            <v>Devolução Vendas MI - Outros</v>
          </cell>
          <cell r="D4389">
            <v>0</v>
          </cell>
          <cell r="F4389">
            <v>0</v>
          </cell>
          <cell r="G4389">
            <v>0</v>
          </cell>
          <cell r="H4389">
            <v>0</v>
          </cell>
        </row>
        <row r="4390">
          <cell r="A4390" t="str">
            <v>41.65.62.01</v>
          </cell>
          <cell r="B4390" t="str">
            <v>-</v>
          </cell>
          <cell r="C4390" t="str">
            <v>Devolução Vendas MI - Outros</v>
          </cell>
          <cell r="D4390">
            <v>0</v>
          </cell>
          <cell r="F4390">
            <v>0</v>
          </cell>
          <cell r="G4390">
            <v>0</v>
          </cell>
          <cell r="H4390">
            <v>0</v>
          </cell>
        </row>
        <row r="4391">
          <cell r="A4391" t="str">
            <v>41.65.63.00</v>
          </cell>
          <cell r="B4391" t="str">
            <v>-</v>
          </cell>
          <cell r="C4391" t="str">
            <v>Devolução Vendas  C.GRUPO - Outros</v>
          </cell>
          <cell r="D4391">
            <v>0</v>
          </cell>
          <cell r="F4391">
            <v>0</v>
          </cell>
          <cell r="G4391">
            <v>0</v>
          </cell>
          <cell r="H4391">
            <v>0</v>
          </cell>
        </row>
        <row r="4392">
          <cell r="A4392" t="str">
            <v>41.65.63.01</v>
          </cell>
          <cell r="B4392" t="str">
            <v>-</v>
          </cell>
          <cell r="C4392" t="str">
            <v>Devolução Vendas C.GRUPO - CVRD - Outros</v>
          </cell>
          <cell r="D4392">
            <v>0</v>
          </cell>
          <cell r="F4392">
            <v>0</v>
          </cell>
          <cell r="G4392">
            <v>0</v>
          </cell>
          <cell r="H4392">
            <v>0</v>
          </cell>
        </row>
        <row r="4393">
          <cell r="A4393" t="str">
            <v>41.65.63.02</v>
          </cell>
          <cell r="B4393" t="str">
            <v>-</v>
          </cell>
          <cell r="C4393" t="str">
            <v>Devolução Vendas C.GRUPO - URUCUM-Outros</v>
          </cell>
          <cell r="D4393">
            <v>0</v>
          </cell>
          <cell r="F4393">
            <v>0</v>
          </cell>
          <cell r="G4393">
            <v>0</v>
          </cell>
          <cell r="H4393">
            <v>0</v>
          </cell>
        </row>
        <row r="4394">
          <cell r="A4394" t="str">
            <v>41.65.63.03</v>
          </cell>
          <cell r="B4394" t="str">
            <v>-</v>
          </cell>
          <cell r="C4394" t="str">
            <v>Devolução Vendas  C.GRUPO - FCA-Outros</v>
          </cell>
          <cell r="D4394">
            <v>0</v>
          </cell>
          <cell r="F4394">
            <v>0</v>
          </cell>
          <cell r="G4394">
            <v>0</v>
          </cell>
          <cell r="H4394">
            <v>0</v>
          </cell>
        </row>
        <row r="4395">
          <cell r="A4395" t="str">
            <v>41.65.63.04</v>
          </cell>
          <cell r="B4395" t="str">
            <v>-</v>
          </cell>
          <cell r="C4395" t="str">
            <v>Devolução Vendas C.GRUPO - RDM-Outros</v>
          </cell>
          <cell r="D4395">
            <v>0</v>
          </cell>
          <cell r="F4395">
            <v>0</v>
          </cell>
          <cell r="G4395">
            <v>0</v>
          </cell>
          <cell r="H4395">
            <v>0</v>
          </cell>
        </row>
        <row r="4396">
          <cell r="A4396" t="str">
            <v>41.65.63.05</v>
          </cell>
          <cell r="B4396" t="str">
            <v>-</v>
          </cell>
          <cell r="C4396" t="str">
            <v>Devolução Vendas C.GRUPO-USIMINAS-Outros</v>
          </cell>
          <cell r="D4396">
            <v>0</v>
          </cell>
          <cell r="F4396">
            <v>0</v>
          </cell>
          <cell r="G4396">
            <v>0</v>
          </cell>
          <cell r="H4396">
            <v>0</v>
          </cell>
        </row>
        <row r="4397">
          <cell r="A4397" t="str">
            <v>41.65.63.06</v>
          </cell>
          <cell r="B4397" t="str">
            <v>-</v>
          </cell>
          <cell r="C4397" t="str">
            <v>Devolução Vendas C.GRUPO - CVRDI-Outros</v>
          </cell>
          <cell r="D4397">
            <v>0</v>
          </cell>
          <cell r="F4397">
            <v>0</v>
          </cell>
          <cell r="G4397">
            <v>0</v>
          </cell>
          <cell r="H4397">
            <v>0</v>
          </cell>
        </row>
        <row r="4398">
          <cell r="A4398" t="str">
            <v>41.65.64.00</v>
          </cell>
          <cell r="B4398" t="str">
            <v>-</v>
          </cell>
          <cell r="C4398" t="str">
            <v>Desc.Inc s/ Vendas MI - Outros</v>
          </cell>
          <cell r="D4398">
            <v>0</v>
          </cell>
          <cell r="F4398">
            <v>0</v>
          </cell>
          <cell r="G4398">
            <v>0</v>
          </cell>
          <cell r="H4398">
            <v>0</v>
          </cell>
        </row>
        <row r="4399">
          <cell r="A4399" t="str">
            <v>41.65.64.01</v>
          </cell>
          <cell r="B4399" t="str">
            <v>-</v>
          </cell>
          <cell r="C4399" t="str">
            <v>Desc.Inc s/ Vendas MI - Outros</v>
          </cell>
          <cell r="D4399">
            <v>0</v>
          </cell>
          <cell r="F4399">
            <v>0</v>
          </cell>
          <cell r="G4399">
            <v>0</v>
          </cell>
          <cell r="H4399">
            <v>0</v>
          </cell>
        </row>
        <row r="4400">
          <cell r="A4400" t="str">
            <v>41.65.65.00</v>
          </cell>
          <cell r="B4400" t="str">
            <v>-</v>
          </cell>
          <cell r="C4400" t="str">
            <v>Desc.Inc s/ Vendas  C.GRUPO - Outros</v>
          </cell>
          <cell r="D4400">
            <v>0</v>
          </cell>
          <cell r="F4400">
            <v>0</v>
          </cell>
          <cell r="G4400">
            <v>0</v>
          </cell>
          <cell r="H4400">
            <v>0</v>
          </cell>
        </row>
        <row r="4401">
          <cell r="A4401" t="str">
            <v>41.65.65.01</v>
          </cell>
          <cell r="B4401" t="str">
            <v>-</v>
          </cell>
          <cell r="C4401" t="str">
            <v>Desc.Inc s/ Vendas C.GRUPO - CVRD-Outros</v>
          </cell>
          <cell r="D4401">
            <v>0</v>
          </cell>
          <cell r="F4401">
            <v>0</v>
          </cell>
          <cell r="G4401">
            <v>0</v>
          </cell>
          <cell r="H4401">
            <v>0</v>
          </cell>
        </row>
        <row r="4402">
          <cell r="A4402" t="str">
            <v>41.65.65.02</v>
          </cell>
          <cell r="B4402" t="str">
            <v>-</v>
          </cell>
          <cell r="C4402" t="str">
            <v>Desc.Inc s/Vendas C.GRUPO-URUCUM-Outros</v>
          </cell>
          <cell r="D4402">
            <v>0</v>
          </cell>
          <cell r="F4402">
            <v>0</v>
          </cell>
          <cell r="G4402">
            <v>0</v>
          </cell>
          <cell r="H4402">
            <v>0</v>
          </cell>
        </row>
        <row r="4403">
          <cell r="A4403" t="str">
            <v>41.65.65.03</v>
          </cell>
          <cell r="B4403" t="str">
            <v>-</v>
          </cell>
          <cell r="C4403" t="str">
            <v>Desc.Inc s/Vendas C.GRUPO - FCA-Outros</v>
          </cell>
          <cell r="D4403">
            <v>0</v>
          </cell>
          <cell r="F4403">
            <v>0</v>
          </cell>
          <cell r="G4403">
            <v>0</v>
          </cell>
          <cell r="H4403">
            <v>0</v>
          </cell>
        </row>
        <row r="4404">
          <cell r="A4404" t="str">
            <v>41.65.65.04</v>
          </cell>
          <cell r="B4404" t="str">
            <v>-</v>
          </cell>
          <cell r="C4404" t="str">
            <v>Desc.Inc s/Vendas C.GRUPO - RDM-Outros</v>
          </cell>
          <cell r="D4404">
            <v>0</v>
          </cell>
          <cell r="F4404">
            <v>0</v>
          </cell>
          <cell r="G4404">
            <v>0</v>
          </cell>
          <cell r="H4404">
            <v>0</v>
          </cell>
        </row>
        <row r="4405">
          <cell r="A4405" t="str">
            <v>41.65.65.05</v>
          </cell>
          <cell r="B4405" t="str">
            <v>-</v>
          </cell>
          <cell r="C4405" t="str">
            <v>Desc.Inc s/Vendas C.GRUPO-USIMINAS-Outro</v>
          </cell>
          <cell r="D4405">
            <v>0</v>
          </cell>
          <cell r="F4405">
            <v>0</v>
          </cell>
          <cell r="G4405">
            <v>0</v>
          </cell>
          <cell r="H4405">
            <v>0</v>
          </cell>
        </row>
        <row r="4406">
          <cell r="A4406" t="str">
            <v>41.65.65.06</v>
          </cell>
          <cell r="B4406" t="str">
            <v>-</v>
          </cell>
          <cell r="C4406" t="str">
            <v>Desc.Inc s/Vendas C.GRUPO - CVRDI-Outros</v>
          </cell>
          <cell r="D4406">
            <v>0</v>
          </cell>
          <cell r="F4406">
            <v>0</v>
          </cell>
          <cell r="G4406">
            <v>0</v>
          </cell>
          <cell r="H4406">
            <v>0</v>
          </cell>
        </row>
        <row r="4407">
          <cell r="A4407" t="str">
            <v>41.65.68.00</v>
          </cell>
          <cell r="B4407" t="str">
            <v>-</v>
          </cell>
          <cell r="C4407" t="str">
            <v>Ipi s/ Vendas MI - Outros</v>
          </cell>
          <cell r="D4407">
            <v>0</v>
          </cell>
          <cell r="F4407">
            <v>0</v>
          </cell>
          <cell r="G4407">
            <v>0</v>
          </cell>
          <cell r="H4407">
            <v>0</v>
          </cell>
        </row>
        <row r="4408">
          <cell r="A4408" t="str">
            <v>41.65.68.01</v>
          </cell>
          <cell r="B4408" t="str">
            <v>-</v>
          </cell>
          <cell r="C4408" t="str">
            <v>Ipi s/ Vendas MI - Outros</v>
          </cell>
          <cell r="D4408">
            <v>0</v>
          </cell>
          <cell r="F4408">
            <v>0</v>
          </cell>
          <cell r="G4408">
            <v>0</v>
          </cell>
          <cell r="H4408">
            <v>0</v>
          </cell>
        </row>
        <row r="4409">
          <cell r="A4409" t="str">
            <v>41.65.69.00</v>
          </cell>
          <cell r="B4409" t="str">
            <v>-</v>
          </cell>
          <cell r="C4409" t="str">
            <v>Ipi s/ Vendas  C.GRUPO - Outros</v>
          </cell>
          <cell r="D4409">
            <v>0</v>
          </cell>
          <cell r="F4409">
            <v>0</v>
          </cell>
          <cell r="G4409">
            <v>0</v>
          </cell>
          <cell r="H4409">
            <v>0</v>
          </cell>
        </row>
        <row r="4410">
          <cell r="A4410" t="str">
            <v>41.65.69.01</v>
          </cell>
          <cell r="B4410" t="str">
            <v>-</v>
          </cell>
          <cell r="C4410" t="str">
            <v>Ipi s/ Vendas  C.GRUPO - CVRD - Outros</v>
          </cell>
          <cell r="D4410">
            <v>0</v>
          </cell>
          <cell r="F4410">
            <v>0</v>
          </cell>
          <cell r="G4410">
            <v>0</v>
          </cell>
          <cell r="H4410">
            <v>0</v>
          </cell>
        </row>
        <row r="4411">
          <cell r="A4411" t="str">
            <v>41.65.69.02</v>
          </cell>
          <cell r="B4411" t="str">
            <v>-</v>
          </cell>
          <cell r="C4411" t="str">
            <v>Ipi s/ Vendas  C.GRUPO - URUCUM - Outros</v>
          </cell>
          <cell r="D4411">
            <v>0</v>
          </cell>
          <cell r="F4411">
            <v>0</v>
          </cell>
          <cell r="G4411">
            <v>0</v>
          </cell>
          <cell r="H4411">
            <v>0</v>
          </cell>
        </row>
        <row r="4412">
          <cell r="A4412" t="str">
            <v>41.65.69.03</v>
          </cell>
          <cell r="B4412" t="str">
            <v>-</v>
          </cell>
          <cell r="C4412" t="str">
            <v>Ipi s/ Vendas  C.GRUPO - FCA - Outros</v>
          </cell>
          <cell r="D4412">
            <v>0</v>
          </cell>
          <cell r="F4412">
            <v>0</v>
          </cell>
          <cell r="G4412">
            <v>0</v>
          </cell>
          <cell r="H4412">
            <v>0</v>
          </cell>
        </row>
        <row r="4413">
          <cell r="A4413" t="str">
            <v>41.65.69.04</v>
          </cell>
          <cell r="B4413" t="str">
            <v>-</v>
          </cell>
          <cell r="C4413" t="str">
            <v>Ipi s/ Vendas  C.GRUPO - RDM - Outros</v>
          </cell>
          <cell r="D4413">
            <v>0</v>
          </cell>
          <cell r="F4413">
            <v>0</v>
          </cell>
          <cell r="G4413">
            <v>0</v>
          </cell>
          <cell r="H4413">
            <v>0</v>
          </cell>
        </row>
        <row r="4414">
          <cell r="A4414" t="str">
            <v>41.65.69.05</v>
          </cell>
          <cell r="B4414" t="str">
            <v>-</v>
          </cell>
          <cell r="C4414" t="str">
            <v>Ipi s/ Vendas  C.GRUPO - USIMINAS-Outros</v>
          </cell>
          <cell r="D4414">
            <v>0</v>
          </cell>
          <cell r="F4414">
            <v>0</v>
          </cell>
          <cell r="G4414">
            <v>0</v>
          </cell>
          <cell r="H4414">
            <v>0</v>
          </cell>
        </row>
        <row r="4415">
          <cell r="A4415" t="str">
            <v>41.65.69.06</v>
          </cell>
          <cell r="B4415" t="str">
            <v>-</v>
          </cell>
          <cell r="C4415" t="str">
            <v>Ipi s/ Vendas  C.GRUPO - CVRDI - Outros</v>
          </cell>
          <cell r="D4415">
            <v>0</v>
          </cell>
          <cell r="F4415">
            <v>0</v>
          </cell>
          <cell r="G4415">
            <v>0</v>
          </cell>
          <cell r="H4415">
            <v>0</v>
          </cell>
        </row>
        <row r="4416">
          <cell r="A4416" t="str">
            <v>41.65.70.00</v>
          </cell>
          <cell r="B4416" t="str">
            <v>-</v>
          </cell>
          <cell r="C4416" t="str">
            <v>Icms s/ Vendas MI - Outros</v>
          </cell>
          <cell r="D4416">
            <v>0</v>
          </cell>
          <cell r="F4416">
            <v>54237.39</v>
          </cell>
          <cell r="G4416">
            <v>0</v>
          </cell>
          <cell r="H4416">
            <v>54237.39</v>
          </cell>
          <cell r="I4416" t="str">
            <v>D</v>
          </cell>
        </row>
        <row r="4417">
          <cell r="A4417" t="str">
            <v>41.65.70.01</v>
          </cell>
          <cell r="B4417" t="str">
            <v>-</v>
          </cell>
          <cell r="C4417" t="str">
            <v>Icms s/ Vendas MI - Outros</v>
          </cell>
          <cell r="D4417">
            <v>0</v>
          </cell>
          <cell r="F4417">
            <v>54237.39</v>
          </cell>
          <cell r="G4417">
            <v>0</v>
          </cell>
          <cell r="H4417">
            <v>54237.39</v>
          </cell>
          <cell r="I4417" t="str">
            <v>D</v>
          </cell>
        </row>
        <row r="4418">
          <cell r="A4418" t="str">
            <v>41.65.71.00</v>
          </cell>
          <cell r="B4418" t="str">
            <v>-</v>
          </cell>
          <cell r="C4418" t="str">
            <v>Icms  s/ Vendas  C.GRUPO - Outros</v>
          </cell>
          <cell r="D4418">
            <v>0</v>
          </cell>
          <cell r="F4418">
            <v>695.08</v>
          </cell>
          <cell r="G4418">
            <v>0</v>
          </cell>
          <cell r="H4418">
            <v>695.08</v>
          </cell>
          <cell r="I4418" t="str">
            <v>D</v>
          </cell>
        </row>
        <row r="4419">
          <cell r="A4419" t="str">
            <v>41.65.71.01</v>
          </cell>
          <cell r="B4419" t="str">
            <v>-</v>
          </cell>
          <cell r="C4419" t="str">
            <v>Icms  s/ Vendas  C.GRUPO - CVRD - Outros</v>
          </cell>
          <cell r="D4419">
            <v>0</v>
          </cell>
          <cell r="F4419">
            <v>695.08</v>
          </cell>
          <cell r="G4419">
            <v>0</v>
          </cell>
          <cell r="H4419">
            <v>695.08</v>
          </cell>
          <cell r="I4419" t="str">
            <v>D</v>
          </cell>
        </row>
        <row r="4420">
          <cell r="A4420" t="str">
            <v>41.65.71.02</v>
          </cell>
          <cell r="B4420" t="str">
            <v>-</v>
          </cell>
          <cell r="C4420" t="str">
            <v>Icms s/Vendas C.GRUPO - URUCUM - Outros</v>
          </cell>
          <cell r="D4420">
            <v>0</v>
          </cell>
          <cell r="F4420">
            <v>0</v>
          </cell>
          <cell r="G4420">
            <v>0</v>
          </cell>
          <cell r="H4420">
            <v>0</v>
          </cell>
        </row>
        <row r="4421">
          <cell r="A4421" t="str">
            <v>41.65.71.03</v>
          </cell>
          <cell r="B4421" t="str">
            <v>-</v>
          </cell>
          <cell r="C4421" t="str">
            <v>Icms  s/ Vendas  C.GRUPO - FCA - Outros</v>
          </cell>
          <cell r="D4421">
            <v>0</v>
          </cell>
          <cell r="F4421">
            <v>0</v>
          </cell>
          <cell r="G4421">
            <v>0</v>
          </cell>
          <cell r="H4421">
            <v>0</v>
          </cell>
        </row>
        <row r="4422">
          <cell r="A4422" t="str">
            <v>41.65.71.04</v>
          </cell>
          <cell r="B4422" t="str">
            <v>-</v>
          </cell>
          <cell r="C4422" t="str">
            <v>Icms  s/ Vendas  C.GRUPO - RDM - Outros</v>
          </cell>
          <cell r="D4422">
            <v>0</v>
          </cell>
          <cell r="F4422">
            <v>0</v>
          </cell>
          <cell r="G4422">
            <v>0</v>
          </cell>
          <cell r="H4422">
            <v>0</v>
          </cell>
        </row>
        <row r="4423">
          <cell r="A4423" t="str">
            <v>41.65.71.05</v>
          </cell>
          <cell r="B4423" t="str">
            <v>-</v>
          </cell>
          <cell r="C4423" t="str">
            <v>Icms s/ Vendas C.GRUPO - USIMINAS-Outros</v>
          </cell>
          <cell r="D4423">
            <v>0</v>
          </cell>
          <cell r="F4423">
            <v>0</v>
          </cell>
          <cell r="G4423">
            <v>0</v>
          </cell>
          <cell r="H4423">
            <v>0</v>
          </cell>
        </row>
        <row r="4424">
          <cell r="A4424" t="str">
            <v>41.65.71.06</v>
          </cell>
          <cell r="B4424" t="str">
            <v>-</v>
          </cell>
          <cell r="C4424" t="str">
            <v>Icms s/ Vendas C.GRUPO - CVRDI - Outros</v>
          </cell>
          <cell r="D4424">
            <v>0</v>
          </cell>
          <cell r="F4424">
            <v>0</v>
          </cell>
          <cell r="G4424">
            <v>0</v>
          </cell>
          <cell r="H4424">
            <v>0</v>
          </cell>
        </row>
        <row r="4425">
          <cell r="A4425" t="str">
            <v>41.65.72.00</v>
          </cell>
          <cell r="B4425" t="str">
            <v>-</v>
          </cell>
          <cell r="C4425" t="str">
            <v>Pis  s/ Vendas MI - Outros</v>
          </cell>
          <cell r="D4425">
            <v>0</v>
          </cell>
          <cell r="F4425">
            <v>6787.62</v>
          </cell>
          <cell r="G4425">
            <v>0</v>
          </cell>
          <cell r="H4425">
            <v>6787.62</v>
          </cell>
          <cell r="I4425" t="str">
            <v>D</v>
          </cell>
        </row>
        <row r="4426">
          <cell r="A4426" t="str">
            <v>41.65.72.01</v>
          </cell>
          <cell r="B4426" t="str">
            <v>-</v>
          </cell>
          <cell r="C4426" t="str">
            <v>Pis s/ Vendas MI - Outros</v>
          </cell>
          <cell r="D4426">
            <v>0</v>
          </cell>
          <cell r="F4426">
            <v>6787.62</v>
          </cell>
          <cell r="G4426">
            <v>0</v>
          </cell>
          <cell r="H4426">
            <v>6787.62</v>
          </cell>
          <cell r="I4426" t="str">
            <v>D</v>
          </cell>
        </row>
        <row r="4427">
          <cell r="A4427" t="str">
            <v>41.65.73.00</v>
          </cell>
          <cell r="B4427" t="str">
            <v>-</v>
          </cell>
          <cell r="C4427" t="str">
            <v>Pis s/ Vendas  C.GRUPO - Outros</v>
          </cell>
          <cell r="D4427">
            <v>0</v>
          </cell>
          <cell r="F4427">
            <v>0</v>
          </cell>
          <cell r="G4427">
            <v>0</v>
          </cell>
          <cell r="H4427">
            <v>0</v>
          </cell>
        </row>
        <row r="4428">
          <cell r="A4428" t="str">
            <v>41.65.73.01</v>
          </cell>
          <cell r="B4428" t="str">
            <v>-</v>
          </cell>
          <cell r="C4428" t="str">
            <v>Pis s/ Vendas  C.GRUPO - CVRD - Outros</v>
          </cell>
          <cell r="D4428">
            <v>0</v>
          </cell>
          <cell r="F4428">
            <v>0</v>
          </cell>
          <cell r="G4428">
            <v>0</v>
          </cell>
          <cell r="H4428">
            <v>0</v>
          </cell>
        </row>
        <row r="4429">
          <cell r="A4429" t="str">
            <v>41.65.73.02</v>
          </cell>
          <cell r="B4429" t="str">
            <v>-</v>
          </cell>
          <cell r="C4429" t="str">
            <v>Pis s/ Vendas  C.GRUPO - URUCUM - Outros</v>
          </cell>
          <cell r="D4429">
            <v>0</v>
          </cell>
          <cell r="F4429">
            <v>0</v>
          </cell>
          <cell r="G4429">
            <v>0</v>
          </cell>
          <cell r="H4429">
            <v>0</v>
          </cell>
        </row>
        <row r="4430">
          <cell r="A4430" t="str">
            <v>41.65.73.03</v>
          </cell>
          <cell r="B4430" t="str">
            <v>-</v>
          </cell>
          <cell r="C4430" t="str">
            <v>Pis s/ Vendas  C.GRUPO - FCA - Outros</v>
          </cell>
          <cell r="D4430">
            <v>0</v>
          </cell>
          <cell r="F4430">
            <v>0</v>
          </cell>
          <cell r="G4430">
            <v>0</v>
          </cell>
          <cell r="H4430">
            <v>0</v>
          </cell>
        </row>
        <row r="4431">
          <cell r="A4431" t="str">
            <v>41.65.73.04</v>
          </cell>
          <cell r="B4431" t="str">
            <v>-</v>
          </cell>
          <cell r="C4431" t="str">
            <v>Pis s/ Vendas  C.GRUPO - RDM - Outros</v>
          </cell>
          <cell r="D4431">
            <v>0</v>
          </cell>
          <cell r="F4431">
            <v>0</v>
          </cell>
          <cell r="G4431">
            <v>0</v>
          </cell>
          <cell r="H4431">
            <v>0</v>
          </cell>
        </row>
        <row r="4432">
          <cell r="A4432" t="str">
            <v>41.65.73.05</v>
          </cell>
          <cell r="B4432" t="str">
            <v>-</v>
          </cell>
          <cell r="C4432" t="str">
            <v>Pis s/ Vendas C.GRUPO- USIMINAS - Outros</v>
          </cell>
          <cell r="D4432">
            <v>0</v>
          </cell>
          <cell r="F4432">
            <v>0</v>
          </cell>
          <cell r="G4432">
            <v>0</v>
          </cell>
          <cell r="H4432">
            <v>0</v>
          </cell>
        </row>
        <row r="4433">
          <cell r="A4433" t="str">
            <v>41.65.73.06</v>
          </cell>
          <cell r="B4433" t="str">
            <v>-</v>
          </cell>
          <cell r="C4433" t="str">
            <v>Pis s/ Vendas  C.GRUPO - CVRDI - Outros</v>
          </cell>
          <cell r="D4433">
            <v>0</v>
          </cell>
          <cell r="F4433">
            <v>0</v>
          </cell>
          <cell r="G4433">
            <v>0</v>
          </cell>
          <cell r="H4433">
            <v>0</v>
          </cell>
        </row>
        <row r="4434">
          <cell r="A4434" t="str">
            <v>41.65.74.00</v>
          </cell>
          <cell r="B4434" t="str">
            <v>-</v>
          </cell>
          <cell r="C4434" t="str">
            <v>Cofins s/ Vendas MI - Outros</v>
          </cell>
          <cell r="D4434">
            <v>0</v>
          </cell>
          <cell r="F4434">
            <v>31251.46</v>
          </cell>
          <cell r="G4434">
            <v>0</v>
          </cell>
          <cell r="H4434">
            <v>31251.46</v>
          </cell>
          <cell r="I4434" t="str">
            <v>D</v>
          </cell>
        </row>
        <row r="4435">
          <cell r="A4435" t="str">
            <v>41.65.74.01</v>
          </cell>
          <cell r="B4435" t="str">
            <v>-</v>
          </cell>
          <cell r="C4435" t="str">
            <v>Cofins s/ Vendas MI - Outros</v>
          </cell>
          <cell r="D4435">
            <v>0</v>
          </cell>
          <cell r="F4435">
            <v>31251.46</v>
          </cell>
          <cell r="G4435">
            <v>0</v>
          </cell>
          <cell r="H4435">
            <v>31251.46</v>
          </cell>
          <cell r="I4435" t="str">
            <v>D</v>
          </cell>
        </row>
        <row r="4436">
          <cell r="A4436" t="str">
            <v>41.65.75.00</v>
          </cell>
          <cell r="B4436" t="str">
            <v>-</v>
          </cell>
          <cell r="C4436" t="str">
            <v>Cofins s/ Vendas  C.GRUPO - Outros</v>
          </cell>
          <cell r="D4436">
            <v>0</v>
          </cell>
          <cell r="F4436">
            <v>0</v>
          </cell>
          <cell r="G4436">
            <v>0</v>
          </cell>
          <cell r="H4436">
            <v>0</v>
          </cell>
        </row>
        <row r="4437">
          <cell r="A4437" t="str">
            <v>41.65.75.01</v>
          </cell>
          <cell r="B4437" t="str">
            <v>-</v>
          </cell>
          <cell r="C4437" t="str">
            <v>Cofins s/ Vendas  C.GRUPO - CVRD-Outros</v>
          </cell>
          <cell r="D4437">
            <v>0</v>
          </cell>
          <cell r="F4437">
            <v>0</v>
          </cell>
          <cell r="G4437">
            <v>0</v>
          </cell>
          <cell r="H4437">
            <v>0</v>
          </cell>
        </row>
        <row r="4438">
          <cell r="A4438" t="str">
            <v>41.65.75.02</v>
          </cell>
          <cell r="B4438" t="str">
            <v>-</v>
          </cell>
          <cell r="C4438" t="str">
            <v>Cofins s/Vendas C.GRUPO - URUCUM-Outros</v>
          </cell>
          <cell r="D4438">
            <v>0</v>
          </cell>
          <cell r="F4438">
            <v>0</v>
          </cell>
          <cell r="G4438">
            <v>0</v>
          </cell>
          <cell r="H4438">
            <v>0</v>
          </cell>
        </row>
        <row r="4439">
          <cell r="A4439" t="str">
            <v>41.65.75.03</v>
          </cell>
          <cell r="B4439" t="str">
            <v>-</v>
          </cell>
          <cell r="C4439" t="str">
            <v>Cofins s/ Vendas  C.GRUPO - FCA-Outros</v>
          </cell>
          <cell r="D4439">
            <v>0</v>
          </cell>
          <cell r="F4439">
            <v>0</v>
          </cell>
          <cell r="G4439">
            <v>0</v>
          </cell>
          <cell r="H4439">
            <v>0</v>
          </cell>
        </row>
        <row r="4440">
          <cell r="A4440" t="str">
            <v>41.65.75.04</v>
          </cell>
          <cell r="B4440" t="str">
            <v>-</v>
          </cell>
          <cell r="C4440" t="str">
            <v>Cofins s/ Vendas  C.GRUPO - RDM-Outros</v>
          </cell>
          <cell r="D4440">
            <v>0</v>
          </cell>
          <cell r="F4440">
            <v>0</v>
          </cell>
          <cell r="G4440">
            <v>0</v>
          </cell>
          <cell r="H4440">
            <v>0</v>
          </cell>
        </row>
        <row r="4441">
          <cell r="A4441" t="str">
            <v>41.65.75.05</v>
          </cell>
          <cell r="B4441" t="str">
            <v>-</v>
          </cell>
          <cell r="C4441" t="str">
            <v>Cofins s/Vendas C.GRUPO-USIMINAS-Outros</v>
          </cell>
          <cell r="D4441">
            <v>0</v>
          </cell>
          <cell r="F4441">
            <v>0</v>
          </cell>
          <cell r="G4441">
            <v>0</v>
          </cell>
          <cell r="H4441">
            <v>0</v>
          </cell>
        </row>
        <row r="4442">
          <cell r="A4442" t="str">
            <v>41.65.75.06</v>
          </cell>
          <cell r="B4442" t="str">
            <v>-</v>
          </cell>
          <cell r="C4442" t="str">
            <v>Cofins s/ Vendas C.GRUPO - CVRDI-Outros</v>
          </cell>
          <cell r="D4442">
            <v>0</v>
          </cell>
          <cell r="F4442">
            <v>0</v>
          </cell>
          <cell r="G4442">
            <v>0</v>
          </cell>
          <cell r="H4442">
            <v>0</v>
          </cell>
        </row>
        <row r="4443">
          <cell r="A4443" t="str">
            <v>41.65.76.00</v>
          </cell>
          <cell r="B4443" t="str">
            <v>-</v>
          </cell>
          <cell r="C4443" t="str">
            <v>Custo Op.Vendas MI-Outros</v>
          </cell>
          <cell r="D4443">
            <v>0</v>
          </cell>
          <cell r="F4443">
            <v>3395.97</v>
          </cell>
          <cell r="G4443">
            <v>2216.69</v>
          </cell>
          <cell r="H4443">
            <v>1179.28</v>
          </cell>
          <cell r="I4443" t="str">
            <v>D</v>
          </cell>
        </row>
        <row r="4444">
          <cell r="A4444" t="str">
            <v>41.65.76.01</v>
          </cell>
          <cell r="B4444" t="str">
            <v>-</v>
          </cell>
          <cell r="C4444" t="str">
            <v>Custo Op.Vendas MI-Outros</v>
          </cell>
          <cell r="D4444">
            <v>0</v>
          </cell>
          <cell r="F4444">
            <v>3395.97</v>
          </cell>
          <cell r="G4444">
            <v>2216.69</v>
          </cell>
          <cell r="H4444">
            <v>1179.28</v>
          </cell>
          <cell r="I4444" t="str">
            <v>D</v>
          </cell>
        </row>
        <row r="4445">
          <cell r="A4445" t="str">
            <v>41.65.77.00</v>
          </cell>
          <cell r="B4445" t="str">
            <v>-</v>
          </cell>
          <cell r="C4445" t="str">
            <v>Custo Op.Vendas  C.GRUPO -  Outros</v>
          </cell>
          <cell r="D4445">
            <v>0</v>
          </cell>
          <cell r="F4445">
            <v>3.85</v>
          </cell>
          <cell r="G4445">
            <v>0</v>
          </cell>
          <cell r="H4445">
            <v>3.85</v>
          </cell>
          <cell r="I4445" t="str">
            <v>D</v>
          </cell>
        </row>
        <row r="4446">
          <cell r="A4446" t="str">
            <v>41.65.77.01</v>
          </cell>
          <cell r="B4446" t="str">
            <v>-</v>
          </cell>
          <cell r="C4446" t="str">
            <v>Custo Op.Vendas  C.GRUPO - CVRD - Outros</v>
          </cell>
          <cell r="D4446">
            <v>0</v>
          </cell>
          <cell r="F4446">
            <v>0</v>
          </cell>
          <cell r="G4446">
            <v>0</v>
          </cell>
          <cell r="H4446">
            <v>0</v>
          </cell>
        </row>
        <row r="4447">
          <cell r="A4447" t="str">
            <v>41.65.77.02</v>
          </cell>
          <cell r="B4447" t="str">
            <v>-</v>
          </cell>
          <cell r="C4447" t="str">
            <v>Custo Op.Vendas C.GRUPO - URUCUM-Outros</v>
          </cell>
          <cell r="D4447">
            <v>0</v>
          </cell>
          <cell r="F4447">
            <v>0</v>
          </cell>
          <cell r="G4447">
            <v>0</v>
          </cell>
          <cell r="H4447">
            <v>0</v>
          </cell>
        </row>
        <row r="4448">
          <cell r="A4448" t="str">
            <v>41.65.77.03</v>
          </cell>
          <cell r="B4448" t="str">
            <v>-</v>
          </cell>
          <cell r="C4448" t="str">
            <v>Custo Op.Vendas  C.GRUPO - FCA - Outros</v>
          </cell>
          <cell r="D4448">
            <v>0</v>
          </cell>
          <cell r="F4448">
            <v>3.85</v>
          </cell>
          <cell r="G4448">
            <v>0</v>
          </cell>
          <cell r="H4448">
            <v>3.85</v>
          </cell>
          <cell r="I4448" t="str">
            <v>D</v>
          </cell>
        </row>
        <row r="4449">
          <cell r="A4449" t="str">
            <v>41.65.77.04</v>
          </cell>
          <cell r="B4449" t="str">
            <v>-</v>
          </cell>
          <cell r="C4449" t="str">
            <v>Custo Op.Vendas  C.GRUPO - RDM - Outros</v>
          </cell>
          <cell r="D4449">
            <v>0</v>
          </cell>
          <cell r="F4449">
            <v>0</v>
          </cell>
          <cell r="G4449">
            <v>0</v>
          </cell>
          <cell r="H4449">
            <v>0</v>
          </cell>
        </row>
        <row r="4450">
          <cell r="A4450" t="str">
            <v>41.65.77.05</v>
          </cell>
          <cell r="B4450" t="str">
            <v>-</v>
          </cell>
          <cell r="C4450" t="str">
            <v>Custo Op.Vendas C.GRUPO-USIMINAS-Outros</v>
          </cell>
          <cell r="D4450">
            <v>0</v>
          </cell>
          <cell r="F4450">
            <v>0</v>
          </cell>
          <cell r="G4450">
            <v>0</v>
          </cell>
          <cell r="H4450">
            <v>0</v>
          </cell>
        </row>
        <row r="4452">
          <cell r="A4452" t="str">
            <v>-----------</v>
          </cell>
          <cell r="B4452" t="str">
            <v>--</v>
          </cell>
          <cell r="C4452" t="str">
            <v>-------------------------------------------------------------------</v>
          </cell>
          <cell r="D4452" t="str">
            <v>-------------------</v>
          </cell>
          <cell r="E4452" t="str">
            <v>-</v>
          </cell>
          <cell r="F4452" t="str">
            <v>-------------------</v>
          </cell>
          <cell r="G4452" t="e">
            <v>#NAME?</v>
          </cell>
          <cell r="H4452" t="str">
            <v>07AB - 1.00.01.065</v>
          </cell>
        </row>
        <row r="4453">
          <cell r="A4453" t="str">
            <v>_x000C_----------</v>
          </cell>
          <cell r="B4453" t="str">
            <v>--</v>
          </cell>
          <cell r="C4453" t="str">
            <v>-------------------------------------------------------------------</v>
          </cell>
          <cell r="D4453" t="str">
            <v>-------------------</v>
          </cell>
          <cell r="E4453" t="str">
            <v>-</v>
          </cell>
          <cell r="F4453" t="str">
            <v>-------------------</v>
          </cell>
          <cell r="G4453" t="str">
            <v>-------------------</v>
          </cell>
          <cell r="H4453" t="str">
            <v>------ Página:</v>
          </cell>
          <cell r="I4453">
            <v>5</v>
          </cell>
        </row>
        <row r="4454">
          <cell r="A4454" t="str">
            <v>Rio Doce Ma</v>
          </cell>
          <cell r="B4454" t="str">
            <v>ng</v>
          </cell>
          <cell r="C4454" t="str">
            <v>anes S.A</v>
          </cell>
          <cell r="H4454" t="str">
            <v>Balancete</v>
          </cell>
        </row>
        <row r="4455">
          <cell r="A4455" t="str">
            <v>Período: 01</v>
          </cell>
          <cell r="B4455" t="str">
            <v>/0</v>
          </cell>
          <cell r="C4455" t="str">
            <v>1/2007 A 31/01/2007 -----------------------------------------------</v>
          </cell>
          <cell r="D4455" t="str">
            <v>-------------------</v>
          </cell>
          <cell r="E4455" t="str">
            <v>-</v>
          </cell>
          <cell r="F4455" t="str">
            <v>-------------------</v>
          </cell>
          <cell r="G4455" t="str">
            <v>-------------------</v>
          </cell>
          <cell r="H4455" t="str">
            <v>06/02/2007 - 17:4</v>
          </cell>
          <cell r="I4455">
            <v>7</v>
          </cell>
        </row>
        <row r="4457">
          <cell r="A4457" t="str">
            <v>Título</v>
          </cell>
          <cell r="D4457" t="str">
            <v>Saldo Inicial</v>
          </cell>
          <cell r="F4457" t="str">
            <v>Débito</v>
          </cell>
          <cell r="G4457" t="str">
            <v>Crédito</v>
          </cell>
          <cell r="H4457" t="str">
            <v>Saldo Final</v>
          </cell>
        </row>
        <row r="4458">
          <cell r="A4458" t="str">
            <v>-----------</v>
          </cell>
          <cell r="B4458" t="str">
            <v>--</v>
          </cell>
          <cell r="C4458" t="str">
            <v>-------------------------------------------------------------------</v>
          </cell>
          <cell r="D4458" t="str">
            <v>-----------------</v>
          </cell>
          <cell r="F4458" t="str">
            <v>------------------</v>
          </cell>
          <cell r="G4458" t="str">
            <v>------------------</v>
          </cell>
          <cell r="H4458" t="str">
            <v>-----------------</v>
          </cell>
        </row>
        <row r="4459">
          <cell r="A4459" t="str">
            <v>41.65.77.06</v>
          </cell>
          <cell r="B4459" t="str">
            <v>-</v>
          </cell>
          <cell r="C4459" t="str">
            <v>Custo Op.Vendas C.GRUPO - CVRDI - Outros</v>
          </cell>
          <cell r="D4459">
            <v>0</v>
          </cell>
          <cell r="F4459">
            <v>0</v>
          </cell>
          <cell r="G4459">
            <v>0</v>
          </cell>
          <cell r="H4459">
            <v>0</v>
          </cell>
        </row>
        <row r="4460">
          <cell r="A4460" t="str">
            <v>41.70.00.00</v>
          </cell>
          <cell r="B4460" t="str">
            <v>-</v>
          </cell>
          <cell r="C4460" t="str">
            <v>Resultado de CM de Balanco</v>
          </cell>
          <cell r="D4460">
            <v>0</v>
          </cell>
          <cell r="F4460">
            <v>0</v>
          </cell>
          <cell r="G4460">
            <v>0</v>
          </cell>
          <cell r="H4460">
            <v>0</v>
          </cell>
        </row>
        <row r="4461">
          <cell r="A4461" t="str">
            <v>41.70.01.00</v>
          </cell>
          <cell r="B4461" t="str">
            <v>-</v>
          </cell>
          <cell r="C4461" t="str">
            <v>Permanente</v>
          </cell>
          <cell r="D4461">
            <v>0</v>
          </cell>
          <cell r="F4461">
            <v>0</v>
          </cell>
          <cell r="G4461">
            <v>0</v>
          </cell>
          <cell r="H4461">
            <v>0</v>
          </cell>
        </row>
        <row r="4462">
          <cell r="A4462" t="str">
            <v>41.70.01.01</v>
          </cell>
          <cell r="B4462" t="str">
            <v>-</v>
          </cell>
          <cell r="C4462" t="str">
            <v>Permanente</v>
          </cell>
          <cell r="D4462">
            <v>0</v>
          </cell>
          <cell r="F4462">
            <v>0</v>
          </cell>
          <cell r="G4462">
            <v>0</v>
          </cell>
          <cell r="H4462">
            <v>0</v>
          </cell>
        </row>
        <row r="4463">
          <cell r="A4463" t="str">
            <v>41.70.10.00</v>
          </cell>
          <cell r="B4463" t="str">
            <v>-</v>
          </cell>
          <cell r="C4463" t="str">
            <v>Patrimonio Liquido</v>
          </cell>
          <cell r="D4463">
            <v>0</v>
          </cell>
          <cell r="F4463">
            <v>0</v>
          </cell>
          <cell r="G4463">
            <v>0</v>
          </cell>
          <cell r="H4463">
            <v>0</v>
          </cell>
        </row>
        <row r="4464">
          <cell r="A4464" t="str">
            <v>41.70.10.01</v>
          </cell>
          <cell r="B4464" t="str">
            <v>-</v>
          </cell>
          <cell r="C4464" t="str">
            <v>Patrimonio Liquido</v>
          </cell>
          <cell r="D4464">
            <v>0</v>
          </cell>
          <cell r="F4464">
            <v>0</v>
          </cell>
          <cell r="G4464">
            <v>0</v>
          </cell>
          <cell r="H4464">
            <v>0</v>
          </cell>
        </row>
        <row r="4465">
          <cell r="A4465" t="str">
            <v>41.70.50.00</v>
          </cell>
          <cell r="B4465" t="str">
            <v>-</v>
          </cell>
          <cell r="C4465" t="str">
            <v>Outros</v>
          </cell>
          <cell r="D4465">
            <v>0</v>
          </cell>
          <cell r="F4465">
            <v>0</v>
          </cell>
          <cell r="G4465">
            <v>0</v>
          </cell>
          <cell r="H4465">
            <v>0</v>
          </cell>
        </row>
        <row r="4466">
          <cell r="A4466" t="str">
            <v>41.70.50.01</v>
          </cell>
          <cell r="B4466" t="str">
            <v>-</v>
          </cell>
          <cell r="C4466" t="str">
            <v>Outros</v>
          </cell>
          <cell r="D4466">
            <v>0</v>
          </cell>
          <cell r="F4466">
            <v>0</v>
          </cell>
          <cell r="G4466">
            <v>0</v>
          </cell>
          <cell r="H4466">
            <v>0</v>
          </cell>
        </row>
        <row r="4467">
          <cell r="A4467" t="str">
            <v>41.70.50.02</v>
          </cell>
          <cell r="B4467" t="str">
            <v>-</v>
          </cell>
          <cell r="C4467" t="str">
            <v>Transitoria Rateio</v>
          </cell>
          <cell r="D4467">
            <v>0</v>
          </cell>
          <cell r="F4467">
            <v>0</v>
          </cell>
          <cell r="G4467">
            <v>0</v>
          </cell>
          <cell r="H4467">
            <v>0</v>
          </cell>
        </row>
        <row r="4468">
          <cell r="A4468" t="str">
            <v>42.00.00.00</v>
          </cell>
          <cell r="B4468" t="str">
            <v>-</v>
          </cell>
          <cell r="C4468" t="str">
            <v>Resultado Nao Operacional</v>
          </cell>
          <cell r="D4468">
            <v>0</v>
          </cell>
          <cell r="F4468">
            <v>2485821.27</v>
          </cell>
          <cell r="G4468">
            <v>6068.2</v>
          </cell>
          <cell r="H4468">
            <v>2479753.0699999998</v>
          </cell>
          <cell r="I4468" t="str">
            <v>D</v>
          </cell>
        </row>
        <row r="4469">
          <cell r="A4469" t="str">
            <v>42.01.00.00</v>
          </cell>
          <cell r="B4469" t="str">
            <v>-</v>
          </cell>
          <cell r="C4469" t="str">
            <v>Resultado Nao Operacional</v>
          </cell>
          <cell r="D4469">
            <v>0</v>
          </cell>
          <cell r="F4469">
            <v>2485821.27</v>
          </cell>
          <cell r="G4469">
            <v>6068.2</v>
          </cell>
          <cell r="H4469">
            <v>2479753.0699999998</v>
          </cell>
          <cell r="I4469" t="str">
            <v>D</v>
          </cell>
        </row>
        <row r="4470">
          <cell r="A4470" t="str">
            <v>42.01.01.00</v>
          </cell>
          <cell r="B4470" t="str">
            <v>-</v>
          </cell>
          <cell r="C4470" t="str">
            <v>Ganhos e Perdas</v>
          </cell>
          <cell r="D4470">
            <v>0</v>
          </cell>
          <cell r="F4470">
            <v>1186527.1100000001</v>
          </cell>
          <cell r="G4470">
            <v>273.27</v>
          </cell>
          <cell r="H4470">
            <v>1186253.8400000001</v>
          </cell>
          <cell r="I4470" t="str">
            <v>D</v>
          </cell>
        </row>
        <row r="4471">
          <cell r="A4471" t="str">
            <v>42.01.01.01</v>
          </cell>
          <cell r="B4471" t="str">
            <v>-</v>
          </cell>
          <cell r="C4471" t="str">
            <v>Receita na Venda Permanente</v>
          </cell>
          <cell r="D4471">
            <v>0</v>
          </cell>
          <cell r="F4471">
            <v>0</v>
          </cell>
          <cell r="G4471">
            <v>0</v>
          </cell>
          <cell r="H4471">
            <v>0</v>
          </cell>
        </row>
        <row r="4472">
          <cell r="A4472" t="str">
            <v>42.01.01.02</v>
          </cell>
          <cell r="B4472" t="str">
            <v>-</v>
          </cell>
          <cell r="C4472" t="str">
            <v>Custo Corrigido (-) Depreciação</v>
          </cell>
          <cell r="D4472">
            <v>0</v>
          </cell>
          <cell r="F4472">
            <v>0</v>
          </cell>
          <cell r="G4472">
            <v>0</v>
          </cell>
          <cell r="H4472">
            <v>0</v>
          </cell>
        </row>
        <row r="4473">
          <cell r="A4473" t="str">
            <v>42.01.01.03</v>
          </cell>
          <cell r="B4473" t="str">
            <v>-</v>
          </cell>
          <cell r="C4473" t="str">
            <v>Baixa do Permanente por Inutilização</v>
          </cell>
          <cell r="D4473">
            <v>0</v>
          </cell>
          <cell r="F4473">
            <v>1186527.1100000001</v>
          </cell>
          <cell r="G4473">
            <v>273.27</v>
          </cell>
          <cell r="H4473">
            <v>1186253.8400000001</v>
          </cell>
          <cell r="I4473" t="str">
            <v>D</v>
          </cell>
        </row>
        <row r="4474">
          <cell r="A4474" t="str">
            <v>42.01.05.00</v>
          </cell>
          <cell r="B4474" t="str">
            <v>-</v>
          </cell>
          <cell r="C4474" t="str">
            <v>Equity</v>
          </cell>
          <cell r="D4474">
            <v>0</v>
          </cell>
          <cell r="F4474">
            <v>0</v>
          </cell>
          <cell r="G4474">
            <v>0</v>
          </cell>
          <cell r="H4474">
            <v>0</v>
          </cell>
        </row>
        <row r="4475">
          <cell r="A4475" t="str">
            <v>42.01.05.01</v>
          </cell>
          <cell r="B4475" t="str">
            <v>-</v>
          </cell>
          <cell r="C4475" t="str">
            <v>Equity</v>
          </cell>
          <cell r="D4475">
            <v>0</v>
          </cell>
          <cell r="F4475">
            <v>0</v>
          </cell>
          <cell r="G4475">
            <v>0</v>
          </cell>
          <cell r="H4475">
            <v>0</v>
          </cell>
        </row>
        <row r="4476">
          <cell r="A4476" t="str">
            <v>42.01.10.00</v>
          </cell>
          <cell r="B4476" t="str">
            <v>-</v>
          </cell>
          <cell r="C4476" t="str">
            <v>Custo de Capacidade Ociosa</v>
          </cell>
          <cell r="D4476">
            <v>0</v>
          </cell>
          <cell r="F4476">
            <v>1299294.1599999999</v>
          </cell>
          <cell r="G4476">
            <v>5794.93</v>
          </cell>
          <cell r="H4476">
            <v>1293499.23</v>
          </cell>
          <cell r="I4476" t="str">
            <v>D</v>
          </cell>
        </row>
        <row r="4477">
          <cell r="A4477" t="str">
            <v>42.01.10.01</v>
          </cell>
          <cell r="B4477" t="str">
            <v>-</v>
          </cell>
          <cell r="C4477" t="str">
            <v>Custo de Capacidade Ociosa</v>
          </cell>
          <cell r="D4477">
            <v>0</v>
          </cell>
          <cell r="F4477">
            <v>0</v>
          </cell>
          <cell r="G4477">
            <v>0</v>
          </cell>
          <cell r="H4477">
            <v>0</v>
          </cell>
        </row>
        <row r="4478">
          <cell r="A4478" t="str">
            <v>42.01.10.02</v>
          </cell>
          <cell r="B4478" t="str">
            <v>-</v>
          </cell>
          <cell r="C4478" t="str">
            <v>Custo Capacidade Ociosa - Depreciação</v>
          </cell>
          <cell r="D4478">
            <v>0</v>
          </cell>
          <cell r="F4478">
            <v>813275.08</v>
          </cell>
          <cell r="G4478">
            <v>0</v>
          </cell>
          <cell r="H4478">
            <v>813275.08</v>
          </cell>
          <cell r="I4478" t="str">
            <v>D</v>
          </cell>
        </row>
        <row r="4479">
          <cell r="A4479" t="str">
            <v>42.01.10.03</v>
          </cell>
          <cell r="B4479" t="str">
            <v>-</v>
          </cell>
          <cell r="C4479" t="str">
            <v>Custo Capacidade Ociosa - Energia</v>
          </cell>
          <cell r="D4479">
            <v>0</v>
          </cell>
          <cell r="F4479">
            <v>11743.96</v>
          </cell>
          <cell r="G4479">
            <v>0</v>
          </cell>
          <cell r="H4479">
            <v>11743.96</v>
          </cell>
          <cell r="I4479" t="str">
            <v>D</v>
          </cell>
        </row>
        <row r="4480">
          <cell r="A4480" t="str">
            <v>42.01.10.04</v>
          </cell>
          <cell r="B4480" t="str">
            <v>-</v>
          </cell>
          <cell r="C4480" t="str">
            <v>Custo Capacidade Ociosa - Pessoal</v>
          </cell>
          <cell r="D4480">
            <v>0</v>
          </cell>
          <cell r="F4480">
            <v>138696.03</v>
          </cell>
          <cell r="G4480">
            <v>5584.92</v>
          </cell>
          <cell r="H4480">
            <v>133111.10999999999</v>
          </cell>
          <cell r="I4480" t="str">
            <v>D</v>
          </cell>
        </row>
        <row r="4481">
          <cell r="A4481" t="str">
            <v>42.01.10.05</v>
          </cell>
          <cell r="B4481" t="str">
            <v>-</v>
          </cell>
          <cell r="C4481" t="str">
            <v>Custo Capacidade Ociosa - Material</v>
          </cell>
          <cell r="D4481">
            <v>0</v>
          </cell>
          <cell r="F4481">
            <v>8083.15</v>
          </cell>
          <cell r="G4481">
            <v>0</v>
          </cell>
          <cell r="H4481">
            <v>8083.15</v>
          </cell>
          <cell r="I4481" t="str">
            <v>D</v>
          </cell>
        </row>
        <row r="4482">
          <cell r="A4482" t="str">
            <v>42.01.10.06</v>
          </cell>
          <cell r="B4482" t="str">
            <v>-</v>
          </cell>
          <cell r="C4482" t="str">
            <v>Custo Capac.Ociosa - Serv. e Gasto Geral</v>
          </cell>
          <cell r="D4482">
            <v>0</v>
          </cell>
          <cell r="F4482">
            <v>0</v>
          </cell>
          <cell r="G4482">
            <v>0</v>
          </cell>
          <cell r="H4482">
            <v>0</v>
          </cell>
        </row>
        <row r="4483">
          <cell r="A4483" t="str">
            <v>42.01.10.07</v>
          </cell>
          <cell r="B4483" t="str">
            <v>-</v>
          </cell>
          <cell r="C4483" t="str">
            <v>Custo Capac.Ociosa - Gastos Indiretos</v>
          </cell>
          <cell r="D4483">
            <v>0</v>
          </cell>
          <cell r="F4483">
            <v>327495.94</v>
          </cell>
          <cell r="G4483">
            <v>210.01</v>
          </cell>
          <cell r="H4483">
            <v>327285.93</v>
          </cell>
          <cell r="I4483" t="str">
            <v>D</v>
          </cell>
        </row>
        <row r="4484">
          <cell r="A4484" t="str">
            <v>42.01.15.00</v>
          </cell>
          <cell r="B4484" t="str">
            <v>-</v>
          </cell>
          <cell r="C4484" t="str">
            <v>Provisao para Perdas</v>
          </cell>
          <cell r="D4484">
            <v>0</v>
          </cell>
          <cell r="F4484">
            <v>0</v>
          </cell>
          <cell r="G4484">
            <v>0</v>
          </cell>
          <cell r="H4484">
            <v>0</v>
          </cell>
        </row>
        <row r="4485">
          <cell r="A4485" t="str">
            <v>42.01.15.01</v>
          </cell>
          <cell r="B4485" t="str">
            <v>-</v>
          </cell>
          <cell r="C4485" t="str">
            <v>Provisao para Perdas - Outros</v>
          </cell>
          <cell r="D4485">
            <v>0</v>
          </cell>
          <cell r="F4485">
            <v>0</v>
          </cell>
          <cell r="G4485">
            <v>0</v>
          </cell>
          <cell r="H4485">
            <v>0</v>
          </cell>
        </row>
        <row r="4486">
          <cell r="A4486" t="str">
            <v>42.01.15.02</v>
          </cell>
          <cell r="B4486" t="str">
            <v>-</v>
          </cell>
          <cell r="C4486" t="str">
            <v>Provisao para Perdas do Permanente</v>
          </cell>
          <cell r="D4486">
            <v>0</v>
          </cell>
          <cell r="F4486">
            <v>0</v>
          </cell>
          <cell r="G4486">
            <v>0</v>
          </cell>
          <cell r="H4486">
            <v>0</v>
          </cell>
        </row>
        <row r="4487">
          <cell r="A4487" t="str">
            <v>42.01.15.03</v>
          </cell>
          <cell r="B4487" t="str">
            <v>-</v>
          </cell>
          <cell r="C4487" t="str">
            <v>Prov p/Perdas Permanente Reestrut - MMN</v>
          </cell>
          <cell r="D4487">
            <v>0</v>
          </cell>
          <cell r="F4487">
            <v>0</v>
          </cell>
          <cell r="G4487">
            <v>0</v>
          </cell>
          <cell r="H4487">
            <v>0</v>
          </cell>
        </row>
        <row r="4488">
          <cell r="A4488" t="str">
            <v>42.01.15.04</v>
          </cell>
          <cell r="B4488" t="str">
            <v>-</v>
          </cell>
          <cell r="C4488" t="str">
            <v>Prov p/Perdas Permanente Reestrut - MUSA</v>
          </cell>
          <cell r="D4488">
            <v>0</v>
          </cell>
          <cell r="F4488">
            <v>0</v>
          </cell>
          <cell r="G4488">
            <v>0</v>
          </cell>
          <cell r="H4488">
            <v>0</v>
          </cell>
        </row>
        <row r="4489">
          <cell r="A4489" t="str">
            <v>42.01.15.05</v>
          </cell>
          <cell r="B4489" t="str">
            <v>-</v>
          </cell>
          <cell r="C4489" t="str">
            <v>Provisao p/Perdas do Perman. Forno Demag</v>
          </cell>
          <cell r="D4489">
            <v>0</v>
          </cell>
          <cell r="F4489">
            <v>0</v>
          </cell>
          <cell r="G4489">
            <v>0</v>
          </cell>
          <cell r="H4489">
            <v>0</v>
          </cell>
        </row>
        <row r="4490">
          <cell r="A4490" t="str">
            <v>42.01.15.06</v>
          </cell>
          <cell r="B4490" t="str">
            <v>-</v>
          </cell>
          <cell r="C4490" t="str">
            <v>Provisao p/Perdas Imobilizado Curso CPFL</v>
          </cell>
          <cell r="D4490">
            <v>0</v>
          </cell>
          <cell r="F4490">
            <v>0</v>
          </cell>
          <cell r="G4490">
            <v>0</v>
          </cell>
          <cell r="H4490">
            <v>0</v>
          </cell>
        </row>
        <row r="4491">
          <cell r="A4491" t="str">
            <v>42.01.15.07</v>
          </cell>
          <cell r="B4491" t="str">
            <v>-</v>
          </cell>
          <cell r="C4491" t="str">
            <v>Provisao p/Perdas Imobilizado Curso TAC</v>
          </cell>
          <cell r="D4491">
            <v>0</v>
          </cell>
          <cell r="F4491">
            <v>0</v>
          </cell>
          <cell r="G4491">
            <v>0</v>
          </cell>
          <cell r="H4491">
            <v>0</v>
          </cell>
        </row>
        <row r="4492">
          <cell r="A4492" t="str">
            <v>42.01.15.08</v>
          </cell>
          <cell r="B4492" t="str">
            <v>-</v>
          </cell>
          <cell r="C4492" t="str">
            <v>Prov.p/Perdas Perman. Forno R3 Rancharia</v>
          </cell>
          <cell r="D4492">
            <v>0</v>
          </cell>
          <cell r="F4492">
            <v>0</v>
          </cell>
          <cell r="G4492">
            <v>0</v>
          </cell>
          <cell r="H4492">
            <v>0</v>
          </cell>
        </row>
        <row r="4493">
          <cell r="A4493" t="str">
            <v>42.01.15.09</v>
          </cell>
          <cell r="B4493" t="str">
            <v>-</v>
          </cell>
          <cell r="C4493" t="str">
            <v>Prov.Perda Permanen-Penedo,Olaria I e II</v>
          </cell>
          <cell r="D4493">
            <v>0</v>
          </cell>
          <cell r="F4493">
            <v>0</v>
          </cell>
          <cell r="G4493">
            <v>0</v>
          </cell>
          <cell r="H4493">
            <v>0</v>
          </cell>
        </row>
        <row r="4494">
          <cell r="A4494" t="str">
            <v>42.01.15.10</v>
          </cell>
          <cell r="B4494" t="str">
            <v>-</v>
          </cell>
          <cell r="C4494" t="str">
            <v>Prov.Perda Permanen-Cachoeira e Pequeri</v>
          </cell>
          <cell r="D4494">
            <v>0</v>
          </cell>
          <cell r="F4494">
            <v>0</v>
          </cell>
          <cell r="G4494">
            <v>0</v>
          </cell>
          <cell r="H4494">
            <v>0</v>
          </cell>
        </row>
        <row r="4495">
          <cell r="A4495" t="str">
            <v>42.01.15.11</v>
          </cell>
          <cell r="B4495" t="str">
            <v>-</v>
          </cell>
          <cell r="C4495" t="str">
            <v>Prov. Perda Permanente MMN</v>
          </cell>
          <cell r="D4495">
            <v>0</v>
          </cell>
          <cell r="F4495">
            <v>0</v>
          </cell>
          <cell r="G4495">
            <v>0</v>
          </cell>
          <cell r="H4495">
            <v>0</v>
          </cell>
        </row>
        <row r="4496">
          <cell r="A4496" t="str">
            <v>42.01.15.12</v>
          </cell>
          <cell r="B4496" t="str">
            <v>-</v>
          </cell>
          <cell r="C4496" t="str">
            <v>Prov. Perda Permanente MUSA</v>
          </cell>
          <cell r="D4496">
            <v>0</v>
          </cell>
          <cell r="F4496">
            <v>0</v>
          </cell>
          <cell r="G4496">
            <v>0</v>
          </cell>
          <cell r="H4496">
            <v>0</v>
          </cell>
        </row>
        <row r="4497">
          <cell r="A4497" t="str">
            <v>42.01.15.13</v>
          </cell>
          <cell r="B4497" t="str">
            <v>-</v>
          </cell>
          <cell r="C4497" t="str">
            <v>Provisão Perdas Permanente - SJDR</v>
          </cell>
          <cell r="D4497">
            <v>0</v>
          </cell>
          <cell r="F4497">
            <v>0</v>
          </cell>
          <cell r="G4497">
            <v>0</v>
          </cell>
          <cell r="H4497">
            <v>0</v>
          </cell>
        </row>
        <row r="4498">
          <cell r="A4498" t="str">
            <v>42.01.15.15</v>
          </cell>
          <cell r="B4498" t="str">
            <v>-</v>
          </cell>
          <cell r="C4498" t="str">
            <v>Provisao p/Perdas Imobilizado Curso</v>
          </cell>
          <cell r="D4498">
            <v>0</v>
          </cell>
          <cell r="F4498">
            <v>0</v>
          </cell>
          <cell r="G4498">
            <v>0</v>
          </cell>
          <cell r="H4498">
            <v>0</v>
          </cell>
        </row>
        <row r="4499">
          <cell r="A4499" t="str">
            <v>42.05.00.00</v>
          </cell>
          <cell r="B4499" t="str">
            <v>-</v>
          </cell>
          <cell r="C4499" t="str">
            <v>Outros</v>
          </cell>
          <cell r="D4499">
            <v>0</v>
          </cell>
          <cell r="F4499">
            <v>0</v>
          </cell>
          <cell r="G4499">
            <v>0</v>
          </cell>
          <cell r="H4499">
            <v>0</v>
          </cell>
        </row>
        <row r="4500">
          <cell r="A4500" t="str">
            <v>42.05.01.00</v>
          </cell>
          <cell r="B4500" t="str">
            <v>-</v>
          </cell>
          <cell r="C4500" t="str">
            <v>Outras Receitas Nao Operacionais</v>
          </cell>
          <cell r="D4500">
            <v>0</v>
          </cell>
          <cell r="F4500">
            <v>0</v>
          </cell>
          <cell r="G4500">
            <v>0</v>
          </cell>
          <cell r="H4500">
            <v>0</v>
          </cell>
        </row>
        <row r="4501">
          <cell r="A4501" t="str">
            <v>42.05.01.01</v>
          </cell>
          <cell r="B4501" t="str">
            <v>-</v>
          </cell>
          <cell r="C4501" t="str">
            <v>Outras Receitas Nao Operacionais</v>
          </cell>
          <cell r="D4501">
            <v>0</v>
          </cell>
          <cell r="F4501">
            <v>0</v>
          </cell>
          <cell r="G4501">
            <v>0</v>
          </cell>
          <cell r="H4501">
            <v>0</v>
          </cell>
        </row>
        <row r="4502">
          <cell r="A4502" t="str">
            <v>42.05.05.00</v>
          </cell>
          <cell r="B4502" t="str">
            <v>-</v>
          </cell>
          <cell r="C4502" t="str">
            <v>Outras Despesas Nao Operacionais</v>
          </cell>
          <cell r="D4502">
            <v>0</v>
          </cell>
          <cell r="F4502">
            <v>0</v>
          </cell>
          <cell r="G4502">
            <v>0</v>
          </cell>
          <cell r="H4502">
            <v>0</v>
          </cell>
        </row>
        <row r="4503">
          <cell r="A4503" t="str">
            <v>42.05.05.01</v>
          </cell>
          <cell r="B4503" t="str">
            <v>-</v>
          </cell>
          <cell r="C4503" t="str">
            <v>Outras Despesas Nao Operacionais</v>
          </cell>
          <cell r="D4503">
            <v>0</v>
          </cell>
          <cell r="F4503">
            <v>0</v>
          </cell>
          <cell r="G4503">
            <v>0</v>
          </cell>
          <cell r="H4503">
            <v>0</v>
          </cell>
        </row>
        <row r="4504">
          <cell r="A4504" t="str">
            <v>42.05.10.00</v>
          </cell>
          <cell r="B4504" t="str">
            <v>-</v>
          </cell>
          <cell r="C4504" t="str">
            <v>Provisao Perda Investimentos</v>
          </cell>
          <cell r="D4504">
            <v>0</v>
          </cell>
          <cell r="F4504">
            <v>0</v>
          </cell>
          <cell r="G4504">
            <v>0</v>
          </cell>
          <cell r="H4504">
            <v>0</v>
          </cell>
        </row>
        <row r="4505">
          <cell r="A4505" t="str">
            <v>42.05.10.01</v>
          </cell>
          <cell r="B4505" t="str">
            <v>-</v>
          </cell>
          <cell r="C4505" t="str">
            <v>Provisao Perda Investimentos</v>
          </cell>
          <cell r="D4505">
            <v>0</v>
          </cell>
          <cell r="F4505">
            <v>0</v>
          </cell>
          <cell r="G4505">
            <v>0</v>
          </cell>
          <cell r="H4505">
            <v>0</v>
          </cell>
        </row>
        <row r="4506">
          <cell r="A4506" t="str">
            <v>42.05.20.00</v>
          </cell>
          <cell r="B4506" t="str">
            <v>-</v>
          </cell>
          <cell r="C4506" t="str">
            <v>Prov p/ Patrim.Liq. a Descoberto</v>
          </cell>
          <cell r="D4506">
            <v>0</v>
          </cell>
          <cell r="F4506">
            <v>0</v>
          </cell>
          <cell r="G4506">
            <v>0</v>
          </cell>
          <cell r="H4506">
            <v>0</v>
          </cell>
        </row>
        <row r="4507">
          <cell r="A4507" t="str">
            <v>42.05.20.01</v>
          </cell>
          <cell r="B4507" t="str">
            <v>-</v>
          </cell>
          <cell r="C4507" t="str">
            <v>Prov p/ Patrim.Liq. a Descoberto</v>
          </cell>
          <cell r="D4507">
            <v>0</v>
          </cell>
          <cell r="F4507">
            <v>0</v>
          </cell>
          <cell r="G4507">
            <v>0</v>
          </cell>
          <cell r="H4507">
            <v>0</v>
          </cell>
        </row>
        <row r="4508">
          <cell r="A4508" t="str">
            <v>42.05.20.02</v>
          </cell>
          <cell r="B4508" t="str">
            <v>-</v>
          </cell>
          <cell r="C4508" t="str">
            <v>Prov.Patrim.liquido Negat.Proj.flor.CPFL</v>
          </cell>
          <cell r="D4508">
            <v>0</v>
          </cell>
          <cell r="F4508">
            <v>0</v>
          </cell>
          <cell r="G4508">
            <v>0</v>
          </cell>
          <cell r="H4508">
            <v>0</v>
          </cell>
        </row>
        <row r="4509">
          <cell r="A4509" t="str">
            <v>42.05.20.03</v>
          </cell>
          <cell r="B4509" t="str">
            <v>-</v>
          </cell>
          <cell r="C4509" t="str">
            <v>Reversão Prov p/ Patrim.Liq. a Descobert</v>
          </cell>
          <cell r="D4509">
            <v>0</v>
          </cell>
          <cell r="F4509">
            <v>0</v>
          </cell>
          <cell r="G4509">
            <v>0</v>
          </cell>
          <cell r="H4509">
            <v>0</v>
          </cell>
        </row>
        <row r="4510">
          <cell r="A4510" t="str">
            <v>42.05.25.00</v>
          </cell>
          <cell r="B4510" t="str">
            <v>-</v>
          </cell>
          <cell r="C4510" t="str">
            <v>Perda com Investimentos</v>
          </cell>
          <cell r="D4510">
            <v>0</v>
          </cell>
          <cell r="F4510">
            <v>0</v>
          </cell>
          <cell r="G4510">
            <v>0</v>
          </cell>
          <cell r="H4510">
            <v>0</v>
          </cell>
        </row>
        <row r="4511">
          <cell r="A4511" t="str">
            <v>42.05.25.01</v>
          </cell>
          <cell r="B4511" t="str">
            <v>-</v>
          </cell>
          <cell r="C4511" t="str">
            <v>Perda com Investimentos</v>
          </cell>
          <cell r="D4511">
            <v>0</v>
          </cell>
          <cell r="F4511">
            <v>0</v>
          </cell>
          <cell r="G4511">
            <v>0</v>
          </cell>
          <cell r="H4511">
            <v>0</v>
          </cell>
        </row>
        <row r="4512">
          <cell r="A4512" t="str">
            <v>42.05.30.00</v>
          </cell>
          <cell r="B4512" t="str">
            <v>-</v>
          </cell>
          <cell r="C4512" t="str">
            <v>Outras Rec.e Desp.nao operac-consolidado</v>
          </cell>
          <cell r="D4512">
            <v>0</v>
          </cell>
          <cell r="F4512">
            <v>0</v>
          </cell>
          <cell r="G4512">
            <v>0</v>
          </cell>
          <cell r="H4512">
            <v>0</v>
          </cell>
        </row>
        <row r="4513">
          <cell r="A4513" t="str">
            <v>42.05.30.01</v>
          </cell>
          <cell r="B4513" t="str">
            <v>-</v>
          </cell>
          <cell r="C4513" t="str">
            <v>Outras Rec.e Desp.nao operac-consolidado</v>
          </cell>
          <cell r="D4513">
            <v>0</v>
          </cell>
          <cell r="F4513">
            <v>0</v>
          </cell>
          <cell r="G4513">
            <v>0</v>
          </cell>
          <cell r="H4513">
            <v>0</v>
          </cell>
        </row>
        <row r="4514">
          <cell r="A4514" t="str">
            <v>42.05.30.02</v>
          </cell>
          <cell r="B4514" t="str">
            <v>-</v>
          </cell>
          <cell r="C4514" t="str">
            <v>(-)Outras Rec.e Desp.nao operac-consolid</v>
          </cell>
          <cell r="D4514">
            <v>0</v>
          </cell>
          <cell r="F4514">
            <v>0</v>
          </cell>
          <cell r="G4514">
            <v>0</v>
          </cell>
          <cell r="H4514">
            <v>0</v>
          </cell>
        </row>
        <row r="4515">
          <cell r="A4515" t="str">
            <v>43.00.00.00</v>
          </cell>
          <cell r="B4515" t="str">
            <v>-</v>
          </cell>
          <cell r="C4515" t="str">
            <v>Provisoes e Participacoes</v>
          </cell>
          <cell r="D4515">
            <v>0</v>
          </cell>
          <cell r="F4515">
            <v>0</v>
          </cell>
          <cell r="G4515">
            <v>78000</v>
          </cell>
          <cell r="H4515">
            <v>78000</v>
          </cell>
          <cell r="I4515" t="str">
            <v>C</v>
          </cell>
        </row>
        <row r="4516">
          <cell r="A4516" t="str">
            <v>43.01.00.00</v>
          </cell>
          <cell r="B4516" t="str">
            <v>-</v>
          </cell>
          <cell r="C4516" t="str">
            <v>Provisoes</v>
          </cell>
          <cell r="D4516">
            <v>0</v>
          </cell>
          <cell r="F4516">
            <v>0</v>
          </cell>
          <cell r="G4516">
            <v>78000</v>
          </cell>
          <cell r="H4516">
            <v>78000</v>
          </cell>
          <cell r="I4516" t="str">
            <v>C</v>
          </cell>
        </row>
        <row r="4517">
          <cell r="A4517" t="str">
            <v>43.01.01.00</v>
          </cell>
          <cell r="B4517" t="str">
            <v>-</v>
          </cell>
          <cell r="C4517" t="str">
            <v>Provisao p/Imposto Sobre a Renda</v>
          </cell>
          <cell r="D4517">
            <v>0</v>
          </cell>
          <cell r="F4517">
            <v>0</v>
          </cell>
          <cell r="G4517">
            <v>57000</v>
          </cell>
          <cell r="H4517">
            <v>57000</v>
          </cell>
          <cell r="I4517" t="str">
            <v>C</v>
          </cell>
        </row>
        <row r="4518">
          <cell r="A4518" t="str">
            <v>43.01.01.01</v>
          </cell>
          <cell r="B4518" t="str">
            <v>-</v>
          </cell>
          <cell r="C4518" t="str">
            <v>Provisao p/Imposto Sobre a Renda</v>
          </cell>
          <cell r="D4518">
            <v>0</v>
          </cell>
          <cell r="F4518">
            <v>0</v>
          </cell>
          <cell r="G4518">
            <v>0</v>
          </cell>
          <cell r="H4518">
            <v>0</v>
          </cell>
        </row>
        <row r="4519">
          <cell r="A4519" t="str">
            <v>43.01.01.03</v>
          </cell>
          <cell r="B4519" t="str">
            <v>-</v>
          </cell>
          <cell r="C4519" t="str">
            <v>Imposto de Renda Diferido</v>
          </cell>
          <cell r="D4519">
            <v>0</v>
          </cell>
          <cell r="F4519">
            <v>0</v>
          </cell>
          <cell r="G4519">
            <v>0</v>
          </cell>
          <cell r="H4519">
            <v>0</v>
          </cell>
        </row>
        <row r="4520">
          <cell r="A4520" t="str">
            <v>43.01.01.04</v>
          </cell>
          <cell r="B4520" t="str">
            <v>-</v>
          </cell>
          <cell r="C4520" t="str">
            <v>IR Diferido Fas 109</v>
          </cell>
          <cell r="D4520">
            <v>0</v>
          </cell>
          <cell r="F4520">
            <v>0</v>
          </cell>
          <cell r="G4520">
            <v>0</v>
          </cell>
          <cell r="H4520">
            <v>0</v>
          </cell>
        </row>
        <row r="4521">
          <cell r="A4521" t="str">
            <v>43.01.01.05</v>
          </cell>
          <cell r="B4521" t="str">
            <v>-</v>
          </cell>
          <cell r="C4521" t="str">
            <v>Prov. IRPJ s/Efeito C.M.Espec</v>
          </cell>
          <cell r="D4521">
            <v>0</v>
          </cell>
          <cell r="F4521">
            <v>0</v>
          </cell>
          <cell r="G4521">
            <v>0</v>
          </cell>
          <cell r="H4521">
            <v>0</v>
          </cell>
        </row>
        <row r="4522">
          <cell r="A4522" t="str">
            <v>43.01.01.06</v>
          </cell>
          <cell r="B4522" t="str">
            <v>-</v>
          </cell>
          <cell r="C4522" t="str">
            <v>IR Diferido - Ativo Ambiental</v>
          </cell>
          <cell r="D4522">
            <v>0</v>
          </cell>
          <cell r="F4522">
            <v>0</v>
          </cell>
          <cell r="G4522">
            <v>57000</v>
          </cell>
          <cell r="H4522">
            <v>57000</v>
          </cell>
          <cell r="I4522" t="str">
            <v>C</v>
          </cell>
        </row>
        <row r="4523">
          <cell r="A4523" t="str">
            <v>43.01.01.07</v>
          </cell>
          <cell r="B4523" t="str">
            <v>-</v>
          </cell>
          <cell r="C4523" t="str">
            <v>IR s/ Incentivos Fiscais</v>
          </cell>
          <cell r="D4523">
            <v>0</v>
          </cell>
          <cell r="F4523">
            <v>0</v>
          </cell>
          <cell r="G4523">
            <v>0</v>
          </cell>
          <cell r="H4523">
            <v>0</v>
          </cell>
        </row>
        <row r="4524">
          <cell r="A4524" t="str">
            <v>43.01.01.08</v>
          </cell>
          <cell r="B4524" t="str">
            <v>-</v>
          </cell>
          <cell r="C4524" t="str">
            <v>Provisão p/Perda IR Diferido</v>
          </cell>
          <cell r="D4524">
            <v>0</v>
          </cell>
          <cell r="F4524">
            <v>0</v>
          </cell>
          <cell r="G4524">
            <v>0</v>
          </cell>
          <cell r="H4524">
            <v>0</v>
          </cell>
        </row>
        <row r="4525">
          <cell r="A4525" t="str">
            <v>43.01.05.00</v>
          </cell>
          <cell r="B4525" t="str">
            <v>-</v>
          </cell>
          <cell r="C4525" t="str">
            <v>Provisao p/Contribuicao Social</v>
          </cell>
          <cell r="D4525">
            <v>0</v>
          </cell>
          <cell r="F4525">
            <v>0</v>
          </cell>
          <cell r="G4525">
            <v>21000</v>
          </cell>
          <cell r="H4525">
            <v>21000</v>
          </cell>
          <cell r="I4525" t="str">
            <v>C</v>
          </cell>
        </row>
        <row r="4526">
          <cell r="A4526" t="str">
            <v>43.01.05.01</v>
          </cell>
          <cell r="B4526" t="str">
            <v>-</v>
          </cell>
          <cell r="C4526" t="str">
            <v>Provisao p/Contribuicao Social</v>
          </cell>
          <cell r="D4526">
            <v>0</v>
          </cell>
          <cell r="F4526">
            <v>0</v>
          </cell>
          <cell r="G4526">
            <v>0</v>
          </cell>
          <cell r="H4526">
            <v>0</v>
          </cell>
        </row>
        <row r="4527">
          <cell r="A4527" t="str">
            <v>43.01.05.03</v>
          </cell>
          <cell r="B4527" t="str">
            <v>-</v>
          </cell>
          <cell r="C4527" t="str">
            <v>Contribuicao Social Diferida</v>
          </cell>
          <cell r="D4527">
            <v>0</v>
          </cell>
          <cell r="F4527">
            <v>0</v>
          </cell>
          <cell r="G4527">
            <v>0</v>
          </cell>
          <cell r="H4527">
            <v>0</v>
          </cell>
        </row>
        <row r="4528">
          <cell r="A4528" t="str">
            <v>43.01.05.04</v>
          </cell>
          <cell r="B4528" t="str">
            <v>-</v>
          </cell>
          <cell r="C4528" t="str">
            <v>Cssl Diferida Fas 109</v>
          </cell>
          <cell r="D4528">
            <v>0</v>
          </cell>
          <cell r="F4528">
            <v>0</v>
          </cell>
          <cell r="G4528">
            <v>0</v>
          </cell>
          <cell r="H4528">
            <v>0</v>
          </cell>
        </row>
        <row r="4529">
          <cell r="A4529" t="str">
            <v>43.01.05.05</v>
          </cell>
          <cell r="B4529" t="str">
            <v>-</v>
          </cell>
          <cell r="C4529" t="str">
            <v>Prov. CSLL s/Efeito C.M.Espec</v>
          </cell>
          <cell r="D4529">
            <v>0</v>
          </cell>
          <cell r="F4529">
            <v>0</v>
          </cell>
          <cell r="G4529">
            <v>0</v>
          </cell>
          <cell r="H4529">
            <v>0</v>
          </cell>
        </row>
        <row r="4530">
          <cell r="A4530" t="str">
            <v>43.01.05.06</v>
          </cell>
          <cell r="B4530" t="str">
            <v>-</v>
          </cell>
          <cell r="C4530" t="str">
            <v>CS Diferido - Ativo Ambiental</v>
          </cell>
          <cell r="D4530">
            <v>0</v>
          </cell>
          <cell r="F4530">
            <v>0</v>
          </cell>
          <cell r="G4530">
            <v>21000</v>
          </cell>
          <cell r="H4530">
            <v>21000</v>
          </cell>
          <cell r="I4530" t="str">
            <v>C</v>
          </cell>
        </row>
        <row r="4531">
          <cell r="A4531" t="str">
            <v>43.01.05.08</v>
          </cell>
          <cell r="B4531" t="str">
            <v>-</v>
          </cell>
          <cell r="C4531" t="str">
            <v>Provisão p/Perda CSLL Diferido</v>
          </cell>
          <cell r="D4531">
            <v>0</v>
          </cell>
          <cell r="F4531">
            <v>0</v>
          </cell>
          <cell r="G4531">
            <v>0</v>
          </cell>
          <cell r="H4531">
            <v>0</v>
          </cell>
        </row>
        <row r="4532">
          <cell r="A4532" t="str">
            <v>43.10.00.00</v>
          </cell>
          <cell r="B4532" t="str">
            <v>-</v>
          </cell>
          <cell r="C4532" t="str">
            <v>Participacoes</v>
          </cell>
          <cell r="D4532">
            <v>0</v>
          </cell>
          <cell r="F4532">
            <v>0</v>
          </cell>
          <cell r="G4532">
            <v>0</v>
          </cell>
          <cell r="H4532">
            <v>0</v>
          </cell>
        </row>
        <row r="4533">
          <cell r="A4533" t="str">
            <v>43.10.01.00</v>
          </cell>
          <cell r="B4533" t="str">
            <v>-</v>
          </cell>
          <cell r="C4533" t="str">
            <v>Participacao Sobre o Lucro</v>
          </cell>
          <cell r="D4533">
            <v>0</v>
          </cell>
          <cell r="F4533">
            <v>0</v>
          </cell>
          <cell r="G4533">
            <v>0</v>
          </cell>
          <cell r="H4533">
            <v>0</v>
          </cell>
        </row>
        <row r="4534">
          <cell r="A4534" t="str">
            <v>43.10.01.01</v>
          </cell>
          <cell r="B4534" t="str">
            <v>-</v>
          </cell>
          <cell r="C4534" t="str">
            <v>Participacao s/Lucro-Empregados</v>
          </cell>
          <cell r="D4534">
            <v>0</v>
          </cell>
          <cell r="F4534">
            <v>0</v>
          </cell>
          <cell r="G4534">
            <v>0</v>
          </cell>
          <cell r="H4534">
            <v>0</v>
          </cell>
        </row>
        <row r="4536">
          <cell r="A4536" t="str">
            <v>-----------</v>
          </cell>
          <cell r="B4536" t="str">
            <v>--</v>
          </cell>
          <cell r="C4536" t="str">
            <v>-------------------------------------------------------------------</v>
          </cell>
          <cell r="D4536" t="str">
            <v>-------------------</v>
          </cell>
          <cell r="E4536" t="str">
            <v>-</v>
          </cell>
          <cell r="F4536" t="str">
            <v>-------------------</v>
          </cell>
          <cell r="G4536" t="e">
            <v>#NAME?</v>
          </cell>
          <cell r="H4536" t="str">
            <v>07AB - 1.00.01.065</v>
          </cell>
        </row>
        <row r="4537">
          <cell r="A4537" t="str">
            <v>_x000C_----------</v>
          </cell>
          <cell r="B4537" t="str">
            <v>--</v>
          </cell>
          <cell r="C4537" t="str">
            <v>-------------------------------------------------------------------</v>
          </cell>
          <cell r="D4537" t="str">
            <v>-------------------</v>
          </cell>
          <cell r="E4537" t="str">
            <v>-</v>
          </cell>
          <cell r="F4537" t="str">
            <v>-------------------</v>
          </cell>
          <cell r="G4537" t="str">
            <v>-------------------</v>
          </cell>
          <cell r="H4537" t="str">
            <v>------ Página:</v>
          </cell>
          <cell r="I4537">
            <v>5</v>
          </cell>
        </row>
        <row r="4538">
          <cell r="A4538" t="str">
            <v>Rio Doce Ma</v>
          </cell>
          <cell r="B4538" t="str">
            <v>ng</v>
          </cell>
          <cell r="C4538" t="str">
            <v>anes S.A</v>
          </cell>
          <cell r="H4538" t="str">
            <v>Balancete</v>
          </cell>
        </row>
        <row r="4539">
          <cell r="A4539" t="str">
            <v>Período: 01</v>
          </cell>
          <cell r="B4539" t="str">
            <v>/0</v>
          </cell>
          <cell r="C4539" t="str">
            <v>1/2007 A 31/01/2007 -----------------------------------------------</v>
          </cell>
          <cell r="D4539" t="str">
            <v>-------------------</v>
          </cell>
          <cell r="E4539" t="str">
            <v>-</v>
          </cell>
          <cell r="F4539" t="str">
            <v>-------------------</v>
          </cell>
          <cell r="G4539" t="str">
            <v>-------------------</v>
          </cell>
          <cell r="H4539" t="str">
            <v>06/02/2007 - 17:4</v>
          </cell>
          <cell r="I4539">
            <v>7</v>
          </cell>
        </row>
        <row r="4541">
          <cell r="A4541" t="str">
            <v>Título</v>
          </cell>
          <cell r="D4541" t="str">
            <v>Saldo Inicial</v>
          </cell>
          <cell r="F4541" t="str">
            <v>Débito</v>
          </cell>
          <cell r="G4541" t="str">
            <v>Crédito</v>
          </cell>
          <cell r="H4541" t="str">
            <v>Saldo Final</v>
          </cell>
        </row>
        <row r="4542">
          <cell r="A4542" t="str">
            <v>-----------</v>
          </cell>
          <cell r="B4542" t="str">
            <v>--</v>
          </cell>
          <cell r="C4542" t="str">
            <v>-------------------------------------------------------------------</v>
          </cell>
          <cell r="D4542" t="str">
            <v>-----------------</v>
          </cell>
          <cell r="F4542" t="str">
            <v>------------------</v>
          </cell>
          <cell r="G4542" t="str">
            <v>------------------</v>
          </cell>
          <cell r="H4542" t="str">
            <v>-----------------</v>
          </cell>
        </row>
        <row r="4543">
          <cell r="A4543" t="str">
            <v>43.10.05.00</v>
          </cell>
          <cell r="B4543" t="str">
            <v>-</v>
          </cell>
          <cell r="C4543" t="str">
            <v>Participacao de Administradores</v>
          </cell>
          <cell r="D4543">
            <v>0</v>
          </cell>
          <cell r="F4543">
            <v>0</v>
          </cell>
          <cell r="G4543">
            <v>0</v>
          </cell>
          <cell r="H4543">
            <v>0</v>
          </cell>
        </row>
        <row r="4544">
          <cell r="A4544" t="str">
            <v>43.10.05.01</v>
          </cell>
          <cell r="B4544" t="str">
            <v>-</v>
          </cell>
          <cell r="C4544" t="str">
            <v>Participacao de Administradores</v>
          </cell>
          <cell r="D4544">
            <v>0</v>
          </cell>
          <cell r="F4544">
            <v>0</v>
          </cell>
          <cell r="G4544">
            <v>0</v>
          </cell>
          <cell r="H4544">
            <v>0</v>
          </cell>
        </row>
        <row r="4545">
          <cell r="A4545" t="str">
            <v>43.20.00.00</v>
          </cell>
          <cell r="B4545" t="str">
            <v>-</v>
          </cell>
          <cell r="C4545" t="str">
            <v>Participacoes Minoritarias</v>
          </cell>
          <cell r="D4545">
            <v>0</v>
          </cell>
          <cell r="F4545">
            <v>0</v>
          </cell>
          <cell r="G4545">
            <v>0</v>
          </cell>
          <cell r="H4545">
            <v>0</v>
          </cell>
        </row>
        <row r="4546">
          <cell r="A4546" t="str">
            <v>43.20.01.00</v>
          </cell>
          <cell r="B4546" t="str">
            <v>-</v>
          </cell>
          <cell r="C4546" t="str">
            <v>Participacoes Minoritarias</v>
          </cell>
          <cell r="D4546">
            <v>0</v>
          </cell>
          <cell r="F4546">
            <v>0</v>
          </cell>
          <cell r="G4546">
            <v>0</v>
          </cell>
          <cell r="H4546">
            <v>0</v>
          </cell>
        </row>
        <row r="4547">
          <cell r="A4547" t="str">
            <v>43.20.01.01</v>
          </cell>
          <cell r="B4547" t="str">
            <v>-</v>
          </cell>
          <cell r="C4547" t="str">
            <v>Participacoes Minoritarias</v>
          </cell>
          <cell r="D4547">
            <v>0</v>
          </cell>
          <cell r="F4547">
            <v>0</v>
          </cell>
          <cell r="G4547">
            <v>0</v>
          </cell>
          <cell r="H4547">
            <v>0</v>
          </cell>
        </row>
        <row r="4548">
          <cell r="A4548" t="str">
            <v>43.20.02.00</v>
          </cell>
          <cell r="B4548" t="str">
            <v>-</v>
          </cell>
          <cell r="C4548" t="str">
            <v>(-)Participacoes Minoritarias</v>
          </cell>
          <cell r="D4548">
            <v>0</v>
          </cell>
          <cell r="F4548">
            <v>0</v>
          </cell>
          <cell r="G4548">
            <v>0</v>
          </cell>
          <cell r="H4548">
            <v>0</v>
          </cell>
        </row>
        <row r="4549">
          <cell r="A4549" t="str">
            <v>43.20.02.01</v>
          </cell>
          <cell r="B4549" t="str">
            <v>-</v>
          </cell>
          <cell r="C4549" t="str">
            <v>(-)Participacoes Minoritarias</v>
          </cell>
          <cell r="D4549">
            <v>0</v>
          </cell>
          <cell r="F4549">
            <v>0</v>
          </cell>
          <cell r="G4549">
            <v>0</v>
          </cell>
          <cell r="H4549">
            <v>0</v>
          </cell>
        </row>
        <row r="4550">
          <cell r="A4550" t="str">
            <v>43.30.00.00</v>
          </cell>
          <cell r="B4550" t="str">
            <v>-</v>
          </cell>
          <cell r="C4550" t="str">
            <v>Itens Extraordinarios</v>
          </cell>
          <cell r="D4550">
            <v>0</v>
          </cell>
          <cell r="F4550">
            <v>0</v>
          </cell>
          <cell r="G4550">
            <v>0</v>
          </cell>
          <cell r="H4550">
            <v>0</v>
          </cell>
        </row>
        <row r="4551">
          <cell r="A4551" t="str">
            <v>43.30.01.00</v>
          </cell>
          <cell r="B4551" t="str">
            <v>-</v>
          </cell>
          <cell r="C4551" t="str">
            <v>Itens Extraordinarios</v>
          </cell>
          <cell r="D4551">
            <v>0</v>
          </cell>
          <cell r="F4551">
            <v>0</v>
          </cell>
          <cell r="G4551">
            <v>0</v>
          </cell>
          <cell r="H4551">
            <v>0</v>
          </cell>
        </row>
        <row r="4552">
          <cell r="A4552" t="str">
            <v>43.30.01.01</v>
          </cell>
          <cell r="B4552" t="str">
            <v>-</v>
          </cell>
          <cell r="C4552" t="str">
            <v>Prov.e Baixas de Ativos Ambientais</v>
          </cell>
          <cell r="D4552">
            <v>0</v>
          </cell>
          <cell r="F4552">
            <v>0</v>
          </cell>
          <cell r="G4552">
            <v>0</v>
          </cell>
          <cell r="H4552">
            <v>0</v>
          </cell>
        </row>
        <row r="4553">
          <cell r="A4553" t="str">
            <v>43.90.00.00</v>
          </cell>
          <cell r="B4553" t="str">
            <v>-</v>
          </cell>
          <cell r="C4553" t="str">
            <v>Reversao Juros s/Capital Proprio</v>
          </cell>
          <cell r="D4553">
            <v>0</v>
          </cell>
          <cell r="F4553">
            <v>0</v>
          </cell>
          <cell r="G4553">
            <v>0</v>
          </cell>
          <cell r="H4553">
            <v>0</v>
          </cell>
        </row>
        <row r="4554">
          <cell r="A4554" t="str">
            <v>43.90.01.00</v>
          </cell>
          <cell r="B4554" t="str">
            <v>-</v>
          </cell>
          <cell r="C4554" t="str">
            <v>Reversao Juros s/Capital Proprio</v>
          </cell>
          <cell r="D4554">
            <v>0</v>
          </cell>
          <cell r="F4554">
            <v>0</v>
          </cell>
          <cell r="G4554">
            <v>0</v>
          </cell>
          <cell r="H4554">
            <v>0</v>
          </cell>
        </row>
        <row r="4555">
          <cell r="A4555" t="str">
            <v>43.90.01.01</v>
          </cell>
          <cell r="B4555" t="str">
            <v>-</v>
          </cell>
          <cell r="C4555" t="str">
            <v>(-)Reversao Juros s/Capital Proprio</v>
          </cell>
          <cell r="D4555">
            <v>0</v>
          </cell>
          <cell r="F4555">
            <v>0</v>
          </cell>
          <cell r="G4555">
            <v>0</v>
          </cell>
          <cell r="H4555">
            <v>0</v>
          </cell>
        </row>
        <row r="4556">
          <cell r="A4556" t="str">
            <v>44.00.00.00</v>
          </cell>
          <cell r="B4556" t="str">
            <v>-</v>
          </cell>
          <cell r="C4556" t="str">
            <v>Resultado Mensal</v>
          </cell>
          <cell r="D4556">
            <v>0</v>
          </cell>
          <cell r="F4556">
            <v>0</v>
          </cell>
          <cell r="G4556">
            <v>0</v>
          </cell>
          <cell r="H4556">
            <v>0</v>
          </cell>
        </row>
        <row r="4557">
          <cell r="A4557" t="str">
            <v>44.01.00.00</v>
          </cell>
          <cell r="B4557" t="str">
            <v>-</v>
          </cell>
          <cell r="C4557" t="str">
            <v>Resultado Mensal</v>
          </cell>
          <cell r="D4557">
            <v>0</v>
          </cell>
          <cell r="F4557">
            <v>0</v>
          </cell>
          <cell r="G4557">
            <v>0</v>
          </cell>
          <cell r="H4557">
            <v>0</v>
          </cell>
        </row>
        <row r="4558">
          <cell r="A4558" t="str">
            <v>44.01.01.00</v>
          </cell>
          <cell r="B4558" t="str">
            <v>-</v>
          </cell>
          <cell r="C4558" t="str">
            <v>Resultado Mensal</v>
          </cell>
          <cell r="D4558">
            <v>0</v>
          </cell>
          <cell r="F4558">
            <v>0</v>
          </cell>
          <cell r="G4558">
            <v>0</v>
          </cell>
          <cell r="H4558">
            <v>0</v>
          </cell>
        </row>
        <row r="4559">
          <cell r="A4559" t="str">
            <v>44.01.01.01</v>
          </cell>
          <cell r="B4559" t="str">
            <v>-</v>
          </cell>
          <cell r="C4559" t="str">
            <v>Resultado Mensal</v>
          </cell>
          <cell r="D4559">
            <v>0</v>
          </cell>
          <cell r="F4559">
            <v>0</v>
          </cell>
          <cell r="G4559">
            <v>0</v>
          </cell>
          <cell r="H4559">
            <v>0</v>
          </cell>
        </row>
        <row r="4560">
          <cell r="A4560" t="str">
            <v>50.00.00.00</v>
          </cell>
          <cell r="B4560" t="str">
            <v>-</v>
          </cell>
          <cell r="C4560" t="str">
            <v>Custos</v>
          </cell>
          <cell r="D4560">
            <v>0</v>
          </cell>
          <cell r="F4560">
            <v>90365996.140000001</v>
          </cell>
          <cell r="G4560">
            <v>90365996.140000001</v>
          </cell>
          <cell r="H4560">
            <v>0</v>
          </cell>
        </row>
        <row r="4561">
          <cell r="A4561" t="str">
            <v>51.00.00.00</v>
          </cell>
          <cell r="B4561" t="str">
            <v>-</v>
          </cell>
          <cell r="C4561" t="str">
            <v>Pessoal</v>
          </cell>
          <cell r="D4561">
            <v>0</v>
          </cell>
          <cell r="F4561">
            <v>4570437.2699999996</v>
          </cell>
          <cell r="G4561">
            <v>1530843.91</v>
          </cell>
          <cell r="H4561">
            <v>3039593.36</v>
          </cell>
          <cell r="I4561" t="str">
            <v>D</v>
          </cell>
        </row>
        <row r="4562">
          <cell r="A4562" t="str">
            <v>51.01.00.00</v>
          </cell>
          <cell r="B4562" t="str">
            <v>-</v>
          </cell>
          <cell r="C4562" t="str">
            <v>Gastos com  Pessoal</v>
          </cell>
          <cell r="D4562">
            <v>0</v>
          </cell>
          <cell r="F4562">
            <v>2628393.14</v>
          </cell>
          <cell r="G4562">
            <v>865181.68</v>
          </cell>
          <cell r="H4562">
            <v>1763211.46</v>
          </cell>
          <cell r="I4562" t="str">
            <v>D</v>
          </cell>
        </row>
        <row r="4563">
          <cell r="A4563" t="str">
            <v>51.01.01.00</v>
          </cell>
          <cell r="B4563" t="str">
            <v>-</v>
          </cell>
          <cell r="C4563" t="str">
            <v>Salario Basico</v>
          </cell>
          <cell r="D4563">
            <v>0</v>
          </cell>
          <cell r="F4563">
            <v>1362301.16</v>
          </cell>
          <cell r="G4563">
            <v>337728.82</v>
          </cell>
          <cell r="H4563">
            <v>1024572.34</v>
          </cell>
          <cell r="I4563" t="str">
            <v>D</v>
          </cell>
        </row>
        <row r="4564">
          <cell r="A4564" t="str">
            <v>51.01.01.01</v>
          </cell>
          <cell r="B4564" t="str">
            <v>-</v>
          </cell>
          <cell r="C4564" t="str">
            <v>Salario Basico</v>
          </cell>
          <cell r="D4564">
            <v>0</v>
          </cell>
          <cell r="F4564">
            <v>1362301.16</v>
          </cell>
          <cell r="G4564">
            <v>337728.82</v>
          </cell>
          <cell r="H4564">
            <v>1024572.34</v>
          </cell>
          <cell r="I4564" t="str">
            <v>D</v>
          </cell>
        </row>
        <row r="4565">
          <cell r="A4565" t="str">
            <v>51.01.02.00</v>
          </cell>
          <cell r="B4565" t="str">
            <v>-</v>
          </cell>
          <cell r="C4565" t="str">
            <v>Gratificacoes</v>
          </cell>
          <cell r="D4565">
            <v>0</v>
          </cell>
          <cell r="F4565">
            <v>14096.2</v>
          </cell>
          <cell r="G4565">
            <v>7229.91</v>
          </cell>
          <cell r="H4565">
            <v>6866.29</v>
          </cell>
          <cell r="I4565" t="str">
            <v>D</v>
          </cell>
        </row>
        <row r="4566">
          <cell r="A4566" t="str">
            <v>51.01.02.01</v>
          </cell>
          <cell r="B4566" t="str">
            <v>-</v>
          </cell>
          <cell r="C4566" t="str">
            <v>Gratificacoes de Funcao</v>
          </cell>
          <cell r="D4566">
            <v>0</v>
          </cell>
          <cell r="F4566">
            <v>14096.2</v>
          </cell>
          <cell r="G4566">
            <v>7229.91</v>
          </cell>
          <cell r="H4566">
            <v>6866.29</v>
          </cell>
          <cell r="I4566" t="str">
            <v>D</v>
          </cell>
        </row>
        <row r="4567">
          <cell r="A4567" t="str">
            <v>51.01.02.02</v>
          </cell>
          <cell r="B4567" t="str">
            <v>-</v>
          </cell>
          <cell r="C4567" t="str">
            <v>Gratificacoes de Acessorias</v>
          </cell>
          <cell r="D4567">
            <v>0</v>
          </cell>
          <cell r="F4567">
            <v>0</v>
          </cell>
          <cell r="G4567">
            <v>0</v>
          </cell>
          <cell r="H4567">
            <v>0</v>
          </cell>
        </row>
        <row r="4568">
          <cell r="A4568" t="str">
            <v>51.01.02.03</v>
          </cell>
          <cell r="B4568" t="str">
            <v>-</v>
          </cell>
          <cell r="C4568" t="str">
            <v>Gratificacoe de Substituicao</v>
          </cell>
          <cell r="D4568">
            <v>0</v>
          </cell>
          <cell r="F4568">
            <v>0</v>
          </cell>
          <cell r="G4568">
            <v>0</v>
          </cell>
          <cell r="H4568">
            <v>0</v>
          </cell>
        </row>
        <row r="4569">
          <cell r="A4569" t="str">
            <v>51.01.02.04</v>
          </cell>
          <cell r="B4569" t="str">
            <v>-</v>
          </cell>
          <cell r="C4569" t="str">
            <v>Gratificac por Tempo de Servico</v>
          </cell>
          <cell r="D4569">
            <v>0</v>
          </cell>
          <cell r="F4569">
            <v>0</v>
          </cell>
          <cell r="G4569">
            <v>0</v>
          </cell>
          <cell r="H4569">
            <v>0</v>
          </cell>
        </row>
        <row r="4570">
          <cell r="A4570" t="str">
            <v>51.01.02.05</v>
          </cell>
          <cell r="B4570" t="str">
            <v>-</v>
          </cell>
          <cell r="C4570" t="str">
            <v>Outras Gratificacoes</v>
          </cell>
          <cell r="D4570">
            <v>0</v>
          </cell>
          <cell r="F4570">
            <v>0</v>
          </cell>
          <cell r="G4570">
            <v>0</v>
          </cell>
          <cell r="H4570">
            <v>0</v>
          </cell>
        </row>
        <row r="4571">
          <cell r="A4571" t="str">
            <v>51.01.02.07</v>
          </cell>
          <cell r="B4571" t="str">
            <v>-</v>
          </cell>
          <cell r="C4571" t="str">
            <v>Gratificacoes de Desempenho</v>
          </cell>
          <cell r="D4571">
            <v>0</v>
          </cell>
          <cell r="F4571">
            <v>0</v>
          </cell>
          <cell r="G4571">
            <v>0</v>
          </cell>
          <cell r="H4571">
            <v>0</v>
          </cell>
        </row>
        <row r="4572">
          <cell r="A4572" t="str">
            <v>51.01.03.00</v>
          </cell>
          <cell r="B4572" t="str">
            <v>-</v>
          </cell>
          <cell r="C4572" t="str">
            <v>Adicionais Legais</v>
          </cell>
          <cell r="D4572">
            <v>0</v>
          </cell>
          <cell r="F4572">
            <v>162468</v>
          </cell>
          <cell r="G4572">
            <v>48530.33</v>
          </cell>
          <cell r="H4572">
            <v>113937.67</v>
          </cell>
          <cell r="I4572" t="str">
            <v>D</v>
          </cell>
        </row>
        <row r="4573">
          <cell r="A4573" t="str">
            <v>51.01.03.01</v>
          </cell>
          <cell r="B4573" t="str">
            <v>-</v>
          </cell>
          <cell r="C4573" t="str">
            <v>Adicional Noturno</v>
          </cell>
          <cell r="D4573">
            <v>0</v>
          </cell>
          <cell r="F4573">
            <v>53595.82</v>
          </cell>
          <cell r="G4573">
            <v>18681.419999999998</v>
          </cell>
          <cell r="H4573">
            <v>34914.400000000001</v>
          </cell>
          <cell r="I4573" t="str">
            <v>D</v>
          </cell>
        </row>
        <row r="4574">
          <cell r="A4574" t="str">
            <v>51.01.03.02</v>
          </cell>
          <cell r="B4574" t="str">
            <v>-</v>
          </cell>
          <cell r="C4574" t="str">
            <v>Insalubridade</v>
          </cell>
          <cell r="D4574">
            <v>0</v>
          </cell>
          <cell r="F4574">
            <v>73150.06</v>
          </cell>
          <cell r="G4574">
            <v>27247.279999999999</v>
          </cell>
          <cell r="H4574">
            <v>45902.78</v>
          </cell>
          <cell r="I4574" t="str">
            <v>D</v>
          </cell>
        </row>
        <row r="4575">
          <cell r="A4575" t="str">
            <v>51.01.03.03</v>
          </cell>
          <cell r="B4575" t="str">
            <v>-</v>
          </cell>
          <cell r="C4575" t="str">
            <v>Periculosidade</v>
          </cell>
          <cell r="D4575">
            <v>0</v>
          </cell>
          <cell r="F4575">
            <v>35722.120000000003</v>
          </cell>
          <cell r="G4575">
            <v>2601.63</v>
          </cell>
          <cell r="H4575">
            <v>33120.49</v>
          </cell>
          <cell r="I4575" t="str">
            <v>D</v>
          </cell>
        </row>
        <row r="4576">
          <cell r="A4576" t="str">
            <v>51.01.03.04</v>
          </cell>
          <cell r="B4576" t="str">
            <v>-</v>
          </cell>
          <cell r="C4576" t="str">
            <v>Outros Adicionais Trabalhistas</v>
          </cell>
          <cell r="D4576">
            <v>0</v>
          </cell>
          <cell r="F4576">
            <v>0</v>
          </cell>
          <cell r="G4576">
            <v>0</v>
          </cell>
          <cell r="H4576">
            <v>0</v>
          </cell>
        </row>
        <row r="4577">
          <cell r="A4577" t="str">
            <v>51.01.04.00</v>
          </cell>
          <cell r="B4577" t="str">
            <v>-</v>
          </cell>
          <cell r="C4577" t="str">
            <v>Serv Extraordinarios/Adicionais</v>
          </cell>
          <cell r="D4577">
            <v>0</v>
          </cell>
          <cell r="F4577">
            <v>113360.94</v>
          </cell>
          <cell r="G4577">
            <v>36654.61</v>
          </cell>
          <cell r="H4577">
            <v>76706.33</v>
          </cell>
          <cell r="I4577" t="str">
            <v>D</v>
          </cell>
        </row>
        <row r="4578">
          <cell r="A4578" t="str">
            <v>51.01.04.01</v>
          </cell>
          <cell r="B4578" t="str">
            <v>-</v>
          </cell>
          <cell r="C4578" t="str">
            <v>Horas Extras Dias Uteis</v>
          </cell>
          <cell r="D4578">
            <v>0</v>
          </cell>
          <cell r="F4578">
            <v>55545.34</v>
          </cell>
          <cell r="G4578">
            <v>12833.33</v>
          </cell>
          <cell r="H4578">
            <v>42712.01</v>
          </cell>
          <cell r="I4578" t="str">
            <v>D</v>
          </cell>
        </row>
        <row r="4579">
          <cell r="A4579" t="str">
            <v>51.01.04.02</v>
          </cell>
          <cell r="B4579" t="str">
            <v>-</v>
          </cell>
          <cell r="C4579" t="str">
            <v>Horas Extras Sab/Dom/Feriados</v>
          </cell>
          <cell r="D4579">
            <v>0</v>
          </cell>
          <cell r="F4579">
            <v>57815.6</v>
          </cell>
          <cell r="G4579">
            <v>23821.279999999999</v>
          </cell>
          <cell r="H4579">
            <v>33994.32</v>
          </cell>
          <cell r="I4579" t="str">
            <v>D</v>
          </cell>
        </row>
        <row r="4580">
          <cell r="A4580" t="str">
            <v>51.01.04.03</v>
          </cell>
          <cell r="B4580" t="str">
            <v>-</v>
          </cell>
          <cell r="C4580" t="str">
            <v>Horas Extras Provenientes Acordo</v>
          </cell>
          <cell r="D4580">
            <v>0</v>
          </cell>
          <cell r="F4580">
            <v>0</v>
          </cell>
          <cell r="G4580">
            <v>0</v>
          </cell>
          <cell r="H4580">
            <v>0</v>
          </cell>
        </row>
        <row r="4581">
          <cell r="A4581" t="str">
            <v>51.01.04.04</v>
          </cell>
          <cell r="B4581" t="str">
            <v>-</v>
          </cell>
          <cell r="C4581" t="str">
            <v>Horas Extras Decisao Judicial</v>
          </cell>
          <cell r="D4581">
            <v>0</v>
          </cell>
          <cell r="F4581">
            <v>0</v>
          </cell>
          <cell r="G4581">
            <v>0</v>
          </cell>
          <cell r="H4581">
            <v>0</v>
          </cell>
        </row>
        <row r="4582">
          <cell r="A4582" t="str">
            <v>51.01.04.05</v>
          </cell>
          <cell r="B4582" t="str">
            <v>-</v>
          </cell>
          <cell r="C4582" t="str">
            <v>Outros Adicionais Serv Extraord</v>
          </cell>
          <cell r="D4582">
            <v>0</v>
          </cell>
          <cell r="F4582">
            <v>0</v>
          </cell>
          <cell r="G4582">
            <v>0</v>
          </cell>
          <cell r="H4582">
            <v>0</v>
          </cell>
        </row>
        <row r="4583">
          <cell r="A4583" t="str">
            <v>51.01.05.00</v>
          </cell>
          <cell r="B4583" t="str">
            <v>-</v>
          </cell>
          <cell r="C4583" t="str">
            <v>Adicionais Regulamentares</v>
          </cell>
          <cell r="D4583">
            <v>0</v>
          </cell>
          <cell r="F4583">
            <v>0</v>
          </cell>
          <cell r="G4583">
            <v>0</v>
          </cell>
          <cell r="H4583">
            <v>0</v>
          </cell>
        </row>
        <row r="4584">
          <cell r="A4584" t="str">
            <v>51.01.05.01</v>
          </cell>
          <cell r="B4584" t="str">
            <v>-</v>
          </cell>
          <cell r="C4584" t="str">
            <v>Adicional Local</v>
          </cell>
          <cell r="D4584">
            <v>0</v>
          </cell>
          <cell r="F4584">
            <v>0</v>
          </cell>
          <cell r="G4584">
            <v>0</v>
          </cell>
          <cell r="H4584">
            <v>0</v>
          </cell>
        </row>
        <row r="4585">
          <cell r="A4585" t="str">
            <v>51.01.05.02</v>
          </cell>
          <cell r="B4585" t="str">
            <v>-</v>
          </cell>
          <cell r="C4585" t="str">
            <v>Outros Adicionais Regulamentares</v>
          </cell>
          <cell r="D4585">
            <v>0</v>
          </cell>
          <cell r="F4585">
            <v>0</v>
          </cell>
          <cell r="G4585">
            <v>0</v>
          </cell>
          <cell r="H4585">
            <v>0</v>
          </cell>
        </row>
        <row r="4586">
          <cell r="A4586" t="str">
            <v>51.01.10.00</v>
          </cell>
          <cell r="B4586" t="str">
            <v>-</v>
          </cell>
          <cell r="C4586" t="str">
            <v>Adicionais por Acordo</v>
          </cell>
          <cell r="D4586">
            <v>0</v>
          </cell>
          <cell r="F4586">
            <v>284125.2</v>
          </cell>
          <cell r="G4586">
            <v>97612.39</v>
          </cell>
          <cell r="H4586">
            <v>186512.81</v>
          </cell>
          <cell r="I4586" t="str">
            <v>D</v>
          </cell>
        </row>
        <row r="4587">
          <cell r="A4587" t="str">
            <v>51.01.10.01</v>
          </cell>
          <cell r="B4587" t="str">
            <v>-</v>
          </cell>
          <cell r="C4587" t="str">
            <v>Adicionais de Turno</v>
          </cell>
          <cell r="D4587">
            <v>0</v>
          </cell>
          <cell r="F4587">
            <v>151001.4</v>
          </cell>
          <cell r="G4587">
            <v>60227.01</v>
          </cell>
          <cell r="H4587">
            <v>90774.39</v>
          </cell>
          <cell r="I4587" t="str">
            <v>D</v>
          </cell>
        </row>
        <row r="4588">
          <cell r="A4588" t="str">
            <v>51.01.10.02</v>
          </cell>
          <cell r="B4588" t="str">
            <v>-</v>
          </cell>
          <cell r="C4588" t="str">
            <v>Horario Adicional AC 96/97</v>
          </cell>
          <cell r="D4588">
            <v>0</v>
          </cell>
          <cell r="F4588">
            <v>0</v>
          </cell>
          <cell r="G4588">
            <v>0</v>
          </cell>
          <cell r="H4588">
            <v>0</v>
          </cell>
        </row>
        <row r="4589">
          <cell r="A4589" t="str">
            <v>51.01.10.03</v>
          </cell>
          <cell r="B4589" t="str">
            <v>-</v>
          </cell>
          <cell r="C4589" t="str">
            <v>Outros Adicionais por Acordo</v>
          </cell>
          <cell r="D4589">
            <v>0</v>
          </cell>
          <cell r="F4589">
            <v>133123.79999999999</v>
          </cell>
          <cell r="G4589">
            <v>37385.379999999997</v>
          </cell>
          <cell r="H4589">
            <v>95738.42</v>
          </cell>
          <cell r="I4589" t="str">
            <v>D</v>
          </cell>
        </row>
        <row r="4590">
          <cell r="A4590" t="str">
            <v>51.01.11.00</v>
          </cell>
          <cell r="B4590" t="str">
            <v>-</v>
          </cell>
          <cell r="C4590" t="str">
            <v>Ferias/Abono Legal</v>
          </cell>
          <cell r="D4590">
            <v>0</v>
          </cell>
          <cell r="F4590">
            <v>474194.61</v>
          </cell>
          <cell r="G4590">
            <v>282039.08</v>
          </cell>
          <cell r="H4590">
            <v>192155.53</v>
          </cell>
          <cell r="I4590" t="str">
            <v>D</v>
          </cell>
        </row>
        <row r="4591">
          <cell r="A4591" t="str">
            <v>51.01.11.01</v>
          </cell>
          <cell r="B4591" t="str">
            <v>-</v>
          </cell>
          <cell r="C4591" t="str">
            <v>Ferias/Abono Legal</v>
          </cell>
          <cell r="D4591">
            <v>0</v>
          </cell>
          <cell r="F4591">
            <v>474194.61</v>
          </cell>
          <cell r="G4591">
            <v>282039.08</v>
          </cell>
          <cell r="H4591">
            <v>192155.53</v>
          </cell>
          <cell r="I4591" t="str">
            <v>D</v>
          </cell>
        </row>
        <row r="4592">
          <cell r="A4592" t="str">
            <v>51.01.12.00</v>
          </cell>
          <cell r="B4592" t="str">
            <v>-</v>
          </cell>
          <cell r="C4592" t="str">
            <v>Decimo Terceiro Salario</v>
          </cell>
          <cell r="D4592">
            <v>0</v>
          </cell>
          <cell r="F4592">
            <v>168091.68</v>
          </cell>
          <cell r="G4592">
            <v>44778.05</v>
          </cell>
          <cell r="H4592">
            <v>123313.63</v>
          </cell>
          <cell r="I4592" t="str">
            <v>D</v>
          </cell>
        </row>
        <row r="4593">
          <cell r="A4593" t="str">
            <v>51.01.12.01</v>
          </cell>
          <cell r="B4593" t="str">
            <v>-</v>
          </cell>
          <cell r="C4593" t="str">
            <v>Decimo Terceiro Salario</v>
          </cell>
          <cell r="D4593">
            <v>0</v>
          </cell>
          <cell r="F4593">
            <v>168091.68</v>
          </cell>
          <cell r="G4593">
            <v>44778.05</v>
          </cell>
          <cell r="H4593">
            <v>123313.63</v>
          </cell>
          <cell r="I4593" t="str">
            <v>D</v>
          </cell>
        </row>
        <row r="4594">
          <cell r="A4594" t="str">
            <v>51.01.13.00</v>
          </cell>
          <cell r="B4594" t="str">
            <v>-</v>
          </cell>
          <cell r="C4594" t="str">
            <v>Vale Transporte</v>
          </cell>
          <cell r="D4594">
            <v>0</v>
          </cell>
          <cell r="F4594">
            <v>22645.24</v>
          </cell>
          <cell r="G4594">
            <v>2175.4299999999998</v>
          </cell>
          <cell r="H4594">
            <v>20469.810000000001</v>
          </cell>
          <cell r="I4594" t="str">
            <v>D</v>
          </cell>
        </row>
        <row r="4595">
          <cell r="A4595" t="str">
            <v>51.01.13.01</v>
          </cell>
          <cell r="B4595" t="str">
            <v>-</v>
          </cell>
          <cell r="C4595" t="str">
            <v>Vale Transporte</v>
          </cell>
          <cell r="D4595">
            <v>0</v>
          </cell>
          <cell r="F4595">
            <v>22645.24</v>
          </cell>
          <cell r="G4595">
            <v>2175.4299999999998</v>
          </cell>
          <cell r="H4595">
            <v>20469.810000000001</v>
          </cell>
          <cell r="I4595" t="str">
            <v>D</v>
          </cell>
        </row>
        <row r="4596">
          <cell r="A4596" t="str">
            <v>51.01.15.00</v>
          </cell>
          <cell r="B4596" t="str">
            <v>-</v>
          </cell>
          <cell r="C4596" t="str">
            <v>Outros Beneficios Legais</v>
          </cell>
          <cell r="D4596">
            <v>0</v>
          </cell>
          <cell r="F4596">
            <v>27110.11</v>
          </cell>
          <cell r="G4596">
            <v>8433.06</v>
          </cell>
          <cell r="H4596">
            <v>18677.05</v>
          </cell>
          <cell r="I4596" t="str">
            <v>D</v>
          </cell>
        </row>
        <row r="4597">
          <cell r="A4597" t="str">
            <v>51.01.15.01</v>
          </cell>
          <cell r="B4597" t="str">
            <v>-</v>
          </cell>
          <cell r="C4597" t="str">
            <v>Outros Beneficios Legais</v>
          </cell>
          <cell r="D4597">
            <v>0</v>
          </cell>
          <cell r="F4597">
            <v>27110.11</v>
          </cell>
          <cell r="G4597">
            <v>8433.06</v>
          </cell>
          <cell r="H4597">
            <v>18677.05</v>
          </cell>
          <cell r="I4597" t="str">
            <v>D</v>
          </cell>
        </row>
        <row r="4598">
          <cell r="A4598" t="str">
            <v>51.02.00.00</v>
          </cell>
          <cell r="B4598" t="str">
            <v>-</v>
          </cell>
          <cell r="C4598" t="str">
            <v>Beneficios da Empresa</v>
          </cell>
          <cell r="D4598">
            <v>0</v>
          </cell>
          <cell r="F4598">
            <v>818465.99</v>
          </cell>
          <cell r="G4598">
            <v>294790.69</v>
          </cell>
          <cell r="H4598">
            <v>523675.3</v>
          </cell>
          <cell r="I4598" t="str">
            <v>D</v>
          </cell>
        </row>
        <row r="4599">
          <cell r="A4599" t="str">
            <v>51.02.01.00</v>
          </cell>
          <cell r="B4599" t="str">
            <v>-</v>
          </cell>
          <cell r="C4599" t="str">
            <v>Assistenc Medica/Odontol/Hospit</v>
          </cell>
          <cell r="D4599">
            <v>0</v>
          </cell>
          <cell r="F4599">
            <v>284016.19</v>
          </cell>
          <cell r="G4599">
            <v>202518.1</v>
          </cell>
          <cell r="H4599">
            <v>81498.09</v>
          </cell>
          <cell r="I4599" t="str">
            <v>D</v>
          </cell>
        </row>
        <row r="4600">
          <cell r="A4600" t="str">
            <v>51.02.01.01</v>
          </cell>
          <cell r="B4600" t="str">
            <v>-</v>
          </cell>
          <cell r="C4600" t="str">
            <v>Assist.Medic-Livre Escolha</v>
          </cell>
          <cell r="D4600">
            <v>0</v>
          </cell>
          <cell r="F4600">
            <v>0</v>
          </cell>
          <cell r="G4600">
            <v>0</v>
          </cell>
          <cell r="H4600">
            <v>0</v>
          </cell>
        </row>
        <row r="4601">
          <cell r="A4601" t="str">
            <v>51.02.01.02</v>
          </cell>
          <cell r="B4601" t="str">
            <v>-</v>
          </cell>
          <cell r="C4601" t="str">
            <v>Assist.Medic-Credenciamento</v>
          </cell>
          <cell r="D4601">
            <v>0</v>
          </cell>
          <cell r="F4601">
            <v>0</v>
          </cell>
          <cell r="G4601">
            <v>0</v>
          </cell>
          <cell r="H4601">
            <v>0</v>
          </cell>
        </row>
        <row r="4602">
          <cell r="A4602" t="str">
            <v>51.02.01.03</v>
          </cell>
          <cell r="B4602" t="str">
            <v>-</v>
          </cell>
          <cell r="C4602" t="str">
            <v>Assist.Medic-Trat.Fora Domicilio</v>
          </cell>
          <cell r="D4602">
            <v>0</v>
          </cell>
          <cell r="F4602">
            <v>0</v>
          </cell>
          <cell r="G4602">
            <v>0</v>
          </cell>
          <cell r="H4602">
            <v>0</v>
          </cell>
        </row>
        <row r="4603">
          <cell r="A4603" t="str">
            <v>51.02.01.04</v>
          </cell>
          <cell r="B4603" t="str">
            <v>-</v>
          </cell>
          <cell r="C4603" t="str">
            <v>Assist.Medic-Aquisic de Remedios</v>
          </cell>
          <cell r="D4603">
            <v>0</v>
          </cell>
          <cell r="F4603">
            <v>57786.07</v>
          </cell>
          <cell r="G4603">
            <v>24508.47</v>
          </cell>
          <cell r="H4603">
            <v>33277.599999999999</v>
          </cell>
          <cell r="I4603" t="str">
            <v>D</v>
          </cell>
        </row>
        <row r="4604">
          <cell r="A4604" t="str">
            <v>51.02.01.05</v>
          </cell>
          <cell r="B4604" t="str">
            <v>-</v>
          </cell>
          <cell r="C4604" t="str">
            <v>Outros Gastos c/Assist Medica</v>
          </cell>
          <cell r="D4604">
            <v>0</v>
          </cell>
          <cell r="F4604">
            <v>0</v>
          </cell>
          <cell r="G4604">
            <v>0</v>
          </cell>
          <cell r="H4604">
            <v>0</v>
          </cell>
        </row>
        <row r="4605">
          <cell r="A4605" t="str">
            <v>51.02.01.06</v>
          </cell>
          <cell r="B4605" t="str">
            <v>-</v>
          </cell>
          <cell r="C4605" t="str">
            <v>Assistenc.Medic/Odontol/Hospitalar</v>
          </cell>
          <cell r="D4605">
            <v>0</v>
          </cell>
          <cell r="F4605">
            <v>226230.12</v>
          </cell>
          <cell r="G4605">
            <v>178009.63</v>
          </cell>
          <cell r="H4605">
            <v>48220.49</v>
          </cell>
          <cell r="I4605" t="str">
            <v>D</v>
          </cell>
        </row>
        <row r="4606">
          <cell r="A4606" t="str">
            <v>51.02.03.00</v>
          </cell>
          <cell r="B4606" t="str">
            <v>-</v>
          </cell>
          <cell r="C4606" t="str">
            <v>Reembolso Educacional</v>
          </cell>
          <cell r="D4606">
            <v>0</v>
          </cell>
          <cell r="F4606">
            <v>245508.45</v>
          </cell>
          <cell r="G4606">
            <v>69242.12</v>
          </cell>
          <cell r="H4606">
            <v>176266.33</v>
          </cell>
          <cell r="I4606" t="str">
            <v>D</v>
          </cell>
        </row>
        <row r="4607">
          <cell r="A4607" t="str">
            <v>51.02.03.01</v>
          </cell>
          <cell r="B4607" t="str">
            <v>-</v>
          </cell>
          <cell r="C4607" t="str">
            <v>Reembolso Educacao-Empregados</v>
          </cell>
          <cell r="D4607">
            <v>0</v>
          </cell>
          <cell r="F4607">
            <v>55974.45</v>
          </cell>
          <cell r="G4607">
            <v>13416.12</v>
          </cell>
          <cell r="H4607">
            <v>42558.33</v>
          </cell>
          <cell r="I4607" t="str">
            <v>D</v>
          </cell>
        </row>
        <row r="4608">
          <cell r="A4608" t="str">
            <v>51.02.03.02</v>
          </cell>
          <cell r="B4608" t="str">
            <v>-</v>
          </cell>
          <cell r="C4608" t="str">
            <v>Reembolso Educacao-Dependente</v>
          </cell>
          <cell r="D4608">
            <v>0</v>
          </cell>
          <cell r="F4608">
            <v>0</v>
          </cell>
          <cell r="G4608">
            <v>0</v>
          </cell>
          <cell r="H4608">
            <v>0</v>
          </cell>
        </row>
        <row r="4609">
          <cell r="A4609" t="str">
            <v>51.02.03.03</v>
          </cell>
          <cell r="B4609" t="str">
            <v>-</v>
          </cell>
          <cell r="C4609" t="str">
            <v>Reemb.Educacao- Material Escolar</v>
          </cell>
          <cell r="D4609">
            <v>0</v>
          </cell>
          <cell r="F4609">
            <v>189534</v>
          </cell>
          <cell r="G4609">
            <v>55826</v>
          </cell>
          <cell r="H4609">
            <v>133708</v>
          </cell>
          <cell r="I4609" t="str">
            <v>D</v>
          </cell>
        </row>
        <row r="4610">
          <cell r="A4610" t="str">
            <v>51.02.03.04</v>
          </cell>
          <cell r="B4610" t="str">
            <v>-</v>
          </cell>
          <cell r="C4610" t="str">
            <v>Outros Gastos c/Reemb Educacion</v>
          </cell>
          <cell r="D4610">
            <v>0</v>
          </cell>
          <cell r="F4610">
            <v>0</v>
          </cell>
          <cell r="G4610">
            <v>0</v>
          </cell>
          <cell r="H4610">
            <v>0</v>
          </cell>
        </row>
        <row r="4611">
          <cell r="A4611" t="str">
            <v>51.02.05.00</v>
          </cell>
          <cell r="B4611" t="str">
            <v>-</v>
          </cell>
          <cell r="C4611" t="str">
            <v>Licenca Premio</v>
          </cell>
          <cell r="D4611">
            <v>0</v>
          </cell>
          <cell r="F4611">
            <v>0</v>
          </cell>
          <cell r="G4611">
            <v>0</v>
          </cell>
          <cell r="H4611">
            <v>0</v>
          </cell>
        </row>
        <row r="4612">
          <cell r="A4612" t="str">
            <v>51.02.05.01</v>
          </cell>
          <cell r="B4612" t="str">
            <v>-</v>
          </cell>
          <cell r="C4612" t="str">
            <v>Licenca Premio</v>
          </cell>
          <cell r="D4612">
            <v>0</v>
          </cell>
          <cell r="F4612">
            <v>0</v>
          </cell>
          <cell r="G4612">
            <v>0</v>
          </cell>
          <cell r="H4612">
            <v>0</v>
          </cell>
        </row>
        <row r="4613">
          <cell r="A4613" t="str">
            <v>51.02.07.00</v>
          </cell>
          <cell r="B4613" t="str">
            <v>-</v>
          </cell>
          <cell r="C4613" t="str">
            <v>Movimentacao de Empregados</v>
          </cell>
          <cell r="D4613">
            <v>0</v>
          </cell>
          <cell r="F4613">
            <v>0</v>
          </cell>
          <cell r="G4613">
            <v>0</v>
          </cell>
          <cell r="H4613">
            <v>0</v>
          </cell>
        </row>
        <row r="4614">
          <cell r="A4614" t="str">
            <v>51.02.07.01</v>
          </cell>
          <cell r="B4614" t="str">
            <v>-</v>
          </cell>
          <cell r="C4614" t="str">
            <v>Ajuda de Custo Instalac/Adaptac</v>
          </cell>
          <cell r="D4614">
            <v>0</v>
          </cell>
          <cell r="F4614">
            <v>0</v>
          </cell>
          <cell r="G4614">
            <v>0</v>
          </cell>
          <cell r="H4614">
            <v>0</v>
          </cell>
        </row>
        <row r="4615">
          <cell r="A4615" t="str">
            <v>51.02.07.02</v>
          </cell>
          <cell r="B4615" t="str">
            <v>-</v>
          </cell>
          <cell r="C4615" t="str">
            <v>Passagem Ferias/Licenca Premio</v>
          </cell>
          <cell r="D4615">
            <v>0</v>
          </cell>
          <cell r="F4615">
            <v>0</v>
          </cell>
          <cell r="G4615">
            <v>0</v>
          </cell>
          <cell r="H4615">
            <v>0</v>
          </cell>
        </row>
        <row r="4616">
          <cell r="A4616" t="str">
            <v>51.02.07.03</v>
          </cell>
          <cell r="B4616" t="str">
            <v>-</v>
          </cell>
          <cell r="C4616" t="str">
            <v>Outros Gastos c/Movim Empregados</v>
          </cell>
          <cell r="D4616">
            <v>0</v>
          </cell>
          <cell r="F4616">
            <v>0</v>
          </cell>
          <cell r="G4616">
            <v>0</v>
          </cell>
          <cell r="H4616">
            <v>0</v>
          </cell>
        </row>
        <row r="4617">
          <cell r="A4617" t="str">
            <v>51.02.10.00</v>
          </cell>
          <cell r="B4617" t="str">
            <v>-</v>
          </cell>
          <cell r="C4617" t="str">
            <v>Outros Beneficios</v>
          </cell>
          <cell r="D4617">
            <v>0</v>
          </cell>
          <cell r="F4617">
            <v>288589.40000000002</v>
          </cell>
          <cell r="G4617">
            <v>22859.71</v>
          </cell>
          <cell r="H4617">
            <v>265729.69</v>
          </cell>
          <cell r="I4617" t="str">
            <v>D</v>
          </cell>
        </row>
        <row r="4618">
          <cell r="A4618" t="str">
            <v>51.02.10.01</v>
          </cell>
          <cell r="B4618" t="str">
            <v>-</v>
          </cell>
          <cell r="C4618" t="str">
            <v>Reembolso Creche</v>
          </cell>
          <cell r="D4618">
            <v>0</v>
          </cell>
          <cell r="F4618">
            <v>72</v>
          </cell>
          <cell r="G4618">
            <v>0</v>
          </cell>
          <cell r="H4618">
            <v>72</v>
          </cell>
          <cell r="I4618" t="str">
            <v>D</v>
          </cell>
        </row>
        <row r="4620">
          <cell r="A4620" t="str">
            <v>-----------</v>
          </cell>
          <cell r="B4620" t="str">
            <v>--</v>
          </cell>
          <cell r="C4620" t="str">
            <v>-------------------------------------------------------------------</v>
          </cell>
          <cell r="D4620" t="str">
            <v>-------------------</v>
          </cell>
          <cell r="E4620" t="str">
            <v>-</v>
          </cell>
          <cell r="F4620" t="str">
            <v>-------------------</v>
          </cell>
          <cell r="G4620" t="e">
            <v>#NAME?</v>
          </cell>
          <cell r="H4620" t="str">
            <v>07AB - 1.00.01.065</v>
          </cell>
        </row>
        <row r="4621">
          <cell r="A4621" t="str">
            <v>_x000C_----------</v>
          </cell>
          <cell r="B4621" t="str">
            <v>--</v>
          </cell>
          <cell r="C4621" t="str">
            <v>-------------------------------------------------------------------</v>
          </cell>
          <cell r="D4621" t="str">
            <v>-------------------</v>
          </cell>
          <cell r="E4621" t="str">
            <v>-</v>
          </cell>
          <cell r="F4621" t="str">
            <v>-------------------</v>
          </cell>
          <cell r="G4621" t="str">
            <v>-------------------</v>
          </cell>
          <cell r="H4621" t="str">
            <v>------ Página:</v>
          </cell>
          <cell r="I4621">
            <v>5</v>
          </cell>
        </row>
        <row r="4622">
          <cell r="A4622" t="str">
            <v>Rio Doce Ma</v>
          </cell>
          <cell r="B4622" t="str">
            <v>ng</v>
          </cell>
          <cell r="C4622" t="str">
            <v>anes S.A</v>
          </cell>
          <cell r="H4622" t="str">
            <v>Balancete</v>
          </cell>
        </row>
        <row r="4623">
          <cell r="A4623" t="str">
            <v>Período: 01</v>
          </cell>
          <cell r="B4623" t="str">
            <v>/0</v>
          </cell>
          <cell r="C4623" t="str">
            <v>1/2007 A 31/01/2007 -----------------------------------------------</v>
          </cell>
          <cell r="D4623" t="str">
            <v>-------------------</v>
          </cell>
          <cell r="E4623" t="str">
            <v>-</v>
          </cell>
          <cell r="F4623" t="str">
            <v>-------------------</v>
          </cell>
          <cell r="G4623" t="str">
            <v>-------------------</v>
          </cell>
          <cell r="H4623" t="str">
            <v>06/02/2007 - 17:4</v>
          </cell>
          <cell r="I4623">
            <v>7</v>
          </cell>
        </row>
        <row r="4625">
          <cell r="A4625" t="str">
            <v>Título</v>
          </cell>
          <cell r="D4625" t="str">
            <v>Saldo Inicial</v>
          </cell>
          <cell r="F4625" t="str">
            <v>Débito</v>
          </cell>
          <cell r="G4625" t="str">
            <v>Crédito</v>
          </cell>
          <cell r="H4625" t="str">
            <v>Saldo Final</v>
          </cell>
        </row>
        <row r="4626">
          <cell r="A4626" t="str">
            <v>-----------</v>
          </cell>
          <cell r="B4626" t="str">
            <v>--</v>
          </cell>
          <cell r="C4626" t="str">
            <v>-------------------------------------------------------------------</v>
          </cell>
          <cell r="D4626" t="str">
            <v>-----------------</v>
          </cell>
          <cell r="F4626" t="str">
            <v>------------------</v>
          </cell>
          <cell r="G4626" t="str">
            <v>------------------</v>
          </cell>
          <cell r="H4626" t="str">
            <v>-----------------</v>
          </cell>
        </row>
        <row r="4627">
          <cell r="A4627" t="str">
            <v>51.02.10.02</v>
          </cell>
          <cell r="B4627" t="str">
            <v>-</v>
          </cell>
          <cell r="C4627" t="str">
            <v>Despesas com Falecimento</v>
          </cell>
          <cell r="D4627">
            <v>0</v>
          </cell>
          <cell r="F4627">
            <v>0</v>
          </cell>
          <cell r="G4627">
            <v>0</v>
          </cell>
          <cell r="H4627">
            <v>0</v>
          </cell>
        </row>
        <row r="4628">
          <cell r="A4628" t="str">
            <v>51.02.10.03</v>
          </cell>
          <cell r="B4628" t="str">
            <v>-</v>
          </cell>
          <cell r="C4628" t="str">
            <v>Licencas Remuneradas</v>
          </cell>
          <cell r="D4628">
            <v>0</v>
          </cell>
          <cell r="F4628">
            <v>0</v>
          </cell>
          <cell r="G4628">
            <v>0</v>
          </cell>
          <cell r="H4628">
            <v>0</v>
          </cell>
        </row>
        <row r="4629">
          <cell r="A4629" t="str">
            <v>51.02.10.04</v>
          </cell>
          <cell r="B4629" t="str">
            <v>-</v>
          </cell>
          <cell r="C4629" t="str">
            <v>Reembolso Desp Treinam Ministrado</v>
          </cell>
          <cell r="D4629">
            <v>0</v>
          </cell>
          <cell r="F4629">
            <v>0</v>
          </cell>
          <cell r="G4629">
            <v>0</v>
          </cell>
          <cell r="H4629">
            <v>0</v>
          </cell>
        </row>
        <row r="4630">
          <cell r="A4630" t="str">
            <v>51.02.10.05</v>
          </cell>
          <cell r="B4630" t="str">
            <v>-</v>
          </cell>
          <cell r="C4630" t="str">
            <v>Seguro Vida em Grupo-Partic CVRD</v>
          </cell>
          <cell r="D4630">
            <v>0</v>
          </cell>
          <cell r="F4630">
            <v>11428.49</v>
          </cell>
          <cell r="G4630">
            <v>7326.42</v>
          </cell>
          <cell r="H4630">
            <v>4102.07</v>
          </cell>
          <cell r="I4630" t="str">
            <v>D</v>
          </cell>
        </row>
        <row r="4631">
          <cell r="A4631" t="str">
            <v>51.02.10.06</v>
          </cell>
          <cell r="B4631" t="str">
            <v>-</v>
          </cell>
          <cell r="C4631" t="str">
            <v>Salario Matern.Acima Limit Legal</v>
          </cell>
          <cell r="D4631">
            <v>0</v>
          </cell>
          <cell r="F4631">
            <v>0</v>
          </cell>
          <cell r="G4631">
            <v>0</v>
          </cell>
          <cell r="H4631">
            <v>0</v>
          </cell>
        </row>
        <row r="4632">
          <cell r="A4632" t="str">
            <v>51.02.10.07</v>
          </cell>
          <cell r="B4632" t="str">
            <v>-</v>
          </cell>
          <cell r="C4632" t="str">
            <v>Demais Beneficios Empresas</v>
          </cell>
          <cell r="D4632">
            <v>0</v>
          </cell>
          <cell r="F4632">
            <v>120.72</v>
          </cell>
          <cell r="G4632">
            <v>0</v>
          </cell>
          <cell r="H4632">
            <v>120.72</v>
          </cell>
          <cell r="I4632" t="str">
            <v>D</v>
          </cell>
        </row>
        <row r="4633">
          <cell r="A4633" t="str">
            <v>51.02.10.08</v>
          </cell>
          <cell r="B4633" t="str">
            <v>-</v>
          </cell>
          <cell r="C4633" t="str">
            <v>Subsidio Leite</v>
          </cell>
          <cell r="D4633">
            <v>0</v>
          </cell>
          <cell r="F4633">
            <v>0</v>
          </cell>
          <cell r="G4633">
            <v>0</v>
          </cell>
          <cell r="H4633">
            <v>0</v>
          </cell>
        </row>
        <row r="4634">
          <cell r="A4634" t="str">
            <v>51.02.10.09</v>
          </cell>
          <cell r="B4634" t="str">
            <v>-</v>
          </cell>
          <cell r="C4634" t="str">
            <v>Cesta Basica</v>
          </cell>
          <cell r="D4634">
            <v>0</v>
          </cell>
          <cell r="F4634">
            <v>276968.19</v>
          </cell>
          <cell r="G4634">
            <v>15533.29</v>
          </cell>
          <cell r="H4634">
            <v>261434.9</v>
          </cell>
          <cell r="I4634" t="str">
            <v>D</v>
          </cell>
        </row>
        <row r="4635">
          <cell r="A4635" t="str">
            <v>51.02.12.00</v>
          </cell>
          <cell r="B4635" t="str">
            <v>-</v>
          </cell>
          <cell r="C4635" t="str">
            <v>Vantagens</v>
          </cell>
          <cell r="D4635">
            <v>0</v>
          </cell>
          <cell r="F4635">
            <v>351.95</v>
          </cell>
          <cell r="G4635">
            <v>170.76</v>
          </cell>
          <cell r="H4635">
            <v>181.19</v>
          </cell>
          <cell r="I4635" t="str">
            <v>D</v>
          </cell>
        </row>
        <row r="4636">
          <cell r="A4636" t="str">
            <v>51.02.12.01</v>
          </cell>
          <cell r="B4636" t="str">
            <v>-</v>
          </cell>
          <cell r="C4636" t="str">
            <v>Gratific Coordenacao de Projetos</v>
          </cell>
          <cell r="D4636">
            <v>0</v>
          </cell>
          <cell r="F4636">
            <v>0</v>
          </cell>
          <cell r="G4636">
            <v>0</v>
          </cell>
          <cell r="H4636">
            <v>0</v>
          </cell>
        </row>
        <row r="4637">
          <cell r="A4637" t="str">
            <v>51.02.12.02</v>
          </cell>
          <cell r="B4637" t="str">
            <v>-</v>
          </cell>
          <cell r="C4637" t="str">
            <v>Gratificacao Servicos Especiais</v>
          </cell>
          <cell r="D4637">
            <v>0</v>
          </cell>
          <cell r="F4637">
            <v>0</v>
          </cell>
          <cell r="G4637">
            <v>0</v>
          </cell>
          <cell r="H4637">
            <v>0</v>
          </cell>
        </row>
        <row r="4638">
          <cell r="A4638" t="str">
            <v>51.02.12.03</v>
          </cell>
          <cell r="B4638" t="str">
            <v>-</v>
          </cell>
          <cell r="C4638" t="str">
            <v>Gratificac Desempenho Individual</v>
          </cell>
          <cell r="D4638">
            <v>0</v>
          </cell>
          <cell r="F4638">
            <v>0</v>
          </cell>
          <cell r="G4638">
            <v>0</v>
          </cell>
          <cell r="H4638">
            <v>0</v>
          </cell>
        </row>
        <row r="4639">
          <cell r="A4639" t="str">
            <v>51.02.12.04</v>
          </cell>
          <cell r="B4639" t="str">
            <v>-</v>
          </cell>
          <cell r="C4639" t="str">
            <v>Gratificacao Semestral</v>
          </cell>
          <cell r="D4639">
            <v>0</v>
          </cell>
          <cell r="F4639">
            <v>0</v>
          </cell>
          <cell r="G4639">
            <v>0</v>
          </cell>
          <cell r="H4639">
            <v>0</v>
          </cell>
        </row>
        <row r="4640">
          <cell r="A4640" t="str">
            <v>51.02.12.05</v>
          </cell>
          <cell r="B4640" t="str">
            <v>-</v>
          </cell>
          <cell r="C4640" t="str">
            <v>Outras Vantagens</v>
          </cell>
          <cell r="D4640">
            <v>0</v>
          </cell>
          <cell r="F4640">
            <v>351.95</v>
          </cell>
          <cell r="G4640">
            <v>170.76</v>
          </cell>
          <cell r="H4640">
            <v>181.19</v>
          </cell>
          <cell r="I4640" t="str">
            <v>D</v>
          </cell>
        </row>
        <row r="4641">
          <cell r="A4641" t="str">
            <v>51.02.15.00</v>
          </cell>
          <cell r="B4641" t="str">
            <v>-</v>
          </cell>
          <cell r="C4641" t="str">
            <v>Participacao nos Resultados</v>
          </cell>
          <cell r="D4641">
            <v>0</v>
          </cell>
          <cell r="F4641">
            <v>0</v>
          </cell>
          <cell r="G4641">
            <v>0</v>
          </cell>
          <cell r="H4641">
            <v>0</v>
          </cell>
        </row>
        <row r="4642">
          <cell r="A4642" t="str">
            <v>51.02.15.01</v>
          </cell>
          <cell r="B4642" t="str">
            <v>-</v>
          </cell>
          <cell r="C4642" t="str">
            <v>Participacao nos Resultados</v>
          </cell>
          <cell r="D4642">
            <v>0</v>
          </cell>
          <cell r="F4642">
            <v>0</v>
          </cell>
          <cell r="G4642">
            <v>0</v>
          </cell>
          <cell r="H4642">
            <v>0</v>
          </cell>
        </row>
        <row r="4643">
          <cell r="A4643" t="str">
            <v>51.05.00.00</v>
          </cell>
          <cell r="B4643" t="str">
            <v>-</v>
          </cell>
          <cell r="C4643" t="str">
            <v>Obrigacoes Sociais/Trabalhistas</v>
          </cell>
          <cell r="D4643">
            <v>0</v>
          </cell>
          <cell r="F4643">
            <v>1054604.75</v>
          </cell>
          <cell r="G4643">
            <v>366641.54</v>
          </cell>
          <cell r="H4643">
            <v>687963.21</v>
          </cell>
          <cell r="I4643" t="str">
            <v>D</v>
          </cell>
        </row>
        <row r="4644">
          <cell r="A4644" t="str">
            <v>51.05.01.00</v>
          </cell>
          <cell r="B4644" t="str">
            <v>-</v>
          </cell>
          <cell r="C4644" t="str">
            <v>Contribuicao Previdencia Social</v>
          </cell>
          <cell r="D4644">
            <v>0</v>
          </cell>
          <cell r="F4644">
            <v>787845.57</v>
          </cell>
          <cell r="G4644">
            <v>273764.98</v>
          </cell>
          <cell r="H4644">
            <v>514080.59</v>
          </cell>
          <cell r="I4644" t="str">
            <v>D</v>
          </cell>
        </row>
        <row r="4645">
          <cell r="A4645" t="str">
            <v>51.05.01.01</v>
          </cell>
          <cell r="B4645" t="str">
            <v>-</v>
          </cell>
          <cell r="C4645" t="str">
            <v>Contribuicao Previdencia Social</v>
          </cell>
          <cell r="D4645">
            <v>0</v>
          </cell>
          <cell r="F4645">
            <v>674273.47</v>
          </cell>
          <cell r="G4645">
            <v>184871.11</v>
          </cell>
          <cell r="H4645">
            <v>489402.36</v>
          </cell>
          <cell r="I4645" t="str">
            <v>D</v>
          </cell>
        </row>
        <row r="4646">
          <cell r="A4646" t="str">
            <v>51.05.01.02</v>
          </cell>
          <cell r="B4646" t="str">
            <v>-</v>
          </cell>
          <cell r="C4646" t="str">
            <v>INSS s/Decimo Terceiro Salario</v>
          </cell>
          <cell r="D4646">
            <v>0</v>
          </cell>
          <cell r="F4646">
            <v>52894.05</v>
          </cell>
          <cell r="G4646">
            <v>14563.81</v>
          </cell>
          <cell r="H4646">
            <v>38330.239999999998</v>
          </cell>
          <cell r="I4646" t="str">
            <v>D</v>
          </cell>
        </row>
        <row r="4647">
          <cell r="A4647" t="str">
            <v>51.05.01.03</v>
          </cell>
          <cell r="B4647" t="str">
            <v>-</v>
          </cell>
          <cell r="C4647" t="str">
            <v>Inss Ferias</v>
          </cell>
          <cell r="D4647">
            <v>0</v>
          </cell>
          <cell r="F4647">
            <v>60678.05</v>
          </cell>
          <cell r="G4647">
            <v>74330.06</v>
          </cell>
          <cell r="H4647">
            <v>13652.01</v>
          </cell>
          <cell r="I4647" t="str">
            <v>C</v>
          </cell>
        </row>
        <row r="4648">
          <cell r="A4648" t="str">
            <v>51.05.05.00</v>
          </cell>
          <cell r="B4648" t="str">
            <v>-</v>
          </cell>
          <cell r="C4648" t="str">
            <v>Contribuicao FGTS</v>
          </cell>
          <cell r="D4648">
            <v>0</v>
          </cell>
          <cell r="F4648">
            <v>206851.92</v>
          </cell>
          <cell r="G4648">
            <v>79834.92</v>
          </cell>
          <cell r="H4648">
            <v>127017</v>
          </cell>
          <cell r="I4648" t="str">
            <v>D</v>
          </cell>
        </row>
        <row r="4649">
          <cell r="A4649" t="str">
            <v>51.05.05.01</v>
          </cell>
          <cell r="B4649" t="str">
            <v>-</v>
          </cell>
          <cell r="C4649" t="str">
            <v>Contribuicao FGTS</v>
          </cell>
          <cell r="D4649">
            <v>0</v>
          </cell>
          <cell r="F4649">
            <v>178806.23</v>
          </cell>
          <cell r="G4649">
            <v>47817.599999999999</v>
          </cell>
          <cell r="H4649">
            <v>130988.63</v>
          </cell>
          <cell r="I4649" t="str">
            <v>D</v>
          </cell>
        </row>
        <row r="4650">
          <cell r="A4650" t="str">
            <v>51.05.05.02</v>
          </cell>
          <cell r="B4650" t="str">
            <v>-</v>
          </cell>
          <cell r="C4650" t="str">
            <v>FGTS s/Decimo Terceiro Salario</v>
          </cell>
          <cell r="D4650">
            <v>0</v>
          </cell>
          <cell r="F4650">
            <v>16962.16</v>
          </cell>
          <cell r="G4650">
            <v>3950.9</v>
          </cell>
          <cell r="H4650">
            <v>13011.26</v>
          </cell>
          <cell r="I4650" t="str">
            <v>D</v>
          </cell>
        </row>
        <row r="4651">
          <cell r="A4651" t="str">
            <v>51.05.05.03</v>
          </cell>
          <cell r="B4651" t="str">
            <v>-</v>
          </cell>
          <cell r="C4651" t="str">
            <v>FGTS - Rescisao Contrato</v>
          </cell>
          <cell r="D4651">
            <v>0</v>
          </cell>
          <cell r="F4651">
            <v>0</v>
          </cell>
          <cell r="G4651">
            <v>0</v>
          </cell>
          <cell r="H4651">
            <v>0</v>
          </cell>
        </row>
        <row r="4652">
          <cell r="A4652" t="str">
            <v>51.05.05.04</v>
          </cell>
          <cell r="B4652" t="str">
            <v>-</v>
          </cell>
          <cell r="C4652" t="str">
            <v>Fgts Ferias</v>
          </cell>
          <cell r="D4652">
            <v>0</v>
          </cell>
          <cell r="F4652">
            <v>11083.53</v>
          </cell>
          <cell r="G4652">
            <v>28066.42</v>
          </cell>
          <cell r="H4652">
            <v>16982.89</v>
          </cell>
          <cell r="I4652" t="str">
            <v>C</v>
          </cell>
        </row>
        <row r="4653">
          <cell r="A4653" t="str">
            <v>51.05.10.00</v>
          </cell>
          <cell r="B4653" t="str">
            <v>-</v>
          </cell>
          <cell r="C4653" t="str">
            <v>Contrib. Previdenc Complementar</v>
          </cell>
          <cell r="D4653">
            <v>0</v>
          </cell>
          <cell r="F4653">
            <v>59907.26</v>
          </cell>
          <cell r="G4653">
            <v>13041.64</v>
          </cell>
          <cell r="H4653">
            <v>46865.62</v>
          </cell>
          <cell r="I4653" t="str">
            <v>D</v>
          </cell>
        </row>
        <row r="4654">
          <cell r="A4654" t="str">
            <v>51.05.10.01</v>
          </cell>
          <cell r="B4654" t="str">
            <v>-</v>
          </cell>
          <cell r="C4654" t="str">
            <v>Contribuicao Valia</v>
          </cell>
          <cell r="D4654">
            <v>0</v>
          </cell>
          <cell r="F4654">
            <v>0</v>
          </cell>
          <cell r="G4654">
            <v>0</v>
          </cell>
          <cell r="H4654">
            <v>0</v>
          </cell>
        </row>
        <row r="4655">
          <cell r="A4655" t="str">
            <v>51.05.10.02</v>
          </cell>
          <cell r="B4655" t="str">
            <v>-</v>
          </cell>
          <cell r="C4655" t="str">
            <v>Prov Valia s/13o Salario</v>
          </cell>
          <cell r="D4655">
            <v>0</v>
          </cell>
          <cell r="F4655">
            <v>0</v>
          </cell>
          <cell r="G4655">
            <v>0</v>
          </cell>
          <cell r="H4655">
            <v>0</v>
          </cell>
        </row>
        <row r="4656">
          <cell r="A4656" t="str">
            <v>51.05.10.03</v>
          </cell>
          <cell r="B4656" t="str">
            <v>-</v>
          </cell>
          <cell r="C4656" t="str">
            <v>Contribuic Previdencia Privada</v>
          </cell>
          <cell r="D4656">
            <v>0</v>
          </cell>
          <cell r="F4656">
            <v>0</v>
          </cell>
          <cell r="G4656">
            <v>0</v>
          </cell>
          <cell r="H4656">
            <v>0</v>
          </cell>
        </row>
        <row r="4657">
          <cell r="A4657" t="str">
            <v>51.05.10.04</v>
          </cell>
          <cell r="B4657" t="str">
            <v>-</v>
          </cell>
          <cell r="C4657" t="str">
            <v>Contribuicao Ordinaria Valiaprev</v>
          </cell>
          <cell r="D4657">
            <v>0</v>
          </cell>
          <cell r="F4657">
            <v>59907.26</v>
          </cell>
          <cell r="G4657">
            <v>13041.64</v>
          </cell>
          <cell r="H4657">
            <v>46865.62</v>
          </cell>
          <cell r="I4657" t="str">
            <v>D</v>
          </cell>
        </row>
        <row r="4658">
          <cell r="A4658" t="str">
            <v>51.05.10.05</v>
          </cell>
          <cell r="B4658" t="str">
            <v>-</v>
          </cell>
          <cell r="C4658" t="str">
            <v>Contribuicao Esporadica Valiaprev</v>
          </cell>
          <cell r="D4658">
            <v>0</v>
          </cell>
          <cell r="F4658">
            <v>0</v>
          </cell>
          <cell r="G4658">
            <v>0</v>
          </cell>
          <cell r="H4658">
            <v>0</v>
          </cell>
        </row>
        <row r="4659">
          <cell r="A4659" t="str">
            <v>51.05.15.00</v>
          </cell>
          <cell r="B4659" t="str">
            <v>-</v>
          </cell>
          <cell r="C4659" t="str">
            <v>Outros Encagos Sociais</v>
          </cell>
          <cell r="D4659">
            <v>0</v>
          </cell>
          <cell r="F4659">
            <v>0</v>
          </cell>
          <cell r="G4659">
            <v>0</v>
          </cell>
          <cell r="H4659">
            <v>0</v>
          </cell>
        </row>
        <row r="4660">
          <cell r="A4660" t="str">
            <v>51.05.15.01</v>
          </cell>
          <cell r="B4660" t="str">
            <v>-</v>
          </cell>
          <cell r="C4660" t="str">
            <v>Outros Encagos Legais</v>
          </cell>
          <cell r="D4660">
            <v>0</v>
          </cell>
          <cell r="F4660">
            <v>0</v>
          </cell>
          <cell r="G4660">
            <v>0</v>
          </cell>
          <cell r="H4660">
            <v>0</v>
          </cell>
        </row>
        <row r="4661">
          <cell r="A4661" t="str">
            <v>51.05.20.00</v>
          </cell>
          <cell r="B4661" t="str">
            <v>-</v>
          </cell>
          <cell r="C4661" t="str">
            <v>Obrigacoes Trabalhistas</v>
          </cell>
          <cell r="D4661">
            <v>0</v>
          </cell>
          <cell r="F4661">
            <v>0</v>
          </cell>
          <cell r="G4661">
            <v>0</v>
          </cell>
          <cell r="H4661">
            <v>0</v>
          </cell>
        </row>
        <row r="4662">
          <cell r="A4662" t="str">
            <v>51.05.20.01</v>
          </cell>
          <cell r="B4662" t="str">
            <v>-</v>
          </cell>
          <cell r="C4662" t="str">
            <v>Rescisao Contrato de Trabalho</v>
          </cell>
          <cell r="D4662">
            <v>0</v>
          </cell>
          <cell r="F4662">
            <v>0</v>
          </cell>
          <cell r="G4662">
            <v>0</v>
          </cell>
          <cell r="H4662">
            <v>0</v>
          </cell>
        </row>
        <row r="4663">
          <cell r="A4663" t="str">
            <v>51.05.20.02</v>
          </cell>
          <cell r="B4663" t="str">
            <v>-</v>
          </cell>
          <cell r="C4663" t="str">
            <v>Indenizacoes Trabalhistas</v>
          </cell>
          <cell r="D4663">
            <v>0</v>
          </cell>
          <cell r="F4663">
            <v>0</v>
          </cell>
          <cell r="G4663">
            <v>0</v>
          </cell>
          <cell r="H4663">
            <v>0</v>
          </cell>
        </row>
        <row r="4664">
          <cell r="A4664" t="str">
            <v>51.05.20.03</v>
          </cell>
          <cell r="B4664" t="str">
            <v>-</v>
          </cell>
          <cell r="C4664" t="str">
            <v>Indenizacoes por Acordo Coletivo</v>
          </cell>
          <cell r="D4664">
            <v>0</v>
          </cell>
          <cell r="F4664">
            <v>0</v>
          </cell>
          <cell r="G4664">
            <v>0</v>
          </cell>
          <cell r="H4664">
            <v>0</v>
          </cell>
        </row>
        <row r="4665">
          <cell r="A4665" t="str">
            <v>51.06.00.00</v>
          </cell>
          <cell r="B4665" t="str">
            <v>-</v>
          </cell>
          <cell r="C4665" t="str">
            <v>Outros Gastos com Pessoal</v>
          </cell>
          <cell r="D4665">
            <v>0</v>
          </cell>
          <cell r="F4665">
            <v>4877.6499999999996</v>
          </cell>
          <cell r="G4665">
            <v>551.35</v>
          </cell>
          <cell r="H4665">
            <v>4326.3</v>
          </cell>
          <cell r="I4665" t="str">
            <v>D</v>
          </cell>
        </row>
        <row r="4666">
          <cell r="A4666" t="str">
            <v>51.06.01.00</v>
          </cell>
          <cell r="B4666" t="str">
            <v>-</v>
          </cell>
          <cell r="C4666" t="str">
            <v>Outros Gastos com Pessoal</v>
          </cell>
          <cell r="D4666">
            <v>0</v>
          </cell>
          <cell r="F4666">
            <v>4877.6499999999996</v>
          </cell>
          <cell r="G4666">
            <v>551.35</v>
          </cell>
          <cell r="H4666">
            <v>4326.3</v>
          </cell>
          <cell r="I4666" t="str">
            <v>D</v>
          </cell>
        </row>
        <row r="4667">
          <cell r="A4667" t="str">
            <v>51.06.01.01</v>
          </cell>
          <cell r="B4667" t="str">
            <v>-</v>
          </cell>
          <cell r="C4667" t="str">
            <v>Outros Gastos com Pessoal</v>
          </cell>
          <cell r="D4667">
            <v>0</v>
          </cell>
          <cell r="F4667">
            <v>4877.6499999999996</v>
          </cell>
          <cell r="G4667">
            <v>551.35</v>
          </cell>
          <cell r="H4667">
            <v>4326.3</v>
          </cell>
          <cell r="I4667" t="str">
            <v>D</v>
          </cell>
        </row>
        <row r="4668">
          <cell r="A4668" t="str">
            <v>51.10.00.00</v>
          </cell>
          <cell r="B4668" t="str">
            <v>-</v>
          </cell>
          <cell r="C4668" t="str">
            <v>Pessoal Transitorio</v>
          </cell>
          <cell r="D4668">
            <v>0</v>
          </cell>
          <cell r="F4668">
            <v>64095.74</v>
          </cell>
          <cell r="G4668">
            <v>3678.65</v>
          </cell>
          <cell r="H4668">
            <v>60417.09</v>
          </cell>
          <cell r="I4668" t="str">
            <v>D</v>
          </cell>
        </row>
        <row r="4669">
          <cell r="A4669" t="str">
            <v>51.10.01.00</v>
          </cell>
          <cell r="B4669" t="str">
            <v>-</v>
          </cell>
          <cell r="C4669" t="str">
            <v>Menor Aprendiz</v>
          </cell>
          <cell r="D4669">
            <v>0</v>
          </cell>
          <cell r="F4669">
            <v>1132.5</v>
          </cell>
          <cell r="G4669">
            <v>0</v>
          </cell>
          <cell r="H4669">
            <v>1132.5</v>
          </cell>
          <cell r="I4669" t="str">
            <v>D</v>
          </cell>
        </row>
        <row r="4670">
          <cell r="A4670" t="str">
            <v>51.10.01.01</v>
          </cell>
          <cell r="B4670" t="str">
            <v>-</v>
          </cell>
          <cell r="C4670" t="str">
            <v>Remuneracao Menor Aprendiz</v>
          </cell>
          <cell r="D4670">
            <v>0</v>
          </cell>
          <cell r="F4670">
            <v>525</v>
          </cell>
          <cell r="G4670">
            <v>0</v>
          </cell>
          <cell r="H4670">
            <v>525</v>
          </cell>
          <cell r="I4670" t="str">
            <v>D</v>
          </cell>
        </row>
        <row r="4671">
          <cell r="A4671" t="str">
            <v>51.10.01.02</v>
          </cell>
          <cell r="B4671" t="str">
            <v>-</v>
          </cell>
          <cell r="C4671" t="str">
            <v>Encargos Sociais Menor Aprendiz</v>
          </cell>
          <cell r="D4671">
            <v>0</v>
          </cell>
          <cell r="F4671">
            <v>157.5</v>
          </cell>
          <cell r="G4671">
            <v>0</v>
          </cell>
          <cell r="H4671">
            <v>157.5</v>
          </cell>
          <cell r="I4671" t="str">
            <v>D</v>
          </cell>
        </row>
        <row r="4672">
          <cell r="A4672" t="str">
            <v>51.10.01.03</v>
          </cell>
          <cell r="B4672" t="str">
            <v>-</v>
          </cell>
          <cell r="C4672" t="str">
            <v>Outros Encargos c/Menor Aprendiz</v>
          </cell>
          <cell r="D4672">
            <v>0</v>
          </cell>
          <cell r="F4672">
            <v>0</v>
          </cell>
          <cell r="G4672">
            <v>0</v>
          </cell>
          <cell r="H4672">
            <v>0</v>
          </cell>
        </row>
        <row r="4673">
          <cell r="A4673" t="str">
            <v>51.10.01.04</v>
          </cell>
          <cell r="B4673" t="str">
            <v>-</v>
          </cell>
          <cell r="C4673" t="str">
            <v>Outros Gastos c/Menor Aprendiz</v>
          </cell>
          <cell r="D4673">
            <v>0</v>
          </cell>
          <cell r="F4673">
            <v>450</v>
          </cell>
          <cell r="G4673">
            <v>0</v>
          </cell>
          <cell r="H4673">
            <v>450</v>
          </cell>
          <cell r="I4673" t="str">
            <v>D</v>
          </cell>
        </row>
        <row r="4674">
          <cell r="A4674" t="str">
            <v>51.10.02.00</v>
          </cell>
          <cell r="B4674" t="str">
            <v>-</v>
          </cell>
          <cell r="C4674" t="str">
            <v>Estagiarios</v>
          </cell>
          <cell r="D4674">
            <v>0</v>
          </cell>
          <cell r="F4674">
            <v>60717.66</v>
          </cell>
          <cell r="G4674">
            <v>3678.65</v>
          </cell>
          <cell r="H4674">
            <v>57039.01</v>
          </cell>
          <cell r="I4674" t="str">
            <v>D</v>
          </cell>
        </row>
        <row r="4675">
          <cell r="A4675" t="str">
            <v>51.10.02.01</v>
          </cell>
          <cell r="B4675" t="str">
            <v>-</v>
          </cell>
          <cell r="C4675" t="str">
            <v>Estagiarios Nivel Medio</v>
          </cell>
          <cell r="D4675">
            <v>0</v>
          </cell>
          <cell r="F4675">
            <v>0</v>
          </cell>
          <cell r="G4675">
            <v>0</v>
          </cell>
          <cell r="H4675">
            <v>0</v>
          </cell>
        </row>
        <row r="4676">
          <cell r="A4676" t="str">
            <v>51.10.02.02</v>
          </cell>
          <cell r="B4676" t="str">
            <v>-</v>
          </cell>
          <cell r="C4676" t="str">
            <v>Estagiarios Nivel Superior</v>
          </cell>
          <cell r="D4676">
            <v>0</v>
          </cell>
          <cell r="F4676">
            <v>60717.66</v>
          </cell>
          <cell r="G4676">
            <v>3678.65</v>
          </cell>
          <cell r="H4676">
            <v>57039.01</v>
          </cell>
          <cell r="I4676" t="str">
            <v>D</v>
          </cell>
        </row>
        <row r="4677">
          <cell r="A4677" t="str">
            <v>51.10.05.00</v>
          </cell>
          <cell r="B4677" t="str">
            <v>-</v>
          </cell>
          <cell r="C4677" t="str">
            <v>Trainee</v>
          </cell>
          <cell r="D4677">
            <v>0</v>
          </cell>
          <cell r="F4677">
            <v>0</v>
          </cell>
          <cell r="G4677">
            <v>0</v>
          </cell>
          <cell r="H4677">
            <v>0</v>
          </cell>
        </row>
        <row r="4678">
          <cell r="A4678" t="str">
            <v>51.10.05.01</v>
          </cell>
          <cell r="B4678" t="str">
            <v>-</v>
          </cell>
          <cell r="C4678" t="str">
            <v>Remuneracao - Trainee</v>
          </cell>
          <cell r="D4678">
            <v>0</v>
          </cell>
          <cell r="F4678">
            <v>0</v>
          </cell>
          <cell r="G4678">
            <v>0</v>
          </cell>
          <cell r="H4678">
            <v>0</v>
          </cell>
        </row>
        <row r="4679">
          <cell r="A4679" t="str">
            <v>51.10.05.02</v>
          </cell>
          <cell r="B4679" t="str">
            <v>-</v>
          </cell>
          <cell r="C4679" t="str">
            <v>Encargos Sociais - Trainee</v>
          </cell>
          <cell r="D4679">
            <v>0</v>
          </cell>
          <cell r="F4679">
            <v>0</v>
          </cell>
          <cell r="G4679">
            <v>0</v>
          </cell>
          <cell r="H4679">
            <v>0</v>
          </cell>
        </row>
        <row r="4680">
          <cell r="A4680" t="str">
            <v>51.10.05.03</v>
          </cell>
          <cell r="B4680" t="str">
            <v>-</v>
          </cell>
          <cell r="C4680" t="str">
            <v>Outros Gastos c/Trainee</v>
          </cell>
          <cell r="D4680">
            <v>0</v>
          </cell>
          <cell r="F4680">
            <v>0</v>
          </cell>
          <cell r="G4680">
            <v>0</v>
          </cell>
          <cell r="H4680">
            <v>0</v>
          </cell>
        </row>
        <row r="4681">
          <cell r="A4681" t="str">
            <v>51.10.10.00</v>
          </cell>
          <cell r="B4681" t="str">
            <v>-</v>
          </cell>
          <cell r="C4681" t="str">
            <v>Pessoal Transitorio - Outros</v>
          </cell>
          <cell r="D4681">
            <v>0</v>
          </cell>
          <cell r="F4681">
            <v>0</v>
          </cell>
          <cell r="G4681">
            <v>0</v>
          </cell>
          <cell r="H4681">
            <v>0</v>
          </cell>
        </row>
        <row r="4682">
          <cell r="A4682" t="str">
            <v>51.10.10.01</v>
          </cell>
          <cell r="B4682" t="str">
            <v>-</v>
          </cell>
          <cell r="C4682" t="str">
            <v>Pessoal Transitorio - Outros</v>
          </cell>
          <cell r="D4682">
            <v>0</v>
          </cell>
          <cell r="F4682">
            <v>0</v>
          </cell>
          <cell r="G4682">
            <v>0</v>
          </cell>
          <cell r="H4682">
            <v>0</v>
          </cell>
        </row>
        <row r="4683">
          <cell r="A4683" t="str">
            <v>51.10.15.00</v>
          </cell>
          <cell r="B4683" t="str">
            <v>-</v>
          </cell>
          <cell r="C4683" t="str">
            <v>Vestuario</v>
          </cell>
          <cell r="D4683">
            <v>0</v>
          </cell>
          <cell r="F4683">
            <v>2245.58</v>
          </cell>
          <cell r="G4683">
            <v>0</v>
          </cell>
          <cell r="H4683">
            <v>2245.58</v>
          </cell>
          <cell r="I4683" t="str">
            <v>D</v>
          </cell>
        </row>
        <row r="4684">
          <cell r="A4684" t="str">
            <v>51.10.15.01</v>
          </cell>
          <cell r="B4684" t="str">
            <v>-</v>
          </cell>
          <cell r="C4684" t="str">
            <v>Roupas de Trabalho</v>
          </cell>
          <cell r="D4684">
            <v>0</v>
          </cell>
          <cell r="F4684">
            <v>2245.58</v>
          </cell>
          <cell r="G4684">
            <v>0</v>
          </cell>
          <cell r="H4684">
            <v>2245.58</v>
          </cell>
          <cell r="I4684" t="str">
            <v>D</v>
          </cell>
        </row>
        <row r="4685">
          <cell r="A4685" t="str">
            <v>52.00.00.00</v>
          </cell>
          <cell r="B4685" t="str">
            <v>-</v>
          </cell>
          <cell r="C4685" t="str">
            <v>Materiais</v>
          </cell>
          <cell r="D4685">
            <v>0</v>
          </cell>
          <cell r="F4685">
            <v>8491430.2400000002</v>
          </cell>
          <cell r="G4685">
            <v>1901330.62</v>
          </cell>
          <cell r="H4685">
            <v>6590099.6200000001</v>
          </cell>
          <cell r="I4685" t="str">
            <v>D</v>
          </cell>
        </row>
        <row r="4686">
          <cell r="A4686" t="str">
            <v>52.01.00.00</v>
          </cell>
          <cell r="B4686" t="str">
            <v>-</v>
          </cell>
          <cell r="C4686" t="str">
            <v>Materias de Manutencao</v>
          </cell>
          <cell r="D4686">
            <v>0</v>
          </cell>
          <cell r="F4686">
            <v>3212051.86</v>
          </cell>
          <cell r="G4686">
            <v>1095461.6599999999</v>
          </cell>
          <cell r="H4686">
            <v>2116590.2000000002</v>
          </cell>
          <cell r="I4686" t="str">
            <v>D</v>
          </cell>
        </row>
        <row r="4687">
          <cell r="A4687" t="str">
            <v>52.01.01.00</v>
          </cell>
          <cell r="B4687" t="str">
            <v>-</v>
          </cell>
          <cell r="C4687" t="str">
            <v>Material de Manut-Diversos</v>
          </cell>
          <cell r="D4687">
            <v>0</v>
          </cell>
          <cell r="F4687">
            <v>1593806.43</v>
          </cell>
          <cell r="G4687">
            <v>956308.28</v>
          </cell>
          <cell r="H4687">
            <v>637498.15</v>
          </cell>
          <cell r="I4687" t="str">
            <v>D</v>
          </cell>
        </row>
        <row r="4688">
          <cell r="A4688" t="str">
            <v>52.01.01.01</v>
          </cell>
          <cell r="B4688" t="str">
            <v>-</v>
          </cell>
          <cell r="C4688" t="str">
            <v>Material Manut-Mecanico</v>
          </cell>
          <cell r="D4688">
            <v>0</v>
          </cell>
          <cell r="F4688">
            <v>1408471.64</v>
          </cell>
          <cell r="G4688">
            <v>909500.01</v>
          </cell>
          <cell r="H4688">
            <v>498971.63</v>
          </cell>
          <cell r="I4688" t="str">
            <v>D</v>
          </cell>
        </row>
        <row r="4689">
          <cell r="A4689" t="str">
            <v>52.01.01.02</v>
          </cell>
          <cell r="B4689" t="str">
            <v>-</v>
          </cell>
          <cell r="C4689" t="str">
            <v>Material Manut-Eletrico</v>
          </cell>
          <cell r="D4689">
            <v>0</v>
          </cell>
          <cell r="F4689">
            <v>185334.79</v>
          </cell>
          <cell r="G4689">
            <v>46808.27</v>
          </cell>
          <cell r="H4689">
            <v>138526.51999999999</v>
          </cell>
          <cell r="I4689" t="str">
            <v>D</v>
          </cell>
        </row>
        <row r="4690">
          <cell r="A4690" t="str">
            <v>52.01.02.00</v>
          </cell>
          <cell r="B4690" t="str">
            <v>-</v>
          </cell>
          <cell r="C4690" t="str">
            <v>Material de Construcao/Conservação</v>
          </cell>
          <cell r="D4690">
            <v>0</v>
          </cell>
          <cell r="F4690">
            <v>220669.29</v>
          </cell>
          <cell r="G4690">
            <v>11660.3</v>
          </cell>
          <cell r="H4690">
            <v>209008.99</v>
          </cell>
          <cell r="I4690" t="str">
            <v>D</v>
          </cell>
        </row>
        <row r="4691">
          <cell r="A4691" t="str">
            <v>52.01.02.01</v>
          </cell>
          <cell r="B4691" t="str">
            <v>-</v>
          </cell>
          <cell r="C4691" t="str">
            <v>Mat. Manut-Hidraulico/Pneumatico</v>
          </cell>
          <cell r="D4691">
            <v>0</v>
          </cell>
          <cell r="F4691">
            <v>45413</v>
          </cell>
          <cell r="G4691">
            <v>2559.7800000000002</v>
          </cell>
          <cell r="H4691">
            <v>42853.22</v>
          </cell>
          <cell r="I4691" t="str">
            <v>D</v>
          </cell>
        </row>
        <row r="4692">
          <cell r="A4692" t="str">
            <v>52.01.02.02</v>
          </cell>
          <cell r="B4692" t="str">
            <v>-</v>
          </cell>
          <cell r="C4692" t="str">
            <v>Material P/Solda</v>
          </cell>
          <cell r="D4692">
            <v>0</v>
          </cell>
          <cell r="F4692">
            <v>19787.740000000002</v>
          </cell>
          <cell r="G4692">
            <v>4192.22</v>
          </cell>
          <cell r="H4692">
            <v>15595.52</v>
          </cell>
          <cell r="I4692" t="str">
            <v>D</v>
          </cell>
        </row>
        <row r="4693">
          <cell r="A4693" t="str">
            <v>52.01.02.03</v>
          </cell>
          <cell r="B4693" t="str">
            <v>-</v>
          </cell>
          <cell r="C4693" t="str">
            <v>Mat.Const.Civil-Diversos</v>
          </cell>
          <cell r="D4693">
            <v>0</v>
          </cell>
          <cell r="F4693">
            <v>47041.48</v>
          </cell>
          <cell r="G4693">
            <v>967.56</v>
          </cell>
          <cell r="H4693">
            <v>46073.919999999998</v>
          </cell>
          <cell r="I4693" t="str">
            <v>D</v>
          </cell>
        </row>
        <row r="4694">
          <cell r="A4694" t="str">
            <v>52.01.02.04</v>
          </cell>
          <cell r="B4694" t="str">
            <v>-</v>
          </cell>
          <cell r="C4694" t="str">
            <v>Cimento e Areia</v>
          </cell>
          <cell r="D4694">
            <v>0</v>
          </cell>
          <cell r="F4694">
            <v>495</v>
          </cell>
          <cell r="G4694">
            <v>0</v>
          </cell>
          <cell r="H4694">
            <v>495</v>
          </cell>
          <cell r="I4694" t="str">
            <v>D</v>
          </cell>
        </row>
        <row r="4695">
          <cell r="A4695" t="str">
            <v>52.01.02.05</v>
          </cell>
          <cell r="B4695" t="str">
            <v>-</v>
          </cell>
          <cell r="C4695" t="str">
            <v>Tijolos, Telhas e Ceramica</v>
          </cell>
          <cell r="D4695">
            <v>0</v>
          </cell>
          <cell r="F4695">
            <v>0</v>
          </cell>
          <cell r="G4695">
            <v>0</v>
          </cell>
          <cell r="H4695">
            <v>0</v>
          </cell>
        </row>
        <row r="4696">
          <cell r="A4696" t="str">
            <v>52.01.02.06</v>
          </cell>
          <cell r="B4696" t="str">
            <v>-</v>
          </cell>
          <cell r="C4696" t="str">
            <v>Pedra Britada</v>
          </cell>
          <cell r="D4696">
            <v>0</v>
          </cell>
          <cell r="F4696">
            <v>197.5</v>
          </cell>
          <cell r="G4696">
            <v>0</v>
          </cell>
          <cell r="H4696">
            <v>197.5</v>
          </cell>
          <cell r="I4696" t="str">
            <v>D</v>
          </cell>
        </row>
        <row r="4697">
          <cell r="A4697" t="str">
            <v>52.01.02.07</v>
          </cell>
          <cell r="B4697" t="str">
            <v>-</v>
          </cell>
          <cell r="C4697" t="str">
            <v>Tubos</v>
          </cell>
          <cell r="D4697">
            <v>0</v>
          </cell>
          <cell r="F4697">
            <v>16228.76</v>
          </cell>
          <cell r="G4697">
            <v>16.23</v>
          </cell>
          <cell r="H4697">
            <v>16212.53</v>
          </cell>
          <cell r="I4697" t="str">
            <v>D</v>
          </cell>
        </row>
        <row r="4698">
          <cell r="A4698" t="str">
            <v>52.01.02.08</v>
          </cell>
          <cell r="B4698" t="str">
            <v>-</v>
          </cell>
          <cell r="C4698" t="str">
            <v>Mangueiras</v>
          </cell>
          <cell r="D4698">
            <v>0</v>
          </cell>
          <cell r="F4698">
            <v>15583.84</v>
          </cell>
          <cell r="G4698">
            <v>2487.56</v>
          </cell>
          <cell r="H4698">
            <v>13096.28</v>
          </cell>
          <cell r="I4698" t="str">
            <v>D</v>
          </cell>
        </row>
        <row r="4699">
          <cell r="A4699" t="str">
            <v>52.01.02.09</v>
          </cell>
          <cell r="B4699" t="str">
            <v>-</v>
          </cell>
          <cell r="C4699" t="str">
            <v>Conexoes</v>
          </cell>
          <cell r="D4699">
            <v>0</v>
          </cell>
          <cell r="F4699">
            <v>3133.18</v>
          </cell>
          <cell r="G4699">
            <v>330.72</v>
          </cell>
          <cell r="H4699">
            <v>2802.46</v>
          </cell>
          <cell r="I4699" t="str">
            <v>D</v>
          </cell>
        </row>
        <row r="4700">
          <cell r="A4700" t="str">
            <v>52.01.02.10</v>
          </cell>
          <cell r="B4700" t="str">
            <v>-</v>
          </cell>
          <cell r="C4700" t="str">
            <v>Barra de Aco</v>
          </cell>
          <cell r="D4700">
            <v>0</v>
          </cell>
          <cell r="F4700">
            <v>0</v>
          </cell>
          <cell r="G4700">
            <v>0</v>
          </cell>
          <cell r="H4700">
            <v>0</v>
          </cell>
        </row>
        <row r="4701">
          <cell r="A4701" t="str">
            <v>52.01.02.11</v>
          </cell>
          <cell r="B4701" t="str">
            <v>-</v>
          </cell>
          <cell r="C4701" t="str">
            <v>Bar.Metal.n/Fer.Tarugo Bronze</v>
          </cell>
          <cell r="D4701">
            <v>0</v>
          </cell>
          <cell r="F4701">
            <v>0</v>
          </cell>
          <cell r="G4701">
            <v>0</v>
          </cell>
          <cell r="H4701">
            <v>0</v>
          </cell>
        </row>
        <row r="4702">
          <cell r="A4702" t="str">
            <v>52.01.02.12</v>
          </cell>
          <cell r="B4702" t="str">
            <v>-</v>
          </cell>
          <cell r="C4702" t="str">
            <v>Bucha Bronze/Tubo Mecanico</v>
          </cell>
          <cell r="D4702">
            <v>0</v>
          </cell>
          <cell r="F4702">
            <v>0</v>
          </cell>
          <cell r="G4702">
            <v>0</v>
          </cell>
          <cell r="H4702">
            <v>0</v>
          </cell>
        </row>
        <row r="4704">
          <cell r="A4704" t="str">
            <v>-----------</v>
          </cell>
          <cell r="B4704" t="str">
            <v>--</v>
          </cell>
          <cell r="C4704" t="str">
            <v>-------------------------------------------------------------------</v>
          </cell>
          <cell r="D4704" t="str">
            <v>-------------------</v>
          </cell>
          <cell r="E4704" t="str">
            <v>-</v>
          </cell>
          <cell r="F4704" t="str">
            <v>-------------------</v>
          </cell>
          <cell r="G4704" t="e">
            <v>#NAME?</v>
          </cell>
          <cell r="H4704" t="str">
            <v>07AB - 1.00.01.065</v>
          </cell>
        </row>
        <row r="4705">
          <cell r="A4705" t="str">
            <v>_x000C_----------</v>
          </cell>
          <cell r="B4705" t="str">
            <v>--</v>
          </cell>
          <cell r="C4705" t="str">
            <v>-------------------------------------------------------------------</v>
          </cell>
          <cell r="D4705" t="str">
            <v>-------------------</v>
          </cell>
          <cell r="E4705" t="str">
            <v>-</v>
          </cell>
          <cell r="F4705" t="str">
            <v>-------------------</v>
          </cell>
          <cell r="G4705" t="str">
            <v>-------------------</v>
          </cell>
          <cell r="H4705" t="str">
            <v>------ Página:</v>
          </cell>
          <cell r="I4705">
            <v>5</v>
          </cell>
        </row>
        <row r="4706">
          <cell r="A4706" t="str">
            <v>Rio Doce Ma</v>
          </cell>
          <cell r="B4706" t="str">
            <v>ng</v>
          </cell>
          <cell r="C4706" t="str">
            <v>anes S.A</v>
          </cell>
          <cell r="H4706" t="str">
            <v>Balancete</v>
          </cell>
        </row>
        <row r="4707">
          <cell r="A4707" t="str">
            <v>Período: 01</v>
          </cell>
          <cell r="B4707" t="str">
            <v>/0</v>
          </cell>
          <cell r="C4707" t="str">
            <v>1/2007 A 31/01/2007 -----------------------------------------------</v>
          </cell>
          <cell r="D4707" t="str">
            <v>-------------------</v>
          </cell>
          <cell r="E4707" t="str">
            <v>-</v>
          </cell>
          <cell r="F4707" t="str">
            <v>-------------------</v>
          </cell>
          <cell r="G4707" t="str">
            <v>-------------------</v>
          </cell>
          <cell r="H4707" t="str">
            <v>06/02/2007 - 17:4</v>
          </cell>
          <cell r="I4707">
            <v>7</v>
          </cell>
        </row>
        <row r="4709">
          <cell r="A4709" t="str">
            <v>Título</v>
          </cell>
          <cell r="D4709" t="str">
            <v>Saldo Inicial</v>
          </cell>
          <cell r="F4709" t="str">
            <v>Débito</v>
          </cell>
          <cell r="G4709" t="str">
            <v>Crédito</v>
          </cell>
          <cell r="H4709" t="str">
            <v>Saldo Final</v>
          </cell>
        </row>
        <row r="4710">
          <cell r="A4710" t="str">
            <v>-----------</v>
          </cell>
          <cell r="B4710" t="str">
            <v>--</v>
          </cell>
          <cell r="C4710" t="str">
            <v>-------------------------------------------------------------------</v>
          </cell>
          <cell r="D4710" t="str">
            <v>-----------------</v>
          </cell>
          <cell r="F4710" t="str">
            <v>------------------</v>
          </cell>
          <cell r="G4710" t="str">
            <v>------------------</v>
          </cell>
          <cell r="H4710" t="str">
            <v>-----------------</v>
          </cell>
        </row>
        <row r="4711">
          <cell r="A4711" t="str">
            <v>52.01.02.13</v>
          </cell>
          <cell r="B4711" t="str">
            <v>-</v>
          </cell>
          <cell r="C4711" t="str">
            <v>Perfil</v>
          </cell>
          <cell r="D4711">
            <v>0</v>
          </cell>
          <cell r="F4711">
            <v>8480.61</v>
          </cell>
          <cell r="G4711">
            <v>0</v>
          </cell>
          <cell r="H4711">
            <v>8480.61</v>
          </cell>
          <cell r="I4711" t="str">
            <v>D</v>
          </cell>
        </row>
        <row r="4712">
          <cell r="A4712" t="str">
            <v>52.01.02.14</v>
          </cell>
          <cell r="B4712" t="str">
            <v>-</v>
          </cell>
          <cell r="C4712" t="str">
            <v>Laminado Plano</v>
          </cell>
          <cell r="D4712">
            <v>0</v>
          </cell>
          <cell r="F4712">
            <v>54314.239999999998</v>
          </cell>
          <cell r="G4712">
            <v>363.99</v>
          </cell>
          <cell r="H4712">
            <v>53950.25</v>
          </cell>
          <cell r="I4712" t="str">
            <v>D</v>
          </cell>
        </row>
        <row r="4713">
          <cell r="A4713" t="str">
            <v>52.01.02.15</v>
          </cell>
          <cell r="B4713" t="str">
            <v>-</v>
          </cell>
          <cell r="C4713" t="str">
            <v>Ferragens</v>
          </cell>
          <cell r="D4713">
            <v>0</v>
          </cell>
          <cell r="F4713">
            <v>2704.69</v>
          </cell>
          <cell r="G4713">
            <v>0</v>
          </cell>
          <cell r="H4713">
            <v>2704.69</v>
          </cell>
          <cell r="I4713" t="str">
            <v>D</v>
          </cell>
        </row>
        <row r="4714">
          <cell r="A4714" t="str">
            <v>52.01.02.16</v>
          </cell>
          <cell r="B4714" t="str">
            <v>-</v>
          </cell>
          <cell r="C4714" t="str">
            <v>Material Vedacao</v>
          </cell>
          <cell r="D4714">
            <v>0</v>
          </cell>
          <cell r="F4714">
            <v>7289.25</v>
          </cell>
          <cell r="G4714">
            <v>742.24</v>
          </cell>
          <cell r="H4714">
            <v>6547.01</v>
          </cell>
          <cell r="I4714" t="str">
            <v>D</v>
          </cell>
        </row>
        <row r="4715">
          <cell r="A4715" t="str">
            <v>52.01.03.00</v>
          </cell>
          <cell r="B4715" t="str">
            <v>-</v>
          </cell>
          <cell r="C4715" t="str">
            <v>Componentes P/ Veiculos Maquinas</v>
          </cell>
          <cell r="D4715">
            <v>0</v>
          </cell>
          <cell r="F4715">
            <v>140003.35999999999</v>
          </cell>
          <cell r="G4715">
            <v>18161.509999999998</v>
          </cell>
          <cell r="H4715">
            <v>121841.85</v>
          </cell>
          <cell r="I4715" t="str">
            <v>D</v>
          </cell>
        </row>
        <row r="4716">
          <cell r="A4716" t="str">
            <v>52.01.03.01</v>
          </cell>
          <cell r="B4716" t="str">
            <v>-</v>
          </cell>
          <cell r="C4716" t="str">
            <v>Cabos de Aco e Acessorios</v>
          </cell>
          <cell r="D4716">
            <v>0</v>
          </cell>
          <cell r="F4716">
            <v>6658.16</v>
          </cell>
          <cell r="G4716">
            <v>992.15</v>
          </cell>
          <cell r="H4716">
            <v>5666.01</v>
          </cell>
          <cell r="I4716" t="str">
            <v>D</v>
          </cell>
        </row>
        <row r="4717">
          <cell r="A4717" t="str">
            <v>52.01.03.02</v>
          </cell>
          <cell r="B4717" t="str">
            <v>-</v>
          </cell>
          <cell r="C4717" t="str">
            <v>Material de Consumo em Geral</v>
          </cell>
          <cell r="D4717">
            <v>0</v>
          </cell>
          <cell r="F4717">
            <v>11241.94</v>
          </cell>
          <cell r="G4717">
            <v>704.42</v>
          </cell>
          <cell r="H4717">
            <v>10537.52</v>
          </cell>
          <cell r="I4717" t="str">
            <v>D</v>
          </cell>
        </row>
        <row r="4718">
          <cell r="A4718" t="str">
            <v>52.01.03.03</v>
          </cell>
          <cell r="B4718" t="str">
            <v>-</v>
          </cell>
          <cell r="C4718" t="str">
            <v>Roletes</v>
          </cell>
          <cell r="D4718">
            <v>0</v>
          </cell>
          <cell r="F4718">
            <v>7791.03</v>
          </cell>
          <cell r="G4718">
            <v>0</v>
          </cell>
          <cell r="H4718">
            <v>7791.03</v>
          </cell>
          <cell r="I4718" t="str">
            <v>D</v>
          </cell>
        </row>
        <row r="4719">
          <cell r="A4719" t="str">
            <v>52.01.03.04</v>
          </cell>
          <cell r="B4719" t="str">
            <v>-</v>
          </cell>
          <cell r="C4719" t="str">
            <v>Rolamentos</v>
          </cell>
          <cell r="D4719">
            <v>0</v>
          </cell>
          <cell r="F4719">
            <v>21793.73</v>
          </cell>
          <cell r="G4719">
            <v>2553.2600000000002</v>
          </cell>
          <cell r="H4719">
            <v>19240.47</v>
          </cell>
          <cell r="I4719" t="str">
            <v>D</v>
          </cell>
        </row>
        <row r="4720">
          <cell r="A4720" t="str">
            <v>52.01.03.05</v>
          </cell>
          <cell r="B4720" t="str">
            <v>-</v>
          </cell>
          <cell r="C4720" t="str">
            <v>Mancais</v>
          </cell>
          <cell r="D4720">
            <v>0</v>
          </cell>
          <cell r="F4720">
            <v>0</v>
          </cell>
          <cell r="G4720">
            <v>0</v>
          </cell>
          <cell r="H4720">
            <v>0</v>
          </cell>
        </row>
        <row r="4721">
          <cell r="A4721" t="str">
            <v>52.01.03.06</v>
          </cell>
          <cell r="B4721" t="str">
            <v>-</v>
          </cell>
          <cell r="C4721" t="str">
            <v>Filtros e Elementos Filtrantes</v>
          </cell>
          <cell r="D4721">
            <v>0</v>
          </cell>
          <cell r="F4721">
            <v>24512</v>
          </cell>
          <cell r="G4721">
            <v>297.69</v>
          </cell>
          <cell r="H4721">
            <v>24214.31</v>
          </cell>
          <cell r="I4721" t="str">
            <v>D</v>
          </cell>
        </row>
        <row r="4722">
          <cell r="A4722" t="str">
            <v>52.01.03.07</v>
          </cell>
          <cell r="B4722" t="str">
            <v>-</v>
          </cell>
          <cell r="C4722" t="str">
            <v>Outros Compon.Pecas e Acessorios</v>
          </cell>
          <cell r="D4722">
            <v>0</v>
          </cell>
          <cell r="F4722">
            <v>68006.5</v>
          </cell>
          <cell r="G4722">
            <v>13613.99</v>
          </cell>
          <cell r="H4722">
            <v>54392.51</v>
          </cell>
          <cell r="I4722" t="str">
            <v>D</v>
          </cell>
        </row>
        <row r="4723">
          <cell r="A4723" t="str">
            <v>52.01.04.00</v>
          </cell>
          <cell r="B4723" t="str">
            <v>-</v>
          </cell>
          <cell r="C4723" t="str">
            <v>Material Manut - Sobressalentes</v>
          </cell>
          <cell r="D4723">
            <v>0</v>
          </cell>
          <cell r="F4723">
            <v>397558.56</v>
          </cell>
          <cell r="G4723">
            <v>32736.35</v>
          </cell>
          <cell r="H4723">
            <v>364822.21</v>
          </cell>
          <cell r="I4723" t="str">
            <v>D</v>
          </cell>
        </row>
        <row r="4724">
          <cell r="A4724" t="str">
            <v>52.01.04.01</v>
          </cell>
          <cell r="B4724" t="str">
            <v>-</v>
          </cell>
          <cell r="C4724" t="str">
            <v>Pecas Sobressalentes</v>
          </cell>
          <cell r="D4724">
            <v>0</v>
          </cell>
          <cell r="F4724">
            <v>360395.68</v>
          </cell>
          <cell r="G4724">
            <v>23865.74</v>
          </cell>
          <cell r="H4724">
            <v>336529.94</v>
          </cell>
          <cell r="I4724" t="str">
            <v>D</v>
          </cell>
        </row>
        <row r="4725">
          <cell r="A4725" t="str">
            <v>52.01.04.02</v>
          </cell>
          <cell r="B4725" t="str">
            <v>-</v>
          </cell>
          <cell r="C4725" t="str">
            <v>Motores, Redutores e Geradores</v>
          </cell>
          <cell r="D4725">
            <v>0</v>
          </cell>
          <cell r="F4725">
            <v>32614.74</v>
          </cell>
          <cell r="G4725">
            <v>6596.54</v>
          </cell>
          <cell r="H4725">
            <v>26018.2</v>
          </cell>
          <cell r="I4725" t="str">
            <v>D</v>
          </cell>
        </row>
        <row r="4726">
          <cell r="A4726" t="str">
            <v>52.01.04.03</v>
          </cell>
          <cell r="B4726" t="str">
            <v>-</v>
          </cell>
          <cell r="C4726" t="str">
            <v>Pecas P/Carro Dango</v>
          </cell>
          <cell r="D4726">
            <v>0</v>
          </cell>
          <cell r="F4726">
            <v>4548.1400000000003</v>
          </cell>
          <cell r="G4726">
            <v>2274.0700000000002</v>
          </cell>
          <cell r="H4726">
            <v>2274.0700000000002</v>
          </cell>
          <cell r="I4726" t="str">
            <v>D</v>
          </cell>
        </row>
        <row r="4727">
          <cell r="A4727" t="str">
            <v>52.01.05.00</v>
          </cell>
          <cell r="B4727" t="str">
            <v>-</v>
          </cell>
          <cell r="C4727" t="str">
            <v>Material Manut - Correias Transp</v>
          </cell>
          <cell r="D4727">
            <v>0</v>
          </cell>
          <cell r="F4727">
            <v>40603.599999999999</v>
          </cell>
          <cell r="G4727">
            <v>0</v>
          </cell>
          <cell r="H4727">
            <v>40603.599999999999</v>
          </cell>
          <cell r="I4727" t="str">
            <v>D</v>
          </cell>
        </row>
        <row r="4728">
          <cell r="A4728" t="str">
            <v>52.01.05.01</v>
          </cell>
          <cell r="B4728" t="str">
            <v>-</v>
          </cell>
          <cell r="C4728" t="str">
            <v>Correia Transportadora</v>
          </cell>
          <cell r="D4728">
            <v>0</v>
          </cell>
          <cell r="F4728">
            <v>38396.019999999997</v>
          </cell>
          <cell r="G4728">
            <v>0</v>
          </cell>
          <cell r="H4728">
            <v>38396.019999999997</v>
          </cell>
          <cell r="I4728" t="str">
            <v>D</v>
          </cell>
        </row>
        <row r="4729">
          <cell r="A4729" t="str">
            <v>52.01.05.02</v>
          </cell>
          <cell r="B4729" t="str">
            <v>-</v>
          </cell>
          <cell r="C4729" t="str">
            <v>Material Emenda Correia Transp</v>
          </cell>
          <cell r="D4729">
            <v>0</v>
          </cell>
          <cell r="F4729">
            <v>2207.58</v>
          </cell>
          <cell r="G4729">
            <v>0</v>
          </cell>
          <cell r="H4729">
            <v>2207.58</v>
          </cell>
          <cell r="I4729" t="str">
            <v>D</v>
          </cell>
        </row>
        <row r="4730">
          <cell r="A4730" t="str">
            <v>52.01.06.00</v>
          </cell>
          <cell r="B4730" t="str">
            <v>-</v>
          </cell>
          <cell r="C4730" t="str">
            <v>Material Manutenc-Lubrificantes</v>
          </cell>
          <cell r="D4730">
            <v>0</v>
          </cell>
          <cell r="F4730">
            <v>190190.18</v>
          </cell>
          <cell r="G4730">
            <v>6257.29</v>
          </cell>
          <cell r="H4730">
            <v>183932.89</v>
          </cell>
          <cell r="I4730" t="str">
            <v>D</v>
          </cell>
        </row>
        <row r="4731">
          <cell r="A4731" t="str">
            <v>52.01.06.01</v>
          </cell>
          <cell r="B4731" t="str">
            <v>-</v>
          </cell>
          <cell r="C4731" t="str">
            <v>Mat.Manut-Oleo Lubrificantes</v>
          </cell>
          <cell r="D4731">
            <v>0</v>
          </cell>
          <cell r="F4731">
            <v>150773.26999999999</v>
          </cell>
          <cell r="G4731">
            <v>4618.76</v>
          </cell>
          <cell r="H4731">
            <v>146154.51</v>
          </cell>
          <cell r="I4731" t="str">
            <v>D</v>
          </cell>
        </row>
        <row r="4732">
          <cell r="A4732" t="str">
            <v>52.01.06.02</v>
          </cell>
          <cell r="B4732" t="str">
            <v>-</v>
          </cell>
          <cell r="C4732" t="str">
            <v>Mat.Manut-Graxas</v>
          </cell>
          <cell r="D4732">
            <v>0</v>
          </cell>
          <cell r="F4732">
            <v>3775.33</v>
          </cell>
          <cell r="G4732">
            <v>1638.53</v>
          </cell>
          <cell r="H4732">
            <v>2136.8000000000002</v>
          </cell>
          <cell r="I4732" t="str">
            <v>D</v>
          </cell>
        </row>
        <row r="4733">
          <cell r="A4733" t="str">
            <v>52.01.06.03</v>
          </cell>
          <cell r="B4733" t="str">
            <v>-</v>
          </cell>
          <cell r="C4733" t="str">
            <v>Outros Materiais de Lubrificacao</v>
          </cell>
          <cell r="D4733">
            <v>0</v>
          </cell>
          <cell r="F4733">
            <v>35641.58</v>
          </cell>
          <cell r="G4733">
            <v>0</v>
          </cell>
          <cell r="H4733">
            <v>35641.58</v>
          </cell>
          <cell r="I4733" t="str">
            <v>D</v>
          </cell>
        </row>
        <row r="4734">
          <cell r="A4734" t="str">
            <v>52.01.07.00</v>
          </cell>
          <cell r="B4734" t="str">
            <v>-</v>
          </cell>
          <cell r="C4734" t="str">
            <v>Material de Manutenc-Refratarios</v>
          </cell>
          <cell r="D4734">
            <v>0</v>
          </cell>
          <cell r="F4734">
            <v>526946.89</v>
          </cell>
          <cell r="G4734">
            <v>65370.75</v>
          </cell>
          <cell r="H4734">
            <v>461576.14</v>
          </cell>
          <cell r="I4734" t="str">
            <v>D</v>
          </cell>
        </row>
        <row r="4735">
          <cell r="A4735" t="str">
            <v>52.01.07.01</v>
          </cell>
          <cell r="B4735" t="str">
            <v>-</v>
          </cell>
          <cell r="C4735" t="str">
            <v>Mat.Manut-Tijolos Refratarios</v>
          </cell>
          <cell r="D4735">
            <v>0</v>
          </cell>
          <cell r="F4735">
            <v>217414.73</v>
          </cell>
          <cell r="G4735">
            <v>13268.19</v>
          </cell>
          <cell r="H4735">
            <v>204146.54</v>
          </cell>
          <cell r="I4735" t="str">
            <v>D</v>
          </cell>
        </row>
        <row r="4736">
          <cell r="A4736" t="str">
            <v>52.01.07.02</v>
          </cell>
          <cell r="B4736" t="str">
            <v>-</v>
          </cell>
          <cell r="C4736" t="str">
            <v>Mat.Manut-Argamass/Ciment Refrat</v>
          </cell>
          <cell r="D4736">
            <v>0</v>
          </cell>
          <cell r="F4736">
            <v>49503.69</v>
          </cell>
          <cell r="G4736">
            <v>14862.92</v>
          </cell>
          <cell r="H4736">
            <v>34640.769999999997</v>
          </cell>
          <cell r="I4736" t="str">
            <v>D</v>
          </cell>
        </row>
        <row r="4737">
          <cell r="A4737" t="str">
            <v>52.01.07.03</v>
          </cell>
          <cell r="B4737" t="str">
            <v>-</v>
          </cell>
          <cell r="C4737" t="str">
            <v>Mat.Manut-Pasta de Revestimento</v>
          </cell>
          <cell r="D4737">
            <v>0</v>
          </cell>
          <cell r="F4737">
            <v>3317.05</v>
          </cell>
          <cell r="G4737">
            <v>0</v>
          </cell>
          <cell r="H4737">
            <v>3317.05</v>
          </cell>
          <cell r="I4737" t="str">
            <v>D</v>
          </cell>
        </row>
        <row r="4738">
          <cell r="A4738" t="str">
            <v>52.01.07.04</v>
          </cell>
          <cell r="B4738" t="str">
            <v>-</v>
          </cell>
          <cell r="C4738" t="str">
            <v>Mat.Manut-Antracito</v>
          </cell>
          <cell r="D4738">
            <v>0</v>
          </cell>
          <cell r="F4738">
            <v>0</v>
          </cell>
          <cell r="G4738">
            <v>0</v>
          </cell>
          <cell r="H4738">
            <v>0</v>
          </cell>
        </row>
        <row r="4739">
          <cell r="A4739" t="str">
            <v>52.01.07.05</v>
          </cell>
          <cell r="B4739" t="str">
            <v>-</v>
          </cell>
          <cell r="C4739" t="str">
            <v>Mat.Manut-Massa G-Pax</v>
          </cell>
          <cell r="D4739">
            <v>0</v>
          </cell>
          <cell r="F4739">
            <v>75663.320000000007</v>
          </cell>
          <cell r="G4739">
            <v>37239.64</v>
          </cell>
          <cell r="H4739">
            <v>38423.68</v>
          </cell>
          <cell r="I4739" t="str">
            <v>D</v>
          </cell>
        </row>
        <row r="4740">
          <cell r="A4740" t="str">
            <v>52.01.07.06</v>
          </cell>
          <cell r="B4740" t="str">
            <v>-</v>
          </cell>
          <cell r="C4740" t="str">
            <v>Mat.Manut-Massa Magnesiana</v>
          </cell>
          <cell r="D4740">
            <v>0</v>
          </cell>
          <cell r="F4740">
            <v>181048.1</v>
          </cell>
          <cell r="G4740">
            <v>0</v>
          </cell>
          <cell r="H4740">
            <v>181048.1</v>
          </cell>
          <cell r="I4740" t="str">
            <v>D</v>
          </cell>
        </row>
        <row r="4741">
          <cell r="A4741" t="str">
            <v>52.01.08.00</v>
          </cell>
          <cell r="B4741" t="str">
            <v>-</v>
          </cell>
          <cell r="C4741" t="str">
            <v>Materiais de Borracha</v>
          </cell>
          <cell r="D4741">
            <v>0</v>
          </cell>
          <cell r="F4741">
            <v>33363.089999999997</v>
          </cell>
          <cell r="G4741">
            <v>0</v>
          </cell>
          <cell r="H4741">
            <v>33363.089999999997</v>
          </cell>
          <cell r="I4741" t="str">
            <v>D</v>
          </cell>
        </row>
        <row r="4742">
          <cell r="A4742" t="str">
            <v>52.01.08.01</v>
          </cell>
          <cell r="B4742" t="str">
            <v>-</v>
          </cell>
          <cell r="C4742" t="str">
            <v>Pneus</v>
          </cell>
          <cell r="D4742">
            <v>0</v>
          </cell>
          <cell r="F4742">
            <v>21942.05</v>
          </cell>
          <cell r="G4742">
            <v>0</v>
          </cell>
          <cell r="H4742">
            <v>21942.05</v>
          </cell>
          <cell r="I4742" t="str">
            <v>D</v>
          </cell>
        </row>
        <row r="4743">
          <cell r="A4743" t="str">
            <v>52.01.08.02</v>
          </cell>
          <cell r="B4743" t="str">
            <v>-</v>
          </cell>
          <cell r="C4743" t="str">
            <v>Camaras de Ar</v>
          </cell>
          <cell r="D4743">
            <v>0</v>
          </cell>
          <cell r="F4743">
            <v>391.1</v>
          </cell>
          <cell r="G4743">
            <v>0</v>
          </cell>
          <cell r="H4743">
            <v>391.1</v>
          </cell>
          <cell r="I4743" t="str">
            <v>D</v>
          </cell>
        </row>
        <row r="4744">
          <cell r="A4744" t="str">
            <v>52.01.08.03</v>
          </cell>
          <cell r="B4744" t="str">
            <v>-</v>
          </cell>
          <cell r="C4744" t="str">
            <v>Mat.Recauchutagem</v>
          </cell>
          <cell r="D4744">
            <v>0</v>
          </cell>
          <cell r="F4744">
            <v>0</v>
          </cell>
          <cell r="G4744">
            <v>0</v>
          </cell>
          <cell r="H4744">
            <v>0</v>
          </cell>
        </row>
        <row r="4745">
          <cell r="A4745" t="str">
            <v>52.01.08.04</v>
          </cell>
          <cell r="B4745" t="str">
            <v>-</v>
          </cell>
          <cell r="C4745" t="str">
            <v>Outros Mat. de Borrachas</v>
          </cell>
          <cell r="D4745">
            <v>0</v>
          </cell>
          <cell r="F4745">
            <v>11029.94</v>
          </cell>
          <cell r="G4745">
            <v>0</v>
          </cell>
          <cell r="H4745">
            <v>11029.94</v>
          </cell>
          <cell r="I4745" t="str">
            <v>D</v>
          </cell>
        </row>
        <row r="4746">
          <cell r="A4746" t="str">
            <v>52.01.09.00</v>
          </cell>
          <cell r="B4746" t="str">
            <v>-</v>
          </cell>
          <cell r="C4746" t="str">
            <v>Componentes Eletricos/Eletronicos</v>
          </cell>
          <cell r="D4746">
            <v>0</v>
          </cell>
          <cell r="F4746">
            <v>68910.460000000006</v>
          </cell>
          <cell r="G4746">
            <v>4967.18</v>
          </cell>
          <cell r="H4746">
            <v>63943.28</v>
          </cell>
          <cell r="I4746" t="str">
            <v>D</v>
          </cell>
        </row>
        <row r="4747">
          <cell r="A4747" t="str">
            <v>52.01.09.01</v>
          </cell>
          <cell r="B4747" t="str">
            <v>-</v>
          </cell>
          <cell r="C4747" t="str">
            <v>Componenetes p/ Equip. Eletricos</v>
          </cell>
          <cell r="D4747">
            <v>0</v>
          </cell>
          <cell r="F4747">
            <v>5526.86</v>
          </cell>
          <cell r="G4747">
            <v>0</v>
          </cell>
          <cell r="H4747">
            <v>5526.86</v>
          </cell>
          <cell r="I4747" t="str">
            <v>D</v>
          </cell>
        </row>
        <row r="4748">
          <cell r="A4748" t="str">
            <v>52.01.09.02</v>
          </cell>
          <cell r="B4748" t="str">
            <v>-</v>
          </cell>
          <cell r="C4748" t="str">
            <v>Fios Cabos Eletricos</v>
          </cell>
          <cell r="D4748">
            <v>0</v>
          </cell>
          <cell r="F4748">
            <v>43994</v>
          </cell>
          <cell r="G4748">
            <v>1417.6</v>
          </cell>
          <cell r="H4748">
            <v>42576.4</v>
          </cell>
          <cell r="I4748" t="str">
            <v>D</v>
          </cell>
        </row>
        <row r="4749">
          <cell r="A4749" t="str">
            <v>52.01.09.03</v>
          </cell>
          <cell r="B4749" t="str">
            <v>-</v>
          </cell>
          <cell r="C4749" t="str">
            <v>Lampadas e Luminarias</v>
          </cell>
          <cell r="D4749">
            <v>0</v>
          </cell>
          <cell r="F4749">
            <v>15764.5</v>
          </cell>
          <cell r="G4749">
            <v>3287.58</v>
          </cell>
          <cell r="H4749">
            <v>12476.92</v>
          </cell>
          <cell r="I4749" t="str">
            <v>D</v>
          </cell>
        </row>
        <row r="4750">
          <cell r="A4750" t="str">
            <v>52.01.09.04</v>
          </cell>
          <cell r="B4750" t="str">
            <v>-</v>
          </cell>
          <cell r="C4750" t="str">
            <v>Outros Comp.Eletroeletronicos</v>
          </cell>
          <cell r="D4750">
            <v>0</v>
          </cell>
          <cell r="F4750">
            <v>519.11</v>
          </cell>
          <cell r="G4750">
            <v>0</v>
          </cell>
          <cell r="H4750">
            <v>519.11</v>
          </cell>
          <cell r="I4750" t="str">
            <v>D</v>
          </cell>
        </row>
        <row r="4751">
          <cell r="A4751" t="str">
            <v>52.01.09.05</v>
          </cell>
          <cell r="B4751" t="str">
            <v>-</v>
          </cell>
          <cell r="C4751" t="str">
            <v>Material de Informatica</v>
          </cell>
          <cell r="D4751">
            <v>0</v>
          </cell>
          <cell r="F4751">
            <v>3105.99</v>
          </cell>
          <cell r="G4751">
            <v>262</v>
          </cell>
          <cell r="H4751">
            <v>2843.99</v>
          </cell>
          <cell r="I4751" t="str">
            <v>D</v>
          </cell>
        </row>
        <row r="4752">
          <cell r="A4752" t="str">
            <v>52.10.00.00</v>
          </cell>
          <cell r="B4752" t="str">
            <v>-</v>
          </cell>
          <cell r="C4752" t="str">
            <v>Materiais Auxiliares</v>
          </cell>
          <cell r="D4752">
            <v>0</v>
          </cell>
          <cell r="F4752">
            <v>5221622.08</v>
          </cell>
          <cell r="G4752">
            <v>805868.96</v>
          </cell>
          <cell r="H4752">
            <v>4415753.12</v>
          </cell>
          <cell r="I4752" t="str">
            <v>D</v>
          </cell>
        </row>
        <row r="4753">
          <cell r="A4753" t="str">
            <v>52.10.01.00</v>
          </cell>
          <cell r="B4753" t="str">
            <v>-</v>
          </cell>
          <cell r="C4753" t="str">
            <v>Materiais Auxiliares - Quimicos</v>
          </cell>
          <cell r="D4753">
            <v>0</v>
          </cell>
          <cell r="F4753">
            <v>5035.29</v>
          </cell>
          <cell r="G4753">
            <v>0</v>
          </cell>
          <cell r="H4753">
            <v>5035.29</v>
          </cell>
          <cell r="I4753" t="str">
            <v>D</v>
          </cell>
        </row>
        <row r="4754">
          <cell r="A4754" t="str">
            <v>52.10.01.01</v>
          </cell>
          <cell r="B4754" t="str">
            <v>-</v>
          </cell>
          <cell r="C4754" t="str">
            <v>Mat.Aux-Acido Sulfurico</v>
          </cell>
          <cell r="D4754">
            <v>0</v>
          </cell>
          <cell r="F4754">
            <v>0</v>
          </cell>
          <cell r="G4754">
            <v>0</v>
          </cell>
          <cell r="H4754">
            <v>0</v>
          </cell>
        </row>
        <row r="4755">
          <cell r="A4755" t="str">
            <v>52.10.01.02</v>
          </cell>
          <cell r="B4755" t="str">
            <v>-</v>
          </cell>
          <cell r="C4755" t="str">
            <v>Mat.Aux-Solda Caustica Liquida</v>
          </cell>
          <cell r="D4755">
            <v>0</v>
          </cell>
          <cell r="F4755">
            <v>0</v>
          </cell>
          <cell r="G4755">
            <v>0</v>
          </cell>
          <cell r="H4755">
            <v>0</v>
          </cell>
        </row>
        <row r="4756">
          <cell r="A4756" t="str">
            <v>52.10.01.03</v>
          </cell>
          <cell r="B4756" t="str">
            <v>-</v>
          </cell>
          <cell r="C4756" t="str">
            <v>Mat.Aux-Sulfato de Sodio</v>
          </cell>
          <cell r="D4756">
            <v>0</v>
          </cell>
          <cell r="F4756">
            <v>0</v>
          </cell>
          <cell r="G4756">
            <v>0</v>
          </cell>
          <cell r="H4756">
            <v>0</v>
          </cell>
        </row>
        <row r="4757">
          <cell r="A4757" t="str">
            <v>52.10.01.04</v>
          </cell>
          <cell r="B4757" t="str">
            <v>-</v>
          </cell>
          <cell r="C4757" t="str">
            <v>Mat.Aux-Sulfato de Aluminio</v>
          </cell>
          <cell r="D4757">
            <v>0</v>
          </cell>
          <cell r="F4757">
            <v>5035.29</v>
          </cell>
          <cell r="G4757">
            <v>0</v>
          </cell>
          <cell r="H4757">
            <v>5035.29</v>
          </cell>
          <cell r="I4757" t="str">
            <v>D</v>
          </cell>
        </row>
        <row r="4758">
          <cell r="A4758" t="str">
            <v>52.10.01.05</v>
          </cell>
          <cell r="B4758" t="str">
            <v>-</v>
          </cell>
          <cell r="C4758" t="str">
            <v>Mat.Aux-Sulfeto de Sodio</v>
          </cell>
          <cell r="D4758">
            <v>0</v>
          </cell>
          <cell r="F4758">
            <v>0</v>
          </cell>
          <cell r="G4758">
            <v>0</v>
          </cell>
          <cell r="H4758">
            <v>0</v>
          </cell>
        </row>
        <row r="4759">
          <cell r="A4759" t="str">
            <v>52.10.01.06</v>
          </cell>
          <cell r="B4759" t="str">
            <v>-</v>
          </cell>
          <cell r="C4759" t="str">
            <v>Mat.Aux-Sulfeto de Bario</v>
          </cell>
          <cell r="D4759">
            <v>0</v>
          </cell>
          <cell r="F4759">
            <v>0</v>
          </cell>
          <cell r="G4759">
            <v>0</v>
          </cell>
          <cell r="H4759">
            <v>0</v>
          </cell>
        </row>
        <row r="4760">
          <cell r="A4760" t="str">
            <v>52.10.01.07</v>
          </cell>
          <cell r="B4760" t="str">
            <v>-</v>
          </cell>
          <cell r="C4760" t="str">
            <v>Mat.Aux.-Outros</v>
          </cell>
          <cell r="D4760">
            <v>0</v>
          </cell>
          <cell r="F4760">
            <v>0</v>
          </cell>
          <cell r="G4760">
            <v>0</v>
          </cell>
          <cell r="H4760">
            <v>0</v>
          </cell>
        </row>
        <row r="4761">
          <cell r="A4761" t="str">
            <v>52.10.02.00</v>
          </cell>
          <cell r="B4761" t="str">
            <v>-</v>
          </cell>
          <cell r="C4761" t="str">
            <v>Materiais Aux. - Supr.Operacao</v>
          </cell>
          <cell r="D4761">
            <v>0</v>
          </cell>
          <cell r="F4761">
            <v>2569547.1</v>
          </cell>
          <cell r="G4761">
            <v>740023.83</v>
          </cell>
          <cell r="H4761">
            <v>1829523.27</v>
          </cell>
          <cell r="I4761" t="str">
            <v>D</v>
          </cell>
        </row>
        <row r="4762">
          <cell r="A4762" t="str">
            <v>52.10.02.01</v>
          </cell>
          <cell r="B4762" t="str">
            <v>-</v>
          </cell>
          <cell r="C4762" t="str">
            <v>Mat.Aux-Explosivos</v>
          </cell>
          <cell r="D4762">
            <v>0</v>
          </cell>
          <cell r="F4762">
            <v>6172.75</v>
          </cell>
          <cell r="G4762">
            <v>0</v>
          </cell>
          <cell r="H4762">
            <v>6172.75</v>
          </cell>
          <cell r="I4762" t="str">
            <v>D</v>
          </cell>
        </row>
        <row r="4763">
          <cell r="A4763" t="str">
            <v>52.10.02.02</v>
          </cell>
          <cell r="B4763" t="str">
            <v>-</v>
          </cell>
          <cell r="C4763" t="str">
            <v>Mat.Aux-Materiais de Perfuracao</v>
          </cell>
          <cell r="D4763">
            <v>0</v>
          </cell>
          <cell r="F4763">
            <v>1575.94</v>
          </cell>
          <cell r="G4763">
            <v>0</v>
          </cell>
          <cell r="H4763">
            <v>1575.94</v>
          </cell>
          <cell r="I4763" t="str">
            <v>D</v>
          </cell>
        </row>
        <row r="4764">
          <cell r="A4764" t="str">
            <v>52.10.02.03</v>
          </cell>
          <cell r="B4764" t="str">
            <v>-</v>
          </cell>
          <cell r="C4764" t="str">
            <v>Mat.Aux-Tubo Furacao</v>
          </cell>
          <cell r="D4764">
            <v>0</v>
          </cell>
          <cell r="F4764">
            <v>374717.81</v>
          </cell>
          <cell r="G4764">
            <v>181491.33</v>
          </cell>
          <cell r="H4764">
            <v>193226.48</v>
          </cell>
          <cell r="I4764" t="str">
            <v>D</v>
          </cell>
        </row>
        <row r="4765">
          <cell r="A4765" t="str">
            <v>52.10.02.04</v>
          </cell>
          <cell r="B4765" t="str">
            <v>-</v>
          </cell>
          <cell r="C4765" t="str">
            <v>Mat.Aux-Barra Furacao</v>
          </cell>
          <cell r="D4765">
            <v>0</v>
          </cell>
          <cell r="F4765">
            <v>353560.67</v>
          </cell>
          <cell r="G4765">
            <v>149606.75</v>
          </cell>
          <cell r="H4765">
            <v>203953.92000000001</v>
          </cell>
          <cell r="I4765" t="str">
            <v>D</v>
          </cell>
        </row>
        <row r="4766">
          <cell r="A4766" t="str">
            <v>52.10.02.05</v>
          </cell>
          <cell r="B4766" t="str">
            <v>-</v>
          </cell>
          <cell r="C4766" t="str">
            <v>Mat.Aux-Eletrodos</v>
          </cell>
          <cell r="D4766">
            <v>0</v>
          </cell>
          <cell r="F4766">
            <v>0</v>
          </cell>
          <cell r="G4766">
            <v>0</v>
          </cell>
          <cell r="H4766">
            <v>0</v>
          </cell>
        </row>
        <row r="4767">
          <cell r="A4767" t="str">
            <v>52.10.02.06</v>
          </cell>
          <cell r="B4767" t="str">
            <v>-</v>
          </cell>
          <cell r="C4767" t="str">
            <v>Mat.Aux-Camisa P/Eletrodo</v>
          </cell>
          <cell r="D4767">
            <v>0</v>
          </cell>
          <cell r="F4767">
            <v>210575.89</v>
          </cell>
          <cell r="G4767">
            <v>61367.73</v>
          </cell>
          <cell r="H4767">
            <v>149208.16</v>
          </cell>
          <cell r="I4767" t="str">
            <v>D</v>
          </cell>
        </row>
        <row r="4768">
          <cell r="A4768" t="str">
            <v>52.10.02.07</v>
          </cell>
          <cell r="B4768" t="str">
            <v>-</v>
          </cell>
          <cell r="C4768" t="str">
            <v>Mat.Aux-Aletas P/Eletrodo</v>
          </cell>
          <cell r="D4768">
            <v>0</v>
          </cell>
          <cell r="F4768">
            <v>0</v>
          </cell>
          <cell r="G4768">
            <v>0</v>
          </cell>
          <cell r="H4768">
            <v>0</v>
          </cell>
        </row>
        <row r="4769">
          <cell r="A4769" t="str">
            <v>52.10.02.08</v>
          </cell>
          <cell r="B4769" t="str">
            <v>-</v>
          </cell>
          <cell r="C4769" t="str">
            <v>Mat.Aux-Chapa P/ Camisa</v>
          </cell>
          <cell r="D4769">
            <v>0</v>
          </cell>
          <cell r="F4769">
            <v>0</v>
          </cell>
          <cell r="G4769">
            <v>0</v>
          </cell>
          <cell r="H4769">
            <v>0</v>
          </cell>
        </row>
        <row r="4770">
          <cell r="A4770" t="str">
            <v>52.10.02.09</v>
          </cell>
          <cell r="B4770" t="str">
            <v>-</v>
          </cell>
          <cell r="C4770" t="str">
            <v>Mat.Aux de Protecao e Seguranca</v>
          </cell>
          <cell r="D4770">
            <v>0</v>
          </cell>
          <cell r="F4770">
            <v>195602.62</v>
          </cell>
          <cell r="G4770">
            <v>58484.82</v>
          </cell>
          <cell r="H4770">
            <v>137117.79999999999</v>
          </cell>
          <cell r="I4770" t="str">
            <v>D</v>
          </cell>
        </row>
        <row r="4771">
          <cell r="A4771" t="str">
            <v>52.10.02.10</v>
          </cell>
          <cell r="B4771" t="str">
            <v>-</v>
          </cell>
          <cell r="C4771" t="str">
            <v>Mat.Aux-Material P/ Limpeza</v>
          </cell>
          <cell r="D4771">
            <v>0</v>
          </cell>
          <cell r="F4771">
            <v>22043.22</v>
          </cell>
          <cell r="G4771">
            <v>132</v>
          </cell>
          <cell r="H4771">
            <v>21911.22</v>
          </cell>
          <cell r="I4771" t="str">
            <v>D</v>
          </cell>
        </row>
        <row r="4772">
          <cell r="A4772" t="str">
            <v>52.10.02.11</v>
          </cell>
          <cell r="B4772" t="str">
            <v>-</v>
          </cell>
          <cell r="C4772" t="str">
            <v>Mat.Aux-Material P/ Pintura</v>
          </cell>
          <cell r="D4772">
            <v>0</v>
          </cell>
          <cell r="F4772">
            <v>4946.16</v>
          </cell>
          <cell r="G4772">
            <v>289.52</v>
          </cell>
          <cell r="H4772">
            <v>4656.6400000000003</v>
          </cell>
          <cell r="I4772" t="str">
            <v>D</v>
          </cell>
        </row>
        <row r="4773">
          <cell r="A4773" t="str">
            <v>52.10.02.12</v>
          </cell>
          <cell r="B4773" t="str">
            <v>-</v>
          </cell>
          <cell r="C4773" t="str">
            <v>Mat.Aux p/ Tratamento de Agua</v>
          </cell>
          <cell r="D4773">
            <v>0</v>
          </cell>
          <cell r="F4773">
            <v>23733.38</v>
          </cell>
          <cell r="G4773">
            <v>3687.73</v>
          </cell>
          <cell r="H4773">
            <v>20045.650000000001</v>
          </cell>
          <cell r="I4773" t="str">
            <v>D</v>
          </cell>
        </row>
        <row r="4774">
          <cell r="A4774" t="str">
            <v>52.10.02.13</v>
          </cell>
          <cell r="B4774" t="str">
            <v>-</v>
          </cell>
          <cell r="C4774" t="str">
            <v>Mat.Aux-Mater.e Utens.p/Laborat</v>
          </cell>
          <cell r="D4774">
            <v>0</v>
          </cell>
          <cell r="F4774">
            <v>14146.45</v>
          </cell>
          <cell r="G4774">
            <v>250.63</v>
          </cell>
          <cell r="H4774">
            <v>13895.82</v>
          </cell>
          <cell r="I4774" t="str">
            <v>D</v>
          </cell>
        </row>
        <row r="4775">
          <cell r="A4775" t="str">
            <v>52.10.02.14</v>
          </cell>
          <cell r="B4775" t="str">
            <v>-</v>
          </cell>
          <cell r="C4775" t="str">
            <v>Mat.Aux-Ferramentas e Acessorios</v>
          </cell>
          <cell r="D4775">
            <v>0</v>
          </cell>
          <cell r="F4775">
            <v>7856.6</v>
          </cell>
          <cell r="G4775">
            <v>94.84</v>
          </cell>
          <cell r="H4775">
            <v>7761.76</v>
          </cell>
          <cell r="I4775" t="str">
            <v>D</v>
          </cell>
        </row>
        <row r="4776">
          <cell r="A4776" t="str">
            <v>52.10.02.15</v>
          </cell>
          <cell r="B4776" t="str">
            <v>-</v>
          </cell>
          <cell r="C4776" t="str">
            <v>Mat.Aux-Abrasivos</v>
          </cell>
          <cell r="D4776">
            <v>0</v>
          </cell>
          <cell r="F4776">
            <v>20117.79</v>
          </cell>
          <cell r="G4776">
            <v>453.03</v>
          </cell>
          <cell r="H4776">
            <v>19664.759999999998</v>
          </cell>
          <cell r="I4776" t="str">
            <v>D</v>
          </cell>
        </row>
        <row r="4777">
          <cell r="A4777" t="str">
            <v>52.10.02.16</v>
          </cell>
          <cell r="B4777" t="str">
            <v>-</v>
          </cell>
          <cell r="C4777" t="str">
            <v>Mat.Aux-Areia Quartzosa</v>
          </cell>
          <cell r="D4777">
            <v>0</v>
          </cell>
          <cell r="F4777">
            <v>8824.2800000000007</v>
          </cell>
          <cell r="G4777">
            <v>0</v>
          </cell>
          <cell r="H4777">
            <v>8824.2800000000007</v>
          </cell>
          <cell r="I4777" t="str">
            <v>D</v>
          </cell>
        </row>
        <row r="4778">
          <cell r="A4778" t="str">
            <v>52.10.02.17</v>
          </cell>
          <cell r="B4778" t="str">
            <v>-</v>
          </cell>
          <cell r="C4778" t="str">
            <v>Mat.Aux-Areia Comum</v>
          </cell>
          <cell r="D4778">
            <v>0</v>
          </cell>
          <cell r="F4778">
            <v>36430.81</v>
          </cell>
          <cell r="G4778">
            <v>15694.28</v>
          </cell>
          <cell r="H4778">
            <v>20736.53</v>
          </cell>
          <cell r="I4778" t="str">
            <v>D</v>
          </cell>
        </row>
        <row r="4779">
          <cell r="A4779" t="str">
            <v>52.10.02.18</v>
          </cell>
          <cell r="B4779" t="str">
            <v>-</v>
          </cell>
          <cell r="C4779" t="str">
            <v>Mat.Aux-Pasta Soderberg</v>
          </cell>
          <cell r="D4779">
            <v>0</v>
          </cell>
          <cell r="F4779">
            <v>785889.97</v>
          </cell>
          <cell r="G4779">
            <v>115430.18</v>
          </cell>
          <cell r="H4779">
            <v>670459.79</v>
          </cell>
          <cell r="I4779" t="str">
            <v>D</v>
          </cell>
        </row>
        <row r="4780">
          <cell r="A4780" t="str">
            <v>52.10.02.19</v>
          </cell>
          <cell r="B4780" t="str">
            <v>-</v>
          </cell>
          <cell r="C4780" t="str">
            <v>Mat.Aux-Madeiras</v>
          </cell>
          <cell r="D4780">
            <v>0</v>
          </cell>
          <cell r="F4780">
            <v>0</v>
          </cell>
          <cell r="G4780">
            <v>0</v>
          </cell>
          <cell r="H4780">
            <v>0</v>
          </cell>
        </row>
        <row r="4781">
          <cell r="A4781" t="str">
            <v>52.10.02.20</v>
          </cell>
          <cell r="B4781" t="str">
            <v>-</v>
          </cell>
          <cell r="C4781" t="str">
            <v>Mat.Aux-Gases</v>
          </cell>
          <cell r="D4781">
            <v>0</v>
          </cell>
          <cell r="F4781">
            <v>31548.23</v>
          </cell>
          <cell r="G4781">
            <v>7237.03</v>
          </cell>
          <cell r="H4781">
            <v>24311.200000000001</v>
          </cell>
          <cell r="I4781" t="str">
            <v>D</v>
          </cell>
        </row>
        <row r="4782">
          <cell r="A4782" t="str">
            <v>52.10.02.21</v>
          </cell>
          <cell r="B4782" t="str">
            <v>-</v>
          </cell>
          <cell r="C4782" t="str">
            <v>Mat.Aux-Melaco</v>
          </cell>
          <cell r="D4782">
            <v>0</v>
          </cell>
          <cell r="F4782">
            <v>435.52</v>
          </cell>
          <cell r="G4782">
            <v>217.76</v>
          </cell>
          <cell r="H4782">
            <v>217.76</v>
          </cell>
          <cell r="I4782" t="str">
            <v>D</v>
          </cell>
        </row>
        <row r="4783">
          <cell r="A4783" t="str">
            <v>52.10.02.22</v>
          </cell>
          <cell r="B4783" t="str">
            <v>-</v>
          </cell>
          <cell r="C4783" t="str">
            <v>Mat.Aux-Anodo de Titanio</v>
          </cell>
          <cell r="D4783">
            <v>0</v>
          </cell>
          <cell r="F4783">
            <v>0</v>
          </cell>
          <cell r="G4783">
            <v>0</v>
          </cell>
          <cell r="H4783">
            <v>0</v>
          </cell>
        </row>
        <row r="4784">
          <cell r="A4784" t="str">
            <v>52.10.02.23</v>
          </cell>
          <cell r="B4784" t="str">
            <v>-</v>
          </cell>
          <cell r="C4784" t="str">
            <v>Mat.Aux-Barramento de Aluminio</v>
          </cell>
          <cell r="D4784">
            <v>0</v>
          </cell>
          <cell r="F4784">
            <v>0</v>
          </cell>
          <cell r="G4784">
            <v>0</v>
          </cell>
          <cell r="H4784">
            <v>0</v>
          </cell>
        </row>
        <row r="4785">
          <cell r="A4785" t="str">
            <v>52.10.02.24</v>
          </cell>
          <cell r="B4785" t="str">
            <v>-</v>
          </cell>
          <cell r="C4785" t="str">
            <v>Mat.Aux-Catodo de Chumbo</v>
          </cell>
          <cell r="D4785">
            <v>0</v>
          </cell>
          <cell r="F4785">
            <v>0</v>
          </cell>
          <cell r="G4785">
            <v>0</v>
          </cell>
          <cell r="H4785">
            <v>0</v>
          </cell>
        </row>
        <row r="4786">
          <cell r="A4786" t="str">
            <v>52.10.02.25</v>
          </cell>
          <cell r="B4786" t="str">
            <v>-</v>
          </cell>
          <cell r="C4786" t="str">
            <v>Mat.Aux-Serpentina de Chumbo</v>
          </cell>
          <cell r="D4786">
            <v>0</v>
          </cell>
          <cell r="F4786">
            <v>0</v>
          </cell>
          <cell r="G4786">
            <v>0</v>
          </cell>
          <cell r="H4786">
            <v>0</v>
          </cell>
        </row>
        <row r="4788">
          <cell r="A4788" t="str">
            <v>-----------</v>
          </cell>
          <cell r="B4788" t="str">
            <v>--</v>
          </cell>
          <cell r="C4788" t="str">
            <v>-------------------------------------------------------------------</v>
          </cell>
          <cell r="D4788" t="str">
            <v>-------------------</v>
          </cell>
          <cell r="E4788" t="str">
            <v>-</v>
          </cell>
          <cell r="F4788" t="str">
            <v>-------------------</v>
          </cell>
          <cell r="G4788" t="e">
            <v>#NAME?</v>
          </cell>
          <cell r="H4788" t="str">
            <v>07AB - 1.00.01.065</v>
          </cell>
        </row>
        <row r="4789">
          <cell r="A4789" t="str">
            <v>_x000C_----------</v>
          </cell>
          <cell r="B4789" t="str">
            <v>--</v>
          </cell>
          <cell r="C4789" t="str">
            <v>-------------------------------------------------------------------</v>
          </cell>
          <cell r="D4789" t="str">
            <v>-------------------</v>
          </cell>
          <cell r="E4789" t="str">
            <v>-</v>
          </cell>
          <cell r="F4789" t="str">
            <v>-------------------</v>
          </cell>
          <cell r="G4789" t="str">
            <v>-------------------</v>
          </cell>
          <cell r="H4789" t="str">
            <v>------ Página:</v>
          </cell>
          <cell r="I4789">
            <v>5</v>
          </cell>
        </row>
        <row r="4790">
          <cell r="A4790" t="str">
            <v>Rio Doce Ma</v>
          </cell>
          <cell r="B4790" t="str">
            <v>ng</v>
          </cell>
          <cell r="C4790" t="str">
            <v>anes S.A</v>
          </cell>
          <cell r="H4790" t="str">
            <v>Balancete</v>
          </cell>
        </row>
        <row r="4791">
          <cell r="A4791" t="str">
            <v>Período: 01</v>
          </cell>
          <cell r="B4791" t="str">
            <v>/0</v>
          </cell>
          <cell r="C4791" t="str">
            <v>1/2007 A 31/01/2007 -----------------------------------------------</v>
          </cell>
          <cell r="D4791" t="str">
            <v>-------------------</v>
          </cell>
          <cell r="E4791" t="str">
            <v>-</v>
          </cell>
          <cell r="F4791" t="str">
            <v>-------------------</v>
          </cell>
          <cell r="G4791" t="str">
            <v>-------------------</v>
          </cell>
          <cell r="H4791" t="str">
            <v>06/02/2007 - 17:4</v>
          </cell>
          <cell r="I4791">
            <v>7</v>
          </cell>
        </row>
        <row r="4793">
          <cell r="A4793" t="str">
            <v>Título</v>
          </cell>
          <cell r="D4793" t="str">
            <v>Saldo Inicial</v>
          </cell>
          <cell r="F4793" t="str">
            <v>Débito</v>
          </cell>
          <cell r="G4793" t="str">
            <v>Crédito</v>
          </cell>
          <cell r="H4793" t="str">
            <v>Saldo Final</v>
          </cell>
        </row>
        <row r="4794">
          <cell r="A4794" t="str">
            <v>-----------</v>
          </cell>
          <cell r="B4794" t="str">
            <v>--</v>
          </cell>
          <cell r="C4794" t="str">
            <v>-------------------------------------------------------------------</v>
          </cell>
          <cell r="D4794" t="str">
            <v>-----------------</v>
          </cell>
          <cell r="F4794" t="str">
            <v>------------------</v>
          </cell>
          <cell r="G4794" t="str">
            <v>------------------</v>
          </cell>
          <cell r="H4794" t="str">
            <v>-----------------</v>
          </cell>
        </row>
        <row r="4795">
          <cell r="A4795" t="str">
            <v>52.10.02.26</v>
          </cell>
          <cell r="B4795" t="str">
            <v>-</v>
          </cell>
          <cell r="C4795" t="str">
            <v>Mat.Aux-Chapa de Manganes</v>
          </cell>
          <cell r="D4795">
            <v>0</v>
          </cell>
          <cell r="F4795">
            <v>15454.4</v>
          </cell>
          <cell r="G4795">
            <v>0</v>
          </cell>
          <cell r="H4795">
            <v>15454.4</v>
          </cell>
          <cell r="I4795" t="str">
            <v>D</v>
          </cell>
        </row>
        <row r="4796">
          <cell r="A4796" t="str">
            <v>52.10.02.27</v>
          </cell>
          <cell r="B4796" t="str">
            <v>-</v>
          </cell>
          <cell r="C4796" t="str">
            <v>Mat.Aux-Bicas Para Corridas</v>
          </cell>
          <cell r="D4796">
            <v>0</v>
          </cell>
          <cell r="F4796">
            <v>194583.97</v>
          </cell>
          <cell r="G4796">
            <v>97001.98</v>
          </cell>
          <cell r="H4796">
            <v>97581.99</v>
          </cell>
          <cell r="I4796" t="str">
            <v>D</v>
          </cell>
        </row>
        <row r="4797">
          <cell r="A4797" t="str">
            <v>52.10.02.28</v>
          </cell>
          <cell r="B4797" t="str">
            <v>-</v>
          </cell>
          <cell r="C4797" t="str">
            <v>Mat.Aux-Bloco Trapezoidal</v>
          </cell>
          <cell r="D4797">
            <v>0</v>
          </cell>
          <cell r="F4797">
            <v>39027.32</v>
          </cell>
          <cell r="G4797">
            <v>7298.85</v>
          </cell>
          <cell r="H4797">
            <v>31728.47</v>
          </cell>
          <cell r="I4797" t="str">
            <v>D</v>
          </cell>
        </row>
        <row r="4798">
          <cell r="A4798" t="str">
            <v>52.10.02.29</v>
          </cell>
          <cell r="B4798" t="str">
            <v>-</v>
          </cell>
          <cell r="C4798" t="str">
            <v>Mat.Aux-Auxiliar Filtrante</v>
          </cell>
          <cell r="D4798">
            <v>0</v>
          </cell>
          <cell r="F4798">
            <v>43451.56</v>
          </cell>
          <cell r="G4798">
            <v>217.9</v>
          </cell>
          <cell r="H4798">
            <v>43233.66</v>
          </cell>
          <cell r="I4798" t="str">
            <v>D</v>
          </cell>
        </row>
        <row r="4799">
          <cell r="A4799" t="str">
            <v>52.10.02.30</v>
          </cell>
          <cell r="B4799" t="str">
            <v>-</v>
          </cell>
          <cell r="C4799" t="str">
            <v>Mat.Aux-Ellos</v>
          </cell>
          <cell r="D4799">
            <v>0</v>
          </cell>
          <cell r="F4799">
            <v>0</v>
          </cell>
          <cell r="G4799">
            <v>0</v>
          </cell>
          <cell r="H4799">
            <v>0</v>
          </cell>
        </row>
        <row r="4800">
          <cell r="A4800" t="str">
            <v>52.10.02.31</v>
          </cell>
          <cell r="B4800" t="str">
            <v>-</v>
          </cell>
          <cell r="C4800" t="str">
            <v>Mat.Aux-Parafusos</v>
          </cell>
          <cell r="D4800">
            <v>0</v>
          </cell>
          <cell r="F4800">
            <v>7121.41</v>
          </cell>
          <cell r="G4800">
            <v>840.63</v>
          </cell>
          <cell r="H4800">
            <v>6280.78</v>
          </cell>
          <cell r="I4800" t="str">
            <v>D</v>
          </cell>
        </row>
        <row r="4801">
          <cell r="A4801" t="str">
            <v>52.10.02.32</v>
          </cell>
          <cell r="B4801" t="str">
            <v>-</v>
          </cell>
          <cell r="C4801" t="str">
            <v>Mat.Aux-Arruelas/Porcas</v>
          </cell>
          <cell r="D4801">
            <v>0</v>
          </cell>
          <cell r="F4801">
            <v>384.95</v>
          </cell>
          <cell r="G4801">
            <v>0</v>
          </cell>
          <cell r="H4801">
            <v>384.95</v>
          </cell>
          <cell r="I4801" t="str">
            <v>D</v>
          </cell>
        </row>
        <row r="4802">
          <cell r="A4802" t="str">
            <v>52.10.02.33</v>
          </cell>
          <cell r="B4802" t="str">
            <v>-</v>
          </cell>
          <cell r="C4802" t="str">
            <v>Mat.Aux-Barras Roscadas</v>
          </cell>
          <cell r="D4802">
            <v>0</v>
          </cell>
          <cell r="F4802">
            <v>432</v>
          </cell>
          <cell r="G4802">
            <v>0</v>
          </cell>
          <cell r="H4802">
            <v>432</v>
          </cell>
          <cell r="I4802" t="str">
            <v>D</v>
          </cell>
        </row>
        <row r="4803">
          <cell r="A4803" t="str">
            <v>52.10.02.34</v>
          </cell>
          <cell r="B4803" t="str">
            <v>-</v>
          </cell>
          <cell r="C4803" t="str">
            <v>Mat.Aux-Aco Quadrado 1/2</v>
          </cell>
          <cell r="D4803">
            <v>0</v>
          </cell>
          <cell r="F4803">
            <v>15729.26</v>
          </cell>
          <cell r="G4803">
            <v>6751.61</v>
          </cell>
          <cell r="H4803">
            <v>8977.65</v>
          </cell>
          <cell r="I4803" t="str">
            <v>D</v>
          </cell>
        </row>
        <row r="4804">
          <cell r="A4804" t="str">
            <v>52.10.02.35</v>
          </cell>
          <cell r="B4804" t="str">
            <v>-</v>
          </cell>
          <cell r="C4804" t="str">
            <v>Mat.Aux-Sucata Soderberg</v>
          </cell>
          <cell r="D4804">
            <v>0</v>
          </cell>
          <cell r="F4804">
            <v>0</v>
          </cell>
          <cell r="G4804">
            <v>0</v>
          </cell>
          <cell r="H4804">
            <v>0</v>
          </cell>
        </row>
        <row r="4805">
          <cell r="A4805" t="str">
            <v>52.10.02.36</v>
          </cell>
          <cell r="B4805" t="str">
            <v>-</v>
          </cell>
          <cell r="C4805" t="str">
            <v>Outros Materiais Auxiliares</v>
          </cell>
          <cell r="D4805">
            <v>0</v>
          </cell>
          <cell r="F4805">
            <v>93706.74</v>
          </cell>
          <cell r="G4805">
            <v>24538.78</v>
          </cell>
          <cell r="H4805">
            <v>69167.960000000006</v>
          </cell>
          <cell r="I4805" t="str">
            <v>D</v>
          </cell>
        </row>
        <row r="4806">
          <cell r="A4806" t="str">
            <v>52.10.02.37</v>
          </cell>
          <cell r="B4806" t="str">
            <v>-</v>
          </cell>
          <cell r="C4806" t="str">
            <v>Material Medico/Odontol/Veterin</v>
          </cell>
          <cell r="D4806">
            <v>0</v>
          </cell>
          <cell r="F4806">
            <v>4781.55</v>
          </cell>
          <cell r="G4806">
            <v>0</v>
          </cell>
          <cell r="H4806">
            <v>4781.55</v>
          </cell>
          <cell r="I4806" t="str">
            <v>D</v>
          </cell>
        </row>
        <row r="4807">
          <cell r="A4807" t="str">
            <v>52.10.02.38</v>
          </cell>
          <cell r="B4807" t="str">
            <v>-</v>
          </cell>
          <cell r="C4807" t="str">
            <v>Artigos Limpeza/Higiene Pessoal</v>
          </cell>
          <cell r="D4807">
            <v>0</v>
          </cell>
          <cell r="F4807">
            <v>7803.15</v>
          </cell>
          <cell r="G4807">
            <v>1399.79</v>
          </cell>
          <cell r="H4807">
            <v>6403.36</v>
          </cell>
          <cell r="I4807" t="str">
            <v>D</v>
          </cell>
        </row>
        <row r="4808">
          <cell r="A4808" t="str">
            <v>52.10.02.39</v>
          </cell>
          <cell r="B4808" t="str">
            <v>-</v>
          </cell>
          <cell r="C4808" t="str">
            <v>Material P/Escritorio</v>
          </cell>
          <cell r="D4808">
            <v>0</v>
          </cell>
          <cell r="F4808">
            <v>34049.72</v>
          </cell>
          <cell r="G4808">
            <v>2860.87</v>
          </cell>
          <cell r="H4808">
            <v>31188.85</v>
          </cell>
          <cell r="I4808" t="str">
            <v>D</v>
          </cell>
        </row>
        <row r="4809">
          <cell r="A4809" t="str">
            <v>52.10.02.40</v>
          </cell>
          <cell r="B4809" t="str">
            <v>-</v>
          </cell>
          <cell r="C4809" t="str">
            <v>Uniformes</v>
          </cell>
          <cell r="D4809">
            <v>0</v>
          </cell>
          <cell r="F4809">
            <v>14842.98</v>
          </cell>
          <cell r="G4809">
            <v>4675.79</v>
          </cell>
          <cell r="H4809">
            <v>10167.19</v>
          </cell>
          <cell r="I4809" t="str">
            <v>D</v>
          </cell>
        </row>
        <row r="4810">
          <cell r="A4810" t="str">
            <v>52.10.04.00</v>
          </cell>
          <cell r="B4810" t="str">
            <v>-</v>
          </cell>
          <cell r="C4810" t="str">
            <v>Materiais Auxiliares - Embalagem</v>
          </cell>
          <cell r="D4810">
            <v>0</v>
          </cell>
          <cell r="F4810">
            <v>738291.23</v>
          </cell>
          <cell r="G4810">
            <v>1873.38</v>
          </cell>
          <cell r="H4810">
            <v>736417.85</v>
          </cell>
          <cell r="I4810" t="str">
            <v>D</v>
          </cell>
        </row>
        <row r="4811">
          <cell r="A4811" t="str">
            <v>52.10.04.01</v>
          </cell>
          <cell r="B4811" t="str">
            <v>-</v>
          </cell>
          <cell r="C4811" t="str">
            <v>Mat.Aux-Tambores</v>
          </cell>
          <cell r="D4811">
            <v>0</v>
          </cell>
          <cell r="F4811">
            <v>8851.4500000000007</v>
          </cell>
          <cell r="G4811">
            <v>0</v>
          </cell>
          <cell r="H4811">
            <v>8851.4500000000007</v>
          </cell>
          <cell r="I4811" t="str">
            <v>D</v>
          </cell>
        </row>
        <row r="4812">
          <cell r="A4812" t="str">
            <v>52.10.04.02</v>
          </cell>
          <cell r="B4812" t="str">
            <v>-</v>
          </cell>
          <cell r="C4812" t="str">
            <v>Mat.Aux-Big-Bag</v>
          </cell>
          <cell r="D4812">
            <v>0</v>
          </cell>
          <cell r="F4812">
            <v>96531.77</v>
          </cell>
          <cell r="G4812">
            <v>1546.85</v>
          </cell>
          <cell r="H4812">
            <v>94984.92</v>
          </cell>
          <cell r="I4812" t="str">
            <v>D</v>
          </cell>
        </row>
        <row r="4813">
          <cell r="A4813" t="str">
            <v>52.10.04.03</v>
          </cell>
          <cell r="B4813" t="str">
            <v>-</v>
          </cell>
          <cell r="C4813" t="str">
            <v>Mat.Aux-Pallet</v>
          </cell>
          <cell r="D4813">
            <v>0</v>
          </cell>
          <cell r="F4813">
            <v>58384.32</v>
          </cell>
          <cell r="G4813">
            <v>0</v>
          </cell>
          <cell r="H4813">
            <v>58384.32</v>
          </cell>
          <cell r="I4813" t="str">
            <v>D</v>
          </cell>
        </row>
        <row r="4814">
          <cell r="A4814" t="str">
            <v>52.10.04.04</v>
          </cell>
          <cell r="B4814" t="str">
            <v>-</v>
          </cell>
          <cell r="C4814" t="str">
            <v>Mat.Aux-Pelicula de Polietileno</v>
          </cell>
          <cell r="D4814">
            <v>0</v>
          </cell>
          <cell r="F4814">
            <v>17076.72</v>
          </cell>
          <cell r="G4814">
            <v>0</v>
          </cell>
          <cell r="H4814">
            <v>17076.72</v>
          </cell>
          <cell r="I4814" t="str">
            <v>D</v>
          </cell>
        </row>
        <row r="4815">
          <cell r="A4815" t="str">
            <v>52.10.04.05</v>
          </cell>
          <cell r="B4815" t="str">
            <v>-</v>
          </cell>
          <cell r="C4815" t="str">
            <v>Mat.Aux-Fita de Aco</v>
          </cell>
          <cell r="D4815">
            <v>0</v>
          </cell>
          <cell r="F4815">
            <v>517067.4</v>
          </cell>
          <cell r="G4815">
            <v>0</v>
          </cell>
          <cell r="H4815">
            <v>517067.4</v>
          </cell>
          <cell r="I4815" t="str">
            <v>D</v>
          </cell>
        </row>
        <row r="4816">
          <cell r="A4816" t="str">
            <v>52.10.04.06</v>
          </cell>
          <cell r="B4816" t="str">
            <v>-</v>
          </cell>
          <cell r="C4816" t="str">
            <v>Outros Materiais de Embalagem</v>
          </cell>
          <cell r="D4816">
            <v>0</v>
          </cell>
          <cell r="F4816">
            <v>40379.57</v>
          </cell>
          <cell r="G4816">
            <v>326.52999999999997</v>
          </cell>
          <cell r="H4816">
            <v>40053.040000000001</v>
          </cell>
          <cell r="I4816" t="str">
            <v>D</v>
          </cell>
        </row>
        <row r="4817">
          <cell r="A4817" t="str">
            <v>52.10.05.00</v>
          </cell>
          <cell r="B4817" t="str">
            <v>-</v>
          </cell>
          <cell r="C4817" t="str">
            <v>Combustiveis</v>
          </cell>
          <cell r="D4817">
            <v>0</v>
          </cell>
          <cell r="F4817">
            <v>1908748.46</v>
          </cell>
          <cell r="G4817">
            <v>63971.75</v>
          </cell>
          <cell r="H4817">
            <v>1844776.71</v>
          </cell>
          <cell r="I4817" t="str">
            <v>D</v>
          </cell>
        </row>
        <row r="4818">
          <cell r="A4818" t="str">
            <v>52.10.05.01</v>
          </cell>
          <cell r="B4818" t="str">
            <v>-</v>
          </cell>
          <cell r="C4818" t="str">
            <v>Combustiveis-GLP</v>
          </cell>
          <cell r="D4818">
            <v>0</v>
          </cell>
          <cell r="F4818">
            <v>2267.85</v>
          </cell>
          <cell r="G4818">
            <v>0</v>
          </cell>
          <cell r="H4818">
            <v>2267.85</v>
          </cell>
          <cell r="I4818" t="str">
            <v>D</v>
          </cell>
        </row>
        <row r="4819">
          <cell r="A4819" t="str">
            <v>52.10.05.02</v>
          </cell>
          <cell r="B4819" t="str">
            <v>-</v>
          </cell>
          <cell r="C4819" t="str">
            <v>Combustiveis-Acetileno</v>
          </cell>
          <cell r="D4819">
            <v>0</v>
          </cell>
          <cell r="F4819">
            <v>0</v>
          </cell>
          <cell r="G4819">
            <v>0</v>
          </cell>
          <cell r="H4819">
            <v>0</v>
          </cell>
        </row>
        <row r="4820">
          <cell r="A4820" t="str">
            <v>52.10.05.03</v>
          </cell>
          <cell r="B4820" t="str">
            <v>-</v>
          </cell>
          <cell r="C4820" t="str">
            <v>Oxigenio Liquido</v>
          </cell>
          <cell r="D4820">
            <v>0</v>
          </cell>
          <cell r="F4820">
            <v>351705.08</v>
          </cell>
          <cell r="G4820">
            <v>33970.120000000003</v>
          </cell>
          <cell r="H4820">
            <v>317734.96000000002</v>
          </cell>
          <cell r="I4820" t="str">
            <v>D</v>
          </cell>
        </row>
        <row r="4821">
          <cell r="A4821" t="str">
            <v>52.10.05.04</v>
          </cell>
          <cell r="B4821" t="str">
            <v>-</v>
          </cell>
          <cell r="C4821" t="str">
            <v>Combustiveis-Oleo BPF</v>
          </cell>
          <cell r="D4821">
            <v>0</v>
          </cell>
          <cell r="F4821">
            <v>0</v>
          </cell>
          <cell r="G4821">
            <v>0</v>
          </cell>
          <cell r="H4821">
            <v>0</v>
          </cell>
        </row>
        <row r="4822">
          <cell r="A4822" t="str">
            <v>52.10.05.05</v>
          </cell>
          <cell r="B4822" t="str">
            <v>-</v>
          </cell>
          <cell r="C4822" t="str">
            <v>Combustiveis-Oleo Diesel</v>
          </cell>
          <cell r="D4822">
            <v>0</v>
          </cell>
          <cell r="F4822">
            <v>1312242.5</v>
          </cell>
          <cell r="G4822">
            <v>3057.18</v>
          </cell>
          <cell r="H4822">
            <v>1309185.32</v>
          </cell>
          <cell r="I4822" t="str">
            <v>D</v>
          </cell>
        </row>
        <row r="4823">
          <cell r="A4823" t="str">
            <v>52.10.05.06</v>
          </cell>
          <cell r="B4823" t="str">
            <v>-</v>
          </cell>
          <cell r="C4823" t="str">
            <v>Combustiveis-Gasolina</v>
          </cell>
          <cell r="D4823">
            <v>0</v>
          </cell>
          <cell r="F4823">
            <v>20820.68</v>
          </cell>
          <cell r="G4823">
            <v>10883.19</v>
          </cell>
          <cell r="H4823">
            <v>9937.49</v>
          </cell>
          <cell r="I4823" t="str">
            <v>D</v>
          </cell>
        </row>
        <row r="4824">
          <cell r="A4824" t="str">
            <v>52.10.05.07</v>
          </cell>
          <cell r="B4824" t="str">
            <v>-</v>
          </cell>
          <cell r="C4824" t="str">
            <v>Combustiveis-Alcool</v>
          </cell>
          <cell r="D4824">
            <v>0</v>
          </cell>
          <cell r="F4824">
            <v>16</v>
          </cell>
          <cell r="G4824">
            <v>0</v>
          </cell>
          <cell r="H4824">
            <v>16</v>
          </cell>
          <cell r="I4824" t="str">
            <v>D</v>
          </cell>
        </row>
        <row r="4825">
          <cell r="A4825" t="str">
            <v>52.10.05.08</v>
          </cell>
          <cell r="B4825" t="str">
            <v>-</v>
          </cell>
          <cell r="C4825" t="str">
            <v>Combustiveis-Querosene</v>
          </cell>
          <cell r="D4825">
            <v>0</v>
          </cell>
          <cell r="F4825">
            <v>0</v>
          </cell>
          <cell r="G4825">
            <v>0</v>
          </cell>
          <cell r="H4825">
            <v>0</v>
          </cell>
        </row>
        <row r="4826">
          <cell r="A4826" t="str">
            <v>52.10.05.09</v>
          </cell>
          <cell r="B4826" t="str">
            <v>-</v>
          </cell>
          <cell r="C4826" t="str">
            <v>Combustiveis-Lenha</v>
          </cell>
          <cell r="D4826">
            <v>0</v>
          </cell>
          <cell r="F4826">
            <v>1361.25</v>
          </cell>
          <cell r="G4826">
            <v>0</v>
          </cell>
          <cell r="H4826">
            <v>1361.25</v>
          </cell>
          <cell r="I4826" t="str">
            <v>D</v>
          </cell>
        </row>
        <row r="4827">
          <cell r="A4827" t="str">
            <v>52.10.05.10</v>
          </cell>
          <cell r="B4827" t="str">
            <v>-</v>
          </cell>
          <cell r="C4827" t="str">
            <v>Combustiveis-Oleo Roto Atlas</v>
          </cell>
          <cell r="D4827">
            <v>0</v>
          </cell>
          <cell r="F4827">
            <v>24754.99</v>
          </cell>
          <cell r="G4827">
            <v>6357.26</v>
          </cell>
          <cell r="H4827">
            <v>18397.73</v>
          </cell>
          <cell r="I4827" t="str">
            <v>D</v>
          </cell>
        </row>
        <row r="4828">
          <cell r="A4828" t="str">
            <v>52.10.05.11</v>
          </cell>
          <cell r="B4828" t="str">
            <v>-</v>
          </cell>
          <cell r="C4828" t="str">
            <v>Nitrogenio Liquido</v>
          </cell>
          <cell r="D4828">
            <v>0</v>
          </cell>
          <cell r="F4828">
            <v>9442.27</v>
          </cell>
          <cell r="G4828">
            <v>0</v>
          </cell>
          <cell r="H4828">
            <v>9442.27</v>
          </cell>
          <cell r="I4828" t="str">
            <v>D</v>
          </cell>
        </row>
        <row r="4829">
          <cell r="A4829" t="str">
            <v>52.10.05.12</v>
          </cell>
          <cell r="B4829" t="str">
            <v>-</v>
          </cell>
          <cell r="C4829" t="str">
            <v>Argonio Liquido</v>
          </cell>
          <cell r="D4829">
            <v>0</v>
          </cell>
          <cell r="F4829">
            <v>0</v>
          </cell>
          <cell r="G4829">
            <v>0</v>
          </cell>
          <cell r="H4829">
            <v>0</v>
          </cell>
        </row>
        <row r="4830">
          <cell r="A4830" t="str">
            <v>52.10.05.13</v>
          </cell>
          <cell r="B4830" t="str">
            <v>-</v>
          </cell>
          <cell r="C4830" t="str">
            <v>Gas Natural</v>
          </cell>
          <cell r="D4830">
            <v>0</v>
          </cell>
          <cell r="F4830">
            <v>23094.63</v>
          </cell>
          <cell r="G4830">
            <v>9704</v>
          </cell>
          <cell r="H4830">
            <v>13390.63</v>
          </cell>
          <cell r="I4830" t="str">
            <v>D</v>
          </cell>
        </row>
        <row r="4831">
          <cell r="A4831" t="str">
            <v>52.10.05.14</v>
          </cell>
          <cell r="B4831" t="str">
            <v>-</v>
          </cell>
          <cell r="C4831" t="str">
            <v>Outros Gases Industriais</v>
          </cell>
          <cell r="D4831">
            <v>0</v>
          </cell>
          <cell r="F4831">
            <v>163043.21</v>
          </cell>
          <cell r="G4831">
            <v>0</v>
          </cell>
          <cell r="H4831">
            <v>163043.21</v>
          </cell>
          <cell r="I4831" t="str">
            <v>D</v>
          </cell>
        </row>
        <row r="4832">
          <cell r="A4832" t="str">
            <v>52.20.00.00</v>
          </cell>
          <cell r="B4832" t="str">
            <v>-</v>
          </cell>
          <cell r="C4832" t="str">
            <v>Insumos Florestais</v>
          </cell>
          <cell r="D4832">
            <v>0</v>
          </cell>
          <cell r="F4832">
            <v>57756.3</v>
          </cell>
          <cell r="G4832">
            <v>0</v>
          </cell>
          <cell r="H4832">
            <v>57756.3</v>
          </cell>
          <cell r="I4832" t="str">
            <v>D</v>
          </cell>
        </row>
        <row r="4833">
          <cell r="A4833" t="str">
            <v>52.20.01.00</v>
          </cell>
          <cell r="B4833" t="str">
            <v>-</v>
          </cell>
          <cell r="C4833" t="str">
            <v>Insumos Florestais</v>
          </cell>
          <cell r="D4833">
            <v>0</v>
          </cell>
          <cell r="F4833">
            <v>57756.3</v>
          </cell>
          <cell r="G4833">
            <v>0</v>
          </cell>
          <cell r="H4833">
            <v>57756.3</v>
          </cell>
          <cell r="I4833" t="str">
            <v>D</v>
          </cell>
        </row>
        <row r="4834">
          <cell r="A4834" t="str">
            <v>52.20.01.01</v>
          </cell>
          <cell r="B4834" t="str">
            <v>-</v>
          </cell>
          <cell r="C4834" t="str">
            <v>Insumos Florest-Mudas</v>
          </cell>
          <cell r="D4834">
            <v>0</v>
          </cell>
          <cell r="F4834">
            <v>0</v>
          </cell>
          <cell r="G4834">
            <v>0</v>
          </cell>
          <cell r="H4834">
            <v>0</v>
          </cell>
        </row>
        <row r="4835">
          <cell r="A4835" t="str">
            <v>52.20.01.02</v>
          </cell>
          <cell r="B4835" t="str">
            <v>-</v>
          </cell>
          <cell r="C4835" t="str">
            <v>Insumos Florest-Fertilizantes</v>
          </cell>
          <cell r="D4835">
            <v>0</v>
          </cell>
          <cell r="F4835">
            <v>57756.3</v>
          </cell>
          <cell r="G4835">
            <v>0</v>
          </cell>
          <cell r="H4835">
            <v>57756.3</v>
          </cell>
          <cell r="I4835" t="str">
            <v>D</v>
          </cell>
        </row>
        <row r="4836">
          <cell r="A4836" t="str">
            <v>52.20.01.03</v>
          </cell>
          <cell r="B4836" t="str">
            <v>-</v>
          </cell>
          <cell r="C4836" t="str">
            <v>Insumos Florest-Defensivos</v>
          </cell>
          <cell r="D4836">
            <v>0</v>
          </cell>
          <cell r="F4836">
            <v>0</v>
          </cell>
          <cell r="G4836">
            <v>0</v>
          </cell>
          <cell r="H4836">
            <v>0</v>
          </cell>
        </row>
        <row r="4837">
          <cell r="A4837" t="str">
            <v>53.00.00.00</v>
          </cell>
          <cell r="B4837" t="str">
            <v>-</v>
          </cell>
          <cell r="C4837" t="str">
            <v>Materias Primas</v>
          </cell>
          <cell r="D4837">
            <v>0</v>
          </cell>
          <cell r="F4837">
            <v>23903277.640000001</v>
          </cell>
          <cell r="G4837">
            <v>6766370.0499999998</v>
          </cell>
          <cell r="H4837">
            <v>17136907.59</v>
          </cell>
          <cell r="I4837" t="str">
            <v>D</v>
          </cell>
        </row>
        <row r="4838">
          <cell r="A4838" t="str">
            <v>53.01.00.00</v>
          </cell>
          <cell r="B4838" t="str">
            <v>-</v>
          </cell>
          <cell r="C4838" t="str">
            <v>Materias Primas</v>
          </cell>
          <cell r="D4838">
            <v>0</v>
          </cell>
          <cell r="F4838">
            <v>23903277.640000001</v>
          </cell>
          <cell r="G4838">
            <v>6766370.0499999998</v>
          </cell>
          <cell r="H4838">
            <v>17136907.59</v>
          </cell>
          <cell r="I4838" t="str">
            <v>D</v>
          </cell>
        </row>
        <row r="4839">
          <cell r="A4839" t="str">
            <v>53.01.01.00</v>
          </cell>
          <cell r="B4839" t="str">
            <v>-</v>
          </cell>
          <cell r="C4839" t="str">
            <v>Minerios</v>
          </cell>
          <cell r="D4839">
            <v>0</v>
          </cell>
          <cell r="F4839">
            <v>10976604.48</v>
          </cell>
          <cell r="G4839">
            <v>3337758.85</v>
          </cell>
          <cell r="H4839">
            <v>7638845.6299999999</v>
          </cell>
          <cell r="I4839" t="str">
            <v>D</v>
          </cell>
        </row>
        <row r="4840">
          <cell r="A4840" t="str">
            <v>53.01.01.01</v>
          </cell>
          <cell r="B4840" t="str">
            <v>-</v>
          </cell>
          <cell r="C4840" t="str">
            <v>Minerios - Terceiros</v>
          </cell>
          <cell r="D4840">
            <v>0</v>
          </cell>
          <cell r="F4840">
            <v>3185886.71</v>
          </cell>
          <cell r="G4840">
            <v>992322.74</v>
          </cell>
          <cell r="H4840">
            <v>2193563.9700000002</v>
          </cell>
          <cell r="I4840" t="str">
            <v>D</v>
          </cell>
        </row>
        <row r="4841">
          <cell r="A4841" t="str">
            <v>53.01.01.02</v>
          </cell>
          <cell r="B4841" t="str">
            <v>-</v>
          </cell>
          <cell r="C4841" t="str">
            <v>Minerios - Cias do Grupo</v>
          </cell>
          <cell r="D4841">
            <v>0</v>
          </cell>
          <cell r="F4841">
            <v>7790717.7699999996</v>
          </cell>
          <cell r="G4841">
            <v>2345436.11</v>
          </cell>
          <cell r="H4841">
            <v>5445281.6600000001</v>
          </cell>
          <cell r="I4841" t="str">
            <v>D</v>
          </cell>
        </row>
        <row r="4842">
          <cell r="A4842" t="str">
            <v>53.01.05.00</v>
          </cell>
          <cell r="B4842" t="str">
            <v>-</v>
          </cell>
          <cell r="C4842" t="str">
            <v>Fundentes</v>
          </cell>
          <cell r="D4842">
            <v>0</v>
          </cell>
          <cell r="F4842">
            <v>580273.02</v>
          </cell>
          <cell r="G4842">
            <v>73505.279999999999</v>
          </cell>
          <cell r="H4842">
            <v>506767.74</v>
          </cell>
          <cell r="I4842" t="str">
            <v>D</v>
          </cell>
        </row>
        <row r="4843">
          <cell r="A4843" t="str">
            <v>53.01.05.01</v>
          </cell>
          <cell r="B4843" t="str">
            <v>-</v>
          </cell>
          <cell r="C4843" t="str">
            <v>Fundentes</v>
          </cell>
          <cell r="D4843">
            <v>0</v>
          </cell>
          <cell r="F4843">
            <v>580273.02</v>
          </cell>
          <cell r="G4843">
            <v>73505.279999999999</v>
          </cell>
          <cell r="H4843">
            <v>506767.74</v>
          </cell>
          <cell r="I4843" t="str">
            <v>D</v>
          </cell>
        </row>
        <row r="4844">
          <cell r="A4844" t="str">
            <v>53.01.10.00</v>
          </cell>
          <cell r="B4844" t="str">
            <v>-</v>
          </cell>
          <cell r="C4844" t="str">
            <v>Redutores</v>
          </cell>
          <cell r="D4844">
            <v>0</v>
          </cell>
          <cell r="F4844">
            <v>8137484.7699999996</v>
          </cell>
          <cell r="G4844">
            <v>3227754.32</v>
          </cell>
          <cell r="H4844">
            <v>4909730.45</v>
          </cell>
          <cell r="I4844" t="str">
            <v>D</v>
          </cell>
        </row>
        <row r="4845">
          <cell r="A4845" t="str">
            <v>53.01.10.01</v>
          </cell>
          <cell r="B4845" t="str">
            <v>-</v>
          </cell>
          <cell r="C4845" t="str">
            <v>Carvao Vegetal</v>
          </cell>
          <cell r="D4845">
            <v>0</v>
          </cell>
          <cell r="F4845">
            <v>1600489.17</v>
          </cell>
          <cell r="G4845">
            <v>52545.81</v>
          </cell>
          <cell r="H4845">
            <v>1547943.36</v>
          </cell>
          <cell r="I4845" t="str">
            <v>D</v>
          </cell>
        </row>
        <row r="4846">
          <cell r="A4846" t="str">
            <v>53.01.10.02</v>
          </cell>
          <cell r="B4846" t="str">
            <v>-</v>
          </cell>
          <cell r="C4846" t="str">
            <v>Coque Metalurgico</v>
          </cell>
          <cell r="D4846">
            <v>0</v>
          </cell>
          <cell r="F4846">
            <v>6205751.8300000001</v>
          </cell>
          <cell r="G4846">
            <v>3158836.26</v>
          </cell>
          <cell r="H4846">
            <v>3046915.57</v>
          </cell>
          <cell r="I4846" t="str">
            <v>D</v>
          </cell>
        </row>
        <row r="4847">
          <cell r="A4847" t="str">
            <v>53.01.10.03</v>
          </cell>
          <cell r="B4847" t="str">
            <v>-</v>
          </cell>
          <cell r="C4847" t="str">
            <v>Outros Redutores</v>
          </cell>
          <cell r="D4847">
            <v>0</v>
          </cell>
          <cell r="F4847">
            <v>331243.77</v>
          </cell>
          <cell r="G4847">
            <v>16372.25</v>
          </cell>
          <cell r="H4847">
            <v>314871.52</v>
          </cell>
          <cell r="I4847" t="str">
            <v>D</v>
          </cell>
        </row>
        <row r="4848">
          <cell r="A4848" t="str">
            <v>53.01.15.00</v>
          </cell>
          <cell r="B4848" t="str">
            <v>-</v>
          </cell>
          <cell r="C4848" t="str">
            <v>Outras Materias Primas</v>
          </cell>
          <cell r="D4848">
            <v>0</v>
          </cell>
          <cell r="F4848">
            <v>383084.36</v>
          </cell>
          <cell r="G4848">
            <v>1315.57</v>
          </cell>
          <cell r="H4848">
            <v>381768.79</v>
          </cell>
          <cell r="I4848" t="str">
            <v>D</v>
          </cell>
        </row>
        <row r="4849">
          <cell r="A4849" t="str">
            <v>53.01.15.01</v>
          </cell>
          <cell r="B4849" t="str">
            <v>-</v>
          </cell>
          <cell r="C4849" t="str">
            <v>Outras Materias Primas</v>
          </cell>
          <cell r="D4849">
            <v>0</v>
          </cell>
          <cell r="F4849">
            <v>383084.36</v>
          </cell>
          <cell r="G4849">
            <v>1315.57</v>
          </cell>
          <cell r="H4849">
            <v>381768.79</v>
          </cell>
          <cell r="I4849" t="str">
            <v>D</v>
          </cell>
        </row>
        <row r="4850">
          <cell r="A4850" t="str">
            <v>53.01.20.00</v>
          </cell>
          <cell r="B4850" t="str">
            <v>-</v>
          </cell>
          <cell r="C4850" t="str">
            <v>Finos de Produtos</v>
          </cell>
          <cell r="D4850">
            <v>0</v>
          </cell>
          <cell r="F4850">
            <v>339268.76</v>
          </cell>
          <cell r="G4850">
            <v>0</v>
          </cell>
          <cell r="H4850">
            <v>339268.76</v>
          </cell>
          <cell r="I4850" t="str">
            <v>D</v>
          </cell>
        </row>
        <row r="4851">
          <cell r="A4851" t="str">
            <v>53.01.20.01</v>
          </cell>
          <cell r="B4851" t="str">
            <v>-</v>
          </cell>
          <cell r="C4851" t="str">
            <v>Finos de Produto Cia do Grupo</v>
          </cell>
          <cell r="D4851">
            <v>0</v>
          </cell>
          <cell r="F4851">
            <v>339268.76</v>
          </cell>
          <cell r="G4851">
            <v>0</v>
          </cell>
          <cell r="H4851">
            <v>339268.76</v>
          </cell>
          <cell r="I4851" t="str">
            <v>D</v>
          </cell>
        </row>
        <row r="4852">
          <cell r="A4852" t="str">
            <v>53.01.20.02</v>
          </cell>
          <cell r="B4852" t="str">
            <v>-</v>
          </cell>
          <cell r="C4852" t="str">
            <v>Finos de Produto de Terceiros</v>
          </cell>
          <cell r="D4852">
            <v>0</v>
          </cell>
          <cell r="F4852">
            <v>0</v>
          </cell>
          <cell r="G4852">
            <v>0</v>
          </cell>
          <cell r="H4852">
            <v>0</v>
          </cell>
        </row>
        <row r="4853">
          <cell r="A4853" t="str">
            <v>53.01.25.00</v>
          </cell>
          <cell r="B4853" t="str">
            <v>-</v>
          </cell>
          <cell r="C4853" t="str">
            <v>Materia Prima Propria</v>
          </cell>
          <cell r="D4853">
            <v>0</v>
          </cell>
          <cell r="F4853">
            <v>2560154.9900000002</v>
          </cell>
          <cell r="G4853">
            <v>22345.87</v>
          </cell>
          <cell r="H4853">
            <v>2537809.12</v>
          </cell>
          <cell r="I4853" t="str">
            <v>D</v>
          </cell>
        </row>
        <row r="4854">
          <cell r="A4854" t="str">
            <v>53.01.25.01</v>
          </cell>
          <cell r="B4854" t="str">
            <v>-</v>
          </cell>
          <cell r="C4854" t="str">
            <v>Materia Prima Propria</v>
          </cell>
          <cell r="D4854">
            <v>0</v>
          </cell>
          <cell r="F4854">
            <v>2560154.9900000002</v>
          </cell>
          <cell r="G4854">
            <v>22345.87</v>
          </cell>
          <cell r="H4854">
            <v>2537809.12</v>
          </cell>
          <cell r="I4854" t="str">
            <v>D</v>
          </cell>
        </row>
        <row r="4855">
          <cell r="A4855" t="str">
            <v>53.01.30.00</v>
          </cell>
          <cell r="B4855" t="str">
            <v>-</v>
          </cell>
          <cell r="C4855" t="str">
            <v>Produtos Secundarios</v>
          </cell>
          <cell r="D4855">
            <v>0</v>
          </cell>
          <cell r="F4855">
            <v>567194.71</v>
          </cell>
          <cell r="G4855">
            <v>103690.16</v>
          </cell>
          <cell r="H4855">
            <v>463504.55</v>
          </cell>
          <cell r="I4855" t="str">
            <v>D</v>
          </cell>
        </row>
        <row r="4856">
          <cell r="A4856" t="str">
            <v>53.01.30.01</v>
          </cell>
          <cell r="B4856" t="str">
            <v>-</v>
          </cell>
          <cell r="C4856" t="str">
            <v>Produtos Secundarios</v>
          </cell>
          <cell r="D4856">
            <v>0</v>
          </cell>
          <cell r="F4856">
            <v>567194.71</v>
          </cell>
          <cell r="G4856">
            <v>103690.16</v>
          </cell>
          <cell r="H4856">
            <v>463504.55</v>
          </cell>
          <cell r="I4856" t="str">
            <v>D</v>
          </cell>
        </row>
        <row r="4857">
          <cell r="A4857" t="str">
            <v>53.01.35.00</v>
          </cell>
          <cell r="B4857" t="str">
            <v>-</v>
          </cell>
          <cell r="C4857" t="str">
            <v>Produtos Semi-Acabados</v>
          </cell>
          <cell r="D4857">
            <v>0</v>
          </cell>
          <cell r="F4857">
            <v>0</v>
          </cell>
          <cell r="G4857">
            <v>0</v>
          </cell>
          <cell r="H4857">
            <v>0</v>
          </cell>
        </row>
        <row r="4858">
          <cell r="A4858" t="str">
            <v>53.01.35.01</v>
          </cell>
          <cell r="B4858" t="str">
            <v>-</v>
          </cell>
          <cell r="C4858" t="str">
            <v>Produtos Semi-Acabados</v>
          </cell>
          <cell r="D4858">
            <v>0</v>
          </cell>
          <cell r="F4858">
            <v>0</v>
          </cell>
          <cell r="G4858">
            <v>0</v>
          </cell>
          <cell r="H4858">
            <v>0</v>
          </cell>
        </row>
        <row r="4859">
          <cell r="A4859" t="str">
            <v>53.01.40.00</v>
          </cell>
          <cell r="B4859" t="str">
            <v>-</v>
          </cell>
          <cell r="C4859" t="str">
            <v>Producao Propria</v>
          </cell>
          <cell r="D4859">
            <v>0</v>
          </cell>
          <cell r="F4859">
            <v>359212.55</v>
          </cell>
          <cell r="G4859">
            <v>0</v>
          </cell>
          <cell r="H4859">
            <v>359212.55</v>
          </cell>
          <cell r="I4859" t="str">
            <v>D</v>
          </cell>
        </row>
        <row r="4860">
          <cell r="A4860" t="str">
            <v>53.01.40.01</v>
          </cell>
          <cell r="B4860" t="str">
            <v>-</v>
          </cell>
          <cell r="C4860" t="str">
            <v>Producao Propria</v>
          </cell>
          <cell r="D4860">
            <v>0</v>
          </cell>
          <cell r="F4860">
            <v>359212.55</v>
          </cell>
          <cell r="G4860">
            <v>0</v>
          </cell>
          <cell r="H4860">
            <v>359212.55</v>
          </cell>
          <cell r="I4860" t="str">
            <v>D</v>
          </cell>
        </row>
        <row r="4861">
          <cell r="A4861" t="str">
            <v>53.01.45.00</v>
          </cell>
          <cell r="B4861" t="str">
            <v>-</v>
          </cell>
          <cell r="C4861" t="str">
            <v>Producao Propria - Redutores</v>
          </cell>
          <cell r="D4861">
            <v>0</v>
          </cell>
          <cell r="F4861">
            <v>0</v>
          </cell>
          <cell r="G4861">
            <v>0</v>
          </cell>
          <cell r="H4861">
            <v>0</v>
          </cell>
        </row>
        <row r="4862">
          <cell r="A4862" t="str">
            <v>53.01.45.01</v>
          </cell>
          <cell r="B4862" t="str">
            <v>-</v>
          </cell>
          <cell r="C4862" t="str">
            <v>Producao Propria - Redutores</v>
          </cell>
          <cell r="D4862">
            <v>0</v>
          </cell>
          <cell r="F4862">
            <v>0</v>
          </cell>
          <cell r="G4862">
            <v>0</v>
          </cell>
          <cell r="H4862">
            <v>0</v>
          </cell>
        </row>
        <row r="4863">
          <cell r="A4863" t="str">
            <v>54.00.00.00</v>
          </cell>
          <cell r="B4863" t="str">
            <v>-</v>
          </cell>
          <cell r="C4863" t="str">
            <v>Tributos/Contribuicoes</v>
          </cell>
          <cell r="D4863">
            <v>0</v>
          </cell>
          <cell r="F4863">
            <v>127565.59</v>
          </cell>
          <cell r="G4863">
            <v>179237.57</v>
          </cell>
          <cell r="H4863">
            <v>51671.98</v>
          </cell>
          <cell r="I4863" t="str">
            <v>C</v>
          </cell>
        </row>
        <row r="4864">
          <cell r="A4864" t="str">
            <v>54.01.00.00</v>
          </cell>
          <cell r="B4864" t="str">
            <v>-</v>
          </cell>
          <cell r="C4864" t="str">
            <v>Tributos/Contribuicoes</v>
          </cell>
          <cell r="D4864">
            <v>0</v>
          </cell>
          <cell r="F4864">
            <v>127565.59</v>
          </cell>
          <cell r="G4864">
            <v>179237.57</v>
          </cell>
          <cell r="H4864">
            <v>51671.98</v>
          </cell>
          <cell r="I4864" t="str">
            <v>C</v>
          </cell>
        </row>
        <row r="4865">
          <cell r="A4865" t="str">
            <v>54.01.01.00</v>
          </cell>
          <cell r="B4865" t="str">
            <v>-</v>
          </cell>
          <cell r="C4865" t="str">
            <v>Imposto Territorial Rural</v>
          </cell>
          <cell r="D4865">
            <v>0</v>
          </cell>
          <cell r="F4865">
            <v>0</v>
          </cell>
          <cell r="G4865">
            <v>0</v>
          </cell>
          <cell r="H4865">
            <v>0</v>
          </cell>
        </row>
        <row r="4866">
          <cell r="A4866" t="str">
            <v>54.01.01.01</v>
          </cell>
          <cell r="B4866" t="str">
            <v>-</v>
          </cell>
          <cell r="C4866" t="str">
            <v>Imposto Territorial Rural</v>
          </cell>
          <cell r="D4866">
            <v>0</v>
          </cell>
          <cell r="F4866">
            <v>0</v>
          </cell>
          <cell r="G4866">
            <v>0</v>
          </cell>
          <cell r="H4866">
            <v>0</v>
          </cell>
        </row>
        <row r="4867">
          <cell r="A4867" t="str">
            <v>54.01.05.00</v>
          </cell>
          <cell r="B4867" t="str">
            <v>-</v>
          </cell>
          <cell r="C4867" t="str">
            <v>ICMS</v>
          </cell>
          <cell r="D4867">
            <v>0</v>
          </cell>
          <cell r="F4867">
            <v>17013.5</v>
          </cell>
          <cell r="G4867">
            <v>0</v>
          </cell>
          <cell r="H4867">
            <v>17013.5</v>
          </cell>
          <cell r="I4867" t="str">
            <v>D</v>
          </cell>
        </row>
        <row r="4868">
          <cell r="A4868" t="str">
            <v>54.01.05.01</v>
          </cell>
          <cell r="B4868" t="str">
            <v>-</v>
          </cell>
          <cell r="C4868" t="str">
            <v>ICMS</v>
          </cell>
          <cell r="D4868">
            <v>0</v>
          </cell>
          <cell r="F4868">
            <v>17013.5</v>
          </cell>
          <cell r="G4868">
            <v>0</v>
          </cell>
          <cell r="H4868">
            <v>17013.5</v>
          </cell>
          <cell r="I4868" t="str">
            <v>D</v>
          </cell>
        </row>
        <row r="4869">
          <cell r="A4869" t="str">
            <v>54.01.10.00</v>
          </cell>
          <cell r="B4869" t="str">
            <v>-</v>
          </cell>
          <cell r="C4869" t="str">
            <v>Imposto de Transmissao</v>
          </cell>
          <cell r="D4869">
            <v>0</v>
          </cell>
          <cell r="F4869">
            <v>0</v>
          </cell>
          <cell r="G4869">
            <v>0</v>
          </cell>
          <cell r="H4869">
            <v>0</v>
          </cell>
        </row>
        <row r="4870">
          <cell r="A4870" t="str">
            <v>54.01.10.01</v>
          </cell>
          <cell r="B4870" t="str">
            <v>-</v>
          </cell>
          <cell r="C4870" t="str">
            <v>Imposto de Transmissao</v>
          </cell>
          <cell r="D4870">
            <v>0</v>
          </cell>
          <cell r="F4870">
            <v>0</v>
          </cell>
          <cell r="G4870">
            <v>0</v>
          </cell>
          <cell r="H4870">
            <v>0</v>
          </cell>
        </row>
        <row r="4872">
          <cell r="A4872" t="str">
            <v>-----------</v>
          </cell>
          <cell r="B4872" t="str">
            <v>--</v>
          </cell>
          <cell r="C4872" t="str">
            <v>-------------------------------------------------------------------</v>
          </cell>
          <cell r="D4872" t="str">
            <v>-------------------</v>
          </cell>
          <cell r="E4872" t="str">
            <v>-</v>
          </cell>
          <cell r="F4872" t="str">
            <v>-------------------</v>
          </cell>
          <cell r="G4872" t="e">
            <v>#NAME?</v>
          </cell>
          <cell r="H4872" t="str">
            <v>07AB - 1.00.01.065</v>
          </cell>
        </row>
        <row r="4873">
          <cell r="A4873" t="str">
            <v>_x000C_----------</v>
          </cell>
          <cell r="B4873" t="str">
            <v>--</v>
          </cell>
          <cell r="C4873" t="str">
            <v>-------------------------------------------------------------------</v>
          </cell>
          <cell r="D4873" t="str">
            <v>-------------------</v>
          </cell>
          <cell r="E4873" t="str">
            <v>-</v>
          </cell>
          <cell r="F4873" t="str">
            <v>-------------------</v>
          </cell>
          <cell r="G4873" t="str">
            <v>-------------------</v>
          </cell>
          <cell r="H4873" t="str">
            <v>------ Página:</v>
          </cell>
          <cell r="I4873">
            <v>5</v>
          </cell>
        </row>
        <row r="4874">
          <cell r="A4874" t="str">
            <v>Rio Doce Ma</v>
          </cell>
          <cell r="B4874" t="str">
            <v>ng</v>
          </cell>
          <cell r="C4874" t="str">
            <v>anes S.A</v>
          </cell>
          <cell r="H4874" t="str">
            <v>Balancete</v>
          </cell>
        </row>
        <row r="4875">
          <cell r="A4875" t="str">
            <v>Período: 01</v>
          </cell>
          <cell r="B4875" t="str">
            <v>/0</v>
          </cell>
          <cell r="C4875" t="str">
            <v>1/2007 A 31/01/2007 -----------------------------------------------</v>
          </cell>
          <cell r="D4875" t="str">
            <v>-------------------</v>
          </cell>
          <cell r="E4875" t="str">
            <v>-</v>
          </cell>
          <cell r="F4875" t="str">
            <v>-------------------</v>
          </cell>
          <cell r="G4875" t="str">
            <v>-------------------</v>
          </cell>
          <cell r="H4875" t="str">
            <v>06/02/2007 - 17:4</v>
          </cell>
          <cell r="I4875">
            <v>7</v>
          </cell>
        </row>
        <row r="4877">
          <cell r="A4877" t="str">
            <v>Título</v>
          </cell>
          <cell r="D4877" t="str">
            <v>Saldo Inicial</v>
          </cell>
          <cell r="F4877" t="str">
            <v>Débito</v>
          </cell>
          <cell r="G4877" t="str">
            <v>Crédito</v>
          </cell>
          <cell r="H4877" t="str">
            <v>Saldo Final</v>
          </cell>
        </row>
        <row r="4878">
          <cell r="A4878" t="str">
            <v>-----------</v>
          </cell>
          <cell r="B4878" t="str">
            <v>--</v>
          </cell>
          <cell r="C4878" t="str">
            <v>-------------------------------------------------------------------</v>
          </cell>
          <cell r="D4878" t="str">
            <v>-----------------</v>
          </cell>
          <cell r="F4878" t="str">
            <v>------------------</v>
          </cell>
          <cell r="G4878" t="str">
            <v>------------------</v>
          </cell>
          <cell r="H4878" t="str">
            <v>-----------------</v>
          </cell>
        </row>
        <row r="4879">
          <cell r="A4879" t="str">
            <v>54.01.15.00</v>
          </cell>
          <cell r="B4879" t="str">
            <v>-</v>
          </cell>
          <cell r="C4879" t="str">
            <v>Taxa Florestal</v>
          </cell>
          <cell r="D4879">
            <v>0</v>
          </cell>
          <cell r="F4879">
            <v>11071.39</v>
          </cell>
          <cell r="G4879">
            <v>5920.06</v>
          </cell>
          <cell r="H4879">
            <v>5151.33</v>
          </cell>
          <cell r="I4879" t="str">
            <v>D</v>
          </cell>
        </row>
        <row r="4880">
          <cell r="A4880" t="str">
            <v>54.01.15.01</v>
          </cell>
          <cell r="B4880" t="str">
            <v>-</v>
          </cell>
          <cell r="C4880" t="str">
            <v>Taxa Florestal</v>
          </cell>
          <cell r="D4880">
            <v>0</v>
          </cell>
          <cell r="F4880">
            <v>11071.39</v>
          </cell>
          <cell r="G4880">
            <v>5920.06</v>
          </cell>
          <cell r="H4880">
            <v>5151.33</v>
          </cell>
          <cell r="I4880" t="str">
            <v>D</v>
          </cell>
        </row>
        <row r="4881">
          <cell r="A4881" t="str">
            <v>54.01.20.00</v>
          </cell>
          <cell r="B4881" t="str">
            <v>-</v>
          </cell>
          <cell r="C4881" t="str">
            <v>Outros Tributos Estaduais</v>
          </cell>
          <cell r="D4881">
            <v>0</v>
          </cell>
          <cell r="F4881">
            <v>9654.25</v>
          </cell>
          <cell r="G4881">
            <v>3657.32</v>
          </cell>
          <cell r="H4881">
            <v>5996.93</v>
          </cell>
          <cell r="I4881" t="str">
            <v>D</v>
          </cell>
        </row>
        <row r="4882">
          <cell r="A4882" t="str">
            <v>54.01.20.01</v>
          </cell>
          <cell r="B4882" t="str">
            <v>-</v>
          </cell>
          <cell r="C4882" t="str">
            <v>IPVA</v>
          </cell>
          <cell r="D4882">
            <v>0</v>
          </cell>
          <cell r="F4882">
            <v>0</v>
          </cell>
          <cell r="G4882">
            <v>0</v>
          </cell>
          <cell r="H4882">
            <v>0</v>
          </cell>
        </row>
        <row r="4883">
          <cell r="A4883" t="str">
            <v>54.01.20.02</v>
          </cell>
          <cell r="B4883" t="str">
            <v>-</v>
          </cell>
          <cell r="C4883" t="str">
            <v>Outros Tributos Estaduais</v>
          </cell>
          <cell r="D4883">
            <v>0</v>
          </cell>
          <cell r="F4883">
            <v>9654.25</v>
          </cell>
          <cell r="G4883">
            <v>3657.32</v>
          </cell>
          <cell r="H4883">
            <v>5996.93</v>
          </cell>
          <cell r="I4883" t="str">
            <v>D</v>
          </cell>
        </row>
        <row r="4884">
          <cell r="A4884" t="str">
            <v>54.01.25.00</v>
          </cell>
          <cell r="B4884" t="str">
            <v>-</v>
          </cell>
          <cell r="C4884" t="str">
            <v>Impostos s/Servicos</v>
          </cell>
          <cell r="D4884">
            <v>0</v>
          </cell>
          <cell r="F4884">
            <v>0</v>
          </cell>
          <cell r="G4884">
            <v>0</v>
          </cell>
          <cell r="H4884">
            <v>0</v>
          </cell>
        </row>
        <row r="4885">
          <cell r="A4885" t="str">
            <v>54.01.25.01</v>
          </cell>
          <cell r="B4885" t="str">
            <v>-</v>
          </cell>
          <cell r="C4885" t="str">
            <v>Impostos s/Servicos</v>
          </cell>
          <cell r="D4885">
            <v>0</v>
          </cell>
          <cell r="F4885">
            <v>0</v>
          </cell>
          <cell r="G4885">
            <v>0</v>
          </cell>
          <cell r="H4885">
            <v>0</v>
          </cell>
        </row>
        <row r="4886">
          <cell r="A4886" t="str">
            <v>54.01.30.00</v>
          </cell>
          <cell r="B4886" t="str">
            <v>-</v>
          </cell>
          <cell r="C4886" t="str">
            <v>Imposto Predial-Territ e Taxas</v>
          </cell>
          <cell r="D4886">
            <v>0</v>
          </cell>
          <cell r="F4886">
            <v>6472.8</v>
          </cell>
          <cell r="G4886">
            <v>0</v>
          </cell>
          <cell r="H4886">
            <v>6472.8</v>
          </cell>
          <cell r="I4886" t="str">
            <v>D</v>
          </cell>
        </row>
        <row r="4887">
          <cell r="A4887" t="str">
            <v>54.01.30.01</v>
          </cell>
          <cell r="B4887" t="str">
            <v>-</v>
          </cell>
          <cell r="C4887" t="str">
            <v>Imposto Predial-Territ e Taxas</v>
          </cell>
          <cell r="D4887">
            <v>0</v>
          </cell>
          <cell r="F4887">
            <v>6472.8</v>
          </cell>
          <cell r="G4887">
            <v>0</v>
          </cell>
          <cell r="H4887">
            <v>6472.8</v>
          </cell>
          <cell r="I4887" t="str">
            <v>D</v>
          </cell>
        </row>
        <row r="4888">
          <cell r="A4888" t="str">
            <v>54.01.35.00</v>
          </cell>
          <cell r="B4888" t="str">
            <v>-</v>
          </cell>
          <cell r="C4888" t="str">
            <v>Outros Impostos Municipais</v>
          </cell>
          <cell r="D4888">
            <v>0</v>
          </cell>
          <cell r="F4888">
            <v>2266.9</v>
          </cell>
          <cell r="G4888">
            <v>660.9</v>
          </cell>
          <cell r="H4888">
            <v>1606</v>
          </cell>
          <cell r="I4888" t="str">
            <v>D</v>
          </cell>
        </row>
        <row r="4889">
          <cell r="A4889" t="str">
            <v>54.01.35.01</v>
          </cell>
          <cell r="B4889" t="str">
            <v>-</v>
          </cell>
          <cell r="C4889" t="str">
            <v>Outros Impostos Municipais</v>
          </cell>
          <cell r="D4889">
            <v>0</v>
          </cell>
          <cell r="F4889">
            <v>2266.9</v>
          </cell>
          <cell r="G4889">
            <v>660.9</v>
          </cell>
          <cell r="H4889">
            <v>1606</v>
          </cell>
          <cell r="I4889" t="str">
            <v>D</v>
          </cell>
        </row>
        <row r="4890">
          <cell r="A4890" t="str">
            <v>54.01.40.00</v>
          </cell>
          <cell r="B4890" t="str">
            <v>-</v>
          </cell>
          <cell r="C4890" t="str">
            <v>Contribuicoes</v>
          </cell>
          <cell r="D4890">
            <v>0</v>
          </cell>
          <cell r="F4890">
            <v>426</v>
          </cell>
          <cell r="G4890">
            <v>140</v>
          </cell>
          <cell r="H4890">
            <v>286</v>
          </cell>
          <cell r="I4890" t="str">
            <v>D</v>
          </cell>
        </row>
        <row r="4891">
          <cell r="A4891" t="str">
            <v>54.01.40.01</v>
          </cell>
          <cell r="B4891" t="str">
            <v>-</v>
          </cell>
          <cell r="C4891" t="str">
            <v>Contrib p/Entidade de Classe</v>
          </cell>
          <cell r="D4891">
            <v>0</v>
          </cell>
          <cell r="F4891">
            <v>426</v>
          </cell>
          <cell r="G4891">
            <v>140</v>
          </cell>
          <cell r="H4891">
            <v>286</v>
          </cell>
          <cell r="I4891" t="str">
            <v>D</v>
          </cell>
        </row>
        <row r="4892">
          <cell r="A4892" t="str">
            <v>54.01.45.00</v>
          </cell>
          <cell r="B4892" t="str">
            <v>-</v>
          </cell>
          <cell r="C4892" t="str">
            <v>Cfem-Contr Financ Explor Min</v>
          </cell>
          <cell r="D4892">
            <v>0</v>
          </cell>
          <cell r="F4892">
            <v>80160.75</v>
          </cell>
          <cell r="G4892">
            <v>168859.29</v>
          </cell>
          <cell r="H4892">
            <v>88698.54</v>
          </cell>
          <cell r="I4892" t="str">
            <v>C</v>
          </cell>
        </row>
        <row r="4893">
          <cell r="A4893" t="str">
            <v>54.01.45.01</v>
          </cell>
          <cell r="B4893" t="str">
            <v>-</v>
          </cell>
          <cell r="C4893" t="str">
            <v>CFEM s/ Transferencia</v>
          </cell>
          <cell r="D4893">
            <v>0</v>
          </cell>
          <cell r="F4893">
            <v>49378.07</v>
          </cell>
          <cell r="G4893">
            <v>24395.81</v>
          </cell>
          <cell r="H4893">
            <v>24982.26</v>
          </cell>
          <cell r="I4893" t="str">
            <v>D</v>
          </cell>
        </row>
        <row r="4894">
          <cell r="A4894" t="str">
            <v>54.01.45.02</v>
          </cell>
          <cell r="B4894" t="str">
            <v>-</v>
          </cell>
          <cell r="C4894" t="str">
            <v>CFEM s/Vendas - MI</v>
          </cell>
          <cell r="D4894">
            <v>0</v>
          </cell>
          <cell r="F4894">
            <v>8685.2800000000007</v>
          </cell>
          <cell r="G4894">
            <v>14945.16</v>
          </cell>
          <cell r="H4894">
            <v>6259.88</v>
          </cell>
          <cell r="I4894" t="str">
            <v>C</v>
          </cell>
        </row>
        <row r="4895">
          <cell r="A4895" t="str">
            <v>54.01.45.03</v>
          </cell>
          <cell r="B4895" t="str">
            <v>-</v>
          </cell>
          <cell r="C4895" t="str">
            <v>CFEM s/Vendas Cias do Grupo - MI</v>
          </cell>
          <cell r="D4895">
            <v>0</v>
          </cell>
          <cell r="F4895">
            <v>10401.56</v>
          </cell>
          <cell r="G4895">
            <v>8744.59</v>
          </cell>
          <cell r="H4895">
            <v>1656.97</v>
          </cell>
          <cell r="I4895" t="str">
            <v>D</v>
          </cell>
        </row>
        <row r="4896">
          <cell r="A4896" t="str">
            <v>54.01.45.04</v>
          </cell>
          <cell r="B4896" t="str">
            <v>-</v>
          </cell>
          <cell r="C4896" t="str">
            <v>CFEM s/Vendas - ME</v>
          </cell>
          <cell r="D4896">
            <v>0</v>
          </cell>
          <cell r="F4896">
            <v>0</v>
          </cell>
          <cell r="G4896">
            <v>21892.04</v>
          </cell>
          <cell r="H4896">
            <v>21892.04</v>
          </cell>
          <cell r="I4896" t="str">
            <v>C</v>
          </cell>
        </row>
        <row r="4897">
          <cell r="A4897" t="str">
            <v>54.01.45.05</v>
          </cell>
          <cell r="B4897" t="str">
            <v>-</v>
          </cell>
          <cell r="C4897" t="str">
            <v>CFEM s/Vendas Cias do Grupo - ME</v>
          </cell>
          <cell r="D4897">
            <v>0</v>
          </cell>
          <cell r="F4897">
            <v>11695.84</v>
          </cell>
          <cell r="G4897">
            <v>98881.69</v>
          </cell>
          <cell r="H4897">
            <v>87185.85</v>
          </cell>
          <cell r="I4897" t="str">
            <v>C</v>
          </cell>
        </row>
        <row r="4898">
          <cell r="A4898" t="str">
            <v>54.01.45.06</v>
          </cell>
          <cell r="B4898" t="str">
            <v>-</v>
          </cell>
          <cell r="C4898" t="str">
            <v>CFEM s/Outras Saídas</v>
          </cell>
          <cell r="D4898">
            <v>0</v>
          </cell>
          <cell r="F4898">
            <v>0</v>
          </cell>
          <cell r="G4898">
            <v>0</v>
          </cell>
          <cell r="H4898">
            <v>0</v>
          </cell>
        </row>
        <row r="4899">
          <cell r="A4899" t="str">
            <v>54.01.50.00</v>
          </cell>
          <cell r="B4899" t="str">
            <v>-</v>
          </cell>
          <cell r="C4899" t="str">
            <v>INSS s/Serviços Autônomo</v>
          </cell>
          <cell r="D4899">
            <v>0</v>
          </cell>
          <cell r="F4899">
            <v>0</v>
          </cell>
          <cell r="G4899">
            <v>0</v>
          </cell>
          <cell r="H4899">
            <v>0</v>
          </cell>
        </row>
        <row r="4900">
          <cell r="A4900" t="str">
            <v>54.01.50.01</v>
          </cell>
          <cell r="B4900" t="str">
            <v>-</v>
          </cell>
          <cell r="C4900" t="str">
            <v>INSS s/Serviços Autônomo</v>
          </cell>
          <cell r="D4900">
            <v>0</v>
          </cell>
          <cell r="F4900">
            <v>0</v>
          </cell>
          <cell r="G4900">
            <v>0</v>
          </cell>
          <cell r="H4900">
            <v>0</v>
          </cell>
        </row>
        <row r="4901">
          <cell r="A4901" t="str">
            <v>54.01.99.00</v>
          </cell>
          <cell r="B4901" t="str">
            <v>-</v>
          </cell>
          <cell r="C4901" t="str">
            <v>Impostos, Multas/Taxas Diversas</v>
          </cell>
          <cell r="D4901">
            <v>0</v>
          </cell>
          <cell r="F4901">
            <v>500</v>
          </cell>
          <cell r="G4901">
            <v>0</v>
          </cell>
          <cell r="H4901">
            <v>500</v>
          </cell>
          <cell r="I4901" t="str">
            <v>D</v>
          </cell>
        </row>
        <row r="4902">
          <cell r="A4902" t="str">
            <v>54.01.99.01</v>
          </cell>
          <cell r="B4902" t="str">
            <v>-</v>
          </cell>
          <cell r="C4902" t="str">
            <v>Impostos, Multas/Taxas Diversas</v>
          </cell>
          <cell r="D4902">
            <v>0</v>
          </cell>
          <cell r="F4902">
            <v>500</v>
          </cell>
          <cell r="G4902">
            <v>0</v>
          </cell>
          <cell r="H4902">
            <v>500</v>
          </cell>
          <cell r="I4902" t="str">
            <v>D</v>
          </cell>
        </row>
        <row r="4903">
          <cell r="A4903" t="str">
            <v>55.00.00.00</v>
          </cell>
          <cell r="B4903" t="str">
            <v>-</v>
          </cell>
          <cell r="C4903" t="str">
            <v>Provisoes</v>
          </cell>
          <cell r="D4903">
            <v>0</v>
          </cell>
          <cell r="F4903">
            <v>0</v>
          </cell>
          <cell r="G4903">
            <v>0</v>
          </cell>
          <cell r="H4903">
            <v>0</v>
          </cell>
        </row>
        <row r="4904">
          <cell r="A4904" t="str">
            <v>55.01.00.00</v>
          </cell>
          <cell r="B4904" t="str">
            <v>-</v>
          </cell>
          <cell r="C4904" t="str">
            <v>Provisoes</v>
          </cell>
          <cell r="D4904">
            <v>0</v>
          </cell>
          <cell r="F4904">
            <v>0</v>
          </cell>
          <cell r="G4904">
            <v>0</v>
          </cell>
          <cell r="H4904">
            <v>0</v>
          </cell>
        </row>
        <row r="4905">
          <cell r="A4905" t="str">
            <v>55.01.01.00</v>
          </cell>
          <cell r="B4905" t="str">
            <v>-</v>
          </cell>
          <cell r="C4905" t="str">
            <v>Prov.Grandes Reparos Area Indust</v>
          </cell>
          <cell r="D4905">
            <v>0</v>
          </cell>
          <cell r="F4905">
            <v>0</v>
          </cell>
          <cell r="G4905">
            <v>0</v>
          </cell>
          <cell r="H4905">
            <v>0</v>
          </cell>
        </row>
        <row r="4906">
          <cell r="A4906" t="str">
            <v>55.01.01.01</v>
          </cell>
          <cell r="B4906" t="str">
            <v>-</v>
          </cell>
          <cell r="C4906" t="str">
            <v>Prov.Grandes Reparos Area Miner.</v>
          </cell>
          <cell r="D4906">
            <v>0</v>
          </cell>
          <cell r="F4906">
            <v>0</v>
          </cell>
          <cell r="G4906">
            <v>0</v>
          </cell>
          <cell r="H4906">
            <v>0</v>
          </cell>
        </row>
        <row r="4907">
          <cell r="A4907" t="str">
            <v>56.00.00.00</v>
          </cell>
          <cell r="B4907" t="str">
            <v>-</v>
          </cell>
          <cell r="C4907" t="str">
            <v>Servicos / Locacoes</v>
          </cell>
          <cell r="D4907">
            <v>0</v>
          </cell>
          <cell r="F4907">
            <v>9500082.1199999992</v>
          </cell>
          <cell r="G4907">
            <v>1880500.86</v>
          </cell>
          <cell r="H4907">
            <v>7619581.2599999998</v>
          </cell>
          <cell r="I4907" t="str">
            <v>D</v>
          </cell>
        </row>
        <row r="4908">
          <cell r="A4908" t="str">
            <v>56.01.00.00</v>
          </cell>
          <cell r="B4908" t="str">
            <v>-</v>
          </cell>
          <cell r="C4908" t="str">
            <v>Servicos / Locacoes</v>
          </cell>
          <cell r="D4908">
            <v>0</v>
          </cell>
          <cell r="F4908">
            <v>975582.13</v>
          </cell>
          <cell r="G4908">
            <v>539905.63</v>
          </cell>
          <cell r="H4908">
            <v>435676.5</v>
          </cell>
          <cell r="I4908" t="str">
            <v>D</v>
          </cell>
        </row>
        <row r="4909">
          <cell r="A4909" t="str">
            <v>56.01.01.00</v>
          </cell>
          <cell r="B4909" t="str">
            <v>-</v>
          </cell>
          <cell r="C4909" t="str">
            <v>Locacao de Bens Imoveis</v>
          </cell>
          <cell r="D4909">
            <v>0</v>
          </cell>
          <cell r="F4909">
            <v>2973.33</v>
          </cell>
          <cell r="G4909">
            <v>874</v>
          </cell>
          <cell r="H4909">
            <v>2099.33</v>
          </cell>
          <cell r="I4909" t="str">
            <v>D</v>
          </cell>
        </row>
        <row r="4910">
          <cell r="A4910" t="str">
            <v>56.01.01.01</v>
          </cell>
          <cell r="B4910" t="str">
            <v>-</v>
          </cell>
          <cell r="C4910" t="str">
            <v>Aluguel de Imoveis</v>
          </cell>
          <cell r="D4910">
            <v>0</v>
          </cell>
          <cell r="F4910">
            <v>2973.33</v>
          </cell>
          <cell r="G4910">
            <v>874</v>
          </cell>
          <cell r="H4910">
            <v>2099.33</v>
          </cell>
          <cell r="I4910" t="str">
            <v>D</v>
          </cell>
        </row>
        <row r="4911">
          <cell r="A4911" t="str">
            <v>56.01.10.00</v>
          </cell>
          <cell r="B4911" t="str">
            <v>-</v>
          </cell>
          <cell r="C4911" t="str">
            <v>Aluguel de Imoveis-Condominio</v>
          </cell>
          <cell r="D4911">
            <v>0</v>
          </cell>
          <cell r="F4911">
            <v>0</v>
          </cell>
          <cell r="G4911">
            <v>0</v>
          </cell>
          <cell r="H4911">
            <v>0</v>
          </cell>
        </row>
        <row r="4912">
          <cell r="A4912" t="str">
            <v>56.01.10.01</v>
          </cell>
          <cell r="B4912" t="str">
            <v>-</v>
          </cell>
          <cell r="C4912" t="str">
            <v>Aluguel de Imoveis-Condominio</v>
          </cell>
          <cell r="D4912">
            <v>0</v>
          </cell>
          <cell r="F4912">
            <v>0</v>
          </cell>
          <cell r="G4912">
            <v>0</v>
          </cell>
          <cell r="H4912">
            <v>0</v>
          </cell>
        </row>
        <row r="4913">
          <cell r="A4913" t="str">
            <v>56.01.15.00</v>
          </cell>
          <cell r="B4913" t="str">
            <v>-</v>
          </cell>
          <cell r="C4913" t="str">
            <v>Outras Desp. C/Aluguel Imoveis</v>
          </cell>
          <cell r="D4913">
            <v>0</v>
          </cell>
          <cell r="F4913">
            <v>0</v>
          </cell>
          <cell r="G4913">
            <v>0</v>
          </cell>
          <cell r="H4913">
            <v>0</v>
          </cell>
        </row>
        <row r="4914">
          <cell r="A4914" t="str">
            <v>56.01.15.01</v>
          </cell>
          <cell r="B4914" t="str">
            <v>-</v>
          </cell>
          <cell r="C4914" t="str">
            <v>Outras Desp C/Aluguel Imoveis</v>
          </cell>
          <cell r="D4914">
            <v>0</v>
          </cell>
          <cell r="F4914">
            <v>0</v>
          </cell>
          <cell r="G4914">
            <v>0</v>
          </cell>
          <cell r="H4914">
            <v>0</v>
          </cell>
        </row>
        <row r="4915">
          <cell r="A4915" t="str">
            <v>56.01.20.00</v>
          </cell>
          <cell r="B4915" t="str">
            <v>-</v>
          </cell>
          <cell r="C4915" t="str">
            <v>Locacao de Bens Moveis</v>
          </cell>
          <cell r="D4915">
            <v>0</v>
          </cell>
          <cell r="F4915">
            <v>3185.2</v>
          </cell>
          <cell r="G4915">
            <v>214.2</v>
          </cell>
          <cell r="H4915">
            <v>2971</v>
          </cell>
          <cell r="I4915" t="str">
            <v>D</v>
          </cell>
        </row>
        <row r="4916">
          <cell r="A4916" t="str">
            <v>56.01.20.01</v>
          </cell>
          <cell r="B4916" t="str">
            <v>-</v>
          </cell>
          <cell r="C4916" t="str">
            <v>Aluguel Maquinas Reprografia</v>
          </cell>
          <cell r="D4916">
            <v>0</v>
          </cell>
          <cell r="F4916">
            <v>3185.2</v>
          </cell>
          <cell r="G4916">
            <v>214.2</v>
          </cell>
          <cell r="H4916">
            <v>2971</v>
          </cell>
          <cell r="I4916" t="str">
            <v>D</v>
          </cell>
        </row>
        <row r="4917">
          <cell r="A4917" t="str">
            <v>56.01.20.02</v>
          </cell>
          <cell r="B4917" t="str">
            <v>-</v>
          </cell>
          <cell r="C4917" t="str">
            <v>Aluguel Equip.Inform/Proc.Dados</v>
          </cell>
          <cell r="D4917">
            <v>0</v>
          </cell>
          <cell r="F4917">
            <v>0</v>
          </cell>
          <cell r="G4917">
            <v>0</v>
          </cell>
          <cell r="H4917">
            <v>0</v>
          </cell>
        </row>
        <row r="4918">
          <cell r="A4918" t="str">
            <v>56.01.20.03</v>
          </cell>
          <cell r="B4918" t="str">
            <v>-</v>
          </cell>
          <cell r="C4918" t="str">
            <v>Aluguel Maquinas Escrit-Outras</v>
          </cell>
          <cell r="D4918">
            <v>0</v>
          </cell>
          <cell r="F4918">
            <v>0</v>
          </cell>
          <cell r="G4918">
            <v>0</v>
          </cell>
          <cell r="H4918">
            <v>0</v>
          </cell>
        </row>
        <row r="4919">
          <cell r="A4919" t="str">
            <v>56.01.25.00</v>
          </cell>
          <cell r="B4919" t="str">
            <v>-</v>
          </cell>
          <cell r="C4919" t="str">
            <v>Aluguel de Veiculos</v>
          </cell>
          <cell r="D4919">
            <v>0</v>
          </cell>
          <cell r="F4919">
            <v>655797.17000000004</v>
          </cell>
          <cell r="G4919">
            <v>477334.95</v>
          </cell>
          <cell r="H4919">
            <v>178462.22</v>
          </cell>
          <cell r="I4919" t="str">
            <v>D</v>
          </cell>
        </row>
        <row r="4920">
          <cell r="A4920" t="str">
            <v>56.01.25.01</v>
          </cell>
          <cell r="B4920" t="str">
            <v>-</v>
          </cell>
          <cell r="C4920" t="str">
            <v>Aluguel de Veiculos Leves/Utilit</v>
          </cell>
          <cell r="D4920">
            <v>0</v>
          </cell>
          <cell r="F4920">
            <v>306142.99</v>
          </cell>
          <cell r="G4920">
            <v>142053.39000000001</v>
          </cell>
          <cell r="H4920">
            <v>164089.60000000001</v>
          </cell>
          <cell r="I4920" t="str">
            <v>D</v>
          </cell>
        </row>
        <row r="4921">
          <cell r="A4921" t="str">
            <v>56.01.25.02</v>
          </cell>
          <cell r="B4921" t="str">
            <v>-</v>
          </cell>
          <cell r="C4921" t="str">
            <v>Aluguel de Veiculos Pesados</v>
          </cell>
          <cell r="D4921">
            <v>0</v>
          </cell>
          <cell r="F4921">
            <v>346014.63</v>
          </cell>
          <cell r="G4921">
            <v>331642.01</v>
          </cell>
          <cell r="H4921">
            <v>14372.62</v>
          </cell>
          <cell r="I4921" t="str">
            <v>D</v>
          </cell>
        </row>
        <row r="4922">
          <cell r="A4922" t="str">
            <v>56.01.25.03</v>
          </cell>
          <cell r="B4922" t="str">
            <v>-</v>
          </cell>
          <cell r="C4922" t="str">
            <v>Aluguel de Outros Veiculos</v>
          </cell>
          <cell r="D4922">
            <v>0</v>
          </cell>
          <cell r="F4922">
            <v>3639.55</v>
          </cell>
          <cell r="G4922">
            <v>3639.55</v>
          </cell>
          <cell r="H4922">
            <v>0</v>
          </cell>
        </row>
        <row r="4923">
          <cell r="A4923" t="str">
            <v>56.01.30.00</v>
          </cell>
          <cell r="B4923" t="str">
            <v>-</v>
          </cell>
          <cell r="C4923" t="str">
            <v>Aluguel de Equipamentos</v>
          </cell>
          <cell r="D4923">
            <v>0</v>
          </cell>
          <cell r="F4923">
            <v>277107.69</v>
          </cell>
          <cell r="G4923">
            <v>39357</v>
          </cell>
          <cell r="H4923">
            <v>237750.69</v>
          </cell>
          <cell r="I4923" t="str">
            <v>D</v>
          </cell>
        </row>
        <row r="4924">
          <cell r="A4924" t="str">
            <v>56.01.30.01</v>
          </cell>
          <cell r="B4924" t="str">
            <v>-</v>
          </cell>
          <cell r="C4924" t="str">
            <v>Alug.Trator/Pa Mec/Escav/Motoniv.</v>
          </cell>
          <cell r="D4924">
            <v>0</v>
          </cell>
          <cell r="F4924">
            <v>112737.69</v>
          </cell>
          <cell r="G4924">
            <v>0</v>
          </cell>
          <cell r="H4924">
            <v>112737.69</v>
          </cell>
          <cell r="I4924" t="str">
            <v>D</v>
          </cell>
        </row>
        <row r="4925">
          <cell r="A4925" t="str">
            <v>56.01.30.02</v>
          </cell>
          <cell r="B4925" t="str">
            <v>-</v>
          </cell>
          <cell r="C4925" t="str">
            <v>Aluguel Guindaste/Empilhadeira</v>
          </cell>
          <cell r="D4925">
            <v>0</v>
          </cell>
          <cell r="F4925">
            <v>127434</v>
          </cell>
          <cell r="G4925">
            <v>22629</v>
          </cell>
          <cell r="H4925">
            <v>104805</v>
          </cell>
          <cell r="I4925" t="str">
            <v>D</v>
          </cell>
        </row>
        <row r="4926">
          <cell r="A4926" t="str">
            <v>56.01.30.03</v>
          </cell>
          <cell r="B4926" t="str">
            <v>-</v>
          </cell>
          <cell r="C4926" t="str">
            <v>Aluguel Outros Equipamentos</v>
          </cell>
          <cell r="D4926">
            <v>0</v>
          </cell>
          <cell r="F4926">
            <v>36936</v>
          </cell>
          <cell r="G4926">
            <v>16728</v>
          </cell>
          <cell r="H4926">
            <v>20208</v>
          </cell>
          <cell r="I4926" t="str">
            <v>D</v>
          </cell>
        </row>
        <row r="4927">
          <cell r="A4927" t="str">
            <v>56.01.35.00</v>
          </cell>
          <cell r="B4927" t="str">
            <v>-</v>
          </cell>
          <cell r="C4927" t="str">
            <v>Aluguel de Outros Bens Moveis</v>
          </cell>
          <cell r="D4927">
            <v>0</v>
          </cell>
          <cell r="F4927">
            <v>36518.74</v>
          </cell>
          <cell r="G4927">
            <v>22125.48</v>
          </cell>
          <cell r="H4927">
            <v>14393.26</v>
          </cell>
          <cell r="I4927" t="str">
            <v>D</v>
          </cell>
        </row>
        <row r="4928">
          <cell r="A4928" t="str">
            <v>56.01.35.01</v>
          </cell>
          <cell r="B4928" t="str">
            <v>-</v>
          </cell>
          <cell r="C4928" t="str">
            <v>Aluguel Apar.de Radiocomunicacao</v>
          </cell>
          <cell r="D4928">
            <v>0</v>
          </cell>
          <cell r="F4928">
            <v>36058.74</v>
          </cell>
          <cell r="G4928">
            <v>22125.48</v>
          </cell>
          <cell r="H4928">
            <v>13933.26</v>
          </cell>
          <cell r="I4928" t="str">
            <v>D</v>
          </cell>
        </row>
        <row r="4929">
          <cell r="A4929" t="str">
            <v>56.01.35.02</v>
          </cell>
          <cell r="B4929" t="str">
            <v>-</v>
          </cell>
          <cell r="C4929" t="str">
            <v>Aluguel Aparelho Ar Condicionado</v>
          </cell>
          <cell r="D4929">
            <v>0</v>
          </cell>
          <cell r="F4929">
            <v>0</v>
          </cell>
          <cell r="G4929">
            <v>0</v>
          </cell>
          <cell r="H4929">
            <v>0</v>
          </cell>
        </row>
        <row r="4930">
          <cell r="A4930" t="str">
            <v>56.01.35.03</v>
          </cell>
          <cell r="B4930" t="str">
            <v>-</v>
          </cell>
          <cell r="C4930" t="str">
            <v>Aluguel de Programas/Prod. IBM</v>
          </cell>
          <cell r="D4930">
            <v>0</v>
          </cell>
          <cell r="F4930">
            <v>0</v>
          </cell>
          <cell r="G4930">
            <v>0</v>
          </cell>
          <cell r="H4930">
            <v>0</v>
          </cell>
        </row>
        <row r="4931">
          <cell r="A4931" t="str">
            <v>56.01.35.04</v>
          </cell>
          <cell r="B4931" t="str">
            <v>-</v>
          </cell>
          <cell r="C4931" t="str">
            <v>Aluguel Programas/Prod. Diversos</v>
          </cell>
          <cell r="D4931">
            <v>0</v>
          </cell>
          <cell r="F4931">
            <v>0</v>
          </cell>
          <cell r="G4931">
            <v>0</v>
          </cell>
          <cell r="H4931">
            <v>0</v>
          </cell>
        </row>
        <row r="4932">
          <cell r="A4932" t="str">
            <v>56.01.35.05</v>
          </cell>
          <cell r="B4932" t="str">
            <v>-</v>
          </cell>
          <cell r="C4932" t="str">
            <v>Aluguel de Software</v>
          </cell>
          <cell r="D4932">
            <v>0</v>
          </cell>
          <cell r="F4932">
            <v>0</v>
          </cell>
          <cell r="G4932">
            <v>0</v>
          </cell>
          <cell r="H4932">
            <v>0</v>
          </cell>
        </row>
        <row r="4933">
          <cell r="A4933" t="str">
            <v>56.01.35.06</v>
          </cell>
          <cell r="B4933" t="str">
            <v>-</v>
          </cell>
          <cell r="C4933" t="str">
            <v>Aluguel de Outros Bens Moveis</v>
          </cell>
          <cell r="D4933">
            <v>0</v>
          </cell>
          <cell r="F4933">
            <v>460</v>
          </cell>
          <cell r="G4933">
            <v>0</v>
          </cell>
          <cell r="H4933">
            <v>460</v>
          </cell>
          <cell r="I4933" t="str">
            <v>D</v>
          </cell>
        </row>
        <row r="4934">
          <cell r="A4934" t="str">
            <v>56.01.40.00</v>
          </cell>
          <cell r="B4934" t="str">
            <v>-</v>
          </cell>
          <cell r="C4934" t="str">
            <v>Arrendamento de Jazidas</v>
          </cell>
          <cell r="D4934">
            <v>0</v>
          </cell>
          <cell r="F4934">
            <v>0</v>
          </cell>
          <cell r="G4934">
            <v>0</v>
          </cell>
          <cell r="H4934">
            <v>0</v>
          </cell>
        </row>
        <row r="4935">
          <cell r="A4935" t="str">
            <v>56.01.40.01</v>
          </cell>
          <cell r="B4935" t="str">
            <v>-</v>
          </cell>
          <cell r="C4935" t="str">
            <v>Arrendamento de Jazidas</v>
          </cell>
          <cell r="D4935">
            <v>0</v>
          </cell>
          <cell r="F4935">
            <v>0</v>
          </cell>
          <cell r="G4935">
            <v>0</v>
          </cell>
          <cell r="H4935">
            <v>0</v>
          </cell>
        </row>
        <row r="4936">
          <cell r="A4936" t="str">
            <v>56.01.45.00</v>
          </cell>
          <cell r="B4936" t="str">
            <v>-</v>
          </cell>
          <cell r="C4936" t="str">
            <v>Arrendamento de Terras</v>
          </cell>
          <cell r="D4936">
            <v>0</v>
          </cell>
          <cell r="F4936">
            <v>0</v>
          </cell>
          <cell r="G4936">
            <v>0</v>
          </cell>
          <cell r="H4936">
            <v>0</v>
          </cell>
        </row>
        <row r="4937">
          <cell r="A4937" t="str">
            <v>56.01.45.01</v>
          </cell>
          <cell r="B4937" t="str">
            <v>-</v>
          </cell>
          <cell r="C4937" t="str">
            <v>Arrendamento de Terras</v>
          </cell>
          <cell r="D4937">
            <v>0</v>
          </cell>
          <cell r="F4937">
            <v>0</v>
          </cell>
          <cell r="G4937">
            <v>0</v>
          </cell>
          <cell r="H4937">
            <v>0</v>
          </cell>
        </row>
        <row r="4938">
          <cell r="A4938" t="str">
            <v>56.01.50.00</v>
          </cell>
          <cell r="B4938" t="str">
            <v>-</v>
          </cell>
          <cell r="C4938" t="str">
            <v>Arrendamento de Instalacoes</v>
          </cell>
          <cell r="D4938">
            <v>0</v>
          </cell>
          <cell r="F4938">
            <v>0</v>
          </cell>
          <cell r="G4938">
            <v>0</v>
          </cell>
          <cell r="H4938">
            <v>0</v>
          </cell>
        </row>
        <row r="4939">
          <cell r="A4939" t="str">
            <v>56.01.50.01</v>
          </cell>
          <cell r="B4939" t="str">
            <v>-</v>
          </cell>
          <cell r="C4939" t="str">
            <v>Arrendamento de Instalacoes</v>
          </cell>
          <cell r="D4939">
            <v>0</v>
          </cell>
          <cell r="F4939">
            <v>0</v>
          </cell>
          <cell r="G4939">
            <v>0</v>
          </cell>
          <cell r="H4939">
            <v>0</v>
          </cell>
        </row>
        <row r="4940">
          <cell r="A4940" t="str">
            <v>56.01.50.02</v>
          </cell>
          <cell r="B4940" t="str">
            <v>-</v>
          </cell>
          <cell r="C4940" t="str">
            <v>Arrendamento de Instalações - Corumba</v>
          </cell>
          <cell r="D4940">
            <v>0</v>
          </cell>
          <cell r="F4940">
            <v>0</v>
          </cell>
          <cell r="G4940">
            <v>0</v>
          </cell>
          <cell r="H4940">
            <v>0</v>
          </cell>
        </row>
        <row r="4941">
          <cell r="A4941" t="str">
            <v>56.01.55.00</v>
          </cell>
          <cell r="B4941" t="str">
            <v>-</v>
          </cell>
          <cell r="C4941" t="str">
            <v>Arrendamento Mercantil</v>
          </cell>
          <cell r="D4941">
            <v>0</v>
          </cell>
          <cell r="F4941">
            <v>0</v>
          </cell>
          <cell r="G4941">
            <v>0</v>
          </cell>
          <cell r="H4941">
            <v>0</v>
          </cell>
        </row>
        <row r="4942">
          <cell r="A4942" t="str">
            <v>56.01.55.01</v>
          </cell>
          <cell r="B4942" t="str">
            <v>-</v>
          </cell>
          <cell r="C4942" t="str">
            <v>Arrendamento Mercantil</v>
          </cell>
          <cell r="D4942">
            <v>0</v>
          </cell>
          <cell r="F4942">
            <v>0</v>
          </cell>
          <cell r="G4942">
            <v>0</v>
          </cell>
          <cell r="H4942">
            <v>0</v>
          </cell>
        </row>
        <row r="4943">
          <cell r="A4943" t="str">
            <v>56.02.00.00</v>
          </cell>
          <cell r="B4943" t="str">
            <v>-</v>
          </cell>
          <cell r="C4943" t="str">
            <v>Locacoes / Servicos Publicos</v>
          </cell>
          <cell r="D4943">
            <v>0</v>
          </cell>
          <cell r="F4943">
            <v>8524499.9900000002</v>
          </cell>
          <cell r="G4943">
            <v>1340595.23</v>
          </cell>
          <cell r="H4943">
            <v>7183904.7599999998</v>
          </cell>
          <cell r="I4943" t="str">
            <v>D</v>
          </cell>
        </row>
        <row r="4944">
          <cell r="A4944" t="str">
            <v>56.02.01.00</v>
          </cell>
          <cell r="B4944" t="str">
            <v>-</v>
          </cell>
          <cell r="C4944" t="str">
            <v>Energia Eletrica</v>
          </cell>
          <cell r="D4944">
            <v>0</v>
          </cell>
          <cell r="F4944">
            <v>8383985.6699999999</v>
          </cell>
          <cell r="G4944">
            <v>1321504.42</v>
          </cell>
          <cell r="H4944">
            <v>7062481.25</v>
          </cell>
          <cell r="I4944" t="str">
            <v>D</v>
          </cell>
        </row>
        <row r="4945">
          <cell r="A4945" t="str">
            <v>56.02.01.01</v>
          </cell>
          <cell r="B4945" t="str">
            <v>-</v>
          </cell>
          <cell r="C4945" t="str">
            <v>Energia Eletrica - Demanda</v>
          </cell>
          <cell r="D4945">
            <v>0</v>
          </cell>
          <cell r="F4945">
            <v>1668877.72</v>
          </cell>
          <cell r="G4945">
            <v>740907</v>
          </cell>
          <cell r="H4945">
            <v>927970.72</v>
          </cell>
          <cell r="I4945" t="str">
            <v>D</v>
          </cell>
        </row>
        <row r="4946">
          <cell r="A4946" t="str">
            <v>56.02.01.02</v>
          </cell>
          <cell r="B4946" t="str">
            <v>-</v>
          </cell>
          <cell r="C4946" t="str">
            <v>Energia Eletrica - Consumo</v>
          </cell>
          <cell r="D4946">
            <v>0</v>
          </cell>
          <cell r="F4946">
            <v>6715107.9500000002</v>
          </cell>
          <cell r="G4946">
            <v>580597.42000000004</v>
          </cell>
          <cell r="H4946">
            <v>6134510.5300000003</v>
          </cell>
          <cell r="I4946" t="str">
            <v>D</v>
          </cell>
        </row>
        <row r="4947">
          <cell r="A4947" t="str">
            <v>56.02.10.00</v>
          </cell>
          <cell r="B4947" t="str">
            <v>-</v>
          </cell>
          <cell r="C4947" t="str">
            <v>Agua e Esgoto</v>
          </cell>
          <cell r="D4947">
            <v>0</v>
          </cell>
          <cell r="F4947">
            <v>24399.65</v>
          </cell>
          <cell r="G4947">
            <v>0</v>
          </cell>
          <cell r="H4947">
            <v>24399.65</v>
          </cell>
          <cell r="I4947" t="str">
            <v>D</v>
          </cell>
        </row>
        <row r="4948">
          <cell r="A4948" t="str">
            <v>56.02.10.01</v>
          </cell>
          <cell r="B4948" t="str">
            <v>-</v>
          </cell>
          <cell r="C4948" t="str">
            <v>Agua e Esgoto</v>
          </cell>
          <cell r="D4948">
            <v>0</v>
          </cell>
          <cell r="F4948">
            <v>24399.65</v>
          </cell>
          <cell r="G4948">
            <v>0</v>
          </cell>
          <cell r="H4948">
            <v>24399.65</v>
          </cell>
          <cell r="I4948" t="str">
            <v>D</v>
          </cell>
        </row>
        <row r="4949">
          <cell r="A4949" t="str">
            <v>56.02.15.00</v>
          </cell>
          <cell r="B4949" t="str">
            <v>-</v>
          </cell>
          <cell r="C4949" t="str">
            <v>Gas</v>
          </cell>
          <cell r="D4949">
            <v>0</v>
          </cell>
          <cell r="F4949">
            <v>0</v>
          </cell>
          <cell r="G4949">
            <v>0</v>
          </cell>
          <cell r="H4949">
            <v>0</v>
          </cell>
        </row>
        <row r="4950">
          <cell r="A4950" t="str">
            <v>56.02.15.01</v>
          </cell>
          <cell r="B4950" t="str">
            <v>-</v>
          </cell>
          <cell r="C4950" t="str">
            <v>Gas</v>
          </cell>
          <cell r="D4950">
            <v>0</v>
          </cell>
          <cell r="F4950">
            <v>0</v>
          </cell>
          <cell r="G4950">
            <v>0</v>
          </cell>
          <cell r="H4950">
            <v>0</v>
          </cell>
        </row>
        <row r="4951">
          <cell r="A4951" t="str">
            <v>56.02.20.00</v>
          </cell>
          <cell r="B4951" t="str">
            <v>-</v>
          </cell>
          <cell r="C4951" t="str">
            <v>Comunicacoes</v>
          </cell>
          <cell r="D4951">
            <v>0</v>
          </cell>
          <cell r="F4951">
            <v>116114.67</v>
          </cell>
          <cell r="G4951">
            <v>19090.810000000001</v>
          </cell>
          <cell r="H4951">
            <v>97023.86</v>
          </cell>
          <cell r="I4951" t="str">
            <v>D</v>
          </cell>
        </row>
        <row r="4952">
          <cell r="A4952" t="str">
            <v>56.02.20.01</v>
          </cell>
          <cell r="B4952" t="str">
            <v>-</v>
          </cell>
          <cell r="C4952" t="str">
            <v>Telefone e Fax</v>
          </cell>
          <cell r="D4952">
            <v>0</v>
          </cell>
          <cell r="F4952">
            <v>112800.85</v>
          </cell>
          <cell r="G4952">
            <v>18896.009999999998</v>
          </cell>
          <cell r="H4952">
            <v>93904.84</v>
          </cell>
          <cell r="I4952" t="str">
            <v>D</v>
          </cell>
        </row>
        <row r="4953">
          <cell r="A4953" t="str">
            <v>56.02.20.02</v>
          </cell>
          <cell r="B4953" t="str">
            <v>-</v>
          </cell>
          <cell r="C4953" t="str">
            <v>Telefax/Canal Comunicacao</v>
          </cell>
          <cell r="D4953">
            <v>0</v>
          </cell>
          <cell r="F4953">
            <v>0</v>
          </cell>
          <cell r="G4953">
            <v>0</v>
          </cell>
          <cell r="H4953">
            <v>0</v>
          </cell>
        </row>
        <row r="4954">
          <cell r="A4954" t="str">
            <v>56.02.20.03</v>
          </cell>
          <cell r="B4954" t="str">
            <v>-</v>
          </cell>
          <cell r="C4954" t="str">
            <v>Correios/Malotes</v>
          </cell>
          <cell r="D4954">
            <v>0</v>
          </cell>
          <cell r="F4954">
            <v>3313.82</v>
          </cell>
          <cell r="G4954">
            <v>194.8</v>
          </cell>
          <cell r="H4954">
            <v>3119.02</v>
          </cell>
          <cell r="I4954" t="str">
            <v>D</v>
          </cell>
        </row>
        <row r="4956">
          <cell r="A4956" t="str">
            <v>-----------</v>
          </cell>
          <cell r="B4956" t="str">
            <v>--</v>
          </cell>
          <cell r="C4956" t="str">
            <v>-------------------------------------------------------------------</v>
          </cell>
          <cell r="D4956" t="str">
            <v>-------------------</v>
          </cell>
          <cell r="E4956" t="str">
            <v>-</v>
          </cell>
          <cell r="F4956" t="str">
            <v>-------------------</v>
          </cell>
          <cell r="G4956" t="e">
            <v>#NAME?</v>
          </cell>
          <cell r="H4956" t="str">
            <v>07AB - 1.00.01.065</v>
          </cell>
        </row>
        <row r="4957">
          <cell r="A4957" t="str">
            <v>_x000C_----------</v>
          </cell>
          <cell r="B4957" t="str">
            <v>--</v>
          </cell>
          <cell r="C4957" t="str">
            <v>-------------------------------------------------------------------</v>
          </cell>
          <cell r="D4957" t="str">
            <v>-------------------</v>
          </cell>
          <cell r="E4957" t="str">
            <v>-</v>
          </cell>
          <cell r="F4957" t="str">
            <v>-------------------</v>
          </cell>
          <cell r="G4957" t="str">
            <v>-------------------</v>
          </cell>
          <cell r="H4957" t="str">
            <v>------ Página:</v>
          </cell>
          <cell r="I4957">
            <v>6</v>
          </cell>
        </row>
        <row r="4958">
          <cell r="A4958" t="str">
            <v>Rio Doce Ma</v>
          </cell>
          <cell r="B4958" t="str">
            <v>ng</v>
          </cell>
          <cell r="C4958" t="str">
            <v>anes S.A</v>
          </cell>
          <cell r="H4958" t="str">
            <v>Balancete</v>
          </cell>
        </row>
        <row r="4959">
          <cell r="A4959" t="str">
            <v>Período: 01</v>
          </cell>
          <cell r="B4959" t="str">
            <v>/0</v>
          </cell>
          <cell r="C4959" t="str">
            <v>1/2007 A 31/01/2007 -----------------------------------------------</v>
          </cell>
          <cell r="D4959" t="str">
            <v>-------------------</v>
          </cell>
          <cell r="E4959" t="str">
            <v>-</v>
          </cell>
          <cell r="F4959" t="str">
            <v>-------------------</v>
          </cell>
          <cell r="G4959" t="str">
            <v>-------------------</v>
          </cell>
          <cell r="H4959" t="str">
            <v>06/02/2007 - 17:4</v>
          </cell>
          <cell r="I4959">
            <v>7</v>
          </cell>
        </row>
        <row r="4961">
          <cell r="A4961" t="str">
            <v>Título</v>
          </cell>
          <cell r="D4961" t="str">
            <v>Saldo Inicial</v>
          </cell>
          <cell r="F4961" t="str">
            <v>Débito</v>
          </cell>
          <cell r="G4961" t="str">
            <v>Crédito</v>
          </cell>
          <cell r="H4961" t="str">
            <v>Saldo Final</v>
          </cell>
        </row>
        <row r="4962">
          <cell r="A4962" t="str">
            <v>-----------</v>
          </cell>
          <cell r="B4962" t="str">
            <v>--</v>
          </cell>
          <cell r="C4962" t="str">
            <v>-------------------------------------------------------------------</v>
          </cell>
          <cell r="D4962" t="str">
            <v>-----------------</v>
          </cell>
          <cell r="F4962" t="str">
            <v>------------------</v>
          </cell>
          <cell r="G4962" t="str">
            <v>------------------</v>
          </cell>
          <cell r="H4962" t="str">
            <v>-----------------</v>
          </cell>
        </row>
        <row r="4963">
          <cell r="A4963" t="str">
            <v>56.02.20.04</v>
          </cell>
          <cell r="B4963" t="str">
            <v>-</v>
          </cell>
          <cell r="C4963" t="str">
            <v>Teleprocessamento</v>
          </cell>
          <cell r="D4963">
            <v>0</v>
          </cell>
          <cell r="F4963">
            <v>0</v>
          </cell>
          <cell r="G4963">
            <v>0</v>
          </cell>
          <cell r="H4963">
            <v>0</v>
          </cell>
        </row>
        <row r="4964">
          <cell r="A4964" t="str">
            <v>56.02.20.05</v>
          </cell>
          <cell r="B4964" t="str">
            <v>-</v>
          </cell>
          <cell r="C4964" t="str">
            <v>Transmissao Voz / Dados</v>
          </cell>
          <cell r="D4964">
            <v>0</v>
          </cell>
          <cell r="F4964">
            <v>0</v>
          </cell>
          <cell r="G4964">
            <v>0</v>
          </cell>
          <cell r="H4964">
            <v>0</v>
          </cell>
        </row>
        <row r="4965">
          <cell r="A4965" t="str">
            <v>56.02.20.06</v>
          </cell>
          <cell r="B4965" t="str">
            <v>-</v>
          </cell>
          <cell r="C4965" t="str">
            <v>Outros Servicos de Comunicacao</v>
          </cell>
          <cell r="D4965">
            <v>0</v>
          </cell>
          <cell r="F4965">
            <v>0</v>
          </cell>
          <cell r="G4965">
            <v>0</v>
          </cell>
          <cell r="H4965">
            <v>0</v>
          </cell>
        </row>
        <row r="4966">
          <cell r="A4966" t="str">
            <v>57.00.00.00</v>
          </cell>
          <cell r="B4966" t="str">
            <v>-</v>
          </cell>
          <cell r="C4966" t="str">
            <v>Servicos Contratados</v>
          </cell>
          <cell r="D4966">
            <v>0</v>
          </cell>
          <cell r="F4966">
            <v>18342302.940000001</v>
          </cell>
          <cell r="G4966">
            <v>6878759.4900000002</v>
          </cell>
          <cell r="H4966">
            <v>11463543.449999999</v>
          </cell>
          <cell r="I4966" t="str">
            <v>D</v>
          </cell>
        </row>
        <row r="4967">
          <cell r="A4967" t="str">
            <v>57.01.00.00</v>
          </cell>
          <cell r="B4967" t="str">
            <v>-</v>
          </cell>
          <cell r="C4967" t="str">
            <v>Servicos Contratados</v>
          </cell>
          <cell r="D4967">
            <v>0</v>
          </cell>
          <cell r="F4967">
            <v>18342302.940000001</v>
          </cell>
          <cell r="G4967">
            <v>6878759.4900000002</v>
          </cell>
          <cell r="H4967">
            <v>11463543.449999999</v>
          </cell>
          <cell r="I4967" t="str">
            <v>D</v>
          </cell>
        </row>
        <row r="4968">
          <cell r="A4968" t="str">
            <v>57.01.01.00</v>
          </cell>
          <cell r="B4968" t="str">
            <v>-</v>
          </cell>
          <cell r="C4968" t="str">
            <v>Empreitada a Preco Global</v>
          </cell>
          <cell r="D4968">
            <v>0</v>
          </cell>
          <cell r="F4968">
            <v>0</v>
          </cell>
          <cell r="G4968">
            <v>0</v>
          </cell>
          <cell r="H4968">
            <v>0</v>
          </cell>
        </row>
        <row r="4969">
          <cell r="A4969" t="str">
            <v>57.01.01.01</v>
          </cell>
          <cell r="B4969" t="str">
            <v>-</v>
          </cell>
          <cell r="C4969" t="str">
            <v>Empreitada a Preco Global</v>
          </cell>
          <cell r="D4969">
            <v>0</v>
          </cell>
          <cell r="F4969">
            <v>0</v>
          </cell>
          <cell r="G4969">
            <v>0</v>
          </cell>
          <cell r="H4969">
            <v>0</v>
          </cell>
        </row>
        <row r="4970">
          <cell r="A4970" t="str">
            <v>57.01.05.00</v>
          </cell>
          <cell r="B4970" t="str">
            <v>-</v>
          </cell>
          <cell r="C4970" t="str">
            <v>Empreitada a Preco Unitario</v>
          </cell>
          <cell r="D4970">
            <v>0</v>
          </cell>
          <cell r="F4970">
            <v>41232.42</v>
          </cell>
          <cell r="G4970">
            <v>41232.42</v>
          </cell>
          <cell r="H4970">
            <v>0</v>
          </cell>
        </row>
        <row r="4971">
          <cell r="A4971" t="str">
            <v>57.01.05.01</v>
          </cell>
          <cell r="B4971" t="str">
            <v>-</v>
          </cell>
          <cell r="C4971" t="str">
            <v>Empreitada a Preco Unitario</v>
          </cell>
          <cell r="D4971">
            <v>0</v>
          </cell>
          <cell r="F4971">
            <v>41232.42</v>
          </cell>
          <cell r="G4971">
            <v>41232.42</v>
          </cell>
          <cell r="H4971">
            <v>0</v>
          </cell>
        </row>
        <row r="4972">
          <cell r="A4972" t="str">
            <v>57.01.10.00</v>
          </cell>
          <cell r="B4972" t="str">
            <v>-</v>
          </cell>
          <cell r="C4972" t="str">
            <v>Empreitada por Administracao</v>
          </cell>
          <cell r="D4972">
            <v>0</v>
          </cell>
          <cell r="F4972">
            <v>25303.87</v>
          </cell>
          <cell r="G4972">
            <v>14745.34</v>
          </cell>
          <cell r="H4972">
            <v>10558.53</v>
          </cell>
          <cell r="I4972" t="str">
            <v>D</v>
          </cell>
        </row>
        <row r="4973">
          <cell r="A4973" t="str">
            <v>57.01.10.01</v>
          </cell>
          <cell r="B4973" t="str">
            <v>-</v>
          </cell>
          <cell r="C4973" t="str">
            <v>Empreitada por Administracao</v>
          </cell>
          <cell r="D4973">
            <v>0</v>
          </cell>
          <cell r="F4973">
            <v>25303.87</v>
          </cell>
          <cell r="G4973">
            <v>14745.34</v>
          </cell>
          <cell r="H4973">
            <v>10558.53</v>
          </cell>
          <cell r="I4973" t="str">
            <v>D</v>
          </cell>
        </row>
        <row r="4974">
          <cell r="A4974" t="str">
            <v>57.01.15.00</v>
          </cell>
          <cell r="B4974" t="str">
            <v>-</v>
          </cell>
          <cell r="C4974" t="str">
            <v>Fiscaliz de Obras/Montagens</v>
          </cell>
          <cell r="D4974">
            <v>0</v>
          </cell>
          <cell r="F4974">
            <v>0</v>
          </cell>
          <cell r="G4974">
            <v>0</v>
          </cell>
          <cell r="H4974">
            <v>0</v>
          </cell>
        </row>
        <row r="4975">
          <cell r="A4975" t="str">
            <v>57.01.15.01</v>
          </cell>
          <cell r="B4975" t="str">
            <v>-</v>
          </cell>
          <cell r="C4975" t="str">
            <v>Fiscaliz de Obras/Montagens</v>
          </cell>
          <cell r="D4975">
            <v>0</v>
          </cell>
          <cell r="F4975">
            <v>0</v>
          </cell>
          <cell r="G4975">
            <v>0</v>
          </cell>
          <cell r="H4975">
            <v>0</v>
          </cell>
        </row>
        <row r="4976">
          <cell r="A4976" t="str">
            <v>57.01.20.00</v>
          </cell>
          <cell r="B4976" t="str">
            <v>-</v>
          </cell>
          <cell r="C4976" t="str">
            <v>Estudos e Projetos de Engenharia</v>
          </cell>
          <cell r="D4976">
            <v>0</v>
          </cell>
          <cell r="F4976">
            <v>35000</v>
          </cell>
          <cell r="G4976">
            <v>35000</v>
          </cell>
          <cell r="H4976">
            <v>0</v>
          </cell>
        </row>
        <row r="4977">
          <cell r="A4977" t="str">
            <v>57.01.20.01</v>
          </cell>
          <cell r="B4977" t="str">
            <v>-</v>
          </cell>
          <cell r="C4977" t="str">
            <v>Estudos e Projetos de Engenharia</v>
          </cell>
          <cell r="D4977">
            <v>0</v>
          </cell>
          <cell r="F4977">
            <v>35000</v>
          </cell>
          <cell r="G4977">
            <v>35000</v>
          </cell>
          <cell r="H4977">
            <v>0</v>
          </cell>
        </row>
        <row r="4978">
          <cell r="A4978" t="str">
            <v>57.01.20.02</v>
          </cell>
          <cell r="B4978" t="str">
            <v>-</v>
          </cell>
          <cell r="C4978" t="str">
            <v>Pesquisa</v>
          </cell>
          <cell r="D4978">
            <v>0</v>
          </cell>
          <cell r="F4978">
            <v>0</v>
          </cell>
          <cell r="G4978">
            <v>0</v>
          </cell>
          <cell r="H4978">
            <v>0</v>
          </cell>
        </row>
        <row r="4979">
          <cell r="A4979" t="str">
            <v>57.01.25.00</v>
          </cell>
          <cell r="B4979" t="str">
            <v>-</v>
          </cell>
          <cell r="C4979" t="str">
            <v>Consultoria Tecnica</v>
          </cell>
          <cell r="D4979">
            <v>0</v>
          </cell>
          <cell r="F4979">
            <v>18220.060000000001</v>
          </cell>
          <cell r="G4979">
            <v>17820.060000000001</v>
          </cell>
          <cell r="H4979">
            <v>400</v>
          </cell>
          <cell r="I4979" t="str">
            <v>D</v>
          </cell>
        </row>
        <row r="4980">
          <cell r="A4980" t="str">
            <v>57.01.25.01</v>
          </cell>
          <cell r="B4980" t="str">
            <v>-</v>
          </cell>
          <cell r="C4980" t="str">
            <v>Consultoria Tecnica - Outros</v>
          </cell>
          <cell r="D4980">
            <v>0</v>
          </cell>
          <cell r="F4980">
            <v>11470.06</v>
          </cell>
          <cell r="G4980">
            <v>11070.06</v>
          </cell>
          <cell r="H4980">
            <v>400</v>
          </cell>
          <cell r="I4980" t="str">
            <v>D</v>
          </cell>
        </row>
        <row r="4981">
          <cell r="A4981" t="str">
            <v>57.01.25.02</v>
          </cell>
          <cell r="B4981" t="str">
            <v>-</v>
          </cell>
          <cell r="C4981" t="str">
            <v>Projeto Despertar</v>
          </cell>
          <cell r="D4981">
            <v>0</v>
          </cell>
          <cell r="F4981">
            <v>0</v>
          </cell>
          <cell r="G4981">
            <v>0</v>
          </cell>
          <cell r="H4981">
            <v>0</v>
          </cell>
        </row>
        <row r="4982">
          <cell r="A4982" t="str">
            <v>57.01.25.03</v>
          </cell>
          <cell r="B4982" t="str">
            <v>-</v>
          </cell>
          <cell r="C4982" t="str">
            <v>Consultoria Polo de Soja</v>
          </cell>
          <cell r="D4982">
            <v>0</v>
          </cell>
          <cell r="F4982">
            <v>0</v>
          </cell>
          <cell r="G4982">
            <v>0</v>
          </cell>
          <cell r="H4982">
            <v>0</v>
          </cell>
        </row>
        <row r="4983">
          <cell r="A4983" t="str">
            <v>57.01.25.04</v>
          </cell>
          <cell r="B4983" t="str">
            <v>-</v>
          </cell>
          <cell r="C4983" t="str">
            <v>Conv c/Univers/Inst.Pesquisas</v>
          </cell>
          <cell r="D4983">
            <v>0</v>
          </cell>
          <cell r="F4983">
            <v>6750</v>
          </cell>
          <cell r="G4983">
            <v>6750</v>
          </cell>
          <cell r="H4983">
            <v>0</v>
          </cell>
        </row>
        <row r="4984">
          <cell r="A4984" t="str">
            <v>57.01.25.05</v>
          </cell>
          <cell r="B4984" t="str">
            <v>-</v>
          </cell>
          <cell r="C4984" t="str">
            <v>Serv.Consult ref.Marcas/Patentes</v>
          </cell>
          <cell r="D4984">
            <v>0</v>
          </cell>
          <cell r="F4984">
            <v>0</v>
          </cell>
          <cell r="G4984">
            <v>0</v>
          </cell>
          <cell r="H4984">
            <v>0</v>
          </cell>
        </row>
        <row r="4985">
          <cell r="A4985" t="str">
            <v>57.01.30.00</v>
          </cell>
          <cell r="B4985" t="str">
            <v>-</v>
          </cell>
          <cell r="C4985" t="str">
            <v>Consultoria Administrativa</v>
          </cell>
          <cell r="D4985">
            <v>0</v>
          </cell>
          <cell r="F4985">
            <v>0</v>
          </cell>
          <cell r="G4985">
            <v>0</v>
          </cell>
          <cell r="H4985">
            <v>0</v>
          </cell>
        </row>
        <row r="4986">
          <cell r="A4986" t="str">
            <v>57.01.30.01</v>
          </cell>
          <cell r="B4986" t="str">
            <v>-</v>
          </cell>
          <cell r="C4986" t="str">
            <v>Consultoria Administrativa</v>
          </cell>
          <cell r="D4986">
            <v>0</v>
          </cell>
          <cell r="F4986">
            <v>0</v>
          </cell>
          <cell r="G4986">
            <v>0</v>
          </cell>
          <cell r="H4986">
            <v>0</v>
          </cell>
        </row>
        <row r="4987">
          <cell r="A4987" t="str">
            <v>57.01.35.00</v>
          </cell>
          <cell r="B4987" t="str">
            <v>-</v>
          </cell>
          <cell r="C4987" t="str">
            <v>Auditoria Externa</v>
          </cell>
          <cell r="D4987">
            <v>0</v>
          </cell>
          <cell r="F4987">
            <v>931.84</v>
          </cell>
          <cell r="G4987">
            <v>0</v>
          </cell>
          <cell r="H4987">
            <v>931.84</v>
          </cell>
          <cell r="I4987" t="str">
            <v>D</v>
          </cell>
        </row>
        <row r="4988">
          <cell r="A4988" t="str">
            <v>57.01.35.01</v>
          </cell>
          <cell r="B4988" t="str">
            <v>-</v>
          </cell>
          <cell r="C4988" t="str">
            <v>Auditoria Externa</v>
          </cell>
          <cell r="D4988">
            <v>0</v>
          </cell>
          <cell r="F4988">
            <v>931.84</v>
          </cell>
          <cell r="G4988">
            <v>0</v>
          </cell>
          <cell r="H4988">
            <v>931.84</v>
          </cell>
          <cell r="I4988" t="str">
            <v>D</v>
          </cell>
        </row>
        <row r="4989">
          <cell r="A4989" t="str">
            <v>57.01.40.00</v>
          </cell>
          <cell r="B4989" t="str">
            <v>-</v>
          </cell>
          <cell r="C4989" t="str">
            <v>Estudos e Pesquisas</v>
          </cell>
          <cell r="D4989">
            <v>0</v>
          </cell>
          <cell r="F4989">
            <v>0</v>
          </cell>
          <cell r="G4989">
            <v>0</v>
          </cell>
          <cell r="H4989">
            <v>0</v>
          </cell>
        </row>
        <row r="4990">
          <cell r="A4990" t="str">
            <v>57.01.40.01</v>
          </cell>
          <cell r="B4990" t="str">
            <v>-</v>
          </cell>
          <cell r="C4990" t="str">
            <v>Estudos e Pesquisas</v>
          </cell>
          <cell r="D4990">
            <v>0</v>
          </cell>
          <cell r="F4990">
            <v>0</v>
          </cell>
          <cell r="G4990">
            <v>0</v>
          </cell>
          <cell r="H4990">
            <v>0</v>
          </cell>
        </row>
        <row r="4991">
          <cell r="A4991" t="str">
            <v>57.01.45.00</v>
          </cell>
          <cell r="B4991" t="str">
            <v>-</v>
          </cell>
          <cell r="C4991" t="str">
            <v>Diligenciamento de Compras</v>
          </cell>
          <cell r="D4991">
            <v>0</v>
          </cell>
          <cell r="F4991">
            <v>0</v>
          </cell>
          <cell r="G4991">
            <v>0</v>
          </cell>
          <cell r="H4991">
            <v>0</v>
          </cell>
        </row>
        <row r="4992">
          <cell r="A4992" t="str">
            <v>57.01.45.01</v>
          </cell>
          <cell r="B4992" t="str">
            <v>-</v>
          </cell>
          <cell r="C4992" t="str">
            <v>Diligenciamento de Compras</v>
          </cell>
          <cell r="D4992">
            <v>0</v>
          </cell>
          <cell r="F4992">
            <v>0</v>
          </cell>
          <cell r="G4992">
            <v>0</v>
          </cell>
          <cell r="H4992">
            <v>0</v>
          </cell>
        </row>
        <row r="4993">
          <cell r="A4993" t="str">
            <v>57.01.50.00</v>
          </cell>
          <cell r="B4993" t="str">
            <v>-</v>
          </cell>
          <cell r="C4993" t="str">
            <v>Aerofotogrametria</v>
          </cell>
          <cell r="D4993">
            <v>0</v>
          </cell>
          <cell r="F4993">
            <v>0</v>
          </cell>
          <cell r="G4993">
            <v>0</v>
          </cell>
          <cell r="H4993">
            <v>0</v>
          </cell>
        </row>
        <row r="4994">
          <cell r="A4994" t="str">
            <v>57.01.50.01</v>
          </cell>
          <cell r="B4994" t="str">
            <v>-</v>
          </cell>
          <cell r="C4994" t="str">
            <v>Aerofotogrametria</v>
          </cell>
          <cell r="D4994">
            <v>0</v>
          </cell>
          <cell r="F4994">
            <v>0</v>
          </cell>
          <cell r="G4994">
            <v>0</v>
          </cell>
          <cell r="H4994">
            <v>0</v>
          </cell>
        </row>
        <row r="4995">
          <cell r="A4995" t="str">
            <v>57.01.51.00</v>
          </cell>
          <cell r="B4995" t="str">
            <v>-</v>
          </cell>
          <cell r="C4995" t="str">
            <v>Outros Est/Proj e Consultoria</v>
          </cell>
          <cell r="D4995">
            <v>0</v>
          </cell>
          <cell r="F4995">
            <v>960</v>
          </cell>
          <cell r="G4995">
            <v>240</v>
          </cell>
          <cell r="H4995">
            <v>720</v>
          </cell>
          <cell r="I4995" t="str">
            <v>D</v>
          </cell>
        </row>
        <row r="4996">
          <cell r="A4996" t="str">
            <v>57.01.51.01</v>
          </cell>
          <cell r="B4996" t="str">
            <v>-</v>
          </cell>
          <cell r="C4996" t="str">
            <v>Outros Est/Proj e Consultoria</v>
          </cell>
          <cell r="D4996">
            <v>0</v>
          </cell>
          <cell r="F4996">
            <v>960</v>
          </cell>
          <cell r="G4996">
            <v>240</v>
          </cell>
          <cell r="H4996">
            <v>720</v>
          </cell>
          <cell r="I4996" t="str">
            <v>D</v>
          </cell>
        </row>
        <row r="4997">
          <cell r="A4997" t="str">
            <v>57.01.55.00</v>
          </cell>
          <cell r="B4997" t="str">
            <v>-</v>
          </cell>
          <cell r="C4997" t="str">
            <v>Extr/Benef/Movim de Minerio</v>
          </cell>
          <cell r="D4997">
            <v>0</v>
          </cell>
          <cell r="F4997">
            <v>4604237.2300000004</v>
          </cell>
          <cell r="G4997">
            <v>1679010.48</v>
          </cell>
          <cell r="H4997">
            <v>2925226.75</v>
          </cell>
          <cell r="I4997" t="str">
            <v>D</v>
          </cell>
        </row>
        <row r="4998">
          <cell r="A4998" t="str">
            <v>57.01.55.01</v>
          </cell>
          <cell r="B4998" t="str">
            <v>-</v>
          </cell>
          <cell r="C4998" t="str">
            <v>Transporte Mang Mina-Pera</v>
          </cell>
          <cell r="D4998">
            <v>0</v>
          </cell>
          <cell r="F4998">
            <v>2253960.85</v>
          </cell>
          <cell r="G4998">
            <v>1077815.18</v>
          </cell>
          <cell r="H4998">
            <v>1176145.67</v>
          </cell>
          <cell r="I4998" t="str">
            <v>D</v>
          </cell>
        </row>
        <row r="4999">
          <cell r="A4999" t="str">
            <v>57.01.55.02</v>
          </cell>
          <cell r="B4999" t="str">
            <v>-</v>
          </cell>
          <cell r="C4999" t="str">
            <v>Remocao de Esteril</v>
          </cell>
          <cell r="D4999">
            <v>0</v>
          </cell>
          <cell r="F4999">
            <v>1258381.1499999999</v>
          </cell>
          <cell r="G4999">
            <v>0</v>
          </cell>
          <cell r="H4999">
            <v>1258381.1499999999</v>
          </cell>
          <cell r="I4999" t="str">
            <v>D</v>
          </cell>
        </row>
        <row r="5000">
          <cell r="A5000" t="str">
            <v>57.01.55.03</v>
          </cell>
          <cell r="B5000" t="str">
            <v>-</v>
          </cell>
          <cell r="C5000" t="str">
            <v>Transp/Movim/Remocao de Minerios</v>
          </cell>
          <cell r="D5000">
            <v>0</v>
          </cell>
          <cell r="F5000">
            <v>480594.05</v>
          </cell>
          <cell r="G5000">
            <v>284814.8</v>
          </cell>
          <cell r="H5000">
            <v>195779.25</v>
          </cell>
          <cell r="I5000" t="str">
            <v>D</v>
          </cell>
        </row>
        <row r="5001">
          <cell r="A5001" t="str">
            <v>57.01.55.04</v>
          </cell>
          <cell r="B5001" t="str">
            <v>-</v>
          </cell>
          <cell r="C5001" t="str">
            <v>Perfuracao/Cargas Explosivas</v>
          </cell>
          <cell r="D5001">
            <v>0</v>
          </cell>
          <cell r="F5001">
            <v>155854.14000000001</v>
          </cell>
          <cell r="G5001">
            <v>81170</v>
          </cell>
          <cell r="H5001">
            <v>74684.14</v>
          </cell>
          <cell r="I5001" t="str">
            <v>D</v>
          </cell>
        </row>
        <row r="5002">
          <cell r="A5002" t="str">
            <v>57.01.55.05</v>
          </cell>
          <cell r="B5002" t="str">
            <v>-</v>
          </cell>
          <cell r="C5002" t="str">
            <v>Oper Equipamentos Mina</v>
          </cell>
          <cell r="D5002">
            <v>0</v>
          </cell>
          <cell r="F5002">
            <v>455447.03999999998</v>
          </cell>
          <cell r="G5002">
            <v>235210.5</v>
          </cell>
          <cell r="H5002">
            <v>220236.54</v>
          </cell>
          <cell r="I5002" t="str">
            <v>D</v>
          </cell>
        </row>
        <row r="5003">
          <cell r="A5003" t="str">
            <v>57.01.57.00</v>
          </cell>
          <cell r="B5003" t="str">
            <v>-</v>
          </cell>
          <cell r="C5003" t="str">
            <v>Operacao Industrial</v>
          </cell>
          <cell r="D5003">
            <v>0</v>
          </cell>
          <cell r="F5003">
            <v>1880617.29</v>
          </cell>
          <cell r="G5003">
            <v>1016175.9</v>
          </cell>
          <cell r="H5003">
            <v>864441.39</v>
          </cell>
          <cell r="I5003" t="str">
            <v>D</v>
          </cell>
        </row>
        <row r="5004">
          <cell r="A5004" t="str">
            <v>57.01.57.01</v>
          </cell>
          <cell r="B5004" t="str">
            <v>-</v>
          </cell>
          <cell r="C5004" t="str">
            <v>Manuseio de Insumos Industriais</v>
          </cell>
          <cell r="D5004">
            <v>0</v>
          </cell>
          <cell r="F5004">
            <v>0</v>
          </cell>
          <cell r="G5004">
            <v>0</v>
          </cell>
          <cell r="H5004">
            <v>0</v>
          </cell>
        </row>
        <row r="5005">
          <cell r="A5005" t="str">
            <v>57.01.57.02</v>
          </cell>
          <cell r="B5005" t="str">
            <v>-</v>
          </cell>
          <cell r="C5005" t="str">
            <v>Outros Serv Operacao Industrial</v>
          </cell>
          <cell r="D5005">
            <v>0</v>
          </cell>
          <cell r="F5005">
            <v>1880617.29</v>
          </cell>
          <cell r="G5005">
            <v>1016175.9</v>
          </cell>
          <cell r="H5005">
            <v>864441.39</v>
          </cell>
          <cell r="I5005" t="str">
            <v>D</v>
          </cell>
        </row>
        <row r="5006">
          <cell r="A5006" t="str">
            <v>57.01.59.00</v>
          </cell>
          <cell r="B5006" t="str">
            <v>-</v>
          </cell>
          <cell r="C5006" t="str">
            <v>Servico Auxiliar Contratado</v>
          </cell>
          <cell r="D5006">
            <v>0</v>
          </cell>
          <cell r="F5006">
            <v>2644719.4300000002</v>
          </cell>
          <cell r="G5006">
            <v>955089.77</v>
          </cell>
          <cell r="H5006">
            <v>1689629.66</v>
          </cell>
          <cell r="I5006" t="str">
            <v>D</v>
          </cell>
        </row>
        <row r="5007">
          <cell r="A5007" t="str">
            <v>57.01.59.01</v>
          </cell>
          <cell r="B5007" t="str">
            <v>-</v>
          </cell>
          <cell r="C5007" t="str">
            <v>Apoio a Mineracao</v>
          </cell>
          <cell r="D5007">
            <v>0</v>
          </cell>
          <cell r="F5007">
            <v>102456.14</v>
          </cell>
          <cell r="G5007">
            <v>75065.59</v>
          </cell>
          <cell r="H5007">
            <v>27390.55</v>
          </cell>
          <cell r="I5007" t="str">
            <v>D</v>
          </cell>
        </row>
        <row r="5008">
          <cell r="A5008" t="str">
            <v>57.01.59.02</v>
          </cell>
          <cell r="B5008" t="str">
            <v>-</v>
          </cell>
          <cell r="C5008" t="str">
            <v>Apoio ao Transporte</v>
          </cell>
          <cell r="D5008">
            <v>0</v>
          </cell>
          <cell r="F5008">
            <v>267495.90999999997</v>
          </cell>
          <cell r="G5008">
            <v>122142</v>
          </cell>
          <cell r="H5008">
            <v>145353.91</v>
          </cell>
          <cell r="I5008" t="str">
            <v>D</v>
          </cell>
        </row>
        <row r="5009">
          <cell r="A5009" t="str">
            <v>57.01.59.03</v>
          </cell>
          <cell r="B5009" t="str">
            <v>-</v>
          </cell>
          <cell r="C5009" t="str">
            <v>Apoio a Maquinas e Equipamentos</v>
          </cell>
          <cell r="D5009">
            <v>0</v>
          </cell>
          <cell r="F5009">
            <v>45347.47</v>
          </cell>
          <cell r="G5009">
            <v>0</v>
          </cell>
          <cell r="H5009">
            <v>45347.47</v>
          </cell>
          <cell r="I5009" t="str">
            <v>D</v>
          </cell>
        </row>
        <row r="5010">
          <cell r="A5010" t="str">
            <v>57.01.59.04</v>
          </cell>
          <cell r="B5010" t="str">
            <v>-</v>
          </cell>
          <cell r="C5010" t="str">
            <v>Apoio ao Servico de Barragem</v>
          </cell>
          <cell r="D5010">
            <v>0</v>
          </cell>
          <cell r="F5010">
            <v>15942</v>
          </cell>
          <cell r="G5010">
            <v>15942</v>
          </cell>
          <cell r="H5010">
            <v>0</v>
          </cell>
        </row>
        <row r="5011">
          <cell r="A5011" t="str">
            <v>57.01.59.05</v>
          </cell>
          <cell r="B5011" t="str">
            <v>-</v>
          </cell>
          <cell r="C5011" t="str">
            <v>Apoio a Movimentacao Interna</v>
          </cell>
          <cell r="D5011">
            <v>0</v>
          </cell>
          <cell r="F5011">
            <v>1477362.52</v>
          </cell>
          <cell r="G5011">
            <v>436024.73</v>
          </cell>
          <cell r="H5011">
            <v>1041337.79</v>
          </cell>
          <cell r="I5011" t="str">
            <v>D</v>
          </cell>
        </row>
        <row r="5012">
          <cell r="A5012" t="str">
            <v>57.01.59.06</v>
          </cell>
          <cell r="B5012" t="str">
            <v>-</v>
          </cell>
          <cell r="C5012" t="str">
            <v>Apoio a Conservacao e Limpeza</v>
          </cell>
          <cell r="D5012">
            <v>0</v>
          </cell>
          <cell r="F5012">
            <v>89431.96</v>
          </cell>
          <cell r="G5012">
            <v>14452.96</v>
          </cell>
          <cell r="H5012">
            <v>74979</v>
          </cell>
          <cell r="I5012" t="str">
            <v>D</v>
          </cell>
        </row>
        <row r="5013">
          <cell r="A5013" t="str">
            <v>57.01.59.07</v>
          </cell>
          <cell r="B5013" t="str">
            <v>-</v>
          </cell>
          <cell r="C5013" t="str">
            <v>Apoio a Quebra de Produto</v>
          </cell>
          <cell r="D5013">
            <v>0</v>
          </cell>
          <cell r="F5013">
            <v>16961.72</v>
          </cell>
          <cell r="G5013">
            <v>0</v>
          </cell>
          <cell r="H5013">
            <v>16961.72</v>
          </cell>
          <cell r="I5013" t="str">
            <v>D</v>
          </cell>
        </row>
        <row r="5014">
          <cell r="A5014" t="str">
            <v>57.01.59.08</v>
          </cell>
          <cell r="B5014" t="str">
            <v>-</v>
          </cell>
          <cell r="C5014" t="str">
            <v>Apoio a Remocao de Rejeitos</v>
          </cell>
          <cell r="D5014">
            <v>0</v>
          </cell>
          <cell r="F5014">
            <v>19155.34</v>
          </cell>
          <cell r="G5014">
            <v>19155</v>
          </cell>
          <cell r="H5014">
            <v>0.34</v>
          </cell>
          <cell r="I5014" t="str">
            <v>D</v>
          </cell>
        </row>
        <row r="5015">
          <cell r="A5015" t="str">
            <v>57.01.59.09</v>
          </cell>
          <cell r="B5015" t="str">
            <v>-</v>
          </cell>
          <cell r="C5015" t="str">
            <v>Apoio ao Laboratorio</v>
          </cell>
          <cell r="D5015">
            <v>0</v>
          </cell>
          <cell r="F5015">
            <v>207142.71</v>
          </cell>
          <cell r="G5015">
            <v>38000</v>
          </cell>
          <cell r="H5015">
            <v>169142.71</v>
          </cell>
          <cell r="I5015" t="str">
            <v>D</v>
          </cell>
        </row>
        <row r="5016">
          <cell r="A5016" t="str">
            <v>57.01.59.10</v>
          </cell>
          <cell r="B5016" t="str">
            <v>-</v>
          </cell>
          <cell r="C5016" t="str">
            <v>Apoio a Operacao</v>
          </cell>
          <cell r="D5016">
            <v>0</v>
          </cell>
          <cell r="F5016">
            <v>403423.66</v>
          </cell>
          <cell r="G5016">
            <v>234307.49</v>
          </cell>
          <cell r="H5016">
            <v>169116.17</v>
          </cell>
          <cell r="I5016" t="str">
            <v>D</v>
          </cell>
        </row>
        <row r="5017">
          <cell r="A5017" t="str">
            <v>57.01.62.00</v>
          </cell>
          <cell r="B5017" t="str">
            <v>-</v>
          </cell>
          <cell r="C5017" t="str">
            <v>Operacao Florestal</v>
          </cell>
          <cell r="D5017">
            <v>0</v>
          </cell>
          <cell r="F5017">
            <v>895008.33</v>
          </cell>
          <cell r="G5017">
            <v>437379.79</v>
          </cell>
          <cell r="H5017">
            <v>457628.54</v>
          </cell>
          <cell r="I5017" t="str">
            <v>D</v>
          </cell>
        </row>
        <row r="5018">
          <cell r="A5018" t="str">
            <v>57.01.62.01</v>
          </cell>
          <cell r="B5018" t="str">
            <v>-</v>
          </cell>
          <cell r="C5018" t="str">
            <v>Operacao Florestal</v>
          </cell>
          <cell r="D5018">
            <v>0</v>
          </cell>
          <cell r="F5018">
            <v>799759.06</v>
          </cell>
          <cell r="G5018">
            <v>410441.62</v>
          </cell>
          <cell r="H5018">
            <v>389317.44</v>
          </cell>
          <cell r="I5018" t="str">
            <v>D</v>
          </cell>
        </row>
        <row r="5019">
          <cell r="A5019" t="str">
            <v>57.01.62.02</v>
          </cell>
          <cell r="B5019" t="str">
            <v>-</v>
          </cell>
          <cell r="C5019" t="str">
            <v>Producao de Carvao Vegetal</v>
          </cell>
          <cell r="D5019">
            <v>0</v>
          </cell>
          <cell r="F5019">
            <v>95249.27</v>
          </cell>
          <cell r="G5019">
            <v>26938.17</v>
          </cell>
          <cell r="H5019">
            <v>68311.100000000006</v>
          </cell>
          <cell r="I5019" t="str">
            <v>D</v>
          </cell>
        </row>
        <row r="5020">
          <cell r="A5020" t="str">
            <v>57.01.65.00</v>
          </cell>
          <cell r="B5020" t="str">
            <v>-</v>
          </cell>
          <cell r="C5020" t="str">
            <v>Prospeccao e Sondagens</v>
          </cell>
          <cell r="D5020">
            <v>0</v>
          </cell>
          <cell r="F5020">
            <v>0</v>
          </cell>
          <cell r="G5020">
            <v>0</v>
          </cell>
          <cell r="H5020">
            <v>0</v>
          </cell>
        </row>
        <row r="5021">
          <cell r="A5021" t="str">
            <v>57.01.65.01</v>
          </cell>
          <cell r="B5021" t="str">
            <v>-</v>
          </cell>
          <cell r="C5021" t="str">
            <v>Prospeccao e Sondagens</v>
          </cell>
          <cell r="D5021">
            <v>0</v>
          </cell>
          <cell r="F5021">
            <v>0</v>
          </cell>
          <cell r="G5021">
            <v>0</v>
          </cell>
          <cell r="H5021">
            <v>0</v>
          </cell>
        </row>
        <row r="5022">
          <cell r="A5022" t="str">
            <v>57.01.67.00</v>
          </cell>
          <cell r="B5022" t="str">
            <v>-</v>
          </cell>
          <cell r="C5022" t="str">
            <v>Dragagens</v>
          </cell>
          <cell r="D5022">
            <v>0</v>
          </cell>
          <cell r="F5022">
            <v>0</v>
          </cell>
          <cell r="G5022">
            <v>0</v>
          </cell>
          <cell r="H5022">
            <v>0</v>
          </cell>
        </row>
        <row r="5023">
          <cell r="A5023" t="str">
            <v>57.01.67.01</v>
          </cell>
          <cell r="B5023" t="str">
            <v>-</v>
          </cell>
          <cell r="C5023" t="str">
            <v>Dragagens</v>
          </cell>
          <cell r="D5023">
            <v>0</v>
          </cell>
          <cell r="F5023">
            <v>0</v>
          </cell>
          <cell r="G5023">
            <v>0</v>
          </cell>
          <cell r="H5023">
            <v>0</v>
          </cell>
        </row>
        <row r="5024">
          <cell r="A5024" t="str">
            <v>57.01.69.00</v>
          </cell>
          <cell r="B5024" t="str">
            <v>-</v>
          </cell>
          <cell r="C5024" t="str">
            <v>Obras de Geologia</v>
          </cell>
          <cell r="D5024">
            <v>0</v>
          </cell>
          <cell r="F5024">
            <v>0</v>
          </cell>
          <cell r="G5024">
            <v>0</v>
          </cell>
          <cell r="H5024">
            <v>0</v>
          </cell>
        </row>
        <row r="5025">
          <cell r="A5025" t="str">
            <v>57.01.69.01</v>
          </cell>
          <cell r="B5025" t="str">
            <v>-</v>
          </cell>
          <cell r="C5025" t="str">
            <v>Obras de Geologia</v>
          </cell>
          <cell r="D5025">
            <v>0</v>
          </cell>
          <cell r="F5025">
            <v>0</v>
          </cell>
          <cell r="G5025">
            <v>0</v>
          </cell>
          <cell r="H5025">
            <v>0</v>
          </cell>
        </row>
        <row r="5026">
          <cell r="A5026" t="str">
            <v>57.01.71.00</v>
          </cell>
          <cell r="B5026" t="str">
            <v>-</v>
          </cell>
          <cell r="C5026" t="str">
            <v>Outros Servicos Operacionais</v>
          </cell>
          <cell r="D5026">
            <v>0</v>
          </cell>
          <cell r="F5026">
            <v>185375.22</v>
          </cell>
          <cell r="G5026">
            <v>144075.88</v>
          </cell>
          <cell r="H5026">
            <v>41299.339999999997</v>
          </cell>
          <cell r="I5026" t="str">
            <v>D</v>
          </cell>
        </row>
        <row r="5027">
          <cell r="A5027" t="str">
            <v>57.01.71.01</v>
          </cell>
          <cell r="B5027" t="str">
            <v>-</v>
          </cell>
          <cell r="C5027" t="str">
            <v>Serv.Moviment de Cargas Diversas</v>
          </cell>
          <cell r="D5027">
            <v>0</v>
          </cell>
          <cell r="F5027">
            <v>185375.22</v>
          </cell>
          <cell r="G5027">
            <v>144075.88</v>
          </cell>
          <cell r="H5027">
            <v>41299.339999999997</v>
          </cell>
          <cell r="I5027" t="str">
            <v>D</v>
          </cell>
        </row>
        <row r="5028">
          <cell r="A5028" t="str">
            <v>57.01.71.02</v>
          </cell>
          <cell r="B5028" t="str">
            <v>-</v>
          </cell>
          <cell r="C5028" t="str">
            <v>Serv.Oper.de Equip/Veic. Pesados</v>
          </cell>
          <cell r="D5028">
            <v>0</v>
          </cell>
          <cell r="F5028">
            <v>0</v>
          </cell>
          <cell r="G5028">
            <v>0</v>
          </cell>
          <cell r="H5028">
            <v>0</v>
          </cell>
        </row>
        <row r="5029">
          <cell r="A5029" t="str">
            <v>57.01.72.00</v>
          </cell>
          <cell r="B5029" t="str">
            <v>-</v>
          </cell>
          <cell r="C5029" t="str">
            <v>Limpeza/Conserv de Instalacoes</v>
          </cell>
          <cell r="D5029">
            <v>0</v>
          </cell>
          <cell r="F5029">
            <v>263637.34000000003</v>
          </cell>
          <cell r="G5029">
            <v>198072.93</v>
          </cell>
          <cell r="H5029">
            <v>65564.41</v>
          </cell>
          <cell r="I5029" t="str">
            <v>D</v>
          </cell>
        </row>
        <row r="5030">
          <cell r="A5030" t="str">
            <v>57.01.72.01</v>
          </cell>
          <cell r="B5030" t="str">
            <v>-</v>
          </cell>
          <cell r="C5030" t="str">
            <v>Limp/Cons Predios/Dependencias</v>
          </cell>
          <cell r="D5030">
            <v>0</v>
          </cell>
          <cell r="F5030">
            <v>92253.73</v>
          </cell>
          <cell r="G5030">
            <v>108916.45</v>
          </cell>
          <cell r="H5030">
            <v>16662.72</v>
          </cell>
          <cell r="I5030" t="str">
            <v>C</v>
          </cell>
        </row>
        <row r="5031">
          <cell r="A5031" t="str">
            <v>57.01.72.02</v>
          </cell>
          <cell r="B5031" t="str">
            <v>-</v>
          </cell>
          <cell r="C5031" t="str">
            <v>Limp/Man.Civil Instal/Via Acesso</v>
          </cell>
          <cell r="D5031">
            <v>0</v>
          </cell>
          <cell r="F5031">
            <v>0</v>
          </cell>
          <cell r="G5031">
            <v>0</v>
          </cell>
          <cell r="H5031">
            <v>0</v>
          </cell>
        </row>
        <row r="5032">
          <cell r="A5032" t="str">
            <v>57.01.72.03</v>
          </cell>
          <cell r="B5032" t="str">
            <v>-</v>
          </cell>
          <cell r="C5032" t="str">
            <v>Limp Indust Manual/Mecanizada</v>
          </cell>
          <cell r="D5032">
            <v>0</v>
          </cell>
          <cell r="F5032">
            <v>101518.1</v>
          </cell>
          <cell r="G5032">
            <v>51000</v>
          </cell>
          <cell r="H5032">
            <v>50518.1</v>
          </cell>
          <cell r="I5032" t="str">
            <v>D</v>
          </cell>
        </row>
        <row r="5033">
          <cell r="A5033" t="str">
            <v>57.01.72.04</v>
          </cell>
          <cell r="B5033" t="str">
            <v>-</v>
          </cell>
          <cell r="C5033" t="str">
            <v>Limpeza Industrial-FB</v>
          </cell>
          <cell r="D5033">
            <v>0</v>
          </cell>
          <cell r="F5033">
            <v>41.04</v>
          </cell>
          <cell r="G5033">
            <v>0</v>
          </cell>
          <cell r="H5033">
            <v>41.04</v>
          </cell>
          <cell r="I5033" t="str">
            <v>D</v>
          </cell>
        </row>
        <row r="5034">
          <cell r="A5034" t="str">
            <v>57.01.72.05</v>
          </cell>
          <cell r="B5034" t="str">
            <v>-</v>
          </cell>
          <cell r="C5034" t="str">
            <v>Limpeza Industrial-IB</v>
          </cell>
          <cell r="D5034">
            <v>0</v>
          </cell>
          <cell r="F5034">
            <v>0</v>
          </cell>
          <cell r="G5034">
            <v>0</v>
          </cell>
          <cell r="H5034">
            <v>0</v>
          </cell>
        </row>
        <row r="5035">
          <cell r="A5035" t="str">
            <v>57.01.72.06</v>
          </cell>
          <cell r="B5035" t="str">
            <v>-</v>
          </cell>
          <cell r="C5035" t="str">
            <v>Conservacao/Limpeza-IB</v>
          </cell>
          <cell r="D5035">
            <v>0</v>
          </cell>
          <cell r="F5035">
            <v>0</v>
          </cell>
          <cell r="G5035">
            <v>0</v>
          </cell>
          <cell r="H5035">
            <v>0</v>
          </cell>
        </row>
        <row r="5036">
          <cell r="A5036" t="str">
            <v>57.01.72.07</v>
          </cell>
          <cell r="B5036" t="str">
            <v>-</v>
          </cell>
          <cell r="C5036" t="str">
            <v>Limp./Desass.Barragens</v>
          </cell>
          <cell r="D5036">
            <v>0</v>
          </cell>
          <cell r="F5036">
            <v>0</v>
          </cell>
          <cell r="G5036">
            <v>0</v>
          </cell>
          <cell r="H5036">
            <v>0</v>
          </cell>
        </row>
        <row r="5037">
          <cell r="A5037" t="str">
            <v>57.01.72.08</v>
          </cell>
          <cell r="B5037" t="str">
            <v>-</v>
          </cell>
          <cell r="C5037" t="str">
            <v>Limpeza Mec./Coleta Transp.Lixo</v>
          </cell>
          <cell r="D5037">
            <v>0</v>
          </cell>
          <cell r="F5037">
            <v>2287.7399999999998</v>
          </cell>
          <cell r="G5037">
            <v>0</v>
          </cell>
          <cell r="H5037">
            <v>2287.7399999999998</v>
          </cell>
          <cell r="I5037" t="str">
            <v>D</v>
          </cell>
        </row>
        <row r="5038">
          <cell r="A5038" t="str">
            <v>57.01.72.09</v>
          </cell>
          <cell r="B5038" t="str">
            <v>-</v>
          </cell>
          <cell r="C5038" t="str">
            <v>Manut/Conserv.Superestrutura</v>
          </cell>
          <cell r="D5038">
            <v>0</v>
          </cell>
          <cell r="F5038">
            <v>0</v>
          </cell>
          <cell r="G5038">
            <v>0</v>
          </cell>
          <cell r="H5038">
            <v>0</v>
          </cell>
        </row>
        <row r="5040">
          <cell r="A5040" t="str">
            <v>-----------</v>
          </cell>
          <cell r="B5040" t="str">
            <v>--</v>
          </cell>
          <cell r="C5040" t="str">
            <v>-------------------------------------------------------------------</v>
          </cell>
          <cell r="D5040" t="str">
            <v>-------------------</v>
          </cell>
          <cell r="E5040" t="str">
            <v>-</v>
          </cell>
          <cell r="F5040" t="str">
            <v>-------------------</v>
          </cell>
          <cell r="G5040" t="e">
            <v>#NAME?</v>
          </cell>
          <cell r="H5040" t="str">
            <v>07AB - 1.00.01.065</v>
          </cell>
        </row>
        <row r="5041">
          <cell r="A5041" t="str">
            <v>_x000C_----------</v>
          </cell>
          <cell r="B5041" t="str">
            <v>--</v>
          </cell>
          <cell r="C5041" t="str">
            <v>-------------------------------------------------------------------</v>
          </cell>
          <cell r="D5041" t="str">
            <v>-------------------</v>
          </cell>
          <cell r="E5041" t="str">
            <v>-</v>
          </cell>
          <cell r="F5041" t="str">
            <v>-------------------</v>
          </cell>
          <cell r="G5041" t="str">
            <v>-------------------</v>
          </cell>
          <cell r="H5041" t="str">
            <v>------ Página:</v>
          </cell>
          <cell r="I5041">
            <v>6</v>
          </cell>
        </row>
        <row r="5042">
          <cell r="A5042" t="str">
            <v>Rio Doce Ma</v>
          </cell>
          <cell r="B5042" t="str">
            <v>ng</v>
          </cell>
          <cell r="C5042" t="str">
            <v>anes S.A</v>
          </cell>
          <cell r="H5042" t="str">
            <v>Balancete</v>
          </cell>
        </row>
        <row r="5043">
          <cell r="A5043" t="str">
            <v>Período: 01</v>
          </cell>
          <cell r="B5043" t="str">
            <v>/0</v>
          </cell>
          <cell r="C5043" t="str">
            <v>1/2007 A 31/01/2007 -----------------------------------------------</v>
          </cell>
          <cell r="D5043" t="str">
            <v>-------------------</v>
          </cell>
          <cell r="E5043" t="str">
            <v>-</v>
          </cell>
          <cell r="F5043" t="str">
            <v>-------------------</v>
          </cell>
          <cell r="G5043" t="str">
            <v>-------------------</v>
          </cell>
          <cell r="H5043" t="str">
            <v>06/02/2007 - 17:4</v>
          </cell>
          <cell r="I5043">
            <v>7</v>
          </cell>
        </row>
        <row r="5045">
          <cell r="A5045" t="str">
            <v>Título</v>
          </cell>
          <cell r="D5045" t="str">
            <v>Saldo Inicial</v>
          </cell>
          <cell r="F5045" t="str">
            <v>Débito</v>
          </cell>
          <cell r="G5045" t="str">
            <v>Crédito</v>
          </cell>
          <cell r="H5045" t="str">
            <v>Saldo Final</v>
          </cell>
        </row>
        <row r="5046">
          <cell r="A5046" t="str">
            <v>-----------</v>
          </cell>
          <cell r="B5046" t="str">
            <v>--</v>
          </cell>
          <cell r="C5046" t="str">
            <v>-------------------------------------------------------------------</v>
          </cell>
          <cell r="D5046" t="str">
            <v>-----------------</v>
          </cell>
          <cell r="F5046" t="str">
            <v>------------------</v>
          </cell>
          <cell r="G5046" t="str">
            <v>------------------</v>
          </cell>
          <cell r="H5046" t="str">
            <v>-----------------</v>
          </cell>
        </row>
        <row r="5047">
          <cell r="A5047" t="str">
            <v>57.01.72.10</v>
          </cell>
          <cell r="B5047" t="str">
            <v>-</v>
          </cell>
          <cell r="C5047" t="str">
            <v>Manut/Conserv.Infraestrutura</v>
          </cell>
          <cell r="D5047">
            <v>0</v>
          </cell>
          <cell r="F5047">
            <v>5000</v>
          </cell>
          <cell r="G5047">
            <v>5000</v>
          </cell>
          <cell r="H5047">
            <v>0</v>
          </cell>
        </row>
        <row r="5048">
          <cell r="A5048" t="str">
            <v>57.01.72.11</v>
          </cell>
          <cell r="B5048" t="str">
            <v>-</v>
          </cell>
          <cell r="C5048" t="str">
            <v>Limp/Cons.Jard/Talude/Area Verde</v>
          </cell>
          <cell r="D5048">
            <v>0</v>
          </cell>
          <cell r="F5048">
            <v>15289.37</v>
          </cell>
          <cell r="G5048">
            <v>4632.82</v>
          </cell>
          <cell r="H5048">
            <v>10656.55</v>
          </cell>
          <cell r="I5048" t="str">
            <v>D</v>
          </cell>
        </row>
        <row r="5049">
          <cell r="A5049" t="str">
            <v>57.01.72.12</v>
          </cell>
          <cell r="B5049" t="str">
            <v>-</v>
          </cell>
          <cell r="C5049" t="str">
            <v>Man.Dist.Alta/Bx.Tensao/Subestac</v>
          </cell>
          <cell r="D5049">
            <v>0</v>
          </cell>
          <cell r="F5049">
            <v>0</v>
          </cell>
          <cell r="G5049">
            <v>0</v>
          </cell>
          <cell r="H5049">
            <v>0</v>
          </cell>
        </row>
        <row r="5050">
          <cell r="A5050" t="str">
            <v>57.01.72.13</v>
          </cell>
          <cell r="B5050" t="str">
            <v>-</v>
          </cell>
          <cell r="C5050" t="str">
            <v>Man./Conserv.Sist.de Agua/Esgoto</v>
          </cell>
          <cell r="D5050">
            <v>0</v>
          </cell>
          <cell r="F5050">
            <v>28723.7</v>
          </cell>
          <cell r="G5050">
            <v>10000</v>
          </cell>
          <cell r="H5050">
            <v>18723.7</v>
          </cell>
          <cell r="I5050" t="str">
            <v>D</v>
          </cell>
        </row>
        <row r="5051">
          <cell r="A5051" t="str">
            <v>57.01.72.14</v>
          </cell>
          <cell r="B5051" t="str">
            <v>-</v>
          </cell>
          <cell r="C5051" t="str">
            <v>Manut. Sistema de Aspersao</v>
          </cell>
          <cell r="D5051">
            <v>0</v>
          </cell>
          <cell r="F5051">
            <v>0</v>
          </cell>
          <cell r="G5051">
            <v>0</v>
          </cell>
          <cell r="H5051">
            <v>0</v>
          </cell>
        </row>
        <row r="5052">
          <cell r="A5052" t="str">
            <v>57.01.72.15</v>
          </cell>
          <cell r="B5052" t="str">
            <v>-</v>
          </cell>
          <cell r="C5052" t="str">
            <v>Irrig/Aspersao Estradas/Minas</v>
          </cell>
          <cell r="D5052">
            <v>0</v>
          </cell>
          <cell r="F5052">
            <v>18523.66</v>
          </cell>
          <cell r="G5052">
            <v>18523.66</v>
          </cell>
          <cell r="H5052">
            <v>0</v>
          </cell>
        </row>
        <row r="5053">
          <cell r="A5053" t="str">
            <v>57.01.72.16</v>
          </cell>
          <cell r="B5053" t="str">
            <v>-</v>
          </cell>
          <cell r="C5053" t="str">
            <v>Limp/Conserv de Instalac-Outros</v>
          </cell>
          <cell r="D5053">
            <v>0</v>
          </cell>
          <cell r="F5053">
            <v>0</v>
          </cell>
          <cell r="G5053">
            <v>0</v>
          </cell>
          <cell r="H5053">
            <v>0</v>
          </cell>
        </row>
        <row r="5054">
          <cell r="A5054" t="str">
            <v>57.01.73.00</v>
          </cell>
          <cell r="B5054" t="str">
            <v>-</v>
          </cell>
          <cell r="C5054" t="str">
            <v>Manutencao e Reparo de Veiculo</v>
          </cell>
          <cell r="D5054">
            <v>0</v>
          </cell>
          <cell r="F5054">
            <v>5131.6899999999996</v>
          </cell>
          <cell r="G5054">
            <v>5131.6899999999996</v>
          </cell>
          <cell r="H5054">
            <v>0</v>
          </cell>
        </row>
        <row r="5055">
          <cell r="A5055" t="str">
            <v>57.01.73.01</v>
          </cell>
          <cell r="B5055" t="str">
            <v>-</v>
          </cell>
          <cell r="C5055" t="str">
            <v>Manut.e Reparo Veic. Rodoviarios</v>
          </cell>
          <cell r="D5055">
            <v>0</v>
          </cell>
          <cell r="F5055">
            <v>5131.6899999999996</v>
          </cell>
          <cell r="G5055">
            <v>5131.6899999999996</v>
          </cell>
          <cell r="H5055">
            <v>0</v>
          </cell>
        </row>
        <row r="5056">
          <cell r="A5056" t="str">
            <v>57.01.73.02</v>
          </cell>
          <cell r="B5056" t="str">
            <v>-</v>
          </cell>
          <cell r="C5056" t="str">
            <v>Manut e Reparo Veic.Ferroviarios</v>
          </cell>
          <cell r="D5056">
            <v>0</v>
          </cell>
          <cell r="F5056">
            <v>0</v>
          </cell>
          <cell r="G5056">
            <v>0</v>
          </cell>
          <cell r="H5056">
            <v>0</v>
          </cell>
        </row>
        <row r="5057">
          <cell r="A5057" t="str">
            <v>57.01.73.03</v>
          </cell>
          <cell r="B5057" t="str">
            <v>-</v>
          </cell>
          <cell r="C5057" t="str">
            <v>Conserv/Aprestam.Veic Ferroviar.</v>
          </cell>
          <cell r="D5057">
            <v>0</v>
          </cell>
          <cell r="F5057">
            <v>0</v>
          </cell>
          <cell r="G5057">
            <v>0</v>
          </cell>
          <cell r="H5057">
            <v>0</v>
          </cell>
        </row>
        <row r="5058">
          <cell r="A5058" t="str">
            <v>57.01.75.00</v>
          </cell>
          <cell r="B5058" t="str">
            <v>-</v>
          </cell>
          <cell r="C5058" t="str">
            <v>Manut/Rep Maquinas e Equipament</v>
          </cell>
          <cell r="D5058">
            <v>0</v>
          </cell>
          <cell r="F5058">
            <v>1954659.54</v>
          </cell>
          <cell r="G5058">
            <v>1028115.78</v>
          </cell>
          <cell r="H5058">
            <v>926543.76</v>
          </cell>
          <cell r="I5058" t="str">
            <v>D</v>
          </cell>
        </row>
        <row r="5059">
          <cell r="A5059" t="str">
            <v>57.01.75.01</v>
          </cell>
          <cell r="B5059" t="str">
            <v>-</v>
          </cell>
          <cell r="C5059" t="str">
            <v>Calibrac e Aferic de Equipament</v>
          </cell>
          <cell r="D5059">
            <v>0</v>
          </cell>
          <cell r="F5059">
            <v>11994.94</v>
          </cell>
          <cell r="G5059">
            <v>1090.75</v>
          </cell>
          <cell r="H5059">
            <v>10904.19</v>
          </cell>
          <cell r="I5059" t="str">
            <v>D</v>
          </cell>
        </row>
        <row r="5060">
          <cell r="A5060" t="str">
            <v>57.01.75.02</v>
          </cell>
          <cell r="B5060" t="str">
            <v>-</v>
          </cell>
          <cell r="C5060" t="str">
            <v>Manut de Maquinas e Equipament</v>
          </cell>
          <cell r="D5060">
            <v>0</v>
          </cell>
          <cell r="F5060">
            <v>444148.17</v>
          </cell>
          <cell r="G5060">
            <v>293247.46999999997</v>
          </cell>
          <cell r="H5060">
            <v>150900.70000000001</v>
          </cell>
          <cell r="I5060" t="str">
            <v>D</v>
          </cell>
        </row>
        <row r="5061">
          <cell r="A5061" t="str">
            <v>57.01.75.03</v>
          </cell>
          <cell r="B5061" t="str">
            <v>-</v>
          </cell>
          <cell r="C5061" t="str">
            <v>Manutencao Eletrica</v>
          </cell>
          <cell r="D5061">
            <v>0</v>
          </cell>
          <cell r="F5061">
            <v>104364.6</v>
          </cell>
          <cell r="G5061">
            <v>43280.06</v>
          </cell>
          <cell r="H5061">
            <v>61084.54</v>
          </cell>
          <cell r="I5061" t="str">
            <v>D</v>
          </cell>
        </row>
        <row r="5062">
          <cell r="A5062" t="str">
            <v>57.01.75.04</v>
          </cell>
          <cell r="B5062" t="str">
            <v>-</v>
          </cell>
          <cell r="C5062" t="str">
            <v>Manutencao de Transporte</v>
          </cell>
          <cell r="D5062">
            <v>0</v>
          </cell>
          <cell r="F5062">
            <v>0</v>
          </cell>
          <cell r="G5062">
            <v>0</v>
          </cell>
          <cell r="H5062">
            <v>0</v>
          </cell>
        </row>
        <row r="5063">
          <cell r="A5063" t="str">
            <v>57.01.75.05</v>
          </cell>
          <cell r="B5063" t="str">
            <v>-</v>
          </cell>
          <cell r="C5063" t="str">
            <v>Manutencao Predial</v>
          </cell>
          <cell r="D5063">
            <v>0</v>
          </cell>
          <cell r="F5063">
            <v>40742.35</v>
          </cell>
          <cell r="G5063">
            <v>23160.18</v>
          </cell>
          <cell r="H5063">
            <v>17582.169999999998</v>
          </cell>
          <cell r="I5063" t="str">
            <v>D</v>
          </cell>
        </row>
        <row r="5064">
          <cell r="A5064" t="str">
            <v>57.01.75.06</v>
          </cell>
          <cell r="B5064" t="str">
            <v>-</v>
          </cell>
          <cell r="C5064" t="str">
            <v>Man.Eletrom.Maq/Equi.Ofic/Calder</v>
          </cell>
          <cell r="D5064">
            <v>0</v>
          </cell>
          <cell r="F5064">
            <v>54417.64</v>
          </cell>
          <cell r="G5064">
            <v>8253.4699999999993</v>
          </cell>
          <cell r="H5064">
            <v>46164.17</v>
          </cell>
          <cell r="I5064" t="str">
            <v>D</v>
          </cell>
        </row>
        <row r="5065">
          <cell r="A5065" t="str">
            <v>57.01.75.07</v>
          </cell>
          <cell r="B5065" t="str">
            <v>-</v>
          </cell>
          <cell r="C5065" t="str">
            <v>Manut. Equip. Mina Ferro</v>
          </cell>
          <cell r="D5065">
            <v>0</v>
          </cell>
          <cell r="F5065">
            <v>0</v>
          </cell>
          <cell r="G5065">
            <v>0</v>
          </cell>
          <cell r="H5065">
            <v>0</v>
          </cell>
        </row>
        <row r="5066">
          <cell r="A5066" t="str">
            <v>57.01.75.08</v>
          </cell>
          <cell r="B5066" t="str">
            <v>-</v>
          </cell>
          <cell r="C5066" t="str">
            <v>Manut. Equip. Mina MN</v>
          </cell>
          <cell r="D5066">
            <v>0</v>
          </cell>
          <cell r="F5066">
            <v>600397.57999999996</v>
          </cell>
          <cell r="G5066">
            <v>332523.53000000003</v>
          </cell>
          <cell r="H5066">
            <v>267874.05</v>
          </cell>
          <cell r="I5066" t="str">
            <v>D</v>
          </cell>
        </row>
        <row r="5067">
          <cell r="A5067" t="str">
            <v>57.01.75.09</v>
          </cell>
          <cell r="B5067" t="str">
            <v>-</v>
          </cell>
          <cell r="C5067" t="str">
            <v>Man.Equip.Usina Tratamento-Mina</v>
          </cell>
          <cell r="D5067">
            <v>0</v>
          </cell>
          <cell r="F5067">
            <v>607722.79</v>
          </cell>
          <cell r="G5067">
            <v>314858.94</v>
          </cell>
          <cell r="H5067">
            <v>292863.84999999998</v>
          </cell>
          <cell r="I5067" t="str">
            <v>D</v>
          </cell>
        </row>
        <row r="5068">
          <cell r="A5068" t="str">
            <v>57.01.75.10</v>
          </cell>
          <cell r="B5068" t="str">
            <v>-</v>
          </cell>
          <cell r="C5068" t="str">
            <v>Manut. Motores e Bombas</v>
          </cell>
          <cell r="D5068">
            <v>0</v>
          </cell>
          <cell r="F5068">
            <v>75499.41</v>
          </cell>
          <cell r="G5068">
            <v>11701.38</v>
          </cell>
          <cell r="H5068">
            <v>63798.03</v>
          </cell>
          <cell r="I5068" t="str">
            <v>D</v>
          </cell>
        </row>
        <row r="5069">
          <cell r="A5069" t="str">
            <v>57.01.75.11</v>
          </cell>
          <cell r="B5069" t="str">
            <v>-</v>
          </cell>
          <cell r="C5069" t="str">
            <v>Serv.Jatament/Pint.Anticorrosiva</v>
          </cell>
          <cell r="D5069">
            <v>0</v>
          </cell>
          <cell r="F5069">
            <v>0</v>
          </cell>
          <cell r="G5069">
            <v>0</v>
          </cell>
          <cell r="H5069">
            <v>0</v>
          </cell>
        </row>
        <row r="5070">
          <cell r="A5070" t="str">
            <v>57.01.75.12</v>
          </cell>
          <cell r="B5070" t="str">
            <v>-</v>
          </cell>
          <cell r="C5070" t="str">
            <v>Manutencao Reparo Cilindros</v>
          </cell>
          <cell r="D5070">
            <v>0</v>
          </cell>
          <cell r="F5070">
            <v>0</v>
          </cell>
          <cell r="G5070">
            <v>0</v>
          </cell>
          <cell r="H5070">
            <v>0</v>
          </cell>
        </row>
        <row r="5071">
          <cell r="A5071" t="str">
            <v>57.01.75.13</v>
          </cell>
          <cell r="B5071" t="str">
            <v>-</v>
          </cell>
          <cell r="C5071" t="str">
            <v>Parada de Usina</v>
          </cell>
          <cell r="D5071">
            <v>0</v>
          </cell>
          <cell r="F5071">
            <v>0</v>
          </cell>
          <cell r="G5071">
            <v>0</v>
          </cell>
          <cell r="H5071">
            <v>0</v>
          </cell>
        </row>
        <row r="5072">
          <cell r="A5072" t="str">
            <v>57.01.75.14</v>
          </cell>
          <cell r="B5072" t="str">
            <v>-</v>
          </cell>
          <cell r="C5072" t="str">
            <v>Isolamento Termico</v>
          </cell>
          <cell r="D5072">
            <v>0</v>
          </cell>
          <cell r="F5072">
            <v>0</v>
          </cell>
          <cell r="G5072">
            <v>0</v>
          </cell>
          <cell r="H5072">
            <v>0</v>
          </cell>
        </row>
        <row r="5073">
          <cell r="A5073" t="str">
            <v>57.01.75.15</v>
          </cell>
          <cell r="B5073" t="str">
            <v>-</v>
          </cell>
          <cell r="C5073" t="str">
            <v>Man/Rep Maq. e Equipament-Outros</v>
          </cell>
          <cell r="D5073">
            <v>0</v>
          </cell>
          <cell r="F5073">
            <v>15372.06</v>
          </cell>
          <cell r="G5073">
            <v>0</v>
          </cell>
          <cell r="H5073">
            <v>15372.06</v>
          </cell>
          <cell r="I5073" t="str">
            <v>D</v>
          </cell>
        </row>
        <row r="5074">
          <cell r="A5074" t="str">
            <v>57.01.77.00</v>
          </cell>
          <cell r="B5074" t="str">
            <v>-</v>
          </cell>
          <cell r="C5074" t="str">
            <v>Outros Servs Conserv/Manutencao</v>
          </cell>
          <cell r="D5074">
            <v>0</v>
          </cell>
          <cell r="F5074">
            <v>97271.06</v>
          </cell>
          <cell r="G5074">
            <v>28608.98</v>
          </cell>
          <cell r="H5074">
            <v>68662.080000000002</v>
          </cell>
          <cell r="I5074" t="str">
            <v>D</v>
          </cell>
        </row>
        <row r="5075">
          <cell r="A5075" t="str">
            <v>57.01.77.01</v>
          </cell>
          <cell r="B5075" t="str">
            <v>-</v>
          </cell>
          <cell r="C5075" t="str">
            <v>Serv.Conserv./Manut.Pneus</v>
          </cell>
          <cell r="D5075">
            <v>0</v>
          </cell>
          <cell r="F5075">
            <v>12169.14</v>
          </cell>
          <cell r="G5075">
            <v>7600.9</v>
          </cell>
          <cell r="H5075">
            <v>4568.24</v>
          </cell>
          <cell r="I5075" t="str">
            <v>D</v>
          </cell>
        </row>
        <row r="5076">
          <cell r="A5076" t="str">
            <v>57.01.77.02</v>
          </cell>
          <cell r="B5076" t="str">
            <v>-</v>
          </cell>
          <cell r="C5076" t="str">
            <v>Serv.Cons/Man./Vulcaniz.Correias</v>
          </cell>
          <cell r="D5076">
            <v>0</v>
          </cell>
          <cell r="F5076">
            <v>3140.83</v>
          </cell>
          <cell r="G5076">
            <v>0</v>
          </cell>
          <cell r="H5076">
            <v>3140.83</v>
          </cell>
          <cell r="I5076" t="str">
            <v>D</v>
          </cell>
        </row>
        <row r="5077">
          <cell r="A5077" t="str">
            <v>57.01.77.03</v>
          </cell>
          <cell r="B5077" t="str">
            <v>-</v>
          </cell>
          <cell r="C5077" t="str">
            <v>Reparos Gerais Containers</v>
          </cell>
          <cell r="D5077">
            <v>0</v>
          </cell>
          <cell r="F5077">
            <v>0</v>
          </cell>
          <cell r="G5077">
            <v>0</v>
          </cell>
          <cell r="H5077">
            <v>0</v>
          </cell>
        </row>
        <row r="5078">
          <cell r="A5078" t="str">
            <v>57.01.77.04</v>
          </cell>
          <cell r="B5078" t="str">
            <v>-</v>
          </cell>
          <cell r="C5078" t="str">
            <v>Recuperacao Corpos Carro Grelha</v>
          </cell>
          <cell r="D5078">
            <v>0</v>
          </cell>
          <cell r="F5078">
            <v>0</v>
          </cell>
          <cell r="G5078">
            <v>0</v>
          </cell>
          <cell r="H5078">
            <v>0</v>
          </cell>
        </row>
        <row r="5079">
          <cell r="A5079" t="str">
            <v>57.01.77.05</v>
          </cell>
          <cell r="B5079" t="str">
            <v>-</v>
          </cell>
          <cell r="C5079" t="str">
            <v>Recuperacao Interna Carro Grelha</v>
          </cell>
          <cell r="D5079">
            <v>0</v>
          </cell>
          <cell r="F5079">
            <v>0</v>
          </cell>
          <cell r="G5079">
            <v>0</v>
          </cell>
          <cell r="H5079">
            <v>0</v>
          </cell>
        </row>
        <row r="5080">
          <cell r="A5080" t="str">
            <v>57.01.77.06</v>
          </cell>
          <cell r="B5080" t="str">
            <v>-</v>
          </cell>
          <cell r="C5080" t="str">
            <v>Man. Equip Segur/Comb Incendio</v>
          </cell>
          <cell r="D5080">
            <v>0</v>
          </cell>
          <cell r="F5080">
            <v>547.29999999999995</v>
          </cell>
          <cell r="G5080">
            <v>0</v>
          </cell>
          <cell r="H5080">
            <v>547.29999999999995</v>
          </cell>
          <cell r="I5080" t="str">
            <v>D</v>
          </cell>
        </row>
        <row r="5081">
          <cell r="A5081" t="str">
            <v>57.01.77.07</v>
          </cell>
          <cell r="B5081" t="str">
            <v>-</v>
          </cell>
          <cell r="C5081" t="str">
            <v>Manut Apar/Centrais Refrigeracao</v>
          </cell>
          <cell r="D5081">
            <v>0</v>
          </cell>
          <cell r="F5081">
            <v>13178.88</v>
          </cell>
          <cell r="G5081">
            <v>9158.68</v>
          </cell>
          <cell r="H5081">
            <v>4020.2</v>
          </cell>
          <cell r="I5081" t="str">
            <v>D</v>
          </cell>
        </row>
        <row r="5082">
          <cell r="A5082" t="str">
            <v>57.01.77.08</v>
          </cell>
          <cell r="B5082" t="str">
            <v>-</v>
          </cell>
          <cell r="C5082" t="str">
            <v>Man.Equip.Proc Dados/Microinform</v>
          </cell>
          <cell r="D5082">
            <v>0</v>
          </cell>
          <cell r="F5082">
            <v>3500</v>
          </cell>
          <cell r="G5082">
            <v>0</v>
          </cell>
          <cell r="H5082">
            <v>3500</v>
          </cell>
          <cell r="I5082" t="str">
            <v>D</v>
          </cell>
        </row>
        <row r="5083">
          <cell r="A5083" t="str">
            <v>57.01.77.09</v>
          </cell>
          <cell r="B5083" t="str">
            <v>-</v>
          </cell>
          <cell r="C5083" t="str">
            <v>Sist.Controle Acesso/Frequencia</v>
          </cell>
          <cell r="D5083">
            <v>0</v>
          </cell>
          <cell r="F5083">
            <v>0</v>
          </cell>
          <cell r="G5083">
            <v>0</v>
          </cell>
          <cell r="H5083">
            <v>0</v>
          </cell>
        </row>
        <row r="5084">
          <cell r="A5084" t="str">
            <v>57.01.77.10</v>
          </cell>
          <cell r="B5084" t="str">
            <v>-</v>
          </cell>
          <cell r="C5084" t="str">
            <v>Outros Servs Conserv/Manut</v>
          </cell>
          <cell r="D5084">
            <v>0</v>
          </cell>
          <cell r="F5084">
            <v>64734.91</v>
          </cell>
          <cell r="G5084">
            <v>11849.4</v>
          </cell>
          <cell r="H5084">
            <v>52885.51</v>
          </cell>
          <cell r="I5084" t="str">
            <v>D</v>
          </cell>
        </row>
        <row r="5085">
          <cell r="A5085" t="str">
            <v>57.01.79.00</v>
          </cell>
          <cell r="B5085" t="str">
            <v>-</v>
          </cell>
          <cell r="C5085" t="str">
            <v>Locomocao Transp Sede/Residenc</v>
          </cell>
          <cell r="D5085">
            <v>0</v>
          </cell>
          <cell r="F5085">
            <v>441639.46</v>
          </cell>
          <cell r="G5085">
            <v>150522.48000000001</v>
          </cell>
          <cell r="H5085">
            <v>291116.98</v>
          </cell>
          <cell r="I5085" t="str">
            <v>D</v>
          </cell>
        </row>
        <row r="5086">
          <cell r="A5086" t="str">
            <v>57.01.79.01</v>
          </cell>
          <cell r="B5086" t="str">
            <v>-</v>
          </cell>
          <cell r="C5086" t="str">
            <v>Locomocao Transp Sede/Residenc</v>
          </cell>
          <cell r="D5086">
            <v>0</v>
          </cell>
          <cell r="F5086">
            <v>441639.46</v>
          </cell>
          <cell r="G5086">
            <v>150522.48000000001</v>
          </cell>
          <cell r="H5086">
            <v>291116.98</v>
          </cell>
          <cell r="I5086" t="str">
            <v>D</v>
          </cell>
        </row>
        <row r="5087">
          <cell r="A5087" t="str">
            <v>57.01.80.00</v>
          </cell>
          <cell r="B5087" t="str">
            <v>-</v>
          </cell>
          <cell r="C5087" t="str">
            <v>Treinamento Externo</v>
          </cell>
          <cell r="D5087">
            <v>0</v>
          </cell>
          <cell r="F5087">
            <v>48130.09</v>
          </cell>
          <cell r="G5087">
            <v>13388.23</v>
          </cell>
          <cell r="H5087">
            <v>34741.86</v>
          </cell>
          <cell r="I5087" t="str">
            <v>D</v>
          </cell>
        </row>
        <row r="5088">
          <cell r="A5088" t="str">
            <v>57.01.80.01</v>
          </cell>
          <cell r="B5088" t="str">
            <v>-</v>
          </cell>
          <cell r="C5088" t="str">
            <v>Treinamento no Pais</v>
          </cell>
          <cell r="D5088">
            <v>0</v>
          </cell>
          <cell r="F5088">
            <v>48130.09</v>
          </cell>
          <cell r="G5088">
            <v>13388.23</v>
          </cell>
          <cell r="H5088">
            <v>34741.86</v>
          </cell>
          <cell r="I5088" t="str">
            <v>D</v>
          </cell>
        </row>
        <row r="5089">
          <cell r="A5089" t="str">
            <v>57.01.80.02</v>
          </cell>
          <cell r="B5089" t="str">
            <v>-</v>
          </cell>
          <cell r="C5089" t="str">
            <v>Treinamento no Exterior</v>
          </cell>
          <cell r="D5089">
            <v>0</v>
          </cell>
          <cell r="F5089">
            <v>0</v>
          </cell>
          <cell r="G5089">
            <v>0</v>
          </cell>
          <cell r="H5089">
            <v>0</v>
          </cell>
        </row>
        <row r="5090">
          <cell r="A5090" t="str">
            <v>57.01.81.00</v>
          </cell>
          <cell r="B5090" t="str">
            <v>-</v>
          </cell>
          <cell r="C5090" t="str">
            <v>Alimentacao</v>
          </cell>
          <cell r="D5090">
            <v>0</v>
          </cell>
          <cell r="F5090">
            <v>681162.94</v>
          </cell>
          <cell r="G5090">
            <v>411252.07</v>
          </cell>
          <cell r="H5090">
            <v>269910.87</v>
          </cell>
          <cell r="I5090" t="str">
            <v>D</v>
          </cell>
        </row>
        <row r="5091">
          <cell r="A5091" t="str">
            <v>57.01.81.01</v>
          </cell>
          <cell r="B5091" t="str">
            <v>-</v>
          </cell>
          <cell r="C5091" t="str">
            <v>Alimentacao</v>
          </cell>
          <cell r="D5091">
            <v>0</v>
          </cell>
          <cell r="F5091">
            <v>681162.94</v>
          </cell>
          <cell r="G5091">
            <v>411252.07</v>
          </cell>
          <cell r="H5091">
            <v>269910.87</v>
          </cell>
          <cell r="I5091" t="str">
            <v>D</v>
          </cell>
        </row>
        <row r="5092">
          <cell r="A5092" t="str">
            <v>57.01.82.00</v>
          </cell>
          <cell r="B5092" t="str">
            <v>-</v>
          </cell>
          <cell r="C5092" t="str">
            <v>Assist Medica Odontologica</v>
          </cell>
          <cell r="D5092">
            <v>0</v>
          </cell>
          <cell r="F5092">
            <v>54977.45</v>
          </cell>
          <cell r="G5092">
            <v>2425.6799999999998</v>
          </cell>
          <cell r="H5092">
            <v>52551.77</v>
          </cell>
          <cell r="I5092" t="str">
            <v>D</v>
          </cell>
        </row>
        <row r="5093">
          <cell r="A5093" t="str">
            <v>57.01.82.01</v>
          </cell>
          <cell r="B5093" t="str">
            <v>-</v>
          </cell>
          <cell r="C5093" t="str">
            <v>Exames Admissionais/Demissionais</v>
          </cell>
          <cell r="D5093">
            <v>0</v>
          </cell>
          <cell r="F5093">
            <v>25546.17</v>
          </cell>
          <cell r="G5093">
            <v>471</v>
          </cell>
          <cell r="H5093">
            <v>25075.17</v>
          </cell>
          <cell r="I5093" t="str">
            <v>D</v>
          </cell>
        </row>
        <row r="5094">
          <cell r="A5094" t="str">
            <v>57.01.82.02</v>
          </cell>
          <cell r="B5094" t="str">
            <v>-</v>
          </cell>
          <cell r="C5094" t="str">
            <v>Revisao de Capacidade</v>
          </cell>
          <cell r="D5094">
            <v>0</v>
          </cell>
          <cell r="F5094">
            <v>0</v>
          </cell>
          <cell r="G5094">
            <v>0</v>
          </cell>
          <cell r="H5094">
            <v>0</v>
          </cell>
        </row>
        <row r="5095">
          <cell r="A5095" t="str">
            <v>57.01.82.03</v>
          </cell>
          <cell r="B5095" t="str">
            <v>-</v>
          </cell>
          <cell r="C5095" t="str">
            <v>Pericia Medica</v>
          </cell>
          <cell r="D5095">
            <v>0</v>
          </cell>
          <cell r="F5095">
            <v>0</v>
          </cell>
          <cell r="G5095">
            <v>0</v>
          </cell>
          <cell r="H5095">
            <v>0</v>
          </cell>
        </row>
        <row r="5096">
          <cell r="A5096" t="str">
            <v>57.01.82.04</v>
          </cell>
          <cell r="B5096" t="str">
            <v>-</v>
          </cell>
          <cell r="C5096" t="str">
            <v>Assist Medica Odontolog-Outros</v>
          </cell>
          <cell r="D5096">
            <v>0</v>
          </cell>
          <cell r="F5096">
            <v>28726.78</v>
          </cell>
          <cell r="G5096">
            <v>1954.68</v>
          </cell>
          <cell r="H5096">
            <v>26772.1</v>
          </cell>
          <cell r="I5096" t="str">
            <v>D</v>
          </cell>
        </row>
        <row r="5097">
          <cell r="A5097" t="str">
            <v>57.01.82.05</v>
          </cell>
          <cell r="B5097" t="str">
            <v>-</v>
          </cell>
          <cell r="C5097" t="str">
            <v>Exame Periodico</v>
          </cell>
          <cell r="D5097">
            <v>0</v>
          </cell>
          <cell r="F5097">
            <v>704.5</v>
          </cell>
          <cell r="G5097">
            <v>0</v>
          </cell>
          <cell r="H5097">
            <v>704.5</v>
          </cell>
          <cell r="I5097" t="str">
            <v>D</v>
          </cell>
        </row>
        <row r="5098">
          <cell r="A5098" t="str">
            <v>57.01.83.00</v>
          </cell>
          <cell r="B5098" t="str">
            <v>-</v>
          </cell>
          <cell r="C5098" t="str">
            <v>Servicos Diversos</v>
          </cell>
          <cell r="D5098">
            <v>0</v>
          </cell>
          <cell r="F5098">
            <v>0</v>
          </cell>
          <cell r="G5098">
            <v>0</v>
          </cell>
          <cell r="H5098">
            <v>0</v>
          </cell>
        </row>
        <row r="5099">
          <cell r="A5099" t="str">
            <v>57.01.83.01</v>
          </cell>
          <cell r="B5099" t="str">
            <v>-</v>
          </cell>
          <cell r="C5099" t="str">
            <v>Inspec/Vistoria/Classif Material</v>
          </cell>
          <cell r="D5099">
            <v>0</v>
          </cell>
          <cell r="F5099">
            <v>0</v>
          </cell>
          <cell r="G5099">
            <v>0</v>
          </cell>
          <cell r="H5099">
            <v>0</v>
          </cell>
        </row>
        <row r="5100">
          <cell r="A5100" t="str">
            <v>57.01.84.00</v>
          </cell>
          <cell r="B5100" t="str">
            <v>-</v>
          </cell>
          <cell r="C5100" t="str">
            <v>Servicos com Nucleos Urbanos</v>
          </cell>
          <cell r="D5100">
            <v>0</v>
          </cell>
          <cell r="F5100">
            <v>21603.119999999999</v>
          </cell>
          <cell r="G5100">
            <v>7066</v>
          </cell>
          <cell r="H5100">
            <v>14537.12</v>
          </cell>
          <cell r="I5100" t="str">
            <v>D</v>
          </cell>
        </row>
        <row r="5101">
          <cell r="A5101" t="str">
            <v>57.01.84.01</v>
          </cell>
          <cell r="B5101" t="str">
            <v>-</v>
          </cell>
          <cell r="C5101" t="str">
            <v>Administracao Hospitalar</v>
          </cell>
          <cell r="D5101">
            <v>0</v>
          </cell>
          <cell r="F5101">
            <v>0</v>
          </cell>
          <cell r="G5101">
            <v>0</v>
          </cell>
          <cell r="H5101">
            <v>0</v>
          </cell>
        </row>
        <row r="5102">
          <cell r="A5102" t="str">
            <v>57.01.84.02</v>
          </cell>
          <cell r="B5102" t="str">
            <v>-</v>
          </cell>
          <cell r="C5102" t="str">
            <v>Administracao Escolar</v>
          </cell>
          <cell r="D5102">
            <v>0</v>
          </cell>
          <cell r="F5102">
            <v>7471.12</v>
          </cell>
          <cell r="G5102">
            <v>0</v>
          </cell>
          <cell r="H5102">
            <v>7471.12</v>
          </cell>
          <cell r="I5102" t="str">
            <v>D</v>
          </cell>
        </row>
        <row r="5103">
          <cell r="A5103" t="str">
            <v>57.01.84.03</v>
          </cell>
          <cell r="B5103" t="str">
            <v>-</v>
          </cell>
          <cell r="C5103" t="str">
            <v>Aporte Fundacao Zoobotanica</v>
          </cell>
          <cell r="D5103">
            <v>0</v>
          </cell>
          <cell r="F5103">
            <v>0</v>
          </cell>
          <cell r="G5103">
            <v>0</v>
          </cell>
          <cell r="H5103">
            <v>0</v>
          </cell>
        </row>
        <row r="5104">
          <cell r="A5104" t="str">
            <v>57.01.84.04</v>
          </cell>
          <cell r="B5104" t="str">
            <v>-</v>
          </cell>
          <cell r="C5104" t="str">
            <v>Operacao Escola Teofilandia</v>
          </cell>
          <cell r="D5104">
            <v>0</v>
          </cell>
          <cell r="F5104">
            <v>0</v>
          </cell>
          <cell r="G5104">
            <v>0</v>
          </cell>
          <cell r="H5104">
            <v>0</v>
          </cell>
        </row>
        <row r="5105">
          <cell r="A5105" t="str">
            <v>57.01.84.05</v>
          </cell>
          <cell r="B5105" t="str">
            <v>-</v>
          </cell>
          <cell r="C5105" t="str">
            <v>Posto Medico Nucleo Habit.TOF</v>
          </cell>
          <cell r="D5105">
            <v>0</v>
          </cell>
          <cell r="F5105">
            <v>0</v>
          </cell>
          <cell r="G5105">
            <v>0</v>
          </cell>
          <cell r="H5105">
            <v>0</v>
          </cell>
        </row>
        <row r="5106">
          <cell r="A5106" t="str">
            <v>57.01.84.06</v>
          </cell>
          <cell r="B5106" t="str">
            <v>-</v>
          </cell>
          <cell r="C5106" t="str">
            <v>Posto Medico - IB</v>
          </cell>
          <cell r="D5106">
            <v>0</v>
          </cell>
          <cell r="F5106">
            <v>14132</v>
          </cell>
          <cell r="G5106">
            <v>7066</v>
          </cell>
          <cell r="H5106">
            <v>7066</v>
          </cell>
          <cell r="I5106" t="str">
            <v>D</v>
          </cell>
        </row>
        <row r="5107">
          <cell r="A5107" t="str">
            <v>57.01.84.07</v>
          </cell>
          <cell r="B5107" t="str">
            <v>-</v>
          </cell>
          <cell r="C5107" t="str">
            <v>Outros Serv. com Nucleos Urbanos</v>
          </cell>
          <cell r="D5107">
            <v>0</v>
          </cell>
          <cell r="F5107">
            <v>0</v>
          </cell>
          <cell r="G5107">
            <v>0</v>
          </cell>
          <cell r="H5107">
            <v>0</v>
          </cell>
        </row>
        <row r="5108">
          <cell r="A5108" t="str">
            <v>57.01.85.00</v>
          </cell>
          <cell r="B5108" t="str">
            <v>-</v>
          </cell>
          <cell r="C5108" t="str">
            <v>Vigilancia e Seguranca</v>
          </cell>
          <cell r="D5108">
            <v>0</v>
          </cell>
          <cell r="F5108">
            <v>383145.71</v>
          </cell>
          <cell r="G5108">
            <v>244513.28</v>
          </cell>
          <cell r="H5108">
            <v>138632.43</v>
          </cell>
          <cell r="I5108" t="str">
            <v>D</v>
          </cell>
        </row>
        <row r="5109">
          <cell r="A5109" t="str">
            <v>57.01.85.01</v>
          </cell>
          <cell r="B5109" t="str">
            <v>-</v>
          </cell>
          <cell r="C5109" t="str">
            <v>Vigilancia e Seguranca</v>
          </cell>
          <cell r="D5109">
            <v>0</v>
          </cell>
          <cell r="F5109">
            <v>383145.71</v>
          </cell>
          <cell r="G5109">
            <v>244513.28</v>
          </cell>
          <cell r="H5109">
            <v>138632.43</v>
          </cell>
          <cell r="I5109" t="str">
            <v>D</v>
          </cell>
        </row>
        <row r="5110">
          <cell r="A5110" t="str">
            <v>57.01.87.00</v>
          </cell>
          <cell r="B5110" t="str">
            <v>-</v>
          </cell>
          <cell r="C5110" t="str">
            <v>Suporte e Manut de Informatica</v>
          </cell>
          <cell r="D5110">
            <v>0</v>
          </cell>
          <cell r="F5110">
            <v>13229.2</v>
          </cell>
          <cell r="G5110">
            <v>2154.56</v>
          </cell>
          <cell r="H5110">
            <v>11074.64</v>
          </cell>
          <cell r="I5110" t="str">
            <v>D</v>
          </cell>
        </row>
        <row r="5111">
          <cell r="A5111" t="str">
            <v>57.01.87.01</v>
          </cell>
          <cell r="B5111" t="str">
            <v>-</v>
          </cell>
          <cell r="C5111" t="str">
            <v>Suporte e Manut de Informatica</v>
          </cell>
          <cell r="D5111">
            <v>0</v>
          </cell>
          <cell r="F5111">
            <v>13229.2</v>
          </cell>
          <cell r="G5111">
            <v>2154.56</v>
          </cell>
          <cell r="H5111">
            <v>11074.64</v>
          </cell>
          <cell r="I5111" t="str">
            <v>D</v>
          </cell>
        </row>
        <row r="5112">
          <cell r="A5112" t="str">
            <v>57.01.89.00</v>
          </cell>
          <cell r="B5112" t="str">
            <v>-</v>
          </cell>
          <cell r="C5112" t="str">
            <v>Outros Servicos</v>
          </cell>
          <cell r="D5112">
            <v>0</v>
          </cell>
          <cell r="F5112">
            <v>4046109.65</v>
          </cell>
          <cell r="G5112">
            <v>446738.17</v>
          </cell>
          <cell r="H5112">
            <v>3599371.48</v>
          </cell>
          <cell r="I5112" t="str">
            <v>D</v>
          </cell>
        </row>
        <row r="5113">
          <cell r="A5113" t="str">
            <v>57.01.89.01</v>
          </cell>
          <cell r="B5113" t="str">
            <v>-</v>
          </cell>
          <cell r="C5113" t="str">
            <v>Serv.Graficos/Encadernacao</v>
          </cell>
          <cell r="D5113">
            <v>0</v>
          </cell>
          <cell r="F5113">
            <v>5838</v>
          </cell>
          <cell r="G5113">
            <v>199.4</v>
          </cell>
          <cell r="H5113">
            <v>5638.6</v>
          </cell>
          <cell r="I5113" t="str">
            <v>D</v>
          </cell>
        </row>
        <row r="5114">
          <cell r="A5114" t="str">
            <v>57.01.89.02</v>
          </cell>
          <cell r="B5114" t="str">
            <v>-</v>
          </cell>
          <cell r="C5114" t="str">
            <v>Confec.Chave/Carimb/Rep.Fechad</v>
          </cell>
          <cell r="D5114">
            <v>0</v>
          </cell>
          <cell r="F5114">
            <v>824.13</v>
          </cell>
          <cell r="G5114">
            <v>39</v>
          </cell>
          <cell r="H5114">
            <v>785.13</v>
          </cell>
          <cell r="I5114" t="str">
            <v>D</v>
          </cell>
        </row>
        <row r="5115">
          <cell r="A5115" t="str">
            <v>57.01.89.03</v>
          </cell>
          <cell r="B5115" t="str">
            <v>-</v>
          </cell>
          <cell r="C5115" t="str">
            <v>Serv. Lavanderia</v>
          </cell>
          <cell r="D5115">
            <v>0</v>
          </cell>
          <cell r="F5115">
            <v>7146.95</v>
          </cell>
          <cell r="G5115">
            <v>759.82</v>
          </cell>
          <cell r="H5115">
            <v>6387.13</v>
          </cell>
          <cell r="I5115" t="str">
            <v>D</v>
          </cell>
        </row>
        <row r="5116">
          <cell r="A5116" t="str">
            <v>57.01.89.04</v>
          </cell>
          <cell r="B5116" t="str">
            <v>-</v>
          </cell>
          <cell r="C5116" t="str">
            <v>Aliment.Nao Incentiv./Terceiros</v>
          </cell>
          <cell r="D5116">
            <v>0</v>
          </cell>
          <cell r="F5116">
            <v>144590.35</v>
          </cell>
          <cell r="G5116">
            <v>37980.54</v>
          </cell>
          <cell r="H5116">
            <v>106609.81</v>
          </cell>
          <cell r="I5116" t="str">
            <v>D</v>
          </cell>
        </row>
        <row r="5117">
          <cell r="A5117" t="str">
            <v>57.01.89.05</v>
          </cell>
          <cell r="B5117" t="str">
            <v>-</v>
          </cell>
          <cell r="C5117" t="str">
            <v>Servicos Fotograficos</v>
          </cell>
          <cell r="D5117">
            <v>0</v>
          </cell>
          <cell r="F5117">
            <v>0</v>
          </cell>
          <cell r="G5117">
            <v>0</v>
          </cell>
          <cell r="H5117">
            <v>0</v>
          </cell>
        </row>
        <row r="5118">
          <cell r="A5118" t="str">
            <v>57.01.89.06</v>
          </cell>
          <cell r="B5118" t="str">
            <v>-</v>
          </cell>
          <cell r="C5118" t="str">
            <v>Serv. de Traducao</v>
          </cell>
          <cell r="D5118">
            <v>0</v>
          </cell>
          <cell r="F5118">
            <v>0</v>
          </cell>
          <cell r="G5118">
            <v>0</v>
          </cell>
          <cell r="H5118">
            <v>0</v>
          </cell>
        </row>
        <row r="5119">
          <cell r="A5119" t="str">
            <v>57.01.89.07</v>
          </cell>
          <cell r="B5119" t="str">
            <v>-</v>
          </cell>
          <cell r="C5119" t="str">
            <v>Confec.Placas/Quadros/Molduras</v>
          </cell>
          <cell r="D5119">
            <v>0</v>
          </cell>
          <cell r="F5119">
            <v>60</v>
          </cell>
          <cell r="G5119">
            <v>0</v>
          </cell>
          <cell r="H5119">
            <v>60</v>
          </cell>
          <cell r="I5119" t="str">
            <v>D</v>
          </cell>
        </row>
        <row r="5120">
          <cell r="A5120" t="str">
            <v>57.01.89.08</v>
          </cell>
          <cell r="B5120" t="str">
            <v>-</v>
          </cell>
          <cell r="C5120" t="str">
            <v>Analise Agua/Alimentos</v>
          </cell>
          <cell r="D5120">
            <v>0</v>
          </cell>
          <cell r="F5120">
            <v>0</v>
          </cell>
          <cell r="G5120">
            <v>0</v>
          </cell>
          <cell r="H5120">
            <v>0</v>
          </cell>
        </row>
        <row r="5121">
          <cell r="A5121" t="str">
            <v>57.01.89.09</v>
          </cell>
          <cell r="B5121" t="str">
            <v>-</v>
          </cell>
          <cell r="C5121" t="str">
            <v>Serv. Monitoramento Ambiental</v>
          </cell>
          <cell r="D5121">
            <v>0</v>
          </cell>
          <cell r="F5121">
            <v>18615.21</v>
          </cell>
          <cell r="G5121">
            <v>13765.58</v>
          </cell>
          <cell r="H5121">
            <v>4849.63</v>
          </cell>
          <cell r="I5121" t="str">
            <v>D</v>
          </cell>
        </row>
        <row r="5122">
          <cell r="A5122" t="str">
            <v>57.01.89.10</v>
          </cell>
          <cell r="B5122" t="str">
            <v>-</v>
          </cell>
          <cell r="C5122" t="str">
            <v>Serv. Administrativos/Apoio</v>
          </cell>
          <cell r="D5122">
            <v>0</v>
          </cell>
          <cell r="F5122">
            <v>71889.48</v>
          </cell>
          <cell r="G5122">
            <v>26838.76</v>
          </cell>
          <cell r="H5122">
            <v>45050.720000000001</v>
          </cell>
          <cell r="I5122" t="str">
            <v>D</v>
          </cell>
        </row>
        <row r="5124">
          <cell r="A5124" t="str">
            <v>-----------</v>
          </cell>
          <cell r="B5124" t="str">
            <v>--</v>
          </cell>
          <cell r="C5124" t="str">
            <v>-------------------------------------------------------------------</v>
          </cell>
          <cell r="D5124" t="str">
            <v>-------------------</v>
          </cell>
          <cell r="E5124" t="str">
            <v>-</v>
          </cell>
          <cell r="F5124" t="str">
            <v>-------------------</v>
          </cell>
          <cell r="G5124" t="e">
            <v>#NAME?</v>
          </cell>
          <cell r="H5124" t="str">
            <v>07AB - 1.00.01.065</v>
          </cell>
        </row>
        <row r="5125">
          <cell r="A5125" t="str">
            <v>_x000C_----------</v>
          </cell>
          <cell r="B5125" t="str">
            <v>--</v>
          </cell>
          <cell r="C5125" t="str">
            <v>-------------------------------------------------------------------</v>
          </cell>
          <cell r="D5125" t="str">
            <v>-------------------</v>
          </cell>
          <cell r="E5125" t="str">
            <v>-</v>
          </cell>
          <cell r="F5125" t="str">
            <v>-------------------</v>
          </cell>
          <cell r="G5125" t="str">
            <v>-------------------</v>
          </cell>
          <cell r="H5125" t="str">
            <v>------ Página:</v>
          </cell>
          <cell r="I5125">
            <v>6</v>
          </cell>
        </row>
        <row r="5126">
          <cell r="A5126" t="str">
            <v>Rio Doce Ma</v>
          </cell>
          <cell r="B5126" t="str">
            <v>ng</v>
          </cell>
          <cell r="C5126" t="str">
            <v>anes S.A</v>
          </cell>
          <cell r="H5126" t="str">
            <v>Balancete</v>
          </cell>
        </row>
        <row r="5127">
          <cell r="A5127" t="str">
            <v>Período: 01</v>
          </cell>
          <cell r="B5127" t="str">
            <v>/0</v>
          </cell>
          <cell r="C5127" t="str">
            <v>1/2007 A 31/01/2007 -----------------------------------------------</v>
          </cell>
          <cell r="D5127" t="str">
            <v>-------------------</v>
          </cell>
          <cell r="E5127" t="str">
            <v>-</v>
          </cell>
          <cell r="F5127" t="str">
            <v>-------------------</v>
          </cell>
          <cell r="G5127" t="str">
            <v>-------------------</v>
          </cell>
          <cell r="H5127" t="str">
            <v>06/02/2007 - 17:4</v>
          </cell>
          <cell r="I5127">
            <v>7</v>
          </cell>
        </row>
        <row r="5129">
          <cell r="A5129" t="str">
            <v>Título</v>
          </cell>
          <cell r="D5129" t="str">
            <v>Saldo Inicial</v>
          </cell>
          <cell r="F5129" t="str">
            <v>Débito</v>
          </cell>
          <cell r="G5129" t="str">
            <v>Crédito</v>
          </cell>
          <cell r="H5129" t="str">
            <v>Saldo Final</v>
          </cell>
        </row>
        <row r="5130">
          <cell r="A5130" t="str">
            <v>-----------</v>
          </cell>
          <cell r="B5130" t="str">
            <v>--</v>
          </cell>
          <cell r="C5130" t="str">
            <v>-------------------------------------------------------------------</v>
          </cell>
          <cell r="D5130" t="str">
            <v>-----------------</v>
          </cell>
          <cell r="F5130" t="str">
            <v>------------------</v>
          </cell>
          <cell r="G5130" t="str">
            <v>------------------</v>
          </cell>
          <cell r="H5130" t="str">
            <v>-----------------</v>
          </cell>
        </row>
        <row r="5131">
          <cell r="A5131" t="str">
            <v>57.01.89.11</v>
          </cell>
          <cell r="B5131" t="str">
            <v>-</v>
          </cell>
          <cell r="C5131" t="str">
            <v>Fornec Areia Tratada p/Locos</v>
          </cell>
          <cell r="D5131">
            <v>0</v>
          </cell>
          <cell r="F5131">
            <v>0</v>
          </cell>
          <cell r="G5131">
            <v>0</v>
          </cell>
          <cell r="H5131">
            <v>0</v>
          </cell>
        </row>
        <row r="5132">
          <cell r="A5132" t="str">
            <v>57.01.89.12</v>
          </cell>
          <cell r="B5132" t="str">
            <v>-</v>
          </cell>
          <cell r="C5132" t="str">
            <v>Pesagem de Caminhoes</v>
          </cell>
          <cell r="D5132">
            <v>0</v>
          </cell>
          <cell r="F5132">
            <v>0</v>
          </cell>
          <cell r="G5132">
            <v>0</v>
          </cell>
          <cell r="H5132">
            <v>0</v>
          </cell>
        </row>
        <row r="5133">
          <cell r="A5133" t="str">
            <v>57.01.89.13</v>
          </cell>
          <cell r="B5133" t="str">
            <v>-</v>
          </cell>
          <cell r="C5133" t="str">
            <v>Progr./Contr.Pesagem Carvao/Grao</v>
          </cell>
          <cell r="D5133">
            <v>0</v>
          </cell>
          <cell r="F5133">
            <v>0</v>
          </cell>
          <cell r="G5133">
            <v>0</v>
          </cell>
          <cell r="H5133">
            <v>0</v>
          </cell>
        </row>
        <row r="5134">
          <cell r="A5134" t="str">
            <v>57.01.89.14</v>
          </cell>
          <cell r="B5134" t="str">
            <v>-</v>
          </cell>
          <cell r="C5134" t="str">
            <v>Servicos Topograficos</v>
          </cell>
          <cell r="D5134">
            <v>0</v>
          </cell>
          <cell r="F5134">
            <v>126423.12</v>
          </cell>
          <cell r="G5134">
            <v>32500</v>
          </cell>
          <cell r="H5134">
            <v>93923.12</v>
          </cell>
          <cell r="I5134" t="str">
            <v>D</v>
          </cell>
        </row>
        <row r="5135">
          <cell r="A5135" t="str">
            <v>57.01.89.15</v>
          </cell>
          <cell r="B5135" t="str">
            <v>-</v>
          </cell>
          <cell r="C5135" t="str">
            <v>Serv.Oper. Veic.Leves/Utilitario</v>
          </cell>
          <cell r="D5135">
            <v>0</v>
          </cell>
          <cell r="F5135">
            <v>10743.05</v>
          </cell>
          <cell r="G5135">
            <v>10743.05</v>
          </cell>
          <cell r="H5135">
            <v>0</v>
          </cell>
        </row>
        <row r="5136">
          <cell r="A5136" t="str">
            <v>57.01.89.16</v>
          </cell>
          <cell r="B5136" t="str">
            <v>-</v>
          </cell>
          <cell r="C5136" t="str">
            <v>Serv.Operac Veiculo/Equip Pesado</v>
          </cell>
          <cell r="D5136">
            <v>0</v>
          </cell>
          <cell r="F5136">
            <v>0</v>
          </cell>
          <cell r="G5136">
            <v>0</v>
          </cell>
          <cell r="H5136">
            <v>0</v>
          </cell>
        </row>
        <row r="5137">
          <cell r="A5137" t="str">
            <v>57.01.89.17</v>
          </cell>
          <cell r="B5137" t="str">
            <v>-</v>
          </cell>
          <cell r="C5137" t="str">
            <v>Transportes em Lanchas</v>
          </cell>
          <cell r="D5137">
            <v>0</v>
          </cell>
          <cell r="F5137">
            <v>0</v>
          </cell>
          <cell r="G5137">
            <v>0</v>
          </cell>
          <cell r="H5137">
            <v>0</v>
          </cell>
        </row>
        <row r="5138">
          <cell r="A5138" t="str">
            <v>57.01.89.18</v>
          </cell>
          <cell r="B5138" t="str">
            <v>-</v>
          </cell>
          <cell r="C5138" t="str">
            <v>Corpo de Bombeiros</v>
          </cell>
          <cell r="D5138">
            <v>0</v>
          </cell>
          <cell r="F5138">
            <v>65243.92</v>
          </cell>
          <cell r="G5138">
            <v>16828.84</v>
          </cell>
          <cell r="H5138">
            <v>48415.08</v>
          </cell>
          <cell r="I5138" t="str">
            <v>D</v>
          </cell>
        </row>
        <row r="5139">
          <cell r="A5139" t="str">
            <v>57.01.89.19</v>
          </cell>
          <cell r="B5139" t="str">
            <v>-</v>
          </cell>
          <cell r="C5139" t="str">
            <v>Controle Qualidade/Praga Graos</v>
          </cell>
          <cell r="D5139">
            <v>0</v>
          </cell>
          <cell r="F5139">
            <v>0</v>
          </cell>
          <cell r="G5139">
            <v>0</v>
          </cell>
          <cell r="H5139">
            <v>0</v>
          </cell>
        </row>
        <row r="5140">
          <cell r="A5140" t="str">
            <v>57.01.89.20</v>
          </cell>
          <cell r="B5140" t="str">
            <v>-</v>
          </cell>
          <cell r="C5140" t="str">
            <v>Desratizacao/Desint./Descupin.</v>
          </cell>
          <cell r="D5140">
            <v>0</v>
          </cell>
          <cell r="F5140">
            <v>133.88</v>
          </cell>
          <cell r="G5140">
            <v>133.88</v>
          </cell>
          <cell r="H5140">
            <v>0</v>
          </cell>
        </row>
        <row r="5141">
          <cell r="A5141" t="str">
            <v>57.01.89.21</v>
          </cell>
          <cell r="B5141" t="str">
            <v>-</v>
          </cell>
          <cell r="C5141" t="str">
            <v>Analise para Termografia</v>
          </cell>
          <cell r="D5141">
            <v>0</v>
          </cell>
          <cell r="F5141">
            <v>0</v>
          </cell>
          <cell r="G5141">
            <v>0</v>
          </cell>
          <cell r="H5141">
            <v>0</v>
          </cell>
        </row>
        <row r="5142">
          <cell r="A5142" t="str">
            <v>57.01.89.22</v>
          </cell>
          <cell r="B5142" t="str">
            <v>-</v>
          </cell>
          <cell r="C5142" t="str">
            <v>Afericao de Instrumentos</v>
          </cell>
          <cell r="D5142">
            <v>0</v>
          </cell>
          <cell r="F5142">
            <v>0</v>
          </cell>
          <cell r="G5142">
            <v>0</v>
          </cell>
          <cell r="H5142">
            <v>0</v>
          </cell>
        </row>
        <row r="5143">
          <cell r="A5143" t="str">
            <v>57.01.89.23</v>
          </cell>
          <cell r="B5143" t="str">
            <v>-</v>
          </cell>
          <cell r="C5143" t="str">
            <v>Manuseio Materiais Axo</v>
          </cell>
          <cell r="D5143">
            <v>0</v>
          </cell>
          <cell r="F5143">
            <v>0</v>
          </cell>
          <cell r="G5143">
            <v>0</v>
          </cell>
          <cell r="H5143">
            <v>0</v>
          </cell>
        </row>
        <row r="5144">
          <cell r="A5144" t="str">
            <v>57.01.89.24</v>
          </cell>
          <cell r="B5144" t="str">
            <v>-</v>
          </cell>
          <cell r="C5144" t="str">
            <v>Servicos Externos</v>
          </cell>
          <cell r="D5144">
            <v>0</v>
          </cell>
          <cell r="F5144">
            <v>5443.26</v>
          </cell>
          <cell r="G5144">
            <v>0</v>
          </cell>
          <cell r="H5144">
            <v>5443.26</v>
          </cell>
          <cell r="I5144" t="str">
            <v>D</v>
          </cell>
        </row>
        <row r="5145">
          <cell r="A5145" t="str">
            <v>57.01.89.25</v>
          </cell>
          <cell r="B5145" t="str">
            <v>-</v>
          </cell>
          <cell r="C5145" t="str">
            <v>Serv.Prestados por Coligadas</v>
          </cell>
          <cell r="D5145">
            <v>0</v>
          </cell>
          <cell r="F5145">
            <v>0</v>
          </cell>
          <cell r="G5145">
            <v>0</v>
          </cell>
          <cell r="H5145">
            <v>0</v>
          </cell>
        </row>
        <row r="5146">
          <cell r="A5146" t="str">
            <v>57.01.89.26</v>
          </cell>
          <cell r="B5146" t="str">
            <v>-</v>
          </cell>
          <cell r="C5146" t="str">
            <v>Preparac/coleta/Transp.Amostras</v>
          </cell>
          <cell r="D5146">
            <v>0</v>
          </cell>
          <cell r="F5146">
            <v>0</v>
          </cell>
          <cell r="G5146">
            <v>0</v>
          </cell>
          <cell r="H5146">
            <v>0</v>
          </cell>
        </row>
        <row r="5147">
          <cell r="A5147" t="str">
            <v>57.01.89.27</v>
          </cell>
          <cell r="B5147" t="str">
            <v>-</v>
          </cell>
          <cell r="C5147" t="str">
            <v>Desenhos Mecanicos</v>
          </cell>
          <cell r="D5147">
            <v>0</v>
          </cell>
          <cell r="F5147">
            <v>0</v>
          </cell>
          <cell r="G5147">
            <v>0</v>
          </cell>
          <cell r="H5147">
            <v>0</v>
          </cell>
        </row>
        <row r="5148">
          <cell r="A5148" t="str">
            <v>57.01.89.28</v>
          </cell>
          <cell r="B5148" t="str">
            <v>-</v>
          </cell>
          <cell r="C5148" t="str">
            <v>Diversos Informatica</v>
          </cell>
          <cell r="D5148">
            <v>0</v>
          </cell>
          <cell r="F5148">
            <v>0</v>
          </cell>
          <cell r="G5148">
            <v>0</v>
          </cell>
          <cell r="H5148">
            <v>0</v>
          </cell>
        </row>
        <row r="5149">
          <cell r="A5149" t="str">
            <v>57.01.89.29</v>
          </cell>
          <cell r="B5149" t="str">
            <v>-</v>
          </cell>
          <cell r="C5149" t="str">
            <v>Licensa Uso Software</v>
          </cell>
          <cell r="D5149">
            <v>0</v>
          </cell>
          <cell r="F5149">
            <v>1500</v>
          </cell>
          <cell r="G5149">
            <v>38600</v>
          </cell>
          <cell r="H5149">
            <v>37100</v>
          </cell>
          <cell r="I5149" t="str">
            <v>C</v>
          </cell>
        </row>
        <row r="5150">
          <cell r="A5150" t="str">
            <v>57.01.89.30</v>
          </cell>
          <cell r="B5150" t="str">
            <v>-</v>
          </cell>
          <cell r="C5150" t="str">
            <v>Operacao Helicopteros</v>
          </cell>
          <cell r="D5150">
            <v>0</v>
          </cell>
          <cell r="F5150">
            <v>0</v>
          </cell>
          <cell r="G5150">
            <v>0</v>
          </cell>
          <cell r="H5150">
            <v>0</v>
          </cell>
        </row>
        <row r="5151">
          <cell r="A5151" t="str">
            <v>57.01.89.31</v>
          </cell>
          <cell r="B5151" t="str">
            <v>-</v>
          </cell>
          <cell r="C5151" t="str">
            <v>Saneamento Ambiental - IB</v>
          </cell>
          <cell r="D5151">
            <v>0</v>
          </cell>
          <cell r="F5151">
            <v>0</v>
          </cell>
          <cell r="G5151">
            <v>0</v>
          </cell>
          <cell r="H5151">
            <v>0</v>
          </cell>
        </row>
        <row r="5152">
          <cell r="A5152" t="str">
            <v>57.01.89.32</v>
          </cell>
          <cell r="B5152" t="str">
            <v>-</v>
          </cell>
          <cell r="C5152" t="str">
            <v>Analise Quimica</v>
          </cell>
          <cell r="D5152">
            <v>0</v>
          </cell>
          <cell r="F5152">
            <v>50500</v>
          </cell>
          <cell r="G5152">
            <v>50000</v>
          </cell>
          <cell r="H5152">
            <v>500</v>
          </cell>
          <cell r="I5152" t="str">
            <v>D</v>
          </cell>
        </row>
        <row r="5153">
          <cell r="A5153" t="str">
            <v>57.01.89.33</v>
          </cell>
          <cell r="B5153" t="str">
            <v>-</v>
          </cell>
          <cell r="C5153" t="str">
            <v>Metalurgia</v>
          </cell>
          <cell r="D5153">
            <v>0</v>
          </cell>
          <cell r="F5153">
            <v>0</v>
          </cell>
          <cell r="G5153">
            <v>0</v>
          </cell>
          <cell r="H5153">
            <v>0</v>
          </cell>
        </row>
        <row r="5154">
          <cell r="A5154" t="str">
            <v>57.01.89.34</v>
          </cell>
          <cell r="B5154" t="str">
            <v>-</v>
          </cell>
          <cell r="C5154" t="str">
            <v>Pigmentos</v>
          </cell>
          <cell r="D5154">
            <v>0</v>
          </cell>
          <cell r="F5154">
            <v>0</v>
          </cell>
          <cell r="G5154">
            <v>0</v>
          </cell>
          <cell r="H5154">
            <v>0</v>
          </cell>
        </row>
        <row r="5155">
          <cell r="A5155" t="str">
            <v>57.01.89.35</v>
          </cell>
          <cell r="B5155" t="str">
            <v>-</v>
          </cell>
          <cell r="C5155" t="str">
            <v>Embalagem/Estocagem</v>
          </cell>
          <cell r="D5155">
            <v>0</v>
          </cell>
          <cell r="F5155">
            <v>0</v>
          </cell>
          <cell r="G5155">
            <v>0</v>
          </cell>
          <cell r="H5155">
            <v>0</v>
          </cell>
        </row>
        <row r="5156">
          <cell r="A5156" t="str">
            <v>57.01.89.36</v>
          </cell>
          <cell r="B5156" t="str">
            <v>-</v>
          </cell>
          <cell r="C5156" t="str">
            <v>Servicos Diversos</v>
          </cell>
          <cell r="D5156">
            <v>0</v>
          </cell>
          <cell r="F5156">
            <v>248781.07</v>
          </cell>
          <cell r="G5156">
            <v>218349.3</v>
          </cell>
          <cell r="H5156">
            <v>30431.77</v>
          </cell>
          <cell r="I5156" t="str">
            <v>D</v>
          </cell>
        </row>
        <row r="5157">
          <cell r="A5157" t="str">
            <v>57.01.89.37</v>
          </cell>
          <cell r="B5157" t="str">
            <v>-</v>
          </cell>
          <cell r="C5157" t="str">
            <v>Servicos de Fretes Ferroviarios</v>
          </cell>
          <cell r="D5157">
            <v>0</v>
          </cell>
          <cell r="F5157">
            <v>2520507.65</v>
          </cell>
          <cell r="G5157">
            <v>0</v>
          </cell>
          <cell r="H5157">
            <v>2520507.65</v>
          </cell>
          <cell r="I5157" t="str">
            <v>D</v>
          </cell>
        </row>
        <row r="5158">
          <cell r="A5158" t="str">
            <v>57.01.89.38</v>
          </cell>
          <cell r="B5158" t="str">
            <v>-</v>
          </cell>
          <cell r="C5158" t="str">
            <v>Servicos de Fretes Maritimos</v>
          </cell>
          <cell r="D5158">
            <v>0</v>
          </cell>
          <cell r="F5158">
            <v>240878.28</v>
          </cell>
          <cell r="G5158">
            <v>0</v>
          </cell>
          <cell r="H5158">
            <v>240878.28</v>
          </cell>
          <cell r="I5158" t="str">
            <v>D</v>
          </cell>
        </row>
        <row r="5159">
          <cell r="A5159" t="str">
            <v>57.01.89.39</v>
          </cell>
          <cell r="B5159" t="str">
            <v>-</v>
          </cell>
          <cell r="C5159" t="str">
            <v>Servicos/Despesas Portuarias</v>
          </cell>
          <cell r="D5159">
            <v>0</v>
          </cell>
          <cell r="F5159">
            <v>526991.30000000005</v>
          </cell>
          <cell r="G5159">
            <v>0</v>
          </cell>
          <cell r="H5159">
            <v>526991.30000000005</v>
          </cell>
          <cell r="I5159" t="str">
            <v>D</v>
          </cell>
        </row>
        <row r="5160">
          <cell r="A5160" t="str">
            <v>58.00.00.00</v>
          </cell>
          <cell r="B5160" t="str">
            <v>-</v>
          </cell>
          <cell r="C5160" t="str">
            <v>Gastos Gerais</v>
          </cell>
          <cell r="D5160">
            <v>0</v>
          </cell>
          <cell r="F5160">
            <v>4932556.38</v>
          </cell>
          <cell r="G5160">
            <v>1800466.7</v>
          </cell>
          <cell r="H5160">
            <v>3132089.68</v>
          </cell>
          <cell r="I5160" t="str">
            <v>D</v>
          </cell>
        </row>
        <row r="5161">
          <cell r="A5161" t="str">
            <v>58.01.00.00</v>
          </cell>
          <cell r="B5161" t="str">
            <v>-</v>
          </cell>
          <cell r="C5161" t="str">
            <v>Gastos Gerais</v>
          </cell>
          <cell r="D5161">
            <v>0</v>
          </cell>
          <cell r="F5161">
            <v>4932556.38</v>
          </cell>
          <cell r="G5161">
            <v>1800466.7</v>
          </cell>
          <cell r="H5161">
            <v>3132089.68</v>
          </cell>
          <cell r="I5161" t="str">
            <v>D</v>
          </cell>
        </row>
        <row r="5162">
          <cell r="A5162" t="str">
            <v>58.01.01.00</v>
          </cell>
          <cell r="B5162" t="str">
            <v>-</v>
          </cell>
          <cell r="C5162" t="str">
            <v>Gastos de Viagem</v>
          </cell>
          <cell r="D5162">
            <v>0</v>
          </cell>
          <cell r="F5162">
            <v>6971.48</v>
          </cell>
          <cell r="G5162">
            <v>328.74</v>
          </cell>
          <cell r="H5162">
            <v>6642.74</v>
          </cell>
          <cell r="I5162" t="str">
            <v>D</v>
          </cell>
        </row>
        <row r="5163">
          <cell r="A5163" t="str">
            <v>58.01.01.01</v>
          </cell>
          <cell r="B5163" t="str">
            <v>-</v>
          </cell>
          <cell r="C5163" t="str">
            <v>Diarias de Viagens no Pais</v>
          </cell>
          <cell r="D5163">
            <v>0</v>
          </cell>
          <cell r="F5163">
            <v>6971.48</v>
          </cell>
          <cell r="G5163">
            <v>328.74</v>
          </cell>
          <cell r="H5163">
            <v>6642.74</v>
          </cell>
          <cell r="I5163" t="str">
            <v>D</v>
          </cell>
        </row>
        <row r="5164">
          <cell r="A5164" t="str">
            <v>58.01.05.00</v>
          </cell>
          <cell r="B5164" t="str">
            <v>-</v>
          </cell>
          <cell r="C5164" t="str">
            <v>Diarias de Viagem no Exterior</v>
          </cell>
          <cell r="D5164">
            <v>0</v>
          </cell>
          <cell r="F5164">
            <v>0</v>
          </cell>
          <cell r="G5164">
            <v>0</v>
          </cell>
          <cell r="H5164">
            <v>0</v>
          </cell>
        </row>
        <row r="5165">
          <cell r="A5165" t="str">
            <v>58.01.05.01</v>
          </cell>
          <cell r="B5165" t="str">
            <v>-</v>
          </cell>
          <cell r="C5165" t="str">
            <v>Diarias de Viagem no Exterior</v>
          </cell>
          <cell r="D5165">
            <v>0</v>
          </cell>
          <cell r="F5165">
            <v>0</v>
          </cell>
          <cell r="G5165">
            <v>0</v>
          </cell>
          <cell r="H5165">
            <v>0</v>
          </cell>
        </row>
        <row r="5166">
          <cell r="A5166" t="str">
            <v>58.01.10.00</v>
          </cell>
          <cell r="B5166" t="str">
            <v>-</v>
          </cell>
          <cell r="C5166" t="str">
            <v>Despesas de Viagem no Pais</v>
          </cell>
          <cell r="D5166">
            <v>0</v>
          </cell>
          <cell r="F5166">
            <v>53576.07</v>
          </cell>
          <cell r="G5166">
            <v>20929.96</v>
          </cell>
          <cell r="H5166">
            <v>32646.11</v>
          </cell>
          <cell r="I5166" t="str">
            <v>D</v>
          </cell>
        </row>
        <row r="5167">
          <cell r="A5167" t="str">
            <v>58.01.10.01</v>
          </cell>
          <cell r="B5167" t="str">
            <v>-</v>
          </cell>
          <cell r="C5167" t="str">
            <v>Despesas de Viagem no Pais</v>
          </cell>
          <cell r="D5167">
            <v>0</v>
          </cell>
          <cell r="F5167">
            <v>53576.07</v>
          </cell>
          <cell r="G5167">
            <v>20929.96</v>
          </cell>
          <cell r="H5167">
            <v>32646.11</v>
          </cell>
          <cell r="I5167" t="str">
            <v>D</v>
          </cell>
        </row>
        <row r="5168">
          <cell r="A5168" t="str">
            <v>58.01.15.00</v>
          </cell>
          <cell r="B5168" t="str">
            <v>-</v>
          </cell>
          <cell r="C5168" t="str">
            <v>Despesas de Viagem no Exterior</v>
          </cell>
          <cell r="D5168">
            <v>0</v>
          </cell>
          <cell r="F5168">
            <v>0</v>
          </cell>
          <cell r="G5168">
            <v>0</v>
          </cell>
          <cell r="H5168">
            <v>0</v>
          </cell>
        </row>
        <row r="5169">
          <cell r="A5169" t="str">
            <v>58.01.15.01</v>
          </cell>
          <cell r="B5169" t="str">
            <v>-</v>
          </cell>
          <cell r="C5169" t="str">
            <v>Despesas de Viagem no Exterior</v>
          </cell>
          <cell r="D5169">
            <v>0</v>
          </cell>
          <cell r="F5169">
            <v>0</v>
          </cell>
          <cell r="G5169">
            <v>0</v>
          </cell>
          <cell r="H5169">
            <v>0</v>
          </cell>
        </row>
        <row r="5170">
          <cell r="A5170" t="str">
            <v>58.01.20.00</v>
          </cell>
          <cell r="B5170" t="str">
            <v>-</v>
          </cell>
          <cell r="C5170" t="str">
            <v>Desp de Viagem no Pais-Hospedagem</v>
          </cell>
          <cell r="D5170">
            <v>0</v>
          </cell>
          <cell r="F5170">
            <v>18374.560000000001</v>
          </cell>
          <cell r="G5170">
            <v>3806.14</v>
          </cell>
          <cell r="H5170">
            <v>14568.42</v>
          </cell>
          <cell r="I5170" t="str">
            <v>D</v>
          </cell>
        </row>
        <row r="5171">
          <cell r="A5171" t="str">
            <v>58.01.20.01</v>
          </cell>
          <cell r="B5171" t="str">
            <v>-</v>
          </cell>
          <cell r="C5171" t="str">
            <v>Desp de Viagem no Pais-Hospedagem</v>
          </cell>
          <cell r="D5171">
            <v>0</v>
          </cell>
          <cell r="F5171">
            <v>18374.560000000001</v>
          </cell>
          <cell r="G5171">
            <v>3806.14</v>
          </cell>
          <cell r="H5171">
            <v>14568.42</v>
          </cell>
          <cell r="I5171" t="str">
            <v>D</v>
          </cell>
        </row>
        <row r="5172">
          <cell r="A5172" t="str">
            <v>58.01.22.00</v>
          </cell>
          <cell r="B5172" t="str">
            <v>-</v>
          </cell>
          <cell r="C5172" t="str">
            <v>Despesas com Veiculos</v>
          </cell>
          <cell r="D5172">
            <v>0</v>
          </cell>
          <cell r="F5172">
            <v>1119.46</v>
          </cell>
          <cell r="G5172">
            <v>739.5</v>
          </cell>
          <cell r="H5172">
            <v>379.96</v>
          </cell>
          <cell r="I5172" t="str">
            <v>D</v>
          </cell>
        </row>
        <row r="5173">
          <cell r="A5173" t="str">
            <v>58.01.22.01</v>
          </cell>
          <cell r="B5173" t="str">
            <v>-</v>
          </cell>
          <cell r="C5173" t="str">
            <v>Despesas com Veiculos</v>
          </cell>
          <cell r="D5173">
            <v>0</v>
          </cell>
          <cell r="F5173">
            <v>1119.46</v>
          </cell>
          <cell r="G5173">
            <v>739.5</v>
          </cell>
          <cell r="H5173">
            <v>379.96</v>
          </cell>
          <cell r="I5173" t="str">
            <v>D</v>
          </cell>
        </row>
        <row r="5174">
          <cell r="A5174" t="str">
            <v>58.01.25.00</v>
          </cell>
          <cell r="B5174" t="str">
            <v>-</v>
          </cell>
          <cell r="C5174" t="str">
            <v>Divulgacao e Publicidade</v>
          </cell>
          <cell r="D5174">
            <v>0</v>
          </cell>
          <cell r="F5174">
            <v>528</v>
          </cell>
          <cell r="G5174">
            <v>500</v>
          </cell>
          <cell r="H5174">
            <v>28</v>
          </cell>
          <cell r="I5174" t="str">
            <v>D</v>
          </cell>
        </row>
        <row r="5175">
          <cell r="A5175" t="str">
            <v>58.01.25.01</v>
          </cell>
          <cell r="B5175" t="str">
            <v>-</v>
          </cell>
          <cell r="C5175" t="str">
            <v>Filmes/Videos/Fotos</v>
          </cell>
          <cell r="D5175">
            <v>0</v>
          </cell>
          <cell r="F5175">
            <v>528</v>
          </cell>
          <cell r="G5175">
            <v>500</v>
          </cell>
          <cell r="H5175">
            <v>28</v>
          </cell>
          <cell r="I5175" t="str">
            <v>D</v>
          </cell>
        </row>
        <row r="5176">
          <cell r="A5176" t="str">
            <v>58.01.25.02</v>
          </cell>
          <cell r="B5176" t="str">
            <v>-</v>
          </cell>
          <cell r="C5176" t="str">
            <v>Folhetos/Folders</v>
          </cell>
          <cell r="D5176">
            <v>0</v>
          </cell>
          <cell r="F5176">
            <v>0</v>
          </cell>
          <cell r="G5176">
            <v>0</v>
          </cell>
          <cell r="H5176">
            <v>0</v>
          </cell>
        </row>
        <row r="5177">
          <cell r="A5177" t="str">
            <v>58.01.25.03</v>
          </cell>
          <cell r="B5177" t="str">
            <v>-</v>
          </cell>
          <cell r="C5177" t="str">
            <v>Cvrd-Revista</v>
          </cell>
          <cell r="D5177">
            <v>0</v>
          </cell>
          <cell r="F5177">
            <v>0</v>
          </cell>
          <cell r="G5177">
            <v>0</v>
          </cell>
          <cell r="H5177">
            <v>0</v>
          </cell>
        </row>
        <row r="5178">
          <cell r="A5178" t="str">
            <v>58.01.25.04</v>
          </cell>
          <cell r="B5178" t="str">
            <v>-</v>
          </cell>
          <cell r="C5178" t="str">
            <v>Gastos c/Jornal da Vale</v>
          </cell>
          <cell r="D5178">
            <v>0</v>
          </cell>
          <cell r="F5178">
            <v>0</v>
          </cell>
          <cell r="G5178">
            <v>0</v>
          </cell>
          <cell r="H5178">
            <v>0</v>
          </cell>
        </row>
        <row r="5179">
          <cell r="A5179" t="str">
            <v>58.01.25.05</v>
          </cell>
          <cell r="B5179" t="str">
            <v>-</v>
          </cell>
          <cell r="C5179" t="str">
            <v>Divulgacao</v>
          </cell>
          <cell r="D5179">
            <v>0</v>
          </cell>
          <cell r="F5179">
            <v>0</v>
          </cell>
          <cell r="G5179">
            <v>0</v>
          </cell>
          <cell r="H5179">
            <v>0</v>
          </cell>
        </row>
        <row r="5180">
          <cell r="A5180" t="str">
            <v>58.01.25.06</v>
          </cell>
          <cell r="B5180" t="str">
            <v>-</v>
          </cell>
          <cell r="C5180" t="str">
            <v>Publicidade</v>
          </cell>
          <cell r="D5180">
            <v>0</v>
          </cell>
          <cell r="F5180">
            <v>0</v>
          </cell>
          <cell r="G5180">
            <v>0</v>
          </cell>
          <cell r="H5180">
            <v>0</v>
          </cell>
        </row>
        <row r="5181">
          <cell r="A5181" t="str">
            <v>58.01.25.07</v>
          </cell>
          <cell r="B5181" t="str">
            <v>-</v>
          </cell>
          <cell r="C5181" t="str">
            <v>Co-Patrocinio</v>
          </cell>
          <cell r="D5181">
            <v>0</v>
          </cell>
          <cell r="F5181">
            <v>0</v>
          </cell>
          <cell r="G5181">
            <v>0</v>
          </cell>
          <cell r="H5181">
            <v>0</v>
          </cell>
        </row>
        <row r="5182">
          <cell r="A5182" t="str">
            <v>58.01.25.08</v>
          </cell>
          <cell r="B5182" t="str">
            <v>-</v>
          </cell>
          <cell r="C5182" t="str">
            <v>Outros Gastos c/Div e Publicidade</v>
          </cell>
          <cell r="D5182">
            <v>0</v>
          </cell>
          <cell r="F5182">
            <v>0</v>
          </cell>
          <cell r="G5182">
            <v>0</v>
          </cell>
          <cell r="H5182">
            <v>0</v>
          </cell>
        </row>
        <row r="5183">
          <cell r="A5183" t="str">
            <v>58.01.30.00</v>
          </cell>
          <cell r="B5183" t="str">
            <v>-</v>
          </cell>
          <cell r="C5183" t="str">
            <v>Recepcao Hosp e Repr Social</v>
          </cell>
          <cell r="D5183">
            <v>0</v>
          </cell>
          <cell r="F5183">
            <v>0</v>
          </cell>
          <cell r="G5183">
            <v>0</v>
          </cell>
          <cell r="H5183">
            <v>0</v>
          </cell>
        </row>
        <row r="5184">
          <cell r="A5184" t="str">
            <v>58.01.30.01</v>
          </cell>
          <cell r="B5184" t="str">
            <v>-</v>
          </cell>
          <cell r="C5184" t="str">
            <v>Recepcao</v>
          </cell>
          <cell r="D5184">
            <v>0</v>
          </cell>
          <cell r="F5184">
            <v>0</v>
          </cell>
          <cell r="G5184">
            <v>0</v>
          </cell>
          <cell r="H5184">
            <v>0</v>
          </cell>
        </row>
        <row r="5185">
          <cell r="A5185" t="str">
            <v>58.01.30.02</v>
          </cell>
          <cell r="B5185" t="str">
            <v>-</v>
          </cell>
          <cell r="C5185" t="str">
            <v>Hospedagem</v>
          </cell>
          <cell r="D5185">
            <v>0</v>
          </cell>
          <cell r="F5185">
            <v>0</v>
          </cell>
          <cell r="G5185">
            <v>0</v>
          </cell>
          <cell r="H5185">
            <v>0</v>
          </cell>
        </row>
        <row r="5186">
          <cell r="A5186" t="str">
            <v>58.01.30.03</v>
          </cell>
          <cell r="B5186" t="str">
            <v>-</v>
          </cell>
          <cell r="C5186" t="str">
            <v>Brindes</v>
          </cell>
          <cell r="D5186">
            <v>0</v>
          </cell>
          <cell r="F5186">
            <v>0</v>
          </cell>
          <cell r="G5186">
            <v>0</v>
          </cell>
          <cell r="H5186">
            <v>0</v>
          </cell>
        </row>
        <row r="5187">
          <cell r="A5187" t="str">
            <v>58.01.30.04</v>
          </cell>
          <cell r="B5187" t="str">
            <v>-</v>
          </cell>
          <cell r="C5187" t="str">
            <v>Outros Gast.Recep/Hosp/Repr Social</v>
          </cell>
          <cell r="D5187">
            <v>0</v>
          </cell>
          <cell r="F5187">
            <v>0</v>
          </cell>
          <cell r="G5187">
            <v>0</v>
          </cell>
          <cell r="H5187">
            <v>0</v>
          </cell>
        </row>
        <row r="5188">
          <cell r="A5188" t="str">
            <v>58.01.35.00</v>
          </cell>
          <cell r="B5188" t="str">
            <v>-</v>
          </cell>
          <cell r="C5188" t="str">
            <v>Doacoes e Donativos</v>
          </cell>
          <cell r="D5188">
            <v>0</v>
          </cell>
          <cell r="F5188">
            <v>621.91</v>
          </cell>
          <cell r="G5188">
            <v>0</v>
          </cell>
          <cell r="H5188">
            <v>621.91</v>
          </cell>
          <cell r="I5188" t="str">
            <v>D</v>
          </cell>
        </row>
        <row r="5189">
          <cell r="A5189" t="str">
            <v>58.01.35.01</v>
          </cell>
          <cell r="B5189" t="str">
            <v>-</v>
          </cell>
          <cell r="C5189" t="str">
            <v>Doacoes e Donativos</v>
          </cell>
          <cell r="D5189">
            <v>0</v>
          </cell>
          <cell r="F5189">
            <v>621.91</v>
          </cell>
          <cell r="G5189">
            <v>0</v>
          </cell>
          <cell r="H5189">
            <v>621.91</v>
          </cell>
          <cell r="I5189" t="str">
            <v>D</v>
          </cell>
        </row>
        <row r="5190">
          <cell r="A5190" t="str">
            <v>58.01.40.00</v>
          </cell>
          <cell r="B5190" t="str">
            <v>-</v>
          </cell>
          <cell r="C5190" t="str">
            <v>Contribuicoes</v>
          </cell>
          <cell r="D5190">
            <v>0</v>
          </cell>
          <cell r="F5190">
            <v>3500</v>
          </cell>
          <cell r="G5190">
            <v>0</v>
          </cell>
          <cell r="H5190">
            <v>3500</v>
          </cell>
          <cell r="I5190" t="str">
            <v>D</v>
          </cell>
        </row>
        <row r="5191">
          <cell r="A5191" t="str">
            <v>58.01.40.01</v>
          </cell>
          <cell r="B5191" t="str">
            <v>-</v>
          </cell>
          <cell r="C5191" t="str">
            <v>Contribuicoes</v>
          </cell>
          <cell r="D5191">
            <v>0</v>
          </cell>
          <cell r="F5191">
            <v>3500</v>
          </cell>
          <cell r="G5191">
            <v>0</v>
          </cell>
          <cell r="H5191">
            <v>3500</v>
          </cell>
          <cell r="I5191" t="str">
            <v>D</v>
          </cell>
        </row>
        <row r="5192">
          <cell r="A5192" t="str">
            <v>58.01.45.00</v>
          </cell>
          <cell r="B5192" t="str">
            <v>-</v>
          </cell>
          <cell r="C5192" t="str">
            <v>Seguros</v>
          </cell>
          <cell r="D5192">
            <v>0</v>
          </cell>
          <cell r="F5192">
            <v>154599.57</v>
          </cell>
          <cell r="G5192">
            <v>56057.4</v>
          </cell>
          <cell r="H5192">
            <v>98542.17</v>
          </cell>
          <cell r="I5192" t="str">
            <v>D</v>
          </cell>
        </row>
        <row r="5193">
          <cell r="A5193" t="str">
            <v>58.01.45.01</v>
          </cell>
          <cell r="B5193" t="str">
            <v>-</v>
          </cell>
          <cell r="C5193" t="str">
            <v>Seguros</v>
          </cell>
          <cell r="D5193">
            <v>0</v>
          </cell>
          <cell r="F5193">
            <v>154599.57</v>
          </cell>
          <cell r="G5193">
            <v>56057.4</v>
          </cell>
          <cell r="H5193">
            <v>98542.17</v>
          </cell>
          <cell r="I5193" t="str">
            <v>D</v>
          </cell>
        </row>
        <row r="5194">
          <cell r="A5194" t="str">
            <v>58.01.50.00</v>
          </cell>
          <cell r="B5194" t="str">
            <v>-</v>
          </cell>
          <cell r="C5194" t="str">
            <v>Fretes e Carretos</v>
          </cell>
          <cell r="D5194">
            <v>0</v>
          </cell>
          <cell r="F5194">
            <v>34284.339999999997</v>
          </cell>
          <cell r="G5194">
            <v>4529.9399999999996</v>
          </cell>
          <cell r="H5194">
            <v>29754.400000000001</v>
          </cell>
          <cell r="I5194" t="str">
            <v>D</v>
          </cell>
        </row>
        <row r="5195">
          <cell r="A5195" t="str">
            <v>58.01.50.01</v>
          </cell>
          <cell r="B5195" t="str">
            <v>-</v>
          </cell>
          <cell r="C5195" t="str">
            <v>Fretes e Carretos</v>
          </cell>
          <cell r="D5195">
            <v>0</v>
          </cell>
          <cell r="F5195">
            <v>34284.339999999997</v>
          </cell>
          <cell r="G5195">
            <v>4529.9399999999996</v>
          </cell>
          <cell r="H5195">
            <v>29754.400000000001</v>
          </cell>
          <cell r="I5195" t="str">
            <v>D</v>
          </cell>
        </row>
        <row r="5196">
          <cell r="A5196" t="str">
            <v>58.01.50.02</v>
          </cell>
          <cell r="B5196" t="str">
            <v>-</v>
          </cell>
          <cell r="C5196" t="str">
            <v>Armazenagens</v>
          </cell>
          <cell r="D5196">
            <v>0</v>
          </cell>
          <cell r="F5196">
            <v>0</v>
          </cell>
          <cell r="G5196">
            <v>0</v>
          </cell>
          <cell r="H5196">
            <v>0</v>
          </cell>
        </row>
        <row r="5197">
          <cell r="A5197" t="str">
            <v>58.01.55.00</v>
          </cell>
          <cell r="B5197" t="str">
            <v>-</v>
          </cell>
          <cell r="C5197" t="str">
            <v>Ajuste de Almoxarifado/Estoque</v>
          </cell>
          <cell r="D5197">
            <v>0</v>
          </cell>
          <cell r="F5197">
            <v>9880.75</v>
          </cell>
          <cell r="G5197">
            <v>9880.76</v>
          </cell>
          <cell r="H5197">
            <v>0.01</v>
          </cell>
          <cell r="I5197" t="str">
            <v>C</v>
          </cell>
        </row>
        <row r="5198">
          <cell r="A5198" t="str">
            <v>58.01.55.01</v>
          </cell>
          <cell r="B5198" t="str">
            <v>-</v>
          </cell>
          <cell r="C5198" t="str">
            <v>Ajuste de Almoxarifado/Estoque</v>
          </cell>
          <cell r="D5198">
            <v>0</v>
          </cell>
          <cell r="F5198">
            <v>9880.75</v>
          </cell>
          <cell r="G5198">
            <v>9880.76</v>
          </cell>
          <cell r="H5198">
            <v>0.01</v>
          </cell>
          <cell r="I5198" t="str">
            <v>C</v>
          </cell>
        </row>
        <row r="5199">
          <cell r="A5199" t="str">
            <v>58.01.60.00</v>
          </cell>
          <cell r="B5199" t="str">
            <v>-</v>
          </cell>
          <cell r="C5199" t="str">
            <v>Indenizacoes a Terceiros</v>
          </cell>
          <cell r="D5199">
            <v>0</v>
          </cell>
          <cell r="F5199">
            <v>0</v>
          </cell>
          <cell r="G5199">
            <v>0</v>
          </cell>
          <cell r="H5199">
            <v>0</v>
          </cell>
        </row>
        <row r="5200">
          <cell r="A5200" t="str">
            <v>58.01.60.01</v>
          </cell>
          <cell r="B5200" t="str">
            <v>-</v>
          </cell>
          <cell r="C5200" t="str">
            <v>Indenizacoes a Terceiros</v>
          </cell>
          <cell r="D5200">
            <v>0</v>
          </cell>
          <cell r="F5200">
            <v>0</v>
          </cell>
          <cell r="G5200">
            <v>0</v>
          </cell>
          <cell r="H5200">
            <v>0</v>
          </cell>
        </row>
        <row r="5201">
          <cell r="A5201" t="str">
            <v>58.01.65.00</v>
          </cell>
          <cell r="B5201" t="str">
            <v>-</v>
          </cell>
          <cell r="C5201" t="str">
            <v>Outros Gastos Extraordinarios</v>
          </cell>
          <cell r="D5201">
            <v>0</v>
          </cell>
          <cell r="F5201">
            <v>0</v>
          </cell>
          <cell r="G5201">
            <v>0</v>
          </cell>
          <cell r="H5201">
            <v>0</v>
          </cell>
        </row>
        <row r="5202">
          <cell r="A5202" t="str">
            <v>58.01.65.01</v>
          </cell>
          <cell r="B5202" t="str">
            <v>-</v>
          </cell>
          <cell r="C5202" t="str">
            <v>Outros Gastos Extraordinarios</v>
          </cell>
          <cell r="D5202">
            <v>0</v>
          </cell>
          <cell r="F5202">
            <v>0</v>
          </cell>
          <cell r="G5202">
            <v>0</v>
          </cell>
          <cell r="H5202">
            <v>0</v>
          </cell>
        </row>
        <row r="5203">
          <cell r="A5203" t="str">
            <v>58.01.70.00</v>
          </cell>
          <cell r="B5203" t="str">
            <v>-</v>
          </cell>
          <cell r="C5203" t="str">
            <v>Generos Alimenticios</v>
          </cell>
          <cell r="D5203">
            <v>0</v>
          </cell>
          <cell r="F5203">
            <v>0</v>
          </cell>
          <cell r="G5203">
            <v>0</v>
          </cell>
          <cell r="H5203">
            <v>0</v>
          </cell>
        </row>
        <row r="5204">
          <cell r="A5204" t="str">
            <v>58.01.70.01</v>
          </cell>
          <cell r="B5204" t="str">
            <v>-</v>
          </cell>
          <cell r="C5204" t="str">
            <v>Generos Alimenticios</v>
          </cell>
          <cell r="D5204">
            <v>0</v>
          </cell>
          <cell r="F5204">
            <v>0</v>
          </cell>
          <cell r="G5204">
            <v>0</v>
          </cell>
          <cell r="H5204">
            <v>0</v>
          </cell>
        </row>
        <row r="5205">
          <cell r="A5205" t="str">
            <v>58.01.75.00</v>
          </cell>
          <cell r="B5205" t="str">
            <v>-</v>
          </cell>
          <cell r="C5205" t="str">
            <v>Conducao</v>
          </cell>
          <cell r="D5205">
            <v>0</v>
          </cell>
          <cell r="F5205">
            <v>232198.05</v>
          </cell>
          <cell r="G5205">
            <v>207286.75</v>
          </cell>
          <cell r="H5205">
            <v>24911.3</v>
          </cell>
          <cell r="I5205" t="str">
            <v>D</v>
          </cell>
        </row>
        <row r="5206">
          <cell r="A5206" t="str">
            <v>58.01.75.01</v>
          </cell>
          <cell r="B5206" t="str">
            <v>-</v>
          </cell>
          <cell r="C5206" t="str">
            <v>Conducao</v>
          </cell>
          <cell r="D5206">
            <v>0</v>
          </cell>
          <cell r="F5206">
            <v>232198.05</v>
          </cell>
          <cell r="G5206">
            <v>207286.75</v>
          </cell>
          <cell r="H5206">
            <v>24911.3</v>
          </cell>
          <cell r="I5206" t="str">
            <v>D</v>
          </cell>
        </row>
        <row r="5208">
          <cell r="A5208" t="str">
            <v>-----------</v>
          </cell>
          <cell r="B5208" t="str">
            <v>--</v>
          </cell>
          <cell r="C5208" t="str">
            <v>-------------------------------------------------------------------</v>
          </cell>
          <cell r="D5208" t="str">
            <v>-------------------</v>
          </cell>
          <cell r="E5208" t="str">
            <v>-</v>
          </cell>
          <cell r="F5208" t="str">
            <v>-------------------</v>
          </cell>
          <cell r="G5208" t="e">
            <v>#NAME?</v>
          </cell>
          <cell r="H5208" t="str">
            <v>07AB - 1.00.01.065</v>
          </cell>
        </row>
        <row r="5209">
          <cell r="A5209" t="str">
            <v>_x000C_----------</v>
          </cell>
          <cell r="B5209" t="str">
            <v>--</v>
          </cell>
          <cell r="C5209" t="str">
            <v>-------------------------------------------------------------------</v>
          </cell>
          <cell r="D5209" t="str">
            <v>-------------------</v>
          </cell>
          <cell r="E5209" t="str">
            <v>-</v>
          </cell>
          <cell r="F5209" t="str">
            <v>-------------------</v>
          </cell>
          <cell r="G5209" t="str">
            <v>-------------------</v>
          </cell>
          <cell r="H5209" t="str">
            <v>------ Página:</v>
          </cell>
          <cell r="I5209">
            <v>6</v>
          </cell>
        </row>
        <row r="5210">
          <cell r="A5210" t="str">
            <v>Rio Doce Ma</v>
          </cell>
          <cell r="B5210" t="str">
            <v>ng</v>
          </cell>
          <cell r="C5210" t="str">
            <v>anes S.A</v>
          </cell>
          <cell r="H5210" t="str">
            <v>Balancete</v>
          </cell>
        </row>
        <row r="5211">
          <cell r="A5211" t="str">
            <v>Período: 01</v>
          </cell>
          <cell r="B5211" t="str">
            <v>/0</v>
          </cell>
          <cell r="C5211" t="str">
            <v>1/2007 A 31/01/2007 -----------------------------------------------</v>
          </cell>
          <cell r="D5211" t="str">
            <v>-------------------</v>
          </cell>
          <cell r="E5211" t="str">
            <v>-</v>
          </cell>
          <cell r="F5211" t="str">
            <v>-------------------</v>
          </cell>
          <cell r="G5211" t="str">
            <v>-------------------</v>
          </cell>
          <cell r="H5211" t="str">
            <v>06/02/2007 - 17:4</v>
          </cell>
          <cell r="I5211">
            <v>7</v>
          </cell>
        </row>
        <row r="5213">
          <cell r="A5213" t="str">
            <v>Título</v>
          </cell>
          <cell r="D5213" t="str">
            <v>Saldo Inicial</v>
          </cell>
          <cell r="F5213" t="str">
            <v>Débito</v>
          </cell>
          <cell r="G5213" t="str">
            <v>Crédito</v>
          </cell>
          <cell r="H5213" t="str">
            <v>Saldo Final</v>
          </cell>
        </row>
        <row r="5214">
          <cell r="A5214" t="str">
            <v>-----------</v>
          </cell>
          <cell r="B5214" t="str">
            <v>--</v>
          </cell>
          <cell r="C5214" t="str">
            <v>-------------------------------------------------------------------</v>
          </cell>
          <cell r="D5214" t="str">
            <v>-----------------</v>
          </cell>
          <cell r="F5214" t="str">
            <v>------------------</v>
          </cell>
          <cell r="G5214" t="str">
            <v>------------------</v>
          </cell>
          <cell r="H5214" t="str">
            <v>-----------------</v>
          </cell>
        </row>
        <row r="5215">
          <cell r="A5215" t="str">
            <v>58.01.77.00</v>
          </cell>
          <cell r="B5215" t="str">
            <v>-</v>
          </cell>
          <cell r="C5215" t="str">
            <v>Reproducao, Copias e Reducoes</v>
          </cell>
          <cell r="D5215">
            <v>0</v>
          </cell>
          <cell r="F5215">
            <v>695.23</v>
          </cell>
          <cell r="G5215">
            <v>318.3</v>
          </cell>
          <cell r="H5215">
            <v>376.93</v>
          </cell>
          <cell r="I5215" t="str">
            <v>D</v>
          </cell>
        </row>
        <row r="5216">
          <cell r="A5216" t="str">
            <v>58.01.77.01</v>
          </cell>
          <cell r="B5216" t="str">
            <v>-</v>
          </cell>
          <cell r="C5216" t="str">
            <v>Reproducao, Copias e Reducoes</v>
          </cell>
          <cell r="D5216">
            <v>0</v>
          </cell>
          <cell r="F5216">
            <v>695.23</v>
          </cell>
          <cell r="G5216">
            <v>318.3</v>
          </cell>
          <cell r="H5216">
            <v>376.93</v>
          </cell>
          <cell r="I5216" t="str">
            <v>D</v>
          </cell>
        </row>
        <row r="5217">
          <cell r="A5217" t="str">
            <v>58.01.80.00</v>
          </cell>
          <cell r="B5217" t="str">
            <v>-</v>
          </cell>
          <cell r="C5217" t="str">
            <v>Assinat e Aquisicao Publicacoes</v>
          </cell>
          <cell r="D5217">
            <v>0</v>
          </cell>
          <cell r="F5217">
            <v>46.13</v>
          </cell>
          <cell r="G5217">
            <v>0</v>
          </cell>
          <cell r="H5217">
            <v>46.13</v>
          </cell>
          <cell r="I5217" t="str">
            <v>D</v>
          </cell>
        </row>
        <row r="5218">
          <cell r="A5218" t="str">
            <v>58.01.80.01</v>
          </cell>
          <cell r="B5218" t="str">
            <v>-</v>
          </cell>
          <cell r="C5218" t="str">
            <v>Assinat e Aquisicao Publicacoes</v>
          </cell>
          <cell r="D5218">
            <v>0</v>
          </cell>
          <cell r="F5218">
            <v>46.13</v>
          </cell>
          <cell r="G5218">
            <v>0</v>
          </cell>
          <cell r="H5218">
            <v>46.13</v>
          </cell>
          <cell r="I5218" t="str">
            <v>D</v>
          </cell>
        </row>
        <row r="5219">
          <cell r="A5219" t="str">
            <v>58.01.81.00</v>
          </cell>
          <cell r="B5219" t="str">
            <v>-</v>
          </cell>
          <cell r="C5219" t="str">
            <v>Atividades Sociais Internas</v>
          </cell>
          <cell r="D5219">
            <v>0</v>
          </cell>
          <cell r="F5219">
            <v>14199.06</v>
          </cell>
          <cell r="G5219">
            <v>20533</v>
          </cell>
          <cell r="H5219">
            <v>6333.94</v>
          </cell>
          <cell r="I5219" t="str">
            <v>C</v>
          </cell>
        </row>
        <row r="5220">
          <cell r="A5220" t="str">
            <v>58.01.81.01</v>
          </cell>
          <cell r="B5220" t="str">
            <v>-</v>
          </cell>
          <cell r="C5220" t="str">
            <v>Atividades Sociais Internas</v>
          </cell>
          <cell r="D5220">
            <v>0</v>
          </cell>
          <cell r="F5220">
            <v>14199.06</v>
          </cell>
          <cell r="G5220">
            <v>20533</v>
          </cell>
          <cell r="H5220">
            <v>6333.94</v>
          </cell>
          <cell r="I5220" t="str">
            <v>C</v>
          </cell>
        </row>
        <row r="5221">
          <cell r="A5221" t="str">
            <v>58.01.83.00</v>
          </cell>
          <cell r="B5221" t="str">
            <v>-</v>
          </cell>
          <cell r="C5221" t="str">
            <v>Outros Gastos</v>
          </cell>
          <cell r="D5221">
            <v>0</v>
          </cell>
          <cell r="F5221">
            <v>135193.26999999999</v>
          </cell>
          <cell r="G5221">
            <v>10688.78</v>
          </cell>
          <cell r="H5221">
            <v>124504.49</v>
          </cell>
          <cell r="I5221" t="str">
            <v>D</v>
          </cell>
        </row>
        <row r="5222">
          <cell r="A5222" t="str">
            <v>58.01.83.01</v>
          </cell>
          <cell r="B5222" t="str">
            <v>-</v>
          </cell>
          <cell r="C5222" t="str">
            <v>Despesas Legais e Juridicas</v>
          </cell>
          <cell r="D5222">
            <v>0</v>
          </cell>
          <cell r="F5222">
            <v>321.89999999999998</v>
          </cell>
          <cell r="G5222">
            <v>0</v>
          </cell>
          <cell r="H5222">
            <v>321.89999999999998</v>
          </cell>
          <cell r="I5222" t="str">
            <v>D</v>
          </cell>
        </row>
        <row r="5223">
          <cell r="A5223" t="str">
            <v>58.01.83.02</v>
          </cell>
          <cell r="B5223" t="str">
            <v>-</v>
          </cell>
          <cell r="C5223" t="str">
            <v>Cafe, Cha, Agua Mineral, Bebidas</v>
          </cell>
          <cell r="D5223">
            <v>0</v>
          </cell>
          <cell r="F5223">
            <v>2481.52</v>
          </cell>
          <cell r="G5223">
            <v>557.29999999999995</v>
          </cell>
          <cell r="H5223">
            <v>1924.22</v>
          </cell>
          <cell r="I5223" t="str">
            <v>D</v>
          </cell>
        </row>
        <row r="5224">
          <cell r="A5224" t="str">
            <v>58.01.83.03</v>
          </cell>
          <cell r="B5224" t="str">
            <v>-</v>
          </cell>
          <cell r="C5224" t="str">
            <v>Gastos Divs c/Onibus Urbano/Taxi</v>
          </cell>
          <cell r="D5224">
            <v>0</v>
          </cell>
          <cell r="F5224">
            <v>1697.5</v>
          </cell>
          <cell r="G5224">
            <v>1648</v>
          </cell>
          <cell r="H5224">
            <v>49.5</v>
          </cell>
          <cell r="I5224" t="str">
            <v>D</v>
          </cell>
        </row>
        <row r="5225">
          <cell r="A5225" t="str">
            <v>58.01.83.04</v>
          </cell>
          <cell r="B5225" t="str">
            <v>-</v>
          </cell>
          <cell r="C5225" t="str">
            <v>Outros Gastos</v>
          </cell>
          <cell r="D5225">
            <v>0</v>
          </cell>
          <cell r="F5225">
            <v>121895.7</v>
          </cell>
          <cell r="G5225">
            <v>4652.04</v>
          </cell>
          <cell r="H5225">
            <v>117243.66</v>
          </cell>
          <cell r="I5225" t="str">
            <v>D</v>
          </cell>
        </row>
        <row r="5226">
          <cell r="A5226" t="str">
            <v>58.01.83.05</v>
          </cell>
          <cell r="B5226" t="str">
            <v>-</v>
          </cell>
          <cell r="C5226" t="str">
            <v>Lanches e Refeicoes</v>
          </cell>
          <cell r="D5226">
            <v>0</v>
          </cell>
          <cell r="F5226">
            <v>8796.65</v>
          </cell>
          <cell r="G5226">
            <v>3831.44</v>
          </cell>
          <cell r="H5226">
            <v>4965.21</v>
          </cell>
          <cell r="I5226" t="str">
            <v>D</v>
          </cell>
        </row>
        <row r="5227">
          <cell r="A5227" t="str">
            <v>58.01.85.00</v>
          </cell>
          <cell r="B5227" t="str">
            <v>-</v>
          </cell>
          <cell r="C5227" t="str">
            <v>Depreciacao</v>
          </cell>
          <cell r="D5227">
            <v>0</v>
          </cell>
          <cell r="F5227">
            <v>4039467.26</v>
          </cell>
          <cell r="G5227">
            <v>1302459.5900000001</v>
          </cell>
          <cell r="H5227">
            <v>2737007.67</v>
          </cell>
          <cell r="I5227" t="str">
            <v>D</v>
          </cell>
        </row>
        <row r="5228">
          <cell r="A5228" t="str">
            <v>58.01.85.01</v>
          </cell>
          <cell r="B5228" t="str">
            <v>-</v>
          </cell>
          <cell r="C5228" t="str">
            <v>Depreciacao</v>
          </cell>
          <cell r="D5228">
            <v>0</v>
          </cell>
          <cell r="F5228">
            <v>4039467.26</v>
          </cell>
          <cell r="G5228">
            <v>1302459.5900000001</v>
          </cell>
          <cell r="H5228">
            <v>2737007.67</v>
          </cell>
          <cell r="I5228" t="str">
            <v>D</v>
          </cell>
        </row>
        <row r="5229">
          <cell r="A5229" t="str">
            <v>58.01.87.00</v>
          </cell>
          <cell r="B5229" t="str">
            <v>-</v>
          </cell>
          <cell r="C5229" t="str">
            <v>Amortizacoes</v>
          </cell>
          <cell r="D5229">
            <v>0</v>
          </cell>
          <cell r="F5229">
            <v>156889.95000000001</v>
          </cell>
          <cell r="G5229">
            <v>131803.45000000001</v>
          </cell>
          <cell r="H5229">
            <v>25086.5</v>
          </cell>
          <cell r="I5229" t="str">
            <v>D</v>
          </cell>
        </row>
        <row r="5230">
          <cell r="A5230" t="str">
            <v>58.01.87.01</v>
          </cell>
          <cell r="B5230" t="str">
            <v>-</v>
          </cell>
          <cell r="C5230" t="str">
            <v>Amortizacoes</v>
          </cell>
          <cell r="D5230">
            <v>0</v>
          </cell>
          <cell r="F5230">
            <v>156889.95000000001</v>
          </cell>
          <cell r="G5230">
            <v>131803.45000000001</v>
          </cell>
          <cell r="H5230">
            <v>25086.5</v>
          </cell>
          <cell r="I5230" t="str">
            <v>D</v>
          </cell>
        </row>
        <row r="5231">
          <cell r="A5231" t="str">
            <v>58.01.89.00</v>
          </cell>
          <cell r="B5231" t="str">
            <v>-</v>
          </cell>
          <cell r="C5231" t="str">
            <v>Exaustao</v>
          </cell>
          <cell r="D5231">
            <v>0</v>
          </cell>
          <cell r="F5231">
            <v>70411.289999999994</v>
          </cell>
          <cell r="G5231">
            <v>30604.39</v>
          </cell>
          <cell r="H5231">
            <v>39806.9</v>
          </cell>
          <cell r="I5231" t="str">
            <v>D</v>
          </cell>
        </row>
        <row r="5232">
          <cell r="A5232" t="str">
            <v>58.01.89.01</v>
          </cell>
          <cell r="B5232" t="str">
            <v>-</v>
          </cell>
          <cell r="C5232" t="str">
            <v>Exaustao - Florestas</v>
          </cell>
          <cell r="D5232">
            <v>0</v>
          </cell>
          <cell r="F5232">
            <v>514.17999999999995</v>
          </cell>
          <cell r="G5232">
            <v>514.17999999999995</v>
          </cell>
          <cell r="H5232">
            <v>0</v>
          </cell>
        </row>
        <row r="5233">
          <cell r="A5233" t="str">
            <v>58.01.89.02</v>
          </cell>
          <cell r="B5233" t="str">
            <v>-</v>
          </cell>
          <cell r="C5233" t="str">
            <v>Exaustao - Mineracao</v>
          </cell>
          <cell r="D5233">
            <v>0</v>
          </cell>
          <cell r="F5233">
            <v>69897.11</v>
          </cell>
          <cell r="G5233">
            <v>30090.21</v>
          </cell>
          <cell r="H5233">
            <v>39806.9</v>
          </cell>
          <cell r="I5233" t="str">
            <v>D</v>
          </cell>
        </row>
        <row r="5234">
          <cell r="A5234" t="str">
            <v>58.01.90.00</v>
          </cell>
          <cell r="B5234" t="str">
            <v>-</v>
          </cell>
          <cell r="C5234" t="str">
            <v>Refugo</v>
          </cell>
          <cell r="D5234">
            <v>0</v>
          </cell>
          <cell r="F5234">
            <v>0</v>
          </cell>
          <cell r="G5234">
            <v>0</v>
          </cell>
          <cell r="H5234">
            <v>0</v>
          </cell>
        </row>
        <row r="5235">
          <cell r="A5235" t="str">
            <v>58.01.90.01</v>
          </cell>
          <cell r="B5235" t="str">
            <v>-</v>
          </cell>
          <cell r="C5235" t="str">
            <v>Refugo</v>
          </cell>
          <cell r="D5235">
            <v>0</v>
          </cell>
          <cell r="F5235">
            <v>0</v>
          </cell>
          <cell r="G5235">
            <v>0</v>
          </cell>
          <cell r="H5235">
            <v>0</v>
          </cell>
        </row>
        <row r="5236">
          <cell r="A5236" t="str">
            <v>59.00.00.00</v>
          </cell>
          <cell r="B5236" t="str">
            <v>-</v>
          </cell>
          <cell r="C5236" t="str">
            <v>Absorcao Custo Ind/Recirculacao</v>
          </cell>
          <cell r="D5236">
            <v>0</v>
          </cell>
          <cell r="F5236">
            <v>20498343.960000001</v>
          </cell>
          <cell r="G5236">
            <v>69428486.939999998</v>
          </cell>
          <cell r="H5236">
            <v>48930142.979999997</v>
          </cell>
          <cell r="I5236" t="str">
            <v>C</v>
          </cell>
        </row>
        <row r="5237">
          <cell r="A5237" t="str">
            <v>59.07.00.00</v>
          </cell>
          <cell r="B5237" t="str">
            <v>-</v>
          </cell>
          <cell r="C5237" t="str">
            <v>Recirculacao</v>
          </cell>
          <cell r="D5237">
            <v>0</v>
          </cell>
          <cell r="F5237">
            <v>20491915.609999999</v>
          </cell>
          <cell r="G5237">
            <v>44063438.170000002</v>
          </cell>
          <cell r="H5237">
            <v>23571522.559999999</v>
          </cell>
          <cell r="I5237" t="str">
            <v>C</v>
          </cell>
        </row>
        <row r="5238">
          <cell r="A5238" t="str">
            <v>59.07.01.00</v>
          </cell>
          <cell r="B5238" t="str">
            <v>-</v>
          </cell>
          <cell r="C5238" t="str">
            <v>Recircul. Gastos CPFL/Sibra</v>
          </cell>
          <cell r="D5238">
            <v>0</v>
          </cell>
          <cell r="F5238">
            <v>9011713.3100000005</v>
          </cell>
          <cell r="G5238">
            <v>32793641.559999999</v>
          </cell>
          <cell r="H5238">
            <v>23781928.25</v>
          </cell>
          <cell r="I5238" t="str">
            <v>C</v>
          </cell>
        </row>
        <row r="5239">
          <cell r="A5239" t="str">
            <v>59.07.01.01</v>
          </cell>
          <cell r="B5239" t="str">
            <v>-</v>
          </cell>
          <cell r="C5239" t="str">
            <v>Recircul.Gastos Ger.Nucleo Ba</v>
          </cell>
          <cell r="D5239">
            <v>0</v>
          </cell>
          <cell r="F5239">
            <v>41659.31</v>
          </cell>
          <cell r="G5239">
            <v>445.4</v>
          </cell>
          <cell r="H5239">
            <v>41213.910000000003</v>
          </cell>
          <cell r="I5239" t="str">
            <v>D</v>
          </cell>
        </row>
        <row r="5240">
          <cell r="A5240" t="str">
            <v>59.07.01.02</v>
          </cell>
          <cell r="B5240" t="str">
            <v>-</v>
          </cell>
          <cell r="C5240" t="str">
            <v>Recircul.Gastos Ger.Nucleo Mg</v>
          </cell>
          <cell r="D5240">
            <v>0</v>
          </cell>
          <cell r="F5240">
            <v>260190.44</v>
          </cell>
          <cell r="G5240">
            <v>2474.35</v>
          </cell>
          <cell r="H5240">
            <v>257716.09</v>
          </cell>
          <cell r="I5240" t="str">
            <v>D</v>
          </cell>
        </row>
        <row r="5241">
          <cell r="A5241" t="str">
            <v>59.07.01.03</v>
          </cell>
          <cell r="B5241" t="str">
            <v>-</v>
          </cell>
          <cell r="C5241" t="str">
            <v>Recircul.Gastos Administivo</v>
          </cell>
          <cell r="D5241">
            <v>0</v>
          </cell>
          <cell r="F5241">
            <v>1398418.3</v>
          </cell>
          <cell r="G5241">
            <v>15757.05</v>
          </cell>
          <cell r="H5241">
            <v>1382661.25</v>
          </cell>
          <cell r="I5241" t="str">
            <v>D</v>
          </cell>
        </row>
        <row r="5242">
          <cell r="A5242" t="str">
            <v>59.07.01.04</v>
          </cell>
          <cell r="B5242" t="str">
            <v>-</v>
          </cell>
          <cell r="C5242" t="str">
            <v>Recircul.Gastos Cont.Ambiental</v>
          </cell>
          <cell r="D5242">
            <v>0</v>
          </cell>
          <cell r="F5242">
            <v>115036.09</v>
          </cell>
          <cell r="G5242">
            <v>13734.14</v>
          </cell>
          <cell r="H5242">
            <v>101301.95</v>
          </cell>
          <cell r="I5242" t="str">
            <v>D</v>
          </cell>
        </row>
        <row r="5243">
          <cell r="A5243" t="str">
            <v>59.07.01.05</v>
          </cell>
          <cell r="B5243" t="str">
            <v>-</v>
          </cell>
          <cell r="C5243" t="str">
            <v>Recircul.Gastos Ger.Produco Mn</v>
          </cell>
          <cell r="D5243">
            <v>0</v>
          </cell>
          <cell r="F5243">
            <v>24953.39</v>
          </cell>
          <cell r="G5243">
            <v>0</v>
          </cell>
          <cell r="H5243">
            <v>24953.39</v>
          </cell>
          <cell r="I5243" t="str">
            <v>D</v>
          </cell>
        </row>
        <row r="5244">
          <cell r="A5244" t="str">
            <v>59.07.01.06</v>
          </cell>
          <cell r="B5244" t="str">
            <v>-</v>
          </cell>
          <cell r="C5244" t="str">
            <v>Recircul.Gastos Ger.Prod.Sil.Met.</v>
          </cell>
          <cell r="D5244">
            <v>0</v>
          </cell>
          <cell r="F5244">
            <v>0</v>
          </cell>
          <cell r="G5244">
            <v>0</v>
          </cell>
          <cell r="H5244">
            <v>0</v>
          </cell>
        </row>
        <row r="5245">
          <cell r="A5245" t="str">
            <v>59.07.01.07</v>
          </cell>
          <cell r="B5245" t="str">
            <v>-</v>
          </cell>
          <cell r="C5245" t="str">
            <v>Rec.Gastos Ger.Prod.Acab./Qualid.</v>
          </cell>
          <cell r="D5245">
            <v>0</v>
          </cell>
          <cell r="F5245">
            <v>447779.8</v>
          </cell>
          <cell r="G5245">
            <v>13222.34</v>
          </cell>
          <cell r="H5245">
            <v>434557.46</v>
          </cell>
          <cell r="I5245" t="str">
            <v>D</v>
          </cell>
        </row>
        <row r="5246">
          <cell r="A5246" t="str">
            <v>59.07.01.08</v>
          </cell>
          <cell r="B5246" t="str">
            <v>-</v>
          </cell>
          <cell r="C5246" t="str">
            <v>Recircul. Gastos Laboratorio Mn</v>
          </cell>
          <cell r="D5246">
            <v>0</v>
          </cell>
          <cell r="F5246">
            <v>27288.71</v>
          </cell>
          <cell r="G5246">
            <v>439.86</v>
          </cell>
          <cell r="H5246">
            <v>26848.85</v>
          </cell>
          <cell r="I5246" t="str">
            <v>D</v>
          </cell>
        </row>
        <row r="5247">
          <cell r="A5247" t="str">
            <v>59.07.01.09</v>
          </cell>
          <cell r="B5247" t="str">
            <v>-</v>
          </cell>
          <cell r="C5247" t="str">
            <v>Recircul. Gastos central de Britagem</v>
          </cell>
          <cell r="D5247">
            <v>0</v>
          </cell>
          <cell r="F5247">
            <v>15048.25</v>
          </cell>
          <cell r="G5247">
            <v>0</v>
          </cell>
          <cell r="H5247">
            <v>15048.25</v>
          </cell>
          <cell r="I5247" t="str">
            <v>D</v>
          </cell>
        </row>
        <row r="5248">
          <cell r="A5248" t="str">
            <v>59.07.01.10</v>
          </cell>
          <cell r="B5248" t="str">
            <v>-</v>
          </cell>
          <cell r="C5248" t="str">
            <v>Recircul.Gastos Laboratorio Sil.Met</v>
          </cell>
          <cell r="D5248">
            <v>0</v>
          </cell>
          <cell r="F5248">
            <v>0</v>
          </cell>
          <cell r="G5248">
            <v>0</v>
          </cell>
          <cell r="H5248">
            <v>0</v>
          </cell>
        </row>
        <row r="5249">
          <cell r="A5249" t="str">
            <v>59.07.01.11</v>
          </cell>
          <cell r="B5249" t="str">
            <v>-</v>
          </cell>
          <cell r="C5249" t="str">
            <v>Recircul. Gastos Sibra I</v>
          </cell>
          <cell r="D5249">
            <v>0</v>
          </cell>
          <cell r="F5249">
            <v>0</v>
          </cell>
          <cell r="G5249">
            <v>0</v>
          </cell>
          <cell r="H5249">
            <v>0</v>
          </cell>
        </row>
        <row r="5250">
          <cell r="A5250" t="str">
            <v>59.07.01.12</v>
          </cell>
          <cell r="B5250" t="str">
            <v>-</v>
          </cell>
          <cell r="C5250" t="str">
            <v>Recircul. Gastos Conversores</v>
          </cell>
          <cell r="D5250">
            <v>0</v>
          </cell>
          <cell r="F5250">
            <v>321902.74</v>
          </cell>
          <cell r="G5250">
            <v>1935.23</v>
          </cell>
          <cell r="H5250">
            <v>319967.51</v>
          </cell>
          <cell r="I5250" t="str">
            <v>D</v>
          </cell>
        </row>
        <row r="5251">
          <cell r="A5251" t="str">
            <v>59.07.01.13</v>
          </cell>
          <cell r="B5251" t="str">
            <v>-</v>
          </cell>
          <cell r="C5251" t="str">
            <v>Recircul. Gastos Despoeiramento</v>
          </cell>
          <cell r="D5251">
            <v>0</v>
          </cell>
          <cell r="F5251">
            <v>208663.12</v>
          </cell>
          <cell r="G5251">
            <v>0</v>
          </cell>
          <cell r="H5251">
            <v>208663.12</v>
          </cell>
          <cell r="I5251" t="str">
            <v>D</v>
          </cell>
        </row>
        <row r="5252">
          <cell r="A5252" t="str">
            <v>59.07.01.14</v>
          </cell>
          <cell r="B5252" t="str">
            <v>-</v>
          </cell>
          <cell r="C5252" t="str">
            <v>Recircul. Gastos Sibra II</v>
          </cell>
          <cell r="D5252">
            <v>0</v>
          </cell>
          <cell r="F5252">
            <v>0</v>
          </cell>
          <cell r="G5252">
            <v>0</v>
          </cell>
          <cell r="H5252">
            <v>0</v>
          </cell>
        </row>
        <row r="5253">
          <cell r="A5253" t="str">
            <v>59.07.01.15</v>
          </cell>
          <cell r="B5253" t="str">
            <v>-</v>
          </cell>
          <cell r="C5253" t="str">
            <v>Recircul. Gastos Tratamento de Gas</v>
          </cell>
          <cell r="D5253">
            <v>0</v>
          </cell>
          <cell r="F5253">
            <v>43639.78</v>
          </cell>
          <cell r="G5253">
            <v>0</v>
          </cell>
          <cell r="H5253">
            <v>43639.78</v>
          </cell>
          <cell r="I5253" t="str">
            <v>D</v>
          </cell>
        </row>
        <row r="5254">
          <cell r="A5254" t="str">
            <v>59.07.01.16</v>
          </cell>
          <cell r="B5254" t="str">
            <v>-</v>
          </cell>
          <cell r="C5254" t="str">
            <v>Recircul. Gastos Sibra III</v>
          </cell>
          <cell r="D5254">
            <v>0</v>
          </cell>
          <cell r="F5254">
            <v>0</v>
          </cell>
          <cell r="G5254">
            <v>0</v>
          </cell>
          <cell r="H5254">
            <v>0</v>
          </cell>
        </row>
        <row r="5255">
          <cell r="A5255" t="str">
            <v>59.07.01.17</v>
          </cell>
          <cell r="B5255" t="str">
            <v>-</v>
          </cell>
          <cell r="C5255" t="str">
            <v>Recircul.Gastos Despoeir.Sil.Met.</v>
          </cell>
          <cell r="D5255">
            <v>0</v>
          </cell>
          <cell r="F5255">
            <v>0</v>
          </cell>
          <cell r="G5255">
            <v>0</v>
          </cell>
          <cell r="H5255">
            <v>0</v>
          </cell>
        </row>
        <row r="5256">
          <cell r="A5256" t="str">
            <v>59.07.01.18</v>
          </cell>
          <cell r="B5256" t="str">
            <v>-</v>
          </cell>
          <cell r="C5256" t="str">
            <v>Recircul. Gastos Ger. Manutencao</v>
          </cell>
          <cell r="D5256">
            <v>0</v>
          </cell>
          <cell r="F5256">
            <v>229690.05</v>
          </cell>
          <cell r="G5256">
            <v>1612.67</v>
          </cell>
          <cell r="H5256">
            <v>228077.38</v>
          </cell>
          <cell r="I5256" t="str">
            <v>D</v>
          </cell>
        </row>
        <row r="5257">
          <cell r="A5257" t="str">
            <v>59.07.01.19</v>
          </cell>
          <cell r="B5257" t="str">
            <v>-</v>
          </cell>
          <cell r="C5257" t="str">
            <v>Recicurl. Gastos Utilidades-Mn</v>
          </cell>
          <cell r="D5257">
            <v>0</v>
          </cell>
          <cell r="F5257">
            <v>99987.94</v>
          </cell>
          <cell r="G5257">
            <v>890.71</v>
          </cell>
          <cell r="H5257">
            <v>99097.23</v>
          </cell>
          <cell r="I5257" t="str">
            <v>D</v>
          </cell>
        </row>
        <row r="5258">
          <cell r="A5258" t="str">
            <v>59.07.01.20</v>
          </cell>
          <cell r="B5258" t="str">
            <v>-</v>
          </cell>
          <cell r="C5258" t="str">
            <v>Recircul.Gastos Sub-Estacao-Mn</v>
          </cell>
          <cell r="D5258">
            <v>0</v>
          </cell>
          <cell r="F5258">
            <v>41527.769999999997</v>
          </cell>
          <cell r="G5258">
            <v>0</v>
          </cell>
          <cell r="H5258">
            <v>41527.769999999997</v>
          </cell>
          <cell r="I5258" t="str">
            <v>D</v>
          </cell>
        </row>
        <row r="5259">
          <cell r="A5259" t="str">
            <v>59.07.01.21</v>
          </cell>
          <cell r="B5259" t="str">
            <v>-</v>
          </cell>
          <cell r="C5259" t="str">
            <v>Recircul.Gastos Utilidades-Sil.Met.</v>
          </cell>
          <cell r="D5259">
            <v>0</v>
          </cell>
          <cell r="F5259">
            <v>0</v>
          </cell>
          <cell r="G5259">
            <v>0</v>
          </cell>
          <cell r="H5259">
            <v>0</v>
          </cell>
        </row>
        <row r="5260">
          <cell r="A5260" t="str">
            <v>59.07.01.22</v>
          </cell>
          <cell r="B5260" t="str">
            <v>-</v>
          </cell>
          <cell r="C5260" t="str">
            <v>Rec.Gastos Sub-Estacao-Sil.Met.</v>
          </cell>
          <cell r="D5260">
            <v>0</v>
          </cell>
          <cell r="F5260">
            <v>0</v>
          </cell>
          <cell r="G5260">
            <v>0</v>
          </cell>
          <cell r="H5260">
            <v>0</v>
          </cell>
        </row>
        <row r="5261">
          <cell r="A5261" t="str">
            <v>59.07.01.23</v>
          </cell>
          <cell r="B5261" t="str">
            <v>-</v>
          </cell>
          <cell r="C5261" t="str">
            <v>Recircul.Gastos Manut.Eletrica</v>
          </cell>
          <cell r="D5261">
            <v>0</v>
          </cell>
          <cell r="F5261">
            <v>0</v>
          </cell>
          <cell r="G5261">
            <v>0</v>
          </cell>
          <cell r="H5261">
            <v>0</v>
          </cell>
        </row>
        <row r="5262">
          <cell r="A5262" t="str">
            <v>59.07.01.24</v>
          </cell>
          <cell r="B5262" t="str">
            <v>-</v>
          </cell>
          <cell r="C5262" t="str">
            <v>Recircul.Gastos Manut.Mecanica</v>
          </cell>
          <cell r="D5262">
            <v>0</v>
          </cell>
          <cell r="F5262">
            <v>0</v>
          </cell>
          <cell r="G5262">
            <v>0</v>
          </cell>
          <cell r="H5262">
            <v>0</v>
          </cell>
        </row>
        <row r="5263">
          <cell r="A5263" t="str">
            <v>59.07.01.25</v>
          </cell>
          <cell r="B5263" t="str">
            <v>-</v>
          </cell>
          <cell r="C5263" t="str">
            <v>Recircul.Gastos Manut.Instrumental</v>
          </cell>
          <cell r="D5263">
            <v>0</v>
          </cell>
          <cell r="F5263">
            <v>18478.32</v>
          </cell>
          <cell r="G5263">
            <v>3237.45</v>
          </cell>
          <cell r="H5263">
            <v>15240.87</v>
          </cell>
          <cell r="I5263" t="str">
            <v>D</v>
          </cell>
        </row>
        <row r="5264">
          <cell r="A5264" t="str">
            <v>59.07.01.26</v>
          </cell>
          <cell r="B5264" t="str">
            <v>-</v>
          </cell>
          <cell r="C5264" t="str">
            <v>Rec.Gastos Manut.Eletr.-Sil.Metal</v>
          </cell>
          <cell r="D5264">
            <v>0</v>
          </cell>
          <cell r="F5264">
            <v>0</v>
          </cell>
          <cell r="G5264">
            <v>0</v>
          </cell>
          <cell r="H5264">
            <v>0</v>
          </cell>
        </row>
        <row r="5265">
          <cell r="A5265" t="str">
            <v>59.07.01.27</v>
          </cell>
          <cell r="B5265" t="str">
            <v>-</v>
          </cell>
          <cell r="C5265" t="str">
            <v>Rec.Gastos Manut.Mec.-Sil.Metal</v>
          </cell>
          <cell r="D5265">
            <v>0</v>
          </cell>
          <cell r="F5265">
            <v>0</v>
          </cell>
          <cell r="G5265">
            <v>0</v>
          </cell>
          <cell r="H5265">
            <v>0</v>
          </cell>
        </row>
        <row r="5266">
          <cell r="A5266" t="str">
            <v>59.07.01.28</v>
          </cell>
          <cell r="B5266" t="str">
            <v>-</v>
          </cell>
          <cell r="C5266" t="str">
            <v>Rec.Gastos Manut.Instr.-Sil.Metal</v>
          </cell>
          <cell r="D5266">
            <v>0</v>
          </cell>
          <cell r="F5266">
            <v>0</v>
          </cell>
          <cell r="G5266">
            <v>0</v>
          </cell>
          <cell r="H5266">
            <v>0</v>
          </cell>
        </row>
        <row r="5267">
          <cell r="A5267" t="str">
            <v>59.07.01.29</v>
          </cell>
          <cell r="B5267" t="str">
            <v>-</v>
          </cell>
          <cell r="C5267" t="str">
            <v>Rec.Gastos Prep. Revest. Panelas</v>
          </cell>
          <cell r="D5267">
            <v>0</v>
          </cell>
          <cell r="F5267">
            <v>128563.79</v>
          </cell>
          <cell r="G5267">
            <v>662.08</v>
          </cell>
          <cell r="H5267">
            <v>127901.71</v>
          </cell>
          <cell r="I5267" t="str">
            <v>D</v>
          </cell>
        </row>
        <row r="5268">
          <cell r="A5268" t="str">
            <v>59.07.01.30</v>
          </cell>
          <cell r="B5268" t="str">
            <v>-</v>
          </cell>
          <cell r="C5268" t="str">
            <v>Rec.Movto Mat. Prima</v>
          </cell>
          <cell r="D5268">
            <v>0</v>
          </cell>
          <cell r="F5268">
            <v>111543.19</v>
          </cell>
          <cell r="G5268">
            <v>61.82</v>
          </cell>
          <cell r="H5268">
            <v>111481.37</v>
          </cell>
          <cell r="I5268" t="str">
            <v>D</v>
          </cell>
        </row>
        <row r="5269">
          <cell r="A5269" t="str">
            <v>59.07.01.31</v>
          </cell>
          <cell r="B5269" t="str">
            <v>-</v>
          </cell>
          <cell r="C5269" t="str">
            <v>Rec.Operacao de Refino</v>
          </cell>
          <cell r="D5269">
            <v>0</v>
          </cell>
          <cell r="F5269">
            <v>0</v>
          </cell>
          <cell r="G5269">
            <v>0</v>
          </cell>
          <cell r="H5269">
            <v>0</v>
          </cell>
        </row>
        <row r="5270">
          <cell r="A5270" t="str">
            <v>59.07.01.40</v>
          </cell>
          <cell r="B5270" t="str">
            <v>-</v>
          </cell>
          <cell r="C5270" t="str">
            <v>Recirc.Gastos Ordens de Manutenção</v>
          </cell>
          <cell r="D5270">
            <v>0</v>
          </cell>
          <cell r="F5270">
            <v>999892.46</v>
          </cell>
          <cell r="G5270">
            <v>555432.62</v>
          </cell>
          <cell r="H5270">
            <v>444459.84</v>
          </cell>
          <cell r="I5270" t="str">
            <v>D</v>
          </cell>
        </row>
        <row r="5271">
          <cell r="A5271" t="str">
            <v>59.07.01.98</v>
          </cell>
          <cell r="B5271" t="str">
            <v>-</v>
          </cell>
          <cell r="C5271" t="str">
            <v>Custo Capacidade ociosa</v>
          </cell>
          <cell r="D5271">
            <v>0</v>
          </cell>
          <cell r="F5271">
            <v>0</v>
          </cell>
          <cell r="G5271">
            <v>0</v>
          </cell>
          <cell r="H5271">
            <v>0</v>
          </cell>
        </row>
        <row r="5272">
          <cell r="A5272" t="str">
            <v>59.07.01.99</v>
          </cell>
          <cell r="B5272" t="str">
            <v>-</v>
          </cell>
          <cell r="C5272" t="str">
            <v>Recirculacao Gastos - Creditos</v>
          </cell>
          <cell r="D5272">
            <v>0</v>
          </cell>
          <cell r="F5272">
            <v>4477449.8600000003</v>
          </cell>
          <cell r="G5272">
            <v>32183735.84</v>
          </cell>
          <cell r="H5272">
            <v>27706285.98</v>
          </cell>
          <cell r="I5272" t="str">
            <v>C</v>
          </cell>
        </row>
        <row r="5273">
          <cell r="A5273" t="str">
            <v>59.07.02.00</v>
          </cell>
          <cell r="B5273" t="str">
            <v>-</v>
          </cell>
          <cell r="C5273" t="str">
            <v>Recircul. Gastos Mina Azul</v>
          </cell>
          <cell r="D5273">
            <v>0</v>
          </cell>
          <cell r="F5273">
            <v>11066468.25</v>
          </cell>
          <cell r="G5273">
            <v>10562138.77</v>
          </cell>
          <cell r="H5273">
            <v>504329.48</v>
          </cell>
          <cell r="I5273" t="str">
            <v>D</v>
          </cell>
        </row>
        <row r="5274">
          <cell r="A5274" t="str">
            <v>59.07.02.01</v>
          </cell>
          <cell r="B5274" t="str">
            <v>-</v>
          </cell>
          <cell r="C5274" t="str">
            <v>Recircul. GEMAN</v>
          </cell>
          <cell r="D5274">
            <v>0</v>
          </cell>
          <cell r="F5274">
            <v>1725703.16</v>
          </cell>
          <cell r="G5274">
            <v>126134.68</v>
          </cell>
          <cell r="H5274">
            <v>1599568.48</v>
          </cell>
          <cell r="I5274" t="str">
            <v>D</v>
          </cell>
        </row>
        <row r="5275">
          <cell r="A5275" t="str">
            <v>59.07.02.02</v>
          </cell>
          <cell r="B5275" t="str">
            <v>-</v>
          </cell>
          <cell r="C5275" t="str">
            <v>Recircul. GAFAN OP. Mina</v>
          </cell>
          <cell r="D5275">
            <v>0</v>
          </cell>
          <cell r="F5275">
            <v>1842102.04</v>
          </cell>
          <cell r="G5275">
            <v>0</v>
          </cell>
          <cell r="H5275">
            <v>1842102.04</v>
          </cell>
          <cell r="I5275" t="str">
            <v>D</v>
          </cell>
        </row>
        <row r="5276">
          <cell r="A5276" t="str">
            <v>59.07.02.03</v>
          </cell>
          <cell r="B5276" t="str">
            <v>-</v>
          </cell>
          <cell r="C5276" t="str">
            <v>Recircul. GAFAN OP Usina</v>
          </cell>
          <cell r="D5276">
            <v>0</v>
          </cell>
          <cell r="F5276">
            <v>98179.9</v>
          </cell>
          <cell r="G5276">
            <v>0</v>
          </cell>
          <cell r="H5276">
            <v>98179.9</v>
          </cell>
          <cell r="I5276" t="str">
            <v>D</v>
          </cell>
        </row>
        <row r="5277">
          <cell r="A5277" t="str">
            <v>59.07.02.04</v>
          </cell>
          <cell r="B5277" t="str">
            <v>-</v>
          </cell>
          <cell r="C5277" t="str">
            <v>Recircul.GAFAN Manus/carreg.</v>
          </cell>
          <cell r="D5277">
            <v>0</v>
          </cell>
          <cell r="F5277">
            <v>0</v>
          </cell>
          <cell r="G5277">
            <v>0</v>
          </cell>
          <cell r="H5277">
            <v>0</v>
          </cell>
        </row>
        <row r="5278">
          <cell r="A5278" t="str">
            <v>59.07.02.05</v>
          </cell>
          <cell r="B5278" t="str">
            <v>-</v>
          </cell>
          <cell r="C5278" t="str">
            <v>Rec.GAFEN Manut.Equip Moveis</v>
          </cell>
          <cell r="D5278">
            <v>0</v>
          </cell>
          <cell r="F5278">
            <v>959524.85</v>
          </cell>
          <cell r="G5278">
            <v>0</v>
          </cell>
          <cell r="H5278">
            <v>959524.85</v>
          </cell>
          <cell r="I5278" t="str">
            <v>D</v>
          </cell>
        </row>
        <row r="5279">
          <cell r="A5279" t="str">
            <v>59.07.02.06</v>
          </cell>
          <cell r="B5279" t="str">
            <v>-</v>
          </cell>
          <cell r="C5279" t="str">
            <v>Recircul. GAFEN Manut.Usina</v>
          </cell>
          <cell r="D5279">
            <v>0</v>
          </cell>
          <cell r="F5279">
            <v>1179289.27</v>
          </cell>
          <cell r="G5279">
            <v>0</v>
          </cell>
          <cell r="H5279">
            <v>1179289.27</v>
          </cell>
          <cell r="I5279" t="str">
            <v>D</v>
          </cell>
        </row>
        <row r="5280">
          <cell r="A5280" t="str">
            <v>59.07.02.07</v>
          </cell>
          <cell r="B5280" t="str">
            <v>-</v>
          </cell>
          <cell r="C5280" t="str">
            <v>Recircul.GAFIN Planejamento</v>
          </cell>
          <cell r="D5280">
            <v>0</v>
          </cell>
          <cell r="F5280">
            <v>89959.7</v>
          </cell>
          <cell r="G5280">
            <v>37100</v>
          </cell>
          <cell r="H5280">
            <v>52859.7</v>
          </cell>
          <cell r="I5280" t="str">
            <v>D</v>
          </cell>
        </row>
        <row r="5281">
          <cell r="A5281" t="str">
            <v>59.07.02.08</v>
          </cell>
          <cell r="B5281" t="str">
            <v>-</v>
          </cell>
          <cell r="C5281" t="str">
            <v>Recircul.Controle Qualidade</v>
          </cell>
          <cell r="D5281">
            <v>0</v>
          </cell>
          <cell r="F5281">
            <v>300866.96999999997</v>
          </cell>
          <cell r="G5281">
            <v>0</v>
          </cell>
          <cell r="H5281">
            <v>300866.96999999997</v>
          </cell>
          <cell r="I5281" t="str">
            <v>D</v>
          </cell>
        </row>
        <row r="5282">
          <cell r="A5282" t="str">
            <v>59.07.02.09</v>
          </cell>
          <cell r="B5282" t="str">
            <v>-</v>
          </cell>
          <cell r="C5282" t="str">
            <v>Recircul. Auxiliares</v>
          </cell>
          <cell r="D5282">
            <v>0</v>
          </cell>
          <cell r="F5282">
            <v>227457.88</v>
          </cell>
          <cell r="G5282">
            <v>0</v>
          </cell>
          <cell r="H5282">
            <v>227457.88</v>
          </cell>
          <cell r="I5282" t="str">
            <v>D</v>
          </cell>
        </row>
        <row r="5283">
          <cell r="A5283" t="str">
            <v>59.07.02.10</v>
          </cell>
          <cell r="B5283" t="str">
            <v>-</v>
          </cell>
          <cell r="C5283" t="str">
            <v>Recircul. Equipamentos</v>
          </cell>
          <cell r="D5283">
            <v>0</v>
          </cell>
          <cell r="F5283">
            <v>2947049.4</v>
          </cell>
          <cell r="G5283">
            <v>1009810.66</v>
          </cell>
          <cell r="H5283">
            <v>1937238.74</v>
          </cell>
          <cell r="I5283" t="str">
            <v>D</v>
          </cell>
        </row>
        <row r="5284">
          <cell r="A5284" t="str">
            <v>59.07.02.40</v>
          </cell>
          <cell r="B5284" t="str">
            <v>-</v>
          </cell>
          <cell r="C5284" t="str">
            <v>Recirc.Gastos Ordens de Manutenção</v>
          </cell>
          <cell r="D5284">
            <v>0</v>
          </cell>
          <cell r="F5284">
            <v>523289.74</v>
          </cell>
          <cell r="G5284">
            <v>18960.259999999998</v>
          </cell>
          <cell r="H5284">
            <v>504329.48</v>
          </cell>
          <cell r="I5284" t="str">
            <v>D</v>
          </cell>
        </row>
        <row r="5285">
          <cell r="A5285" t="str">
            <v>59.07.02.99</v>
          </cell>
          <cell r="B5285" t="str">
            <v>-</v>
          </cell>
          <cell r="C5285" t="str">
            <v>Recircul.Credito - Mina Azul</v>
          </cell>
          <cell r="D5285">
            <v>0</v>
          </cell>
          <cell r="F5285">
            <v>1173045.3400000001</v>
          </cell>
          <cell r="G5285">
            <v>9370133.1699999999</v>
          </cell>
          <cell r="H5285">
            <v>8197087.8300000001</v>
          </cell>
          <cell r="I5285" t="str">
            <v>C</v>
          </cell>
        </row>
        <row r="5286">
          <cell r="A5286" t="str">
            <v>59.07.03.00</v>
          </cell>
          <cell r="B5286" t="str">
            <v>-</v>
          </cell>
          <cell r="C5286" t="str">
            <v>Recircul. Gastos Urucum Mina</v>
          </cell>
          <cell r="D5286">
            <v>0</v>
          </cell>
          <cell r="F5286">
            <v>0</v>
          </cell>
          <cell r="G5286">
            <v>0</v>
          </cell>
          <cell r="H5286">
            <v>0</v>
          </cell>
        </row>
        <row r="5287">
          <cell r="A5287" t="str">
            <v>59.07.03.01</v>
          </cell>
          <cell r="B5287" t="str">
            <v>-</v>
          </cell>
          <cell r="C5287" t="str">
            <v>Recircul. Auxiliares</v>
          </cell>
          <cell r="D5287">
            <v>0</v>
          </cell>
          <cell r="F5287">
            <v>0</v>
          </cell>
          <cell r="G5287">
            <v>0</v>
          </cell>
          <cell r="H5287">
            <v>0</v>
          </cell>
        </row>
        <row r="5288">
          <cell r="A5288" t="str">
            <v>59.07.03.02</v>
          </cell>
          <cell r="B5288" t="str">
            <v>-</v>
          </cell>
          <cell r="C5288" t="str">
            <v>Recircul. Meio Ambiente</v>
          </cell>
          <cell r="D5288">
            <v>0</v>
          </cell>
          <cell r="F5288">
            <v>0</v>
          </cell>
          <cell r="G5288">
            <v>0</v>
          </cell>
          <cell r="H5288">
            <v>0</v>
          </cell>
        </row>
        <row r="5289">
          <cell r="A5289" t="str">
            <v>59.07.03.03</v>
          </cell>
          <cell r="B5289" t="str">
            <v>-</v>
          </cell>
          <cell r="C5289" t="str">
            <v>Recircul. Operacao Mina</v>
          </cell>
          <cell r="D5289">
            <v>0</v>
          </cell>
          <cell r="F5289">
            <v>0</v>
          </cell>
          <cell r="G5289">
            <v>0</v>
          </cell>
          <cell r="H5289">
            <v>0</v>
          </cell>
        </row>
        <row r="5290">
          <cell r="A5290" t="str">
            <v>59.07.03.04</v>
          </cell>
          <cell r="B5290" t="str">
            <v>-</v>
          </cell>
          <cell r="C5290" t="str">
            <v>Recircul. Operacao Usina</v>
          </cell>
          <cell r="D5290">
            <v>0</v>
          </cell>
          <cell r="F5290">
            <v>0</v>
          </cell>
          <cell r="G5290">
            <v>0</v>
          </cell>
          <cell r="H5290">
            <v>0</v>
          </cell>
        </row>
        <row r="5292">
          <cell r="A5292" t="str">
            <v>-----------</v>
          </cell>
          <cell r="B5292" t="str">
            <v>--</v>
          </cell>
          <cell r="C5292" t="str">
            <v>-------------------------------------------------------------------</v>
          </cell>
          <cell r="D5292" t="str">
            <v>-------------------</v>
          </cell>
          <cell r="E5292" t="str">
            <v>-</v>
          </cell>
          <cell r="F5292" t="str">
            <v>-------------------</v>
          </cell>
          <cell r="G5292" t="e">
            <v>#NAME?</v>
          </cell>
          <cell r="H5292" t="str">
            <v>07AB - 1.00.01.065</v>
          </cell>
        </row>
        <row r="5293">
          <cell r="A5293" t="str">
            <v>_x000C_----------</v>
          </cell>
          <cell r="B5293" t="str">
            <v>--</v>
          </cell>
          <cell r="C5293" t="str">
            <v>-------------------------------------------------------------------</v>
          </cell>
          <cell r="D5293" t="str">
            <v>-------------------</v>
          </cell>
          <cell r="E5293" t="str">
            <v>-</v>
          </cell>
          <cell r="F5293" t="str">
            <v>-------------------</v>
          </cell>
          <cell r="G5293" t="str">
            <v>-------------------</v>
          </cell>
          <cell r="H5293" t="str">
            <v>------ Página:</v>
          </cell>
          <cell r="I5293">
            <v>6</v>
          </cell>
        </row>
        <row r="5294">
          <cell r="A5294" t="str">
            <v>Rio Doce Ma</v>
          </cell>
          <cell r="B5294" t="str">
            <v>ng</v>
          </cell>
          <cell r="C5294" t="str">
            <v>anes S.A</v>
          </cell>
          <cell r="H5294" t="str">
            <v>Balancete</v>
          </cell>
        </row>
        <row r="5295">
          <cell r="A5295" t="str">
            <v>Período: 01</v>
          </cell>
          <cell r="B5295" t="str">
            <v>/0</v>
          </cell>
          <cell r="C5295" t="str">
            <v>1/2007 A 31/01/2007 -----------------------------------------------</v>
          </cell>
          <cell r="D5295" t="str">
            <v>-------------------</v>
          </cell>
          <cell r="E5295" t="str">
            <v>-</v>
          </cell>
          <cell r="F5295" t="str">
            <v>-------------------</v>
          </cell>
          <cell r="G5295" t="str">
            <v>-------------------</v>
          </cell>
          <cell r="H5295" t="str">
            <v>06/02/2007 - 17:4</v>
          </cell>
          <cell r="I5295">
            <v>7</v>
          </cell>
        </row>
        <row r="5297">
          <cell r="A5297" t="str">
            <v>Título</v>
          </cell>
          <cell r="D5297" t="str">
            <v>Saldo Inicial</v>
          </cell>
          <cell r="F5297" t="str">
            <v>Débito</v>
          </cell>
          <cell r="G5297" t="str">
            <v>Crédito</v>
          </cell>
          <cell r="H5297" t="str">
            <v>Saldo Final</v>
          </cell>
        </row>
        <row r="5298">
          <cell r="A5298" t="str">
            <v>-----------</v>
          </cell>
          <cell r="B5298" t="str">
            <v>--</v>
          </cell>
          <cell r="C5298" t="str">
            <v>-------------------------------------------------------------------</v>
          </cell>
          <cell r="D5298" t="str">
            <v>-----------------</v>
          </cell>
          <cell r="F5298" t="str">
            <v>------------------</v>
          </cell>
          <cell r="G5298" t="str">
            <v>------------------</v>
          </cell>
          <cell r="H5298" t="str">
            <v>-----------------</v>
          </cell>
        </row>
        <row r="5299">
          <cell r="A5299" t="str">
            <v>59.07.03.05</v>
          </cell>
          <cell r="B5299" t="str">
            <v>-</v>
          </cell>
          <cell r="C5299" t="str">
            <v>Recir.Manuseio/Carregamento</v>
          </cell>
          <cell r="D5299">
            <v>0</v>
          </cell>
          <cell r="F5299">
            <v>0</v>
          </cell>
          <cell r="G5299">
            <v>0</v>
          </cell>
          <cell r="H5299">
            <v>0</v>
          </cell>
        </row>
        <row r="5300">
          <cell r="A5300" t="str">
            <v>59.07.03.06</v>
          </cell>
          <cell r="B5300" t="str">
            <v>-</v>
          </cell>
          <cell r="C5300" t="str">
            <v>Recircul. Operacao Embarque</v>
          </cell>
          <cell r="D5300">
            <v>0</v>
          </cell>
          <cell r="F5300">
            <v>0</v>
          </cell>
          <cell r="G5300">
            <v>0</v>
          </cell>
          <cell r="H5300">
            <v>0</v>
          </cell>
        </row>
        <row r="5301">
          <cell r="A5301" t="str">
            <v>59.07.03.07</v>
          </cell>
          <cell r="B5301" t="str">
            <v>-</v>
          </cell>
          <cell r="C5301" t="str">
            <v>Recircul. Manutencao Mina</v>
          </cell>
          <cell r="D5301">
            <v>0</v>
          </cell>
          <cell r="F5301">
            <v>0</v>
          </cell>
          <cell r="G5301">
            <v>0</v>
          </cell>
          <cell r="H5301">
            <v>0</v>
          </cell>
        </row>
        <row r="5302">
          <cell r="A5302" t="str">
            <v>59.07.03.08</v>
          </cell>
          <cell r="B5302" t="str">
            <v>-</v>
          </cell>
          <cell r="C5302" t="str">
            <v>Recircul. Manutencao Usina</v>
          </cell>
          <cell r="D5302">
            <v>0</v>
          </cell>
          <cell r="F5302">
            <v>0</v>
          </cell>
          <cell r="G5302">
            <v>0</v>
          </cell>
          <cell r="H5302">
            <v>0</v>
          </cell>
        </row>
        <row r="5303">
          <cell r="A5303" t="str">
            <v>59.07.03.09</v>
          </cell>
          <cell r="B5303" t="str">
            <v>-</v>
          </cell>
          <cell r="C5303" t="str">
            <v>Recir. Manutencao Embarque</v>
          </cell>
          <cell r="D5303">
            <v>0</v>
          </cell>
          <cell r="F5303">
            <v>0</v>
          </cell>
          <cell r="G5303">
            <v>0</v>
          </cell>
          <cell r="H5303">
            <v>0</v>
          </cell>
        </row>
        <row r="5304">
          <cell r="A5304" t="str">
            <v>59.07.03.10</v>
          </cell>
          <cell r="B5304" t="str">
            <v>-</v>
          </cell>
          <cell r="C5304" t="str">
            <v>Recircul. Equipamentos</v>
          </cell>
          <cell r="D5304">
            <v>0</v>
          </cell>
          <cell r="F5304">
            <v>0</v>
          </cell>
          <cell r="G5304">
            <v>0</v>
          </cell>
          <cell r="H5304">
            <v>0</v>
          </cell>
        </row>
        <row r="5305">
          <cell r="A5305" t="str">
            <v>59.07.03.11</v>
          </cell>
          <cell r="B5305" t="str">
            <v>-</v>
          </cell>
          <cell r="C5305" t="str">
            <v>Recircul. Aux.Transitorio</v>
          </cell>
          <cell r="D5305">
            <v>0</v>
          </cell>
          <cell r="F5305">
            <v>0</v>
          </cell>
          <cell r="G5305">
            <v>0</v>
          </cell>
          <cell r="H5305">
            <v>0</v>
          </cell>
        </row>
        <row r="5306">
          <cell r="A5306" t="str">
            <v>59.07.03.40</v>
          </cell>
          <cell r="B5306" t="str">
            <v>-</v>
          </cell>
          <cell r="C5306" t="str">
            <v>Recirc.Gastos Ordens de Manutenção</v>
          </cell>
          <cell r="D5306">
            <v>0</v>
          </cell>
          <cell r="F5306">
            <v>0</v>
          </cell>
          <cell r="G5306">
            <v>0</v>
          </cell>
          <cell r="H5306">
            <v>0</v>
          </cell>
        </row>
        <row r="5307">
          <cell r="A5307" t="str">
            <v>59.07.03.99</v>
          </cell>
          <cell r="B5307" t="str">
            <v>-</v>
          </cell>
          <cell r="C5307" t="str">
            <v>Recircul. Credito Urucum Mina</v>
          </cell>
          <cell r="D5307">
            <v>0</v>
          </cell>
          <cell r="F5307">
            <v>0</v>
          </cell>
          <cell r="G5307">
            <v>0</v>
          </cell>
          <cell r="H5307">
            <v>0</v>
          </cell>
        </row>
        <row r="5308">
          <cell r="A5308" t="str">
            <v>59.07.04.00</v>
          </cell>
          <cell r="B5308" t="str">
            <v>-</v>
          </cell>
          <cell r="C5308" t="str">
            <v>Recircul. Gastos Urucum Usina</v>
          </cell>
          <cell r="D5308">
            <v>0</v>
          </cell>
          <cell r="F5308">
            <v>0</v>
          </cell>
          <cell r="G5308">
            <v>0</v>
          </cell>
          <cell r="H5308">
            <v>0</v>
          </cell>
        </row>
        <row r="5309">
          <cell r="A5309" t="str">
            <v>59.07.04.01</v>
          </cell>
          <cell r="B5309" t="str">
            <v>-</v>
          </cell>
          <cell r="C5309" t="str">
            <v>Recircul. Auxiliares</v>
          </cell>
          <cell r="D5309">
            <v>0</v>
          </cell>
          <cell r="F5309">
            <v>0</v>
          </cell>
          <cell r="G5309">
            <v>0</v>
          </cell>
          <cell r="H5309">
            <v>0</v>
          </cell>
        </row>
        <row r="5310">
          <cell r="A5310" t="str">
            <v>59.07.04.02</v>
          </cell>
          <cell r="B5310" t="str">
            <v>-</v>
          </cell>
          <cell r="C5310" t="str">
            <v>Recircul. Equipamento</v>
          </cell>
          <cell r="D5310">
            <v>0</v>
          </cell>
          <cell r="F5310">
            <v>0</v>
          </cell>
          <cell r="G5310">
            <v>0</v>
          </cell>
          <cell r="H5310">
            <v>0</v>
          </cell>
        </row>
        <row r="5311">
          <cell r="A5311" t="str">
            <v>59.07.04.03</v>
          </cell>
          <cell r="B5311" t="str">
            <v>-</v>
          </cell>
          <cell r="C5311" t="str">
            <v>Recircul. Recebimento MP</v>
          </cell>
          <cell r="D5311">
            <v>0</v>
          </cell>
          <cell r="F5311">
            <v>0</v>
          </cell>
          <cell r="G5311">
            <v>0</v>
          </cell>
          <cell r="H5311">
            <v>0</v>
          </cell>
        </row>
        <row r="5312">
          <cell r="A5312" t="str">
            <v>59.07.04.04</v>
          </cell>
          <cell r="B5312" t="str">
            <v>-</v>
          </cell>
          <cell r="C5312" t="str">
            <v>Recircul. Operacao Forno</v>
          </cell>
          <cell r="D5312">
            <v>0</v>
          </cell>
          <cell r="F5312">
            <v>0</v>
          </cell>
          <cell r="G5312">
            <v>0</v>
          </cell>
          <cell r="H5312">
            <v>0</v>
          </cell>
        </row>
        <row r="5313">
          <cell r="A5313" t="str">
            <v>59.07.04.05</v>
          </cell>
          <cell r="B5313" t="str">
            <v>-</v>
          </cell>
          <cell r="C5313" t="str">
            <v>Recircul. Despoeiramento</v>
          </cell>
          <cell r="D5313">
            <v>0</v>
          </cell>
          <cell r="F5313">
            <v>0</v>
          </cell>
          <cell r="G5313">
            <v>0</v>
          </cell>
          <cell r="H5313">
            <v>0</v>
          </cell>
        </row>
        <row r="5314">
          <cell r="A5314" t="str">
            <v>59.07.04.06</v>
          </cell>
          <cell r="B5314" t="str">
            <v>-</v>
          </cell>
          <cell r="C5314" t="str">
            <v>Recircul. Manutencao</v>
          </cell>
          <cell r="D5314">
            <v>0</v>
          </cell>
          <cell r="F5314">
            <v>0</v>
          </cell>
          <cell r="G5314">
            <v>0</v>
          </cell>
          <cell r="H5314">
            <v>0</v>
          </cell>
        </row>
        <row r="5315">
          <cell r="A5315" t="str">
            <v>59.07.04.07</v>
          </cell>
          <cell r="B5315" t="str">
            <v>-</v>
          </cell>
          <cell r="C5315" t="str">
            <v>Recircul.Manutencao Porto</v>
          </cell>
          <cell r="D5315">
            <v>0</v>
          </cell>
          <cell r="F5315">
            <v>0</v>
          </cell>
          <cell r="G5315">
            <v>0</v>
          </cell>
          <cell r="H5315">
            <v>0</v>
          </cell>
        </row>
        <row r="5316">
          <cell r="A5316" t="str">
            <v>59.07.04.08</v>
          </cell>
          <cell r="B5316" t="str">
            <v>-</v>
          </cell>
          <cell r="C5316" t="str">
            <v>Recircul. Aux. Transitorio</v>
          </cell>
          <cell r="D5316">
            <v>0</v>
          </cell>
          <cell r="F5316">
            <v>0</v>
          </cell>
          <cell r="G5316">
            <v>0</v>
          </cell>
          <cell r="H5316">
            <v>0</v>
          </cell>
        </row>
        <row r="5317">
          <cell r="A5317" t="str">
            <v>59.07.04.40</v>
          </cell>
          <cell r="B5317" t="str">
            <v>-</v>
          </cell>
          <cell r="C5317" t="str">
            <v>Recirc.Gastos Ordens de Manutenção</v>
          </cell>
          <cell r="D5317">
            <v>0</v>
          </cell>
          <cell r="F5317">
            <v>0</v>
          </cell>
          <cell r="G5317">
            <v>0</v>
          </cell>
          <cell r="H5317">
            <v>0</v>
          </cell>
        </row>
        <row r="5318">
          <cell r="A5318" t="str">
            <v>59.07.04.99</v>
          </cell>
          <cell r="B5318" t="str">
            <v>-</v>
          </cell>
          <cell r="C5318" t="str">
            <v>Recircul.Credito Urucum Usina</v>
          </cell>
          <cell r="D5318">
            <v>0</v>
          </cell>
          <cell r="F5318">
            <v>0</v>
          </cell>
          <cell r="G5318">
            <v>0</v>
          </cell>
          <cell r="H5318">
            <v>0</v>
          </cell>
        </row>
        <row r="5319">
          <cell r="A5319" t="str">
            <v>59.07.05.00</v>
          </cell>
          <cell r="B5319" t="str">
            <v>-</v>
          </cell>
          <cell r="C5319" t="str">
            <v>Recircul. Gastos SMM Mina</v>
          </cell>
          <cell r="D5319">
            <v>0</v>
          </cell>
          <cell r="F5319">
            <v>412369.08</v>
          </cell>
          <cell r="G5319">
            <v>374483.02</v>
          </cell>
          <cell r="H5319">
            <v>37886.06</v>
          </cell>
          <cell r="I5319" t="str">
            <v>D</v>
          </cell>
        </row>
        <row r="5320">
          <cell r="A5320" t="str">
            <v>59.07.05.01</v>
          </cell>
          <cell r="B5320" t="str">
            <v>-</v>
          </cell>
          <cell r="C5320" t="str">
            <v>Recircul. Auxiliares</v>
          </cell>
          <cell r="D5320">
            <v>0</v>
          </cell>
          <cell r="F5320">
            <v>317041.21999999997</v>
          </cell>
          <cell r="G5320">
            <v>3042.85</v>
          </cell>
          <cell r="H5320">
            <v>313998.37</v>
          </cell>
          <cell r="I5320" t="str">
            <v>D</v>
          </cell>
        </row>
        <row r="5321">
          <cell r="A5321" t="str">
            <v>59.07.05.02</v>
          </cell>
          <cell r="B5321" t="str">
            <v>-</v>
          </cell>
          <cell r="C5321" t="str">
            <v>Recircul. Manutencao</v>
          </cell>
          <cell r="D5321">
            <v>0</v>
          </cell>
          <cell r="F5321">
            <v>32283.03</v>
          </cell>
          <cell r="G5321">
            <v>11291.87</v>
          </cell>
          <cell r="H5321">
            <v>20991.16</v>
          </cell>
          <cell r="I5321" t="str">
            <v>D</v>
          </cell>
        </row>
        <row r="5322">
          <cell r="A5322" t="str">
            <v>59.07.05.40</v>
          </cell>
          <cell r="B5322" t="str">
            <v>-</v>
          </cell>
          <cell r="C5322" t="str">
            <v>Recirc.Gastos Ordens de Manutenção</v>
          </cell>
          <cell r="D5322">
            <v>0</v>
          </cell>
          <cell r="F5322">
            <v>48710.11</v>
          </cell>
          <cell r="G5322">
            <v>10824.05</v>
          </cell>
          <cell r="H5322">
            <v>37886.06</v>
          </cell>
          <cell r="I5322" t="str">
            <v>D</v>
          </cell>
        </row>
        <row r="5323">
          <cell r="A5323" t="str">
            <v>59.07.05.98</v>
          </cell>
          <cell r="B5323" t="str">
            <v>-</v>
          </cell>
          <cell r="C5323" t="str">
            <v>Recircul.Capacidade Ociosa</v>
          </cell>
          <cell r="D5323">
            <v>0</v>
          </cell>
          <cell r="F5323">
            <v>0</v>
          </cell>
          <cell r="G5323">
            <v>0</v>
          </cell>
          <cell r="H5323">
            <v>0</v>
          </cell>
        </row>
        <row r="5324">
          <cell r="A5324" t="str">
            <v>59.07.05.99</v>
          </cell>
          <cell r="B5324" t="str">
            <v>-</v>
          </cell>
          <cell r="C5324" t="str">
            <v>Recircul.Credito -SMM</v>
          </cell>
          <cell r="D5324">
            <v>0</v>
          </cell>
          <cell r="F5324">
            <v>14334.72</v>
          </cell>
          <cell r="G5324">
            <v>349324.25</v>
          </cell>
          <cell r="H5324">
            <v>334989.53000000003</v>
          </cell>
          <cell r="I5324" t="str">
            <v>C</v>
          </cell>
        </row>
        <row r="5325">
          <cell r="A5325" t="str">
            <v>59.07.06.00</v>
          </cell>
          <cell r="B5325" t="str">
            <v>-</v>
          </cell>
          <cell r="C5325" t="str">
            <v>Recirc/Absorcao - Gestao Florestal</v>
          </cell>
          <cell r="D5325">
            <v>0</v>
          </cell>
          <cell r="F5325">
            <v>1364.97</v>
          </cell>
          <cell r="G5325">
            <v>333174.82</v>
          </cell>
          <cell r="H5325">
            <v>331809.84999999998</v>
          </cell>
          <cell r="I5325" t="str">
            <v>C</v>
          </cell>
        </row>
        <row r="5326">
          <cell r="A5326" t="str">
            <v>59.07.06.01</v>
          </cell>
          <cell r="B5326" t="str">
            <v>-</v>
          </cell>
          <cell r="C5326" t="str">
            <v>Recirculacao - Gestao Florestal</v>
          </cell>
          <cell r="D5326">
            <v>0</v>
          </cell>
          <cell r="F5326">
            <v>682.47</v>
          </cell>
          <cell r="G5326">
            <v>166200.91</v>
          </cell>
          <cell r="H5326">
            <v>165518.44</v>
          </cell>
          <cell r="I5326" t="str">
            <v>C</v>
          </cell>
        </row>
        <row r="5327">
          <cell r="A5327" t="str">
            <v>59.07.06.02</v>
          </cell>
          <cell r="B5327" t="str">
            <v>-</v>
          </cell>
          <cell r="C5327" t="str">
            <v>Absorcao - Gestao Florestal</v>
          </cell>
          <cell r="D5327">
            <v>0</v>
          </cell>
          <cell r="F5327">
            <v>682.5</v>
          </cell>
          <cell r="G5327">
            <v>166973.91</v>
          </cell>
          <cell r="H5327">
            <v>166291.41</v>
          </cell>
          <cell r="I5327" t="str">
            <v>C</v>
          </cell>
        </row>
        <row r="5328">
          <cell r="A5328" t="str">
            <v>59.07.07.00</v>
          </cell>
          <cell r="B5328" t="str">
            <v>-</v>
          </cell>
          <cell r="C5328" t="str">
            <v>Recirculacao - Gastos Mineracao</v>
          </cell>
          <cell r="D5328">
            <v>0</v>
          </cell>
          <cell r="F5328">
            <v>0</v>
          </cell>
          <cell r="G5328">
            <v>0</v>
          </cell>
          <cell r="H5328">
            <v>0</v>
          </cell>
        </row>
        <row r="5329">
          <cell r="A5329" t="str">
            <v>59.07.07.01</v>
          </cell>
          <cell r="B5329" t="str">
            <v>-</v>
          </cell>
          <cell r="C5329" t="str">
            <v>Recirculacao - Gastos Mineracao</v>
          </cell>
          <cell r="D5329">
            <v>0</v>
          </cell>
          <cell r="F5329">
            <v>0</v>
          </cell>
          <cell r="G5329">
            <v>0</v>
          </cell>
          <cell r="H5329">
            <v>0</v>
          </cell>
        </row>
        <row r="5330">
          <cell r="A5330" t="str">
            <v>59.10.00.00</v>
          </cell>
          <cell r="B5330" t="str">
            <v>-</v>
          </cell>
          <cell r="C5330" t="str">
            <v>Absorcao de Custos Industriais</v>
          </cell>
          <cell r="D5330">
            <v>0</v>
          </cell>
          <cell r="F5330">
            <v>6428.35</v>
          </cell>
          <cell r="G5330">
            <v>25365048.77</v>
          </cell>
          <cell r="H5330">
            <v>25358620.420000002</v>
          </cell>
          <cell r="I5330" t="str">
            <v>C</v>
          </cell>
        </row>
        <row r="5331">
          <cell r="A5331" t="str">
            <v>59.10.01.00</v>
          </cell>
          <cell r="B5331" t="str">
            <v>-</v>
          </cell>
          <cell r="C5331" t="str">
            <v>Transf para Contas Patrimoniais</v>
          </cell>
          <cell r="D5331">
            <v>0</v>
          </cell>
          <cell r="F5331">
            <v>6428.35</v>
          </cell>
          <cell r="G5331">
            <v>25365048.77</v>
          </cell>
          <cell r="H5331">
            <v>25358620.420000002</v>
          </cell>
          <cell r="I5331" t="str">
            <v>C</v>
          </cell>
        </row>
        <row r="5332">
          <cell r="A5332" t="str">
            <v>59.10.01.01</v>
          </cell>
          <cell r="B5332" t="str">
            <v>-</v>
          </cell>
          <cell r="C5332" t="str">
            <v>Absorcao Estoq Produtos Acabados</v>
          </cell>
          <cell r="D5332">
            <v>0</v>
          </cell>
          <cell r="F5332">
            <v>0</v>
          </cell>
          <cell r="G5332">
            <v>0</v>
          </cell>
          <cell r="H5332">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as"/>
      <sheetName val=" Orçam. Realiz. R$ NOV98"/>
      <sheetName val="Orçam.  Projetado  R$ Nov98"/>
      <sheetName val="Plan1"/>
      <sheetName val="Plan2"/>
      <sheetName val="Plan3"/>
    </sheetNames>
    <sheetDataSet>
      <sheetData sheetId="0">
        <row r="1">
          <cell r="A1" t="str">
            <v>Mês</v>
          </cell>
        </row>
        <row r="5">
          <cell r="B5">
            <v>147.62799999999999</v>
          </cell>
        </row>
      </sheetData>
      <sheetData sheetId="1"/>
      <sheetData sheetId="2" refreshError="1"/>
      <sheetData sheetId="3" refreshError="1"/>
      <sheetData sheetId="4" refreshError="1"/>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
      <sheetName val="TOC"/>
      <sheetName val="Input"/>
      <sheetName val="Inputs"/>
      <sheetName val="Op-BS"/>
      <sheetName val="IS"/>
      <sheetName val="BSCF"/>
      <sheetName val="Ratios"/>
      <sheetName val="Sens"/>
      <sheetName val="Matrix"/>
      <sheetName val="Contrib"/>
      <sheetName val="AcqIS"/>
      <sheetName val="AcqBSCF"/>
      <sheetName val="AcqRat"/>
      <sheetName val="AcqDCF1"/>
      <sheetName val="AcqDCF2"/>
      <sheetName val="Wacc"/>
      <sheetName val="DCF-EBITDA"/>
      <sheetName val="Summary"/>
      <sheetName val="Macroeconomic"/>
      <sheetName val="Scenarios"/>
      <sheetName val="Projections"/>
      <sheetName val="Income Statement"/>
      <sheetName val="Balance Sheet - Cash Flow"/>
      <sheetName val="Module1"/>
      <sheetName val="Module2"/>
      <sheetName val="Module3"/>
      <sheetName val="Module4"/>
      <sheetName val=""/>
    </sheetNames>
    <sheetDataSet>
      <sheetData sheetId="0" refreshError="1">
        <row r="14">
          <cell r="E14" t="e">
            <v>#REF!</v>
          </cell>
        </row>
        <row r="15">
          <cell r="E15">
            <v>0</v>
          </cell>
        </row>
        <row r="17">
          <cell r="E17" t="e">
            <v>#REF!</v>
          </cell>
        </row>
        <row r="19">
          <cell r="E19">
            <v>95.678545017724929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 graph data"/>
      <sheetName val="05 sales analysis"/>
      <sheetName val="Op exp mthly"/>
      <sheetName val="Old Median Price"/>
      <sheetName val="Old Volume"/>
      <sheetName val="Condo Price"/>
      <sheetName val="Old NSA Volume"/>
      <sheetName val="MW Aff"/>
      <sheetName val="NE Aff"/>
      <sheetName val="So Aff"/>
      <sheetName val="US Affordability"/>
      <sheetName val="We Aff"/>
      <sheetName val="QP6 Extract Macros"/>
      <sheetName val="Condo Volume"/>
      <sheetName val="QP6 Criteria"/>
      <sheetName val="Dollar Volume"/>
      <sheetName val="Volume"/>
      <sheetName val="NSA Volume"/>
      <sheetName val="Inventory"/>
      <sheetName val="Median Price"/>
      <sheetName val="Mean Price"/>
      <sheetName val="MSA Median Price"/>
      <sheetName val="State Volume"/>
      <sheetName val="First-time Affordability"/>
      <sheetName val="QP6 Macros"/>
      <sheetName val="QP6 Outlook Macros"/>
      <sheetName val="Quarterly US Aff"/>
      <sheetName val="Financial Analysis"/>
      <sheetName val="Detail"/>
      <sheetName val="Sales 2003"/>
      <sheetName val="DIL4"/>
      <sheetName val="L"/>
      <sheetName val="Infos"/>
      <sheetName val="Help"/>
      <sheetName val="#REF"/>
      <sheetName val="Income Statement"/>
      <sheetName val="info"/>
      <sheetName val=" '05 '06 Sales by Meat Group"/>
      <sheetName val="YTD_Sales by Meat Group"/>
      <sheetName val=" '05 '06 Sales by Product Group"/>
      <sheetName val="YTD_Sales by Product Group"/>
      <sheetName val="Reference"/>
      <sheetName val="Central Ops Team"/>
      <sheetName val="Crew_Plan"/>
      <sheetName val="Para"/>
      <sheetName val="CLOSED"/>
      <sheetName val="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 graph data"/>
      <sheetName val="05 sales analysis"/>
      <sheetName val="Op exp mthly"/>
      <sheetName val="Sales 2003"/>
      <sheetName val="Old Median Price"/>
      <sheetName val="Old Volume"/>
      <sheetName val="Condo Price"/>
      <sheetName val="Old NSA Volume"/>
      <sheetName val="MW Aff"/>
      <sheetName val="NE Aff"/>
      <sheetName val="So Aff"/>
      <sheetName val="US Affordability"/>
      <sheetName val="We Aff"/>
      <sheetName val="QP6 Extract Macros"/>
      <sheetName val="Condo Volume"/>
      <sheetName val="QP6 Criteria"/>
      <sheetName val="Dollar Volume"/>
      <sheetName val="Volume"/>
      <sheetName val="NSA Volume"/>
      <sheetName val="Inventory"/>
      <sheetName val="Median Price"/>
      <sheetName val="Mean Price"/>
      <sheetName val="MSA Median Price"/>
      <sheetName val="State Volume"/>
      <sheetName val="First-time Affordability"/>
      <sheetName val="QP6 Macros"/>
      <sheetName val="QP6 Outlook Macros"/>
      <sheetName val="Quarterly US Aff"/>
      <sheetName val="Financial Analysis"/>
      <sheetName val="Detail"/>
      <sheetName val="DIL4"/>
      <sheetName val="L"/>
      <sheetName val="Infos"/>
      <sheetName val="Help"/>
      <sheetName val="#REF"/>
      <sheetName val="Income Statement"/>
      <sheetName val="info"/>
      <sheetName val=" '05 '06 Sales by Meat Group"/>
      <sheetName val="YTD_Sales by Meat Group"/>
      <sheetName val=" '05 '06 Sales by Product Group"/>
      <sheetName val="YTD_Sales by Product Group"/>
      <sheetName val="Reference"/>
      <sheetName val="Central Ops Team"/>
      <sheetName val="Crew_Plan"/>
      <sheetName val="CLOSED"/>
      <sheetName val="Para"/>
      <sheetName val="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t12"/>
      <sheetName val="vendao"/>
      <sheetName val="bal"/>
      <sheetName val="compbal"/>
      <sheetName val="BL02"/>
      <sheetName val="LReal"/>
      <sheetName val="AdiExc"/>
      <sheetName val="basecalc"/>
      <sheetName val="Lalur"/>
      <sheetName val="Indedutível"/>
      <sheetName val="Deprec"/>
      <sheetName val="Pat"/>
      <sheetName val="IRPJ"/>
      <sheetName val="IRRF"/>
      <sheetName val="balancete"/>
      <sheetName val="bal2"/>
      <sheetName val="bal 1"/>
      <sheetName val="balancete1"/>
      <sheetName val="provisao"/>
      <sheetName val="encsoc"/>
      <sheetName val="Módulo2"/>
      <sheetName val="Módulo1"/>
      <sheetName val="Módulo3"/>
      <sheetName val="balancete2"/>
      <sheetName val="DEZ94"/>
      <sheetName val="bal1a"/>
      <sheetName val="bal1b"/>
      <sheetName val="balancete1a"/>
      <sheetName val="bal3"/>
      <sheetName val="bal1"/>
      <sheetName val="RBO"/>
      <sheetName val="Lx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N-BR Detail"/>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DOS"/>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EIRO"/>
      <sheetName val="FEVEREIRO"/>
      <sheetName val="MARÇO"/>
      <sheetName val="ABRIL"/>
      <sheetName val="MAIO"/>
      <sheetName val="JUNHO"/>
      <sheetName val="JULHO"/>
      <sheetName val="AGOSTO"/>
      <sheetName val="SETEMBRO"/>
      <sheetName val="OUTUBRO"/>
      <sheetName val="NOVEMBRO"/>
      <sheetName val="DEZEMBRO"/>
      <sheetName val="ACUMULADO ATÉ DEZEMBRO"/>
      <sheetName val="Módulo1 "/>
      <sheetName val="Aco97"/>
      <sheetName val="Aco97.xls"/>
    </sheetNames>
    <definedNames>
      <definedName name="[Módulo1 ].CAIXAEMP"/>
      <definedName name="[Módulo1 ].CAIXAOP"/>
      <definedName name="[Módulo1 ].CAIXAPR"/>
      <definedName name="[Módulo1 ].CUSTO"/>
      <definedName name="[Módulo1 ].DESPFIXA"/>
      <definedName name="[Módulo1 ].RECBRUTA"/>
      <definedName name="[Módulo1 ].RECEITA"/>
      <definedName name="IMPCAIXAEMP"/>
      <definedName name="IMPCAIXAOP"/>
      <definedName name="IMPCAIXAPR"/>
      <definedName name="IMPCUSTO"/>
      <definedName name="IMPDESPFIXA"/>
      <definedName name="IMPRECBRUTA"/>
      <definedName name="IMPRECEITA"/>
      <definedName name="IMPTODOSAC"/>
    </definedNames>
    <sheetDataSet>
      <sheetData sheetId="0">
        <row r="3">
          <cell r="P3" t="str">
            <v xml:space="preserve">CUSTO  VARIÁVEL  DE  PRODUÇÃO - A VISTA </v>
          </cell>
        </row>
        <row r="4">
          <cell r="P4" t="str">
            <v>(em US$)</v>
          </cell>
        </row>
        <row r="5">
          <cell r="R5" t="str">
            <v>ORÇADO</v>
          </cell>
          <cell r="V5" t="str">
            <v>REALIZADO</v>
          </cell>
          <cell r="Z5" t="str">
            <v>VARIAÇÃO</v>
          </cell>
          <cell r="AC5" t="str">
            <v>REAL. ANO ANTERIOR</v>
          </cell>
        </row>
        <row r="6">
          <cell r="P6" t="str">
            <v>DESCRIÇÃO</v>
          </cell>
          <cell r="Q6" t="str">
            <v>PROD.</v>
          </cell>
          <cell r="R6" t="str">
            <v>Preço</v>
          </cell>
          <cell r="S6" t="str">
            <v>Ind.tec.</v>
          </cell>
          <cell r="T6" t="str">
            <v>CUSTO</v>
          </cell>
          <cell r="U6" t="str">
            <v>PROD.</v>
          </cell>
          <cell r="V6" t="str">
            <v>Preço</v>
          </cell>
          <cell r="W6" t="str">
            <v>Ind.tec.</v>
          </cell>
          <cell r="X6" t="str">
            <v>CUSTO</v>
          </cell>
          <cell r="Y6" t="str">
            <v>TOTAL</v>
          </cell>
          <cell r="Z6" t="str">
            <v>EFICIÊNCIA</v>
          </cell>
          <cell r="AA6" t="str">
            <v>PREÇO</v>
          </cell>
          <cell r="AB6" t="str">
            <v>PROD.</v>
          </cell>
          <cell r="AC6" t="str">
            <v>CUSTO</v>
          </cell>
        </row>
        <row r="7">
          <cell r="Q7" t="str">
            <v>Ton</v>
          </cell>
          <cell r="R7" t="str">
            <v>US$ / UN</v>
          </cell>
          <cell r="T7" t="str">
            <v>US$ / T</v>
          </cell>
          <cell r="U7" t="str">
            <v>Ton</v>
          </cell>
          <cell r="V7" t="str">
            <v>US$ / UN</v>
          </cell>
          <cell r="X7" t="str">
            <v>US$ / T</v>
          </cell>
          <cell r="Y7" t="str">
            <v xml:space="preserve">  %</v>
          </cell>
          <cell r="Z7" t="str">
            <v>%</v>
          </cell>
          <cell r="AA7" t="str">
            <v>%</v>
          </cell>
          <cell r="AB7" t="str">
            <v>Ton</v>
          </cell>
          <cell r="AC7" t="str">
            <v>US$ / T</v>
          </cell>
        </row>
        <row r="8">
          <cell r="P8" t="str">
            <v>METANOL</v>
          </cell>
          <cell r="Q8">
            <v>7500</v>
          </cell>
          <cell r="T8">
            <v>100.33609000000001</v>
          </cell>
          <cell r="U8">
            <v>7095.1</v>
          </cell>
          <cell r="X8">
            <v>91.765820573580584</v>
          </cell>
          <cell r="Y8">
            <v>-8.5415620903898315E-2</v>
          </cell>
          <cell r="Z8">
            <v>-0.12333536439814628</v>
          </cell>
          <cell r="AA8">
            <v>-8.678968075139723E-3</v>
          </cell>
          <cell r="AB8">
            <v>6233.6</v>
          </cell>
          <cell r="AC8">
            <v>103.69947872221709</v>
          </cell>
        </row>
        <row r="9">
          <cell r="P9" t="str">
            <v xml:space="preserve">  Gás natural mat. prima  - 1000m3</v>
          </cell>
          <cell r="R9">
            <v>53.39</v>
          </cell>
          <cell r="S9">
            <v>0.82299999999999995</v>
          </cell>
          <cell r="T9">
            <v>43.939969999999995</v>
          </cell>
          <cell r="V9">
            <v>52.475057559478131</v>
          </cell>
          <cell r="W9">
            <v>0.83957012586151003</v>
          </cell>
          <cell r="X9">
            <v>44.056490679801037</v>
          </cell>
          <cell r="Y9">
            <v>2.6518151878811569E-3</v>
          </cell>
          <cell r="Z9">
            <v>2.0133810281300214E-2</v>
          </cell>
          <cell r="AA9">
            <v>-1.7136962736877124E-2</v>
          </cell>
          <cell r="AC9">
            <v>48.554940549405494</v>
          </cell>
        </row>
        <row r="10">
          <cell r="P10" t="str">
            <v xml:space="preserve">  Gás natural combustível - 1000m3</v>
          </cell>
          <cell r="R10">
            <v>115</v>
          </cell>
          <cell r="S10">
            <v>0.23300000000000001</v>
          </cell>
          <cell r="T10">
            <v>26.795000000000002</v>
          </cell>
          <cell r="V10">
            <v>113.03722179585571</v>
          </cell>
          <cell r="W10">
            <v>0.18958365632619695</v>
          </cell>
          <cell r="X10">
            <v>21.430009809013608</v>
          </cell>
          <cell r="Y10">
            <v>-0.20022355629730892</v>
          </cell>
          <cell r="Z10">
            <v>-0.18633623894336079</v>
          </cell>
          <cell r="AA10">
            <v>-1.7067636557776395E-2</v>
          </cell>
          <cell r="AC10">
            <v>26.812484624846249</v>
          </cell>
        </row>
        <row r="11">
          <cell r="P11" t="str">
            <v xml:space="preserve">  Gás carbónico - ton</v>
          </cell>
          <cell r="R11">
            <v>13.13</v>
          </cell>
          <cell r="S11">
            <v>0.38</v>
          </cell>
          <cell r="T11">
            <v>4.9894000000000007</v>
          </cell>
          <cell r="V11">
            <v>13.142747505755947</v>
          </cell>
          <cell r="W11">
            <v>0.11679257515750306</v>
          </cell>
          <cell r="X11">
            <v>1.5349753258420873</v>
          </cell>
          <cell r="Y11">
            <v>-0.692352722603502</v>
          </cell>
          <cell r="Z11">
            <v>-0.69265111800657087</v>
          </cell>
          <cell r="AA11">
            <v>9.708686790515247E-4</v>
          </cell>
          <cell r="AC11">
            <v>1.7029520295202951</v>
          </cell>
        </row>
        <row r="12">
          <cell r="P12" t="str">
            <v xml:space="preserve">  Energia eletrica - Kwh</v>
          </cell>
          <cell r="R12">
            <v>5.2400000000000002E-2</v>
          </cell>
          <cell r="S12">
            <v>264</v>
          </cell>
          <cell r="T12">
            <v>13.833600000000001</v>
          </cell>
          <cell r="V12">
            <v>4.7966231772831928E-2</v>
          </cell>
          <cell r="W12">
            <v>241.16192865498724</v>
          </cell>
          <cell r="X12">
            <v>11.567628964648275</v>
          </cell>
          <cell r="Y12">
            <v>-0.16380197745718583</v>
          </cell>
          <cell r="Z12">
            <v>-8.6507846003836222E-2</v>
          </cell>
          <cell r="AA12">
            <v>-8.461389746503957E-2</v>
          </cell>
          <cell r="AC12">
            <v>12.850194751947519</v>
          </cell>
        </row>
        <row r="13">
          <cell r="P13" t="str">
            <v xml:space="preserve">  Agua clarificada - m3</v>
          </cell>
          <cell r="R13">
            <v>0.11</v>
          </cell>
          <cell r="S13">
            <v>1.4</v>
          </cell>
          <cell r="T13">
            <v>0.154</v>
          </cell>
          <cell r="V13">
            <v>0.10552570990023023</v>
          </cell>
          <cell r="W13">
            <v>1.6338036109427632</v>
          </cell>
          <cell r="X13">
            <v>0.17240828588229465</v>
          </cell>
          <cell r="Y13">
            <v>0.11953432391100427</v>
          </cell>
          <cell r="Z13">
            <v>0.16700257924483092</v>
          </cell>
          <cell r="AA13">
            <v>-4.0675364543361521E-2</v>
          </cell>
          <cell r="AC13">
            <v>0.15694956949569494</v>
          </cell>
        </row>
        <row r="14">
          <cell r="P14" t="str">
            <v xml:space="preserve">  Agua desmineralizada - m3</v>
          </cell>
          <cell r="R14">
            <v>0.41</v>
          </cell>
          <cell r="S14">
            <v>3.2</v>
          </cell>
          <cell r="T14">
            <v>1.3120000000000001</v>
          </cell>
          <cell r="V14">
            <v>0.40291634689178818</v>
          </cell>
          <cell r="W14">
            <v>3.4685909994221364</v>
          </cell>
          <cell r="X14">
            <v>1.3975520143489037</v>
          </cell>
          <cell r="Y14">
            <v>6.5207328009835086E-2</v>
          </cell>
          <cell r="Z14">
            <v>8.3934687319417584E-2</v>
          </cell>
          <cell r="AA14">
            <v>-1.7277202702955602E-2</v>
          </cell>
          <cell r="AC14">
            <v>1.5610086100861007</v>
          </cell>
        </row>
        <row r="15">
          <cell r="P15" t="str">
            <v xml:space="preserve">  Hidrogénio Combustível - ton</v>
          </cell>
          <cell r="R15">
            <v>0</v>
          </cell>
          <cell r="S15">
            <v>0</v>
          </cell>
          <cell r="T15">
            <v>0</v>
          </cell>
          <cell r="V15">
            <v>124.17</v>
          </cell>
          <cell r="W15">
            <v>1.8572676917872899E-2</v>
          </cell>
          <cell r="X15">
            <v>2.3061692928922777</v>
          </cell>
          <cell r="Y15">
            <v>0</v>
          </cell>
          <cell r="Z15">
            <v>0</v>
          </cell>
          <cell r="AA15">
            <v>0</v>
          </cell>
          <cell r="AC15">
            <v>3.0263602573151953</v>
          </cell>
        </row>
        <row r="16">
          <cell r="P16" t="str">
            <v xml:space="preserve">  Produtos químicos e outros</v>
          </cell>
          <cell r="R16">
            <v>1</v>
          </cell>
          <cell r="S16">
            <v>1</v>
          </cell>
          <cell r="T16">
            <v>1</v>
          </cell>
          <cell r="V16">
            <v>1.0341136840918379</v>
          </cell>
          <cell r="W16">
            <v>1</v>
          </cell>
          <cell r="X16">
            <v>1.0341136840918379</v>
          </cell>
          <cell r="Y16">
            <v>3.4113684091837904E-2</v>
          </cell>
          <cell r="Z16">
            <v>0</v>
          </cell>
          <cell r="AA16">
            <v>3.4113684091837904E-2</v>
          </cell>
          <cell r="AC16">
            <v>0.93090188655030792</v>
          </cell>
        </row>
        <row r="17">
          <cell r="P17" t="str">
            <v xml:space="preserve">  Catalisador</v>
          </cell>
          <cell r="R17">
            <v>2.5</v>
          </cell>
          <cell r="S17">
            <v>1</v>
          </cell>
          <cell r="T17">
            <v>2.5</v>
          </cell>
          <cell r="V17">
            <v>2.5</v>
          </cell>
          <cell r="W17">
            <v>1</v>
          </cell>
          <cell r="X17">
            <v>2.5</v>
          </cell>
          <cell r="Y17">
            <v>0</v>
          </cell>
          <cell r="Z17">
            <v>0</v>
          </cell>
          <cell r="AA17">
            <v>0</v>
          </cell>
          <cell r="AC17">
            <v>2.5</v>
          </cell>
        </row>
        <row r="18">
          <cell r="P18" t="str">
            <v xml:space="preserve"> Custo descarbonatação</v>
          </cell>
          <cell r="T18">
            <v>5.8121200000000002</v>
          </cell>
          <cell r="X18">
            <v>5.7664725170602704</v>
          </cell>
          <cell r="Y18">
            <v>-7.8538438538312549E-3</v>
          </cell>
          <cell r="AC18">
            <v>5.603686443050262</v>
          </cell>
        </row>
        <row r="19">
          <cell r="P19" t="str">
            <v xml:space="preserve">   Energia eletrica - Kwh</v>
          </cell>
          <cell r="R19">
            <v>5.2400000000000002E-2</v>
          </cell>
          <cell r="S19">
            <v>108.8</v>
          </cell>
          <cell r="T19">
            <v>5.7011200000000004</v>
          </cell>
          <cell r="V19">
            <v>4.7966231772831928E-2</v>
          </cell>
          <cell r="W19">
            <v>119.30148976053896</v>
          </cell>
          <cell r="X19">
            <v>5.722442908698147</v>
          </cell>
          <cell r="Y19">
            <v>3.7401262731089346E-3</v>
          </cell>
          <cell r="Z19">
            <v>9.652104559318897E-2</v>
          </cell>
          <cell r="AA19">
            <v>-8.461389746503957E-2</v>
          </cell>
          <cell r="AC19">
            <v>5.5672941065909631</v>
          </cell>
        </row>
        <row r="20">
          <cell r="P20" t="str">
            <v xml:space="preserve">   Agua clarificada - m3</v>
          </cell>
          <cell r="R20">
            <v>0.11</v>
          </cell>
          <cell r="S20">
            <v>0.4</v>
          </cell>
          <cell r="T20">
            <v>4.4000000000000004E-2</v>
          </cell>
          <cell r="V20">
            <v>0.10552570990023023</v>
          </cell>
          <cell r="W20">
            <v>0.40845090273569079</v>
          </cell>
          <cell r="X20">
            <v>4.3102071470573662E-2</v>
          </cell>
          <cell r="Y20">
            <v>-2.0407466577871403E-2</v>
          </cell>
          <cell r="Z20">
            <v>2.1127256839226921E-2</v>
          </cell>
          <cell r="AA20">
            <v>-4.0675364543361521E-2</v>
          </cell>
          <cell r="AC20">
            <v>3.6392336459298881E-2</v>
          </cell>
        </row>
        <row r="21">
          <cell r="P21" t="str">
            <v xml:space="preserve">   Ar instrumento</v>
          </cell>
          <cell r="R21">
            <v>0</v>
          </cell>
          <cell r="S21">
            <v>0</v>
          </cell>
          <cell r="T21">
            <v>0</v>
          </cell>
          <cell r="V21">
            <v>2.8779739063699156E-2</v>
          </cell>
          <cell r="W21">
            <v>0</v>
          </cell>
          <cell r="X21">
            <v>0</v>
          </cell>
          <cell r="Y21">
            <v>0</v>
          </cell>
          <cell r="Z21">
            <v>0</v>
          </cell>
          <cell r="AA21">
            <v>0</v>
          </cell>
          <cell r="AC21">
            <v>0</v>
          </cell>
        </row>
        <row r="22">
          <cell r="P22" t="str">
            <v xml:space="preserve">   Ucarsol - kg</v>
          </cell>
          <cell r="R22">
            <v>6.7</v>
          </cell>
          <cell r="S22">
            <v>0.01</v>
          </cell>
          <cell r="T22">
            <v>6.7000000000000004E-2</v>
          </cell>
          <cell r="V22">
            <v>6.5809669992325404</v>
          </cell>
          <cell r="W22">
            <v>1.4094234048850614E-4</v>
          </cell>
          <cell r="X22">
            <v>9.2753689154945521E-4</v>
          </cell>
          <cell r="Y22">
            <v>-0.98615616579776932</v>
          </cell>
          <cell r="Z22">
            <v>-0.98590576595114932</v>
          </cell>
          <cell r="AA22">
            <v>-1.7766119517531317E-2</v>
          </cell>
          <cell r="AC22">
            <v>0</v>
          </cell>
        </row>
        <row r="23">
          <cell r="P23" t="str">
            <v xml:space="preserve"> CO - MONOXIDO CARBONO</v>
          </cell>
          <cell r="Q23">
            <v>800</v>
          </cell>
          <cell r="T23">
            <v>280.99200000000002</v>
          </cell>
          <cell r="U23">
            <v>930.57399999999996</v>
          </cell>
          <cell r="X23">
            <v>266.14489923144851</v>
          </cell>
          <cell r="Y23">
            <v>-5.2838161828633989E-2</v>
          </cell>
          <cell r="Z23">
            <v>-7.4176617224782915E-2</v>
          </cell>
          <cell r="AA23">
            <v>2.174781739353876E-2</v>
          </cell>
          <cell r="AB23">
            <v>611.60500000000002</v>
          </cell>
          <cell r="AC23">
            <v>320.26315029216619</v>
          </cell>
        </row>
        <row r="24">
          <cell r="P24" t="str">
            <v xml:space="preserve">  Gás de síntese (Eq. Metanol) - ton</v>
          </cell>
          <cell r="Q24" t="str">
            <v xml:space="preserve"> </v>
          </cell>
          <cell r="R24">
            <v>142</v>
          </cell>
          <cell r="S24">
            <v>1.8180000000000001</v>
          </cell>
          <cell r="T24">
            <v>258.15600000000001</v>
          </cell>
          <cell r="U24" t="str">
            <v xml:space="preserve"> </v>
          </cell>
          <cell r="V24">
            <v>146.72999999999999</v>
          </cell>
          <cell r="W24">
            <v>1.7263538418223592</v>
          </cell>
          <cell r="X24">
            <v>253.30789921059474</v>
          </cell>
          <cell r="Y24">
            <v>-1.8779733143545974E-2</v>
          </cell>
          <cell r="Z24">
            <v>-5.0410428040506536E-2</v>
          </cell>
          <cell r="AA24">
            <v>3.3309859154929504E-2</v>
          </cell>
          <cell r="AB24" t="str">
            <v xml:space="preserve"> </v>
          </cell>
          <cell r="AC24">
            <v>286.97625101168234</v>
          </cell>
        </row>
        <row r="25">
          <cell r="P25" t="str">
            <v xml:space="preserve">  Nitrogénio - m³</v>
          </cell>
          <cell r="R25">
            <v>0.56999999999999995</v>
          </cell>
          <cell r="S25">
            <v>34.799999999999997</v>
          </cell>
          <cell r="T25">
            <v>19.835999999999995</v>
          </cell>
          <cell r="V25">
            <v>0.54681504221028387</v>
          </cell>
          <cell r="W25">
            <v>21.064418305261054</v>
          </cell>
          <cell r="X25">
            <v>11.5183407847264</v>
          </cell>
          <cell r="Y25">
            <v>-0.41932139621262343</v>
          </cell>
          <cell r="Z25">
            <v>-0.39470062341203865</v>
          </cell>
          <cell r="AA25">
            <v>-4.0675364543361542E-2</v>
          </cell>
          <cell r="AC25">
            <v>31.439317916695156</v>
          </cell>
        </row>
        <row r="26">
          <cell r="P26" t="str">
            <v xml:space="preserve">  Produtos químicos e outros</v>
          </cell>
          <cell r="R26">
            <v>3</v>
          </cell>
          <cell r="S26">
            <v>1</v>
          </cell>
          <cell r="T26">
            <v>3</v>
          </cell>
          <cell r="V26">
            <v>1.3186592361273803</v>
          </cell>
          <cell r="W26">
            <v>1</v>
          </cell>
          <cell r="X26">
            <v>1.3186592361273803</v>
          </cell>
          <cell r="Y26">
            <v>-0.56044692129087315</v>
          </cell>
          <cell r="Z26">
            <v>0</v>
          </cell>
          <cell r="AA26">
            <v>-0.56044692129087326</v>
          </cell>
          <cell r="AC26">
            <v>1.8475813637887197</v>
          </cell>
        </row>
        <row r="27">
          <cell r="P27" t="str">
            <v>FORMOL</v>
          </cell>
          <cell r="Q27">
            <v>4238</v>
          </cell>
          <cell r="R27" t="str">
            <v xml:space="preserve"> </v>
          </cell>
          <cell r="S27" t="str">
            <v xml:space="preserve"> </v>
          </cell>
          <cell r="T27">
            <v>86.101238399999986</v>
          </cell>
          <cell r="U27">
            <v>4184.1000000000004</v>
          </cell>
          <cell r="V27" t="str">
            <v xml:space="preserve"> </v>
          </cell>
          <cell r="W27" t="str">
            <v xml:space="preserve"> </v>
          </cell>
          <cell r="X27">
            <v>87.609850060409414</v>
          </cell>
          <cell r="Y27">
            <v>1.7521370057430374E-2</v>
          </cell>
          <cell r="Z27">
            <v>-1.7600252382688425E-3</v>
          </cell>
          <cell r="AA27">
            <v>1.9638365132253276E-2</v>
          </cell>
          <cell r="AB27">
            <v>3677.9</v>
          </cell>
          <cell r="AC27">
            <v>88.584248907526188</v>
          </cell>
        </row>
        <row r="28">
          <cell r="P28" t="str">
            <v xml:space="preserve">  Metanol  - ton</v>
          </cell>
          <cell r="Q28" t="str">
            <v xml:space="preserve"> </v>
          </cell>
          <cell r="R28">
            <v>172</v>
          </cell>
          <cell r="S28">
            <v>0.47799999999999998</v>
          </cell>
          <cell r="T28">
            <v>82.215999999999994</v>
          </cell>
          <cell r="U28">
            <v>1969.548</v>
          </cell>
          <cell r="V28">
            <v>171.93016116653877</v>
          </cell>
          <cell r="W28">
            <v>0.47072201907220185</v>
          </cell>
          <cell r="X28">
            <v>80.931312603722205</v>
          </cell>
          <cell r="Y28">
            <v>-1.5625758931081424E-2</v>
          </cell>
          <cell r="Z28">
            <v>-1.5225901522590238E-2</v>
          </cell>
          <cell r="AA28">
            <v>-4.0603972942577447E-4</v>
          </cell>
          <cell r="AB28">
            <v>1765.1</v>
          </cell>
          <cell r="AC28">
            <v>82.815328173673805</v>
          </cell>
        </row>
        <row r="29">
          <cell r="P29" t="str">
            <v xml:space="preserve">  Energia eletrica - Kwh</v>
          </cell>
          <cell r="R29">
            <v>5.2400000000000002E-2</v>
          </cell>
          <cell r="S29">
            <v>55.640999999999998</v>
          </cell>
          <cell r="T29">
            <v>2.9155883999999999</v>
          </cell>
          <cell r="V29">
            <v>4.7966231772831928E-2</v>
          </cell>
          <cell r="W29">
            <v>59.114026911402689</v>
          </cell>
          <cell r="X29">
            <v>2.8354771158577652</v>
          </cell>
          <cell r="Y29">
            <v>-2.7476883960107168E-2</v>
          </cell>
          <cell r="Z29">
            <v>6.2418484775663467E-2</v>
          </cell>
          <cell r="AA29">
            <v>-8.461389746503957E-2</v>
          </cell>
          <cell r="AC29">
            <v>3.9171279212792127</v>
          </cell>
        </row>
        <row r="30">
          <cell r="P30" t="str">
            <v xml:space="preserve">  Vapor de 15 kg - ton</v>
          </cell>
          <cell r="R30">
            <v>10.65</v>
          </cell>
          <cell r="S30">
            <v>6.0999999999999999E-2</v>
          </cell>
          <cell r="T30">
            <v>0.64965000000000006</v>
          </cell>
          <cell r="V30">
            <v>10.466231772831927</v>
          </cell>
          <cell r="W30">
            <v>0.14722401472240146</v>
          </cell>
          <cell r="X30">
            <v>1.5408806606114736</v>
          </cell>
          <cell r="Y30">
            <v>1.3718627885961263</v>
          </cell>
          <cell r="Z30">
            <v>1.4135084380721552</v>
          </cell>
          <cell r="AA30">
            <v>-1.7255232597941164E-2</v>
          </cell>
          <cell r="AC30">
            <v>1.643880688806888</v>
          </cell>
        </row>
        <row r="31">
          <cell r="P31" t="str">
            <v xml:space="preserve">  Produtos químicos e outros</v>
          </cell>
          <cell r="R31">
            <v>0.32</v>
          </cell>
          <cell r="S31">
            <v>1</v>
          </cell>
          <cell r="T31">
            <v>0.32</v>
          </cell>
          <cell r="V31">
            <v>2.3021796802179675</v>
          </cell>
          <cell r="W31">
            <v>1</v>
          </cell>
          <cell r="X31">
            <v>2.3021796802179675</v>
          </cell>
          <cell r="Y31">
            <v>6.194311500681148</v>
          </cell>
          <cell r="Z31">
            <v>0</v>
          </cell>
          <cell r="AA31">
            <v>6.194311500681148</v>
          </cell>
          <cell r="AC31">
            <v>0.20791212376627966</v>
          </cell>
        </row>
        <row r="32">
          <cell r="P32" t="str">
            <v>HEXA</v>
          </cell>
          <cell r="Q32">
            <v>370</v>
          </cell>
          <cell r="T32">
            <v>534.85798199999999</v>
          </cell>
          <cell r="U32">
            <v>377</v>
          </cell>
          <cell r="X32">
            <v>601.37072021356403</v>
          </cell>
          <cell r="Y32">
            <v>0.12435588595845992</v>
          </cell>
          <cell r="Z32">
            <v>0.12329010161355716</v>
          </cell>
          <cell r="AA32">
            <v>2.7258410247191014E-3</v>
          </cell>
          <cell r="AB32">
            <v>0</v>
          </cell>
          <cell r="AC32">
            <v>0</v>
          </cell>
        </row>
        <row r="33">
          <cell r="P33" t="str">
            <v xml:space="preserve">  Formol  - ton</v>
          </cell>
          <cell r="Q33">
            <v>1408.59</v>
          </cell>
          <cell r="R33">
            <v>86.11</v>
          </cell>
          <cell r="S33">
            <v>3.8069999999999999</v>
          </cell>
          <cell r="T33">
            <v>327.82076999999998</v>
          </cell>
          <cell r="U33">
            <v>1405.17</v>
          </cell>
          <cell r="V33">
            <v>87.609850060409414</v>
          </cell>
          <cell r="W33">
            <v>3.7272413793103452</v>
          </cell>
          <cell r="X33">
            <v>326.54305838033292</v>
          </cell>
          <cell r="Y33">
            <v>-3.8975920277017906E-3</v>
          </cell>
          <cell r="Z33">
            <v>-2.0950517648976826E-2</v>
          </cell>
          <cell r="AA33">
            <v>1.7417838351055797E-2</v>
          </cell>
          <cell r="AB33">
            <v>0</v>
          </cell>
          <cell r="AC33">
            <v>0</v>
          </cell>
        </row>
        <row r="34">
          <cell r="P34" t="str">
            <v xml:space="preserve">  Amónia - ton</v>
          </cell>
          <cell r="R34">
            <v>253.31</v>
          </cell>
          <cell r="S34">
            <v>0.51200000000000001</v>
          </cell>
          <cell r="T34">
            <v>129.69472000000002</v>
          </cell>
          <cell r="V34">
            <v>253.83729854182658</v>
          </cell>
          <cell r="W34">
            <v>0.63002917771883282</v>
          </cell>
          <cell r="X34">
            <v>159.92490447467688</v>
          </cell>
          <cell r="Y34">
            <v>0.23308724113577517</v>
          </cell>
          <cell r="Z34">
            <v>0.23052573773209534</v>
          </cell>
          <cell r="AA34">
            <v>2.0816333418600995E-3</v>
          </cell>
          <cell r="AC34">
            <v>0</v>
          </cell>
        </row>
        <row r="35">
          <cell r="P35" t="str">
            <v xml:space="preserve">  Energia eletrica - Kwh</v>
          </cell>
          <cell r="R35">
            <v>5.2400000000000002E-2</v>
          </cell>
          <cell r="S35">
            <v>579.08000000000004</v>
          </cell>
          <cell r="T35">
            <v>30.343792000000004</v>
          </cell>
          <cell r="V35">
            <v>4.7966231772831928E-2</v>
          </cell>
          <cell r="W35">
            <v>604.58885941644564</v>
          </cell>
          <cell r="X35">
            <v>28.999849358041331</v>
          </cell>
          <cell r="Y35">
            <v>-4.4290530397739114E-2</v>
          </cell>
          <cell r="Z35">
            <v>4.4050665566839814E-2</v>
          </cell>
          <cell r="AA35">
            <v>-8.461389746503957E-2</v>
          </cell>
          <cell r="AC35">
            <v>0</v>
          </cell>
        </row>
        <row r="36">
          <cell r="P36" t="str">
            <v xml:space="preserve">  Vapor de 15 kg - ton</v>
          </cell>
          <cell r="R36">
            <v>10.65</v>
          </cell>
          <cell r="S36">
            <v>0.998</v>
          </cell>
          <cell r="T36">
            <v>10.6287</v>
          </cell>
          <cell r="V36">
            <v>10.466231772831927</v>
          </cell>
          <cell r="W36">
            <v>4.9018567639257293</v>
          </cell>
          <cell r="X36">
            <v>51.30396900847056</v>
          </cell>
          <cell r="Y36">
            <v>3.8269279411847696</v>
          </cell>
          <cell r="Z36">
            <v>3.9116801241740773</v>
          </cell>
          <cell r="AA36">
            <v>-1.7255232597941164E-2</v>
          </cell>
          <cell r="AC36">
            <v>0</v>
          </cell>
        </row>
        <row r="37">
          <cell r="P37" t="str">
            <v xml:space="preserve">  P. químicos, embalagens e outros</v>
          </cell>
          <cell r="R37">
            <v>36.369999999999997</v>
          </cell>
          <cell r="S37">
            <v>1</v>
          </cell>
          <cell r="T37">
            <v>36.369999999999997</v>
          </cell>
          <cell r="V37">
            <v>34.598938992042441</v>
          </cell>
          <cell r="W37">
            <v>1</v>
          </cell>
          <cell r="X37">
            <v>34.598938992042441</v>
          </cell>
          <cell r="Y37">
            <v>-4.8695655979036467E-2</v>
          </cell>
          <cell r="Z37">
            <v>0</v>
          </cell>
          <cell r="AA37">
            <v>-4.869565597903646E-2</v>
          </cell>
          <cell r="AC37">
            <v>0</v>
          </cell>
        </row>
        <row r="38">
          <cell r="P38" t="str">
            <v>PENTA</v>
          </cell>
          <cell r="Q38">
            <v>764.4</v>
          </cell>
          <cell r="T38">
            <v>835.29406819999997</v>
          </cell>
          <cell r="U38">
            <v>800</v>
          </cell>
          <cell r="X38">
            <v>852.9140261085322</v>
          </cell>
          <cell r="Y38">
            <v>2.1094317054713541E-2</v>
          </cell>
          <cell r="Z38">
            <v>4.4749553942181254E-2</v>
          </cell>
          <cell r="AA38">
            <v>6.0319863318722133E-3</v>
          </cell>
          <cell r="AB38">
            <v>848.7</v>
          </cell>
          <cell r="AC38">
            <v>853.54651154861813</v>
          </cell>
        </row>
        <row r="39">
          <cell r="P39" t="str">
            <v xml:space="preserve">  Formol  - ton</v>
          </cell>
          <cell r="Q39">
            <v>2449.41</v>
          </cell>
          <cell r="R39">
            <v>86.11</v>
          </cell>
          <cell r="S39">
            <v>3.2050000000000001</v>
          </cell>
          <cell r="T39">
            <v>275.98255</v>
          </cell>
          <cell r="U39">
            <v>2449.4</v>
          </cell>
          <cell r="V39">
            <v>87.609850060409414</v>
          </cell>
          <cell r="W39">
            <v>3.06175</v>
          </cell>
          <cell r="X39">
            <v>268.23945842245854</v>
          </cell>
          <cell r="Y39">
            <v>-2.8056453487879773E-2</v>
          </cell>
          <cell r="Z39">
            <v>-4.4695787831513289E-2</v>
          </cell>
          <cell r="AA39">
            <v>1.7417838351055797E-2</v>
          </cell>
          <cell r="AB39">
            <v>2628.2</v>
          </cell>
          <cell r="AC39">
            <v>274.32204899111616</v>
          </cell>
        </row>
        <row r="40">
          <cell r="P40" t="str">
            <v xml:space="preserve">  Soda caustica - ton</v>
          </cell>
          <cell r="R40">
            <v>353.31</v>
          </cell>
          <cell r="S40">
            <v>0.39300000000000002</v>
          </cell>
          <cell r="T40">
            <v>138.85083</v>
          </cell>
          <cell r="V40">
            <v>347.27551803530315</v>
          </cell>
          <cell r="W40">
            <v>0.40955374999999994</v>
          </cell>
          <cell r="X40">
            <v>142.22799069455101</v>
          </cell>
          <cell r="Y40">
            <v>2.4322221873293914E-2</v>
          </cell>
          <cell r="Z40">
            <v>4.2121501272264432E-2</v>
          </cell>
          <cell r="AA40">
            <v>-1.7079850456247634E-2</v>
          </cell>
          <cell r="AC40">
            <v>141.37146371463714</v>
          </cell>
        </row>
        <row r="41">
          <cell r="P41" t="str">
            <v xml:space="preserve">  Acetaldeido - ton</v>
          </cell>
          <cell r="R41">
            <v>916.16</v>
          </cell>
          <cell r="S41">
            <v>0.39600000000000002</v>
          </cell>
          <cell r="T41">
            <v>362.79935999999998</v>
          </cell>
          <cell r="V41">
            <v>923.83921719109742</v>
          </cell>
          <cell r="W41">
            <v>0.41002499999999997</v>
          </cell>
          <cell r="X41">
            <v>378.79717502877969</v>
          </cell>
          <cell r="Y41">
            <v>4.409548856089418E-2</v>
          </cell>
          <cell r="Z41">
            <v>3.5416666666666548E-2</v>
          </cell>
          <cell r="AA41">
            <v>8.3819607831573644E-3</v>
          </cell>
          <cell r="AC41">
            <v>377.42617876178758</v>
          </cell>
        </row>
        <row r="42">
          <cell r="P42" t="str">
            <v xml:space="preserve">  Acido formico - Kg</v>
          </cell>
          <cell r="R42">
            <v>1243.51</v>
          </cell>
          <cell r="S42">
            <v>2.0999999999999999E-3</v>
          </cell>
          <cell r="T42">
            <v>2.6113709999999997</v>
          </cell>
          <cell r="V42">
            <v>1222.2755180353031</v>
          </cell>
          <cell r="W42">
            <v>2.5525000000000003E-2</v>
          </cell>
          <cell r="X42">
            <v>31.198582597851114</v>
          </cell>
          <cell r="Y42">
            <v>10.947204207234865</v>
          </cell>
          <cell r="Z42">
            <v>11.154761904761907</v>
          </cell>
          <cell r="AA42">
            <v>-1.7076245438071989E-2</v>
          </cell>
          <cell r="AC42">
            <v>22.020295202952028</v>
          </cell>
        </row>
        <row r="43">
          <cell r="P43" t="str">
            <v xml:space="preserve">  Energia eletrica - Kwh</v>
          </cell>
          <cell r="R43">
            <v>5.2400000000000002E-2</v>
          </cell>
          <cell r="S43">
            <v>615.12800000000004</v>
          </cell>
          <cell r="T43">
            <v>32.2327072</v>
          </cell>
          <cell r="V43">
            <v>4.7966231772831928E-2</v>
          </cell>
          <cell r="W43">
            <v>761.91375000000005</v>
          </cell>
          <cell r="X43">
            <v>36.546131523407524</v>
          </cell>
          <cell r="Y43">
            <v>0.13382134788254851</v>
          </cell>
          <cell r="Z43">
            <v>0.23862635093834128</v>
          </cell>
          <cell r="AA43">
            <v>-8.461389746503957E-2</v>
          </cell>
          <cell r="AC43">
            <v>31.603782287822877</v>
          </cell>
        </row>
        <row r="44">
          <cell r="P44" t="str">
            <v xml:space="preserve">  Vapor de 15 kg - ton</v>
          </cell>
          <cell r="R44">
            <v>10.65</v>
          </cell>
          <cell r="S44">
            <v>12.865</v>
          </cell>
          <cell r="T44">
            <v>137.01224999999999</v>
          </cell>
          <cell r="V44">
            <v>10.466231772831927</v>
          </cell>
          <cell r="W44">
            <v>12.32</v>
          </cell>
          <cell r="X44">
            <v>128.94397544128935</v>
          </cell>
          <cell r="Y44">
            <v>-5.8887249561339505E-2</v>
          </cell>
          <cell r="Z44">
            <v>-4.2363000388651373E-2</v>
          </cell>
          <cell r="AA44">
            <v>-1.7255232597941164E-2</v>
          </cell>
          <cell r="AC44">
            <v>89.641820418204176</v>
          </cell>
        </row>
        <row r="45">
          <cell r="P45" t="str">
            <v xml:space="preserve">  P. químicos, embalagens e outros</v>
          </cell>
          <cell r="R45">
            <v>32.26</v>
          </cell>
          <cell r="S45">
            <v>1</v>
          </cell>
          <cell r="T45">
            <v>32.26</v>
          </cell>
          <cell r="V45">
            <v>36.958150000000003</v>
          </cell>
          <cell r="W45">
            <v>1</v>
          </cell>
          <cell r="X45">
            <v>36.958150000000003</v>
          </cell>
          <cell r="Y45">
            <v>0.1456339119652823</v>
          </cell>
          <cell r="Z45">
            <v>0</v>
          </cell>
          <cell r="AA45">
            <v>0.14563391196528225</v>
          </cell>
          <cell r="AC45">
            <v>41.774478614351359</v>
          </cell>
        </row>
        <row r="46">
          <cell r="P46" t="str">
            <v xml:space="preserve">  Recuperação Formiato</v>
          </cell>
          <cell r="T46">
            <v>-146.45500000000001</v>
          </cell>
          <cell r="X46">
            <v>-169.99743759980501</v>
          </cell>
          <cell r="Y46">
            <v>0.16074860946915437</v>
          </cell>
          <cell r="Z46">
            <v>0</v>
          </cell>
          <cell r="AA46">
            <v>0</v>
          </cell>
          <cell r="AC46">
            <v>-124.61355644225314</v>
          </cell>
        </row>
        <row r="47">
          <cell r="P47" t="str">
            <v>FORMIATO</v>
          </cell>
          <cell r="Q47">
            <v>382.2</v>
          </cell>
          <cell r="T47">
            <v>309</v>
          </cell>
          <cell r="U47">
            <v>420.8</v>
          </cell>
          <cell r="X47">
            <v>342.77904486654944</v>
          </cell>
          <cell r="Y47">
            <v>0.10931729730274897</v>
          </cell>
          <cell r="Z47">
            <v>0</v>
          </cell>
          <cell r="AA47">
            <v>1.1326860841423949E-2</v>
          </cell>
          <cell r="AB47">
            <v>508.01900000000001</v>
          </cell>
          <cell r="AC47">
            <v>226.15025576315108</v>
          </cell>
        </row>
        <row r="48">
          <cell r="P48" t="str">
            <v xml:space="preserve">   Custo recuperado no Penta</v>
          </cell>
          <cell r="T48">
            <v>292.91000000000003</v>
          </cell>
          <cell r="X48">
            <v>323.18904486654947</v>
          </cell>
          <cell r="AC48">
            <v>208.18025576315108</v>
          </cell>
        </row>
        <row r="49">
          <cell r="P49" t="str">
            <v xml:space="preserve">   Embalagem</v>
          </cell>
          <cell r="R49">
            <v>16.09</v>
          </cell>
          <cell r="S49">
            <v>1</v>
          </cell>
          <cell r="T49">
            <v>16.09</v>
          </cell>
          <cell r="V49">
            <v>19.59</v>
          </cell>
          <cell r="W49">
            <v>1</v>
          </cell>
          <cell r="X49">
            <v>19.59</v>
          </cell>
          <cell r="Y49">
            <v>0.21752641392169059</v>
          </cell>
          <cell r="Z49">
            <v>0</v>
          </cell>
          <cell r="AA49">
            <v>0.2175264139216905</v>
          </cell>
          <cell r="AC49">
            <v>17.97</v>
          </cell>
        </row>
        <row r="50">
          <cell r="P50" t="str">
            <v>CUSTO TOTAL  PRODUÇÃO</v>
          </cell>
          <cell r="T50">
            <v>1964452.6162912799</v>
          </cell>
          <cell r="X50">
            <v>1980914.6753866076</v>
          </cell>
          <cell r="Y50">
            <v>8.3799725983753071E-3</v>
          </cell>
          <cell r="AC50">
            <v>1774576.0518093356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EIRO"/>
      <sheetName val="FEVEREIRO"/>
      <sheetName val="MARÇO"/>
      <sheetName val="ABRIL"/>
      <sheetName val="MAIO"/>
      <sheetName val="JUNHO"/>
      <sheetName val="JULHO"/>
      <sheetName val="AGOSTO"/>
      <sheetName val="SETEMBRO"/>
      <sheetName val="OUTUBRO"/>
      <sheetName val="NOVEMBRO"/>
      <sheetName val="DEZEMBRO"/>
      <sheetName val="ACUMULADO ATÉ DEZEMBRO"/>
      <sheetName val="Módulo1 "/>
      <sheetName val="Aco97"/>
      <sheetName val="Aco97.xls"/>
    </sheetNames>
    <definedNames>
      <definedName name="[Módulo1 ].CAIXAEMP"/>
      <definedName name="[Módulo1 ].CAIXAOP"/>
      <definedName name="[Módulo1 ].CAIXAPR"/>
      <definedName name="[Módulo1 ].CUSTO"/>
      <definedName name="[Módulo1 ].DESPFIXA"/>
      <definedName name="[Módulo1 ].RECBRUTA"/>
      <definedName name="[Módulo1 ].RECEITA"/>
    </definedNames>
    <sheetDataSet>
      <sheetData sheetId="0">
        <row r="3">
          <cell r="P3" t="str">
            <v xml:space="preserve">CUSTO  VARIÁVEL  DE  PRODUÇÃO - A VISTA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tuo"/>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ookData"/>
      <sheetName val="pcQueryData"/>
      <sheetName val="_pcHiddenSheet1"/>
      <sheetName val="_pcHiddenSheet7"/>
      <sheetName val="_pcSlicerSheet"/>
      <sheetName val="_pcHiddenSheet3"/>
      <sheetName val="_pcHiddenSheet4"/>
      <sheetName val="Proclarity"/>
      <sheetName val="Goals"/>
      <sheetName val="Stacked Rev &amp; PTI"/>
      <sheetName val="Pop Growth"/>
      <sheetName val="WTECH Options Register"/>
      <sheetName val="Layout Aktiva"/>
      <sheetName val="#REF"/>
      <sheetName val="Title"/>
      <sheetName val="NOVALLEY"/>
      <sheetName val="OPERATING EXPS."/>
    </sheetNames>
    <sheetDataSet>
      <sheetData sheetId="0" refreshError="1"/>
      <sheetData sheetId="1">
        <row r="3">
          <cell r="A3" t="str">
            <v>_Rf_Oct_Act_for_2003_YTD</v>
          </cell>
        </row>
        <row r="4">
          <cell r="A4" t="str">
            <v>_Rf_Feb_Act_for_YTD</v>
          </cell>
        </row>
        <row r="5">
          <cell r="A5" t="str">
            <v>_Budget_for_Measure</v>
          </cell>
        </row>
        <row r="6">
          <cell r="A6" t="str">
            <v>_Actual_for_2004_Measure</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1"/>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Sheet1"/>
      <sheetName val="Consolidated Requests (2)"/>
      <sheetName val="Golub Requests"/>
      <sheetName val="GE Requests"/>
      <sheetName val="Consolidated Requests"/>
      <sheetName val="1a-f Bus Diligence"/>
      <sheetName val="1g Org Chart"/>
      <sheetName val="2a # License Vintage"/>
      <sheetName val="2b Rollforward"/>
      <sheetName val="2c Cust Losses"/>
      <sheetName val="2d 2011 License &amp; Maint by Vert"/>
      <sheetName val="2e Mkt Penetration"/>
      <sheetName val="2f Historic Price Changes"/>
      <sheetName val="2g Unit Pricing"/>
      <sheetName val="2h Revenue by Industry"/>
      <sheetName val="2i License Revenue by Client"/>
      <sheetName val="2j Sales and Diversification"/>
      <sheetName val="2k Product Version"/>
      <sheetName val="2l Modules by Client"/>
      <sheetName val="3a Backlog"/>
      <sheetName val="3b Backlog Conv"/>
      <sheetName val="3c 2012 Visibility"/>
      <sheetName val="3d Total Rev by Vintage"/>
      <sheetName val="3d Consulting Rev by Vintage"/>
      <sheetName val="3e Sources and Uses"/>
      <sheetName val="3e Revenue Assumptions"/>
      <sheetName val="3e Expense Assumptions"/>
      <sheetName val="3e Income Statement"/>
      <sheetName val="3e Balance Sheet"/>
      <sheetName val="3e Cash Flow Statement"/>
      <sheetName val="3f December Financials"/>
      <sheetName val="3g 2012 Pipeline"/>
      <sheetName val="3g 2012 Backlog"/>
      <sheetName val="3h Service Revenue"/>
      <sheetName val="3i Revenue by Type &amp; Cli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1">
          <cell r="A1" t="str">
            <v>Balance Sheet</v>
          </cell>
        </row>
        <row r="3">
          <cell r="E3">
            <v>40543</v>
          </cell>
          <cell r="Q3">
            <v>40908</v>
          </cell>
          <cell r="AC3">
            <v>41274</v>
          </cell>
          <cell r="AO3">
            <v>41639</v>
          </cell>
          <cell r="BA3">
            <v>42004</v>
          </cell>
          <cell r="BM3">
            <v>42369</v>
          </cell>
          <cell r="BY3">
            <v>42735</v>
          </cell>
          <cell r="CK3">
            <v>43100</v>
          </cell>
          <cell r="CX3">
            <v>40543</v>
          </cell>
          <cell r="DB3">
            <v>40908</v>
          </cell>
          <cell r="DF3">
            <v>41274</v>
          </cell>
          <cell r="DJ3">
            <v>41639</v>
          </cell>
          <cell r="DN3">
            <v>42004</v>
          </cell>
          <cell r="DR3">
            <v>42369</v>
          </cell>
          <cell r="DV3">
            <v>42735</v>
          </cell>
          <cell r="DZ3">
            <v>43100</v>
          </cell>
          <cell r="EE3" t="str">
            <v>Fiscal Year Ended December 31,</v>
          </cell>
        </row>
        <row r="4">
          <cell r="E4">
            <v>40268</v>
          </cell>
          <cell r="F4">
            <v>40268</v>
          </cell>
          <cell r="G4">
            <v>40268</v>
          </cell>
          <cell r="H4">
            <v>40359</v>
          </cell>
          <cell r="I4">
            <v>40359</v>
          </cell>
          <cell r="J4">
            <v>40359</v>
          </cell>
          <cell r="K4">
            <v>40451</v>
          </cell>
          <cell r="L4">
            <v>40451</v>
          </cell>
          <cell r="M4">
            <v>40451</v>
          </cell>
          <cell r="N4">
            <v>40543</v>
          </cell>
          <cell r="O4">
            <v>40543</v>
          </cell>
          <cell r="P4">
            <v>40543</v>
          </cell>
          <cell r="Q4">
            <v>40633</v>
          </cell>
          <cell r="R4">
            <v>40633</v>
          </cell>
          <cell r="S4">
            <v>40633</v>
          </cell>
          <cell r="T4">
            <v>40724</v>
          </cell>
          <cell r="U4">
            <v>40724</v>
          </cell>
          <cell r="V4">
            <v>40724</v>
          </cell>
          <cell r="W4">
            <v>40816</v>
          </cell>
          <cell r="X4">
            <v>40816</v>
          </cell>
          <cell r="Y4">
            <v>40816</v>
          </cell>
          <cell r="Z4">
            <v>40908</v>
          </cell>
          <cell r="AA4">
            <v>40908</v>
          </cell>
          <cell r="AB4">
            <v>40908</v>
          </cell>
          <cell r="AC4">
            <v>40999</v>
          </cell>
          <cell r="AD4">
            <v>40999</v>
          </cell>
          <cell r="AE4">
            <v>40999</v>
          </cell>
          <cell r="AF4">
            <v>41090</v>
          </cell>
          <cell r="AG4">
            <v>41090</v>
          </cell>
          <cell r="AH4">
            <v>41090</v>
          </cell>
          <cell r="AI4">
            <v>41182</v>
          </cell>
          <cell r="AJ4">
            <v>41182</v>
          </cell>
          <cell r="AK4">
            <v>41182</v>
          </cell>
          <cell r="AL4">
            <v>41274</v>
          </cell>
          <cell r="AM4">
            <v>41274</v>
          </cell>
          <cell r="AN4">
            <v>41274</v>
          </cell>
          <cell r="AO4">
            <v>41364</v>
          </cell>
          <cell r="AP4">
            <v>41364</v>
          </cell>
          <cell r="AQ4">
            <v>41364</v>
          </cell>
          <cell r="AR4">
            <v>41455</v>
          </cell>
          <cell r="AS4">
            <v>41455</v>
          </cell>
          <cell r="AT4">
            <v>41455</v>
          </cell>
          <cell r="AU4">
            <v>41547</v>
          </cell>
          <cell r="AV4">
            <v>41547</v>
          </cell>
          <cell r="AW4">
            <v>41547</v>
          </cell>
          <cell r="AX4">
            <v>41639</v>
          </cell>
          <cell r="AY4">
            <v>41639</v>
          </cell>
          <cell r="AZ4">
            <v>41639</v>
          </cell>
          <cell r="BA4">
            <v>41729</v>
          </cell>
          <cell r="BB4">
            <v>41729</v>
          </cell>
          <cell r="BC4">
            <v>41729</v>
          </cell>
          <cell r="BD4">
            <v>41820</v>
          </cell>
          <cell r="BE4">
            <v>41820</v>
          </cell>
          <cell r="BF4">
            <v>41820</v>
          </cell>
          <cell r="BG4">
            <v>41912</v>
          </cell>
          <cell r="BH4">
            <v>41912</v>
          </cell>
          <cell r="BI4">
            <v>41912</v>
          </cell>
          <cell r="BJ4">
            <v>42004</v>
          </cell>
          <cell r="BK4">
            <v>42004</v>
          </cell>
          <cell r="BL4">
            <v>42004</v>
          </cell>
          <cell r="BM4">
            <v>42094</v>
          </cell>
          <cell r="BN4">
            <v>42094</v>
          </cell>
          <cell r="BO4">
            <v>42094</v>
          </cell>
          <cell r="BP4">
            <v>42185</v>
          </cell>
          <cell r="BQ4">
            <v>42185</v>
          </cell>
          <cell r="BR4">
            <v>42185</v>
          </cell>
          <cell r="BS4">
            <v>42277</v>
          </cell>
          <cell r="BT4">
            <v>42277</v>
          </cell>
          <cell r="BU4">
            <v>42277</v>
          </cell>
          <cell r="BV4">
            <v>42369</v>
          </cell>
          <cell r="BW4">
            <v>42369</v>
          </cell>
          <cell r="BX4">
            <v>42369</v>
          </cell>
          <cell r="BY4">
            <v>42460</v>
          </cell>
          <cell r="BZ4">
            <v>42460</v>
          </cell>
          <cell r="CA4">
            <v>42460</v>
          </cell>
          <cell r="CB4">
            <v>42551</v>
          </cell>
          <cell r="CC4">
            <v>42551</v>
          </cell>
          <cell r="CD4">
            <v>42551</v>
          </cell>
          <cell r="CE4">
            <v>42643</v>
          </cell>
          <cell r="CF4">
            <v>42643</v>
          </cell>
          <cell r="CG4">
            <v>42643</v>
          </cell>
          <cell r="CH4">
            <v>42735</v>
          </cell>
          <cell r="CI4">
            <v>42735</v>
          </cell>
          <cell r="CJ4">
            <v>42735</v>
          </cell>
          <cell r="CK4">
            <v>42825</v>
          </cell>
          <cell r="CL4">
            <v>42825</v>
          </cell>
          <cell r="CM4">
            <v>42825</v>
          </cell>
          <cell r="CN4">
            <v>42916</v>
          </cell>
          <cell r="CO4">
            <v>42916</v>
          </cell>
          <cell r="CP4">
            <v>42916</v>
          </cell>
          <cell r="CQ4">
            <v>43008</v>
          </cell>
          <cell r="CR4">
            <v>43008</v>
          </cell>
          <cell r="CS4">
            <v>43008</v>
          </cell>
          <cell r="CT4">
            <v>43100</v>
          </cell>
          <cell r="CU4">
            <v>43100</v>
          </cell>
          <cell r="CV4">
            <v>43100</v>
          </cell>
          <cell r="CX4">
            <v>40543</v>
          </cell>
          <cell r="CY4">
            <v>40543</v>
          </cell>
          <cell r="CZ4">
            <v>40543</v>
          </cell>
          <cell r="DA4">
            <v>40543</v>
          </cell>
          <cell r="DB4">
            <v>40908</v>
          </cell>
          <cell r="DC4">
            <v>40908</v>
          </cell>
          <cell r="DD4">
            <v>40908</v>
          </cell>
          <cell r="DE4">
            <v>40908</v>
          </cell>
          <cell r="DF4">
            <v>41274</v>
          </cell>
          <cell r="DG4">
            <v>41274</v>
          </cell>
          <cell r="DH4">
            <v>41274</v>
          </cell>
          <cell r="DI4">
            <v>41274</v>
          </cell>
          <cell r="DJ4">
            <v>41639</v>
          </cell>
          <cell r="DK4">
            <v>41639</v>
          </cell>
          <cell r="DL4">
            <v>41639</v>
          </cell>
          <cell r="DM4">
            <v>41639</v>
          </cell>
          <cell r="DN4">
            <v>42004</v>
          </cell>
          <cell r="DO4">
            <v>42004</v>
          </cell>
          <cell r="DP4">
            <v>42004</v>
          </cell>
          <cell r="DQ4">
            <v>42004</v>
          </cell>
          <cell r="DR4">
            <v>42369</v>
          </cell>
          <cell r="DS4">
            <v>42369</v>
          </cell>
          <cell r="DT4">
            <v>42369</v>
          </cell>
          <cell r="DU4">
            <v>42369</v>
          </cell>
          <cell r="DV4">
            <v>42735</v>
          </cell>
          <cell r="DW4">
            <v>42735</v>
          </cell>
          <cell r="DX4">
            <v>42735</v>
          </cell>
          <cell r="DY4">
            <v>42735</v>
          </cell>
          <cell r="DZ4">
            <v>43100</v>
          </cell>
          <cell r="EA4">
            <v>43100</v>
          </cell>
          <cell r="EB4">
            <v>43100</v>
          </cell>
          <cell r="EC4">
            <v>43100</v>
          </cell>
        </row>
        <row r="5">
          <cell r="E5">
            <v>40209</v>
          </cell>
          <cell r="F5">
            <v>40237</v>
          </cell>
          <cell r="G5">
            <v>40268</v>
          </cell>
          <cell r="H5">
            <v>40298</v>
          </cell>
          <cell r="I5">
            <v>40329</v>
          </cell>
          <cell r="J5">
            <v>40359</v>
          </cell>
          <cell r="K5">
            <v>40390</v>
          </cell>
          <cell r="L5">
            <v>40421</v>
          </cell>
          <cell r="M5">
            <v>40451</v>
          </cell>
          <cell r="N5">
            <v>40482</v>
          </cell>
          <cell r="O5">
            <v>40512</v>
          </cell>
          <cell r="P5">
            <v>40543</v>
          </cell>
          <cell r="Q5">
            <v>40574</v>
          </cell>
          <cell r="R5">
            <v>40602</v>
          </cell>
          <cell r="S5">
            <v>40633</v>
          </cell>
          <cell r="T5">
            <v>40663</v>
          </cell>
          <cell r="U5">
            <v>40694</v>
          </cell>
          <cell r="V5">
            <v>40724</v>
          </cell>
          <cell r="W5">
            <v>40755</v>
          </cell>
          <cell r="X5">
            <v>40786</v>
          </cell>
          <cell r="Y5">
            <v>40816</v>
          </cell>
          <cell r="Z5">
            <v>40847</v>
          </cell>
          <cell r="AA5">
            <v>40877</v>
          </cell>
          <cell r="AB5">
            <v>40908</v>
          </cell>
          <cell r="AC5">
            <v>40939</v>
          </cell>
          <cell r="AD5">
            <v>40967</v>
          </cell>
          <cell r="AE5">
            <v>40999</v>
          </cell>
          <cell r="AF5">
            <v>41029</v>
          </cell>
          <cell r="AG5">
            <v>41060</v>
          </cell>
          <cell r="AH5">
            <v>41090</v>
          </cell>
          <cell r="AI5">
            <v>41121</v>
          </cell>
          <cell r="AJ5">
            <v>41152</v>
          </cell>
          <cell r="AK5">
            <v>41182</v>
          </cell>
          <cell r="AL5">
            <v>41213</v>
          </cell>
          <cell r="AM5">
            <v>41243</v>
          </cell>
          <cell r="AN5">
            <v>41274</v>
          </cell>
          <cell r="AO5">
            <v>41305</v>
          </cell>
          <cell r="AP5">
            <v>41333</v>
          </cell>
          <cell r="AQ5">
            <v>41364</v>
          </cell>
          <cell r="AR5">
            <v>41394</v>
          </cell>
          <cell r="AS5">
            <v>41425</v>
          </cell>
          <cell r="AT5">
            <v>41455</v>
          </cell>
          <cell r="AU5">
            <v>41486</v>
          </cell>
          <cell r="AV5">
            <v>41517</v>
          </cell>
          <cell r="AW5">
            <v>41547</v>
          </cell>
          <cell r="AX5">
            <v>41578</v>
          </cell>
          <cell r="AY5">
            <v>41608</v>
          </cell>
          <cell r="AZ5">
            <v>41639</v>
          </cell>
          <cell r="BA5">
            <v>41670</v>
          </cell>
          <cell r="BB5">
            <v>41698</v>
          </cell>
          <cell r="BC5">
            <v>41729</v>
          </cell>
          <cell r="BD5">
            <v>41759</v>
          </cell>
          <cell r="BE5">
            <v>41790</v>
          </cell>
          <cell r="BF5">
            <v>41820</v>
          </cell>
          <cell r="BG5">
            <v>41851</v>
          </cell>
          <cell r="BH5">
            <v>41882</v>
          </cell>
          <cell r="BI5">
            <v>41912</v>
          </cell>
          <cell r="BJ5">
            <v>41943</v>
          </cell>
          <cell r="BK5">
            <v>41973</v>
          </cell>
          <cell r="BL5">
            <v>42004</v>
          </cell>
          <cell r="BM5">
            <v>42035</v>
          </cell>
          <cell r="BN5">
            <v>42063</v>
          </cell>
          <cell r="BO5">
            <v>42094</v>
          </cell>
          <cell r="BP5">
            <v>42124</v>
          </cell>
          <cell r="BQ5">
            <v>42155</v>
          </cell>
          <cell r="BR5">
            <v>42185</v>
          </cell>
          <cell r="BS5">
            <v>42216</v>
          </cell>
          <cell r="BT5">
            <v>42247</v>
          </cell>
          <cell r="BU5">
            <v>42277</v>
          </cell>
          <cell r="BV5">
            <v>42308</v>
          </cell>
          <cell r="BW5">
            <v>42338</v>
          </cell>
          <cell r="BX5">
            <v>42369</v>
          </cell>
          <cell r="BY5">
            <v>42400</v>
          </cell>
          <cell r="BZ5">
            <v>42428</v>
          </cell>
          <cell r="CA5">
            <v>42460</v>
          </cell>
          <cell r="CB5">
            <v>42490</v>
          </cell>
          <cell r="CC5">
            <v>42521</v>
          </cell>
          <cell r="CD5">
            <v>42551</v>
          </cell>
          <cell r="CE5">
            <v>42582</v>
          </cell>
          <cell r="CF5">
            <v>42613</v>
          </cell>
          <cell r="CG5">
            <v>42643</v>
          </cell>
          <cell r="CH5">
            <v>42674</v>
          </cell>
          <cell r="CI5">
            <v>42704</v>
          </cell>
          <cell r="CJ5">
            <v>42735</v>
          </cell>
          <cell r="CK5">
            <v>42766</v>
          </cell>
          <cell r="CL5">
            <v>42794</v>
          </cell>
          <cell r="CM5">
            <v>42825</v>
          </cell>
          <cell r="CN5">
            <v>42855</v>
          </cell>
          <cell r="CO5">
            <v>42886</v>
          </cell>
          <cell r="CP5">
            <v>42916</v>
          </cell>
          <cell r="CQ5">
            <v>42947</v>
          </cell>
          <cell r="CR5">
            <v>42978</v>
          </cell>
          <cell r="CS5">
            <v>43008</v>
          </cell>
          <cell r="CT5">
            <v>43039</v>
          </cell>
          <cell r="CU5">
            <v>43069</v>
          </cell>
          <cell r="CV5">
            <v>43100</v>
          </cell>
          <cell r="CX5">
            <v>40268</v>
          </cell>
          <cell r="CY5">
            <v>40359</v>
          </cell>
          <cell r="CZ5">
            <v>40451</v>
          </cell>
          <cell r="DA5">
            <v>40543</v>
          </cell>
          <cell r="DB5">
            <v>40633</v>
          </cell>
          <cell r="DC5">
            <v>40724</v>
          </cell>
          <cell r="DD5">
            <v>40816</v>
          </cell>
          <cell r="DE5">
            <v>40908</v>
          </cell>
          <cell r="DF5">
            <v>40999</v>
          </cell>
          <cell r="DG5">
            <v>41090</v>
          </cell>
          <cell r="DH5">
            <v>41182</v>
          </cell>
          <cell r="DI5">
            <v>41274</v>
          </cell>
          <cell r="DJ5">
            <v>41364</v>
          </cell>
          <cell r="DK5">
            <v>41455</v>
          </cell>
          <cell r="DL5">
            <v>41547</v>
          </cell>
          <cell r="DM5">
            <v>41639</v>
          </cell>
          <cell r="DN5">
            <v>41729</v>
          </cell>
          <cell r="DO5">
            <v>41820</v>
          </cell>
          <cell r="DP5">
            <v>41912</v>
          </cell>
          <cell r="DQ5">
            <v>42004</v>
          </cell>
          <cell r="DR5">
            <v>42094</v>
          </cell>
          <cell r="DS5">
            <v>42185</v>
          </cell>
          <cell r="DT5">
            <v>42277</v>
          </cell>
          <cell r="DU5">
            <v>42369</v>
          </cell>
          <cell r="DV5">
            <v>42460</v>
          </cell>
          <cell r="DW5">
            <v>42551</v>
          </cell>
          <cell r="DX5">
            <v>42643</v>
          </cell>
          <cell r="DY5">
            <v>42735</v>
          </cell>
          <cell r="DZ5">
            <v>42825</v>
          </cell>
          <cell r="EA5">
            <v>42916</v>
          </cell>
          <cell r="EB5">
            <v>43008</v>
          </cell>
          <cell r="EC5">
            <v>43100</v>
          </cell>
          <cell r="EE5">
            <v>40543</v>
          </cell>
          <cell r="EF5">
            <v>40908</v>
          </cell>
          <cell r="EG5">
            <v>41274</v>
          </cell>
          <cell r="EH5">
            <v>41639</v>
          </cell>
          <cell r="EI5">
            <v>42004</v>
          </cell>
          <cell r="EJ5">
            <v>42369</v>
          </cell>
          <cell r="EK5">
            <v>42735</v>
          </cell>
          <cell r="EL5">
            <v>43100</v>
          </cell>
        </row>
        <row r="7">
          <cell r="A7" t="str">
            <v>Assets</v>
          </cell>
        </row>
        <row r="8">
          <cell r="A8" t="str">
            <v>Current Assets</v>
          </cell>
        </row>
        <row r="9">
          <cell r="A9" t="str">
            <v>Cash</v>
          </cell>
          <cell r="E9">
            <v>24977.431489999999</v>
          </cell>
          <cell r="F9">
            <v>5639.6311900000001</v>
          </cell>
          <cell r="G9">
            <v>8558.2728299999999</v>
          </cell>
          <cell r="H9">
            <v>9831.3993900000005</v>
          </cell>
          <cell r="I9">
            <v>11069.51556</v>
          </cell>
          <cell r="J9">
            <v>11027.87664</v>
          </cell>
          <cell r="K9">
            <v>13072.306329999999</v>
          </cell>
          <cell r="L9">
            <v>14987.36413</v>
          </cell>
          <cell r="M9">
            <v>15122.471039999999</v>
          </cell>
          <cell r="N9">
            <v>17784.123440000003</v>
          </cell>
          <cell r="O9">
            <v>19394.291350000003</v>
          </cell>
          <cell r="P9">
            <v>16906.141640000002</v>
          </cell>
          <cell r="Q9">
            <v>12751.1086</v>
          </cell>
          <cell r="R9">
            <v>13516.41907</v>
          </cell>
          <cell r="S9">
            <v>17619.61044</v>
          </cell>
          <cell r="T9">
            <v>17733.380550000002</v>
          </cell>
          <cell r="U9">
            <v>19875.44857</v>
          </cell>
          <cell r="V9">
            <v>17424.77101</v>
          </cell>
          <cell r="W9">
            <v>9046.6136500000011</v>
          </cell>
          <cell r="X9">
            <v>11040.329390000001</v>
          </cell>
          <cell r="Y9">
            <v>13571.929390000001</v>
          </cell>
          <cell r="Z9">
            <v>17233.716049999999</v>
          </cell>
          <cell r="AA9">
            <v>19852.03773</v>
          </cell>
          <cell r="AB9">
            <v>20836.01712</v>
          </cell>
          <cell r="AC9">
            <v>17879.313042579059</v>
          </cell>
          <cell r="AD9">
            <v>21808.56487850365</v>
          </cell>
          <cell r="AE9">
            <v>7000.0005899999633</v>
          </cell>
          <cell r="AF9">
            <v>9428.9813480415469</v>
          </cell>
          <cell r="AG9">
            <v>11909.094406772381</v>
          </cell>
          <cell r="AH9">
            <v>10138.321195062377</v>
          </cell>
          <cell r="AI9">
            <v>12024.889248626248</v>
          </cell>
          <cell r="AJ9">
            <v>14039.915289655622</v>
          </cell>
          <cell r="AK9">
            <v>12093.235729241986</v>
          </cell>
          <cell r="AL9">
            <v>16330.393573580794</v>
          </cell>
          <cell r="AM9">
            <v>20061.828312424241</v>
          </cell>
          <cell r="AN9">
            <v>18547.013386802759</v>
          </cell>
          <cell r="AO9">
            <v>12591.919548710041</v>
          </cell>
          <cell r="AP9">
            <v>13838.642030803185</v>
          </cell>
          <cell r="AQ9">
            <v>6854.0237593215097</v>
          </cell>
          <cell r="AR9">
            <v>8508.3673022045477</v>
          </cell>
          <cell r="AS9">
            <v>9665.0274779921183</v>
          </cell>
          <cell r="AT9">
            <v>10038.672317057415</v>
          </cell>
          <cell r="AU9">
            <v>11042.265138008475</v>
          </cell>
          <cell r="AV9">
            <v>13348.799263840045</v>
          </cell>
          <cell r="AW9">
            <v>13870.097097923137</v>
          </cell>
          <cell r="AX9">
            <v>16713.175710017073</v>
          </cell>
          <cell r="AY9">
            <v>18621.240281879302</v>
          </cell>
          <cell r="AZ9">
            <v>19359.35457629044</v>
          </cell>
          <cell r="BA9">
            <v>13911.833141838417</v>
          </cell>
          <cell r="BB9">
            <v>15629.332712024305</v>
          </cell>
          <cell r="BC9">
            <v>12072.882182377103</v>
          </cell>
          <cell r="BD9">
            <v>13568.502435539489</v>
          </cell>
          <cell r="BE9">
            <v>15148.972060447993</v>
          </cell>
          <cell r="BF9">
            <v>15428.709490880698</v>
          </cell>
          <cell r="BG9">
            <v>17091.675253895592</v>
          </cell>
          <cell r="BH9">
            <v>19513.554556252144</v>
          </cell>
          <cell r="BI9">
            <v>20231.419644914356</v>
          </cell>
          <cell r="BJ9">
            <v>23025.172725025976</v>
          </cell>
          <cell r="BK9">
            <v>25746.356976110052</v>
          </cell>
          <cell r="BL9">
            <v>26725.630565366453</v>
          </cell>
          <cell r="BM9">
            <v>21113.472393102675</v>
          </cell>
          <cell r="BN9">
            <v>22998.523112995867</v>
          </cell>
          <cell r="BO9">
            <v>17933.278688475373</v>
          </cell>
          <cell r="BP9">
            <v>19327.607874123227</v>
          </cell>
          <cell r="BQ9">
            <v>21158.223213653317</v>
          </cell>
          <cell r="BR9">
            <v>21704.235730449167</v>
          </cell>
          <cell r="BS9">
            <v>23802.113002084679</v>
          </cell>
          <cell r="BT9">
            <v>26511.385479015589</v>
          </cell>
          <cell r="BU9">
            <v>27500.820278200546</v>
          </cell>
          <cell r="BV9">
            <v>30590.658379226359</v>
          </cell>
          <cell r="BW9">
            <v>33631.560778503415</v>
          </cell>
          <cell r="BX9">
            <v>34916.799157630157</v>
          </cell>
          <cell r="BY9">
            <v>28971.140587956987</v>
          </cell>
          <cell r="BZ9">
            <v>31012.65007639</v>
          </cell>
          <cell r="CA9">
            <v>24852.101755690819</v>
          </cell>
          <cell r="CB9">
            <v>26218.666114058498</v>
          </cell>
          <cell r="CC9">
            <v>28252.059177677453</v>
          </cell>
          <cell r="CD9">
            <v>29012.612859759545</v>
          </cell>
          <cell r="CE9">
            <v>31454.359498755035</v>
          </cell>
          <cell r="CF9">
            <v>34389.979961410754</v>
          </cell>
          <cell r="CG9">
            <v>35594.713152666154</v>
          </cell>
          <cell r="CH9">
            <v>38914.982569142412</v>
          </cell>
          <cell r="CI9">
            <v>42206.723382320888</v>
          </cell>
          <cell r="CJ9">
            <v>43733.370539478281</v>
          </cell>
          <cell r="CK9">
            <v>37561.25796745695</v>
          </cell>
          <cell r="CL9">
            <v>39813.784772497551</v>
          </cell>
          <cell r="CM9">
            <v>14182.288854499115</v>
          </cell>
          <cell r="CN9">
            <v>15555.244466035478</v>
          </cell>
          <cell r="CO9">
            <v>17867.165776336657</v>
          </cell>
          <cell r="CP9">
            <v>20418.674048117566</v>
          </cell>
          <cell r="CQ9">
            <v>23288.136442456533</v>
          </cell>
          <cell r="CR9">
            <v>26517.191152252952</v>
          </cell>
          <cell r="CS9">
            <v>29503.877014083413</v>
          </cell>
          <cell r="CT9">
            <v>33112.328192563058</v>
          </cell>
          <cell r="CU9">
            <v>36715.511876025099</v>
          </cell>
          <cell r="CV9">
            <v>40043.860672091541</v>
          </cell>
          <cell r="CX9">
            <v>8558.2728299999999</v>
          </cell>
          <cell r="CY9">
            <v>11027.87664</v>
          </cell>
          <cell r="CZ9">
            <v>15122.471039999999</v>
          </cell>
          <cell r="DA9">
            <v>16906.141640000002</v>
          </cell>
          <cell r="DB9">
            <v>17619.61044</v>
          </cell>
          <cell r="DC9">
            <v>17424.77101</v>
          </cell>
          <cell r="DD9">
            <v>13571.929390000001</v>
          </cell>
          <cell r="DE9">
            <v>20836.01712</v>
          </cell>
          <cell r="DF9">
            <v>7000.0005899999633</v>
          </cell>
          <cell r="DG9">
            <v>10138.321195062377</v>
          </cell>
          <cell r="DH9">
            <v>12093.235729241986</v>
          </cell>
          <cell r="DI9">
            <v>18547.013386802759</v>
          </cell>
          <cell r="DJ9">
            <v>6854.0237593215097</v>
          </cell>
          <cell r="DK9">
            <v>10038.672317057415</v>
          </cell>
          <cell r="DL9">
            <v>13870.097097923137</v>
          </cell>
          <cell r="DM9">
            <v>19359.35457629044</v>
          </cell>
          <cell r="DN9">
            <v>12072.882182377103</v>
          </cell>
          <cell r="DO9">
            <v>15428.709490880698</v>
          </cell>
          <cell r="DP9">
            <v>20231.419644914356</v>
          </cell>
          <cell r="DQ9">
            <v>26725.630565366453</v>
          </cell>
          <cell r="DR9">
            <v>17933.278688475373</v>
          </cell>
          <cell r="DS9">
            <v>21704.235730449167</v>
          </cell>
          <cell r="DT9">
            <v>27500.820278200546</v>
          </cell>
          <cell r="DU9">
            <v>34916.799157630157</v>
          </cell>
          <cell r="DV9">
            <v>24852.101755690819</v>
          </cell>
          <cell r="DW9">
            <v>29012.612859759545</v>
          </cell>
          <cell r="DX9">
            <v>35594.713152666154</v>
          </cell>
          <cell r="DY9">
            <v>43733.370539478281</v>
          </cell>
          <cell r="DZ9">
            <v>14182.288854499115</v>
          </cell>
          <cell r="EA9">
            <v>20418.674048117566</v>
          </cell>
          <cell r="EB9">
            <v>29503.877014083413</v>
          </cell>
          <cell r="EC9">
            <v>40043.860672091541</v>
          </cell>
          <cell r="EE9">
            <v>16906.141640000002</v>
          </cell>
          <cell r="EF9">
            <v>20836.01712</v>
          </cell>
          <cell r="EG9">
            <v>18547.013386802759</v>
          </cell>
          <cell r="EH9">
            <v>19359.35457629044</v>
          </cell>
          <cell r="EI9">
            <v>26725.630565366453</v>
          </cell>
          <cell r="EJ9">
            <v>34916.799157630157</v>
          </cell>
          <cell r="EK9">
            <v>43733.370539478281</v>
          </cell>
          <cell r="EL9">
            <v>40043.860672091541</v>
          </cell>
        </row>
        <row r="10">
          <cell r="A10" t="str">
            <v>Accounts Receivable</v>
          </cell>
          <cell r="E10">
            <v>8601.1881999999987</v>
          </cell>
          <cell r="F10">
            <v>8380.0885199999993</v>
          </cell>
          <cell r="G10">
            <v>8158.4396999999999</v>
          </cell>
          <cell r="H10">
            <v>8641.6940299999987</v>
          </cell>
          <cell r="I10">
            <v>8557.2955500000007</v>
          </cell>
          <cell r="J10">
            <v>7297.1542900000004</v>
          </cell>
          <cell r="K10">
            <v>7967.7487899999996</v>
          </cell>
          <cell r="L10">
            <v>7475.64354</v>
          </cell>
          <cell r="M10">
            <v>9113.695099999999</v>
          </cell>
          <cell r="N10">
            <v>9000.9975699999995</v>
          </cell>
          <cell r="O10">
            <v>7975.1869699999997</v>
          </cell>
          <cell r="P10">
            <v>6711.3353200000001</v>
          </cell>
          <cell r="Q10">
            <v>9485.8776400000006</v>
          </cell>
          <cell r="R10">
            <v>10623.741320000001</v>
          </cell>
          <cell r="S10">
            <v>10669.929630000001</v>
          </cell>
          <cell r="T10">
            <v>10696.96427</v>
          </cell>
          <cell r="U10">
            <v>10351.430179999999</v>
          </cell>
          <cell r="V10">
            <v>9803.2803699999986</v>
          </cell>
          <cell r="W10">
            <v>10860.363170000001</v>
          </cell>
          <cell r="X10">
            <v>13667.896339999999</v>
          </cell>
          <cell r="Y10">
            <v>9179.8255200000003</v>
          </cell>
          <cell r="Z10">
            <v>10500.19188</v>
          </cell>
          <cell r="AA10">
            <v>9361.6334900000002</v>
          </cell>
          <cell r="AB10">
            <v>7192.5841700000001</v>
          </cell>
          <cell r="AC10">
            <v>9840.620174466434</v>
          </cell>
          <cell r="AD10">
            <v>7428.7688059264747</v>
          </cell>
          <cell r="AE10">
            <v>6643.9339711206267</v>
          </cell>
          <cell r="AF10">
            <v>7072.1971482003237</v>
          </cell>
          <cell r="AG10">
            <v>6030.0919543105747</v>
          </cell>
          <cell r="AH10">
            <v>6302.8748898810372</v>
          </cell>
          <cell r="AI10">
            <v>6094.2237330952094</v>
          </cell>
          <cell r="AJ10">
            <v>7492.4565922958354</v>
          </cell>
          <cell r="AK10">
            <v>8596.127378881085</v>
          </cell>
          <cell r="AL10">
            <v>9894.1627478277205</v>
          </cell>
          <cell r="AM10">
            <v>6928.9048056756965</v>
          </cell>
          <cell r="AN10">
            <v>7211.1257077531445</v>
          </cell>
          <cell r="AO10">
            <v>8564.1339245388117</v>
          </cell>
          <cell r="AP10">
            <v>8894.2515754505639</v>
          </cell>
          <cell r="AQ10">
            <v>9120.1901852664269</v>
          </cell>
          <cell r="AR10">
            <v>9120.3529005617402</v>
          </cell>
          <cell r="AS10">
            <v>9465.6104144871915</v>
          </cell>
          <cell r="AT10">
            <v>9285.2851886866156</v>
          </cell>
          <cell r="AU10">
            <v>9959.0121795983669</v>
          </cell>
          <cell r="AV10">
            <v>9752.380652427928</v>
          </cell>
          <cell r="AW10">
            <v>9753.2556458054314</v>
          </cell>
          <cell r="AX10">
            <v>9370.9782783610226</v>
          </cell>
          <cell r="AY10">
            <v>9638.6656553001703</v>
          </cell>
          <cell r="AZ10">
            <v>9690.0916623763096</v>
          </cell>
          <cell r="BA10">
            <v>9686.4387490083209</v>
          </cell>
          <cell r="BB10">
            <v>9881.2804767164707</v>
          </cell>
          <cell r="BC10">
            <v>10013.306993465712</v>
          </cell>
          <cell r="BD10">
            <v>10278.510590146465</v>
          </cell>
          <cell r="BE10">
            <v>10471.79197538886</v>
          </cell>
          <cell r="BF10">
            <v>10519.281481179201</v>
          </cell>
          <cell r="BG10">
            <v>10923.063554490089</v>
          </cell>
          <cell r="BH10">
            <v>10846.564884937965</v>
          </cell>
          <cell r="BI10">
            <v>10921.463703605015</v>
          </cell>
          <cell r="BJ10">
            <v>10842.608335107687</v>
          </cell>
          <cell r="BK10">
            <v>10771.19608747337</v>
          </cell>
          <cell r="BL10">
            <v>10910.847204222613</v>
          </cell>
          <cell r="BM10">
            <v>10586.242694225575</v>
          </cell>
          <cell r="BN10">
            <v>10806.756820083257</v>
          </cell>
          <cell r="BO10">
            <v>10918.915596954639</v>
          </cell>
          <cell r="BP10">
            <v>11401.793455559584</v>
          </cell>
          <cell r="BQ10">
            <v>11593.922279567953</v>
          </cell>
          <cell r="BR10">
            <v>11628.585308672213</v>
          </cell>
          <cell r="BS10">
            <v>11906.269374525104</v>
          </cell>
          <cell r="BT10">
            <v>11796.731825930732</v>
          </cell>
          <cell r="BU10">
            <v>11851.201299056909</v>
          </cell>
          <cell r="BV10">
            <v>11746.917473619387</v>
          </cell>
          <cell r="BW10">
            <v>11636.876374778441</v>
          </cell>
          <cell r="BX10">
            <v>11749.142494348456</v>
          </cell>
          <cell r="BY10">
            <v>11269.567123980047</v>
          </cell>
          <cell r="BZ10">
            <v>11506.089369740761</v>
          </cell>
          <cell r="CA10">
            <v>11612.720242048872</v>
          </cell>
          <cell r="CB10">
            <v>12244.011608393143</v>
          </cell>
          <cell r="CC10">
            <v>12440.94466946687</v>
          </cell>
          <cell r="CD10">
            <v>12472.031887771833</v>
          </cell>
          <cell r="CE10">
            <v>12660.593057624361</v>
          </cell>
          <cell r="CF10">
            <v>12536.322640670693</v>
          </cell>
          <cell r="CG10">
            <v>12585.11078433379</v>
          </cell>
          <cell r="CH10">
            <v>12476.312560370292</v>
          </cell>
          <cell r="CI10">
            <v>12350.556754941006</v>
          </cell>
          <cell r="CJ10">
            <v>12455.138779727609</v>
          </cell>
          <cell r="CK10">
            <v>11890.190502736199</v>
          </cell>
          <cell r="CL10">
            <v>12139.493100184896</v>
          </cell>
          <cell r="CM10">
            <v>12251.305012594254</v>
          </cell>
          <cell r="CN10">
            <v>13064.184678607506</v>
          </cell>
          <cell r="CO10">
            <v>13273.248650173004</v>
          </cell>
          <cell r="CP10">
            <v>13307.668170715835</v>
          </cell>
          <cell r="CQ10">
            <v>13407.085498077606</v>
          </cell>
          <cell r="CR10">
            <v>13278.643937091872</v>
          </cell>
          <cell r="CS10">
            <v>13332.764579528397</v>
          </cell>
          <cell r="CT10">
            <v>13235.342739844058</v>
          </cell>
          <cell r="CU10">
            <v>13108.181546580672</v>
          </cell>
          <cell r="CV10">
            <v>13219.791209936328</v>
          </cell>
          <cell r="CX10">
            <v>8158.4396999999999</v>
          </cell>
          <cell r="CY10">
            <v>7297.1542900000004</v>
          </cell>
          <cell r="CZ10">
            <v>9113.695099999999</v>
          </cell>
          <cell r="DA10">
            <v>6711.3353200000001</v>
          </cell>
          <cell r="DB10">
            <v>10669.929630000001</v>
          </cell>
          <cell r="DC10">
            <v>9803.2803699999986</v>
          </cell>
          <cell r="DD10">
            <v>9179.8255200000003</v>
          </cell>
          <cell r="DE10">
            <v>7192.5841700000001</v>
          </cell>
          <cell r="DF10">
            <v>6643.9339711206267</v>
          </cell>
          <cell r="DG10">
            <v>6302.8748898810372</v>
          </cell>
          <cell r="DH10">
            <v>8596.127378881085</v>
          </cell>
          <cell r="DI10">
            <v>7211.1257077531445</v>
          </cell>
          <cell r="DJ10">
            <v>9120.1901852664269</v>
          </cell>
          <cell r="DK10">
            <v>9285.2851886866156</v>
          </cell>
          <cell r="DL10">
            <v>9753.2556458054314</v>
          </cell>
          <cell r="DM10">
            <v>9690.0916623763096</v>
          </cell>
          <cell r="DN10">
            <v>10013.306993465712</v>
          </cell>
          <cell r="DO10">
            <v>10519.281481179201</v>
          </cell>
          <cell r="DP10">
            <v>10921.463703605015</v>
          </cell>
          <cell r="DQ10">
            <v>10910.847204222613</v>
          </cell>
          <cell r="DR10">
            <v>10918.915596954639</v>
          </cell>
          <cell r="DS10">
            <v>11628.585308672213</v>
          </cell>
          <cell r="DT10">
            <v>11851.201299056909</v>
          </cell>
          <cell r="DU10">
            <v>11749.142494348456</v>
          </cell>
          <cell r="DV10">
            <v>11612.720242048872</v>
          </cell>
          <cell r="DW10">
            <v>12472.031887771833</v>
          </cell>
          <cell r="DX10">
            <v>12585.11078433379</v>
          </cell>
          <cell r="DY10">
            <v>12455.138779727609</v>
          </cell>
          <cell r="DZ10">
            <v>12251.305012594254</v>
          </cell>
          <cell r="EA10">
            <v>13307.668170715835</v>
          </cell>
          <cell r="EB10">
            <v>13332.764579528397</v>
          </cell>
          <cell r="EC10">
            <v>13219.791209936328</v>
          </cell>
          <cell r="EE10">
            <v>6711.3353200000001</v>
          </cell>
          <cell r="EF10">
            <v>7192.5841700000001</v>
          </cell>
          <cell r="EG10">
            <v>7211.1257077531445</v>
          </cell>
          <cell r="EH10">
            <v>9690.0916623763096</v>
          </cell>
          <cell r="EI10">
            <v>10910.847204222613</v>
          </cell>
          <cell r="EJ10">
            <v>11749.142494348456</v>
          </cell>
          <cell r="EK10">
            <v>12455.138779727609</v>
          </cell>
          <cell r="EL10">
            <v>13219.791209936328</v>
          </cell>
        </row>
        <row r="11">
          <cell r="A11" t="str">
            <v>Short Term Unbilled Revenue</v>
          </cell>
          <cell r="E11">
            <v>180.45400000000001</v>
          </cell>
          <cell r="F11">
            <v>123.014</v>
          </cell>
          <cell r="G11">
            <v>80.114999999999995</v>
          </cell>
          <cell r="H11">
            <v>237.77</v>
          </cell>
          <cell r="I11">
            <v>228.61699999999999</v>
          </cell>
          <cell r="J11">
            <v>273.572</v>
          </cell>
          <cell r="K11">
            <v>399.35599999999999</v>
          </cell>
          <cell r="L11">
            <v>492.33</v>
          </cell>
          <cell r="M11">
            <v>159.19900000000001</v>
          </cell>
          <cell r="N11">
            <v>-137.334</v>
          </cell>
          <cell r="O11">
            <v>-80.486000000000004</v>
          </cell>
          <cell r="P11">
            <v>172.13200000000001</v>
          </cell>
          <cell r="Q11">
            <v>310.23665999999997</v>
          </cell>
          <cell r="R11">
            <v>368.81865999999997</v>
          </cell>
          <cell r="S11">
            <v>413.41265999999996</v>
          </cell>
          <cell r="T11">
            <v>146.33563000000001</v>
          </cell>
          <cell r="U11">
            <v>-217.12460999999999</v>
          </cell>
          <cell r="V11">
            <v>-204.96600000000001</v>
          </cell>
          <cell r="W11">
            <v>-204.96600000000001</v>
          </cell>
          <cell r="X11">
            <v>-247.464</v>
          </cell>
          <cell r="Y11">
            <v>4764.0720300000003</v>
          </cell>
          <cell r="Z11">
            <v>2954.2990299999997</v>
          </cell>
          <cell r="AA11">
            <v>3375.3077000000003</v>
          </cell>
          <cell r="AB11">
            <v>3391.4919500000001</v>
          </cell>
          <cell r="AC11">
            <v>2651.3249999999998</v>
          </cell>
          <cell r="AD11">
            <v>2800.5</v>
          </cell>
          <cell r="AE11">
            <v>3379.7629999999999</v>
          </cell>
          <cell r="AF11">
            <v>2649.55</v>
          </cell>
          <cell r="AG11">
            <v>2856.5630000000001</v>
          </cell>
          <cell r="AH11">
            <v>2891.165</v>
          </cell>
          <cell r="AI11">
            <v>2773.694</v>
          </cell>
          <cell r="AJ11">
            <v>3029.4630000000002</v>
          </cell>
          <cell r="AK11">
            <v>3506.0124999999998</v>
          </cell>
          <cell r="AL11">
            <v>3130.8249999999998</v>
          </cell>
          <cell r="AM11">
            <v>2685.87</v>
          </cell>
          <cell r="AN11">
            <v>3226.1640000000002</v>
          </cell>
          <cell r="AO11">
            <v>2882.1854836666671</v>
          </cell>
          <cell r="AP11">
            <v>3042.1854836666671</v>
          </cell>
          <cell r="AQ11">
            <v>3094.2374836666672</v>
          </cell>
          <cell r="AR11">
            <v>3055.8694144999999</v>
          </cell>
          <cell r="AS11">
            <v>3172.3774145000002</v>
          </cell>
          <cell r="AT11">
            <v>3055.5174145000001</v>
          </cell>
          <cell r="AU11">
            <v>3395.954346333333</v>
          </cell>
          <cell r="AV11">
            <v>3313.762346333333</v>
          </cell>
          <cell r="AW11">
            <v>3306.6583463333327</v>
          </cell>
          <cell r="AX11">
            <v>3116.4217935000001</v>
          </cell>
          <cell r="AY11">
            <v>3208.5177935000002</v>
          </cell>
          <cell r="AZ11">
            <v>3188.6777935</v>
          </cell>
          <cell r="BA11">
            <v>3123.1132761499998</v>
          </cell>
          <cell r="BB11">
            <v>3170.2852761500003</v>
          </cell>
          <cell r="BC11">
            <v>3189.20147615</v>
          </cell>
          <cell r="BD11">
            <v>3265.6357437750003</v>
          </cell>
          <cell r="BE11">
            <v>3329.2999437750004</v>
          </cell>
          <cell r="BF11">
            <v>3341.5039437750002</v>
          </cell>
          <cell r="BG11">
            <v>3576.7150290166664</v>
          </cell>
          <cell r="BH11">
            <v>3540.5830290166668</v>
          </cell>
          <cell r="BI11">
            <v>3560.0374290166665</v>
          </cell>
          <cell r="BJ11">
            <v>3476.2359038250006</v>
          </cell>
          <cell r="BK11">
            <v>3452.1063038250004</v>
          </cell>
          <cell r="BL11">
            <v>3478.0983038250001</v>
          </cell>
          <cell r="BM11">
            <v>3206.3242763941666</v>
          </cell>
          <cell r="BN11">
            <v>3260.5720763941667</v>
          </cell>
          <cell r="BO11">
            <v>3271.4488913941668</v>
          </cell>
          <cell r="BP11">
            <v>3478.7706722087496</v>
          </cell>
          <cell r="BQ11">
            <v>3541.1076872087497</v>
          </cell>
          <cell r="BR11">
            <v>3548.1249872087496</v>
          </cell>
          <cell r="BS11">
            <v>3715.2678221641663</v>
          </cell>
          <cell r="BT11">
            <v>3666.6987221641666</v>
          </cell>
          <cell r="BU11">
            <v>3677.8850021641665</v>
          </cell>
          <cell r="BV11">
            <v>3588.2285457512498</v>
          </cell>
          <cell r="BW11">
            <v>3549.2932257512498</v>
          </cell>
          <cell r="BX11">
            <v>3564.2386257512499</v>
          </cell>
          <cell r="BY11">
            <v>3191.2177074350411</v>
          </cell>
          <cell r="BZ11">
            <v>3249.5340924350412</v>
          </cell>
          <cell r="CA11">
            <v>3257.3291431850412</v>
          </cell>
          <cell r="CB11">
            <v>3552.0168973774371</v>
          </cell>
          <cell r="CC11">
            <v>3615.1316631274367</v>
          </cell>
          <cell r="CD11">
            <v>3620.1607281274369</v>
          </cell>
          <cell r="CE11">
            <v>3736.730964089541</v>
          </cell>
          <cell r="CF11">
            <v>3682.0046490895411</v>
          </cell>
          <cell r="CG11">
            <v>3690.0214830895411</v>
          </cell>
          <cell r="CH11">
            <v>3601.0446311385622</v>
          </cell>
          <cell r="CI11">
            <v>3555.1807451385621</v>
          </cell>
          <cell r="CJ11">
            <v>3565.891615138562</v>
          </cell>
          <cell r="CK11">
            <v>3135.4268584480333</v>
          </cell>
          <cell r="CL11">
            <v>3196.6590626980333</v>
          </cell>
          <cell r="CM11">
            <v>3204.8438659855328</v>
          </cell>
          <cell r="CN11">
            <v>3604.9477607769495</v>
          </cell>
          <cell r="CO11">
            <v>3671.2182648144499</v>
          </cell>
          <cell r="CP11">
            <v>3676.4987830644495</v>
          </cell>
          <cell r="CQ11">
            <v>3739.5358930841326</v>
          </cell>
          <cell r="CR11">
            <v>3682.0732623341328</v>
          </cell>
          <cell r="CS11">
            <v>3690.4909380341328</v>
          </cell>
          <cell r="CT11">
            <v>3607.8434849733499</v>
          </cell>
          <cell r="CU11">
            <v>3559.6864046733499</v>
          </cell>
          <cell r="CV11">
            <v>3570.9328181733499</v>
          </cell>
          <cell r="CX11">
            <v>80.114999999999995</v>
          </cell>
          <cell r="CY11">
            <v>273.572</v>
          </cell>
          <cell r="CZ11">
            <v>159.19900000000001</v>
          </cell>
          <cell r="DA11">
            <v>172.13200000000001</v>
          </cell>
          <cell r="DB11">
            <v>413.41265999999996</v>
          </cell>
          <cell r="DC11">
            <v>-204.96600000000001</v>
          </cell>
          <cell r="DD11">
            <v>4764.0720300000003</v>
          </cell>
          <cell r="DE11">
            <v>3391.4919500000001</v>
          </cell>
          <cell r="DF11">
            <v>3379.7629999999999</v>
          </cell>
          <cell r="DG11">
            <v>2891.165</v>
          </cell>
          <cell r="DH11">
            <v>3506.0124999999998</v>
          </cell>
          <cell r="DI11">
            <v>3226.1640000000002</v>
          </cell>
          <cell r="DJ11">
            <v>3094.2374836666672</v>
          </cell>
          <cell r="DK11">
            <v>3055.5174145000001</v>
          </cell>
          <cell r="DL11">
            <v>3306.6583463333327</v>
          </cell>
          <cell r="DM11">
            <v>3188.6777935</v>
          </cell>
          <cell r="DN11">
            <v>3189.20147615</v>
          </cell>
          <cell r="DO11">
            <v>3341.5039437750002</v>
          </cell>
          <cell r="DP11">
            <v>3560.0374290166665</v>
          </cell>
          <cell r="DQ11">
            <v>3478.0983038250001</v>
          </cell>
          <cell r="DR11">
            <v>3271.4488913941668</v>
          </cell>
          <cell r="DS11">
            <v>3548.1249872087496</v>
          </cell>
          <cell r="DT11">
            <v>3677.8850021641665</v>
          </cell>
          <cell r="DU11">
            <v>3564.2386257512499</v>
          </cell>
          <cell r="DV11">
            <v>3257.3291431850412</v>
          </cell>
          <cell r="DW11">
            <v>3620.1607281274369</v>
          </cell>
          <cell r="DX11">
            <v>3690.0214830895411</v>
          </cell>
          <cell r="DY11">
            <v>3565.891615138562</v>
          </cell>
          <cell r="DZ11">
            <v>3204.8438659855328</v>
          </cell>
          <cell r="EA11">
            <v>3676.4987830644495</v>
          </cell>
          <cell r="EB11">
            <v>3690.4909380341328</v>
          </cell>
          <cell r="EC11">
            <v>3570.9328181733499</v>
          </cell>
          <cell r="EE11">
            <v>172.13200000000001</v>
          </cell>
          <cell r="EF11">
            <v>3391.4919500000001</v>
          </cell>
          <cell r="EG11">
            <v>3226.1640000000002</v>
          </cell>
          <cell r="EH11">
            <v>3188.6777935</v>
          </cell>
          <cell r="EI11">
            <v>3478.0983038250001</v>
          </cell>
          <cell r="EJ11">
            <v>3564.2386257512499</v>
          </cell>
          <cell r="EK11">
            <v>3565.891615138562</v>
          </cell>
          <cell r="EL11">
            <v>3570.9328181733499</v>
          </cell>
        </row>
        <row r="12">
          <cell r="A12" t="str">
            <v>Deferred Tax Asset</v>
          </cell>
          <cell r="E12">
            <v>3431.1959999999999</v>
          </cell>
          <cell r="F12">
            <v>3737.02</v>
          </cell>
          <cell r="G12">
            <v>3737.02</v>
          </cell>
          <cell r="H12">
            <v>3737.02</v>
          </cell>
          <cell r="I12">
            <v>3737.02</v>
          </cell>
          <cell r="J12">
            <v>3737.02</v>
          </cell>
          <cell r="K12">
            <v>3737.02</v>
          </cell>
          <cell r="L12">
            <v>3737.02</v>
          </cell>
          <cell r="M12">
            <v>3737.02</v>
          </cell>
          <cell r="N12">
            <v>3737.02</v>
          </cell>
          <cell r="O12">
            <v>3737.02</v>
          </cell>
          <cell r="P12">
            <v>2737.6221099999998</v>
          </cell>
          <cell r="Q12">
            <v>2737.6221099999998</v>
          </cell>
          <cell r="R12">
            <v>2737.6221099999998</v>
          </cell>
          <cell r="S12">
            <v>2737.6221099999998</v>
          </cell>
          <cell r="T12">
            <v>2737.6221099999998</v>
          </cell>
          <cell r="U12">
            <v>2737.6221099999998</v>
          </cell>
          <cell r="V12">
            <v>2737.6221099999998</v>
          </cell>
          <cell r="W12">
            <v>2737.6221099999998</v>
          </cell>
          <cell r="X12">
            <v>2737.6221099999998</v>
          </cell>
          <cell r="Y12">
            <v>2737.6221099999998</v>
          </cell>
          <cell r="Z12">
            <v>2737.6221099999998</v>
          </cell>
          <cell r="AA12">
            <v>2737.6221099999998</v>
          </cell>
          <cell r="AB12">
            <v>2737.6221099999998</v>
          </cell>
          <cell r="AC12">
            <v>2700</v>
          </cell>
          <cell r="AD12">
            <v>2700</v>
          </cell>
          <cell r="AE12">
            <v>2700</v>
          </cell>
          <cell r="AF12">
            <v>2700</v>
          </cell>
          <cell r="AG12">
            <v>2700</v>
          </cell>
          <cell r="AH12">
            <v>2700</v>
          </cell>
          <cell r="AI12">
            <v>2700</v>
          </cell>
          <cell r="AJ12">
            <v>2700</v>
          </cell>
          <cell r="AK12">
            <v>2700</v>
          </cell>
          <cell r="AL12">
            <v>2700</v>
          </cell>
          <cell r="AM12">
            <v>2700</v>
          </cell>
          <cell r="AN12">
            <v>2700</v>
          </cell>
          <cell r="AO12">
            <v>2700</v>
          </cell>
          <cell r="AP12">
            <v>2700</v>
          </cell>
          <cell r="AQ12">
            <v>2700</v>
          </cell>
          <cell r="AR12">
            <v>2700</v>
          </cell>
          <cell r="AS12">
            <v>2700</v>
          </cell>
          <cell r="AT12">
            <v>2700</v>
          </cell>
          <cell r="AU12">
            <v>2700</v>
          </cell>
          <cell r="AV12">
            <v>2700</v>
          </cell>
          <cell r="AW12">
            <v>2700</v>
          </cell>
          <cell r="AX12">
            <v>2700</v>
          </cell>
          <cell r="AY12">
            <v>2700</v>
          </cell>
          <cell r="AZ12">
            <v>2700</v>
          </cell>
          <cell r="BA12">
            <v>2700</v>
          </cell>
          <cell r="BB12">
            <v>2700</v>
          </cell>
          <cell r="BC12">
            <v>2700</v>
          </cell>
          <cell r="BD12">
            <v>2700</v>
          </cell>
          <cell r="BE12">
            <v>2700</v>
          </cell>
          <cell r="BF12">
            <v>2700</v>
          </cell>
          <cell r="BG12">
            <v>2700</v>
          </cell>
          <cell r="BH12">
            <v>2700</v>
          </cell>
          <cell r="BI12">
            <v>2700</v>
          </cell>
          <cell r="BJ12">
            <v>2700</v>
          </cell>
          <cell r="BK12">
            <v>2700</v>
          </cell>
          <cell r="BL12">
            <v>2700</v>
          </cell>
          <cell r="BM12">
            <v>2700</v>
          </cell>
          <cell r="BN12">
            <v>2700</v>
          </cell>
          <cell r="BO12">
            <v>2700</v>
          </cell>
          <cell r="BP12">
            <v>2700</v>
          </cell>
          <cell r="BQ12">
            <v>2700</v>
          </cell>
          <cell r="BR12">
            <v>2700</v>
          </cell>
          <cell r="BS12">
            <v>2700</v>
          </cell>
          <cell r="BT12">
            <v>2700</v>
          </cell>
          <cell r="BU12">
            <v>2700</v>
          </cell>
          <cell r="BV12">
            <v>2700</v>
          </cell>
          <cell r="BW12">
            <v>2700</v>
          </cell>
          <cell r="BX12">
            <v>2700</v>
          </cell>
          <cell r="BY12">
            <v>2700</v>
          </cell>
          <cell r="BZ12">
            <v>2700</v>
          </cell>
          <cell r="CA12">
            <v>2700</v>
          </cell>
          <cell r="CB12">
            <v>2700</v>
          </cell>
          <cell r="CC12">
            <v>2700</v>
          </cell>
          <cell r="CD12">
            <v>2700</v>
          </cell>
          <cell r="CE12">
            <v>2700</v>
          </cell>
          <cell r="CF12">
            <v>2700</v>
          </cell>
          <cell r="CG12">
            <v>2700</v>
          </cell>
          <cell r="CH12">
            <v>2700</v>
          </cell>
          <cell r="CI12">
            <v>2700</v>
          </cell>
          <cell r="CJ12">
            <v>2700</v>
          </cell>
          <cell r="CK12">
            <v>2700</v>
          </cell>
          <cell r="CL12">
            <v>2700</v>
          </cell>
          <cell r="CM12">
            <v>2700</v>
          </cell>
          <cell r="CN12">
            <v>2700</v>
          </cell>
          <cell r="CO12">
            <v>2700</v>
          </cell>
          <cell r="CP12">
            <v>2700</v>
          </cell>
          <cell r="CQ12">
            <v>2700</v>
          </cell>
          <cell r="CR12">
            <v>2700</v>
          </cell>
          <cell r="CS12">
            <v>2700</v>
          </cell>
          <cell r="CT12">
            <v>2700</v>
          </cell>
          <cell r="CU12">
            <v>2700</v>
          </cell>
          <cell r="CV12">
            <v>2700</v>
          </cell>
          <cell r="CX12">
            <v>3737.02</v>
          </cell>
          <cell r="CY12">
            <v>3737.02</v>
          </cell>
          <cell r="CZ12">
            <v>3737.02</v>
          </cell>
          <cell r="DA12">
            <v>2737.6221099999998</v>
          </cell>
          <cell r="DB12">
            <v>2737.6221099999998</v>
          </cell>
          <cell r="DC12">
            <v>2737.6221099999998</v>
          </cell>
          <cell r="DD12">
            <v>2737.6221099999998</v>
          </cell>
          <cell r="DE12">
            <v>2737.6221099999998</v>
          </cell>
          <cell r="DF12">
            <v>2700</v>
          </cell>
          <cell r="DG12">
            <v>2700</v>
          </cell>
          <cell r="DH12">
            <v>2700</v>
          </cell>
          <cell r="DI12">
            <v>2700</v>
          </cell>
          <cell r="DJ12">
            <v>2700</v>
          </cell>
          <cell r="DK12">
            <v>2700</v>
          </cell>
          <cell r="DL12">
            <v>2700</v>
          </cell>
          <cell r="DM12">
            <v>2700</v>
          </cell>
          <cell r="DN12">
            <v>2700</v>
          </cell>
          <cell r="DO12">
            <v>2700</v>
          </cell>
          <cell r="DP12">
            <v>2700</v>
          </cell>
          <cell r="DQ12">
            <v>2700</v>
          </cell>
          <cell r="DR12">
            <v>2700</v>
          </cell>
          <cell r="DS12">
            <v>2700</v>
          </cell>
          <cell r="DT12">
            <v>2700</v>
          </cell>
          <cell r="DU12">
            <v>2700</v>
          </cell>
          <cell r="DV12">
            <v>2700</v>
          </cell>
          <cell r="DW12">
            <v>2700</v>
          </cell>
          <cell r="DX12">
            <v>2700</v>
          </cell>
          <cell r="DY12">
            <v>2700</v>
          </cell>
          <cell r="DZ12">
            <v>2700</v>
          </cell>
          <cell r="EA12">
            <v>2700</v>
          </cell>
          <cell r="EB12">
            <v>2700</v>
          </cell>
          <cell r="EC12">
            <v>2700</v>
          </cell>
          <cell r="EE12">
            <v>2737.6221099999998</v>
          </cell>
          <cell r="EF12">
            <v>2737.6221099999998</v>
          </cell>
          <cell r="EG12">
            <v>2700</v>
          </cell>
          <cell r="EH12">
            <v>2700</v>
          </cell>
          <cell r="EI12">
            <v>2700</v>
          </cell>
          <cell r="EJ12">
            <v>2700</v>
          </cell>
          <cell r="EK12">
            <v>2700</v>
          </cell>
          <cell r="EL12">
            <v>2700</v>
          </cell>
        </row>
        <row r="13">
          <cell r="A13" t="str">
            <v>Deferred Implementation Asset</v>
          </cell>
          <cell r="E13">
            <v>362.69200000000001</v>
          </cell>
          <cell r="F13">
            <v>416.15800000000002</v>
          </cell>
          <cell r="G13">
            <v>416.15800000000002</v>
          </cell>
          <cell r="H13">
            <v>416.15800000000002</v>
          </cell>
          <cell r="I13">
            <v>416.15800000000002</v>
          </cell>
          <cell r="J13">
            <v>416.15800000000002</v>
          </cell>
          <cell r="K13">
            <v>416.15800000000002</v>
          </cell>
          <cell r="L13">
            <v>416.15800000000002</v>
          </cell>
          <cell r="M13">
            <v>416.15800000000002</v>
          </cell>
          <cell r="N13">
            <v>416.15800000000002</v>
          </cell>
          <cell r="O13">
            <v>416.15800000000002</v>
          </cell>
          <cell r="P13">
            <v>213.72300000000001</v>
          </cell>
          <cell r="Q13">
            <v>213.72300000000001</v>
          </cell>
          <cell r="R13">
            <v>213.72300000000001</v>
          </cell>
          <cell r="S13">
            <v>213.72300000000001</v>
          </cell>
          <cell r="T13">
            <v>213.72300000000001</v>
          </cell>
          <cell r="U13">
            <v>213.72300000000001</v>
          </cell>
          <cell r="V13">
            <v>213.72300000000001</v>
          </cell>
          <cell r="W13">
            <v>213.72300000000001</v>
          </cell>
          <cell r="X13">
            <v>213.72300000000001</v>
          </cell>
          <cell r="Y13">
            <v>213.72300000000001</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X13">
            <v>416.15800000000002</v>
          </cell>
          <cell r="CY13">
            <v>416.15800000000002</v>
          </cell>
          <cell r="CZ13">
            <v>416.15800000000002</v>
          </cell>
          <cell r="DA13">
            <v>213.72300000000001</v>
          </cell>
          <cell r="DB13">
            <v>213.72300000000001</v>
          </cell>
          <cell r="DC13">
            <v>213.72300000000001</v>
          </cell>
          <cell r="DD13">
            <v>213.72300000000001</v>
          </cell>
          <cell r="DE13">
            <v>0</v>
          </cell>
          <cell r="DF13">
            <v>0</v>
          </cell>
          <cell r="DG13">
            <v>0</v>
          </cell>
          <cell r="DH13">
            <v>0</v>
          </cell>
          <cell r="DI13">
            <v>0</v>
          </cell>
          <cell r="DJ13">
            <v>0</v>
          </cell>
          <cell r="DK13">
            <v>0</v>
          </cell>
          <cell r="DL13">
            <v>0</v>
          </cell>
          <cell r="DM13">
            <v>0</v>
          </cell>
          <cell r="DN13">
            <v>0</v>
          </cell>
          <cell r="DO13">
            <v>0</v>
          </cell>
          <cell r="DP13">
            <v>0</v>
          </cell>
          <cell r="DQ13">
            <v>0</v>
          </cell>
          <cell r="DR13">
            <v>0</v>
          </cell>
          <cell r="DS13">
            <v>0</v>
          </cell>
          <cell r="DT13">
            <v>0</v>
          </cell>
          <cell r="DU13">
            <v>0</v>
          </cell>
          <cell r="DV13">
            <v>0</v>
          </cell>
          <cell r="DW13">
            <v>0</v>
          </cell>
          <cell r="DX13">
            <v>0</v>
          </cell>
          <cell r="DY13">
            <v>0</v>
          </cell>
          <cell r="DZ13">
            <v>0</v>
          </cell>
          <cell r="EA13">
            <v>0</v>
          </cell>
          <cell r="EB13">
            <v>0</v>
          </cell>
          <cell r="EC13">
            <v>0</v>
          </cell>
          <cell r="EE13">
            <v>213.72300000000001</v>
          </cell>
          <cell r="EF13">
            <v>0</v>
          </cell>
          <cell r="EG13">
            <v>0</v>
          </cell>
          <cell r="EH13">
            <v>0</v>
          </cell>
          <cell r="EI13">
            <v>0</v>
          </cell>
          <cell r="EJ13">
            <v>0</v>
          </cell>
          <cell r="EK13">
            <v>0</v>
          </cell>
          <cell r="EL13">
            <v>0</v>
          </cell>
        </row>
        <row r="14">
          <cell r="A14" t="str">
            <v>Foreign Tax Assets</v>
          </cell>
          <cell r="E14">
            <v>18.207139999999999</v>
          </cell>
          <cell r="F14">
            <v>24.394639999999999</v>
          </cell>
          <cell r="G14">
            <v>29.644639999999999</v>
          </cell>
          <cell r="H14">
            <v>32.269640000000003</v>
          </cell>
          <cell r="I14">
            <v>34.238390000000003</v>
          </cell>
          <cell r="J14">
            <v>35.316509999999994</v>
          </cell>
          <cell r="K14">
            <v>36.300880000000006</v>
          </cell>
          <cell r="L14">
            <v>36.300880000000006</v>
          </cell>
          <cell r="M14">
            <v>40.660249999999998</v>
          </cell>
          <cell r="N14">
            <v>40.660249999999998</v>
          </cell>
          <cell r="O14">
            <v>40.660249999999998</v>
          </cell>
          <cell r="P14">
            <v>44.035440000000001</v>
          </cell>
          <cell r="Q14">
            <v>44.035440000000001</v>
          </cell>
          <cell r="R14">
            <v>44.035440000000001</v>
          </cell>
          <cell r="S14">
            <v>44.035440000000001</v>
          </cell>
          <cell r="T14">
            <v>38.825600000000001</v>
          </cell>
          <cell r="U14">
            <v>38.825600000000001</v>
          </cell>
          <cell r="V14">
            <v>38.825600000000001</v>
          </cell>
          <cell r="W14">
            <v>38.825600000000001</v>
          </cell>
          <cell r="X14">
            <v>38.825600000000001</v>
          </cell>
          <cell r="Y14">
            <v>31.044340000000002</v>
          </cell>
          <cell r="Z14">
            <v>31.044340000000002</v>
          </cell>
          <cell r="AA14">
            <v>31.044340000000002</v>
          </cell>
          <cell r="AB14">
            <v>31.044340000000002</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X14">
            <v>29.644639999999999</v>
          </cell>
          <cell r="CY14">
            <v>35.316509999999994</v>
          </cell>
          <cell r="CZ14">
            <v>40.660249999999998</v>
          </cell>
          <cell r="DA14">
            <v>44.035440000000001</v>
          </cell>
          <cell r="DB14">
            <v>44.035440000000001</v>
          </cell>
          <cell r="DC14">
            <v>38.825600000000001</v>
          </cell>
          <cell r="DD14">
            <v>31.044340000000002</v>
          </cell>
          <cell r="DE14">
            <v>31.044340000000002</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v>0</v>
          </cell>
          <cell r="DU14">
            <v>0</v>
          </cell>
          <cell r="DV14">
            <v>0</v>
          </cell>
          <cell r="DW14">
            <v>0</v>
          </cell>
          <cell r="DX14">
            <v>0</v>
          </cell>
          <cell r="DY14">
            <v>0</v>
          </cell>
          <cell r="DZ14">
            <v>0</v>
          </cell>
          <cell r="EA14">
            <v>0</v>
          </cell>
          <cell r="EB14">
            <v>0</v>
          </cell>
          <cell r="EC14">
            <v>0</v>
          </cell>
          <cell r="EE14">
            <v>44.035440000000001</v>
          </cell>
          <cell r="EF14">
            <v>31.044340000000002</v>
          </cell>
          <cell r="EG14">
            <v>0</v>
          </cell>
          <cell r="EH14">
            <v>0</v>
          </cell>
          <cell r="EI14">
            <v>0</v>
          </cell>
          <cell r="EJ14">
            <v>0</v>
          </cell>
          <cell r="EK14">
            <v>0</v>
          </cell>
          <cell r="EL14">
            <v>0</v>
          </cell>
        </row>
        <row r="15">
          <cell r="A15" t="str">
            <v>Prepaid Expenses</v>
          </cell>
          <cell r="E15">
            <v>119.31755</v>
          </cell>
          <cell r="F15">
            <v>644.02362000000005</v>
          </cell>
          <cell r="G15">
            <v>147.29571999999999</v>
          </cell>
          <cell r="H15">
            <v>118.08172</v>
          </cell>
          <cell r="I15">
            <v>85.358720000000005</v>
          </cell>
          <cell r="J15">
            <v>60.358719999999998</v>
          </cell>
          <cell r="K15">
            <v>19.91272</v>
          </cell>
          <cell r="L15">
            <v>87.535380000000004</v>
          </cell>
          <cell r="M15">
            <v>-45.533279999999998</v>
          </cell>
          <cell r="N15">
            <v>-78.256280000000004</v>
          </cell>
          <cell r="O15">
            <v>-110.97928</v>
          </cell>
          <cell r="P15">
            <v>118.79772</v>
          </cell>
          <cell r="Q15">
            <v>120.88222</v>
          </cell>
          <cell r="R15">
            <v>275.19322</v>
          </cell>
          <cell r="S15">
            <v>262.12022000000002</v>
          </cell>
          <cell r="T15">
            <v>279.17221999999998</v>
          </cell>
          <cell r="U15">
            <v>325.35942</v>
          </cell>
          <cell r="V15">
            <v>375.45393000000001</v>
          </cell>
          <cell r="W15">
            <v>376.99502000000001</v>
          </cell>
          <cell r="X15">
            <v>425.62564000000003</v>
          </cell>
          <cell r="Y15">
            <v>430.79950000000002</v>
          </cell>
          <cell r="Z15">
            <v>334.65421999999995</v>
          </cell>
          <cell r="AA15">
            <v>357.52828999999997</v>
          </cell>
          <cell r="AB15">
            <v>477.88357999999999</v>
          </cell>
          <cell r="AC15">
            <v>350</v>
          </cell>
          <cell r="AD15">
            <v>375</v>
          </cell>
          <cell r="AE15">
            <v>400</v>
          </cell>
          <cell r="AF15">
            <v>350</v>
          </cell>
          <cell r="AG15">
            <v>375</v>
          </cell>
          <cell r="AH15">
            <v>400</v>
          </cell>
          <cell r="AI15">
            <v>350</v>
          </cell>
          <cell r="AJ15">
            <v>375</v>
          </cell>
          <cell r="AK15">
            <v>400</v>
          </cell>
          <cell r="AL15">
            <v>350</v>
          </cell>
          <cell r="AM15">
            <v>375</v>
          </cell>
          <cell r="AN15">
            <v>400</v>
          </cell>
          <cell r="AO15">
            <v>400</v>
          </cell>
          <cell r="AP15">
            <v>400</v>
          </cell>
          <cell r="AQ15">
            <v>400</v>
          </cell>
          <cell r="AR15">
            <v>400</v>
          </cell>
          <cell r="AS15">
            <v>400</v>
          </cell>
          <cell r="AT15">
            <v>400</v>
          </cell>
          <cell r="AU15">
            <v>400</v>
          </cell>
          <cell r="AV15">
            <v>400</v>
          </cell>
          <cell r="AW15">
            <v>400</v>
          </cell>
          <cell r="AX15">
            <v>400</v>
          </cell>
          <cell r="AY15">
            <v>400</v>
          </cell>
          <cell r="AZ15">
            <v>400</v>
          </cell>
          <cell r="BA15">
            <v>400</v>
          </cell>
          <cell r="BB15">
            <v>400</v>
          </cell>
          <cell r="BC15">
            <v>400</v>
          </cell>
          <cell r="BD15">
            <v>400</v>
          </cell>
          <cell r="BE15">
            <v>400</v>
          </cell>
          <cell r="BF15">
            <v>400</v>
          </cell>
          <cell r="BG15">
            <v>400</v>
          </cell>
          <cell r="BH15">
            <v>400</v>
          </cell>
          <cell r="BI15">
            <v>400</v>
          </cell>
          <cell r="BJ15">
            <v>400</v>
          </cell>
          <cell r="BK15">
            <v>400</v>
          </cell>
          <cell r="BL15">
            <v>400</v>
          </cell>
          <cell r="BM15">
            <v>400</v>
          </cell>
          <cell r="BN15">
            <v>400</v>
          </cell>
          <cell r="BO15">
            <v>400</v>
          </cell>
          <cell r="BP15">
            <v>400</v>
          </cell>
          <cell r="BQ15">
            <v>400</v>
          </cell>
          <cell r="BR15">
            <v>400</v>
          </cell>
          <cell r="BS15">
            <v>400</v>
          </cell>
          <cell r="BT15">
            <v>400</v>
          </cell>
          <cell r="BU15">
            <v>400</v>
          </cell>
          <cell r="BV15">
            <v>400</v>
          </cell>
          <cell r="BW15">
            <v>400</v>
          </cell>
          <cell r="BX15">
            <v>400</v>
          </cell>
          <cell r="BY15">
            <v>400</v>
          </cell>
          <cell r="BZ15">
            <v>400</v>
          </cell>
          <cell r="CA15">
            <v>400</v>
          </cell>
          <cell r="CB15">
            <v>400</v>
          </cell>
          <cell r="CC15">
            <v>400</v>
          </cell>
          <cell r="CD15">
            <v>400</v>
          </cell>
          <cell r="CE15">
            <v>400</v>
          </cell>
          <cell r="CF15">
            <v>400</v>
          </cell>
          <cell r="CG15">
            <v>400</v>
          </cell>
          <cell r="CH15">
            <v>400</v>
          </cell>
          <cell r="CI15">
            <v>400</v>
          </cell>
          <cell r="CJ15">
            <v>400</v>
          </cell>
          <cell r="CK15">
            <v>400</v>
          </cell>
          <cell r="CL15">
            <v>400</v>
          </cell>
          <cell r="CM15">
            <v>400</v>
          </cell>
          <cell r="CN15">
            <v>400</v>
          </cell>
          <cell r="CO15">
            <v>400</v>
          </cell>
          <cell r="CP15">
            <v>400</v>
          </cell>
          <cell r="CQ15">
            <v>400</v>
          </cell>
          <cell r="CR15">
            <v>400</v>
          </cell>
          <cell r="CS15">
            <v>400</v>
          </cell>
          <cell r="CT15">
            <v>400</v>
          </cell>
          <cell r="CU15">
            <v>400</v>
          </cell>
          <cell r="CV15">
            <v>400</v>
          </cell>
          <cell r="CX15">
            <v>147.29571999999999</v>
          </cell>
          <cell r="CY15">
            <v>60.358719999999998</v>
          </cell>
          <cell r="CZ15">
            <v>-45.533279999999998</v>
          </cell>
          <cell r="DA15">
            <v>118.79772</v>
          </cell>
          <cell r="DB15">
            <v>262.12022000000002</v>
          </cell>
          <cell r="DC15">
            <v>375.45393000000001</v>
          </cell>
          <cell r="DD15">
            <v>430.79950000000002</v>
          </cell>
          <cell r="DE15">
            <v>477.88357999999999</v>
          </cell>
          <cell r="DF15">
            <v>400</v>
          </cell>
          <cell r="DG15">
            <v>400</v>
          </cell>
          <cell r="DH15">
            <v>400</v>
          </cell>
          <cell r="DI15">
            <v>400</v>
          </cell>
          <cell r="DJ15">
            <v>400</v>
          </cell>
          <cell r="DK15">
            <v>400</v>
          </cell>
          <cell r="DL15">
            <v>400</v>
          </cell>
          <cell r="DM15">
            <v>400</v>
          </cell>
          <cell r="DN15">
            <v>400</v>
          </cell>
          <cell r="DO15">
            <v>400</v>
          </cell>
          <cell r="DP15">
            <v>400</v>
          </cell>
          <cell r="DQ15">
            <v>400</v>
          </cell>
          <cell r="DR15">
            <v>400</v>
          </cell>
          <cell r="DS15">
            <v>400</v>
          </cell>
          <cell r="DT15">
            <v>400</v>
          </cell>
          <cell r="DU15">
            <v>400</v>
          </cell>
          <cell r="DV15">
            <v>400</v>
          </cell>
          <cell r="DW15">
            <v>400</v>
          </cell>
          <cell r="DX15">
            <v>400</v>
          </cell>
          <cell r="DY15">
            <v>400</v>
          </cell>
          <cell r="DZ15">
            <v>400</v>
          </cell>
          <cell r="EA15">
            <v>400</v>
          </cell>
          <cell r="EB15">
            <v>400</v>
          </cell>
          <cell r="EC15">
            <v>400</v>
          </cell>
          <cell r="EE15">
            <v>118.79772</v>
          </cell>
          <cell r="EF15">
            <v>477.88357999999999</v>
          </cell>
          <cell r="EG15">
            <v>400</v>
          </cell>
          <cell r="EH15">
            <v>400</v>
          </cell>
          <cell r="EI15">
            <v>400</v>
          </cell>
          <cell r="EJ15">
            <v>400</v>
          </cell>
          <cell r="EK15">
            <v>400</v>
          </cell>
          <cell r="EL15">
            <v>400</v>
          </cell>
        </row>
        <row r="16">
          <cell r="A16" t="str">
            <v>Accrued Income Taxes Receivable</v>
          </cell>
          <cell r="E16">
            <v>97.466999999999999</v>
          </cell>
          <cell r="F16">
            <v>3051.7559999999999</v>
          </cell>
          <cell r="G16">
            <v>3053.0059999999999</v>
          </cell>
          <cell r="H16">
            <v>3051.7559999999999</v>
          </cell>
          <cell r="I16">
            <v>3051.7559999999999</v>
          </cell>
          <cell r="J16">
            <v>3051.7559999999999</v>
          </cell>
          <cell r="K16">
            <v>2959.3780000000002</v>
          </cell>
          <cell r="L16">
            <v>2959.3780000000002</v>
          </cell>
          <cell r="M16">
            <v>2959.3780000000002</v>
          </cell>
          <cell r="N16">
            <v>2959.3780000000002</v>
          </cell>
          <cell r="O16">
            <v>2959.3780000000002</v>
          </cell>
          <cell r="P16">
            <v>5247.6009999999997</v>
          </cell>
          <cell r="Q16">
            <v>5247.6009999999997</v>
          </cell>
          <cell r="R16">
            <v>5247.6009999999997</v>
          </cell>
          <cell r="S16">
            <v>3420.2249300000003</v>
          </cell>
          <cell r="T16">
            <v>3420.2249300000003</v>
          </cell>
          <cell r="U16">
            <v>3420.2249300000003</v>
          </cell>
          <cell r="V16">
            <v>3300.2020000000002</v>
          </cell>
          <cell r="W16">
            <v>3547.6250199999999</v>
          </cell>
          <cell r="X16">
            <v>3354.36978</v>
          </cell>
          <cell r="Y16">
            <v>3354.36978</v>
          </cell>
          <cell r="Z16">
            <v>2672.70336</v>
          </cell>
          <cell r="AA16">
            <v>2393.3411099999998</v>
          </cell>
          <cell r="AB16">
            <v>2353.8267400000004</v>
          </cell>
          <cell r="AC16">
            <v>2351.1747400099989</v>
          </cell>
          <cell r="AD16">
            <v>1761.9452846100014</v>
          </cell>
          <cell r="AE16">
            <v>1616.2626784699987</v>
          </cell>
          <cell r="AF16">
            <v>2161.1219538999999</v>
          </cell>
          <cell r="AG16">
            <v>1979.435569860002</v>
          </cell>
          <cell r="AH16">
            <v>2198.2338902199995</v>
          </cell>
          <cell r="AI16">
            <v>2358.210341099998</v>
          </cell>
          <cell r="AJ16">
            <v>2045.2626767100003</v>
          </cell>
          <cell r="AK16">
            <v>2260.3881353500019</v>
          </cell>
          <cell r="AL16">
            <v>2096.1969171200003</v>
          </cell>
          <cell r="AM16">
            <v>3093.7202322300059</v>
          </cell>
          <cell r="AN16">
            <v>3468.9033468200023</v>
          </cell>
          <cell r="AO16">
            <v>3468.9033468200023</v>
          </cell>
          <cell r="AP16">
            <v>3468.9033468200023</v>
          </cell>
          <cell r="AQ16">
            <v>3468.9033468200023</v>
          </cell>
          <cell r="AR16">
            <v>3468.9033468200023</v>
          </cell>
          <cell r="AS16">
            <v>3468.9033468200023</v>
          </cell>
          <cell r="AT16">
            <v>3468.9033468200023</v>
          </cell>
          <cell r="AU16">
            <v>3468.9033468200023</v>
          </cell>
          <cell r="AV16">
            <v>3468.9033468200023</v>
          </cell>
          <cell r="AW16">
            <v>3468.9033468200023</v>
          </cell>
          <cell r="AX16">
            <v>3468.9033468200023</v>
          </cell>
          <cell r="AY16">
            <v>3468.9033468200023</v>
          </cell>
          <cell r="AZ16">
            <v>3468.9033468200023</v>
          </cell>
          <cell r="BA16">
            <v>3468.9033468200023</v>
          </cell>
          <cell r="BB16">
            <v>3468.9033468200023</v>
          </cell>
          <cell r="BC16">
            <v>3468.9033468200023</v>
          </cell>
          <cell r="BD16">
            <v>3468.9033468200023</v>
          </cell>
          <cell r="BE16">
            <v>3468.9033468200023</v>
          </cell>
          <cell r="BF16">
            <v>3468.9033468200023</v>
          </cell>
          <cell r="BG16">
            <v>3468.9033468200023</v>
          </cell>
          <cell r="BH16">
            <v>3468.9033468200023</v>
          </cell>
          <cell r="BI16">
            <v>3468.9033468200023</v>
          </cell>
          <cell r="BJ16">
            <v>3468.9033468200023</v>
          </cell>
          <cell r="BK16">
            <v>3468.9033468200023</v>
          </cell>
          <cell r="BL16">
            <v>3468.9033468200023</v>
          </cell>
          <cell r="BM16">
            <v>3468.9033468200023</v>
          </cell>
          <cell r="BN16">
            <v>3468.9033468200023</v>
          </cell>
          <cell r="BO16">
            <v>3468.9033468200023</v>
          </cell>
          <cell r="BP16">
            <v>3468.9033468200023</v>
          </cell>
          <cell r="BQ16">
            <v>3468.9033468200023</v>
          </cell>
          <cell r="BR16">
            <v>3468.9033468200023</v>
          </cell>
          <cell r="BS16">
            <v>3468.9033468200023</v>
          </cell>
          <cell r="BT16">
            <v>3468.9033468200023</v>
          </cell>
          <cell r="BU16">
            <v>3468.9033468200023</v>
          </cell>
          <cell r="BV16">
            <v>3468.9033468200023</v>
          </cell>
          <cell r="BW16">
            <v>3468.9033468200023</v>
          </cell>
          <cell r="BX16">
            <v>3468.9033468200023</v>
          </cell>
          <cell r="BY16">
            <v>3468.9033468200023</v>
          </cell>
          <cell r="BZ16">
            <v>3468.9033468200023</v>
          </cell>
          <cell r="CA16">
            <v>3468.9033468200023</v>
          </cell>
          <cell r="CB16">
            <v>3468.9033468200023</v>
          </cell>
          <cell r="CC16">
            <v>3468.9033468200023</v>
          </cell>
          <cell r="CD16">
            <v>3468.9033468200023</v>
          </cell>
          <cell r="CE16">
            <v>3468.9033468200023</v>
          </cell>
          <cell r="CF16">
            <v>3468.9033468200023</v>
          </cell>
          <cell r="CG16">
            <v>3468.9033468200023</v>
          </cell>
          <cell r="CH16">
            <v>3468.9033468200023</v>
          </cell>
          <cell r="CI16">
            <v>3468.9033468200023</v>
          </cell>
          <cell r="CJ16">
            <v>3468.9033468200023</v>
          </cell>
          <cell r="CK16">
            <v>3468.9033468200023</v>
          </cell>
          <cell r="CL16">
            <v>3468.9033468200023</v>
          </cell>
          <cell r="CM16">
            <v>3468.9033468200023</v>
          </cell>
          <cell r="CN16">
            <v>3468.9033468200023</v>
          </cell>
          <cell r="CO16">
            <v>3468.9033468200023</v>
          </cell>
          <cell r="CP16">
            <v>3468.9033468200023</v>
          </cell>
          <cell r="CQ16">
            <v>3468.9033468200023</v>
          </cell>
          <cell r="CR16">
            <v>3468.9033468200023</v>
          </cell>
          <cell r="CS16">
            <v>3468.9033468200023</v>
          </cell>
          <cell r="CT16">
            <v>3468.9033468200023</v>
          </cell>
          <cell r="CU16">
            <v>3468.9033468200023</v>
          </cell>
          <cell r="CV16">
            <v>3468.9033468200023</v>
          </cell>
          <cell r="CX16">
            <v>3053.0059999999999</v>
          </cell>
          <cell r="CY16">
            <v>3051.7559999999999</v>
          </cell>
          <cell r="CZ16">
            <v>2959.3780000000002</v>
          </cell>
          <cell r="DA16">
            <v>5247.6009999999997</v>
          </cell>
          <cell r="DB16">
            <v>3420.2249300000003</v>
          </cell>
          <cell r="DC16">
            <v>3300.2020000000002</v>
          </cell>
          <cell r="DD16">
            <v>3354.36978</v>
          </cell>
          <cell r="DE16">
            <v>2353.8267400000004</v>
          </cell>
          <cell r="DF16">
            <v>1616.2626784699987</v>
          </cell>
          <cell r="DG16">
            <v>2198.2338902199995</v>
          </cell>
          <cell r="DH16">
            <v>2260.3881353500019</v>
          </cell>
          <cell r="DI16">
            <v>3468.9033468200023</v>
          </cell>
          <cell r="DJ16">
            <v>3468.9033468200023</v>
          </cell>
          <cell r="DK16">
            <v>3468.9033468200023</v>
          </cell>
          <cell r="DL16">
            <v>3468.9033468200023</v>
          </cell>
          <cell r="DM16">
            <v>3468.9033468200023</v>
          </cell>
          <cell r="DN16">
            <v>3468.9033468200023</v>
          </cell>
          <cell r="DO16">
            <v>3468.9033468200023</v>
          </cell>
          <cell r="DP16">
            <v>3468.9033468200023</v>
          </cell>
          <cell r="DQ16">
            <v>3468.9033468200023</v>
          </cell>
          <cell r="DR16">
            <v>3468.9033468200023</v>
          </cell>
          <cell r="DS16">
            <v>3468.9033468200023</v>
          </cell>
          <cell r="DT16">
            <v>3468.9033468200023</v>
          </cell>
          <cell r="DU16">
            <v>3468.9033468200023</v>
          </cell>
          <cell r="DV16">
            <v>3468.9033468200023</v>
          </cell>
          <cell r="DW16">
            <v>3468.9033468200023</v>
          </cell>
          <cell r="DX16">
            <v>3468.9033468200023</v>
          </cell>
          <cell r="DY16">
            <v>3468.9033468200023</v>
          </cell>
          <cell r="DZ16">
            <v>3468.9033468200023</v>
          </cell>
          <cell r="EA16">
            <v>3468.9033468200023</v>
          </cell>
          <cell r="EB16">
            <v>3468.9033468200023</v>
          </cell>
          <cell r="EC16">
            <v>3468.9033468200023</v>
          </cell>
          <cell r="EE16">
            <v>5247.6009999999997</v>
          </cell>
          <cell r="EF16">
            <v>2353.8267400000004</v>
          </cell>
          <cell r="EG16">
            <v>3468.9033468200023</v>
          </cell>
          <cell r="EH16">
            <v>3468.9033468200023</v>
          </cell>
          <cell r="EI16">
            <v>3468.9033468200023</v>
          </cell>
          <cell r="EJ16">
            <v>3468.9033468200023</v>
          </cell>
          <cell r="EK16">
            <v>3468.9033468200023</v>
          </cell>
          <cell r="EL16">
            <v>3468.9033468200023</v>
          </cell>
        </row>
        <row r="17">
          <cell r="A17" t="str">
            <v>Total Current Assets</v>
          </cell>
          <cell r="E17">
            <v>37787.953379999999</v>
          </cell>
          <cell r="F17">
            <v>22016.085969999996</v>
          </cell>
          <cell r="G17">
            <v>24179.95189</v>
          </cell>
          <cell r="H17">
            <v>26066.148779999996</v>
          </cell>
          <cell r="I17">
            <v>27179.959220000001</v>
          </cell>
          <cell r="J17">
            <v>25899.212160000003</v>
          </cell>
          <cell r="K17">
            <v>28608.180719999997</v>
          </cell>
          <cell r="L17">
            <v>30191.729930000001</v>
          </cell>
          <cell r="M17">
            <v>31503.04811</v>
          </cell>
          <cell r="N17">
            <v>33722.746980000004</v>
          </cell>
          <cell r="O17">
            <v>34331.229290000003</v>
          </cell>
          <cell r="P17">
            <v>32151.38823</v>
          </cell>
          <cell r="Q17">
            <v>30911.086669999997</v>
          </cell>
          <cell r="R17">
            <v>33027.153820000007</v>
          </cell>
          <cell r="S17">
            <v>35380.678430000007</v>
          </cell>
          <cell r="T17">
            <v>35266.24831000001</v>
          </cell>
          <cell r="U17">
            <v>36745.5092</v>
          </cell>
          <cell r="V17">
            <v>33688.912019999996</v>
          </cell>
          <cell r="W17">
            <v>26616.801570000003</v>
          </cell>
          <cell r="X17">
            <v>31230.92786</v>
          </cell>
          <cell r="Y17">
            <v>34283.385670000003</v>
          </cell>
          <cell r="Z17">
            <v>36464.230989999996</v>
          </cell>
          <cell r="AA17">
            <v>38108.514770000002</v>
          </cell>
          <cell r="AB17">
            <v>37020.470010000005</v>
          </cell>
          <cell r="AC17">
            <v>35772.432957055498</v>
          </cell>
          <cell r="AD17">
            <v>36874.778969040126</v>
          </cell>
          <cell r="AE17">
            <v>21739.960239590589</v>
          </cell>
          <cell r="AF17">
            <v>24361.850450141872</v>
          </cell>
          <cell r="AG17">
            <v>25850.184930942956</v>
          </cell>
          <cell r="AH17">
            <v>24630.594975163414</v>
          </cell>
          <cell r="AI17">
            <v>26301.017322821455</v>
          </cell>
          <cell r="AJ17">
            <v>29682.097558661459</v>
          </cell>
          <cell r="AK17">
            <v>29555.763743473071</v>
          </cell>
          <cell r="AL17">
            <v>34501.578238528513</v>
          </cell>
          <cell r="AM17">
            <v>35845.323350329942</v>
          </cell>
          <cell r="AN17">
            <v>35553.206441375907</v>
          </cell>
          <cell r="AO17">
            <v>30607.142303735523</v>
          </cell>
          <cell r="AP17">
            <v>32343.982436740418</v>
          </cell>
          <cell r="AQ17">
            <v>25637.354775074607</v>
          </cell>
          <cell r="AR17">
            <v>27253.49296408629</v>
          </cell>
          <cell r="AS17">
            <v>28871.918653799312</v>
          </cell>
          <cell r="AT17">
            <v>28948.378267064032</v>
          </cell>
          <cell r="AU17">
            <v>30966.135010760179</v>
          </cell>
          <cell r="AV17">
            <v>32983.845609421311</v>
          </cell>
          <cell r="AW17">
            <v>33498.914436881903</v>
          </cell>
          <cell r="AX17">
            <v>35769.479128698098</v>
          </cell>
          <cell r="AY17">
            <v>38037.327077499467</v>
          </cell>
          <cell r="AZ17">
            <v>38807.02737898675</v>
          </cell>
          <cell r="BA17">
            <v>33290.28851381674</v>
          </cell>
          <cell r="BB17">
            <v>35249.801811710779</v>
          </cell>
          <cell r="BC17">
            <v>31844.29399881282</v>
          </cell>
          <cell r="BD17">
            <v>33681.55211628096</v>
          </cell>
          <cell r="BE17">
            <v>35518.967326431855</v>
          </cell>
          <cell r="BF17">
            <v>35858.398262654897</v>
          </cell>
          <cell r="BG17">
            <v>38160.357184222346</v>
          </cell>
          <cell r="BH17">
            <v>40469.605817026772</v>
          </cell>
          <cell r="BI17">
            <v>41281.824124356041</v>
          </cell>
          <cell r="BJ17">
            <v>43912.92031077866</v>
          </cell>
          <cell r="BK17">
            <v>46538.562714228421</v>
          </cell>
          <cell r="BL17">
            <v>47683.479420234064</v>
          </cell>
          <cell r="BM17">
            <v>41474.942710542418</v>
          </cell>
          <cell r="BN17">
            <v>43634.755356293288</v>
          </cell>
          <cell r="BO17">
            <v>38692.546523644181</v>
          </cell>
          <cell r="BP17">
            <v>40777.075348711565</v>
          </cell>
          <cell r="BQ17">
            <v>42862.156527250016</v>
          </cell>
          <cell r="BR17">
            <v>43449.849373150129</v>
          </cell>
          <cell r="BS17">
            <v>45992.553545593953</v>
          </cell>
          <cell r="BT17">
            <v>48543.719373930493</v>
          </cell>
          <cell r="BU17">
            <v>49598.809926241629</v>
          </cell>
          <cell r="BV17">
            <v>52494.707745416992</v>
          </cell>
          <cell r="BW17">
            <v>55386.633725853106</v>
          </cell>
          <cell r="BX17">
            <v>56799.083624549865</v>
          </cell>
          <cell r="BY17">
            <v>50000.828766192077</v>
          </cell>
          <cell r="BZ17">
            <v>52337.176885385801</v>
          </cell>
          <cell r="CA17">
            <v>46291.054487744732</v>
          </cell>
          <cell r="CB17">
            <v>48583.597966649075</v>
          </cell>
          <cell r="CC17">
            <v>50877.038857091764</v>
          </cell>
          <cell r="CD17">
            <v>51673.708822478809</v>
          </cell>
          <cell r="CE17">
            <v>54420.586867288934</v>
          </cell>
          <cell r="CF17">
            <v>57177.210597990983</v>
          </cell>
          <cell r="CG17">
            <v>58438.748766909484</v>
          </cell>
          <cell r="CH17">
            <v>61561.243107471266</v>
          </cell>
          <cell r="CI17">
            <v>64681.364229220453</v>
          </cell>
          <cell r="CJ17">
            <v>66323.304281164455</v>
          </cell>
          <cell r="CK17">
            <v>59155.778675461181</v>
          </cell>
          <cell r="CL17">
            <v>61718.840282200479</v>
          </cell>
          <cell r="CM17">
            <v>36207.341079898899</v>
          </cell>
          <cell r="CN17">
            <v>38793.280252239936</v>
          </cell>
          <cell r="CO17">
            <v>41380.536038144113</v>
          </cell>
          <cell r="CP17">
            <v>43971.744348717846</v>
          </cell>
          <cell r="CQ17">
            <v>47003.66118043827</v>
          </cell>
          <cell r="CR17">
            <v>50046.811698498954</v>
          </cell>
          <cell r="CS17">
            <v>53096.035878465947</v>
          </cell>
          <cell r="CT17">
            <v>56524.417764200465</v>
          </cell>
          <cell r="CU17">
            <v>59952.283174099117</v>
          </cell>
          <cell r="CV17">
            <v>63403.488047021223</v>
          </cell>
          <cell r="CX17">
            <v>24179.95189</v>
          </cell>
          <cell r="CY17">
            <v>25899.212160000003</v>
          </cell>
          <cell r="CZ17">
            <v>31503.04811</v>
          </cell>
          <cell r="DA17">
            <v>32151.38823</v>
          </cell>
          <cell r="DB17">
            <v>35380.678430000007</v>
          </cell>
          <cell r="DC17">
            <v>33688.912019999996</v>
          </cell>
          <cell r="DD17">
            <v>34283.385670000003</v>
          </cell>
          <cell r="DE17">
            <v>37020.470010000005</v>
          </cell>
          <cell r="DF17">
            <v>21739.960239590589</v>
          </cell>
          <cell r="DG17">
            <v>24630.594975163414</v>
          </cell>
          <cell r="DH17">
            <v>29555.763743473071</v>
          </cell>
          <cell r="DI17">
            <v>35553.206441375907</v>
          </cell>
          <cell r="DJ17">
            <v>25637.354775074607</v>
          </cell>
          <cell r="DK17">
            <v>28948.378267064032</v>
          </cell>
          <cell r="DL17">
            <v>33498.914436881903</v>
          </cell>
          <cell r="DM17">
            <v>38807.02737898675</v>
          </cell>
          <cell r="DN17">
            <v>31844.29399881282</v>
          </cell>
          <cell r="DO17">
            <v>35858.398262654897</v>
          </cell>
          <cell r="DP17">
            <v>41281.824124356041</v>
          </cell>
          <cell r="DQ17">
            <v>47683.479420234064</v>
          </cell>
          <cell r="DR17">
            <v>38692.546523644181</v>
          </cell>
          <cell r="DS17">
            <v>43449.849373150129</v>
          </cell>
          <cell r="DT17">
            <v>49598.809926241629</v>
          </cell>
          <cell r="DU17">
            <v>56799.083624549865</v>
          </cell>
          <cell r="DV17">
            <v>46291.054487744732</v>
          </cell>
          <cell r="DW17">
            <v>51673.708822478809</v>
          </cell>
          <cell r="DX17">
            <v>58438.748766909484</v>
          </cell>
          <cell r="DY17">
            <v>66323.304281164455</v>
          </cell>
          <cell r="DZ17">
            <v>36207.341079898899</v>
          </cell>
          <cell r="EA17">
            <v>43971.744348717846</v>
          </cell>
          <cell r="EB17">
            <v>53096.035878465947</v>
          </cell>
          <cell r="EC17">
            <v>63403.488047021223</v>
          </cell>
          <cell r="EE17">
            <v>32151.38823</v>
          </cell>
          <cell r="EF17">
            <v>37020.470010000005</v>
          </cell>
          <cell r="EG17">
            <v>35553.206441375907</v>
          </cell>
          <cell r="EH17">
            <v>38807.02737898675</v>
          </cell>
          <cell r="EI17">
            <v>47683.479420234064</v>
          </cell>
          <cell r="EJ17">
            <v>56799.083624549865</v>
          </cell>
          <cell r="EK17">
            <v>66323.304281164455</v>
          </cell>
          <cell r="EL17">
            <v>63403.488047021223</v>
          </cell>
        </row>
        <row r="19">
          <cell r="A19" t="str">
            <v>Long-Term Assets</v>
          </cell>
        </row>
        <row r="20">
          <cell r="A20" t="str">
            <v>Fixed Assets</v>
          </cell>
          <cell r="E20">
            <v>1005.1093999999999</v>
          </cell>
          <cell r="F20">
            <v>1008.3084999999999</v>
          </cell>
          <cell r="G20">
            <v>1017.4686799999999</v>
          </cell>
          <cell r="H20">
            <v>1026.1034999999999</v>
          </cell>
          <cell r="I20">
            <v>1034.2789699999998</v>
          </cell>
          <cell r="J20">
            <v>1049.73009</v>
          </cell>
          <cell r="K20">
            <v>1054.4798799999999</v>
          </cell>
          <cell r="L20">
            <v>1097.56151</v>
          </cell>
          <cell r="M20">
            <v>1118.7719200000001</v>
          </cell>
          <cell r="N20">
            <v>1130.84683</v>
          </cell>
          <cell r="O20">
            <v>1138.0314199999998</v>
          </cell>
          <cell r="P20">
            <v>1299.8967499999999</v>
          </cell>
          <cell r="Q20">
            <v>457.84073000000001</v>
          </cell>
          <cell r="R20">
            <v>483.42391000000003</v>
          </cell>
          <cell r="S20">
            <v>633.37231999999995</v>
          </cell>
          <cell r="T20">
            <v>734.72995000000003</v>
          </cell>
          <cell r="U20">
            <v>889.36927000000014</v>
          </cell>
          <cell r="V20">
            <v>1034.8691799999999</v>
          </cell>
          <cell r="W20">
            <v>1096.1446000000001</v>
          </cell>
          <cell r="X20">
            <v>1150.1459300000001</v>
          </cell>
          <cell r="Y20">
            <v>1255.15057</v>
          </cell>
          <cell r="Z20">
            <v>1282.84924</v>
          </cell>
          <cell r="AA20">
            <v>1322.57383</v>
          </cell>
          <cell r="AB20">
            <v>1379.1687000000002</v>
          </cell>
          <cell r="AC20">
            <v>1459.1686999999999</v>
          </cell>
          <cell r="AD20">
            <v>1859.1686999999999</v>
          </cell>
          <cell r="AE20">
            <v>1944.1686999999999</v>
          </cell>
          <cell r="AF20">
            <v>2039.1686999999999</v>
          </cell>
          <cell r="AG20">
            <v>2134.1687000000002</v>
          </cell>
          <cell r="AH20">
            <v>2229.1687000000002</v>
          </cell>
          <cell r="AI20">
            <v>2324.1686999999997</v>
          </cell>
          <cell r="AJ20">
            <v>2449.1686999999997</v>
          </cell>
          <cell r="AK20">
            <v>2534.1686999999997</v>
          </cell>
          <cell r="AL20">
            <v>2619.1686999999997</v>
          </cell>
          <cell r="AM20">
            <v>2704.1686999999997</v>
          </cell>
          <cell r="AN20">
            <v>2789.1686999999997</v>
          </cell>
          <cell r="AO20">
            <v>2914.1686999999997</v>
          </cell>
          <cell r="AP20">
            <v>3039.1686999999997</v>
          </cell>
          <cell r="AQ20">
            <v>3164.1686999999997</v>
          </cell>
          <cell r="AR20">
            <v>3289.1686999999997</v>
          </cell>
          <cell r="AS20">
            <v>3414.1686999999997</v>
          </cell>
          <cell r="AT20">
            <v>3539.1686999999997</v>
          </cell>
          <cell r="AU20">
            <v>3664.1686999999997</v>
          </cell>
          <cell r="AV20">
            <v>3789.1686999999997</v>
          </cell>
          <cell r="AW20">
            <v>3914.1686999999997</v>
          </cell>
          <cell r="AX20">
            <v>4039.1686999999997</v>
          </cell>
          <cell r="AY20">
            <v>4164.1687000000002</v>
          </cell>
          <cell r="AZ20">
            <v>4289.1687000000002</v>
          </cell>
          <cell r="BA20">
            <v>4414.1687000000002</v>
          </cell>
          <cell r="BB20">
            <v>4539.1687000000002</v>
          </cell>
          <cell r="BC20">
            <v>4664.1687000000002</v>
          </cell>
          <cell r="BD20">
            <v>4789.1687000000002</v>
          </cell>
          <cell r="BE20">
            <v>4914.1687000000002</v>
          </cell>
          <cell r="BF20">
            <v>5039.1687000000002</v>
          </cell>
          <cell r="BG20">
            <v>5164.1687000000002</v>
          </cell>
          <cell r="BH20">
            <v>5289.1687000000002</v>
          </cell>
          <cell r="BI20">
            <v>5414.1687000000002</v>
          </cell>
          <cell r="BJ20">
            <v>5539.1687000000002</v>
          </cell>
          <cell r="BK20">
            <v>5664.1687000000002</v>
          </cell>
          <cell r="BL20">
            <v>5789.1687000000002</v>
          </cell>
          <cell r="BM20">
            <v>5914.1687000000002</v>
          </cell>
          <cell r="BN20">
            <v>6039.1687000000002</v>
          </cell>
          <cell r="BO20">
            <v>6164.1687000000002</v>
          </cell>
          <cell r="BP20">
            <v>6289.1687000000002</v>
          </cell>
          <cell r="BQ20">
            <v>6414.1687000000002</v>
          </cell>
          <cell r="BR20">
            <v>6539.1687000000002</v>
          </cell>
          <cell r="BS20">
            <v>6664.1687000000002</v>
          </cell>
          <cell r="BT20">
            <v>6789.1687000000002</v>
          </cell>
          <cell r="BU20">
            <v>6914.1687000000002</v>
          </cell>
          <cell r="BV20">
            <v>7039.1687000000002</v>
          </cell>
          <cell r="BW20">
            <v>7164.1687000000002</v>
          </cell>
          <cell r="BX20">
            <v>7289.1687000000002</v>
          </cell>
          <cell r="BY20">
            <v>7414.1687000000002</v>
          </cell>
          <cell r="BZ20">
            <v>7539.1687000000002</v>
          </cell>
          <cell r="CA20">
            <v>7664.1687000000002</v>
          </cell>
          <cell r="CB20">
            <v>7789.1687000000002</v>
          </cell>
          <cell r="CC20">
            <v>7914.1687000000002</v>
          </cell>
          <cell r="CD20">
            <v>8039.1687000000002</v>
          </cell>
          <cell r="CE20">
            <v>8164.1687000000002</v>
          </cell>
          <cell r="CF20">
            <v>8289.1687000000002</v>
          </cell>
          <cell r="CG20">
            <v>8414.1687000000002</v>
          </cell>
          <cell r="CH20">
            <v>8539.1687000000002</v>
          </cell>
          <cell r="CI20">
            <v>8664.1687000000002</v>
          </cell>
          <cell r="CJ20">
            <v>8789.1687000000002</v>
          </cell>
          <cell r="CK20">
            <v>8914.1687000000002</v>
          </cell>
          <cell r="CL20">
            <v>9039.1687000000002</v>
          </cell>
          <cell r="CM20">
            <v>9164.1687000000002</v>
          </cell>
          <cell r="CN20">
            <v>9289.1687000000002</v>
          </cell>
          <cell r="CO20">
            <v>9414.1687000000002</v>
          </cell>
          <cell r="CP20">
            <v>9539.1687000000002</v>
          </cell>
          <cell r="CQ20">
            <v>9664.1687000000002</v>
          </cell>
          <cell r="CR20">
            <v>9789.1687000000002</v>
          </cell>
          <cell r="CS20">
            <v>9914.1687000000002</v>
          </cell>
          <cell r="CT20">
            <v>10039.1687</v>
          </cell>
          <cell r="CU20">
            <v>10164.1687</v>
          </cell>
          <cell r="CV20">
            <v>10289.1687</v>
          </cell>
          <cell r="CX20">
            <v>1017.4686799999999</v>
          </cell>
          <cell r="CY20">
            <v>1049.73009</v>
          </cell>
          <cell r="CZ20">
            <v>1118.7719200000001</v>
          </cell>
          <cell r="DA20">
            <v>1299.8967499999999</v>
          </cell>
          <cell r="DB20">
            <v>633.37231999999995</v>
          </cell>
          <cell r="DC20">
            <v>1034.8691799999999</v>
          </cell>
          <cell r="DD20">
            <v>1255.15057</v>
          </cell>
          <cell r="DE20">
            <v>1379.1687000000002</v>
          </cell>
          <cell r="DF20">
            <v>1944.1686999999999</v>
          </cell>
          <cell r="DG20">
            <v>2229.1687000000002</v>
          </cell>
          <cell r="DH20">
            <v>2534.1686999999997</v>
          </cell>
          <cell r="DI20">
            <v>2789.1686999999997</v>
          </cell>
          <cell r="DJ20">
            <v>3164.1686999999997</v>
          </cell>
          <cell r="DK20">
            <v>3539.1686999999997</v>
          </cell>
          <cell r="DL20">
            <v>3914.1686999999997</v>
          </cell>
          <cell r="DM20">
            <v>4289.1687000000002</v>
          </cell>
          <cell r="DN20">
            <v>4664.1687000000002</v>
          </cell>
          <cell r="DO20">
            <v>5039.1687000000002</v>
          </cell>
          <cell r="DP20">
            <v>5414.1687000000002</v>
          </cell>
          <cell r="DQ20">
            <v>5789.1687000000002</v>
          </cell>
          <cell r="DR20">
            <v>6164.1687000000002</v>
          </cell>
          <cell r="DS20">
            <v>6539.1687000000002</v>
          </cell>
          <cell r="DT20">
            <v>6914.1687000000002</v>
          </cell>
          <cell r="DU20">
            <v>7289.1687000000002</v>
          </cell>
          <cell r="DV20">
            <v>7664.1687000000002</v>
          </cell>
          <cell r="DW20">
            <v>8039.1687000000002</v>
          </cell>
          <cell r="DX20">
            <v>8414.1687000000002</v>
          </cell>
          <cell r="DY20">
            <v>8789.1687000000002</v>
          </cell>
          <cell r="DZ20">
            <v>9164.1687000000002</v>
          </cell>
          <cell r="EA20">
            <v>9539.1687000000002</v>
          </cell>
          <cell r="EB20">
            <v>9914.1687000000002</v>
          </cell>
          <cell r="EC20">
            <v>10289.1687</v>
          </cell>
          <cell r="EE20">
            <v>1299.8967499999999</v>
          </cell>
          <cell r="EF20">
            <v>1379.1687000000002</v>
          </cell>
          <cell r="EG20">
            <v>2789.1686999999997</v>
          </cell>
          <cell r="EH20">
            <v>4289.1687000000002</v>
          </cell>
          <cell r="EI20">
            <v>5789.1687000000002</v>
          </cell>
          <cell r="EJ20">
            <v>7289.1687000000002</v>
          </cell>
          <cell r="EK20">
            <v>8789.1687000000002</v>
          </cell>
          <cell r="EL20">
            <v>10289.1687</v>
          </cell>
        </row>
        <row r="21">
          <cell r="A21" t="str">
            <v>Accumulated Depreciation</v>
          </cell>
          <cell r="E21">
            <v>-706.14045999999996</v>
          </cell>
          <cell r="F21">
            <v>-725.12645999999995</v>
          </cell>
          <cell r="G21">
            <v>-744.06845999999996</v>
          </cell>
          <cell r="H21">
            <v>-763.01846</v>
          </cell>
          <cell r="I21">
            <v>-782.03545999999994</v>
          </cell>
          <cell r="J21">
            <v>-801.27945999999997</v>
          </cell>
          <cell r="K21">
            <v>-820.41145999999992</v>
          </cell>
          <cell r="L21">
            <v>-839.24045999999998</v>
          </cell>
          <cell r="M21">
            <v>-857.90246000000002</v>
          </cell>
          <cell r="N21">
            <v>-876.61545999999998</v>
          </cell>
          <cell r="O21">
            <v>-895.32045999999991</v>
          </cell>
          <cell r="P21">
            <v>-914.06545999999992</v>
          </cell>
          <cell r="Q21">
            <v>-119.74513</v>
          </cell>
          <cell r="R21">
            <v>-130.56527</v>
          </cell>
          <cell r="S21">
            <v>-145.12757999999999</v>
          </cell>
          <cell r="T21">
            <v>-160.90547000000001</v>
          </cell>
          <cell r="U21">
            <v>-180.99187000000001</v>
          </cell>
          <cell r="V21">
            <v>-200.68024</v>
          </cell>
          <cell r="W21">
            <v>-226.41926000000001</v>
          </cell>
          <cell r="X21">
            <v>-253.49969000000002</v>
          </cell>
          <cell r="Y21">
            <v>-281.20522</v>
          </cell>
          <cell r="Z21">
            <v>-311.14646000000005</v>
          </cell>
          <cell r="AA21">
            <v>-343.12828999999999</v>
          </cell>
          <cell r="AB21">
            <v>-376.34578000000005</v>
          </cell>
          <cell r="AC21">
            <v>-411.34578000000005</v>
          </cell>
          <cell r="AD21">
            <v>-448.56800222222228</v>
          </cell>
          <cell r="AE21">
            <v>-494.67911333333342</v>
          </cell>
          <cell r="AF21">
            <v>-532.04022444444456</v>
          </cell>
          <cell r="AG21">
            <v>-569.67911333333336</v>
          </cell>
          <cell r="AH21">
            <v>-607.31800222222228</v>
          </cell>
          <cell r="AI21">
            <v>-644.95689111111119</v>
          </cell>
          <cell r="AJ21">
            <v>-682.59577999999999</v>
          </cell>
          <cell r="AK21">
            <v>-721.06800222222228</v>
          </cell>
          <cell r="AL21">
            <v>-758.42911333333336</v>
          </cell>
          <cell r="AM21">
            <v>-795.79022444444456</v>
          </cell>
          <cell r="AN21">
            <v>-833.15133555555565</v>
          </cell>
          <cell r="AO21">
            <v>-870.51244666666673</v>
          </cell>
          <cell r="AP21">
            <v>-908.9846688888889</v>
          </cell>
          <cell r="AQ21">
            <v>-947.45689111111108</v>
          </cell>
          <cell r="AR21">
            <v>-985.92911333333325</v>
          </cell>
          <cell r="AS21">
            <v>-1024.4013355555555</v>
          </cell>
          <cell r="AT21">
            <v>-1062.8735577777777</v>
          </cell>
          <cell r="AU21">
            <v>-1101.3457799999999</v>
          </cell>
          <cell r="AV21">
            <v>-1139.818002222222</v>
          </cell>
          <cell r="AW21">
            <v>-1178.2902244444442</v>
          </cell>
          <cell r="AX21">
            <v>-1216.7624466666664</v>
          </cell>
          <cell r="AY21">
            <v>-1255.2346688888886</v>
          </cell>
          <cell r="AZ21">
            <v>-1293.7068911111107</v>
          </cell>
          <cell r="BA21">
            <v>-1332.1791133333329</v>
          </cell>
          <cell r="BB21">
            <v>-1370.6513355555551</v>
          </cell>
          <cell r="BC21">
            <v>-1409.1235577777773</v>
          </cell>
          <cell r="BD21">
            <v>-1447.5957799999994</v>
          </cell>
          <cell r="BE21">
            <v>-1486.0680022222216</v>
          </cell>
          <cell r="BF21">
            <v>-1524.5402244444438</v>
          </cell>
          <cell r="BG21">
            <v>-1563.0124466666659</v>
          </cell>
          <cell r="BH21">
            <v>-1601.4846688888881</v>
          </cell>
          <cell r="BI21">
            <v>-1639.9568911111103</v>
          </cell>
          <cell r="BJ21">
            <v>-1678.4291133333325</v>
          </cell>
          <cell r="BK21">
            <v>-1716.9013355555546</v>
          </cell>
          <cell r="BL21">
            <v>-1755.3735577777768</v>
          </cell>
          <cell r="BM21">
            <v>-1793.845779999999</v>
          </cell>
          <cell r="BN21">
            <v>-1832.3180022222211</v>
          </cell>
          <cell r="BO21">
            <v>-1870.7902244444433</v>
          </cell>
          <cell r="BP21">
            <v>-1909.2624466666655</v>
          </cell>
          <cell r="BQ21">
            <v>-1947.7346688888877</v>
          </cell>
          <cell r="BR21">
            <v>-1986.2068911111098</v>
          </cell>
          <cell r="BS21">
            <v>-2024.679113333332</v>
          </cell>
          <cell r="BT21">
            <v>-2063.1513355555544</v>
          </cell>
          <cell r="BU21">
            <v>-2101.6235577777766</v>
          </cell>
          <cell r="BV21">
            <v>-2140.0957799999987</v>
          </cell>
          <cell r="BW21">
            <v>-2178.5680022222209</v>
          </cell>
          <cell r="BX21">
            <v>-2217.0402244444431</v>
          </cell>
          <cell r="BY21">
            <v>-2255.5124466666653</v>
          </cell>
          <cell r="BZ21">
            <v>-2293.9846688888874</v>
          </cell>
          <cell r="CA21">
            <v>-2332.4568911111096</v>
          </cell>
          <cell r="CB21">
            <v>-2370.9291133333318</v>
          </cell>
          <cell r="CC21">
            <v>-2409.4013355555539</v>
          </cell>
          <cell r="CD21">
            <v>-2447.8735577777761</v>
          </cell>
          <cell r="CE21">
            <v>-2486.3457799999983</v>
          </cell>
          <cell r="CF21">
            <v>-2524.8180022222205</v>
          </cell>
          <cell r="CG21">
            <v>-2563.2902244444426</v>
          </cell>
          <cell r="CH21">
            <v>-2601.7624466666648</v>
          </cell>
          <cell r="CI21">
            <v>-2640.234668888887</v>
          </cell>
          <cell r="CJ21">
            <v>-2678.7068911111091</v>
          </cell>
          <cell r="CK21">
            <v>-2717.1791133333313</v>
          </cell>
          <cell r="CL21">
            <v>-2755.6513355555535</v>
          </cell>
          <cell r="CM21">
            <v>-2794.1235577777757</v>
          </cell>
          <cell r="CN21">
            <v>-2832.5957799999978</v>
          </cell>
          <cell r="CO21">
            <v>-2871.06800222222</v>
          </cell>
          <cell r="CP21">
            <v>-2909.5402244444422</v>
          </cell>
          <cell r="CQ21">
            <v>-2948.0124466666643</v>
          </cell>
          <cell r="CR21">
            <v>-2986.4846688888865</v>
          </cell>
          <cell r="CS21">
            <v>-3024.9568911111087</v>
          </cell>
          <cell r="CT21">
            <v>-3063.4291133333309</v>
          </cell>
          <cell r="CU21">
            <v>-3101.901335555553</v>
          </cell>
          <cell r="CV21">
            <v>-3140.3735577777752</v>
          </cell>
          <cell r="CX21">
            <v>-744.06845999999996</v>
          </cell>
          <cell r="CY21">
            <v>-801.27945999999997</v>
          </cell>
          <cell r="CZ21">
            <v>-857.90246000000002</v>
          </cell>
          <cell r="DA21">
            <v>-914.06545999999992</v>
          </cell>
          <cell r="DB21">
            <v>-145.12757999999999</v>
          </cell>
          <cell r="DC21">
            <v>-200.68024</v>
          </cell>
          <cell r="DD21">
            <v>-281.20522</v>
          </cell>
          <cell r="DE21">
            <v>-376.34578000000005</v>
          </cell>
          <cell r="DF21">
            <v>-494.67911333333342</v>
          </cell>
          <cell r="DG21">
            <v>-607.31800222222228</v>
          </cell>
          <cell r="DH21">
            <v>-721.06800222222228</v>
          </cell>
          <cell r="DI21">
            <v>-833.15133555555565</v>
          </cell>
          <cell r="DJ21">
            <v>-947.45689111111108</v>
          </cell>
          <cell r="DK21">
            <v>-1062.8735577777777</v>
          </cell>
          <cell r="DL21">
            <v>-1178.2902244444442</v>
          </cell>
          <cell r="DM21">
            <v>-1293.7068911111107</v>
          </cell>
          <cell r="DN21">
            <v>-1409.1235577777773</v>
          </cell>
          <cell r="DO21">
            <v>-1524.5402244444438</v>
          </cell>
          <cell r="DP21">
            <v>-1639.9568911111103</v>
          </cell>
          <cell r="DQ21">
            <v>-1755.3735577777768</v>
          </cell>
          <cell r="DR21">
            <v>-1870.7902244444433</v>
          </cell>
          <cell r="DS21">
            <v>-1986.2068911111098</v>
          </cell>
          <cell r="DT21">
            <v>-2101.6235577777766</v>
          </cell>
          <cell r="DU21">
            <v>-2217.0402244444431</v>
          </cell>
          <cell r="DV21">
            <v>-2332.4568911111096</v>
          </cell>
          <cell r="DW21">
            <v>-2447.8735577777761</v>
          </cell>
          <cell r="DX21">
            <v>-2563.2902244444426</v>
          </cell>
          <cell r="DY21">
            <v>-2678.7068911111091</v>
          </cell>
          <cell r="DZ21">
            <v>-2794.1235577777757</v>
          </cell>
          <cell r="EA21">
            <v>-2909.5402244444422</v>
          </cell>
          <cell r="EB21">
            <v>-3024.9568911111087</v>
          </cell>
          <cell r="EC21">
            <v>-3140.3735577777752</v>
          </cell>
          <cell r="EE21">
            <v>-914.06545999999992</v>
          </cell>
          <cell r="EF21">
            <v>-376.34578000000005</v>
          </cell>
          <cell r="EG21">
            <v>-833.15133555555565</v>
          </cell>
          <cell r="EH21">
            <v>-1293.7068911111107</v>
          </cell>
          <cell r="EI21">
            <v>-1755.3735577777768</v>
          </cell>
          <cell r="EJ21">
            <v>-2217.0402244444431</v>
          </cell>
          <cell r="EK21">
            <v>-2678.7068911111091</v>
          </cell>
          <cell r="EL21">
            <v>-3140.3735577777752</v>
          </cell>
        </row>
        <row r="22">
          <cell r="A22" t="str">
            <v>Debt Issuance Costs (DIC)</v>
          </cell>
          <cell r="E22">
            <v>0</v>
          </cell>
          <cell r="F22">
            <v>2583.279</v>
          </cell>
          <cell r="G22">
            <v>2583.279</v>
          </cell>
          <cell r="H22">
            <v>2583.279</v>
          </cell>
          <cell r="I22">
            <v>2583.279</v>
          </cell>
          <cell r="J22">
            <v>2583.279</v>
          </cell>
          <cell r="K22">
            <v>2583.279</v>
          </cell>
          <cell r="L22">
            <v>2583.279</v>
          </cell>
          <cell r="M22">
            <v>2583.279</v>
          </cell>
          <cell r="N22">
            <v>2583.279</v>
          </cell>
          <cell r="O22">
            <v>2583.279</v>
          </cell>
          <cell r="P22">
            <v>2583.279</v>
          </cell>
          <cell r="Q22">
            <v>2583.279</v>
          </cell>
          <cell r="R22">
            <v>2583.279</v>
          </cell>
          <cell r="S22">
            <v>2583.279</v>
          </cell>
          <cell r="T22">
            <v>2583.279</v>
          </cell>
          <cell r="U22">
            <v>2583.279</v>
          </cell>
          <cell r="V22">
            <v>2583.279</v>
          </cell>
          <cell r="W22">
            <v>2583.279</v>
          </cell>
          <cell r="X22">
            <v>2583.279</v>
          </cell>
          <cell r="Y22">
            <v>2583.279</v>
          </cell>
          <cell r="Z22">
            <v>2583.279</v>
          </cell>
          <cell r="AA22">
            <v>2583.279</v>
          </cell>
          <cell r="AB22">
            <v>2583.279</v>
          </cell>
          <cell r="AC22">
            <v>2583.279</v>
          </cell>
          <cell r="AD22">
            <v>2583.279</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X22">
            <v>2583.279</v>
          </cell>
          <cell r="CY22">
            <v>2583.279</v>
          </cell>
          <cell r="CZ22">
            <v>2583.279</v>
          </cell>
          <cell r="DA22">
            <v>2583.279</v>
          </cell>
          <cell r="DB22">
            <v>2583.279</v>
          </cell>
          <cell r="DC22">
            <v>2583.279</v>
          </cell>
          <cell r="DD22">
            <v>2583.279</v>
          </cell>
          <cell r="DE22">
            <v>2583.279</v>
          </cell>
          <cell r="DF22">
            <v>0</v>
          </cell>
          <cell r="DG22">
            <v>0</v>
          </cell>
          <cell r="DH22">
            <v>0</v>
          </cell>
          <cell r="DI22">
            <v>0</v>
          </cell>
          <cell r="DJ22">
            <v>0</v>
          </cell>
          <cell r="DK22">
            <v>0</v>
          </cell>
          <cell r="DL22">
            <v>0</v>
          </cell>
          <cell r="DM22">
            <v>0</v>
          </cell>
          <cell r="DN22">
            <v>0</v>
          </cell>
          <cell r="DO22">
            <v>0</v>
          </cell>
          <cell r="DP22">
            <v>0</v>
          </cell>
          <cell r="DQ22">
            <v>0</v>
          </cell>
          <cell r="DR22">
            <v>0</v>
          </cell>
          <cell r="DS22">
            <v>0</v>
          </cell>
          <cell r="DT22">
            <v>0</v>
          </cell>
          <cell r="DU22">
            <v>0</v>
          </cell>
          <cell r="DV22">
            <v>0</v>
          </cell>
          <cell r="DW22">
            <v>0</v>
          </cell>
          <cell r="DX22">
            <v>0</v>
          </cell>
          <cell r="DY22">
            <v>0</v>
          </cell>
          <cell r="DZ22">
            <v>0</v>
          </cell>
          <cell r="EA22">
            <v>0</v>
          </cell>
          <cell r="EB22">
            <v>0</v>
          </cell>
          <cell r="EC22">
            <v>0</v>
          </cell>
          <cell r="EE22">
            <v>2583.279</v>
          </cell>
          <cell r="EF22">
            <v>2583.279</v>
          </cell>
          <cell r="EG22">
            <v>0</v>
          </cell>
          <cell r="EH22">
            <v>0</v>
          </cell>
          <cell r="EI22">
            <v>0</v>
          </cell>
          <cell r="EJ22">
            <v>0</v>
          </cell>
          <cell r="EK22">
            <v>0</v>
          </cell>
          <cell r="EL22">
            <v>0</v>
          </cell>
        </row>
        <row r="23">
          <cell r="A23" t="str">
            <v>Accumulated Amortization on DIC</v>
          </cell>
          <cell r="E23">
            <v>0</v>
          </cell>
          <cell r="F23">
            <v>-30.085999999999785</v>
          </cell>
          <cell r="G23">
            <v>-79.407000000000153</v>
          </cell>
          <cell r="H23">
            <v>-128.72800000000007</v>
          </cell>
          <cell r="I23">
            <v>-178.04899999999998</v>
          </cell>
          <cell r="J23">
            <v>-227.37</v>
          </cell>
          <cell r="K23">
            <v>-275.41699999999992</v>
          </cell>
          <cell r="L23">
            <v>-323.46399999999994</v>
          </cell>
          <cell r="M23">
            <v>-371.51099999999997</v>
          </cell>
          <cell r="N23">
            <v>-418.28500000000003</v>
          </cell>
          <cell r="O23">
            <v>-465.0590000000002</v>
          </cell>
          <cell r="P23">
            <v>-764.02299999999991</v>
          </cell>
          <cell r="Q23">
            <v>-813.00700000000006</v>
          </cell>
          <cell r="R23">
            <v>-862.38</v>
          </cell>
          <cell r="S23">
            <v>-912.14400000000001</v>
          </cell>
          <cell r="T23">
            <v>-960.54</v>
          </cell>
          <cell r="U23">
            <v>-1009.32</v>
          </cell>
          <cell r="V23">
            <v>-1058.4860000000001</v>
          </cell>
          <cell r="W23">
            <v>-1106.279</v>
          </cell>
          <cell r="X23">
            <v>-1154.451</v>
          </cell>
          <cell r="Y23">
            <v>-1203.0050000000001</v>
          </cell>
          <cell r="Z23">
            <v>-1250.181</v>
          </cell>
          <cell r="AA23">
            <v>-1297.731</v>
          </cell>
          <cell r="AB23">
            <v>-1345.6579999999999</v>
          </cell>
          <cell r="AC23">
            <v>-1392.6579999999999</v>
          </cell>
          <cell r="AD23">
            <v>-1440.1579999999999</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X23">
            <v>-79.407000000000153</v>
          </cell>
          <cell r="CY23">
            <v>-227.37</v>
          </cell>
          <cell r="CZ23">
            <v>-371.51099999999997</v>
          </cell>
          <cell r="DA23">
            <v>-764.02299999999991</v>
          </cell>
          <cell r="DB23">
            <v>-912.14400000000001</v>
          </cell>
          <cell r="DC23">
            <v>-1058.4860000000001</v>
          </cell>
          <cell r="DD23">
            <v>-1203.0050000000001</v>
          </cell>
          <cell r="DE23">
            <v>-1345.6579999999999</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v>0</v>
          </cell>
          <cell r="DU23">
            <v>0</v>
          </cell>
          <cell r="DV23">
            <v>0</v>
          </cell>
          <cell r="DW23">
            <v>0</v>
          </cell>
          <cell r="DX23">
            <v>0</v>
          </cell>
          <cell r="DY23">
            <v>0</v>
          </cell>
          <cell r="DZ23">
            <v>0</v>
          </cell>
          <cell r="EA23">
            <v>0</v>
          </cell>
          <cell r="EB23">
            <v>0</v>
          </cell>
          <cell r="EC23">
            <v>0</v>
          </cell>
          <cell r="EE23">
            <v>-764.02299999999991</v>
          </cell>
          <cell r="EF23">
            <v>-1345.6579999999999</v>
          </cell>
          <cell r="EG23">
            <v>0</v>
          </cell>
          <cell r="EH23">
            <v>0</v>
          </cell>
          <cell r="EI23">
            <v>0</v>
          </cell>
          <cell r="EJ23">
            <v>0</v>
          </cell>
          <cell r="EK23">
            <v>0</v>
          </cell>
          <cell r="EL23">
            <v>0</v>
          </cell>
        </row>
        <row r="24">
          <cell r="A24" t="str">
            <v>Total Long-Term Assets</v>
          </cell>
          <cell r="E24">
            <v>298.96893999999998</v>
          </cell>
          <cell r="F24">
            <v>2836.3750400000004</v>
          </cell>
          <cell r="G24">
            <v>2777.2722199999998</v>
          </cell>
          <cell r="H24">
            <v>2717.6360399999999</v>
          </cell>
          <cell r="I24">
            <v>2657.4735099999998</v>
          </cell>
          <cell r="J24">
            <v>2604.3596299999999</v>
          </cell>
          <cell r="K24">
            <v>2541.9304200000001</v>
          </cell>
          <cell r="L24">
            <v>2518.1360500000001</v>
          </cell>
          <cell r="M24">
            <v>2472.6374600000004</v>
          </cell>
          <cell r="N24">
            <v>2419.2253700000001</v>
          </cell>
          <cell r="O24">
            <v>2360.9309599999997</v>
          </cell>
          <cell r="P24">
            <v>2205.0872900000004</v>
          </cell>
          <cell r="Q24">
            <v>2108.3676</v>
          </cell>
          <cell r="R24">
            <v>2073.7576399999998</v>
          </cell>
          <cell r="S24">
            <v>2159.3797400000003</v>
          </cell>
          <cell r="T24">
            <v>2196.5634799999998</v>
          </cell>
          <cell r="U24">
            <v>2282.3364000000001</v>
          </cell>
          <cell r="V24">
            <v>2358.9819399999997</v>
          </cell>
          <cell r="W24">
            <v>2346.72534</v>
          </cell>
          <cell r="X24">
            <v>2325.47424</v>
          </cell>
          <cell r="Y24">
            <v>2354.2193499999998</v>
          </cell>
          <cell r="Z24">
            <v>2304.80078</v>
          </cell>
          <cell r="AA24">
            <v>2264.9935400000004</v>
          </cell>
          <cell r="AB24">
            <v>2240.4439200000002</v>
          </cell>
          <cell r="AC24">
            <v>2238.4439200000002</v>
          </cell>
          <cell r="AD24">
            <v>2553.7216977777775</v>
          </cell>
          <cell r="AE24">
            <v>1449.4895866666666</v>
          </cell>
          <cell r="AF24">
            <v>1507.1284755555553</v>
          </cell>
          <cell r="AG24">
            <v>1564.4895866666668</v>
          </cell>
          <cell r="AH24">
            <v>1621.8506977777779</v>
          </cell>
          <cell r="AI24">
            <v>1679.2118088888885</v>
          </cell>
          <cell r="AJ24">
            <v>1766.5729199999996</v>
          </cell>
          <cell r="AK24">
            <v>1813.1006977777774</v>
          </cell>
          <cell r="AL24">
            <v>1860.7395866666664</v>
          </cell>
          <cell r="AM24">
            <v>1908.3784755555553</v>
          </cell>
          <cell r="AN24">
            <v>1956.017364444444</v>
          </cell>
          <cell r="AO24">
            <v>2043.6562533333331</v>
          </cell>
          <cell r="AP24">
            <v>2130.1840311111109</v>
          </cell>
          <cell r="AQ24">
            <v>2216.7118088888888</v>
          </cell>
          <cell r="AR24">
            <v>2303.2395866666666</v>
          </cell>
          <cell r="AS24">
            <v>2389.767364444444</v>
          </cell>
          <cell r="AT24">
            <v>2476.2951422222222</v>
          </cell>
          <cell r="AU24">
            <v>2562.8229199999996</v>
          </cell>
          <cell r="AV24">
            <v>2649.3506977777779</v>
          </cell>
          <cell r="AW24">
            <v>2735.8784755555553</v>
          </cell>
          <cell r="AX24">
            <v>2822.4062533333336</v>
          </cell>
          <cell r="AY24">
            <v>2908.9340311111118</v>
          </cell>
          <cell r="AZ24">
            <v>2995.4618088888892</v>
          </cell>
          <cell r="BA24">
            <v>3081.9895866666675</v>
          </cell>
          <cell r="BB24">
            <v>3168.5173644444449</v>
          </cell>
          <cell r="BC24">
            <v>3255.0451422222231</v>
          </cell>
          <cell r="BD24">
            <v>3341.5729200000005</v>
          </cell>
          <cell r="BE24">
            <v>3428.1006977777788</v>
          </cell>
          <cell r="BF24">
            <v>3514.6284755555562</v>
          </cell>
          <cell r="BG24">
            <v>3601.1562533333345</v>
          </cell>
          <cell r="BH24">
            <v>3687.6840311111118</v>
          </cell>
          <cell r="BI24">
            <v>3774.2118088888901</v>
          </cell>
          <cell r="BJ24">
            <v>3860.7395866666675</v>
          </cell>
          <cell r="BK24">
            <v>3947.2673644444458</v>
          </cell>
          <cell r="BL24">
            <v>4033.7951422222231</v>
          </cell>
          <cell r="BM24">
            <v>4120.3229200000014</v>
          </cell>
          <cell r="BN24">
            <v>4206.8506977777788</v>
          </cell>
          <cell r="BO24">
            <v>4293.3784755555571</v>
          </cell>
          <cell r="BP24">
            <v>4379.9062533333345</v>
          </cell>
          <cell r="BQ24">
            <v>4466.4340311111127</v>
          </cell>
          <cell r="BR24">
            <v>4552.9618088888901</v>
          </cell>
          <cell r="BS24">
            <v>4639.4895866666684</v>
          </cell>
          <cell r="BT24">
            <v>4726.0173644444458</v>
          </cell>
          <cell r="BU24">
            <v>4812.5451422222231</v>
          </cell>
          <cell r="BV24">
            <v>4899.0729200000014</v>
          </cell>
          <cell r="BW24">
            <v>4985.6006977777797</v>
          </cell>
          <cell r="BX24">
            <v>5072.1284755555571</v>
          </cell>
          <cell r="BY24">
            <v>5158.6562533333345</v>
          </cell>
          <cell r="BZ24">
            <v>5245.1840311111127</v>
          </cell>
          <cell r="CA24">
            <v>5331.711808888891</v>
          </cell>
          <cell r="CB24">
            <v>5418.2395866666684</v>
          </cell>
          <cell r="CC24">
            <v>5504.7673644444458</v>
          </cell>
          <cell r="CD24">
            <v>5591.2951422222241</v>
          </cell>
          <cell r="CE24">
            <v>5677.8229200000023</v>
          </cell>
          <cell r="CF24">
            <v>5764.3506977777797</v>
          </cell>
          <cell r="CG24">
            <v>5850.8784755555571</v>
          </cell>
          <cell r="CH24">
            <v>5937.4062533333354</v>
          </cell>
          <cell r="CI24">
            <v>6023.9340311111137</v>
          </cell>
          <cell r="CJ24">
            <v>6110.461808888891</v>
          </cell>
          <cell r="CK24">
            <v>6196.9895866666684</v>
          </cell>
          <cell r="CL24">
            <v>6283.5173644444467</v>
          </cell>
          <cell r="CM24">
            <v>6370.045142222225</v>
          </cell>
          <cell r="CN24">
            <v>6456.5729200000023</v>
          </cell>
          <cell r="CO24">
            <v>6543.1006977777797</v>
          </cell>
          <cell r="CP24">
            <v>6629.628475555558</v>
          </cell>
          <cell r="CQ24">
            <v>6716.1562533333363</v>
          </cell>
          <cell r="CR24">
            <v>6802.6840311111137</v>
          </cell>
          <cell r="CS24">
            <v>6889.211808888891</v>
          </cell>
          <cell r="CT24">
            <v>6975.7395866666693</v>
          </cell>
          <cell r="CU24">
            <v>7062.2673644444476</v>
          </cell>
          <cell r="CV24">
            <v>7148.795142222225</v>
          </cell>
          <cell r="CX24">
            <v>2777.2722199999998</v>
          </cell>
          <cell r="CY24">
            <v>2604.3596299999999</v>
          </cell>
          <cell r="CZ24">
            <v>2472.6374600000004</v>
          </cell>
          <cell r="DA24">
            <v>2205.0872900000004</v>
          </cell>
          <cell r="DB24">
            <v>2159.3797400000003</v>
          </cell>
          <cell r="DC24">
            <v>2358.9819399999997</v>
          </cell>
          <cell r="DD24">
            <v>2354.2193499999998</v>
          </cell>
          <cell r="DE24">
            <v>2240.4439200000002</v>
          </cell>
          <cell r="DF24">
            <v>1449.4895866666666</v>
          </cell>
          <cell r="DG24">
            <v>1621.8506977777779</v>
          </cell>
          <cell r="DH24">
            <v>1813.1006977777774</v>
          </cell>
          <cell r="DI24">
            <v>1956.017364444444</v>
          </cell>
          <cell r="DJ24">
            <v>2216.7118088888888</v>
          </cell>
          <cell r="DK24">
            <v>2476.2951422222222</v>
          </cell>
          <cell r="DL24">
            <v>2735.8784755555553</v>
          </cell>
          <cell r="DM24">
            <v>2995.4618088888892</v>
          </cell>
          <cell r="DN24">
            <v>3255.0451422222231</v>
          </cell>
          <cell r="DO24">
            <v>3514.6284755555562</v>
          </cell>
          <cell r="DP24">
            <v>3774.2118088888901</v>
          </cell>
          <cell r="DQ24">
            <v>4033.7951422222231</v>
          </cell>
          <cell r="DR24">
            <v>4293.3784755555571</v>
          </cell>
          <cell r="DS24">
            <v>4552.9618088888901</v>
          </cell>
          <cell r="DT24">
            <v>4812.5451422222231</v>
          </cell>
          <cell r="DU24">
            <v>5072.1284755555571</v>
          </cell>
          <cell r="DV24">
            <v>5331.711808888891</v>
          </cell>
          <cell r="DW24">
            <v>5591.2951422222241</v>
          </cell>
          <cell r="DX24">
            <v>5850.8784755555571</v>
          </cell>
          <cell r="DY24">
            <v>6110.461808888891</v>
          </cell>
          <cell r="DZ24">
            <v>6370.045142222225</v>
          </cell>
          <cell r="EA24">
            <v>6629.628475555558</v>
          </cell>
          <cell r="EB24">
            <v>6889.211808888891</v>
          </cell>
          <cell r="EC24">
            <v>7148.795142222225</v>
          </cell>
          <cell r="EE24">
            <v>2205.0872900000004</v>
          </cell>
          <cell r="EF24">
            <v>2240.4439200000002</v>
          </cell>
          <cell r="EG24">
            <v>1956.017364444444</v>
          </cell>
          <cell r="EH24">
            <v>2995.4618088888892</v>
          </cell>
          <cell r="EI24">
            <v>4033.7951422222231</v>
          </cell>
          <cell r="EJ24">
            <v>5072.1284755555571</v>
          </cell>
          <cell r="EK24">
            <v>6110.461808888891</v>
          </cell>
          <cell r="EL24">
            <v>7148.795142222225</v>
          </cell>
        </row>
        <row r="26">
          <cell r="A26" t="str">
            <v>Total Assets</v>
          </cell>
          <cell r="E26">
            <v>38086.922319999998</v>
          </cell>
          <cell r="F26">
            <v>24852.461009999995</v>
          </cell>
          <cell r="G26">
            <v>26957.224109999999</v>
          </cell>
          <cell r="H26">
            <v>28783.784819999997</v>
          </cell>
          <cell r="I26">
            <v>29837.43273</v>
          </cell>
          <cell r="J26">
            <v>28503.571790000002</v>
          </cell>
          <cell r="K26">
            <v>31150.111139999997</v>
          </cell>
          <cell r="L26">
            <v>32709.865980000002</v>
          </cell>
          <cell r="M26">
            <v>33975.685570000001</v>
          </cell>
          <cell r="N26">
            <v>36141.972350000004</v>
          </cell>
          <cell r="O26">
            <v>36692.160250000001</v>
          </cell>
          <cell r="P26">
            <v>34356.47552</v>
          </cell>
          <cell r="Q26">
            <v>33019.454269999995</v>
          </cell>
          <cell r="R26">
            <v>35100.911460000003</v>
          </cell>
          <cell r="S26">
            <v>37540.058170000004</v>
          </cell>
          <cell r="T26">
            <v>37462.811790000007</v>
          </cell>
          <cell r="U26">
            <v>39027.845600000001</v>
          </cell>
          <cell r="V26">
            <v>36047.893959999994</v>
          </cell>
          <cell r="W26">
            <v>28963.526910000004</v>
          </cell>
          <cell r="X26">
            <v>33556.402099999999</v>
          </cell>
          <cell r="Y26">
            <v>36637.605020000003</v>
          </cell>
          <cell r="Z26">
            <v>38769.031769999994</v>
          </cell>
          <cell r="AA26">
            <v>40373.508310000005</v>
          </cell>
          <cell r="AB26">
            <v>39260.913930000002</v>
          </cell>
          <cell r="AC26">
            <v>38010.876877055496</v>
          </cell>
          <cell r="AD26">
            <v>39428.500666817905</v>
          </cell>
          <cell r="AE26">
            <v>23189.449826257256</v>
          </cell>
          <cell r="AF26">
            <v>25868.978925697425</v>
          </cell>
          <cell r="AG26">
            <v>27414.674517609623</v>
          </cell>
          <cell r="AH26">
            <v>26252.44567294119</v>
          </cell>
          <cell r="AI26">
            <v>27980.229131710345</v>
          </cell>
          <cell r="AJ26">
            <v>31448.670478661457</v>
          </cell>
          <cell r="AK26">
            <v>31368.864441250847</v>
          </cell>
          <cell r="AL26">
            <v>36362.317825195176</v>
          </cell>
          <cell r="AM26">
            <v>37753.701825885495</v>
          </cell>
          <cell r="AN26">
            <v>37509.223805820351</v>
          </cell>
          <cell r="AO26">
            <v>32650.798557068858</v>
          </cell>
          <cell r="AP26">
            <v>34474.16646785153</v>
          </cell>
          <cell r="AQ26">
            <v>27854.066583963497</v>
          </cell>
          <cell r="AR26">
            <v>29556.732550752957</v>
          </cell>
          <cell r="AS26">
            <v>31261.686018243756</v>
          </cell>
          <cell r="AT26">
            <v>31424.673409286253</v>
          </cell>
          <cell r="AU26">
            <v>33528.957930760182</v>
          </cell>
          <cell r="AV26">
            <v>35633.19630719909</v>
          </cell>
          <cell r="AW26">
            <v>36234.792912437457</v>
          </cell>
          <cell r="AX26">
            <v>38591.885382031433</v>
          </cell>
          <cell r="AY26">
            <v>40946.261108610575</v>
          </cell>
          <cell r="AZ26">
            <v>41802.489187875639</v>
          </cell>
          <cell r="BA26">
            <v>36372.278100483411</v>
          </cell>
          <cell r="BB26">
            <v>38418.319176155223</v>
          </cell>
          <cell r="BC26">
            <v>35099.339141035045</v>
          </cell>
          <cell r="BD26">
            <v>37023.125036280959</v>
          </cell>
          <cell r="BE26">
            <v>38947.068024209635</v>
          </cell>
          <cell r="BF26">
            <v>39373.02673821045</v>
          </cell>
          <cell r="BG26">
            <v>41761.513437555681</v>
          </cell>
          <cell r="BH26">
            <v>44157.28984813788</v>
          </cell>
          <cell r="BI26">
            <v>45056.03593324493</v>
          </cell>
          <cell r="BJ26">
            <v>47773.65989744533</v>
          </cell>
          <cell r="BK26">
            <v>50485.830078672865</v>
          </cell>
          <cell r="BL26">
            <v>51717.274562456289</v>
          </cell>
          <cell r="BM26">
            <v>45595.265630542417</v>
          </cell>
          <cell r="BN26">
            <v>47841.606054071068</v>
          </cell>
          <cell r="BO26">
            <v>42985.924999199735</v>
          </cell>
          <cell r="BP26">
            <v>45156.9816020449</v>
          </cell>
          <cell r="BQ26">
            <v>47328.590558361131</v>
          </cell>
          <cell r="BR26">
            <v>48002.811182039019</v>
          </cell>
          <cell r="BS26">
            <v>50632.043132260624</v>
          </cell>
          <cell r="BT26">
            <v>53269.736738374937</v>
          </cell>
          <cell r="BU26">
            <v>54411.355068463854</v>
          </cell>
          <cell r="BV26">
            <v>57393.780665416991</v>
          </cell>
          <cell r="BW26">
            <v>60372.234423630885</v>
          </cell>
          <cell r="BX26">
            <v>61871.212100105418</v>
          </cell>
          <cell r="BY26">
            <v>55159.485019525411</v>
          </cell>
          <cell r="BZ26">
            <v>57582.360916496917</v>
          </cell>
          <cell r="CA26">
            <v>51622.766296633621</v>
          </cell>
          <cell r="CB26">
            <v>54001.837553315745</v>
          </cell>
          <cell r="CC26">
            <v>56381.806221536208</v>
          </cell>
          <cell r="CD26">
            <v>57265.003964701034</v>
          </cell>
          <cell r="CE26">
            <v>60098.40978728894</v>
          </cell>
          <cell r="CF26">
            <v>62941.561295768763</v>
          </cell>
          <cell r="CG26">
            <v>64289.627242465038</v>
          </cell>
          <cell r="CH26">
            <v>67498.6493608046</v>
          </cell>
          <cell r="CI26">
            <v>70705.298260331561</v>
          </cell>
          <cell r="CJ26">
            <v>72433.766090053352</v>
          </cell>
          <cell r="CK26">
            <v>65352.768262127851</v>
          </cell>
          <cell r="CL26">
            <v>68002.35764664493</v>
          </cell>
          <cell r="CM26">
            <v>42577.386222121124</v>
          </cell>
          <cell r="CN26">
            <v>45249.853172239935</v>
          </cell>
          <cell r="CO26">
            <v>47923.636735921893</v>
          </cell>
          <cell r="CP26">
            <v>50601.372824273407</v>
          </cell>
          <cell r="CQ26">
            <v>53719.817433771605</v>
          </cell>
          <cell r="CR26">
            <v>56849.495729610069</v>
          </cell>
          <cell r="CS26">
            <v>59985.247687354837</v>
          </cell>
          <cell r="CT26">
            <v>63500.157350867135</v>
          </cell>
          <cell r="CU26">
            <v>67014.550538543568</v>
          </cell>
          <cell r="CV26">
            <v>70552.283189243448</v>
          </cell>
          <cell r="CX26">
            <v>26957.224109999999</v>
          </cell>
          <cell r="CY26">
            <v>28503.571790000002</v>
          </cell>
          <cell r="CZ26">
            <v>33975.685570000001</v>
          </cell>
          <cell r="DA26">
            <v>34356.47552</v>
          </cell>
          <cell r="DB26">
            <v>37540.058170000004</v>
          </cell>
          <cell r="DC26">
            <v>36047.893959999994</v>
          </cell>
          <cell r="DD26">
            <v>36637.605020000003</v>
          </cell>
          <cell r="DE26">
            <v>39260.913930000002</v>
          </cell>
          <cell r="DF26">
            <v>23189.449826257256</v>
          </cell>
          <cell r="DG26">
            <v>26252.44567294119</v>
          </cell>
          <cell r="DH26">
            <v>31368.864441250847</v>
          </cell>
          <cell r="DI26">
            <v>37509.223805820351</v>
          </cell>
          <cell r="DJ26">
            <v>27854.066583963497</v>
          </cell>
          <cell r="DK26">
            <v>31424.673409286253</v>
          </cell>
          <cell r="DL26">
            <v>36234.792912437457</v>
          </cell>
          <cell r="DM26">
            <v>41802.489187875639</v>
          </cell>
          <cell r="DN26">
            <v>35099.339141035045</v>
          </cell>
          <cell r="DO26">
            <v>39373.02673821045</v>
          </cell>
          <cell r="DP26">
            <v>45056.03593324493</v>
          </cell>
          <cell r="DQ26">
            <v>51717.274562456289</v>
          </cell>
          <cell r="DR26">
            <v>42985.924999199735</v>
          </cell>
          <cell r="DS26">
            <v>48002.811182039019</v>
          </cell>
          <cell r="DT26">
            <v>54411.355068463854</v>
          </cell>
          <cell r="DU26">
            <v>61871.212100105418</v>
          </cell>
          <cell r="DV26">
            <v>51622.766296633621</v>
          </cell>
          <cell r="DW26">
            <v>57265.003964701034</v>
          </cell>
          <cell r="DX26">
            <v>64289.627242465038</v>
          </cell>
          <cell r="DY26">
            <v>72433.766090053352</v>
          </cell>
          <cell r="DZ26">
            <v>42577.386222121124</v>
          </cell>
          <cell r="EA26">
            <v>50601.372824273407</v>
          </cell>
          <cell r="EB26">
            <v>59985.247687354837</v>
          </cell>
          <cell r="EC26">
            <v>70552.283189243448</v>
          </cell>
          <cell r="EE26">
            <v>34356.47552</v>
          </cell>
          <cell r="EF26">
            <v>39260.913930000002</v>
          </cell>
          <cell r="EG26">
            <v>37509.223805820351</v>
          </cell>
          <cell r="EH26">
            <v>41802.489187875639</v>
          </cell>
          <cell r="EI26">
            <v>51717.274562456289</v>
          </cell>
          <cell r="EJ26">
            <v>61871.212100105418</v>
          </cell>
          <cell r="EK26">
            <v>72433.766090053352</v>
          </cell>
          <cell r="EL26">
            <v>70552.283189243448</v>
          </cell>
        </row>
        <row r="28">
          <cell r="A28" t="str">
            <v>Liabilities &amp; Shareholders' Equity</v>
          </cell>
        </row>
        <row r="29">
          <cell r="A29" t="str">
            <v>Current Liabilities</v>
          </cell>
        </row>
        <row r="30">
          <cell r="A30" t="str">
            <v>Accounts Payable</v>
          </cell>
          <cell r="E30">
            <v>10.093129999999999</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1.5</v>
          </cell>
          <cell r="X30">
            <v>123.73183999999999</v>
          </cell>
          <cell r="Y30">
            <v>198.51022</v>
          </cell>
          <cell r="Z30">
            <v>574.67430000000002</v>
          </cell>
          <cell r="AA30">
            <v>252.89027999999999</v>
          </cell>
          <cell r="AB30">
            <v>483.63152000000002</v>
          </cell>
          <cell r="AC30">
            <v>500</v>
          </cell>
          <cell r="AD30">
            <v>503</v>
          </cell>
          <cell r="AE30">
            <v>513</v>
          </cell>
          <cell r="AF30">
            <v>523</v>
          </cell>
          <cell r="AG30">
            <v>533</v>
          </cell>
          <cell r="AH30">
            <v>543</v>
          </cell>
          <cell r="AI30">
            <v>553</v>
          </cell>
          <cell r="AJ30">
            <v>563</v>
          </cell>
          <cell r="AK30">
            <v>573</v>
          </cell>
          <cell r="AL30">
            <v>583</v>
          </cell>
          <cell r="AM30">
            <v>593</v>
          </cell>
          <cell r="AN30">
            <v>603</v>
          </cell>
          <cell r="AO30">
            <v>603</v>
          </cell>
          <cell r="AP30">
            <v>603</v>
          </cell>
          <cell r="AQ30">
            <v>603</v>
          </cell>
          <cell r="AR30">
            <v>603</v>
          </cell>
          <cell r="AS30">
            <v>603</v>
          </cell>
          <cell r="AT30">
            <v>603</v>
          </cell>
          <cell r="AU30">
            <v>603</v>
          </cell>
          <cell r="AV30">
            <v>603</v>
          </cell>
          <cell r="AW30">
            <v>603</v>
          </cell>
          <cell r="AX30">
            <v>603</v>
          </cell>
          <cell r="AY30">
            <v>603</v>
          </cell>
          <cell r="AZ30">
            <v>603</v>
          </cell>
          <cell r="BA30">
            <v>603</v>
          </cell>
          <cell r="BB30">
            <v>603</v>
          </cell>
          <cell r="BC30">
            <v>603</v>
          </cell>
          <cell r="BD30">
            <v>603</v>
          </cell>
          <cell r="BE30">
            <v>603</v>
          </cell>
          <cell r="BF30">
            <v>603</v>
          </cell>
          <cell r="BG30">
            <v>603</v>
          </cell>
          <cell r="BH30">
            <v>603</v>
          </cell>
          <cell r="BI30">
            <v>603</v>
          </cell>
          <cell r="BJ30">
            <v>603</v>
          </cell>
          <cell r="BK30">
            <v>603</v>
          </cell>
          <cell r="BL30">
            <v>603</v>
          </cell>
          <cell r="BM30">
            <v>603</v>
          </cell>
          <cell r="BN30">
            <v>603</v>
          </cell>
          <cell r="BO30">
            <v>603</v>
          </cell>
          <cell r="BP30">
            <v>603</v>
          </cell>
          <cell r="BQ30">
            <v>603</v>
          </cell>
          <cell r="BR30">
            <v>603</v>
          </cell>
          <cell r="BS30">
            <v>603</v>
          </cell>
          <cell r="BT30">
            <v>603</v>
          </cell>
          <cell r="BU30">
            <v>603</v>
          </cell>
          <cell r="BV30">
            <v>603</v>
          </cell>
          <cell r="BW30">
            <v>603</v>
          </cell>
          <cell r="BX30">
            <v>603</v>
          </cell>
          <cell r="BY30">
            <v>603</v>
          </cell>
          <cell r="BZ30">
            <v>603</v>
          </cell>
          <cell r="CA30">
            <v>603</v>
          </cell>
          <cell r="CB30">
            <v>603</v>
          </cell>
          <cell r="CC30">
            <v>603</v>
          </cell>
          <cell r="CD30">
            <v>603</v>
          </cell>
          <cell r="CE30">
            <v>603</v>
          </cell>
          <cell r="CF30">
            <v>603</v>
          </cell>
          <cell r="CG30">
            <v>603</v>
          </cell>
          <cell r="CH30">
            <v>603</v>
          </cell>
          <cell r="CI30">
            <v>603</v>
          </cell>
          <cell r="CJ30">
            <v>603</v>
          </cell>
          <cell r="CK30">
            <v>603</v>
          </cell>
          <cell r="CL30">
            <v>603</v>
          </cell>
          <cell r="CM30">
            <v>603</v>
          </cell>
          <cell r="CN30">
            <v>603</v>
          </cell>
          <cell r="CO30">
            <v>603</v>
          </cell>
          <cell r="CP30">
            <v>603</v>
          </cell>
          <cell r="CQ30">
            <v>603</v>
          </cell>
          <cell r="CR30">
            <v>603</v>
          </cell>
          <cell r="CS30">
            <v>603</v>
          </cell>
          <cell r="CT30">
            <v>603</v>
          </cell>
          <cell r="CU30">
            <v>603</v>
          </cell>
          <cell r="CV30">
            <v>603</v>
          </cell>
          <cell r="CX30">
            <v>0</v>
          </cell>
          <cell r="CY30">
            <v>0</v>
          </cell>
          <cell r="CZ30">
            <v>0</v>
          </cell>
          <cell r="DA30">
            <v>0</v>
          </cell>
          <cell r="DB30">
            <v>0</v>
          </cell>
          <cell r="DC30">
            <v>0</v>
          </cell>
          <cell r="DD30">
            <v>198.51022</v>
          </cell>
          <cell r="DE30">
            <v>483.63152000000002</v>
          </cell>
          <cell r="DF30">
            <v>513</v>
          </cell>
          <cell r="DG30">
            <v>543</v>
          </cell>
          <cell r="DH30">
            <v>573</v>
          </cell>
          <cell r="DI30">
            <v>603</v>
          </cell>
          <cell r="DJ30">
            <v>603</v>
          </cell>
          <cell r="DK30">
            <v>603</v>
          </cell>
          <cell r="DL30">
            <v>603</v>
          </cell>
          <cell r="DM30">
            <v>603</v>
          </cell>
          <cell r="DN30">
            <v>603</v>
          </cell>
          <cell r="DO30">
            <v>603</v>
          </cell>
          <cell r="DP30">
            <v>603</v>
          </cell>
          <cell r="DQ30">
            <v>603</v>
          </cell>
          <cell r="DR30">
            <v>603</v>
          </cell>
          <cell r="DS30">
            <v>603</v>
          </cell>
          <cell r="DT30">
            <v>603</v>
          </cell>
          <cell r="DU30">
            <v>603</v>
          </cell>
          <cell r="DV30">
            <v>603</v>
          </cell>
          <cell r="DW30">
            <v>603</v>
          </cell>
          <cell r="DX30">
            <v>603</v>
          </cell>
          <cell r="DY30">
            <v>603</v>
          </cell>
          <cell r="DZ30">
            <v>603</v>
          </cell>
          <cell r="EA30">
            <v>603</v>
          </cell>
          <cell r="EB30">
            <v>603</v>
          </cell>
          <cell r="EC30">
            <v>603</v>
          </cell>
          <cell r="EE30">
            <v>0</v>
          </cell>
          <cell r="EF30">
            <v>483.63152000000002</v>
          </cell>
          <cell r="EG30">
            <v>603</v>
          </cell>
          <cell r="EH30">
            <v>603</v>
          </cell>
          <cell r="EI30">
            <v>603</v>
          </cell>
          <cell r="EJ30">
            <v>603</v>
          </cell>
          <cell r="EK30">
            <v>603</v>
          </cell>
          <cell r="EL30">
            <v>603</v>
          </cell>
        </row>
        <row r="31">
          <cell r="A31" t="str">
            <v>Accrued Income Taxes Payable</v>
          </cell>
          <cell r="E31">
            <v>739.19200000000001</v>
          </cell>
          <cell r="F31">
            <v>-3378.163</v>
          </cell>
          <cell r="G31">
            <v>-2764.1350000000002</v>
          </cell>
          <cell r="H31">
            <v>-3677.2469999999998</v>
          </cell>
          <cell r="I31">
            <v>-3016.1930000000002</v>
          </cell>
          <cell r="J31">
            <v>-4454.9617600000001</v>
          </cell>
          <cell r="K31">
            <v>-3596.6726600000002</v>
          </cell>
          <cell r="L31">
            <v>-2952.1255000000001</v>
          </cell>
          <cell r="M31">
            <v>-3129.9529900000002</v>
          </cell>
          <cell r="N31">
            <v>-2160.7662999999998</v>
          </cell>
          <cell r="O31">
            <v>-1770.70723</v>
          </cell>
          <cell r="P31">
            <v>0</v>
          </cell>
          <cell r="Q31">
            <v>598.97757999999999</v>
          </cell>
          <cell r="R31">
            <v>1306.4225800000002</v>
          </cell>
          <cell r="S31">
            <v>2069.5001999999999</v>
          </cell>
          <cell r="T31">
            <v>2823.4962</v>
          </cell>
          <cell r="U31">
            <v>3262.5844900000002</v>
          </cell>
          <cell r="V31">
            <v>1382.3844899999999</v>
          </cell>
          <cell r="W31">
            <v>2348.7795099999998</v>
          </cell>
          <cell r="X31">
            <v>3220.7795099999998</v>
          </cell>
          <cell r="Y31">
            <v>2949.4915099999998</v>
          </cell>
          <cell r="Z31">
            <v>3367.3035099999997</v>
          </cell>
          <cell r="AA31">
            <v>3895.3035099999997</v>
          </cell>
          <cell r="AB31">
            <v>2940.8095099999996</v>
          </cell>
          <cell r="AC31">
            <v>3647.2154557645499</v>
          </cell>
          <cell r="AD31">
            <v>4372.9996834998574</v>
          </cell>
          <cell r="AE31">
            <v>3627.0827558872215</v>
          </cell>
          <cell r="AF31">
            <v>4414.9582435960874</v>
          </cell>
          <cell r="AG31">
            <v>5285.6373334502996</v>
          </cell>
          <cell r="AH31">
            <v>4232.007074579341</v>
          </cell>
          <cell r="AI31">
            <v>4972.1872532680463</v>
          </cell>
          <cell r="AJ31">
            <v>5800.0621023885406</v>
          </cell>
          <cell r="AK31">
            <v>4682.0366142172397</v>
          </cell>
          <cell r="AL31">
            <v>5642.4783411918443</v>
          </cell>
          <cell r="AM31">
            <v>6456.7352039515054</v>
          </cell>
          <cell r="AN31">
            <v>5282.7955836978354</v>
          </cell>
          <cell r="AO31">
            <v>5282.7955836978354</v>
          </cell>
          <cell r="AP31">
            <v>5282.7955836978354</v>
          </cell>
          <cell r="AQ31">
            <v>5282.7955836978354</v>
          </cell>
          <cell r="AR31">
            <v>5282.7955836978354</v>
          </cell>
          <cell r="AS31">
            <v>5282.7955836978354</v>
          </cell>
          <cell r="AT31">
            <v>5282.7955836978354</v>
          </cell>
          <cell r="AU31">
            <v>5282.7955836978354</v>
          </cell>
          <cell r="AV31">
            <v>5282.7955836978354</v>
          </cell>
          <cell r="AW31">
            <v>5282.7955836978354</v>
          </cell>
          <cell r="AX31">
            <v>5282.7955836978354</v>
          </cell>
          <cell r="AY31">
            <v>5282.7955836978354</v>
          </cell>
          <cell r="AZ31">
            <v>5282.7955836978354</v>
          </cell>
          <cell r="BA31">
            <v>5282.7955836978354</v>
          </cell>
          <cell r="BB31">
            <v>5282.7955836978354</v>
          </cell>
          <cell r="BC31">
            <v>5282.7955836978354</v>
          </cell>
          <cell r="BD31">
            <v>5282.7955836978354</v>
          </cell>
          <cell r="BE31">
            <v>5282.7955836978354</v>
          </cell>
          <cell r="BF31">
            <v>5282.7955836978354</v>
          </cell>
          <cell r="BG31">
            <v>5282.7955836978354</v>
          </cell>
          <cell r="BH31">
            <v>5282.7955836978354</v>
          </cell>
          <cell r="BI31">
            <v>5282.7955836978354</v>
          </cell>
          <cell r="BJ31">
            <v>5282.7955836978354</v>
          </cell>
          <cell r="BK31">
            <v>5282.7955836978354</v>
          </cell>
          <cell r="BL31">
            <v>5282.7955836978354</v>
          </cell>
          <cell r="BM31">
            <v>5282.7955836978354</v>
          </cell>
          <cell r="BN31">
            <v>5282.7955836978354</v>
          </cell>
          <cell r="BO31">
            <v>5282.7955836978354</v>
          </cell>
          <cell r="BP31">
            <v>5282.7955836978354</v>
          </cell>
          <cell r="BQ31">
            <v>5282.7955836978354</v>
          </cell>
          <cell r="BR31">
            <v>5282.7955836978354</v>
          </cell>
          <cell r="BS31">
            <v>5282.7955836978354</v>
          </cell>
          <cell r="BT31">
            <v>5282.7955836978354</v>
          </cell>
          <cell r="BU31">
            <v>5282.7955836978354</v>
          </cell>
          <cell r="BV31">
            <v>5282.7955836978354</v>
          </cell>
          <cell r="BW31">
            <v>5282.7955836978354</v>
          </cell>
          <cell r="BX31">
            <v>5282.7955836978354</v>
          </cell>
          <cell r="BY31">
            <v>5282.7955836978354</v>
          </cell>
          <cell r="BZ31">
            <v>5282.7955836978354</v>
          </cell>
          <cell r="CA31">
            <v>5282.7955836978354</v>
          </cell>
          <cell r="CB31">
            <v>5282.7955836978354</v>
          </cell>
          <cell r="CC31">
            <v>5282.7955836978354</v>
          </cell>
          <cell r="CD31">
            <v>5282.7955836978354</v>
          </cell>
          <cell r="CE31">
            <v>5282.7955836978354</v>
          </cell>
          <cell r="CF31">
            <v>5282.7955836978354</v>
          </cell>
          <cell r="CG31">
            <v>5282.7955836978354</v>
          </cell>
          <cell r="CH31">
            <v>5282.7955836978354</v>
          </cell>
          <cell r="CI31">
            <v>5282.7955836978354</v>
          </cell>
          <cell r="CJ31">
            <v>5282.7955836978354</v>
          </cell>
          <cell r="CK31">
            <v>5282.7955836978354</v>
          </cell>
          <cell r="CL31">
            <v>5282.7955836978354</v>
          </cell>
          <cell r="CM31">
            <v>5282.7955836978354</v>
          </cell>
          <cell r="CN31">
            <v>5282.7955836978354</v>
          </cell>
          <cell r="CO31">
            <v>5282.7955836978354</v>
          </cell>
          <cell r="CP31">
            <v>5282.7955836978354</v>
          </cell>
          <cell r="CQ31">
            <v>5282.7955836978354</v>
          </cell>
          <cell r="CR31">
            <v>5282.7955836978354</v>
          </cell>
          <cell r="CS31">
            <v>5282.7955836978354</v>
          </cell>
          <cell r="CT31">
            <v>5282.7955836978354</v>
          </cell>
          <cell r="CU31">
            <v>5282.7955836978354</v>
          </cell>
          <cell r="CV31">
            <v>5282.7955836978354</v>
          </cell>
          <cell r="CX31">
            <v>-2764.1350000000002</v>
          </cell>
          <cell r="CY31">
            <v>-4454.9617600000001</v>
          </cell>
          <cell r="CZ31">
            <v>-3129.9529900000002</v>
          </cell>
          <cell r="DA31">
            <v>0</v>
          </cell>
          <cell r="DB31">
            <v>2069.5001999999999</v>
          </cell>
          <cell r="DC31">
            <v>1382.3844899999999</v>
          </cell>
          <cell r="DD31">
            <v>2949.4915099999998</v>
          </cell>
          <cell r="DE31">
            <v>2940.8095099999996</v>
          </cell>
          <cell r="DF31">
            <v>3627.0827558872215</v>
          </cell>
          <cell r="DG31">
            <v>4232.007074579341</v>
          </cell>
          <cell r="DH31">
            <v>4682.0366142172397</v>
          </cell>
          <cell r="DI31">
            <v>5282.7955836978354</v>
          </cell>
          <cell r="DJ31">
            <v>5282.7955836978354</v>
          </cell>
          <cell r="DK31">
            <v>5282.7955836978354</v>
          </cell>
          <cell r="DL31">
            <v>5282.7955836978354</v>
          </cell>
          <cell r="DM31">
            <v>5282.7955836978354</v>
          </cell>
          <cell r="DN31">
            <v>5282.7955836978354</v>
          </cell>
          <cell r="DO31">
            <v>5282.7955836978354</v>
          </cell>
          <cell r="DP31">
            <v>5282.7955836978354</v>
          </cell>
          <cell r="DQ31">
            <v>5282.7955836978354</v>
          </cell>
          <cell r="DR31">
            <v>5282.7955836978354</v>
          </cell>
          <cell r="DS31">
            <v>5282.7955836978354</v>
          </cell>
          <cell r="DT31">
            <v>5282.7955836978354</v>
          </cell>
          <cell r="DU31">
            <v>5282.7955836978354</v>
          </cell>
          <cell r="DV31">
            <v>5282.7955836978354</v>
          </cell>
          <cell r="DW31">
            <v>5282.7955836978354</v>
          </cell>
          <cell r="DX31">
            <v>5282.7955836978354</v>
          </cell>
          <cell r="DY31">
            <v>5282.7955836978354</v>
          </cell>
          <cell r="DZ31">
            <v>5282.7955836978354</v>
          </cell>
          <cell r="EA31">
            <v>5282.7955836978354</v>
          </cell>
          <cell r="EB31">
            <v>5282.7955836978354</v>
          </cell>
          <cell r="EC31">
            <v>5282.7955836978354</v>
          </cell>
          <cell r="EE31">
            <v>0</v>
          </cell>
          <cell r="EF31">
            <v>2940.8095099999996</v>
          </cell>
          <cell r="EG31">
            <v>5282.7955836978354</v>
          </cell>
          <cell r="EH31">
            <v>5282.7955836978354</v>
          </cell>
          <cell r="EI31">
            <v>5282.7955836978354</v>
          </cell>
          <cell r="EJ31">
            <v>5282.7955836978354</v>
          </cell>
          <cell r="EK31">
            <v>5282.7955836978354</v>
          </cell>
          <cell r="EL31">
            <v>5282.7955836978354</v>
          </cell>
        </row>
        <row r="32">
          <cell r="A32" t="str">
            <v>Accrued Customer Sales Tax</v>
          </cell>
          <cell r="E32">
            <v>674</v>
          </cell>
          <cell r="F32">
            <v>674</v>
          </cell>
          <cell r="G32">
            <v>674</v>
          </cell>
          <cell r="H32">
            <v>674</v>
          </cell>
          <cell r="I32">
            <v>674</v>
          </cell>
          <cell r="J32">
            <v>674</v>
          </cell>
          <cell r="K32">
            <v>674</v>
          </cell>
          <cell r="L32">
            <v>674</v>
          </cell>
          <cell r="M32">
            <v>674</v>
          </cell>
          <cell r="N32">
            <v>674</v>
          </cell>
          <cell r="O32">
            <v>674</v>
          </cell>
          <cell r="P32">
            <v>674</v>
          </cell>
          <cell r="Q32">
            <v>674</v>
          </cell>
          <cell r="R32">
            <v>674</v>
          </cell>
          <cell r="S32">
            <v>674</v>
          </cell>
          <cell r="T32">
            <v>674</v>
          </cell>
          <cell r="U32">
            <v>674</v>
          </cell>
          <cell r="V32">
            <v>674</v>
          </cell>
          <cell r="W32">
            <v>674</v>
          </cell>
          <cell r="X32">
            <v>674</v>
          </cell>
          <cell r="Y32">
            <v>674</v>
          </cell>
          <cell r="Z32">
            <v>1096.4743999999998</v>
          </cell>
          <cell r="AA32">
            <v>1096.4743999999998</v>
          </cell>
          <cell r="AB32">
            <v>1096.4743999999998</v>
          </cell>
          <cell r="AC32">
            <v>1096.4743999999998</v>
          </cell>
          <cell r="AD32">
            <v>1096.4743999999998</v>
          </cell>
          <cell r="AE32">
            <v>1096.4743999999998</v>
          </cell>
          <cell r="AF32">
            <v>1096.4743999999998</v>
          </cell>
          <cell r="AG32">
            <v>1096.4743999999998</v>
          </cell>
          <cell r="AH32">
            <v>1096.4743999999998</v>
          </cell>
          <cell r="AI32">
            <v>1096.4743999999998</v>
          </cell>
          <cell r="AJ32">
            <v>1096.4743999999998</v>
          </cell>
          <cell r="AK32">
            <v>1096.4743999999998</v>
          </cell>
          <cell r="AL32">
            <v>1096.4743999999998</v>
          </cell>
          <cell r="AM32">
            <v>1096.4743999999998</v>
          </cell>
          <cell r="AN32">
            <v>1096.4743999999998</v>
          </cell>
          <cell r="AO32">
            <v>1096.4743999999998</v>
          </cell>
          <cell r="AP32">
            <v>1096.4743999999998</v>
          </cell>
          <cell r="AQ32">
            <v>1096.4743999999998</v>
          </cell>
          <cell r="AR32">
            <v>1096.4743999999998</v>
          </cell>
          <cell r="AS32">
            <v>1096.4743999999998</v>
          </cell>
          <cell r="AT32">
            <v>1096.4743999999998</v>
          </cell>
          <cell r="AU32">
            <v>1096.4743999999998</v>
          </cell>
          <cell r="AV32">
            <v>1096.4743999999998</v>
          </cell>
          <cell r="AW32">
            <v>1096.4743999999998</v>
          </cell>
          <cell r="AX32">
            <v>1096.4743999999998</v>
          </cell>
          <cell r="AY32">
            <v>1096.4743999999998</v>
          </cell>
          <cell r="AZ32">
            <v>1096.4743999999998</v>
          </cell>
          <cell r="BA32">
            <v>1096.4743999999998</v>
          </cell>
          <cell r="BB32">
            <v>1096.4743999999998</v>
          </cell>
          <cell r="BC32">
            <v>1096.4743999999998</v>
          </cell>
          <cell r="BD32">
            <v>1096.4743999999998</v>
          </cell>
          <cell r="BE32">
            <v>1096.4743999999998</v>
          </cell>
          <cell r="BF32">
            <v>1096.4743999999998</v>
          </cell>
          <cell r="BG32">
            <v>1096.4743999999998</v>
          </cell>
          <cell r="BH32">
            <v>1096.4743999999998</v>
          </cell>
          <cell r="BI32">
            <v>1096.4743999999998</v>
          </cell>
          <cell r="BJ32">
            <v>1096.4743999999998</v>
          </cell>
          <cell r="BK32">
            <v>1096.4743999999998</v>
          </cell>
          <cell r="BL32">
            <v>1096.4743999999998</v>
          </cell>
          <cell r="BM32">
            <v>1096.4743999999998</v>
          </cell>
          <cell r="BN32">
            <v>1096.4743999999998</v>
          </cell>
          <cell r="BO32">
            <v>1096.4743999999998</v>
          </cell>
          <cell r="BP32">
            <v>1096.4743999999998</v>
          </cell>
          <cell r="BQ32">
            <v>1096.4743999999998</v>
          </cell>
          <cell r="BR32">
            <v>1096.4743999999998</v>
          </cell>
          <cell r="BS32">
            <v>1096.4743999999998</v>
          </cell>
          <cell r="BT32">
            <v>1096.4743999999998</v>
          </cell>
          <cell r="BU32">
            <v>1096.4743999999998</v>
          </cell>
          <cell r="BV32">
            <v>1096.4743999999998</v>
          </cell>
          <cell r="BW32">
            <v>1096.4743999999998</v>
          </cell>
          <cell r="BX32">
            <v>1096.4743999999998</v>
          </cell>
          <cell r="BY32">
            <v>1096.4743999999998</v>
          </cell>
          <cell r="BZ32">
            <v>1096.4743999999998</v>
          </cell>
          <cell r="CA32">
            <v>1096.4743999999998</v>
          </cell>
          <cell r="CB32">
            <v>1096.4743999999998</v>
          </cell>
          <cell r="CC32">
            <v>1096.4743999999998</v>
          </cell>
          <cell r="CD32">
            <v>1096.4743999999998</v>
          </cell>
          <cell r="CE32">
            <v>1096.4743999999998</v>
          </cell>
          <cell r="CF32">
            <v>1096.4743999999998</v>
          </cell>
          <cell r="CG32">
            <v>1096.4743999999998</v>
          </cell>
          <cell r="CH32">
            <v>1096.4743999999998</v>
          </cell>
          <cell r="CI32">
            <v>1096.4743999999998</v>
          </cell>
          <cell r="CJ32">
            <v>1096.4743999999998</v>
          </cell>
          <cell r="CK32">
            <v>1096.4743999999998</v>
          </cell>
          <cell r="CL32">
            <v>1096.4743999999998</v>
          </cell>
          <cell r="CM32">
            <v>1096.4743999999998</v>
          </cell>
          <cell r="CN32">
            <v>1096.4743999999998</v>
          </cell>
          <cell r="CO32">
            <v>1096.4743999999998</v>
          </cell>
          <cell r="CP32">
            <v>1096.4743999999998</v>
          </cell>
          <cell r="CQ32">
            <v>1096.4743999999998</v>
          </cell>
          <cell r="CR32">
            <v>1096.4743999999998</v>
          </cell>
          <cell r="CS32">
            <v>1096.4743999999998</v>
          </cell>
          <cell r="CT32">
            <v>1096.4743999999998</v>
          </cell>
          <cell r="CU32">
            <v>1096.4743999999998</v>
          </cell>
          <cell r="CV32">
            <v>1096.4743999999998</v>
          </cell>
          <cell r="CX32">
            <v>674</v>
          </cell>
          <cell r="CY32">
            <v>674</v>
          </cell>
          <cell r="CZ32">
            <v>674</v>
          </cell>
          <cell r="DA32">
            <v>674</v>
          </cell>
          <cell r="DB32">
            <v>674</v>
          </cell>
          <cell r="DC32">
            <v>674</v>
          </cell>
          <cell r="DD32">
            <v>674</v>
          </cell>
          <cell r="DE32">
            <v>1096.4743999999998</v>
          </cell>
          <cell r="DF32">
            <v>1096.4743999999998</v>
          </cell>
          <cell r="DG32">
            <v>1096.4743999999998</v>
          </cell>
          <cell r="DH32">
            <v>1096.4743999999998</v>
          </cell>
          <cell r="DI32">
            <v>1096.4743999999998</v>
          </cell>
          <cell r="DJ32">
            <v>1096.4743999999998</v>
          </cell>
          <cell r="DK32">
            <v>1096.4743999999998</v>
          </cell>
          <cell r="DL32">
            <v>1096.4743999999998</v>
          </cell>
          <cell r="DM32">
            <v>1096.4743999999998</v>
          </cell>
          <cell r="DN32">
            <v>1096.4743999999998</v>
          </cell>
          <cell r="DO32">
            <v>1096.4743999999998</v>
          </cell>
          <cell r="DP32">
            <v>1096.4743999999998</v>
          </cell>
          <cell r="DQ32">
            <v>1096.4743999999998</v>
          </cell>
          <cell r="DR32">
            <v>1096.4743999999998</v>
          </cell>
          <cell r="DS32">
            <v>1096.4743999999998</v>
          </cell>
          <cell r="DT32">
            <v>1096.4743999999998</v>
          </cell>
          <cell r="DU32">
            <v>1096.4743999999998</v>
          </cell>
          <cell r="DV32">
            <v>1096.4743999999998</v>
          </cell>
          <cell r="DW32">
            <v>1096.4743999999998</v>
          </cell>
          <cell r="DX32">
            <v>1096.4743999999998</v>
          </cell>
          <cell r="DY32">
            <v>1096.4743999999998</v>
          </cell>
          <cell r="DZ32">
            <v>1096.4743999999998</v>
          </cell>
          <cell r="EA32">
            <v>1096.4743999999998</v>
          </cell>
          <cell r="EB32">
            <v>1096.4743999999998</v>
          </cell>
          <cell r="EC32">
            <v>1096.4743999999998</v>
          </cell>
          <cell r="EE32">
            <v>674</v>
          </cell>
          <cell r="EF32">
            <v>1096.4743999999998</v>
          </cell>
          <cell r="EG32">
            <v>1096.4743999999998</v>
          </cell>
          <cell r="EH32">
            <v>1096.4743999999998</v>
          </cell>
          <cell r="EI32">
            <v>1096.4743999999998</v>
          </cell>
          <cell r="EJ32">
            <v>1096.4743999999998</v>
          </cell>
          <cell r="EK32">
            <v>1096.4743999999998</v>
          </cell>
          <cell r="EL32">
            <v>1096.4743999999998</v>
          </cell>
        </row>
        <row r="33">
          <cell r="A33" t="str">
            <v>Accrued FIN 48 Tax Liability</v>
          </cell>
          <cell r="E33">
            <v>889.80799999999999</v>
          </cell>
          <cell r="F33">
            <v>897.053</v>
          </cell>
          <cell r="G33">
            <v>897.053</v>
          </cell>
          <cell r="H33">
            <v>897.053</v>
          </cell>
          <cell r="I33">
            <v>897.053</v>
          </cell>
          <cell r="J33">
            <v>897.053</v>
          </cell>
          <cell r="K33">
            <v>897.053</v>
          </cell>
          <cell r="L33">
            <v>897.053</v>
          </cell>
          <cell r="M33">
            <v>897.053</v>
          </cell>
          <cell r="N33">
            <v>897.053</v>
          </cell>
          <cell r="O33">
            <v>897.053</v>
          </cell>
          <cell r="P33">
            <v>949.53099999999995</v>
          </cell>
          <cell r="Q33">
            <v>949.53099999999995</v>
          </cell>
          <cell r="R33">
            <v>949.53099999999995</v>
          </cell>
          <cell r="S33">
            <v>949.53099999999995</v>
          </cell>
          <cell r="T33">
            <v>949.53099999999995</v>
          </cell>
          <cell r="U33">
            <v>949.53099999999995</v>
          </cell>
          <cell r="V33">
            <v>949.53099999999995</v>
          </cell>
          <cell r="W33">
            <v>949.53099999999995</v>
          </cell>
          <cell r="X33">
            <v>949.53099999999995</v>
          </cell>
          <cell r="Y33">
            <v>949.53099999999995</v>
          </cell>
          <cell r="Z33">
            <v>949.53099999999995</v>
          </cell>
          <cell r="AA33">
            <v>949.53099999999995</v>
          </cell>
          <cell r="AB33">
            <v>949.53099999999995</v>
          </cell>
          <cell r="AC33">
            <v>949.53099999999995</v>
          </cell>
          <cell r="AD33">
            <v>949.53099999999995</v>
          </cell>
          <cell r="AE33">
            <v>949.53099999999995</v>
          </cell>
          <cell r="AF33">
            <v>949.53099999999995</v>
          </cell>
          <cell r="AG33">
            <v>949.53099999999995</v>
          </cell>
          <cell r="AH33">
            <v>949.53099999999995</v>
          </cell>
          <cell r="AI33">
            <v>949.53099999999995</v>
          </cell>
          <cell r="AJ33">
            <v>949.53099999999995</v>
          </cell>
          <cell r="AK33">
            <v>949.53099999999995</v>
          </cell>
          <cell r="AL33">
            <v>949.53099999999995</v>
          </cell>
          <cell r="AM33">
            <v>949.53099999999995</v>
          </cell>
          <cell r="AN33">
            <v>949.53099999999995</v>
          </cell>
          <cell r="AO33">
            <v>949.53099999999995</v>
          </cell>
          <cell r="AP33">
            <v>949.53099999999995</v>
          </cell>
          <cell r="AQ33">
            <v>949.53099999999995</v>
          </cell>
          <cell r="AR33">
            <v>949.53099999999995</v>
          </cell>
          <cell r="AS33">
            <v>949.53099999999995</v>
          </cell>
          <cell r="AT33">
            <v>949.53099999999995</v>
          </cell>
          <cell r="AU33">
            <v>949.53099999999995</v>
          </cell>
          <cell r="AV33">
            <v>949.53099999999995</v>
          </cell>
          <cell r="AW33">
            <v>949.53099999999995</v>
          </cell>
          <cell r="AX33">
            <v>949.53099999999995</v>
          </cell>
          <cell r="AY33">
            <v>949.53099999999995</v>
          </cell>
          <cell r="AZ33">
            <v>949.53099999999995</v>
          </cell>
          <cell r="BA33">
            <v>949.53099999999995</v>
          </cell>
          <cell r="BB33">
            <v>949.53099999999995</v>
          </cell>
          <cell r="BC33">
            <v>949.53099999999995</v>
          </cell>
          <cell r="BD33">
            <v>949.53099999999995</v>
          </cell>
          <cell r="BE33">
            <v>949.53099999999995</v>
          </cell>
          <cell r="BF33">
            <v>949.53099999999995</v>
          </cell>
          <cell r="BG33">
            <v>949.53099999999995</v>
          </cell>
          <cell r="BH33">
            <v>949.53099999999995</v>
          </cell>
          <cell r="BI33">
            <v>949.53099999999995</v>
          </cell>
          <cell r="BJ33">
            <v>949.53099999999995</v>
          </cell>
          <cell r="BK33">
            <v>949.53099999999995</v>
          </cell>
          <cell r="BL33">
            <v>949.53099999999995</v>
          </cell>
          <cell r="BM33">
            <v>949.53099999999995</v>
          </cell>
          <cell r="BN33">
            <v>949.53099999999995</v>
          </cell>
          <cell r="BO33">
            <v>949.53099999999995</v>
          </cell>
          <cell r="BP33">
            <v>949.53099999999995</v>
          </cell>
          <cell r="BQ33">
            <v>949.53099999999995</v>
          </cell>
          <cell r="BR33">
            <v>949.53099999999995</v>
          </cell>
          <cell r="BS33">
            <v>949.53099999999995</v>
          </cell>
          <cell r="BT33">
            <v>949.53099999999995</v>
          </cell>
          <cell r="BU33">
            <v>949.53099999999995</v>
          </cell>
          <cell r="BV33">
            <v>949.53099999999995</v>
          </cell>
          <cell r="BW33">
            <v>949.53099999999995</v>
          </cell>
          <cell r="BX33">
            <v>949.53099999999995</v>
          </cell>
          <cell r="BY33">
            <v>949.53099999999995</v>
          </cell>
          <cell r="BZ33">
            <v>949.53099999999995</v>
          </cell>
          <cell r="CA33">
            <v>949.53099999999995</v>
          </cell>
          <cell r="CB33">
            <v>949.53099999999995</v>
          </cell>
          <cell r="CC33">
            <v>949.53099999999995</v>
          </cell>
          <cell r="CD33">
            <v>949.53099999999995</v>
          </cell>
          <cell r="CE33">
            <v>949.53099999999995</v>
          </cell>
          <cell r="CF33">
            <v>949.53099999999995</v>
          </cell>
          <cell r="CG33">
            <v>949.53099999999995</v>
          </cell>
          <cell r="CH33">
            <v>949.53099999999995</v>
          </cell>
          <cell r="CI33">
            <v>949.53099999999995</v>
          </cell>
          <cell r="CJ33">
            <v>949.53099999999995</v>
          </cell>
          <cell r="CK33">
            <v>949.53099999999995</v>
          </cell>
          <cell r="CL33">
            <v>949.53099999999995</v>
          </cell>
          <cell r="CM33">
            <v>949.53099999999995</v>
          </cell>
          <cell r="CN33">
            <v>949.53099999999995</v>
          </cell>
          <cell r="CO33">
            <v>949.53099999999995</v>
          </cell>
          <cell r="CP33">
            <v>949.53099999999995</v>
          </cell>
          <cell r="CQ33">
            <v>949.53099999999995</v>
          </cell>
          <cell r="CR33">
            <v>949.53099999999995</v>
          </cell>
          <cell r="CS33">
            <v>949.53099999999995</v>
          </cell>
          <cell r="CT33">
            <v>949.53099999999995</v>
          </cell>
          <cell r="CU33">
            <v>949.53099999999995</v>
          </cell>
          <cell r="CV33">
            <v>949.53099999999995</v>
          </cell>
          <cell r="CX33">
            <v>897.053</v>
          </cell>
          <cell r="CY33">
            <v>897.053</v>
          </cell>
          <cell r="CZ33">
            <v>897.053</v>
          </cell>
          <cell r="DA33">
            <v>949.53099999999995</v>
          </cell>
          <cell r="DB33">
            <v>949.53099999999995</v>
          </cell>
          <cell r="DC33">
            <v>949.53099999999995</v>
          </cell>
          <cell r="DD33">
            <v>949.53099999999995</v>
          </cell>
          <cell r="DE33">
            <v>949.53099999999995</v>
          </cell>
          <cell r="DF33">
            <v>949.53099999999995</v>
          </cell>
          <cell r="DG33">
            <v>949.53099999999995</v>
          </cell>
          <cell r="DH33">
            <v>949.53099999999995</v>
          </cell>
          <cell r="DI33">
            <v>949.53099999999995</v>
          </cell>
          <cell r="DJ33">
            <v>949.53099999999995</v>
          </cell>
          <cell r="DK33">
            <v>949.53099999999995</v>
          </cell>
          <cell r="DL33">
            <v>949.53099999999995</v>
          </cell>
          <cell r="DM33">
            <v>949.53099999999995</v>
          </cell>
          <cell r="DN33">
            <v>949.53099999999995</v>
          </cell>
          <cell r="DO33">
            <v>949.53099999999995</v>
          </cell>
          <cell r="DP33">
            <v>949.53099999999995</v>
          </cell>
          <cell r="DQ33">
            <v>949.53099999999995</v>
          </cell>
          <cell r="DR33">
            <v>949.53099999999995</v>
          </cell>
          <cell r="DS33">
            <v>949.53099999999995</v>
          </cell>
          <cell r="DT33">
            <v>949.53099999999995</v>
          </cell>
          <cell r="DU33">
            <v>949.53099999999995</v>
          </cell>
          <cell r="DV33">
            <v>949.53099999999995</v>
          </cell>
          <cell r="DW33">
            <v>949.53099999999995</v>
          </cell>
          <cell r="DX33">
            <v>949.53099999999995</v>
          </cell>
          <cell r="DY33">
            <v>949.53099999999995</v>
          </cell>
          <cell r="DZ33">
            <v>949.53099999999995</v>
          </cell>
          <cell r="EA33">
            <v>949.53099999999995</v>
          </cell>
          <cell r="EB33">
            <v>949.53099999999995</v>
          </cell>
          <cell r="EC33">
            <v>949.53099999999995</v>
          </cell>
          <cell r="EE33">
            <v>949.53099999999995</v>
          </cell>
          <cell r="EF33">
            <v>949.53099999999995</v>
          </cell>
          <cell r="EG33">
            <v>949.53099999999995</v>
          </cell>
          <cell r="EH33">
            <v>949.53099999999995</v>
          </cell>
          <cell r="EI33">
            <v>949.53099999999995</v>
          </cell>
          <cell r="EJ33">
            <v>949.53099999999995</v>
          </cell>
          <cell r="EK33">
            <v>949.53099999999995</v>
          </cell>
          <cell r="EL33">
            <v>949.53099999999995</v>
          </cell>
        </row>
        <row r="34">
          <cell r="A34" t="str">
            <v>Deferred Short Term Revenue</v>
          </cell>
          <cell r="E34">
            <v>14840.694810000001</v>
          </cell>
          <cell r="F34">
            <v>15273.089239999999</v>
          </cell>
          <cell r="G34">
            <v>14978.696019999999</v>
          </cell>
          <cell r="H34">
            <v>15402.639220000001</v>
          </cell>
          <cell r="I34">
            <v>14927.860060000001</v>
          </cell>
          <cell r="J34">
            <v>14772.85628</v>
          </cell>
          <cell r="K34">
            <v>14209.210279999999</v>
          </cell>
          <cell r="L34">
            <v>14294.74087</v>
          </cell>
          <cell r="M34">
            <v>15240.50893</v>
          </cell>
          <cell r="N34">
            <v>14584.51634</v>
          </cell>
          <cell r="O34">
            <v>13935.383760000001</v>
          </cell>
          <cell r="P34">
            <v>12580.667660000001</v>
          </cell>
          <cell r="Q34">
            <v>15030.344550000002</v>
          </cell>
          <cell r="R34">
            <v>15223.32638</v>
          </cell>
          <cell r="S34">
            <v>16052.70565</v>
          </cell>
          <cell r="T34">
            <v>14693.884550000001</v>
          </cell>
          <cell r="U34">
            <v>14388.17808</v>
          </cell>
          <cell r="V34">
            <v>12947.275869999999</v>
          </cell>
          <cell r="W34">
            <v>13336.102220000001</v>
          </cell>
          <cell r="X34">
            <v>14874.82404</v>
          </cell>
          <cell r="Y34">
            <v>16535.23128</v>
          </cell>
          <cell r="Z34">
            <v>16361.773070000001</v>
          </cell>
          <cell r="AA34">
            <v>17025.785479999999</v>
          </cell>
          <cell r="AB34">
            <v>15286.05889</v>
          </cell>
          <cell r="AC34">
            <v>18585.668817530001</v>
          </cell>
          <cell r="AD34">
            <v>17847.553587509999</v>
          </cell>
          <cell r="AE34">
            <v>17151.300296059999</v>
          </cell>
          <cell r="AF34">
            <v>17387.318054400002</v>
          </cell>
          <cell r="AG34">
            <v>16264.21751715</v>
          </cell>
          <cell r="AH34">
            <v>15817.70677655</v>
          </cell>
          <cell r="AI34">
            <v>15138.38735778</v>
          </cell>
          <cell r="AJ34">
            <v>16014.45138094</v>
          </cell>
          <cell r="AK34">
            <v>16676.382413949999</v>
          </cell>
          <cell r="AL34">
            <v>18692.977607999997</v>
          </cell>
          <cell r="AM34">
            <v>17572.809399990001</v>
          </cell>
          <cell r="AN34">
            <v>17900.6890485</v>
          </cell>
          <cell r="AO34">
            <v>18101.789048500003</v>
          </cell>
          <cell r="AP34">
            <v>18290.389048500005</v>
          </cell>
          <cell r="AQ34">
            <v>18435.499048500005</v>
          </cell>
          <cell r="AR34">
            <v>18197.369048500004</v>
          </cell>
          <cell r="AS34">
            <v>17864.149048500003</v>
          </cell>
          <cell r="AT34">
            <v>17527.879048500003</v>
          </cell>
          <cell r="AU34">
            <v>17563.109048500002</v>
          </cell>
          <cell r="AV34">
            <v>17657.739048500003</v>
          </cell>
          <cell r="AW34">
            <v>17750.789048500003</v>
          </cell>
          <cell r="AX34">
            <v>18301.459048500001</v>
          </cell>
          <cell r="AY34">
            <v>18777.049048500001</v>
          </cell>
          <cell r="AZ34">
            <v>19233.7390485</v>
          </cell>
          <cell r="BA34">
            <v>19415.6540485</v>
          </cell>
          <cell r="BB34">
            <v>19558.2590485</v>
          </cell>
          <cell r="BC34">
            <v>19685.100548499999</v>
          </cell>
          <cell r="BD34">
            <v>19330.0535485</v>
          </cell>
          <cell r="BE34">
            <v>18921.9530485</v>
          </cell>
          <cell r="BF34">
            <v>18503.682548500001</v>
          </cell>
          <cell r="BG34">
            <v>18578.7420485</v>
          </cell>
          <cell r="BH34">
            <v>18683.9115485</v>
          </cell>
          <cell r="BI34">
            <v>18772.869048499997</v>
          </cell>
          <cell r="BJ34">
            <v>19299.614548499994</v>
          </cell>
          <cell r="BK34">
            <v>19846.468048499992</v>
          </cell>
          <cell r="BL34">
            <v>20371.661548499989</v>
          </cell>
          <cell r="BM34">
            <v>20490.223673499986</v>
          </cell>
          <cell r="BN34">
            <v>20563.579298499983</v>
          </cell>
          <cell r="BO34">
            <v>20627.87091099998</v>
          </cell>
          <cell r="BP34">
            <v>20179.217385999982</v>
          </cell>
          <cell r="BQ34">
            <v>19678.616348499985</v>
          </cell>
          <cell r="BR34">
            <v>19172.167560999987</v>
          </cell>
          <cell r="BS34">
            <v>19204.154523499987</v>
          </cell>
          <cell r="BT34">
            <v>19276.615735999985</v>
          </cell>
          <cell r="BU34">
            <v>19339.755048499985</v>
          </cell>
          <cell r="BV34">
            <v>19884.346460999986</v>
          </cell>
          <cell r="BW34">
            <v>20461.383973499986</v>
          </cell>
          <cell r="BX34">
            <v>21025.966985999985</v>
          </cell>
          <cell r="BY34">
            <v>21120.941892249986</v>
          </cell>
          <cell r="BZ34">
            <v>21167.319810999987</v>
          </cell>
          <cell r="CA34">
            <v>21207.201854124985</v>
          </cell>
          <cell r="CB34">
            <v>20710.440752874983</v>
          </cell>
          <cell r="CC34">
            <v>20161.084013499982</v>
          </cell>
          <cell r="CD34">
            <v>19607.536386624979</v>
          </cell>
          <cell r="CE34">
            <v>19622.45359724998</v>
          </cell>
          <cell r="CF34">
            <v>19682.976070374982</v>
          </cell>
          <cell r="CG34">
            <v>19736.817848499984</v>
          </cell>
          <cell r="CH34">
            <v>20300.335831624983</v>
          </cell>
          <cell r="CI34">
            <v>20902.073719749984</v>
          </cell>
          <cell r="CJ34">
            <v>21494.885882874984</v>
          </cell>
          <cell r="CK34">
            <v>21594.609534437484</v>
          </cell>
          <cell r="CL34">
            <v>21643.306349124985</v>
          </cell>
          <cell r="CM34">
            <v>21685.182494406235</v>
          </cell>
          <cell r="CN34">
            <v>21163.583338093737</v>
          </cell>
          <cell r="CO34">
            <v>20586.758761749988</v>
          </cell>
          <cell r="CP34">
            <v>20005.533753531239</v>
          </cell>
          <cell r="CQ34">
            <v>20021.196824687489</v>
          </cell>
          <cell r="CR34">
            <v>20084.745421468742</v>
          </cell>
          <cell r="CS34">
            <v>20141.279288499994</v>
          </cell>
          <cell r="CT34">
            <v>20732.973170781243</v>
          </cell>
          <cell r="CU34">
            <v>21364.797953312493</v>
          </cell>
          <cell r="CV34">
            <v>21987.250724593741</v>
          </cell>
          <cell r="CX34">
            <v>14978.696019999999</v>
          </cell>
          <cell r="CY34">
            <v>14772.85628</v>
          </cell>
          <cell r="CZ34">
            <v>15240.50893</v>
          </cell>
          <cell r="DA34">
            <v>12580.667660000001</v>
          </cell>
          <cell r="DB34">
            <v>16052.70565</v>
          </cell>
          <cell r="DC34">
            <v>12947.275869999999</v>
          </cell>
          <cell r="DD34">
            <v>16535.23128</v>
          </cell>
          <cell r="DE34">
            <v>15286.05889</v>
          </cell>
          <cell r="DF34">
            <v>17151.300296059999</v>
          </cell>
          <cell r="DG34">
            <v>15817.70677655</v>
          </cell>
          <cell r="DH34">
            <v>16676.382413949999</v>
          </cell>
          <cell r="DI34">
            <v>17900.6890485</v>
          </cell>
          <cell r="DJ34">
            <v>18435.499048500005</v>
          </cell>
          <cell r="DK34">
            <v>17527.879048500003</v>
          </cell>
          <cell r="DL34">
            <v>17750.789048500003</v>
          </cell>
          <cell r="DM34">
            <v>19233.7390485</v>
          </cell>
          <cell r="DN34">
            <v>19685.100548499999</v>
          </cell>
          <cell r="DO34">
            <v>18503.682548500001</v>
          </cell>
          <cell r="DP34">
            <v>18772.869048499997</v>
          </cell>
          <cell r="DQ34">
            <v>20371.661548499989</v>
          </cell>
          <cell r="DR34">
            <v>20627.87091099998</v>
          </cell>
          <cell r="DS34">
            <v>19172.167560999987</v>
          </cell>
          <cell r="DT34">
            <v>19339.755048499985</v>
          </cell>
          <cell r="DU34">
            <v>21025.966985999985</v>
          </cell>
          <cell r="DV34">
            <v>21207.201854124985</v>
          </cell>
          <cell r="DW34">
            <v>19607.536386624979</v>
          </cell>
          <cell r="DX34">
            <v>19736.817848499984</v>
          </cell>
          <cell r="DY34">
            <v>21494.885882874984</v>
          </cell>
          <cell r="DZ34">
            <v>21685.182494406235</v>
          </cell>
          <cell r="EA34">
            <v>20005.533753531239</v>
          </cell>
          <cell r="EB34">
            <v>20141.279288499994</v>
          </cell>
          <cell r="EC34">
            <v>21987.250724593741</v>
          </cell>
          <cell r="EE34">
            <v>12580.667660000001</v>
          </cell>
          <cell r="EF34">
            <v>15286.05889</v>
          </cell>
          <cell r="EG34">
            <v>17900.6890485</v>
          </cell>
          <cell r="EH34">
            <v>19233.7390485</v>
          </cell>
          <cell r="EI34">
            <v>20371.661548499989</v>
          </cell>
          <cell r="EJ34">
            <v>21025.966985999985</v>
          </cell>
          <cell r="EK34">
            <v>21494.885882874984</v>
          </cell>
          <cell r="EL34">
            <v>21987.250724593741</v>
          </cell>
        </row>
        <row r="35">
          <cell r="A35" t="str">
            <v>Intercompany Liabilities</v>
          </cell>
          <cell r="E35">
            <v>0</v>
          </cell>
          <cell r="F35">
            <v>108935.289</v>
          </cell>
          <cell r="G35">
            <v>109034.747</v>
          </cell>
          <cell r="H35">
            <v>109134.205</v>
          </cell>
          <cell r="I35">
            <v>109233.663</v>
          </cell>
          <cell r="J35">
            <v>109333.121</v>
          </cell>
          <cell r="K35">
            <v>109432.579</v>
          </cell>
          <cell r="L35">
            <v>109532.037</v>
          </cell>
          <cell r="M35">
            <v>109631.495</v>
          </cell>
          <cell r="N35">
            <v>109730.95299999999</v>
          </cell>
          <cell r="O35">
            <v>109830.41099999999</v>
          </cell>
          <cell r="P35">
            <v>108884.872</v>
          </cell>
          <cell r="Q35">
            <v>108884.872</v>
          </cell>
          <cell r="R35">
            <v>108884.872</v>
          </cell>
          <cell r="S35">
            <v>108884.872</v>
          </cell>
          <cell r="T35">
            <v>108884.872</v>
          </cell>
          <cell r="U35">
            <v>108884.872</v>
          </cell>
          <cell r="V35">
            <v>108884.872</v>
          </cell>
          <cell r="W35">
            <v>108884.872</v>
          </cell>
          <cell r="X35">
            <v>108884.872</v>
          </cell>
          <cell r="Y35">
            <v>108884.872</v>
          </cell>
          <cell r="Z35">
            <v>108884.872</v>
          </cell>
          <cell r="AA35">
            <v>108884.872</v>
          </cell>
          <cell r="AB35">
            <v>108884.872</v>
          </cell>
          <cell r="AC35">
            <v>108884.872</v>
          </cell>
          <cell r="AD35">
            <v>108884.872</v>
          </cell>
          <cell r="AE35">
            <v>108884.872</v>
          </cell>
          <cell r="AF35">
            <v>108884.872</v>
          </cell>
          <cell r="AG35">
            <v>108884.872</v>
          </cell>
          <cell r="AH35">
            <v>108884.872</v>
          </cell>
          <cell r="AI35">
            <v>108884.872</v>
          </cell>
          <cell r="AJ35">
            <v>108884.872</v>
          </cell>
          <cell r="AK35">
            <v>108884.872</v>
          </cell>
          <cell r="AL35">
            <v>108884.872</v>
          </cell>
          <cell r="AM35">
            <v>108884.872</v>
          </cell>
          <cell r="AN35">
            <v>108884.872</v>
          </cell>
          <cell r="AO35">
            <v>108884.872</v>
          </cell>
          <cell r="AP35">
            <v>108884.872</v>
          </cell>
          <cell r="AQ35">
            <v>108884.872</v>
          </cell>
          <cell r="AR35">
            <v>108884.872</v>
          </cell>
          <cell r="AS35">
            <v>108884.872</v>
          </cell>
          <cell r="AT35">
            <v>108884.872</v>
          </cell>
          <cell r="AU35">
            <v>108884.872</v>
          </cell>
          <cell r="AV35">
            <v>108884.872</v>
          </cell>
          <cell r="AW35">
            <v>108884.872</v>
          </cell>
          <cell r="AX35">
            <v>108884.872</v>
          </cell>
          <cell r="AY35">
            <v>108884.872</v>
          </cell>
          <cell r="AZ35">
            <v>108884.872</v>
          </cell>
          <cell r="BA35">
            <v>108884.872</v>
          </cell>
          <cell r="BB35">
            <v>108884.872</v>
          </cell>
          <cell r="BC35">
            <v>108884.872</v>
          </cell>
          <cell r="BD35">
            <v>108884.872</v>
          </cell>
          <cell r="BE35">
            <v>108884.872</v>
          </cell>
          <cell r="BF35">
            <v>108884.872</v>
          </cell>
          <cell r="BG35">
            <v>108884.872</v>
          </cell>
          <cell r="BH35">
            <v>108884.872</v>
          </cell>
          <cell r="BI35">
            <v>108884.872</v>
          </cell>
          <cell r="BJ35">
            <v>108884.872</v>
          </cell>
          <cell r="BK35">
            <v>108884.872</v>
          </cell>
          <cell r="BL35">
            <v>108884.872</v>
          </cell>
          <cell r="BM35">
            <v>108884.872</v>
          </cell>
          <cell r="BN35">
            <v>108884.872</v>
          </cell>
          <cell r="BO35">
            <v>108884.872</v>
          </cell>
          <cell r="BP35">
            <v>108884.872</v>
          </cell>
          <cell r="BQ35">
            <v>108884.872</v>
          </cell>
          <cell r="BR35">
            <v>108884.872</v>
          </cell>
          <cell r="BS35">
            <v>108884.872</v>
          </cell>
          <cell r="BT35">
            <v>108884.872</v>
          </cell>
          <cell r="BU35">
            <v>108884.872</v>
          </cell>
          <cell r="BV35">
            <v>108884.872</v>
          </cell>
          <cell r="BW35">
            <v>108884.872</v>
          </cell>
          <cell r="BX35">
            <v>108884.872</v>
          </cell>
          <cell r="BY35">
            <v>108884.872</v>
          </cell>
          <cell r="BZ35">
            <v>108884.872</v>
          </cell>
          <cell r="CA35">
            <v>108884.872</v>
          </cell>
          <cell r="CB35">
            <v>108884.872</v>
          </cell>
          <cell r="CC35">
            <v>108884.872</v>
          </cell>
          <cell r="CD35">
            <v>108884.872</v>
          </cell>
          <cell r="CE35">
            <v>108884.872</v>
          </cell>
          <cell r="CF35">
            <v>108884.872</v>
          </cell>
          <cell r="CG35">
            <v>108884.872</v>
          </cell>
          <cell r="CH35">
            <v>108884.872</v>
          </cell>
          <cell r="CI35">
            <v>108884.872</v>
          </cell>
          <cell r="CJ35">
            <v>108884.872</v>
          </cell>
          <cell r="CK35">
            <v>108884.872</v>
          </cell>
          <cell r="CL35">
            <v>108884.872</v>
          </cell>
          <cell r="CM35">
            <v>108884.872</v>
          </cell>
          <cell r="CN35">
            <v>108884.872</v>
          </cell>
          <cell r="CO35">
            <v>108884.872</v>
          </cell>
          <cell r="CP35">
            <v>108884.872</v>
          </cell>
          <cell r="CQ35">
            <v>108884.872</v>
          </cell>
          <cell r="CR35">
            <v>108884.872</v>
          </cell>
          <cell r="CS35">
            <v>108884.872</v>
          </cell>
          <cell r="CT35">
            <v>108884.872</v>
          </cell>
          <cell r="CU35">
            <v>108884.872</v>
          </cell>
          <cell r="CV35">
            <v>108884.872</v>
          </cell>
          <cell r="CX35">
            <v>109034.747</v>
          </cell>
          <cell r="CY35">
            <v>109333.121</v>
          </cell>
          <cell r="CZ35">
            <v>109631.495</v>
          </cell>
          <cell r="DA35">
            <v>108884.872</v>
          </cell>
          <cell r="DB35">
            <v>108884.872</v>
          </cell>
          <cell r="DC35">
            <v>108884.872</v>
          </cell>
          <cell r="DD35">
            <v>108884.872</v>
          </cell>
          <cell r="DE35">
            <v>108884.872</v>
          </cell>
          <cell r="DF35">
            <v>108884.872</v>
          </cell>
          <cell r="DG35">
            <v>108884.872</v>
          </cell>
          <cell r="DH35">
            <v>108884.872</v>
          </cell>
          <cell r="DI35">
            <v>108884.872</v>
          </cell>
          <cell r="DJ35">
            <v>108884.872</v>
          </cell>
          <cell r="DK35">
            <v>108884.872</v>
          </cell>
          <cell r="DL35">
            <v>108884.872</v>
          </cell>
          <cell r="DM35">
            <v>108884.872</v>
          </cell>
          <cell r="DN35">
            <v>108884.872</v>
          </cell>
          <cell r="DO35">
            <v>108884.872</v>
          </cell>
          <cell r="DP35">
            <v>108884.872</v>
          </cell>
          <cell r="DQ35">
            <v>108884.872</v>
          </cell>
          <cell r="DR35">
            <v>108884.872</v>
          </cell>
          <cell r="DS35">
            <v>108884.872</v>
          </cell>
          <cell r="DT35">
            <v>108884.872</v>
          </cell>
          <cell r="DU35">
            <v>108884.872</v>
          </cell>
          <cell r="DV35">
            <v>108884.872</v>
          </cell>
          <cell r="DW35">
            <v>108884.872</v>
          </cell>
          <cell r="DX35">
            <v>108884.872</v>
          </cell>
          <cell r="DY35">
            <v>108884.872</v>
          </cell>
          <cell r="DZ35">
            <v>108884.872</v>
          </cell>
          <cell r="EA35">
            <v>108884.872</v>
          </cell>
          <cell r="EB35">
            <v>108884.872</v>
          </cell>
          <cell r="EC35">
            <v>108884.872</v>
          </cell>
          <cell r="EE35">
            <v>108884.872</v>
          </cell>
          <cell r="EF35">
            <v>108884.872</v>
          </cell>
          <cell r="EG35">
            <v>108884.872</v>
          </cell>
          <cell r="EH35">
            <v>108884.872</v>
          </cell>
          <cell r="EI35">
            <v>108884.872</v>
          </cell>
          <cell r="EJ35">
            <v>108884.872</v>
          </cell>
          <cell r="EK35">
            <v>108884.872</v>
          </cell>
          <cell r="EL35">
            <v>108884.872</v>
          </cell>
        </row>
        <row r="36">
          <cell r="A36" t="str">
            <v>Other Accrued Liabilities</v>
          </cell>
          <cell r="E36">
            <v>-0.13915</v>
          </cell>
          <cell r="F36">
            <v>563.96428000000003</v>
          </cell>
          <cell r="G36">
            <v>645.71428000000003</v>
          </cell>
          <cell r="H36">
            <v>645.71428000000003</v>
          </cell>
          <cell r="I36">
            <v>645.71428000000003</v>
          </cell>
          <cell r="J36">
            <v>645.71428000000003</v>
          </cell>
          <cell r="K36">
            <v>643.21428000000003</v>
          </cell>
          <cell r="L36">
            <v>472.49958000000004</v>
          </cell>
          <cell r="M36">
            <v>568.49957999999992</v>
          </cell>
          <cell r="N36">
            <v>485.19958000000003</v>
          </cell>
          <cell r="O36">
            <v>469.19958000000003</v>
          </cell>
          <cell r="P36">
            <v>736.68700000000001</v>
          </cell>
          <cell r="Q36">
            <v>328.68700000000001</v>
          </cell>
          <cell r="R36">
            <v>384.08699999999999</v>
          </cell>
          <cell r="S36">
            <v>388.68700000000001</v>
          </cell>
          <cell r="T36">
            <v>473.68700000000001</v>
          </cell>
          <cell r="U36">
            <v>483.68700000000001</v>
          </cell>
          <cell r="V36">
            <v>503.68700000000001</v>
          </cell>
          <cell r="W36">
            <v>443.68700000000001</v>
          </cell>
          <cell r="X36">
            <v>362.05799000000002</v>
          </cell>
          <cell r="Y36">
            <v>603.00229000000002</v>
          </cell>
          <cell r="Z36">
            <v>583.20729000000006</v>
          </cell>
          <cell r="AA36">
            <v>614.90129000000002</v>
          </cell>
          <cell r="AB36">
            <v>893.77265</v>
          </cell>
          <cell r="AC36">
            <v>893.77265</v>
          </cell>
          <cell r="AD36">
            <v>893.77265</v>
          </cell>
          <cell r="AE36">
            <v>893.77265</v>
          </cell>
          <cell r="AF36">
            <v>893.77265</v>
          </cell>
          <cell r="AG36">
            <v>893.77265</v>
          </cell>
          <cell r="AH36">
            <v>893.77265</v>
          </cell>
          <cell r="AI36">
            <v>893.77265</v>
          </cell>
          <cell r="AJ36">
            <v>893.77265</v>
          </cell>
          <cell r="AK36">
            <v>893.77265</v>
          </cell>
          <cell r="AL36">
            <v>893.77265</v>
          </cell>
          <cell r="AM36">
            <v>893.77265</v>
          </cell>
          <cell r="AN36">
            <v>893.77265</v>
          </cell>
          <cell r="AO36">
            <v>893.77265</v>
          </cell>
          <cell r="AP36">
            <v>893.77265</v>
          </cell>
          <cell r="AQ36">
            <v>893.77265</v>
          </cell>
          <cell r="AR36">
            <v>893.77265</v>
          </cell>
          <cell r="AS36">
            <v>893.77265</v>
          </cell>
          <cell r="AT36">
            <v>893.77265</v>
          </cell>
          <cell r="AU36">
            <v>893.77265</v>
          </cell>
          <cell r="AV36">
            <v>893.77265</v>
          </cell>
          <cell r="AW36">
            <v>893.77265</v>
          </cell>
          <cell r="AX36">
            <v>893.77265</v>
          </cell>
          <cell r="AY36">
            <v>893.77265</v>
          </cell>
          <cell r="AZ36">
            <v>893.77265</v>
          </cell>
          <cell r="BA36">
            <v>893.77265</v>
          </cell>
          <cell r="BB36">
            <v>893.77265</v>
          </cell>
          <cell r="BC36">
            <v>893.77265</v>
          </cell>
          <cell r="BD36">
            <v>893.77265</v>
          </cell>
          <cell r="BE36">
            <v>893.77265</v>
          </cell>
          <cell r="BF36">
            <v>893.77265</v>
          </cell>
          <cell r="BG36">
            <v>893.77265</v>
          </cell>
          <cell r="BH36">
            <v>893.77265</v>
          </cell>
          <cell r="BI36">
            <v>893.77265</v>
          </cell>
          <cell r="BJ36">
            <v>893.77265</v>
          </cell>
          <cell r="BK36">
            <v>893.77265</v>
          </cell>
          <cell r="BL36">
            <v>893.77265</v>
          </cell>
          <cell r="BM36">
            <v>893.77265</v>
          </cell>
          <cell r="BN36">
            <v>893.77265</v>
          </cell>
          <cell r="BO36">
            <v>893.77265</v>
          </cell>
          <cell r="BP36">
            <v>893.77265</v>
          </cell>
          <cell r="BQ36">
            <v>893.77265</v>
          </cell>
          <cell r="BR36">
            <v>893.77265</v>
          </cell>
          <cell r="BS36">
            <v>893.77265</v>
          </cell>
          <cell r="BT36">
            <v>893.77265</v>
          </cell>
          <cell r="BU36">
            <v>893.77265</v>
          </cell>
          <cell r="BV36">
            <v>893.77265</v>
          </cell>
          <cell r="BW36">
            <v>893.77265</v>
          </cell>
          <cell r="BX36">
            <v>893.77265</v>
          </cell>
          <cell r="BY36">
            <v>893.77265</v>
          </cell>
          <cell r="BZ36">
            <v>893.77265</v>
          </cell>
          <cell r="CA36">
            <v>893.77265</v>
          </cell>
          <cell r="CB36">
            <v>893.77265</v>
          </cell>
          <cell r="CC36">
            <v>893.77265</v>
          </cell>
          <cell r="CD36">
            <v>893.77265</v>
          </cell>
          <cell r="CE36">
            <v>893.77265</v>
          </cell>
          <cell r="CF36">
            <v>893.77265</v>
          </cell>
          <cell r="CG36">
            <v>893.77265</v>
          </cell>
          <cell r="CH36">
            <v>893.77265</v>
          </cell>
          <cell r="CI36">
            <v>893.77265</v>
          </cell>
          <cell r="CJ36">
            <v>893.77265</v>
          </cell>
          <cell r="CK36">
            <v>893.77265</v>
          </cell>
          <cell r="CL36">
            <v>893.77265</v>
          </cell>
          <cell r="CM36">
            <v>893.77265</v>
          </cell>
          <cell r="CN36">
            <v>893.77265</v>
          </cell>
          <cell r="CO36">
            <v>893.77265</v>
          </cell>
          <cell r="CP36">
            <v>893.77265</v>
          </cell>
          <cell r="CQ36">
            <v>893.77265</v>
          </cell>
          <cell r="CR36">
            <v>893.77265</v>
          </cell>
          <cell r="CS36">
            <v>893.77265</v>
          </cell>
          <cell r="CT36">
            <v>893.77265</v>
          </cell>
          <cell r="CU36">
            <v>893.77265</v>
          </cell>
          <cell r="CV36">
            <v>893.77265</v>
          </cell>
          <cell r="CX36">
            <v>645.71428000000003</v>
          </cell>
          <cell r="CY36">
            <v>645.71428000000003</v>
          </cell>
          <cell r="CZ36">
            <v>568.49957999999992</v>
          </cell>
          <cell r="DA36">
            <v>736.68700000000001</v>
          </cell>
          <cell r="DB36">
            <v>388.68700000000001</v>
          </cell>
          <cell r="DC36">
            <v>503.68700000000001</v>
          </cell>
          <cell r="DD36">
            <v>603.00229000000002</v>
          </cell>
          <cell r="DE36">
            <v>893.77265</v>
          </cell>
          <cell r="DF36">
            <v>893.77265</v>
          </cell>
          <cell r="DG36">
            <v>893.77265</v>
          </cell>
          <cell r="DH36">
            <v>893.77265</v>
          </cell>
          <cell r="DI36">
            <v>893.77265</v>
          </cell>
          <cell r="DJ36">
            <v>893.77265</v>
          </cell>
          <cell r="DK36">
            <v>893.77265</v>
          </cell>
          <cell r="DL36">
            <v>893.77265</v>
          </cell>
          <cell r="DM36">
            <v>893.77265</v>
          </cell>
          <cell r="DN36">
            <v>893.77265</v>
          </cell>
          <cell r="DO36">
            <v>893.77265</v>
          </cell>
          <cell r="DP36">
            <v>893.77265</v>
          </cell>
          <cell r="DQ36">
            <v>893.77265</v>
          </cell>
          <cell r="DR36">
            <v>893.77265</v>
          </cell>
          <cell r="DS36">
            <v>893.77265</v>
          </cell>
          <cell r="DT36">
            <v>893.77265</v>
          </cell>
          <cell r="DU36">
            <v>893.77265</v>
          </cell>
          <cell r="DV36">
            <v>893.77265</v>
          </cell>
          <cell r="DW36">
            <v>893.77265</v>
          </cell>
          <cell r="DX36">
            <v>893.77265</v>
          </cell>
          <cell r="DY36">
            <v>893.77265</v>
          </cell>
          <cell r="DZ36">
            <v>893.77265</v>
          </cell>
          <cell r="EA36">
            <v>893.77265</v>
          </cell>
          <cell r="EB36">
            <v>893.77265</v>
          </cell>
          <cell r="EC36">
            <v>893.77265</v>
          </cell>
          <cell r="EE36">
            <v>736.68700000000001</v>
          </cell>
          <cell r="EF36">
            <v>893.77265</v>
          </cell>
          <cell r="EG36">
            <v>893.77265</v>
          </cell>
          <cell r="EH36">
            <v>893.77265</v>
          </cell>
          <cell r="EI36">
            <v>893.77265</v>
          </cell>
          <cell r="EJ36">
            <v>893.77265</v>
          </cell>
          <cell r="EK36">
            <v>893.77265</v>
          </cell>
          <cell r="EL36">
            <v>893.77265</v>
          </cell>
        </row>
        <row r="37">
          <cell r="A37" t="str">
            <v>Accrued Interest</v>
          </cell>
          <cell r="E37">
            <v>0</v>
          </cell>
          <cell r="F37">
            <v>160.601</v>
          </cell>
          <cell r="G37">
            <v>360.20378000000005</v>
          </cell>
          <cell r="H37">
            <v>623.53678000000002</v>
          </cell>
          <cell r="I37">
            <v>108.11978000000001</v>
          </cell>
          <cell r="J37">
            <v>359.56130999999999</v>
          </cell>
          <cell r="K37">
            <v>616.33231000000001</v>
          </cell>
          <cell r="L37">
            <v>88.228309999999993</v>
          </cell>
          <cell r="M37">
            <v>333.08006</v>
          </cell>
          <cell r="N37">
            <v>583.28806000000009</v>
          </cell>
          <cell r="O37">
            <v>63.517220000000002</v>
          </cell>
          <cell r="P37">
            <v>315.11351999999999</v>
          </cell>
          <cell r="Q37">
            <v>557.92651999999998</v>
          </cell>
          <cell r="R37">
            <v>31.833269999999999</v>
          </cell>
          <cell r="S37">
            <v>43.514760000000003</v>
          </cell>
          <cell r="T37">
            <v>279.76476000000002</v>
          </cell>
          <cell r="U37">
            <v>516.01476000000002</v>
          </cell>
          <cell r="V37">
            <v>27.764759999999999</v>
          </cell>
          <cell r="W37">
            <v>-88.068070000000006</v>
          </cell>
          <cell r="X37">
            <v>194.95326</v>
          </cell>
          <cell r="Y37">
            <v>16.620429999999999</v>
          </cell>
          <cell r="Z37">
            <v>5.9120900000000001</v>
          </cell>
          <cell r="AA37">
            <v>5.9120900000000001</v>
          </cell>
          <cell r="AB37">
            <v>12.474590000000001</v>
          </cell>
          <cell r="AC37">
            <v>4</v>
          </cell>
          <cell r="AD37">
            <v>8</v>
          </cell>
          <cell r="AE37">
            <v>12</v>
          </cell>
          <cell r="AF37">
            <v>4</v>
          </cell>
          <cell r="AG37">
            <v>8</v>
          </cell>
          <cell r="AH37">
            <v>12</v>
          </cell>
          <cell r="AI37">
            <v>4</v>
          </cell>
          <cell r="AJ37">
            <v>8</v>
          </cell>
          <cell r="AK37">
            <v>12</v>
          </cell>
          <cell r="AL37">
            <v>4</v>
          </cell>
          <cell r="AM37">
            <v>8</v>
          </cell>
          <cell r="AN37">
            <v>12</v>
          </cell>
          <cell r="AO37">
            <v>12</v>
          </cell>
          <cell r="AP37">
            <v>12</v>
          </cell>
          <cell r="AQ37">
            <v>12</v>
          </cell>
          <cell r="AR37">
            <v>12</v>
          </cell>
          <cell r="AS37">
            <v>12</v>
          </cell>
          <cell r="AT37">
            <v>12</v>
          </cell>
          <cell r="AU37">
            <v>12</v>
          </cell>
          <cell r="AV37">
            <v>12</v>
          </cell>
          <cell r="AW37">
            <v>12</v>
          </cell>
          <cell r="AX37">
            <v>12</v>
          </cell>
          <cell r="AY37">
            <v>12</v>
          </cell>
          <cell r="AZ37">
            <v>12</v>
          </cell>
          <cell r="BA37">
            <v>12</v>
          </cell>
          <cell r="BB37">
            <v>12</v>
          </cell>
          <cell r="BC37">
            <v>12</v>
          </cell>
          <cell r="BD37">
            <v>12</v>
          </cell>
          <cell r="BE37">
            <v>12</v>
          </cell>
          <cell r="BF37">
            <v>12</v>
          </cell>
          <cell r="BG37">
            <v>12</v>
          </cell>
          <cell r="BH37">
            <v>12</v>
          </cell>
          <cell r="BI37">
            <v>12</v>
          </cell>
          <cell r="BJ37">
            <v>12</v>
          </cell>
          <cell r="BK37">
            <v>12</v>
          </cell>
          <cell r="BL37">
            <v>12</v>
          </cell>
          <cell r="BM37">
            <v>12</v>
          </cell>
          <cell r="BN37">
            <v>12</v>
          </cell>
          <cell r="BO37">
            <v>12</v>
          </cell>
          <cell r="BP37">
            <v>12</v>
          </cell>
          <cell r="BQ37">
            <v>12</v>
          </cell>
          <cell r="BR37">
            <v>12</v>
          </cell>
          <cell r="BS37">
            <v>12</v>
          </cell>
          <cell r="BT37">
            <v>12</v>
          </cell>
          <cell r="BU37">
            <v>12</v>
          </cell>
          <cell r="BV37">
            <v>12</v>
          </cell>
          <cell r="BW37">
            <v>12</v>
          </cell>
          <cell r="BX37">
            <v>12</v>
          </cell>
          <cell r="BY37">
            <v>12</v>
          </cell>
          <cell r="BZ37">
            <v>12</v>
          </cell>
          <cell r="CA37">
            <v>12</v>
          </cell>
          <cell r="CB37">
            <v>12</v>
          </cell>
          <cell r="CC37">
            <v>12</v>
          </cell>
          <cell r="CD37">
            <v>12</v>
          </cell>
          <cell r="CE37">
            <v>12</v>
          </cell>
          <cell r="CF37">
            <v>12</v>
          </cell>
          <cell r="CG37">
            <v>12</v>
          </cell>
          <cell r="CH37">
            <v>12</v>
          </cell>
          <cell r="CI37">
            <v>12</v>
          </cell>
          <cell r="CJ37">
            <v>12</v>
          </cell>
          <cell r="CK37">
            <v>12</v>
          </cell>
          <cell r="CL37">
            <v>12</v>
          </cell>
          <cell r="CM37">
            <v>12</v>
          </cell>
          <cell r="CN37">
            <v>12</v>
          </cell>
          <cell r="CO37">
            <v>12</v>
          </cell>
          <cell r="CP37">
            <v>12</v>
          </cell>
          <cell r="CQ37">
            <v>12</v>
          </cell>
          <cell r="CR37">
            <v>12</v>
          </cell>
          <cell r="CS37">
            <v>12</v>
          </cell>
          <cell r="CT37">
            <v>12</v>
          </cell>
          <cell r="CU37">
            <v>12</v>
          </cell>
          <cell r="CV37">
            <v>12</v>
          </cell>
          <cell r="CX37">
            <v>360.20378000000005</v>
          </cell>
          <cell r="CY37">
            <v>359.56130999999999</v>
          </cell>
          <cell r="CZ37">
            <v>333.08006</v>
          </cell>
          <cell r="DA37">
            <v>315.11351999999999</v>
          </cell>
          <cell r="DB37">
            <v>43.514760000000003</v>
          </cell>
          <cell r="DC37">
            <v>27.764759999999999</v>
          </cell>
          <cell r="DD37">
            <v>16.620429999999999</v>
          </cell>
          <cell r="DE37">
            <v>12.474590000000001</v>
          </cell>
          <cell r="DF37">
            <v>12</v>
          </cell>
          <cell r="DG37">
            <v>12</v>
          </cell>
          <cell r="DH37">
            <v>12</v>
          </cell>
          <cell r="DI37">
            <v>12</v>
          </cell>
          <cell r="DJ37">
            <v>12</v>
          </cell>
          <cell r="DK37">
            <v>12</v>
          </cell>
          <cell r="DL37">
            <v>12</v>
          </cell>
          <cell r="DM37">
            <v>12</v>
          </cell>
          <cell r="DN37">
            <v>12</v>
          </cell>
          <cell r="DO37">
            <v>12</v>
          </cell>
          <cell r="DP37">
            <v>12</v>
          </cell>
          <cell r="DQ37">
            <v>12</v>
          </cell>
          <cell r="DR37">
            <v>12</v>
          </cell>
          <cell r="DS37">
            <v>12</v>
          </cell>
          <cell r="DT37">
            <v>12</v>
          </cell>
          <cell r="DU37">
            <v>12</v>
          </cell>
          <cell r="DV37">
            <v>12</v>
          </cell>
          <cell r="DW37">
            <v>12</v>
          </cell>
          <cell r="DX37">
            <v>12</v>
          </cell>
          <cell r="DY37">
            <v>12</v>
          </cell>
          <cell r="DZ37">
            <v>12</v>
          </cell>
          <cell r="EA37">
            <v>12</v>
          </cell>
          <cell r="EB37">
            <v>12</v>
          </cell>
          <cell r="EC37">
            <v>12</v>
          </cell>
          <cell r="EE37">
            <v>315.11351999999999</v>
          </cell>
          <cell r="EF37">
            <v>12.474590000000001</v>
          </cell>
          <cell r="EG37">
            <v>12</v>
          </cell>
          <cell r="EH37">
            <v>12</v>
          </cell>
          <cell r="EI37">
            <v>12</v>
          </cell>
          <cell r="EJ37">
            <v>12</v>
          </cell>
          <cell r="EK37">
            <v>12</v>
          </cell>
          <cell r="EL37">
            <v>12</v>
          </cell>
        </row>
        <row r="38">
          <cell r="A38" t="str">
            <v>Payable to Founders</v>
          </cell>
          <cell r="E38">
            <v>0</v>
          </cell>
          <cell r="F38">
            <v>4064.1550000000002</v>
          </cell>
          <cell r="G38">
            <v>4064.1550000000002</v>
          </cell>
          <cell r="H38">
            <v>4064.1550000000002</v>
          </cell>
          <cell r="I38">
            <v>4064.1550000000002</v>
          </cell>
          <cell r="J38">
            <v>4064.1550000000002</v>
          </cell>
          <cell r="K38">
            <v>4064.1550000000002</v>
          </cell>
          <cell r="L38">
            <v>4064.1550000000002</v>
          </cell>
          <cell r="M38">
            <v>4064.1550000000002</v>
          </cell>
          <cell r="N38">
            <v>4064.1550000000002</v>
          </cell>
          <cell r="O38">
            <v>4064.1550000000002</v>
          </cell>
          <cell r="P38">
            <v>1828.4890399999999</v>
          </cell>
          <cell r="Q38">
            <v>1828.4890399999999</v>
          </cell>
          <cell r="R38">
            <v>1828.4890399999999</v>
          </cell>
          <cell r="S38">
            <v>1828.4890399999999</v>
          </cell>
          <cell r="T38">
            <v>-2.0000000000000002E-5</v>
          </cell>
          <cell r="U38">
            <v>-2.0000000000000002E-5</v>
          </cell>
          <cell r="V38">
            <v>-2.0000000000000002E-5</v>
          </cell>
          <cell r="W38">
            <v>-2.0000000000000002E-5</v>
          </cell>
          <cell r="X38">
            <v>-2.0000000000000002E-5</v>
          </cell>
          <cell r="Y38">
            <v>-2.0000000000000002E-5</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0</v>
          </cell>
          <cell r="CX38">
            <v>4064.1550000000002</v>
          </cell>
          <cell r="CY38">
            <v>4064.1550000000002</v>
          </cell>
          <cell r="CZ38">
            <v>4064.1550000000002</v>
          </cell>
          <cell r="DA38">
            <v>1828.4890399999999</v>
          </cell>
          <cell r="DB38">
            <v>1828.4890399999999</v>
          </cell>
          <cell r="DC38">
            <v>-2.0000000000000002E-5</v>
          </cell>
          <cell r="DD38">
            <v>-2.0000000000000002E-5</v>
          </cell>
          <cell r="DE38">
            <v>0</v>
          </cell>
          <cell r="DF38">
            <v>0</v>
          </cell>
          <cell r="DG38">
            <v>0</v>
          </cell>
          <cell r="DH38">
            <v>0</v>
          </cell>
          <cell r="DI38">
            <v>0</v>
          </cell>
          <cell r="DJ38">
            <v>0</v>
          </cell>
          <cell r="DK38">
            <v>0</v>
          </cell>
          <cell r="DL38">
            <v>0</v>
          </cell>
          <cell r="DM38">
            <v>0</v>
          </cell>
          <cell r="DN38">
            <v>0</v>
          </cell>
          <cell r="DO38">
            <v>0</v>
          </cell>
          <cell r="DP38">
            <v>0</v>
          </cell>
          <cell r="DQ38">
            <v>0</v>
          </cell>
          <cell r="DR38">
            <v>0</v>
          </cell>
          <cell r="DS38">
            <v>0</v>
          </cell>
          <cell r="DT38">
            <v>0</v>
          </cell>
          <cell r="DU38">
            <v>0</v>
          </cell>
          <cell r="DV38">
            <v>0</v>
          </cell>
          <cell r="DW38">
            <v>0</v>
          </cell>
          <cell r="DX38">
            <v>0</v>
          </cell>
          <cell r="DY38">
            <v>0</v>
          </cell>
          <cell r="DZ38">
            <v>0</v>
          </cell>
          <cell r="EA38">
            <v>0</v>
          </cell>
          <cell r="EB38">
            <v>0</v>
          </cell>
          <cell r="EC38">
            <v>0</v>
          </cell>
          <cell r="EE38">
            <v>1828.4890399999999</v>
          </cell>
          <cell r="EF38">
            <v>0</v>
          </cell>
          <cell r="EG38">
            <v>0</v>
          </cell>
          <cell r="EH38">
            <v>0</v>
          </cell>
          <cell r="EI38">
            <v>0</v>
          </cell>
          <cell r="EJ38">
            <v>0</v>
          </cell>
          <cell r="EK38">
            <v>0</v>
          </cell>
          <cell r="EL38">
            <v>0</v>
          </cell>
        </row>
        <row r="39">
          <cell r="A39" t="str">
            <v>Accrued Expense Reimbursement</v>
          </cell>
          <cell r="E39">
            <v>0</v>
          </cell>
          <cell r="F39">
            <v>0</v>
          </cell>
          <cell r="G39">
            <v>0</v>
          </cell>
          <cell r="H39">
            <v>55.960999999999999</v>
          </cell>
          <cell r="I39">
            <v>46.892000000000003</v>
          </cell>
          <cell r="J39">
            <v>16.259</v>
          </cell>
          <cell r="K39">
            <v>119.77</v>
          </cell>
          <cell r="L39">
            <v>10.497</v>
          </cell>
          <cell r="M39">
            <v>22.491</v>
          </cell>
          <cell r="N39">
            <v>43.918999999999997</v>
          </cell>
          <cell r="O39">
            <v>60.384</v>
          </cell>
          <cell r="P39">
            <v>-71.772000000000006</v>
          </cell>
          <cell r="Q39">
            <v>-73.371359999999996</v>
          </cell>
          <cell r="R39">
            <v>-71.770690000000002</v>
          </cell>
          <cell r="S39">
            <v>-98.445909999999998</v>
          </cell>
          <cell r="T39">
            <v>-92.306470000000004</v>
          </cell>
          <cell r="U39">
            <v>-63.239179999999998</v>
          </cell>
          <cell r="V39">
            <v>49.112940000000002</v>
          </cell>
          <cell r="W39">
            <v>-28.535049999999998</v>
          </cell>
          <cell r="X39">
            <v>-193.54320999999999</v>
          </cell>
          <cell r="Y39">
            <v>24.387490000000003</v>
          </cell>
          <cell r="Z39">
            <v>211.58749</v>
          </cell>
          <cell r="AA39">
            <v>205.00048999999999</v>
          </cell>
          <cell r="AB39">
            <v>255.00048999999999</v>
          </cell>
          <cell r="AC39">
            <v>250</v>
          </cell>
          <cell r="AD39">
            <v>250</v>
          </cell>
          <cell r="AE39">
            <v>250</v>
          </cell>
          <cell r="AF39">
            <v>250</v>
          </cell>
          <cell r="AG39">
            <v>250</v>
          </cell>
          <cell r="AH39">
            <v>250</v>
          </cell>
          <cell r="AI39">
            <v>250</v>
          </cell>
          <cell r="AJ39">
            <v>250</v>
          </cell>
          <cell r="AK39">
            <v>250</v>
          </cell>
          <cell r="AL39">
            <v>250</v>
          </cell>
          <cell r="AM39">
            <v>250</v>
          </cell>
          <cell r="AN39">
            <v>250</v>
          </cell>
          <cell r="AO39">
            <v>250</v>
          </cell>
          <cell r="AP39">
            <v>250</v>
          </cell>
          <cell r="AQ39">
            <v>250</v>
          </cell>
          <cell r="AR39">
            <v>250</v>
          </cell>
          <cell r="AS39">
            <v>250</v>
          </cell>
          <cell r="AT39">
            <v>250</v>
          </cell>
          <cell r="AU39">
            <v>250</v>
          </cell>
          <cell r="AV39">
            <v>250</v>
          </cell>
          <cell r="AW39">
            <v>250</v>
          </cell>
          <cell r="AX39">
            <v>250</v>
          </cell>
          <cell r="AY39">
            <v>250</v>
          </cell>
          <cell r="AZ39">
            <v>250</v>
          </cell>
          <cell r="BA39">
            <v>250</v>
          </cell>
          <cell r="BB39">
            <v>250</v>
          </cell>
          <cell r="BC39">
            <v>250</v>
          </cell>
          <cell r="BD39">
            <v>250</v>
          </cell>
          <cell r="BE39">
            <v>250</v>
          </cell>
          <cell r="BF39">
            <v>250</v>
          </cell>
          <cell r="BG39">
            <v>250</v>
          </cell>
          <cell r="BH39">
            <v>250</v>
          </cell>
          <cell r="BI39">
            <v>250</v>
          </cell>
          <cell r="BJ39">
            <v>250</v>
          </cell>
          <cell r="BK39">
            <v>250</v>
          </cell>
          <cell r="BL39">
            <v>250</v>
          </cell>
          <cell r="BM39">
            <v>250</v>
          </cell>
          <cell r="BN39">
            <v>250</v>
          </cell>
          <cell r="BO39">
            <v>250</v>
          </cell>
          <cell r="BP39">
            <v>250</v>
          </cell>
          <cell r="BQ39">
            <v>250</v>
          </cell>
          <cell r="BR39">
            <v>250</v>
          </cell>
          <cell r="BS39">
            <v>250</v>
          </cell>
          <cell r="BT39">
            <v>250</v>
          </cell>
          <cell r="BU39">
            <v>250</v>
          </cell>
          <cell r="BV39">
            <v>250</v>
          </cell>
          <cell r="BW39">
            <v>250</v>
          </cell>
          <cell r="BX39">
            <v>250</v>
          </cell>
          <cell r="BY39">
            <v>250</v>
          </cell>
          <cell r="BZ39">
            <v>250</v>
          </cell>
          <cell r="CA39">
            <v>250</v>
          </cell>
          <cell r="CB39">
            <v>250</v>
          </cell>
          <cell r="CC39">
            <v>250</v>
          </cell>
          <cell r="CD39">
            <v>250</v>
          </cell>
          <cell r="CE39">
            <v>250</v>
          </cell>
          <cell r="CF39">
            <v>250</v>
          </cell>
          <cell r="CG39">
            <v>250</v>
          </cell>
          <cell r="CH39">
            <v>250</v>
          </cell>
          <cell r="CI39">
            <v>250</v>
          </cell>
          <cell r="CJ39">
            <v>250</v>
          </cell>
          <cell r="CK39">
            <v>250</v>
          </cell>
          <cell r="CL39">
            <v>250</v>
          </cell>
          <cell r="CM39">
            <v>250</v>
          </cell>
          <cell r="CN39">
            <v>250</v>
          </cell>
          <cell r="CO39">
            <v>250</v>
          </cell>
          <cell r="CP39">
            <v>250</v>
          </cell>
          <cell r="CQ39">
            <v>250</v>
          </cell>
          <cell r="CR39">
            <v>250</v>
          </cell>
          <cell r="CS39">
            <v>250</v>
          </cell>
          <cell r="CT39">
            <v>250</v>
          </cell>
          <cell r="CU39">
            <v>250</v>
          </cell>
          <cell r="CV39">
            <v>250</v>
          </cell>
          <cell r="CX39">
            <v>0</v>
          </cell>
          <cell r="CY39">
            <v>16.259</v>
          </cell>
          <cell r="CZ39">
            <v>22.491</v>
          </cell>
          <cell r="DA39">
            <v>-71.772000000000006</v>
          </cell>
          <cell r="DB39">
            <v>-98.445909999999998</v>
          </cell>
          <cell r="DC39">
            <v>49.112940000000002</v>
          </cell>
          <cell r="DD39">
            <v>24.387490000000003</v>
          </cell>
          <cell r="DE39">
            <v>255.00048999999999</v>
          </cell>
          <cell r="DF39">
            <v>250</v>
          </cell>
          <cell r="DG39">
            <v>250</v>
          </cell>
          <cell r="DH39">
            <v>250</v>
          </cell>
          <cell r="DI39">
            <v>250</v>
          </cell>
          <cell r="DJ39">
            <v>250</v>
          </cell>
          <cell r="DK39">
            <v>250</v>
          </cell>
          <cell r="DL39">
            <v>250</v>
          </cell>
          <cell r="DM39">
            <v>250</v>
          </cell>
          <cell r="DN39">
            <v>250</v>
          </cell>
          <cell r="DO39">
            <v>250</v>
          </cell>
          <cell r="DP39">
            <v>250</v>
          </cell>
          <cell r="DQ39">
            <v>250</v>
          </cell>
          <cell r="DR39">
            <v>250</v>
          </cell>
          <cell r="DS39">
            <v>250</v>
          </cell>
          <cell r="DT39">
            <v>250</v>
          </cell>
          <cell r="DU39">
            <v>250</v>
          </cell>
          <cell r="DV39">
            <v>250</v>
          </cell>
          <cell r="DW39">
            <v>250</v>
          </cell>
          <cell r="DX39">
            <v>250</v>
          </cell>
          <cell r="DY39">
            <v>250</v>
          </cell>
          <cell r="DZ39">
            <v>250</v>
          </cell>
          <cell r="EA39">
            <v>250</v>
          </cell>
          <cell r="EB39">
            <v>250</v>
          </cell>
          <cell r="EC39">
            <v>250</v>
          </cell>
          <cell r="EE39">
            <v>-71.772000000000006</v>
          </cell>
          <cell r="EF39">
            <v>255.00048999999999</v>
          </cell>
          <cell r="EG39">
            <v>250</v>
          </cell>
          <cell r="EH39">
            <v>250</v>
          </cell>
          <cell r="EI39">
            <v>250</v>
          </cell>
          <cell r="EJ39">
            <v>250</v>
          </cell>
          <cell r="EK39">
            <v>250</v>
          </cell>
          <cell r="EL39">
            <v>250</v>
          </cell>
        </row>
        <row r="40">
          <cell r="A40" t="str">
            <v>Payroll Liabilities</v>
          </cell>
          <cell r="E40">
            <v>7752.1979099999999</v>
          </cell>
          <cell r="F40">
            <v>883.93995999999993</v>
          </cell>
          <cell r="G40">
            <v>1304.92932</v>
          </cell>
          <cell r="H40">
            <v>1738.38114</v>
          </cell>
          <cell r="I40">
            <v>2052.2564400000001</v>
          </cell>
          <cell r="J40">
            <v>2461.52556</v>
          </cell>
          <cell r="K40">
            <v>2935.3492099999999</v>
          </cell>
          <cell r="L40">
            <v>3430.7787200000002</v>
          </cell>
          <cell r="M40">
            <v>3852.7469999999998</v>
          </cell>
          <cell r="N40">
            <v>4243.8192399999998</v>
          </cell>
          <cell r="O40">
            <v>4827.9934599999997</v>
          </cell>
          <cell r="P40">
            <v>5749.1929299999993</v>
          </cell>
          <cell r="Q40">
            <v>562.60756000000003</v>
          </cell>
          <cell r="R40">
            <v>1075.29394</v>
          </cell>
          <cell r="S40">
            <v>1589.8626000000002</v>
          </cell>
          <cell r="T40">
            <v>2216.6014</v>
          </cell>
          <cell r="U40">
            <v>2625.2972599999998</v>
          </cell>
          <cell r="V40">
            <v>3173.5201400000001</v>
          </cell>
          <cell r="W40">
            <v>3794.1345899999997</v>
          </cell>
          <cell r="X40">
            <v>4327.8596900000002</v>
          </cell>
          <cell r="Y40">
            <v>5212.6545599999999</v>
          </cell>
          <cell r="Z40">
            <v>6147.2600999999995</v>
          </cell>
          <cell r="AA40">
            <v>6947.8321299999998</v>
          </cell>
          <cell r="AB40">
            <v>6750.3075699999999</v>
          </cell>
          <cell r="AC40">
            <v>694.52596935999998</v>
          </cell>
          <cell r="AD40">
            <v>1307.5991787099999</v>
          </cell>
          <cell r="AE40">
            <v>1920.9333880700001</v>
          </cell>
          <cell r="AF40">
            <v>2534.4605974300002</v>
          </cell>
          <cell r="AG40">
            <v>3148.0828067899997</v>
          </cell>
          <cell r="AH40">
            <v>3772.4790161400001</v>
          </cell>
          <cell r="AI40">
            <v>4468.9504055000007</v>
          </cell>
          <cell r="AJ40">
            <v>5120.0014648599999</v>
          </cell>
          <cell r="AK40">
            <v>5679.4105442099999</v>
          </cell>
          <cell r="AL40">
            <v>6390.4666735699993</v>
          </cell>
          <cell r="AM40">
            <v>6955.14858293</v>
          </cell>
          <cell r="AN40">
            <v>7564.4860922800008</v>
          </cell>
          <cell r="AO40">
            <v>1535.0667653883272</v>
          </cell>
          <cell r="AP40">
            <v>2121.8259507812013</v>
          </cell>
          <cell r="AQ40">
            <v>2708.5851361740752</v>
          </cell>
          <cell r="AR40">
            <v>3323.881879746617</v>
          </cell>
          <cell r="AS40">
            <v>3939.1786233191588</v>
          </cell>
          <cell r="AT40">
            <v>4554.4753668917001</v>
          </cell>
          <cell r="AU40">
            <v>5204.9486406845708</v>
          </cell>
          <cell r="AV40">
            <v>5855.4219144774415</v>
          </cell>
          <cell r="AW40">
            <v>6505.8951882703122</v>
          </cell>
          <cell r="AX40">
            <v>7139.4819417043409</v>
          </cell>
          <cell r="AY40">
            <v>7773.0686951383695</v>
          </cell>
          <cell r="AZ40">
            <v>8406.6554485723973</v>
          </cell>
          <cell r="BA40">
            <v>1601.350054994821</v>
          </cell>
          <cell r="BB40">
            <v>2254.3925299941889</v>
          </cell>
          <cell r="BC40">
            <v>2907.4350049935565</v>
          </cell>
          <cell r="BD40">
            <v>3597.7547527519905</v>
          </cell>
          <cell r="BE40">
            <v>4288.0745005104236</v>
          </cell>
          <cell r="BF40">
            <v>4978.3942482688581</v>
          </cell>
          <cell r="BG40">
            <v>5700.0957729329648</v>
          </cell>
          <cell r="BH40">
            <v>6421.7972975970715</v>
          </cell>
          <cell r="BI40">
            <v>7143.4988222611782</v>
          </cell>
          <cell r="BJ40">
            <v>7861.5259400317173</v>
          </cell>
          <cell r="BK40">
            <v>8579.5530578022554</v>
          </cell>
          <cell r="BL40">
            <v>9297.5801755727935</v>
          </cell>
          <cell r="BM40">
            <v>1661.6382420175773</v>
          </cell>
          <cell r="BN40">
            <v>2374.9689040397016</v>
          </cell>
          <cell r="BO40">
            <v>3088.2995660618258</v>
          </cell>
          <cell r="BP40">
            <v>3852.679377675574</v>
          </cell>
          <cell r="BQ40">
            <v>4617.0591892893226</v>
          </cell>
          <cell r="BR40">
            <v>5381.4390009030703</v>
          </cell>
          <cell r="BS40">
            <v>6166.3476861145291</v>
          </cell>
          <cell r="BT40">
            <v>6951.2563713259879</v>
          </cell>
          <cell r="BU40">
            <v>7736.1650565374466</v>
          </cell>
          <cell r="BV40">
            <v>8511.7737028790652</v>
          </cell>
          <cell r="BW40">
            <v>9287.382349220683</v>
          </cell>
          <cell r="BX40">
            <v>10062.990995562301</v>
          </cell>
          <cell r="BY40">
            <v>1707.4790329509574</v>
          </cell>
          <cell r="BZ40">
            <v>2466.6504859064617</v>
          </cell>
          <cell r="CA40">
            <v>3225.8219388619655</v>
          </cell>
          <cell r="CB40">
            <v>4046.1143565558659</v>
          </cell>
          <cell r="CC40">
            <v>4866.4067742497664</v>
          </cell>
          <cell r="CD40">
            <v>5686.6991919436668</v>
          </cell>
          <cell r="CE40">
            <v>6520.7902035902125</v>
          </cell>
          <cell r="CF40">
            <v>7354.8812152367582</v>
          </cell>
          <cell r="CG40">
            <v>8188.9722268833038</v>
          </cell>
          <cell r="CH40">
            <v>9012.0246341569873</v>
          </cell>
          <cell r="CI40">
            <v>9835.0770414306699</v>
          </cell>
          <cell r="CJ40">
            <v>10658.129448704352</v>
          </cell>
          <cell r="CK40">
            <v>1749.2610839523013</v>
          </cell>
          <cell r="CL40">
            <v>2550.2145879091495</v>
          </cell>
          <cell r="CM40">
            <v>3351.1680918659977</v>
          </cell>
          <cell r="CN40">
            <v>4226.3890870063324</v>
          </cell>
          <cell r="CO40">
            <v>5101.6100821466671</v>
          </cell>
          <cell r="CP40">
            <v>5976.8310772870018</v>
          </cell>
          <cell r="CQ40">
            <v>6860.2952337857905</v>
          </cell>
          <cell r="CR40">
            <v>7743.7593902845792</v>
          </cell>
          <cell r="CS40">
            <v>8627.2235467833671</v>
          </cell>
          <cell r="CT40">
            <v>9500.639001659074</v>
          </cell>
          <cell r="CU40">
            <v>10374.054456534781</v>
          </cell>
          <cell r="CV40">
            <v>11247.469911410488</v>
          </cell>
          <cell r="CX40">
            <v>1304.92932</v>
          </cell>
          <cell r="CY40">
            <v>2461.52556</v>
          </cell>
          <cell r="CZ40">
            <v>3852.7469999999998</v>
          </cell>
          <cell r="DA40">
            <v>5749.1929299999993</v>
          </cell>
          <cell r="DB40">
            <v>1589.8626000000002</v>
          </cell>
          <cell r="DC40">
            <v>3173.5201400000001</v>
          </cell>
          <cell r="DD40">
            <v>5212.6545599999999</v>
          </cell>
          <cell r="DE40">
            <v>6750.3075699999999</v>
          </cell>
          <cell r="DF40">
            <v>1920.9333880700001</v>
          </cell>
          <cell r="DG40">
            <v>3772.4790161400001</v>
          </cell>
          <cell r="DH40">
            <v>5679.4105442099999</v>
          </cell>
          <cell r="DI40">
            <v>7564.4860922800008</v>
          </cell>
          <cell r="DJ40">
            <v>2708.5851361740752</v>
          </cell>
          <cell r="DK40">
            <v>4554.4753668917001</v>
          </cell>
          <cell r="DL40">
            <v>6505.8951882703122</v>
          </cell>
          <cell r="DM40">
            <v>8406.6554485723973</v>
          </cell>
          <cell r="DN40">
            <v>2907.4350049935565</v>
          </cell>
          <cell r="DO40">
            <v>4978.3942482688581</v>
          </cell>
          <cell r="DP40">
            <v>7143.4988222611782</v>
          </cell>
          <cell r="DQ40">
            <v>9297.5801755727935</v>
          </cell>
          <cell r="DR40">
            <v>3088.2995660618258</v>
          </cell>
          <cell r="DS40">
            <v>5381.4390009030703</v>
          </cell>
          <cell r="DT40">
            <v>7736.1650565374466</v>
          </cell>
          <cell r="DU40">
            <v>10062.990995562301</v>
          </cell>
          <cell r="DV40">
            <v>3225.8219388619655</v>
          </cell>
          <cell r="DW40">
            <v>5686.6991919436668</v>
          </cell>
          <cell r="DX40">
            <v>8188.9722268833038</v>
          </cell>
          <cell r="DY40">
            <v>10658.129448704352</v>
          </cell>
          <cell r="DZ40">
            <v>3351.1680918659977</v>
          </cell>
          <cell r="EA40">
            <v>5976.8310772870018</v>
          </cell>
          <cell r="EB40">
            <v>8627.2235467833671</v>
          </cell>
          <cell r="EC40">
            <v>11247.469911410488</v>
          </cell>
          <cell r="EE40">
            <v>5749.1929299999993</v>
          </cell>
          <cell r="EF40">
            <v>6750.3075699999999</v>
          </cell>
          <cell r="EG40">
            <v>7564.4860922800008</v>
          </cell>
          <cell r="EH40">
            <v>8406.6554485723973</v>
          </cell>
          <cell r="EI40">
            <v>9297.5801755727935</v>
          </cell>
          <cell r="EJ40">
            <v>10062.990995562301</v>
          </cell>
          <cell r="EK40">
            <v>10658.129448704352</v>
          </cell>
          <cell r="EL40">
            <v>11247.469911410488</v>
          </cell>
        </row>
        <row r="41">
          <cell r="A41" t="str">
            <v>Total Current Liabilties</v>
          </cell>
          <cell r="E41">
            <v>24905.846700000002</v>
          </cell>
          <cell r="F41">
            <v>128073.92848</v>
          </cell>
          <cell r="G41">
            <v>129195.36339999999</v>
          </cell>
          <cell r="H41">
            <v>129558.39842</v>
          </cell>
          <cell r="I41">
            <v>129633.52055999999</v>
          </cell>
          <cell r="J41">
            <v>128769.28367</v>
          </cell>
          <cell r="K41">
            <v>129994.99042</v>
          </cell>
          <cell r="L41">
            <v>130511.86398000001</v>
          </cell>
          <cell r="M41">
            <v>132154.07657999999</v>
          </cell>
          <cell r="N41">
            <v>133146.13691999999</v>
          </cell>
          <cell r="O41">
            <v>133051.38978999999</v>
          </cell>
          <cell r="P41">
            <v>131646.78115</v>
          </cell>
          <cell r="Q41">
            <v>129342.06389</v>
          </cell>
          <cell r="R41">
            <v>130286.08452</v>
          </cell>
          <cell r="S41">
            <v>132382.71634000001</v>
          </cell>
          <cell r="T41">
            <v>130903.53042000001</v>
          </cell>
          <cell r="U41">
            <v>131720.92539000002</v>
          </cell>
          <cell r="V41">
            <v>128592.14818</v>
          </cell>
          <cell r="W41">
            <v>130316.00318</v>
          </cell>
          <cell r="X41">
            <v>133419.0661</v>
          </cell>
          <cell r="Y41">
            <v>136048.30075999998</v>
          </cell>
          <cell r="Z41">
            <v>138182.59525000001</v>
          </cell>
          <cell r="AA41">
            <v>139878.50267000002</v>
          </cell>
          <cell r="AB41">
            <v>137552.93262000001</v>
          </cell>
          <cell r="AC41">
            <v>135506.06029265455</v>
          </cell>
          <cell r="AD41">
            <v>136113.80249971987</v>
          </cell>
          <cell r="AE41">
            <v>135298.96649001722</v>
          </cell>
          <cell r="AF41">
            <v>136938.38694542611</v>
          </cell>
          <cell r="AG41">
            <v>137313.58770739028</v>
          </cell>
          <cell r="AH41">
            <v>136451.84291726933</v>
          </cell>
          <cell r="AI41">
            <v>137211.17506654805</v>
          </cell>
          <cell r="AJ41">
            <v>139580.16499818853</v>
          </cell>
          <cell r="AK41">
            <v>139697.47962237723</v>
          </cell>
          <cell r="AL41">
            <v>143387.57267276183</v>
          </cell>
          <cell r="AM41">
            <v>143660.3432368715</v>
          </cell>
          <cell r="AN41">
            <v>143437.62077447784</v>
          </cell>
          <cell r="AO41">
            <v>137609.30144758616</v>
          </cell>
          <cell r="AP41">
            <v>138384.66063297904</v>
          </cell>
          <cell r="AQ41">
            <v>139116.52981837193</v>
          </cell>
          <cell r="AR41">
            <v>139493.69656194447</v>
          </cell>
          <cell r="AS41">
            <v>139775.77330551701</v>
          </cell>
          <cell r="AT41">
            <v>140054.80004908954</v>
          </cell>
          <cell r="AU41">
            <v>140740.5033228824</v>
          </cell>
          <cell r="AV41">
            <v>141485.60659667529</v>
          </cell>
          <cell r="AW41">
            <v>142229.12987046814</v>
          </cell>
          <cell r="AX41">
            <v>143413.38662390219</v>
          </cell>
          <cell r="AY41">
            <v>144522.56337733622</v>
          </cell>
          <cell r="AZ41">
            <v>145612.84013077023</v>
          </cell>
          <cell r="BA41">
            <v>138989.44973719266</v>
          </cell>
          <cell r="BB41">
            <v>139785.09721219202</v>
          </cell>
          <cell r="BC41">
            <v>140564.98118719138</v>
          </cell>
          <cell r="BD41">
            <v>140900.25393494984</v>
          </cell>
          <cell r="BE41">
            <v>141182.47318270826</v>
          </cell>
          <cell r="BF41">
            <v>141454.52243046669</v>
          </cell>
          <cell r="BG41">
            <v>142251.28345513079</v>
          </cell>
          <cell r="BH41">
            <v>143078.1544797949</v>
          </cell>
          <cell r="BI41">
            <v>143888.81350445902</v>
          </cell>
          <cell r="BJ41">
            <v>145133.58612222955</v>
          </cell>
          <cell r="BK41">
            <v>146398.46674000009</v>
          </cell>
          <cell r="BL41">
            <v>147641.68735777063</v>
          </cell>
          <cell r="BM41">
            <v>140124.30754921539</v>
          </cell>
          <cell r="BN41">
            <v>140910.99383623753</v>
          </cell>
          <cell r="BO41">
            <v>141688.61611075964</v>
          </cell>
          <cell r="BP41">
            <v>142004.3423973734</v>
          </cell>
          <cell r="BQ41">
            <v>142268.12117148715</v>
          </cell>
          <cell r="BR41">
            <v>142526.0521956009</v>
          </cell>
          <cell r="BS41">
            <v>143342.94784331234</v>
          </cell>
          <cell r="BT41">
            <v>144200.31774102381</v>
          </cell>
          <cell r="BU41">
            <v>145048.36573873527</v>
          </cell>
          <cell r="BV41">
            <v>146368.56579757688</v>
          </cell>
          <cell r="BW41">
            <v>147721.2119564185</v>
          </cell>
          <cell r="BX41">
            <v>149061.40361526015</v>
          </cell>
          <cell r="BY41">
            <v>140800.86655889879</v>
          </cell>
          <cell r="BZ41">
            <v>141606.41593060427</v>
          </cell>
          <cell r="CA41">
            <v>142405.46942668481</v>
          </cell>
          <cell r="CB41">
            <v>142729.00074312868</v>
          </cell>
          <cell r="CC41">
            <v>142999.93642144758</v>
          </cell>
          <cell r="CD41">
            <v>143266.68121226647</v>
          </cell>
          <cell r="CE41">
            <v>144115.68943453801</v>
          </cell>
          <cell r="CF41">
            <v>145010.30291930959</v>
          </cell>
          <cell r="CG41">
            <v>145898.23570908114</v>
          </cell>
          <cell r="CH41">
            <v>147284.80609947981</v>
          </cell>
          <cell r="CI41">
            <v>148709.59639487849</v>
          </cell>
          <cell r="CJ41">
            <v>150125.46096527719</v>
          </cell>
          <cell r="CK41">
            <v>141316.31625208762</v>
          </cell>
          <cell r="CL41">
            <v>142165.96657073195</v>
          </cell>
          <cell r="CM41">
            <v>143008.79621997007</v>
          </cell>
          <cell r="CN41">
            <v>143362.41805879789</v>
          </cell>
          <cell r="CO41">
            <v>143660.81447759448</v>
          </cell>
          <cell r="CP41">
            <v>143954.81046451608</v>
          </cell>
          <cell r="CQ41">
            <v>144853.93769217111</v>
          </cell>
          <cell r="CR41">
            <v>145800.95044545116</v>
          </cell>
          <cell r="CS41">
            <v>146740.94846898119</v>
          </cell>
          <cell r="CT41">
            <v>148206.05780613812</v>
          </cell>
          <cell r="CU41">
            <v>149711.2980435451</v>
          </cell>
          <cell r="CV41">
            <v>151207.16626970208</v>
          </cell>
          <cell r="CX41">
            <v>129195.36339999999</v>
          </cell>
          <cell r="CY41">
            <v>128769.28367</v>
          </cell>
          <cell r="CZ41">
            <v>132154.07657999999</v>
          </cell>
          <cell r="DA41">
            <v>131646.78115</v>
          </cell>
          <cell r="DB41">
            <v>132382.71634000001</v>
          </cell>
          <cell r="DC41">
            <v>128592.14818</v>
          </cell>
          <cell r="DD41">
            <v>136048.30075999998</v>
          </cell>
          <cell r="DE41">
            <v>137552.93262000001</v>
          </cell>
          <cell r="DF41">
            <v>135298.96649001722</v>
          </cell>
          <cell r="DG41">
            <v>136451.84291726933</v>
          </cell>
          <cell r="DH41">
            <v>139697.47962237723</v>
          </cell>
          <cell r="DI41">
            <v>143437.62077447784</v>
          </cell>
          <cell r="DJ41">
            <v>139116.52981837193</v>
          </cell>
          <cell r="DK41">
            <v>140054.80004908954</v>
          </cell>
          <cell r="DL41">
            <v>142229.12987046814</v>
          </cell>
          <cell r="DM41">
            <v>145612.84013077023</v>
          </cell>
          <cell r="DN41">
            <v>140564.98118719138</v>
          </cell>
          <cell r="DO41">
            <v>141454.52243046669</v>
          </cell>
          <cell r="DP41">
            <v>143888.81350445902</v>
          </cell>
          <cell r="DQ41">
            <v>147641.68735777063</v>
          </cell>
          <cell r="DR41">
            <v>141688.61611075964</v>
          </cell>
          <cell r="DS41">
            <v>142526.0521956009</v>
          </cell>
          <cell r="DT41">
            <v>145048.36573873527</v>
          </cell>
          <cell r="DU41">
            <v>149061.40361526015</v>
          </cell>
          <cell r="DV41">
            <v>142405.46942668481</v>
          </cell>
          <cell r="DW41">
            <v>143266.68121226647</v>
          </cell>
          <cell r="DX41">
            <v>145898.23570908114</v>
          </cell>
          <cell r="DY41">
            <v>150125.46096527719</v>
          </cell>
          <cell r="DZ41">
            <v>143008.79621997007</v>
          </cell>
          <cell r="EA41">
            <v>143954.81046451608</v>
          </cell>
          <cell r="EB41">
            <v>146740.94846898119</v>
          </cell>
          <cell r="EC41">
            <v>151207.16626970208</v>
          </cell>
          <cell r="EE41">
            <v>131646.78115</v>
          </cell>
          <cell r="EF41">
            <v>137552.93262000001</v>
          </cell>
          <cell r="EG41">
            <v>143437.62077447784</v>
          </cell>
          <cell r="EH41">
            <v>145612.84013077023</v>
          </cell>
          <cell r="EI41">
            <v>147641.68735777063</v>
          </cell>
          <cell r="EJ41">
            <v>149061.40361526015</v>
          </cell>
          <cell r="EK41">
            <v>150125.46096527719</v>
          </cell>
          <cell r="EL41">
            <v>151207.16626970208</v>
          </cell>
        </row>
        <row r="43">
          <cell r="A43" t="str">
            <v>Long-Term Liabilities</v>
          </cell>
        </row>
        <row r="44">
          <cell r="A44" t="str">
            <v>Deferred Long Term Revenue</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8.9369999999999994</v>
          </cell>
          <cell r="Z44">
            <v>0</v>
          </cell>
          <cell r="AA44">
            <v>2.6520000000000001</v>
          </cell>
          <cell r="AB44">
            <v>2.6520000000000001</v>
          </cell>
          <cell r="AC44">
            <v>2.6520000000000001</v>
          </cell>
          <cell r="AD44">
            <v>2.6520000000000001</v>
          </cell>
          <cell r="AE44">
            <v>2.6520000000000001</v>
          </cell>
          <cell r="AF44">
            <v>2.6520000000000001</v>
          </cell>
          <cell r="AG44">
            <v>2.6520000000000001</v>
          </cell>
          <cell r="AH44">
            <v>2.6520000000000001</v>
          </cell>
          <cell r="AI44">
            <v>2.6520000000000001</v>
          </cell>
          <cell r="AJ44">
            <v>2.6520000000000001</v>
          </cell>
          <cell r="AK44">
            <v>2.6520000000000001</v>
          </cell>
          <cell r="AL44">
            <v>2.6520000000000001</v>
          </cell>
          <cell r="AM44">
            <v>2.6520000000000001</v>
          </cell>
          <cell r="AN44">
            <v>2.6520000000000001</v>
          </cell>
          <cell r="AO44">
            <v>2.6520000000000001</v>
          </cell>
          <cell r="AP44">
            <v>2.6520000000000001</v>
          </cell>
          <cell r="AQ44">
            <v>2.6520000000000001</v>
          </cell>
          <cell r="AR44">
            <v>2.6520000000000001</v>
          </cell>
          <cell r="AS44">
            <v>2.6520000000000001</v>
          </cell>
          <cell r="AT44">
            <v>2.6520000000000001</v>
          </cell>
          <cell r="AU44">
            <v>2.6520000000000001</v>
          </cell>
          <cell r="AV44">
            <v>2.6520000000000001</v>
          </cell>
          <cell r="AW44">
            <v>2.6520000000000001</v>
          </cell>
          <cell r="AX44">
            <v>2.6520000000000001</v>
          </cell>
          <cell r="AY44">
            <v>2.6520000000000001</v>
          </cell>
          <cell r="AZ44">
            <v>2.6520000000000001</v>
          </cell>
          <cell r="BA44">
            <v>2.6520000000000001</v>
          </cell>
          <cell r="BB44">
            <v>2.6520000000000001</v>
          </cell>
          <cell r="BC44">
            <v>2.6520000000000001</v>
          </cell>
          <cell r="BD44">
            <v>2.6520000000000001</v>
          </cell>
          <cell r="BE44">
            <v>2.6520000000000001</v>
          </cell>
          <cell r="BF44">
            <v>2.6520000000000001</v>
          </cell>
          <cell r="BG44">
            <v>2.6520000000000001</v>
          </cell>
          <cell r="BH44">
            <v>2.6520000000000001</v>
          </cell>
          <cell r="BI44">
            <v>2.6520000000000001</v>
          </cell>
          <cell r="BJ44">
            <v>2.6520000000000001</v>
          </cell>
          <cell r="BK44">
            <v>2.6520000000000001</v>
          </cell>
          <cell r="BL44">
            <v>2.6520000000000001</v>
          </cell>
          <cell r="BM44">
            <v>2.6520000000000001</v>
          </cell>
          <cell r="BN44">
            <v>2.6520000000000001</v>
          </cell>
          <cell r="BO44">
            <v>2.6520000000000001</v>
          </cell>
          <cell r="BP44">
            <v>2.6520000000000001</v>
          </cell>
          <cell r="BQ44">
            <v>2.6520000000000001</v>
          </cell>
          <cell r="BR44">
            <v>2.6520000000000001</v>
          </cell>
          <cell r="BS44">
            <v>2.6520000000000001</v>
          </cell>
          <cell r="BT44">
            <v>2.6520000000000001</v>
          </cell>
          <cell r="BU44">
            <v>2.6520000000000001</v>
          </cell>
          <cell r="BV44">
            <v>2.6520000000000001</v>
          </cell>
          <cell r="BW44">
            <v>2.6520000000000001</v>
          </cell>
          <cell r="BX44">
            <v>2.6520000000000001</v>
          </cell>
          <cell r="BY44">
            <v>2.6520000000000001</v>
          </cell>
          <cell r="BZ44">
            <v>2.6520000000000001</v>
          </cell>
          <cell r="CA44">
            <v>2.6520000000000001</v>
          </cell>
          <cell r="CB44">
            <v>2.6520000000000001</v>
          </cell>
          <cell r="CC44">
            <v>2.6520000000000001</v>
          </cell>
          <cell r="CD44">
            <v>2.6520000000000001</v>
          </cell>
          <cell r="CE44">
            <v>2.6520000000000001</v>
          </cell>
          <cell r="CF44">
            <v>2.6520000000000001</v>
          </cell>
          <cell r="CG44">
            <v>2.6520000000000001</v>
          </cell>
          <cell r="CH44">
            <v>2.6520000000000001</v>
          </cell>
          <cell r="CI44">
            <v>2.6520000000000001</v>
          </cell>
          <cell r="CJ44">
            <v>2.6520000000000001</v>
          </cell>
          <cell r="CK44">
            <v>2.6520000000000001</v>
          </cell>
          <cell r="CL44">
            <v>2.6520000000000001</v>
          </cell>
          <cell r="CM44">
            <v>2.6520000000000001</v>
          </cell>
          <cell r="CN44">
            <v>2.6520000000000001</v>
          </cell>
          <cell r="CO44">
            <v>2.6520000000000001</v>
          </cell>
          <cell r="CP44">
            <v>2.6520000000000001</v>
          </cell>
          <cell r="CQ44">
            <v>2.6520000000000001</v>
          </cell>
          <cell r="CR44">
            <v>2.6520000000000001</v>
          </cell>
          <cell r="CS44">
            <v>2.6520000000000001</v>
          </cell>
          <cell r="CT44">
            <v>2.6520000000000001</v>
          </cell>
          <cell r="CU44">
            <v>2.6520000000000001</v>
          </cell>
          <cell r="CV44">
            <v>2.6520000000000001</v>
          </cell>
          <cell r="CX44">
            <v>0</v>
          </cell>
          <cell r="CY44">
            <v>0</v>
          </cell>
          <cell r="CZ44">
            <v>0</v>
          </cell>
          <cell r="DA44">
            <v>0</v>
          </cell>
          <cell r="DB44">
            <v>0</v>
          </cell>
          <cell r="DC44">
            <v>0</v>
          </cell>
          <cell r="DD44">
            <v>8.9369999999999994</v>
          </cell>
          <cell r="DE44">
            <v>2.6520000000000001</v>
          </cell>
          <cell r="DF44">
            <v>2.6520000000000001</v>
          </cell>
          <cell r="DG44">
            <v>2.6520000000000001</v>
          </cell>
          <cell r="DH44">
            <v>2.6520000000000001</v>
          </cell>
          <cell r="DI44">
            <v>2.6520000000000001</v>
          </cell>
          <cell r="DJ44">
            <v>2.6520000000000001</v>
          </cell>
          <cell r="DK44">
            <v>2.6520000000000001</v>
          </cell>
          <cell r="DL44">
            <v>2.6520000000000001</v>
          </cell>
          <cell r="DM44">
            <v>2.6520000000000001</v>
          </cell>
          <cell r="DN44">
            <v>2.6520000000000001</v>
          </cell>
          <cell r="DO44">
            <v>2.6520000000000001</v>
          </cell>
          <cell r="DP44">
            <v>2.6520000000000001</v>
          </cell>
          <cell r="DQ44">
            <v>2.6520000000000001</v>
          </cell>
          <cell r="DR44">
            <v>2.6520000000000001</v>
          </cell>
          <cell r="DS44">
            <v>2.6520000000000001</v>
          </cell>
          <cell r="DT44">
            <v>2.6520000000000001</v>
          </cell>
          <cell r="DU44">
            <v>2.6520000000000001</v>
          </cell>
          <cell r="DV44">
            <v>2.6520000000000001</v>
          </cell>
          <cell r="DW44">
            <v>2.6520000000000001</v>
          </cell>
          <cell r="DX44">
            <v>2.6520000000000001</v>
          </cell>
          <cell r="DY44">
            <v>2.6520000000000001</v>
          </cell>
          <cell r="DZ44">
            <v>2.6520000000000001</v>
          </cell>
          <cell r="EA44">
            <v>2.6520000000000001</v>
          </cell>
          <cell r="EB44">
            <v>2.6520000000000001</v>
          </cell>
          <cell r="EC44">
            <v>2.6520000000000001</v>
          </cell>
          <cell r="EE44">
            <v>0</v>
          </cell>
          <cell r="EF44">
            <v>2.6520000000000001</v>
          </cell>
          <cell r="EG44">
            <v>2.6520000000000001</v>
          </cell>
          <cell r="EH44">
            <v>2.6520000000000001</v>
          </cell>
          <cell r="EI44">
            <v>2.6520000000000001</v>
          </cell>
          <cell r="EJ44">
            <v>2.6520000000000001</v>
          </cell>
          <cell r="EK44">
            <v>2.6520000000000001</v>
          </cell>
          <cell r="EL44">
            <v>2.6520000000000001</v>
          </cell>
        </row>
        <row r="46">
          <cell r="A46" t="str">
            <v>Debt</v>
          </cell>
        </row>
        <row r="47">
          <cell r="A47" t="str">
            <v>Existing Term Loan</v>
          </cell>
          <cell r="E47">
            <v>0</v>
          </cell>
          <cell r="F47">
            <v>42000</v>
          </cell>
          <cell r="G47">
            <v>42000</v>
          </cell>
          <cell r="H47">
            <v>42000</v>
          </cell>
          <cell r="I47">
            <v>42000</v>
          </cell>
          <cell r="J47">
            <v>40950</v>
          </cell>
          <cell r="K47">
            <v>40950</v>
          </cell>
          <cell r="L47">
            <v>40950</v>
          </cell>
          <cell r="M47">
            <v>39900</v>
          </cell>
          <cell r="N47">
            <v>39900</v>
          </cell>
          <cell r="O47">
            <v>39900</v>
          </cell>
          <cell r="P47">
            <v>38850</v>
          </cell>
          <cell r="Q47">
            <v>38850</v>
          </cell>
          <cell r="R47">
            <v>38850</v>
          </cell>
          <cell r="S47">
            <v>37800</v>
          </cell>
          <cell r="T47">
            <v>37800</v>
          </cell>
          <cell r="U47">
            <v>37800</v>
          </cell>
          <cell r="V47">
            <v>36750</v>
          </cell>
          <cell r="W47">
            <v>26750</v>
          </cell>
          <cell r="X47">
            <v>26750</v>
          </cell>
          <cell r="Y47">
            <v>25700</v>
          </cell>
          <cell r="Z47">
            <v>24700</v>
          </cell>
          <cell r="AA47">
            <v>23700</v>
          </cell>
          <cell r="AB47">
            <v>22650</v>
          </cell>
          <cell r="AC47">
            <v>22650</v>
          </cell>
          <cell r="AD47">
            <v>22650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X47">
            <v>42000</v>
          </cell>
          <cell r="CY47">
            <v>40950</v>
          </cell>
          <cell r="CZ47">
            <v>39900</v>
          </cell>
          <cell r="DA47">
            <v>38850</v>
          </cell>
          <cell r="DB47">
            <v>37800</v>
          </cell>
          <cell r="DC47">
            <v>36750</v>
          </cell>
          <cell r="DD47">
            <v>25700</v>
          </cell>
          <cell r="DE47">
            <v>22650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v>0</v>
          </cell>
          <cell r="DU47">
            <v>0</v>
          </cell>
          <cell r="DV47">
            <v>0</v>
          </cell>
          <cell r="DW47">
            <v>0</v>
          </cell>
          <cell r="DX47">
            <v>0</v>
          </cell>
          <cell r="DY47">
            <v>0</v>
          </cell>
          <cell r="DZ47">
            <v>0</v>
          </cell>
          <cell r="EA47">
            <v>0</v>
          </cell>
          <cell r="EB47">
            <v>0</v>
          </cell>
          <cell r="EC47">
            <v>0</v>
          </cell>
          <cell r="EE47">
            <v>38850</v>
          </cell>
          <cell r="EF47">
            <v>22650</v>
          </cell>
          <cell r="EG47">
            <v>0</v>
          </cell>
          <cell r="EH47">
            <v>0</v>
          </cell>
          <cell r="EI47">
            <v>0</v>
          </cell>
          <cell r="EJ47">
            <v>0</v>
          </cell>
          <cell r="EK47">
            <v>0</v>
          </cell>
          <cell r="EL47">
            <v>0</v>
          </cell>
        </row>
        <row r="48">
          <cell r="A48" t="str">
            <v>New Revolver</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0</v>
          </cell>
          <cell r="DM48">
            <v>0</v>
          </cell>
          <cell r="DN48">
            <v>0</v>
          </cell>
          <cell r="DO48">
            <v>0</v>
          </cell>
          <cell r="DP48">
            <v>0</v>
          </cell>
          <cell r="DQ48">
            <v>0</v>
          </cell>
          <cell r="DR48">
            <v>0</v>
          </cell>
          <cell r="DS48">
            <v>0</v>
          </cell>
          <cell r="DT48">
            <v>0</v>
          </cell>
          <cell r="DU48">
            <v>0</v>
          </cell>
          <cell r="DV48">
            <v>0</v>
          </cell>
          <cell r="DW48">
            <v>0</v>
          </cell>
          <cell r="DX48">
            <v>0</v>
          </cell>
          <cell r="DY48">
            <v>0</v>
          </cell>
          <cell r="DZ48">
            <v>0</v>
          </cell>
          <cell r="EA48">
            <v>0</v>
          </cell>
          <cell r="EB48">
            <v>0</v>
          </cell>
          <cell r="EC48">
            <v>0</v>
          </cell>
          <cell r="EE48">
            <v>0</v>
          </cell>
          <cell r="EF48">
            <v>0</v>
          </cell>
          <cell r="EG48">
            <v>0</v>
          </cell>
          <cell r="EH48">
            <v>0</v>
          </cell>
          <cell r="EI48">
            <v>0</v>
          </cell>
          <cell r="EJ48">
            <v>0</v>
          </cell>
          <cell r="EK48">
            <v>0</v>
          </cell>
          <cell r="EL48">
            <v>0</v>
          </cell>
        </row>
        <row r="49">
          <cell r="A49" t="str">
            <v>New Term Loan</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80000</v>
          </cell>
          <cell r="AF49">
            <v>80000</v>
          </cell>
          <cell r="AG49">
            <v>80000</v>
          </cell>
          <cell r="AH49">
            <v>78500</v>
          </cell>
          <cell r="AI49">
            <v>78500</v>
          </cell>
          <cell r="AJ49">
            <v>78500</v>
          </cell>
          <cell r="AK49">
            <v>77000</v>
          </cell>
          <cell r="AL49">
            <v>77000</v>
          </cell>
          <cell r="AM49">
            <v>77000</v>
          </cell>
          <cell r="AN49">
            <v>75500</v>
          </cell>
          <cell r="AO49">
            <v>75500</v>
          </cell>
          <cell r="AP49">
            <v>75500</v>
          </cell>
          <cell r="AQ49">
            <v>67031.501034427594</v>
          </cell>
          <cell r="AR49">
            <v>67031.501034427594</v>
          </cell>
          <cell r="AS49">
            <v>67031.501034427594</v>
          </cell>
          <cell r="AT49">
            <v>65531.501034427594</v>
          </cell>
          <cell r="AU49">
            <v>65531.501034427594</v>
          </cell>
          <cell r="AV49">
            <v>65531.501034427594</v>
          </cell>
          <cell r="AW49">
            <v>64031.501034427594</v>
          </cell>
          <cell r="AX49">
            <v>64031.501034427594</v>
          </cell>
          <cell r="AY49">
            <v>64031.501034427594</v>
          </cell>
          <cell r="AZ49">
            <v>62531.501034427594</v>
          </cell>
          <cell r="BA49">
            <v>62531.501034427594</v>
          </cell>
          <cell r="BB49">
            <v>62531.501034427594</v>
          </cell>
          <cell r="BC49">
            <v>57141.080956897546</v>
          </cell>
          <cell r="BD49">
            <v>57141.080956897546</v>
          </cell>
          <cell r="BE49">
            <v>57141.080956897546</v>
          </cell>
          <cell r="BF49">
            <v>55641.080956897546</v>
          </cell>
          <cell r="BG49">
            <v>55641.080956897546</v>
          </cell>
          <cell r="BH49">
            <v>55641.080956897546</v>
          </cell>
          <cell r="BI49">
            <v>54141.080956897546</v>
          </cell>
          <cell r="BJ49">
            <v>54141.080956897546</v>
          </cell>
          <cell r="BK49">
            <v>54141.080956897546</v>
          </cell>
          <cell r="BL49">
            <v>52641.080956897546</v>
          </cell>
          <cell r="BM49">
            <v>52641.080956897546</v>
          </cell>
          <cell r="BN49">
            <v>52641.080956897546</v>
          </cell>
          <cell r="BO49">
            <v>45512.732923594522</v>
          </cell>
          <cell r="BP49">
            <v>45512.732923594522</v>
          </cell>
          <cell r="BQ49">
            <v>45512.732923594522</v>
          </cell>
          <cell r="BR49">
            <v>44012.732923594522</v>
          </cell>
          <cell r="BS49">
            <v>44012.732923594522</v>
          </cell>
          <cell r="BT49">
            <v>44012.732923594522</v>
          </cell>
          <cell r="BU49">
            <v>42512.732923594522</v>
          </cell>
          <cell r="BV49">
            <v>42512.732923594522</v>
          </cell>
          <cell r="BW49">
            <v>42512.732923594522</v>
          </cell>
          <cell r="BX49">
            <v>41012.732923594522</v>
          </cell>
          <cell r="BY49">
            <v>41012.732923594522</v>
          </cell>
          <cell r="BZ49">
            <v>41012.732923594522</v>
          </cell>
          <cell r="CA49">
            <v>32602.974610811154</v>
          </cell>
          <cell r="CB49">
            <v>32602.974610811154</v>
          </cell>
          <cell r="CC49">
            <v>32602.974610811154</v>
          </cell>
          <cell r="CD49">
            <v>31102.974610811154</v>
          </cell>
          <cell r="CE49">
            <v>31102.974610811154</v>
          </cell>
          <cell r="CF49">
            <v>31102.974610811154</v>
          </cell>
          <cell r="CG49">
            <v>29602.974610811154</v>
          </cell>
          <cell r="CH49">
            <v>29602.974610811154</v>
          </cell>
          <cell r="CI49">
            <v>29602.974610811154</v>
          </cell>
          <cell r="CJ49">
            <v>28102.974610811154</v>
          </cell>
          <cell r="CK49">
            <v>28102.974610811154</v>
          </cell>
          <cell r="CL49">
            <v>28102.974610811154</v>
          </cell>
          <cell r="CM49">
            <v>0</v>
          </cell>
          <cell r="CN49">
            <v>0</v>
          </cell>
          <cell r="CO49">
            <v>0</v>
          </cell>
          <cell r="CP49">
            <v>0</v>
          </cell>
          <cell r="CQ49">
            <v>0</v>
          </cell>
          <cell r="CR49">
            <v>0</v>
          </cell>
          <cell r="CS49">
            <v>0</v>
          </cell>
          <cell r="CT49">
            <v>0</v>
          </cell>
          <cell r="CU49">
            <v>0</v>
          </cell>
          <cell r="CV49">
            <v>0</v>
          </cell>
          <cell r="CX49">
            <v>0</v>
          </cell>
          <cell r="CY49">
            <v>0</v>
          </cell>
          <cell r="CZ49">
            <v>0</v>
          </cell>
          <cell r="DA49">
            <v>0</v>
          </cell>
          <cell r="DB49">
            <v>0</v>
          </cell>
          <cell r="DC49">
            <v>0</v>
          </cell>
          <cell r="DD49">
            <v>0</v>
          </cell>
          <cell r="DE49">
            <v>0</v>
          </cell>
          <cell r="DF49">
            <v>80000</v>
          </cell>
          <cell r="DG49">
            <v>78500</v>
          </cell>
          <cell r="DH49">
            <v>77000</v>
          </cell>
          <cell r="DI49">
            <v>75500</v>
          </cell>
          <cell r="DJ49">
            <v>67031.501034427594</v>
          </cell>
          <cell r="DK49">
            <v>65531.501034427594</v>
          </cell>
          <cell r="DL49">
            <v>64031.501034427594</v>
          </cell>
          <cell r="DM49">
            <v>62531.501034427594</v>
          </cell>
          <cell r="DN49">
            <v>57141.080956897546</v>
          </cell>
          <cell r="DO49">
            <v>55641.080956897546</v>
          </cell>
          <cell r="DP49">
            <v>54141.080956897546</v>
          </cell>
          <cell r="DQ49">
            <v>52641.080956897546</v>
          </cell>
          <cell r="DR49">
            <v>45512.732923594522</v>
          </cell>
          <cell r="DS49">
            <v>44012.732923594522</v>
          </cell>
          <cell r="DT49">
            <v>42512.732923594522</v>
          </cell>
          <cell r="DU49">
            <v>41012.732923594522</v>
          </cell>
          <cell r="DV49">
            <v>32602.974610811154</v>
          </cell>
          <cell r="DW49">
            <v>31102.974610811154</v>
          </cell>
          <cell r="DX49">
            <v>29602.974610811154</v>
          </cell>
          <cell r="DY49">
            <v>28102.974610811154</v>
          </cell>
          <cell r="DZ49">
            <v>0</v>
          </cell>
          <cell r="EA49">
            <v>0</v>
          </cell>
          <cell r="EB49">
            <v>0</v>
          </cell>
          <cell r="EC49">
            <v>0</v>
          </cell>
          <cell r="EE49">
            <v>0</v>
          </cell>
          <cell r="EF49">
            <v>0</v>
          </cell>
          <cell r="EG49">
            <v>75500</v>
          </cell>
          <cell r="EH49">
            <v>62531.501034427594</v>
          </cell>
          <cell r="EI49">
            <v>52641.080956897546</v>
          </cell>
          <cell r="EJ49">
            <v>41012.732923594522</v>
          </cell>
          <cell r="EK49">
            <v>28102.974610811154</v>
          </cell>
          <cell r="EL49">
            <v>0</v>
          </cell>
        </row>
        <row r="50">
          <cell r="A50" t="str">
            <v>Total Debt</v>
          </cell>
          <cell r="E50">
            <v>0</v>
          </cell>
          <cell r="F50">
            <v>42000</v>
          </cell>
          <cell r="G50">
            <v>42000</v>
          </cell>
          <cell r="H50">
            <v>42000</v>
          </cell>
          <cell r="I50">
            <v>42000</v>
          </cell>
          <cell r="J50">
            <v>40950</v>
          </cell>
          <cell r="K50">
            <v>40950</v>
          </cell>
          <cell r="L50">
            <v>40950</v>
          </cell>
          <cell r="M50">
            <v>39900</v>
          </cell>
          <cell r="N50">
            <v>39900</v>
          </cell>
          <cell r="O50">
            <v>39900</v>
          </cell>
          <cell r="P50">
            <v>38850</v>
          </cell>
          <cell r="Q50">
            <v>38850</v>
          </cell>
          <cell r="R50">
            <v>38850</v>
          </cell>
          <cell r="S50">
            <v>37800</v>
          </cell>
          <cell r="T50">
            <v>37800</v>
          </cell>
          <cell r="U50">
            <v>37800</v>
          </cell>
          <cell r="V50">
            <v>36750</v>
          </cell>
          <cell r="W50">
            <v>26750</v>
          </cell>
          <cell r="X50">
            <v>26750</v>
          </cell>
          <cell r="Y50">
            <v>25700</v>
          </cell>
          <cell r="Z50">
            <v>24700</v>
          </cell>
          <cell r="AA50">
            <v>23700</v>
          </cell>
          <cell r="AB50">
            <v>22650</v>
          </cell>
          <cell r="AC50">
            <v>22650</v>
          </cell>
          <cell r="AD50">
            <v>22650</v>
          </cell>
          <cell r="AE50">
            <v>80000</v>
          </cell>
          <cell r="AF50">
            <v>80000</v>
          </cell>
          <cell r="AG50">
            <v>80000</v>
          </cell>
          <cell r="AH50">
            <v>78500</v>
          </cell>
          <cell r="AI50">
            <v>78500</v>
          </cell>
          <cell r="AJ50">
            <v>78500</v>
          </cell>
          <cell r="AK50">
            <v>77000</v>
          </cell>
          <cell r="AL50">
            <v>77000</v>
          </cell>
          <cell r="AM50">
            <v>77000</v>
          </cell>
          <cell r="AN50">
            <v>75500</v>
          </cell>
          <cell r="AO50">
            <v>75500</v>
          </cell>
          <cell r="AP50">
            <v>75500</v>
          </cell>
          <cell r="AQ50">
            <v>67031.501034427594</v>
          </cell>
          <cell r="AR50">
            <v>67031.501034427594</v>
          </cell>
          <cell r="AS50">
            <v>67031.501034427594</v>
          </cell>
          <cell r="AT50">
            <v>65531.501034427594</v>
          </cell>
          <cell r="AU50">
            <v>65531.501034427594</v>
          </cell>
          <cell r="AV50">
            <v>65531.501034427594</v>
          </cell>
          <cell r="AW50">
            <v>64031.501034427594</v>
          </cell>
          <cell r="AX50">
            <v>64031.501034427594</v>
          </cell>
          <cell r="AY50">
            <v>64031.501034427594</v>
          </cell>
          <cell r="AZ50">
            <v>62531.501034427594</v>
          </cell>
          <cell r="BA50">
            <v>62531.501034427594</v>
          </cell>
          <cell r="BB50">
            <v>62531.501034427594</v>
          </cell>
          <cell r="BC50">
            <v>57141.080956897546</v>
          </cell>
          <cell r="BD50">
            <v>57141.080956897546</v>
          </cell>
          <cell r="BE50">
            <v>57141.080956897546</v>
          </cell>
          <cell r="BF50">
            <v>55641.080956897546</v>
          </cell>
          <cell r="BG50">
            <v>55641.080956897546</v>
          </cell>
          <cell r="BH50">
            <v>55641.080956897546</v>
          </cell>
          <cell r="BI50">
            <v>54141.080956897546</v>
          </cell>
          <cell r="BJ50">
            <v>54141.080956897546</v>
          </cell>
          <cell r="BK50">
            <v>54141.080956897546</v>
          </cell>
          <cell r="BL50">
            <v>52641.080956897546</v>
          </cell>
          <cell r="BM50">
            <v>52641.080956897546</v>
          </cell>
          <cell r="BN50">
            <v>52641.080956897546</v>
          </cell>
          <cell r="BO50">
            <v>45512.732923594522</v>
          </cell>
          <cell r="BP50">
            <v>45512.732923594522</v>
          </cell>
          <cell r="BQ50">
            <v>45512.732923594522</v>
          </cell>
          <cell r="BR50">
            <v>44012.732923594522</v>
          </cell>
          <cell r="BS50">
            <v>44012.732923594522</v>
          </cell>
          <cell r="BT50">
            <v>44012.732923594522</v>
          </cell>
          <cell r="BU50">
            <v>42512.732923594522</v>
          </cell>
          <cell r="BV50">
            <v>42512.732923594522</v>
          </cell>
          <cell r="BW50">
            <v>42512.732923594522</v>
          </cell>
          <cell r="BX50">
            <v>41012.732923594522</v>
          </cell>
          <cell r="BY50">
            <v>41012.732923594522</v>
          </cell>
          <cell r="BZ50">
            <v>41012.732923594522</v>
          </cell>
          <cell r="CA50">
            <v>32602.974610811154</v>
          </cell>
          <cell r="CB50">
            <v>32602.974610811154</v>
          </cell>
          <cell r="CC50">
            <v>32602.974610811154</v>
          </cell>
          <cell r="CD50">
            <v>31102.974610811154</v>
          </cell>
          <cell r="CE50">
            <v>31102.974610811154</v>
          </cell>
          <cell r="CF50">
            <v>31102.974610811154</v>
          </cell>
          <cell r="CG50">
            <v>29602.974610811154</v>
          </cell>
          <cell r="CH50">
            <v>29602.974610811154</v>
          </cell>
          <cell r="CI50">
            <v>29602.974610811154</v>
          </cell>
          <cell r="CJ50">
            <v>28102.974610811154</v>
          </cell>
          <cell r="CK50">
            <v>28102.974610811154</v>
          </cell>
          <cell r="CL50">
            <v>28102.974610811154</v>
          </cell>
          <cell r="CM50">
            <v>0</v>
          </cell>
          <cell r="CN50">
            <v>0</v>
          </cell>
          <cell r="CO50">
            <v>0</v>
          </cell>
          <cell r="CP50">
            <v>0</v>
          </cell>
          <cell r="CQ50">
            <v>0</v>
          </cell>
          <cell r="CR50">
            <v>0</v>
          </cell>
          <cell r="CS50">
            <v>0</v>
          </cell>
          <cell r="CT50">
            <v>0</v>
          </cell>
          <cell r="CU50">
            <v>0</v>
          </cell>
          <cell r="CV50">
            <v>0</v>
          </cell>
          <cell r="CX50">
            <v>42000</v>
          </cell>
          <cell r="CY50">
            <v>40950</v>
          </cell>
          <cell r="CZ50">
            <v>39900</v>
          </cell>
          <cell r="DA50">
            <v>38850</v>
          </cell>
          <cell r="DB50">
            <v>37800</v>
          </cell>
          <cell r="DC50">
            <v>36750</v>
          </cell>
          <cell r="DD50">
            <v>25700</v>
          </cell>
          <cell r="DE50">
            <v>22650</v>
          </cell>
          <cell r="DF50">
            <v>80000</v>
          </cell>
          <cell r="DG50">
            <v>78500</v>
          </cell>
          <cell r="DH50">
            <v>77000</v>
          </cell>
          <cell r="DI50">
            <v>75500</v>
          </cell>
          <cell r="DJ50">
            <v>67031.501034427594</v>
          </cell>
          <cell r="DK50">
            <v>65531.501034427594</v>
          </cell>
          <cell r="DL50">
            <v>64031.501034427594</v>
          </cell>
          <cell r="DM50">
            <v>62531.501034427594</v>
          </cell>
          <cell r="DN50">
            <v>57141.080956897546</v>
          </cell>
          <cell r="DO50">
            <v>55641.080956897546</v>
          </cell>
          <cell r="DP50">
            <v>54141.080956897546</v>
          </cell>
          <cell r="DQ50">
            <v>52641.080956897546</v>
          </cell>
          <cell r="DR50">
            <v>45512.732923594522</v>
          </cell>
          <cell r="DS50">
            <v>44012.732923594522</v>
          </cell>
          <cell r="DT50">
            <v>42512.732923594522</v>
          </cell>
          <cell r="DU50">
            <v>41012.732923594522</v>
          </cell>
          <cell r="DV50">
            <v>32602.974610811154</v>
          </cell>
          <cell r="DW50">
            <v>31102.974610811154</v>
          </cell>
          <cell r="DX50">
            <v>29602.974610811154</v>
          </cell>
          <cell r="DY50">
            <v>28102.974610811154</v>
          </cell>
          <cell r="DZ50">
            <v>0</v>
          </cell>
          <cell r="EA50">
            <v>0</v>
          </cell>
          <cell r="EB50">
            <v>0</v>
          </cell>
          <cell r="EC50">
            <v>0</v>
          </cell>
          <cell r="EE50">
            <v>38850</v>
          </cell>
          <cell r="EF50">
            <v>22650</v>
          </cell>
          <cell r="EG50">
            <v>75500</v>
          </cell>
          <cell r="EH50">
            <v>62531.501034427594</v>
          </cell>
          <cell r="EI50">
            <v>52641.080956897546</v>
          </cell>
          <cell r="EJ50">
            <v>41012.732923594522</v>
          </cell>
          <cell r="EK50">
            <v>28102.974610811154</v>
          </cell>
          <cell r="EL50">
            <v>0</v>
          </cell>
        </row>
        <row r="52">
          <cell r="A52" t="str">
            <v>Total Liabilities</v>
          </cell>
          <cell r="E52">
            <v>24905.846700000002</v>
          </cell>
          <cell r="F52">
            <v>170073.92848</v>
          </cell>
          <cell r="G52">
            <v>171195.36339999997</v>
          </cell>
          <cell r="H52">
            <v>171558.39841999998</v>
          </cell>
          <cell r="I52">
            <v>171633.52055999998</v>
          </cell>
          <cell r="J52">
            <v>169719.28367</v>
          </cell>
          <cell r="K52">
            <v>170944.99041999999</v>
          </cell>
          <cell r="L52">
            <v>171461.86398000002</v>
          </cell>
          <cell r="M52">
            <v>172054.07657999999</v>
          </cell>
          <cell r="N52">
            <v>173046.13691999999</v>
          </cell>
          <cell r="O52">
            <v>172951.38978999999</v>
          </cell>
          <cell r="P52">
            <v>170496.78115</v>
          </cell>
          <cell r="Q52">
            <v>168192.06388999999</v>
          </cell>
          <cell r="R52">
            <v>169136.08452</v>
          </cell>
          <cell r="S52">
            <v>170182.71634000001</v>
          </cell>
          <cell r="T52">
            <v>168703.53042000002</v>
          </cell>
          <cell r="U52">
            <v>169520.92539000002</v>
          </cell>
          <cell r="V52">
            <v>165342.14818000002</v>
          </cell>
          <cell r="W52">
            <v>157066.00318</v>
          </cell>
          <cell r="X52">
            <v>160169.0661</v>
          </cell>
          <cell r="Y52">
            <v>161757.23775999999</v>
          </cell>
          <cell r="Z52">
            <v>162882.59525000001</v>
          </cell>
          <cell r="AA52">
            <v>163581.15467000002</v>
          </cell>
          <cell r="AB52">
            <v>160205.58462000001</v>
          </cell>
          <cell r="AC52">
            <v>158158.71229265456</v>
          </cell>
          <cell r="AD52">
            <v>158766.45449971987</v>
          </cell>
          <cell r="AE52">
            <v>215301.61849001722</v>
          </cell>
          <cell r="AF52">
            <v>216941.03894542612</v>
          </cell>
          <cell r="AG52">
            <v>217316.23970739028</v>
          </cell>
          <cell r="AH52">
            <v>214954.49491726933</v>
          </cell>
          <cell r="AI52">
            <v>215713.82706654805</v>
          </cell>
          <cell r="AJ52">
            <v>218082.81699818853</v>
          </cell>
          <cell r="AK52">
            <v>216700.13162237723</v>
          </cell>
          <cell r="AL52">
            <v>220390.22467276183</v>
          </cell>
          <cell r="AM52">
            <v>220662.9952368715</v>
          </cell>
          <cell r="AN52">
            <v>218940.27277447784</v>
          </cell>
          <cell r="AO52">
            <v>213111.95344758616</v>
          </cell>
          <cell r="AP52">
            <v>213887.31263297904</v>
          </cell>
          <cell r="AQ52">
            <v>206150.68285279954</v>
          </cell>
          <cell r="AR52">
            <v>206527.84959637205</v>
          </cell>
          <cell r="AS52">
            <v>206809.92633994459</v>
          </cell>
          <cell r="AT52">
            <v>205588.95308351715</v>
          </cell>
          <cell r="AU52">
            <v>206274.65635731001</v>
          </cell>
          <cell r="AV52">
            <v>207019.7596311029</v>
          </cell>
          <cell r="AW52">
            <v>206263.28290489572</v>
          </cell>
          <cell r="AX52">
            <v>207447.5396583298</v>
          </cell>
          <cell r="AY52">
            <v>208556.7164117638</v>
          </cell>
          <cell r="AZ52">
            <v>208146.99316519784</v>
          </cell>
          <cell r="BA52">
            <v>201523.60277162027</v>
          </cell>
          <cell r="BB52">
            <v>202319.25024661963</v>
          </cell>
          <cell r="BC52">
            <v>197708.71414408894</v>
          </cell>
          <cell r="BD52">
            <v>198043.98689184739</v>
          </cell>
          <cell r="BE52">
            <v>198326.20613960581</v>
          </cell>
          <cell r="BF52">
            <v>197098.25538736425</v>
          </cell>
          <cell r="BG52">
            <v>197895.01641202834</v>
          </cell>
          <cell r="BH52">
            <v>198721.88743669246</v>
          </cell>
          <cell r="BI52">
            <v>198032.54646135657</v>
          </cell>
          <cell r="BJ52">
            <v>199277.3190791271</v>
          </cell>
          <cell r="BK52">
            <v>200542.19969689765</v>
          </cell>
          <cell r="BL52">
            <v>200285.42031466818</v>
          </cell>
          <cell r="BM52">
            <v>192768.04050611294</v>
          </cell>
          <cell r="BN52">
            <v>193554.72679313508</v>
          </cell>
          <cell r="BO52">
            <v>187204.00103435415</v>
          </cell>
          <cell r="BP52">
            <v>187519.72732096794</v>
          </cell>
          <cell r="BQ52">
            <v>187783.50609508168</v>
          </cell>
          <cell r="BR52">
            <v>186541.43711919541</v>
          </cell>
          <cell r="BS52">
            <v>187358.33276690688</v>
          </cell>
          <cell r="BT52">
            <v>188215.70266461832</v>
          </cell>
          <cell r="BU52">
            <v>187563.75066232978</v>
          </cell>
          <cell r="BV52">
            <v>188883.95072117139</v>
          </cell>
          <cell r="BW52">
            <v>190236.59688001301</v>
          </cell>
          <cell r="BX52">
            <v>190076.78853885469</v>
          </cell>
          <cell r="BY52">
            <v>181816.2514824933</v>
          </cell>
          <cell r="BZ52">
            <v>182621.80085419881</v>
          </cell>
          <cell r="CA52">
            <v>175011.09603749597</v>
          </cell>
          <cell r="CB52">
            <v>175334.62735393984</v>
          </cell>
          <cell r="CC52">
            <v>175605.56303225874</v>
          </cell>
          <cell r="CD52">
            <v>174372.30782307763</v>
          </cell>
          <cell r="CE52">
            <v>175221.31604534917</v>
          </cell>
          <cell r="CF52">
            <v>176115.92953012075</v>
          </cell>
          <cell r="CG52">
            <v>175503.8623198923</v>
          </cell>
          <cell r="CH52">
            <v>176890.43271029097</v>
          </cell>
          <cell r="CI52">
            <v>178315.22300568965</v>
          </cell>
          <cell r="CJ52">
            <v>178231.08757608835</v>
          </cell>
          <cell r="CK52">
            <v>169421.94286289878</v>
          </cell>
          <cell r="CL52">
            <v>170271.59318154311</v>
          </cell>
          <cell r="CM52">
            <v>143011.44821997007</v>
          </cell>
          <cell r="CN52">
            <v>143365.07005879789</v>
          </cell>
          <cell r="CO52">
            <v>143663.46647759448</v>
          </cell>
          <cell r="CP52">
            <v>143957.46246451608</v>
          </cell>
          <cell r="CQ52">
            <v>144856.58969217111</v>
          </cell>
          <cell r="CR52">
            <v>145803.60244545116</v>
          </cell>
          <cell r="CS52">
            <v>146743.6004689812</v>
          </cell>
          <cell r="CT52">
            <v>148208.70980613813</v>
          </cell>
          <cell r="CU52">
            <v>149713.9500435451</v>
          </cell>
          <cell r="CV52">
            <v>151209.81826970208</v>
          </cell>
          <cell r="CX52">
            <v>171195.36339999997</v>
          </cell>
          <cell r="CY52">
            <v>169719.28367</v>
          </cell>
          <cell r="CZ52">
            <v>172054.07657999999</v>
          </cell>
          <cell r="DA52">
            <v>170496.78115</v>
          </cell>
          <cell r="DB52">
            <v>170182.71634000001</v>
          </cell>
          <cell r="DC52">
            <v>165342.14818000002</v>
          </cell>
          <cell r="DD52">
            <v>161757.23775999999</v>
          </cell>
          <cell r="DE52">
            <v>160205.58462000001</v>
          </cell>
          <cell r="DF52">
            <v>215301.61849001722</v>
          </cell>
          <cell r="DG52">
            <v>214954.49491726933</v>
          </cell>
          <cell r="DH52">
            <v>216700.13162237723</v>
          </cell>
          <cell r="DI52">
            <v>218940.27277447784</v>
          </cell>
          <cell r="DJ52">
            <v>206150.68285279954</v>
          </cell>
          <cell r="DK52">
            <v>205588.95308351715</v>
          </cell>
          <cell r="DL52">
            <v>206263.28290489572</v>
          </cell>
          <cell r="DM52">
            <v>208146.99316519784</v>
          </cell>
          <cell r="DN52">
            <v>197708.71414408894</v>
          </cell>
          <cell r="DO52">
            <v>197098.25538736425</v>
          </cell>
          <cell r="DP52">
            <v>198032.54646135657</v>
          </cell>
          <cell r="DQ52">
            <v>200285.42031466818</v>
          </cell>
          <cell r="DR52">
            <v>187204.00103435415</v>
          </cell>
          <cell r="DS52">
            <v>186541.43711919541</v>
          </cell>
          <cell r="DT52">
            <v>187563.75066232978</v>
          </cell>
          <cell r="DU52">
            <v>190076.78853885469</v>
          </cell>
          <cell r="DV52">
            <v>175011.09603749597</v>
          </cell>
          <cell r="DW52">
            <v>174372.30782307763</v>
          </cell>
          <cell r="DX52">
            <v>175503.8623198923</v>
          </cell>
          <cell r="DY52">
            <v>178231.08757608835</v>
          </cell>
          <cell r="DZ52">
            <v>143011.44821997007</v>
          </cell>
          <cell r="EA52">
            <v>143957.46246451608</v>
          </cell>
          <cell r="EB52">
            <v>146743.6004689812</v>
          </cell>
          <cell r="EC52">
            <v>151209.81826970208</v>
          </cell>
          <cell r="EE52">
            <v>170496.78115</v>
          </cell>
          <cell r="EF52">
            <v>160205.58462000001</v>
          </cell>
          <cell r="EG52">
            <v>218940.27277447784</v>
          </cell>
          <cell r="EH52">
            <v>208146.99316519784</v>
          </cell>
          <cell r="EI52">
            <v>200285.42031466818</v>
          </cell>
          <cell r="EJ52">
            <v>190076.78853885469</v>
          </cell>
          <cell r="EK52">
            <v>178231.08757608835</v>
          </cell>
          <cell r="EL52">
            <v>151209.81826970208</v>
          </cell>
        </row>
        <row r="54">
          <cell r="A54" t="str">
            <v>Capital Stock</v>
          </cell>
          <cell r="E54">
            <v>400</v>
          </cell>
          <cell r="F54">
            <v>400</v>
          </cell>
          <cell r="G54">
            <v>400</v>
          </cell>
          <cell r="H54">
            <v>400</v>
          </cell>
          <cell r="I54">
            <v>400</v>
          </cell>
          <cell r="J54">
            <v>400</v>
          </cell>
          <cell r="K54">
            <v>400</v>
          </cell>
          <cell r="L54">
            <v>400</v>
          </cell>
          <cell r="M54">
            <v>500</v>
          </cell>
          <cell r="N54">
            <v>500</v>
          </cell>
          <cell r="O54">
            <v>500</v>
          </cell>
          <cell r="P54">
            <v>401.25</v>
          </cell>
          <cell r="Q54">
            <v>401.25</v>
          </cell>
          <cell r="R54">
            <v>401.25</v>
          </cell>
          <cell r="S54">
            <v>401.25</v>
          </cell>
          <cell r="T54">
            <v>401.25</v>
          </cell>
          <cell r="U54">
            <v>401.25</v>
          </cell>
          <cell r="V54">
            <v>401.25</v>
          </cell>
          <cell r="W54">
            <v>401.25</v>
          </cell>
          <cell r="X54">
            <v>401.25</v>
          </cell>
          <cell r="Y54">
            <v>401.25</v>
          </cell>
          <cell r="Z54">
            <v>401.25</v>
          </cell>
          <cell r="AA54">
            <v>401.25</v>
          </cell>
          <cell r="AB54">
            <v>401.25</v>
          </cell>
          <cell r="AC54">
            <v>401.25</v>
          </cell>
          <cell r="AD54">
            <v>401.25</v>
          </cell>
          <cell r="AE54">
            <v>401.25</v>
          </cell>
          <cell r="AF54">
            <v>401.25</v>
          </cell>
          <cell r="AG54">
            <v>401.25</v>
          </cell>
          <cell r="AH54">
            <v>401.25</v>
          </cell>
          <cell r="AI54">
            <v>401.25</v>
          </cell>
          <cell r="AJ54">
            <v>401.25</v>
          </cell>
          <cell r="AK54">
            <v>401.25</v>
          </cell>
          <cell r="AL54">
            <v>401.25</v>
          </cell>
          <cell r="AM54">
            <v>401.25</v>
          </cell>
          <cell r="AN54">
            <v>401.25</v>
          </cell>
          <cell r="AO54">
            <v>401.25</v>
          </cell>
          <cell r="AP54">
            <v>401.25</v>
          </cell>
          <cell r="AQ54">
            <v>401.25</v>
          </cell>
          <cell r="AR54">
            <v>401.25</v>
          </cell>
          <cell r="AS54">
            <v>401.25</v>
          </cell>
          <cell r="AT54">
            <v>401.25</v>
          </cell>
          <cell r="AU54">
            <v>401.25</v>
          </cell>
          <cell r="AV54">
            <v>401.25</v>
          </cell>
          <cell r="AW54">
            <v>401.25</v>
          </cell>
          <cell r="AX54">
            <v>401.25</v>
          </cell>
          <cell r="AY54">
            <v>401.25</v>
          </cell>
          <cell r="AZ54">
            <v>401.25</v>
          </cell>
          <cell r="BA54">
            <v>401.25</v>
          </cell>
          <cell r="BB54">
            <v>401.25</v>
          </cell>
          <cell r="BC54">
            <v>401.25</v>
          </cell>
          <cell r="BD54">
            <v>401.25</v>
          </cell>
          <cell r="BE54">
            <v>401.25</v>
          </cell>
          <cell r="BF54">
            <v>401.25</v>
          </cell>
          <cell r="BG54">
            <v>401.25</v>
          </cell>
          <cell r="BH54">
            <v>401.25</v>
          </cell>
          <cell r="BI54">
            <v>401.25</v>
          </cell>
          <cell r="BJ54">
            <v>401.25</v>
          </cell>
          <cell r="BK54">
            <v>401.25</v>
          </cell>
          <cell r="BL54">
            <v>401.25</v>
          </cell>
          <cell r="BM54">
            <v>401.25</v>
          </cell>
          <cell r="BN54">
            <v>401.25</v>
          </cell>
          <cell r="BO54">
            <v>401.25</v>
          </cell>
          <cell r="BP54">
            <v>401.25</v>
          </cell>
          <cell r="BQ54">
            <v>401.25</v>
          </cell>
          <cell r="BR54">
            <v>401.25</v>
          </cell>
          <cell r="BS54">
            <v>401.25</v>
          </cell>
          <cell r="BT54">
            <v>401.25</v>
          </cell>
          <cell r="BU54">
            <v>401.25</v>
          </cell>
          <cell r="BV54">
            <v>401.25</v>
          </cell>
          <cell r="BW54">
            <v>401.25</v>
          </cell>
          <cell r="BX54">
            <v>401.25</v>
          </cell>
          <cell r="BY54">
            <v>401.25</v>
          </cell>
          <cell r="BZ54">
            <v>401.25</v>
          </cell>
          <cell r="CA54">
            <v>401.25</v>
          </cell>
          <cell r="CB54">
            <v>401.25</v>
          </cell>
          <cell r="CC54">
            <v>401.25</v>
          </cell>
          <cell r="CD54">
            <v>401.25</v>
          </cell>
          <cell r="CE54">
            <v>401.25</v>
          </cell>
          <cell r="CF54">
            <v>401.25</v>
          </cell>
          <cell r="CG54">
            <v>401.25</v>
          </cell>
          <cell r="CH54">
            <v>401.25</v>
          </cell>
          <cell r="CI54">
            <v>401.25</v>
          </cell>
          <cell r="CJ54">
            <v>401.25</v>
          </cell>
          <cell r="CK54">
            <v>401.25</v>
          </cell>
          <cell r="CL54">
            <v>401.25</v>
          </cell>
          <cell r="CM54">
            <v>401.25</v>
          </cell>
          <cell r="CN54">
            <v>401.25</v>
          </cell>
          <cell r="CO54">
            <v>401.25</v>
          </cell>
          <cell r="CP54">
            <v>401.25</v>
          </cell>
          <cell r="CQ54">
            <v>401.25</v>
          </cell>
          <cell r="CR54">
            <v>401.25</v>
          </cell>
          <cell r="CS54">
            <v>401.25</v>
          </cell>
          <cell r="CT54">
            <v>401.25</v>
          </cell>
          <cell r="CU54">
            <v>401.25</v>
          </cell>
          <cell r="CV54">
            <v>401.25</v>
          </cell>
          <cell r="CX54">
            <v>400</v>
          </cell>
          <cell r="CY54">
            <v>400</v>
          </cell>
          <cell r="CZ54">
            <v>500</v>
          </cell>
          <cell r="DA54">
            <v>401.25</v>
          </cell>
          <cell r="DB54">
            <v>401.25</v>
          </cell>
          <cell r="DC54">
            <v>401.25</v>
          </cell>
          <cell r="DD54">
            <v>401.25</v>
          </cell>
          <cell r="DE54">
            <v>401.25</v>
          </cell>
          <cell r="DF54">
            <v>401.25</v>
          </cell>
          <cell r="DG54">
            <v>401.25</v>
          </cell>
          <cell r="DH54">
            <v>401.25</v>
          </cell>
          <cell r="DI54">
            <v>401.25</v>
          </cell>
          <cell r="DJ54">
            <v>401.25</v>
          </cell>
          <cell r="DK54">
            <v>401.25</v>
          </cell>
          <cell r="DL54">
            <v>401.25</v>
          </cell>
          <cell r="DM54">
            <v>401.25</v>
          </cell>
          <cell r="DN54">
            <v>401.25</v>
          </cell>
          <cell r="DO54">
            <v>401.25</v>
          </cell>
          <cell r="DP54">
            <v>401.25</v>
          </cell>
          <cell r="DQ54">
            <v>401.25</v>
          </cell>
          <cell r="DR54">
            <v>401.25</v>
          </cell>
          <cell r="DS54">
            <v>401.25</v>
          </cell>
          <cell r="DT54">
            <v>401.25</v>
          </cell>
          <cell r="DU54">
            <v>401.25</v>
          </cell>
          <cell r="DV54">
            <v>401.25</v>
          </cell>
          <cell r="DW54">
            <v>401.25</v>
          </cell>
          <cell r="DX54">
            <v>401.25</v>
          </cell>
          <cell r="DY54">
            <v>401.25</v>
          </cell>
          <cell r="DZ54">
            <v>401.25</v>
          </cell>
          <cell r="EA54">
            <v>401.25</v>
          </cell>
          <cell r="EB54">
            <v>401.25</v>
          </cell>
          <cell r="EC54">
            <v>401.25</v>
          </cell>
          <cell r="EE54">
            <v>401.25</v>
          </cell>
          <cell r="EF54">
            <v>401.25</v>
          </cell>
          <cell r="EG54">
            <v>401.25</v>
          </cell>
          <cell r="EH54">
            <v>401.25</v>
          </cell>
          <cell r="EI54">
            <v>401.25</v>
          </cell>
          <cell r="EJ54">
            <v>401.25</v>
          </cell>
          <cell r="EK54">
            <v>401.25</v>
          </cell>
          <cell r="EL54">
            <v>401.25</v>
          </cell>
        </row>
        <row r="55">
          <cell r="A55" t="str">
            <v>Additional PIC</v>
          </cell>
          <cell r="E55">
            <v>0</v>
          </cell>
          <cell r="F55">
            <v>0</v>
          </cell>
          <cell r="G55">
            <v>0</v>
          </cell>
          <cell r="H55">
            <v>0</v>
          </cell>
          <cell r="I55">
            <v>0</v>
          </cell>
          <cell r="J55">
            <v>0</v>
          </cell>
          <cell r="K55">
            <v>0</v>
          </cell>
          <cell r="L55">
            <v>0</v>
          </cell>
          <cell r="M55">
            <v>0</v>
          </cell>
          <cell r="N55">
            <v>0</v>
          </cell>
          <cell r="O55">
            <v>0</v>
          </cell>
          <cell r="P55">
            <v>1275.6759999999999</v>
          </cell>
          <cell r="Q55">
            <v>1409.9390000000001</v>
          </cell>
          <cell r="R55">
            <v>1544.202</v>
          </cell>
          <cell r="S55">
            <v>1678.4649999999999</v>
          </cell>
          <cell r="T55">
            <v>1815.2550000000001</v>
          </cell>
          <cell r="U55">
            <v>1954.5730000000001</v>
          </cell>
          <cell r="V55">
            <v>2093.8910000000001</v>
          </cell>
          <cell r="W55">
            <v>2233.2089999999998</v>
          </cell>
          <cell r="X55">
            <v>2372.527</v>
          </cell>
          <cell r="Y55">
            <v>2511.8449999999998</v>
          </cell>
          <cell r="Z55">
            <v>2651.163</v>
          </cell>
          <cell r="AA55">
            <v>2790.4810000000002</v>
          </cell>
          <cell r="AB55">
            <v>2875.614</v>
          </cell>
          <cell r="AC55">
            <v>2960.7469999999998</v>
          </cell>
          <cell r="AD55">
            <v>3045.88</v>
          </cell>
          <cell r="AE55">
            <v>3131.0129999999995</v>
          </cell>
          <cell r="AF55">
            <v>3216.1459999999993</v>
          </cell>
          <cell r="AG55">
            <v>3301.2789999999991</v>
          </cell>
          <cell r="AH55">
            <v>3386.4119999999989</v>
          </cell>
          <cell r="AI55">
            <v>3471.5449999999987</v>
          </cell>
          <cell r="AJ55">
            <v>3556.6779999999985</v>
          </cell>
          <cell r="AK55">
            <v>3641.8109999999983</v>
          </cell>
          <cell r="AL55">
            <v>3726.9439999999981</v>
          </cell>
          <cell r="AM55">
            <v>3812.076999999998</v>
          </cell>
          <cell r="AN55">
            <v>3897.21</v>
          </cell>
          <cell r="AO55">
            <v>3982.3429999999976</v>
          </cell>
          <cell r="AP55">
            <v>4067.4759999999974</v>
          </cell>
          <cell r="AQ55">
            <v>4152.6089999999976</v>
          </cell>
          <cell r="AR55">
            <v>4237.7419999999975</v>
          </cell>
          <cell r="AS55">
            <v>4322.8749999999973</v>
          </cell>
          <cell r="AT55">
            <v>4408.0079999999971</v>
          </cell>
          <cell r="AU55">
            <v>4493.1409999999969</v>
          </cell>
          <cell r="AV55">
            <v>4578.2739999999967</v>
          </cell>
          <cell r="AW55">
            <v>4663.4069999999965</v>
          </cell>
          <cell r="AX55">
            <v>4748.54</v>
          </cell>
          <cell r="AY55">
            <v>4833.6729999999961</v>
          </cell>
          <cell r="AZ55">
            <v>4918.8059999999959</v>
          </cell>
          <cell r="BA55">
            <v>5003.9389999999958</v>
          </cell>
          <cell r="BB55">
            <v>5089.0719999999956</v>
          </cell>
          <cell r="BC55">
            <v>5174.2049999999954</v>
          </cell>
          <cell r="BD55">
            <v>5259.3379999999952</v>
          </cell>
          <cell r="BE55">
            <v>5344.470999999995</v>
          </cell>
          <cell r="BF55">
            <v>5429.6039999999948</v>
          </cell>
          <cell r="BG55">
            <v>5514.7369999999946</v>
          </cell>
          <cell r="BH55">
            <v>5599.8699999999944</v>
          </cell>
          <cell r="BI55">
            <v>5685.0029999999942</v>
          </cell>
          <cell r="BJ55">
            <v>5770.1359999999941</v>
          </cell>
          <cell r="BK55">
            <v>5855.2689999999939</v>
          </cell>
          <cell r="BL55">
            <v>5940.4019999999937</v>
          </cell>
          <cell r="BM55">
            <v>6025.5349999999935</v>
          </cell>
          <cell r="BN55">
            <v>6110.6679999999933</v>
          </cell>
          <cell r="BO55">
            <v>6195.8009999999931</v>
          </cell>
          <cell r="BP55">
            <v>6280.9339999999929</v>
          </cell>
          <cell r="BQ55">
            <v>6366.0669999999927</v>
          </cell>
          <cell r="BR55">
            <v>6451.1999999999925</v>
          </cell>
          <cell r="BS55">
            <v>6536.3329999999924</v>
          </cell>
          <cell r="BT55">
            <v>6621.4659999999922</v>
          </cell>
          <cell r="BU55">
            <v>6706.598999999992</v>
          </cell>
          <cell r="BV55">
            <v>6791.7319999999918</v>
          </cell>
          <cell r="BW55">
            <v>6876.8649999999916</v>
          </cell>
          <cell r="BX55">
            <v>6961.9979999999914</v>
          </cell>
          <cell r="BY55">
            <v>7047.1309999999912</v>
          </cell>
          <cell r="BZ55">
            <v>7132.263999999991</v>
          </cell>
          <cell r="CA55">
            <v>7217.3969999999908</v>
          </cell>
          <cell r="CB55">
            <v>7302.5299999999907</v>
          </cell>
          <cell r="CC55">
            <v>7387.6629999999905</v>
          </cell>
          <cell r="CD55">
            <v>7472.7959999999903</v>
          </cell>
          <cell r="CE55">
            <v>7557.9289999999901</v>
          </cell>
          <cell r="CF55">
            <v>7643.0619999999899</v>
          </cell>
          <cell r="CG55">
            <v>7728.1949999999897</v>
          </cell>
          <cell r="CH55">
            <v>7813.3279999999895</v>
          </cell>
          <cell r="CI55">
            <v>7898.4609999999893</v>
          </cell>
          <cell r="CJ55">
            <v>7983.5939999999891</v>
          </cell>
          <cell r="CK55">
            <v>8068.7269999999889</v>
          </cell>
          <cell r="CL55">
            <v>8153.8599999999888</v>
          </cell>
          <cell r="CM55">
            <v>8238.9929999999895</v>
          </cell>
          <cell r="CN55">
            <v>8324.1259999999893</v>
          </cell>
          <cell r="CO55">
            <v>8409.2589999999891</v>
          </cell>
          <cell r="CP55">
            <v>8494.3919999999889</v>
          </cell>
          <cell r="CQ55">
            <v>8579.5249999999887</v>
          </cell>
          <cell r="CR55">
            <v>8664.6579999999885</v>
          </cell>
          <cell r="CS55">
            <v>8749.7909999999883</v>
          </cell>
          <cell r="CT55">
            <v>8834.9239999999882</v>
          </cell>
          <cell r="CU55">
            <v>8920.056999999988</v>
          </cell>
          <cell r="CV55">
            <v>9005.1899999999878</v>
          </cell>
          <cell r="CX55">
            <v>0</v>
          </cell>
          <cell r="CY55">
            <v>0</v>
          </cell>
          <cell r="CZ55">
            <v>0</v>
          </cell>
          <cell r="DA55">
            <v>1275.6759999999999</v>
          </cell>
          <cell r="DB55">
            <v>1678.4649999999999</v>
          </cell>
          <cell r="DC55">
            <v>2093.8910000000001</v>
          </cell>
          <cell r="DD55">
            <v>2511.8449999999998</v>
          </cell>
          <cell r="DE55">
            <v>2875.614</v>
          </cell>
          <cell r="DF55">
            <v>3131.0129999999995</v>
          </cell>
          <cell r="DG55">
            <v>3386.4119999999989</v>
          </cell>
          <cell r="DH55">
            <v>3641.8109999999983</v>
          </cell>
          <cell r="DI55">
            <v>3897.21</v>
          </cell>
          <cell r="DJ55">
            <v>4152.6089999999976</v>
          </cell>
          <cell r="DK55">
            <v>4408.0079999999971</v>
          </cell>
          <cell r="DL55">
            <v>4663.4069999999965</v>
          </cell>
          <cell r="DM55">
            <v>4918.8059999999959</v>
          </cell>
          <cell r="DN55">
            <v>5174.2049999999954</v>
          </cell>
          <cell r="DO55">
            <v>5429.6039999999948</v>
          </cell>
          <cell r="DP55">
            <v>5685.0029999999942</v>
          </cell>
          <cell r="DQ55">
            <v>5940.4019999999937</v>
          </cell>
          <cell r="DR55">
            <v>6195.8009999999931</v>
          </cell>
          <cell r="DS55">
            <v>6451.1999999999925</v>
          </cell>
          <cell r="DT55">
            <v>6706.598999999992</v>
          </cell>
          <cell r="DU55">
            <v>6961.9979999999914</v>
          </cell>
          <cell r="DV55">
            <v>7217.3969999999908</v>
          </cell>
          <cell r="DW55">
            <v>7472.7959999999903</v>
          </cell>
          <cell r="DX55">
            <v>7728.1949999999897</v>
          </cell>
          <cell r="DY55">
            <v>7983.5939999999891</v>
          </cell>
          <cell r="DZ55">
            <v>8238.9929999999895</v>
          </cell>
          <cell r="EA55">
            <v>8494.3919999999889</v>
          </cell>
          <cell r="EB55">
            <v>8749.7909999999883</v>
          </cell>
          <cell r="EC55">
            <v>9005.1899999999878</v>
          </cell>
          <cell r="EE55">
            <v>1275.6759999999999</v>
          </cell>
          <cell r="EF55">
            <v>2875.614</v>
          </cell>
          <cell r="EG55">
            <v>3897.21</v>
          </cell>
          <cell r="EH55">
            <v>4918.8059999999959</v>
          </cell>
          <cell r="EI55">
            <v>5940.4019999999937</v>
          </cell>
          <cell r="EJ55">
            <v>6961.9979999999914</v>
          </cell>
          <cell r="EK55">
            <v>7983.5939999999891</v>
          </cell>
          <cell r="EL55">
            <v>9005.1899999999878</v>
          </cell>
        </row>
        <row r="56">
          <cell r="A56" t="str">
            <v>Treasury Stock</v>
          </cell>
          <cell r="E56">
            <v>0</v>
          </cell>
          <cell r="F56">
            <v>-157244.56099999999</v>
          </cell>
          <cell r="G56">
            <v>-157244.56099999999</v>
          </cell>
          <cell r="H56">
            <v>-157244.56099999999</v>
          </cell>
          <cell r="I56">
            <v>-157244.56099999999</v>
          </cell>
          <cell r="J56">
            <v>-157244.56099999999</v>
          </cell>
          <cell r="K56">
            <v>-157244.56099999999</v>
          </cell>
          <cell r="L56">
            <v>-157244.56099999999</v>
          </cell>
          <cell r="M56">
            <v>-157244.56099999999</v>
          </cell>
          <cell r="N56">
            <v>-157244.56099999999</v>
          </cell>
          <cell r="O56">
            <v>-157244.56099999999</v>
          </cell>
          <cell r="P56">
            <v>-157244.56099999999</v>
          </cell>
          <cell r="Q56">
            <v>-157244.56099999999</v>
          </cell>
          <cell r="R56">
            <v>-157244.56099999999</v>
          </cell>
          <cell r="S56">
            <v>-157244.56099999999</v>
          </cell>
          <cell r="T56">
            <v>-157244.56099999999</v>
          </cell>
          <cell r="U56">
            <v>-157244.56099999999</v>
          </cell>
          <cell r="V56">
            <v>-157244.56099999999</v>
          </cell>
          <cell r="W56">
            <v>-157244.56099999999</v>
          </cell>
          <cell r="X56">
            <v>-157244.56099999999</v>
          </cell>
          <cell r="Y56">
            <v>-157244.56099999999</v>
          </cell>
          <cell r="Z56">
            <v>-157244.56099999999</v>
          </cell>
          <cell r="AA56">
            <v>-157244.56099999999</v>
          </cell>
          <cell r="AB56">
            <v>-157244.56099999999</v>
          </cell>
          <cell r="AC56">
            <v>-157244.56099999999</v>
          </cell>
          <cell r="AD56">
            <v>-157244.56099999999</v>
          </cell>
          <cell r="AE56">
            <v>-157244.56099999999</v>
          </cell>
          <cell r="AF56">
            <v>-157244.56099999999</v>
          </cell>
          <cell r="AG56">
            <v>-157244.56099999999</v>
          </cell>
          <cell r="AH56">
            <v>-157244.56099999999</v>
          </cell>
          <cell r="AI56">
            <v>-157244.56099999999</v>
          </cell>
          <cell r="AJ56">
            <v>-157244.56099999999</v>
          </cell>
          <cell r="AK56">
            <v>-157244.56099999999</v>
          </cell>
          <cell r="AL56">
            <v>-157244.56099999999</v>
          </cell>
          <cell r="AM56">
            <v>-157244.56099999999</v>
          </cell>
          <cell r="AN56">
            <v>-157244.56099999999</v>
          </cell>
          <cell r="AO56">
            <v>-157244.56099999999</v>
          </cell>
          <cell r="AP56">
            <v>-157244.56099999999</v>
          </cell>
          <cell r="AQ56">
            <v>-157244.56099999999</v>
          </cell>
          <cell r="AR56">
            <v>-157244.56099999999</v>
          </cell>
          <cell r="AS56">
            <v>-157244.56099999999</v>
          </cell>
          <cell r="AT56">
            <v>-157244.56099999999</v>
          </cell>
          <cell r="AU56">
            <v>-157244.56099999999</v>
          </cell>
          <cell r="AV56">
            <v>-157244.56099999999</v>
          </cell>
          <cell r="AW56">
            <v>-157244.56099999999</v>
          </cell>
          <cell r="AX56">
            <v>-157244.56099999999</v>
          </cell>
          <cell r="AY56">
            <v>-157244.56099999999</v>
          </cell>
          <cell r="AZ56">
            <v>-157244.56099999999</v>
          </cell>
          <cell r="BA56">
            <v>-157244.56099999999</v>
          </cell>
          <cell r="BB56">
            <v>-157244.56099999999</v>
          </cell>
          <cell r="BC56">
            <v>-157244.56099999999</v>
          </cell>
          <cell r="BD56">
            <v>-157244.56099999999</v>
          </cell>
          <cell r="BE56">
            <v>-157244.56099999999</v>
          </cell>
          <cell r="BF56">
            <v>-157244.56099999999</v>
          </cell>
          <cell r="BG56">
            <v>-157244.56099999999</v>
          </cell>
          <cell r="BH56">
            <v>-157244.56099999999</v>
          </cell>
          <cell r="BI56">
            <v>-157244.56099999999</v>
          </cell>
          <cell r="BJ56">
            <v>-157244.56099999999</v>
          </cell>
          <cell r="BK56">
            <v>-157244.56099999999</v>
          </cell>
          <cell r="BL56">
            <v>-157244.56099999999</v>
          </cell>
          <cell r="BM56">
            <v>-157244.56099999999</v>
          </cell>
          <cell r="BN56">
            <v>-157244.56099999999</v>
          </cell>
          <cell r="BO56">
            <v>-157244.56099999999</v>
          </cell>
          <cell r="BP56">
            <v>-157244.56099999999</v>
          </cell>
          <cell r="BQ56">
            <v>-157244.56099999999</v>
          </cell>
          <cell r="BR56">
            <v>-157244.56099999999</v>
          </cell>
          <cell r="BS56">
            <v>-157244.56099999999</v>
          </cell>
          <cell r="BT56">
            <v>-157244.56099999999</v>
          </cell>
          <cell r="BU56">
            <v>-157244.56099999999</v>
          </cell>
          <cell r="BV56">
            <v>-157244.56099999999</v>
          </cell>
          <cell r="BW56">
            <v>-157244.56099999999</v>
          </cell>
          <cell r="BX56">
            <v>-157244.56099999999</v>
          </cell>
          <cell r="BY56">
            <v>-157244.56099999999</v>
          </cell>
          <cell r="BZ56">
            <v>-157244.56099999999</v>
          </cell>
          <cell r="CA56">
            <v>-157244.56099999999</v>
          </cell>
          <cell r="CB56">
            <v>-157244.56099999999</v>
          </cell>
          <cell r="CC56">
            <v>-157244.56099999999</v>
          </cell>
          <cell r="CD56">
            <v>-157244.56099999999</v>
          </cell>
          <cell r="CE56">
            <v>-157244.56099999999</v>
          </cell>
          <cell r="CF56">
            <v>-157244.56099999999</v>
          </cell>
          <cell r="CG56">
            <v>-157244.56099999999</v>
          </cell>
          <cell r="CH56">
            <v>-157244.56099999999</v>
          </cell>
          <cell r="CI56">
            <v>-157244.56099999999</v>
          </cell>
          <cell r="CJ56">
            <v>-157244.56099999999</v>
          </cell>
          <cell r="CK56">
            <v>-157244.56099999999</v>
          </cell>
          <cell r="CL56">
            <v>-157244.56099999999</v>
          </cell>
          <cell r="CM56">
            <v>-157244.56099999999</v>
          </cell>
          <cell r="CN56">
            <v>-157244.56099999999</v>
          </cell>
          <cell r="CO56">
            <v>-157244.56099999999</v>
          </cell>
          <cell r="CP56">
            <v>-157244.56099999999</v>
          </cell>
          <cell r="CQ56">
            <v>-157244.56099999999</v>
          </cell>
          <cell r="CR56">
            <v>-157244.56099999999</v>
          </cell>
          <cell r="CS56">
            <v>-157244.56099999999</v>
          </cell>
          <cell r="CT56">
            <v>-157244.56099999999</v>
          </cell>
          <cell r="CU56">
            <v>-157244.56099999999</v>
          </cell>
          <cell r="CV56">
            <v>-157244.56099999999</v>
          </cell>
          <cell r="CX56">
            <v>-157244.56099999999</v>
          </cell>
          <cell r="CY56">
            <v>-157244.56099999999</v>
          </cell>
          <cell r="CZ56">
            <v>-157244.56099999999</v>
          </cell>
          <cell r="DA56">
            <v>-157244.56099999999</v>
          </cell>
          <cell r="DB56">
            <v>-157244.56099999999</v>
          </cell>
          <cell r="DC56">
            <v>-157244.56099999999</v>
          </cell>
          <cell r="DD56">
            <v>-157244.56099999999</v>
          </cell>
          <cell r="DE56">
            <v>-157244.56099999999</v>
          </cell>
          <cell r="DF56">
            <v>-157244.56099999999</v>
          </cell>
          <cell r="DG56">
            <v>-157244.56099999999</v>
          </cell>
          <cell r="DH56">
            <v>-157244.56099999999</v>
          </cell>
          <cell r="DI56">
            <v>-157244.56099999999</v>
          </cell>
          <cell r="DJ56">
            <v>-157244.56099999999</v>
          </cell>
          <cell r="DK56">
            <v>-157244.56099999999</v>
          </cell>
          <cell r="DL56">
            <v>-157244.56099999999</v>
          </cell>
          <cell r="DM56">
            <v>-157244.56099999999</v>
          </cell>
          <cell r="DN56">
            <v>-157244.56099999999</v>
          </cell>
          <cell r="DO56">
            <v>-157244.56099999999</v>
          </cell>
          <cell r="DP56">
            <v>-157244.56099999999</v>
          </cell>
          <cell r="DQ56">
            <v>-157244.56099999999</v>
          </cell>
          <cell r="DR56">
            <v>-157244.56099999999</v>
          </cell>
          <cell r="DS56">
            <v>-157244.56099999999</v>
          </cell>
          <cell r="DT56">
            <v>-157244.56099999999</v>
          </cell>
          <cell r="DU56">
            <v>-157244.56099999999</v>
          </cell>
          <cell r="DV56">
            <v>-157244.56099999999</v>
          </cell>
          <cell r="DW56">
            <v>-157244.56099999999</v>
          </cell>
          <cell r="DX56">
            <v>-157244.56099999999</v>
          </cell>
          <cell r="DY56">
            <v>-157244.56099999999</v>
          </cell>
          <cell r="DZ56">
            <v>-157244.56099999999</v>
          </cell>
          <cell r="EA56">
            <v>-157244.56099999999</v>
          </cell>
          <cell r="EB56">
            <v>-157244.56099999999</v>
          </cell>
          <cell r="EC56">
            <v>-157244.56099999999</v>
          </cell>
          <cell r="EE56">
            <v>-157244.56099999999</v>
          </cell>
          <cell r="EF56">
            <v>-157244.56099999999</v>
          </cell>
          <cell r="EG56">
            <v>-157244.56099999999</v>
          </cell>
          <cell r="EH56">
            <v>-157244.56099999999</v>
          </cell>
          <cell r="EI56">
            <v>-157244.56099999999</v>
          </cell>
          <cell r="EJ56">
            <v>-157244.56099999999</v>
          </cell>
          <cell r="EK56">
            <v>-157244.56099999999</v>
          </cell>
          <cell r="EL56">
            <v>-157244.56099999999</v>
          </cell>
        </row>
        <row r="57">
          <cell r="A57" t="str">
            <v>Retained Earnings</v>
          </cell>
          <cell r="E57">
            <v>12781.07562</v>
          </cell>
          <cell r="F57">
            <v>11623.09353</v>
          </cell>
          <cell r="G57">
            <v>12606.421709999999</v>
          </cell>
          <cell r="H57">
            <v>14069.947399999999</v>
          </cell>
          <cell r="I57">
            <v>15048.473169999997</v>
          </cell>
          <cell r="J57">
            <v>15628.849119999999</v>
          </cell>
          <cell r="K57">
            <v>17049.68172</v>
          </cell>
          <cell r="L57">
            <v>18092.562999999998</v>
          </cell>
          <cell r="M57">
            <v>18666.169990000002</v>
          </cell>
          <cell r="N57">
            <v>19840.396430000001</v>
          </cell>
          <cell r="O57">
            <v>20485.331460000001</v>
          </cell>
          <cell r="P57">
            <v>19427.329369999999</v>
          </cell>
          <cell r="Q57">
            <v>20260.762380000004</v>
          </cell>
          <cell r="R57">
            <v>21263.935940000003</v>
          </cell>
          <cell r="S57">
            <v>22522.187830000003</v>
          </cell>
          <cell r="T57">
            <v>23787.337370000001</v>
          </cell>
          <cell r="U57">
            <v>24395.658210000001</v>
          </cell>
          <cell r="V57">
            <v>25455.165780000003</v>
          </cell>
          <cell r="W57">
            <v>26507.62573</v>
          </cell>
          <cell r="X57">
            <v>27858.12</v>
          </cell>
          <cell r="Y57">
            <v>29211.833260000003</v>
          </cell>
          <cell r="Z57">
            <v>30078.584520000004</v>
          </cell>
          <cell r="AA57">
            <v>30845.183639999999</v>
          </cell>
          <cell r="AB57">
            <v>33023.026310000001</v>
          </cell>
          <cell r="AC57">
            <v>33734.727994400964</v>
          </cell>
          <cell r="AD57">
            <v>34459.476577098067</v>
          </cell>
          <cell r="AE57">
            <v>-38399.871253759942</v>
          </cell>
          <cell r="AF57">
            <v>-37444.895609728643</v>
          </cell>
          <cell r="AG57">
            <v>-36359.53377978065</v>
          </cell>
          <cell r="AH57">
            <v>-35245.150834328124</v>
          </cell>
          <cell r="AI57">
            <v>-34361.832524837679</v>
          </cell>
          <cell r="AJ57">
            <v>-33347.514109527059</v>
          </cell>
          <cell r="AK57">
            <v>-32129.767771126364</v>
          </cell>
          <cell r="AL57">
            <v>-30911.540437566637</v>
          </cell>
          <cell r="AM57">
            <v>-29878.060000985985</v>
          </cell>
          <cell r="AN57">
            <v>-28484.948558657463</v>
          </cell>
          <cell r="AO57">
            <v>-27600.187480517288</v>
          </cell>
          <cell r="AP57">
            <v>-26637.311755127488</v>
          </cell>
          <cell r="AQ57">
            <v>-25605.914858835986</v>
          </cell>
          <cell r="AR57">
            <v>-24365.548635619063</v>
          </cell>
          <cell r="AS57">
            <v>-23027.804911700805</v>
          </cell>
          <cell r="AT57">
            <v>-21728.977264230845</v>
          </cell>
          <cell r="AU57">
            <v>-20395.529016549794</v>
          </cell>
          <cell r="AV57">
            <v>-19121.526913903755</v>
          </cell>
          <cell r="AW57">
            <v>-17848.586582458254</v>
          </cell>
          <cell r="AX57">
            <v>-16760.883866298307</v>
          </cell>
          <cell r="AY57">
            <v>-15600.817893153182</v>
          </cell>
          <cell r="AZ57">
            <v>-14419.999567322153</v>
          </cell>
          <cell r="BA57">
            <v>-13311.953261136812</v>
          </cell>
          <cell r="BB57">
            <v>-12146.692660464363</v>
          </cell>
          <cell r="BC57">
            <v>-10940.269593053865</v>
          </cell>
          <cell r="BD57">
            <v>-9436.8894455663849</v>
          </cell>
          <cell r="BE57">
            <v>-7880.2987053961397</v>
          </cell>
          <cell r="BF57">
            <v>-6311.5222391537536</v>
          </cell>
          <cell r="BG57">
            <v>-4804.9295644726335</v>
          </cell>
          <cell r="BH57">
            <v>-3321.1571785545339</v>
          </cell>
          <cell r="BI57">
            <v>-1818.2031181115967</v>
          </cell>
          <cell r="BJ57">
            <v>-430.4847716817294</v>
          </cell>
          <cell r="BK57">
            <v>931.671791775271</v>
          </cell>
          <cell r="BL57">
            <v>2334.7626577881574</v>
          </cell>
          <cell r="BM57">
            <v>3645.0005344295037</v>
          </cell>
          <cell r="BN57">
            <v>5019.5216709360357</v>
          </cell>
          <cell r="BO57">
            <v>6429.4333748456093</v>
          </cell>
          <cell r="BP57">
            <v>8199.6306910770199</v>
          </cell>
          <cell r="BQ57">
            <v>10022.327873279506</v>
          </cell>
          <cell r="BR57">
            <v>11853.484472843646</v>
          </cell>
          <cell r="BS57">
            <v>13580.687775353785</v>
          </cell>
          <cell r="BT57">
            <v>15275.878483756644</v>
          </cell>
          <cell r="BU57">
            <v>16984.315816134094</v>
          </cell>
          <cell r="BV57">
            <v>18561.408354245625</v>
          </cell>
          <cell r="BW57">
            <v>20102.082953617901</v>
          </cell>
          <cell r="BX57">
            <v>21675.735971250822</v>
          </cell>
          <cell r="BY57">
            <v>23139.412947032153</v>
          </cell>
          <cell r="BZ57">
            <v>24671.606472298154</v>
          </cell>
          <cell r="CA57">
            <v>26237.583669137726</v>
          </cell>
          <cell r="CB57">
            <v>28207.990609375949</v>
          </cell>
          <cell r="CC57">
            <v>30231.890599277507</v>
          </cell>
          <cell r="CD57">
            <v>32263.210551623444</v>
          </cell>
          <cell r="CE57">
            <v>34162.475151939798</v>
          </cell>
          <cell r="CF57">
            <v>36025.880175648075</v>
          </cell>
          <cell r="CG57">
            <v>37900.8803325728</v>
          </cell>
          <cell r="CH57">
            <v>39638.199060513674</v>
          </cell>
          <cell r="CI57">
            <v>41334.924664641963</v>
          </cell>
          <cell r="CJ57">
            <v>43062.394923965054</v>
          </cell>
          <cell r="CK57">
            <v>44705.408809229113</v>
          </cell>
          <cell r="CL57">
            <v>46420.214875101839</v>
          </cell>
          <cell r="CM57">
            <v>48170.255412151091</v>
          </cell>
          <cell r="CN57">
            <v>50403.967523442065</v>
          </cell>
          <cell r="CO57">
            <v>52694.221668327431</v>
          </cell>
          <cell r="CP57">
            <v>54992.828769757361</v>
          </cell>
          <cell r="CQ57">
            <v>57127.01315160052</v>
          </cell>
          <cell r="CR57">
            <v>59224.545694158944</v>
          </cell>
          <cell r="CS57">
            <v>61335.16662837367</v>
          </cell>
          <cell r="CT57">
            <v>63299.833954729016</v>
          </cell>
          <cell r="CU57">
            <v>65223.85390499849</v>
          </cell>
          <cell r="CV57">
            <v>67180.585329541413</v>
          </cell>
          <cell r="CX57">
            <v>12606.421709999999</v>
          </cell>
          <cell r="CY57">
            <v>15628.849119999999</v>
          </cell>
          <cell r="CZ57">
            <v>18666.169990000002</v>
          </cell>
          <cell r="DA57">
            <v>19427.329369999999</v>
          </cell>
          <cell r="DB57">
            <v>22522.187830000003</v>
          </cell>
          <cell r="DC57">
            <v>25455.165780000003</v>
          </cell>
          <cell r="DD57">
            <v>29211.833260000003</v>
          </cell>
          <cell r="DE57">
            <v>33023.026310000001</v>
          </cell>
          <cell r="DF57">
            <v>-38399.871253759942</v>
          </cell>
          <cell r="DG57">
            <v>-35245.150834328124</v>
          </cell>
          <cell r="DH57">
            <v>-32129.767771126364</v>
          </cell>
          <cell r="DI57">
            <v>-28484.948558657463</v>
          </cell>
          <cell r="DJ57">
            <v>-25605.914858835986</v>
          </cell>
          <cell r="DK57">
            <v>-21728.977264230845</v>
          </cell>
          <cell r="DL57">
            <v>-17848.586582458254</v>
          </cell>
          <cell r="DM57">
            <v>-14419.999567322153</v>
          </cell>
          <cell r="DN57">
            <v>-10940.269593053865</v>
          </cell>
          <cell r="DO57">
            <v>-6311.5222391537536</v>
          </cell>
          <cell r="DP57">
            <v>-1818.2031181115967</v>
          </cell>
          <cell r="DQ57">
            <v>2334.7626577881574</v>
          </cell>
          <cell r="DR57">
            <v>6429.4333748456093</v>
          </cell>
          <cell r="DS57">
            <v>11853.484472843646</v>
          </cell>
          <cell r="DT57">
            <v>16984.315816134094</v>
          </cell>
          <cell r="DU57">
            <v>21675.735971250822</v>
          </cell>
          <cell r="DV57">
            <v>26237.583669137726</v>
          </cell>
          <cell r="DW57">
            <v>32263.210551623444</v>
          </cell>
          <cell r="DX57">
            <v>37900.8803325728</v>
          </cell>
          <cell r="DY57">
            <v>43062.394923965054</v>
          </cell>
          <cell r="DZ57">
            <v>48170.255412151091</v>
          </cell>
          <cell r="EA57">
            <v>54992.828769757361</v>
          </cell>
          <cell r="EB57">
            <v>61335.16662837367</v>
          </cell>
          <cell r="EC57">
            <v>67180.585329541413</v>
          </cell>
          <cell r="EE57">
            <v>19427.329369999999</v>
          </cell>
          <cell r="EF57">
            <v>33023.026310000001</v>
          </cell>
          <cell r="EG57">
            <v>-28484.948558657463</v>
          </cell>
          <cell r="EH57">
            <v>-14419.999567322153</v>
          </cell>
          <cell r="EI57">
            <v>2334.7626577881574</v>
          </cell>
          <cell r="EJ57">
            <v>21675.735971250822</v>
          </cell>
          <cell r="EK57">
            <v>43062.394923965054</v>
          </cell>
          <cell r="EL57">
            <v>67180.585329541413</v>
          </cell>
        </row>
        <row r="58">
          <cell r="A58" t="str">
            <v>Total Shareholders' Equity</v>
          </cell>
          <cell r="E58">
            <v>13181.07562</v>
          </cell>
          <cell r="F58">
            <v>-145221.46746999997</v>
          </cell>
          <cell r="G58">
            <v>-144238.13928999999</v>
          </cell>
          <cell r="H58">
            <v>-142774.61359999998</v>
          </cell>
          <cell r="I58">
            <v>-141796.08782999997</v>
          </cell>
          <cell r="J58">
            <v>-141215.71187999999</v>
          </cell>
          <cell r="K58">
            <v>-139794.87927999999</v>
          </cell>
          <cell r="L58">
            <v>-138751.99799999999</v>
          </cell>
          <cell r="M58">
            <v>-138078.39100999999</v>
          </cell>
          <cell r="N58">
            <v>-136904.16456999999</v>
          </cell>
          <cell r="O58">
            <v>-136259.22953999997</v>
          </cell>
          <cell r="P58">
            <v>-136140.30562999999</v>
          </cell>
          <cell r="Q58">
            <v>-135172.60961999997</v>
          </cell>
          <cell r="R58">
            <v>-134035.17306</v>
          </cell>
          <cell r="S58">
            <v>-132642.65816999998</v>
          </cell>
          <cell r="T58">
            <v>-131240.71862999999</v>
          </cell>
          <cell r="U58">
            <v>-130493.07978999999</v>
          </cell>
          <cell r="V58">
            <v>-129294.25421999997</v>
          </cell>
          <cell r="W58">
            <v>-128102.47626999998</v>
          </cell>
          <cell r="X58">
            <v>-126612.66399999999</v>
          </cell>
          <cell r="Y58">
            <v>-125119.63273999999</v>
          </cell>
          <cell r="Z58">
            <v>-124113.56347999998</v>
          </cell>
          <cell r="AA58">
            <v>-123207.64635999998</v>
          </cell>
          <cell r="AB58">
            <v>-120944.67068999998</v>
          </cell>
          <cell r="AC58">
            <v>-120147.83600559902</v>
          </cell>
          <cell r="AD58">
            <v>-119337.95442290191</v>
          </cell>
          <cell r="AE58">
            <v>-192112.16925375993</v>
          </cell>
          <cell r="AF58">
            <v>-191072.06060972862</v>
          </cell>
          <cell r="AG58">
            <v>-189901.56577978062</v>
          </cell>
          <cell r="AH58">
            <v>-188702.04983432809</v>
          </cell>
          <cell r="AI58">
            <v>-187733.59852483764</v>
          </cell>
          <cell r="AJ58">
            <v>-186634.14710952705</v>
          </cell>
          <cell r="AK58">
            <v>-185331.26777112635</v>
          </cell>
          <cell r="AL58">
            <v>-184027.90743756664</v>
          </cell>
          <cell r="AM58">
            <v>-182909.29400098597</v>
          </cell>
          <cell r="AN58">
            <v>-181431.04955865745</v>
          </cell>
          <cell r="AO58">
            <v>-180461.15548051728</v>
          </cell>
          <cell r="AP58">
            <v>-179413.14675512747</v>
          </cell>
          <cell r="AQ58">
            <v>-178296.61685883597</v>
          </cell>
          <cell r="AR58">
            <v>-176971.11763561904</v>
          </cell>
          <cell r="AS58">
            <v>-175548.24091170079</v>
          </cell>
          <cell r="AT58">
            <v>-174164.28026423082</v>
          </cell>
          <cell r="AU58">
            <v>-172745.69901654977</v>
          </cell>
          <cell r="AV58">
            <v>-171386.56391390372</v>
          </cell>
          <cell r="AW58">
            <v>-170028.49058245824</v>
          </cell>
          <cell r="AX58">
            <v>-168855.65486629828</v>
          </cell>
          <cell r="AY58">
            <v>-167610.45589315315</v>
          </cell>
          <cell r="AZ58">
            <v>-166344.50456732215</v>
          </cell>
          <cell r="BA58">
            <v>-165151.32526113681</v>
          </cell>
          <cell r="BB58">
            <v>-163900.93166046435</v>
          </cell>
          <cell r="BC58">
            <v>-162609.37559305388</v>
          </cell>
          <cell r="BD58">
            <v>-161020.8624455664</v>
          </cell>
          <cell r="BE58">
            <v>-159379.13870539612</v>
          </cell>
          <cell r="BF58">
            <v>-157725.22923915373</v>
          </cell>
          <cell r="BG58">
            <v>-156133.50356447263</v>
          </cell>
          <cell r="BH58">
            <v>-154564.59817855453</v>
          </cell>
          <cell r="BI58">
            <v>-152976.51111811158</v>
          </cell>
          <cell r="BJ58">
            <v>-151503.65977168171</v>
          </cell>
          <cell r="BK58">
            <v>-150056.37020822472</v>
          </cell>
          <cell r="BL58">
            <v>-148568.14634221184</v>
          </cell>
          <cell r="BM58">
            <v>-147172.77546557048</v>
          </cell>
          <cell r="BN58">
            <v>-145713.12132906396</v>
          </cell>
          <cell r="BO58">
            <v>-144218.07662515438</v>
          </cell>
          <cell r="BP58">
            <v>-142362.746308923</v>
          </cell>
          <cell r="BQ58">
            <v>-140454.91612672049</v>
          </cell>
          <cell r="BR58">
            <v>-138538.62652715636</v>
          </cell>
          <cell r="BS58">
            <v>-136726.29022464622</v>
          </cell>
          <cell r="BT58">
            <v>-134945.96651624335</v>
          </cell>
          <cell r="BU58">
            <v>-133152.3961838659</v>
          </cell>
          <cell r="BV58">
            <v>-131490.17064575438</v>
          </cell>
          <cell r="BW58">
            <v>-129864.36304638209</v>
          </cell>
          <cell r="BX58">
            <v>-128205.57702874918</v>
          </cell>
          <cell r="BY58">
            <v>-126656.76705296784</v>
          </cell>
          <cell r="BZ58">
            <v>-125039.44052770184</v>
          </cell>
          <cell r="CA58">
            <v>-123388.33033086226</v>
          </cell>
          <cell r="CB58">
            <v>-121332.79039062404</v>
          </cell>
          <cell r="CC58">
            <v>-119223.75740072248</v>
          </cell>
          <cell r="CD58">
            <v>-117107.30444837654</v>
          </cell>
          <cell r="CE58">
            <v>-115122.90684806019</v>
          </cell>
          <cell r="CF58">
            <v>-113174.36882435193</v>
          </cell>
          <cell r="CG58">
            <v>-111214.23566742722</v>
          </cell>
          <cell r="CH58">
            <v>-109391.78393948634</v>
          </cell>
          <cell r="CI58">
            <v>-107609.92533535804</v>
          </cell>
          <cell r="CJ58">
            <v>-105797.32207603495</v>
          </cell>
          <cell r="CK58">
            <v>-104069.17519077088</v>
          </cell>
          <cell r="CL58">
            <v>-102269.23612489816</v>
          </cell>
          <cell r="CM58">
            <v>-100434.06258784891</v>
          </cell>
          <cell r="CN58">
            <v>-98115.21747655794</v>
          </cell>
          <cell r="CO58">
            <v>-95739.830331672565</v>
          </cell>
          <cell r="CP58">
            <v>-93356.09023024264</v>
          </cell>
          <cell r="CQ58">
            <v>-91136.772848399472</v>
          </cell>
          <cell r="CR58">
            <v>-88954.107305841055</v>
          </cell>
          <cell r="CS58">
            <v>-86758.353371626319</v>
          </cell>
          <cell r="CT58">
            <v>-84708.553045270965</v>
          </cell>
          <cell r="CU58">
            <v>-82699.400095001503</v>
          </cell>
          <cell r="CV58">
            <v>-80657.535670458572</v>
          </cell>
          <cell r="CX58">
            <v>-144238.13928999999</v>
          </cell>
          <cell r="CY58">
            <v>-141215.71187999999</v>
          </cell>
          <cell r="CZ58">
            <v>-138078.39100999999</v>
          </cell>
          <cell r="DA58">
            <v>-136140.30562999999</v>
          </cell>
          <cell r="DB58">
            <v>-132642.65816999998</v>
          </cell>
          <cell r="DC58">
            <v>-129294.25421999997</v>
          </cell>
          <cell r="DD58">
            <v>-125119.63273999999</v>
          </cell>
          <cell r="DE58">
            <v>-120944.67068999998</v>
          </cell>
          <cell r="DF58">
            <v>-192112.16925375993</v>
          </cell>
          <cell r="DG58">
            <v>-188702.04983432809</v>
          </cell>
          <cell r="DH58">
            <v>-185331.26777112635</v>
          </cell>
          <cell r="DI58">
            <v>-181431.04955865745</v>
          </cell>
          <cell r="DJ58">
            <v>-178296.61685883597</v>
          </cell>
          <cell r="DK58">
            <v>-174164.28026423082</v>
          </cell>
          <cell r="DL58">
            <v>-170028.49058245824</v>
          </cell>
          <cell r="DM58">
            <v>-166344.50456732215</v>
          </cell>
          <cell r="DN58">
            <v>-162609.37559305388</v>
          </cell>
          <cell r="DO58">
            <v>-157725.22923915373</v>
          </cell>
          <cell r="DP58">
            <v>-152976.51111811158</v>
          </cell>
          <cell r="DQ58">
            <v>-148568.14634221184</v>
          </cell>
          <cell r="DR58">
            <v>-144218.07662515438</v>
          </cell>
          <cell r="DS58">
            <v>-138538.62652715636</v>
          </cell>
          <cell r="DT58">
            <v>-133152.3961838659</v>
          </cell>
          <cell r="DU58">
            <v>-128205.57702874918</v>
          </cell>
          <cell r="DV58">
            <v>-123388.33033086226</v>
          </cell>
          <cell r="DW58">
            <v>-117107.30444837654</v>
          </cell>
          <cell r="DX58">
            <v>-111214.23566742722</v>
          </cell>
          <cell r="DY58">
            <v>-105797.32207603495</v>
          </cell>
          <cell r="DZ58">
            <v>-100434.06258784891</v>
          </cell>
          <cell r="EA58">
            <v>-93356.09023024264</v>
          </cell>
          <cell r="EB58">
            <v>-86758.353371626319</v>
          </cell>
          <cell r="EC58">
            <v>-80657.535670458572</v>
          </cell>
          <cell r="EE58">
            <v>-136140.30562999999</v>
          </cell>
          <cell r="EF58">
            <v>-120944.67068999998</v>
          </cell>
          <cell r="EG58">
            <v>-181431.04955865745</v>
          </cell>
          <cell r="EH58">
            <v>-166344.50456732215</v>
          </cell>
          <cell r="EI58">
            <v>-148568.14634221184</v>
          </cell>
          <cell r="EJ58">
            <v>-128205.57702874918</v>
          </cell>
          <cell r="EK58">
            <v>-105797.32207603495</v>
          </cell>
          <cell r="EL58">
            <v>-80657.535670458572</v>
          </cell>
        </row>
        <row r="60">
          <cell r="A60" t="str">
            <v>Total Liabilities &amp; Shareholders' Equity</v>
          </cell>
          <cell r="E60">
            <v>38086.922319999998</v>
          </cell>
          <cell r="F60">
            <v>24852.461010000028</v>
          </cell>
          <cell r="G60">
            <v>26957.224109999981</v>
          </cell>
          <cell r="H60">
            <v>28783.784820000001</v>
          </cell>
          <cell r="I60">
            <v>29837.43273</v>
          </cell>
          <cell r="J60">
            <v>28503.571790000016</v>
          </cell>
          <cell r="K60">
            <v>31150.111139999994</v>
          </cell>
          <cell r="L60">
            <v>32709.865980000031</v>
          </cell>
          <cell r="M60">
            <v>33975.685570000001</v>
          </cell>
          <cell r="N60">
            <v>36141.972349999996</v>
          </cell>
          <cell r="O60">
            <v>36692.160250000015</v>
          </cell>
          <cell r="P60">
            <v>34356.475520000007</v>
          </cell>
          <cell r="Q60">
            <v>33019.454270000017</v>
          </cell>
          <cell r="R60">
            <v>35100.911460000003</v>
          </cell>
          <cell r="S60">
            <v>37540.058170000033</v>
          </cell>
          <cell r="T60">
            <v>37462.811790000036</v>
          </cell>
          <cell r="U60">
            <v>39027.84560000003</v>
          </cell>
          <cell r="V60">
            <v>36047.893960000045</v>
          </cell>
          <cell r="W60">
            <v>28963.526910000015</v>
          </cell>
          <cell r="X60">
            <v>33556.402100000007</v>
          </cell>
          <cell r="Y60">
            <v>36637.605020000003</v>
          </cell>
          <cell r="Z60">
            <v>38769.031770000031</v>
          </cell>
          <cell r="AA60">
            <v>40373.508310000034</v>
          </cell>
          <cell r="AB60">
            <v>39260.913930000024</v>
          </cell>
          <cell r="AC60">
            <v>38010.876287055537</v>
          </cell>
          <cell r="AD60">
            <v>39428.50007681796</v>
          </cell>
          <cell r="AE60">
            <v>23189.449236257293</v>
          </cell>
          <cell r="AF60">
            <v>25868.978335697495</v>
          </cell>
          <cell r="AG60">
            <v>27414.673927609663</v>
          </cell>
          <cell r="AH60">
            <v>26252.445082941238</v>
          </cell>
          <cell r="AI60">
            <v>27980.228541710414</v>
          </cell>
          <cell r="AJ60">
            <v>31448.669888661476</v>
          </cell>
          <cell r="AK60">
            <v>31368.863851250877</v>
          </cell>
          <cell r="AL60">
            <v>36362.317235195194</v>
          </cell>
          <cell r="AM60">
            <v>37753.701235885528</v>
          </cell>
          <cell r="AN60">
            <v>37509.223215820384</v>
          </cell>
          <cell r="AO60">
            <v>32650.79796706888</v>
          </cell>
          <cell r="AP60">
            <v>34474.16587785157</v>
          </cell>
          <cell r="AQ60">
            <v>27854.065993963566</v>
          </cell>
          <cell r="AR60">
            <v>29556.731960753008</v>
          </cell>
          <cell r="AS60">
            <v>31261.6854282438</v>
          </cell>
          <cell r="AT60">
            <v>31424.672819286323</v>
          </cell>
          <cell r="AU60">
            <v>33528.957340760244</v>
          </cell>
          <cell r="AV60">
            <v>35633.195717199182</v>
          </cell>
          <cell r="AW60">
            <v>36234.792322437483</v>
          </cell>
          <cell r="AX60">
            <v>38591.884792031517</v>
          </cell>
          <cell r="AY60">
            <v>40946.260518610652</v>
          </cell>
          <cell r="AZ60">
            <v>41802.488597875694</v>
          </cell>
          <cell r="BA60">
            <v>36372.277510483458</v>
          </cell>
          <cell r="BB60">
            <v>38418.318586155277</v>
          </cell>
          <cell r="BC60">
            <v>35099.338551035064</v>
          </cell>
          <cell r="BD60">
            <v>37023.124446280999</v>
          </cell>
          <cell r="BE60">
            <v>38947.06743420969</v>
          </cell>
          <cell r="BF60">
            <v>39373.026148210512</v>
          </cell>
          <cell r="BG60">
            <v>41761.512847555714</v>
          </cell>
          <cell r="BH60">
            <v>44157.289258137927</v>
          </cell>
          <cell r="BI60">
            <v>45056.035343244992</v>
          </cell>
          <cell r="BJ60">
            <v>47773.659307445399</v>
          </cell>
          <cell r="BK60">
            <v>50485.829488672927</v>
          </cell>
          <cell r="BL60">
            <v>51717.273972456343</v>
          </cell>
          <cell r="BM60">
            <v>45595.265040542465</v>
          </cell>
          <cell r="BN60">
            <v>47841.605464071123</v>
          </cell>
          <cell r="BO60">
            <v>42985.924409199768</v>
          </cell>
          <cell r="BP60">
            <v>45156.98101204494</v>
          </cell>
          <cell r="BQ60">
            <v>47328.589968361193</v>
          </cell>
          <cell r="BR60">
            <v>48002.810592039052</v>
          </cell>
          <cell r="BS60">
            <v>50632.042542260664</v>
          </cell>
          <cell r="BT60">
            <v>53269.73614837497</v>
          </cell>
          <cell r="BU60">
            <v>54411.35447846388</v>
          </cell>
          <cell r="BV60">
            <v>57393.780075417017</v>
          </cell>
          <cell r="BW60">
            <v>60372.233833630919</v>
          </cell>
          <cell r="BX60">
            <v>61871.21151010551</v>
          </cell>
          <cell r="BY60">
            <v>55159.484429525459</v>
          </cell>
          <cell r="BZ60">
            <v>57582.360326496972</v>
          </cell>
          <cell r="CA60">
            <v>51622.765706633712</v>
          </cell>
          <cell r="CB60">
            <v>54001.8369633158</v>
          </cell>
          <cell r="CC60">
            <v>56381.805631536263</v>
          </cell>
          <cell r="CD60">
            <v>57265.003374701089</v>
          </cell>
          <cell r="CE60">
            <v>60098.409197288987</v>
          </cell>
          <cell r="CF60">
            <v>62941.560705768818</v>
          </cell>
          <cell r="CG60">
            <v>64289.626652465085</v>
          </cell>
          <cell r="CH60">
            <v>67498.648770804633</v>
          </cell>
          <cell r="CI60">
            <v>70705.297670331609</v>
          </cell>
          <cell r="CJ60">
            <v>72433.7655000534</v>
          </cell>
          <cell r="CK60">
            <v>65352.767672127899</v>
          </cell>
          <cell r="CL60">
            <v>68002.357056644949</v>
          </cell>
          <cell r="CM60">
            <v>42577.385632121164</v>
          </cell>
          <cell r="CN60">
            <v>45249.852582239953</v>
          </cell>
          <cell r="CO60">
            <v>47923.636145921919</v>
          </cell>
          <cell r="CP60">
            <v>50601.37223427344</v>
          </cell>
          <cell r="CQ60">
            <v>53719.816843771638</v>
          </cell>
          <cell r="CR60">
            <v>56849.49513961011</v>
          </cell>
          <cell r="CS60">
            <v>59985.247097354877</v>
          </cell>
          <cell r="CT60">
            <v>63500.156760867161</v>
          </cell>
          <cell r="CU60">
            <v>67014.549948543601</v>
          </cell>
          <cell r="CV60">
            <v>70552.28259924351</v>
          </cell>
          <cell r="CX60">
            <v>26957.224109999981</v>
          </cell>
          <cell r="CY60">
            <v>28503.571790000016</v>
          </cell>
          <cell r="CZ60">
            <v>33975.685570000001</v>
          </cell>
          <cell r="DA60">
            <v>34356.475520000007</v>
          </cell>
          <cell r="DB60">
            <v>37540.058170000033</v>
          </cell>
          <cell r="DC60">
            <v>36047.893960000045</v>
          </cell>
          <cell r="DD60">
            <v>36637.605020000003</v>
          </cell>
          <cell r="DE60">
            <v>39260.913930000024</v>
          </cell>
          <cell r="DF60">
            <v>23189.449236257293</v>
          </cell>
          <cell r="DG60">
            <v>26252.445082941238</v>
          </cell>
          <cell r="DH60">
            <v>31368.863851250877</v>
          </cell>
          <cell r="DI60">
            <v>37509.223215820384</v>
          </cell>
          <cell r="DJ60">
            <v>27854.065993963566</v>
          </cell>
          <cell r="DK60">
            <v>31424.672819286323</v>
          </cell>
          <cell r="DL60">
            <v>36234.792322437483</v>
          </cell>
          <cell r="DM60">
            <v>41802.488597875694</v>
          </cell>
          <cell r="DN60">
            <v>35099.338551035064</v>
          </cell>
          <cell r="DO60">
            <v>39373.026148210512</v>
          </cell>
          <cell r="DP60">
            <v>45056.035343244992</v>
          </cell>
          <cell r="DQ60">
            <v>51717.273972456343</v>
          </cell>
          <cell r="DR60">
            <v>42985.924409199768</v>
          </cell>
          <cell r="DS60">
            <v>48002.810592039052</v>
          </cell>
          <cell r="DT60">
            <v>54411.35447846388</v>
          </cell>
          <cell r="DU60">
            <v>61871.21151010551</v>
          </cell>
          <cell r="DV60">
            <v>51622.765706633712</v>
          </cell>
          <cell r="DW60">
            <v>57265.003374701089</v>
          </cell>
          <cell r="DX60">
            <v>64289.626652465085</v>
          </cell>
          <cell r="DY60">
            <v>72433.7655000534</v>
          </cell>
          <cell r="DZ60">
            <v>42577.385632121164</v>
          </cell>
          <cell r="EA60">
            <v>50601.37223427344</v>
          </cell>
          <cell r="EB60">
            <v>59985.247097354877</v>
          </cell>
          <cell r="EC60">
            <v>70552.28259924351</v>
          </cell>
          <cell r="EE60">
            <v>34356.475520000007</v>
          </cell>
          <cell r="EF60">
            <v>39260.913930000024</v>
          </cell>
          <cell r="EG60">
            <v>37509.223215820384</v>
          </cell>
          <cell r="EH60">
            <v>41802.488597875694</v>
          </cell>
          <cell r="EI60">
            <v>51717.273972456343</v>
          </cell>
          <cell r="EJ60">
            <v>61871.21151010551</v>
          </cell>
          <cell r="EK60">
            <v>72433.7655000534</v>
          </cell>
          <cell r="EL60">
            <v>70552.28259924351</v>
          </cell>
        </row>
        <row r="62">
          <cell r="A62" t="str">
            <v>Check</v>
          </cell>
          <cell r="E62">
            <v>0</v>
          </cell>
          <cell r="F62">
            <v>3.2741809263825417E-11</v>
          </cell>
          <cell r="G62">
            <v>0</v>
          </cell>
          <cell r="H62">
            <v>0</v>
          </cell>
          <cell r="I62">
            <v>0</v>
          </cell>
          <cell r="J62">
            <v>0</v>
          </cell>
          <cell r="K62">
            <v>0</v>
          </cell>
          <cell r="L62">
            <v>2.9103830456733704E-11</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-5.899999596294947E-4</v>
          </cell>
          <cell r="AD62">
            <v>-5.8999994507757947E-4</v>
          </cell>
          <cell r="AE62">
            <v>-5.899999632674735E-4</v>
          </cell>
          <cell r="AF62">
            <v>-5.8999993052566424E-4</v>
          </cell>
          <cell r="AG62">
            <v>-5.899999596294947E-4</v>
          </cell>
          <cell r="AH62">
            <v>-5.8999995235353708E-4</v>
          </cell>
          <cell r="AI62">
            <v>-5.8999993052566424E-4</v>
          </cell>
          <cell r="AJ62">
            <v>-5.8999998145736754E-4</v>
          </cell>
          <cell r="AK62">
            <v>-5.8999997054343112E-4</v>
          </cell>
          <cell r="AL62">
            <v>-5.8999998145736754E-4</v>
          </cell>
          <cell r="AM62">
            <v>-5.8999996690545231E-4</v>
          </cell>
          <cell r="AN62">
            <v>-5.8999996690545231E-4</v>
          </cell>
          <cell r="AO62">
            <v>-5.8999997781938873E-4</v>
          </cell>
          <cell r="AP62">
            <v>-5.899999596294947E-4</v>
          </cell>
          <cell r="AQ62">
            <v>-5.8999993052566424E-4</v>
          </cell>
          <cell r="AR62">
            <v>-5.8999994871555828E-4</v>
          </cell>
          <cell r="AS62">
            <v>-5.8999995599151589E-4</v>
          </cell>
          <cell r="AT62">
            <v>-5.8999993052566424E-4</v>
          </cell>
          <cell r="AU62">
            <v>-5.8999993780162185E-4</v>
          </cell>
          <cell r="AV62">
            <v>-5.899999086977914E-4</v>
          </cell>
          <cell r="AW62">
            <v>-5.8999997418140993E-4</v>
          </cell>
          <cell r="AX62">
            <v>-5.8999991597374901E-4</v>
          </cell>
          <cell r="AY62">
            <v>-5.8999992324970663E-4</v>
          </cell>
          <cell r="AZ62">
            <v>-5.8999994507757947E-4</v>
          </cell>
          <cell r="BA62">
            <v>-5.8999995235353708E-4</v>
          </cell>
          <cell r="BB62">
            <v>-5.8999994507757947E-4</v>
          </cell>
          <cell r="BC62">
            <v>-5.8999998145736754E-4</v>
          </cell>
          <cell r="BD62">
            <v>-5.899999596294947E-4</v>
          </cell>
          <cell r="BE62">
            <v>-5.8999994507757947E-4</v>
          </cell>
          <cell r="BF62">
            <v>-5.8999993780162185E-4</v>
          </cell>
          <cell r="BG62">
            <v>-5.8999996690545231E-4</v>
          </cell>
          <cell r="BH62">
            <v>-5.8999995235353708E-4</v>
          </cell>
          <cell r="BI62">
            <v>-5.8999993780162185E-4</v>
          </cell>
          <cell r="BJ62">
            <v>-5.8999993052566424E-4</v>
          </cell>
          <cell r="BK62">
            <v>-5.8999993780162185E-4</v>
          </cell>
          <cell r="BL62">
            <v>-5.8999994507757947E-4</v>
          </cell>
          <cell r="BM62">
            <v>-5.8999995235353708E-4</v>
          </cell>
          <cell r="BN62">
            <v>-5.8999994507757947E-4</v>
          </cell>
          <cell r="BO62">
            <v>-5.8999996690545231E-4</v>
          </cell>
          <cell r="BP62">
            <v>-5.899999596294947E-4</v>
          </cell>
          <cell r="BQ62">
            <v>-5.8999993780162185E-4</v>
          </cell>
          <cell r="BR62">
            <v>-5.8999996690545231E-4</v>
          </cell>
          <cell r="BS62">
            <v>-5.899999596294947E-4</v>
          </cell>
          <cell r="BT62">
            <v>-5.8999996690545231E-4</v>
          </cell>
          <cell r="BU62">
            <v>-5.8999997418140993E-4</v>
          </cell>
          <cell r="BV62">
            <v>-5.8999997418140993E-4</v>
          </cell>
          <cell r="BW62">
            <v>-5.8999996690545231E-4</v>
          </cell>
          <cell r="BX62">
            <v>-5.899999086977914E-4</v>
          </cell>
          <cell r="BY62">
            <v>-5.8999995235353708E-4</v>
          </cell>
          <cell r="BZ62">
            <v>-5.8999994507757947E-4</v>
          </cell>
          <cell r="CA62">
            <v>-5.899999086977914E-4</v>
          </cell>
          <cell r="CB62">
            <v>-5.8999994507757947E-4</v>
          </cell>
          <cell r="CC62">
            <v>-5.8999994507757947E-4</v>
          </cell>
          <cell r="CD62">
            <v>-5.8999994507757947E-4</v>
          </cell>
          <cell r="CE62">
            <v>-5.8999995235353708E-4</v>
          </cell>
          <cell r="CF62">
            <v>-5.8999994507757947E-4</v>
          </cell>
          <cell r="CG62">
            <v>-5.8999995235353708E-4</v>
          </cell>
          <cell r="CH62">
            <v>-5.8999996690545231E-4</v>
          </cell>
          <cell r="CI62">
            <v>-5.8999995235353708E-4</v>
          </cell>
          <cell r="CJ62">
            <v>-5.8999995235353708E-4</v>
          </cell>
          <cell r="CK62">
            <v>-5.8999995235353708E-4</v>
          </cell>
          <cell r="CL62">
            <v>-5.8999998145736754E-4</v>
          </cell>
          <cell r="CM62">
            <v>-5.899999596294947E-4</v>
          </cell>
          <cell r="CN62">
            <v>-5.8999998145736754E-4</v>
          </cell>
          <cell r="CO62">
            <v>-5.8999997418140993E-4</v>
          </cell>
          <cell r="CP62">
            <v>-5.8999996690545231E-4</v>
          </cell>
          <cell r="CQ62">
            <v>-5.8999996690545231E-4</v>
          </cell>
          <cell r="CR62">
            <v>-5.899999596294947E-4</v>
          </cell>
          <cell r="CS62">
            <v>-5.899999596294947E-4</v>
          </cell>
          <cell r="CT62">
            <v>-5.8999997418140993E-4</v>
          </cell>
          <cell r="CU62">
            <v>-5.8999996690545231E-4</v>
          </cell>
          <cell r="CV62">
            <v>-5.8999993780162185E-4</v>
          </cell>
          <cell r="CX62">
            <v>0</v>
          </cell>
          <cell r="CY62">
            <v>0</v>
          </cell>
          <cell r="CZ62">
            <v>0</v>
          </cell>
          <cell r="DA62">
            <v>0</v>
          </cell>
          <cell r="DB62">
            <v>0</v>
          </cell>
          <cell r="DC62">
            <v>0</v>
          </cell>
          <cell r="DD62">
            <v>0</v>
          </cell>
          <cell r="DE62">
            <v>0</v>
          </cell>
          <cell r="DF62">
            <v>-5.899999632674735E-4</v>
          </cell>
          <cell r="DG62">
            <v>-5.8999995235353708E-4</v>
          </cell>
          <cell r="DH62">
            <v>-5.8999997054343112E-4</v>
          </cell>
          <cell r="DI62">
            <v>-5.8999996690545231E-4</v>
          </cell>
          <cell r="DJ62">
            <v>-5.8999993052566424E-4</v>
          </cell>
          <cell r="DK62">
            <v>-5.8999993052566424E-4</v>
          </cell>
          <cell r="DL62">
            <v>-5.8999997418140993E-4</v>
          </cell>
          <cell r="DM62">
            <v>-5.8999994507757947E-4</v>
          </cell>
          <cell r="DN62">
            <v>-5.8999998145736754E-4</v>
          </cell>
          <cell r="DO62">
            <v>-5.8999993780162185E-4</v>
          </cell>
          <cell r="DP62">
            <v>-5.8999993780162185E-4</v>
          </cell>
          <cell r="DQ62">
            <v>-5.8999994507757947E-4</v>
          </cell>
          <cell r="DR62">
            <v>-5.8999996690545231E-4</v>
          </cell>
          <cell r="DS62">
            <v>-5.8999996690545231E-4</v>
          </cell>
          <cell r="DT62">
            <v>-5.8999997418140993E-4</v>
          </cell>
          <cell r="DU62">
            <v>-5.899999086977914E-4</v>
          </cell>
          <cell r="DV62">
            <v>-5.899999086977914E-4</v>
          </cell>
          <cell r="DW62">
            <v>-5.8999994507757947E-4</v>
          </cell>
          <cell r="DX62">
            <v>-5.8999995235353708E-4</v>
          </cell>
          <cell r="DY62">
            <v>-5.8999995235353708E-4</v>
          </cell>
          <cell r="DZ62">
            <v>-5.899999596294947E-4</v>
          </cell>
          <cell r="EA62">
            <v>-5.8999996690545231E-4</v>
          </cell>
          <cell r="EB62">
            <v>-5.899999596294947E-4</v>
          </cell>
          <cell r="EC62">
            <v>-5.8999993780162185E-4</v>
          </cell>
          <cell r="EE62">
            <v>0</v>
          </cell>
          <cell r="EF62">
            <v>0</v>
          </cell>
          <cell r="EG62">
            <v>-5.8999996690545231E-4</v>
          </cell>
          <cell r="EH62">
            <v>-5.8999994507757947E-4</v>
          </cell>
          <cell r="EI62">
            <v>-5.8999994507757947E-4</v>
          </cell>
          <cell r="EJ62">
            <v>-5.899999086977914E-4</v>
          </cell>
          <cell r="EK62">
            <v>-5.8999995235353708E-4</v>
          </cell>
          <cell r="EL62">
            <v>-5.8999993780162185E-4</v>
          </cell>
        </row>
      </sheetData>
      <sheetData sheetId="30"/>
      <sheetData sheetId="31"/>
      <sheetData sheetId="32"/>
      <sheetData sheetId="33"/>
      <sheetData sheetId="34"/>
      <sheetData sheetId="3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action Assumptions"/>
      <sheetName val="Summary Financials"/>
      <sheetName val="Covenant Summary"/>
      <sheetName val="Supporting Schedules"/>
      <sheetName val="Sources and Uses"/>
      <sheetName val="Income Statement"/>
      <sheetName val="Balance Sheet"/>
      <sheetName val="Cash Flow Statement"/>
      <sheetName val="Debt Schedule"/>
      <sheetName val="Revenue Build"/>
      <sheetName val="Consulting Margin"/>
      <sheetName val="Expenses"/>
      <sheetName val="Financing Fee Amortization"/>
      <sheetName val="Working Capital Items"/>
      <sheetName val="FY12 Implementation ROW 127"/>
      <sheetName val="120120 Follow Ups"/>
      <sheetName val="Mngd Services"/>
      <sheetName val="Graphics"/>
    </sheetNames>
    <sheetDataSet>
      <sheetData sheetId="0">
        <row r="1">
          <cell r="P1">
            <v>1000</v>
          </cell>
        </row>
      </sheetData>
      <sheetData sheetId="1"/>
      <sheetData sheetId="2"/>
      <sheetData sheetId="3">
        <row r="1">
          <cell r="A1" t="str">
            <v>Supporting Schedules</v>
          </cell>
        </row>
        <row r="3">
          <cell r="A3" t="str">
            <v>Key Points:</v>
          </cell>
        </row>
        <row r="4">
          <cell r="A4" t="str">
            <v>+ The company has shifted how employee roles are defined.  There are now dedicated G&amp;A, R&amp;D, S&amp;M, Support FTEs -- was not the case in Feb-2010</v>
          </cell>
        </row>
        <row r="5">
          <cell r="A5" t="str">
            <v>+ The demand for consulting services continues to be very strong; more demand than supply.  Ability to hire will govern growth</v>
          </cell>
        </row>
        <row r="6">
          <cell r="A6" t="str">
            <v>+ Managed services will cannabilize consulting services.  A way to manage demand; revenue is also recurring in nature</v>
          </cell>
        </row>
        <row r="7">
          <cell r="A7" t="str">
            <v xml:space="preserve">    &gt;&gt; This has only been introduced recently, but customers have been receptive</v>
          </cell>
        </row>
        <row r="10">
          <cell r="D10">
            <v>2008</v>
          </cell>
          <cell r="E10">
            <v>2009</v>
          </cell>
          <cell r="F10">
            <v>2010</v>
          </cell>
          <cell r="G10">
            <v>2011</v>
          </cell>
          <cell r="H10">
            <v>2012</v>
          </cell>
          <cell r="I10">
            <v>2013</v>
          </cell>
          <cell r="J10">
            <v>2014</v>
          </cell>
          <cell r="K10">
            <v>2015</v>
          </cell>
          <cell r="L10">
            <v>2016</v>
          </cell>
          <cell r="M10">
            <v>2017</v>
          </cell>
        </row>
        <row r="12">
          <cell r="A12" t="str">
            <v>Revenue</v>
          </cell>
        </row>
        <row r="13">
          <cell r="A13" t="str">
            <v>License Bookings</v>
          </cell>
          <cell r="D13">
            <v>8168</v>
          </cell>
          <cell r="E13">
            <v>5865.6670000000004</v>
          </cell>
          <cell r="F13">
            <v>4274</v>
          </cell>
          <cell r="G13">
            <v>7705</v>
          </cell>
          <cell r="H13">
            <v>10634.25</v>
          </cell>
          <cell r="I13">
            <v>12761.1</v>
          </cell>
          <cell r="J13">
            <v>14675.264999999999</v>
          </cell>
          <cell r="K13">
            <v>15775.909874999998</v>
          </cell>
          <cell r="L13">
            <v>16564.705368749997</v>
          </cell>
          <cell r="M13">
            <v>17392.940637187497</v>
          </cell>
        </row>
        <row r="14">
          <cell r="A14" t="str">
            <v>Average Price Per Module</v>
          </cell>
          <cell r="D14">
            <v>72283.185840707956</v>
          </cell>
          <cell r="E14">
            <v>76177.493506493498</v>
          </cell>
          <cell r="F14">
            <v>77709.090909090897</v>
          </cell>
          <cell r="G14">
            <v>67000</v>
          </cell>
          <cell r="H14">
            <v>75000</v>
          </cell>
          <cell r="I14">
            <v>73633.954051258479</v>
          </cell>
          <cell r="J14">
            <v>73633.954051258479</v>
          </cell>
          <cell r="K14">
            <v>73633.954051258479</v>
          </cell>
          <cell r="L14">
            <v>73633.954051258479</v>
          </cell>
          <cell r="M14">
            <v>73633.954051258479</v>
          </cell>
        </row>
        <row r="15">
          <cell r="A15" t="str">
            <v>Modules Sold¹</v>
          </cell>
          <cell r="D15">
            <v>113</v>
          </cell>
          <cell r="E15">
            <v>77</v>
          </cell>
          <cell r="F15">
            <v>55</v>
          </cell>
          <cell r="G15">
            <v>115</v>
          </cell>
          <cell r="H15">
            <v>141.79</v>
          </cell>
          <cell r="I15">
            <v>173.30455989252826</v>
          </cell>
          <cell r="J15">
            <v>199.30024387640751</v>
          </cell>
          <cell r="K15">
            <v>214.24776216713806</v>
          </cell>
          <cell r="L15">
            <v>224.96015027549493</v>
          </cell>
          <cell r="M15">
            <v>236.20815778926968</v>
          </cell>
        </row>
        <row r="17">
          <cell r="A17" t="str">
            <v>Maintenance Revenue</v>
          </cell>
          <cell r="D17">
            <v>8345.7000000000007</v>
          </cell>
          <cell r="E17">
            <v>10778.2</v>
          </cell>
          <cell r="F17">
            <v>11761.776969999999</v>
          </cell>
          <cell r="G17">
            <v>13957.943859999999</v>
          </cell>
          <cell r="H17">
            <v>15927.649385520504</v>
          </cell>
          <cell r="I17">
            <v>18882.761579240185</v>
          </cell>
          <cell r="J17">
            <v>22286.407213442912</v>
          </cell>
          <cell r="K17">
            <v>26167.509317982713</v>
          </cell>
          <cell r="L17">
            <v>30411.533891853738</v>
          </cell>
          <cell r="M17">
            <v>34996.105746664325</v>
          </cell>
        </row>
        <row r="18">
          <cell r="A18" t="str">
            <v>Managed Services</v>
          </cell>
          <cell r="D18">
            <v>0</v>
          </cell>
          <cell r="E18">
            <v>0</v>
          </cell>
          <cell r="F18">
            <v>0</v>
          </cell>
          <cell r="G18">
            <v>768.3</v>
          </cell>
          <cell r="H18">
            <v>1161.4000000000001</v>
          </cell>
          <cell r="I18">
            <v>2903.5</v>
          </cell>
          <cell r="J18">
            <v>5081.125</v>
          </cell>
          <cell r="K18">
            <v>7621.6875</v>
          </cell>
          <cell r="L18">
            <v>9146.0249999999996</v>
          </cell>
          <cell r="M18">
            <v>10975.23</v>
          </cell>
        </row>
        <row r="19">
          <cell r="A19" t="str">
            <v>Recurring Revenue</v>
          </cell>
          <cell r="D19">
            <v>8345.7000000000007</v>
          </cell>
          <cell r="E19">
            <v>10778.2</v>
          </cell>
          <cell r="F19">
            <v>11761.776969999999</v>
          </cell>
          <cell r="G19">
            <v>14726.243859999999</v>
          </cell>
          <cell r="H19">
            <v>17089.049385520506</v>
          </cell>
          <cell r="I19">
            <v>21786.261579240185</v>
          </cell>
          <cell r="J19">
            <v>27367.532213442912</v>
          </cell>
          <cell r="K19">
            <v>33789.196817982709</v>
          </cell>
          <cell r="L19">
            <v>39557.55889185374</v>
          </cell>
          <cell r="M19">
            <v>45971.335746664321</v>
          </cell>
        </row>
        <row r="20">
          <cell r="A20" t="str">
            <v>Total Revenue (Ex. Reimbursables)</v>
          </cell>
          <cell r="D20">
            <v>32129.9</v>
          </cell>
          <cell r="E20">
            <v>38617.1</v>
          </cell>
          <cell r="F20">
            <v>42155.74396</v>
          </cell>
          <cell r="G20">
            <v>53531.073909999999</v>
          </cell>
          <cell r="H20">
            <v>60771.419505520513</v>
          </cell>
          <cell r="I20">
            <v>68506.976693240198</v>
          </cell>
          <cell r="J20">
            <v>76690.365371742912</v>
          </cell>
          <cell r="K20">
            <v>83720.874290037711</v>
          </cell>
          <cell r="L20">
            <v>89187.384683100478</v>
          </cell>
          <cell r="M20">
            <v>94600.638939192984</v>
          </cell>
        </row>
        <row r="21">
          <cell r="A21" t="str">
            <v>Recurring as % of Total</v>
          </cell>
          <cell r="D21">
            <v>0.25974870759012636</v>
          </cell>
          <cell r="E21">
            <v>0.27910433460824352</v>
          </cell>
          <cell r="F21">
            <v>0.27900769539639264</v>
          </cell>
          <cell r="G21">
            <v>0.27509711246889496</v>
          </cell>
          <cell r="H21">
            <v>0.28120207697251709</v>
          </cell>
          <cell r="I21">
            <v>0.31801522459229914</v>
          </cell>
          <cell r="J21">
            <v>0.35685750199237759</v>
          </cell>
          <cell r="K21">
            <v>0.40359345389687867</v>
          </cell>
          <cell r="L21">
            <v>0.44353311886439067</v>
          </cell>
          <cell r="M21">
            <v>0.48595164115343437</v>
          </cell>
        </row>
        <row r="23">
          <cell r="A23" t="str">
            <v>Expenses</v>
          </cell>
        </row>
        <row r="24">
          <cell r="A24" t="str">
            <v>Total Services Revenue</v>
          </cell>
          <cell r="D24">
            <v>14120.9</v>
          </cell>
          <cell r="E24">
            <v>18019.8</v>
          </cell>
          <cell r="F24">
            <v>24078.509430000002</v>
          </cell>
          <cell r="G24">
            <v>31010.390940000001</v>
          </cell>
          <cell r="H24">
            <v>34648.820120000004</v>
          </cell>
          <cell r="I24">
            <v>37832.365114</v>
          </cell>
          <cell r="J24">
            <v>40502.815658300002</v>
          </cell>
          <cell r="K24">
            <v>42067.960534555001</v>
          </cell>
          <cell r="L24">
            <v>42316.264319371745</v>
          </cell>
          <cell r="M24">
            <v>42340.157397059898</v>
          </cell>
        </row>
        <row r="25">
          <cell r="A25" t="str">
            <v>Rev. / Head</v>
          </cell>
          <cell r="H25">
            <v>2.5</v>
          </cell>
          <cell r="I25">
            <v>2.5</v>
          </cell>
          <cell r="J25">
            <v>2.5</v>
          </cell>
          <cell r="K25">
            <v>2.5</v>
          </cell>
          <cell r="L25">
            <v>2.5</v>
          </cell>
          <cell r="M25">
            <v>2.5</v>
          </cell>
        </row>
        <row r="26">
          <cell r="A26" t="str">
            <v>Billable Days</v>
          </cell>
          <cell r="H26">
            <v>170</v>
          </cell>
          <cell r="I26">
            <v>170</v>
          </cell>
          <cell r="J26">
            <v>170</v>
          </cell>
          <cell r="K26">
            <v>170</v>
          </cell>
          <cell r="L26">
            <v>170</v>
          </cell>
          <cell r="M26">
            <v>170</v>
          </cell>
        </row>
        <row r="27">
          <cell r="A27" t="str">
            <v>Realization</v>
          </cell>
          <cell r="H27">
            <v>0.95</v>
          </cell>
          <cell r="I27">
            <v>0.95</v>
          </cell>
          <cell r="J27">
            <v>0.95</v>
          </cell>
          <cell r="K27">
            <v>0.95</v>
          </cell>
          <cell r="L27">
            <v>0.95</v>
          </cell>
          <cell r="M27">
            <v>0.95</v>
          </cell>
        </row>
        <row r="28">
          <cell r="A28" t="str">
            <v>Avg. Billable FTEs</v>
          </cell>
          <cell r="D28">
            <v>48.5</v>
          </cell>
          <cell r="E28">
            <v>59</v>
          </cell>
          <cell r="F28">
            <v>68.5</v>
          </cell>
          <cell r="G28">
            <v>77</v>
          </cell>
          <cell r="H28">
            <v>85.817511133126942</v>
          </cell>
          <cell r="I28">
            <v>93.702452294736844</v>
          </cell>
          <cell r="J28">
            <v>100.31657128990712</v>
          </cell>
          <cell r="K28">
            <v>104.19309110725698</v>
          </cell>
          <cell r="L28">
            <v>104.80808500153994</v>
          </cell>
          <cell r="M28">
            <v>104.86726290293474</v>
          </cell>
        </row>
        <row r="29">
          <cell r="A29" t="str">
            <v>Revenue / Head</v>
          </cell>
          <cell r="D29">
            <v>291.15257731958764</v>
          </cell>
          <cell r="E29">
            <v>305.42033898305084</v>
          </cell>
          <cell r="F29">
            <v>351.51108656934309</v>
          </cell>
          <cell r="G29">
            <v>402.73234987012989</v>
          </cell>
          <cell r="H29">
            <v>403.75</v>
          </cell>
          <cell r="I29">
            <v>403.75</v>
          </cell>
          <cell r="J29">
            <v>403.75000000000006</v>
          </cell>
          <cell r="K29">
            <v>403.74999999999994</v>
          </cell>
          <cell r="L29">
            <v>403.74999999999994</v>
          </cell>
          <cell r="M29">
            <v>403.74999999999994</v>
          </cell>
        </row>
        <row r="31">
          <cell r="A31" t="str">
            <v>All-in S&amp;M Costs</v>
          </cell>
          <cell r="D31" t="str">
            <v xml:space="preserve">na </v>
          </cell>
          <cell r="E31" t="str">
            <v xml:space="preserve">na </v>
          </cell>
          <cell r="F31">
            <v>1314.8</v>
          </cell>
          <cell r="G31">
            <v>2395.6</v>
          </cell>
          <cell r="H31">
            <v>4916.7300809222506</v>
          </cell>
          <cell r="I31">
            <v>7656.6599999999989</v>
          </cell>
          <cell r="J31">
            <v>8805.1589999999978</v>
          </cell>
          <cell r="K31">
            <v>9465.5459249999985</v>
          </cell>
          <cell r="L31">
            <v>9938.823221249997</v>
          </cell>
          <cell r="M31">
            <v>10435.764382312498</v>
          </cell>
        </row>
        <row r="33">
          <cell r="A33" t="str">
            <v>End of Year FTE</v>
          </cell>
          <cell r="C33">
            <v>42</v>
          </cell>
          <cell r="D33">
            <v>55</v>
          </cell>
          <cell r="E33">
            <v>63</v>
          </cell>
          <cell r="F33">
            <v>74</v>
          </cell>
          <cell r="G33">
            <v>80</v>
          </cell>
        </row>
        <row r="35">
          <cell r="A35" t="str">
            <v>(1)  Projections assume average module price of $75,000</v>
          </cell>
        </row>
        <row r="36">
          <cell r="A36" t="str">
            <v>(2)  Projections assume revenue per FTE of $2,500, 170 billable days per year, and 95% realization rate per consultant</v>
          </cell>
        </row>
      </sheetData>
      <sheetData sheetId="4"/>
      <sheetData sheetId="5"/>
      <sheetData sheetId="6"/>
      <sheetData sheetId="7"/>
      <sheetData sheetId="8"/>
      <sheetData sheetId="9"/>
      <sheetData sheetId="10"/>
      <sheetData sheetId="11"/>
      <sheetData sheetId="12"/>
      <sheetData sheetId="13"/>
      <sheetData sheetId="14">
        <row r="1">
          <cell r="A1" t="str">
            <v>PowerPlan</v>
          </cell>
        </row>
        <row r="2">
          <cell r="A2" t="str">
            <v>2012 Implementation Revenue &amp; Bookings Model</v>
          </cell>
        </row>
        <row r="3">
          <cell r="A3" t="str">
            <v>Year Ending Dec 31, 2012</v>
          </cell>
        </row>
        <row r="4">
          <cell r="G4" t="str">
            <v>Revenue Outlook</v>
          </cell>
        </row>
        <row r="5">
          <cell r="G5" t="str">
            <v>Frct</v>
          </cell>
          <cell r="H5" t="str">
            <v>Frct</v>
          </cell>
          <cell r="I5" t="str">
            <v>Frct</v>
          </cell>
          <cell r="J5" t="str">
            <v>Frct</v>
          </cell>
          <cell r="K5" t="str">
            <v>Frct</v>
          </cell>
          <cell r="L5" t="str">
            <v>Frct</v>
          </cell>
          <cell r="M5" t="str">
            <v>Frct</v>
          </cell>
          <cell r="N5" t="str">
            <v>Frct</v>
          </cell>
          <cell r="O5" t="str">
            <v>Frct</v>
          </cell>
          <cell r="P5" t="str">
            <v>Frct</v>
          </cell>
          <cell r="Q5" t="str">
            <v>Frct</v>
          </cell>
          <cell r="R5" t="str">
            <v>Frct</v>
          </cell>
        </row>
        <row r="6">
          <cell r="G6">
            <v>40923</v>
          </cell>
          <cell r="H6">
            <v>40953</v>
          </cell>
          <cell r="I6">
            <v>40983</v>
          </cell>
          <cell r="J6">
            <v>41013</v>
          </cell>
          <cell r="K6">
            <v>41043</v>
          </cell>
          <cell r="L6">
            <v>41073</v>
          </cell>
          <cell r="M6">
            <v>41103</v>
          </cell>
          <cell r="N6">
            <v>41133</v>
          </cell>
          <cell r="O6">
            <v>41163</v>
          </cell>
          <cell r="P6">
            <v>41193</v>
          </cell>
          <cell r="Q6">
            <v>41223</v>
          </cell>
          <cell r="R6">
            <v>41253</v>
          </cell>
          <cell r="S6" t="str">
            <v>TOTAL</v>
          </cell>
          <cell r="U6" t="str">
            <v>Q1</v>
          </cell>
          <cell r="V6" t="str">
            <v>Q2</v>
          </cell>
          <cell r="W6" t="str">
            <v>Q3</v>
          </cell>
          <cell r="X6" t="str">
            <v>Q4</v>
          </cell>
          <cell r="Y6" t="str">
            <v>Total</v>
          </cell>
          <cell r="Z6" t="str">
            <v>Check</v>
          </cell>
        </row>
        <row r="8">
          <cell r="A8" t="str">
            <v>LICENSE BOOKINGS:</v>
          </cell>
        </row>
        <row r="9">
          <cell r="D9" t="str">
            <v>PowerTax</v>
          </cell>
          <cell r="G9" t="str">
            <v xml:space="preserve"> </v>
          </cell>
          <cell r="H9">
            <v>70000</v>
          </cell>
          <cell r="I9">
            <v>70000</v>
          </cell>
          <cell r="J9" t="str">
            <v xml:space="preserve"> </v>
          </cell>
          <cell r="K9" t="str">
            <v xml:space="preserve"> </v>
          </cell>
          <cell r="L9" t="str">
            <v xml:space="preserve"> </v>
          </cell>
          <cell r="M9">
            <v>140000</v>
          </cell>
          <cell r="N9" t="str">
            <v xml:space="preserve"> </v>
          </cell>
          <cell r="O9">
            <v>140000</v>
          </cell>
          <cell r="P9" t="str">
            <v xml:space="preserve"> </v>
          </cell>
          <cell r="Q9">
            <v>140000</v>
          </cell>
          <cell r="R9" t="str">
            <v xml:space="preserve"> </v>
          </cell>
          <cell r="S9">
            <v>560000</v>
          </cell>
          <cell r="T9">
            <v>5</v>
          </cell>
        </row>
        <row r="10">
          <cell r="D10" t="str">
            <v>Provision</v>
          </cell>
          <cell r="H10">
            <v>85000</v>
          </cell>
          <cell r="J10">
            <v>85000</v>
          </cell>
          <cell r="L10">
            <v>85000</v>
          </cell>
          <cell r="N10">
            <v>85000</v>
          </cell>
          <cell r="P10">
            <v>85000</v>
          </cell>
          <cell r="R10">
            <v>85000</v>
          </cell>
          <cell r="S10">
            <v>510000</v>
          </cell>
          <cell r="T10">
            <v>6</v>
          </cell>
        </row>
        <row r="11">
          <cell r="D11" t="str">
            <v>PropertyTax</v>
          </cell>
          <cell r="G11" t="str">
            <v xml:space="preserve"> </v>
          </cell>
          <cell r="H11">
            <v>75000</v>
          </cell>
          <cell r="I11">
            <v>75000</v>
          </cell>
          <cell r="J11">
            <v>125000</v>
          </cell>
          <cell r="K11" t="str">
            <v xml:space="preserve"> </v>
          </cell>
          <cell r="L11">
            <v>125000</v>
          </cell>
          <cell r="M11">
            <v>125000</v>
          </cell>
          <cell r="N11">
            <v>125000</v>
          </cell>
          <cell r="O11">
            <v>125000</v>
          </cell>
          <cell r="P11">
            <v>90000</v>
          </cell>
          <cell r="Q11">
            <v>90000</v>
          </cell>
          <cell r="R11">
            <v>70000</v>
          </cell>
          <cell r="S11">
            <v>1025000</v>
          </cell>
          <cell r="T11">
            <v>10</v>
          </cell>
        </row>
        <row r="12">
          <cell r="D12" t="str">
            <v>Lease</v>
          </cell>
          <cell r="G12" t="str">
            <v xml:space="preserve"> </v>
          </cell>
          <cell r="H12">
            <v>100000</v>
          </cell>
          <cell r="I12">
            <v>100000</v>
          </cell>
          <cell r="J12">
            <v>100000</v>
          </cell>
          <cell r="K12">
            <v>100000</v>
          </cell>
          <cell r="L12" t="str">
            <v xml:space="preserve"> </v>
          </cell>
          <cell r="M12">
            <v>100000</v>
          </cell>
          <cell r="N12">
            <v>100000</v>
          </cell>
          <cell r="O12" t="str">
            <v xml:space="preserve"> </v>
          </cell>
          <cell r="P12">
            <v>100000</v>
          </cell>
          <cell r="Q12">
            <v>100000</v>
          </cell>
          <cell r="R12" t="str">
            <v xml:space="preserve"> </v>
          </cell>
          <cell r="S12">
            <v>800000</v>
          </cell>
          <cell r="T12">
            <v>8</v>
          </cell>
        </row>
        <row r="13">
          <cell r="G13" t="str">
            <v xml:space="preserve"> </v>
          </cell>
          <cell r="H13" t="str">
            <v xml:space="preserve"> </v>
          </cell>
          <cell r="I13" t="str">
            <v xml:space="preserve"> </v>
          </cell>
          <cell r="J13" t="str">
            <v xml:space="preserve"> </v>
          </cell>
          <cell r="K13" t="str">
            <v xml:space="preserve"> </v>
          </cell>
          <cell r="L13" t="str">
            <v xml:space="preserve"> </v>
          </cell>
          <cell r="M13" t="str">
            <v xml:space="preserve"> </v>
          </cell>
          <cell r="N13" t="str">
            <v xml:space="preserve"> </v>
          </cell>
          <cell r="O13" t="str">
            <v xml:space="preserve"> </v>
          </cell>
          <cell r="P13" t="str">
            <v xml:space="preserve"> </v>
          </cell>
          <cell r="Q13" t="str">
            <v xml:space="preserve"> </v>
          </cell>
          <cell r="R13" t="str">
            <v xml:space="preserve"> </v>
          </cell>
          <cell r="S13">
            <v>0</v>
          </cell>
        </row>
        <row r="14">
          <cell r="D14" t="str">
            <v>MDU</v>
          </cell>
          <cell r="G14">
            <v>881250</v>
          </cell>
          <cell r="S14">
            <v>881250</v>
          </cell>
          <cell r="U14" t="str">
            <v>New</v>
          </cell>
        </row>
        <row r="15">
          <cell r="D15" t="str">
            <v>MGE</v>
          </cell>
          <cell r="I15">
            <v>371000</v>
          </cell>
          <cell r="S15">
            <v>371000</v>
          </cell>
          <cell r="U15" t="str">
            <v>New</v>
          </cell>
        </row>
        <row r="16">
          <cell r="D16" t="str">
            <v>KCS</v>
          </cell>
          <cell r="G16">
            <v>663335</v>
          </cell>
          <cell r="S16">
            <v>663335</v>
          </cell>
          <cell r="U16" t="str">
            <v>New</v>
          </cell>
        </row>
        <row r="17">
          <cell r="D17" t="str">
            <v>EPB Chattanooga</v>
          </cell>
          <cell r="J17">
            <v>437500</v>
          </cell>
          <cell r="S17">
            <v>437500</v>
          </cell>
          <cell r="U17" t="str">
            <v>New</v>
          </cell>
        </row>
        <row r="18">
          <cell r="D18" t="str">
            <v>DTE Plant</v>
          </cell>
          <cell r="L18">
            <v>950000</v>
          </cell>
          <cell r="S18">
            <v>950000</v>
          </cell>
        </row>
        <row r="19">
          <cell r="D19" t="str">
            <v>Memphis</v>
          </cell>
          <cell r="L19">
            <v>437500</v>
          </cell>
          <cell r="S19">
            <v>437500</v>
          </cell>
          <cell r="U19" t="str">
            <v>New</v>
          </cell>
        </row>
        <row r="20">
          <cell r="D20" t="str">
            <v>LCRA New Plant Oppty</v>
          </cell>
          <cell r="N20">
            <v>1062000</v>
          </cell>
          <cell r="S20">
            <v>1062000</v>
          </cell>
          <cell r="U20" t="str">
            <v>New</v>
          </cell>
        </row>
        <row r="21">
          <cell r="D21" t="str">
            <v>OG&amp;E</v>
          </cell>
          <cell r="O21">
            <v>800000</v>
          </cell>
          <cell r="S21">
            <v>800000</v>
          </cell>
        </row>
        <row r="22">
          <cell r="D22" t="str">
            <v>Sempra</v>
          </cell>
          <cell r="P22">
            <v>950000</v>
          </cell>
          <cell r="S22">
            <v>950000</v>
          </cell>
        </row>
        <row r="23">
          <cell r="D23" t="str">
            <v>Dominion</v>
          </cell>
          <cell r="P23">
            <v>800000</v>
          </cell>
          <cell r="S23">
            <v>800000</v>
          </cell>
        </row>
        <row r="24">
          <cell r="D24" t="str">
            <v>UGI Plant</v>
          </cell>
          <cell r="R24">
            <v>800000</v>
          </cell>
          <cell r="S24">
            <v>800000</v>
          </cell>
        </row>
        <row r="25">
          <cell r="D25" t="str">
            <v>Mobile Gas</v>
          </cell>
          <cell r="R25">
            <v>300000</v>
          </cell>
          <cell r="S25">
            <v>300000</v>
          </cell>
          <cell r="U25" t="str">
            <v>New</v>
          </cell>
        </row>
        <row r="26">
          <cell r="D26" t="str">
            <v>NV Energy</v>
          </cell>
          <cell r="R26">
            <v>250000</v>
          </cell>
          <cell r="S26">
            <v>250000</v>
          </cell>
        </row>
        <row r="31">
          <cell r="C31" t="str">
            <v>TOTAL LICENSE BOOKINGS</v>
          </cell>
          <cell r="G31">
            <v>1544585</v>
          </cell>
          <cell r="H31">
            <v>330000</v>
          </cell>
          <cell r="I31">
            <v>616000</v>
          </cell>
          <cell r="J31">
            <v>747500</v>
          </cell>
          <cell r="K31">
            <v>100000</v>
          </cell>
          <cell r="L31">
            <v>1597500</v>
          </cell>
          <cell r="M31">
            <v>365000</v>
          </cell>
          <cell r="N31">
            <v>1372000</v>
          </cell>
          <cell r="O31">
            <v>1065000</v>
          </cell>
          <cell r="P31">
            <v>2025000</v>
          </cell>
          <cell r="Q31">
            <v>330000</v>
          </cell>
          <cell r="R31">
            <v>1505000</v>
          </cell>
          <cell r="S31">
            <v>11597585</v>
          </cell>
          <cell r="U31" t="str">
            <v>Total New</v>
          </cell>
          <cell r="V31">
            <v>4152585</v>
          </cell>
        </row>
        <row r="32">
          <cell r="I32">
            <v>2490585</v>
          </cell>
          <cell r="L32">
            <v>2445000</v>
          </cell>
          <cell r="O32">
            <v>2802000</v>
          </cell>
          <cell r="R32">
            <v>3860000</v>
          </cell>
          <cell r="T32">
            <v>2551468.7000000002</v>
          </cell>
        </row>
        <row r="33">
          <cell r="C33" t="str">
            <v>TOTAL TAX LICENSE BOOKINGS</v>
          </cell>
          <cell r="G33">
            <v>0</v>
          </cell>
          <cell r="H33">
            <v>230000</v>
          </cell>
          <cell r="I33">
            <v>145000</v>
          </cell>
          <cell r="J33">
            <v>210000</v>
          </cell>
          <cell r="K33">
            <v>0</v>
          </cell>
          <cell r="L33">
            <v>210000</v>
          </cell>
          <cell r="M33">
            <v>265000</v>
          </cell>
          <cell r="N33">
            <v>210000</v>
          </cell>
          <cell r="O33">
            <v>265000</v>
          </cell>
          <cell r="P33">
            <v>175000</v>
          </cell>
          <cell r="Q33">
            <v>230000</v>
          </cell>
          <cell r="R33">
            <v>155000</v>
          </cell>
          <cell r="S33">
            <v>2095000</v>
          </cell>
        </row>
        <row r="34">
          <cell r="C34" t="str">
            <v>TOTAL PLANT LICENSE BOOKINGS</v>
          </cell>
          <cell r="G34">
            <v>1544585</v>
          </cell>
          <cell r="H34">
            <v>0</v>
          </cell>
          <cell r="I34">
            <v>371000</v>
          </cell>
          <cell r="J34">
            <v>437500</v>
          </cell>
          <cell r="K34">
            <v>0</v>
          </cell>
          <cell r="L34">
            <v>1387500</v>
          </cell>
          <cell r="M34">
            <v>0</v>
          </cell>
          <cell r="N34">
            <v>1062000</v>
          </cell>
          <cell r="O34">
            <v>800000</v>
          </cell>
          <cell r="P34">
            <v>1750000</v>
          </cell>
          <cell r="Q34">
            <v>0</v>
          </cell>
          <cell r="R34">
            <v>1350000</v>
          </cell>
          <cell r="S34">
            <v>8702585</v>
          </cell>
        </row>
        <row r="35">
          <cell r="C35" t="str">
            <v>TOTAL LEASE LICENSE BOOKINGS</v>
          </cell>
          <cell r="G35">
            <v>0</v>
          </cell>
          <cell r="H35">
            <v>100000</v>
          </cell>
          <cell r="I35">
            <v>100000</v>
          </cell>
          <cell r="J35">
            <v>100000</v>
          </cell>
          <cell r="K35">
            <v>100000</v>
          </cell>
          <cell r="L35">
            <v>0</v>
          </cell>
          <cell r="M35">
            <v>100000</v>
          </cell>
          <cell r="N35">
            <v>100000</v>
          </cell>
          <cell r="O35">
            <v>0</v>
          </cell>
          <cell r="P35">
            <v>100000</v>
          </cell>
          <cell r="Q35">
            <v>100000</v>
          </cell>
          <cell r="R35">
            <v>0</v>
          </cell>
          <cell r="S35">
            <v>800000</v>
          </cell>
        </row>
        <row r="36">
          <cell r="D36" t="str">
            <v>Total # of deals</v>
          </cell>
          <cell r="G36">
            <v>2</v>
          </cell>
          <cell r="H36">
            <v>4</v>
          </cell>
          <cell r="I36">
            <v>4</v>
          </cell>
          <cell r="J36">
            <v>4</v>
          </cell>
          <cell r="K36">
            <v>1</v>
          </cell>
          <cell r="L36">
            <v>4</v>
          </cell>
          <cell r="M36">
            <v>3</v>
          </cell>
          <cell r="N36">
            <v>4</v>
          </cell>
          <cell r="O36">
            <v>3</v>
          </cell>
          <cell r="P36">
            <v>5</v>
          </cell>
          <cell r="Q36">
            <v>3</v>
          </cell>
          <cell r="R36">
            <v>5</v>
          </cell>
          <cell r="S36">
            <v>42</v>
          </cell>
        </row>
        <row r="37">
          <cell r="E37" t="str">
            <v>New</v>
          </cell>
          <cell r="I37">
            <v>1915585</v>
          </cell>
          <cell r="L37">
            <v>875000</v>
          </cell>
          <cell r="O37">
            <v>1062000</v>
          </cell>
          <cell r="R37">
            <v>300000</v>
          </cell>
          <cell r="S37">
            <v>4152585</v>
          </cell>
        </row>
        <row r="40">
          <cell r="A40" t="str">
            <v>LICENSE REVENUE:</v>
          </cell>
        </row>
        <row r="41">
          <cell r="B41" t="str">
            <v xml:space="preserve">Beginning Deferred License </v>
          </cell>
          <cell r="G41">
            <v>0.11666666666666665</v>
          </cell>
          <cell r="H41">
            <v>0.13333333333333333</v>
          </cell>
          <cell r="I41">
            <v>0.13333333333333333</v>
          </cell>
          <cell r="J41">
            <v>0.11666666666666665</v>
          </cell>
          <cell r="K41">
            <v>0.11666666666666665</v>
          </cell>
          <cell r="L41">
            <v>0.11666666666666665</v>
          </cell>
          <cell r="M41">
            <v>6.6666666666666666E-2</v>
          </cell>
          <cell r="N41">
            <v>2.5000000000000001E-2</v>
          </cell>
          <cell r="O41">
            <v>2.5000000000000001E-2</v>
          </cell>
          <cell r="P41">
            <v>2.5000000000000001E-2</v>
          </cell>
          <cell r="Q41">
            <v>2.5000000000000001E-2</v>
          </cell>
          <cell r="R41">
            <v>0</v>
          </cell>
          <cell r="S41">
            <v>5500000</v>
          </cell>
        </row>
        <row r="42">
          <cell r="C42" t="str">
            <v>Burn on 2011 deferred</v>
          </cell>
          <cell r="G42">
            <v>641666.66666666663</v>
          </cell>
          <cell r="H42">
            <v>733333.33333333337</v>
          </cell>
          <cell r="I42">
            <v>733333.33333333337</v>
          </cell>
          <cell r="J42">
            <v>641666.66666666663</v>
          </cell>
          <cell r="K42">
            <v>641666.66666666663</v>
          </cell>
          <cell r="L42">
            <v>641666.66666666663</v>
          </cell>
          <cell r="M42">
            <v>366666.66666666669</v>
          </cell>
          <cell r="N42">
            <v>137500</v>
          </cell>
          <cell r="O42">
            <v>137500</v>
          </cell>
          <cell r="P42">
            <v>137500</v>
          </cell>
          <cell r="Q42">
            <v>137500</v>
          </cell>
          <cell r="R42">
            <v>0</v>
          </cell>
          <cell r="S42">
            <v>4950000</v>
          </cell>
          <cell r="T42">
            <v>0.9</v>
          </cell>
          <cell r="U42" t="str">
            <v>Assumptions:</v>
          </cell>
        </row>
        <row r="43">
          <cell r="F43" t="str">
            <v>Cumul</v>
          </cell>
          <cell r="H43">
            <v>1375000</v>
          </cell>
          <cell r="I43">
            <v>2108333.3333333335</v>
          </cell>
          <cell r="J43">
            <v>2750000</v>
          </cell>
          <cell r="K43">
            <v>3391666.6666666665</v>
          </cell>
          <cell r="L43">
            <v>4033333.333333333</v>
          </cell>
          <cell r="M43">
            <v>4400000</v>
          </cell>
          <cell r="N43">
            <v>4537500</v>
          </cell>
          <cell r="O43">
            <v>4675000</v>
          </cell>
          <cell r="P43">
            <v>4812500</v>
          </cell>
          <cell r="Q43">
            <v>4950000</v>
          </cell>
          <cell r="R43">
            <v>4950000</v>
          </cell>
          <cell r="U43" t="str">
            <v>10 month Impl.; 2 month delay before project start</v>
          </cell>
        </row>
        <row r="44">
          <cell r="B44" t="str">
            <v>License from 2012 bookings:</v>
          </cell>
        </row>
        <row r="46">
          <cell r="E46" t="str">
            <v>Jan. license revenue</v>
          </cell>
          <cell r="I46">
            <v>154458.5</v>
          </cell>
          <cell r="J46">
            <v>154458.5</v>
          </cell>
          <cell r="K46">
            <v>154458.5</v>
          </cell>
          <cell r="L46">
            <v>154458.5</v>
          </cell>
          <cell r="M46">
            <v>154458.5</v>
          </cell>
          <cell r="N46">
            <v>154458.5</v>
          </cell>
          <cell r="O46">
            <v>154458.5</v>
          </cell>
          <cell r="P46">
            <v>154458.5</v>
          </cell>
          <cell r="Q46">
            <v>154458.5</v>
          </cell>
          <cell r="R46">
            <v>154458.5</v>
          </cell>
          <cell r="S46">
            <v>1544585</v>
          </cell>
          <cell r="U46" t="str">
            <v>Average impl. Time falls by 2 months due to more smaller deals</v>
          </cell>
        </row>
        <row r="47">
          <cell r="E47" t="str">
            <v>Feb license revenue</v>
          </cell>
          <cell r="J47">
            <v>33000</v>
          </cell>
          <cell r="K47">
            <v>33000</v>
          </cell>
          <cell r="L47">
            <v>33000</v>
          </cell>
          <cell r="M47">
            <v>33000</v>
          </cell>
          <cell r="N47">
            <v>33000</v>
          </cell>
          <cell r="O47">
            <v>33000</v>
          </cell>
          <cell r="P47">
            <v>33000</v>
          </cell>
          <cell r="Q47">
            <v>33000</v>
          </cell>
          <cell r="R47">
            <v>33000</v>
          </cell>
          <cell r="S47">
            <v>297000</v>
          </cell>
        </row>
        <row r="48">
          <cell r="E48" t="str">
            <v>Mar. license revenue</v>
          </cell>
          <cell r="K48">
            <v>61600</v>
          </cell>
          <cell r="L48">
            <v>61600</v>
          </cell>
          <cell r="M48">
            <v>61600</v>
          </cell>
          <cell r="N48">
            <v>61600</v>
          </cell>
          <cell r="O48">
            <v>61600</v>
          </cell>
          <cell r="P48">
            <v>61600</v>
          </cell>
          <cell r="Q48">
            <v>61600</v>
          </cell>
          <cell r="R48">
            <v>61600</v>
          </cell>
          <cell r="S48">
            <v>492800</v>
          </cell>
        </row>
        <row r="49">
          <cell r="E49" t="str">
            <v>Apr. license revenue</v>
          </cell>
          <cell r="L49">
            <v>74750</v>
          </cell>
          <cell r="M49">
            <v>74750</v>
          </cell>
          <cell r="N49">
            <v>74750</v>
          </cell>
          <cell r="O49">
            <v>74750</v>
          </cell>
          <cell r="P49">
            <v>74750</v>
          </cell>
          <cell r="Q49">
            <v>74750</v>
          </cell>
          <cell r="R49">
            <v>74750</v>
          </cell>
          <cell r="S49">
            <v>523250</v>
          </cell>
        </row>
        <row r="50">
          <cell r="E50" t="str">
            <v>May license revenue</v>
          </cell>
          <cell r="M50">
            <v>10000</v>
          </cell>
          <cell r="N50">
            <v>10000</v>
          </cell>
          <cell r="O50">
            <v>10000</v>
          </cell>
          <cell r="P50">
            <v>10000</v>
          </cell>
          <cell r="Q50">
            <v>10000</v>
          </cell>
          <cell r="R50">
            <v>10000</v>
          </cell>
          <cell r="S50">
            <v>60000</v>
          </cell>
        </row>
        <row r="51">
          <cell r="E51" t="str">
            <v>Jun. license revenue</v>
          </cell>
          <cell r="N51">
            <v>159750</v>
          </cell>
          <cell r="O51">
            <v>159750</v>
          </cell>
          <cell r="P51">
            <v>159750</v>
          </cell>
          <cell r="Q51">
            <v>159750</v>
          </cell>
          <cell r="R51">
            <v>159750</v>
          </cell>
          <cell r="S51">
            <v>798750</v>
          </cell>
        </row>
        <row r="52">
          <cell r="E52" t="str">
            <v>Jul. license revenue</v>
          </cell>
          <cell r="O52">
            <v>36500</v>
          </cell>
          <cell r="P52">
            <v>36500</v>
          </cell>
          <cell r="Q52">
            <v>36500</v>
          </cell>
          <cell r="R52">
            <v>36500</v>
          </cell>
          <cell r="S52">
            <v>146000</v>
          </cell>
        </row>
        <row r="53">
          <cell r="E53" t="str">
            <v>Aug. license revenue</v>
          </cell>
          <cell r="P53">
            <v>137200</v>
          </cell>
          <cell r="Q53">
            <v>137200</v>
          </cell>
          <cell r="R53">
            <v>137200</v>
          </cell>
          <cell r="S53">
            <v>411600</v>
          </cell>
        </row>
        <row r="54">
          <cell r="E54" t="str">
            <v>Sep. license revenue</v>
          </cell>
          <cell r="Q54">
            <v>106500</v>
          </cell>
          <cell r="R54">
            <v>106500</v>
          </cell>
          <cell r="S54">
            <v>213000</v>
          </cell>
        </row>
        <row r="55">
          <cell r="E55" t="str">
            <v>Oct. license revenue</v>
          </cell>
          <cell r="R55">
            <v>202500</v>
          </cell>
          <cell r="S55">
            <v>202500</v>
          </cell>
        </row>
        <row r="56">
          <cell r="E56" t="str">
            <v>Nov. license revenue</v>
          </cell>
          <cell r="S56">
            <v>0</v>
          </cell>
        </row>
        <row r="57">
          <cell r="E57" t="str">
            <v>Dec. license revenue</v>
          </cell>
          <cell r="S57">
            <v>0</v>
          </cell>
        </row>
        <row r="58">
          <cell r="E58" t="str">
            <v>Judgement</v>
          </cell>
          <cell r="G58">
            <v>45454.545454545456</v>
          </cell>
          <cell r="H58">
            <v>45454.545454545456</v>
          </cell>
          <cell r="I58">
            <v>45454.545454545456</v>
          </cell>
          <cell r="J58">
            <v>45454.545454545456</v>
          </cell>
          <cell r="K58">
            <v>45454.545454545456</v>
          </cell>
          <cell r="L58">
            <v>45454.545454545456</v>
          </cell>
          <cell r="M58">
            <v>45454.545454545456</v>
          </cell>
          <cell r="N58">
            <v>45454.545454545456</v>
          </cell>
          <cell r="O58">
            <v>45454.545454545456</v>
          </cell>
          <cell r="P58">
            <v>45454.545454545456</v>
          </cell>
          <cell r="Q58">
            <v>45454.545454545456</v>
          </cell>
          <cell r="S58">
            <v>500000.00000000012</v>
          </cell>
        </row>
        <row r="59">
          <cell r="F59" t="str">
            <v xml:space="preserve">Subtotal </v>
          </cell>
          <cell r="G59">
            <v>45454.545454545456</v>
          </cell>
          <cell r="H59">
            <v>45454.545454545456</v>
          </cell>
          <cell r="I59">
            <v>199913.04545454547</v>
          </cell>
          <cell r="J59">
            <v>232913.04545454547</v>
          </cell>
          <cell r="K59">
            <v>294513.04545454547</v>
          </cell>
          <cell r="L59">
            <v>369263.04545454547</v>
          </cell>
          <cell r="M59">
            <v>379263.04545454547</v>
          </cell>
          <cell r="N59">
            <v>539013.04545454541</v>
          </cell>
          <cell r="O59">
            <v>575513.04545454541</v>
          </cell>
          <cell r="P59">
            <v>712713.04545454541</v>
          </cell>
          <cell r="Q59">
            <v>819213.04545454541</v>
          </cell>
          <cell r="R59">
            <v>976258.5</v>
          </cell>
          <cell r="S59">
            <v>5189485</v>
          </cell>
        </row>
        <row r="61">
          <cell r="D61" t="str">
            <v>TOTAL LICENSE REVENUE</v>
          </cell>
          <cell r="G61">
            <v>687121.21212121204</v>
          </cell>
          <cell r="H61">
            <v>778787.87878787878</v>
          </cell>
          <cell r="I61">
            <v>933246.3787878789</v>
          </cell>
          <cell r="J61">
            <v>874579.71212121216</v>
          </cell>
          <cell r="K61">
            <v>936179.71212121216</v>
          </cell>
          <cell r="L61">
            <v>1010929.7121212122</v>
          </cell>
          <cell r="M61">
            <v>745929.71212121216</v>
          </cell>
          <cell r="N61">
            <v>676513.04545454541</v>
          </cell>
          <cell r="O61">
            <v>713013.04545454541</v>
          </cell>
          <cell r="P61">
            <v>850213.04545454541</v>
          </cell>
          <cell r="Q61">
            <v>956713.04545454541</v>
          </cell>
          <cell r="R61">
            <v>976258.5</v>
          </cell>
          <cell r="S61">
            <v>10139484.999999998</v>
          </cell>
        </row>
        <row r="62">
          <cell r="F62" t="str">
            <v xml:space="preserve">    Rev from 2012 bookings</v>
          </cell>
          <cell r="I62">
            <v>154458.5</v>
          </cell>
          <cell r="L62">
            <v>760325.5</v>
          </cell>
          <cell r="O62">
            <v>1357425.5</v>
          </cell>
          <cell r="R62">
            <v>2417275.5</v>
          </cell>
        </row>
        <row r="63">
          <cell r="F63" t="str">
            <v xml:space="preserve">    Rev from 2011 bookings</v>
          </cell>
          <cell r="I63">
            <v>2244696.9696969697</v>
          </cell>
          <cell r="L63">
            <v>2061363.6363636362</v>
          </cell>
          <cell r="O63">
            <v>778030.3030303031</v>
          </cell>
          <cell r="R63">
            <v>365909.09090909094</v>
          </cell>
        </row>
        <row r="65">
          <cell r="A65" t="str">
            <v>POWERTAX DELIVERY:</v>
          </cell>
        </row>
        <row r="66">
          <cell r="B66" t="str">
            <v>BACKLOG:</v>
          </cell>
        </row>
        <row r="67">
          <cell r="C67" t="str">
            <v xml:space="preserve">Beginning backlog </v>
          </cell>
          <cell r="G67">
            <v>625000</v>
          </cell>
          <cell r="H67">
            <v>560000</v>
          </cell>
          <cell r="I67">
            <v>565000</v>
          </cell>
          <cell r="J67">
            <v>500000</v>
          </cell>
          <cell r="K67">
            <v>395000</v>
          </cell>
          <cell r="L67">
            <v>295000</v>
          </cell>
          <cell r="M67">
            <v>225000</v>
          </cell>
          <cell r="N67">
            <v>285000</v>
          </cell>
          <cell r="O67">
            <v>220000</v>
          </cell>
          <cell r="P67">
            <v>305000</v>
          </cell>
          <cell r="Q67">
            <v>265000</v>
          </cell>
          <cell r="R67">
            <v>365000</v>
          </cell>
        </row>
        <row r="68">
          <cell r="D68" t="str">
            <v>Add: New License bookings</v>
          </cell>
          <cell r="G68">
            <v>0</v>
          </cell>
          <cell r="H68">
            <v>70000</v>
          </cell>
          <cell r="I68">
            <v>70000</v>
          </cell>
          <cell r="J68">
            <v>0</v>
          </cell>
          <cell r="K68">
            <v>0</v>
          </cell>
          <cell r="L68">
            <v>0</v>
          </cell>
          <cell r="M68">
            <v>140000</v>
          </cell>
          <cell r="N68">
            <v>0</v>
          </cell>
          <cell r="O68">
            <v>140000</v>
          </cell>
          <cell r="P68">
            <v>0</v>
          </cell>
          <cell r="Q68">
            <v>140000</v>
          </cell>
          <cell r="R68">
            <v>0</v>
          </cell>
          <cell r="S68">
            <v>560000</v>
          </cell>
        </row>
        <row r="69">
          <cell r="S69">
            <v>0</v>
          </cell>
        </row>
        <row r="70">
          <cell r="D70" t="str">
            <v>Less:  Revenue</v>
          </cell>
          <cell r="G70">
            <v>65000</v>
          </cell>
          <cell r="H70">
            <v>65000</v>
          </cell>
          <cell r="I70">
            <v>135000</v>
          </cell>
          <cell r="J70">
            <v>105000</v>
          </cell>
          <cell r="K70">
            <v>100000</v>
          </cell>
          <cell r="L70">
            <v>70000</v>
          </cell>
          <cell r="M70">
            <v>80000</v>
          </cell>
          <cell r="N70">
            <v>65000</v>
          </cell>
          <cell r="O70">
            <v>55000</v>
          </cell>
          <cell r="P70">
            <v>40000</v>
          </cell>
          <cell r="Q70">
            <v>40000</v>
          </cell>
          <cell r="R70">
            <v>60000</v>
          </cell>
          <cell r="S70">
            <v>880000</v>
          </cell>
        </row>
        <row r="71">
          <cell r="C71" t="str">
            <v>Ending Backlog</v>
          </cell>
          <cell r="G71">
            <v>560000</v>
          </cell>
          <cell r="H71">
            <v>565000</v>
          </cell>
          <cell r="I71">
            <v>500000</v>
          </cell>
          <cell r="J71">
            <v>395000</v>
          </cell>
          <cell r="K71">
            <v>295000</v>
          </cell>
          <cell r="L71">
            <v>225000</v>
          </cell>
          <cell r="M71">
            <v>285000</v>
          </cell>
          <cell r="N71">
            <v>220000</v>
          </cell>
          <cell r="O71">
            <v>305000</v>
          </cell>
          <cell r="P71">
            <v>265000</v>
          </cell>
          <cell r="Q71">
            <v>365000</v>
          </cell>
          <cell r="R71">
            <v>305000</v>
          </cell>
        </row>
        <row r="73">
          <cell r="D73" t="str">
            <v>Ratio: implementation revenue to license revenue</v>
          </cell>
          <cell r="G73">
            <v>1</v>
          </cell>
          <cell r="H73">
            <v>1</v>
          </cell>
          <cell r="I73">
            <v>1</v>
          </cell>
          <cell r="J73">
            <v>1</v>
          </cell>
          <cell r="K73">
            <v>1</v>
          </cell>
          <cell r="L73">
            <v>1</v>
          </cell>
          <cell r="M73">
            <v>1</v>
          </cell>
          <cell r="N73">
            <v>1</v>
          </cell>
          <cell r="O73">
            <v>1</v>
          </cell>
          <cell r="P73">
            <v>1</v>
          </cell>
          <cell r="Q73">
            <v>1</v>
          </cell>
          <cell r="R73">
            <v>1</v>
          </cell>
          <cell r="U73" t="str">
            <v>In absence of backlog, using ratio of Lic:Imp. From 2011.</v>
          </cell>
        </row>
        <row r="76">
          <cell r="A76" t="str">
            <v>PROVISION DELIVERY:</v>
          </cell>
        </row>
        <row r="77">
          <cell r="B77" t="str">
            <v>BACKLOG:</v>
          </cell>
        </row>
        <row r="78">
          <cell r="C78" t="str">
            <v xml:space="preserve">Beginning backlog </v>
          </cell>
          <cell r="G78">
            <v>880000</v>
          </cell>
          <cell r="H78">
            <v>765000</v>
          </cell>
          <cell r="I78">
            <v>734000</v>
          </cell>
          <cell r="J78">
            <v>514000</v>
          </cell>
          <cell r="K78">
            <v>443000</v>
          </cell>
          <cell r="L78">
            <v>298000</v>
          </cell>
          <cell r="M78">
            <v>282000</v>
          </cell>
          <cell r="N78">
            <v>172000</v>
          </cell>
          <cell r="O78">
            <v>146000</v>
          </cell>
          <cell r="P78">
            <v>11000</v>
          </cell>
          <cell r="Q78">
            <v>9999.9999999999854</v>
          </cell>
          <cell r="R78">
            <v>-30000.000000000015</v>
          </cell>
        </row>
        <row r="79">
          <cell r="D79" t="str">
            <v>Add: New License bookings</v>
          </cell>
          <cell r="G79">
            <v>0</v>
          </cell>
          <cell r="H79">
            <v>118999.99999999999</v>
          </cell>
          <cell r="I79">
            <v>0</v>
          </cell>
          <cell r="J79">
            <v>118999.99999999999</v>
          </cell>
          <cell r="K79">
            <v>0</v>
          </cell>
          <cell r="L79">
            <v>118999.99999999999</v>
          </cell>
          <cell r="M79">
            <v>0</v>
          </cell>
          <cell r="N79">
            <v>118999.99999999999</v>
          </cell>
          <cell r="O79">
            <v>0</v>
          </cell>
          <cell r="P79">
            <v>118999.99999999999</v>
          </cell>
          <cell r="Q79">
            <v>0</v>
          </cell>
          <cell r="R79">
            <v>118999.99999999999</v>
          </cell>
          <cell r="S79">
            <v>713999.99999999988</v>
          </cell>
        </row>
        <row r="80">
          <cell r="S80">
            <v>0</v>
          </cell>
        </row>
        <row r="81">
          <cell r="D81" t="str">
            <v>Less:  Revenue</v>
          </cell>
          <cell r="G81">
            <v>115000</v>
          </cell>
          <cell r="H81">
            <v>150000</v>
          </cell>
          <cell r="I81">
            <v>220000</v>
          </cell>
          <cell r="J81">
            <v>190000</v>
          </cell>
          <cell r="K81">
            <v>145000</v>
          </cell>
          <cell r="L81">
            <v>135000</v>
          </cell>
          <cell r="M81">
            <v>110000</v>
          </cell>
          <cell r="N81">
            <v>145000</v>
          </cell>
          <cell r="O81">
            <v>135000</v>
          </cell>
          <cell r="P81">
            <v>120000</v>
          </cell>
          <cell r="Q81">
            <v>40000</v>
          </cell>
          <cell r="R81">
            <v>60000</v>
          </cell>
          <cell r="S81">
            <v>1565000</v>
          </cell>
        </row>
        <row r="82">
          <cell r="C82" t="str">
            <v>Ending Backlog</v>
          </cell>
          <cell r="G82">
            <v>765000</v>
          </cell>
          <cell r="H82">
            <v>734000</v>
          </cell>
          <cell r="I82">
            <v>514000</v>
          </cell>
          <cell r="J82">
            <v>443000</v>
          </cell>
          <cell r="K82">
            <v>298000</v>
          </cell>
          <cell r="L82">
            <v>282000</v>
          </cell>
          <cell r="M82">
            <v>172000</v>
          </cell>
          <cell r="N82">
            <v>146000</v>
          </cell>
          <cell r="O82">
            <v>11000</v>
          </cell>
          <cell r="P82">
            <v>9999.9999999999854</v>
          </cell>
          <cell r="Q82">
            <v>-30000.000000000015</v>
          </cell>
          <cell r="R82">
            <v>28999.999999999971</v>
          </cell>
        </row>
        <row r="84">
          <cell r="D84" t="str">
            <v>Ratio: implementation revenue to license revenue</v>
          </cell>
          <cell r="G84">
            <v>1.4</v>
          </cell>
          <cell r="H84">
            <v>1.4</v>
          </cell>
          <cell r="I84">
            <v>1.4</v>
          </cell>
          <cell r="J84">
            <v>1.4</v>
          </cell>
          <cell r="K84">
            <v>1.4</v>
          </cell>
          <cell r="L84">
            <v>1.4</v>
          </cell>
          <cell r="M84">
            <v>1.4</v>
          </cell>
          <cell r="N84">
            <v>1.4</v>
          </cell>
          <cell r="O84">
            <v>1.4</v>
          </cell>
          <cell r="P84">
            <v>1.4</v>
          </cell>
          <cell r="Q84">
            <v>1.4</v>
          </cell>
          <cell r="R84">
            <v>1.4</v>
          </cell>
          <cell r="U84" t="str">
            <v>In absence of backlog, using ratio of Lic:Imp. From 2011.</v>
          </cell>
        </row>
        <row r="87">
          <cell r="A87" t="str">
            <v>PROPERTY TAX DELIVERY:</v>
          </cell>
        </row>
        <row r="88">
          <cell r="B88" t="str">
            <v>BACKLOG:</v>
          </cell>
        </row>
        <row r="89">
          <cell r="C89" t="str">
            <v xml:space="preserve">Beginning backlog </v>
          </cell>
          <cell r="G89">
            <v>1000000</v>
          </cell>
          <cell r="H89">
            <v>935000</v>
          </cell>
          <cell r="I89">
            <v>975000</v>
          </cell>
          <cell r="J89">
            <v>945000</v>
          </cell>
          <cell r="K89">
            <v>840000</v>
          </cell>
          <cell r="L89">
            <v>740000</v>
          </cell>
          <cell r="M89">
            <v>670000</v>
          </cell>
          <cell r="N89">
            <v>800000</v>
          </cell>
          <cell r="O89">
            <v>735000</v>
          </cell>
          <cell r="P89">
            <v>860000</v>
          </cell>
          <cell r="Q89">
            <v>760000</v>
          </cell>
          <cell r="R89">
            <v>885000</v>
          </cell>
        </row>
        <row r="90">
          <cell r="D90" t="str">
            <v>Add: New License bookings</v>
          </cell>
          <cell r="G90">
            <v>0</v>
          </cell>
          <cell r="H90">
            <v>105000</v>
          </cell>
          <cell r="I90">
            <v>105000</v>
          </cell>
          <cell r="J90">
            <v>0</v>
          </cell>
          <cell r="K90">
            <v>0</v>
          </cell>
          <cell r="L90">
            <v>0</v>
          </cell>
          <cell r="M90">
            <v>210000</v>
          </cell>
          <cell r="N90">
            <v>0</v>
          </cell>
          <cell r="O90">
            <v>210000</v>
          </cell>
          <cell r="P90">
            <v>0</v>
          </cell>
          <cell r="Q90">
            <v>210000</v>
          </cell>
          <cell r="R90">
            <v>0</v>
          </cell>
          <cell r="S90">
            <v>840000</v>
          </cell>
        </row>
        <row r="91">
          <cell r="S91">
            <v>0</v>
          </cell>
        </row>
        <row r="92">
          <cell r="D92" t="str">
            <v>Less:  Revenue</v>
          </cell>
          <cell r="G92">
            <v>65000</v>
          </cell>
          <cell r="H92">
            <v>65000</v>
          </cell>
          <cell r="I92">
            <v>135000</v>
          </cell>
          <cell r="J92">
            <v>105000</v>
          </cell>
          <cell r="K92">
            <v>100000</v>
          </cell>
          <cell r="L92">
            <v>70000</v>
          </cell>
          <cell r="M92">
            <v>80000</v>
          </cell>
          <cell r="N92">
            <v>65000</v>
          </cell>
          <cell r="O92">
            <v>85000</v>
          </cell>
          <cell r="P92">
            <v>100000</v>
          </cell>
          <cell r="Q92">
            <v>85000</v>
          </cell>
          <cell r="R92">
            <v>75000</v>
          </cell>
          <cell r="S92">
            <v>1030000</v>
          </cell>
        </row>
        <row r="93">
          <cell r="C93" t="str">
            <v>Ending Backlog</v>
          </cell>
          <cell r="G93">
            <v>935000</v>
          </cell>
          <cell r="H93">
            <v>975000</v>
          </cell>
          <cell r="I93">
            <v>945000</v>
          </cell>
          <cell r="J93">
            <v>840000</v>
          </cell>
          <cell r="K93">
            <v>740000</v>
          </cell>
          <cell r="L93">
            <v>670000</v>
          </cell>
          <cell r="M93">
            <v>800000</v>
          </cell>
          <cell r="N93">
            <v>735000</v>
          </cell>
          <cell r="O93">
            <v>860000</v>
          </cell>
          <cell r="P93">
            <v>760000</v>
          </cell>
          <cell r="Q93">
            <v>885000</v>
          </cell>
          <cell r="R93">
            <v>810000</v>
          </cell>
        </row>
        <row r="95">
          <cell r="D95" t="str">
            <v>Ratio: implementation revenue to license revenue</v>
          </cell>
          <cell r="G95">
            <v>1.5</v>
          </cell>
          <cell r="H95">
            <v>1.5</v>
          </cell>
          <cell r="I95">
            <v>1.5</v>
          </cell>
          <cell r="J95">
            <v>1.5</v>
          </cell>
          <cell r="K95">
            <v>1.5</v>
          </cell>
          <cell r="L95">
            <v>1.5</v>
          </cell>
          <cell r="M95">
            <v>1.5</v>
          </cell>
          <cell r="N95">
            <v>1.5</v>
          </cell>
          <cell r="O95">
            <v>1.5</v>
          </cell>
          <cell r="P95">
            <v>1.5</v>
          </cell>
          <cell r="Q95">
            <v>1.5</v>
          </cell>
          <cell r="R95">
            <v>1.5</v>
          </cell>
          <cell r="U95" t="str">
            <v>In absence of backlog, using ratio of Lic:Imp. From 2011.</v>
          </cell>
        </row>
        <row r="98">
          <cell r="A98" t="str">
            <v>PLANT DELIVERY:</v>
          </cell>
        </row>
        <row r="99">
          <cell r="B99" t="str">
            <v>BACKLOG:</v>
          </cell>
        </row>
        <row r="100">
          <cell r="C100" t="str">
            <v xml:space="preserve">Beginning backlog </v>
          </cell>
          <cell r="G100">
            <v>10695000</v>
          </cell>
          <cell r="H100">
            <v>12723794.5</v>
          </cell>
          <cell r="I100">
            <v>12111794.5</v>
          </cell>
          <cell r="J100">
            <v>12240494.5</v>
          </cell>
          <cell r="K100">
            <v>12292244.5</v>
          </cell>
          <cell r="L100">
            <v>11445244.5</v>
          </cell>
          <cell r="M100">
            <v>12886994.5</v>
          </cell>
          <cell r="N100">
            <v>11964994.5</v>
          </cell>
          <cell r="O100">
            <v>12903394.5</v>
          </cell>
          <cell r="P100">
            <v>13446394.5</v>
          </cell>
          <cell r="Q100">
            <v>15639394.5</v>
          </cell>
          <cell r="R100">
            <v>14762394.5</v>
          </cell>
        </row>
        <row r="101">
          <cell r="D101" t="str">
            <v>Add: New License bookings</v>
          </cell>
          <cell r="G101">
            <v>2625794.5</v>
          </cell>
          <cell r="H101">
            <v>0</v>
          </cell>
          <cell r="I101">
            <v>630700</v>
          </cell>
          <cell r="J101">
            <v>743750</v>
          </cell>
          <cell r="K101">
            <v>0</v>
          </cell>
          <cell r="L101">
            <v>2358750</v>
          </cell>
          <cell r="M101">
            <v>0</v>
          </cell>
          <cell r="N101">
            <v>1805400</v>
          </cell>
          <cell r="O101">
            <v>1360000</v>
          </cell>
          <cell r="P101">
            <v>2975000</v>
          </cell>
          <cell r="Q101">
            <v>0</v>
          </cell>
          <cell r="R101">
            <v>2295000</v>
          </cell>
          <cell r="S101">
            <v>14794394.5</v>
          </cell>
        </row>
        <row r="102">
          <cell r="S102">
            <v>0</v>
          </cell>
        </row>
        <row r="103">
          <cell r="D103" t="str">
            <v>Less:  Revenue</v>
          </cell>
          <cell r="G103">
            <v>597000</v>
          </cell>
          <cell r="H103">
            <v>612000</v>
          </cell>
          <cell r="I103">
            <v>502000</v>
          </cell>
          <cell r="J103">
            <v>692000</v>
          </cell>
          <cell r="K103">
            <v>847000</v>
          </cell>
          <cell r="L103">
            <v>917000</v>
          </cell>
          <cell r="M103">
            <v>922000</v>
          </cell>
          <cell r="N103">
            <v>867000</v>
          </cell>
          <cell r="O103">
            <v>817000</v>
          </cell>
          <cell r="P103">
            <v>782000</v>
          </cell>
          <cell r="Q103">
            <v>877000</v>
          </cell>
          <cell r="R103">
            <v>847000</v>
          </cell>
          <cell r="S103">
            <v>9279000</v>
          </cell>
        </row>
        <row r="104">
          <cell r="C104" t="str">
            <v>Ending Backlog</v>
          </cell>
          <cell r="G104">
            <v>12723794.5</v>
          </cell>
          <cell r="H104">
            <v>12111794.5</v>
          </cell>
          <cell r="I104">
            <v>12240494.5</v>
          </cell>
          <cell r="J104">
            <v>12292244.5</v>
          </cell>
          <cell r="K104">
            <v>11445244.5</v>
          </cell>
          <cell r="L104">
            <v>12886994.5</v>
          </cell>
          <cell r="M104">
            <v>11964994.5</v>
          </cell>
          <cell r="N104">
            <v>12903394.5</v>
          </cell>
          <cell r="O104">
            <v>13446394.5</v>
          </cell>
          <cell r="P104">
            <v>15639394.5</v>
          </cell>
          <cell r="Q104">
            <v>14762394.5</v>
          </cell>
          <cell r="R104">
            <v>16210394.5</v>
          </cell>
        </row>
        <row r="106">
          <cell r="D106" t="str">
            <v>Ratio: implementation revenue to license revenue</v>
          </cell>
          <cell r="G106">
            <v>1.7</v>
          </cell>
          <cell r="H106">
            <v>1.7</v>
          </cell>
          <cell r="I106">
            <v>1.7</v>
          </cell>
          <cell r="J106">
            <v>1.7</v>
          </cell>
          <cell r="K106">
            <v>1.7</v>
          </cell>
          <cell r="L106">
            <v>1.7</v>
          </cell>
          <cell r="M106">
            <v>1.7</v>
          </cell>
          <cell r="N106">
            <v>1.7</v>
          </cell>
          <cell r="O106">
            <v>1.7</v>
          </cell>
          <cell r="P106">
            <v>1.7</v>
          </cell>
          <cell r="Q106">
            <v>1.7</v>
          </cell>
          <cell r="R106">
            <v>1.7</v>
          </cell>
          <cell r="U106" t="str">
            <v>In absence of backlog, using ratio of Lic:Imp. From 2011.</v>
          </cell>
        </row>
        <row r="110">
          <cell r="A110" t="str">
            <v>LEASE DELIVERY:</v>
          </cell>
        </row>
        <row r="111">
          <cell r="B111" t="str">
            <v>BACKLOG:</v>
          </cell>
        </row>
        <row r="112">
          <cell r="C112" t="str">
            <v xml:space="preserve">Beginning backlog </v>
          </cell>
          <cell r="G112">
            <v>500000</v>
          </cell>
          <cell r="H112">
            <v>450000</v>
          </cell>
          <cell r="I112">
            <v>520000</v>
          </cell>
          <cell r="J112">
            <v>565000</v>
          </cell>
          <cell r="K112">
            <v>610000</v>
          </cell>
          <cell r="L112">
            <v>655000</v>
          </cell>
          <cell r="M112">
            <v>610000</v>
          </cell>
          <cell r="N112">
            <v>665000</v>
          </cell>
          <cell r="O112">
            <v>735000</v>
          </cell>
          <cell r="P112">
            <v>695000</v>
          </cell>
          <cell r="Q112">
            <v>775000</v>
          </cell>
          <cell r="R112">
            <v>855000</v>
          </cell>
        </row>
        <row r="113">
          <cell r="D113" t="str">
            <v>Add: New License bookings</v>
          </cell>
          <cell r="G113">
            <v>0</v>
          </cell>
          <cell r="H113">
            <v>120000</v>
          </cell>
          <cell r="I113">
            <v>120000</v>
          </cell>
          <cell r="J113">
            <v>120000</v>
          </cell>
          <cell r="K113">
            <v>120000</v>
          </cell>
          <cell r="L113">
            <v>0</v>
          </cell>
          <cell r="M113">
            <v>120000</v>
          </cell>
          <cell r="N113">
            <v>120000</v>
          </cell>
          <cell r="O113">
            <v>0</v>
          </cell>
          <cell r="P113">
            <v>120000</v>
          </cell>
          <cell r="Q113">
            <v>120000</v>
          </cell>
          <cell r="R113">
            <v>0</v>
          </cell>
          <cell r="S113">
            <v>960000</v>
          </cell>
        </row>
        <row r="114">
          <cell r="S114">
            <v>0</v>
          </cell>
        </row>
        <row r="115">
          <cell r="D115" t="str">
            <v>Less:  Revenue</v>
          </cell>
          <cell r="G115">
            <v>50000</v>
          </cell>
          <cell r="H115">
            <v>50000</v>
          </cell>
          <cell r="I115">
            <v>75000</v>
          </cell>
          <cell r="J115">
            <v>75000</v>
          </cell>
          <cell r="K115">
            <v>75000</v>
          </cell>
          <cell r="L115">
            <v>45000</v>
          </cell>
          <cell r="M115">
            <v>65000</v>
          </cell>
          <cell r="N115">
            <v>50000</v>
          </cell>
          <cell r="O115">
            <v>40000</v>
          </cell>
          <cell r="P115">
            <v>40000</v>
          </cell>
          <cell r="Q115">
            <v>40000</v>
          </cell>
          <cell r="R115">
            <v>60000</v>
          </cell>
          <cell r="S115">
            <v>665000</v>
          </cell>
        </row>
        <row r="116">
          <cell r="C116" t="str">
            <v>Ending Backlog</v>
          </cell>
          <cell r="G116">
            <v>450000</v>
          </cell>
          <cell r="H116">
            <v>520000</v>
          </cell>
          <cell r="I116">
            <v>565000</v>
          </cell>
          <cell r="J116">
            <v>610000</v>
          </cell>
          <cell r="K116">
            <v>655000</v>
          </cell>
          <cell r="L116">
            <v>610000</v>
          </cell>
          <cell r="M116">
            <v>665000</v>
          </cell>
          <cell r="N116">
            <v>735000</v>
          </cell>
          <cell r="O116">
            <v>695000</v>
          </cell>
          <cell r="P116">
            <v>775000</v>
          </cell>
          <cell r="Q116">
            <v>855000</v>
          </cell>
          <cell r="R116">
            <v>795000</v>
          </cell>
        </row>
        <row r="118">
          <cell r="D118" t="str">
            <v>Ratio: implementation revenue to license revenue</v>
          </cell>
          <cell r="G118">
            <v>1.2</v>
          </cell>
          <cell r="H118">
            <v>1.2</v>
          </cell>
          <cell r="I118">
            <v>1.2</v>
          </cell>
          <cell r="J118">
            <v>1.2</v>
          </cell>
          <cell r="K118">
            <v>1.2</v>
          </cell>
          <cell r="L118">
            <v>1.2</v>
          </cell>
          <cell r="M118">
            <v>1.2</v>
          </cell>
          <cell r="N118">
            <v>1.2</v>
          </cell>
          <cell r="O118">
            <v>1.2</v>
          </cell>
          <cell r="P118">
            <v>1.2</v>
          </cell>
          <cell r="Q118">
            <v>1.2</v>
          </cell>
          <cell r="R118">
            <v>1.2</v>
          </cell>
          <cell r="U118" t="str">
            <v>In absence of backlog, using ratio of Lic:Imp. From 2011.</v>
          </cell>
        </row>
        <row r="122">
          <cell r="A122" t="str">
            <v>TOTAL DELIVERY:</v>
          </cell>
        </row>
        <row r="123">
          <cell r="B123" t="str">
            <v>BACKLOG:</v>
          </cell>
        </row>
        <row r="124">
          <cell r="C124" t="str">
            <v xml:space="preserve">Beginning backlog </v>
          </cell>
          <cell r="G124">
            <v>13700000</v>
          </cell>
          <cell r="H124">
            <v>15433794.5</v>
          </cell>
          <cell r="I124">
            <v>14905794.5</v>
          </cell>
          <cell r="J124">
            <v>14764494.5</v>
          </cell>
          <cell r="K124">
            <v>14580244.5</v>
          </cell>
          <cell r="L124">
            <v>13433244.5</v>
          </cell>
          <cell r="M124">
            <v>14673994.5</v>
          </cell>
          <cell r="N124">
            <v>13886994.5</v>
          </cell>
          <cell r="O124">
            <v>14739394.5</v>
          </cell>
          <cell r="P124">
            <v>15317394.5</v>
          </cell>
          <cell r="Q124">
            <v>17449394.5</v>
          </cell>
          <cell r="R124">
            <v>16837394.5</v>
          </cell>
        </row>
        <row r="125">
          <cell r="D125" t="str">
            <v>Add: New License bookings</v>
          </cell>
          <cell r="G125">
            <v>2625794.5</v>
          </cell>
          <cell r="H125">
            <v>414000</v>
          </cell>
          <cell r="I125">
            <v>925700</v>
          </cell>
          <cell r="J125">
            <v>982750</v>
          </cell>
          <cell r="K125">
            <v>120000</v>
          </cell>
          <cell r="L125">
            <v>2477750</v>
          </cell>
          <cell r="M125">
            <v>470000</v>
          </cell>
          <cell r="N125">
            <v>2044400</v>
          </cell>
          <cell r="O125">
            <v>1710000</v>
          </cell>
          <cell r="P125">
            <v>3214000</v>
          </cell>
          <cell r="Q125">
            <v>470000</v>
          </cell>
          <cell r="R125">
            <v>2414000</v>
          </cell>
          <cell r="S125">
            <v>17868394.5</v>
          </cell>
        </row>
        <row r="126">
          <cell r="S126">
            <v>0</v>
          </cell>
        </row>
        <row r="127">
          <cell r="D127" t="str">
            <v>Less:  Revenue</v>
          </cell>
          <cell r="G127">
            <v>892000</v>
          </cell>
          <cell r="H127">
            <v>942000</v>
          </cell>
          <cell r="I127">
            <v>1067000</v>
          </cell>
          <cell r="J127">
            <v>1167000</v>
          </cell>
          <cell r="K127">
            <v>1267000</v>
          </cell>
          <cell r="L127">
            <v>1237000</v>
          </cell>
          <cell r="M127">
            <v>1257000</v>
          </cell>
          <cell r="N127">
            <v>1192000</v>
          </cell>
          <cell r="O127">
            <v>1132000</v>
          </cell>
          <cell r="P127">
            <v>1082000</v>
          </cell>
          <cell r="Q127">
            <v>1082000</v>
          </cell>
          <cell r="R127">
            <v>1102000</v>
          </cell>
          <cell r="S127">
            <v>13419000</v>
          </cell>
        </row>
        <row r="128">
          <cell r="C128" t="str">
            <v>Ending Backlog</v>
          </cell>
          <cell r="G128">
            <v>15433794.5</v>
          </cell>
          <cell r="H128">
            <v>14905794.5</v>
          </cell>
          <cell r="I128">
            <v>14764494.5</v>
          </cell>
          <cell r="J128">
            <v>14580244.5</v>
          </cell>
          <cell r="K128">
            <v>13433244.5</v>
          </cell>
          <cell r="L128">
            <v>14673994.5</v>
          </cell>
          <cell r="M128">
            <v>13886994.5</v>
          </cell>
          <cell r="N128">
            <v>14739394.5</v>
          </cell>
          <cell r="O128">
            <v>15317394.5</v>
          </cell>
          <cell r="P128">
            <v>17449394.5</v>
          </cell>
          <cell r="Q128">
            <v>16837394.5</v>
          </cell>
          <cell r="R128">
            <v>18149394.5</v>
          </cell>
        </row>
        <row r="130">
          <cell r="D130" t="str">
            <v>Ratio: implementation revenue to license revenue</v>
          </cell>
          <cell r="G130">
            <v>1.7</v>
          </cell>
          <cell r="H130">
            <v>1.2545454545454546</v>
          </cell>
          <cell r="I130">
            <v>1.5027597402597404</v>
          </cell>
          <cell r="J130">
            <v>1.3147157190635452</v>
          </cell>
          <cell r="K130">
            <v>1.2</v>
          </cell>
          <cell r="L130">
            <v>1.5510172143974961</v>
          </cell>
          <cell r="M130">
            <v>1.2876712328767124</v>
          </cell>
          <cell r="N130">
            <v>1.4900874635568513</v>
          </cell>
          <cell r="O130">
            <v>1.6056338028169015</v>
          </cell>
          <cell r="P130">
            <v>1.5871604938271604</v>
          </cell>
          <cell r="Q130">
            <v>1.4242424242424243</v>
          </cell>
          <cell r="R130">
            <v>1.6039867109634551</v>
          </cell>
          <cell r="S130">
            <v>1.54069959392408</v>
          </cell>
        </row>
      </sheetData>
      <sheetData sheetId="15"/>
      <sheetData sheetId="16"/>
      <sheetData sheetId="17">
        <row r="2">
          <cell r="A2" t="str">
            <v>Chart</v>
          </cell>
        </row>
        <row r="4">
          <cell r="A4" t="str">
            <v>A</v>
          </cell>
          <cell r="B4" t="str">
            <v>Title:</v>
          </cell>
          <cell r="C4" t="str">
            <v>Total Revenue</v>
          </cell>
        </row>
        <row r="6">
          <cell r="D6">
            <v>2010</v>
          </cell>
          <cell r="E6">
            <v>2011</v>
          </cell>
          <cell r="F6">
            <v>2012</v>
          </cell>
          <cell r="G6">
            <v>2013</v>
          </cell>
          <cell r="H6">
            <v>2014</v>
          </cell>
          <cell r="I6">
            <v>2015</v>
          </cell>
          <cell r="J6">
            <v>2016</v>
          </cell>
          <cell r="K6">
            <v>2017</v>
          </cell>
        </row>
        <row r="7">
          <cell r="C7" t="str">
            <v>$ Millions</v>
          </cell>
          <cell r="D7">
            <v>41.932271239999999</v>
          </cell>
          <cell r="E7">
            <v>53.305159310000001</v>
          </cell>
          <cell r="F7">
            <v>60.771419505520512</v>
          </cell>
          <cell r="G7">
            <v>68.506976693240205</v>
          </cell>
          <cell r="H7">
            <v>76.690365371742914</v>
          </cell>
          <cell r="I7">
            <v>83.720874290037713</v>
          </cell>
          <cell r="J7">
            <v>89.187384683100476</v>
          </cell>
          <cell r="K7">
            <v>94.60063893919299</v>
          </cell>
        </row>
        <row r="8">
          <cell r="C8" t="str">
            <v>CAGR LINE:</v>
          </cell>
          <cell r="D8">
            <v>0.12325395067531081</v>
          </cell>
        </row>
        <row r="10">
          <cell r="A10" t="str">
            <v>B</v>
          </cell>
          <cell r="B10" t="str">
            <v>Title:</v>
          </cell>
          <cell r="C10" t="str">
            <v>EBITDA</v>
          </cell>
        </row>
        <row r="12">
          <cell r="D12">
            <v>2010</v>
          </cell>
          <cell r="E12">
            <v>2011</v>
          </cell>
          <cell r="F12">
            <v>2012</v>
          </cell>
          <cell r="G12">
            <v>2013</v>
          </cell>
          <cell r="H12">
            <v>2014</v>
          </cell>
          <cell r="I12">
            <v>2015</v>
          </cell>
          <cell r="J12">
            <v>2016</v>
          </cell>
          <cell r="K12">
            <v>2017</v>
          </cell>
        </row>
        <row r="13">
          <cell r="C13" t="str">
            <v>$ Millions</v>
          </cell>
          <cell r="D13">
            <v>22.951245249999999</v>
          </cell>
          <cell r="E13">
            <v>26.517824860000001</v>
          </cell>
          <cell r="F13">
            <v>26.878248885891896</v>
          </cell>
          <cell r="G13">
            <v>28.327236563025131</v>
          </cell>
          <cell r="H13">
            <v>31.96416215217144</v>
          </cell>
          <cell r="I13">
            <v>35.360377936011169</v>
          </cell>
          <cell r="J13">
            <v>37.804752127003539</v>
          </cell>
          <cell r="K13">
            <v>40.325703984301697</v>
          </cell>
        </row>
        <row r="14">
          <cell r="C14" t="str">
            <v>Margin</v>
          </cell>
          <cell r="D14">
            <v>0.54734085636902885</v>
          </cell>
          <cell r="E14">
            <v>0.49747201215146319</v>
          </cell>
          <cell r="F14">
            <v>0.44228436828681056</v>
          </cell>
          <cell r="G14">
            <v>0.4134941859990191</v>
          </cell>
          <cell r="H14">
            <v>0.41679501717368078</v>
          </cell>
          <cell r="I14">
            <v>0.42236035201341471</v>
          </cell>
          <cell r="J14">
            <v>0.42388003932765739</v>
          </cell>
          <cell r="K14">
            <v>0.42627306154054717</v>
          </cell>
        </row>
        <row r="15">
          <cell r="C15" t="str">
            <v>CAGR LINE:</v>
          </cell>
          <cell r="D15">
            <v>8.3846944779691165E-2</v>
          </cell>
        </row>
        <row r="17">
          <cell r="A17" t="str">
            <v>C</v>
          </cell>
          <cell r="B17" t="str">
            <v>Title:</v>
          </cell>
          <cell r="C17" t="str">
            <v>Total Services Revenue</v>
          </cell>
        </row>
        <row r="19">
          <cell r="E19">
            <v>2011</v>
          </cell>
          <cell r="F19">
            <v>2012</v>
          </cell>
          <cell r="G19">
            <v>2013</v>
          </cell>
          <cell r="H19">
            <v>2014</v>
          </cell>
          <cell r="I19">
            <v>2015</v>
          </cell>
          <cell r="J19">
            <v>2016</v>
          </cell>
          <cell r="K19">
            <v>2017</v>
          </cell>
        </row>
        <row r="20">
          <cell r="C20" t="str">
            <v>$ Millions</v>
          </cell>
          <cell r="E20">
            <v>31.010390940000001</v>
          </cell>
          <cell r="F20">
            <v>34.648820120000003</v>
          </cell>
          <cell r="G20">
            <v>37.832365113999998</v>
          </cell>
          <cell r="H20">
            <v>40.502815658299994</v>
          </cell>
          <cell r="I20">
            <v>42.067960534554999</v>
          </cell>
          <cell r="J20">
            <v>42.316264319371747</v>
          </cell>
          <cell r="K20">
            <v>42.340157397059897</v>
          </cell>
        </row>
        <row r="21">
          <cell r="C21" t="str">
            <v>CAGR LINE:</v>
          </cell>
          <cell r="E21">
            <v>5.3272805208847598E-2</v>
          </cell>
        </row>
        <row r="23">
          <cell r="A23" t="str">
            <v>D</v>
          </cell>
          <cell r="B23" t="str">
            <v>Title:</v>
          </cell>
          <cell r="C23" t="str">
            <v>Implementation</v>
          </cell>
        </row>
        <row r="25">
          <cell r="E25">
            <v>2011</v>
          </cell>
          <cell r="F25">
            <v>2012</v>
          </cell>
          <cell r="G25">
            <v>2013</v>
          </cell>
          <cell r="H25">
            <v>2014</v>
          </cell>
          <cell r="I25">
            <v>2015</v>
          </cell>
          <cell r="J25">
            <v>2016</v>
          </cell>
          <cell r="K25">
            <v>2017</v>
          </cell>
        </row>
        <row r="26">
          <cell r="C26" t="str">
            <v>$ Millions</v>
          </cell>
          <cell r="E26">
            <v>9.675948</v>
          </cell>
          <cell r="F26">
            <v>12.238799999999999</v>
          </cell>
          <cell r="G26">
            <v>14.742675999999998</v>
          </cell>
          <cell r="H26">
            <v>16.244810999999999</v>
          </cell>
          <cell r="I26">
            <v>18.145925324999997</v>
          </cell>
          <cell r="J26">
            <v>19.314943766249996</v>
          </cell>
          <cell r="K26">
            <v>20.280690954562495</v>
          </cell>
        </row>
        <row r="27">
          <cell r="C27" t="str">
            <v>CAGR LINE:</v>
          </cell>
          <cell r="E27">
            <v>0.13126635310555326</v>
          </cell>
        </row>
        <row r="29">
          <cell r="A29" t="str">
            <v>E</v>
          </cell>
          <cell r="B29" t="str">
            <v>Title:</v>
          </cell>
          <cell r="C29" t="str">
            <v>Ongoing Consulting</v>
          </cell>
        </row>
        <row r="31">
          <cell r="E31">
            <v>2011</v>
          </cell>
          <cell r="F31">
            <v>2012</v>
          </cell>
          <cell r="G31">
            <v>2013</v>
          </cell>
          <cell r="H31">
            <v>2014</v>
          </cell>
          <cell r="I31">
            <v>2015</v>
          </cell>
          <cell r="J31">
            <v>2016</v>
          </cell>
          <cell r="K31">
            <v>2017</v>
          </cell>
        </row>
        <row r="32">
          <cell r="C32" t="str">
            <v>$ Millions</v>
          </cell>
          <cell r="E32">
            <v>20.566142940000002</v>
          </cell>
          <cell r="F32">
            <v>21.248620120000002</v>
          </cell>
          <cell r="G32">
            <v>20.186189114000005</v>
          </cell>
          <cell r="H32">
            <v>19.176879658299999</v>
          </cell>
          <cell r="I32">
            <v>16.300347709555002</v>
          </cell>
          <cell r="J32">
            <v>13.855295553121749</v>
          </cell>
          <cell r="K32">
            <v>11.084236442497403</v>
          </cell>
        </row>
        <row r="33">
          <cell r="C33" t="str">
            <v>CAGR LINE:</v>
          </cell>
          <cell r="E33">
            <v>-9.789140242336844E-2</v>
          </cell>
        </row>
        <row r="35">
          <cell r="A35" t="str">
            <v>F</v>
          </cell>
          <cell r="B35" t="str">
            <v>Title:</v>
          </cell>
          <cell r="C35" t="str">
            <v>Managed Services</v>
          </cell>
        </row>
        <row r="37">
          <cell r="E37">
            <v>2011</v>
          </cell>
          <cell r="F37">
            <v>2012</v>
          </cell>
          <cell r="G37">
            <v>2013</v>
          </cell>
          <cell r="H37">
            <v>2014</v>
          </cell>
          <cell r="I37">
            <v>2015</v>
          </cell>
          <cell r="J37">
            <v>2016</v>
          </cell>
          <cell r="K37">
            <v>2017</v>
          </cell>
        </row>
        <row r="38">
          <cell r="C38" t="str">
            <v>$ Millions</v>
          </cell>
          <cell r="E38">
            <v>0.76829999999999998</v>
          </cell>
          <cell r="F38">
            <v>1.1614</v>
          </cell>
          <cell r="G38">
            <v>2.9035000000000002</v>
          </cell>
          <cell r="H38">
            <v>5.0811250000000001</v>
          </cell>
          <cell r="I38">
            <v>7.6216875000000002</v>
          </cell>
          <cell r="J38">
            <v>9.1460249999999998</v>
          </cell>
          <cell r="K38">
            <v>10.97523</v>
          </cell>
        </row>
        <row r="39">
          <cell r="C39" t="str">
            <v>CAGR LINE:</v>
          </cell>
          <cell r="E39">
            <v>0.55768797108917567</v>
          </cell>
        </row>
        <row r="41">
          <cell r="A41" t="str">
            <v>G</v>
          </cell>
          <cell r="B41" t="str">
            <v>Title:</v>
          </cell>
          <cell r="C41" t="str">
            <v>License Bookings</v>
          </cell>
        </row>
        <row r="43">
          <cell r="D43">
            <v>2010</v>
          </cell>
          <cell r="E43">
            <v>2011</v>
          </cell>
          <cell r="F43">
            <v>2012</v>
          </cell>
          <cell r="G43">
            <v>2013</v>
          </cell>
          <cell r="H43">
            <v>2014</v>
          </cell>
          <cell r="I43">
            <v>2015</v>
          </cell>
          <cell r="J43">
            <v>2016</v>
          </cell>
          <cell r="K43">
            <v>2017</v>
          </cell>
        </row>
        <row r="44">
          <cell r="C44" t="str">
            <v>$ Millions</v>
          </cell>
          <cell r="D44">
            <v>4.4389859999999999</v>
          </cell>
          <cell r="E44">
            <v>7.7050000000000001</v>
          </cell>
          <cell r="F44">
            <v>10.63425</v>
          </cell>
          <cell r="G44">
            <v>12.761100000000001</v>
          </cell>
          <cell r="H44">
            <v>14.675265</v>
          </cell>
          <cell r="I44">
            <v>15.775909874999998</v>
          </cell>
          <cell r="J44">
            <v>16.564705368749998</v>
          </cell>
          <cell r="K44">
            <v>17.392940637187497</v>
          </cell>
        </row>
        <row r="45">
          <cell r="C45" t="str">
            <v>CAGR LINE:</v>
          </cell>
          <cell r="D45">
            <v>0.21542183509569685</v>
          </cell>
        </row>
        <row r="47">
          <cell r="A47" t="str">
            <v>H</v>
          </cell>
          <cell r="B47" t="str">
            <v>Title:</v>
          </cell>
          <cell r="C47" t="str">
            <v>License Revenue</v>
          </cell>
        </row>
        <row r="49">
          <cell r="D49">
            <v>2010</v>
          </cell>
          <cell r="E49">
            <v>2011</v>
          </cell>
          <cell r="F49">
            <v>2012</v>
          </cell>
          <cell r="G49">
            <v>2013</v>
          </cell>
          <cell r="H49">
            <v>2014</v>
          </cell>
          <cell r="I49">
            <v>2015</v>
          </cell>
          <cell r="J49">
            <v>2016</v>
          </cell>
          <cell r="K49">
            <v>2017</v>
          </cell>
        </row>
        <row r="50">
          <cell r="C50" t="str">
            <v>$ Millions</v>
          </cell>
          <cell r="D50">
            <v>5.7086935599999995</v>
          </cell>
          <cell r="E50">
            <v>7.8671319100000003</v>
          </cell>
          <cell r="F50">
            <v>9.8311500000000009</v>
          </cell>
          <cell r="G50">
            <v>11.428049999999999</v>
          </cell>
          <cell r="H50">
            <v>13.537342499999999</v>
          </cell>
          <cell r="I50">
            <v>15.121604437499998</v>
          </cell>
          <cell r="J50">
            <v>16.095786471875002</v>
          </cell>
          <cell r="K50">
            <v>16.90057579546875</v>
          </cell>
        </row>
        <row r="51">
          <cell r="C51" t="str">
            <v>CAGR LINE:</v>
          </cell>
          <cell r="D51">
            <v>0.16771759545305681</v>
          </cell>
        </row>
        <row r="53">
          <cell r="A53" t="str">
            <v>I</v>
          </cell>
          <cell r="B53" t="str">
            <v>Title:</v>
          </cell>
          <cell r="C53" t="str">
            <v>Recurring Revenue¹</v>
          </cell>
        </row>
        <row r="55">
          <cell r="D55">
            <v>2010</v>
          </cell>
          <cell r="E55">
            <v>2011</v>
          </cell>
          <cell r="F55">
            <v>2012</v>
          </cell>
          <cell r="G55">
            <v>2013</v>
          </cell>
          <cell r="H55">
            <v>2014</v>
          </cell>
          <cell r="I55">
            <v>2015</v>
          </cell>
          <cell r="J55">
            <v>2016</v>
          </cell>
          <cell r="K55">
            <v>2017</v>
          </cell>
        </row>
        <row r="56">
          <cell r="C56" t="str">
            <v>$ Millions</v>
          </cell>
          <cell r="D56">
            <v>11.76177697</v>
          </cell>
          <cell r="E56">
            <v>14.726243859999999</v>
          </cell>
          <cell r="F56">
            <v>17.089049385520507</v>
          </cell>
          <cell r="G56">
            <v>21.786261579240186</v>
          </cell>
          <cell r="H56">
            <v>27.36753221344291</v>
          </cell>
          <cell r="I56">
            <v>33.789196817982706</v>
          </cell>
          <cell r="J56">
            <v>39.557558891853738</v>
          </cell>
          <cell r="K56">
            <v>45.971335746664323</v>
          </cell>
        </row>
        <row r="57">
          <cell r="C57" t="str">
            <v>% of Total Sales</v>
          </cell>
          <cell r="D57">
            <v>0.28049463151378778</v>
          </cell>
          <cell r="E57">
            <v>0.27626301188518104</v>
          </cell>
          <cell r="F57">
            <v>0.28120207697251709</v>
          </cell>
          <cell r="G57">
            <v>0.31801522459229914</v>
          </cell>
          <cell r="H57">
            <v>0.35685750199237759</v>
          </cell>
          <cell r="I57">
            <v>0.40359345389687862</v>
          </cell>
          <cell r="J57">
            <v>0.44353311886439067</v>
          </cell>
          <cell r="K57">
            <v>0.48595164115343437</v>
          </cell>
        </row>
        <row r="58">
          <cell r="C58" t="str">
            <v>CAGR LINE:</v>
          </cell>
          <cell r="D58">
            <v>0.21499210162705765</v>
          </cell>
        </row>
        <row r="60">
          <cell r="B60" t="str">
            <v>Note:</v>
          </cell>
          <cell r="C60" t="str">
            <v>(1) Includes maintenance and managed services revenue</v>
          </cell>
        </row>
        <row r="62">
          <cell r="A62" t="str">
            <v>J</v>
          </cell>
          <cell r="B62" t="str">
            <v>Title:</v>
          </cell>
          <cell r="C62" t="str">
            <v>Total Sales &amp; Marketing Costs</v>
          </cell>
        </row>
        <row r="64">
          <cell r="D64">
            <v>2010</v>
          </cell>
          <cell r="E64">
            <v>2011</v>
          </cell>
          <cell r="F64">
            <v>2012</v>
          </cell>
          <cell r="G64">
            <v>2013</v>
          </cell>
          <cell r="H64">
            <v>2014</v>
          </cell>
          <cell r="I64">
            <v>2015</v>
          </cell>
          <cell r="J64">
            <v>2016</v>
          </cell>
          <cell r="K64">
            <v>2017</v>
          </cell>
          <cell r="L64" t="str">
            <v>'10-'17 CAGR</v>
          </cell>
        </row>
        <row r="65">
          <cell r="C65" t="str">
            <v>$ Millions</v>
          </cell>
          <cell r="D65">
            <v>1.3148</v>
          </cell>
          <cell r="E65">
            <v>2.3956</v>
          </cell>
          <cell r="F65">
            <v>4.9167300809222505</v>
          </cell>
          <cell r="G65">
            <v>7.6566599999999987</v>
          </cell>
          <cell r="H65">
            <v>8.805158999999998</v>
          </cell>
          <cell r="I65">
            <v>9.4655459249999989</v>
          </cell>
          <cell r="J65">
            <v>9.9388232212499972</v>
          </cell>
          <cell r="K65">
            <v>10.435764382312499</v>
          </cell>
          <cell r="L65">
            <v>0.34438454116661893</v>
          </cell>
        </row>
        <row r="67">
          <cell r="A67" t="str">
            <v>J</v>
          </cell>
          <cell r="B67" t="str">
            <v>Title:</v>
          </cell>
          <cell r="C67" t="str">
            <v>Services Infrastructure</v>
          </cell>
        </row>
        <row r="69">
          <cell r="D69" t="str">
            <v>2008A</v>
          </cell>
          <cell r="E69" t="str">
            <v>2009A</v>
          </cell>
          <cell r="F69">
            <v>2010</v>
          </cell>
          <cell r="G69">
            <v>2011</v>
          </cell>
          <cell r="H69">
            <v>2012</v>
          </cell>
          <cell r="I69">
            <v>2013</v>
          </cell>
          <cell r="J69">
            <v>2014</v>
          </cell>
          <cell r="K69">
            <v>2015</v>
          </cell>
          <cell r="L69">
            <v>2016</v>
          </cell>
          <cell r="M69">
            <v>2017</v>
          </cell>
        </row>
        <row r="70">
          <cell r="C70" t="str">
            <v>Billable FTEs</v>
          </cell>
          <cell r="D70">
            <v>48.5</v>
          </cell>
          <cell r="E70">
            <v>59</v>
          </cell>
          <cell r="F70">
            <v>68.5</v>
          </cell>
          <cell r="G70">
            <v>77</v>
          </cell>
          <cell r="H70">
            <v>85.817511133126942</v>
          </cell>
          <cell r="I70">
            <v>93.702452294736844</v>
          </cell>
          <cell r="J70">
            <v>100.31657128990712</v>
          </cell>
          <cell r="K70">
            <v>104.19309110725698</v>
          </cell>
          <cell r="L70">
            <v>104.80808500153994</v>
          </cell>
          <cell r="M70">
            <v>104.86726290293474</v>
          </cell>
        </row>
        <row r="71">
          <cell r="C71" t="str">
            <v>Revenue / FTE</v>
          </cell>
          <cell r="D71">
            <v>291.15257731958764</v>
          </cell>
          <cell r="E71">
            <v>305.42033898305084</v>
          </cell>
          <cell r="F71">
            <v>351.51108656934309</v>
          </cell>
          <cell r="G71">
            <v>402.73234987012989</v>
          </cell>
          <cell r="H71">
            <v>403.75</v>
          </cell>
          <cell r="I71">
            <v>403.75</v>
          </cell>
          <cell r="J71">
            <v>403.75000000000006</v>
          </cell>
          <cell r="K71">
            <v>403.74999999999994</v>
          </cell>
          <cell r="L71">
            <v>403.74999999999994</v>
          </cell>
          <cell r="M71">
            <v>403.74999999999994</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bt Schedule"/>
      <sheetName val="Acquisitions"/>
      <sheetName val="Model Output"/>
      <sheetName val="Trading Output"/>
      <sheetName val="Metric Output"/>
      <sheetName val="Input"/>
      <sheetName val="M&amp;A Comps"/>
      <sheetName val="EBITDA Multiple Chart"/>
      <sheetName val="Historical Multiple"/>
      <sheetName val="Sheet1"/>
    </sheetNames>
    <sheetDataSet>
      <sheetData sheetId="0"/>
      <sheetData sheetId="1">
        <row r="1">
          <cell r="A1" t="str">
            <v>Solarsoft Model – Output</v>
          </cell>
        </row>
      </sheetData>
      <sheetData sheetId="2">
        <row r="1">
          <cell r="A1" t="str">
            <v>Solarsoft Model – Output</v>
          </cell>
        </row>
        <row r="3">
          <cell r="A3" t="str">
            <v>&lt;&lt;NOTES&gt;&gt;</v>
          </cell>
        </row>
        <row r="4">
          <cell r="A4" t="str">
            <v xml:space="preserve">n Financial and equity returns information for presentation and discussion with TPG Growth should conform to the following formats in the following order with as much data </v>
          </cell>
        </row>
        <row r="5">
          <cell r="A5" t="str">
            <v xml:space="preserve">included as is possible.  </v>
          </cell>
        </row>
        <row r="6">
          <cell r="A6" t="str">
            <v>n Populating financial data will be an iterative process, but the deal teams should focus on providing as much detail as possible at any stage of transaction investigation.</v>
          </cell>
        </row>
        <row r="7">
          <cell r="A7" t="str">
            <v>n This limited financial summary does not supersede the requirement to develop either an integrated three-statement model or the necessary IRC outputs.</v>
          </cell>
        </row>
        <row r="8">
          <cell r="A8" t="str">
            <v>n Pagination of the financial and equity returns information should be split between financial statements (Sections I, II and III) and valuation / returns data (Sections IV, V, VI and VII).</v>
          </cell>
        </row>
        <row r="10">
          <cell r="A10" t="str">
            <v>I. INCOME STATEMENT SUMMARY</v>
          </cell>
        </row>
        <row r="12">
          <cell r="F12" t="str">
            <v>Fiscal Year Ending December 31,</v>
          </cell>
          <cell r="N12" t="str">
            <v>'08A-'10E</v>
          </cell>
          <cell r="O12" t="str">
            <v>'11E-'14E</v>
          </cell>
        </row>
        <row r="13">
          <cell r="F13">
            <v>2007</v>
          </cell>
          <cell r="G13">
            <v>2008</v>
          </cell>
          <cell r="H13">
            <v>2009</v>
          </cell>
          <cell r="I13">
            <v>2010</v>
          </cell>
          <cell r="J13">
            <v>2011</v>
          </cell>
          <cell r="K13">
            <v>2012</v>
          </cell>
          <cell r="L13">
            <v>2013</v>
          </cell>
          <cell r="M13">
            <v>2014</v>
          </cell>
          <cell r="N13" t="str">
            <v>CAGR</v>
          </cell>
          <cell r="O13" t="str">
            <v>CAGR</v>
          </cell>
        </row>
        <row r="14">
          <cell r="A14" t="str">
            <v>Standalone Revenue</v>
          </cell>
          <cell r="F14">
            <v>86.3</v>
          </cell>
          <cell r="G14">
            <v>89.2</v>
          </cell>
          <cell r="H14">
            <v>85.8</v>
          </cell>
          <cell r="I14">
            <v>88.4</v>
          </cell>
          <cell r="J14">
            <v>94.5</v>
          </cell>
          <cell r="K14">
            <v>100.17</v>
          </cell>
          <cell r="L14">
            <v>106.18020000000001</v>
          </cell>
          <cell r="M14">
            <v>112.55101200000001</v>
          </cell>
          <cell r="N14">
            <v>8.0463229002190259E-3</v>
          </cell>
          <cell r="O14">
            <v>0.06</v>
          </cell>
        </row>
        <row r="15">
          <cell r="A15" t="str">
            <v>% growth</v>
          </cell>
          <cell r="F15" t="str">
            <v xml:space="preserve">NA </v>
          </cell>
          <cell r="G15">
            <v>3.3603707995365051E-2</v>
          </cell>
          <cell r="H15">
            <v>-3.8116591928251231E-2</v>
          </cell>
          <cell r="I15">
            <v>3.0303030303030498E-2</v>
          </cell>
          <cell r="J15">
            <v>6.9004524886877805E-2</v>
          </cell>
          <cell r="K15">
            <v>0.06</v>
          </cell>
          <cell r="L15">
            <v>0.06</v>
          </cell>
          <cell r="M15">
            <v>0.06</v>
          </cell>
        </row>
        <row r="16">
          <cell r="A16" t="str">
            <v xml:space="preserve">Acquisition Revenue </v>
          </cell>
          <cell r="F16">
            <v>0</v>
          </cell>
          <cell r="G16">
            <v>0</v>
          </cell>
          <cell r="H16">
            <v>0</v>
          </cell>
          <cell r="I16">
            <v>20</v>
          </cell>
          <cell r="J16">
            <v>21.200000000000003</v>
          </cell>
          <cell r="K16">
            <v>42.472000000000008</v>
          </cell>
          <cell r="L16">
            <v>65.020320000000012</v>
          </cell>
          <cell r="M16">
            <v>68.921539200000012</v>
          </cell>
        </row>
        <row r="17">
          <cell r="A17" t="str">
            <v>Total Revenue</v>
          </cell>
          <cell r="F17">
            <v>86.3</v>
          </cell>
          <cell r="G17">
            <v>89.2</v>
          </cell>
          <cell r="H17">
            <v>85.8</v>
          </cell>
          <cell r="I17">
            <v>108.4</v>
          </cell>
          <cell r="J17">
            <v>115.7</v>
          </cell>
          <cell r="K17">
            <v>142.642</v>
          </cell>
          <cell r="L17">
            <v>171.20052000000004</v>
          </cell>
          <cell r="M17">
            <v>181.47255120000003</v>
          </cell>
          <cell r="N17">
            <v>7.8962031409119046E-2</v>
          </cell>
          <cell r="O17">
            <v>0.16187443321033959</v>
          </cell>
          <cell r="Q17">
            <v>0.10238225528683099</v>
          </cell>
        </row>
        <row r="18">
          <cell r="A18" t="str">
            <v>% growth</v>
          </cell>
          <cell r="F18" t="str">
            <v xml:space="preserve">NA </v>
          </cell>
          <cell r="G18">
            <v>3.3603707995365051E-2</v>
          </cell>
          <cell r="H18">
            <v>-3.8116591928251231E-2</v>
          </cell>
          <cell r="I18">
            <v>0.26340326340326348</v>
          </cell>
          <cell r="J18">
            <v>6.7343173431734238E-2</v>
          </cell>
          <cell r="K18">
            <v>0.23286084701815035</v>
          </cell>
          <cell r="L18">
            <v>0.20021115800395428</v>
          </cell>
          <cell r="M18">
            <v>5.9999999999999831E-2</v>
          </cell>
        </row>
        <row r="20">
          <cell r="A20" t="str">
            <v>COGS</v>
          </cell>
          <cell r="F20">
            <v>-19.799999999999997</v>
          </cell>
          <cell r="G20">
            <v>-20.100000000000009</v>
          </cell>
          <cell r="H20">
            <v>-17</v>
          </cell>
          <cell r="I20">
            <v>-36.5</v>
          </cell>
          <cell r="J20">
            <v>-38.799999999999997</v>
          </cell>
        </row>
        <row r="21">
          <cell r="A21" t="str">
            <v>Gross Margin</v>
          </cell>
          <cell r="F21">
            <v>66.5</v>
          </cell>
          <cell r="G21">
            <v>69.099999999999994</v>
          </cell>
          <cell r="H21">
            <v>68.8</v>
          </cell>
          <cell r="I21">
            <v>71.900000000000006</v>
          </cell>
          <cell r="J21">
            <v>76.900000000000006</v>
          </cell>
        </row>
        <row r="22">
          <cell r="A22" t="str">
            <v>% margin</v>
          </cell>
          <cell r="F22">
            <v>0.7705677867902665</v>
          </cell>
          <cell r="G22">
            <v>0.7746636771300448</v>
          </cell>
          <cell r="H22">
            <v>0.80186480186480191</v>
          </cell>
          <cell r="I22">
            <v>0.66328413284132848</v>
          </cell>
          <cell r="J22">
            <v>0.66464995678478833</v>
          </cell>
          <cell r="K22">
            <v>0</v>
          </cell>
          <cell r="L22">
            <v>0</v>
          </cell>
          <cell r="M22">
            <v>0</v>
          </cell>
        </row>
        <row r="24">
          <cell r="A24" t="str">
            <v>Standalone EBITDA</v>
          </cell>
          <cell r="F24">
            <v>13.8</v>
          </cell>
          <cell r="G24">
            <v>15.6</v>
          </cell>
          <cell r="H24">
            <v>18.8</v>
          </cell>
          <cell r="I24">
            <v>21.6</v>
          </cell>
          <cell r="J24">
            <v>23.3</v>
          </cell>
          <cell r="K24">
            <v>24.698</v>
          </cell>
          <cell r="L24">
            <v>26.179880000000004</v>
          </cell>
          <cell r="M24">
            <v>27.750672800000004</v>
          </cell>
          <cell r="N24">
            <v>0.16106951284583973</v>
          </cell>
          <cell r="O24">
            <v>6.000000000402312E-2</v>
          </cell>
        </row>
        <row r="25">
          <cell r="A25" t="str">
            <v>% margin</v>
          </cell>
          <cell r="F25">
            <v>0.15990730011587487</v>
          </cell>
          <cell r="G25">
            <v>0.17488789237668159</v>
          </cell>
          <cell r="H25">
            <v>0.21911421911421913</v>
          </cell>
          <cell r="I25">
            <v>0.24434389140271492</v>
          </cell>
          <cell r="J25">
            <v>0.24656084656084656</v>
          </cell>
          <cell r="K25">
            <v>0.24656084656084656</v>
          </cell>
          <cell r="L25">
            <v>0.24656084656084656</v>
          </cell>
          <cell r="M25">
            <v>0.24656084656084656</v>
          </cell>
          <cell r="U25" t="str">
            <v>Key Assumptions</v>
          </cell>
        </row>
        <row r="26">
          <cell r="A26" t="str">
            <v>Acquisition EBITDA</v>
          </cell>
          <cell r="F26">
            <v>0</v>
          </cell>
          <cell r="G26">
            <v>0</v>
          </cell>
          <cell r="H26">
            <v>0</v>
          </cell>
          <cell r="I26">
            <v>4</v>
          </cell>
          <cell r="J26">
            <v>4.7335449735449746</v>
          </cell>
          <cell r="K26">
            <v>9.5407153439153447</v>
          </cell>
          <cell r="L26">
            <v>14.606703238095243</v>
          </cell>
          <cell r="M26">
            <v>16.499808077883603</v>
          </cell>
          <cell r="U26" t="str">
            <v>Average or EOY Interest Expense?</v>
          </cell>
          <cell r="X26">
            <v>1</v>
          </cell>
        </row>
        <row r="27">
          <cell r="A27" t="str">
            <v>Total EBITDA</v>
          </cell>
          <cell r="F27">
            <v>13.8</v>
          </cell>
          <cell r="G27">
            <v>15.6</v>
          </cell>
          <cell r="H27">
            <v>18.8</v>
          </cell>
          <cell r="I27">
            <v>25.6</v>
          </cell>
          <cell r="J27">
            <v>28.033544973544977</v>
          </cell>
          <cell r="K27">
            <v>34.238715343915345</v>
          </cell>
          <cell r="L27">
            <v>40.786583238095247</v>
          </cell>
          <cell r="M27">
            <v>44.250480877883604</v>
          </cell>
          <cell r="N27">
            <v>0.22872197739919337</v>
          </cell>
          <cell r="O27">
            <v>0.16434046658446089</v>
          </cell>
          <cell r="U27" t="str">
            <v xml:space="preserve">1 = </v>
          </cell>
          <cell r="V27" t="str">
            <v>Average</v>
          </cell>
          <cell r="X27" t="str">
            <v>Average</v>
          </cell>
        </row>
        <row r="28">
          <cell r="A28" t="str">
            <v>% growth</v>
          </cell>
          <cell r="F28" t="str">
            <v xml:space="preserve">NA </v>
          </cell>
          <cell r="G28">
            <v>0.13043478260869557</v>
          </cell>
          <cell r="H28">
            <v>0.20512820512820529</v>
          </cell>
          <cell r="I28">
            <v>0.36170212765957444</v>
          </cell>
          <cell r="J28">
            <v>9.5060350529100557E-2</v>
          </cell>
          <cell r="K28">
            <v>0.22134804485933324</v>
          </cell>
          <cell r="L28">
            <v>0.19124163475203337</v>
          </cell>
          <cell r="M28">
            <v>8.4927379662266711E-2</v>
          </cell>
          <cell r="U28" t="str">
            <v xml:space="preserve">2 = </v>
          </cell>
          <cell r="V28" t="str">
            <v>EOY</v>
          </cell>
        </row>
        <row r="29">
          <cell r="A29" t="str">
            <v>% margin</v>
          </cell>
          <cell r="F29">
            <v>0.15990730011587487</v>
          </cell>
          <cell r="G29">
            <v>0.17488789237668159</v>
          </cell>
          <cell r="H29">
            <v>0.21911421911421913</v>
          </cell>
          <cell r="I29">
            <v>0.23616236162361623</v>
          </cell>
          <cell r="J29">
            <v>0.24229511645241986</v>
          </cell>
          <cell r="K29">
            <v>0.24003249634690585</v>
          </cell>
          <cell r="L29">
            <v>0.23823866445087455</v>
          </cell>
          <cell r="M29">
            <v>0.24384117920464654</v>
          </cell>
          <cell r="N29">
            <v>762.55061507741357</v>
          </cell>
          <cell r="O29">
            <v>15.460627522266845</v>
          </cell>
          <cell r="U29" t="str">
            <v>Tax Rate</v>
          </cell>
          <cell r="X29">
            <v>0.32</v>
          </cell>
        </row>
        <row r="30">
          <cell r="K30" t="str">
            <v xml:space="preserve"> </v>
          </cell>
          <cell r="U30" t="str">
            <v>Rollover Ownership</v>
          </cell>
          <cell r="X30">
            <v>0.19999999999999996</v>
          </cell>
        </row>
        <row r="31">
          <cell r="A31" t="str">
            <v>D&amp;A</v>
          </cell>
          <cell r="F31">
            <v>0</v>
          </cell>
          <cell r="G31">
            <v>0</v>
          </cell>
          <cell r="H31">
            <v>-0.4</v>
          </cell>
          <cell r="I31">
            <v>-0.4</v>
          </cell>
          <cell r="J31">
            <v>-0.4</v>
          </cell>
          <cell r="K31">
            <v>-0.49314433880726016</v>
          </cell>
          <cell r="L31">
            <v>-0.59187733794295605</v>
          </cell>
          <cell r="M31">
            <v>-0.62738997821953335</v>
          </cell>
          <cell r="U31" t="str">
            <v>TPG Ownership</v>
          </cell>
          <cell r="X31">
            <v>0.8</v>
          </cell>
        </row>
        <row r="32">
          <cell r="A32" t="str">
            <v>EBIT</v>
          </cell>
          <cell r="F32">
            <v>13.8</v>
          </cell>
          <cell r="G32">
            <v>15.6</v>
          </cell>
          <cell r="H32">
            <v>18.400000000000002</v>
          </cell>
          <cell r="I32">
            <v>25.200000000000003</v>
          </cell>
          <cell r="J32">
            <v>27.633544973544979</v>
          </cell>
          <cell r="K32">
            <v>33.745571005108083</v>
          </cell>
          <cell r="L32">
            <v>40.194705900152293</v>
          </cell>
          <cell r="M32">
            <v>43.623090899664071</v>
          </cell>
          <cell r="U32" t="str">
            <v>Exit Multiple</v>
          </cell>
          <cell r="X32">
            <v>8</v>
          </cell>
        </row>
        <row r="33">
          <cell r="A33" t="str">
            <v>% growth</v>
          </cell>
          <cell r="F33" t="str">
            <v xml:space="preserve">NA </v>
          </cell>
          <cell r="G33">
            <v>0.13043478260869557</v>
          </cell>
          <cell r="H33">
            <v>0.17948717948717974</v>
          </cell>
          <cell r="I33">
            <v>0.36956521739130443</v>
          </cell>
          <cell r="J33">
            <v>9.6569244981943525E-2</v>
          </cell>
          <cell r="K33">
            <v>0.2211813951997279</v>
          </cell>
          <cell r="L33">
            <v>0.19111055771046237</v>
          </cell>
          <cell r="M33">
            <v>8.5294441711508684E-2</v>
          </cell>
          <cell r="U33" t="str">
            <v>Price / Share</v>
          </cell>
          <cell r="X33">
            <v>1</v>
          </cell>
        </row>
        <row r="34">
          <cell r="A34" t="str">
            <v>% margin</v>
          </cell>
          <cell r="F34">
            <v>0.15990730011587487</v>
          </cell>
          <cell r="G34">
            <v>0.17488789237668159</v>
          </cell>
          <cell r="H34">
            <v>0.21445221445221449</v>
          </cell>
          <cell r="I34">
            <v>0.23247232472324725</v>
          </cell>
          <cell r="J34">
            <v>0.23883789951205686</v>
          </cell>
          <cell r="K34">
            <v>0.23657527940654283</v>
          </cell>
          <cell r="L34">
            <v>0.23478144751051155</v>
          </cell>
          <cell r="M34">
            <v>0.24038396226428355</v>
          </cell>
          <cell r="U34" t="str">
            <v>Management Options</v>
          </cell>
          <cell r="X34">
            <v>0.05</v>
          </cell>
        </row>
        <row r="35">
          <cell r="U35" t="str">
            <v>Minimum Cash Balance</v>
          </cell>
          <cell r="X35">
            <v>5</v>
          </cell>
        </row>
        <row r="36">
          <cell r="A36" t="str">
            <v>Non-Operating Expense</v>
          </cell>
          <cell r="U36" t="str">
            <v>Financing Fees:</v>
          </cell>
        </row>
        <row r="37">
          <cell r="A37" t="str">
            <v>Interest Expense</v>
          </cell>
          <cell r="I37">
            <v>-6.2541683447442606</v>
          </cell>
          <cell r="J37">
            <v>-7.1619226255558708</v>
          </cell>
          <cell r="K37">
            <v>-7.4256747820337692</v>
          </cell>
          <cell r="L37">
            <v>-7.907505199897563</v>
          </cell>
          <cell r="M37">
            <v>-8.0158474703021092</v>
          </cell>
          <cell r="U37" t="str">
            <v>Revolver</v>
          </cell>
          <cell r="W37">
            <v>0</v>
          </cell>
          <cell r="X37">
            <v>0</v>
          </cell>
        </row>
        <row r="38">
          <cell r="A38" t="str">
            <v>Pre-Tax Income</v>
          </cell>
          <cell r="F38">
            <v>13.8</v>
          </cell>
          <cell r="G38">
            <v>15.6</v>
          </cell>
          <cell r="H38">
            <v>18.400000000000002</v>
          </cell>
          <cell r="I38">
            <v>18.945831655255741</v>
          </cell>
          <cell r="J38">
            <v>20.471622347989108</v>
          </cell>
          <cell r="K38">
            <v>26.319896223074313</v>
          </cell>
          <cell r="L38">
            <v>32.287200700254729</v>
          </cell>
          <cell r="M38">
            <v>35.607243429361958</v>
          </cell>
          <cell r="U38" t="str">
            <v>Term Loan</v>
          </cell>
          <cell r="W38">
            <v>0</v>
          </cell>
          <cell r="X38">
            <v>0</v>
          </cell>
        </row>
        <row r="39">
          <cell r="U39" t="str">
            <v>Senior Notes</v>
          </cell>
          <cell r="W39">
            <v>0.47000000000000003</v>
          </cell>
          <cell r="X39">
            <v>0.01</v>
          </cell>
        </row>
        <row r="40">
          <cell r="A40" t="str">
            <v>Taxes</v>
          </cell>
          <cell r="F40">
            <v>-4.4160000000000004</v>
          </cell>
          <cell r="G40">
            <v>-4.992</v>
          </cell>
          <cell r="H40">
            <v>-5.8880000000000008</v>
          </cell>
          <cell r="I40">
            <v>-6.0626661296818369</v>
          </cell>
          <cell r="J40">
            <v>-6.5509191513565144</v>
          </cell>
          <cell r="K40">
            <v>-8.4223667913837801</v>
          </cell>
          <cell r="L40">
            <v>-10.331904224081514</v>
          </cell>
          <cell r="M40">
            <v>-11.394317897395826</v>
          </cell>
          <cell r="U40" t="str">
            <v>Sub Notes</v>
          </cell>
          <cell r="W40">
            <v>0</v>
          </cell>
          <cell r="X40">
            <v>0</v>
          </cell>
        </row>
        <row r="41">
          <cell r="A41" t="str">
            <v>Net Income</v>
          </cell>
          <cell r="F41">
            <v>9.3840000000000003</v>
          </cell>
          <cell r="G41">
            <v>10.608000000000001</v>
          </cell>
          <cell r="H41">
            <v>12.512</v>
          </cell>
          <cell r="I41">
            <v>12.883165525573904</v>
          </cell>
          <cell r="J41">
            <v>13.920703196632594</v>
          </cell>
          <cell r="K41">
            <v>17.897529431690533</v>
          </cell>
          <cell r="L41">
            <v>21.955296476173217</v>
          </cell>
          <cell r="M41">
            <v>24.212925531966132</v>
          </cell>
          <cell r="N41">
            <v>0.11141996987255892</v>
          </cell>
          <cell r="O41">
            <v>0.20262076265389403</v>
          </cell>
        </row>
        <row r="42">
          <cell r="A42" t="str">
            <v>% growth</v>
          </cell>
          <cell r="F42" t="str">
            <v xml:space="preserve">NA </v>
          </cell>
          <cell r="G42">
            <v>0.13043478260869557</v>
          </cell>
          <cell r="H42">
            <v>0.17948717948717952</v>
          </cell>
          <cell r="I42">
            <v>2.9664763872594646E-2</v>
          </cell>
          <cell r="J42">
            <v>8.0534374024699984E-2</v>
          </cell>
          <cell r="K42">
            <v>0.28567710832452264</v>
          </cell>
          <cell r="L42">
            <v>0.22672218866687466</v>
          </cell>
          <cell r="M42">
            <v>0.1028284477161574</v>
          </cell>
        </row>
        <row r="43">
          <cell r="A43" t="str">
            <v>% margin</v>
          </cell>
          <cell r="F43">
            <v>0.10873696407879491</v>
          </cell>
          <cell r="G43">
            <v>0.1189237668161435</v>
          </cell>
          <cell r="H43">
            <v>0.14582750582750584</v>
          </cell>
          <cell r="I43">
            <v>0.11884839045732383</v>
          </cell>
          <cell r="J43">
            <v>0.12031722728290919</v>
          </cell>
          <cell r="K43">
            <v>0.12547166635135887</v>
          </cell>
          <cell r="L43">
            <v>0.12824316465962377</v>
          </cell>
          <cell r="M43">
            <v>0.13342472661488725</v>
          </cell>
          <cell r="N43">
            <v>101.11426378528924</v>
          </cell>
          <cell r="O43">
            <v>131.0749933197805</v>
          </cell>
        </row>
        <row r="45">
          <cell r="A45" t="str">
            <v>II. CASH FLOW SUMMARY</v>
          </cell>
        </row>
        <row r="46">
          <cell r="N46" t="str">
            <v>Cum.</v>
          </cell>
        </row>
        <row r="47">
          <cell r="F47">
            <v>2007</v>
          </cell>
          <cell r="G47">
            <v>2008</v>
          </cell>
          <cell r="H47">
            <v>2009</v>
          </cell>
          <cell r="I47">
            <v>2010</v>
          </cell>
          <cell r="J47">
            <v>2011</v>
          </cell>
          <cell r="K47">
            <v>2012</v>
          </cell>
          <cell r="L47">
            <v>2013</v>
          </cell>
          <cell r="M47">
            <v>2014</v>
          </cell>
          <cell r="N47" t="str">
            <v>Post-Deal</v>
          </cell>
        </row>
        <row r="48">
          <cell r="A48" t="str">
            <v>EBITDA</v>
          </cell>
          <cell r="I48">
            <v>25.6</v>
          </cell>
          <cell r="J48">
            <v>28.033544973544977</v>
          </cell>
          <cell r="K48">
            <v>34.238715343915345</v>
          </cell>
          <cell r="L48">
            <v>40.786583238095247</v>
          </cell>
          <cell r="M48">
            <v>44.250480877883604</v>
          </cell>
          <cell r="N48">
            <v>172.90932443343917</v>
          </cell>
        </row>
        <row r="49">
          <cell r="A49" t="str">
            <v>Less: Management Fees</v>
          </cell>
          <cell r="I49">
            <v>0</v>
          </cell>
          <cell r="J49">
            <v>0</v>
          </cell>
          <cell r="K49">
            <v>0</v>
          </cell>
          <cell r="L49">
            <v>0</v>
          </cell>
          <cell r="M49">
            <v>0</v>
          </cell>
          <cell r="N49">
            <v>0</v>
          </cell>
        </row>
        <row r="50">
          <cell r="A50" t="str">
            <v>Less: Cash Taxes</v>
          </cell>
          <cell r="I50">
            <v>-6.0626661296818369</v>
          </cell>
          <cell r="J50">
            <v>-6.5509191513565144</v>
          </cell>
          <cell r="K50">
            <v>-8.4223667913837801</v>
          </cell>
          <cell r="L50">
            <v>-10.331904224081514</v>
          </cell>
          <cell r="M50">
            <v>-11.394317897395826</v>
          </cell>
          <cell r="N50">
            <v>-42.762174193899469</v>
          </cell>
        </row>
        <row r="51">
          <cell r="A51" t="str">
            <v>Less: Increase in Working Capital</v>
          </cell>
          <cell r="I51">
            <v>0.29999999999999716</v>
          </cell>
          <cell r="J51">
            <v>0</v>
          </cell>
          <cell r="K51">
            <v>-1.043621434745031</v>
          </cell>
          <cell r="L51">
            <v>4.8369246326706872</v>
          </cell>
          <cell r="M51">
            <v>1.5175981918755781</v>
          </cell>
          <cell r="N51">
            <v>5.6109013898012314</v>
          </cell>
        </row>
        <row r="52">
          <cell r="A52" t="str">
            <v>Plus: Stock Based Compensation</v>
          </cell>
          <cell r="I52">
            <v>0</v>
          </cell>
          <cell r="J52">
            <v>0</v>
          </cell>
          <cell r="K52">
            <v>0</v>
          </cell>
          <cell r="L52">
            <v>0</v>
          </cell>
          <cell r="M52">
            <v>0</v>
          </cell>
          <cell r="N52">
            <v>0</v>
          </cell>
        </row>
        <row r="53">
          <cell r="A53" t="str">
            <v>Less: Non-Operating Charges</v>
          </cell>
          <cell r="I53">
            <v>0</v>
          </cell>
          <cell r="J53">
            <v>0</v>
          </cell>
          <cell r="K53">
            <v>0</v>
          </cell>
          <cell r="L53">
            <v>0</v>
          </cell>
          <cell r="M53">
            <v>0</v>
          </cell>
          <cell r="N53">
            <v>0</v>
          </cell>
        </row>
        <row r="54">
          <cell r="A54" t="str">
            <v>Cash Flow from Operations</v>
          </cell>
          <cell r="I54">
            <v>19.837333870318162</v>
          </cell>
          <cell r="J54">
            <v>21.482625822188464</v>
          </cell>
          <cell r="K54">
            <v>24.772727117786534</v>
          </cell>
          <cell r="L54">
            <v>35.291603646684422</v>
          </cell>
          <cell r="M54">
            <v>34.373761172363359</v>
          </cell>
          <cell r="N54">
            <v>135.75805162934094</v>
          </cell>
        </row>
        <row r="55">
          <cell r="A55" t="str">
            <v>Capex</v>
          </cell>
          <cell r="I55">
            <v>-0.5</v>
          </cell>
          <cell r="J55">
            <v>-0.5</v>
          </cell>
          <cell r="K55">
            <v>-0.61643042350907506</v>
          </cell>
          <cell r="L55">
            <v>-0.73984667242869495</v>
          </cell>
          <cell r="M55">
            <v>-0.78423747277441658</v>
          </cell>
          <cell r="N55">
            <v>-3.1405145687121867</v>
          </cell>
        </row>
        <row r="56">
          <cell r="A56" t="str">
            <v>Acquisitions</v>
          </cell>
          <cell r="I56">
            <v>-28</v>
          </cell>
          <cell r="J56">
            <v>0</v>
          </cell>
          <cell r="K56">
            <v>-28</v>
          </cell>
          <cell r="L56">
            <v>-28</v>
          </cell>
          <cell r="M56">
            <v>0</v>
          </cell>
          <cell r="N56">
            <v>-84</v>
          </cell>
        </row>
        <row r="57">
          <cell r="A57" t="str">
            <v>Unlevered Free Cash Flow (After-Tax)</v>
          </cell>
          <cell r="I57">
            <v>-8.6626661296818384</v>
          </cell>
          <cell r="J57">
            <v>20.982625822188464</v>
          </cell>
          <cell r="K57">
            <v>-3.843703305722542</v>
          </cell>
          <cell r="L57">
            <v>6.5517569742557242</v>
          </cell>
          <cell r="M57">
            <v>33.589523699588945</v>
          </cell>
          <cell r="N57">
            <v>48.617537060628749</v>
          </cell>
        </row>
        <row r="58">
          <cell r="A58" t="str">
            <v>Net Cash Interest Expense</v>
          </cell>
          <cell r="I58">
            <v>-6.2541683447442606</v>
          </cell>
          <cell r="J58">
            <v>-7.1619226255558708</v>
          </cell>
          <cell r="K58">
            <v>-7.4256747820337692</v>
          </cell>
          <cell r="L58">
            <v>-7.907505199897563</v>
          </cell>
          <cell r="M58">
            <v>-8.0158474703021092</v>
          </cell>
          <cell r="N58">
            <v>-36.765118422533575</v>
          </cell>
        </row>
        <row r="59">
          <cell r="A59" t="str">
            <v>Cash Flow Available for Debt Service</v>
          </cell>
          <cell r="I59">
            <v>-14.9168344744261</v>
          </cell>
          <cell r="J59">
            <v>13.820703196632593</v>
          </cell>
          <cell r="K59">
            <v>-11.269378087756312</v>
          </cell>
          <cell r="L59">
            <v>-1.3557482256418387</v>
          </cell>
          <cell r="M59">
            <v>25.573676229286836</v>
          </cell>
          <cell r="N59">
            <v>11.852418638095177</v>
          </cell>
        </row>
        <row r="60">
          <cell r="A60" t="str">
            <v>Cumulative Free Cash Flow</v>
          </cell>
          <cell r="I60">
            <v>-14.9168344744261</v>
          </cell>
          <cell r="J60">
            <v>-1.0961312777935071</v>
          </cell>
          <cell r="K60">
            <v>-12.365509365549819</v>
          </cell>
          <cell r="L60">
            <v>-13.721257591191659</v>
          </cell>
          <cell r="M60">
            <v>11.852418638095177</v>
          </cell>
        </row>
        <row r="62">
          <cell r="A62" t="str">
            <v>FCF Statistics</v>
          </cell>
        </row>
        <row r="63">
          <cell r="A63" t="str">
            <v>Total Capex Intensity</v>
          </cell>
          <cell r="I63">
            <v>4.6125461254612546E-3</v>
          </cell>
          <cell r="J63">
            <v>4.3215211754537592E-3</v>
          </cell>
          <cell r="K63">
            <v>4.3215211754537592E-3</v>
          </cell>
          <cell r="L63">
            <v>4.3215211754537592E-3</v>
          </cell>
          <cell r="M63">
            <v>4.3215211754537592E-3</v>
          </cell>
          <cell r="U63" t="str">
            <v>&lt;--- Total Capex / Revenue</v>
          </cell>
        </row>
        <row r="64">
          <cell r="A64" t="str">
            <v>Maintenance Capex Intensity</v>
          </cell>
          <cell r="U64" t="str">
            <v>&lt;--- Maintenance Capex / Revenue -- Can exclude if maintenance capex figures are not available</v>
          </cell>
        </row>
        <row r="65">
          <cell r="A65" t="str">
            <v>D&amp;A as a % of Revenue</v>
          </cell>
          <cell r="H65">
            <v>4.662004662004662E-3</v>
          </cell>
          <cell r="I65">
            <v>3.6900369003690036E-3</v>
          </cell>
          <cell r="J65">
            <v>3.4572169403630079E-3</v>
          </cell>
          <cell r="K65">
            <v>3.4572169403630079E-3</v>
          </cell>
          <cell r="L65">
            <v>3.4572169403630079E-3</v>
          </cell>
          <cell r="M65">
            <v>3.4572169403630079E-3</v>
          </cell>
        </row>
        <row r="66">
          <cell r="A66" t="str">
            <v>Unlevered Free Cash Flow Margin</v>
          </cell>
          <cell r="I66">
            <v>-7.9913894185256809E-2</v>
          </cell>
          <cell r="J66">
            <v>0.18135372361442059</v>
          </cell>
          <cell r="K66">
            <v>-2.6946504575949173E-2</v>
          </cell>
          <cell r="L66">
            <v>3.8269492255372371E-2</v>
          </cell>
          <cell r="M66">
            <v>0.1850942386464281</v>
          </cell>
          <cell r="U66" t="str">
            <v>&lt;--- (Cash Flow from Ops - Maintenance Capex) / Revenue -OR- (EBITDA - Maintenance Capex) / Revenue</v>
          </cell>
        </row>
        <row r="67">
          <cell r="U67" t="str">
            <v>Can substitute total capex if maintenance capex is not available.</v>
          </cell>
        </row>
        <row r="68">
          <cell r="A68" t="str">
            <v>III. WORKING CAPITAL, RETURN ON ASSETS AND DEBT SUMMARY</v>
          </cell>
        </row>
        <row r="70">
          <cell r="A70" t="str">
            <v>Working Capital</v>
          </cell>
          <cell r="F70">
            <v>2007</v>
          </cell>
          <cell r="G70">
            <v>2008</v>
          </cell>
          <cell r="H70">
            <v>2009</v>
          </cell>
          <cell r="I70">
            <v>2010</v>
          </cell>
          <cell r="J70">
            <v>2011</v>
          </cell>
          <cell r="K70">
            <v>2012</v>
          </cell>
          <cell r="L70">
            <v>2013</v>
          </cell>
          <cell r="M70">
            <v>2014</v>
          </cell>
        </row>
        <row r="71">
          <cell r="A71" t="str">
            <v>Accounts Receivables</v>
          </cell>
          <cell r="G71">
            <v>20.8</v>
          </cell>
          <cell r="H71">
            <v>19.899999999999999</v>
          </cell>
          <cell r="I71">
            <v>21</v>
          </cell>
          <cell r="J71">
            <v>23.1</v>
          </cell>
          <cell r="K71">
            <v>31.269163353500431</v>
          </cell>
          <cell r="L71">
            <v>33.985313154710482</v>
          </cell>
          <cell r="M71">
            <v>35.184431943993076</v>
          </cell>
        </row>
        <row r="72">
          <cell r="A72" t="str">
            <v>Inventory</v>
          </cell>
          <cell r="G72">
            <v>0.5</v>
          </cell>
          <cell r="H72">
            <v>0.4</v>
          </cell>
          <cell r="I72">
            <v>0.5</v>
          </cell>
          <cell r="J72">
            <v>0.5</v>
          </cell>
          <cell r="K72">
            <v>0.61643042350907506</v>
          </cell>
          <cell r="L72">
            <v>0.73984667242869495</v>
          </cell>
          <cell r="M72">
            <v>0.78423747277441658</v>
          </cell>
        </row>
        <row r="73">
          <cell r="A73" t="str">
            <v>Prepaid Expenses</v>
          </cell>
          <cell r="G73">
            <v>2.2999999999999998</v>
          </cell>
          <cell r="H73">
            <v>3</v>
          </cell>
          <cell r="I73">
            <v>3.1</v>
          </cell>
          <cell r="J73">
            <v>3.2</v>
          </cell>
          <cell r="K73">
            <v>3.9451547104580813</v>
          </cell>
          <cell r="L73">
            <v>4.7350187035436484</v>
          </cell>
          <cell r="M73">
            <v>5.0191198257562668</v>
          </cell>
        </row>
        <row r="74">
          <cell r="A74" t="str">
            <v>Total Current Assets</v>
          </cell>
          <cell r="G74">
            <v>23.6</v>
          </cell>
          <cell r="H74">
            <v>23.299999999999997</v>
          </cell>
          <cell r="I74">
            <v>24.6</v>
          </cell>
          <cell r="J74">
            <v>26.8</v>
          </cell>
          <cell r="K74">
            <v>35.830748487467588</v>
          </cell>
          <cell r="L74">
            <v>39.460178530682825</v>
          </cell>
          <cell r="M74">
            <v>40.98778924252376</v>
          </cell>
        </row>
        <row r="76">
          <cell r="A76" t="str">
            <v>Trade Accounts Payable</v>
          </cell>
          <cell r="G76">
            <v>11.9</v>
          </cell>
          <cell r="H76">
            <v>11.8</v>
          </cell>
          <cell r="I76">
            <v>12.3</v>
          </cell>
          <cell r="J76">
            <v>13</v>
          </cell>
          <cell r="K76">
            <v>16.027191011235953</v>
          </cell>
          <cell r="L76">
            <v>19.236013483146071</v>
          </cell>
          <cell r="M76">
            <v>20.390174292134834</v>
          </cell>
        </row>
        <row r="77">
          <cell r="A77" t="str">
            <v xml:space="preserve">Deferred Revenue </v>
          </cell>
          <cell r="G77">
            <v>18.5</v>
          </cell>
          <cell r="H77">
            <v>18.7</v>
          </cell>
          <cell r="I77">
            <v>19.8</v>
          </cell>
          <cell r="J77">
            <v>21.3</v>
          </cell>
          <cell r="K77">
            <v>26.259936041486601</v>
          </cell>
          <cell r="L77">
            <v>31.51746824546241</v>
          </cell>
          <cell r="M77">
            <v>33.408516340190154</v>
          </cell>
        </row>
        <row r="78">
          <cell r="A78" t="str">
            <v>Total Current Liabilities</v>
          </cell>
          <cell r="G78">
            <v>30.4</v>
          </cell>
          <cell r="H78">
            <v>30.5</v>
          </cell>
          <cell r="I78">
            <v>32.1</v>
          </cell>
          <cell r="J78">
            <v>34.299999999999997</v>
          </cell>
          <cell r="K78">
            <v>42.287127052722553</v>
          </cell>
          <cell r="L78">
            <v>50.753481728608477</v>
          </cell>
          <cell r="M78">
            <v>53.798690632324991</v>
          </cell>
        </row>
        <row r="80">
          <cell r="A80" t="str">
            <v>Working Capital</v>
          </cell>
          <cell r="G80">
            <v>-6.7999999999999972</v>
          </cell>
          <cell r="H80">
            <v>-7.2000000000000028</v>
          </cell>
          <cell r="I80">
            <v>-7.5</v>
          </cell>
          <cell r="J80">
            <v>-7.4999999999999964</v>
          </cell>
          <cell r="K80">
            <v>-6.4563785652549655</v>
          </cell>
          <cell r="L80">
            <v>-11.293303197925653</v>
          </cell>
          <cell r="M80">
            <v>-12.810901389801231</v>
          </cell>
        </row>
        <row r="81">
          <cell r="A81" t="str">
            <v>Change in Working Capital</v>
          </cell>
          <cell r="H81">
            <v>0.40000000000000568</v>
          </cell>
          <cell r="I81">
            <v>0.29999999999999716</v>
          </cell>
          <cell r="J81">
            <v>0</v>
          </cell>
          <cell r="K81">
            <v>-1.043621434745031</v>
          </cell>
          <cell r="L81">
            <v>4.8369246326706872</v>
          </cell>
          <cell r="M81">
            <v>1.5175981918755781</v>
          </cell>
        </row>
        <row r="83">
          <cell r="A83" t="str">
            <v>Working Capital Statistics</v>
          </cell>
        </row>
        <row r="84">
          <cell r="A84" t="str">
            <v>Receivable Days</v>
          </cell>
          <cell r="H84">
            <v>86.570512820512832</v>
          </cell>
          <cell r="I84">
            <v>68.858394833948324</v>
          </cell>
          <cell r="J84">
            <v>69.561365600691445</v>
          </cell>
          <cell r="K84">
            <v>69.561365600691445</v>
          </cell>
          <cell r="L84">
            <v>69.561365600691445</v>
          </cell>
          <cell r="M84">
            <v>69.561365600691445</v>
          </cell>
          <cell r="U84" t="str">
            <v>&lt;--- Average AR / Revenue * Days in Period</v>
          </cell>
        </row>
        <row r="85">
          <cell r="A85" t="str">
            <v>Inventory as a % of Revenue</v>
          </cell>
          <cell r="G85">
            <v>5.6053811659192822E-3</v>
          </cell>
          <cell r="H85">
            <v>4.662004662004662E-3</v>
          </cell>
          <cell r="I85">
            <v>4.6125461254612546E-3</v>
          </cell>
          <cell r="J85">
            <v>4.3215211754537592E-3</v>
          </cell>
          <cell r="K85">
            <v>4.3215211754537592E-3</v>
          </cell>
          <cell r="L85">
            <v>4.3215211754537592E-3</v>
          </cell>
          <cell r="M85">
            <v>4.3215211754537592E-3</v>
          </cell>
          <cell r="U85" t="str">
            <v>&lt;--- COGS / Average Inventory</v>
          </cell>
        </row>
        <row r="86">
          <cell r="A86" t="str">
            <v>Prepaid Expenses as a % of Revenue</v>
          </cell>
          <cell r="G86">
            <v>2.5784753363228698E-2</v>
          </cell>
          <cell r="H86">
            <v>3.4965034965034968E-2</v>
          </cell>
          <cell r="I86">
            <v>2.8597785977859776E-2</v>
          </cell>
          <cell r="J86">
            <v>2.7657735522904063E-2</v>
          </cell>
          <cell r="K86">
            <v>2.7657735522904063E-2</v>
          </cell>
          <cell r="L86">
            <v>2.7657735522904063E-2</v>
          </cell>
          <cell r="M86">
            <v>2.7657735522904063E-2</v>
          </cell>
        </row>
        <row r="87">
          <cell r="A87" t="str">
            <v>Trade Accounts Payable as a % of Revenue</v>
          </cell>
          <cell r="G87">
            <v>0.13340807174887892</v>
          </cell>
          <cell r="H87">
            <v>0.13752913752913754</v>
          </cell>
          <cell r="I87">
            <v>0.11346863468634687</v>
          </cell>
          <cell r="J87">
            <v>0.11235955056179775</v>
          </cell>
          <cell r="K87">
            <v>0.11235955056179775</v>
          </cell>
          <cell r="L87">
            <v>0.11235955056179775</v>
          </cell>
          <cell r="M87">
            <v>0.11235955056179775</v>
          </cell>
          <cell r="U87" t="str">
            <v>&lt;--- Average AP / COGS * Days in Period</v>
          </cell>
        </row>
        <row r="88">
          <cell r="A88" t="str">
            <v>Deferred Revenue as a % of Revenue</v>
          </cell>
          <cell r="G88">
            <v>0.20739910313901344</v>
          </cell>
          <cell r="H88">
            <v>0.21794871794871795</v>
          </cell>
          <cell r="I88">
            <v>0.18265682656826568</v>
          </cell>
          <cell r="J88">
            <v>0.18409680207433016</v>
          </cell>
          <cell r="K88">
            <v>0.18409680207433016</v>
          </cell>
          <cell r="L88">
            <v>0.18409680207433016</v>
          </cell>
          <cell r="M88">
            <v>0.18409680207433016</v>
          </cell>
        </row>
        <row r="89">
          <cell r="A89" t="str">
            <v>Working Capital Intensity</v>
          </cell>
          <cell r="H89">
            <v>-8.1585081585081584E-2</v>
          </cell>
          <cell r="I89">
            <v>-6.7804428044280454E-2</v>
          </cell>
          <cell r="J89">
            <v>-6.4822817631806376E-2</v>
          </cell>
          <cell r="K89">
            <v>-4.8921000004398994E-2</v>
          </cell>
          <cell r="L89">
            <v>-5.1838866386564167E-2</v>
          </cell>
          <cell r="M89">
            <v>-6.6412811271831837E-2</v>
          </cell>
          <cell r="U89" t="str">
            <v>&lt;--- Average Net Working Capital / Revenue</v>
          </cell>
        </row>
        <row r="91">
          <cell r="A91" t="str">
            <v>PP&amp;E</v>
          </cell>
          <cell r="F91">
            <v>2007</v>
          </cell>
          <cell r="G91">
            <v>2008</v>
          </cell>
          <cell r="H91">
            <v>2009</v>
          </cell>
          <cell r="I91">
            <v>2010</v>
          </cell>
          <cell r="J91">
            <v>2011</v>
          </cell>
          <cell r="K91">
            <v>2012</v>
          </cell>
          <cell r="L91">
            <v>2013</v>
          </cell>
          <cell r="M91">
            <v>2014</v>
          </cell>
        </row>
        <row r="92">
          <cell r="A92" t="str">
            <v>Gross PP&amp;E</v>
          </cell>
        </row>
        <row r="93">
          <cell r="A93" t="str">
            <v>Accumulated Depreciation</v>
          </cell>
        </row>
        <row r="94">
          <cell r="A94" t="str">
            <v>Net PP&amp;E</v>
          </cell>
        </row>
        <row r="96">
          <cell r="A96" t="str">
            <v>Return on Capital or Assets</v>
          </cell>
        </row>
        <row r="97">
          <cell r="A97" t="str">
            <v>EBIT ROIC</v>
          </cell>
          <cell r="I97" t="str">
            <v xml:space="preserve">na </v>
          </cell>
          <cell r="J97" t="str">
            <v xml:space="preserve">na </v>
          </cell>
          <cell r="K97" t="str">
            <v xml:space="preserve">na </v>
          </cell>
          <cell r="L97" t="str">
            <v xml:space="preserve">na </v>
          </cell>
          <cell r="M97" t="str">
            <v xml:space="preserve">na </v>
          </cell>
          <cell r="U97" t="str">
            <v>&lt;--- EBIT / (Average Net Working Capital + Average Net PP&amp;E)</v>
          </cell>
        </row>
        <row r="98">
          <cell r="A98" t="str">
            <v>EBITDA ROIC</v>
          </cell>
          <cell r="I98" t="str">
            <v xml:space="preserve">na </v>
          </cell>
          <cell r="J98" t="str">
            <v xml:space="preserve">na </v>
          </cell>
          <cell r="K98" t="str">
            <v xml:space="preserve">na </v>
          </cell>
          <cell r="L98" t="str">
            <v xml:space="preserve">na </v>
          </cell>
          <cell r="M98" t="str">
            <v xml:space="preserve">na </v>
          </cell>
          <cell r="U98" t="str">
            <v>&lt;--- EBITDA / (Average Net Working Capital + Average Gross PP&amp;E)</v>
          </cell>
        </row>
        <row r="99">
          <cell r="A99" t="str">
            <v>Return on Assets</v>
          </cell>
          <cell r="U99" t="str">
            <v>&lt;--- EBIT / (Average Tangible Assets) -- Average Tangible Assets = Total Assets - Goodwill - Other Intangible Assets</v>
          </cell>
        </row>
        <row r="100">
          <cell r="U100" t="str">
            <v>Provide Return on Assets based on available information</v>
          </cell>
        </row>
        <row r="101">
          <cell r="A101" t="str">
            <v>Debt</v>
          </cell>
          <cell r="F101">
            <v>2007</v>
          </cell>
          <cell r="G101">
            <v>2008</v>
          </cell>
          <cell r="H101">
            <v>2009</v>
          </cell>
          <cell r="I101">
            <v>2010</v>
          </cell>
          <cell r="J101">
            <v>2011</v>
          </cell>
          <cell r="K101">
            <v>2012</v>
          </cell>
          <cell r="L101">
            <v>2013</v>
          </cell>
          <cell r="M101">
            <v>2014</v>
          </cell>
        </row>
        <row r="102">
          <cell r="A102" t="str">
            <v>Revolver</v>
          </cell>
          <cell r="H102">
            <v>0</v>
          </cell>
          <cell r="I102">
            <v>0</v>
          </cell>
          <cell r="J102">
            <v>0</v>
          </cell>
          <cell r="K102">
            <v>0</v>
          </cell>
          <cell r="L102">
            <v>0</v>
          </cell>
          <cell r="M102">
            <v>0</v>
          </cell>
        </row>
        <row r="103">
          <cell r="A103" t="str">
            <v>Term Loan B</v>
          </cell>
          <cell r="H103">
            <v>0</v>
          </cell>
          <cell r="I103">
            <v>0</v>
          </cell>
          <cell r="J103">
            <v>0</v>
          </cell>
          <cell r="K103">
            <v>0</v>
          </cell>
          <cell r="L103">
            <v>0</v>
          </cell>
          <cell r="M103">
            <v>0</v>
          </cell>
        </row>
        <row r="104">
          <cell r="A104" t="str">
            <v>Senior Notes</v>
          </cell>
          <cell r="H104">
            <v>47</v>
          </cell>
          <cell r="I104">
            <v>70</v>
          </cell>
          <cell r="J104">
            <v>70</v>
          </cell>
          <cell r="K104">
            <v>71.096131277793504</v>
          </cell>
          <cell r="L104">
            <v>82.36550936554994</v>
          </cell>
          <cell r="M104">
            <v>82.365509365557003</v>
          </cell>
        </row>
        <row r="105">
          <cell r="A105" t="str">
            <v>Total Senior Debt</v>
          </cell>
          <cell r="H105">
            <v>47</v>
          </cell>
          <cell r="I105">
            <v>70</v>
          </cell>
          <cell r="J105">
            <v>70</v>
          </cell>
          <cell r="K105">
            <v>71.096131277793504</v>
          </cell>
          <cell r="L105">
            <v>82.36550936554994</v>
          </cell>
          <cell r="M105">
            <v>82.365509365557003</v>
          </cell>
        </row>
        <row r="106">
          <cell r="A106" t="str">
            <v>Subordinated Debt</v>
          </cell>
          <cell r="H106">
            <v>0</v>
          </cell>
          <cell r="I106">
            <v>0</v>
          </cell>
          <cell r="J106">
            <v>0</v>
          </cell>
          <cell r="K106">
            <v>0</v>
          </cell>
          <cell r="L106">
            <v>0</v>
          </cell>
          <cell r="M106">
            <v>0</v>
          </cell>
        </row>
        <row r="107">
          <cell r="A107" t="str">
            <v>Capital Leases</v>
          </cell>
          <cell r="H107">
            <v>0</v>
          </cell>
          <cell r="I107">
            <v>0</v>
          </cell>
          <cell r="J107">
            <v>0</v>
          </cell>
          <cell r="K107">
            <v>0</v>
          </cell>
          <cell r="L107">
            <v>0</v>
          </cell>
          <cell r="M107">
            <v>0</v>
          </cell>
        </row>
        <row r="108">
          <cell r="A108" t="str">
            <v>Total Debt</v>
          </cell>
          <cell r="H108">
            <v>47</v>
          </cell>
          <cell r="I108">
            <v>70</v>
          </cell>
          <cell r="J108">
            <v>70</v>
          </cell>
          <cell r="K108">
            <v>71.096131277793504</v>
          </cell>
          <cell r="L108">
            <v>82.36550936554994</v>
          </cell>
          <cell r="M108">
            <v>82.365509365557003</v>
          </cell>
        </row>
        <row r="109">
          <cell r="A109" t="str">
            <v>Cash on Balance Sheet</v>
          </cell>
          <cell r="H109">
            <v>5</v>
          </cell>
          <cell r="I109">
            <v>13.0831655255739</v>
          </cell>
          <cell r="J109">
            <v>26.903868722206493</v>
          </cell>
          <cell r="K109">
            <v>16.730621912243684</v>
          </cell>
          <cell r="L109">
            <v>26.64425177433575</v>
          </cell>
          <cell r="M109">
            <v>52.217927997800302</v>
          </cell>
        </row>
        <row r="110">
          <cell r="A110" t="str">
            <v>Net Debt</v>
          </cell>
          <cell r="H110">
            <v>42</v>
          </cell>
          <cell r="I110">
            <v>56.916834474426096</v>
          </cell>
          <cell r="J110">
            <v>43.096131277793504</v>
          </cell>
          <cell r="K110">
            <v>54.365509365549819</v>
          </cell>
          <cell r="L110">
            <v>55.72125759121419</v>
          </cell>
          <cell r="M110">
            <v>30.1475813677567</v>
          </cell>
        </row>
        <row r="111">
          <cell r="A111" t="str">
            <v>% of Total Debt Repaid</v>
          </cell>
          <cell r="I111">
            <v>-0.48936170212765956</v>
          </cell>
          <cell r="J111">
            <v>-0.48936170212765956</v>
          </cell>
          <cell r="K111">
            <v>-0.51268364420837242</v>
          </cell>
          <cell r="L111">
            <v>-0.75245764607553067</v>
          </cell>
          <cell r="M111">
            <v>-0.75245764607568089</v>
          </cell>
        </row>
        <row r="112">
          <cell r="A112" t="str">
            <v>% of Senior Debt Repaid</v>
          </cell>
          <cell r="I112">
            <v>-0.48936170212765956</v>
          </cell>
          <cell r="J112">
            <v>-0.48936170212765956</v>
          </cell>
          <cell r="K112">
            <v>-0.51268364420837242</v>
          </cell>
          <cell r="L112">
            <v>-0.75245764607553067</v>
          </cell>
          <cell r="M112">
            <v>-0.75245764607568089</v>
          </cell>
        </row>
        <row r="114">
          <cell r="A114" t="str">
            <v>Credit Statistics</v>
          </cell>
        </row>
        <row r="115">
          <cell r="A115" t="str">
            <v>Senior Debt / LTM EBITDA</v>
          </cell>
          <cell r="H115">
            <v>2.5</v>
          </cell>
          <cell r="I115">
            <v>2.734375</v>
          </cell>
          <cell r="J115">
            <v>2.4970084970009472</v>
          </cell>
          <cell r="K115">
            <v>2.0764836111302345</v>
          </cell>
          <cell r="L115">
            <v>2.0194265571287029</v>
          </cell>
          <cell r="M115">
            <v>1.8613472154767767</v>
          </cell>
        </row>
        <row r="116">
          <cell r="A116" t="str">
            <v>Total Debt / LTM EBITDA</v>
          </cell>
          <cell r="H116">
            <v>2.5</v>
          </cell>
          <cell r="I116">
            <v>2.734375</v>
          </cell>
          <cell r="J116">
            <v>2.4970084970009472</v>
          </cell>
          <cell r="K116">
            <v>2.0764836111302345</v>
          </cell>
          <cell r="L116">
            <v>2.0194265571287029</v>
          </cell>
          <cell r="M116">
            <v>1.8613472154767767</v>
          </cell>
        </row>
        <row r="117">
          <cell r="A117" t="str">
            <v>Net Debt / LTM EBITDA</v>
          </cell>
          <cell r="H117">
            <v>2.2340425531914891</v>
          </cell>
          <cell r="I117">
            <v>2.2233138466572693</v>
          </cell>
          <cell r="J117">
            <v>1.5373057998359809</v>
          </cell>
          <cell r="K117">
            <v>1.5878373011214997</v>
          </cell>
          <cell r="L117">
            <v>1.3661663509771456</v>
          </cell>
          <cell r="M117">
            <v>0.68129387002491237</v>
          </cell>
        </row>
        <row r="118">
          <cell r="A118" t="str">
            <v>EBITDA / Cash Interest Expense</v>
          </cell>
          <cell r="I118">
            <v>-4.0932700542851812</v>
          </cell>
          <cell r="J118">
            <v>-3.9142485110789869</v>
          </cell>
          <cell r="K118">
            <v>-4.6108557604428144</v>
          </cell>
          <cell r="L118">
            <v>-5.1579584466948711</v>
          </cell>
          <cell r="M118">
            <v>-5.5203746131431624</v>
          </cell>
        </row>
        <row r="119">
          <cell r="A119" t="str">
            <v>(EBITDA - Capex) / Cash Interest Expense</v>
          </cell>
          <cell r="I119">
            <v>-4.1732167350329386</v>
          </cell>
          <cell r="J119">
            <v>-3.9840621667328264</v>
          </cell>
          <cell r="K119">
            <v>-4.6938691486672095</v>
          </cell>
          <cell r="L119">
            <v>-5.251521037388871</v>
          </cell>
          <cell r="M119">
            <v>-5.618210490844171</v>
          </cell>
        </row>
        <row r="121">
          <cell r="A121" t="str">
            <v>Acquisition Debt Summary</v>
          </cell>
        </row>
        <row r="122">
          <cell r="E122">
            <v>40178</v>
          </cell>
          <cell r="F122" t="str">
            <v>D</v>
          </cell>
          <cell r="G122">
            <v>40178</v>
          </cell>
        </row>
        <row r="123">
          <cell r="A123" t="str">
            <v>Revolver</v>
          </cell>
          <cell r="E123">
            <v>0</v>
          </cell>
          <cell r="F123">
            <v>0</v>
          </cell>
          <cell r="G123">
            <v>0</v>
          </cell>
        </row>
        <row r="124">
          <cell r="A124" t="str">
            <v>Term Loan</v>
          </cell>
          <cell r="E124">
            <v>0</v>
          </cell>
          <cell r="F124">
            <v>0</v>
          </cell>
          <cell r="G124">
            <v>0</v>
          </cell>
        </row>
        <row r="125">
          <cell r="A125" t="str">
            <v>Senior Notes</v>
          </cell>
          <cell r="E125">
            <v>0</v>
          </cell>
          <cell r="F125">
            <v>47</v>
          </cell>
          <cell r="G125">
            <v>47</v>
          </cell>
        </row>
        <row r="126">
          <cell r="A126" t="str">
            <v>Total Senior Debt</v>
          </cell>
          <cell r="E126">
            <v>0</v>
          </cell>
          <cell r="F126">
            <v>47</v>
          </cell>
          <cell r="G126">
            <v>47</v>
          </cell>
        </row>
        <row r="127">
          <cell r="A127" t="str">
            <v>Subordinated Debt</v>
          </cell>
          <cell r="E127">
            <v>0</v>
          </cell>
          <cell r="F127">
            <v>0</v>
          </cell>
          <cell r="G127">
            <v>0</v>
          </cell>
        </row>
        <row r="128">
          <cell r="A128" t="str">
            <v>Capital Leases</v>
          </cell>
          <cell r="E128">
            <v>0</v>
          </cell>
          <cell r="F128">
            <v>0</v>
          </cell>
          <cell r="G128">
            <v>0</v>
          </cell>
        </row>
        <row r="129">
          <cell r="A129" t="str">
            <v>Total Debt</v>
          </cell>
          <cell r="E129">
            <v>0</v>
          </cell>
          <cell r="F129">
            <v>47</v>
          </cell>
          <cell r="G129">
            <v>47</v>
          </cell>
        </row>
        <row r="130">
          <cell r="A130" t="str">
            <v>Cash on Balance Sheet</v>
          </cell>
          <cell r="E130">
            <v>0</v>
          </cell>
          <cell r="F130">
            <v>5</v>
          </cell>
          <cell r="G130">
            <v>5</v>
          </cell>
        </row>
        <row r="131">
          <cell r="A131" t="str">
            <v>Net Debt</v>
          </cell>
          <cell r="E131">
            <v>0</v>
          </cell>
          <cell r="F131">
            <v>42</v>
          </cell>
          <cell r="G131">
            <v>42</v>
          </cell>
        </row>
        <row r="133">
          <cell r="A133" t="str">
            <v>Senior Debt / LTM EBITDA</v>
          </cell>
          <cell r="E133">
            <v>0</v>
          </cell>
          <cell r="G133">
            <v>2.5</v>
          </cell>
        </row>
        <row r="134">
          <cell r="A134" t="str">
            <v>Total Debt / LTM EBITDA</v>
          </cell>
          <cell r="E134">
            <v>0</v>
          </cell>
          <cell r="G134">
            <v>2.5</v>
          </cell>
        </row>
        <row r="135">
          <cell r="A135" t="str">
            <v>Net Debt / LTM EBITDA</v>
          </cell>
          <cell r="E135">
            <v>0</v>
          </cell>
          <cell r="G135">
            <v>2.2340425531914891</v>
          </cell>
        </row>
        <row r="136">
          <cell r="A136" t="str">
            <v>IV. SOURCES AND USES</v>
          </cell>
        </row>
        <row r="138">
          <cell r="A138" t="str">
            <v>Uses of Funds</v>
          </cell>
          <cell r="G138" t="str">
            <v>Sources of Funds</v>
          </cell>
        </row>
        <row r="139">
          <cell r="M139" t="str">
            <v>x LTM</v>
          </cell>
        </row>
        <row r="140">
          <cell r="I140" t="str">
            <v>Committed</v>
          </cell>
          <cell r="J140" t="str">
            <v>Drawn</v>
          </cell>
          <cell r="K140" t="str">
            <v>Rate</v>
          </cell>
          <cell r="L140" t="str">
            <v>% of Cap</v>
          </cell>
          <cell r="M140" t="str">
            <v>EBITDA</v>
          </cell>
        </row>
        <row r="141">
          <cell r="A141" t="str">
            <v>Proceeds to Management</v>
          </cell>
          <cell r="E141">
            <v>112.586</v>
          </cell>
          <cell r="G141" t="str">
            <v>Revolver</v>
          </cell>
          <cell r="I141">
            <v>0</v>
          </cell>
          <cell r="J141">
            <v>0</v>
          </cell>
          <cell r="L141">
            <v>0</v>
          </cell>
          <cell r="M141">
            <v>0</v>
          </cell>
        </row>
        <row r="142">
          <cell r="A142" t="str">
            <v>Rollover Equity</v>
          </cell>
          <cell r="E142">
            <v>19.013999999999996</v>
          </cell>
          <cell r="G142" t="str">
            <v>Term Loan</v>
          </cell>
          <cell r="J142">
            <v>0</v>
          </cell>
          <cell r="L142">
            <v>0</v>
          </cell>
          <cell r="M142">
            <v>0</v>
          </cell>
        </row>
        <row r="143">
          <cell r="A143" t="str">
            <v>Total Equity Proceeds</v>
          </cell>
          <cell r="E143">
            <v>131.6</v>
          </cell>
          <cell r="G143" t="str">
            <v>Total Senior Sec. Debt</v>
          </cell>
          <cell r="J143">
            <v>0</v>
          </cell>
          <cell r="L143">
            <v>0</v>
          </cell>
          <cell r="M143">
            <v>0</v>
          </cell>
        </row>
        <row r="145">
          <cell r="A145" t="str">
            <v>Balance Sheet Cash</v>
          </cell>
          <cell r="E145">
            <v>0</v>
          </cell>
          <cell r="G145" t="str">
            <v>Senior Notes</v>
          </cell>
          <cell r="J145">
            <v>47</v>
          </cell>
          <cell r="K145">
            <v>0.11</v>
          </cell>
          <cell r="L145">
            <v>0.33082283381431687</v>
          </cell>
          <cell r="M145">
            <v>2.5</v>
          </cell>
        </row>
        <row r="146">
          <cell r="A146" t="str">
            <v>Existing Debt</v>
          </cell>
          <cell r="E146">
            <v>0</v>
          </cell>
          <cell r="G146" t="str">
            <v>Sub Notes</v>
          </cell>
          <cell r="J146">
            <v>0</v>
          </cell>
          <cell r="L146">
            <v>0</v>
          </cell>
          <cell r="M146">
            <v>0</v>
          </cell>
        </row>
        <row r="147">
          <cell r="A147" t="str">
            <v>Total Enterprise Consideration</v>
          </cell>
          <cell r="E147">
            <v>131.6</v>
          </cell>
          <cell r="G147" t="str">
            <v>Capital Leases</v>
          </cell>
          <cell r="J147">
            <v>0</v>
          </cell>
          <cell r="L147">
            <v>0</v>
          </cell>
          <cell r="M147">
            <v>0</v>
          </cell>
        </row>
        <row r="148">
          <cell r="G148" t="str">
            <v>Total Debt</v>
          </cell>
          <cell r="J148">
            <v>47</v>
          </cell>
          <cell r="L148">
            <v>0.33082283381431687</v>
          </cell>
          <cell r="M148">
            <v>2.5</v>
          </cell>
        </row>
        <row r="149">
          <cell r="A149" t="str">
            <v>Sponsor Deal Fee</v>
          </cell>
          <cell r="E149">
            <v>0</v>
          </cell>
        </row>
        <row r="150">
          <cell r="A150" t="str">
            <v>Financing Fees</v>
          </cell>
          <cell r="E150">
            <v>0.47000000000000003</v>
          </cell>
          <cell r="G150" t="str">
            <v>Rollover Equity (20.0%)</v>
          </cell>
          <cell r="J150">
            <v>19.013999999999996</v>
          </cell>
          <cell r="L150">
            <v>0.13383543323713659</v>
          </cell>
          <cell r="M150">
            <v>1.0113829787234041</v>
          </cell>
        </row>
        <row r="151">
          <cell r="A151" t="str">
            <v>Other Fees / Costs</v>
          </cell>
          <cell r="E151">
            <v>5</v>
          </cell>
          <cell r="G151" t="str">
            <v>TPG Investment (80.0%)</v>
          </cell>
          <cell r="J151">
            <v>76.055999999999997</v>
          </cell>
          <cell r="L151">
            <v>0.53534173294854648</v>
          </cell>
          <cell r="M151">
            <v>4.0455319148936164</v>
          </cell>
        </row>
        <row r="152">
          <cell r="A152" t="str">
            <v>Change in Control Payments</v>
          </cell>
          <cell r="E152">
            <v>0</v>
          </cell>
          <cell r="G152" t="str">
            <v>Total Equity</v>
          </cell>
          <cell r="J152">
            <v>95.07</v>
          </cell>
          <cell r="L152">
            <v>0.66917716618568313</v>
          </cell>
          <cell r="M152">
            <v>5.0569148936170203</v>
          </cell>
        </row>
        <row r="153">
          <cell r="A153" t="str">
            <v>Total Fees &amp; Expenses</v>
          </cell>
          <cell r="E153">
            <v>5.47</v>
          </cell>
        </row>
        <row r="155">
          <cell r="A155" t="str">
            <v>Excess Cash</v>
          </cell>
          <cell r="E155">
            <v>5</v>
          </cell>
        </row>
        <row r="156">
          <cell r="A156" t="str">
            <v>Total Uses</v>
          </cell>
          <cell r="E156">
            <v>142.07</v>
          </cell>
          <cell r="G156" t="str">
            <v>Total Sources</v>
          </cell>
          <cell r="J156">
            <v>142.07</v>
          </cell>
          <cell r="L156">
            <v>1</v>
          </cell>
          <cell r="M156">
            <v>7.5569148936170203</v>
          </cell>
        </row>
        <row r="158">
          <cell r="A158" t="str">
            <v>EBITDA Multiples (Including Fees)</v>
          </cell>
          <cell r="G158" t="str">
            <v>EBITDA Multiples (Excluding Fees)</v>
          </cell>
        </row>
        <row r="159">
          <cell r="A159" t="str">
            <v>TEV / LTM EBITDA</v>
          </cell>
          <cell r="E159">
            <v>7.2909574468085099</v>
          </cell>
          <cell r="G159" t="str">
            <v>TEV / LTM EBITDA</v>
          </cell>
          <cell r="K159">
            <v>7</v>
          </cell>
        </row>
        <row r="160">
          <cell r="A160" t="str">
            <v>TEV / FY 2010E EBITDA</v>
          </cell>
          <cell r="E160">
            <v>5.3542968749999993</v>
          </cell>
          <cell r="G160" t="str">
            <v>TEV / FY 2010E EBITDA</v>
          </cell>
          <cell r="K160">
            <v>5.1406249999999991</v>
          </cell>
        </row>
        <row r="161">
          <cell r="A161" t="str">
            <v>TEV / FY 2011E EBITDA</v>
          </cell>
          <cell r="E161">
            <v>4.8894993526274257</v>
          </cell>
          <cell r="G161" t="str">
            <v>TEV / FY 2011E EBITDA</v>
          </cell>
          <cell r="K161">
            <v>4.6943759743617806</v>
          </cell>
        </row>
        <row r="162">
          <cell r="A162" t="str">
            <v>TEV / FY 2012E EBITDA</v>
          </cell>
          <cell r="E162">
            <v>4.0033628196380056</v>
          </cell>
          <cell r="G162" t="str">
            <v>TEV / FY 2012E EBITDA</v>
          </cell>
          <cell r="K162">
            <v>3.8436021526545674</v>
          </cell>
        </row>
        <row r="164">
          <cell r="A164" t="str">
            <v>V. CASH-ON-CASH RETURNS</v>
          </cell>
        </row>
        <row r="166">
          <cell r="A166" t="str">
            <v>Standalone Levered Cash-on-Cash Returns</v>
          </cell>
          <cell r="H166" t="str">
            <v>Standalone Unlevered Cash-on-Cash Returns</v>
          </cell>
        </row>
        <row r="167">
          <cell r="D167">
            <v>2010</v>
          </cell>
          <cell r="E167">
            <v>2011</v>
          </cell>
          <cell r="F167">
            <v>2012</v>
          </cell>
          <cell r="K167">
            <v>2010</v>
          </cell>
          <cell r="L167">
            <v>2011</v>
          </cell>
          <cell r="M167">
            <v>2012</v>
          </cell>
        </row>
        <row r="168">
          <cell r="A168" t="str">
            <v>Standalone EBITDA</v>
          </cell>
          <cell r="D168">
            <v>21.6</v>
          </cell>
          <cell r="E168">
            <v>23.3</v>
          </cell>
          <cell r="F168">
            <v>24.698</v>
          </cell>
          <cell r="H168" t="str">
            <v>Standalone EBITDA</v>
          </cell>
          <cell r="K168">
            <v>21.6</v>
          </cell>
          <cell r="L168">
            <v>23.3</v>
          </cell>
          <cell r="M168">
            <v>24.698</v>
          </cell>
        </row>
        <row r="169">
          <cell r="A169" t="str">
            <v>Capex</v>
          </cell>
          <cell r="D169">
            <v>-0.5</v>
          </cell>
          <cell r="E169">
            <v>-0.5</v>
          </cell>
          <cell r="F169">
            <v>-0.61643042350907506</v>
          </cell>
          <cell r="H169" t="str">
            <v>Capex</v>
          </cell>
          <cell r="K169">
            <v>-0.5</v>
          </cell>
          <cell r="L169">
            <v>-0.5</v>
          </cell>
          <cell r="M169">
            <v>-0.61643042350907506</v>
          </cell>
        </row>
        <row r="170">
          <cell r="A170" t="str">
            <v>Change in Working Capital</v>
          </cell>
          <cell r="D170">
            <v>0.29999999999999716</v>
          </cell>
          <cell r="E170">
            <v>0</v>
          </cell>
          <cell r="F170">
            <v>-1.043621434745031</v>
          </cell>
          <cell r="H170" t="str">
            <v>Change in Working Capital</v>
          </cell>
          <cell r="K170">
            <v>0.29999999999999716</v>
          </cell>
          <cell r="L170">
            <v>0</v>
          </cell>
          <cell r="M170">
            <v>-1.043621434745031</v>
          </cell>
        </row>
        <row r="171">
          <cell r="A171" t="str">
            <v>Standalone Interest Expense</v>
          </cell>
          <cell r="D171">
            <v>-4.1841683447442612</v>
          </cell>
          <cell r="E171">
            <v>-5.0919226255558705</v>
          </cell>
          <cell r="F171">
            <v>-5.2570229670323538</v>
          </cell>
          <cell r="H171" t="str">
            <v>Interest Expense</v>
          </cell>
          <cell r="K171">
            <v>0</v>
          </cell>
          <cell r="L171">
            <v>0</v>
          </cell>
          <cell r="M171">
            <v>0</v>
          </cell>
        </row>
        <row r="172">
          <cell r="A172" t="str">
            <v>Standalone Cash Taxes</v>
          </cell>
          <cell r="D172">
            <v>-5.4450661296818366</v>
          </cell>
          <cell r="E172">
            <v>-5.698584759822122</v>
          </cell>
          <cell r="F172">
            <v>-6.0633064621313224</v>
          </cell>
          <cell r="H172" t="str">
            <v>Standalone Cash Taxes (1)</v>
          </cell>
          <cell r="K172">
            <v>-6.7840000000000007</v>
          </cell>
          <cell r="L172">
            <v>-7.3280000000000003</v>
          </cell>
          <cell r="M172">
            <v>-7.7455538115816758</v>
          </cell>
        </row>
        <row r="173">
          <cell r="A173" t="str">
            <v>After-Tax, Levered Free Cash Flow</v>
          </cell>
          <cell r="D173">
            <v>11.7707655255739</v>
          </cell>
          <cell r="E173">
            <v>12.009492614622008</v>
          </cell>
          <cell r="F173">
            <v>11.717618712582215</v>
          </cell>
          <cell r="H173" t="str">
            <v>After-Tax, Unlevered Free Cash Flow</v>
          </cell>
          <cell r="K173">
            <v>14.615999999999998</v>
          </cell>
          <cell r="L173">
            <v>15.472000000000001</v>
          </cell>
          <cell r="M173">
            <v>15.292394330164218</v>
          </cell>
        </row>
        <row r="175">
          <cell r="A175" t="str">
            <v>Equity Value</v>
          </cell>
          <cell r="D175">
            <v>95.07</v>
          </cell>
          <cell r="E175">
            <v>95.07</v>
          </cell>
          <cell r="F175">
            <v>95.07</v>
          </cell>
          <cell r="H175" t="str">
            <v>Enterprise Value</v>
          </cell>
          <cell r="K175">
            <v>137.07</v>
          </cell>
          <cell r="L175">
            <v>137.07</v>
          </cell>
          <cell r="M175">
            <v>137.07</v>
          </cell>
        </row>
        <row r="177">
          <cell r="A177" t="str">
            <v>After-Tax, Levered C-o-C Return</v>
          </cell>
          <cell r="D177">
            <v>0.12381156543151257</v>
          </cell>
          <cell r="E177">
            <v>0.12632263189883253</v>
          </cell>
          <cell r="F177">
            <v>0.12325253721028943</v>
          </cell>
          <cell r="H177" t="str">
            <v>After-Tax, Unlevered C-o-C Return</v>
          </cell>
          <cell r="K177">
            <v>0.10663164806303348</v>
          </cell>
          <cell r="L177">
            <v>0.11287663237761729</v>
          </cell>
          <cell r="M177">
            <v>0.11156631159381497</v>
          </cell>
        </row>
        <row r="179">
          <cell r="A179" t="str">
            <v>(1) Assumes a 32% tax rate to 'gross up' the cash taxes for interest expense to calculate an unlevered cash flow figure.</v>
          </cell>
        </row>
        <row r="181">
          <cell r="A181" t="str">
            <v>VI. EQUITY RETURNS SUMMARY</v>
          </cell>
        </row>
        <row r="183">
          <cell r="H183">
            <v>2010</v>
          </cell>
          <cell r="I183">
            <v>2011</v>
          </cell>
          <cell r="J183">
            <v>2012</v>
          </cell>
          <cell r="K183">
            <v>2013</v>
          </cell>
          <cell r="L183">
            <v>2014</v>
          </cell>
        </row>
        <row r="184">
          <cell r="A184" t="str">
            <v>Enterprise Value and Equity Value</v>
          </cell>
        </row>
        <row r="185">
          <cell r="A185" t="str">
            <v>Total Enterprise Value @ 8.0x Trailing  EBITDA</v>
          </cell>
          <cell r="H185">
            <v>204.8</v>
          </cell>
          <cell r="I185">
            <v>224.26835978835982</v>
          </cell>
          <cell r="J185">
            <v>273.90972275132276</v>
          </cell>
          <cell r="K185">
            <v>326.29266590476198</v>
          </cell>
          <cell r="L185">
            <v>354.00384702306883</v>
          </cell>
        </row>
        <row r="186">
          <cell r="A186" t="str">
            <v>Less: Net Debt</v>
          </cell>
          <cell r="H186">
            <v>-56.916834474426096</v>
          </cell>
          <cell r="I186">
            <v>-43.096131277793504</v>
          </cell>
          <cell r="J186">
            <v>-54.365509365549819</v>
          </cell>
          <cell r="K186">
            <v>-55.72125759121419</v>
          </cell>
          <cell r="L186">
            <v>-30.1475813677567</v>
          </cell>
        </row>
        <row r="187">
          <cell r="A187" t="str">
            <v>Pre-Options Dilution Equity Value</v>
          </cell>
          <cell r="H187">
            <v>147.88316552557393</v>
          </cell>
          <cell r="I187">
            <v>181.1722285105663</v>
          </cell>
          <cell r="J187">
            <v>219.54421338577293</v>
          </cell>
          <cell r="K187">
            <v>270.57140831354781</v>
          </cell>
          <cell r="L187">
            <v>323.85626565531214</v>
          </cell>
        </row>
        <row r="188">
          <cell r="A188" t="str">
            <v>Plus: Proceeds From New Options</v>
          </cell>
          <cell r="H188">
            <v>5.0036842105263162</v>
          </cell>
          <cell r="I188">
            <v>5.0036842105263162</v>
          </cell>
          <cell r="J188">
            <v>5.0036842105263162</v>
          </cell>
          <cell r="K188">
            <v>5.0036842105263162</v>
          </cell>
          <cell r="L188">
            <v>5.0036842105263162</v>
          </cell>
        </row>
        <row r="189">
          <cell r="A189" t="str">
            <v>Fully Diluted Equity Value to Common at Exit</v>
          </cell>
          <cell r="H189">
            <v>152.88684973610026</v>
          </cell>
          <cell r="I189">
            <v>186.17591272109263</v>
          </cell>
          <cell r="J189">
            <v>224.54789759629926</v>
          </cell>
          <cell r="K189">
            <v>275.57509252407414</v>
          </cell>
          <cell r="L189">
            <v>328.85994986583847</v>
          </cell>
        </row>
        <row r="191">
          <cell r="A191" t="str">
            <v>Ownership (Assuming $1.00 / Share)</v>
          </cell>
        </row>
        <row r="192">
          <cell r="A192" t="str">
            <v>TPG Shares</v>
          </cell>
          <cell r="H192">
            <v>76.055999999999997</v>
          </cell>
          <cell r="I192">
            <v>76.055999999999997</v>
          </cell>
          <cell r="J192">
            <v>76.055999999999997</v>
          </cell>
          <cell r="K192">
            <v>76.055999999999997</v>
          </cell>
          <cell r="L192">
            <v>76.055999999999997</v>
          </cell>
        </row>
        <row r="193">
          <cell r="A193" t="str">
            <v>Management Rollover Shares</v>
          </cell>
          <cell r="H193">
            <v>19.013999999999996</v>
          </cell>
          <cell r="I193">
            <v>19.013999999999996</v>
          </cell>
          <cell r="J193">
            <v>19.013999999999996</v>
          </cell>
          <cell r="K193">
            <v>19.013999999999996</v>
          </cell>
          <cell r="L193">
            <v>19.013999999999996</v>
          </cell>
        </row>
        <row r="194">
          <cell r="A194" t="str">
            <v>Total Shares</v>
          </cell>
          <cell r="H194">
            <v>95.07</v>
          </cell>
          <cell r="I194">
            <v>95.07</v>
          </cell>
          <cell r="J194">
            <v>95.07</v>
          </cell>
          <cell r="K194">
            <v>95.07</v>
          </cell>
          <cell r="L194">
            <v>95.07</v>
          </cell>
        </row>
        <row r="195">
          <cell r="A195" t="str">
            <v>Shares Issued</v>
          </cell>
          <cell r="H195">
            <v>5.0036842105263162</v>
          </cell>
          <cell r="I195">
            <v>5.0036842105263162</v>
          </cell>
          <cell r="J195">
            <v>5.0036842105263162</v>
          </cell>
          <cell r="K195">
            <v>5.0036842105263162</v>
          </cell>
          <cell r="L195">
            <v>5.0036842105263162</v>
          </cell>
        </row>
        <row r="196">
          <cell r="A196" t="str">
            <v>New Total Shares</v>
          </cell>
          <cell r="H196">
            <v>100.07368421052631</v>
          </cell>
          <cell r="I196">
            <v>100.07368421052631</v>
          </cell>
          <cell r="J196">
            <v>100.07368421052631</v>
          </cell>
          <cell r="K196">
            <v>100.07368421052631</v>
          </cell>
          <cell r="L196">
            <v>100.07368421052631</v>
          </cell>
        </row>
        <row r="198">
          <cell r="A198" t="str">
            <v>Sponsor Common Equity Ownership</v>
          </cell>
          <cell r="H198">
            <v>0.76</v>
          </cell>
          <cell r="I198">
            <v>0.76</v>
          </cell>
          <cell r="J198">
            <v>0.76</v>
          </cell>
          <cell r="K198">
            <v>0.76</v>
          </cell>
          <cell r="L198">
            <v>0.76</v>
          </cell>
        </row>
        <row r="199">
          <cell r="A199" t="str">
            <v>Management Rolled Equity</v>
          </cell>
          <cell r="H199">
            <v>0.18999999999999997</v>
          </cell>
          <cell r="I199">
            <v>0.18999999999999997</v>
          </cell>
          <cell r="J199">
            <v>0.18999999999999997</v>
          </cell>
          <cell r="K199">
            <v>0.18999999999999997</v>
          </cell>
          <cell r="L199">
            <v>0.18999999999999997</v>
          </cell>
        </row>
        <row r="200">
          <cell r="A200" t="str">
            <v>Management Options</v>
          </cell>
          <cell r="H200">
            <v>5.000000000000001E-2</v>
          </cell>
          <cell r="I200">
            <v>5.000000000000001E-2</v>
          </cell>
          <cell r="J200">
            <v>5.000000000000001E-2</v>
          </cell>
          <cell r="K200">
            <v>5.000000000000001E-2</v>
          </cell>
          <cell r="L200">
            <v>5.000000000000001E-2</v>
          </cell>
        </row>
        <row r="201">
          <cell r="A201" t="str">
            <v>Total</v>
          </cell>
          <cell r="H201">
            <v>1</v>
          </cell>
          <cell r="I201">
            <v>1</v>
          </cell>
          <cell r="J201">
            <v>1</v>
          </cell>
          <cell r="K201">
            <v>1</v>
          </cell>
          <cell r="L201">
            <v>1</v>
          </cell>
        </row>
        <row r="203">
          <cell r="A203" t="str">
            <v>Sponsor Cash Flows</v>
          </cell>
        </row>
        <row r="204">
          <cell r="A204" t="str">
            <v>F-D % Common Ownership</v>
          </cell>
          <cell r="H204">
            <v>0.76</v>
          </cell>
          <cell r="I204">
            <v>0.76</v>
          </cell>
          <cell r="J204">
            <v>0.76</v>
          </cell>
          <cell r="K204">
            <v>0.76</v>
          </cell>
          <cell r="L204">
            <v>0.76</v>
          </cell>
        </row>
        <row r="205">
          <cell r="A205" t="str">
            <v>Common Cash Flows</v>
          </cell>
          <cell r="H205">
            <v>116.1940057994362</v>
          </cell>
          <cell r="I205">
            <v>141.4936936680304</v>
          </cell>
          <cell r="J205">
            <v>170.65640217318744</v>
          </cell>
          <cell r="K205">
            <v>209.43707031829635</v>
          </cell>
          <cell r="L205">
            <v>249.93356189803725</v>
          </cell>
        </row>
        <row r="206">
          <cell r="A206" t="str">
            <v>Preferred Equity Proceeds</v>
          </cell>
          <cell r="H206">
            <v>0</v>
          </cell>
          <cell r="I206">
            <v>0</v>
          </cell>
          <cell r="J206">
            <v>0</v>
          </cell>
          <cell r="K206">
            <v>0</v>
          </cell>
          <cell r="L206">
            <v>0</v>
          </cell>
        </row>
        <row r="207">
          <cell r="A207" t="str">
            <v>Total Sponsor Cash Flows</v>
          </cell>
          <cell r="H207">
            <v>116.1940057994362</v>
          </cell>
          <cell r="I207">
            <v>141.4936936680304</v>
          </cell>
          <cell r="J207">
            <v>170.65640217318744</v>
          </cell>
          <cell r="K207">
            <v>209.43707031829635</v>
          </cell>
          <cell r="L207">
            <v>249.93356189803725</v>
          </cell>
        </row>
        <row r="209">
          <cell r="A209" t="str">
            <v>Returns</v>
          </cell>
        </row>
        <row r="210">
          <cell r="A210" t="str">
            <v>Initial Investment</v>
          </cell>
          <cell r="H210">
            <v>76.055999999999997</v>
          </cell>
          <cell r="I210">
            <v>76.055999999999997</v>
          </cell>
          <cell r="J210">
            <v>76.055999999999997</v>
          </cell>
          <cell r="K210">
            <v>76.055999999999997</v>
          </cell>
          <cell r="L210">
            <v>76.055999999999997</v>
          </cell>
        </row>
        <row r="211">
          <cell r="A211" t="str">
            <v>Exit Year</v>
          </cell>
          <cell r="H211">
            <v>1</v>
          </cell>
          <cell r="I211">
            <v>2</v>
          </cell>
          <cell r="J211">
            <v>3</v>
          </cell>
          <cell r="K211">
            <v>4</v>
          </cell>
          <cell r="L211">
            <v>5</v>
          </cell>
        </row>
        <row r="212">
          <cell r="A212" t="str">
            <v>Multiple of Money</v>
          </cell>
          <cell r="H212">
            <v>1.5277427921457374</v>
          </cell>
          <cell r="I212">
            <v>1.8603883147684654</v>
          </cell>
          <cell r="J212">
            <v>2.2438256307613793</v>
          </cell>
          <cell r="K212">
            <v>2.7537218670229353</v>
          </cell>
          <cell r="L212">
            <v>3.2861781042657681</v>
          </cell>
        </row>
        <row r="213">
          <cell r="A213" t="str">
            <v>IRR (%)</v>
          </cell>
          <cell r="H213">
            <v>0.52774279214573738</v>
          </cell>
          <cell r="I213">
            <v>0.36396052537031487</v>
          </cell>
          <cell r="J213">
            <v>0.30917097494527646</v>
          </cell>
          <cell r="K213">
            <v>0.28819028131397251</v>
          </cell>
          <cell r="L213">
            <v>0.26863947132470534</v>
          </cell>
        </row>
        <row r="215">
          <cell r="A215" t="str">
            <v>VII. EQUITY RETURNS SENSITIVITIES – Assumes Exit at End of FY 2014</v>
          </cell>
        </row>
        <row r="217">
          <cell r="B217" t="str">
            <v>IRR (%)</v>
          </cell>
          <cell r="J217" t="str">
            <v>Multiple of Money</v>
          </cell>
        </row>
        <row r="219">
          <cell r="C219" t="str">
            <v>Assumes Revenue CAGR of 6% and EBITDA margin of 25%</v>
          </cell>
          <cell r="K219" t="str">
            <v>Assumes Revenue CAGR of 6% and EBITDA margin of 25%</v>
          </cell>
        </row>
        <row r="220">
          <cell r="C220" t="str">
            <v>LTM EBITDA Purchase Multiple</v>
          </cell>
          <cell r="K220" t="str">
            <v>LTM EBITDA Purchase Multiple</v>
          </cell>
        </row>
        <row r="221">
          <cell r="B221">
            <v>0.26863947132470534</v>
          </cell>
          <cell r="C221">
            <v>6</v>
          </cell>
          <cell r="D221">
            <v>6.5</v>
          </cell>
          <cell r="E221">
            <v>7</v>
          </cell>
          <cell r="F221">
            <v>7.5</v>
          </cell>
          <cell r="G221">
            <v>8</v>
          </cell>
          <cell r="J221">
            <v>3.2861781042657681</v>
          </cell>
          <cell r="K221">
            <v>6</v>
          </cell>
          <cell r="L221">
            <v>6.5</v>
          </cell>
          <cell r="M221">
            <v>7</v>
          </cell>
          <cell r="N221">
            <v>7.5</v>
          </cell>
          <cell r="O221">
            <v>8</v>
          </cell>
        </row>
        <row r="222">
          <cell r="B222">
            <v>7</v>
          </cell>
          <cell r="C222">
            <v>0.30003620730712122</v>
          </cell>
          <cell r="D222">
            <v>0.26438315619549368</v>
          </cell>
          <cell r="E222">
            <v>0.23249705807944077</v>
          </cell>
          <cell r="F222">
            <v>0.20357660580574044</v>
          </cell>
          <cell r="G222">
            <v>0.17710306235098994</v>
          </cell>
          <cell r="J222">
            <v>7</v>
          </cell>
          <cell r="K222">
            <v>3.7134470872521366</v>
          </cell>
          <cell r="L222">
            <v>3.2314207411218652</v>
          </cell>
          <cell r="M222">
            <v>2.8439991125279453</v>
          </cell>
          <cell r="N222">
            <v>2.5256239564549761</v>
          </cell>
          <cell r="O222">
            <v>2.2598127145834601</v>
          </cell>
        </row>
        <row r="223">
          <cell r="A223" t="str">
            <v>LTM</v>
          </cell>
          <cell r="B223">
            <v>7.5</v>
          </cell>
          <cell r="C223">
            <v>0.31878360028325203</v>
          </cell>
          <cell r="D223">
            <v>0.28302513750881242</v>
          </cell>
          <cell r="E223">
            <v>0.25109015567631143</v>
          </cell>
          <cell r="F223">
            <v>0.2221691093088134</v>
          </cell>
          <cell r="G223">
            <v>0.19573368127721813</v>
          </cell>
          <cell r="I223" t="str">
            <v>LTM</v>
          </cell>
          <cell r="J223">
            <v>7.5</v>
          </cell>
          <cell r="K223">
            <v>3.9890335520345279</v>
          </cell>
          <cell r="L223">
            <v>3.4767689192121503</v>
          </cell>
          <cell r="M223">
            <v>3.0650886088674292</v>
          </cell>
          <cell r="N223">
            <v>2.7268202656058782</v>
          </cell>
          <cell r="O223">
            <v>2.4444002127567699</v>
          </cell>
        </row>
        <row r="224">
          <cell r="A224" t="str">
            <v>EBITDA</v>
          </cell>
          <cell r="B224">
            <v>8</v>
          </cell>
          <cell r="C224">
            <v>0.3365218644583281</v>
          </cell>
          <cell r="D224">
            <v>0.30064269583921388</v>
          </cell>
          <cell r="E224">
            <v>0.26863947139737165</v>
          </cell>
          <cell r="F224">
            <v>0.23969459059345022</v>
          </cell>
          <cell r="G224">
            <v>0.21327070423776862</v>
          </cell>
          <cell r="I224" t="str">
            <v>EBITDA</v>
          </cell>
          <cell r="J224">
            <v>8</v>
          </cell>
          <cell r="K224">
            <v>4.2646200004021004</v>
          </cell>
          <cell r="L224">
            <v>3.7221170973024349</v>
          </cell>
          <cell r="M224">
            <v>3.2861781052069126</v>
          </cell>
          <cell r="N224">
            <v>2.9280165747567799</v>
          </cell>
          <cell r="O224">
            <v>2.6289877109300788</v>
          </cell>
        </row>
        <row r="225">
          <cell r="A225" t="str">
            <v>Exit</v>
          </cell>
          <cell r="B225">
            <v>8.5</v>
          </cell>
          <cell r="C225">
            <v>0.35336555917910184</v>
          </cell>
          <cell r="D225">
            <v>0.31735440162134121</v>
          </cell>
          <cell r="E225">
            <v>0.28526825413806023</v>
          </cell>
          <cell r="F225">
            <v>0.25628166644432993</v>
          </cell>
          <cell r="G225">
            <v>0.22984875475367605</v>
          </cell>
          <cell r="I225" t="str">
            <v>Exit</v>
          </cell>
          <cell r="J225">
            <v>8.5</v>
          </cell>
          <cell r="K225">
            <v>4.5402064487696716</v>
          </cell>
          <cell r="L225">
            <v>3.9674652753927191</v>
          </cell>
          <cell r="M225">
            <v>3.5072676015463964</v>
          </cell>
          <cell r="N225">
            <v>3.1292128839076816</v>
          </cell>
          <cell r="O225">
            <v>2.8135752091033877</v>
          </cell>
        </row>
        <row r="226">
          <cell r="A226" t="str">
            <v>Multiple</v>
          </cell>
          <cell r="B226">
            <v>9</v>
          </cell>
          <cell r="C226">
            <v>0.36941020630539945</v>
          </cell>
          <cell r="D226">
            <v>0.33325875967850971</v>
          </cell>
          <cell r="E226">
            <v>0.30107850019206528</v>
          </cell>
          <cell r="F226">
            <v>0.27203634223378592</v>
          </cell>
          <cell r="G226">
            <v>0.24557831739667413</v>
          </cell>
          <cell r="I226" t="str">
            <v>Multiple</v>
          </cell>
          <cell r="J226">
            <v>9</v>
          </cell>
          <cell r="K226">
            <v>4.8157928971372428</v>
          </cell>
          <cell r="L226">
            <v>4.2128134534830046</v>
          </cell>
          <cell r="M226">
            <v>3.7283570978858798</v>
          </cell>
          <cell r="N226">
            <v>3.3304091930585837</v>
          </cell>
          <cell r="O226">
            <v>2.998162707276697</v>
          </cell>
        </row>
        <row r="229">
          <cell r="C229" t="str">
            <v>Assumes EBITDA margin of 25%, Exit Multiple of 8.0x</v>
          </cell>
          <cell r="K229" t="str">
            <v>Assumes EBITDA margin of 25%, Exit Multiple of 8.0x</v>
          </cell>
        </row>
        <row r="230">
          <cell r="C230" t="str">
            <v>LTM EBITDA Purchase Multiple</v>
          </cell>
          <cell r="K230" t="str">
            <v>LTM EBITDA Purchase Multiple</v>
          </cell>
        </row>
        <row r="231">
          <cell r="B231">
            <v>0.26863947132470534</v>
          </cell>
          <cell r="C231">
            <v>6</v>
          </cell>
          <cell r="D231">
            <v>6.5</v>
          </cell>
          <cell r="E231">
            <v>7</v>
          </cell>
          <cell r="F231">
            <v>7.5</v>
          </cell>
          <cell r="G231">
            <v>8</v>
          </cell>
          <cell r="J231">
            <v>3.2861781042657681</v>
          </cell>
          <cell r="K231">
            <v>6</v>
          </cell>
          <cell r="L231">
            <v>6.5</v>
          </cell>
          <cell r="M231">
            <v>7</v>
          </cell>
          <cell r="N231">
            <v>7.5</v>
          </cell>
          <cell r="O231">
            <v>8</v>
          </cell>
        </row>
        <row r="232">
          <cell r="B232">
            <v>0.04</v>
          </cell>
          <cell r="C232">
            <v>0.31930013585204953</v>
          </cell>
          <cell r="D232">
            <v>0.28353843880883645</v>
          </cell>
          <cell r="E232">
            <v>0.25159848676919228</v>
          </cell>
          <cell r="F232">
            <v>0.2226770578419659</v>
          </cell>
          <cell r="G232">
            <v>0.19624228658325604</v>
          </cell>
          <cell r="J232">
            <v>0.04</v>
          </cell>
          <cell r="K232">
            <v>3.9968517127432981</v>
          </cell>
          <cell r="L232">
            <v>3.4837292603743748</v>
          </cell>
          <cell r="M232">
            <v>3.0713205597714399</v>
          </cell>
          <cell r="N232">
            <v>2.7324914781179492</v>
          </cell>
          <cell r="O232">
            <v>2.4496032651071342</v>
          </cell>
        </row>
        <row r="233">
          <cell r="A233" t="str">
            <v>2011-2014</v>
          </cell>
          <cell r="B233">
            <v>0.05</v>
          </cell>
          <cell r="C233">
            <v>0.32794316445241489</v>
          </cell>
          <cell r="D233">
            <v>0.29212480857028078</v>
          </cell>
          <cell r="E233">
            <v>0.26015554183307277</v>
          </cell>
          <cell r="F233">
            <v>0.23122487816636239</v>
          </cell>
          <cell r="G233">
            <v>0.2047982323939741</v>
          </cell>
          <cell r="I233" t="str">
            <v>2011-2014</v>
          </cell>
          <cell r="J233">
            <v>0.05</v>
          </cell>
          <cell r="K233">
            <v>4.1294996992188722</v>
          </cell>
          <cell r="L233">
            <v>3.6018226491742342</v>
          </cell>
          <cell r="M233">
            <v>3.1777576171601609</v>
          </cell>
          <cell r="N233">
            <v>2.8293515436544645</v>
          </cell>
          <cell r="O233">
            <v>2.5384675054390899</v>
          </cell>
        </row>
        <row r="234">
          <cell r="A234" t="str">
            <v>Revenue</v>
          </cell>
          <cell r="B234">
            <v>6.0000000000000005E-2</v>
          </cell>
          <cell r="C234">
            <v>0.33652186445831833</v>
          </cell>
          <cell r="D234">
            <v>0.30064269583921388</v>
          </cell>
          <cell r="E234">
            <v>0.26863947139737165</v>
          </cell>
          <cell r="F234">
            <v>0.23969459059345022</v>
          </cell>
          <cell r="G234">
            <v>0.21327070423776862</v>
          </cell>
          <cell r="I234" t="str">
            <v>Revenue</v>
          </cell>
          <cell r="J234">
            <v>6.0000000000000005E-2</v>
          </cell>
          <cell r="K234">
            <v>4.2646200004019432</v>
          </cell>
          <cell r="L234">
            <v>3.7221170973024349</v>
          </cell>
          <cell r="M234">
            <v>3.2861781052069126</v>
          </cell>
          <cell r="N234">
            <v>2.9280165747567799</v>
          </cell>
          <cell r="O234">
            <v>2.6289877109300788</v>
          </cell>
        </row>
        <row r="235">
          <cell r="A235" t="str">
            <v>CAGR</v>
          </cell>
          <cell r="B235">
            <v>7.0000000000000007E-2</v>
          </cell>
          <cell r="C235">
            <v>0.3450386166044459</v>
          </cell>
          <cell r="D235">
            <v>0.3090947401294557</v>
          </cell>
          <cell r="E235">
            <v>0.27705321092724455</v>
          </cell>
          <cell r="F235">
            <v>0.24808945609877253</v>
          </cell>
          <cell r="G235">
            <v>0.22166332321831583</v>
          </cell>
          <cell r="I235" t="str">
            <v>CAGR</v>
          </cell>
          <cell r="J235">
            <v>7.0000000000000007E-2</v>
          </cell>
          <cell r="K235">
            <v>4.4022405153618038</v>
          </cell>
          <cell r="L235">
            <v>3.844637427358494</v>
          </cell>
          <cell r="M235">
            <v>3.3966043921887614</v>
          </cell>
          <cell r="N235">
            <v>3.0285069270494813</v>
          </cell>
          <cell r="O235">
            <v>2.7211825568422459</v>
          </cell>
        </row>
        <row r="236">
          <cell r="B236">
            <v>0.08</v>
          </cell>
          <cell r="C236">
            <v>0.35349566627190132</v>
          </cell>
          <cell r="D236">
            <v>0.31748342676643615</v>
          </cell>
          <cell r="E236">
            <v>0.28539951824523735</v>
          </cell>
          <cell r="F236">
            <v>0.25641253133771968</v>
          </cell>
          <cell r="G236">
            <v>0.22997947560021115</v>
          </cell>
          <cell r="J236">
            <v>0.08</v>
          </cell>
          <cell r="K236">
            <v>4.5423892538743278</v>
          </cell>
          <cell r="L236">
            <v>3.9694085757916469</v>
          </cell>
          <cell r="M236">
            <v>3.5090589489756541</v>
          </cell>
          <cell r="N236">
            <v>3.1308430495189374</v>
          </cell>
          <cell r="O236">
            <v>2.8150708040924797</v>
          </cell>
        </row>
        <row r="238">
          <cell r="C238" t="str">
            <v>Assumes Revenue CAGR of 6%, Exit Multiple of 8.0x</v>
          </cell>
          <cell r="K238" t="str">
            <v>Assumes Revenue CAGR of 6%, Exit Multiple of 8.0x</v>
          </cell>
        </row>
        <row r="239">
          <cell r="C239" t="str">
            <v>LTM EBITDA Purchase Multiple</v>
          </cell>
          <cell r="K239" t="str">
            <v>LTM EBITDA Purchase Multiple</v>
          </cell>
        </row>
        <row r="240">
          <cell r="B240">
            <v>0.26863947132470534</v>
          </cell>
          <cell r="C240">
            <v>6</v>
          </cell>
          <cell r="D240">
            <v>6.5</v>
          </cell>
          <cell r="E240">
            <v>7</v>
          </cell>
          <cell r="F240">
            <v>7.5</v>
          </cell>
          <cell r="G240">
            <v>8</v>
          </cell>
          <cell r="J240">
            <v>3.2861781042657681</v>
          </cell>
          <cell r="K240">
            <v>6</v>
          </cell>
          <cell r="L240">
            <v>6.5</v>
          </cell>
          <cell r="M240">
            <v>7</v>
          </cell>
          <cell r="N240">
            <v>7.5</v>
          </cell>
          <cell r="O240">
            <v>8</v>
          </cell>
        </row>
        <row r="241">
          <cell r="B241">
            <v>0.20656084656084703</v>
          </cell>
          <cell r="C241">
            <v>0.27917035439889681</v>
          </cell>
          <cell r="D241">
            <v>0.24360530105599487</v>
          </cell>
          <cell r="E241">
            <v>0.21172497077724306</v>
          </cell>
          <cell r="F241">
            <v>0.18277218216922453</v>
          </cell>
          <cell r="G241">
            <v>0.1562211761482506</v>
          </cell>
          <cell r="J241">
            <v>0.20656084656084703</v>
          </cell>
          <cell r="K241">
            <v>3.4248529476295122</v>
          </cell>
          <cell r="L241">
            <v>2.9744921225510086</v>
          </cell>
          <cell r="M241">
            <v>2.6122833888056647</v>
          </cell>
          <cell r="N241">
            <v>2.3147575463804242</v>
          </cell>
          <cell r="O241">
            <v>2.0663533849928002</v>
          </cell>
        </row>
        <row r="242">
          <cell r="A242" t="str">
            <v>2012-2014</v>
          </cell>
          <cell r="B242">
            <v>0.22656084656084702</v>
          </cell>
          <cell r="C242">
            <v>0.3091014858033152</v>
          </cell>
          <cell r="D242">
            <v>0.27340042993530234</v>
          </cell>
          <cell r="E242">
            <v>0.24148578311612301</v>
          </cell>
          <cell r="F242">
            <v>0.21256835563621301</v>
          </cell>
          <cell r="G242">
            <v>0.18611672652022193</v>
          </cell>
          <cell r="I242" t="str">
            <v>2012-2014</v>
          </cell>
          <cell r="J242">
            <v>0.22656084656084702</v>
          </cell>
          <cell r="K242">
            <v>3.8447364841214555</v>
          </cell>
          <cell r="L242">
            <v>3.3483046099267266</v>
          </cell>
          <cell r="M242">
            <v>2.9492307470062924</v>
          </cell>
          <cell r="N242">
            <v>2.621387060568606</v>
          </cell>
          <cell r="O242">
            <v>2.3476705479614428</v>
          </cell>
        </row>
        <row r="243">
          <cell r="A243" t="str">
            <v>EBITDA</v>
          </cell>
          <cell r="B243">
            <v>0.24656084656084701</v>
          </cell>
          <cell r="C243">
            <v>0.33652186445828192</v>
          </cell>
          <cell r="D243">
            <v>0.30064269583921432</v>
          </cell>
          <cell r="E243">
            <v>0.26863947139737232</v>
          </cell>
          <cell r="F243">
            <v>0.23969459059345066</v>
          </cell>
          <cell r="G243">
            <v>0.21327070423776928</v>
          </cell>
          <cell r="I243" t="str">
            <v>EBITDA</v>
          </cell>
          <cell r="J243">
            <v>0.24656084656084701</v>
          </cell>
          <cell r="K243">
            <v>4.264620000401365</v>
          </cell>
          <cell r="L243">
            <v>3.7221170973024438</v>
          </cell>
          <cell r="M243">
            <v>3.2861781052069206</v>
          </cell>
          <cell r="N243">
            <v>2.928016574756787</v>
          </cell>
          <cell r="O243">
            <v>2.6289877109300854</v>
          </cell>
        </row>
        <row r="244">
          <cell r="A244" t="str">
            <v>Margin</v>
          </cell>
          <cell r="B244">
            <v>0.266560846560847</v>
          </cell>
          <cell r="C244">
            <v>0.36186078306093039</v>
          </cell>
          <cell r="D244">
            <v>0.3257770485385092</v>
          </cell>
          <cell r="E244">
            <v>0.29364964792641013</v>
          </cell>
          <cell r="F244">
            <v>0.26463545687663692</v>
          </cell>
          <cell r="G244">
            <v>0.23819115503494914</v>
          </cell>
          <cell r="I244" t="str">
            <v>Margin</v>
          </cell>
          <cell r="J244">
            <v>0.266560846560847</v>
          </cell>
          <cell r="K244">
            <v>4.6845035166812741</v>
          </cell>
          <cell r="L244">
            <v>4.09592958467816</v>
          </cell>
          <cell r="M244">
            <v>3.6231254634075483</v>
          </cell>
          <cell r="N244">
            <v>3.2346460889449684</v>
          </cell>
          <cell r="O244">
            <v>2.9103048738987276</v>
          </cell>
        </row>
        <row r="245">
          <cell r="B245">
            <v>0.28656084656084702</v>
          </cell>
          <cell r="C245">
            <v>0.38543382745071542</v>
          </cell>
          <cell r="D245">
            <v>0.34913836561618306</v>
          </cell>
          <cell r="E245">
            <v>0.31686311828836367</v>
          </cell>
          <cell r="F245">
            <v>0.28775114733146934</v>
          </cell>
          <cell r="G245">
            <v>0.26125322871470802</v>
          </cell>
          <cell r="J245">
            <v>0.28656084656084702</v>
          </cell>
          <cell r="K245">
            <v>5.1042147349022562</v>
          </cell>
          <cell r="L245">
            <v>4.4697420720538794</v>
          </cell>
          <cell r="M245">
            <v>3.9600728216081769</v>
          </cell>
          <cell r="N245">
            <v>3.5412756031331512</v>
          </cell>
          <cell r="O245">
            <v>3.1916220368673707</v>
          </cell>
        </row>
      </sheetData>
      <sheetData sheetId="3"/>
      <sheetData sheetId="4"/>
      <sheetData sheetId="5"/>
      <sheetData sheetId="6"/>
      <sheetData sheetId="7"/>
      <sheetData sheetId="8"/>
      <sheetData sheetId="9"/>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Historical Financial Info&gt;&gt;&gt;"/>
      <sheetName val="1"/>
      <sheetName val="2"/>
      <sheetName val="3"/>
      <sheetName val="4"/>
      <sheetName val="5"/>
      <sheetName val="6"/>
      <sheetName val="Customer &amp; Sales Information&gt;&gt;&gt;"/>
      <sheetName val="7"/>
      <sheetName val="8"/>
      <sheetName val="9"/>
      <sheetName val="10"/>
      <sheetName val="11"/>
      <sheetName val="12"/>
      <sheetName val="13"/>
      <sheetName val="14"/>
      <sheetName val="Proj. Financial Information&gt;&gt;&gt;"/>
      <sheetName val="15"/>
      <sheetName val="16"/>
      <sheetName val="17"/>
      <sheetName val="18"/>
      <sheetName val="19"/>
      <sheetName val="Misc&gt;&gt;&gt;"/>
      <sheetName val="20"/>
      <sheetName val="2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
          <cell r="A1" t="str">
            <v>Equity Cap Table</v>
          </cell>
        </row>
        <row r="2">
          <cell r="E2" t="str">
            <v>Basic Equity</v>
          </cell>
          <cell r="I2" t="str">
            <v>Fully Diluted Equity</v>
          </cell>
        </row>
        <row r="3">
          <cell r="C3" t="str">
            <v>Preferred Stock</v>
          </cell>
          <cell r="D3" t="str">
            <v>Common Stock</v>
          </cell>
          <cell r="E3" t="str">
            <v>Total Shares</v>
          </cell>
          <cell r="F3" t="str">
            <v>% of Total</v>
          </cell>
          <cell r="H3" t="str">
            <v>Options</v>
          </cell>
          <cell r="I3" t="str">
            <v>Total Shares</v>
          </cell>
          <cell r="J3" t="str">
            <v>% of Total</v>
          </cell>
        </row>
        <row r="4">
          <cell r="A4" t="str">
            <v>TPG and Affiliates</v>
          </cell>
          <cell r="C4">
            <v>43462.5</v>
          </cell>
          <cell r="D4">
            <v>0</v>
          </cell>
          <cell r="E4">
            <v>43462.5</v>
          </cell>
          <cell r="F4">
            <v>0.3825082508250825</v>
          </cell>
          <cell r="H4">
            <v>0</v>
          </cell>
          <cell r="I4">
            <v>43462.5</v>
          </cell>
          <cell r="J4">
            <v>0.34429530231646638</v>
          </cell>
        </row>
        <row r="5">
          <cell r="A5" t="str">
            <v>JMI</v>
          </cell>
          <cell r="C5">
            <v>43462.5</v>
          </cell>
          <cell r="D5">
            <v>0</v>
          </cell>
          <cell r="E5">
            <v>43462.5</v>
          </cell>
          <cell r="F5">
            <v>0.3825082508250825</v>
          </cell>
          <cell r="H5">
            <v>0</v>
          </cell>
          <cell r="I5">
            <v>43462.5</v>
          </cell>
          <cell r="J5">
            <v>0.34429530231646638</v>
          </cell>
        </row>
        <row r="6">
          <cell r="A6" t="str">
            <v>Total Sponsor Equity</v>
          </cell>
          <cell r="C6">
            <v>86925</v>
          </cell>
          <cell r="D6">
            <v>0</v>
          </cell>
          <cell r="E6">
            <v>86925</v>
          </cell>
          <cell r="F6">
            <v>0.76501650165016499</v>
          </cell>
          <cell r="H6">
            <v>0</v>
          </cell>
          <cell r="I6">
            <v>86925</v>
          </cell>
          <cell r="J6">
            <v>0.68859060463293276</v>
          </cell>
        </row>
        <row r="7">
          <cell r="A7" t="str">
            <v>Founders</v>
          </cell>
          <cell r="C7">
            <v>0</v>
          </cell>
          <cell r="D7">
            <v>19300</v>
          </cell>
          <cell r="E7">
            <v>19300</v>
          </cell>
          <cell r="F7">
            <v>0.16985698569856986</v>
          </cell>
          <cell r="H7">
            <v>0</v>
          </cell>
          <cell r="I7">
            <v>19300</v>
          </cell>
          <cell r="J7">
            <v>0.15288810663693531</v>
          </cell>
        </row>
        <row r="8">
          <cell r="A8" t="str">
            <v>Current Management and Other</v>
          </cell>
          <cell r="C8">
            <v>0</v>
          </cell>
          <cell r="D8">
            <v>7400</v>
          </cell>
          <cell r="E8">
            <v>7400</v>
          </cell>
          <cell r="F8">
            <v>6.5126512651265123E-2</v>
          </cell>
          <cell r="H8">
            <v>10474.722222222201</v>
          </cell>
          <cell r="I8">
            <v>17874.722222222201</v>
          </cell>
          <cell r="J8">
            <v>0.14159753560708316</v>
          </cell>
        </row>
        <row r="9">
          <cell r="A9" t="str">
            <v>Unallocated Options</v>
          </cell>
          <cell r="C9">
            <v>0</v>
          </cell>
          <cell r="D9">
            <v>0</v>
          </cell>
          <cell r="E9">
            <v>0</v>
          </cell>
          <cell r="F9">
            <v>0</v>
          </cell>
          <cell r="H9">
            <v>2136.38877777778</v>
          </cell>
          <cell r="I9">
            <v>2136.38877777778</v>
          </cell>
          <cell r="J9">
            <v>1.6923753123048762E-2</v>
          </cell>
        </row>
        <row r="10">
          <cell r="A10" t="str">
            <v>Total</v>
          </cell>
          <cell r="C10">
            <v>86925</v>
          </cell>
          <cell r="D10">
            <v>26700</v>
          </cell>
          <cell r="E10">
            <v>113625</v>
          </cell>
          <cell r="F10">
            <v>1</v>
          </cell>
          <cell r="H10">
            <v>12611.110999999981</v>
          </cell>
          <cell r="I10">
            <v>126236.11099999999</v>
          </cell>
          <cell r="J10">
            <v>1</v>
          </cell>
        </row>
      </sheetData>
      <sheetData sheetId="25"/>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ding Output"/>
      <sheetName val="Metric Output"/>
      <sheetName val="Historical Multiple"/>
      <sheetName val="MA"/>
      <sheetName val="M&amp;A Comps"/>
      <sheetName val="Sheet1"/>
      <sheetName val="Input"/>
      <sheetName val="M&amp;A, Spin-Offs, and LCD"/>
      <sheetName val="EBITDA Multiple Chart"/>
      <sheetName val="#REF"/>
    </sheetNames>
    <sheetDataSet>
      <sheetData sheetId="0" refreshError="1"/>
      <sheetData sheetId="1" refreshError="1"/>
      <sheetData sheetId="2" refreshError="1"/>
      <sheetData sheetId="3">
        <row r="1">
          <cell r="U1" t="str">
            <v>Currency</v>
          </cell>
          <cell r="W1" t="str">
            <v>USD</v>
          </cell>
          <cell r="AC1" t="str">
            <v>Conversion mode</v>
          </cell>
          <cell r="AG1" t="str">
            <v>Historical</v>
          </cell>
          <cell r="AI1" t="str">
            <v>H</v>
          </cell>
        </row>
        <row r="2">
          <cell r="BP2" t="str">
            <v>Historical</v>
          </cell>
        </row>
        <row r="3">
          <cell r="C3" t="str">
            <v>M&amp;A TRANSACTION COMPARABLES</v>
          </cell>
          <cell r="BP3" t="str">
            <v>Current</v>
          </cell>
        </row>
        <row r="5">
          <cell r="AI5" t="str">
            <v>Implied Equity Value/</v>
          </cell>
          <cell r="AO5" t="str">
            <v>Implied Enterprise Value/</v>
          </cell>
          <cell r="AU5" t="str">
            <v>Imp. Eq./</v>
          </cell>
          <cell r="AW5" t="str">
            <v>Target LTM Financials (at announcement)</v>
          </cell>
          <cell r="BE5" t="str">
            <v>Acquiror LTM Financials (at announcement)</v>
          </cell>
        </row>
        <row r="6">
          <cell r="W6" t="str">
            <v>Gross</v>
          </cell>
          <cell r="AM6" t="str">
            <v>Implied</v>
          </cell>
        </row>
        <row r="7">
          <cell r="S7" t="str">
            <v>Announce</v>
          </cell>
          <cell r="W7" t="str">
            <v>Transaction</v>
          </cell>
          <cell r="AM7" t="str">
            <v>Enterprise</v>
          </cell>
          <cell r="AQ7" t="str">
            <v>Implied TEV</v>
          </cell>
        </row>
        <row r="8">
          <cell r="A8" t="str">
            <v>Transaction ID</v>
          </cell>
          <cell r="C8" t="str">
            <v>Buyer</v>
          </cell>
          <cell r="E8" t="str">
            <v>Buyer Share Price</v>
          </cell>
          <cell r="G8" t="str">
            <v>Buyer Advisor</v>
          </cell>
          <cell r="I8" t="str">
            <v>Target</v>
          </cell>
          <cell r="K8" t="str">
            <v>Target Advisor</v>
          </cell>
          <cell r="M8" t="str">
            <v>Target Share Price</v>
          </cell>
          <cell r="O8" t="str">
            <v>Target Advisor</v>
          </cell>
          <cell r="Q8" t="str">
            <v>Primary Industry</v>
          </cell>
          <cell r="S8" t="str">
            <v>Date</v>
          </cell>
          <cell r="U8" t="str">
            <v>Close Date</v>
          </cell>
          <cell r="W8" t="str">
            <v>Value</v>
          </cell>
          <cell r="Y8" t="str">
            <v>Net Transaction Value</v>
          </cell>
          <cell r="AA8" t="str">
            <v>Offer Per Share</v>
          </cell>
          <cell r="AC8" t="str">
            <v>% Cash</v>
          </cell>
          <cell r="AE8" t="str">
            <v>% Stock</v>
          </cell>
          <cell r="AG8" t="str">
            <v>Implied Equity Value</v>
          </cell>
          <cell r="AI8" t="str">
            <v>Book Value</v>
          </cell>
          <cell r="AK8" t="str">
            <v>Net Income</v>
          </cell>
          <cell r="AM8" t="str">
            <v>Value</v>
          </cell>
          <cell r="AO8" t="str">
            <v>EBIT</v>
          </cell>
          <cell r="AQ8" t="str">
            <v>EBITDA</v>
          </cell>
          <cell r="AS8" t="str">
            <v>Revenue</v>
          </cell>
          <cell r="AU8" t="str">
            <v>Net Income</v>
          </cell>
          <cell r="AW8" t="str">
            <v>Net Debt</v>
          </cell>
          <cell r="AY8" t="str">
            <v>Revenue</v>
          </cell>
          <cell r="BA8" t="str">
            <v>EBITDA</v>
          </cell>
          <cell r="BC8" t="str">
            <v>NI</v>
          </cell>
          <cell r="BE8" t="str">
            <v>Revenue</v>
          </cell>
          <cell r="BG8" t="str">
            <v>EBITDA</v>
          </cell>
          <cell r="BI8" t="str">
            <v>NI</v>
          </cell>
        </row>
        <row r="10">
          <cell r="C10" t="str">
            <v>ERP Sector Precedent Transactions – By Financial Sponsors</v>
          </cell>
        </row>
        <row r="12">
          <cell r="A12" t="str">
            <v>IQTR47606847</v>
          </cell>
          <cell r="C12" t="str">
            <v>Vector Capital</v>
          </cell>
          <cell r="E12" t="str">
            <v>NA</v>
          </cell>
          <cell r="G12" t="str">
            <v>NA</v>
          </cell>
          <cell r="I12" t="str">
            <v>Aladdin Knowledge Systems Ltd.</v>
          </cell>
          <cell r="K12" t="str">
            <v>Credit Suisse Securities (USA) LLC</v>
          </cell>
          <cell r="M12">
            <v>11.45</v>
          </cell>
          <cell r="O12" t="str">
            <v>Herzog Fox Neeman; Kramer Levin Naftalis &amp; Frankel LLP</v>
          </cell>
          <cell r="Q12" t="str">
            <v>Systems Software</v>
          </cell>
          <cell r="S12" t="str">
            <v>8/16/2008</v>
          </cell>
          <cell r="U12" t="str">
            <v>3/24/2009</v>
          </cell>
          <cell r="W12">
            <v>142.78595999999999</v>
          </cell>
          <cell r="Y12">
            <v>131.64596</v>
          </cell>
          <cell r="AA12">
            <v>11.499980000000001</v>
          </cell>
          <cell r="AC12">
            <v>1</v>
          </cell>
          <cell r="AE12">
            <v>0</v>
          </cell>
          <cell r="AG12">
            <v>160.23749000000001</v>
          </cell>
          <cell r="AI12">
            <v>1.28783</v>
          </cell>
          <cell r="AK12">
            <v>25.548069999999999</v>
          </cell>
          <cell r="AM12">
            <v>154.27149</v>
          </cell>
          <cell r="AO12">
            <v>32.512430000000002</v>
          </cell>
          <cell r="AQ12">
            <v>14.863810000000001</v>
          </cell>
          <cell r="AS12">
            <v>1.3199099999999999</v>
          </cell>
          <cell r="AU12">
            <v>25.548069999999999</v>
          </cell>
          <cell r="AW12">
            <v>-11.14</v>
          </cell>
          <cell r="AY12">
            <v>116.88</v>
          </cell>
          <cell r="BA12">
            <v>10.379</v>
          </cell>
          <cell r="BC12">
            <v>6.2720000000000002</v>
          </cell>
          <cell r="BE12" t="str">
            <v>NA</v>
          </cell>
          <cell r="BG12" t="str">
            <v>NA</v>
          </cell>
          <cell r="BI12" t="str">
            <v>NA</v>
          </cell>
        </row>
        <row r="13">
          <cell r="A13" t="str">
            <v>IQTR45790125</v>
          </cell>
          <cell r="C13" t="str">
            <v>Great Hill Partners</v>
          </cell>
          <cell r="E13" t="str">
            <v>NA</v>
          </cell>
          <cell r="G13" t="str">
            <v>NA</v>
          </cell>
          <cell r="I13" t="str">
            <v>CAM Commerce Solutions, Inc.</v>
          </cell>
          <cell r="K13" t="str">
            <v>RBC Capital Markets Inc</v>
          </cell>
          <cell r="M13">
            <v>37.11</v>
          </cell>
          <cell r="O13" t="str">
            <v>Stradling Yocca Carlson &amp; Rauth</v>
          </cell>
          <cell r="Q13" t="str">
            <v>Application Software</v>
          </cell>
          <cell r="S13" t="str">
            <v>6/9/2008</v>
          </cell>
          <cell r="U13" t="str">
            <v>8/14/2008</v>
          </cell>
          <cell r="W13">
            <v>178.61963</v>
          </cell>
          <cell r="Y13">
            <v>151.36563000000001</v>
          </cell>
          <cell r="AA13">
            <v>40.5</v>
          </cell>
          <cell r="AC13">
            <v>1</v>
          </cell>
          <cell r="AE13">
            <v>0</v>
          </cell>
          <cell r="AG13">
            <v>167.68012999999999</v>
          </cell>
          <cell r="AI13">
            <v>5.8396600000000003</v>
          </cell>
          <cell r="AK13">
            <v>28.129529999999999</v>
          </cell>
          <cell r="AM13">
            <v>151.36563000000001</v>
          </cell>
          <cell r="AO13">
            <v>19.378520000000002</v>
          </cell>
          <cell r="AQ13">
            <v>18.604430000000001</v>
          </cell>
          <cell r="AS13">
            <v>4.1356700000000002</v>
          </cell>
          <cell r="AU13">
            <v>28.129529999999999</v>
          </cell>
          <cell r="AW13">
            <v>-27.254000000000001</v>
          </cell>
          <cell r="AY13">
            <v>36.6</v>
          </cell>
          <cell r="BA13">
            <v>8.1359999999999992</v>
          </cell>
          <cell r="BC13">
            <v>5.9610000000000003</v>
          </cell>
          <cell r="BE13" t="str">
            <v>NA</v>
          </cell>
          <cell r="BG13" t="str">
            <v>NA</v>
          </cell>
          <cell r="BI13" t="str">
            <v>NA</v>
          </cell>
          <cell r="BS13">
            <v>2</v>
          </cell>
          <cell r="BT13" t="str">
            <v>Algerian Dinar (DZD)</v>
          </cell>
          <cell r="BU13" t="str">
            <v>DZD</v>
          </cell>
        </row>
        <row r="14">
          <cell r="A14" t="str">
            <v>IQTR43326956</v>
          </cell>
          <cell r="C14" t="str">
            <v>Apax</v>
          </cell>
          <cell r="E14" t="str">
            <v>NA</v>
          </cell>
          <cell r="G14" t="str">
            <v>Cain Brothers &amp; Company, LLC</v>
          </cell>
          <cell r="I14" t="str">
            <v>TriZetto Group Inc.</v>
          </cell>
          <cell r="K14" t="str">
            <v>UBS Investment Bank</v>
          </cell>
          <cell r="M14">
            <v>17.670000000000002</v>
          </cell>
          <cell r="O14" t="str">
            <v>Gibson, Dunn &amp; Crutcher LLP</v>
          </cell>
          <cell r="Q14" t="str">
            <v>Health Care Technology</v>
          </cell>
          <cell r="S14" t="str">
            <v>4/11/2008</v>
          </cell>
          <cell r="U14" t="str">
            <v>8/4/2008</v>
          </cell>
          <cell r="W14">
            <v>1420.95606</v>
          </cell>
          <cell r="Y14">
            <v>1258.7170599999999</v>
          </cell>
          <cell r="AA14">
            <v>22</v>
          </cell>
          <cell r="AC14">
            <v>1</v>
          </cell>
          <cell r="AE14">
            <v>0</v>
          </cell>
          <cell r="AG14">
            <v>948.20902000000001</v>
          </cell>
          <cell r="AI14">
            <v>6.0334000000000003</v>
          </cell>
          <cell r="AK14">
            <v>36.113990000000001</v>
          </cell>
          <cell r="AM14">
            <v>1258.7170599999999</v>
          </cell>
          <cell r="AO14">
            <v>27.667149999999999</v>
          </cell>
          <cell r="AQ14">
            <v>17.89348</v>
          </cell>
          <cell r="AS14">
            <v>2.82789</v>
          </cell>
          <cell r="AU14">
            <v>36.113990000000001</v>
          </cell>
          <cell r="AW14">
            <v>237.07300000000001</v>
          </cell>
          <cell r="AY14">
            <v>445.108</v>
          </cell>
          <cell r="BA14">
            <v>70.344999999999999</v>
          </cell>
          <cell r="BC14">
            <v>26.256</v>
          </cell>
          <cell r="BE14" t="str">
            <v>NA</v>
          </cell>
          <cell r="BG14" t="str">
            <v>NA</v>
          </cell>
          <cell r="BI14" t="str">
            <v>NA</v>
          </cell>
          <cell r="BS14">
            <v>3</v>
          </cell>
          <cell r="BT14" t="str">
            <v>Angola Kwanza (AOA)</v>
          </cell>
          <cell r="BU14" t="str">
            <v>AOA</v>
          </cell>
        </row>
        <row r="15">
          <cell r="A15" t="str">
            <v>IQTR33662772</v>
          </cell>
          <cell r="C15" t="str">
            <v>Thoma Bravo</v>
          </cell>
          <cell r="E15" t="str">
            <v>NA</v>
          </cell>
          <cell r="G15" t="str">
            <v>NA</v>
          </cell>
          <cell r="I15" t="str">
            <v>Embarcadero Technologies Inc.</v>
          </cell>
          <cell r="K15" t="str">
            <v>Morgan Stanley &amp; Co. Incorporated</v>
          </cell>
          <cell r="M15">
            <v>6.86</v>
          </cell>
          <cell r="O15" t="str">
            <v>Goodwin Procter LLP; Latham &amp; Watkins LLP</v>
          </cell>
          <cell r="Q15" t="str">
            <v>Systems Software</v>
          </cell>
          <cell r="S15" t="str">
            <v>4/5/2007</v>
          </cell>
          <cell r="U15" t="str">
            <v>6/25/2007</v>
          </cell>
          <cell r="W15">
            <v>198.84512000000001</v>
          </cell>
          <cell r="Y15">
            <v>124.58812</v>
          </cell>
          <cell r="AA15">
            <v>7.2</v>
          </cell>
          <cell r="AC15">
            <v>1</v>
          </cell>
          <cell r="AE15">
            <v>0</v>
          </cell>
          <cell r="AG15">
            <v>188.17178000000001</v>
          </cell>
          <cell r="AI15">
            <v>2.3412600000000001</v>
          </cell>
          <cell r="AK15">
            <v>36.680660000000003</v>
          </cell>
          <cell r="AM15">
            <v>124.58812</v>
          </cell>
          <cell r="AO15">
            <v>25.017690000000002</v>
          </cell>
          <cell r="AQ15">
            <v>19.77589</v>
          </cell>
          <cell r="AS15">
            <v>2.1225299999999998</v>
          </cell>
          <cell r="AU15">
            <v>36.680660000000003</v>
          </cell>
          <cell r="AW15">
            <v>-74.227000000000004</v>
          </cell>
          <cell r="AY15">
            <v>58.698</v>
          </cell>
          <cell r="BA15">
            <v>6.3</v>
          </cell>
          <cell r="BC15">
            <v>5.13</v>
          </cell>
          <cell r="BE15" t="str">
            <v>NA</v>
          </cell>
          <cell r="BG15" t="str">
            <v>NA</v>
          </cell>
          <cell r="BI15" t="str">
            <v>NA</v>
          </cell>
          <cell r="BS15" t="e">
            <v>#REF!</v>
          </cell>
          <cell r="BT15" t="str">
            <v>Barbados Dollar (BBD)</v>
          </cell>
          <cell r="BU15" t="str">
            <v>BBD</v>
          </cell>
        </row>
        <row r="16">
          <cell r="A16" t="str">
            <v>IQTR33355036</v>
          </cell>
          <cell r="C16" t="str">
            <v>Hellman &amp; Freeman; JMI</v>
          </cell>
          <cell r="E16" t="str">
            <v>NA</v>
          </cell>
          <cell r="G16" t="str">
            <v>NA</v>
          </cell>
          <cell r="I16" t="str">
            <v>Kronos Incorporated</v>
          </cell>
          <cell r="K16" t="str">
            <v>Jefferies Broadview</v>
          </cell>
          <cell r="M16">
            <v>45.14</v>
          </cell>
          <cell r="O16" t="str">
            <v>Choate, Hall &amp; Stewart LLP; Latham &amp; Watkins LLP; Weil, Gotshal &amp; Manges LLP; Wilmer Cutler Pickering Hale and Dorr LLP</v>
          </cell>
          <cell r="Q16" t="str">
            <v>Application Software</v>
          </cell>
          <cell r="S16" t="str">
            <v>3/22/2007</v>
          </cell>
          <cell r="U16" t="str">
            <v>6/11/2007</v>
          </cell>
          <cell r="W16">
            <v>1868.1033</v>
          </cell>
          <cell r="Y16">
            <v>1777.6103000000001</v>
          </cell>
          <cell r="AA16">
            <v>55</v>
          </cell>
          <cell r="AC16">
            <v>1</v>
          </cell>
          <cell r="AE16">
            <v>0</v>
          </cell>
          <cell r="AG16">
            <v>1767.1368</v>
          </cell>
          <cell r="AI16">
            <v>4.5234100000000002</v>
          </cell>
          <cell r="AK16">
            <v>43.195720000000001</v>
          </cell>
          <cell r="AM16">
            <v>1777.6103000000001</v>
          </cell>
          <cell r="AO16">
            <v>31.425979999999999</v>
          </cell>
          <cell r="AQ16">
            <v>17.808340000000001</v>
          </cell>
          <cell r="AS16">
            <v>2.9676999999999998</v>
          </cell>
          <cell r="AU16">
            <v>43.195720000000001</v>
          </cell>
          <cell r="AW16">
            <v>-35.796999999999997</v>
          </cell>
          <cell r="AY16">
            <v>598.98599999999999</v>
          </cell>
          <cell r="BA16">
            <v>99.819000000000003</v>
          </cell>
          <cell r="BC16">
            <v>40.909999999999997</v>
          </cell>
          <cell r="BE16" t="str">
            <v>NA</v>
          </cell>
          <cell r="BG16" t="str">
            <v>NA</v>
          </cell>
          <cell r="BI16" t="str">
            <v>NA</v>
          </cell>
          <cell r="BS16" t="e">
            <v>#REF!</v>
          </cell>
          <cell r="BT16" t="str">
            <v>Belarus Rouble (BYR)</v>
          </cell>
          <cell r="BU16" t="str">
            <v>BYR</v>
          </cell>
        </row>
        <row r="17">
          <cell r="A17" t="str">
            <v>IQTR30278846</v>
          </cell>
          <cell r="C17" t="str">
            <v>Bessemer Venture Partners; InSight Venture Partners</v>
          </cell>
          <cell r="E17" t="str">
            <v>NA</v>
          </cell>
          <cell r="G17" t="str">
            <v>NA</v>
          </cell>
          <cell r="I17" t="str">
            <v>Netsmart Technologies, Inc.</v>
          </cell>
          <cell r="K17" t="str">
            <v>William Blair &amp; Company, L.L.C.</v>
          </cell>
          <cell r="M17">
            <v>14.7</v>
          </cell>
          <cell r="O17" t="str">
            <v>Farrell Fritz; Patterson, Belknap, Webb &amp; Tyler LLP</v>
          </cell>
          <cell r="Q17" t="str">
            <v>Application Software</v>
          </cell>
          <cell r="S17" t="str">
            <v>11/18/2006</v>
          </cell>
          <cell r="U17" t="str">
            <v>4/10/2007</v>
          </cell>
          <cell r="W17">
            <v>118.8219</v>
          </cell>
          <cell r="Y17">
            <v>109.11153</v>
          </cell>
          <cell r="AA17">
            <v>16.5</v>
          </cell>
          <cell r="AC17">
            <v>1</v>
          </cell>
          <cell r="AE17">
            <v>0</v>
          </cell>
          <cell r="AG17">
            <v>108.04266</v>
          </cell>
          <cell r="AI17">
            <v>2.76823</v>
          </cell>
          <cell r="AK17">
            <v>40.493250000000003</v>
          </cell>
          <cell r="AM17">
            <v>109.11153</v>
          </cell>
          <cell r="AO17">
            <v>22.5578</v>
          </cell>
          <cell r="AQ17">
            <v>12.915839999999999</v>
          </cell>
          <cell r="AS17">
            <v>1.8874500000000001</v>
          </cell>
          <cell r="AU17">
            <v>40.493250000000003</v>
          </cell>
          <cell r="AW17">
            <v>-6.2490699999999997</v>
          </cell>
          <cell r="AY17">
            <v>57.809049999999999</v>
          </cell>
          <cell r="BA17">
            <v>8.4478799999999996</v>
          </cell>
          <cell r="BC17">
            <v>2.6681699999999999</v>
          </cell>
          <cell r="BE17" t="str">
            <v>NA</v>
          </cell>
          <cell r="BG17" t="str">
            <v>NA</v>
          </cell>
          <cell r="BI17" t="str">
            <v>NA</v>
          </cell>
          <cell r="BS17" t="e">
            <v>#REF!</v>
          </cell>
          <cell r="BT17" t="str">
            <v>Belize Dollar (BZD)</v>
          </cell>
          <cell r="BU17" t="str">
            <v>BZD</v>
          </cell>
        </row>
        <row r="18">
          <cell r="A18" t="str">
            <v>IQTR29605349</v>
          </cell>
          <cell r="C18" t="str">
            <v>Providence Equity Partners LLC; The Carlyle Group</v>
          </cell>
          <cell r="E18" t="str">
            <v>NA</v>
          </cell>
          <cell r="G18" t="str">
            <v>BofA Merrill Lynch; JPMorgan Chase &amp; Co.</v>
          </cell>
          <cell r="I18" t="str">
            <v>Open Solutions Inc.</v>
          </cell>
          <cell r="K18" t="str">
            <v>BofA Merrill Lynch; SunTrust Robinson Humphrey Capital Markets; Wells Fargo Advisors</v>
          </cell>
          <cell r="M18">
            <v>30.28</v>
          </cell>
          <cell r="O18" t="str">
            <v>Morris, Nichols, Arsht &amp; Tunnell; Simpson Thacher &amp; Bartlett LLP</v>
          </cell>
          <cell r="Q18" t="str">
            <v>Application Software</v>
          </cell>
          <cell r="S18" t="str">
            <v>10/14/2006</v>
          </cell>
          <cell r="U18" t="str">
            <v>1/23/2007</v>
          </cell>
          <cell r="W18">
            <v>1336.66443</v>
          </cell>
          <cell r="Y18">
            <v>1283.3744300000001</v>
          </cell>
          <cell r="AA18">
            <v>38</v>
          </cell>
          <cell r="AC18">
            <v>1</v>
          </cell>
          <cell r="AE18">
            <v>0</v>
          </cell>
          <cell r="AG18">
            <v>769.54066</v>
          </cell>
          <cell r="AI18">
            <v>3.44659</v>
          </cell>
          <cell r="AK18">
            <v>37.752189999999999</v>
          </cell>
          <cell r="AM18">
            <v>1283.3744300000001</v>
          </cell>
          <cell r="AO18">
            <v>26.20683</v>
          </cell>
          <cell r="AQ18">
            <v>16.03877</v>
          </cell>
          <cell r="AS18">
            <v>3.7648000000000001</v>
          </cell>
          <cell r="AU18">
            <v>37.752189999999999</v>
          </cell>
          <cell r="AW18">
            <v>431.87099999999998</v>
          </cell>
          <cell r="AY18">
            <v>340.88799999999998</v>
          </cell>
          <cell r="BA18">
            <v>80.016999999999996</v>
          </cell>
          <cell r="BC18">
            <v>20.384</v>
          </cell>
          <cell r="BE18" t="str">
            <v>NA</v>
          </cell>
          <cell r="BG18" t="str">
            <v>NA</v>
          </cell>
          <cell r="BI18" t="str">
            <v>NA</v>
          </cell>
          <cell r="BS18" t="e">
            <v>#REF!</v>
          </cell>
          <cell r="BT18" t="str">
            <v>Bermuda Dollar (BMD)</v>
          </cell>
          <cell r="BU18" t="str">
            <v>BMD</v>
          </cell>
        </row>
        <row r="20">
          <cell r="S20" t="str">
            <v>High</v>
          </cell>
          <cell r="W20">
            <v>1868.1033</v>
          </cell>
          <cell r="AE20" t="str">
            <v>High</v>
          </cell>
          <cell r="AG20" t="str">
            <v>NA</v>
          </cell>
          <cell r="AI20" t="str">
            <v>NA</v>
          </cell>
          <cell r="AK20" t="str">
            <v>NA</v>
          </cell>
          <cell r="AM20">
            <v>1777.6103000000001</v>
          </cell>
          <cell r="AO20" t="str">
            <v>NA</v>
          </cell>
          <cell r="AQ20">
            <v>19.77589</v>
          </cell>
          <cell r="AS20">
            <v>4.1356700000000002</v>
          </cell>
        </row>
        <row r="21">
          <cell r="S21" t="str">
            <v>Median</v>
          </cell>
          <cell r="W21">
            <v>198.84512000000001</v>
          </cell>
          <cell r="AE21" t="str">
            <v>Median</v>
          </cell>
          <cell r="AG21" t="str">
            <v>NA</v>
          </cell>
          <cell r="AI21" t="str">
            <v>NA</v>
          </cell>
          <cell r="AK21" t="str">
            <v>NA</v>
          </cell>
          <cell r="AM21">
            <v>154.27149</v>
          </cell>
          <cell r="AO21" t="str">
            <v>NA</v>
          </cell>
          <cell r="AQ21">
            <v>17.808340000000001</v>
          </cell>
          <cell r="AS21">
            <v>2.82789</v>
          </cell>
        </row>
        <row r="22">
          <cell r="S22" t="str">
            <v>Average</v>
          </cell>
          <cell r="W22">
            <v>752.11377142857134</v>
          </cell>
          <cell r="AE22" t="str">
            <v>Average</v>
          </cell>
          <cell r="AG22" t="str">
            <v>NA</v>
          </cell>
          <cell r="AI22" t="str">
            <v>NA</v>
          </cell>
          <cell r="AK22" t="str">
            <v>NA</v>
          </cell>
          <cell r="AM22">
            <v>694.14836571428566</v>
          </cell>
          <cell r="AO22" t="str">
            <v>NA</v>
          </cell>
          <cell r="AQ22">
            <v>16.842937142857146</v>
          </cell>
          <cell r="AS22">
            <v>2.7179928571428569</v>
          </cell>
        </row>
        <row r="23">
          <cell r="S23" t="str">
            <v>Low</v>
          </cell>
          <cell r="W23">
            <v>118.8219</v>
          </cell>
          <cell r="AE23" t="str">
            <v>Low</v>
          </cell>
          <cell r="AG23" t="str">
            <v>NA</v>
          </cell>
          <cell r="AI23" t="str">
            <v>NA</v>
          </cell>
          <cell r="AK23" t="str">
            <v>NA</v>
          </cell>
          <cell r="AM23">
            <v>109.11153</v>
          </cell>
          <cell r="AO23" t="str">
            <v>NA</v>
          </cell>
          <cell r="AQ23">
            <v>12.915839999999999</v>
          </cell>
          <cell r="AS23">
            <v>1.3199099999999999</v>
          </cell>
        </row>
        <row r="25">
          <cell r="C25" t="str">
            <v>ERP Sector Precedent Transactions – By Strategic Investors</v>
          </cell>
        </row>
        <row r="27">
          <cell r="A27" t="str">
            <v>IQTR61312980</v>
          </cell>
          <cell r="C27" t="str">
            <v>SAP AG</v>
          </cell>
          <cell r="E27">
            <v>44.534410000000001</v>
          </cell>
          <cell r="G27" t="str">
            <v>Lazard &amp; Co. GmbH</v>
          </cell>
          <cell r="I27" t="str">
            <v>SAF Simulation, Analysis and Forecasting AG</v>
          </cell>
          <cell r="K27" t="str">
            <v>DZ Bank AG</v>
          </cell>
          <cell r="M27">
            <v>15.45823</v>
          </cell>
          <cell r="O27" t="str">
            <v>Linklaters</v>
          </cell>
          <cell r="Q27" t="str">
            <v>Application Software</v>
          </cell>
          <cell r="S27" t="str">
            <v>7/20/2009</v>
          </cell>
          <cell r="U27" t="str">
            <v>9/18/2009</v>
          </cell>
          <cell r="W27">
            <v>57.802549999999997</v>
          </cell>
          <cell r="Y27">
            <v>17.603999999999999</v>
          </cell>
          <cell r="AA27">
            <v>16.93092</v>
          </cell>
          <cell r="AC27">
            <v>1</v>
          </cell>
          <cell r="AE27">
            <v>0</v>
          </cell>
          <cell r="AG27">
            <v>93.774410000000003</v>
          </cell>
          <cell r="AI27">
            <v>2.0617700000000001</v>
          </cell>
          <cell r="AK27">
            <v>13.906639999999999</v>
          </cell>
          <cell r="AM27">
            <v>53.575859999999999</v>
          </cell>
          <cell r="AO27">
            <v>8.5929099999999998</v>
          </cell>
          <cell r="AQ27">
            <v>7.4808599999999998</v>
          </cell>
          <cell r="AS27">
            <v>2.1623800000000002</v>
          </cell>
          <cell r="AU27">
            <v>13.906639999999999</v>
          </cell>
          <cell r="AW27">
            <v>-40.198549999999997</v>
          </cell>
          <cell r="AY27">
            <v>24.776350000000001</v>
          </cell>
          <cell r="BA27">
            <v>7.1617300000000004</v>
          </cell>
          <cell r="BC27">
            <v>6.7431400000000004</v>
          </cell>
          <cell r="BE27">
            <v>16519.690839999999</v>
          </cell>
          <cell r="BG27">
            <v>5149.7975699999997</v>
          </cell>
          <cell r="BI27">
            <v>2808.9804899999999</v>
          </cell>
        </row>
        <row r="28">
          <cell r="A28" t="str">
            <v>IQTR47104613</v>
          </cell>
          <cell r="C28" t="str">
            <v>International Business Machines Corp.</v>
          </cell>
          <cell r="E28">
            <v>128.53001</v>
          </cell>
          <cell r="G28" t="str">
            <v>Natixis; UBS Investment Bank, Americas.</v>
          </cell>
          <cell r="I28" t="str">
            <v>ILOG SA</v>
          </cell>
          <cell r="K28" t="str">
            <v>JPMorgan Chase &amp; Co.</v>
          </cell>
          <cell r="M28">
            <v>11.45368</v>
          </cell>
          <cell r="O28" t="str">
            <v>Paul, Hastings, Janofsky &amp; Walker LLP</v>
          </cell>
          <cell r="Q28" t="str">
            <v>Application Software</v>
          </cell>
          <cell r="S28" t="str">
            <v>7/27/2008</v>
          </cell>
          <cell r="U28" t="str">
            <v>11/24/2008</v>
          </cell>
          <cell r="W28">
            <v>301.40501</v>
          </cell>
          <cell r="Y28">
            <v>227.48330000000001</v>
          </cell>
          <cell r="AA28">
            <v>15.689970000000001</v>
          </cell>
          <cell r="AC28">
            <v>1</v>
          </cell>
          <cell r="AE28">
            <v>0</v>
          </cell>
          <cell r="AG28">
            <v>301.38618000000002</v>
          </cell>
          <cell r="AI28">
            <v>3.1406499999999999</v>
          </cell>
          <cell r="AK28" t="str">
            <v>NM</v>
          </cell>
          <cell r="AM28">
            <v>227.48330000000001</v>
          </cell>
          <cell r="AO28" t="str">
            <v>NM</v>
          </cell>
          <cell r="AQ28">
            <v>66.234120000000004</v>
          </cell>
          <cell r="AS28">
            <v>1.18211</v>
          </cell>
          <cell r="AU28" t="str">
            <v>NM</v>
          </cell>
          <cell r="AW28">
            <v>-73.902879999999996</v>
          </cell>
          <cell r="AY28">
            <v>192.43901</v>
          </cell>
          <cell r="BA28">
            <v>3.4345300000000001</v>
          </cell>
          <cell r="BC28">
            <v>0.20083000000000001</v>
          </cell>
          <cell r="BE28">
            <v>104306</v>
          </cell>
          <cell r="BG28">
            <v>21897</v>
          </cell>
          <cell r="BI28">
            <v>11397.00001</v>
          </cell>
          <cell r="BS28">
            <v>1</v>
          </cell>
          <cell r="BT28" t="str">
            <v>Albanian Lek (ALL)</v>
          </cell>
          <cell r="BU28" t="str">
            <v>ALL</v>
          </cell>
        </row>
        <row r="29">
          <cell r="A29" t="str">
            <v>IQTR41950500</v>
          </cell>
          <cell r="C29" t="str">
            <v>Solarsoft Business Systems Limited</v>
          </cell>
          <cell r="E29" t="str">
            <v>NA</v>
          </cell>
          <cell r="G29" t="str">
            <v>Strata Partners, LLC</v>
          </cell>
          <cell r="I29" t="str">
            <v>Chelford Group plc</v>
          </cell>
          <cell r="K29" t="str">
            <v>KPMG Corporate Finance United Kingdom</v>
          </cell>
          <cell r="M29">
            <v>3.6148199999999999</v>
          </cell>
          <cell r="O29" t="str">
            <v>Nabarro LLP</v>
          </cell>
          <cell r="Q29" t="str">
            <v>Application Software</v>
          </cell>
          <cell r="S29" t="str">
            <v>3/6/2008</v>
          </cell>
          <cell r="U29" t="str">
            <v>4/1/2008</v>
          </cell>
          <cell r="W29">
            <v>30.834109999999999</v>
          </cell>
          <cell r="Y29">
            <v>27.293589999999998</v>
          </cell>
          <cell r="AA29">
            <v>4.3177000000000003</v>
          </cell>
          <cell r="AC29">
            <v>1</v>
          </cell>
          <cell r="AE29">
            <v>0</v>
          </cell>
          <cell r="AG29">
            <v>30.834109999999999</v>
          </cell>
          <cell r="AI29">
            <v>1.36697</v>
          </cell>
          <cell r="AK29">
            <v>63.974350000000001</v>
          </cell>
          <cell r="AM29">
            <v>27.293589999999998</v>
          </cell>
          <cell r="AO29">
            <v>18.193899999999999</v>
          </cell>
          <cell r="AQ29">
            <v>9.9058600000000006</v>
          </cell>
          <cell r="AS29">
            <v>0.7228</v>
          </cell>
          <cell r="AU29">
            <v>63.974350000000001</v>
          </cell>
          <cell r="AW29">
            <v>-3.5405199999999999</v>
          </cell>
          <cell r="AY29">
            <v>37.760820000000002</v>
          </cell>
          <cell r="BA29">
            <v>2.7553000000000001</v>
          </cell>
          <cell r="BC29">
            <v>0.48198000000000002</v>
          </cell>
          <cell r="BE29" t="str">
            <v>NA</v>
          </cell>
          <cell r="BG29" t="str">
            <v>NA</v>
          </cell>
          <cell r="BI29" t="str">
            <v>NA</v>
          </cell>
          <cell r="BS29">
            <v>4</v>
          </cell>
          <cell r="BT29" t="str">
            <v>Argentine Peso (ARS)</v>
          </cell>
          <cell r="BU29" t="str">
            <v>ARS</v>
          </cell>
        </row>
        <row r="30">
          <cell r="A30" t="str">
            <v>IQTR39202541</v>
          </cell>
          <cell r="C30" t="str">
            <v>Solarsoft Business Systems Limited</v>
          </cell>
          <cell r="E30" t="str">
            <v>NA</v>
          </cell>
          <cell r="G30" t="str">
            <v>NA</v>
          </cell>
          <cell r="I30" t="str">
            <v>VantagePoint Systems Inc.</v>
          </cell>
          <cell r="K30" t="str">
            <v>Software Equity Group, LLC</v>
          </cell>
          <cell r="M30">
            <v>0.49359999999999998</v>
          </cell>
          <cell r="O30" t="str">
            <v>NA</v>
          </cell>
          <cell r="Q30" t="str">
            <v>Application Software</v>
          </cell>
          <cell r="S30" t="str">
            <v>11/28/2007</v>
          </cell>
          <cell r="U30" t="str">
            <v>1/11/2008</v>
          </cell>
          <cell r="W30">
            <v>11.400869999999999</v>
          </cell>
          <cell r="Y30">
            <v>10.150869999999999</v>
          </cell>
          <cell r="AA30">
            <v>0.7</v>
          </cell>
          <cell r="AC30">
            <v>1</v>
          </cell>
          <cell r="AE30">
            <v>0</v>
          </cell>
          <cell r="AG30">
            <v>10.10338</v>
          </cell>
          <cell r="AI30">
            <v>3.03294</v>
          </cell>
          <cell r="AK30">
            <v>18.443460000000002</v>
          </cell>
          <cell r="AM30">
            <v>10.150869999999999</v>
          </cell>
          <cell r="AO30">
            <v>7.3310500000000003</v>
          </cell>
          <cell r="AQ30">
            <v>6.1225899999999998</v>
          </cell>
          <cell r="AS30">
            <v>0.84487000000000001</v>
          </cell>
          <cell r="AU30">
            <v>18.443460000000002</v>
          </cell>
          <cell r="AW30">
            <v>4.7489999999999997E-2</v>
          </cell>
          <cell r="AY30">
            <v>12.01477</v>
          </cell>
          <cell r="BA30">
            <v>1.65794</v>
          </cell>
          <cell r="BC30">
            <v>0.54779999999999995</v>
          </cell>
          <cell r="BE30" t="str">
            <v>NA</v>
          </cell>
          <cell r="BG30" t="str">
            <v>NA</v>
          </cell>
          <cell r="BI30" t="str">
            <v>NA</v>
          </cell>
          <cell r="BS30">
            <v>5</v>
          </cell>
          <cell r="BT30" t="str">
            <v>Ariary (MGA)</v>
          </cell>
          <cell r="BU30" t="str">
            <v>MGA</v>
          </cell>
        </row>
        <row r="31">
          <cell r="A31" t="str">
            <v>IQTR38894851</v>
          </cell>
          <cell r="C31" t="str">
            <v>International Business Machines Corp.</v>
          </cell>
          <cell r="E31">
            <v>100.2542</v>
          </cell>
          <cell r="G31" t="str">
            <v>Citigroup, Inc.; Lazard Ltd.</v>
          </cell>
          <cell r="I31" t="str">
            <v>Cognos Inc.</v>
          </cell>
          <cell r="K31" t="str">
            <v>Lehman Brothers Inc.</v>
          </cell>
          <cell r="M31">
            <v>52.98</v>
          </cell>
          <cell r="O31" t="str">
            <v>Bennett Jones LLP; Bingham McCutchen LLP; Blake, Cassels &amp; Graydon, LLP; Fenwick &amp; West, LLP; Torys LLP</v>
          </cell>
          <cell r="Q31" t="str">
            <v>Application Software</v>
          </cell>
          <cell r="S31" t="str">
            <v>11/11/2007</v>
          </cell>
          <cell r="U31" t="str">
            <v>1/31/2008</v>
          </cell>
          <cell r="W31">
            <v>5030.0095099999999</v>
          </cell>
          <cell r="Y31">
            <v>4590.5925100000004</v>
          </cell>
          <cell r="AA31">
            <v>58</v>
          </cell>
          <cell r="AC31">
            <v>1</v>
          </cell>
          <cell r="AE31">
            <v>0</v>
          </cell>
          <cell r="AG31">
            <v>4858.57143</v>
          </cell>
          <cell r="AI31">
            <v>8.8847199999999997</v>
          </cell>
          <cell r="AK31">
            <v>38.459359999999997</v>
          </cell>
          <cell r="AM31">
            <v>4590.5925100000004</v>
          </cell>
          <cell r="AO31">
            <v>29.641780000000001</v>
          </cell>
          <cell r="AQ31">
            <v>24.743259999999999</v>
          </cell>
          <cell r="AS31">
            <v>4.4946099999999998</v>
          </cell>
          <cell r="AU31">
            <v>38.459359999999997</v>
          </cell>
          <cell r="AW31">
            <v>-439.41699999999997</v>
          </cell>
          <cell r="AY31">
            <v>1021.355</v>
          </cell>
          <cell r="BA31">
            <v>185.529</v>
          </cell>
          <cell r="BC31">
            <v>126.33</v>
          </cell>
          <cell r="BE31">
            <v>96176</v>
          </cell>
          <cell r="BG31">
            <v>19099</v>
          </cell>
          <cell r="BI31">
            <v>9930.9999900000003</v>
          </cell>
          <cell r="BS31">
            <v>6</v>
          </cell>
          <cell r="BT31" t="str">
            <v>Armenia Dram (AMD)</v>
          </cell>
          <cell r="BU31" t="str">
            <v>AMD</v>
          </cell>
        </row>
        <row r="32">
          <cell r="A32" t="str">
            <v>IQTR37614000</v>
          </cell>
          <cell r="C32" t="str">
            <v>SAP AG</v>
          </cell>
          <cell r="E32">
            <v>59.209499999999998</v>
          </cell>
          <cell r="G32" t="str">
            <v>BNP Paribas Corporate Finance; Deutsche Bank AG</v>
          </cell>
          <cell r="I32" t="str">
            <v>Business Objects SA</v>
          </cell>
          <cell r="K32" t="str">
            <v>Goldman Sachs (Singapore) Pte Ltd.</v>
          </cell>
          <cell r="M32">
            <v>50.2699</v>
          </cell>
          <cell r="O32" t="str">
            <v>Shearman &amp; Sterling LLP; Wilson, Sonsini, Goodrich &amp; Rosati</v>
          </cell>
          <cell r="Q32" t="str">
            <v>Application Software</v>
          </cell>
          <cell r="S32" t="str">
            <v>10/7/2007</v>
          </cell>
          <cell r="U32" t="str">
            <v>1/29/2008</v>
          </cell>
          <cell r="W32">
            <v>7077.8606399999999</v>
          </cell>
          <cell r="Y32">
            <v>6147.0186400000002</v>
          </cell>
          <cell r="AA32">
            <v>59.393340000000002</v>
          </cell>
          <cell r="AC32">
            <v>1</v>
          </cell>
          <cell r="AE32">
            <v>0</v>
          </cell>
          <cell r="AG32">
            <v>5657.6941200000001</v>
          </cell>
          <cell r="AI32">
            <v>2.9990000000000001</v>
          </cell>
          <cell r="AK32">
            <v>75.311409999999995</v>
          </cell>
          <cell r="AM32">
            <v>6147.0186400000002</v>
          </cell>
          <cell r="AO32">
            <v>41.213949999999997</v>
          </cell>
          <cell r="AQ32">
            <v>25.01839</v>
          </cell>
          <cell r="AS32">
            <v>4.2773000000000003</v>
          </cell>
          <cell r="AU32">
            <v>75.311409999999995</v>
          </cell>
          <cell r="AW32">
            <v>-290.89699999999999</v>
          </cell>
          <cell r="AY32">
            <v>1437.125</v>
          </cell>
          <cell r="BA32">
            <v>245.7</v>
          </cell>
          <cell r="BC32">
            <v>75.123999999999995</v>
          </cell>
          <cell r="BE32">
            <v>14090.53666</v>
          </cell>
          <cell r="BG32">
            <v>4152.9944100000002</v>
          </cell>
          <cell r="BI32">
            <v>2787.7777000000001</v>
          </cell>
          <cell r="BS32">
            <v>7</v>
          </cell>
          <cell r="BT32" t="str">
            <v>Aruban Guilder (AWG)</v>
          </cell>
          <cell r="BU32" t="str">
            <v>AWG</v>
          </cell>
        </row>
        <row r="33">
          <cell r="A33" t="str">
            <v>IQTR37124418</v>
          </cell>
          <cell r="C33" t="str">
            <v>Exact Holding NV</v>
          </cell>
          <cell r="E33">
            <v>35.142440000000001</v>
          </cell>
          <cell r="G33" t="str">
            <v>CIBC World Markets Plc</v>
          </cell>
          <cell r="I33" t="str">
            <v>Longview Solutions, Inc.</v>
          </cell>
          <cell r="K33" t="str">
            <v>NA</v>
          </cell>
          <cell r="M33" t="str">
            <v>NA</v>
          </cell>
          <cell r="O33" t="str">
            <v>Stikeman Elliott LLP</v>
          </cell>
          <cell r="Q33" t="str">
            <v>Application Software</v>
          </cell>
          <cell r="S33" t="str">
            <v>9/17/2007</v>
          </cell>
          <cell r="U33" t="str">
            <v>11/9/2007</v>
          </cell>
          <cell r="W33">
            <v>51.5</v>
          </cell>
          <cell r="Y33">
            <v>51.5</v>
          </cell>
          <cell r="AA33" t="str">
            <v>NA</v>
          </cell>
          <cell r="AC33">
            <v>1</v>
          </cell>
          <cell r="AE33">
            <v>0</v>
          </cell>
          <cell r="AG33">
            <v>51.5</v>
          </cell>
          <cell r="AI33" t="str">
            <v>NA</v>
          </cell>
          <cell r="AK33" t="str">
            <v>NA</v>
          </cell>
          <cell r="AM33">
            <v>51.5</v>
          </cell>
          <cell r="AO33" t="str">
            <v>NA</v>
          </cell>
          <cell r="AQ33">
            <v>7.8866800000000001</v>
          </cell>
          <cell r="AS33">
            <v>1.77586</v>
          </cell>
          <cell r="AU33" t="str">
            <v>NA</v>
          </cell>
          <cell r="AW33" t="str">
            <v>NA</v>
          </cell>
          <cell r="AY33">
            <v>29</v>
          </cell>
          <cell r="BA33">
            <v>6.53</v>
          </cell>
          <cell r="BC33" t="str">
            <v>NA</v>
          </cell>
          <cell r="BE33">
            <v>339.74214999999998</v>
          </cell>
          <cell r="BG33">
            <v>75.250569999999996</v>
          </cell>
          <cell r="BI33">
            <v>50.857419999999998</v>
          </cell>
          <cell r="BS33">
            <v>8</v>
          </cell>
          <cell r="BT33" t="str">
            <v>Australian Dollar (AUD)</v>
          </cell>
          <cell r="BU33" t="str">
            <v>AUD</v>
          </cell>
        </row>
        <row r="34">
          <cell r="A34" t="str">
            <v>IQTR36661418</v>
          </cell>
          <cell r="C34" t="str">
            <v>Cognos Inc.</v>
          </cell>
          <cell r="E34">
            <v>41.13</v>
          </cell>
          <cell r="G34" t="str">
            <v>Lehman Brothers Inc.</v>
          </cell>
          <cell r="I34" t="str">
            <v>Applix Inc.</v>
          </cell>
          <cell r="K34" t="str">
            <v>Bear, Stearns &amp; Co. Inc.</v>
          </cell>
          <cell r="M34">
            <v>16.61</v>
          </cell>
          <cell r="O34" t="str">
            <v>Stikeman Elliott LLP; Wilmer Cutler Pickering Hale and Dorr LLP</v>
          </cell>
          <cell r="Q34" t="str">
            <v>Application Software</v>
          </cell>
          <cell r="S34" t="str">
            <v>7/18/2007</v>
          </cell>
          <cell r="U34" t="str">
            <v>10/25/2007</v>
          </cell>
          <cell r="W34">
            <v>345.95278999999999</v>
          </cell>
          <cell r="Y34">
            <v>307.81578999999999</v>
          </cell>
          <cell r="AA34">
            <v>17.87</v>
          </cell>
          <cell r="AC34">
            <v>1</v>
          </cell>
          <cell r="AE34">
            <v>0</v>
          </cell>
          <cell r="AG34">
            <v>286.78944999999999</v>
          </cell>
          <cell r="AI34">
            <v>6.62087</v>
          </cell>
          <cell r="AK34">
            <v>28.9862</v>
          </cell>
          <cell r="AM34">
            <v>307.81578999999999</v>
          </cell>
          <cell r="AO34">
            <v>44.469200000000001</v>
          </cell>
          <cell r="AQ34">
            <v>35.746810000000004</v>
          </cell>
          <cell r="AS34">
            <v>5.0300799999999999</v>
          </cell>
          <cell r="AU34">
            <v>28.9862</v>
          </cell>
          <cell r="AW34">
            <v>-33.262</v>
          </cell>
          <cell r="AY34">
            <v>61.195</v>
          </cell>
          <cell r="BA34">
            <v>8.6110000000000007</v>
          </cell>
          <cell r="BC34">
            <v>9.8940000000000001</v>
          </cell>
          <cell r="BE34">
            <v>1021.355</v>
          </cell>
          <cell r="BG34">
            <v>185.529</v>
          </cell>
          <cell r="BI34">
            <v>126.33</v>
          </cell>
          <cell r="BS34">
            <v>9</v>
          </cell>
          <cell r="BT34" t="str">
            <v>Austrian Schilling (ATS)</v>
          </cell>
          <cell r="BU34" t="str">
            <v>ATS</v>
          </cell>
        </row>
        <row r="35">
          <cell r="A35" t="str">
            <v>IQTR35639759</v>
          </cell>
          <cell r="C35" t="str">
            <v>International Business Machines Corp.</v>
          </cell>
          <cell r="E35">
            <v>108.6</v>
          </cell>
          <cell r="G35" t="str">
            <v>CIBC World Markets Corp.</v>
          </cell>
          <cell r="I35" t="str">
            <v>DataMirror Corporation</v>
          </cell>
          <cell r="K35" t="str">
            <v>Pagemill Partners, LLC</v>
          </cell>
          <cell r="M35">
            <v>21.576530000000002</v>
          </cell>
          <cell r="O35" t="str">
            <v>Blake, Cassels &amp; Graydon, LLP; Stikeman Elliott LLP</v>
          </cell>
          <cell r="Q35" t="str">
            <v>Application Software</v>
          </cell>
          <cell r="S35" t="str">
            <v>7/16/2007</v>
          </cell>
          <cell r="U35" t="str">
            <v>9/5/2007</v>
          </cell>
          <cell r="W35">
            <v>163.42482999999999</v>
          </cell>
          <cell r="Y35">
            <v>145.39183</v>
          </cell>
          <cell r="AA35">
            <v>25.891829999999999</v>
          </cell>
          <cell r="AC35">
            <v>1</v>
          </cell>
          <cell r="AE35">
            <v>0</v>
          </cell>
          <cell r="AG35">
            <v>163.42482999999999</v>
          </cell>
          <cell r="AI35">
            <v>12.55472</v>
          </cell>
          <cell r="AK35">
            <v>27.314869999999999</v>
          </cell>
          <cell r="AM35">
            <v>145.39183</v>
          </cell>
          <cell r="AO35">
            <v>17.91864</v>
          </cell>
          <cell r="AQ35">
            <v>15.736750000000001</v>
          </cell>
          <cell r="AS35">
            <v>2.9783599999999999</v>
          </cell>
          <cell r="AU35">
            <v>27.314869999999999</v>
          </cell>
          <cell r="AW35">
            <v>-18.033000000000001</v>
          </cell>
          <cell r="AY35">
            <v>48.816000000000003</v>
          </cell>
          <cell r="BA35">
            <v>9.2390000000000008</v>
          </cell>
          <cell r="BC35">
            <v>5.9829999999999997</v>
          </cell>
          <cell r="BE35">
            <v>94674</v>
          </cell>
          <cell r="BG35">
            <v>18716</v>
          </cell>
          <cell r="BI35">
            <v>9791</v>
          </cell>
          <cell r="BS35">
            <v>10</v>
          </cell>
          <cell r="BT35" t="str">
            <v>Azerbaijan Manet (AZM)</v>
          </cell>
          <cell r="BU35" t="str">
            <v>AZM</v>
          </cell>
        </row>
        <row r="36">
          <cell r="A36" t="str">
            <v>IQTR34249142</v>
          </cell>
          <cell r="C36" t="str">
            <v>Sage Group plc</v>
          </cell>
          <cell r="E36">
            <v>5.2314600000000002</v>
          </cell>
          <cell r="G36" t="str">
            <v>NA</v>
          </cell>
          <cell r="I36" t="str">
            <v>Snowdrop Systems Limited</v>
          </cell>
          <cell r="K36" t="str">
            <v>NA</v>
          </cell>
          <cell r="M36" t="str">
            <v>NA</v>
          </cell>
          <cell r="O36" t="str">
            <v>Manches LLP</v>
          </cell>
          <cell r="Q36" t="str">
            <v>Application Software</v>
          </cell>
          <cell r="S36" t="str">
            <v>5/2/2007</v>
          </cell>
          <cell r="U36" t="str">
            <v>5/2/2007</v>
          </cell>
          <cell r="W36">
            <v>37.033349999999999</v>
          </cell>
          <cell r="Y36">
            <v>37.033349999999999</v>
          </cell>
          <cell r="AA36" t="str">
            <v>NA</v>
          </cell>
          <cell r="AC36">
            <v>1</v>
          </cell>
          <cell r="AE36">
            <v>0</v>
          </cell>
          <cell r="AG36">
            <v>37.033349999999999</v>
          </cell>
          <cell r="AI36" t="str">
            <v>NA</v>
          </cell>
          <cell r="AK36" t="str">
            <v>NA</v>
          </cell>
          <cell r="AM36">
            <v>37.033349999999999</v>
          </cell>
          <cell r="AO36" t="str">
            <v>NA</v>
          </cell>
          <cell r="AQ36">
            <v>16.909089999999999</v>
          </cell>
          <cell r="AS36">
            <v>2.48</v>
          </cell>
          <cell r="AU36" t="str">
            <v>NA</v>
          </cell>
          <cell r="AW36" t="str">
            <v>NA</v>
          </cell>
          <cell r="AY36">
            <v>14.9328</v>
          </cell>
          <cell r="BA36">
            <v>2.19014</v>
          </cell>
          <cell r="BC36" t="str">
            <v>NA</v>
          </cell>
          <cell r="BE36">
            <v>2099.3529100000001</v>
          </cell>
          <cell r="BG36">
            <v>557.69038999999998</v>
          </cell>
          <cell r="BI36">
            <v>296.46589999999998</v>
          </cell>
          <cell r="BS36">
            <v>11</v>
          </cell>
          <cell r="BT36" t="str">
            <v>Bahamas Dollar (BSD)</v>
          </cell>
          <cell r="BU36" t="str">
            <v>BSD</v>
          </cell>
        </row>
        <row r="37">
          <cell r="A37" t="str">
            <v>IQTR34162688</v>
          </cell>
          <cell r="C37" t="str">
            <v xml:space="preserve">Northgate Information Solutions </v>
          </cell>
          <cell r="E37">
            <v>1.75482</v>
          </cell>
          <cell r="G37" t="str">
            <v>Citigroup Global Markets Limited; N M Rothschild &amp; Sons Limited</v>
          </cell>
          <cell r="I37" t="str">
            <v>NorthgateArinso Belgium N.V.</v>
          </cell>
          <cell r="K37" t="str">
            <v>ABN AMRO Holding N.V.</v>
          </cell>
          <cell r="M37">
            <v>27.904440000000001</v>
          </cell>
          <cell r="O37" t="str">
            <v>Allen &amp; Overy LLP</v>
          </cell>
          <cell r="Q37" t="str">
            <v>Application Software</v>
          </cell>
          <cell r="S37" t="str">
            <v>5/1/2007</v>
          </cell>
          <cell r="U37" t="str">
            <v>6/15/2007</v>
          </cell>
          <cell r="W37">
            <v>328.43556999999998</v>
          </cell>
          <cell r="Y37">
            <v>280.60183000000001</v>
          </cell>
          <cell r="AA37">
            <v>34.296460000000003</v>
          </cell>
          <cell r="AC37">
            <v>0.74416899999999997</v>
          </cell>
          <cell r="AE37">
            <v>0.25583100000000003</v>
          </cell>
          <cell r="AG37">
            <v>514.75008000000003</v>
          </cell>
          <cell r="AI37">
            <v>5.2103099999999998</v>
          </cell>
          <cell r="AK37">
            <v>37.821069999999999</v>
          </cell>
          <cell r="AM37">
            <v>484.28843999999998</v>
          </cell>
          <cell r="AO37">
            <v>19.323509999999999</v>
          </cell>
          <cell r="AQ37">
            <v>16.282019999999999</v>
          </cell>
          <cell r="AS37">
            <v>1.6066199999999999</v>
          </cell>
          <cell r="AU37">
            <v>37.821069999999999</v>
          </cell>
          <cell r="AW37">
            <v>-30.465050000000002</v>
          </cell>
          <cell r="AY37">
            <v>301.43227000000002</v>
          </cell>
          <cell r="BA37">
            <v>29.743760000000002</v>
          </cell>
          <cell r="BC37">
            <v>13.610139999999999</v>
          </cell>
          <cell r="BE37">
            <v>703.25967000000003</v>
          </cell>
          <cell r="BG37">
            <v>121.82182</v>
          </cell>
          <cell r="BI37">
            <v>50.14499</v>
          </cell>
          <cell r="BS37">
            <v>12</v>
          </cell>
          <cell r="BT37" t="str">
            <v>Bahraini Dinar (BHD)</v>
          </cell>
          <cell r="BU37" t="str">
            <v>BHD</v>
          </cell>
        </row>
        <row r="38">
          <cell r="A38" t="str">
            <v>IQTR32899059</v>
          </cell>
          <cell r="C38" t="str">
            <v>Oracle Corp.</v>
          </cell>
          <cell r="E38">
            <v>16.29</v>
          </cell>
          <cell r="G38" t="str">
            <v>Credit Suisse Group</v>
          </cell>
          <cell r="I38" t="str">
            <v>Hyperion Solutions Corp.</v>
          </cell>
          <cell r="K38" t="str">
            <v>Morgan Stanley</v>
          </cell>
          <cell r="M38">
            <v>43.09</v>
          </cell>
          <cell r="O38" t="str">
            <v>Skadden, Arps, Slate, Meagher &amp; Flom, L.L.P.</v>
          </cell>
          <cell r="Q38" t="str">
            <v>Application Software</v>
          </cell>
          <cell r="S38" t="str">
            <v>2/28/2007</v>
          </cell>
          <cell r="U38" t="str">
            <v>4/13/2007</v>
          </cell>
          <cell r="W38">
            <v>3283.5996100000002</v>
          </cell>
          <cell r="Y38">
            <v>2797.16561</v>
          </cell>
          <cell r="AA38">
            <v>52</v>
          </cell>
          <cell r="AC38">
            <v>1</v>
          </cell>
          <cell r="AE38">
            <v>0</v>
          </cell>
          <cell r="AG38">
            <v>3077.3048800000001</v>
          </cell>
          <cell r="AI38">
            <v>4.8147900000000003</v>
          </cell>
          <cell r="AK38">
            <v>45.426839999999999</v>
          </cell>
          <cell r="AM38">
            <v>2797.16561</v>
          </cell>
          <cell r="AO38">
            <v>28.06906</v>
          </cell>
          <cell r="AQ38">
            <v>20.42353</v>
          </cell>
          <cell r="AS38">
            <v>3.36632</v>
          </cell>
          <cell r="AU38">
            <v>45.426839999999999</v>
          </cell>
          <cell r="AW38">
            <v>-486.43400000000003</v>
          </cell>
          <cell r="AY38">
            <v>830.92600000000004</v>
          </cell>
          <cell r="BA38">
            <v>136.958</v>
          </cell>
          <cell r="BC38">
            <v>67.742000000000004</v>
          </cell>
          <cell r="BE38">
            <v>17018</v>
          </cell>
          <cell r="BG38">
            <v>6769</v>
          </cell>
          <cell r="BI38">
            <v>3970</v>
          </cell>
          <cell r="BS38" t="e">
            <v>#REF!</v>
          </cell>
          <cell r="BT38" t="str">
            <v>Belgian Franc (BEF)</v>
          </cell>
          <cell r="BU38" t="str">
            <v>BEF</v>
          </cell>
        </row>
        <row r="39">
          <cell r="A39" t="str">
            <v>IQTR27551948</v>
          </cell>
          <cell r="C39" t="str">
            <v>(Invalid Identifier)</v>
          </cell>
          <cell r="E39" t="str">
            <v>(Invalid Identifier)</v>
          </cell>
          <cell r="G39" t="str">
            <v>(Invalid Identifier)</v>
          </cell>
          <cell r="I39" t="str">
            <v>(Invalid Identifier)</v>
          </cell>
          <cell r="K39" t="str">
            <v>(Invalid Identifier)</v>
          </cell>
          <cell r="M39" t="str">
            <v>(Invalid Identifier)</v>
          </cell>
          <cell r="O39" t="str">
            <v>(Invalid Identifier)</v>
          </cell>
          <cell r="Q39" t="str">
            <v>(Invalid Identifier)</v>
          </cell>
          <cell r="S39" t="str">
            <v>(Invalid Identifier)</v>
          </cell>
          <cell r="U39" t="str">
            <v>(Invalid Identifier)</v>
          </cell>
          <cell r="W39" t="str">
            <v>(Invalid Identifier)</v>
          </cell>
          <cell r="Y39" t="str">
            <v>(Invalid Identifier)</v>
          </cell>
          <cell r="AA39" t="str">
            <v>(Invalid Identifier)</v>
          </cell>
          <cell r="AC39" t="e">
            <v>#VALUE!</v>
          </cell>
          <cell r="AE39" t="e">
            <v>#VALUE!</v>
          </cell>
          <cell r="AG39" t="str">
            <v>(Invalid Identifier)</v>
          </cell>
          <cell r="AI39" t="str">
            <v>(Invalid Identifier)</v>
          </cell>
          <cell r="AK39" t="str">
            <v>(Invalid Identifier)</v>
          </cell>
          <cell r="AM39" t="str">
            <v>(Invalid Identifier)</v>
          </cell>
          <cell r="AO39" t="str">
            <v>(Invalid Identifier)</v>
          </cell>
          <cell r="AQ39" t="str">
            <v>(Invalid Identifier)</v>
          </cell>
          <cell r="AS39" t="str">
            <v>(Invalid Identifier)</v>
          </cell>
          <cell r="AU39" t="str">
            <v>(Invalid Identifier)</v>
          </cell>
          <cell r="AW39" t="str">
            <v>(Invalid Identifier)</v>
          </cell>
          <cell r="AY39" t="str">
            <v>(Invalid Identifier)</v>
          </cell>
          <cell r="BA39" t="str">
            <v>(Invalid Identifier)</v>
          </cell>
          <cell r="BC39" t="str">
            <v>(Invalid Identifier)</v>
          </cell>
          <cell r="BE39" t="str">
            <v>(Invalid Identifier)</v>
          </cell>
          <cell r="BG39" t="str">
            <v>(Invalid Identifier)</v>
          </cell>
          <cell r="BI39" t="str">
            <v>(Invalid Identifier)</v>
          </cell>
          <cell r="BS39" t="e">
            <v>#REF!</v>
          </cell>
          <cell r="BT39" t="str">
            <v>Bhutan Ngultrum (BTN)</v>
          </cell>
          <cell r="BU39" t="str">
            <v>BTN</v>
          </cell>
        </row>
        <row r="40">
          <cell r="A40" t="str">
            <v>IQTR39497812</v>
          </cell>
          <cell r="C40" t="str">
            <v>Infor Global Solutions, Inc.</v>
          </cell>
          <cell r="E40" t="str">
            <v>NA</v>
          </cell>
          <cell r="G40" t="str">
            <v>NA</v>
          </cell>
          <cell r="I40" t="str">
            <v>SSA Global Technologies, Inc.</v>
          </cell>
          <cell r="K40" t="str">
            <v>J.P. Morgan Securities Inc.</v>
          </cell>
          <cell r="M40">
            <v>15.59</v>
          </cell>
          <cell r="O40" t="str">
            <v>Mayer Brown LLP; Schulte Roth &amp; Zabel LLP</v>
          </cell>
          <cell r="Q40" t="str">
            <v>Application Software</v>
          </cell>
          <cell r="S40" t="str">
            <v>5/14/2006</v>
          </cell>
          <cell r="U40" t="str">
            <v>8/2/2006</v>
          </cell>
          <cell r="W40">
            <v>1750.9016300000001</v>
          </cell>
          <cell r="Y40">
            <v>1610.3016299999999</v>
          </cell>
          <cell r="AA40">
            <v>19.5</v>
          </cell>
          <cell r="AC40">
            <v>1</v>
          </cell>
          <cell r="AE40">
            <v>0</v>
          </cell>
          <cell r="AG40">
            <v>1366.49819</v>
          </cell>
          <cell r="AI40">
            <v>4.6149899999999997</v>
          </cell>
          <cell r="AK40">
            <v>92.959059999999994</v>
          </cell>
          <cell r="AM40">
            <v>1610.3016299999999</v>
          </cell>
          <cell r="AO40">
            <v>23.680910000000001</v>
          </cell>
          <cell r="AQ40">
            <v>13.09188</v>
          </cell>
          <cell r="AS40">
            <v>2.15598</v>
          </cell>
          <cell r="AU40">
            <v>92.959059999999994</v>
          </cell>
          <cell r="AW40">
            <v>71.8</v>
          </cell>
          <cell r="AY40">
            <v>746.9</v>
          </cell>
          <cell r="BA40">
            <v>123</v>
          </cell>
          <cell r="BC40">
            <v>14.7</v>
          </cell>
          <cell r="BE40" t="str">
            <v>NA</v>
          </cell>
          <cell r="BG40" t="str">
            <v>NA</v>
          </cell>
          <cell r="BI40" t="str">
            <v>NA</v>
          </cell>
          <cell r="BS40" t="e">
            <v>#REF!</v>
          </cell>
          <cell r="BT40" t="str">
            <v>Bolivian Boliviano (BOB)</v>
          </cell>
          <cell r="BU40" t="str">
            <v>BOB</v>
          </cell>
        </row>
        <row r="41">
          <cell r="A41" t="str">
            <v>IQTR26939721</v>
          </cell>
          <cell r="C41" t="str">
            <v>Extensity Inc.</v>
          </cell>
          <cell r="E41" t="str">
            <v>NA</v>
          </cell>
          <cell r="G41" t="str">
            <v>BofA Merrill Lynch; ING Corporate Finance</v>
          </cell>
          <cell r="I41" t="str">
            <v>Systems Union Group plc</v>
          </cell>
          <cell r="K41" t="str">
            <v>Close Brothers Corporate Finance</v>
          </cell>
          <cell r="M41">
            <v>3.7282799999999998</v>
          </cell>
          <cell r="O41" t="str">
            <v>Allen &amp; Overy LLP</v>
          </cell>
          <cell r="Q41" t="str">
            <v>Application Software</v>
          </cell>
          <cell r="S41" t="str">
            <v>4/27/2006</v>
          </cell>
          <cell r="U41" t="str">
            <v>7/31/2006</v>
          </cell>
          <cell r="W41">
            <v>424.15904999999998</v>
          </cell>
          <cell r="Y41">
            <v>380.87322</v>
          </cell>
          <cell r="AA41">
            <v>3.8723700000000001</v>
          </cell>
          <cell r="AC41">
            <v>1</v>
          </cell>
          <cell r="AE41">
            <v>0</v>
          </cell>
          <cell r="AG41">
            <v>397.14255000000003</v>
          </cell>
          <cell r="AI41">
            <v>2.3709699999999998</v>
          </cell>
          <cell r="AK41">
            <v>31.749459999999999</v>
          </cell>
          <cell r="AM41">
            <v>380.87322</v>
          </cell>
          <cell r="AO41">
            <v>25.06127</v>
          </cell>
          <cell r="AQ41">
            <v>12.7906</v>
          </cell>
          <cell r="AS41">
            <v>1.86555</v>
          </cell>
          <cell r="AU41">
            <v>31.749459999999999</v>
          </cell>
          <cell r="AW41">
            <v>-16.26934</v>
          </cell>
          <cell r="AY41">
            <v>204.16189</v>
          </cell>
          <cell r="BA41">
            <v>29.77759</v>
          </cell>
          <cell r="BC41">
            <v>12.50864</v>
          </cell>
          <cell r="BE41">
            <v>443.38099999999997</v>
          </cell>
          <cell r="BG41">
            <v>88.042000000000002</v>
          </cell>
          <cell r="BI41">
            <v>70.668000000000006</v>
          </cell>
          <cell r="BS41" t="e">
            <v>#REF!</v>
          </cell>
          <cell r="BT41" t="str">
            <v>Botswana Pula (BWP)</v>
          </cell>
          <cell r="BU41" t="str">
            <v>BWP</v>
          </cell>
        </row>
        <row r="42">
          <cell r="A42" t="str">
            <v>IQTR26898143</v>
          </cell>
          <cell r="C42" t="str">
            <v>JDA Software Group Inc.</v>
          </cell>
          <cell r="E42">
            <v>14.87</v>
          </cell>
          <cell r="G42" t="str">
            <v>Citigroup, Inc.</v>
          </cell>
          <cell r="I42" t="str">
            <v>Textron Fastening Systems</v>
          </cell>
          <cell r="K42" t="str">
            <v>Lehman Brothers Inc.</v>
          </cell>
          <cell r="M42">
            <v>2.4</v>
          </cell>
          <cell r="O42" t="str">
            <v>DLA Piper US LLP</v>
          </cell>
          <cell r="Q42" t="str">
            <v>Application Software</v>
          </cell>
          <cell r="S42" t="str">
            <v>4/24/2006</v>
          </cell>
          <cell r="U42" t="str">
            <v>7/5/2006</v>
          </cell>
          <cell r="W42">
            <v>388.46708000000001</v>
          </cell>
          <cell r="Y42">
            <v>247.74008000000001</v>
          </cell>
          <cell r="AA42">
            <v>2.5</v>
          </cell>
          <cell r="AC42">
            <v>1</v>
          </cell>
          <cell r="AE42">
            <v>0</v>
          </cell>
          <cell r="AG42">
            <v>210.35708</v>
          </cell>
          <cell r="AI42">
            <v>1.3666400000000001</v>
          </cell>
          <cell r="AK42" t="str">
            <v>NM</v>
          </cell>
          <cell r="AM42">
            <v>247.74008000000001</v>
          </cell>
          <cell r="AO42" t="str">
            <v>NM</v>
          </cell>
          <cell r="AQ42">
            <v>9.97424</v>
          </cell>
          <cell r="AS42">
            <v>1.40608</v>
          </cell>
          <cell r="AU42" t="str">
            <v>NM</v>
          </cell>
          <cell r="AW42">
            <v>37.383000000000003</v>
          </cell>
          <cell r="AY42">
            <v>176.19200000000001</v>
          </cell>
          <cell r="BA42">
            <v>24.838000000000001</v>
          </cell>
          <cell r="BC42">
            <v>-12.243</v>
          </cell>
          <cell r="BE42">
            <v>213.42500000000001</v>
          </cell>
          <cell r="BG42">
            <v>30.22</v>
          </cell>
          <cell r="BI42">
            <v>6.7439999999999998</v>
          </cell>
          <cell r="BS42" t="e">
            <v>#REF!</v>
          </cell>
          <cell r="BT42" t="str">
            <v>Brazilian Real (BRL)</v>
          </cell>
          <cell r="BU42" t="str">
            <v>BRL</v>
          </cell>
        </row>
        <row r="44">
          <cell r="S44" t="str">
            <v>High</v>
          </cell>
          <cell r="W44">
            <v>7077.8606399999999</v>
          </cell>
          <cell r="AE44" t="str">
            <v>High</v>
          </cell>
          <cell r="AG44">
            <v>5657.6941200000001</v>
          </cell>
          <cell r="AI44">
            <v>12.55472</v>
          </cell>
          <cell r="AK44">
            <v>92.959059999999994</v>
          </cell>
          <cell r="AM44">
            <v>6147.0186400000002</v>
          </cell>
          <cell r="AO44">
            <v>44.469200000000001</v>
          </cell>
          <cell r="AQ44">
            <v>66.234120000000004</v>
          </cell>
          <cell r="AS44">
            <v>5.0300799999999999</v>
          </cell>
          <cell r="AU44">
            <v>92.959059999999994</v>
          </cell>
          <cell r="AW44">
            <v>71.8</v>
          </cell>
          <cell r="AY44">
            <v>1437.125</v>
          </cell>
          <cell r="BA44">
            <v>245.7</v>
          </cell>
          <cell r="BC44">
            <v>126.33</v>
          </cell>
          <cell r="BE44">
            <v>104306</v>
          </cell>
          <cell r="BG44">
            <v>21897</v>
          </cell>
          <cell r="BI44">
            <v>11397.00001</v>
          </cell>
        </row>
        <row r="45">
          <cell r="S45" t="str">
            <v>Median</v>
          </cell>
          <cell r="W45">
            <v>328.43556999999998</v>
          </cell>
          <cell r="AE45" t="str">
            <v>Median</v>
          </cell>
          <cell r="AG45">
            <v>286.78944999999999</v>
          </cell>
          <cell r="AI45">
            <v>3.1406499999999999</v>
          </cell>
          <cell r="AK45">
            <v>37.821069999999999</v>
          </cell>
          <cell r="AM45">
            <v>247.74008000000001</v>
          </cell>
          <cell r="AO45">
            <v>23.680910000000001</v>
          </cell>
          <cell r="AQ45">
            <v>15.736750000000001</v>
          </cell>
          <cell r="AS45">
            <v>2.15598</v>
          </cell>
          <cell r="AU45">
            <v>37.821069999999999</v>
          </cell>
          <cell r="AW45">
            <v>-30.465050000000002</v>
          </cell>
          <cell r="AY45">
            <v>176.19200000000001</v>
          </cell>
          <cell r="BA45">
            <v>9.2390000000000008</v>
          </cell>
          <cell r="BC45">
            <v>9.8940000000000001</v>
          </cell>
          <cell r="BE45">
            <v>8094.9447849999997</v>
          </cell>
          <cell r="BG45">
            <v>2355.3424000000005</v>
          </cell>
          <cell r="BI45">
            <v>1542.1217999999999</v>
          </cell>
        </row>
        <row r="46">
          <cell r="S46" t="str">
            <v>Average</v>
          </cell>
          <cell r="W46">
            <v>1285.5191066666664</v>
          </cell>
          <cell r="AE46" t="str">
            <v>Average</v>
          </cell>
          <cell r="AG46">
            <v>1137.1442693333333</v>
          </cell>
          <cell r="AI46">
            <v>4.5414876923076921</v>
          </cell>
          <cell r="AK46">
            <v>43.122974545454547</v>
          </cell>
          <cell r="AM46">
            <v>1141.2149813333335</v>
          </cell>
          <cell r="AO46">
            <v>23.954198181818185</v>
          </cell>
          <cell r="AQ46">
            <v>19.223112</v>
          </cell>
          <cell r="AS46">
            <v>2.4232613333333335</v>
          </cell>
          <cell r="AU46">
            <v>43.122974545454547</v>
          </cell>
          <cell r="AW46">
            <v>-101.78375769230769</v>
          </cell>
          <cell r="AY46">
            <v>342.60179400000004</v>
          </cell>
          <cell r="BA46">
            <v>54.475065999999991</v>
          </cell>
          <cell r="BC46">
            <v>24.740194615384617</v>
          </cell>
          <cell r="BE46">
            <v>28967.061935833335</v>
          </cell>
          <cell r="BG46">
            <v>6403.5288133333333</v>
          </cell>
          <cell r="BI46">
            <v>3440.5807083333334</v>
          </cell>
        </row>
        <row r="47">
          <cell r="S47" t="str">
            <v>Low</v>
          </cell>
          <cell r="W47">
            <v>11.400869999999999</v>
          </cell>
          <cell r="AE47" t="str">
            <v>Low</v>
          </cell>
          <cell r="AG47">
            <v>10.10338</v>
          </cell>
          <cell r="AI47">
            <v>1.3666400000000001</v>
          </cell>
          <cell r="AK47">
            <v>13.906639999999999</v>
          </cell>
          <cell r="AM47">
            <v>10.150869999999999</v>
          </cell>
          <cell r="AO47">
            <v>7.3310500000000003</v>
          </cell>
          <cell r="AQ47">
            <v>6.1225899999999998</v>
          </cell>
          <cell r="AS47">
            <v>0.7228</v>
          </cell>
          <cell r="AU47">
            <v>13.906639999999999</v>
          </cell>
          <cell r="AW47">
            <v>-486.43400000000003</v>
          </cell>
          <cell r="AY47">
            <v>12.01477</v>
          </cell>
          <cell r="BA47">
            <v>1.65794</v>
          </cell>
          <cell r="BC47">
            <v>-12.243</v>
          </cell>
          <cell r="BE47">
            <v>213.42500000000001</v>
          </cell>
          <cell r="BG47">
            <v>30.22</v>
          </cell>
          <cell r="BI47">
            <v>6.7439999999999998</v>
          </cell>
        </row>
        <row r="50">
          <cell r="C50" t="str">
            <v>Cooper Tools TEV</v>
          </cell>
        </row>
        <row r="51">
          <cell r="C51" t="str">
            <v>At Median LTM Multiple ($65.1mm of EBITDA, $647.9mm of Revenue)¹</v>
          </cell>
          <cell r="H51">
            <v>0</v>
          </cell>
          <cell r="AQ51">
            <v>1023.6755875</v>
          </cell>
          <cell r="AS51">
            <v>1396.7516430000001</v>
          </cell>
          <cell r="BJ51">
            <v>65.05</v>
          </cell>
          <cell r="BK51">
            <v>647.85</v>
          </cell>
        </row>
        <row r="52">
          <cell r="C52" t="str">
            <v>At Average LTM Multiple ($65.1mm of EBITDA, $647.9mm of Revenue)¹</v>
          </cell>
          <cell r="H52">
            <v>0</v>
          </cell>
          <cell r="AQ52">
            <v>1250.4634355999999</v>
          </cell>
          <cell r="AS52">
            <v>1569.9098548000002</v>
          </cell>
        </row>
        <row r="55">
          <cell r="C55" t="str">
            <v>Source: Capital IQ</v>
          </cell>
          <cell r="H55" t="str">
            <v xml:space="preserve"> </v>
          </cell>
        </row>
        <row r="60">
          <cell r="BS60">
            <v>1</v>
          </cell>
          <cell r="BU60" t="str">
            <v>USD</v>
          </cell>
        </row>
        <row r="61">
          <cell r="BS61">
            <v>1</v>
          </cell>
          <cell r="BT61" t="str">
            <v>US Dollar (USD)</v>
          </cell>
          <cell r="BU61" t="str">
            <v>USD</v>
          </cell>
        </row>
        <row r="62">
          <cell r="BS62">
            <v>2</v>
          </cell>
          <cell r="BT62" t="str">
            <v>British Pound (GBP)</v>
          </cell>
          <cell r="BU62" t="str">
            <v>GBP</v>
          </cell>
        </row>
        <row r="63">
          <cell r="BS63">
            <v>3</v>
          </cell>
          <cell r="BT63" t="str">
            <v>European Union Euro (EUR)</v>
          </cell>
          <cell r="BU63" t="str">
            <v>EUR</v>
          </cell>
        </row>
        <row r="64">
          <cell r="BS64">
            <v>4</v>
          </cell>
          <cell r="BT64" t="str">
            <v>Afghanistan Afghani (AFN)</v>
          </cell>
          <cell r="BU64" t="str">
            <v>AFN</v>
          </cell>
        </row>
        <row r="65">
          <cell r="BS65">
            <v>5</v>
          </cell>
          <cell r="BT65" t="str">
            <v>Albanian Lek (ALL)</v>
          </cell>
          <cell r="BU65" t="str">
            <v>ALL</v>
          </cell>
        </row>
        <row r="66">
          <cell r="BS66">
            <v>6</v>
          </cell>
          <cell r="BT66" t="str">
            <v>Algerian Dinar (DZD)</v>
          </cell>
          <cell r="BU66" t="str">
            <v>DZD</v>
          </cell>
        </row>
        <row r="67">
          <cell r="BS67">
            <v>7</v>
          </cell>
          <cell r="BT67" t="str">
            <v>Angola Kwanza (AOA)</v>
          </cell>
          <cell r="BU67" t="str">
            <v>AOA</v>
          </cell>
        </row>
        <row r="68">
          <cell r="BS68">
            <v>8</v>
          </cell>
          <cell r="BT68" t="str">
            <v>Argentine Peso (ARS)</v>
          </cell>
          <cell r="BU68" t="str">
            <v>ARS</v>
          </cell>
        </row>
        <row r="69">
          <cell r="BS69">
            <v>9</v>
          </cell>
          <cell r="BT69" t="str">
            <v>Ariary (MGA)</v>
          </cell>
          <cell r="BU69" t="str">
            <v>MGA</v>
          </cell>
        </row>
        <row r="70">
          <cell r="BS70">
            <v>10</v>
          </cell>
          <cell r="BT70" t="str">
            <v>Armenia Dram (AMD)</v>
          </cell>
          <cell r="BU70" t="str">
            <v>AMD</v>
          </cell>
        </row>
        <row r="71">
          <cell r="BS71">
            <v>11</v>
          </cell>
          <cell r="BT71" t="str">
            <v>Aruban Guilder (AWG)</v>
          </cell>
          <cell r="BU71" t="str">
            <v>AWG</v>
          </cell>
        </row>
        <row r="72">
          <cell r="BS72">
            <v>12</v>
          </cell>
          <cell r="BT72" t="str">
            <v>Australian Dollar (AUD)</v>
          </cell>
          <cell r="BU72" t="str">
            <v>AUD</v>
          </cell>
        </row>
        <row r="73">
          <cell r="BS73">
            <v>13</v>
          </cell>
          <cell r="BT73" t="str">
            <v>Austrian Schilling (ATS)</v>
          </cell>
          <cell r="BU73" t="str">
            <v>ATS</v>
          </cell>
        </row>
        <row r="74">
          <cell r="BS74">
            <v>14</v>
          </cell>
          <cell r="BT74" t="str">
            <v>Azerbaijan Manet (AZM)</v>
          </cell>
          <cell r="BU74" t="str">
            <v>AZM</v>
          </cell>
        </row>
        <row r="75">
          <cell r="BS75">
            <v>15</v>
          </cell>
          <cell r="BT75" t="str">
            <v>Bahamas Dollar (BSD)</v>
          </cell>
          <cell r="BU75" t="str">
            <v>BSD</v>
          </cell>
        </row>
        <row r="76">
          <cell r="BS76">
            <v>16</v>
          </cell>
          <cell r="BT76" t="str">
            <v>Bahraini Dinar (BHD)</v>
          </cell>
          <cell r="BU76" t="str">
            <v>BHD</v>
          </cell>
        </row>
        <row r="77">
          <cell r="BS77">
            <v>17</v>
          </cell>
          <cell r="BT77" t="str">
            <v>Bangladesh Taka (BDT)</v>
          </cell>
          <cell r="BU77" t="str">
            <v>BDT</v>
          </cell>
        </row>
        <row r="78">
          <cell r="BS78">
            <v>18</v>
          </cell>
          <cell r="BT78" t="str">
            <v>Barbados Dollar (BBD)</v>
          </cell>
          <cell r="BU78" t="str">
            <v>BBD</v>
          </cell>
        </row>
        <row r="79">
          <cell r="BS79">
            <v>19</v>
          </cell>
          <cell r="BT79" t="str">
            <v>Belarus Rouble (BYR)</v>
          </cell>
          <cell r="BU79" t="str">
            <v>BYR</v>
          </cell>
        </row>
        <row r="80">
          <cell r="BS80">
            <v>20</v>
          </cell>
          <cell r="BT80" t="str">
            <v>Belgian Franc (BEF)</v>
          </cell>
          <cell r="BU80" t="str">
            <v>BEF</v>
          </cell>
        </row>
        <row r="81">
          <cell r="BS81">
            <v>21</v>
          </cell>
          <cell r="BT81" t="str">
            <v>Belize Dollar (BZD)</v>
          </cell>
          <cell r="BU81" t="str">
            <v>BZD</v>
          </cell>
        </row>
        <row r="82">
          <cell r="BS82">
            <v>22</v>
          </cell>
          <cell r="BT82" t="str">
            <v>Bermuda Dollar (BMD)</v>
          </cell>
          <cell r="BU82" t="str">
            <v>BMD</v>
          </cell>
        </row>
        <row r="83">
          <cell r="BS83">
            <v>23</v>
          </cell>
          <cell r="BT83" t="str">
            <v>Bhutan Ngultrum (BTN)</v>
          </cell>
          <cell r="BU83" t="str">
            <v>BTN</v>
          </cell>
        </row>
        <row r="84">
          <cell r="BS84">
            <v>24</v>
          </cell>
          <cell r="BT84" t="str">
            <v>Bolivian Boliviano (BOB)</v>
          </cell>
          <cell r="BU84" t="str">
            <v>BOB</v>
          </cell>
        </row>
        <row r="85">
          <cell r="BS85">
            <v>25</v>
          </cell>
          <cell r="BT85" t="str">
            <v>Botswana Pula (BWP)</v>
          </cell>
          <cell r="BU85" t="str">
            <v>BWP</v>
          </cell>
        </row>
        <row r="86">
          <cell r="BS86">
            <v>26</v>
          </cell>
          <cell r="BT86" t="str">
            <v>Brazilian Real (BRL)</v>
          </cell>
          <cell r="BU86" t="str">
            <v>BRL</v>
          </cell>
        </row>
        <row r="87">
          <cell r="BS87">
            <v>27</v>
          </cell>
          <cell r="BT87" t="str">
            <v>Brunei Dollar (BND)</v>
          </cell>
          <cell r="BU87" t="str">
            <v>BND</v>
          </cell>
        </row>
        <row r="88">
          <cell r="BS88">
            <v>28</v>
          </cell>
          <cell r="BT88" t="str">
            <v>Bulgarian New Lev (BGN)</v>
          </cell>
          <cell r="BU88" t="str">
            <v>BGN</v>
          </cell>
        </row>
        <row r="89">
          <cell r="BS89">
            <v>29</v>
          </cell>
          <cell r="BT89" t="str">
            <v>Burundi Franc (BIF)</v>
          </cell>
          <cell r="BU89" t="str">
            <v>BIF</v>
          </cell>
        </row>
        <row r="90">
          <cell r="BS90">
            <v>30</v>
          </cell>
          <cell r="BT90" t="str">
            <v>Cambodian (Kampuchea) Riel (KHR)</v>
          </cell>
          <cell r="BU90" t="str">
            <v>KHR</v>
          </cell>
        </row>
        <row r="91">
          <cell r="BS91">
            <v>31</v>
          </cell>
          <cell r="BT91" t="str">
            <v>Canadian Dollar (CAD)</v>
          </cell>
          <cell r="BU91" t="str">
            <v>CAD</v>
          </cell>
        </row>
        <row r="92">
          <cell r="BS92">
            <v>32</v>
          </cell>
          <cell r="BT92" t="str">
            <v>Cape Verde Escudo (CVE)</v>
          </cell>
          <cell r="BU92" t="str">
            <v>CVE</v>
          </cell>
        </row>
        <row r="93">
          <cell r="BS93">
            <v>33</v>
          </cell>
          <cell r="BT93" t="str">
            <v>Cayman Islands Dollar (KYD)</v>
          </cell>
          <cell r="BU93" t="str">
            <v>KYD</v>
          </cell>
        </row>
        <row r="94">
          <cell r="BS94">
            <v>34</v>
          </cell>
          <cell r="BT94" t="str">
            <v>CFA (BCEAO) Franc (XOF)</v>
          </cell>
          <cell r="BU94" t="str">
            <v>XOF</v>
          </cell>
        </row>
        <row r="95">
          <cell r="BS95">
            <v>35</v>
          </cell>
          <cell r="BT95" t="str">
            <v>CFP Franc (XPF)</v>
          </cell>
          <cell r="BU95" t="str">
            <v>XPF</v>
          </cell>
        </row>
        <row r="96">
          <cell r="BS96">
            <v>36</v>
          </cell>
          <cell r="BT96" t="str">
            <v>Chilean Peso (CLP)</v>
          </cell>
          <cell r="BU96" t="str">
            <v>CLP</v>
          </cell>
        </row>
        <row r="97">
          <cell r="BS97">
            <v>37</v>
          </cell>
          <cell r="BT97" t="str">
            <v>China Renminbi (Yuan) (CNY)</v>
          </cell>
          <cell r="BU97" t="str">
            <v>CNY</v>
          </cell>
        </row>
        <row r="98">
          <cell r="BS98">
            <v>38</v>
          </cell>
          <cell r="BT98" t="str">
            <v>Colombian Peso (COP)</v>
          </cell>
          <cell r="BU98" t="str">
            <v>COP</v>
          </cell>
        </row>
        <row r="99">
          <cell r="BS99">
            <v>39</v>
          </cell>
          <cell r="BT99" t="str">
            <v>Comoros Franc (KMF)</v>
          </cell>
          <cell r="BU99" t="str">
            <v>KMF</v>
          </cell>
        </row>
        <row r="100">
          <cell r="BS100">
            <v>40</v>
          </cell>
          <cell r="BT100" t="str">
            <v>Convertible Mark (BAM)</v>
          </cell>
          <cell r="BU100" t="str">
            <v>BAM</v>
          </cell>
        </row>
        <row r="101">
          <cell r="BS101">
            <v>41</v>
          </cell>
          <cell r="BT101" t="str">
            <v>Costa Rica Colon (CRC)</v>
          </cell>
          <cell r="BU101" t="str">
            <v>CRC</v>
          </cell>
        </row>
        <row r="102">
          <cell r="BS102">
            <v>42</v>
          </cell>
          <cell r="BT102" t="str">
            <v>Croatian Kuna (HRK)</v>
          </cell>
          <cell r="BU102" t="str">
            <v>HRK</v>
          </cell>
        </row>
        <row r="103">
          <cell r="BS103">
            <v>43</v>
          </cell>
          <cell r="BT103" t="str">
            <v>Cuban Peso (CUP)</v>
          </cell>
          <cell r="BU103" t="str">
            <v>CUP</v>
          </cell>
        </row>
        <row r="104">
          <cell r="BS104">
            <v>44</v>
          </cell>
          <cell r="BT104" t="str">
            <v>Cyprus Pound (CYP)</v>
          </cell>
          <cell r="BU104" t="str">
            <v>CYP</v>
          </cell>
        </row>
        <row r="105">
          <cell r="BS105">
            <v>45</v>
          </cell>
          <cell r="BT105" t="str">
            <v>Czechoslovak Koruna (CZK)</v>
          </cell>
          <cell r="BU105" t="str">
            <v>CZK</v>
          </cell>
        </row>
        <row r="106">
          <cell r="BS106">
            <v>46</v>
          </cell>
          <cell r="BT106" t="str">
            <v>Danish Krone (DKK)</v>
          </cell>
          <cell r="BU106" t="str">
            <v>DKK</v>
          </cell>
        </row>
        <row r="107">
          <cell r="BS107">
            <v>47</v>
          </cell>
          <cell r="BT107" t="str">
            <v>Djibouti Franc (DJF)</v>
          </cell>
          <cell r="BU107" t="str">
            <v>DJF</v>
          </cell>
        </row>
        <row r="108">
          <cell r="BS108">
            <v>48</v>
          </cell>
          <cell r="BT108" t="str">
            <v>Dominican Rep Peso (DOP)</v>
          </cell>
          <cell r="BU108" t="str">
            <v>DOP</v>
          </cell>
        </row>
        <row r="109">
          <cell r="BS109">
            <v>49</v>
          </cell>
          <cell r="BT109" t="str">
            <v>East Caribbean Dollar (XCD)</v>
          </cell>
          <cell r="BU109" t="str">
            <v>XCD</v>
          </cell>
        </row>
        <row r="110">
          <cell r="BS110">
            <v>50</v>
          </cell>
          <cell r="BT110" t="str">
            <v>Ecuador Sucre (ECS)</v>
          </cell>
          <cell r="BU110" t="str">
            <v>ECS</v>
          </cell>
        </row>
        <row r="111">
          <cell r="BS111">
            <v>51</v>
          </cell>
          <cell r="BT111" t="str">
            <v>Egyptian Pound (EGP)</v>
          </cell>
          <cell r="BU111" t="str">
            <v>EGP</v>
          </cell>
        </row>
        <row r="112">
          <cell r="BS112">
            <v>52</v>
          </cell>
          <cell r="BT112" t="str">
            <v>El Salvador Colon (SVC)</v>
          </cell>
          <cell r="BU112" t="str">
            <v>SVC</v>
          </cell>
        </row>
        <row r="113">
          <cell r="BS113">
            <v>53</v>
          </cell>
          <cell r="BT113" t="str">
            <v>Estonian Kroon (EEK)</v>
          </cell>
          <cell r="BU113" t="str">
            <v>EEK</v>
          </cell>
        </row>
        <row r="114">
          <cell r="BS114">
            <v>54</v>
          </cell>
          <cell r="BT114" t="str">
            <v>Ethiopian Birr (ETB)</v>
          </cell>
          <cell r="BU114" t="str">
            <v>ETB</v>
          </cell>
        </row>
        <row r="115">
          <cell r="BS115">
            <v>55</v>
          </cell>
          <cell r="BT115" t="str">
            <v>Falkland Island Pound (FKP)</v>
          </cell>
          <cell r="BU115" t="str">
            <v>FKP</v>
          </cell>
        </row>
        <row r="116">
          <cell r="BS116">
            <v>56</v>
          </cell>
          <cell r="BT116" t="str">
            <v>Fiji Dollar (FJD)</v>
          </cell>
          <cell r="BU116" t="str">
            <v>FJD</v>
          </cell>
        </row>
        <row r="117">
          <cell r="BS117">
            <v>57</v>
          </cell>
          <cell r="BT117" t="str">
            <v>Finnish Markka (FIM)</v>
          </cell>
          <cell r="BU117" t="str">
            <v>FIM</v>
          </cell>
        </row>
        <row r="118">
          <cell r="BS118">
            <v>58</v>
          </cell>
          <cell r="BT118" t="str">
            <v>French Franc (FRF)</v>
          </cell>
          <cell r="BU118" t="str">
            <v>FRF</v>
          </cell>
        </row>
        <row r="119">
          <cell r="BS119">
            <v>59</v>
          </cell>
          <cell r="BT119" t="str">
            <v>Gambia Dalasi (GMD)</v>
          </cell>
          <cell r="BU119" t="str">
            <v>GMD</v>
          </cell>
        </row>
        <row r="120">
          <cell r="BS120">
            <v>60</v>
          </cell>
          <cell r="BT120" t="str">
            <v>Georgia Lari (GEL)</v>
          </cell>
          <cell r="BU120" t="str">
            <v>GEL</v>
          </cell>
        </row>
        <row r="121">
          <cell r="BS121">
            <v>61</v>
          </cell>
          <cell r="BT121" t="str">
            <v>German Deutschmark (DEM)</v>
          </cell>
          <cell r="BU121" t="str">
            <v>DEM</v>
          </cell>
        </row>
        <row r="122">
          <cell r="BS122">
            <v>62</v>
          </cell>
          <cell r="BT122" t="str">
            <v>Ghana Cedi (GHC)</v>
          </cell>
          <cell r="BU122" t="str">
            <v>GHC</v>
          </cell>
        </row>
        <row r="123">
          <cell r="BS123">
            <v>63</v>
          </cell>
          <cell r="BT123" t="str">
            <v>Gibraltar Pound (GIP)</v>
          </cell>
          <cell r="BU123" t="str">
            <v>GIP</v>
          </cell>
        </row>
        <row r="124">
          <cell r="BS124">
            <v>64</v>
          </cell>
          <cell r="BT124" t="str">
            <v>Greek Drachma (GRD)</v>
          </cell>
          <cell r="BU124" t="str">
            <v>GRD</v>
          </cell>
        </row>
        <row r="125">
          <cell r="BS125">
            <v>65</v>
          </cell>
          <cell r="BT125" t="str">
            <v>Guatemala Quetzal (GTQ)</v>
          </cell>
          <cell r="BU125" t="str">
            <v>GTQ</v>
          </cell>
        </row>
        <row r="126">
          <cell r="BS126">
            <v>66</v>
          </cell>
          <cell r="BT126" t="str">
            <v>Guinea Franc (GNF)</v>
          </cell>
          <cell r="BU126" t="str">
            <v>GNF</v>
          </cell>
        </row>
        <row r="127">
          <cell r="BS127">
            <v>67</v>
          </cell>
          <cell r="BT127" t="str">
            <v>Guyana Dollar (GYD)</v>
          </cell>
          <cell r="BU127" t="str">
            <v>GYD</v>
          </cell>
        </row>
        <row r="128">
          <cell r="BS128">
            <v>68</v>
          </cell>
          <cell r="BT128" t="str">
            <v>Haiti Gourde (HTG)</v>
          </cell>
          <cell r="BU128" t="str">
            <v>HTG</v>
          </cell>
        </row>
        <row r="129">
          <cell r="BS129">
            <v>69</v>
          </cell>
          <cell r="BT129" t="str">
            <v>Honduras Lempira (HNL)</v>
          </cell>
          <cell r="BU129" t="str">
            <v>HNL</v>
          </cell>
        </row>
        <row r="130">
          <cell r="BS130">
            <v>70</v>
          </cell>
          <cell r="BT130" t="str">
            <v>Hong Kong Dollar (HKD)</v>
          </cell>
          <cell r="BU130" t="str">
            <v>HKD</v>
          </cell>
        </row>
        <row r="131">
          <cell r="BS131">
            <v>71</v>
          </cell>
          <cell r="BT131" t="str">
            <v>Hungarian Forint (HUF)</v>
          </cell>
          <cell r="BU131" t="str">
            <v>HUF</v>
          </cell>
        </row>
        <row r="132">
          <cell r="BS132">
            <v>72</v>
          </cell>
          <cell r="BT132" t="str">
            <v>Iceland Krona (ISK)</v>
          </cell>
          <cell r="BU132" t="str">
            <v>ISK</v>
          </cell>
        </row>
        <row r="133">
          <cell r="BS133">
            <v>73</v>
          </cell>
          <cell r="BT133" t="str">
            <v>Indian Rupee (INR)</v>
          </cell>
          <cell r="BU133" t="str">
            <v>INR</v>
          </cell>
        </row>
        <row r="134">
          <cell r="BS134">
            <v>74</v>
          </cell>
          <cell r="BT134" t="str">
            <v>Indonesian Rupiah (IDR)</v>
          </cell>
          <cell r="BU134" t="str">
            <v>IDR</v>
          </cell>
        </row>
        <row r="135">
          <cell r="BS135">
            <v>75</v>
          </cell>
          <cell r="BT135" t="str">
            <v>Iran Rial (IRR)</v>
          </cell>
          <cell r="BU135" t="str">
            <v>IRR</v>
          </cell>
        </row>
        <row r="136">
          <cell r="BS136">
            <v>76</v>
          </cell>
          <cell r="BT136" t="str">
            <v>Iraqi Dinar (IQD)</v>
          </cell>
          <cell r="BU136" t="str">
            <v>IQD</v>
          </cell>
        </row>
        <row r="137">
          <cell r="BS137">
            <v>77</v>
          </cell>
          <cell r="BT137" t="str">
            <v>Irish Punt (IEP)</v>
          </cell>
          <cell r="BU137" t="str">
            <v>IEP</v>
          </cell>
        </row>
        <row r="138">
          <cell r="BS138">
            <v>78</v>
          </cell>
          <cell r="BT138" t="str">
            <v>Israeli Shekel (ILS)</v>
          </cell>
          <cell r="BU138" t="str">
            <v>ILS</v>
          </cell>
        </row>
        <row r="139">
          <cell r="BS139">
            <v>79</v>
          </cell>
          <cell r="BT139" t="str">
            <v>Italian Lire (ITL)</v>
          </cell>
          <cell r="BU139" t="str">
            <v>ITL</v>
          </cell>
        </row>
        <row r="140">
          <cell r="BS140">
            <v>80</v>
          </cell>
          <cell r="BT140" t="str">
            <v>Jamaican Dollar (JMD)</v>
          </cell>
          <cell r="BU140" t="str">
            <v>JMD</v>
          </cell>
        </row>
        <row r="141">
          <cell r="BS141">
            <v>81</v>
          </cell>
          <cell r="BT141" t="str">
            <v>Japanese Yen (JPY)</v>
          </cell>
          <cell r="BU141" t="str">
            <v>JPY</v>
          </cell>
        </row>
        <row r="142">
          <cell r="BS142">
            <v>82</v>
          </cell>
          <cell r="BT142" t="str">
            <v>Jordanian Dinar (JOD)</v>
          </cell>
          <cell r="BU142" t="str">
            <v>JOD</v>
          </cell>
        </row>
        <row r="143">
          <cell r="BS143">
            <v>83</v>
          </cell>
          <cell r="BT143" t="str">
            <v>Kazakhstan Tenge (KZT)</v>
          </cell>
          <cell r="BU143" t="str">
            <v>KZT</v>
          </cell>
        </row>
        <row r="144">
          <cell r="BS144">
            <v>84</v>
          </cell>
          <cell r="BT144" t="str">
            <v>Kenya Shilling (KES)</v>
          </cell>
          <cell r="BU144" t="str">
            <v>KES</v>
          </cell>
        </row>
        <row r="145">
          <cell r="BS145">
            <v>85</v>
          </cell>
          <cell r="BT145" t="str">
            <v>Kuwait Dinar (KWD)</v>
          </cell>
          <cell r="BU145" t="str">
            <v>KWD</v>
          </cell>
        </row>
        <row r="146">
          <cell r="BS146">
            <v>86</v>
          </cell>
          <cell r="BT146" t="str">
            <v>Kyrgyzstan Som (KGS)</v>
          </cell>
          <cell r="BU146" t="str">
            <v>KGS</v>
          </cell>
        </row>
        <row r="147">
          <cell r="BS147">
            <v>87</v>
          </cell>
          <cell r="BT147" t="str">
            <v>Laos New Kip (LAK)</v>
          </cell>
          <cell r="BU147" t="str">
            <v>LAK</v>
          </cell>
        </row>
        <row r="148">
          <cell r="BS148">
            <v>88</v>
          </cell>
          <cell r="BT148" t="str">
            <v>Latvian Lats (LVL)</v>
          </cell>
          <cell r="BU148" t="str">
            <v>LVL</v>
          </cell>
        </row>
        <row r="149">
          <cell r="BS149">
            <v>89</v>
          </cell>
          <cell r="BT149" t="str">
            <v>Lebanese Pound (LBP)</v>
          </cell>
          <cell r="BU149" t="str">
            <v>LBP</v>
          </cell>
        </row>
        <row r="150">
          <cell r="BS150">
            <v>90</v>
          </cell>
          <cell r="BT150" t="str">
            <v>Lesotho Loti (LSL)</v>
          </cell>
          <cell r="BU150" t="str">
            <v>LSL</v>
          </cell>
        </row>
        <row r="151">
          <cell r="BS151">
            <v>91</v>
          </cell>
          <cell r="BT151" t="str">
            <v>Liberian Dollar (LRD)</v>
          </cell>
          <cell r="BU151" t="str">
            <v>LRD</v>
          </cell>
        </row>
        <row r="152">
          <cell r="BS152">
            <v>92</v>
          </cell>
          <cell r="BT152" t="str">
            <v>Libyan Dinar (LYD)</v>
          </cell>
          <cell r="BU152" t="str">
            <v>LYD</v>
          </cell>
        </row>
        <row r="153">
          <cell r="BS153">
            <v>93</v>
          </cell>
          <cell r="BT153" t="str">
            <v>Lithuanian Litas (LTL)</v>
          </cell>
          <cell r="BU153" t="str">
            <v>LTL</v>
          </cell>
        </row>
        <row r="154">
          <cell r="BS154">
            <v>94</v>
          </cell>
          <cell r="BT154" t="str">
            <v>Luxembourg Franc (LUF)</v>
          </cell>
          <cell r="BU154" t="str">
            <v>LUF</v>
          </cell>
        </row>
        <row r="155">
          <cell r="BS155">
            <v>95</v>
          </cell>
          <cell r="BT155" t="str">
            <v>Macau Pataca (MOP)</v>
          </cell>
          <cell r="BU155" t="str">
            <v>MOP</v>
          </cell>
        </row>
        <row r="156">
          <cell r="BS156">
            <v>96</v>
          </cell>
          <cell r="BT156" t="str">
            <v>Macedonian Denar (MKD)</v>
          </cell>
          <cell r="BU156" t="str">
            <v>MKD</v>
          </cell>
        </row>
        <row r="157">
          <cell r="BS157">
            <v>97</v>
          </cell>
          <cell r="BT157" t="str">
            <v>Malagasy Franc (MGF)</v>
          </cell>
          <cell r="BU157" t="str">
            <v>MGF</v>
          </cell>
        </row>
        <row r="158">
          <cell r="BS158">
            <v>98</v>
          </cell>
          <cell r="BT158" t="str">
            <v>Malawi Kwacha (MWK)</v>
          </cell>
          <cell r="BU158" t="str">
            <v>MWK</v>
          </cell>
        </row>
        <row r="159">
          <cell r="BS159">
            <v>99</v>
          </cell>
          <cell r="BT159" t="str">
            <v>Malaysian Ringgit (MYR)</v>
          </cell>
          <cell r="BU159" t="str">
            <v>MYR</v>
          </cell>
        </row>
        <row r="160">
          <cell r="BS160">
            <v>100</v>
          </cell>
          <cell r="BT160" t="str">
            <v>Maldive Is Rufiyaa (MVR)</v>
          </cell>
          <cell r="BU160" t="str">
            <v>MVR</v>
          </cell>
        </row>
        <row r="161">
          <cell r="BS161">
            <v>101</v>
          </cell>
          <cell r="BT161" t="str">
            <v>Maltese Pound (MTL)</v>
          </cell>
          <cell r="BU161" t="str">
            <v>MTL</v>
          </cell>
        </row>
        <row r="162">
          <cell r="BS162">
            <v>102</v>
          </cell>
          <cell r="BT162" t="str">
            <v>Mauritania Ouguiya (MRO)</v>
          </cell>
          <cell r="BU162" t="str">
            <v>MRO</v>
          </cell>
        </row>
        <row r="163">
          <cell r="BS163">
            <v>103</v>
          </cell>
          <cell r="BT163" t="str">
            <v>Mauritian Rupee (MUR)</v>
          </cell>
          <cell r="BU163" t="str">
            <v>MUR</v>
          </cell>
        </row>
        <row r="164">
          <cell r="BS164">
            <v>104</v>
          </cell>
          <cell r="BT164" t="str">
            <v>Mexican New Peso (MXN)</v>
          </cell>
          <cell r="BU164" t="str">
            <v>MXN</v>
          </cell>
        </row>
        <row r="165">
          <cell r="BS165">
            <v>105</v>
          </cell>
          <cell r="BT165" t="str">
            <v>Moldovan Leu (MDL)</v>
          </cell>
          <cell r="BU165" t="str">
            <v>MDL</v>
          </cell>
        </row>
        <row r="166">
          <cell r="BS166">
            <v>106</v>
          </cell>
          <cell r="BT166" t="str">
            <v>Mongolian Tugrik (MNT)</v>
          </cell>
          <cell r="BU166" t="str">
            <v>MNT</v>
          </cell>
        </row>
        <row r="167">
          <cell r="BS167">
            <v>107</v>
          </cell>
          <cell r="BT167" t="str">
            <v>Moroccan Dirham (MAD)</v>
          </cell>
          <cell r="BU167" t="str">
            <v>MAD</v>
          </cell>
        </row>
        <row r="168">
          <cell r="BS168">
            <v>108</v>
          </cell>
          <cell r="BT168" t="str">
            <v>Mozambique Metical (MZN)</v>
          </cell>
          <cell r="BU168" t="str">
            <v>MZN</v>
          </cell>
        </row>
        <row r="169">
          <cell r="BS169">
            <v>109</v>
          </cell>
          <cell r="BT169" t="str">
            <v>Myanmar (Burma) Kyat (MMK)</v>
          </cell>
          <cell r="BU169" t="str">
            <v>MMK</v>
          </cell>
        </row>
        <row r="170">
          <cell r="BS170">
            <v>110</v>
          </cell>
          <cell r="BT170" t="str">
            <v>Nafka (ERN)</v>
          </cell>
          <cell r="BU170" t="str">
            <v>ERN</v>
          </cell>
        </row>
        <row r="171">
          <cell r="BS171">
            <v>111</v>
          </cell>
          <cell r="BT171" t="str">
            <v>Namibian Dollar (NAD)</v>
          </cell>
          <cell r="BU171" t="str">
            <v>NAD</v>
          </cell>
        </row>
        <row r="172">
          <cell r="BS172">
            <v>112</v>
          </cell>
          <cell r="BT172" t="str">
            <v>Nepalese Rupee (NPR)</v>
          </cell>
          <cell r="BU172" t="str">
            <v>NPR</v>
          </cell>
        </row>
        <row r="173">
          <cell r="BS173">
            <v>113</v>
          </cell>
          <cell r="BT173" t="str">
            <v>Netherlands Antilles Guilder (ANG)</v>
          </cell>
          <cell r="BU173" t="str">
            <v>ANG</v>
          </cell>
        </row>
        <row r="174">
          <cell r="BS174">
            <v>114</v>
          </cell>
          <cell r="BT174" t="str">
            <v>Netherlands Guilder (NLG)</v>
          </cell>
          <cell r="BU174" t="str">
            <v>NLG</v>
          </cell>
        </row>
        <row r="175">
          <cell r="BS175">
            <v>115</v>
          </cell>
          <cell r="BT175" t="str">
            <v>New Azerbaijan Manat (AZN)</v>
          </cell>
          <cell r="BU175" t="str">
            <v>AZN</v>
          </cell>
        </row>
        <row r="176">
          <cell r="BS176">
            <v>116</v>
          </cell>
          <cell r="BT176" t="str">
            <v>New Lira (TRY)</v>
          </cell>
          <cell r="BU176" t="str">
            <v>TRY</v>
          </cell>
        </row>
        <row r="177">
          <cell r="BS177">
            <v>117</v>
          </cell>
          <cell r="BT177" t="str">
            <v>New Romanian Leu (RON)</v>
          </cell>
          <cell r="BU177" t="str">
            <v>RON</v>
          </cell>
        </row>
        <row r="178">
          <cell r="BS178">
            <v>118</v>
          </cell>
          <cell r="BT178" t="str">
            <v>New Zealand Dollar (NZD)</v>
          </cell>
          <cell r="BU178" t="str">
            <v>NZD</v>
          </cell>
        </row>
        <row r="179">
          <cell r="BS179">
            <v>119</v>
          </cell>
          <cell r="BT179" t="str">
            <v>Nicaragua Cordoba Oro (NIO)</v>
          </cell>
          <cell r="BU179" t="str">
            <v>NIO</v>
          </cell>
        </row>
        <row r="180">
          <cell r="BS180">
            <v>120</v>
          </cell>
          <cell r="BT180" t="str">
            <v>Nigerian Naira (NGN)</v>
          </cell>
          <cell r="BU180" t="str">
            <v>NGN</v>
          </cell>
        </row>
        <row r="181">
          <cell r="BS181">
            <v>121</v>
          </cell>
          <cell r="BT181" t="str">
            <v>North Korean Won (KPW)</v>
          </cell>
          <cell r="BU181" t="str">
            <v>KPW</v>
          </cell>
        </row>
        <row r="182">
          <cell r="BS182">
            <v>122</v>
          </cell>
          <cell r="BT182" t="str">
            <v>Norwegian Krone (NOK)</v>
          </cell>
          <cell r="BU182" t="str">
            <v>NOK</v>
          </cell>
        </row>
        <row r="183">
          <cell r="BS183">
            <v>123</v>
          </cell>
          <cell r="BT183" t="str">
            <v>Old Mozambique Metical (MZM)</v>
          </cell>
          <cell r="BU183" t="str">
            <v>MZM</v>
          </cell>
        </row>
        <row r="184">
          <cell r="BS184">
            <v>124</v>
          </cell>
          <cell r="BT184" t="str">
            <v>Oman Rail (OMR)</v>
          </cell>
          <cell r="BU184" t="str">
            <v>OMR</v>
          </cell>
        </row>
        <row r="185">
          <cell r="BS185">
            <v>125</v>
          </cell>
          <cell r="BT185" t="str">
            <v>Pakistan Rupee (PKR)</v>
          </cell>
          <cell r="BU185" t="str">
            <v>PKR</v>
          </cell>
        </row>
        <row r="186">
          <cell r="BS186">
            <v>126</v>
          </cell>
          <cell r="BT186" t="str">
            <v>Panama Balboa (PAB)</v>
          </cell>
          <cell r="BU186" t="str">
            <v>PAB</v>
          </cell>
        </row>
        <row r="187">
          <cell r="BS187">
            <v>127</v>
          </cell>
          <cell r="BT187" t="str">
            <v>Papua New Guinea Kina (PGK)</v>
          </cell>
          <cell r="BU187" t="str">
            <v>PGK</v>
          </cell>
        </row>
        <row r="188">
          <cell r="BS188">
            <v>128</v>
          </cell>
          <cell r="BT188" t="str">
            <v>Paraguay Guarani (PYG)</v>
          </cell>
          <cell r="BU188" t="str">
            <v>PYG</v>
          </cell>
        </row>
        <row r="189">
          <cell r="BS189">
            <v>129</v>
          </cell>
          <cell r="BT189" t="str">
            <v>Peruvian New Sol (PEN)</v>
          </cell>
          <cell r="BU189" t="str">
            <v>PEN</v>
          </cell>
        </row>
        <row r="190">
          <cell r="BS190">
            <v>130</v>
          </cell>
          <cell r="BT190" t="str">
            <v>Peso (GWP)</v>
          </cell>
          <cell r="BU190" t="str">
            <v>GWP</v>
          </cell>
        </row>
        <row r="191">
          <cell r="BS191">
            <v>131</v>
          </cell>
          <cell r="BT191" t="str">
            <v>Peso Uruguayo (UYU)</v>
          </cell>
          <cell r="BU191" t="str">
            <v>UYU</v>
          </cell>
        </row>
        <row r="192">
          <cell r="BS192">
            <v>132</v>
          </cell>
          <cell r="BT192" t="str">
            <v>Phillipines Peso (PHP)</v>
          </cell>
          <cell r="BU192" t="str">
            <v>PHP</v>
          </cell>
        </row>
        <row r="193">
          <cell r="BS193">
            <v>133</v>
          </cell>
          <cell r="BT193" t="str">
            <v>Polish New Zloty (PLN)</v>
          </cell>
          <cell r="BU193" t="str">
            <v>PLN</v>
          </cell>
        </row>
        <row r="194">
          <cell r="BS194">
            <v>134</v>
          </cell>
          <cell r="BT194" t="str">
            <v>Portuguese Escudo (PTE)</v>
          </cell>
          <cell r="BU194" t="str">
            <v>PTE</v>
          </cell>
        </row>
        <row r="195">
          <cell r="BS195">
            <v>135</v>
          </cell>
          <cell r="BT195" t="str">
            <v>Qatari Rial (QAR)</v>
          </cell>
          <cell r="BU195" t="str">
            <v>QAR</v>
          </cell>
        </row>
        <row r="196">
          <cell r="BS196">
            <v>136</v>
          </cell>
          <cell r="BT196" t="str">
            <v>Romanian Leu (ROL)</v>
          </cell>
          <cell r="BU196" t="str">
            <v>ROL</v>
          </cell>
        </row>
        <row r="197">
          <cell r="BS197">
            <v>137</v>
          </cell>
          <cell r="BT197" t="str">
            <v>Russian New Rouble (RUB)</v>
          </cell>
          <cell r="BU197" t="str">
            <v>RUB</v>
          </cell>
        </row>
        <row r="198">
          <cell r="BS198">
            <v>138</v>
          </cell>
          <cell r="BT198" t="str">
            <v>Rwanda Franc (RWF)</v>
          </cell>
          <cell r="BU198" t="str">
            <v>RWF</v>
          </cell>
        </row>
        <row r="199">
          <cell r="BS199">
            <v>139</v>
          </cell>
          <cell r="BT199" t="str">
            <v>Saudi Arabian Ryal (SAR)</v>
          </cell>
          <cell r="BU199" t="str">
            <v>SAR</v>
          </cell>
        </row>
        <row r="200">
          <cell r="BS200">
            <v>140</v>
          </cell>
          <cell r="BT200" t="str">
            <v>Serbian Dinar (CSD)</v>
          </cell>
          <cell r="BU200" t="str">
            <v>CSD</v>
          </cell>
        </row>
        <row r="201">
          <cell r="BS201">
            <v>141</v>
          </cell>
          <cell r="BT201" t="str">
            <v>Seychelles Rupee (SCR)</v>
          </cell>
          <cell r="BU201" t="str">
            <v>SCR</v>
          </cell>
        </row>
        <row r="202">
          <cell r="BS202">
            <v>142</v>
          </cell>
          <cell r="BT202" t="str">
            <v>Sierra Leone Leone (SLL)</v>
          </cell>
          <cell r="BU202" t="str">
            <v>SLL</v>
          </cell>
        </row>
        <row r="203">
          <cell r="BS203">
            <v>143</v>
          </cell>
          <cell r="BT203" t="str">
            <v>Singapore Dollar (SGD)</v>
          </cell>
          <cell r="BU203" t="str">
            <v>SGD</v>
          </cell>
        </row>
        <row r="204">
          <cell r="BS204">
            <v>144</v>
          </cell>
          <cell r="BT204" t="str">
            <v>Slovakian Koruna (SKK)</v>
          </cell>
          <cell r="BU204" t="str">
            <v>SKK</v>
          </cell>
        </row>
        <row r="205">
          <cell r="BS205">
            <v>145</v>
          </cell>
          <cell r="BT205" t="str">
            <v>Slovenian Tolar (SIT)</v>
          </cell>
          <cell r="BU205" t="str">
            <v>SIT</v>
          </cell>
        </row>
        <row r="206">
          <cell r="BS206">
            <v>146</v>
          </cell>
          <cell r="BT206" t="str">
            <v>Solomon Island Dollar (SBD)</v>
          </cell>
          <cell r="BU206" t="str">
            <v>SBD</v>
          </cell>
        </row>
        <row r="207">
          <cell r="BS207">
            <v>147</v>
          </cell>
          <cell r="BT207" t="str">
            <v>Somali Shilling (SOS)</v>
          </cell>
          <cell r="BU207" t="str">
            <v>SOS</v>
          </cell>
        </row>
        <row r="208">
          <cell r="BS208">
            <v>148</v>
          </cell>
          <cell r="BT208" t="str">
            <v>South African Rand (ZAR)</v>
          </cell>
          <cell r="BU208" t="str">
            <v>ZAR</v>
          </cell>
        </row>
        <row r="209">
          <cell r="BS209">
            <v>149</v>
          </cell>
          <cell r="BT209" t="str">
            <v>South Korean Won (KRW)</v>
          </cell>
          <cell r="BU209" t="str">
            <v>KRW</v>
          </cell>
        </row>
        <row r="210">
          <cell r="BS210">
            <v>150</v>
          </cell>
          <cell r="BT210" t="str">
            <v>Spanish Peseta (ESP)</v>
          </cell>
          <cell r="BU210" t="str">
            <v>ESP</v>
          </cell>
        </row>
        <row r="211">
          <cell r="BS211">
            <v>151</v>
          </cell>
          <cell r="BT211" t="str">
            <v>Special Drawing Rights (XDR)</v>
          </cell>
          <cell r="BU211" t="str">
            <v>XDR</v>
          </cell>
        </row>
        <row r="212">
          <cell r="BS212">
            <v>152</v>
          </cell>
          <cell r="BT212" t="str">
            <v>Sri Lanka Rupee (LKR)</v>
          </cell>
          <cell r="BU212" t="str">
            <v>LKR</v>
          </cell>
        </row>
        <row r="213">
          <cell r="BS213">
            <v>153</v>
          </cell>
          <cell r="BT213" t="str">
            <v>Sudanese Dinar (SDD)</v>
          </cell>
          <cell r="BU213" t="str">
            <v>SDD</v>
          </cell>
        </row>
        <row r="214">
          <cell r="BS214">
            <v>154</v>
          </cell>
          <cell r="BT214" t="str">
            <v>Surinam Dollar (SRD)</v>
          </cell>
          <cell r="BU214" t="str">
            <v>SRD</v>
          </cell>
        </row>
        <row r="215">
          <cell r="BS215">
            <v>155</v>
          </cell>
          <cell r="BT215" t="str">
            <v>Surinam Guilder (SRG)</v>
          </cell>
          <cell r="BU215" t="str">
            <v>SRG</v>
          </cell>
        </row>
        <row r="216">
          <cell r="BS216">
            <v>156</v>
          </cell>
          <cell r="BT216" t="str">
            <v>Swaziland Lilangeni (SZL)</v>
          </cell>
          <cell r="BU216" t="str">
            <v>SZL</v>
          </cell>
        </row>
        <row r="217">
          <cell r="BS217">
            <v>157</v>
          </cell>
          <cell r="BT217" t="str">
            <v>Swedish Krona (SEK)</v>
          </cell>
          <cell r="BU217" t="str">
            <v>SEK</v>
          </cell>
        </row>
        <row r="218">
          <cell r="BS218">
            <v>158</v>
          </cell>
          <cell r="BT218" t="str">
            <v>Swiss Franc (CHF)</v>
          </cell>
          <cell r="BU218" t="str">
            <v>CHF</v>
          </cell>
        </row>
        <row r="219">
          <cell r="BS219">
            <v>159</v>
          </cell>
          <cell r="BT219" t="str">
            <v>Syrian Pound (SYP)</v>
          </cell>
          <cell r="BU219" t="str">
            <v>SYP</v>
          </cell>
        </row>
        <row r="220">
          <cell r="BS220">
            <v>160</v>
          </cell>
          <cell r="BT220" t="str">
            <v>Taiwan Dollar (TWD)</v>
          </cell>
          <cell r="BU220" t="str">
            <v>TWD</v>
          </cell>
        </row>
        <row r="221">
          <cell r="BS221">
            <v>161</v>
          </cell>
          <cell r="BT221" t="str">
            <v>Tajikistan Rouble (TJR)</v>
          </cell>
          <cell r="BU221" t="str">
            <v>TJR</v>
          </cell>
        </row>
        <row r="222">
          <cell r="BS222">
            <v>162</v>
          </cell>
          <cell r="BT222" t="str">
            <v>Tanzania Shilling (TZS)</v>
          </cell>
          <cell r="BU222" t="str">
            <v>TZS</v>
          </cell>
        </row>
        <row r="223">
          <cell r="BS223">
            <v>163</v>
          </cell>
          <cell r="BT223" t="str">
            <v>Thailand Baht (THB)</v>
          </cell>
          <cell r="BU223" t="str">
            <v>THB</v>
          </cell>
        </row>
        <row r="224">
          <cell r="BS224">
            <v>164</v>
          </cell>
          <cell r="BT224" t="str">
            <v>Tonga Pa'Anga (TOP)</v>
          </cell>
          <cell r="BU224" t="str">
            <v>TOP</v>
          </cell>
        </row>
        <row r="225">
          <cell r="BS225">
            <v>165</v>
          </cell>
          <cell r="BT225" t="str">
            <v>Trinidad and Tobago Dollar (TTD)</v>
          </cell>
          <cell r="BU225" t="str">
            <v>TTD</v>
          </cell>
        </row>
        <row r="226">
          <cell r="BS226">
            <v>166</v>
          </cell>
          <cell r="BT226" t="str">
            <v>Tunisian Dinar (TND)</v>
          </cell>
          <cell r="BU226" t="str">
            <v>TND</v>
          </cell>
        </row>
        <row r="227">
          <cell r="BS227">
            <v>167</v>
          </cell>
          <cell r="BT227" t="str">
            <v>Turkish Lira (TRL)</v>
          </cell>
          <cell r="BU227" t="str">
            <v>TRY</v>
          </cell>
        </row>
        <row r="228">
          <cell r="BS228">
            <v>168</v>
          </cell>
          <cell r="BT228" t="str">
            <v>Turkmenistan Manet (TMM)</v>
          </cell>
          <cell r="BU228" t="str">
            <v>TMM</v>
          </cell>
        </row>
        <row r="229">
          <cell r="BS229">
            <v>169</v>
          </cell>
          <cell r="BT229" t="str">
            <v>Uganda Shilling (UGX)</v>
          </cell>
          <cell r="BU229" t="str">
            <v>UGX</v>
          </cell>
        </row>
        <row r="230">
          <cell r="BS230">
            <v>170</v>
          </cell>
          <cell r="BT230" t="str">
            <v>Ukraine Hryvna (UAH)</v>
          </cell>
          <cell r="BU230" t="str">
            <v>UAH</v>
          </cell>
        </row>
        <row r="231">
          <cell r="BS231">
            <v>171</v>
          </cell>
          <cell r="BT231" t="str">
            <v>United Arab Emirates Dirham (AED)</v>
          </cell>
          <cell r="BU231" t="str">
            <v>AED</v>
          </cell>
        </row>
        <row r="232">
          <cell r="BS232">
            <v>172</v>
          </cell>
          <cell r="BT232" t="str">
            <v>Uzbekistan Sum (UZS)</v>
          </cell>
          <cell r="BU232" t="str">
            <v>UZS</v>
          </cell>
        </row>
        <row r="233">
          <cell r="BS233">
            <v>173</v>
          </cell>
          <cell r="BT233" t="str">
            <v>Vanuatu Vatu (VUV)</v>
          </cell>
          <cell r="BU233" t="str">
            <v>VUV</v>
          </cell>
        </row>
        <row r="234">
          <cell r="BS234">
            <v>174</v>
          </cell>
          <cell r="BT234" t="str">
            <v>Venezuelan Bolivar (VEB)</v>
          </cell>
          <cell r="BU234" t="str">
            <v>VEB</v>
          </cell>
        </row>
        <row r="235">
          <cell r="BS235">
            <v>175</v>
          </cell>
          <cell r="BT235" t="str">
            <v>Vietnam Dong (VND)</v>
          </cell>
          <cell r="BU235" t="str">
            <v>VND</v>
          </cell>
        </row>
        <row r="236">
          <cell r="BS236">
            <v>176</v>
          </cell>
          <cell r="BT236" t="str">
            <v>Western Samoa Tala (WST)</v>
          </cell>
          <cell r="BU236" t="str">
            <v>WST</v>
          </cell>
        </row>
        <row r="237">
          <cell r="BS237">
            <v>177</v>
          </cell>
          <cell r="BT237" t="str">
            <v>Yemeni Rial (YER)</v>
          </cell>
          <cell r="BU237" t="str">
            <v>YER</v>
          </cell>
        </row>
        <row r="238">
          <cell r="BS238">
            <v>178</v>
          </cell>
          <cell r="BT238" t="str">
            <v>Yugoslav Dinar (YUM)</v>
          </cell>
          <cell r="BU238" t="str">
            <v>YUM</v>
          </cell>
        </row>
        <row r="239">
          <cell r="BS239">
            <v>179</v>
          </cell>
          <cell r="BT239" t="str">
            <v>Zambian Kwacha (ZMK)</v>
          </cell>
          <cell r="BU239" t="str">
            <v>ZMK</v>
          </cell>
        </row>
        <row r="240">
          <cell r="BS240">
            <v>180</v>
          </cell>
          <cell r="BT240" t="str">
            <v>Zimbabwe Dollar (ZWD)</v>
          </cell>
          <cell r="BU240" t="str">
            <v>ZWD</v>
          </cell>
        </row>
        <row r="241">
          <cell r="BS241">
            <v>181</v>
          </cell>
          <cell r="BT241" t="str">
            <v>LOCAL</v>
          </cell>
          <cell r="BU241" t="str">
            <v>LOCAL</v>
          </cell>
        </row>
      </sheetData>
      <sheetData sheetId="4" refreshError="1"/>
      <sheetData sheetId="5" refreshError="1"/>
      <sheetData sheetId="6">
        <row r="1">
          <cell r="B1">
            <v>40109</v>
          </cell>
        </row>
      </sheetData>
      <sheetData sheetId="7" refreshError="1"/>
      <sheetData sheetId="8" refreshError="1"/>
      <sheetData sheetId="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HA001OAISCIS"/>
      <sheetName val="SKU"/>
    </sheetNames>
    <sheetDataSet>
      <sheetData sheetId="0" refreshError="1"/>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aryData"/>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komodasi"/>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ookData"/>
      <sheetName val="pcQueryData"/>
      <sheetName val="_pcSlicerSheet"/>
      <sheetName val="_pcHiddenSheet1"/>
      <sheetName val="_pcSlicerSheet1"/>
      <sheetName val="_pcHiddenSheet2"/>
      <sheetName val="Proclarity"/>
      <sheetName val="Cht 14 A-B Debt-Equity"/>
      <sheetName val="Sheet2"/>
      <sheetName val="Sheet3"/>
      <sheetName val="Assum"/>
      <sheetName val="OUTPUT"/>
    </sheetNames>
    <sheetDataSet>
      <sheetData sheetId="0" refreshError="1"/>
      <sheetData sheetId="1" refreshError="1">
        <row r="4">
          <cell r="A4" t="str">
            <v>_for_YTD_Year</v>
          </cell>
        </row>
      </sheetData>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 A Exhibit B-2"/>
      <sheetName val="Exhibit B1 - Pre Funding"/>
      <sheetName val="Final"/>
      <sheetName val="Detailed Adjustments"/>
      <sheetName val="MC Investors Funding"/>
      <sheetName val="MCII Funding"/>
      <sheetName val="MCIII Funding"/>
      <sheetName val="Great Hill Partners"/>
      <sheetName val="Great Hill Investors"/>
      <sheetName val="All Funding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 Year Pro Forma"/>
      <sheetName val="Summary Information"/>
      <sheetName val="Consolidated Profit &amp; Loss-US$"/>
      <sheetName val="Statement of Cash Flows-US$"/>
      <sheetName val="Capitalization Summary-US$"/>
      <sheetName val="Series B Preferred Returns"/>
      <sheetName val="Subscriber Payback Analysis-US$"/>
      <sheetName val="Concession Assumptions"/>
      <sheetName val="Home Plant &amp; Sub Assumptions"/>
      <sheetName val="Cap Ex Assumptions-US$"/>
      <sheetName val="Depreciation &amp; Amortization"/>
      <sheetName val="Video Services P&amp;L-US$"/>
      <sheetName val="Data Services P&amp;L-US$"/>
      <sheetName val="Voice Services P&amp;L-US$"/>
      <sheetName val="Consolidated Profit &amp; Loss-R$"/>
      <sheetName val="Video Services Revenue-R$"/>
      <sheetName val="Video Services Expense-R$"/>
      <sheetName val="Data Services Revenue-R$"/>
      <sheetName val="Data Services Expense-R$"/>
      <sheetName val="Voice Services Revenue-R$"/>
      <sheetName val="Voice Services Expense-R$"/>
      <sheetName val="Staffing Metri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Old Lead"/>
      <sheetName val="Test. Valor. CustoXMercado -MP"/>
      <sheetName val="Demons. Custo da Mat.Prima"/>
      <sheetName val="Teste de Realização"/>
      <sheetName val="Abert. Custo Soja - Farelo"/>
      <sheetName val="Comp. dos Custos Operacionais "/>
      <sheetName val="Demonst. Rateio dos Custos"/>
      <sheetName val="Tickmarks"/>
      <sheetName val="UFIR"/>
      <sheetName val="Sheet3"/>
      <sheetName val="XREF"/>
      <sheetName val="Abertura Nov'03"/>
      <sheetName val="KMP-RFS"/>
      <sheetName val="MTS"/>
      <sheetName val="SPS"/>
      <sheetName val="Assumptions"/>
      <sheetName val="Drawdown"/>
      <sheetName val="Debt Service"/>
      <sheetName val="Outputs"/>
      <sheetName val="Inputs"/>
      <sheetName val="ICMS"/>
      <sheetName val="DRE"/>
      <sheetName val="Instituicoes2001_LP"/>
      <sheetName val="FLC.COMPL"/>
      <sheetName val="INPUT"/>
      <sheetName val="Resumo"/>
      <sheetName val="CAERN"/>
    </sheetNames>
    <sheetDataSet>
      <sheetData sheetId="0" refreshError="1"/>
      <sheetData sheetId="1" refreshError="1">
        <row r="1">
          <cell r="G1" t="str">
            <v>AJE</v>
          </cell>
        </row>
        <row r="3">
          <cell r="G3">
            <v>0</v>
          </cell>
        </row>
        <row r="4">
          <cell r="G4">
            <v>0</v>
          </cell>
        </row>
        <row r="5">
          <cell r="G5">
            <v>0</v>
          </cell>
        </row>
        <row r="6">
          <cell r="G6">
            <v>0</v>
          </cell>
        </row>
        <row r="8">
          <cell r="G8">
            <v>0</v>
          </cell>
        </row>
        <row r="9">
          <cell r="G9">
            <v>0</v>
          </cell>
        </row>
        <row r="10">
          <cell r="G10">
            <v>0</v>
          </cell>
        </row>
        <row r="12">
          <cell r="G12">
            <v>0</v>
          </cell>
        </row>
        <row r="13">
          <cell r="G13">
            <v>0</v>
          </cell>
        </row>
        <row r="14">
          <cell r="G14">
            <v>0</v>
          </cell>
        </row>
        <row r="16">
          <cell r="G16">
            <v>0</v>
          </cell>
        </row>
        <row r="17">
          <cell r="G17">
            <v>0</v>
          </cell>
        </row>
        <row r="18">
          <cell r="G18">
            <v>0</v>
          </cell>
        </row>
        <row r="19">
          <cell r="G19">
            <v>0</v>
          </cell>
        </row>
        <row r="20">
          <cell r="G20">
            <v>0</v>
          </cell>
        </row>
        <row r="21">
          <cell r="G21">
            <v>0</v>
          </cell>
        </row>
        <row r="22">
          <cell r="G22">
            <v>0</v>
          </cell>
        </row>
        <row r="23">
          <cell r="G23">
            <v>0</v>
          </cell>
        </row>
        <row r="24">
          <cell r="G24">
            <v>0</v>
          </cell>
        </row>
        <row r="25">
          <cell r="G25">
            <v>0</v>
          </cell>
        </row>
        <row r="26">
          <cell r="G26">
            <v>0</v>
          </cell>
        </row>
        <row r="27">
          <cell r="G27">
            <v>0</v>
          </cell>
        </row>
        <row r="28">
          <cell r="G28">
            <v>0</v>
          </cell>
        </row>
        <row r="29">
          <cell r="G29">
            <v>0</v>
          </cell>
        </row>
        <row r="31">
          <cell r="G31">
            <v>0</v>
          </cell>
        </row>
        <row r="32">
          <cell r="G32">
            <v>0</v>
          </cell>
        </row>
        <row r="33">
          <cell r="G33">
            <v>0</v>
          </cell>
        </row>
        <row r="35">
          <cell r="G35">
            <v>0</v>
          </cell>
        </row>
        <row r="36">
          <cell r="G36">
            <v>0</v>
          </cell>
        </row>
        <row r="37">
          <cell r="G37">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as"/>
      <sheetName val=" Orçam. Realiz. R$ NOV98"/>
      <sheetName val="Orçam.  Projetado  R$ Nov98"/>
      <sheetName val="Plan1"/>
      <sheetName val="Plan2"/>
      <sheetName val="Plan3"/>
    </sheetNames>
    <sheetDataSet>
      <sheetData sheetId="0">
        <row r="1">
          <cell r="A1" t="str">
            <v>Mês</v>
          </cell>
          <cell r="B1" t="str">
            <v>IGP-M
de Uso</v>
          </cell>
          <cell r="C1" t="str">
            <v>IGMP Divulgado
Ago/94 = 100</v>
          </cell>
          <cell r="D1" t="str">
            <v>CDI
de Uso</v>
          </cell>
          <cell r="E1" t="str">
            <v>CDI Divulgado
www.cetip.com.br</v>
          </cell>
          <cell r="F1" t="str">
            <v>TJLP DE USO</v>
          </cell>
          <cell r="G1" t="str">
            <v>TJLP DIVULGADO</v>
          </cell>
          <cell r="I1" t="str">
            <v>Hipóteses</v>
          </cell>
          <cell r="J1">
            <v>2001</v>
          </cell>
          <cell r="K1">
            <v>2002</v>
          </cell>
          <cell r="L1">
            <v>2003</v>
          </cell>
          <cell r="M1">
            <v>2004</v>
          </cell>
          <cell r="N1">
            <v>2005</v>
          </cell>
          <cell r="O1">
            <v>2006</v>
          </cell>
          <cell r="P1">
            <v>2007</v>
          </cell>
          <cell r="Q1">
            <v>2008</v>
          </cell>
          <cell r="R1">
            <v>2009</v>
          </cell>
          <cell r="S1">
            <v>2010</v>
          </cell>
          <cell r="T1">
            <v>2011</v>
          </cell>
          <cell r="U1">
            <v>2012</v>
          </cell>
          <cell r="V1">
            <v>2013</v>
          </cell>
          <cell r="W1">
            <v>2014</v>
          </cell>
          <cell r="X1">
            <v>2015</v>
          </cell>
          <cell r="Y1">
            <v>2016</v>
          </cell>
          <cell r="Z1">
            <v>2017</v>
          </cell>
          <cell r="AA1">
            <v>2018</v>
          </cell>
          <cell r="AB1">
            <v>2019</v>
          </cell>
          <cell r="AC1">
            <v>2020</v>
          </cell>
          <cell r="AD1">
            <v>2021</v>
          </cell>
          <cell r="AE1">
            <v>2022</v>
          </cell>
          <cell r="AF1">
            <v>2023</v>
          </cell>
          <cell r="AG1">
            <v>2024</v>
          </cell>
          <cell r="AH1">
            <v>2025</v>
          </cell>
          <cell r="AI1">
            <v>2026</v>
          </cell>
          <cell r="AJ1">
            <v>2027</v>
          </cell>
          <cell r="AK1">
            <v>2028</v>
          </cell>
          <cell r="AL1">
            <v>2029</v>
          </cell>
          <cell r="AM1">
            <v>2030</v>
          </cell>
          <cell r="AN1">
            <v>2031</v>
          </cell>
          <cell r="AO1">
            <v>2032</v>
          </cell>
          <cell r="AP1">
            <v>2033</v>
          </cell>
          <cell r="AQ1">
            <v>2034</v>
          </cell>
          <cell r="AR1">
            <v>2035</v>
          </cell>
        </row>
        <row r="2">
          <cell r="A2">
            <v>34547</v>
          </cell>
          <cell r="B2">
            <v>100</v>
          </cell>
          <cell r="C2">
            <v>100</v>
          </cell>
          <cell r="I2" t="str">
            <v>IGPM</v>
          </cell>
          <cell r="J2">
            <v>4.4999999999999998E-2</v>
          </cell>
          <cell r="K2">
            <v>6.5000000000000002E-2</v>
          </cell>
          <cell r="L2">
            <v>6.5000000000000002E-2</v>
          </cell>
          <cell r="M2">
            <v>6.5000000000000002E-2</v>
          </cell>
          <cell r="N2">
            <v>6.5000000000000002E-2</v>
          </cell>
          <cell r="O2">
            <v>6.5000000000000002E-2</v>
          </cell>
          <cell r="P2">
            <v>6.5000000000000002E-2</v>
          </cell>
          <cell r="Q2">
            <v>6.5000000000000002E-2</v>
          </cell>
          <cell r="R2">
            <v>6.5000000000000002E-2</v>
          </cell>
          <cell r="S2">
            <v>6.5000000000000002E-2</v>
          </cell>
          <cell r="T2">
            <v>6.5000000000000002E-2</v>
          </cell>
          <cell r="U2">
            <v>6.5000000000000002E-2</v>
          </cell>
          <cell r="V2">
            <v>6.5000000000000002E-2</v>
          </cell>
          <cell r="W2">
            <v>6.5000000000000002E-2</v>
          </cell>
          <cell r="X2">
            <v>6.5000000000000002E-2</v>
          </cell>
          <cell r="Y2">
            <v>6.5000000000000002E-2</v>
          </cell>
          <cell r="Z2">
            <v>6.5000000000000002E-2</v>
          </cell>
          <cell r="AA2">
            <v>6.5000000000000002E-2</v>
          </cell>
          <cell r="AB2">
            <v>6.5000000000000002E-2</v>
          </cell>
          <cell r="AC2">
            <v>6.5000000000000002E-2</v>
          </cell>
          <cell r="AD2">
            <v>6.5000000000000002E-2</v>
          </cell>
          <cell r="AE2">
            <v>6.5000000000000002E-2</v>
          </cell>
          <cell r="AF2">
            <v>6.5000000000000002E-2</v>
          </cell>
          <cell r="AG2">
            <v>6.5000000000000002E-2</v>
          </cell>
          <cell r="AH2">
            <v>6.5000000000000002E-2</v>
          </cell>
          <cell r="AI2">
            <v>6.5000000000000002E-2</v>
          </cell>
          <cell r="AJ2">
            <v>6.5000000000000002E-2</v>
          </cell>
          <cell r="AK2">
            <v>6.5000000000000002E-2</v>
          </cell>
          <cell r="AL2">
            <v>6.5000000000000002E-2</v>
          </cell>
          <cell r="AM2">
            <v>6.5000000000000002E-2</v>
          </cell>
          <cell r="AN2">
            <v>6.5000000000000002E-2</v>
          </cell>
          <cell r="AO2">
            <v>6.5000000000000002E-2</v>
          </cell>
          <cell r="AP2">
            <v>6.5000000000000002E-2</v>
          </cell>
          <cell r="AQ2">
            <v>6.5000000000000002E-2</v>
          </cell>
          <cell r="AR2">
            <v>6.5000000000000002E-2</v>
          </cell>
        </row>
        <row r="3">
          <cell r="A3" t="str">
            <v>1999
e 2000</v>
          </cell>
          <cell r="B3">
            <v>182.98527000000001</v>
          </cell>
          <cell r="F3" t="str">
            <v>Indice a Nov/98</v>
          </cell>
          <cell r="I3" t="str">
            <v>TJLP</v>
          </cell>
          <cell r="J3">
            <v>8.6999999999999994E-2</v>
          </cell>
          <cell r="K3">
            <v>0.09</v>
          </cell>
          <cell r="L3">
            <v>0.09</v>
          </cell>
          <cell r="M3">
            <v>0.09</v>
          </cell>
          <cell r="N3">
            <v>0.09</v>
          </cell>
          <cell r="O3">
            <v>0.09</v>
          </cell>
          <cell r="P3">
            <v>0.09</v>
          </cell>
          <cell r="Q3">
            <v>0.09</v>
          </cell>
          <cell r="R3">
            <v>0.09</v>
          </cell>
          <cell r="S3">
            <v>0.09</v>
          </cell>
          <cell r="T3">
            <v>0.09</v>
          </cell>
          <cell r="U3">
            <v>0.09</v>
          </cell>
          <cell r="V3">
            <v>0.09</v>
          </cell>
          <cell r="W3">
            <v>0.09</v>
          </cell>
          <cell r="X3">
            <v>0.09</v>
          </cell>
          <cell r="Y3">
            <v>0.09</v>
          </cell>
          <cell r="Z3">
            <v>0.09</v>
          </cell>
          <cell r="AA3">
            <v>0.09</v>
          </cell>
          <cell r="AB3">
            <v>0.09</v>
          </cell>
          <cell r="AC3">
            <v>0.09</v>
          </cell>
          <cell r="AD3">
            <v>0.09</v>
          </cell>
          <cell r="AE3">
            <v>0.09</v>
          </cell>
          <cell r="AF3">
            <v>0.09</v>
          </cell>
          <cell r="AG3">
            <v>0.09</v>
          </cell>
          <cell r="AH3">
            <v>0.09</v>
          </cell>
          <cell r="AI3">
            <v>0.09</v>
          </cell>
          <cell r="AJ3">
            <v>0.09</v>
          </cell>
          <cell r="AK3">
            <v>0.09</v>
          </cell>
          <cell r="AL3">
            <v>0.09</v>
          </cell>
          <cell r="AM3">
            <v>0.09</v>
          </cell>
          <cell r="AN3">
            <v>0.09</v>
          </cell>
          <cell r="AO3">
            <v>0.09</v>
          </cell>
          <cell r="AP3">
            <v>0.09</v>
          </cell>
          <cell r="AQ3">
            <v>0.09</v>
          </cell>
          <cell r="AR3">
            <v>0.09</v>
          </cell>
        </row>
        <row r="4">
          <cell r="A4">
            <v>36069</v>
          </cell>
          <cell r="B4">
            <v>148.1</v>
          </cell>
          <cell r="C4">
            <v>148.1</v>
          </cell>
          <cell r="D4">
            <v>119.25248261646404</v>
          </cell>
          <cell r="E4">
            <v>119.25248261646404</v>
          </cell>
          <cell r="I4" t="str">
            <v>Taxa Nominal de Desvalorização</v>
          </cell>
          <cell r="J4">
            <v>2.7E-2</v>
          </cell>
          <cell r="K4">
            <v>0.02</v>
          </cell>
          <cell r="L4">
            <v>4.4117647058823373E-2</v>
          </cell>
          <cell r="M4">
            <v>4.4117647058823373E-2</v>
          </cell>
          <cell r="N4">
            <v>4.4117647058823373E-2</v>
          </cell>
          <cell r="O4">
            <v>4.4117647058823373E-2</v>
          </cell>
          <cell r="P4">
            <v>4.4117647058823373E-2</v>
          </cell>
          <cell r="Q4">
            <v>4.4117647058823373E-2</v>
          </cell>
          <cell r="R4">
            <v>4.4117647058823373E-2</v>
          </cell>
          <cell r="S4">
            <v>4.4117647058823373E-2</v>
          </cell>
          <cell r="T4">
            <v>4.4117647058823373E-2</v>
          </cell>
          <cell r="U4">
            <v>4.4117647058823373E-2</v>
          </cell>
          <cell r="V4">
            <v>4.4117647058823373E-2</v>
          </cell>
          <cell r="W4">
            <v>4.4117647058823373E-2</v>
          </cell>
          <cell r="X4">
            <v>4.4117647058823373E-2</v>
          </cell>
          <cell r="Y4">
            <v>4.4117647058823373E-2</v>
          </cell>
          <cell r="Z4">
            <v>4.4117647058823373E-2</v>
          </cell>
          <cell r="AA4">
            <v>4.4117647058823373E-2</v>
          </cell>
          <cell r="AB4">
            <v>4.4117647058823373E-2</v>
          </cell>
          <cell r="AC4">
            <v>4.4117647058823373E-2</v>
          </cell>
          <cell r="AD4">
            <v>4.4117647058823373E-2</v>
          </cell>
          <cell r="AE4">
            <v>4.4117647058823373E-2</v>
          </cell>
          <cell r="AF4">
            <v>4.4117647058823373E-2</v>
          </cell>
          <cell r="AG4">
            <v>4.4117647058823373E-2</v>
          </cell>
          <cell r="AH4">
            <v>4.4117647058823373E-2</v>
          </cell>
          <cell r="AI4">
            <v>4.4117647058823373E-2</v>
          </cell>
          <cell r="AJ4">
            <v>4.4117647058823373E-2</v>
          </cell>
          <cell r="AK4">
            <v>4.4117647058823373E-2</v>
          </cell>
          <cell r="AL4">
            <v>4.4117647058823373E-2</v>
          </cell>
          <cell r="AM4">
            <v>4.4117647058823373E-2</v>
          </cell>
          <cell r="AN4">
            <v>4.4117647058823373E-2</v>
          </cell>
          <cell r="AO4">
            <v>4.4117647058823373E-2</v>
          </cell>
          <cell r="AP4">
            <v>4.4117647058823373E-2</v>
          </cell>
          <cell r="AQ4">
            <v>4.4117647058823373E-2</v>
          </cell>
          <cell r="AR4">
            <v>4.4117647058823373E-2</v>
          </cell>
        </row>
        <row r="5">
          <cell r="A5">
            <v>36100</v>
          </cell>
          <cell r="B5">
            <v>147.62799999999999</v>
          </cell>
          <cell r="C5">
            <v>147.62799999999999</v>
          </cell>
          <cell r="D5">
            <v>122.32919666796882</v>
          </cell>
          <cell r="E5">
            <v>122.32919666796882</v>
          </cell>
          <cell r="I5" t="str">
            <v>Inflação EUA</v>
          </cell>
          <cell r="J5">
            <v>2.5999999999999999E-2</v>
          </cell>
          <cell r="K5">
            <v>0.02</v>
          </cell>
          <cell r="L5">
            <v>0.02</v>
          </cell>
          <cell r="M5">
            <v>0.02</v>
          </cell>
          <cell r="N5">
            <v>0.02</v>
          </cell>
          <cell r="O5">
            <v>0.02</v>
          </cell>
          <cell r="P5">
            <v>0.02</v>
          </cell>
          <cell r="Q5">
            <v>0.02</v>
          </cell>
          <cell r="R5">
            <v>0.02</v>
          </cell>
          <cell r="S5">
            <v>0.02</v>
          </cell>
          <cell r="T5">
            <v>0.02</v>
          </cell>
          <cell r="U5">
            <v>0.02</v>
          </cell>
          <cell r="V5">
            <v>0.02</v>
          </cell>
          <cell r="W5">
            <v>0.02</v>
          </cell>
          <cell r="X5">
            <v>0.02</v>
          </cell>
          <cell r="Y5">
            <v>0.02</v>
          </cell>
          <cell r="Z5">
            <v>0.02</v>
          </cell>
          <cell r="AA5">
            <v>0.02</v>
          </cell>
          <cell r="AB5">
            <v>0.02</v>
          </cell>
          <cell r="AC5">
            <v>0.02</v>
          </cell>
          <cell r="AD5">
            <v>0.02</v>
          </cell>
          <cell r="AE5">
            <v>0.02</v>
          </cell>
          <cell r="AF5">
            <v>0.02</v>
          </cell>
          <cell r="AG5">
            <v>0.02</v>
          </cell>
          <cell r="AH5">
            <v>0.02</v>
          </cell>
          <cell r="AI5">
            <v>0.02</v>
          </cell>
          <cell r="AJ5">
            <v>0.02</v>
          </cell>
          <cell r="AK5">
            <v>0.02</v>
          </cell>
          <cell r="AL5">
            <v>0.02</v>
          </cell>
          <cell r="AM5">
            <v>0.02</v>
          </cell>
          <cell r="AN5">
            <v>0.02</v>
          </cell>
          <cell r="AO5">
            <v>0.02</v>
          </cell>
          <cell r="AP5">
            <v>0.02</v>
          </cell>
          <cell r="AQ5">
            <v>0.02</v>
          </cell>
          <cell r="AR5">
            <v>0.02</v>
          </cell>
        </row>
        <row r="6">
          <cell r="A6">
            <v>36130</v>
          </cell>
          <cell r="B6">
            <v>148.291</v>
          </cell>
          <cell r="C6">
            <v>148.291</v>
          </cell>
          <cell r="D6">
            <v>125.24063154866649</v>
          </cell>
          <cell r="E6">
            <v>125.24063154866649</v>
          </cell>
          <cell r="F6">
            <v>1.004491017964072</v>
          </cell>
          <cell r="I6" t="str">
            <v>CDI</v>
          </cell>
          <cell r="J6">
            <v>0.12</v>
          </cell>
          <cell r="K6">
            <v>0.1731</v>
          </cell>
          <cell r="L6">
            <v>0.1731</v>
          </cell>
          <cell r="M6">
            <v>0.1731</v>
          </cell>
          <cell r="N6">
            <v>0.1731</v>
          </cell>
          <cell r="O6">
            <v>0.1731</v>
          </cell>
          <cell r="P6">
            <v>0.1731</v>
          </cell>
          <cell r="Q6">
            <v>0.1731</v>
          </cell>
          <cell r="R6">
            <v>0.1731</v>
          </cell>
          <cell r="S6">
            <v>7.4999999999999997E-2</v>
          </cell>
          <cell r="T6">
            <v>7.4999999999999997E-2</v>
          </cell>
          <cell r="U6">
            <v>7.4999999999999997E-2</v>
          </cell>
          <cell r="V6">
            <v>7.4999999999999997E-2</v>
          </cell>
          <cell r="W6">
            <v>7.4999999999999997E-2</v>
          </cell>
          <cell r="X6">
            <v>7.4999999999999997E-2</v>
          </cell>
          <cell r="Y6">
            <v>7.4999999999999997E-2</v>
          </cell>
          <cell r="Z6">
            <v>7.4999999999999997E-2</v>
          </cell>
          <cell r="AA6">
            <v>7.4999999999999997E-2</v>
          </cell>
          <cell r="AB6">
            <v>7.4999999999999997E-2</v>
          </cell>
          <cell r="AC6">
            <v>7.4999999999999997E-2</v>
          </cell>
          <cell r="AD6">
            <v>7.4999999999999997E-2</v>
          </cell>
          <cell r="AE6">
            <v>7.4999999999999997E-2</v>
          </cell>
          <cell r="AF6">
            <v>7.4999999999999997E-2</v>
          </cell>
          <cell r="AG6">
            <v>7.4999999999999997E-2</v>
          </cell>
          <cell r="AH6">
            <v>7.4999999999999997E-2</v>
          </cell>
          <cell r="AI6">
            <v>7.4999999999999997E-2</v>
          </cell>
          <cell r="AJ6">
            <v>7.4999999999999997E-2</v>
          </cell>
          <cell r="AK6">
            <v>7.4999999999999997E-2</v>
          </cell>
          <cell r="AL6">
            <v>7.4999999999999997E-2</v>
          </cell>
          <cell r="AM6">
            <v>7.4999999999999997E-2</v>
          </cell>
          <cell r="AN6">
            <v>7.4999999999999997E-2</v>
          </cell>
          <cell r="AO6">
            <v>7.4999999999999997E-2</v>
          </cell>
          <cell r="AP6">
            <v>7.4999999999999997E-2</v>
          </cell>
          <cell r="AQ6">
            <v>7.4999999999999997E-2</v>
          </cell>
          <cell r="AR6">
            <v>7.4999999999999997E-2</v>
          </cell>
        </row>
        <row r="7">
          <cell r="A7">
            <v>36161</v>
          </cell>
          <cell r="B7">
            <v>149.53299999999999</v>
          </cell>
          <cell r="C7">
            <v>149.53299999999999</v>
          </cell>
          <cell r="D7">
            <v>127.95835325327255</v>
          </cell>
          <cell r="E7">
            <v>127.95835325327255</v>
          </cell>
          <cell r="F7">
            <v>1.0129040561411113</v>
          </cell>
        </row>
        <row r="8">
          <cell r="A8">
            <v>36192</v>
          </cell>
          <cell r="B8">
            <v>154.93299999999999</v>
          </cell>
          <cell r="C8">
            <v>154.93299999999999</v>
          </cell>
          <cell r="D8">
            <v>130.96537455472446</v>
          </cell>
          <cell r="E8">
            <v>130.96537455472446</v>
          </cell>
          <cell r="F8">
            <v>1.0494824829978053</v>
          </cell>
        </row>
        <row r="9">
          <cell r="A9">
            <v>36220</v>
          </cell>
          <cell r="B9">
            <v>159.32499999999999</v>
          </cell>
          <cell r="C9">
            <v>159.32499999999999</v>
          </cell>
          <cell r="D9">
            <v>135.27413537757488</v>
          </cell>
          <cell r="E9">
            <v>135.27413537757488</v>
          </cell>
          <cell r="F9">
            <v>1.0792329368412497</v>
          </cell>
        </row>
        <row r="10">
          <cell r="A10">
            <v>36251</v>
          </cell>
          <cell r="B10">
            <v>160.459</v>
          </cell>
          <cell r="C10">
            <v>160.459</v>
          </cell>
          <cell r="D10">
            <v>138.35838566418357</v>
          </cell>
          <cell r="E10">
            <v>138.35838566418357</v>
          </cell>
          <cell r="F10">
            <v>1.0869144064811556</v>
          </cell>
        </row>
        <row r="11">
          <cell r="A11">
            <v>36281</v>
          </cell>
          <cell r="B11">
            <v>159.99600000000001</v>
          </cell>
          <cell r="C11">
            <v>159.99600000000001</v>
          </cell>
          <cell r="D11">
            <v>141.07021002320158</v>
          </cell>
          <cell r="E11">
            <v>141.07021002320158</v>
          </cell>
          <cell r="F11">
            <v>1.0837781450673316</v>
          </cell>
        </row>
        <row r="12">
          <cell r="A12">
            <v>36312</v>
          </cell>
          <cell r="B12">
            <v>160.57300000000001</v>
          </cell>
          <cell r="C12">
            <v>160.57300000000001</v>
          </cell>
          <cell r="D12">
            <v>143.36965444657977</v>
          </cell>
          <cell r="E12">
            <v>143.36965444657977</v>
          </cell>
          <cell r="F12">
            <v>1.0876866177147968</v>
          </cell>
        </row>
        <row r="13">
          <cell r="A13">
            <v>36342</v>
          </cell>
          <cell r="B13">
            <v>163.06</v>
          </cell>
          <cell r="C13">
            <v>163.06</v>
          </cell>
          <cell r="D13">
            <v>145.69224284861437</v>
          </cell>
          <cell r="E13">
            <v>145.69224284861437</v>
          </cell>
          <cell r="F13">
            <v>1.1045330154171296</v>
          </cell>
        </row>
        <row r="14">
          <cell r="A14">
            <v>36373</v>
          </cell>
          <cell r="B14">
            <v>165.60300000000001</v>
          </cell>
          <cell r="C14">
            <v>165.60300000000001</v>
          </cell>
          <cell r="D14">
            <v>147.9504726127679</v>
          </cell>
          <cell r="E14">
            <v>147.9504726127679</v>
          </cell>
          <cell r="F14">
            <v>1.121758744953532</v>
          </cell>
        </row>
        <row r="15">
          <cell r="A15">
            <v>36404</v>
          </cell>
          <cell r="B15">
            <v>167.99700000000001</v>
          </cell>
          <cell r="C15">
            <v>167.99700000000001</v>
          </cell>
          <cell r="D15">
            <v>150.1105495129143</v>
          </cell>
          <cell r="E15">
            <v>150.1105495129143</v>
          </cell>
          <cell r="F15">
            <v>1.1379751808599996</v>
          </cell>
        </row>
        <row r="16">
          <cell r="A16">
            <v>36434</v>
          </cell>
          <cell r="B16">
            <v>170.86099999999999</v>
          </cell>
          <cell r="C16">
            <v>170.86099999999999</v>
          </cell>
          <cell r="D16">
            <v>152.16706404124125</v>
          </cell>
          <cell r="E16">
            <v>152.16706404124125</v>
          </cell>
          <cell r="F16">
            <v>1.1573752946595497</v>
          </cell>
        </row>
        <row r="17">
          <cell r="A17">
            <v>36465</v>
          </cell>
          <cell r="B17">
            <v>174.93899999999999</v>
          </cell>
          <cell r="C17">
            <v>174.93899999999999</v>
          </cell>
          <cell r="D17">
            <v>154.25175281860626</v>
          </cell>
          <cell r="E17">
            <v>154.25175281860626</v>
          </cell>
          <cell r="F17">
            <v>1.1849987807191049</v>
          </cell>
        </row>
        <row r="18">
          <cell r="A18">
            <v>36495</v>
          </cell>
          <cell r="B18">
            <v>178.09899999999999</v>
          </cell>
          <cell r="C18">
            <v>178.09899999999999</v>
          </cell>
          <cell r="D18">
            <v>156.68893051314024</v>
          </cell>
          <cell r="E18">
            <v>156.68893051314024</v>
          </cell>
          <cell r="F18">
            <v>1.2064039342130219</v>
          </cell>
          <cell r="G18">
            <v>1.201010175937852</v>
          </cell>
        </row>
        <row r="19">
          <cell r="A19">
            <v>36526</v>
          </cell>
          <cell r="B19">
            <v>180.30099999999999</v>
          </cell>
          <cell r="C19">
            <v>180.30099999999999</v>
          </cell>
          <cell r="D19">
            <v>158.94525111252946</v>
          </cell>
          <cell r="E19">
            <v>158.94525111252946</v>
          </cell>
          <cell r="F19">
            <v>1.2213198038312516</v>
          </cell>
        </row>
        <row r="20">
          <cell r="A20">
            <v>36557</v>
          </cell>
          <cell r="B20">
            <v>180.935</v>
          </cell>
          <cell r="C20">
            <v>180.935</v>
          </cell>
          <cell r="D20">
            <v>161.23406272854987</v>
          </cell>
          <cell r="E20">
            <v>161.23406272854987</v>
          </cell>
          <cell r="F20">
            <v>1.2256143820955376</v>
          </cell>
        </row>
        <row r="21">
          <cell r="A21">
            <v>36586</v>
          </cell>
          <cell r="B21">
            <v>181.214</v>
          </cell>
          <cell r="C21">
            <v>181.214</v>
          </cell>
          <cell r="D21">
            <v>163.55583323184098</v>
          </cell>
          <cell r="E21">
            <v>163.55583323184098</v>
          </cell>
          <cell r="F21">
            <v>1.2275042674831333</v>
          </cell>
        </row>
        <row r="22">
          <cell r="A22">
            <v>36617</v>
          </cell>
          <cell r="B22">
            <v>181.63499999999999</v>
          </cell>
          <cell r="C22">
            <v>181.63499999999999</v>
          </cell>
          <cell r="D22">
            <v>165.64934789720854</v>
          </cell>
          <cell r="E22">
            <v>165.64934789720854</v>
          </cell>
          <cell r="F22">
            <v>1.2303560300214051</v>
          </cell>
        </row>
        <row r="23">
          <cell r="A23">
            <v>36647</v>
          </cell>
          <cell r="B23">
            <v>182.18899999999999</v>
          </cell>
          <cell r="C23">
            <v>182.18899999999999</v>
          </cell>
          <cell r="D23">
            <v>168.11752318087693</v>
          </cell>
          <cell r="E23">
            <v>168.11752318087693</v>
          </cell>
          <cell r="F23">
            <v>1.2341087056655919</v>
          </cell>
        </row>
        <row r="24">
          <cell r="A24">
            <v>36678</v>
          </cell>
          <cell r="B24">
            <v>183.745</v>
          </cell>
          <cell r="C24">
            <v>183.745</v>
          </cell>
          <cell r="D24">
            <v>170.45435675309113</v>
          </cell>
          <cell r="E24">
            <v>170.45435675309113</v>
          </cell>
          <cell r="F24">
            <v>1.2446487116265208</v>
          </cell>
        </row>
        <row r="25">
          <cell r="A25">
            <v>36708</v>
          </cell>
          <cell r="B25">
            <v>186.63399999999999</v>
          </cell>
          <cell r="C25">
            <v>186.63399999999999</v>
          </cell>
          <cell r="D25">
            <v>172.6702633908813</v>
          </cell>
          <cell r="E25">
            <v>172.6702633908813</v>
          </cell>
          <cell r="F25">
            <v>1.264218169994852</v>
          </cell>
        </row>
        <row r="26">
          <cell r="A26">
            <v>36739</v>
          </cell>
          <cell r="B26">
            <v>191.08699999999999</v>
          </cell>
          <cell r="C26">
            <v>191.08699999999999</v>
          </cell>
          <cell r="D26">
            <v>175.08764707835365</v>
          </cell>
          <cell r="E26">
            <v>175.08764707835365</v>
          </cell>
          <cell r="F26">
            <v>1.2943818245861218</v>
          </cell>
        </row>
        <row r="27">
          <cell r="A27">
            <v>36770</v>
          </cell>
          <cell r="B27">
            <v>193.297</v>
          </cell>
          <cell r="C27">
            <v>193.297</v>
          </cell>
          <cell r="D27">
            <v>177.22371637270956</v>
          </cell>
          <cell r="E27">
            <v>177.22371637270956</v>
          </cell>
          <cell r="F27">
            <v>1.3093518844663614</v>
          </cell>
        </row>
        <row r="28">
          <cell r="A28">
            <v>36800</v>
          </cell>
          <cell r="B28">
            <v>194.04</v>
          </cell>
          <cell r="C28">
            <v>194.04</v>
          </cell>
          <cell r="D28">
            <v>179.49217994228022</v>
          </cell>
          <cell r="E28">
            <v>179.49217994228022</v>
          </cell>
          <cell r="F28">
            <v>1.3143848050505325</v>
          </cell>
        </row>
        <row r="29">
          <cell r="A29">
            <v>36831</v>
          </cell>
          <cell r="B29">
            <v>194.59899999999999</v>
          </cell>
          <cell r="C29">
            <v>194.59899999999999</v>
          </cell>
          <cell r="D29">
            <v>181.68198453757603</v>
          </cell>
          <cell r="E29">
            <v>181.68198453757603</v>
          </cell>
          <cell r="F29">
            <v>1.3181713496084755</v>
          </cell>
        </row>
        <row r="30">
          <cell r="A30">
            <v>36861</v>
          </cell>
          <cell r="B30">
            <v>195.827</v>
          </cell>
          <cell r="C30">
            <v>195.827</v>
          </cell>
          <cell r="D30">
            <v>183.84400015357318</v>
          </cell>
          <cell r="E30">
            <v>183.84400015357318</v>
          </cell>
          <cell r="F30">
            <v>1.3264895548269977</v>
          </cell>
          <cell r="G30">
            <v>1.099540143403388</v>
          </cell>
        </row>
        <row r="31">
          <cell r="A31">
            <v>36892</v>
          </cell>
          <cell r="B31">
            <v>197.04499999999999</v>
          </cell>
          <cell r="C31">
            <v>197.04499999999999</v>
          </cell>
          <cell r="D31">
            <v>185.58845780329588</v>
          </cell>
          <cell r="F31">
            <v>1.3347400222180075</v>
          </cell>
        </row>
        <row r="32">
          <cell r="A32">
            <v>36923</v>
          </cell>
          <cell r="B32">
            <v>197.49100000000001</v>
          </cell>
          <cell r="C32">
            <v>197.49100000000001</v>
          </cell>
          <cell r="D32">
            <v>187.34946825043997</v>
          </cell>
          <cell r="F32">
            <v>1.3377611293250604</v>
          </cell>
        </row>
        <row r="33">
          <cell r="A33">
            <v>36951</v>
          </cell>
          <cell r="B33">
            <v>198.60599999999999</v>
          </cell>
          <cell r="C33">
            <v>198.60599999999999</v>
          </cell>
          <cell r="D33">
            <v>189.12718856107264</v>
          </cell>
          <cell r="F33">
            <v>1.3453138970926926</v>
          </cell>
        </row>
        <row r="34">
          <cell r="A34">
            <v>36982</v>
          </cell>
          <cell r="B34">
            <v>200.59100000000001</v>
          </cell>
          <cell r="C34">
            <v>200.59100000000001</v>
          </cell>
          <cell r="D34">
            <v>190.9217772916285</v>
          </cell>
          <cell r="F34">
            <v>1.3587598558539031</v>
          </cell>
        </row>
        <row r="35">
          <cell r="A35">
            <v>37012</v>
          </cell>
          <cell r="B35">
            <v>202.32400000000001</v>
          </cell>
          <cell r="C35">
            <v>202.32400000000001</v>
          </cell>
          <cell r="D35">
            <v>192.73339450305136</v>
          </cell>
          <cell r="F35">
            <v>1.3704988213618015</v>
          </cell>
        </row>
        <row r="36">
          <cell r="A36">
            <v>37043</v>
          </cell>
          <cell r="B36">
            <v>204.31</v>
          </cell>
          <cell r="C36">
            <v>204.31</v>
          </cell>
          <cell r="D36">
            <v>194.56220177507012</v>
          </cell>
          <cell r="F36">
            <v>1.3839515539057632</v>
          </cell>
        </row>
        <row r="37">
          <cell r="A37">
            <v>37073</v>
          </cell>
          <cell r="B37">
            <v>207.34100000000001</v>
          </cell>
          <cell r="C37">
            <v>207.34100000000001</v>
          </cell>
          <cell r="D37">
            <v>196.40836222061031</v>
          </cell>
          <cell r="F37">
            <v>1.4044828894247705</v>
          </cell>
        </row>
        <row r="38">
          <cell r="A38">
            <v>37104</v>
          </cell>
          <cell r="B38">
            <v>210.21100000000001</v>
          </cell>
          <cell r="C38">
            <v>210.21100000000001</v>
          </cell>
          <cell r="D38">
            <v>198.27204050034226</v>
          </cell>
          <cell r="F38">
            <v>1.4239236459208282</v>
          </cell>
        </row>
        <row r="39">
          <cell r="A39">
            <v>37135</v>
          </cell>
          <cell r="B39">
            <v>210.85300000000001</v>
          </cell>
          <cell r="C39">
            <v>210.85300000000001</v>
          </cell>
          <cell r="D39">
            <v>200.15340283736728</v>
          </cell>
          <cell r="F39">
            <v>1.4282724144471239</v>
          </cell>
        </row>
        <row r="40">
          <cell r="A40">
            <v>37165</v>
          </cell>
          <cell r="B40">
            <v>213.339</v>
          </cell>
          <cell r="C40">
            <v>213.339</v>
          </cell>
          <cell r="D40">
            <v>202.05261703204326</v>
          </cell>
          <cell r="F40">
            <v>1.4451120383667055</v>
          </cell>
        </row>
        <row r="41">
          <cell r="A41">
            <v>37196</v>
          </cell>
          <cell r="B41">
            <v>215.685</v>
          </cell>
          <cell r="C41">
            <v>215.685</v>
          </cell>
          <cell r="D41">
            <v>203.96985247695093</v>
          </cell>
          <cell r="F41">
            <v>1.4610033327011138</v>
          </cell>
        </row>
        <row r="42">
          <cell r="A42">
            <v>37226</v>
          </cell>
          <cell r="B42">
            <v>216.16300000000001</v>
          </cell>
          <cell r="C42">
            <v>216.16300000000001</v>
          </cell>
          <cell r="D42">
            <v>205.90528017200216</v>
          </cell>
          <cell r="F42">
            <v>1.4642412008562065</v>
          </cell>
          <cell r="G42">
            <v>1.1038467627038151</v>
          </cell>
        </row>
        <row r="43">
          <cell r="A43">
            <v>37257</v>
          </cell>
          <cell r="B43">
            <v>216.94399999999999</v>
          </cell>
          <cell r="C43">
            <v>216.94399999999999</v>
          </cell>
          <cell r="D43">
            <v>208.66297895106834</v>
          </cell>
          <cell r="F43">
            <v>1.4695315251849244</v>
          </cell>
        </row>
        <row r="44">
          <cell r="A44">
            <v>37288</v>
          </cell>
          <cell r="B44">
            <v>217.07400000000001</v>
          </cell>
          <cell r="C44">
            <v>217.07400000000001</v>
          </cell>
          <cell r="D44">
            <v>211.45761171526451</v>
          </cell>
          <cell r="F44">
            <v>1.4704121169425857</v>
          </cell>
        </row>
        <row r="45">
          <cell r="A45">
            <v>37316</v>
          </cell>
          <cell r="B45">
            <v>217.27600000000001</v>
          </cell>
          <cell r="C45">
            <v>217.27600000000001</v>
          </cell>
          <cell r="D45">
            <v>214.28967312313279</v>
          </cell>
          <cell r="F45">
            <v>1.4717804210583361</v>
          </cell>
        </row>
        <row r="46">
          <cell r="A46">
            <v>37347</v>
          </cell>
          <cell r="B46">
            <v>218.48599999999999</v>
          </cell>
          <cell r="C46">
            <v>218.48599999999999</v>
          </cell>
          <cell r="D46">
            <v>217.15966445819959</v>
          </cell>
          <cell r="F46">
            <v>1.4799766981873359</v>
          </cell>
        </row>
        <row r="47">
          <cell r="A47">
            <v>37377</v>
          </cell>
          <cell r="B47">
            <v>220.292</v>
          </cell>
          <cell r="C47">
            <v>220.292</v>
          </cell>
          <cell r="D47">
            <v>220.06809371770444</v>
          </cell>
          <cell r="F47">
            <v>1.4922101498360747</v>
          </cell>
        </row>
        <row r="48">
          <cell r="A48">
            <v>37409</v>
          </cell>
          <cell r="B48">
            <v>223.68799999999999</v>
          </cell>
          <cell r="C48">
            <v>223.68799999999999</v>
          </cell>
          <cell r="D48">
            <v>223.01547570251694</v>
          </cell>
          <cell r="F48">
            <v>1.5152139160592841</v>
          </cell>
        </row>
        <row r="49">
          <cell r="A49">
            <v>37440</v>
          </cell>
          <cell r="B49">
            <v>228.05699999999999</v>
          </cell>
          <cell r="C49">
            <v>228.05699999999999</v>
          </cell>
          <cell r="D49">
            <v>226.00233210825817</v>
          </cell>
          <cell r="F49">
            <v>1.5448085728994501</v>
          </cell>
        </row>
        <row r="50">
          <cell r="A50">
            <v>37469</v>
          </cell>
          <cell r="B50">
            <v>233.34800000000001</v>
          </cell>
          <cell r="C50">
            <v>233.34800000000001</v>
          </cell>
          <cell r="D50">
            <v>229.0291916176424</v>
          </cell>
          <cell r="F50">
            <v>1.580648657436259</v>
          </cell>
        </row>
        <row r="51">
          <cell r="A51">
            <v>37500</v>
          </cell>
          <cell r="B51">
            <v>238.94300000000001</v>
          </cell>
          <cell r="C51">
            <v>238.94300000000001</v>
          </cell>
          <cell r="D51">
            <v>232.09658999405548</v>
          </cell>
          <cell r="F51">
            <v>1.6185479719294444</v>
          </cell>
        </row>
        <row r="52">
          <cell r="A52">
            <v>37530</v>
          </cell>
          <cell r="B52">
            <v>248.19900000000001</v>
          </cell>
          <cell r="C52">
            <v>248.19900000000001</v>
          </cell>
          <cell r="D52">
            <v>235.2050701763867</v>
          </cell>
          <cell r="F52">
            <v>1.6812461050749183</v>
          </cell>
        </row>
        <row r="53">
          <cell r="A53">
            <v>37562</v>
          </cell>
          <cell r="B53">
            <v>261.08</v>
          </cell>
          <cell r="C53">
            <v>261.08</v>
          </cell>
          <cell r="D53">
            <v>238.35518237513054</v>
          </cell>
          <cell r="F53">
            <v>1.7684992006936353</v>
          </cell>
        </row>
        <row r="54">
          <cell r="A54">
            <v>37593</v>
          </cell>
          <cell r="B54">
            <v>270.86700000000002</v>
          </cell>
          <cell r="C54">
            <v>270.86700000000002</v>
          </cell>
          <cell r="D54">
            <v>241.54748416977566</v>
          </cell>
          <cell r="F54">
            <v>1.8347942124800176</v>
          </cell>
        </row>
      </sheetData>
      <sheetData sheetId="1"/>
      <sheetData sheetId="2" refreshError="1"/>
      <sheetData sheetId="3" refreshError="1"/>
      <sheetData sheetId="4" refreshError="1"/>
      <sheetData sheetId="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_PROD"/>
      <sheetName val="Tabela Engepack"/>
      <sheetName val="PET1LITRO_FRANQUIAS"/>
      <sheetName val="SCHWEPPES"/>
      <sheetName val="RESUMO_CUSTOS ME"/>
      <sheetName val="RESUMO_MI"/>
      <sheetName val="RESUMO_CUSTOS"/>
      <sheetName val="CUST_PROD2"/>
      <sheetName val="#REF"/>
      <sheetName val="KS A SERV"/>
      <sheetName val="Basics"/>
      <sheetName val="Tax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x"/>
      <sheetName val="Sab"/>
      <sheetName val="Dom"/>
      <sheetName val="Seg"/>
      <sheetName val="Ter"/>
      <sheetName val="Qua"/>
      <sheetName val="Qui"/>
      <sheetName val="Acertividade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 recon"/>
      <sheetName val="International revenue summary"/>
      <sheetName val="International summary"/>
      <sheetName val="International margin by cust"/>
      <sheetName val="Bridge Data"/>
      <sheetName val="PriceVol Bridge Direct"/>
      <sheetName val="Direct PriceVol Graph 02-LTM"/>
      <sheetName val="Direct PriceVol Graph Yr to Yr"/>
      <sheetName val="DIL4"/>
      <sheetName val="WIP 3-02"/>
      <sheetName val="L"/>
      <sheetName val="Help"/>
      <sheetName val="BRANCH"/>
      <sheetName val="Contico - Jani CY03"/>
      <sheetName val="International Rev &amp; PV Bridges"/>
      <sheetName val="SAS Provisions"/>
      <sheetName val="Sales 2003"/>
      <sheetName val="Public Comp Inputs"/>
      <sheetName val="Dilution Base"/>
      <sheetName val="Summary"/>
      <sheetName val="Projected"/>
      <sheetName val="Current Mandates"/>
      <sheetName val="PanEU-Buy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ocBase"/>
      <sheetName val="AlocUsina"/>
      <sheetName val="Bases"/>
      <sheetName val="OrcamentoB100"/>
      <sheetName val="PreçoBase"/>
      <sheetName val="Alocações"/>
      <sheetName val="CapacidadeInstalada"/>
      <sheetName val="EvolMatPrima"/>
      <sheetName val="EvolPrecoUsinaMercadoTotal"/>
      <sheetName val="EvolPrecoUsina"/>
      <sheetName val="AnpColetaDistr"/>
      <sheetName val="AnpEntregaRegiao"/>
      <sheetName val="AnpEntregaUsina"/>
      <sheetName val="UsinasMercadoTotal"/>
      <sheetName val="Usinas"/>
      <sheetName val="Estrategia"/>
      <sheetName val="RegiãoMercadoTotal"/>
      <sheetName val="Região"/>
      <sheetName val="LeilãoMercadoTotal"/>
      <sheetName val="Leilão"/>
      <sheetName val="Precificação"/>
      <sheetName val="Menu"/>
      <sheetName val="Col_MatPrima"/>
      <sheetName val="Col_Aloc"/>
      <sheetName val="Col_LeilãoMercado"/>
      <sheetName val="Col_Leilão"/>
      <sheetName val="Col_ANP"/>
      <sheetName val="BDProcv"/>
      <sheetName val="Col_CapacidadeInstalada"/>
      <sheetName val="HistoricoUsinaBase"/>
      <sheetName val="NovosDadosLeilão"/>
      <sheetName val="BDBiodieselBR"/>
    </sheetNames>
    <sheetDataSet>
      <sheetData sheetId="0"/>
      <sheetData sheetId="1"/>
      <sheetData sheetId="2"/>
      <sheetData sheetId="3"/>
      <sheetData sheetId="4">
        <row r="42">
          <cell r="B42" t="str">
            <v>Total geral</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Instruções"/>
      <sheetName val="Parâmetros"/>
      <sheetName val="Vendas"/>
      <sheetName val="Graf._Vendas"/>
      <sheetName val="Prog_Ferro_Mês"/>
      <sheetName val="Prog_Ferro_Semana"/>
      <sheetName val="Previsões_Coleta"/>
      <sheetName val="PA"/>
      <sheetName val="GERENCIAL"/>
      <sheetName val="ESTQS"/>
      <sheetName val="COLETA_LINEAR_MÊS"/>
      <sheetName val="TRANSF"/>
      <sheetName val="ZM48"/>
      <sheetName val="OBSERVAÇÕES"/>
      <sheetName val="BANDAS"/>
      <sheetName val="ALVOS_TANC"/>
      <sheetName val="ABERT_DIA"/>
      <sheetName val="ESTVEN"/>
      <sheetName val="Module1"/>
      <sheetName val="Module2"/>
      <sheetName val="Module3"/>
      <sheetName val="Module4"/>
      <sheetName val="Module5"/>
      <sheetName val="Module6"/>
      <sheetName val="Module7"/>
      <sheetName val="Module8"/>
      <sheetName val="Module9"/>
      <sheetName val="Module10"/>
      <sheetName val="Module12"/>
      <sheetName val="Dialog1"/>
      <sheetName val="Dialog2"/>
      <sheetName val="Dialog3"/>
      <sheetName val="Dialog4"/>
      <sheetName val="Module11"/>
      <sheetName val="Module13"/>
      <sheetName val="Sist_abast"/>
      <sheetName val="Sist_abast.xls"/>
      <sheetName val="Dados"/>
    </sheetNames>
    <definedNames>
      <definedName name="Abert_mes"/>
      <definedName name="Visualizar_Menu"/>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refreshError="1"/>
      <sheetData sheetId="35" refreshError="1"/>
      <sheetData sheetId="36" refreshError="1"/>
      <sheetData sheetId="37" refreshError="1"/>
      <sheetData sheetId="3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GMAX_Balancete 08.2016"/>
      <sheetName val="DIAGMAX_Balancete 09.2016"/>
      <sheetName val="DIAGMAX_Balancete 10.2016"/>
      <sheetName val="DIAGMAX_Balancete 11.2016"/>
      <sheetName val="Balancete Diagmax Jan17 antigo"/>
      <sheetName val="Balancete Diagmax Fev17_antigo"/>
      <sheetName val="Balancete Diagmax Fev17 antigo2"/>
      <sheetName val="Balancete Diagmax Fev17 antigo"/>
      <sheetName val="Balancete Diagmax Mar17(antigo)"/>
      <sheetName val="Resultado Diagmax 2017 (antigo)"/>
      <sheetName val="Projeção de Resultado 2016"/>
      <sheetName val="Resultados Consolidados (2)"/>
      <sheetName val="Pautas de Reunião"/>
      <sheetName val="Resultados Consolidados"/>
      <sheetName val="Receita Bruta Consolidada"/>
      <sheetName val="Receita Bruta e Líquida"/>
      <sheetName val="Lucro Bruto"/>
      <sheetName val="Despesas"/>
      <sheetName val="EBITDA"/>
      <sheetName val="Mix de Convênio YTD "/>
      <sheetName val="Mix de Convênio Mês"/>
      <sheetName val="AC"/>
      <sheetName val="Gráficos YTD"/>
      <sheetName val="Gráficos Mês"/>
      <sheetName val="EBITDA LTM"/>
      <sheetName val="Resultados por Unidade"/>
      <sheetName val="Produções 2016 x 2017 x 2018"/>
      <sheetName val="Resultados por Unidade AC"/>
      <sheetName val="ROIC por unidade"/>
      <sheetName val="ROIC 2017-2018"/>
      <sheetName val="Prod.Derby.Set17"/>
      <sheetName val="Prod.Riomar.Set17"/>
      <sheetName val="Prod.Recife.Set17"/>
      <sheetName val="Prod.Tacaruna.Set17"/>
      <sheetName val="Resultado Diagmax 2017"/>
      <sheetName val="Resultado Diagmax 2018"/>
      <sheetName val="Planilha4"/>
      <sheetName val="BP Diagmax 16-17-18"/>
      <sheetName val="FC Diagmax 2018"/>
      <sheetName val="P&amp;L e CF Budget Diagmax 2018"/>
      <sheetName val="Rolling Estimated - 2018"/>
      <sheetName val="Acomp. Diagmax 2018"/>
      <sheetName val="Resultado por unidade - Rateios"/>
      <sheetName val="Balancete Diagmax dez18 - ANTIG"/>
      <sheetName val="Balancete SA dez18 ANTIGO"/>
      <sheetName val="Receita Unimed AC"/>
      <sheetName val="Prod.Recife.Jan18"/>
      <sheetName val="Balancete Pixxel - Set18"/>
      <sheetName val="Balancete Diagmax SA - Set18"/>
      <sheetName val="Balancete Diagmax - Set18"/>
      <sheetName val="Balancete Pixxel - Ago18"/>
      <sheetName val="Balancete Diagmax SA - Ago18"/>
      <sheetName val="Balancete Diagmax - Ago18"/>
      <sheetName val="Acomp. Diagmax 2016"/>
      <sheetName val="Acomp. Diagmax 2017"/>
      <sheetName val="Ticket Médio"/>
      <sheetName val="AC Gráficos"/>
      <sheetName val="Rateio Produção Abr18"/>
      <sheetName val="Rateio Produção Mai18 "/>
      <sheetName val="Imobilizado e Depreciação"/>
      <sheetName val="Diferença Orç Unid"/>
      <sheetName val="Prod.Tacaruna.Jan18"/>
      <sheetName val="Prod.Tacaruna.Fev18"/>
      <sheetName val="Prod.Tacaruna.Mar18"/>
      <sheetName val="Prod.Tacaruna.Abr18"/>
      <sheetName val="Prod.Tacaruna.Mai18"/>
      <sheetName val="Balancete Pixxel - Jan18"/>
      <sheetName val="Balancete Pixxel - Fev18"/>
      <sheetName val="Balancete Pixxel - Mar18"/>
      <sheetName val="Balancete Pixxel - Abr18"/>
      <sheetName val="Balancete S.A. - Jan18"/>
      <sheetName val="Balancete S.A. - Fev18"/>
      <sheetName val="Balancete S.A. - Mar18"/>
      <sheetName val="Balancete S.A. - Abr18"/>
      <sheetName val="Balancete S.A. - Mai18"/>
      <sheetName val="Budget 2017"/>
      <sheetName val="Budget Diagmax 2017 FINAL Ver2"/>
      <sheetName val="Balancete Diagmax Mar16"/>
      <sheetName val="Balancete Diagmax Abr16"/>
      <sheetName val="Balancete Diagmax Mai16"/>
      <sheetName val="DIAGMAX_Balancete 12.2016"/>
      <sheetName val="Balanço Diagmax 31-03-17"/>
      <sheetName val="Balanço Diagmax 30-04-17 "/>
      <sheetName val="Balancete Diagmax Jun16"/>
      <sheetName val="Balancete Diagmax 2016 FY"/>
      <sheetName val="Balancete Diagmax Jul16"/>
      <sheetName val="Balancete Diagmax Jan17"/>
      <sheetName val="Balancete Diagmax Fev17 "/>
      <sheetName val="Balancete Diagmax Abr17 "/>
      <sheetName val="Balancete Diagmax Mar17 "/>
      <sheetName val="Balancete Diagmax Abr17 Atual"/>
      <sheetName val="Balancete Diagmax Mai17"/>
      <sheetName val="Balancete Diagmax Mai17nv"/>
      <sheetName val="Balancete Diagmax Jun17"/>
      <sheetName val="Balancete Diagmax Jul17"/>
      <sheetName val="Balancete Diagmax Ago17.."/>
      <sheetName val="Balancete Diagmax Set17"/>
      <sheetName val="Balancete Diagmax Out17"/>
      <sheetName val="Balancete Diagmax Nov17"/>
      <sheetName val="Balancete Diagmax Dez17"/>
      <sheetName val="Balanço Diagmax 30-06-17 "/>
      <sheetName val="Balanço Diagmax 30-11-17 "/>
      <sheetName val="KPIs"/>
      <sheetName val="non-recurring DEZ17"/>
      <sheetName val="Razão Diagmax 2017 Completo"/>
      <sheetName val="Ajustes"/>
      <sheetName val="Balancete Diagmax Nov17.2"/>
      <sheetName val="Balancete Diagmax Dez17.2"/>
      <sheetName val="Balancete Diagmax Dez17.3"/>
      <sheetName val="Balancete Diagmax Jan17.2"/>
      <sheetName val="Balancete Diagmax Fev17.2"/>
      <sheetName val="Balancete Diagmax Mar17.2"/>
      <sheetName val="Balancete Diagmax Abr17.2"/>
      <sheetName val="Balancete Diagmax Mai17.2"/>
      <sheetName val="Balancete Diagmax Jun17.2"/>
      <sheetName val="Balancete Diagmax Jul17.2"/>
      <sheetName val="Balancete Diagmax Ago17"/>
      <sheetName val="Balancete Diagmax Set17.2"/>
      <sheetName val="Balancete Diagmax Out17.2"/>
      <sheetName val="Balancete Pixxel Jan17.2"/>
      <sheetName val="Balancete Pixxel Fev17.2"/>
      <sheetName val="Balancete Pixxel Mar17.2"/>
      <sheetName val="Balancete Pixxel Abr17.2"/>
      <sheetName val="Balancete Pixxel Mai17.2"/>
      <sheetName val="Balancete Pixxel Jun17.2"/>
      <sheetName val="Balancete Pixxel Jul17.2"/>
      <sheetName val="Balancete Pixxel Ago17"/>
      <sheetName val="Balancete Pixxel Set17"/>
      <sheetName val="Balancete Pixxel Out17"/>
      <sheetName val="Balancete Pixxel Nov17"/>
      <sheetName val="Balancete Pixxel Dez17"/>
      <sheetName val="Diagmax delta"/>
      <sheetName val="Folha TOTAL"/>
      <sheetName val="Folha TOTAL2"/>
      <sheetName val="Projeção Cedire"/>
      <sheetName val="Envio de E-mail"/>
      <sheetName val="Projeção AC 2017"/>
      <sheetName val="Forecast Budget atualizado"/>
      <sheetName val="Folha"/>
      <sheetName val="Planilha1"/>
      <sheetName val="Benefícios"/>
      <sheetName val="Análise do Fornecedores a Pagar"/>
      <sheetName val="Análise do Clientes a Receber"/>
      <sheetName val="Prod.Derby.Mai17"/>
      <sheetName val="Prod.Derby.Jun17"/>
      <sheetName val="Prod.Derby.Jul17"/>
      <sheetName val="Prod.Derby.Ago17"/>
      <sheetName val="Prod.Derby.Out17"/>
      <sheetName val="Prod.Derby.Nov17"/>
      <sheetName val="Balancete Pixxel - Jul18"/>
      <sheetName val="Balancete Diagmax S.A - Jul18"/>
      <sheetName val="Balancete Diagmax - Jul18"/>
      <sheetName val="Balancete Diagmax - Jun18"/>
      <sheetName val="Prod.Derby.Dez17"/>
      <sheetName val="Prod.Derby.Jan18"/>
      <sheetName val="Prod.Derby.Abr18"/>
      <sheetName val="Prod.Derby.Fev18"/>
      <sheetName val="Prod.Derby.Mar18"/>
      <sheetName val="Prod.Derby.Mai18"/>
      <sheetName val="Prod.Riomar.jan17"/>
      <sheetName val="Prod.Riomar.fev17"/>
      <sheetName val="Prod.Riomar.Mar17"/>
      <sheetName val="Prod.Riomar.Abr17"/>
      <sheetName val="Prod.Riomar.Mai17"/>
      <sheetName val="Prod.Riomar.Jun17"/>
      <sheetName val="Prod.Riomar.Jul17"/>
      <sheetName val="Prod.Riomar.Ago17"/>
      <sheetName val="Prod.Riomar.Out17"/>
      <sheetName val="Prod.Riomar.Nov17"/>
      <sheetName val="Prod.Riomar.Dez17"/>
      <sheetName val="Prod.Riomar.Jan18"/>
      <sheetName val="Prod.Riomar.Fev18"/>
      <sheetName val="Prod.Riomar.Mar18"/>
      <sheetName val="Prod.Riomar.Abr18"/>
      <sheetName val="Prod.Riomar.Mai18"/>
      <sheetName val="Prod.Tacaruna.Dez17"/>
      <sheetName val="Prod.Recife.Dez17"/>
      <sheetName val="Balancete Diagmax - Jan18"/>
      <sheetName val="Balancete Diagmax - Fev18"/>
      <sheetName val="Balancete Diagmax - Mar18"/>
      <sheetName val="Balancete Diagmax - Abr18"/>
      <sheetName val="Balancete Diagmax - Mai18"/>
      <sheetName val="Balancete Diagmax SA - Jun18"/>
      <sheetName val="Balancete Pixxel - Mai18"/>
      <sheetName val="Balancete Pixxel - Jun18"/>
      <sheetName val="Prod.Derby.jan17"/>
      <sheetName val="Prod.Derby.fev17"/>
      <sheetName val="Prod.Derby.Mar17"/>
      <sheetName val="Prod.Derby.Abr17"/>
      <sheetName val="Prod.Tacaruna.jan17"/>
      <sheetName val="Prod.Tacaruna.fev17"/>
      <sheetName val="Prod.Tacaruna.mar17"/>
      <sheetName val="Prod.Tacaruna.Abr17"/>
      <sheetName val="Prod.Tacaruna.Mai17"/>
      <sheetName val="Prod.Tacaruna.Jun17"/>
      <sheetName val="Prod.Tacaruna.Jul17"/>
      <sheetName val="Prod.Tacaruna.Ago17"/>
      <sheetName val="Prod.Tacaruna.Nov17"/>
      <sheetName val="Prod.Recife.Jul17"/>
      <sheetName val="Prod.Recife.Ago17"/>
      <sheetName val="Prod.Recife.Out17"/>
      <sheetName val="Prod.Recife.Nov17"/>
      <sheetName val="Prod.Recife.Fev18"/>
      <sheetName val="Prod.Recife.Mar18"/>
      <sheetName val="Prod.Recife.Abr18"/>
      <sheetName val="Prod.Recife.Mai18"/>
      <sheetName val="Prod.Derby.Jun18"/>
      <sheetName val="Prod.Derby.Jul18"/>
      <sheetName val="Prod.Riomar.Jul18"/>
      <sheetName val="Prod.Recife.Jul18"/>
      <sheetName val="Prod.Tacaruna.Jul18"/>
      <sheetName val="Prod.Derby.Ago18"/>
      <sheetName val="Prod.Derby.Set18"/>
      <sheetName val="Prod.Riomar.Ago18"/>
      <sheetName val="Prod.Riomar.Set18"/>
      <sheetName val="Prod.Tacaruna.Ago18"/>
      <sheetName val="Prod.Tacaruna.Set18"/>
      <sheetName val="Prod.Recife.Set18"/>
      <sheetName val="Prod.Derby.Out18"/>
      <sheetName val="Prod.Riomar.Out18"/>
      <sheetName val="Prod.Recife.Ago18"/>
      <sheetName val="Prod.Tacaruna.Out18"/>
      <sheetName val="Prod.Tacaruna.Out17"/>
      <sheetName val="Prod.Riomar.Jun18"/>
      <sheetName val="Prod.Recife.Jun18"/>
      <sheetName val="Prod.Derby.jan16"/>
      <sheetName val="Prod.Derby.fev16"/>
      <sheetName val="Prod.Derby.mar16"/>
      <sheetName val="Prod.Derby.abr16"/>
      <sheetName val="Prod.Derby.mai16"/>
      <sheetName val="Prod.Derby.jun16"/>
      <sheetName val="Prod.Derby.jul16"/>
      <sheetName val="Prod.Derby.ago16"/>
      <sheetName val="Prod.Derby.set16"/>
      <sheetName val="Prod.Derby.out16"/>
      <sheetName val="Prod.Derby.nov16"/>
      <sheetName val="Prod.Derby.dez16"/>
      <sheetName val="Prod.Riomar.jan16"/>
      <sheetName val="Prod.Riomar.fev16"/>
      <sheetName val="Prod.Riomar.mar16"/>
      <sheetName val="Prod.Riomar.abr16"/>
      <sheetName val="Prod.Riomar.mai16"/>
      <sheetName val="Prod.Riomar.jun16"/>
      <sheetName val="Prod.Riomar.jul16"/>
      <sheetName val="Prod.Riomar.ago16"/>
      <sheetName val="Prod.Riomar.set16"/>
      <sheetName val="Prod.Riomar.out16"/>
      <sheetName val="Prod.Riomar.nov16"/>
      <sheetName val="Prod.Riomar.dez16"/>
      <sheetName val="Prod.Tacaruna.nov16"/>
      <sheetName val="Prod.Tacaruna.dez16"/>
      <sheetName val="Prod.RMHuoc.jan16"/>
      <sheetName val="Prod.RMHuoc.fev16"/>
      <sheetName val="Prod.RMHuoc.mar16"/>
      <sheetName val="Prod.RMHuoc.abr16"/>
      <sheetName val="Prod.RMHuoc.mai16"/>
      <sheetName val="Prod.RMHuoc.jun16"/>
      <sheetName val="Prod.RMHuoc.jul16"/>
      <sheetName val="Prod.RMHuoc.ago16"/>
      <sheetName val="Prod.USGHuoc.jan16"/>
      <sheetName val="Prod.USGHuoc.fev16"/>
      <sheetName val="Prod.USGHuoc.mar16"/>
      <sheetName val="Prod.USGHuoc.abr16"/>
      <sheetName val="Prod.USGHuoc.mai16"/>
      <sheetName val="Prod.USGHuoc.jun16"/>
      <sheetName val="Prod.USGHuoc.jul16"/>
      <sheetName val="Prod.USGHuoc.ago16"/>
      <sheetName val="Prod.TCHuoc.jan16"/>
      <sheetName val="Prod.TCHuoc.fev16"/>
      <sheetName val="Prod.TCHuoc.mar16"/>
      <sheetName val="Prod.TCHuoc.abr16"/>
      <sheetName val="Prod.TCHuoc.mai16"/>
      <sheetName val="Prod.TCHuoc.jun16"/>
      <sheetName val="Prod.TCHuoc.jul16"/>
      <sheetName val="Prod.TCHuoc.ago16"/>
      <sheetName val="PROD ABRIL 18"/>
      <sheetName val="Acomp. Convênios"/>
      <sheetName val="Comparativo Ticket Médio"/>
      <sheetName val="Razão Diagmax Jan17"/>
      <sheetName val="Razão Diagmax Fev17a"/>
      <sheetName val="Razão Diagmax Fev17"/>
      <sheetName val="Razão Diagmax Mar17"/>
      <sheetName val="Razão Diagmax Abr17 Atual"/>
      <sheetName val="Razão Diagmax  Mai17"/>
      <sheetName val="Base Caixa 2017 Kammila"/>
      <sheetName val="Razão Diagmax Jun17"/>
      <sheetName val="Razão Jul17"/>
      <sheetName val="Fluxo de Caixa 2017"/>
      <sheetName val="Fluxo de Caixa 2017 (Desalav.)"/>
      <sheetName val="Planilha2"/>
      <sheetName val="Contas Pagas em Jan17"/>
      <sheetName val="Contas Pagas em Fev17"/>
      <sheetName val="Contas Pagas em Mar17"/>
      <sheetName val="Contas Pagas em Abr17"/>
      <sheetName val="Contas Pagas em Mai17"/>
      <sheetName val="Contas Pagas em Jun17"/>
      <sheetName val="Detalhamento de despesas adm"/>
      <sheetName val="ConvêniosMai17"/>
      <sheetName val="Detalhamento do Serv. da Dívida"/>
      <sheetName val="Projeção do PMT"/>
      <sheetName val="Saídas Desalavancadas"/>
      <sheetName val="Contas a Pagar Vencido"/>
      <sheetName val="Contas a Receber Vencido"/>
      <sheetName val="Prod.Tacaruna.Jun18"/>
      <sheetName val="Prod.Recife.Out18"/>
      <sheetName val="Prod.Derby.Nov18"/>
      <sheetName val="Prod.Riomar.Nov18"/>
      <sheetName val="Prod.Tacaruna.Nov18"/>
      <sheetName val="Prod.Recife.Nov18"/>
      <sheetName val="Prod.Derby.Dez18"/>
      <sheetName val="Prod.Riomar.Dez18"/>
      <sheetName val="Prod.Tacaruna.Dez18"/>
      <sheetName val="Prod.Recife.Dez18"/>
      <sheetName val="Produções por Convênio"/>
      <sheetName val="Abertura Dívida Bruta - Ago18"/>
      <sheetName val="Glosas 2017"/>
      <sheetName val="Produções 2016 x 2017 (2)"/>
      <sheetName val="Ociosidade"/>
      <sheetName val="Market Share"/>
      <sheetName val="Dívida Diagmax em 31-05-17"/>
      <sheetName val="Budget Diagmax 2017  Cenário 1"/>
      <sheetName val="Budget Diagmax 2017  Cenário 2"/>
      <sheetName val="Budget Diagmax 2017  Cenário 3"/>
      <sheetName val="Apresentação"/>
      <sheetName val="Projeção do PMT Atual"/>
      <sheetName val="Budget 2018"/>
      <sheetName val="Reunião Endividamento 03-07 "/>
      <sheetName val="Reunião "/>
      <sheetName val="Planilha3"/>
      <sheetName val="Sheet1 (2)"/>
      <sheetName val="Evol. das contas"/>
      <sheetName val="Evol. EBITDA"/>
      <sheetName val="Ajustes gerenciais 2018"/>
      <sheetName val="Abertuda do G&amp;A"/>
      <sheetName val="Ret. Imp"/>
      <sheetName val="Prod. por exame"/>
      <sheetName val="Endividamento - Out18"/>
      <sheetName val="Balancete Diagmax - Out18"/>
      <sheetName val="Balancete Diagmax S.A. - Out18"/>
      <sheetName val="Balancete Pixxel - Out18"/>
      <sheetName val="Balancete Diagmax S.A. - Nov18"/>
      <sheetName val="Planilha5"/>
      <sheetName val="Balancete Pixxel - Nov18"/>
      <sheetName val="Balancete Diagmax - Nov18"/>
      <sheetName val="Balancete Diagmax S.A. - Dez18"/>
      <sheetName val="Balancete Pixxel - Dez18"/>
      <sheetName val="Custo com Pessoal"/>
      <sheetName val="Balancete Diagmax - Dez18"/>
      <sheetName val="Dúvidas Kammila"/>
      <sheetName val="kammila"/>
      <sheetName val="quarta"/>
      <sheetName val="Parcelamento tributário"/>
      <sheetName val="VALORES UNIMED"/>
      <sheetName val="Glosas 2016"/>
      <sheetName val="PLA 2016"/>
      <sheetName val="Resultado 2016 ORÇ X REAL"/>
      <sheetName val="Premissas Receita Derby 2016"/>
      <sheetName val="Premissas Receita Riomar 2016"/>
      <sheetName val="Premissas Receita HUOC 2016"/>
      <sheetName val="Premissas CustoseDespesas 2016"/>
      <sheetName val="Ajustes Exames 2016"/>
      <sheetName val="DIAGMAX_Balancete 2015"/>
      <sheetName val="Diagmax_2015 sem encerramento"/>
      <sheetName val="Ajustes Exames 20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5">
          <cell r="Q5">
            <v>1717.1859200000001</v>
          </cell>
        </row>
      </sheetData>
      <sheetData sheetId="35">
        <row r="5">
          <cell r="L5">
            <v>2466.5806680999563</v>
          </cell>
        </row>
      </sheetData>
      <sheetData sheetId="36"/>
      <sheetData sheetId="37"/>
      <sheetData sheetId="38"/>
      <sheetData sheetId="39">
        <row r="5">
          <cell r="L5">
            <v>2988.4286180314648</v>
          </cell>
        </row>
      </sheetData>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ow r="2">
          <cell r="B2" t="str">
            <v>NIRE: 26202196650  Data: 20/02/2002</v>
          </cell>
        </row>
        <row r="3">
          <cell r="B3" t="str">
            <v>Descrição</v>
          </cell>
          <cell r="C3" t="str">
            <v>Saldo Anterior</v>
          </cell>
          <cell r="D3" t="str">
            <v>Débito</v>
          </cell>
          <cell r="E3" t="str">
            <v>Crédito</v>
          </cell>
          <cell r="F3" t="str">
            <v>Saldo Atual</v>
          </cell>
        </row>
        <row r="4">
          <cell r="B4" t="str">
            <v xml:space="preserve">   [7]ATIVO</v>
          </cell>
          <cell r="C4" t="str">
            <v xml:space="preserve">    13.011.421,08D</v>
          </cell>
          <cell r="D4">
            <v>4099905.65</v>
          </cell>
          <cell r="E4">
            <v>3737503.84</v>
          </cell>
          <cell r="F4" t="str">
            <v xml:space="preserve">    13.373.822,89D</v>
          </cell>
        </row>
        <row r="5">
          <cell r="B5" t="str">
            <v xml:space="preserve">     [14]ATIVO CIRCULANTE</v>
          </cell>
          <cell r="C5" t="str">
            <v xml:space="preserve">     4.077.961,30D</v>
          </cell>
          <cell r="D5">
            <v>4099905.65</v>
          </cell>
          <cell r="E5">
            <v>3737503.84</v>
          </cell>
          <cell r="F5" t="str">
            <v xml:space="preserve">     4.440.363,11D</v>
          </cell>
        </row>
        <row r="6">
          <cell r="B6" t="str">
            <v xml:space="preserve">       [21]DISPONÍVEL</v>
          </cell>
          <cell r="C6" t="str">
            <v xml:space="preserve">        32.468,24C</v>
          </cell>
          <cell r="D6">
            <v>2715586.28</v>
          </cell>
          <cell r="E6">
            <v>2691987.31</v>
          </cell>
          <cell r="F6" t="str">
            <v xml:space="preserve">         8.869,27C</v>
          </cell>
        </row>
        <row r="7">
          <cell r="B7" t="str">
            <v xml:space="preserve">         [28]CAIXA</v>
          </cell>
          <cell r="C7" t="str">
            <v xml:space="preserve">         6.705,56D</v>
          </cell>
          <cell r="D7">
            <v>51558.2</v>
          </cell>
          <cell r="E7">
            <v>42487.15</v>
          </cell>
          <cell r="F7" t="str">
            <v xml:space="preserve">        15.776,61D</v>
          </cell>
        </row>
        <row r="8">
          <cell r="B8" t="str">
            <v xml:space="preserve">           [35]Caixa Geral</v>
          </cell>
          <cell r="C8" t="str">
            <v>5.905,56D</v>
          </cell>
          <cell r="D8">
            <v>51558.2</v>
          </cell>
          <cell r="E8">
            <v>42487.15</v>
          </cell>
          <cell r="F8" t="str">
            <v>14.976,61D</v>
          </cell>
        </row>
        <row r="9">
          <cell r="B9" t="str">
            <v xml:space="preserve">           [37]Fundo Fixo</v>
          </cell>
          <cell r="C9" t="str">
            <v>800,00D</v>
          </cell>
          <cell r="D9">
            <v>0</v>
          </cell>
          <cell r="E9">
            <v>0</v>
          </cell>
          <cell r="F9" t="str">
            <v>800,00D</v>
          </cell>
        </row>
        <row r="10">
          <cell r="B10" t="str">
            <v/>
          </cell>
          <cell r="C10" t="str">
            <v/>
          </cell>
          <cell r="D10" t="str">
            <v/>
          </cell>
          <cell r="E10" t="str">
            <v/>
          </cell>
          <cell r="F10" t="str">
            <v/>
          </cell>
        </row>
        <row r="11">
          <cell r="B11" t="str">
            <v xml:space="preserve">         [42]BANCOS CONTA MOVIMENTO</v>
          </cell>
          <cell r="C11" t="str">
            <v xml:space="preserve">       100.571,00C</v>
          </cell>
          <cell r="D11">
            <v>2268527.41</v>
          </cell>
          <cell r="E11">
            <v>2367416.75</v>
          </cell>
          <cell r="F11" t="str">
            <v xml:space="preserve">       199.460,34C</v>
          </cell>
        </row>
        <row r="12">
          <cell r="B12" t="str">
            <v xml:space="preserve">           [49]Banco Itaú c/c 49826-2</v>
          </cell>
          <cell r="C12" t="str">
            <v>152,69D</v>
          </cell>
          <cell r="D12">
            <v>37724.550000000003</v>
          </cell>
          <cell r="E12">
            <v>37191</v>
          </cell>
          <cell r="F12" t="str">
            <v>686,24D</v>
          </cell>
        </row>
        <row r="13">
          <cell r="B13" t="str">
            <v xml:space="preserve">           [56]Bradesco c/c 600385-0</v>
          </cell>
          <cell r="C13" t="str">
            <v>120.230,22C</v>
          </cell>
          <cell r="D13">
            <v>1496040.98</v>
          </cell>
          <cell r="E13">
            <v>1375496.65</v>
          </cell>
          <cell r="F13" t="str">
            <v>314,11D</v>
          </cell>
        </row>
        <row r="14">
          <cell r="B14" t="str">
            <v xml:space="preserve">           [63]Brasil Ag 3243-3 c/c 32418-3</v>
          </cell>
          <cell r="C14" t="str">
            <v>7.890,12C</v>
          </cell>
          <cell r="D14">
            <v>71539.55</v>
          </cell>
          <cell r="E14">
            <v>72634.03</v>
          </cell>
          <cell r="F14" t="str">
            <v>8.984,60C</v>
          </cell>
        </row>
        <row r="15">
          <cell r="B15" t="str">
            <v xml:space="preserve">           [77]Caixa Econômica Federal Ag 3056 c/c 749-6 (SP)</v>
          </cell>
          <cell r="C15" t="str">
            <v>36.732,29C</v>
          </cell>
          <cell r="D15">
            <v>30958.959999999999</v>
          </cell>
          <cell r="E15">
            <v>18887.38</v>
          </cell>
          <cell r="F15" t="str">
            <v>24.660,71C</v>
          </cell>
        </row>
        <row r="16">
          <cell r="B16" t="str">
            <v xml:space="preserve">           [98]Caixa Econômica Federal Ag 3515 c/c 396-7</v>
          </cell>
          <cell r="C16" t="str">
            <v>11.186,87C</v>
          </cell>
          <cell r="D16">
            <v>407490.46</v>
          </cell>
          <cell r="E16">
            <v>408293.1</v>
          </cell>
          <cell r="F16" t="str">
            <v>11.989,51C</v>
          </cell>
        </row>
        <row r="17">
          <cell r="B17" t="str">
            <v xml:space="preserve">           [119]Unicred</v>
          </cell>
          <cell r="C17" t="str">
            <v>144.695,12D</v>
          </cell>
          <cell r="D17">
            <v>214772.91</v>
          </cell>
          <cell r="E17">
            <v>412353.09</v>
          </cell>
          <cell r="F17" t="str">
            <v>52.885,06C</v>
          </cell>
        </row>
        <row r="18">
          <cell r="B18" t="str">
            <v xml:space="preserve">           [7539]Bradesco c/c 291 - 385600-3 - SCP RM</v>
          </cell>
          <cell r="C18" t="str">
            <v>113,40C</v>
          </cell>
          <cell r="D18">
            <v>0</v>
          </cell>
          <cell r="E18">
            <v>0</v>
          </cell>
          <cell r="F18" t="str">
            <v>113,40C</v>
          </cell>
        </row>
        <row r="19">
          <cell r="B19" t="str">
            <v xml:space="preserve">           [7540]SANTANDER Ag 4478 c/c 13007021-3</v>
          </cell>
          <cell r="C19" t="str">
            <v>69.265,91C</v>
          </cell>
          <cell r="D19">
            <v>10000</v>
          </cell>
          <cell r="E19">
            <v>42561.5</v>
          </cell>
          <cell r="F19" t="str">
            <v>101.827,41C</v>
          </cell>
        </row>
        <row r="20">
          <cell r="B20" t="str">
            <v/>
          </cell>
          <cell r="C20" t="str">
            <v/>
          </cell>
          <cell r="D20" t="str">
            <v/>
          </cell>
          <cell r="E20" t="str">
            <v/>
          </cell>
          <cell r="F20" t="str">
            <v/>
          </cell>
        </row>
        <row r="21">
          <cell r="B21" t="str">
            <v xml:space="preserve">         [126]APLICAÇÕES FINANCEIRAS</v>
          </cell>
          <cell r="C21" t="str">
            <v xml:space="preserve">        61.397,20D</v>
          </cell>
          <cell r="D21">
            <v>395500.67</v>
          </cell>
          <cell r="E21">
            <v>282083.40999999997</v>
          </cell>
          <cell r="F21" t="str">
            <v xml:space="preserve">       174.814,46D</v>
          </cell>
        </row>
        <row r="22">
          <cell r="B22" t="str">
            <v xml:space="preserve">           [133]Aplicação Bradesco</v>
          </cell>
          <cell r="C22" t="str">
            <v>0,00D</v>
          </cell>
          <cell r="D22">
            <v>395454.67</v>
          </cell>
          <cell r="E22">
            <v>282083.40999999997</v>
          </cell>
          <cell r="F22" t="str">
            <v>113.371,26D</v>
          </cell>
        </row>
        <row r="23">
          <cell r="B23" t="str">
            <v xml:space="preserve">           [7658]Aplicação Unicred</v>
          </cell>
          <cell r="C23" t="str">
            <v>61.397,20D</v>
          </cell>
          <cell r="D23">
            <v>46</v>
          </cell>
          <cell r="E23">
            <v>0</v>
          </cell>
          <cell r="F23" t="str">
            <v>61.443,20D</v>
          </cell>
        </row>
        <row r="24">
          <cell r="B24" t="str">
            <v/>
          </cell>
          <cell r="C24" t="str">
            <v/>
          </cell>
          <cell r="D24" t="str">
            <v/>
          </cell>
          <cell r="E24" t="str">
            <v/>
          </cell>
          <cell r="F24" t="str">
            <v/>
          </cell>
        </row>
        <row r="25">
          <cell r="B25" t="str">
            <v xml:space="preserve">       [175]CLIENTES</v>
          </cell>
          <cell r="C25" t="str">
            <v xml:space="preserve">     1.216.941,13D</v>
          </cell>
          <cell r="D25">
            <v>1244231.27</v>
          </cell>
          <cell r="E25">
            <v>1000464.75</v>
          </cell>
          <cell r="F25" t="str">
            <v xml:space="preserve">     1.460.707,65D</v>
          </cell>
        </row>
        <row r="26">
          <cell r="B26" t="str">
            <v xml:space="preserve">         [182]DUPLICATAS A RECEBER</v>
          </cell>
          <cell r="C26" t="str">
            <v xml:space="preserve">     1.216.941,13D</v>
          </cell>
          <cell r="D26">
            <v>1244231.27</v>
          </cell>
          <cell r="E26">
            <v>1000464.75</v>
          </cell>
          <cell r="F26" t="str">
            <v xml:space="preserve">     1.460.707,65D</v>
          </cell>
        </row>
        <row r="27">
          <cell r="B27" t="str">
            <v xml:space="preserve">           [20]Clientes Diversos</v>
          </cell>
          <cell r="C27" t="str">
            <v>17.114,47D</v>
          </cell>
          <cell r="D27">
            <v>65262.57</v>
          </cell>
          <cell r="E27">
            <v>53952.34</v>
          </cell>
          <cell r="F27" t="str">
            <v>28.424,70D</v>
          </cell>
        </row>
        <row r="28">
          <cell r="B28" t="str">
            <v xml:space="preserve">           [7420]AMIL</v>
          </cell>
          <cell r="C28" t="str">
            <v>31.781,10D</v>
          </cell>
          <cell r="D28">
            <v>158040.26</v>
          </cell>
          <cell r="E28">
            <v>160568.4</v>
          </cell>
          <cell r="F28" t="str">
            <v>29.252,96D</v>
          </cell>
        </row>
        <row r="29">
          <cell r="B29" t="str">
            <v xml:space="preserve">           [7427]FUSEX</v>
          </cell>
          <cell r="C29" t="str">
            <v>21.325,71D</v>
          </cell>
          <cell r="D29">
            <v>0</v>
          </cell>
          <cell r="E29">
            <v>18753.93</v>
          </cell>
          <cell r="F29" t="str">
            <v>2.571,78D</v>
          </cell>
        </row>
        <row r="30">
          <cell r="B30" t="str">
            <v xml:space="preserve">           [7441]CAPESAÚDE</v>
          </cell>
          <cell r="C30" t="str">
            <v>0,07D</v>
          </cell>
          <cell r="D30">
            <v>5266.29</v>
          </cell>
          <cell r="E30">
            <v>5266.28</v>
          </cell>
          <cell r="F30" t="str">
            <v>0,08D</v>
          </cell>
        </row>
        <row r="31">
          <cell r="B31" t="str">
            <v xml:space="preserve">           [7448]BRADESCO SAÚDE</v>
          </cell>
          <cell r="C31" t="str">
            <v>16.113,21D</v>
          </cell>
          <cell r="D31">
            <v>77514.14</v>
          </cell>
          <cell r="E31">
            <v>104326.73</v>
          </cell>
          <cell r="F31" t="str">
            <v>10.699,38C</v>
          </cell>
        </row>
        <row r="32">
          <cell r="B32" t="str">
            <v xml:space="preserve">           [7455]UNILIFE</v>
          </cell>
          <cell r="C32" t="str">
            <v>0,46D</v>
          </cell>
          <cell r="D32">
            <v>36763.56</v>
          </cell>
          <cell r="E32">
            <v>36763.54</v>
          </cell>
          <cell r="F32" t="str">
            <v>0,48D</v>
          </cell>
        </row>
        <row r="33">
          <cell r="B33" t="str">
            <v xml:space="preserve">           [7462]UNIMED RECIFE</v>
          </cell>
          <cell r="C33" t="str">
            <v>0,12D</v>
          </cell>
          <cell r="D33">
            <v>301183.08</v>
          </cell>
          <cell r="E33">
            <v>24546.41</v>
          </cell>
          <cell r="F33" t="str">
            <v>276.636,79D</v>
          </cell>
        </row>
        <row r="34">
          <cell r="B34" t="str">
            <v xml:space="preserve">           [7476]MEDISERVICE</v>
          </cell>
          <cell r="C34" t="str">
            <v>0,00D</v>
          </cell>
          <cell r="D34">
            <v>4219.1000000000004</v>
          </cell>
          <cell r="E34">
            <v>4219.1000000000004</v>
          </cell>
          <cell r="F34" t="str">
            <v>0,00D</v>
          </cell>
        </row>
        <row r="35">
          <cell r="B35" t="str">
            <v xml:space="preserve">           [7490]GOLDEN CROSS</v>
          </cell>
          <cell r="C35" t="str">
            <v>1.412,54D</v>
          </cell>
          <cell r="D35">
            <v>0</v>
          </cell>
          <cell r="E35">
            <v>4135.25</v>
          </cell>
          <cell r="F35" t="str">
            <v>2.722,71C</v>
          </cell>
        </row>
        <row r="36">
          <cell r="B36" t="str">
            <v xml:space="preserve">           [7497]FACHESF</v>
          </cell>
          <cell r="C36" t="str">
            <v>0,05D</v>
          </cell>
          <cell r="D36">
            <v>28069.48</v>
          </cell>
          <cell r="E36">
            <v>28069.48</v>
          </cell>
          <cell r="F36" t="str">
            <v>0,05D</v>
          </cell>
        </row>
        <row r="37">
          <cell r="B37" t="str">
            <v xml:space="preserve">           [7504]BANCO CENTRAL</v>
          </cell>
          <cell r="C37" t="str">
            <v>0,00D</v>
          </cell>
          <cell r="D37">
            <v>2932.25</v>
          </cell>
          <cell r="E37">
            <v>2932.25</v>
          </cell>
          <cell r="F37" t="str">
            <v>0,00D</v>
          </cell>
        </row>
        <row r="38">
          <cell r="B38" t="str">
            <v xml:space="preserve">           [7511]SASSEPE</v>
          </cell>
          <cell r="C38" t="str">
            <v>79.923,80D</v>
          </cell>
          <cell r="D38">
            <v>198331.06</v>
          </cell>
          <cell r="E38">
            <v>201657.99</v>
          </cell>
          <cell r="F38" t="str">
            <v>76.596,87D</v>
          </cell>
        </row>
        <row r="39">
          <cell r="B39" t="str">
            <v xml:space="preserve">           [7525]SULAMERICA</v>
          </cell>
          <cell r="C39" t="str">
            <v>0,00D</v>
          </cell>
          <cell r="D39">
            <v>69509.47</v>
          </cell>
          <cell r="E39">
            <v>69509.47</v>
          </cell>
          <cell r="F39" t="str">
            <v>0,00D</v>
          </cell>
        </row>
        <row r="40">
          <cell r="B40" t="str">
            <v xml:space="preserve">           [7532]CASSI</v>
          </cell>
          <cell r="C40" t="str">
            <v>4.187,77D</v>
          </cell>
          <cell r="D40">
            <v>40052.33</v>
          </cell>
          <cell r="E40">
            <v>39251.269999999997</v>
          </cell>
          <cell r="F40" t="str">
            <v>4.988,83D</v>
          </cell>
        </row>
        <row r="41">
          <cell r="B41" t="str">
            <v xml:space="preserve">           [7609]GAMA</v>
          </cell>
          <cell r="C41" t="str">
            <v>302,73D</v>
          </cell>
          <cell r="D41">
            <v>1433.04</v>
          </cell>
          <cell r="E41">
            <v>401.23</v>
          </cell>
          <cell r="F41" t="str">
            <v>1.334,54D</v>
          </cell>
        </row>
        <row r="42">
          <cell r="B42" t="str">
            <v xml:space="preserve">           [7665]POLICIA MILITAR</v>
          </cell>
          <cell r="C42" t="str">
            <v>143.511,94D</v>
          </cell>
          <cell r="D42">
            <v>4929.37</v>
          </cell>
          <cell r="E42">
            <v>2037.11</v>
          </cell>
          <cell r="F42" t="str">
            <v>146.404,20D</v>
          </cell>
        </row>
        <row r="43">
          <cell r="B43" t="str">
            <v xml:space="preserve">           [7686]SAUDE RECIFE</v>
          </cell>
          <cell r="C43" t="str">
            <v>7.779,45D</v>
          </cell>
          <cell r="D43">
            <v>7374.79</v>
          </cell>
          <cell r="E43">
            <v>258.11</v>
          </cell>
          <cell r="F43" t="str">
            <v>14.896,13D</v>
          </cell>
        </row>
        <row r="44">
          <cell r="B44" t="str">
            <v xml:space="preserve">           [7693]VIVA SAÚDE</v>
          </cell>
          <cell r="C44" t="str">
            <v>681.811,38D</v>
          </cell>
          <cell r="D44">
            <v>0</v>
          </cell>
          <cell r="E44">
            <v>0</v>
          </cell>
          <cell r="F44" t="str">
            <v>681.811,38D</v>
          </cell>
        </row>
        <row r="45">
          <cell r="B45" t="str">
            <v xml:space="preserve">           [7770]PLAN ASSISTE</v>
          </cell>
          <cell r="C45" t="str">
            <v>819,07D</v>
          </cell>
          <cell r="D45">
            <v>62.9</v>
          </cell>
          <cell r="E45">
            <v>78.87</v>
          </cell>
          <cell r="F45" t="str">
            <v>803,10D</v>
          </cell>
        </row>
        <row r="46">
          <cell r="B46" t="str">
            <v xml:space="preserve">           [7771]COMPESA</v>
          </cell>
          <cell r="C46" t="str">
            <v>2,33C</v>
          </cell>
          <cell r="D46">
            <v>2542.56</v>
          </cell>
          <cell r="E46">
            <v>1643.24</v>
          </cell>
          <cell r="F46" t="str">
            <v>896,99D</v>
          </cell>
        </row>
        <row r="47">
          <cell r="B47" t="str">
            <v xml:space="preserve">           [7565]SUS HUOC - FUNDACAO UNIVERSIDADE DE PERNAMBUCO</v>
          </cell>
          <cell r="C47" t="str">
            <v>206.845,05D</v>
          </cell>
          <cell r="D47">
            <v>205421.16</v>
          </cell>
          <cell r="E47">
            <v>209963.77</v>
          </cell>
          <cell r="F47" t="str">
            <v>202.302,44D</v>
          </cell>
        </row>
        <row r="48">
          <cell r="B48" t="str">
            <v xml:space="preserve">           [7593]GEAP</v>
          </cell>
          <cell r="C48" t="str">
            <v>0,06D</v>
          </cell>
          <cell r="D48">
            <v>9267.7099999999991</v>
          </cell>
          <cell r="E48">
            <v>9267.7099999999991</v>
          </cell>
          <cell r="F48" t="str">
            <v>0,06D</v>
          </cell>
        </row>
        <row r="49">
          <cell r="B49" t="str">
            <v xml:space="preserve">           [7621]FISCO SAUDE</v>
          </cell>
          <cell r="C49" t="str">
            <v>0,04D</v>
          </cell>
          <cell r="D49">
            <v>5018.45</v>
          </cell>
          <cell r="E49">
            <v>5018.43</v>
          </cell>
          <cell r="F49" t="str">
            <v>0,06D</v>
          </cell>
        </row>
        <row r="50">
          <cell r="B50" t="str">
            <v xml:space="preserve">           [7775]CAIXA ECONOMICA FEDERAL</v>
          </cell>
          <cell r="C50">
            <v>0</v>
          </cell>
          <cell r="D50">
            <v>12376.01</v>
          </cell>
          <cell r="E50">
            <v>12376.01</v>
          </cell>
          <cell r="F50">
            <v>0</v>
          </cell>
        </row>
        <row r="51">
          <cell r="B51" t="str">
            <v xml:space="preserve">           [7777]POSTAL SAUDE</v>
          </cell>
          <cell r="C51" t="str">
            <v>9,55C</v>
          </cell>
          <cell r="D51">
            <v>5195.01</v>
          </cell>
          <cell r="E51">
            <v>5194.96</v>
          </cell>
          <cell r="F51" t="str">
            <v>9,50C</v>
          </cell>
        </row>
        <row r="52">
          <cell r="B52" t="str">
            <v xml:space="preserve">           [7779]GRAN VIA AGENCIA DE VIAGENS</v>
          </cell>
          <cell r="C52" t="str">
            <v>3.330,00D</v>
          </cell>
          <cell r="D52">
            <v>0</v>
          </cell>
          <cell r="E52">
            <v>0</v>
          </cell>
          <cell r="F52" t="str">
            <v>3.330,00D</v>
          </cell>
        </row>
        <row r="53">
          <cell r="B53" t="str">
            <v xml:space="preserve">           [7780]AERONAUTICA</v>
          </cell>
          <cell r="C53" t="str">
            <v>693,99D</v>
          </cell>
          <cell r="D53">
            <v>3309.8</v>
          </cell>
          <cell r="E53">
            <v>269.73</v>
          </cell>
          <cell r="F53" t="str">
            <v>3.734,06D</v>
          </cell>
        </row>
        <row r="54">
          <cell r="B54" t="str">
            <v xml:space="preserve">           [7781]AMEPE CAMPE</v>
          </cell>
          <cell r="C54">
            <v>0</v>
          </cell>
          <cell r="D54">
            <v>156.88</v>
          </cell>
          <cell r="E54">
            <v>3.14</v>
          </cell>
          <cell r="F54" t="str">
            <v>153,74D</v>
          </cell>
        </row>
        <row r="55">
          <cell r="B55" t="str">
            <v/>
          </cell>
          <cell r="C55" t="str">
            <v/>
          </cell>
          <cell r="D55" t="str">
            <v/>
          </cell>
          <cell r="E55" t="str">
            <v/>
          </cell>
          <cell r="F55" t="str">
            <v/>
          </cell>
        </row>
        <row r="56">
          <cell r="B56" t="str">
            <v xml:space="preserve">       [245]OUTROS CREDITOS</v>
          </cell>
          <cell r="C56" t="str">
            <v xml:space="preserve">     2.817.545,60D</v>
          </cell>
          <cell r="D56">
            <v>134494.39000000001</v>
          </cell>
          <cell r="E56">
            <v>45051.78</v>
          </cell>
          <cell r="F56" t="str">
            <v xml:space="preserve">     2.906.988,21D</v>
          </cell>
        </row>
        <row r="57">
          <cell r="B57" t="str">
            <v xml:space="preserve">         [336]CREDITOS COM PESSOAS LIGADAS (PF/PJ)</v>
          </cell>
          <cell r="C57" t="str">
            <v xml:space="preserve">       237.252,36D</v>
          </cell>
          <cell r="D57">
            <v>0</v>
          </cell>
          <cell r="E57">
            <v>30060.63</v>
          </cell>
          <cell r="F57" t="str">
            <v xml:space="preserve">       207.191,73D</v>
          </cell>
        </row>
        <row r="58">
          <cell r="B58" t="str">
            <v xml:space="preserve">           [343]Emprestimo a Marcelo Carneiro Menezes</v>
          </cell>
          <cell r="C58" t="str">
            <v>113.551,36D</v>
          </cell>
          <cell r="D58">
            <v>0</v>
          </cell>
          <cell r="E58">
            <v>0</v>
          </cell>
          <cell r="F58" t="str">
            <v>113.551,36D</v>
          </cell>
        </row>
        <row r="59">
          <cell r="B59" t="str">
            <v xml:space="preserve">           [350]Emprestimo a Alexandre George Saunderes</v>
          </cell>
          <cell r="C59" t="str">
            <v>123.701,00D</v>
          </cell>
          <cell r="D59">
            <v>0</v>
          </cell>
          <cell r="E59">
            <v>30060.63</v>
          </cell>
          <cell r="F59" t="str">
            <v>93.640,37D</v>
          </cell>
        </row>
        <row r="61">
          <cell r="B61" t="str">
            <v>NIRE: 26202196650  Data: 20/02/2002</v>
          </cell>
        </row>
        <row r="63">
          <cell r="B63" t="str">
            <v>Descrição</v>
          </cell>
          <cell r="C63" t="str">
            <v>Saldo Anterior</v>
          </cell>
          <cell r="D63" t="str">
            <v>Débito</v>
          </cell>
          <cell r="E63" t="str">
            <v>Crédito</v>
          </cell>
          <cell r="F63" t="str">
            <v>Saldo Atual</v>
          </cell>
        </row>
        <row r="64">
          <cell r="B64" t="str">
            <v/>
          </cell>
          <cell r="C64" t="str">
            <v/>
          </cell>
          <cell r="D64" t="str">
            <v/>
          </cell>
          <cell r="E64" t="str">
            <v/>
          </cell>
          <cell r="F64" t="str">
            <v/>
          </cell>
        </row>
        <row r="65">
          <cell r="B65" t="str">
            <v xml:space="preserve">         [560]EMPRÉSTIMOS PF/PJ</v>
          </cell>
          <cell r="C65" t="str">
            <v xml:space="preserve">       948.575,94D</v>
          </cell>
          <cell r="D65">
            <v>42511.85</v>
          </cell>
          <cell r="E65">
            <v>0</v>
          </cell>
          <cell r="F65" t="str">
            <v xml:space="preserve">       991.087,79D</v>
          </cell>
        </row>
        <row r="66">
          <cell r="B66" t="str">
            <v xml:space="preserve">           [7714]Gilberto Moura Brito</v>
          </cell>
          <cell r="C66" t="str">
            <v>8.786,72D</v>
          </cell>
          <cell r="D66">
            <v>4000</v>
          </cell>
          <cell r="E66">
            <v>0</v>
          </cell>
          <cell r="F66" t="str">
            <v>12.786,72D</v>
          </cell>
        </row>
        <row r="67">
          <cell r="B67" t="str">
            <v xml:space="preserve">           [7742]Pixxel Soluções em Medicina</v>
          </cell>
          <cell r="C67" t="str">
            <v>678.544,76D</v>
          </cell>
          <cell r="D67">
            <v>32511.85</v>
          </cell>
          <cell r="E67">
            <v>0</v>
          </cell>
          <cell r="F67" t="str">
            <v>711.056,61D</v>
          </cell>
        </row>
        <row r="68">
          <cell r="B68" t="str">
            <v xml:space="preserve">           [7749]Radioview Diagnóstico por Imagem</v>
          </cell>
          <cell r="C68" t="str">
            <v>239.244,46D</v>
          </cell>
          <cell r="D68">
            <v>6000</v>
          </cell>
          <cell r="E68">
            <v>0</v>
          </cell>
          <cell r="F68" t="str">
            <v>245.244,46D</v>
          </cell>
        </row>
        <row r="69">
          <cell r="B69" t="str">
            <v xml:space="preserve">           [7757]Ricardo Paes Barreto</v>
          </cell>
          <cell r="C69" t="str">
            <v>22.000,00D</v>
          </cell>
          <cell r="D69">
            <v>0</v>
          </cell>
          <cell r="E69">
            <v>0</v>
          </cell>
          <cell r="F69" t="str">
            <v>22.000,00D</v>
          </cell>
        </row>
        <row r="70">
          <cell r="B70" t="str">
            <v/>
          </cell>
          <cell r="C70" t="str">
            <v/>
          </cell>
          <cell r="D70" t="str">
            <v/>
          </cell>
          <cell r="E70" t="str">
            <v/>
          </cell>
          <cell r="F70" t="str">
            <v/>
          </cell>
        </row>
        <row r="71">
          <cell r="B71" t="str">
            <v xml:space="preserve">         [581]ADIANTAMENTOS A TERCEIROS</v>
          </cell>
          <cell r="C71" t="str">
            <v xml:space="preserve">         5.606,27D</v>
          </cell>
          <cell r="D71">
            <v>0</v>
          </cell>
          <cell r="E71">
            <v>0</v>
          </cell>
          <cell r="F71" t="str">
            <v xml:space="preserve">         5.606,27D</v>
          </cell>
        </row>
        <row r="72">
          <cell r="B72" t="str">
            <v xml:space="preserve">           [588]Adiantamento a Fornecedor</v>
          </cell>
          <cell r="C72" t="str">
            <v>5.606,27D</v>
          </cell>
          <cell r="D72">
            <v>0</v>
          </cell>
          <cell r="E72">
            <v>0</v>
          </cell>
          <cell r="F72" t="str">
            <v>5.606,27D</v>
          </cell>
        </row>
        <row r="73">
          <cell r="B73" t="str">
            <v/>
          </cell>
          <cell r="C73" t="str">
            <v/>
          </cell>
          <cell r="D73" t="str">
            <v/>
          </cell>
          <cell r="E73" t="str">
            <v/>
          </cell>
          <cell r="F73" t="str">
            <v/>
          </cell>
        </row>
        <row r="74">
          <cell r="B74" t="str">
            <v xml:space="preserve">         [595]CREDITOS DE FUNCIONARIOS</v>
          </cell>
          <cell r="C74" t="str">
            <v xml:space="preserve">        14.991,15D</v>
          </cell>
          <cell r="D74">
            <v>10057.35</v>
          </cell>
          <cell r="E74">
            <v>14991.15</v>
          </cell>
          <cell r="F74" t="str">
            <v xml:space="preserve">        10.057,35D</v>
          </cell>
        </row>
        <row r="75">
          <cell r="B75" t="str">
            <v xml:space="preserve">           [637]Antecipação de férias</v>
          </cell>
          <cell r="C75" t="str">
            <v>14.991,15D</v>
          </cell>
          <cell r="D75">
            <v>10057.35</v>
          </cell>
          <cell r="E75">
            <v>14991.15</v>
          </cell>
          <cell r="F75" t="str">
            <v>10.057,35D</v>
          </cell>
        </row>
        <row r="76">
          <cell r="B76" t="str">
            <v/>
          </cell>
          <cell r="C76" t="str">
            <v/>
          </cell>
          <cell r="D76" t="str">
            <v/>
          </cell>
          <cell r="E76" t="str">
            <v/>
          </cell>
          <cell r="F76" t="str">
            <v/>
          </cell>
        </row>
        <row r="77">
          <cell r="B77" t="str">
            <v xml:space="preserve">         [1568]ADIANTAMENTOS A SÓCIOS</v>
          </cell>
          <cell r="C77" t="str">
            <v xml:space="preserve">     1.611.119,88D</v>
          </cell>
          <cell r="D77">
            <v>81925.19</v>
          </cell>
          <cell r="E77">
            <v>0</v>
          </cell>
          <cell r="F77" t="str">
            <v xml:space="preserve">     1.693.045,07D</v>
          </cell>
        </row>
        <row r="78">
          <cell r="B78" t="str">
            <v xml:space="preserve">           [5334]Alexander George Saunders Junior</v>
          </cell>
          <cell r="C78" t="str">
            <v>322.332,71D</v>
          </cell>
          <cell r="D78">
            <v>21983.759999999998</v>
          </cell>
          <cell r="E78">
            <v>0</v>
          </cell>
          <cell r="F78" t="str">
            <v>344.316,47D</v>
          </cell>
        </row>
        <row r="79">
          <cell r="B79" t="str">
            <v xml:space="preserve">           [5341]Alberto Ribeiro de Souza Leão</v>
          </cell>
          <cell r="C79" t="str">
            <v>819.228,63D</v>
          </cell>
          <cell r="D79">
            <v>46467.360000000001</v>
          </cell>
          <cell r="E79">
            <v>0</v>
          </cell>
          <cell r="F79" t="str">
            <v>865.695,99D</v>
          </cell>
        </row>
        <row r="80">
          <cell r="B80" t="str">
            <v xml:space="preserve">           [5348]Marcelo Carneiro de Menezes</v>
          </cell>
          <cell r="C80" t="str">
            <v>469.558,54D</v>
          </cell>
          <cell r="D80">
            <v>13474.07</v>
          </cell>
          <cell r="E80">
            <v>0</v>
          </cell>
          <cell r="F80" t="str">
            <v>483.032,61D</v>
          </cell>
        </row>
        <row r="81">
          <cell r="B81" t="str">
            <v/>
          </cell>
          <cell r="C81" t="str">
            <v/>
          </cell>
          <cell r="D81" t="str">
            <v/>
          </cell>
          <cell r="E81" t="str">
            <v/>
          </cell>
          <cell r="F81" t="str">
            <v/>
          </cell>
        </row>
        <row r="82">
          <cell r="B82" t="str">
            <v xml:space="preserve">       [1680]DESPESAS DO EXERCÍCIO SEGUINTE PAGAS ANTECIPADAMEN</v>
          </cell>
          <cell r="C82" t="str">
            <v xml:space="preserve">        75.942,81D</v>
          </cell>
          <cell r="D82">
            <v>5593.71</v>
          </cell>
          <cell r="E82">
            <v>0</v>
          </cell>
          <cell r="F82" t="str">
            <v xml:space="preserve">        81.536,52D</v>
          </cell>
        </row>
        <row r="83">
          <cell r="B83" t="str">
            <v xml:space="preserve">         [7630]OUTROS CREDITOS</v>
          </cell>
          <cell r="C83" t="str">
            <v xml:space="preserve">        75.942,81D</v>
          </cell>
          <cell r="D83">
            <v>5593.71</v>
          </cell>
          <cell r="E83">
            <v>0</v>
          </cell>
          <cell r="F83" t="str">
            <v xml:space="preserve">        81.536,52D</v>
          </cell>
        </row>
        <row r="84">
          <cell r="B84" t="str">
            <v xml:space="preserve">           [2219]Consorcio Bradesco</v>
          </cell>
          <cell r="C84" t="str">
            <v>70.449,16D</v>
          </cell>
          <cell r="D84">
            <v>5593.71</v>
          </cell>
          <cell r="E84">
            <v>0</v>
          </cell>
          <cell r="F84" t="str">
            <v>76.042,87D</v>
          </cell>
        </row>
        <row r="85">
          <cell r="B85" t="str">
            <v xml:space="preserve">           [147]Título Capitalização Bradesco</v>
          </cell>
          <cell r="C85" t="str">
            <v>5.493,65D</v>
          </cell>
          <cell r="D85">
            <v>0</v>
          </cell>
          <cell r="E85">
            <v>0</v>
          </cell>
          <cell r="F85" t="str">
            <v>5.493,65D</v>
          </cell>
        </row>
        <row r="86">
          <cell r="B86" t="str">
            <v/>
          </cell>
          <cell r="C86" t="str">
            <v/>
          </cell>
          <cell r="D86" t="str">
            <v/>
          </cell>
          <cell r="E86" t="str">
            <v/>
          </cell>
          <cell r="F86" t="str">
            <v/>
          </cell>
        </row>
        <row r="87">
          <cell r="B87" t="str">
            <v xml:space="preserve">     [1729]ATIVO NÃO CIRCULANTE</v>
          </cell>
          <cell r="C87" t="str">
            <v xml:space="preserve">     8.933.459,78D</v>
          </cell>
          <cell r="D87">
            <v>0</v>
          </cell>
          <cell r="E87">
            <v>0</v>
          </cell>
          <cell r="F87" t="str">
            <v xml:space="preserve">     8.933.459,78D</v>
          </cell>
        </row>
        <row r="88">
          <cell r="B88" t="str">
            <v xml:space="preserve">       [1953]ATIVO IMOBILIZADO</v>
          </cell>
          <cell r="C88" t="str">
            <v xml:space="preserve">     8.933.459,78D</v>
          </cell>
          <cell r="D88">
            <v>0</v>
          </cell>
          <cell r="E88">
            <v>0</v>
          </cell>
          <cell r="F88" t="str">
            <v xml:space="preserve">     8.933.459,78D</v>
          </cell>
        </row>
        <row r="89">
          <cell r="B89" t="str">
            <v xml:space="preserve">         [1960]BENS EM OPERAÇÃO</v>
          </cell>
          <cell r="C89" t="str">
            <v xml:space="preserve">     9.160.080,02D</v>
          </cell>
          <cell r="D89">
            <v>0</v>
          </cell>
          <cell r="E89">
            <v>0</v>
          </cell>
          <cell r="F89" t="str">
            <v xml:space="preserve">     9.160.080,02D</v>
          </cell>
        </row>
        <row r="90">
          <cell r="B90" t="str">
            <v xml:space="preserve">           [1995]Máquinas, aparelhos e equipamentos</v>
          </cell>
          <cell r="C90" t="str">
            <v>8.793.909,68D</v>
          </cell>
          <cell r="D90">
            <v>0</v>
          </cell>
          <cell r="E90">
            <v>0</v>
          </cell>
          <cell r="F90" t="str">
            <v>8.793.909,68D</v>
          </cell>
        </row>
        <row r="91">
          <cell r="B91" t="str">
            <v xml:space="preserve">           [2009]Sistemas aplicativos - (software)</v>
          </cell>
          <cell r="C91" t="str">
            <v>26.625,57D</v>
          </cell>
          <cell r="D91">
            <v>0</v>
          </cell>
          <cell r="E91">
            <v>0</v>
          </cell>
          <cell r="F91" t="str">
            <v>26.625,57D</v>
          </cell>
        </row>
        <row r="92">
          <cell r="B92" t="str">
            <v xml:space="preserve">           [2016]Móveis e utensílios</v>
          </cell>
          <cell r="C92" t="str">
            <v>54.265,87D</v>
          </cell>
          <cell r="D92">
            <v>0</v>
          </cell>
          <cell r="E92">
            <v>0</v>
          </cell>
          <cell r="F92" t="str">
            <v>54.265,87D</v>
          </cell>
        </row>
        <row r="93">
          <cell r="B93" t="str">
            <v xml:space="preserve">           [2044]Benfeitorias em propriedades de terceiros</v>
          </cell>
          <cell r="C93" t="str">
            <v>285.278,90D</v>
          </cell>
          <cell r="D93">
            <v>0</v>
          </cell>
          <cell r="E93">
            <v>0</v>
          </cell>
          <cell r="F93" t="str">
            <v>285.278,90D</v>
          </cell>
        </row>
        <row r="94">
          <cell r="B94" t="str">
            <v/>
          </cell>
          <cell r="C94" t="str">
            <v/>
          </cell>
          <cell r="D94" t="str">
            <v/>
          </cell>
          <cell r="E94" t="str">
            <v/>
          </cell>
          <cell r="F94" t="str">
            <v/>
          </cell>
        </row>
        <row r="95">
          <cell r="B95" t="str">
            <v xml:space="preserve">         [2072]DEPRECIAÇÃO,AMORTIZAÇÃO E EXAUSTÃO ACUMULADA E PER</v>
          </cell>
          <cell r="C95" t="str">
            <v xml:space="preserve">       226.620,24C</v>
          </cell>
          <cell r="D95">
            <v>0</v>
          </cell>
          <cell r="E95">
            <v>0</v>
          </cell>
          <cell r="F95" t="str">
            <v xml:space="preserve">       226.620,24C</v>
          </cell>
        </row>
        <row r="96">
          <cell r="B96" t="str">
            <v xml:space="preserve">           [2100](-)Depreciacao Acum - maquinas, aparelhos e equipa</v>
          </cell>
          <cell r="C96" t="str">
            <v>220.220,58C</v>
          </cell>
          <cell r="D96">
            <v>0</v>
          </cell>
          <cell r="E96">
            <v>0</v>
          </cell>
          <cell r="F96" t="str">
            <v>220.220,58C</v>
          </cell>
        </row>
        <row r="97">
          <cell r="B97" t="str">
            <v xml:space="preserve">           [2107](-)Deprec Acumul - Equip de proces eletr de dados</v>
          </cell>
          <cell r="C97" t="str">
            <v>388,52C</v>
          </cell>
          <cell r="D97">
            <v>0</v>
          </cell>
          <cell r="E97">
            <v>0</v>
          </cell>
          <cell r="F97" t="str">
            <v>388,52C</v>
          </cell>
        </row>
        <row r="98">
          <cell r="B98" t="str">
            <v xml:space="preserve">           [2114](-)Depreciacao acumulada - móveis e utensílios</v>
          </cell>
          <cell r="C98" t="str">
            <v>743,30C</v>
          </cell>
          <cell r="D98">
            <v>0</v>
          </cell>
          <cell r="E98">
            <v>0</v>
          </cell>
          <cell r="F98" t="str">
            <v>743,30C</v>
          </cell>
        </row>
        <row r="99">
          <cell r="B99" t="str">
            <v xml:space="preserve">           [2142](-)Depreciacao acumulada - Predios e Benfeitorias</v>
          </cell>
          <cell r="C99" t="str">
            <v>5.267,84C</v>
          </cell>
          <cell r="D99">
            <v>0</v>
          </cell>
          <cell r="E99">
            <v>0</v>
          </cell>
          <cell r="F99" t="str">
            <v>5.267,84C</v>
          </cell>
        </row>
        <row r="100">
          <cell r="B100" t="str">
            <v/>
          </cell>
          <cell r="C100" t="str">
            <v/>
          </cell>
          <cell r="D100" t="str">
            <v/>
          </cell>
          <cell r="E100" t="str">
            <v/>
          </cell>
          <cell r="F100" t="str">
            <v/>
          </cell>
        </row>
        <row r="101">
          <cell r="B101" t="str">
            <v xml:space="preserve">   [2513]PASSIVO</v>
          </cell>
          <cell r="C101" t="str">
            <v xml:space="preserve">    12.035.179,47C</v>
          </cell>
          <cell r="D101">
            <v>1006003.72</v>
          </cell>
          <cell r="E101">
            <v>1035285.85</v>
          </cell>
          <cell r="F101" t="str">
            <v xml:space="preserve">    12.064.461,60C</v>
          </cell>
        </row>
        <row r="102">
          <cell r="B102" t="str">
            <v xml:space="preserve">     [2520]PASSIVO CIRCULANTE</v>
          </cell>
          <cell r="C102" t="str">
            <v xml:space="preserve">     3.964.164,18C</v>
          </cell>
          <cell r="D102">
            <v>890287.6</v>
          </cell>
          <cell r="E102">
            <v>762993.93</v>
          </cell>
          <cell r="F102" t="str">
            <v xml:space="preserve">     3.836.870,51C</v>
          </cell>
        </row>
        <row r="103">
          <cell r="B103" t="str">
            <v xml:space="preserve">       [2527]SALARIOS E ENCARGOS SOCIAIS</v>
          </cell>
          <cell r="C103" t="str">
            <v xml:space="preserve">       460.032,11C</v>
          </cell>
          <cell r="D103">
            <v>242457.67</v>
          </cell>
          <cell r="E103">
            <v>265600.55</v>
          </cell>
          <cell r="F103" t="str">
            <v xml:space="preserve">       483.174,99C</v>
          </cell>
        </row>
        <row r="104">
          <cell r="B104" t="str">
            <v xml:space="preserve">         [2534]ORDENADOS E SALARIOS A PAGAR</v>
          </cell>
          <cell r="C104" t="str">
            <v xml:space="preserve">       134.085,60C</v>
          </cell>
          <cell r="D104">
            <v>153296.53</v>
          </cell>
          <cell r="E104">
            <v>157507.82999999999</v>
          </cell>
          <cell r="F104" t="str">
            <v xml:space="preserve">       138.296,90C</v>
          </cell>
        </row>
        <row r="105">
          <cell r="B105" t="str">
            <v xml:space="preserve">           [2541]Salarios a pagar</v>
          </cell>
          <cell r="C105" t="str">
            <v>91.732,26C</v>
          </cell>
          <cell r="D105">
            <v>123160.21</v>
          </cell>
          <cell r="E105">
            <v>130348.25</v>
          </cell>
          <cell r="F105" t="str">
            <v>98.920,30C</v>
          </cell>
        </row>
        <row r="106">
          <cell r="B106" t="str">
            <v xml:space="preserve">           [2548]Contribuiçao Sindical</v>
          </cell>
          <cell r="C106" t="str">
            <v>9.995,89C</v>
          </cell>
          <cell r="D106">
            <v>838</v>
          </cell>
          <cell r="E106">
            <v>266.8</v>
          </cell>
          <cell r="F106" t="str">
            <v>9.424,69C</v>
          </cell>
        </row>
        <row r="107">
          <cell r="B107" t="str">
            <v xml:space="preserve">           [2562]Irrf a recolher Darf 0561</v>
          </cell>
          <cell r="C107" t="str">
            <v>4.324,32C</v>
          </cell>
          <cell r="D107">
            <v>1439.51</v>
          </cell>
          <cell r="E107">
            <v>660</v>
          </cell>
          <cell r="F107" t="str">
            <v>3.544,81C</v>
          </cell>
        </row>
        <row r="108">
          <cell r="B108" t="str">
            <v xml:space="preserve">           [2583]Pro-labore a pagar</v>
          </cell>
          <cell r="C108" t="str">
            <v>18.263,12C</v>
          </cell>
          <cell r="D108">
            <v>96.8</v>
          </cell>
          <cell r="E108">
            <v>880</v>
          </cell>
          <cell r="F108" t="str">
            <v>19.046,32C</v>
          </cell>
        </row>
        <row r="109">
          <cell r="B109" t="str">
            <v xml:space="preserve">           [2597]Rescisão a pagar</v>
          </cell>
          <cell r="C109" t="str">
            <v>6.933,15C</v>
          </cell>
          <cell r="D109">
            <v>1724</v>
          </cell>
          <cell r="E109">
            <v>0</v>
          </cell>
          <cell r="F109" t="str">
            <v>5.209,15C</v>
          </cell>
        </row>
        <row r="110">
          <cell r="B110" t="str">
            <v xml:space="preserve">           [2611]Férias a Pagar</v>
          </cell>
          <cell r="C110" t="str">
            <v>2.836,86C</v>
          </cell>
          <cell r="D110">
            <v>26038.01</v>
          </cell>
          <cell r="E110">
            <v>25352.78</v>
          </cell>
          <cell r="F110" t="str">
            <v>2.151,63C</v>
          </cell>
        </row>
        <row r="111">
          <cell r="B111" t="str">
            <v/>
          </cell>
          <cell r="C111" t="str">
            <v/>
          </cell>
          <cell r="D111" t="str">
            <v/>
          </cell>
          <cell r="E111" t="str">
            <v/>
          </cell>
          <cell r="F111" t="str">
            <v/>
          </cell>
        </row>
        <row r="112">
          <cell r="B112" t="str">
            <v xml:space="preserve">         [2618]INSS A RECOLHER</v>
          </cell>
          <cell r="C112" t="str">
            <v xml:space="preserve">        62.375,48C</v>
          </cell>
          <cell r="D112">
            <v>43604.02</v>
          </cell>
          <cell r="E112">
            <v>51471.12</v>
          </cell>
          <cell r="F112" t="str">
            <v xml:space="preserve">        70.242,58C</v>
          </cell>
        </row>
        <row r="113">
          <cell r="B113" t="str">
            <v xml:space="preserve">           [2625]Inss a recolher</v>
          </cell>
          <cell r="C113" t="str">
            <v>62.375,48C</v>
          </cell>
          <cell r="D113">
            <v>43604.02</v>
          </cell>
          <cell r="E113">
            <v>51471.12</v>
          </cell>
          <cell r="F113" t="str">
            <v>70.242,58C</v>
          </cell>
        </row>
        <row r="114">
          <cell r="B114" t="str">
            <v/>
          </cell>
          <cell r="C114" t="str">
            <v/>
          </cell>
          <cell r="D114" t="str">
            <v/>
          </cell>
          <cell r="E114" t="str">
            <v/>
          </cell>
          <cell r="F114" t="str">
            <v/>
          </cell>
        </row>
        <row r="115">
          <cell r="B115" t="str">
            <v xml:space="preserve">         [2646]FGTS A RECOLHER</v>
          </cell>
          <cell r="C115" t="str">
            <v xml:space="preserve">        24.235,76C</v>
          </cell>
          <cell r="D115">
            <v>20456.39</v>
          </cell>
          <cell r="E115">
            <v>11548.1</v>
          </cell>
          <cell r="F115" t="str">
            <v xml:space="preserve">        15.327,47C</v>
          </cell>
        </row>
        <row r="116">
          <cell r="B116" t="str">
            <v xml:space="preserve">           [2653]Fgts a recolher</v>
          </cell>
          <cell r="C116" t="str">
            <v>24.235,76C</v>
          </cell>
          <cell r="D116">
            <v>20456.39</v>
          </cell>
          <cell r="E116">
            <v>11548.1</v>
          </cell>
          <cell r="F116" t="str">
            <v>15.327,47C</v>
          </cell>
        </row>
        <row r="117">
          <cell r="B117" t="str">
            <v/>
          </cell>
          <cell r="C117" t="str">
            <v/>
          </cell>
          <cell r="D117" t="str">
            <v/>
          </cell>
          <cell r="E117" t="str">
            <v/>
          </cell>
          <cell r="F117" t="str">
            <v/>
          </cell>
        </row>
        <row r="118">
          <cell r="B118" t="str">
            <v xml:space="preserve">         [7633]IMPOSTOS RETIDOS A RECOLHER</v>
          </cell>
          <cell r="C118" t="str">
            <v xml:space="preserve">        38.303,18C</v>
          </cell>
          <cell r="D118">
            <v>10590.32</v>
          </cell>
          <cell r="E118">
            <v>11382.81</v>
          </cell>
          <cell r="F118" t="str">
            <v xml:space="preserve">        39.095,67C</v>
          </cell>
        </row>
        <row r="119">
          <cell r="B119" t="str">
            <v xml:space="preserve">           [7634]IRRF a  Recolher</v>
          </cell>
          <cell r="C119" t="str">
            <v>8.652,13C</v>
          </cell>
          <cell r="D119">
            <v>2575.4</v>
          </cell>
          <cell r="E119">
            <v>2771.75</v>
          </cell>
          <cell r="F119" t="str">
            <v>8.848,48C</v>
          </cell>
        </row>
        <row r="121">
          <cell r="B121" t="str">
            <v>NIRE: 26202196650  Data: 20/02/2002</v>
          </cell>
        </row>
        <row r="123">
          <cell r="B123" t="str">
            <v>Descrição</v>
          </cell>
          <cell r="C123" t="str">
            <v>Saldo Anterior</v>
          </cell>
          <cell r="D123" t="str">
            <v>Débito</v>
          </cell>
          <cell r="E123" t="str">
            <v>Crédito</v>
          </cell>
          <cell r="F123" t="str">
            <v>Saldo Atual</v>
          </cell>
        </row>
        <row r="124">
          <cell r="B124" t="str">
            <v xml:space="preserve">           [7635]CSRF a  Recolher</v>
          </cell>
          <cell r="C124" t="str">
            <v>29.651,05C</v>
          </cell>
          <cell r="D124">
            <v>8014.92</v>
          </cell>
          <cell r="E124">
            <v>8611.06</v>
          </cell>
          <cell r="F124" t="str">
            <v>30.247,19C</v>
          </cell>
        </row>
        <row r="125">
          <cell r="B125" t="str">
            <v/>
          </cell>
          <cell r="C125" t="str">
            <v/>
          </cell>
          <cell r="D125" t="str">
            <v/>
          </cell>
          <cell r="E125" t="str">
            <v/>
          </cell>
          <cell r="F125" t="str">
            <v/>
          </cell>
        </row>
        <row r="126">
          <cell r="B126" t="str">
            <v xml:space="preserve">         [7636]PROVISÕES TRABALHISTAS</v>
          </cell>
          <cell r="C126" t="str">
            <v xml:space="preserve">       201.032,09C</v>
          </cell>
          <cell r="D126">
            <v>14510.41</v>
          </cell>
          <cell r="E126">
            <v>33690.69</v>
          </cell>
          <cell r="F126" t="str">
            <v xml:space="preserve">       220.212,37C</v>
          </cell>
        </row>
        <row r="127">
          <cell r="B127" t="str">
            <v xml:space="preserve">           [7638]Provisões férias</v>
          </cell>
          <cell r="C127" t="str">
            <v>114.392,05C</v>
          </cell>
          <cell r="D127">
            <v>13935.7</v>
          </cell>
          <cell r="E127">
            <v>14295.13</v>
          </cell>
          <cell r="F127" t="str">
            <v>114.751,48C</v>
          </cell>
        </row>
        <row r="128">
          <cell r="B128" t="str">
            <v xml:space="preserve">           [7639]Provisões encargos s/ férias</v>
          </cell>
          <cell r="C128" t="str">
            <v>41.352,68C</v>
          </cell>
          <cell r="D128">
            <v>574.71</v>
          </cell>
          <cell r="E128">
            <v>4974.72</v>
          </cell>
          <cell r="F128" t="str">
            <v>45.752,69C</v>
          </cell>
        </row>
        <row r="129">
          <cell r="B129" t="str">
            <v xml:space="preserve">           [7640]Provisões 13º salário</v>
          </cell>
          <cell r="C129" t="str">
            <v>30.025,40C</v>
          </cell>
          <cell r="D129">
            <v>0</v>
          </cell>
          <cell r="E129">
            <v>10701.24</v>
          </cell>
          <cell r="F129" t="str">
            <v>40.726,64C</v>
          </cell>
        </row>
        <row r="130">
          <cell r="B130" t="str">
            <v xml:space="preserve">           [7641]Provisões encargos s/ 13º salário</v>
          </cell>
          <cell r="C130" t="str">
            <v>15.261,96C</v>
          </cell>
          <cell r="D130">
            <v>0</v>
          </cell>
          <cell r="E130">
            <v>3719.6</v>
          </cell>
          <cell r="F130" t="str">
            <v>18.981,56C</v>
          </cell>
        </row>
        <row r="131">
          <cell r="B131" t="str">
            <v/>
          </cell>
          <cell r="C131" t="str">
            <v/>
          </cell>
          <cell r="D131" t="str">
            <v/>
          </cell>
          <cell r="E131" t="str">
            <v/>
          </cell>
          <cell r="F131" t="str">
            <v/>
          </cell>
        </row>
        <row r="132">
          <cell r="B132" t="str">
            <v xml:space="preserve">       [2786]FORNECEDORES</v>
          </cell>
          <cell r="C132" t="str">
            <v xml:space="preserve">       647.030,53C</v>
          </cell>
          <cell r="D132">
            <v>344550.92</v>
          </cell>
          <cell r="E132">
            <v>372091.08</v>
          </cell>
          <cell r="F132" t="str">
            <v xml:space="preserve">       674.570,69C</v>
          </cell>
        </row>
        <row r="133">
          <cell r="B133" t="str">
            <v xml:space="preserve">         [2793]FORNECEDORES NACIONAIS</v>
          </cell>
          <cell r="C133" t="str">
            <v xml:space="preserve">       545.211,33C</v>
          </cell>
          <cell r="D133">
            <v>306098.8</v>
          </cell>
          <cell r="E133">
            <v>291412.69</v>
          </cell>
          <cell r="F133" t="str">
            <v xml:space="preserve">       530.525,22C</v>
          </cell>
        </row>
        <row r="134">
          <cell r="B134" t="str">
            <v xml:space="preserve">           [2821]Disfa - Silva &amp; Miranda</v>
          </cell>
          <cell r="C134" t="str">
            <v>844,56C</v>
          </cell>
          <cell r="D134">
            <v>0</v>
          </cell>
          <cell r="E134">
            <v>593.29999999999995</v>
          </cell>
          <cell r="F134" t="str">
            <v>1.437,86C</v>
          </cell>
        </row>
        <row r="135">
          <cell r="B135" t="str">
            <v xml:space="preserve">           [2842]Abreu Hospitalar</v>
          </cell>
          <cell r="C135" t="str">
            <v>744,00C</v>
          </cell>
          <cell r="D135">
            <v>372</v>
          </cell>
          <cell r="E135">
            <v>0</v>
          </cell>
          <cell r="F135" t="str">
            <v>372,00C</v>
          </cell>
        </row>
        <row r="136">
          <cell r="B136" t="str">
            <v xml:space="preserve">           [2870]Fujifilm ndt sistemas medicos</v>
          </cell>
          <cell r="C136" t="str">
            <v>10.302,08C</v>
          </cell>
          <cell r="D136">
            <v>4027.84</v>
          </cell>
          <cell r="E136">
            <v>0</v>
          </cell>
          <cell r="F136" t="str">
            <v>6.274,24C</v>
          </cell>
        </row>
        <row r="137">
          <cell r="B137" t="str">
            <v xml:space="preserve">           [2961]Serquip serv. construcoes e equip.  - Stericycle</v>
          </cell>
          <cell r="C137" t="str">
            <v>5.636,49C</v>
          </cell>
          <cell r="D137">
            <v>1878.82</v>
          </cell>
          <cell r="E137">
            <v>477.37</v>
          </cell>
          <cell r="F137" t="str">
            <v>4.235,04C</v>
          </cell>
        </row>
        <row r="138">
          <cell r="B138" t="str">
            <v xml:space="preserve">           [3066]Promult Brasil Distrib. Com. Deprod. de Higiene</v>
          </cell>
          <cell r="C138" t="str">
            <v>9.097,52C</v>
          </cell>
          <cell r="D138">
            <v>1073.1300000000001</v>
          </cell>
          <cell r="E138">
            <v>0</v>
          </cell>
          <cell r="F138" t="str">
            <v>8.024,39C</v>
          </cell>
        </row>
        <row r="139">
          <cell r="B139" t="str">
            <v xml:space="preserve">           [3080]Solivetti Comercio e serviços Ltda</v>
          </cell>
          <cell r="C139" t="str">
            <v>37.509,05C</v>
          </cell>
          <cell r="D139">
            <v>17646.21</v>
          </cell>
          <cell r="E139">
            <v>21283.32</v>
          </cell>
          <cell r="F139" t="str">
            <v>41.146,16C</v>
          </cell>
        </row>
        <row r="140">
          <cell r="B140" t="str">
            <v xml:space="preserve">           [3157]TGI Consultoria Em Gestão S/A</v>
          </cell>
          <cell r="C140" t="str">
            <v>3.050,12C</v>
          </cell>
          <cell r="D140">
            <v>3050.12</v>
          </cell>
          <cell r="E140">
            <v>0</v>
          </cell>
          <cell r="F140" t="str">
            <v>0,00C</v>
          </cell>
        </row>
        <row r="141">
          <cell r="B141" t="str">
            <v xml:space="preserve">           [3185]Serviços de Diagnósticos por Imagem</v>
          </cell>
          <cell r="C141" t="str">
            <v>0,00C</v>
          </cell>
          <cell r="D141">
            <v>10981.57</v>
          </cell>
          <cell r="E141">
            <v>10981.57</v>
          </cell>
          <cell r="F141" t="str">
            <v>0,00C</v>
          </cell>
        </row>
        <row r="142">
          <cell r="B142" t="str">
            <v xml:space="preserve">           [3206]GE Healthcare Barueri</v>
          </cell>
          <cell r="C142" t="str">
            <v>103.778,89C</v>
          </cell>
          <cell r="D142">
            <v>13673.78</v>
          </cell>
          <cell r="E142">
            <v>0</v>
          </cell>
          <cell r="F142" t="str">
            <v>90.105,11C</v>
          </cell>
        </row>
        <row r="143">
          <cell r="B143" t="str">
            <v xml:space="preserve">           [3290]Shop da Saude LTDA</v>
          </cell>
          <cell r="C143" t="str">
            <v>1.908,47C</v>
          </cell>
          <cell r="D143">
            <v>629.23</v>
          </cell>
          <cell r="E143">
            <v>1805.21</v>
          </cell>
          <cell r="F143" t="str">
            <v>3.084,45C</v>
          </cell>
        </row>
        <row r="144">
          <cell r="B144" t="str">
            <v xml:space="preserve">           [3297]Pixeon Medical Systems</v>
          </cell>
          <cell r="C144" t="str">
            <v>47.049,79C</v>
          </cell>
          <cell r="D144">
            <v>15133.09</v>
          </cell>
          <cell r="E144">
            <v>14320.01</v>
          </cell>
          <cell r="F144" t="str">
            <v>46.236,71C</v>
          </cell>
        </row>
        <row r="145">
          <cell r="B145" t="str">
            <v xml:space="preserve">           [3311]Acessplus Manutenção Ltda ME</v>
          </cell>
          <cell r="C145" t="str">
            <v>0,00C</v>
          </cell>
          <cell r="D145">
            <v>285.5</v>
          </cell>
          <cell r="E145">
            <v>285.5</v>
          </cell>
          <cell r="F145" t="str">
            <v>0,00C</v>
          </cell>
        </row>
        <row r="146">
          <cell r="B146" t="str">
            <v xml:space="preserve">           [3360]Vitale Comercio Ltda - EPP</v>
          </cell>
          <cell r="C146" t="str">
            <v>2.352,85C</v>
          </cell>
          <cell r="D146">
            <v>0</v>
          </cell>
          <cell r="E146">
            <v>11000</v>
          </cell>
          <cell r="F146" t="str">
            <v>13.352,85C</v>
          </cell>
        </row>
        <row r="147">
          <cell r="B147" t="str">
            <v xml:space="preserve">           [3374]Nagem - Cil Com de Informatica</v>
          </cell>
          <cell r="C147" t="str">
            <v>2.378,13C</v>
          </cell>
          <cell r="D147">
            <v>680.72</v>
          </cell>
          <cell r="E147">
            <v>1897.17</v>
          </cell>
          <cell r="F147" t="str">
            <v>3.594,58C</v>
          </cell>
        </row>
        <row r="148">
          <cell r="B148" t="str">
            <v xml:space="preserve">           [3409]Braspel</v>
          </cell>
          <cell r="C148" t="str">
            <v>2.027,10C</v>
          </cell>
          <cell r="D148">
            <v>1558.5</v>
          </cell>
          <cell r="E148">
            <v>0</v>
          </cell>
          <cell r="F148" t="str">
            <v>468,60C</v>
          </cell>
        </row>
        <row r="149">
          <cell r="B149" t="str">
            <v xml:space="preserve">           [3437]AGC Gráfica</v>
          </cell>
          <cell r="C149" t="str">
            <v>47.957,96C</v>
          </cell>
          <cell r="D149">
            <v>14376</v>
          </cell>
          <cell r="E149">
            <v>0</v>
          </cell>
          <cell r="F149" t="str">
            <v>33.581,96C</v>
          </cell>
        </row>
        <row r="150">
          <cell r="B150" t="str">
            <v xml:space="preserve">           [3556]White Martins</v>
          </cell>
          <cell r="C150" t="str">
            <v>1.530,44C</v>
          </cell>
          <cell r="D150">
            <v>616.54</v>
          </cell>
          <cell r="E150">
            <v>1042.02</v>
          </cell>
          <cell r="F150" t="str">
            <v>1.955,92C</v>
          </cell>
        </row>
        <row r="151">
          <cell r="B151" t="str">
            <v xml:space="preserve">           [3570]Medical</v>
          </cell>
          <cell r="C151" t="str">
            <v>0,00C</v>
          </cell>
          <cell r="D151">
            <v>0</v>
          </cell>
          <cell r="E151">
            <v>2023</v>
          </cell>
          <cell r="F151" t="str">
            <v>2.023,00C</v>
          </cell>
        </row>
        <row r="152">
          <cell r="B152" t="str">
            <v xml:space="preserve">           [3626]Pitter  J. de  A. Melo - ME</v>
          </cell>
          <cell r="C152" t="str">
            <v>3.772,00C</v>
          </cell>
          <cell r="D152">
            <v>3124</v>
          </cell>
          <cell r="E152">
            <v>5600</v>
          </cell>
          <cell r="F152" t="str">
            <v>6.248,00C</v>
          </cell>
        </row>
        <row r="153">
          <cell r="B153" t="str">
            <v xml:space="preserve">           [3633]Agua Mineral Rosa Branca Montania Ltda</v>
          </cell>
          <cell r="C153" t="str">
            <v>0,00C</v>
          </cell>
          <cell r="D153">
            <v>508</v>
          </cell>
          <cell r="E153">
            <v>508</v>
          </cell>
          <cell r="F153" t="str">
            <v>0,00C</v>
          </cell>
        </row>
        <row r="154">
          <cell r="B154" t="str">
            <v xml:space="preserve">           [3745]Ecomed</v>
          </cell>
          <cell r="C154" t="str">
            <v>950,00C</v>
          </cell>
          <cell r="D154">
            <v>950</v>
          </cell>
          <cell r="E154">
            <v>0</v>
          </cell>
          <cell r="F154" t="str">
            <v>0,00C</v>
          </cell>
        </row>
        <row r="155">
          <cell r="B155" t="str">
            <v xml:space="preserve">           [3816]Apogeu Center</v>
          </cell>
          <cell r="C155" t="str">
            <v>4.799,90C</v>
          </cell>
          <cell r="D155">
            <v>2516.85</v>
          </cell>
          <cell r="E155">
            <v>1137.55</v>
          </cell>
          <cell r="F155" t="str">
            <v>3.420,60C</v>
          </cell>
        </row>
        <row r="156">
          <cell r="B156" t="str">
            <v xml:space="preserve">           [3817]Central Distribuidora de Medicamentos Ltda</v>
          </cell>
          <cell r="C156" t="str">
            <v>0,00C</v>
          </cell>
          <cell r="D156">
            <v>0</v>
          </cell>
          <cell r="E156">
            <v>106</v>
          </cell>
          <cell r="F156" t="str">
            <v>106,00C</v>
          </cell>
        </row>
        <row r="157">
          <cell r="B157" t="str">
            <v xml:space="preserve">           [3819]Film Service e Equip Prod Med Radiolo</v>
          </cell>
          <cell r="C157" t="str">
            <v>2.024,68C</v>
          </cell>
          <cell r="D157">
            <v>7167.3</v>
          </cell>
          <cell r="E157">
            <v>0</v>
          </cell>
          <cell r="F157" t="str">
            <v>5.142,62D</v>
          </cell>
        </row>
        <row r="158">
          <cell r="B158" t="str">
            <v xml:space="preserve">           [3824]Regional Nordeste Distri</v>
          </cell>
          <cell r="C158" t="str">
            <v>1.795,20C</v>
          </cell>
          <cell r="D158">
            <v>0</v>
          </cell>
          <cell r="E158">
            <v>0</v>
          </cell>
          <cell r="F158" t="str">
            <v>1.795,20C</v>
          </cell>
        </row>
        <row r="159">
          <cell r="B159" t="str">
            <v xml:space="preserve">           [3828]Granmac - R F Dantas</v>
          </cell>
          <cell r="C159" t="str">
            <v>952,30C</v>
          </cell>
          <cell r="D159">
            <v>952.3</v>
          </cell>
          <cell r="E159">
            <v>0</v>
          </cell>
          <cell r="F159" t="str">
            <v>0,00C</v>
          </cell>
        </row>
        <row r="160">
          <cell r="B160" t="str">
            <v xml:space="preserve">           [3830]GTS Comércio e Serviços EIRELI</v>
          </cell>
          <cell r="C160" t="str">
            <v>0,00C</v>
          </cell>
          <cell r="D160">
            <v>0</v>
          </cell>
          <cell r="E160">
            <v>736</v>
          </cell>
          <cell r="F160" t="str">
            <v>736,00C</v>
          </cell>
        </row>
        <row r="161">
          <cell r="B161" t="str">
            <v xml:space="preserve">           [3833]A G C DA SILVA ME</v>
          </cell>
          <cell r="C161" t="str">
            <v>0,00C</v>
          </cell>
          <cell r="D161">
            <v>0</v>
          </cell>
          <cell r="E161">
            <v>38520</v>
          </cell>
          <cell r="F161" t="str">
            <v>38.520,00C</v>
          </cell>
        </row>
        <row r="162">
          <cell r="B162" t="str">
            <v xml:space="preserve">           [3834]AC Consult Gestão em Contabilidade</v>
          </cell>
          <cell r="C162" t="str">
            <v>7.387,25C</v>
          </cell>
          <cell r="D162">
            <v>5924.57</v>
          </cell>
          <cell r="E162">
            <v>3226.6</v>
          </cell>
          <cell r="F162" t="str">
            <v>4.689,28C</v>
          </cell>
        </row>
        <row r="163">
          <cell r="B163" t="str">
            <v xml:space="preserve">           [3842]Coutinho, Neves e Publiesi Advogados</v>
          </cell>
          <cell r="C163" t="str">
            <v>2.815,50C</v>
          </cell>
          <cell r="D163">
            <v>0</v>
          </cell>
          <cell r="E163">
            <v>2815.5</v>
          </cell>
          <cell r="F163" t="str">
            <v>5.631,00C</v>
          </cell>
        </row>
        <row r="164">
          <cell r="B164" t="str">
            <v xml:space="preserve">           [3844]Diagvida Ltda</v>
          </cell>
          <cell r="C164" t="str">
            <v>0,00C</v>
          </cell>
          <cell r="D164">
            <v>21017.46</v>
          </cell>
          <cell r="E164">
            <v>21017.46</v>
          </cell>
          <cell r="F164" t="str">
            <v>0,00C</v>
          </cell>
        </row>
        <row r="165">
          <cell r="B165" t="str">
            <v xml:space="preserve">           [3845]DRMED Radiologia Ltda</v>
          </cell>
          <cell r="C165" t="str">
            <v>0,00C</v>
          </cell>
          <cell r="D165">
            <v>3117.05</v>
          </cell>
          <cell r="E165">
            <v>3117.05</v>
          </cell>
          <cell r="F165" t="str">
            <v>0,00C</v>
          </cell>
        </row>
        <row r="166">
          <cell r="B166" t="str">
            <v xml:space="preserve">           [3848]Fundacao de apoio ao desenvolvimento da universida</v>
          </cell>
          <cell r="C166" t="str">
            <v>997,75C</v>
          </cell>
          <cell r="D166">
            <v>0</v>
          </cell>
          <cell r="E166">
            <v>0</v>
          </cell>
          <cell r="F166" t="str">
            <v>997,75C</v>
          </cell>
        </row>
        <row r="167">
          <cell r="B167" t="str">
            <v xml:space="preserve">           [3849]Grupo Radiologia de Pernambuco Ltda</v>
          </cell>
          <cell r="C167" t="str">
            <v>0,02C</v>
          </cell>
          <cell r="D167">
            <v>6861.71</v>
          </cell>
          <cell r="E167">
            <v>6861.71</v>
          </cell>
          <cell r="F167" t="str">
            <v>0,02C</v>
          </cell>
        </row>
        <row r="168">
          <cell r="B168" t="str">
            <v xml:space="preserve">           [3852]JPM Radiologistas Associados</v>
          </cell>
          <cell r="C168" t="str">
            <v>0,00C</v>
          </cell>
          <cell r="D168">
            <v>4092.61</v>
          </cell>
          <cell r="E168">
            <v>4092.61</v>
          </cell>
          <cell r="F168" t="str">
            <v>0,00C</v>
          </cell>
        </row>
        <row r="169">
          <cell r="B169" t="str">
            <v xml:space="preserve">           [3853]Lav Up Lavanderia</v>
          </cell>
          <cell r="C169" t="str">
            <v>8.711,46C</v>
          </cell>
          <cell r="D169">
            <v>3363.66</v>
          </cell>
          <cell r="E169">
            <v>5980.03</v>
          </cell>
          <cell r="F169" t="str">
            <v>11.327,83C</v>
          </cell>
        </row>
        <row r="170">
          <cell r="B170" t="str">
            <v xml:space="preserve">           [3856]Norteldata Telecomunicacoes</v>
          </cell>
          <cell r="C170" t="str">
            <v>0,00C</v>
          </cell>
          <cell r="D170">
            <v>0</v>
          </cell>
          <cell r="E170">
            <v>1003.04</v>
          </cell>
          <cell r="F170" t="str">
            <v>1.003,04C</v>
          </cell>
        </row>
        <row r="171">
          <cell r="B171" t="str">
            <v xml:space="preserve">           [3858]R Marketing Ltda</v>
          </cell>
          <cell r="C171" t="str">
            <v>240,00C</v>
          </cell>
          <cell r="D171">
            <v>240</v>
          </cell>
          <cell r="E171">
            <v>240</v>
          </cell>
          <cell r="F171" t="str">
            <v>240,00C</v>
          </cell>
        </row>
        <row r="172">
          <cell r="B172" t="str">
            <v xml:space="preserve">           [3861]RLL Medicos Associados</v>
          </cell>
          <cell r="C172" t="str">
            <v>0,00C</v>
          </cell>
          <cell r="D172">
            <v>7148.44</v>
          </cell>
          <cell r="E172">
            <v>7148.45</v>
          </cell>
          <cell r="F172" t="str">
            <v>0,01C</v>
          </cell>
        </row>
        <row r="173">
          <cell r="B173" t="str">
            <v xml:space="preserve">           [3863]Segsat Serviços</v>
          </cell>
          <cell r="C173" t="str">
            <v>3.222,04C</v>
          </cell>
          <cell r="D173">
            <v>2839.32</v>
          </cell>
          <cell r="E173">
            <v>1059.18</v>
          </cell>
          <cell r="F173" t="str">
            <v>1.441,90C</v>
          </cell>
        </row>
        <row r="174">
          <cell r="B174" t="str">
            <v xml:space="preserve">           [3866]Siemens Healtcare</v>
          </cell>
          <cell r="C174" t="str">
            <v>129.439,90C</v>
          </cell>
          <cell r="D174">
            <v>38285.32</v>
          </cell>
          <cell r="E174">
            <v>21222.240000000002</v>
          </cell>
          <cell r="F174" t="str">
            <v>112.376,82C</v>
          </cell>
        </row>
        <row r="175">
          <cell r="B175" t="str">
            <v xml:space="preserve">           [3870]Trindade Consultoria Ltda</v>
          </cell>
          <cell r="C175" t="str">
            <v>5.000,00C</v>
          </cell>
          <cell r="D175">
            <v>5000</v>
          </cell>
          <cell r="E175">
            <v>5000</v>
          </cell>
          <cell r="F175" t="str">
            <v>5.000,00C</v>
          </cell>
        </row>
        <row r="176">
          <cell r="B176" t="str">
            <v xml:space="preserve">           [3876]Elson Souto e cia ltda </v>
          </cell>
          <cell r="C176" t="str">
            <v>0,00C</v>
          </cell>
          <cell r="D176">
            <v>611</v>
          </cell>
          <cell r="E176">
            <v>611</v>
          </cell>
          <cell r="F176" t="str">
            <v>0,00C</v>
          </cell>
        </row>
        <row r="177">
          <cell r="B177" t="str">
            <v xml:space="preserve">           [3875]Paula Cibele da Silva Eireli ME</v>
          </cell>
          <cell r="C177" t="str">
            <v>0,00C</v>
          </cell>
          <cell r="D177">
            <v>0</v>
          </cell>
          <cell r="E177">
            <v>497.9</v>
          </cell>
          <cell r="F177" t="str">
            <v>497,90C</v>
          </cell>
        </row>
        <row r="178">
          <cell r="B178" t="str">
            <v xml:space="preserve">           [3881]Bracco imaging brasil imp dis med ltda</v>
          </cell>
          <cell r="C178" t="str">
            <v>6.289,30C</v>
          </cell>
          <cell r="D178">
            <v>4130.88</v>
          </cell>
          <cell r="E178">
            <v>0</v>
          </cell>
          <cell r="F178" t="str">
            <v>2.158,42C</v>
          </cell>
        </row>
        <row r="179">
          <cell r="B179" t="str">
            <v xml:space="preserve">           [3887]Reclimatec</v>
          </cell>
          <cell r="C179" t="str">
            <v>4.132,72C</v>
          </cell>
          <cell r="D179">
            <v>1396.54</v>
          </cell>
          <cell r="E179">
            <v>0</v>
          </cell>
          <cell r="F179" t="str">
            <v>2.736,18C</v>
          </cell>
        </row>
        <row r="181">
          <cell r="B181" t="str">
            <v>NIRE: 26202196650  Data: 20/02/2002</v>
          </cell>
        </row>
        <row r="183">
          <cell r="B183" t="str">
            <v>Descrição</v>
          </cell>
          <cell r="C183" t="str">
            <v>Saldo Anterior</v>
          </cell>
          <cell r="D183" t="str">
            <v>Débito</v>
          </cell>
          <cell r="E183" t="str">
            <v>Crédito</v>
          </cell>
          <cell r="F183" t="str">
            <v>Saldo Atual</v>
          </cell>
        </row>
        <row r="184">
          <cell r="B184" t="str">
            <v xml:space="preserve">           [3893]Hotlink Informática</v>
          </cell>
          <cell r="C184" t="str">
            <v>3.000,00C</v>
          </cell>
          <cell r="D184">
            <v>3000</v>
          </cell>
          <cell r="E184">
            <v>3000</v>
          </cell>
          <cell r="F184" t="str">
            <v>3.000,00C</v>
          </cell>
        </row>
        <row r="185">
          <cell r="B185" t="str">
            <v xml:space="preserve">           [3894]Prevemed - Centro de saúde em segurança medicina </v>
          </cell>
          <cell r="C185" t="str">
            <v>162,50C</v>
          </cell>
          <cell r="D185">
            <v>442.5</v>
          </cell>
          <cell r="E185">
            <v>280</v>
          </cell>
          <cell r="F185" t="str">
            <v>0,00C</v>
          </cell>
        </row>
        <row r="186">
          <cell r="B186" t="str">
            <v xml:space="preserve">           [3901]GADE Diagnostico por Imagem</v>
          </cell>
          <cell r="C186" t="str">
            <v>0,01C</v>
          </cell>
          <cell r="D186">
            <v>2984.43</v>
          </cell>
          <cell r="E186">
            <v>2984.43</v>
          </cell>
          <cell r="F186" t="str">
            <v>0,01C</v>
          </cell>
        </row>
        <row r="187">
          <cell r="B187" t="str">
            <v xml:space="preserve">           [3902]REAL Instituto Cirurgia Vascular End Recife River </v>
          </cell>
          <cell r="C187" t="str">
            <v>0,00C</v>
          </cell>
          <cell r="D187">
            <v>11575.68</v>
          </cell>
          <cell r="E187">
            <v>11575.68</v>
          </cell>
          <cell r="F187" t="str">
            <v>0,00C</v>
          </cell>
        </row>
        <row r="188">
          <cell r="B188" t="str">
            <v xml:space="preserve">           [3903]Semek Radiologia Diagnosticos</v>
          </cell>
          <cell r="C188" t="str">
            <v>0,00C</v>
          </cell>
          <cell r="D188">
            <v>4411.49</v>
          </cell>
          <cell r="E188">
            <v>4411.49</v>
          </cell>
          <cell r="F188" t="str">
            <v>0,00C</v>
          </cell>
        </row>
        <row r="189">
          <cell r="B189" t="str">
            <v xml:space="preserve">           [3907]RV Branco Imagem Ltda</v>
          </cell>
          <cell r="C189" t="str">
            <v>0,00C</v>
          </cell>
          <cell r="D189">
            <v>1695.54</v>
          </cell>
          <cell r="E189">
            <v>1695.54</v>
          </cell>
          <cell r="F189" t="str">
            <v>0,00C</v>
          </cell>
        </row>
        <row r="190">
          <cell r="B190" t="str">
            <v xml:space="preserve">           [3909]Diagrad Diagnosticos Medicos e Serviços ltda</v>
          </cell>
          <cell r="C190" t="str">
            <v>6.399,63C</v>
          </cell>
          <cell r="D190">
            <v>12799.26</v>
          </cell>
          <cell r="E190">
            <v>4611.79</v>
          </cell>
          <cell r="F190" t="str">
            <v>1.787,84D</v>
          </cell>
        </row>
        <row r="191">
          <cell r="B191" t="str">
            <v xml:space="preserve">           [3911]Claudio da Silva</v>
          </cell>
          <cell r="C191" t="str">
            <v>0,00C</v>
          </cell>
          <cell r="D191">
            <v>0</v>
          </cell>
          <cell r="E191">
            <v>500</v>
          </cell>
          <cell r="F191" t="str">
            <v>500,00C</v>
          </cell>
        </row>
        <row r="192">
          <cell r="B192" t="str">
            <v xml:space="preserve">           [3912]JG Consonsultseg</v>
          </cell>
          <cell r="C192" t="str">
            <v>0,00C</v>
          </cell>
          <cell r="D192">
            <v>2000</v>
          </cell>
          <cell r="E192">
            <v>2000</v>
          </cell>
          <cell r="F192" t="str">
            <v>0,00C</v>
          </cell>
        </row>
        <row r="193">
          <cell r="B193" t="str">
            <v xml:space="preserve">           [3914]Almeri Angelo Salviano da Silva</v>
          </cell>
          <cell r="C193" t="str">
            <v>2.400,00C</v>
          </cell>
          <cell r="D193">
            <v>0</v>
          </cell>
          <cell r="E193">
            <v>400</v>
          </cell>
          <cell r="F193" t="str">
            <v>2.800,00C</v>
          </cell>
        </row>
        <row r="194">
          <cell r="B194" t="str">
            <v xml:space="preserve">           [3916]Zenvia Mobile</v>
          </cell>
          <cell r="C194" t="str">
            <v>821,43C</v>
          </cell>
          <cell r="D194">
            <v>1636.56</v>
          </cell>
          <cell r="E194">
            <v>815.13</v>
          </cell>
          <cell r="F194" t="str">
            <v>0,00C</v>
          </cell>
        </row>
        <row r="195">
          <cell r="B195" t="str">
            <v xml:space="preserve">           [3917]Sufix Tecnologia</v>
          </cell>
          <cell r="C195" t="str">
            <v>0,00C</v>
          </cell>
          <cell r="D195">
            <v>1600</v>
          </cell>
          <cell r="E195">
            <v>1600</v>
          </cell>
          <cell r="F195" t="str">
            <v>0,00C</v>
          </cell>
        </row>
        <row r="196">
          <cell r="B196" t="str">
            <v xml:space="preserve">           [3918]Camara Construções</v>
          </cell>
          <cell r="C196" t="str">
            <v>14.229,39C</v>
          </cell>
          <cell r="D196">
            <v>4235.67</v>
          </cell>
          <cell r="E196">
            <v>0</v>
          </cell>
          <cell r="F196" t="str">
            <v>9.993,72C</v>
          </cell>
        </row>
        <row r="197">
          <cell r="B197" t="str">
            <v xml:space="preserve">           [3919]Couceiro e Cabral Manutenção e Serviços</v>
          </cell>
          <cell r="C197" t="str">
            <v>0,00C</v>
          </cell>
          <cell r="D197">
            <v>187.3</v>
          </cell>
          <cell r="E197">
            <v>3786.3</v>
          </cell>
          <cell r="F197" t="str">
            <v>3.599,00C</v>
          </cell>
        </row>
        <row r="198">
          <cell r="B198" t="str">
            <v xml:space="preserve">           [3925]Consult Center do Brasil- SERASA</v>
          </cell>
          <cell r="C198" t="str">
            <v>0,00C</v>
          </cell>
          <cell r="D198">
            <v>49.9</v>
          </cell>
          <cell r="E198">
            <v>49.9</v>
          </cell>
          <cell r="F198" t="str">
            <v>0,00C</v>
          </cell>
        </row>
        <row r="199">
          <cell r="B199" t="str">
            <v xml:space="preserve">           [3926]Safelaudos </v>
          </cell>
          <cell r="C199" t="str">
            <v>0,00C</v>
          </cell>
          <cell r="D199">
            <v>7826.23</v>
          </cell>
          <cell r="E199">
            <v>7826.23</v>
          </cell>
          <cell r="F199" t="str">
            <v>0,00C</v>
          </cell>
        </row>
        <row r="200">
          <cell r="B200" t="str">
            <v xml:space="preserve">           [3929]ADB Serviços</v>
          </cell>
          <cell r="C200" t="str">
            <v>0,00C</v>
          </cell>
          <cell r="D200">
            <v>2965.66</v>
          </cell>
          <cell r="E200">
            <v>2965.66</v>
          </cell>
          <cell r="F200" t="str">
            <v>0,00C</v>
          </cell>
        </row>
        <row r="201">
          <cell r="B201" t="str">
            <v xml:space="preserve">           [3930]Cristiane Fagundes da Silva ME</v>
          </cell>
          <cell r="C201" t="str">
            <v>0,00C</v>
          </cell>
          <cell r="D201">
            <v>100</v>
          </cell>
          <cell r="E201">
            <v>100</v>
          </cell>
          <cell r="F201" t="str">
            <v>0,00C</v>
          </cell>
        </row>
        <row r="202">
          <cell r="B202" t="str">
            <v xml:space="preserve">           [3931]Engetc Serviços de Manutenção</v>
          </cell>
          <cell r="C202" t="str">
            <v>4.438,34C</v>
          </cell>
          <cell r="D202">
            <v>0</v>
          </cell>
          <cell r="E202">
            <v>0</v>
          </cell>
          <cell r="F202" t="str">
            <v>4.438,34C</v>
          </cell>
        </row>
        <row r="203">
          <cell r="B203" t="str">
            <v xml:space="preserve">           [3937]Otavio Henrique Campos</v>
          </cell>
          <cell r="C203" t="str">
            <v>0,00C</v>
          </cell>
          <cell r="D203">
            <v>15609.13</v>
          </cell>
          <cell r="E203">
            <v>15609.33</v>
          </cell>
          <cell r="F203" t="str">
            <v>0,20C</v>
          </cell>
        </row>
        <row r="204">
          <cell r="B204" t="str">
            <v xml:space="preserve">           [3938]S3 Brasil café Comercio e Serviços LTDA</v>
          </cell>
          <cell r="C204" t="str">
            <v>0,00C</v>
          </cell>
          <cell r="D204">
            <v>400</v>
          </cell>
          <cell r="E204">
            <v>0</v>
          </cell>
          <cell r="F204" t="str">
            <v>400,00D</v>
          </cell>
        </row>
        <row r="205">
          <cell r="B205" t="str">
            <v xml:space="preserve">           [3943]Kalunga Comercio e Ind Grafica LTDA</v>
          </cell>
          <cell r="C205" t="str">
            <v>2.782,60C</v>
          </cell>
          <cell r="D205">
            <v>0</v>
          </cell>
          <cell r="E205">
            <v>0</v>
          </cell>
          <cell r="F205" t="str">
            <v>2.782,60C</v>
          </cell>
        </row>
        <row r="206">
          <cell r="B206" t="str">
            <v xml:space="preserve">           [3946]Bem Estar Clinica Diagnostico Ltda</v>
          </cell>
          <cell r="C206" t="str">
            <v>3.038,71C</v>
          </cell>
          <cell r="D206">
            <v>6931.56</v>
          </cell>
          <cell r="E206">
            <v>3892.84</v>
          </cell>
          <cell r="F206" t="str">
            <v>0,01D</v>
          </cell>
        </row>
        <row r="207">
          <cell r="B207" t="str">
            <v xml:space="preserve">           [3949]Intermed Diagnostico LTDA</v>
          </cell>
          <cell r="C207" t="str">
            <v>0,00C</v>
          </cell>
          <cell r="D207">
            <v>8358.42</v>
          </cell>
          <cell r="E207">
            <v>8358.42</v>
          </cell>
          <cell r="F207" t="str">
            <v>0,00C</v>
          </cell>
        </row>
        <row r="208">
          <cell r="B208" t="str">
            <v xml:space="preserve">           [3951]Boa Viagem Serviços Diagnostico por Imagem LTDA</v>
          </cell>
          <cell r="C208" t="str">
            <v>0,00C</v>
          </cell>
          <cell r="D208">
            <v>8203.14</v>
          </cell>
          <cell r="E208">
            <v>8203.14</v>
          </cell>
          <cell r="F208" t="str">
            <v>0,00C</v>
          </cell>
        </row>
        <row r="209">
          <cell r="B209" t="str">
            <v xml:space="preserve">           [3952]G.V. SERVIÇOS MÉDICOS </v>
          </cell>
          <cell r="C209" t="str">
            <v>1.482,83C</v>
          </cell>
          <cell r="D209">
            <v>0</v>
          </cell>
          <cell r="E209">
            <v>0</v>
          </cell>
          <cell r="F209" t="str">
            <v>1.482,83C</v>
          </cell>
        </row>
        <row r="210">
          <cell r="B210" t="str">
            <v xml:space="preserve">           [3960]SMAR SERV. MED. ANEST. RAD. SOC. SIMP LTDA</v>
          </cell>
          <cell r="C210" t="str">
            <v>0,00C</v>
          </cell>
          <cell r="D210">
            <v>3856.27</v>
          </cell>
          <cell r="E210">
            <v>3856.28</v>
          </cell>
          <cell r="F210" t="str">
            <v>0,01C</v>
          </cell>
        </row>
        <row r="211">
          <cell r="B211" t="str">
            <v xml:space="preserve">           [3961]Diagnostico Serviços Medicos LTDA</v>
          </cell>
          <cell r="C211" t="str">
            <v>0,00C</v>
          </cell>
          <cell r="D211">
            <v>0</v>
          </cell>
          <cell r="E211">
            <v>1942.44</v>
          </cell>
          <cell r="F211" t="str">
            <v>1.942,44C</v>
          </cell>
        </row>
        <row r="212">
          <cell r="B212" t="str">
            <v xml:space="preserve">           [3968]DOTTORI MEDICOS RADIOLOGISTAS LTDA</v>
          </cell>
          <cell r="C212" t="str">
            <v>0,00C</v>
          </cell>
          <cell r="D212">
            <v>0</v>
          </cell>
          <cell r="E212">
            <v>3909.5</v>
          </cell>
          <cell r="F212" t="str">
            <v>3.909,50C</v>
          </cell>
        </row>
        <row r="213">
          <cell r="B213" t="str">
            <v xml:space="preserve">           [3971]BR Papeis </v>
          </cell>
          <cell r="C213" t="str">
            <v>0,00C</v>
          </cell>
          <cell r="D213">
            <v>0</v>
          </cell>
          <cell r="E213">
            <v>336</v>
          </cell>
          <cell r="F213" t="str">
            <v>336,00C</v>
          </cell>
        </row>
        <row r="214">
          <cell r="B214" t="str">
            <v xml:space="preserve">           [3972]HTS TECNOLOGIA</v>
          </cell>
          <cell r="C214" t="str">
            <v>2.200,00C</v>
          </cell>
          <cell r="D214">
            <v>0</v>
          </cell>
          <cell r="E214">
            <v>0</v>
          </cell>
          <cell r="F214" t="str">
            <v>2.200,00C</v>
          </cell>
        </row>
        <row r="215">
          <cell r="B215" t="str">
            <v xml:space="preserve">           [3982]CLEAN SERVICE - AZ Comercio</v>
          </cell>
          <cell r="C215" t="str">
            <v>872,02C</v>
          </cell>
          <cell r="D215">
            <v>0</v>
          </cell>
          <cell r="E215">
            <v>0</v>
          </cell>
          <cell r="F215" t="str">
            <v>872,02C</v>
          </cell>
        </row>
        <row r="216">
          <cell r="B216" t="str">
            <v xml:space="preserve">           [3993]WESTCON COMSTOR</v>
          </cell>
          <cell r="C216" t="str">
            <v>44.686,40C</v>
          </cell>
          <cell r="D216">
            <v>0</v>
          </cell>
          <cell r="E216">
            <v>0</v>
          </cell>
          <cell r="F216" t="str">
            <v>44.686,40C</v>
          </cell>
        </row>
        <row r="217">
          <cell r="B217" t="str">
            <v xml:space="preserve">           [3994]PB FARMA</v>
          </cell>
          <cell r="C217" t="str">
            <v>0,00C</v>
          </cell>
          <cell r="D217">
            <v>0</v>
          </cell>
          <cell r="E217">
            <v>493.8</v>
          </cell>
          <cell r="F217" t="str">
            <v>493,80C</v>
          </cell>
        </row>
        <row r="218">
          <cell r="B218" t="str">
            <v/>
          </cell>
          <cell r="C218" t="str">
            <v/>
          </cell>
          <cell r="D218" t="str">
            <v/>
          </cell>
          <cell r="E218" t="str">
            <v/>
          </cell>
          <cell r="F218" t="str">
            <v/>
          </cell>
        </row>
        <row r="219">
          <cell r="B219" t="str">
            <v xml:space="preserve">         [3953]CONTAS A PAGAR</v>
          </cell>
          <cell r="C219" t="str">
            <v xml:space="preserve">       101.819,20C</v>
          </cell>
          <cell r="D219">
            <v>38452.120000000003</v>
          </cell>
          <cell r="E219">
            <v>80678.39</v>
          </cell>
          <cell r="F219" t="str">
            <v xml:space="preserve">       144.045,47C</v>
          </cell>
        </row>
        <row r="220">
          <cell r="B220" t="str">
            <v xml:space="preserve">           [3954]Aluguel a pagar</v>
          </cell>
          <cell r="C220" t="str">
            <v>19.500,00C</v>
          </cell>
          <cell r="D220">
            <v>19500</v>
          </cell>
          <cell r="E220">
            <v>19500</v>
          </cell>
          <cell r="F220" t="str">
            <v>19.500,00C</v>
          </cell>
        </row>
        <row r="221">
          <cell r="B221" t="str">
            <v xml:space="preserve">           [3956]Energia eletrica a pagar</v>
          </cell>
          <cell r="C221" t="str">
            <v>10.569,43C</v>
          </cell>
          <cell r="D221">
            <v>10569.43</v>
          </cell>
          <cell r="E221">
            <v>11092.88</v>
          </cell>
          <cell r="F221" t="str">
            <v>11.092,88C</v>
          </cell>
        </row>
        <row r="222">
          <cell r="B222" t="str">
            <v xml:space="preserve">           [3957]Compesa a pagar</v>
          </cell>
          <cell r="C222" t="str">
            <v>2.675,36C</v>
          </cell>
          <cell r="D222">
            <v>2675.36</v>
          </cell>
          <cell r="E222">
            <v>1969.46</v>
          </cell>
          <cell r="F222" t="str">
            <v>1.969,46C</v>
          </cell>
        </row>
        <row r="223">
          <cell r="B223" t="str">
            <v xml:space="preserve">           [3958]Telefone a pagar</v>
          </cell>
          <cell r="C223" t="str">
            <v>7.701,16C</v>
          </cell>
          <cell r="D223">
            <v>5707.33</v>
          </cell>
          <cell r="E223">
            <v>4972.4399999999996</v>
          </cell>
          <cell r="F223" t="str">
            <v>6.966,27C</v>
          </cell>
        </row>
        <row r="224">
          <cell r="B224" t="str">
            <v xml:space="preserve">           [3959]Condominio a pagar</v>
          </cell>
          <cell r="C224" t="str">
            <v>61.373,25C</v>
          </cell>
          <cell r="D224">
            <v>0</v>
          </cell>
          <cell r="E224">
            <v>43143.61</v>
          </cell>
          <cell r="F224" t="str">
            <v>104.516,86C</v>
          </cell>
        </row>
        <row r="225">
          <cell r="B225" t="str">
            <v/>
          </cell>
          <cell r="C225" t="str">
            <v/>
          </cell>
          <cell r="D225" t="str">
            <v/>
          </cell>
          <cell r="E225" t="str">
            <v/>
          </cell>
          <cell r="F225" t="str">
            <v/>
          </cell>
        </row>
        <row r="226">
          <cell r="B226" t="str">
            <v xml:space="preserve">       [3836]OBRIGACOES FISCAIS</v>
          </cell>
          <cell r="C226" t="str">
            <v xml:space="preserve">       747.429,59C</v>
          </cell>
          <cell r="D226">
            <v>73035.039999999994</v>
          </cell>
          <cell r="E226">
            <v>24655.15</v>
          </cell>
          <cell r="F226" t="str">
            <v xml:space="preserve">       699.049,70C</v>
          </cell>
        </row>
        <row r="227">
          <cell r="B227" t="str">
            <v xml:space="preserve">         [3871]IRPJ A PAGAR</v>
          </cell>
          <cell r="C227" t="str">
            <v xml:space="preserve">        86.547,63C</v>
          </cell>
          <cell r="D227">
            <v>6738.43</v>
          </cell>
          <cell r="E227">
            <v>0</v>
          </cell>
          <cell r="F227" t="str">
            <v xml:space="preserve">        79.809,20C</v>
          </cell>
        </row>
        <row r="228">
          <cell r="B228" t="str">
            <v xml:space="preserve">           [3899]IRPJ a Recolher</v>
          </cell>
          <cell r="C228" t="str">
            <v>12.884,81C</v>
          </cell>
          <cell r="D228">
            <v>0</v>
          </cell>
          <cell r="E228">
            <v>0</v>
          </cell>
          <cell r="F228" t="str">
            <v>12.884,81C</v>
          </cell>
        </row>
        <row r="229">
          <cell r="B229" t="str">
            <v xml:space="preserve">           [3906]Parcelamento IRPJ (2012-76)</v>
          </cell>
          <cell r="C229" t="str">
            <v>20.245,64C</v>
          </cell>
          <cell r="D229">
            <v>2356.88</v>
          </cell>
          <cell r="E229">
            <v>0</v>
          </cell>
          <cell r="F229" t="str">
            <v>17.888,76C</v>
          </cell>
        </row>
        <row r="230">
          <cell r="B230" t="str">
            <v xml:space="preserve">           [3921]Parcelamento IRPJ (2015-26)</v>
          </cell>
          <cell r="C230" t="str">
            <v>3.820,47C</v>
          </cell>
          <cell r="D230">
            <v>592.07000000000005</v>
          </cell>
          <cell r="E230">
            <v>0</v>
          </cell>
          <cell r="F230" t="str">
            <v>3.228,40C</v>
          </cell>
        </row>
        <row r="231">
          <cell r="B231" t="str">
            <v xml:space="preserve">           [3923]Parcelamento IRPJ (2015-29)</v>
          </cell>
          <cell r="C231" t="str">
            <v>28.600,33C</v>
          </cell>
          <cell r="D231">
            <v>3261.88</v>
          </cell>
          <cell r="E231">
            <v>0</v>
          </cell>
          <cell r="F231" t="str">
            <v>25.338,45C</v>
          </cell>
        </row>
        <row r="232">
          <cell r="B232" t="str">
            <v xml:space="preserve">           [3924]Parcelamento IRPJ 10480406.601/15</v>
          </cell>
          <cell r="C232" t="str">
            <v>20.996,38C</v>
          </cell>
          <cell r="D232">
            <v>527.6</v>
          </cell>
          <cell r="E232">
            <v>0</v>
          </cell>
          <cell r="F232" t="str">
            <v>20.468,78C</v>
          </cell>
        </row>
        <row r="233">
          <cell r="B233" t="str">
            <v/>
          </cell>
          <cell r="C233" t="str">
            <v/>
          </cell>
          <cell r="D233" t="str">
            <v/>
          </cell>
          <cell r="E233" t="str">
            <v/>
          </cell>
          <cell r="F233" t="str">
            <v/>
          </cell>
        </row>
        <row r="234">
          <cell r="B234" t="str">
            <v xml:space="preserve">         [3934]CSLL A PAGAR</v>
          </cell>
          <cell r="C234" t="str">
            <v xml:space="preserve">        76.352,36C</v>
          </cell>
          <cell r="D234">
            <v>3683.43</v>
          </cell>
          <cell r="E234">
            <v>0</v>
          </cell>
          <cell r="F234" t="str">
            <v xml:space="preserve">        72.668,93C</v>
          </cell>
        </row>
        <row r="235">
          <cell r="B235" t="str">
            <v xml:space="preserve">           [3941]CSLL a recolher</v>
          </cell>
          <cell r="C235" t="str">
            <v>13.895,31C</v>
          </cell>
          <cell r="D235">
            <v>0</v>
          </cell>
          <cell r="E235">
            <v>0</v>
          </cell>
          <cell r="F235" t="str">
            <v>13.895,31C</v>
          </cell>
        </row>
        <row r="236">
          <cell r="B236" t="str">
            <v xml:space="preserve">           [3962]Parcelamento CSLL (2012-76)</v>
          </cell>
          <cell r="C236" t="str">
            <v>7.992,14C</v>
          </cell>
          <cell r="D236">
            <v>861.46</v>
          </cell>
          <cell r="E236">
            <v>0</v>
          </cell>
          <cell r="F236" t="str">
            <v>7.130,68C</v>
          </cell>
        </row>
        <row r="237">
          <cell r="B237" t="str">
            <v xml:space="preserve">           [3965]Parcelamento CSLL (2015-26)</v>
          </cell>
          <cell r="C237" t="str">
            <v>5.151,06C</v>
          </cell>
          <cell r="D237">
            <v>668.63</v>
          </cell>
          <cell r="E237">
            <v>0</v>
          </cell>
          <cell r="F237" t="str">
            <v>4.482,43C</v>
          </cell>
        </row>
        <row r="238">
          <cell r="B238" t="str">
            <v xml:space="preserve">           [3966]Parcelamento CSLL (2015-29)</v>
          </cell>
          <cell r="C238" t="str">
            <v>13.270,34C</v>
          </cell>
          <cell r="D238">
            <v>1450.41</v>
          </cell>
          <cell r="E238">
            <v>0</v>
          </cell>
          <cell r="F238" t="str">
            <v>11.819,93C</v>
          </cell>
        </row>
        <row r="239">
          <cell r="B239" t="str">
            <v xml:space="preserve">           [3967]Parcelamento CSLL 10480406.601/15</v>
          </cell>
          <cell r="C239" t="str">
            <v>36.043,51C</v>
          </cell>
          <cell r="D239">
            <v>702.93</v>
          </cell>
          <cell r="E239">
            <v>0</v>
          </cell>
          <cell r="F239" t="str">
            <v>35.340,58C</v>
          </cell>
        </row>
        <row r="241">
          <cell r="B241" t="str">
            <v>NIRE: 26202196650  Data: 20/02/2002</v>
          </cell>
        </row>
        <row r="243">
          <cell r="B243" t="str">
            <v>Descrição</v>
          </cell>
          <cell r="C243" t="str">
            <v>Saldo Anterior</v>
          </cell>
          <cell r="D243" t="str">
            <v>Débito</v>
          </cell>
          <cell r="E243" t="str">
            <v>Crédito</v>
          </cell>
          <cell r="F243" t="str">
            <v>Saldo Atual</v>
          </cell>
        </row>
        <row r="244">
          <cell r="B244" t="str">
            <v/>
          </cell>
          <cell r="C244" t="str">
            <v/>
          </cell>
          <cell r="D244" t="str">
            <v/>
          </cell>
          <cell r="E244" t="str">
            <v/>
          </cell>
          <cell r="F244" t="str">
            <v/>
          </cell>
        </row>
        <row r="245">
          <cell r="B245" t="str">
            <v xml:space="preserve">         [3983]ISS A RECOLHER</v>
          </cell>
          <cell r="C245" t="str">
            <v xml:space="preserve">        10.943,32C</v>
          </cell>
          <cell r="D245">
            <v>6452.98</v>
          </cell>
          <cell r="E245">
            <v>7531.04</v>
          </cell>
          <cell r="F245" t="str">
            <v xml:space="preserve">        12.021,38C</v>
          </cell>
        </row>
        <row r="246">
          <cell r="B246" t="str">
            <v xml:space="preserve">           [3990]ISS a recolher</v>
          </cell>
          <cell r="C246" t="str">
            <v>10.943,32C</v>
          </cell>
          <cell r="D246">
            <v>6452.98</v>
          </cell>
          <cell r="E246">
            <v>7531.04</v>
          </cell>
          <cell r="F246" t="str">
            <v>12.021,38C</v>
          </cell>
        </row>
        <row r="247">
          <cell r="B247" t="str">
            <v/>
          </cell>
          <cell r="C247" t="str">
            <v/>
          </cell>
          <cell r="D247" t="str">
            <v/>
          </cell>
          <cell r="E247" t="str">
            <v/>
          </cell>
          <cell r="F247" t="str">
            <v/>
          </cell>
        </row>
        <row r="248">
          <cell r="B248" t="str">
            <v xml:space="preserve">         [3997]PIS/PASEP A RECOLHER</v>
          </cell>
          <cell r="C248" t="str">
            <v xml:space="preserve">        28.505,00C</v>
          </cell>
          <cell r="D248">
            <v>9755.89</v>
          </cell>
          <cell r="E248">
            <v>3049.46</v>
          </cell>
          <cell r="F248" t="str">
            <v xml:space="preserve">        21.798,57C</v>
          </cell>
        </row>
        <row r="249">
          <cell r="B249" t="str">
            <v xml:space="preserve">           [4004]Pis/Pasep a recolher</v>
          </cell>
          <cell r="C249" t="str">
            <v>8.634,37C</v>
          </cell>
          <cell r="D249">
            <v>8634.3700000000008</v>
          </cell>
          <cell r="E249">
            <v>3049.46</v>
          </cell>
          <cell r="F249" t="str">
            <v>3.049,46C</v>
          </cell>
        </row>
        <row r="250">
          <cell r="B250" t="str">
            <v xml:space="preserve">           [4011]Parcelamento PIS (2015-26)</v>
          </cell>
          <cell r="C250" t="str">
            <v>4.154,80C</v>
          </cell>
          <cell r="D250">
            <v>586.02</v>
          </cell>
          <cell r="E250">
            <v>0</v>
          </cell>
          <cell r="F250" t="str">
            <v>3.568,78C</v>
          </cell>
        </row>
        <row r="251">
          <cell r="B251" t="str">
            <v xml:space="preserve">           [7631]Parcelamento PIS 10480406.601/15-15</v>
          </cell>
          <cell r="C251" t="str">
            <v>15.715,83C</v>
          </cell>
          <cell r="D251">
            <v>535.5</v>
          </cell>
          <cell r="E251">
            <v>0</v>
          </cell>
          <cell r="F251" t="str">
            <v>15.180,33C</v>
          </cell>
        </row>
        <row r="252">
          <cell r="B252" t="str">
            <v/>
          </cell>
          <cell r="C252" t="str">
            <v/>
          </cell>
          <cell r="D252" t="str">
            <v/>
          </cell>
          <cell r="E252" t="str">
            <v/>
          </cell>
          <cell r="F252" t="str">
            <v/>
          </cell>
        </row>
        <row r="253">
          <cell r="B253" t="str">
            <v xml:space="preserve">         [4018]COFINS A RECOLHER</v>
          </cell>
          <cell r="C253" t="str">
            <v xml:space="preserve">       141.621,12C</v>
          </cell>
          <cell r="D253">
            <v>17966.099999999999</v>
          </cell>
          <cell r="E253">
            <v>14074.65</v>
          </cell>
          <cell r="F253" t="str">
            <v xml:space="preserve">       137.729,67C</v>
          </cell>
        </row>
        <row r="254">
          <cell r="B254" t="str">
            <v xml:space="preserve">           [4025]Cofins a recolher</v>
          </cell>
          <cell r="C254" t="str">
            <v>39.849,79C</v>
          </cell>
          <cell r="D254">
            <v>13449.14</v>
          </cell>
          <cell r="E254">
            <v>14074.65</v>
          </cell>
          <cell r="F254" t="str">
            <v>40.475,30C</v>
          </cell>
        </row>
        <row r="255">
          <cell r="B255" t="str">
            <v xml:space="preserve">           [4026]Parcelamento COFINS (2015-26)</v>
          </cell>
          <cell r="C255" t="str">
            <v>15.460,98C</v>
          </cell>
          <cell r="D255">
            <v>1893.35</v>
          </cell>
          <cell r="E255">
            <v>0</v>
          </cell>
          <cell r="F255" t="str">
            <v>13.567,63C</v>
          </cell>
        </row>
        <row r="256">
          <cell r="B256" t="str">
            <v xml:space="preserve">           [4027]Parcelamento COFINS (2015-29)</v>
          </cell>
          <cell r="C256" t="str">
            <v>6.138,98C</v>
          </cell>
          <cell r="D256">
            <v>1140.68</v>
          </cell>
          <cell r="E256">
            <v>0</v>
          </cell>
          <cell r="F256" t="str">
            <v>4.998,30C</v>
          </cell>
        </row>
        <row r="257">
          <cell r="B257" t="str">
            <v xml:space="preserve">           [7632]Parcelamento COFINS 10480406.601/15-15</v>
          </cell>
          <cell r="C257" t="str">
            <v>80.171,37C</v>
          </cell>
          <cell r="D257">
            <v>1482.93</v>
          </cell>
          <cell r="E257">
            <v>0</v>
          </cell>
          <cell r="F257" t="str">
            <v>78.688,44C</v>
          </cell>
        </row>
        <row r="258">
          <cell r="B258" t="str">
            <v/>
          </cell>
          <cell r="C258" t="str">
            <v/>
          </cell>
          <cell r="D258" t="str">
            <v/>
          </cell>
          <cell r="E258" t="str">
            <v/>
          </cell>
          <cell r="F258" t="str">
            <v/>
          </cell>
        </row>
        <row r="259">
          <cell r="B259" t="str">
            <v xml:space="preserve">         [4074]PARCELAMENTOS MUNICIPAIS</v>
          </cell>
          <cell r="C259" t="str">
            <v xml:space="preserve">        48.501,90C</v>
          </cell>
          <cell r="D259">
            <v>3763.21</v>
          </cell>
          <cell r="E259">
            <v>0</v>
          </cell>
          <cell r="F259" t="str">
            <v xml:space="preserve">        44.738,69C</v>
          </cell>
        </row>
        <row r="260">
          <cell r="B260" t="str">
            <v xml:space="preserve">           [4075]Parcelamento CIM (1506077015)</v>
          </cell>
          <cell r="C260" t="str">
            <v>4.832,65C</v>
          </cell>
          <cell r="D260">
            <v>0</v>
          </cell>
          <cell r="E260">
            <v>0</v>
          </cell>
          <cell r="F260" t="str">
            <v>4.832,65C</v>
          </cell>
        </row>
        <row r="261">
          <cell r="B261" t="str">
            <v xml:space="preserve">           [4076]Parcelamento CIM (6128047015)</v>
          </cell>
          <cell r="C261" t="str">
            <v>111,12C</v>
          </cell>
          <cell r="D261">
            <v>161.82</v>
          </cell>
          <cell r="E261">
            <v>0</v>
          </cell>
          <cell r="F261" t="str">
            <v>50,70D</v>
          </cell>
        </row>
        <row r="262">
          <cell r="B262" t="str">
            <v xml:space="preserve">           [4077]Parcelamento IPTU (2011)</v>
          </cell>
          <cell r="C262" t="str">
            <v>1.575,38C</v>
          </cell>
          <cell r="D262">
            <v>144.28</v>
          </cell>
          <cell r="E262">
            <v>0</v>
          </cell>
          <cell r="F262" t="str">
            <v>1.431,10C</v>
          </cell>
        </row>
        <row r="263">
          <cell r="B263" t="str">
            <v xml:space="preserve">           [4078]Parcelamento IPTU (2012)</v>
          </cell>
          <cell r="C263" t="str">
            <v>1.628,64C</v>
          </cell>
          <cell r="D263">
            <v>149.69</v>
          </cell>
          <cell r="E263">
            <v>0</v>
          </cell>
          <cell r="F263" t="str">
            <v>1.478,95C</v>
          </cell>
        </row>
        <row r="264">
          <cell r="B264" t="str">
            <v xml:space="preserve">           [4080]Parcelamento IPTU (2014)</v>
          </cell>
          <cell r="C264" t="str">
            <v>837,66C</v>
          </cell>
          <cell r="D264">
            <v>77.010000000000005</v>
          </cell>
          <cell r="E264">
            <v>0</v>
          </cell>
          <cell r="F264" t="str">
            <v>760,65C</v>
          </cell>
        </row>
        <row r="265">
          <cell r="B265" t="str">
            <v xml:space="preserve">           [4082]Parcelamento IPTU (2015)</v>
          </cell>
          <cell r="C265" t="str">
            <v>3.799,60C</v>
          </cell>
          <cell r="D265">
            <v>555.89</v>
          </cell>
          <cell r="E265">
            <v>0</v>
          </cell>
          <cell r="F265" t="str">
            <v>3.243,71C</v>
          </cell>
        </row>
        <row r="266">
          <cell r="B266" t="str">
            <v xml:space="preserve">           [4083]Parcelamento IPTU (2010/11/12/13)</v>
          </cell>
          <cell r="C266" t="str">
            <v>5.442,84C</v>
          </cell>
          <cell r="D266">
            <v>0</v>
          </cell>
          <cell r="E266">
            <v>0</v>
          </cell>
          <cell r="F266" t="str">
            <v>5.442,84C</v>
          </cell>
        </row>
        <row r="267">
          <cell r="B267" t="str">
            <v xml:space="preserve">           [4091]Parcelamento Filial  ISS  (15.13170.0.16)</v>
          </cell>
          <cell r="C267" t="str">
            <v>4.504,94C</v>
          </cell>
          <cell r="D267">
            <v>219.7</v>
          </cell>
          <cell r="E267">
            <v>0</v>
          </cell>
          <cell r="F267" t="str">
            <v>4.285,24C</v>
          </cell>
        </row>
        <row r="268">
          <cell r="B268" t="str">
            <v xml:space="preserve">           [4092]Parcelamento Auto Infração ISS(778718815)</v>
          </cell>
          <cell r="C268" t="str">
            <v>1.589,16D</v>
          </cell>
          <cell r="D268">
            <v>797.38</v>
          </cell>
          <cell r="E268">
            <v>0</v>
          </cell>
          <cell r="F268" t="str">
            <v>2.386,54D</v>
          </cell>
        </row>
        <row r="269">
          <cell r="B269" t="str">
            <v xml:space="preserve">           [4093]Parcelamento ISS 2015 (15.13170.0.16)</v>
          </cell>
          <cell r="C269" t="str">
            <v>9.679,74C</v>
          </cell>
          <cell r="D269">
            <v>966.76</v>
          </cell>
          <cell r="E269">
            <v>0</v>
          </cell>
          <cell r="F269" t="str">
            <v>8.712,98C</v>
          </cell>
        </row>
        <row r="270">
          <cell r="B270" t="str">
            <v xml:space="preserve">           [4094]Parcelamento ISS 10-11-12-13</v>
          </cell>
          <cell r="C270" t="str">
            <v>17.678,49C</v>
          </cell>
          <cell r="D270">
            <v>690.68</v>
          </cell>
          <cell r="E270">
            <v>0</v>
          </cell>
          <cell r="F270" t="str">
            <v>16.987,81C</v>
          </cell>
        </row>
        <row r="271">
          <cell r="B271" t="str">
            <v/>
          </cell>
          <cell r="C271" t="str">
            <v/>
          </cell>
          <cell r="D271" t="str">
            <v/>
          </cell>
          <cell r="E271" t="str">
            <v/>
          </cell>
          <cell r="F271" t="str">
            <v/>
          </cell>
        </row>
        <row r="272">
          <cell r="B272" t="str">
            <v xml:space="preserve">         [4084]PARCELAMENTOS PREVIDENCIÁRIOS</v>
          </cell>
          <cell r="C272" t="str">
            <v xml:space="preserve">       354.958,26C</v>
          </cell>
          <cell r="D272">
            <v>24675</v>
          </cell>
          <cell r="E272">
            <v>0</v>
          </cell>
          <cell r="F272" t="str">
            <v xml:space="preserve">       330.283,26C</v>
          </cell>
        </row>
        <row r="273">
          <cell r="B273" t="str">
            <v xml:space="preserve">           [4085]Parcelamento INSS (60897003-4)</v>
          </cell>
          <cell r="C273" t="str">
            <v>8.533,58C</v>
          </cell>
          <cell r="D273">
            <v>1034.3499999999999</v>
          </cell>
          <cell r="E273">
            <v>0</v>
          </cell>
          <cell r="F273" t="str">
            <v>7.499,23C</v>
          </cell>
        </row>
        <row r="274">
          <cell r="B274" t="str">
            <v xml:space="preserve">           [4086]Parcelamento INSS (60904779-5)</v>
          </cell>
          <cell r="C274" t="str">
            <v>6.275,35C</v>
          </cell>
          <cell r="D274">
            <v>681.99</v>
          </cell>
          <cell r="E274">
            <v>0</v>
          </cell>
          <cell r="F274" t="str">
            <v>5.593,36C</v>
          </cell>
        </row>
        <row r="275">
          <cell r="B275" t="str">
            <v xml:space="preserve">           [4087]Parcelamento INSS (61318371-1)</v>
          </cell>
          <cell r="C275" t="str">
            <v>11.358,15C</v>
          </cell>
          <cell r="D275">
            <v>8719.4599999999991</v>
          </cell>
          <cell r="E275">
            <v>0</v>
          </cell>
          <cell r="F275" t="str">
            <v>2.638,69C</v>
          </cell>
        </row>
        <row r="276">
          <cell r="B276" t="str">
            <v xml:space="preserve">           [4089]Parcelamento INSS (61353618-5)</v>
          </cell>
          <cell r="C276" t="str">
            <v>52.515,22C</v>
          </cell>
          <cell r="D276">
            <v>4058.95</v>
          </cell>
          <cell r="E276">
            <v>0</v>
          </cell>
          <cell r="F276" t="str">
            <v>48.456,27C</v>
          </cell>
        </row>
        <row r="277">
          <cell r="B277" t="str">
            <v xml:space="preserve">           [4090]Parcelamento INSS 1483214</v>
          </cell>
          <cell r="C277" t="str">
            <v>276.275,96C</v>
          </cell>
          <cell r="D277">
            <v>10180.25</v>
          </cell>
          <cell r="E277">
            <v>0</v>
          </cell>
          <cell r="F277" t="str">
            <v>266.095,71C</v>
          </cell>
        </row>
        <row r="278">
          <cell r="B278" t="str">
            <v/>
          </cell>
          <cell r="C278" t="str">
            <v/>
          </cell>
          <cell r="D278" t="str">
            <v/>
          </cell>
          <cell r="E278" t="str">
            <v/>
          </cell>
          <cell r="F278" t="str">
            <v/>
          </cell>
        </row>
        <row r="279">
          <cell r="B279" t="str">
            <v xml:space="preserve">       [4081]EMPRESTIMOS E FINANCIAMENTOS</v>
          </cell>
          <cell r="C279" t="str">
            <v xml:space="preserve">     2.073.327,20C</v>
          </cell>
          <cell r="D279">
            <v>230243.97</v>
          </cell>
          <cell r="E279">
            <v>100647.15</v>
          </cell>
          <cell r="F279" t="str">
            <v xml:space="preserve">     1.943.730,38C</v>
          </cell>
        </row>
        <row r="280">
          <cell r="B280" t="str">
            <v xml:space="preserve">         [4088]PARCELA A CURTO PRAZO DOS EMPRESTIMOS</v>
          </cell>
          <cell r="C280" t="str">
            <v xml:space="preserve">     2.360.987,76C</v>
          </cell>
          <cell r="D280">
            <v>216133.71</v>
          </cell>
          <cell r="E280">
            <v>14084.69</v>
          </cell>
          <cell r="F280" t="str">
            <v xml:space="preserve">     2.158.938,74C</v>
          </cell>
        </row>
        <row r="281">
          <cell r="B281" t="str">
            <v xml:space="preserve">           [7556]BB GIRO EMPRESA FLEX</v>
          </cell>
          <cell r="C281" t="str">
            <v>175.636,71C</v>
          </cell>
          <cell r="D281">
            <v>30354.75</v>
          </cell>
          <cell r="E281">
            <v>11305.87</v>
          </cell>
          <cell r="F281" t="str">
            <v>156.587,83C</v>
          </cell>
        </row>
        <row r="282">
          <cell r="B282" t="str">
            <v xml:space="preserve">           [7559]Bradesco  finame</v>
          </cell>
          <cell r="C282" t="str">
            <v>54.050,71C</v>
          </cell>
          <cell r="D282">
            <v>8538.44</v>
          </cell>
          <cell r="E282">
            <v>0</v>
          </cell>
          <cell r="F282" t="str">
            <v>45.512,27C</v>
          </cell>
        </row>
        <row r="283">
          <cell r="B283" t="str">
            <v xml:space="preserve">           [4186]Bradesco Giro 7738190 - CAPITAL DE GIRO 07</v>
          </cell>
          <cell r="C283" t="str">
            <v>67.907,48C</v>
          </cell>
          <cell r="D283">
            <v>16976.88</v>
          </cell>
          <cell r="E283">
            <v>0</v>
          </cell>
          <cell r="F283" t="str">
            <v>50.930,60C</v>
          </cell>
        </row>
        <row r="284">
          <cell r="B284" t="str">
            <v xml:space="preserve">           [4193]Bradesco Giro 35911032 - CAPITAL DE GIRO 08</v>
          </cell>
          <cell r="C284" t="str">
            <v>23.686,61C</v>
          </cell>
          <cell r="D284">
            <v>2960.83</v>
          </cell>
          <cell r="E284">
            <v>0</v>
          </cell>
          <cell r="F284" t="str">
            <v>20.725,78C</v>
          </cell>
        </row>
        <row r="285">
          <cell r="B285" t="str">
            <v xml:space="preserve">           [4200]Bradesco Giro 3642215 - CAPITAL DE GIRO 09</v>
          </cell>
          <cell r="C285" t="str">
            <v>39.306,08C</v>
          </cell>
          <cell r="D285">
            <v>4926.16</v>
          </cell>
          <cell r="E285">
            <v>0</v>
          </cell>
          <cell r="F285" t="str">
            <v>34.379,92C</v>
          </cell>
        </row>
        <row r="286">
          <cell r="B286" t="str">
            <v xml:space="preserve">           [7546]Bradesco Giro 3658780 - CAPITAL DE GIRO 10</v>
          </cell>
          <cell r="C286" t="str">
            <v>45.549,60C</v>
          </cell>
          <cell r="D286">
            <v>5693.7</v>
          </cell>
          <cell r="E286">
            <v>0</v>
          </cell>
          <cell r="F286" t="str">
            <v>39.855,90C</v>
          </cell>
        </row>
        <row r="287">
          <cell r="B287" t="str">
            <v xml:space="preserve">           [7553]Bradesco Giro 3658762 - CAPITAL DE GIRO 12</v>
          </cell>
          <cell r="C287" t="str">
            <v>26.881,74C</v>
          </cell>
          <cell r="D287">
            <v>3360.22</v>
          </cell>
          <cell r="E287">
            <v>0</v>
          </cell>
          <cell r="F287" t="str">
            <v>23.521,52C</v>
          </cell>
        </row>
        <row r="288">
          <cell r="B288" t="str">
            <v xml:space="preserve">           [4137]Bradesco Giro 7583837 - CAPITAL DE GIRO 05</v>
          </cell>
          <cell r="C288" t="str">
            <v>53.875,12C</v>
          </cell>
          <cell r="D288">
            <v>6734.39</v>
          </cell>
          <cell r="E288">
            <v>0</v>
          </cell>
          <cell r="F288" t="str">
            <v>47.140,73C</v>
          </cell>
        </row>
        <row r="289">
          <cell r="B289" t="str">
            <v xml:space="preserve">           [7613]UNICRED PJ 3</v>
          </cell>
          <cell r="C289" t="str">
            <v>1.596.227,32C</v>
          </cell>
          <cell r="D289">
            <v>89432.49</v>
          </cell>
          <cell r="E289">
            <v>0</v>
          </cell>
          <cell r="F289" t="str">
            <v>1.506.794,83C</v>
          </cell>
        </row>
        <row r="290">
          <cell r="B290" t="str">
            <v xml:space="preserve">           [7615]GIRO FACIL CEF 3515 3967</v>
          </cell>
          <cell r="C290" t="str">
            <v>48.720,85C</v>
          </cell>
          <cell r="D290">
            <v>9203.61</v>
          </cell>
          <cell r="E290">
            <v>2778.82</v>
          </cell>
          <cell r="F290" t="str">
            <v>42.296,06C</v>
          </cell>
        </row>
        <row r="291">
          <cell r="B291" t="str">
            <v xml:space="preserve">           [7617]Bradesco Giro 9781875 - CAPITAL DE GIRO 14</v>
          </cell>
          <cell r="C291" t="str">
            <v>90.414,99C</v>
          </cell>
          <cell r="D291">
            <v>20092.22</v>
          </cell>
          <cell r="E291">
            <v>0</v>
          </cell>
          <cell r="F291" t="str">
            <v>70.322,77C</v>
          </cell>
        </row>
        <row r="292">
          <cell r="B292" t="str">
            <v xml:space="preserve">           [7618]Cartao BNDES</v>
          </cell>
          <cell r="C292" t="str">
            <v>138.730,55C</v>
          </cell>
          <cell r="D292">
            <v>17860.02</v>
          </cell>
          <cell r="E292">
            <v>0</v>
          </cell>
          <cell r="F292" t="str">
            <v>120.870,53C</v>
          </cell>
        </row>
        <row r="293">
          <cell r="B293" t="str">
            <v/>
          </cell>
          <cell r="C293" t="str">
            <v/>
          </cell>
          <cell r="D293" t="str">
            <v/>
          </cell>
          <cell r="E293" t="str">
            <v/>
          </cell>
          <cell r="F293" t="str">
            <v/>
          </cell>
        </row>
        <row r="294">
          <cell r="B294" t="str">
            <v xml:space="preserve">         [4214]JUROS S/EMP E FINANCIAMENTOS</v>
          </cell>
          <cell r="C294" t="str">
            <v xml:space="preserve">       954.313,30D</v>
          </cell>
          <cell r="D294">
            <v>0</v>
          </cell>
          <cell r="E294">
            <v>81096.179999999993</v>
          </cell>
          <cell r="F294" t="str">
            <v xml:space="preserve">       873.217,12D</v>
          </cell>
        </row>
        <row r="295">
          <cell r="B295" t="str">
            <v xml:space="preserve">           [4221]Juros s/ Unicred PJ 13</v>
          </cell>
          <cell r="C295" t="str">
            <v>745.182,28D</v>
          </cell>
          <cell r="D295">
            <v>0</v>
          </cell>
          <cell r="E295">
            <v>47882.75</v>
          </cell>
          <cell r="F295" t="str">
            <v>697.299,53D</v>
          </cell>
        </row>
        <row r="296">
          <cell r="B296" t="str">
            <v xml:space="preserve">           [4228]Juros s/Capital de Giro 5980284</v>
          </cell>
          <cell r="C296" t="str">
            <v>25.000,02C</v>
          </cell>
          <cell r="D296">
            <v>0</v>
          </cell>
          <cell r="E296">
            <v>4166.67</v>
          </cell>
          <cell r="F296" t="str">
            <v>29.166,69C</v>
          </cell>
        </row>
        <row r="297">
          <cell r="B297" t="str">
            <v xml:space="preserve">           [4230]Juros s/ Capital de Giro 10 - 3658762</v>
          </cell>
          <cell r="C297" t="str">
            <v>13.327,39D</v>
          </cell>
          <cell r="D297">
            <v>0</v>
          </cell>
          <cell r="E297">
            <v>1665.92</v>
          </cell>
          <cell r="F297" t="str">
            <v>11.661,47D</v>
          </cell>
        </row>
        <row r="298">
          <cell r="B298" t="str">
            <v xml:space="preserve">           [4231]Juros s/ Capital de Giro 07 - 7738190</v>
          </cell>
          <cell r="C298" t="str">
            <v>23.463,09D</v>
          </cell>
          <cell r="D298">
            <v>0</v>
          </cell>
          <cell r="E298">
            <v>2932.88</v>
          </cell>
          <cell r="F298" t="str">
            <v>20.530,21D</v>
          </cell>
        </row>
        <row r="299">
          <cell r="B299" t="str">
            <v xml:space="preserve">           [4233]Juros s/ Capital de Giro 05 - 7583837</v>
          </cell>
          <cell r="C299" t="str">
            <v>20.541,76D</v>
          </cell>
          <cell r="D299">
            <v>0</v>
          </cell>
          <cell r="E299">
            <v>2567.7199999999998</v>
          </cell>
          <cell r="F299" t="str">
            <v>17.974,04D</v>
          </cell>
        </row>
        <row r="301">
          <cell r="B301" t="str">
            <v>NIRE: 26202196650  Data: 20/02/2002</v>
          </cell>
        </row>
        <row r="303">
          <cell r="B303" t="str">
            <v>Descrição</v>
          </cell>
          <cell r="C303" t="str">
            <v>Saldo Anterior</v>
          </cell>
          <cell r="D303" t="str">
            <v>Débito</v>
          </cell>
          <cell r="E303" t="str">
            <v>Crédito</v>
          </cell>
          <cell r="F303" t="str">
            <v>Saldo Atual</v>
          </cell>
        </row>
        <row r="304">
          <cell r="B304" t="str">
            <v xml:space="preserve">           [4234]Juros s/ Capital de Giro 14 - 9781875</v>
          </cell>
          <cell r="C304" t="str">
            <v>24.813,31D</v>
          </cell>
          <cell r="D304">
            <v>0</v>
          </cell>
          <cell r="E304">
            <v>3101.67</v>
          </cell>
          <cell r="F304" t="str">
            <v>21.711,64D</v>
          </cell>
        </row>
        <row r="305">
          <cell r="B305" t="str">
            <v xml:space="preserve">           [4236]Juros s/ Capital de Giro 08 - 35911032</v>
          </cell>
          <cell r="C305" t="str">
            <v>7.019,96D</v>
          </cell>
          <cell r="D305">
            <v>0</v>
          </cell>
          <cell r="E305">
            <v>877.5</v>
          </cell>
          <cell r="F305" t="str">
            <v>6.142,46D</v>
          </cell>
        </row>
        <row r="306">
          <cell r="B306" t="str">
            <v xml:space="preserve">           [4237]Juros s/ Capital de Giro 12</v>
          </cell>
          <cell r="C306" t="str">
            <v>7.992,87D</v>
          </cell>
          <cell r="D306">
            <v>0</v>
          </cell>
          <cell r="E306">
            <v>999.11</v>
          </cell>
          <cell r="F306" t="str">
            <v>6.993,76D</v>
          </cell>
        </row>
        <row r="307">
          <cell r="B307" t="str">
            <v xml:space="preserve">           [4238]Juros s/ Capital de Giro 09 - 3642215</v>
          </cell>
          <cell r="C307" t="str">
            <v>11.564,85D</v>
          </cell>
          <cell r="D307">
            <v>0</v>
          </cell>
          <cell r="E307">
            <v>1445.6</v>
          </cell>
          <cell r="F307" t="str">
            <v>10.119,25D</v>
          </cell>
        </row>
        <row r="308">
          <cell r="B308" t="str">
            <v xml:space="preserve">           [4239]Juros s/ Bradesco Finame 3849358</v>
          </cell>
          <cell r="C308" t="str">
            <v>20.307,52D</v>
          </cell>
          <cell r="D308">
            <v>0</v>
          </cell>
          <cell r="E308">
            <v>2538.44</v>
          </cell>
          <cell r="F308" t="str">
            <v>17.769,08D</v>
          </cell>
        </row>
        <row r="309">
          <cell r="B309" t="str">
            <v xml:space="preserve">           [4240]Juros s/ CEF Finame 1</v>
          </cell>
          <cell r="C309" t="str">
            <v>12.419,99D</v>
          </cell>
          <cell r="D309">
            <v>0</v>
          </cell>
          <cell r="E309">
            <v>1552.46</v>
          </cell>
          <cell r="F309" t="str">
            <v>10.867,53D</v>
          </cell>
        </row>
        <row r="310">
          <cell r="B310" t="str">
            <v xml:space="preserve">           [4241]Juros s/ CEF GiroFácil</v>
          </cell>
          <cell r="C310" t="str">
            <v>15.809,22D</v>
          </cell>
          <cell r="D310">
            <v>0</v>
          </cell>
          <cell r="E310">
            <v>1756.58</v>
          </cell>
          <cell r="F310" t="str">
            <v>14.052,64D</v>
          </cell>
        </row>
        <row r="311">
          <cell r="B311" t="str">
            <v xml:space="preserve">           [4243]Juros s/ CEF Finame 2</v>
          </cell>
          <cell r="C311" t="str">
            <v>76.871,08D</v>
          </cell>
          <cell r="D311">
            <v>0</v>
          </cell>
          <cell r="E311">
            <v>9608.8799999999992</v>
          </cell>
          <cell r="F311" t="str">
            <v>67.262,20D</v>
          </cell>
        </row>
        <row r="312">
          <cell r="B312" t="str">
            <v/>
          </cell>
          <cell r="C312" t="str">
            <v/>
          </cell>
          <cell r="D312" t="str">
            <v/>
          </cell>
          <cell r="E312" t="str">
            <v/>
          </cell>
          <cell r="F312" t="str">
            <v/>
          </cell>
        </row>
        <row r="313">
          <cell r="B313" t="str">
            <v xml:space="preserve">         [4235]FINANCIAMENTOS BANCARIOS A CURTO PRAZO</v>
          </cell>
          <cell r="C313" t="str">
            <v xml:space="preserve">       666.652,74C</v>
          </cell>
          <cell r="D313">
            <v>14110.26</v>
          </cell>
          <cell r="E313">
            <v>5466.28</v>
          </cell>
          <cell r="F313" t="str">
            <v xml:space="preserve">       658.008,76C</v>
          </cell>
        </row>
        <row r="314">
          <cell r="B314" t="str">
            <v xml:space="preserve">           [4242]BNB RM - FINAME RM</v>
          </cell>
          <cell r="C314" t="str">
            <v>223.396,08C</v>
          </cell>
          <cell r="D314">
            <v>0</v>
          </cell>
          <cell r="E314">
            <v>0</v>
          </cell>
          <cell r="F314" t="str">
            <v>223.396,08C</v>
          </cell>
        </row>
        <row r="315">
          <cell r="B315" t="str">
            <v xml:space="preserve">           [4172]BRADESCO - FINANC GE</v>
          </cell>
          <cell r="C315" t="str">
            <v>8,90D</v>
          </cell>
          <cell r="D315">
            <v>0</v>
          </cell>
          <cell r="E315">
            <v>0</v>
          </cell>
          <cell r="F315" t="str">
            <v>8,90D</v>
          </cell>
        </row>
        <row r="316">
          <cell r="B316" t="str">
            <v xml:space="preserve">           [7561]CEF - FINAME 2</v>
          </cell>
          <cell r="C316" t="str">
            <v>323.402,02C</v>
          </cell>
          <cell r="D316">
            <v>0</v>
          </cell>
          <cell r="E316">
            <v>4511.97</v>
          </cell>
          <cell r="F316" t="str">
            <v>327.913,99C</v>
          </cell>
        </row>
        <row r="317">
          <cell r="B317" t="str">
            <v xml:space="preserve">           [4130]CEF - FINAME 1</v>
          </cell>
          <cell r="C317" t="str">
            <v>119.863,54C</v>
          </cell>
          <cell r="D317">
            <v>14110.26</v>
          </cell>
          <cell r="E317">
            <v>954.31</v>
          </cell>
          <cell r="F317" t="str">
            <v>106.707,59C</v>
          </cell>
        </row>
        <row r="318">
          <cell r="B318" t="str">
            <v/>
          </cell>
          <cell r="C318" t="str">
            <v/>
          </cell>
          <cell r="D318" t="str">
            <v/>
          </cell>
          <cell r="E318" t="str">
            <v/>
          </cell>
          <cell r="F318" t="str">
            <v/>
          </cell>
        </row>
        <row r="319">
          <cell r="B319" t="str">
            <v xml:space="preserve">       [4347]OUTRAS OBRIGACOES</v>
          </cell>
          <cell r="C319" t="str">
            <v xml:space="preserve">        36.344,75C</v>
          </cell>
          <cell r="D319">
            <v>0</v>
          </cell>
          <cell r="E319">
            <v>0</v>
          </cell>
          <cell r="F319" t="str">
            <v xml:space="preserve">        36.344,75C</v>
          </cell>
        </row>
        <row r="320">
          <cell r="B320" t="str">
            <v xml:space="preserve">         [4354]ADIANTAMENTOS DE CLIENTES</v>
          </cell>
          <cell r="C320" t="str">
            <v xml:space="preserve">        36.344,75C</v>
          </cell>
          <cell r="D320">
            <v>0</v>
          </cell>
          <cell r="E320">
            <v>0</v>
          </cell>
          <cell r="F320" t="str">
            <v xml:space="preserve">        36.344,75C</v>
          </cell>
        </row>
        <row r="321">
          <cell r="B321" t="str">
            <v xml:space="preserve">           [4355]ADIANTAMENTO DE CLIENTES</v>
          </cell>
          <cell r="C321" t="str">
            <v>36.344,75C</v>
          </cell>
          <cell r="D321">
            <v>0</v>
          </cell>
          <cell r="E321">
            <v>0</v>
          </cell>
          <cell r="F321" t="str">
            <v>36.344,75C</v>
          </cell>
        </row>
        <row r="322">
          <cell r="B322" t="str">
            <v/>
          </cell>
          <cell r="C322" t="str">
            <v/>
          </cell>
          <cell r="D322" t="str">
            <v/>
          </cell>
          <cell r="E322" t="str">
            <v/>
          </cell>
          <cell r="F322" t="str">
            <v/>
          </cell>
        </row>
        <row r="323">
          <cell r="B323" t="str">
            <v xml:space="preserve">     [4536]PASSIVO NÃO CIRCULANTE</v>
          </cell>
          <cell r="C323" t="str">
            <v xml:space="preserve">     7.813.417,09C</v>
          </cell>
          <cell r="D323">
            <v>115716.12</v>
          </cell>
          <cell r="E323">
            <v>272291.92</v>
          </cell>
          <cell r="F323" t="str">
            <v xml:space="preserve">     7.969.992,89C</v>
          </cell>
        </row>
        <row r="324">
          <cell r="B324" t="str">
            <v xml:space="preserve">       [4543]EMPRESTIMOS E FINANCIAMENTOS</v>
          </cell>
          <cell r="C324" t="str">
            <v xml:space="preserve">     7.813.417,09C</v>
          </cell>
          <cell r="D324">
            <v>115716.12</v>
          </cell>
          <cell r="E324">
            <v>272291.92</v>
          </cell>
          <cell r="F324" t="str">
            <v xml:space="preserve">     7.969.992,89C</v>
          </cell>
        </row>
        <row r="325">
          <cell r="B325" t="str">
            <v xml:space="preserve">         [4550]EMPRESTIMOS E FINANCIAMENTOS</v>
          </cell>
          <cell r="C325" t="str">
            <v xml:space="preserve">     4.444.575,46C</v>
          </cell>
          <cell r="D325">
            <v>0</v>
          </cell>
          <cell r="E325">
            <v>0</v>
          </cell>
          <cell r="F325" t="str">
            <v xml:space="preserve">     4.444.575,46C</v>
          </cell>
        </row>
        <row r="326">
          <cell r="B326" t="str">
            <v xml:space="preserve">           [4602]BB GIRO EMPRESA FLEX </v>
          </cell>
          <cell r="C326" t="str">
            <v>145.739,58C</v>
          </cell>
          <cell r="D326">
            <v>0</v>
          </cell>
          <cell r="E326">
            <v>0</v>
          </cell>
          <cell r="F326" t="str">
            <v>145.739,58C</v>
          </cell>
        </row>
        <row r="327">
          <cell r="B327" t="str">
            <v xml:space="preserve">           [4603]Bradesco finame</v>
          </cell>
          <cell r="C327" t="str">
            <v>153.691,92C</v>
          </cell>
          <cell r="D327">
            <v>0</v>
          </cell>
          <cell r="E327">
            <v>0</v>
          </cell>
          <cell r="F327" t="str">
            <v>153.691,92C</v>
          </cell>
        </row>
        <row r="328">
          <cell r="B328" t="str">
            <v xml:space="preserve">           [4604]Bradesco Giro 7738190 - CAPITAL DE GIRO 07</v>
          </cell>
          <cell r="C328" t="str">
            <v>8.488,44C</v>
          </cell>
          <cell r="D328">
            <v>0</v>
          </cell>
          <cell r="E328">
            <v>0</v>
          </cell>
          <cell r="F328" t="str">
            <v>8.488,44C</v>
          </cell>
        </row>
        <row r="329">
          <cell r="B329" t="str">
            <v xml:space="preserve">           [4605]Bradesco Giro 35911032 - CAPITAL DE GIRO 08</v>
          </cell>
          <cell r="C329" t="str">
            <v>11.843,35C</v>
          </cell>
          <cell r="D329">
            <v>0</v>
          </cell>
          <cell r="E329">
            <v>0</v>
          </cell>
          <cell r="F329" t="str">
            <v>11.843,35C</v>
          </cell>
        </row>
        <row r="330">
          <cell r="B330" t="str">
            <v xml:space="preserve">           [4607]Bradesco Giro 35911032 - CAPITAL DE GIRO 09</v>
          </cell>
          <cell r="C330" t="str">
            <v>29.556,96C</v>
          </cell>
          <cell r="D330">
            <v>0</v>
          </cell>
          <cell r="E330">
            <v>0</v>
          </cell>
          <cell r="F330" t="str">
            <v>29.556,96C</v>
          </cell>
        </row>
        <row r="331">
          <cell r="B331" t="str">
            <v xml:space="preserve">           [4608]Bradesco Giro 3658780  - CAPITAL DE GIRO 10</v>
          </cell>
          <cell r="C331" t="str">
            <v>39.855,90C</v>
          </cell>
          <cell r="D331">
            <v>0</v>
          </cell>
          <cell r="E331">
            <v>0</v>
          </cell>
          <cell r="F331" t="str">
            <v>39.855,90C</v>
          </cell>
        </row>
        <row r="332">
          <cell r="B332" t="str">
            <v xml:space="preserve">           [4609]Bradesco Giro 3658762 - CAPITAL DE GIRO 12</v>
          </cell>
          <cell r="C332" t="str">
            <v>23.521,56C</v>
          </cell>
          <cell r="D332">
            <v>0</v>
          </cell>
          <cell r="E332">
            <v>0</v>
          </cell>
          <cell r="F332" t="str">
            <v>23.521,56C</v>
          </cell>
        </row>
        <row r="333">
          <cell r="B333" t="str">
            <v xml:space="preserve">           [4600]UNICRED PJ 3</v>
          </cell>
          <cell r="C333" t="str">
            <v>1.281.101,89C</v>
          </cell>
          <cell r="D333">
            <v>0</v>
          </cell>
          <cell r="E333">
            <v>0</v>
          </cell>
          <cell r="F333" t="str">
            <v>1.281.101,89C</v>
          </cell>
        </row>
        <row r="334">
          <cell r="B334" t="str">
            <v xml:space="preserve">           [4612]BNB RM - FINAME RM</v>
          </cell>
          <cell r="C334" t="str">
            <v>490.479,34C</v>
          </cell>
          <cell r="D334">
            <v>0</v>
          </cell>
          <cell r="E334">
            <v>0</v>
          </cell>
          <cell r="F334" t="str">
            <v>490.479,34C</v>
          </cell>
        </row>
        <row r="335">
          <cell r="B335" t="str">
            <v xml:space="preserve">           [4614]CEF - FINAME 2</v>
          </cell>
          <cell r="C335" t="str">
            <v>1.777.860,15C</v>
          </cell>
          <cell r="D335">
            <v>0</v>
          </cell>
          <cell r="E335">
            <v>0</v>
          </cell>
          <cell r="F335" t="str">
            <v>1.777.860,15C</v>
          </cell>
        </row>
        <row r="336">
          <cell r="B336" t="str">
            <v xml:space="preserve">           [4615]CEF - FINAME 1</v>
          </cell>
          <cell r="C336" t="str">
            <v>132.191,60C</v>
          </cell>
          <cell r="D336">
            <v>0</v>
          </cell>
          <cell r="E336">
            <v>0</v>
          </cell>
          <cell r="F336" t="str">
            <v>132.191,60C</v>
          </cell>
        </row>
        <row r="337">
          <cell r="B337" t="str">
            <v xml:space="preserve">           [4616]GIRO FACIL CEF 3515 3967</v>
          </cell>
          <cell r="C337" t="str">
            <v>119.184,24C</v>
          </cell>
          <cell r="D337">
            <v>0</v>
          </cell>
          <cell r="E337">
            <v>0</v>
          </cell>
          <cell r="F337" t="str">
            <v>119.184,24C</v>
          </cell>
        </row>
        <row r="338">
          <cell r="B338" t="str">
            <v xml:space="preserve">           [4617]Bradesco Giro 9781875 - CAPITAL DE GIRO 14</v>
          </cell>
          <cell r="C338" t="str">
            <v>231.060,53C</v>
          </cell>
          <cell r="D338">
            <v>0</v>
          </cell>
          <cell r="E338">
            <v>0</v>
          </cell>
          <cell r="F338" t="str">
            <v>231.060,53C</v>
          </cell>
        </row>
        <row r="339">
          <cell r="B339" t="str">
            <v/>
          </cell>
          <cell r="C339" t="str">
            <v/>
          </cell>
          <cell r="D339" t="str">
            <v/>
          </cell>
          <cell r="E339" t="str">
            <v/>
          </cell>
          <cell r="F339" t="str">
            <v/>
          </cell>
        </row>
        <row r="340">
          <cell r="B340" t="str">
            <v xml:space="preserve">         [4606]JUROS S/FINANCIAMENTOS</v>
          </cell>
          <cell r="C340" t="str">
            <v xml:space="preserve">       788.305,02D</v>
          </cell>
          <cell r="D340">
            <v>0</v>
          </cell>
          <cell r="E340">
            <v>0</v>
          </cell>
          <cell r="F340" t="str">
            <v xml:space="preserve">       788.305,02D</v>
          </cell>
        </row>
        <row r="341">
          <cell r="B341" t="str">
            <v xml:space="preserve">           [4613]Juros s/ Unicred PJ 13</v>
          </cell>
          <cell r="C341" t="str">
            <v>315.986,54D</v>
          </cell>
          <cell r="D341">
            <v>0</v>
          </cell>
          <cell r="E341">
            <v>0</v>
          </cell>
          <cell r="F341" t="str">
            <v>315.986,54D</v>
          </cell>
        </row>
        <row r="342">
          <cell r="B342" t="str">
            <v xml:space="preserve">           [4628]Juros s/ Capital de Giro 07 - 7738190</v>
          </cell>
          <cell r="C342" t="str">
            <v>2.932,88D</v>
          </cell>
          <cell r="D342">
            <v>0</v>
          </cell>
          <cell r="E342">
            <v>0</v>
          </cell>
          <cell r="F342" t="str">
            <v>2.932,88D</v>
          </cell>
        </row>
        <row r="343">
          <cell r="B343" t="str">
            <v xml:space="preserve">           [4629]Juros s/ Capital de Giro 08 - 35911032</v>
          </cell>
          <cell r="C343" t="str">
            <v>877,50D</v>
          </cell>
          <cell r="D343">
            <v>0</v>
          </cell>
          <cell r="E343">
            <v>0</v>
          </cell>
          <cell r="F343" t="str">
            <v>877,50D</v>
          </cell>
        </row>
        <row r="344">
          <cell r="B344" t="str">
            <v xml:space="preserve">           [4630]Juros s/ Capital de Giro 09 - 3642215</v>
          </cell>
          <cell r="C344" t="str">
            <v>8.673,63D</v>
          </cell>
          <cell r="D344">
            <v>0</v>
          </cell>
          <cell r="E344">
            <v>0</v>
          </cell>
          <cell r="F344" t="str">
            <v>8.673,63D</v>
          </cell>
        </row>
        <row r="345">
          <cell r="B345" t="str">
            <v xml:space="preserve">           [4631]Juros s/ Capital de Giro 12</v>
          </cell>
          <cell r="C345" t="str">
            <v>6.993,76D</v>
          </cell>
          <cell r="D345">
            <v>0</v>
          </cell>
          <cell r="E345">
            <v>0</v>
          </cell>
          <cell r="F345" t="str">
            <v>6.993,76D</v>
          </cell>
        </row>
        <row r="346">
          <cell r="B346" t="str">
            <v xml:space="preserve">           [4632]Juros s/ Capital de Giro 10 - 3658762</v>
          </cell>
          <cell r="C346" t="str">
            <v>11.661,46D</v>
          </cell>
          <cell r="D346">
            <v>0</v>
          </cell>
          <cell r="E346">
            <v>0</v>
          </cell>
          <cell r="F346" t="str">
            <v>11.661,46D</v>
          </cell>
        </row>
        <row r="347">
          <cell r="B347" t="str">
            <v xml:space="preserve">           [4633]Juros s/ Bradesco Finame 3849358</v>
          </cell>
          <cell r="C347" t="str">
            <v>45.691,92D</v>
          </cell>
          <cell r="D347">
            <v>0</v>
          </cell>
          <cell r="E347">
            <v>0</v>
          </cell>
          <cell r="F347" t="str">
            <v>45.691,92D</v>
          </cell>
        </row>
        <row r="348">
          <cell r="B348" t="str">
            <v xml:space="preserve">           [4635]Juros s/ Capital de Giro 14 - 9781875</v>
          </cell>
          <cell r="C348" t="str">
            <v>71.338,31D</v>
          </cell>
          <cell r="D348">
            <v>0</v>
          </cell>
          <cell r="E348">
            <v>0</v>
          </cell>
          <cell r="F348" t="str">
            <v>71.338,31D</v>
          </cell>
        </row>
        <row r="349">
          <cell r="B349" t="str">
            <v xml:space="preserve">           [4636]Juros s/ CEF Finame 1</v>
          </cell>
          <cell r="C349" t="str">
            <v>15.524,93D</v>
          </cell>
          <cell r="D349">
            <v>0</v>
          </cell>
          <cell r="E349">
            <v>0</v>
          </cell>
          <cell r="F349" t="str">
            <v>15.524,93D</v>
          </cell>
        </row>
        <row r="350">
          <cell r="B350" t="str">
            <v xml:space="preserve">           [4637]Juros s/ CEF GiroFácil</v>
          </cell>
          <cell r="C350" t="str">
            <v>49.184,24D</v>
          </cell>
          <cell r="D350">
            <v>0</v>
          </cell>
          <cell r="E350">
            <v>0</v>
          </cell>
          <cell r="F350" t="str">
            <v>49.184,24D</v>
          </cell>
        </row>
        <row r="351">
          <cell r="B351" t="str">
            <v xml:space="preserve">           [4638]Juros s/ CEF Finame 2</v>
          </cell>
          <cell r="C351" t="str">
            <v>259.439,85D</v>
          </cell>
          <cell r="D351">
            <v>0</v>
          </cell>
          <cell r="E351">
            <v>0</v>
          </cell>
          <cell r="F351" t="str">
            <v>259.439,85D</v>
          </cell>
        </row>
        <row r="352">
          <cell r="B352" t="str">
            <v/>
          </cell>
          <cell r="C352" t="str">
            <v/>
          </cell>
          <cell r="D352" t="str">
            <v/>
          </cell>
          <cell r="E352" t="str">
            <v/>
          </cell>
          <cell r="F352" t="str">
            <v/>
          </cell>
        </row>
        <row r="353">
          <cell r="B353" t="str">
            <v xml:space="preserve">         [4634]EMPRESTIMOS DE SÓCIOS</v>
          </cell>
          <cell r="C353" t="str">
            <v xml:space="preserve">     1.343.068,75C</v>
          </cell>
          <cell r="D353">
            <v>23432.28</v>
          </cell>
          <cell r="E353">
            <v>244860</v>
          </cell>
          <cell r="F353" t="str">
            <v xml:space="preserve">     1.564.496,47C</v>
          </cell>
        </row>
        <row r="354">
          <cell r="B354" t="str">
            <v xml:space="preserve">           [4641]Alberto Ribeiro de Souza</v>
          </cell>
          <cell r="C354" t="str">
            <v>521.890,04C</v>
          </cell>
          <cell r="D354">
            <v>20000</v>
          </cell>
          <cell r="E354">
            <v>235180</v>
          </cell>
          <cell r="F354" t="str">
            <v>737.070,04C</v>
          </cell>
        </row>
        <row r="355">
          <cell r="B355" t="str">
            <v xml:space="preserve">           [4648]Alexander George Saunders Junior</v>
          </cell>
          <cell r="C355" t="str">
            <v>284.605,33C</v>
          </cell>
          <cell r="D355">
            <v>3432.28</v>
          </cell>
          <cell r="E355">
            <v>0</v>
          </cell>
          <cell r="F355" t="str">
            <v>281.173,05C</v>
          </cell>
        </row>
        <row r="356">
          <cell r="B356" t="str">
            <v xml:space="preserve">           [4655]Marcelo Carneiro de Menezes</v>
          </cell>
          <cell r="C356" t="str">
            <v>536.573,38C</v>
          </cell>
          <cell r="D356">
            <v>0</v>
          </cell>
          <cell r="E356">
            <v>9680</v>
          </cell>
          <cell r="F356" t="str">
            <v>546.253,38C</v>
          </cell>
        </row>
        <row r="357">
          <cell r="B357" t="str">
            <v/>
          </cell>
          <cell r="C357" t="str">
            <v/>
          </cell>
          <cell r="D357" t="str">
            <v/>
          </cell>
          <cell r="E357" t="str">
            <v/>
          </cell>
          <cell r="F357" t="str">
            <v/>
          </cell>
        </row>
        <row r="358">
          <cell r="B358" t="str">
            <v xml:space="preserve">         [4676]PARCELAMENTOS PREVIDENCIÁRIOS</v>
          </cell>
          <cell r="C358" t="str">
            <v xml:space="preserve">       223.204,68C</v>
          </cell>
          <cell r="D358">
            <v>0</v>
          </cell>
          <cell r="E358">
            <v>0</v>
          </cell>
          <cell r="F358" t="str">
            <v xml:space="preserve">       223.204,68C</v>
          </cell>
        </row>
        <row r="359">
          <cell r="B359" t="str">
            <v xml:space="preserve">           [4690]Parcelamento INSS (60897003-4)</v>
          </cell>
          <cell r="C359" t="str">
            <v>11.022,48C</v>
          </cell>
          <cell r="D359">
            <v>0</v>
          </cell>
          <cell r="E359">
            <v>0</v>
          </cell>
          <cell r="F359" t="str">
            <v>11.022,48C</v>
          </cell>
        </row>
        <row r="361">
          <cell r="B361" t="str">
            <v>NIRE: 26202196650  Data: 20/02/2002</v>
          </cell>
        </row>
        <row r="363">
          <cell r="B363" t="str">
            <v>Descrição</v>
          </cell>
          <cell r="C363" t="str">
            <v>Saldo Anterior</v>
          </cell>
          <cell r="D363" t="str">
            <v>Débito</v>
          </cell>
          <cell r="E363" t="str">
            <v>Crédito</v>
          </cell>
          <cell r="F363" t="str">
            <v>Saldo Atual</v>
          </cell>
        </row>
        <row r="364">
          <cell r="B364" t="str">
            <v xml:space="preserve">           [4697]Parcelamento INSS (60904779-5)</v>
          </cell>
          <cell r="C364" t="str">
            <v>3.631,68C</v>
          </cell>
          <cell r="D364">
            <v>0</v>
          </cell>
          <cell r="E364">
            <v>0</v>
          </cell>
          <cell r="F364" t="str">
            <v>3.631,68C</v>
          </cell>
        </row>
        <row r="365">
          <cell r="B365" t="str">
            <v xml:space="preserve">           [7575]Parcelamento INSS (61353618-5)</v>
          </cell>
          <cell r="C365" t="str">
            <v>145.057,14C</v>
          </cell>
          <cell r="D365">
            <v>0</v>
          </cell>
          <cell r="E365">
            <v>0</v>
          </cell>
          <cell r="F365" t="str">
            <v>145.057,14C</v>
          </cell>
        </row>
        <row r="366">
          <cell r="B366" t="str">
            <v xml:space="preserve">           [7576]Parcelamento INSS (61318371-1)</v>
          </cell>
          <cell r="C366" t="str">
            <v>63.493,38C</v>
          </cell>
          <cell r="D366">
            <v>0</v>
          </cell>
          <cell r="E366">
            <v>0</v>
          </cell>
          <cell r="F366" t="str">
            <v>63.493,38C</v>
          </cell>
        </row>
        <row r="367">
          <cell r="B367" t="str">
            <v/>
          </cell>
          <cell r="C367" t="str">
            <v/>
          </cell>
          <cell r="D367" t="str">
            <v/>
          </cell>
          <cell r="E367" t="str">
            <v/>
          </cell>
          <cell r="F367" t="str">
            <v/>
          </cell>
        </row>
        <row r="368">
          <cell r="B368" t="str">
            <v xml:space="preserve">         [4732]PARCELAMENTOS FEDERAIS</v>
          </cell>
          <cell r="C368" t="str">
            <v xml:space="preserve">       288.372,90C</v>
          </cell>
          <cell r="D368">
            <v>0</v>
          </cell>
          <cell r="E368">
            <v>0</v>
          </cell>
          <cell r="F368" t="str">
            <v xml:space="preserve">       288.372,90C</v>
          </cell>
        </row>
        <row r="369">
          <cell r="B369" t="str">
            <v xml:space="preserve">           [7625]Parcelamento PIS (2015-26)</v>
          </cell>
          <cell r="C369" t="str">
            <v>8.152,00C</v>
          </cell>
          <cell r="D369">
            <v>0</v>
          </cell>
          <cell r="E369">
            <v>0</v>
          </cell>
          <cell r="F369" t="str">
            <v>8.152,00C</v>
          </cell>
        </row>
        <row r="370">
          <cell r="B370" t="str">
            <v xml:space="preserve">           [7626]Parcelamento COFINS (2015-26)</v>
          </cell>
          <cell r="C370" t="str">
            <v>55.967,74C</v>
          </cell>
          <cell r="D370">
            <v>0</v>
          </cell>
          <cell r="E370">
            <v>0</v>
          </cell>
          <cell r="F370" t="str">
            <v>55.967,74C</v>
          </cell>
        </row>
        <row r="371">
          <cell r="B371" t="str">
            <v xml:space="preserve">           [7628]Parcelamento COFINS (2015-29)</v>
          </cell>
          <cell r="C371" t="str">
            <v>39.112,32C</v>
          </cell>
          <cell r="D371">
            <v>0</v>
          </cell>
          <cell r="E371">
            <v>0</v>
          </cell>
          <cell r="F371" t="str">
            <v>39.112,32C</v>
          </cell>
        </row>
        <row r="372">
          <cell r="B372" t="str">
            <v xml:space="preserve">           [3878]Parcelamento IRPJ (2012-76)</v>
          </cell>
          <cell r="C372" t="str">
            <v>2.014,07C</v>
          </cell>
          <cell r="D372">
            <v>0</v>
          </cell>
          <cell r="E372">
            <v>0</v>
          </cell>
          <cell r="F372" t="str">
            <v>2.014,07C</v>
          </cell>
        </row>
        <row r="373">
          <cell r="B373" t="str">
            <v xml:space="preserve">           [3922]Parcelamento IRPJ (2015-29)</v>
          </cell>
          <cell r="C373" t="str">
            <v>111.846,15C</v>
          </cell>
          <cell r="D373">
            <v>0</v>
          </cell>
          <cell r="E373">
            <v>0</v>
          </cell>
          <cell r="F373" t="str">
            <v>111.846,15C</v>
          </cell>
        </row>
        <row r="374">
          <cell r="B374" t="str">
            <v xml:space="preserve">           [3948]Parcelamento CSLL (2012-76)</v>
          </cell>
          <cell r="C374" t="str">
            <v>769,06C</v>
          </cell>
          <cell r="D374">
            <v>0</v>
          </cell>
          <cell r="E374">
            <v>0</v>
          </cell>
          <cell r="F374" t="str">
            <v>769,06C</v>
          </cell>
        </row>
        <row r="375">
          <cell r="B375" t="str">
            <v xml:space="preserve">           [3963]Parcelamento CSLL (2015-26)</v>
          </cell>
          <cell r="C375" t="str">
            <v>20.778,76C</v>
          </cell>
          <cell r="D375">
            <v>0</v>
          </cell>
          <cell r="E375">
            <v>0</v>
          </cell>
          <cell r="F375" t="str">
            <v>20.778,76C</v>
          </cell>
        </row>
        <row r="376">
          <cell r="B376" t="str">
            <v xml:space="preserve">           [3964]Parcelamento CSLL (2015-29)</v>
          </cell>
          <cell r="C376" t="str">
            <v>49.732,80C</v>
          </cell>
          <cell r="D376">
            <v>0</v>
          </cell>
          <cell r="E376">
            <v>0</v>
          </cell>
          <cell r="F376" t="str">
            <v>49.732,80C</v>
          </cell>
        </row>
        <row r="377">
          <cell r="B377" t="str">
            <v/>
          </cell>
          <cell r="C377" t="str">
            <v/>
          </cell>
          <cell r="D377" t="str">
            <v/>
          </cell>
          <cell r="E377" t="str">
            <v/>
          </cell>
          <cell r="F377" t="str">
            <v/>
          </cell>
        </row>
        <row r="378">
          <cell r="B378" t="str">
            <v xml:space="preserve">         [4767]PARCELAMENTOS MUNICIPAIS</v>
          </cell>
          <cell r="C378" t="str">
            <v xml:space="preserve">        65.434,50C</v>
          </cell>
          <cell r="D378">
            <v>0</v>
          </cell>
          <cell r="E378">
            <v>0</v>
          </cell>
          <cell r="F378" t="str">
            <v xml:space="preserve">        65.434,50C</v>
          </cell>
        </row>
        <row r="379">
          <cell r="B379" t="str">
            <v xml:space="preserve">           [3991]Parcelamento CIM( 1505077015 )</v>
          </cell>
          <cell r="C379" t="str">
            <v>16.933,28C</v>
          </cell>
          <cell r="D379">
            <v>0</v>
          </cell>
          <cell r="E379">
            <v>0</v>
          </cell>
          <cell r="F379" t="str">
            <v>16.933,28C</v>
          </cell>
        </row>
        <row r="380">
          <cell r="B380" t="str">
            <v xml:space="preserve">           [4769]Parcelamento IPTU 2011</v>
          </cell>
          <cell r="C380" t="str">
            <v>2.397,38C</v>
          </cell>
          <cell r="D380">
            <v>0</v>
          </cell>
          <cell r="E380">
            <v>0</v>
          </cell>
          <cell r="F380" t="str">
            <v>2.397,38C</v>
          </cell>
        </row>
        <row r="381">
          <cell r="B381" t="str">
            <v xml:space="preserve">           [4770]Parcelamento IPTU 2012</v>
          </cell>
          <cell r="C381" t="str">
            <v>2.480,18C</v>
          </cell>
          <cell r="D381">
            <v>0</v>
          </cell>
          <cell r="E381">
            <v>0</v>
          </cell>
          <cell r="F381" t="str">
            <v>2.480,18C</v>
          </cell>
        </row>
        <row r="382">
          <cell r="B382" t="str">
            <v xml:space="preserve">           [4771]Parcelamento IPTU 2014</v>
          </cell>
          <cell r="C382" t="str">
            <v>1.276,91C</v>
          </cell>
          <cell r="D382">
            <v>0</v>
          </cell>
          <cell r="E382">
            <v>0</v>
          </cell>
          <cell r="F382" t="str">
            <v>1.276,91C</v>
          </cell>
        </row>
        <row r="383">
          <cell r="B383" t="str">
            <v xml:space="preserve">           [4773]Parcelamento IPTU 10/11/12/13</v>
          </cell>
          <cell r="C383" t="str">
            <v>16.933,28C</v>
          </cell>
          <cell r="D383">
            <v>0</v>
          </cell>
          <cell r="E383">
            <v>0</v>
          </cell>
          <cell r="F383" t="str">
            <v>16.933,28C</v>
          </cell>
        </row>
        <row r="384">
          <cell r="B384" t="str">
            <v xml:space="preserve">           [4774]Parcelamento IPTU 2015</v>
          </cell>
          <cell r="C384" t="str">
            <v>6.466,80C</v>
          </cell>
          <cell r="D384">
            <v>0</v>
          </cell>
          <cell r="E384">
            <v>0</v>
          </cell>
          <cell r="F384" t="str">
            <v>6.466,80C</v>
          </cell>
        </row>
        <row r="385">
          <cell r="B385" t="str">
            <v xml:space="preserve">           [4775]Parcelamento ISS 2015 (15.14713.8.16)</v>
          </cell>
          <cell r="C385" t="str">
            <v>1.503,39C</v>
          </cell>
          <cell r="D385">
            <v>0</v>
          </cell>
          <cell r="E385">
            <v>0</v>
          </cell>
          <cell r="F385" t="str">
            <v>1.503,39C</v>
          </cell>
        </row>
        <row r="386">
          <cell r="B386" t="str">
            <v xml:space="preserve">           [4776]Parcelamento ISS 2015 (15.13170.0.16)</v>
          </cell>
          <cell r="C386" t="str">
            <v>17.443,28C</v>
          </cell>
          <cell r="D386">
            <v>0</v>
          </cell>
          <cell r="E386">
            <v>0</v>
          </cell>
          <cell r="F386" t="str">
            <v>17.443,28C</v>
          </cell>
        </row>
        <row r="387">
          <cell r="B387" t="str">
            <v/>
          </cell>
          <cell r="C387" t="str">
            <v/>
          </cell>
          <cell r="D387" t="str">
            <v/>
          </cell>
          <cell r="E387" t="str">
            <v/>
          </cell>
          <cell r="F387" t="str">
            <v/>
          </cell>
        </row>
        <row r="388">
          <cell r="B388" t="str">
            <v xml:space="preserve">         [4802]CRÉDITOS COM PESSOAS FÍSICAS - RM (SCP)</v>
          </cell>
          <cell r="C388" t="str">
            <v xml:space="preserve">     2.095.060,89C</v>
          </cell>
          <cell r="D388">
            <v>92283.839999999997</v>
          </cell>
          <cell r="E388">
            <v>6986.92</v>
          </cell>
          <cell r="F388" t="str">
            <v xml:space="preserve">     2.009.763,97C</v>
          </cell>
        </row>
        <row r="389">
          <cell r="B389" t="str">
            <v xml:space="preserve">           [4809]José Ronaldo Lessa</v>
          </cell>
          <cell r="C389" t="str">
            <v>144.456,32C</v>
          </cell>
          <cell r="D389">
            <v>33752.89</v>
          </cell>
          <cell r="E389">
            <v>0</v>
          </cell>
          <cell r="F389" t="str">
            <v>110.703,43C</v>
          </cell>
        </row>
        <row r="390">
          <cell r="B390" t="str">
            <v xml:space="preserve">           [4816]Bruno de Lucena Coutinho</v>
          </cell>
          <cell r="C390" t="str">
            <v>455.745,42C</v>
          </cell>
          <cell r="D390">
            <v>4480.3</v>
          </cell>
          <cell r="E390">
            <v>0</v>
          </cell>
          <cell r="F390" t="str">
            <v>451.265,12C</v>
          </cell>
        </row>
        <row r="391">
          <cell r="B391" t="str">
            <v xml:space="preserve">           [4823]Fabio Neumann Kauffaman</v>
          </cell>
          <cell r="C391" t="str">
            <v>379.787,85C</v>
          </cell>
          <cell r="D391">
            <v>3733.65</v>
          </cell>
          <cell r="E391">
            <v>0</v>
          </cell>
          <cell r="F391" t="str">
            <v>376.054,20C</v>
          </cell>
        </row>
        <row r="392">
          <cell r="B392" t="str">
            <v xml:space="preserve">           [4830]Luciano Temporal</v>
          </cell>
          <cell r="C392" t="str">
            <v>303.830,28C</v>
          </cell>
          <cell r="D392">
            <v>5973.84</v>
          </cell>
          <cell r="E392">
            <v>2986.92</v>
          </cell>
          <cell r="F392" t="str">
            <v>300.843,36C</v>
          </cell>
        </row>
        <row r="393">
          <cell r="B393" t="str">
            <v xml:space="preserve">           [4837]Mauricio Leite</v>
          </cell>
          <cell r="C393" t="str">
            <v>151.301,95C</v>
          </cell>
          <cell r="D393">
            <v>2986.92</v>
          </cell>
          <cell r="E393">
            <v>0</v>
          </cell>
          <cell r="F393" t="str">
            <v>148.315,03C</v>
          </cell>
        </row>
        <row r="394">
          <cell r="B394" t="str">
            <v xml:space="preserve">           [4844]Luiz Augusto Ramos Leal</v>
          </cell>
          <cell r="C394" t="str">
            <v>196.509,50C</v>
          </cell>
          <cell r="D394">
            <v>0</v>
          </cell>
          <cell r="E394">
            <v>0</v>
          </cell>
          <cell r="F394" t="str">
            <v>196.509,50C</v>
          </cell>
        </row>
        <row r="395">
          <cell r="B395" t="str">
            <v xml:space="preserve">           [4858]Francisco Rafael de Couto</v>
          </cell>
          <cell r="C395" t="str">
            <v>94.946,96C</v>
          </cell>
          <cell r="D395">
            <v>0</v>
          </cell>
          <cell r="E395">
            <v>0</v>
          </cell>
          <cell r="F395" t="str">
            <v>94.946,96C</v>
          </cell>
        </row>
        <row r="396">
          <cell r="B396" t="str">
            <v xml:space="preserve">           [4865]Ricardo Paes Barreto</v>
          </cell>
          <cell r="C396" t="str">
            <v>82.042,74C</v>
          </cell>
          <cell r="D396">
            <v>5500</v>
          </cell>
          <cell r="E396">
            <v>0</v>
          </cell>
          <cell r="F396" t="str">
            <v>76.542,74C</v>
          </cell>
        </row>
        <row r="397">
          <cell r="B397" t="str">
            <v xml:space="preserve">           [4879]Luis Egidio</v>
          </cell>
          <cell r="C397" t="str">
            <v>94.946,96C</v>
          </cell>
          <cell r="D397">
            <v>933.41</v>
          </cell>
          <cell r="E397">
            <v>0</v>
          </cell>
          <cell r="F397" t="str">
            <v>94.013,55C</v>
          </cell>
        </row>
        <row r="398">
          <cell r="B398" t="str">
            <v xml:space="preserve">           [4886]Ricardo Lira</v>
          </cell>
          <cell r="C398" t="str">
            <v>93.489,70C</v>
          </cell>
          <cell r="D398">
            <v>0</v>
          </cell>
          <cell r="E398">
            <v>0</v>
          </cell>
          <cell r="F398" t="str">
            <v>93.489,70C</v>
          </cell>
        </row>
        <row r="399">
          <cell r="B399" t="str">
            <v xml:space="preserve">           [4900]Raul Carneiro</v>
          </cell>
          <cell r="C399" t="str">
            <v>48.000,00C</v>
          </cell>
          <cell r="D399">
            <v>4000</v>
          </cell>
          <cell r="E399">
            <v>0</v>
          </cell>
          <cell r="F399" t="str">
            <v>44.000,00C</v>
          </cell>
        </row>
        <row r="400">
          <cell r="B400" t="str">
            <v xml:space="preserve">           [4907]Gilbeto Moura Brito</v>
          </cell>
          <cell r="C400" t="str">
            <v>0,00C</v>
          </cell>
          <cell r="D400">
            <v>4000</v>
          </cell>
          <cell r="E400">
            <v>4000</v>
          </cell>
          <cell r="F400" t="str">
            <v>0,00C</v>
          </cell>
        </row>
        <row r="401">
          <cell r="B401" t="str">
            <v xml:space="preserve">           [4915]Rodrigo Moura de Paula</v>
          </cell>
          <cell r="C401" t="str">
            <v>50.003,21C</v>
          </cell>
          <cell r="D401">
            <v>26922.83</v>
          </cell>
          <cell r="E401">
            <v>0</v>
          </cell>
          <cell r="F401" t="str">
            <v>23.080,38C</v>
          </cell>
        </row>
        <row r="402">
          <cell r="B402" t="str">
            <v/>
          </cell>
          <cell r="C402" t="str">
            <v/>
          </cell>
          <cell r="D402" t="str">
            <v/>
          </cell>
          <cell r="E402" t="str">
            <v/>
          </cell>
          <cell r="F402" t="str">
            <v/>
          </cell>
        </row>
        <row r="403">
          <cell r="B403" t="str">
            <v xml:space="preserve">         [7399]CRÉDITO COM PESSOAS JURIDICAS</v>
          </cell>
          <cell r="C403" t="str">
            <v xml:space="preserve">       142.004,93C</v>
          </cell>
          <cell r="D403">
            <v>0</v>
          </cell>
          <cell r="E403">
            <v>20445</v>
          </cell>
          <cell r="F403" t="str">
            <v xml:space="preserve">       162.449,93C</v>
          </cell>
        </row>
        <row r="404">
          <cell r="B404" t="str">
            <v xml:space="preserve">           [7413]Pixxel</v>
          </cell>
          <cell r="C404" t="str">
            <v>142.004,93C</v>
          </cell>
          <cell r="D404">
            <v>0</v>
          </cell>
          <cell r="E404">
            <v>20445</v>
          </cell>
          <cell r="F404" t="str">
            <v>162.449,93C</v>
          </cell>
        </row>
        <row r="405">
          <cell r="B405" t="str">
            <v/>
          </cell>
          <cell r="C405" t="str">
            <v/>
          </cell>
          <cell r="D405" t="str">
            <v/>
          </cell>
          <cell r="E405" t="str">
            <v/>
          </cell>
          <cell r="F405" t="str">
            <v/>
          </cell>
        </row>
        <row r="406">
          <cell r="B406" t="str">
            <v xml:space="preserve">     [5082]PATRIMÔNIO LÍQUIDO</v>
          </cell>
          <cell r="C406" t="str">
            <v xml:space="preserve">       257.598,20C</v>
          </cell>
          <cell r="D406">
            <v>0</v>
          </cell>
          <cell r="E406">
            <v>0</v>
          </cell>
          <cell r="F406" t="str">
            <v xml:space="preserve">       257.598,20C</v>
          </cell>
        </row>
        <row r="407">
          <cell r="B407" t="str">
            <v xml:space="preserve">       [5089]CAPITAL SOCIAL</v>
          </cell>
          <cell r="C407" t="str">
            <v xml:space="preserve">       100.000,00C</v>
          </cell>
          <cell r="D407">
            <v>0</v>
          </cell>
          <cell r="E407">
            <v>0</v>
          </cell>
          <cell r="F407" t="str">
            <v xml:space="preserve">       100.000,00C</v>
          </cell>
        </row>
        <row r="408">
          <cell r="B408" t="str">
            <v xml:space="preserve">         [5096]CAPITAL SUBSCRITO</v>
          </cell>
          <cell r="C408" t="str">
            <v xml:space="preserve">       100.000,00C</v>
          </cell>
          <cell r="D408">
            <v>0</v>
          </cell>
          <cell r="E408">
            <v>0</v>
          </cell>
          <cell r="F408" t="str">
            <v xml:space="preserve">       100.000,00C</v>
          </cell>
        </row>
        <row r="409">
          <cell r="B409" t="str">
            <v xml:space="preserve">           [5103]Capital integralizado</v>
          </cell>
          <cell r="C409" t="str">
            <v>100.000,00C</v>
          </cell>
          <cell r="D409">
            <v>0</v>
          </cell>
          <cell r="E409">
            <v>0</v>
          </cell>
          <cell r="F409" t="str">
            <v>100.000,00C</v>
          </cell>
        </row>
        <row r="410">
          <cell r="B410" t="str">
            <v/>
          </cell>
          <cell r="C410" t="str">
            <v/>
          </cell>
          <cell r="D410" t="str">
            <v/>
          </cell>
          <cell r="E410" t="str">
            <v/>
          </cell>
          <cell r="F410" t="str">
            <v/>
          </cell>
        </row>
        <row r="411">
          <cell r="B411" t="str">
            <v xml:space="preserve">       [5208]RESERVAS DE LUCROS</v>
          </cell>
          <cell r="C411" t="str">
            <v xml:space="preserve">         2.000,00C</v>
          </cell>
          <cell r="D411">
            <v>0</v>
          </cell>
          <cell r="E411">
            <v>0</v>
          </cell>
          <cell r="F411" t="str">
            <v xml:space="preserve">         2.000,00C</v>
          </cell>
        </row>
        <row r="412">
          <cell r="B412" t="str">
            <v xml:space="preserve">         [5215]RESERVA LEGAL</v>
          </cell>
          <cell r="C412" t="str">
            <v xml:space="preserve">         2.000,00C</v>
          </cell>
          <cell r="D412">
            <v>0</v>
          </cell>
          <cell r="E412">
            <v>0</v>
          </cell>
          <cell r="F412" t="str">
            <v xml:space="preserve">         2.000,00C</v>
          </cell>
        </row>
        <row r="413">
          <cell r="B413" t="str">
            <v xml:space="preserve">           [5222]Reservas de lucro</v>
          </cell>
          <cell r="C413" t="str">
            <v>2.000,00C</v>
          </cell>
          <cell r="D413">
            <v>0</v>
          </cell>
          <cell r="E413">
            <v>0</v>
          </cell>
          <cell r="F413" t="str">
            <v>2.000,00C</v>
          </cell>
        </row>
        <row r="414">
          <cell r="B414" t="str">
            <v/>
          </cell>
          <cell r="C414" t="str">
            <v/>
          </cell>
          <cell r="D414" t="str">
            <v/>
          </cell>
          <cell r="E414" t="str">
            <v/>
          </cell>
          <cell r="F414" t="str">
            <v/>
          </cell>
        </row>
        <row r="415">
          <cell r="B415" t="str">
            <v xml:space="preserve">       [5278]LUCROS OU PREJUIZOS ACUMULADOS</v>
          </cell>
          <cell r="C415" t="str">
            <v xml:space="preserve">       155.598,20C</v>
          </cell>
          <cell r="D415">
            <v>0</v>
          </cell>
          <cell r="E415">
            <v>0</v>
          </cell>
          <cell r="F415" t="str">
            <v xml:space="preserve">       155.598,20C</v>
          </cell>
        </row>
        <row r="416">
          <cell r="B416" t="str">
            <v xml:space="preserve">         [5285]LUCROS ACUMULADOS</v>
          </cell>
          <cell r="C416" t="str">
            <v xml:space="preserve">       155.598,20C</v>
          </cell>
          <cell r="D416">
            <v>0</v>
          </cell>
          <cell r="E416">
            <v>0</v>
          </cell>
          <cell r="F416" t="str">
            <v xml:space="preserve">       155.598,20C</v>
          </cell>
        </row>
        <row r="417">
          <cell r="B417" t="str">
            <v xml:space="preserve">           [5299]Resultados de Exercícios Anteriores</v>
          </cell>
          <cell r="C417" t="str">
            <v>1.969.453,40D</v>
          </cell>
          <cell r="D417">
            <v>0</v>
          </cell>
          <cell r="E417">
            <v>0</v>
          </cell>
          <cell r="F417" t="str">
            <v>1.969.453,40D</v>
          </cell>
        </row>
        <row r="418">
          <cell r="B418" t="str">
            <v xml:space="preserve">           [5313]Resultado do Exercício</v>
          </cell>
          <cell r="C418" t="str">
            <v>2.125.051,60C</v>
          </cell>
          <cell r="D418">
            <v>0</v>
          </cell>
          <cell r="E418">
            <v>0</v>
          </cell>
          <cell r="F418" t="str">
            <v>2.125.051,60C</v>
          </cell>
        </row>
        <row r="419">
          <cell r="B419" t="str">
            <v/>
          </cell>
          <cell r="C419" t="str">
            <v/>
          </cell>
          <cell r="D419" t="str">
            <v/>
          </cell>
          <cell r="E419" t="str">
            <v/>
          </cell>
          <cell r="F419" t="str">
            <v/>
          </cell>
        </row>
        <row r="421">
          <cell r="B421" t="str">
            <v>NIRE: 26202196650  Data: 20/02/2002</v>
          </cell>
        </row>
        <row r="423">
          <cell r="B423" t="str">
            <v>Descrição</v>
          </cell>
          <cell r="C423" t="str">
            <v>Saldo Anterior</v>
          </cell>
          <cell r="D423" t="str">
            <v>Débito</v>
          </cell>
          <cell r="E423" t="str">
            <v>Crédito</v>
          </cell>
          <cell r="F423" t="str">
            <v>Saldo Atual</v>
          </cell>
        </row>
        <row r="424">
          <cell r="A424">
            <v>5411</v>
          </cell>
          <cell r="B424" t="str">
            <v xml:space="preserve">   [5411]RECEITA</v>
          </cell>
          <cell r="C424" t="str">
            <v xml:space="preserve">     4.283.563,13C</v>
          </cell>
          <cell r="D424">
            <v>69606.09</v>
          </cell>
          <cell r="E424">
            <v>1231850.94</v>
          </cell>
          <cell r="F424" t="str">
            <v xml:space="preserve">     5.445.807,98C</v>
          </cell>
        </row>
        <row r="425">
          <cell r="A425">
            <v>5418</v>
          </cell>
          <cell r="B425" t="str">
            <v xml:space="preserve">     [5418]RECEITAS OPERACIONAIS</v>
          </cell>
          <cell r="C425" t="str">
            <v xml:space="preserve">     4.267.154,20C</v>
          </cell>
          <cell r="D425">
            <v>69606.09</v>
          </cell>
          <cell r="E425">
            <v>1231799.17</v>
          </cell>
          <cell r="F425" t="str">
            <v xml:space="preserve">     5.429.347,28C</v>
          </cell>
        </row>
        <row r="426">
          <cell r="A426">
            <v>5425</v>
          </cell>
          <cell r="B426" t="str">
            <v xml:space="preserve">       [5425]RECEITA BRUTA</v>
          </cell>
          <cell r="C426" t="str">
            <v xml:space="preserve">     4.525.748,43C</v>
          </cell>
          <cell r="D426">
            <v>0</v>
          </cell>
          <cell r="E426">
            <v>1231799.17</v>
          </cell>
          <cell r="F426" t="str">
            <v xml:space="preserve">     5.757.547,60C</v>
          </cell>
        </row>
        <row r="427">
          <cell r="A427">
            <v>5446</v>
          </cell>
          <cell r="B427" t="str">
            <v xml:space="preserve">         [5446]REC BRUTA DE SERVICOS</v>
          </cell>
          <cell r="C427" t="str">
            <v xml:space="preserve">     4.525.748,43C</v>
          </cell>
          <cell r="D427">
            <v>0</v>
          </cell>
          <cell r="E427">
            <v>1231799.17</v>
          </cell>
          <cell r="F427" t="str">
            <v xml:space="preserve">     5.757.547,60C</v>
          </cell>
        </row>
        <row r="428">
          <cell r="A428">
            <v>594</v>
          </cell>
          <cell r="B428" t="str">
            <v xml:space="preserve">           [594]Receita Venda de Serviços</v>
          </cell>
          <cell r="C428" t="str">
            <v>4.525.748,43C</v>
          </cell>
          <cell r="D428">
            <v>0</v>
          </cell>
          <cell r="E428">
            <v>1231799.17</v>
          </cell>
          <cell r="F428" t="str">
            <v>5.757.547,60C</v>
          </cell>
        </row>
        <row r="429">
          <cell r="A429" t="str">
            <v/>
          </cell>
          <cell r="B429" t="str">
            <v/>
          </cell>
          <cell r="C429" t="str">
            <v/>
          </cell>
          <cell r="D429" t="str">
            <v/>
          </cell>
          <cell r="E429" t="str">
            <v/>
          </cell>
          <cell r="F429" t="str">
            <v/>
          </cell>
        </row>
        <row r="430">
          <cell r="A430">
            <v>5509</v>
          </cell>
          <cell r="B430" t="str">
            <v xml:space="preserve">       [5509]IMPOSTOS INCIDENTES</v>
          </cell>
          <cell r="C430" t="str">
            <v xml:space="preserve">       258.594,23D</v>
          </cell>
          <cell r="D430">
            <v>69606.09</v>
          </cell>
          <cell r="E430">
            <v>0</v>
          </cell>
          <cell r="F430" t="str">
            <v xml:space="preserve">       328.200,32D</v>
          </cell>
        </row>
        <row r="431">
          <cell r="A431">
            <v>5516</v>
          </cell>
          <cell r="B431" t="str">
            <v xml:space="preserve">         [5516]IMPOSTOS INCIDENTES S/ FATURAMENTO</v>
          </cell>
          <cell r="C431" t="str">
            <v xml:space="preserve">       165.189,84D</v>
          </cell>
          <cell r="D431">
            <v>44960.67</v>
          </cell>
          <cell r="E431">
            <v>0</v>
          </cell>
          <cell r="F431" t="str">
            <v xml:space="preserve">       210.150,51D</v>
          </cell>
        </row>
        <row r="432">
          <cell r="A432">
            <v>606</v>
          </cell>
          <cell r="B432" t="str">
            <v xml:space="preserve">           [606]Pis</v>
          </cell>
          <cell r="C432" t="str">
            <v>29.417,38D</v>
          </cell>
          <cell r="D432">
            <v>8006.69</v>
          </cell>
          <cell r="E432">
            <v>0</v>
          </cell>
          <cell r="F432" t="str">
            <v>37.424,07D</v>
          </cell>
        </row>
        <row r="433">
          <cell r="A433">
            <v>603</v>
          </cell>
          <cell r="B433" t="str">
            <v xml:space="preserve">           [603]Cofins</v>
          </cell>
          <cell r="C433" t="str">
            <v>135.772,46D</v>
          </cell>
          <cell r="D433">
            <v>36953.980000000003</v>
          </cell>
          <cell r="E433">
            <v>0</v>
          </cell>
          <cell r="F433" t="str">
            <v>172.726,44D</v>
          </cell>
        </row>
        <row r="434">
          <cell r="A434" t="str">
            <v/>
          </cell>
          <cell r="B434" t="str">
            <v/>
          </cell>
          <cell r="C434" t="str">
            <v/>
          </cell>
          <cell r="D434" t="str">
            <v/>
          </cell>
          <cell r="E434" t="str">
            <v/>
          </cell>
          <cell r="F434" t="str">
            <v/>
          </cell>
        </row>
        <row r="435">
          <cell r="A435">
            <v>5551</v>
          </cell>
          <cell r="B435" t="str">
            <v xml:space="preserve">         [5551]IMPOSTOS INCID. S/SERVICOS</v>
          </cell>
          <cell r="C435" t="str">
            <v xml:space="preserve">        93.404,39D</v>
          </cell>
          <cell r="D435">
            <v>24645.42</v>
          </cell>
          <cell r="E435">
            <v>0</v>
          </cell>
          <cell r="F435" t="str">
            <v xml:space="preserve">       118.049,81D</v>
          </cell>
        </row>
        <row r="436">
          <cell r="A436">
            <v>609</v>
          </cell>
          <cell r="B436" t="str">
            <v xml:space="preserve">           [609]Iss</v>
          </cell>
          <cell r="C436" t="str">
            <v>93.404,39D</v>
          </cell>
          <cell r="D436">
            <v>24645.42</v>
          </cell>
          <cell r="E436">
            <v>0</v>
          </cell>
          <cell r="F436" t="str">
            <v>118.049,81D</v>
          </cell>
        </row>
        <row r="437">
          <cell r="A437" t="str">
            <v/>
          </cell>
          <cell r="B437" t="str">
            <v/>
          </cell>
          <cell r="C437" t="str">
            <v/>
          </cell>
          <cell r="D437" t="str">
            <v/>
          </cell>
          <cell r="E437" t="str">
            <v/>
          </cell>
          <cell r="F437" t="str">
            <v/>
          </cell>
        </row>
        <row r="438">
          <cell r="A438">
            <v>5586</v>
          </cell>
          <cell r="B438" t="str">
            <v xml:space="preserve">     [5586]OUTRAS RECEITAS OPERACIONAIS</v>
          </cell>
          <cell r="C438" t="str">
            <v xml:space="preserve">        16.408,93C</v>
          </cell>
          <cell r="D438">
            <v>0</v>
          </cell>
          <cell r="E438">
            <v>51.77</v>
          </cell>
          <cell r="F438" t="str">
            <v xml:space="preserve">        16.460,70C</v>
          </cell>
        </row>
        <row r="439">
          <cell r="A439">
            <v>5593</v>
          </cell>
          <cell r="B439" t="str">
            <v xml:space="preserve">       [5593]RECEITAS FINANCEIRAS</v>
          </cell>
          <cell r="C439" t="str">
            <v xml:space="preserve">            93,85C</v>
          </cell>
          <cell r="D439">
            <v>0</v>
          </cell>
          <cell r="E439">
            <v>51.77</v>
          </cell>
          <cell r="F439" t="str">
            <v xml:space="preserve">           145,62C</v>
          </cell>
        </row>
        <row r="440">
          <cell r="A440">
            <v>5600</v>
          </cell>
          <cell r="B440" t="str">
            <v xml:space="preserve">         [5600]JUROS E RENDIMENTOS</v>
          </cell>
          <cell r="C440" t="str">
            <v xml:space="preserve">            93,85C</v>
          </cell>
          <cell r="D440">
            <v>0</v>
          </cell>
          <cell r="E440">
            <v>51.77</v>
          </cell>
          <cell r="F440" t="str">
            <v xml:space="preserve">           145,62C</v>
          </cell>
        </row>
        <row r="441">
          <cell r="A441">
            <v>5607</v>
          </cell>
          <cell r="B441" t="str">
            <v xml:space="preserve">           [5607]Juros e Multas ativas</v>
          </cell>
          <cell r="C441" t="str">
            <v>81,96C</v>
          </cell>
          <cell r="D441">
            <v>0</v>
          </cell>
          <cell r="E441">
            <v>32.1</v>
          </cell>
          <cell r="F441" t="str">
            <v>114,06C</v>
          </cell>
        </row>
        <row r="442">
          <cell r="A442">
            <v>5649</v>
          </cell>
          <cell r="B442" t="str">
            <v xml:space="preserve">           [5649]Rendimento S/ Aplicação</v>
          </cell>
          <cell r="C442" t="str">
            <v>11,89C</v>
          </cell>
          <cell r="D442">
            <v>0</v>
          </cell>
          <cell r="E442">
            <v>19.670000000000002</v>
          </cell>
          <cell r="F442" t="str">
            <v>31,56C</v>
          </cell>
        </row>
        <row r="443">
          <cell r="A443" t="str">
            <v/>
          </cell>
          <cell r="B443" t="str">
            <v/>
          </cell>
          <cell r="C443" t="str">
            <v/>
          </cell>
          <cell r="D443" t="str">
            <v/>
          </cell>
          <cell r="E443" t="str">
            <v/>
          </cell>
          <cell r="F443" t="str">
            <v/>
          </cell>
        </row>
        <row r="444">
          <cell r="A444">
            <v>5677</v>
          </cell>
          <cell r="B444" t="str">
            <v xml:space="preserve">       [5677]OUTRAS RECEITAS</v>
          </cell>
          <cell r="C444" t="str">
            <v xml:space="preserve">        16.315,08C</v>
          </cell>
          <cell r="D444">
            <v>0</v>
          </cell>
          <cell r="E444">
            <v>0</v>
          </cell>
          <cell r="F444" t="str">
            <v xml:space="preserve">        16.315,08C</v>
          </cell>
        </row>
        <row r="445">
          <cell r="A445">
            <v>5684</v>
          </cell>
          <cell r="B445" t="str">
            <v xml:space="preserve">         [5684]RECEITA</v>
          </cell>
          <cell r="C445" t="str">
            <v xml:space="preserve">        16.315,08C</v>
          </cell>
          <cell r="D445">
            <v>0</v>
          </cell>
          <cell r="E445">
            <v>0</v>
          </cell>
          <cell r="F445" t="str">
            <v xml:space="preserve">        16.315,08C</v>
          </cell>
        </row>
        <row r="446">
          <cell r="A446">
            <v>5706</v>
          </cell>
          <cell r="B446" t="str">
            <v xml:space="preserve">           [5706]Outras receitas</v>
          </cell>
          <cell r="C446" t="str">
            <v>16.315,08C</v>
          </cell>
          <cell r="D446">
            <v>0</v>
          </cell>
          <cell r="E446">
            <v>0</v>
          </cell>
          <cell r="F446" t="str">
            <v>16.315,08C</v>
          </cell>
        </row>
        <row r="447">
          <cell r="A447" t="str">
            <v/>
          </cell>
          <cell r="B447" t="str">
            <v/>
          </cell>
          <cell r="C447" t="str">
            <v/>
          </cell>
          <cell r="D447" t="str">
            <v/>
          </cell>
          <cell r="E447" t="str">
            <v/>
          </cell>
          <cell r="F447" t="str">
            <v/>
          </cell>
        </row>
        <row r="448">
          <cell r="A448">
            <v>5712</v>
          </cell>
          <cell r="B448" t="str">
            <v xml:space="preserve">   [5712]CUSTOS</v>
          </cell>
          <cell r="C448" t="str">
            <v xml:space="preserve">     2.064.288,89D</v>
          </cell>
          <cell r="D448">
            <v>548640.48</v>
          </cell>
          <cell r="E448">
            <v>12987.82</v>
          </cell>
          <cell r="F448" t="str">
            <v xml:space="preserve">     2.599.941,55D</v>
          </cell>
        </row>
        <row r="449">
          <cell r="A449">
            <v>5719</v>
          </cell>
          <cell r="B449" t="str">
            <v xml:space="preserve">     [5719]CUSTO DA PRESTAÇÃO DOS SERVIÇOS</v>
          </cell>
          <cell r="C449" t="str">
            <v xml:space="preserve">     2.064.288,89D</v>
          </cell>
          <cell r="D449">
            <v>548640.48</v>
          </cell>
          <cell r="E449">
            <v>12987.82</v>
          </cell>
          <cell r="F449" t="str">
            <v xml:space="preserve">     2.599.941,55D</v>
          </cell>
        </row>
        <row r="450">
          <cell r="A450">
            <v>5726</v>
          </cell>
          <cell r="B450" t="str">
            <v xml:space="preserve">       [5726]CUSTOS DIRETOS DA PRESTAÇÃO DE SERVIÇOS</v>
          </cell>
          <cell r="C450" t="str">
            <v xml:space="preserve">     2.064.288,89D</v>
          </cell>
          <cell r="D450">
            <v>548640.48</v>
          </cell>
          <cell r="E450">
            <v>12987.82</v>
          </cell>
          <cell r="F450" t="str">
            <v xml:space="preserve">     2.599.941,55D</v>
          </cell>
        </row>
        <row r="451">
          <cell r="A451">
            <v>5733</v>
          </cell>
          <cell r="B451" t="str">
            <v xml:space="preserve">         [5733]MATERIAIS DIRETOS</v>
          </cell>
          <cell r="C451" t="str">
            <v xml:space="preserve">       136.595,05D</v>
          </cell>
          <cell r="D451">
            <v>19262.18</v>
          </cell>
          <cell r="E451">
            <v>1198.18</v>
          </cell>
          <cell r="F451" t="str">
            <v xml:space="preserve">       154.659,05D</v>
          </cell>
        </row>
        <row r="452">
          <cell r="A452">
            <v>6762</v>
          </cell>
          <cell r="B452" t="str">
            <v xml:space="preserve">           [6762]Materiais Utilizados na Prestação de Serviços</v>
          </cell>
          <cell r="C452" t="str">
            <v>136.595,05D</v>
          </cell>
          <cell r="D452">
            <v>19262.18</v>
          </cell>
          <cell r="E452">
            <v>1198.18</v>
          </cell>
          <cell r="F452" t="str">
            <v>154.659,05D</v>
          </cell>
        </row>
        <row r="453">
          <cell r="A453" t="str">
            <v/>
          </cell>
          <cell r="B453" t="str">
            <v/>
          </cell>
          <cell r="C453" t="str">
            <v/>
          </cell>
          <cell r="D453" t="str">
            <v/>
          </cell>
          <cell r="E453" t="str">
            <v/>
          </cell>
          <cell r="F453" t="str">
            <v/>
          </cell>
        </row>
        <row r="454">
          <cell r="A454">
            <v>5747</v>
          </cell>
          <cell r="B454" t="str">
            <v xml:space="preserve">         [5747]MÃO-DE-OBRA DIRETA</v>
          </cell>
          <cell r="C454" t="str">
            <v xml:space="preserve">       639.918,19D</v>
          </cell>
          <cell r="D454">
            <v>199456.53</v>
          </cell>
          <cell r="E454">
            <v>11789.64</v>
          </cell>
          <cell r="F454" t="str">
            <v xml:space="preserve">       827.585,08D</v>
          </cell>
        </row>
        <row r="455">
          <cell r="A455">
            <v>5754</v>
          </cell>
          <cell r="B455" t="str">
            <v xml:space="preserve">           [5754]Assistencia Medica e Social</v>
          </cell>
          <cell r="C455" t="str">
            <v>37.869,56D</v>
          </cell>
          <cell r="D455">
            <v>22838.89</v>
          </cell>
          <cell r="E455">
            <v>7619.11</v>
          </cell>
          <cell r="F455" t="str">
            <v>53.089,34D</v>
          </cell>
        </row>
        <row r="456">
          <cell r="A456">
            <v>5775</v>
          </cell>
          <cell r="B456" t="str">
            <v xml:space="preserve">           [5775]FGTS</v>
          </cell>
          <cell r="C456" t="str">
            <v>26.903,44D</v>
          </cell>
          <cell r="D456">
            <v>9327.27</v>
          </cell>
          <cell r="E456">
            <v>0</v>
          </cell>
          <cell r="F456" t="str">
            <v>36.230,71D</v>
          </cell>
        </row>
        <row r="457">
          <cell r="A457">
            <v>5789</v>
          </cell>
          <cell r="B457" t="str">
            <v xml:space="preserve">           [5789]Ferias</v>
          </cell>
          <cell r="C457" t="str">
            <v>4.387,37D</v>
          </cell>
          <cell r="D457">
            <v>0</v>
          </cell>
          <cell r="E457">
            <v>0</v>
          </cell>
          <cell r="F457" t="str">
            <v>4.387,37D</v>
          </cell>
        </row>
        <row r="458">
          <cell r="A458">
            <v>5796</v>
          </cell>
          <cell r="B458" t="str">
            <v xml:space="preserve">           [5796]Lanches e Refeições</v>
          </cell>
          <cell r="C458" t="str">
            <v>43,76D</v>
          </cell>
          <cell r="D458">
            <v>0</v>
          </cell>
          <cell r="E458">
            <v>0</v>
          </cell>
          <cell r="F458" t="str">
            <v>43,76D</v>
          </cell>
        </row>
        <row r="459">
          <cell r="A459">
            <v>5803</v>
          </cell>
          <cell r="B459" t="str">
            <v xml:space="preserve">           [5803]Premios e Gratificações</v>
          </cell>
          <cell r="C459" t="str">
            <v>8.081,33D</v>
          </cell>
          <cell r="D459">
            <v>0</v>
          </cell>
          <cell r="E459">
            <v>0</v>
          </cell>
          <cell r="F459" t="str">
            <v>8.081,33D</v>
          </cell>
        </row>
        <row r="460">
          <cell r="A460">
            <v>5810</v>
          </cell>
          <cell r="B460" t="str">
            <v xml:space="preserve">           [5810]Salarios</v>
          </cell>
          <cell r="C460" t="str">
            <v>291.045,99D</v>
          </cell>
          <cell r="D460">
            <v>82931.149999999994</v>
          </cell>
          <cell r="E460">
            <v>722.66</v>
          </cell>
          <cell r="F460" t="str">
            <v>373.254,48D</v>
          </cell>
        </row>
        <row r="461">
          <cell r="A461">
            <v>5831</v>
          </cell>
          <cell r="B461" t="str">
            <v xml:space="preserve">           [5831]Vale-refeição</v>
          </cell>
          <cell r="C461" t="str">
            <v>55.691,81D</v>
          </cell>
          <cell r="D461">
            <v>20456.45</v>
          </cell>
          <cell r="E461">
            <v>0</v>
          </cell>
          <cell r="F461" t="str">
            <v>76.148,26D</v>
          </cell>
        </row>
        <row r="462">
          <cell r="A462">
            <v>5838</v>
          </cell>
          <cell r="B462" t="str">
            <v xml:space="preserve">           [5838]Vale-transporte</v>
          </cell>
          <cell r="C462" t="str">
            <v>27.714,16D</v>
          </cell>
          <cell r="D462">
            <v>10845.36</v>
          </cell>
          <cell r="E462">
            <v>3447.87</v>
          </cell>
          <cell r="F462" t="str">
            <v>35.111,65D</v>
          </cell>
        </row>
        <row r="463">
          <cell r="A463">
            <v>5853</v>
          </cell>
          <cell r="B463" t="str">
            <v xml:space="preserve">           [5853]13º Salario</v>
          </cell>
          <cell r="C463" t="str">
            <v>687,88D</v>
          </cell>
          <cell r="D463">
            <v>0</v>
          </cell>
          <cell r="E463">
            <v>0</v>
          </cell>
          <cell r="F463" t="str">
            <v>687,88D</v>
          </cell>
        </row>
        <row r="464">
          <cell r="A464">
            <v>5854</v>
          </cell>
          <cell r="B464" t="str">
            <v xml:space="preserve">           [5854]Insalubridade</v>
          </cell>
          <cell r="C464" t="str">
            <v>65.055,39D</v>
          </cell>
          <cell r="D464">
            <v>16504.080000000002</v>
          </cell>
          <cell r="E464">
            <v>0</v>
          </cell>
          <cell r="F464" t="str">
            <v>81.559,47D</v>
          </cell>
        </row>
        <row r="465">
          <cell r="A465">
            <v>5855</v>
          </cell>
          <cell r="B465" t="str">
            <v xml:space="preserve">           [5855]Quinquenio</v>
          </cell>
          <cell r="C465" t="str">
            <v>2.313,34D</v>
          </cell>
          <cell r="D465">
            <v>726.15</v>
          </cell>
          <cell r="E465">
            <v>0</v>
          </cell>
          <cell r="F465" t="str">
            <v>3.039,49D</v>
          </cell>
        </row>
        <row r="466">
          <cell r="A466">
            <v>5856</v>
          </cell>
          <cell r="B466" t="str">
            <v xml:space="preserve">           [5856]Pro Labore</v>
          </cell>
          <cell r="C466" t="str">
            <v>2.640,00D</v>
          </cell>
          <cell r="D466">
            <v>880</v>
          </cell>
          <cell r="E466">
            <v>0</v>
          </cell>
          <cell r="F466" t="str">
            <v>3.520,00D</v>
          </cell>
        </row>
        <row r="467">
          <cell r="A467">
            <v>5857</v>
          </cell>
          <cell r="B467" t="str">
            <v xml:space="preserve">           [5857]Fardamento</v>
          </cell>
          <cell r="C467" t="str">
            <v>3.899,82D</v>
          </cell>
          <cell r="D467">
            <v>0</v>
          </cell>
          <cell r="E467">
            <v>0</v>
          </cell>
          <cell r="F467" t="str">
            <v>3.899,82D</v>
          </cell>
        </row>
        <row r="468">
          <cell r="A468">
            <v>5860</v>
          </cell>
          <cell r="B468" t="str">
            <v xml:space="preserve">           [5860]Rescisão</v>
          </cell>
          <cell r="C468" t="str">
            <v>9.582,63D</v>
          </cell>
          <cell r="D468">
            <v>0</v>
          </cell>
          <cell r="E468">
            <v>0</v>
          </cell>
          <cell r="F468" t="str">
            <v>9.582,63D</v>
          </cell>
        </row>
        <row r="469">
          <cell r="A469">
            <v>5862</v>
          </cell>
          <cell r="B469" t="str">
            <v xml:space="preserve">           [5862]Bolsa Estágio</v>
          </cell>
          <cell r="C469" t="str">
            <v>124,20D</v>
          </cell>
          <cell r="D469">
            <v>0</v>
          </cell>
          <cell r="E469">
            <v>0</v>
          </cell>
          <cell r="F469" t="str">
            <v>124,20D</v>
          </cell>
        </row>
        <row r="470">
          <cell r="A470">
            <v>5863</v>
          </cell>
          <cell r="B470" t="str">
            <v xml:space="preserve">           [5863]INSS</v>
          </cell>
          <cell r="C470" t="str">
            <v>95.039,65D</v>
          </cell>
          <cell r="D470">
            <v>32505.55</v>
          </cell>
          <cell r="E470">
            <v>0</v>
          </cell>
          <cell r="F470" t="str">
            <v>127.545,20D</v>
          </cell>
        </row>
        <row r="471">
          <cell r="A471">
            <v>5864</v>
          </cell>
          <cell r="B471" t="str">
            <v xml:space="preserve">           [5864]GRRF</v>
          </cell>
          <cell r="C471" t="str">
            <v>4.673,33D</v>
          </cell>
          <cell r="D471">
            <v>0</v>
          </cell>
          <cell r="E471">
            <v>0</v>
          </cell>
          <cell r="F471" t="str">
            <v>4.673,33D</v>
          </cell>
        </row>
        <row r="472">
          <cell r="A472">
            <v>5865</v>
          </cell>
          <cell r="B472" t="str">
            <v xml:space="preserve">           [5865]Hora extra</v>
          </cell>
          <cell r="C472" t="str">
            <v>4.164,53D</v>
          </cell>
          <cell r="D472">
            <v>2441.63</v>
          </cell>
          <cell r="E472">
            <v>0</v>
          </cell>
          <cell r="F472" t="str">
            <v>6.606,16D</v>
          </cell>
        </row>
        <row r="473">
          <cell r="A473" t="str">
            <v/>
          </cell>
          <cell r="B473" t="str">
            <v/>
          </cell>
          <cell r="C473" t="str">
            <v/>
          </cell>
          <cell r="D473" t="str">
            <v/>
          </cell>
          <cell r="E473" t="str">
            <v/>
          </cell>
          <cell r="F473" t="str">
            <v/>
          </cell>
        </row>
        <row r="474">
          <cell r="A474">
            <v>6764</v>
          </cell>
          <cell r="B474" t="str">
            <v xml:space="preserve">         [6764]PROVISÕES TRABALHISTAS</v>
          </cell>
          <cell r="C474" t="str">
            <v xml:space="preserve">        87.335,10D</v>
          </cell>
          <cell r="D474">
            <v>26830.09</v>
          </cell>
          <cell r="E474">
            <v>0</v>
          </cell>
          <cell r="F474" t="str">
            <v xml:space="preserve">       114.165,19D</v>
          </cell>
        </row>
        <row r="475">
          <cell r="A475">
            <v>5859</v>
          </cell>
          <cell r="B475" t="str">
            <v xml:space="preserve">           [5859]Provisões férias</v>
          </cell>
          <cell r="C475" t="str">
            <v>38.292,90D</v>
          </cell>
          <cell r="D475">
            <v>11240.14</v>
          </cell>
          <cell r="E475">
            <v>0</v>
          </cell>
          <cell r="F475" t="str">
            <v>49.533,04D</v>
          </cell>
        </row>
        <row r="476">
          <cell r="A476">
            <v>6765</v>
          </cell>
          <cell r="B476" t="str">
            <v xml:space="preserve">           [6765]Provisões encargos s/ férias</v>
          </cell>
          <cell r="C476" t="str">
            <v>13.343,69D</v>
          </cell>
          <cell r="D476">
            <v>4234.8900000000003</v>
          </cell>
          <cell r="E476">
            <v>0</v>
          </cell>
          <cell r="F476" t="str">
            <v>17.578,58D</v>
          </cell>
        </row>
        <row r="477">
          <cell r="A477">
            <v>6766</v>
          </cell>
          <cell r="B477" t="str">
            <v xml:space="preserve">           [6766]Provisões 13º</v>
          </cell>
          <cell r="C477" t="str">
            <v>26.546,20D</v>
          </cell>
          <cell r="D477">
            <v>8426.93</v>
          </cell>
          <cell r="E477">
            <v>0</v>
          </cell>
          <cell r="F477" t="str">
            <v>34.973,13D</v>
          </cell>
        </row>
        <row r="478">
          <cell r="A478">
            <v>6767</v>
          </cell>
          <cell r="B478" t="str">
            <v xml:space="preserve">           [6767]Provisões encargos s/ 13º salário</v>
          </cell>
          <cell r="C478" t="str">
            <v>9.152,31D</v>
          </cell>
          <cell r="D478">
            <v>2928.13</v>
          </cell>
          <cell r="E478">
            <v>0</v>
          </cell>
          <cell r="F478" t="str">
            <v>12.080,44D</v>
          </cell>
        </row>
        <row r="479">
          <cell r="A479" t="str">
            <v/>
          </cell>
          <cell r="B479" t="str">
            <v/>
          </cell>
          <cell r="C479" t="str">
            <v/>
          </cell>
          <cell r="D479" t="str">
            <v/>
          </cell>
          <cell r="E479" t="str">
            <v/>
          </cell>
          <cell r="F479" t="str">
            <v/>
          </cell>
        </row>
        <row r="480">
          <cell r="A480" t="str">
            <v>DIAGMA</v>
          </cell>
        </row>
        <row r="481">
          <cell r="A481" t="str">
            <v xml:space="preserve">NIRE: </v>
          </cell>
          <cell r="B481" t="str">
            <v>NIRE: 26202196650  Data: 20/02/2002</v>
          </cell>
        </row>
        <row r="482">
          <cell r="A482" t="str">
            <v>alanc</v>
          </cell>
        </row>
        <row r="483">
          <cell r="A483" t="str">
            <v>Descri</v>
          </cell>
          <cell r="B483" t="str">
            <v>Descrição</v>
          </cell>
          <cell r="C483" t="str">
            <v>Saldo Anterior</v>
          </cell>
          <cell r="D483" t="str">
            <v>Débito</v>
          </cell>
          <cell r="E483" t="str">
            <v>Crédito</v>
          </cell>
          <cell r="F483" t="str">
            <v>Saldo Atual</v>
          </cell>
        </row>
        <row r="484">
          <cell r="A484">
            <v>6763</v>
          </cell>
          <cell r="B484" t="str">
            <v xml:space="preserve">         [6763]GASTOS GERAIS DIRETOS</v>
          </cell>
          <cell r="C484" t="str">
            <v xml:space="preserve">     1.200.440,55D</v>
          </cell>
          <cell r="D484">
            <v>303091.68</v>
          </cell>
          <cell r="E484">
            <v>0</v>
          </cell>
          <cell r="F484" t="str">
            <v xml:space="preserve">     1.503.532,23D</v>
          </cell>
        </row>
        <row r="485">
          <cell r="A485">
            <v>7792</v>
          </cell>
          <cell r="B485" t="str">
            <v xml:space="preserve">           [7792]Repasse Médico</v>
          </cell>
          <cell r="C485" t="str">
            <v>473.882,80D</v>
          </cell>
          <cell r="D485">
            <v>148401.48000000001</v>
          </cell>
          <cell r="E485">
            <v>0</v>
          </cell>
          <cell r="F485" t="str">
            <v>622.284,28D</v>
          </cell>
        </row>
        <row r="486">
          <cell r="A486">
            <v>6790</v>
          </cell>
          <cell r="B486" t="str">
            <v xml:space="preserve">           [6790]Alugueis</v>
          </cell>
          <cell r="C486" t="str">
            <v>139.762,70D</v>
          </cell>
          <cell r="D486">
            <v>36960.129999999997</v>
          </cell>
          <cell r="E486">
            <v>0</v>
          </cell>
          <cell r="F486" t="str">
            <v>176.722,83D</v>
          </cell>
        </row>
        <row r="487">
          <cell r="A487">
            <v>6706</v>
          </cell>
          <cell r="B487" t="str">
            <v xml:space="preserve">           [6706]Energia Eletrica</v>
          </cell>
          <cell r="C487" t="str">
            <v>108.845,96D</v>
          </cell>
          <cell r="D487">
            <v>22243.94</v>
          </cell>
          <cell r="E487">
            <v>0</v>
          </cell>
          <cell r="F487" t="str">
            <v>131.089,90D</v>
          </cell>
        </row>
        <row r="488">
          <cell r="A488">
            <v>6741</v>
          </cell>
          <cell r="B488" t="str">
            <v xml:space="preserve">           [6741]Manutenção e Reparo</v>
          </cell>
          <cell r="C488" t="str">
            <v>314.316,41D</v>
          </cell>
          <cell r="D488">
            <v>28841.13</v>
          </cell>
          <cell r="E488">
            <v>0</v>
          </cell>
          <cell r="F488" t="str">
            <v>343.157,54D</v>
          </cell>
        </row>
        <row r="489">
          <cell r="A489">
            <v>6258</v>
          </cell>
          <cell r="B489" t="str">
            <v xml:space="preserve">           [6258]Serviços Graficos</v>
          </cell>
          <cell r="C489" t="str">
            <v>143.975,01D</v>
          </cell>
          <cell r="D489">
            <v>59803.32</v>
          </cell>
          <cell r="E489">
            <v>0</v>
          </cell>
          <cell r="F489" t="str">
            <v>203.778,33D</v>
          </cell>
        </row>
        <row r="490">
          <cell r="A490">
            <v>7767</v>
          </cell>
          <cell r="B490" t="str">
            <v xml:space="preserve">           [7767]Serviços de limpeza</v>
          </cell>
          <cell r="C490" t="str">
            <v>6.527,06D</v>
          </cell>
          <cell r="D490">
            <v>861.65</v>
          </cell>
          <cell r="E490">
            <v>0</v>
          </cell>
          <cell r="F490" t="str">
            <v>7.388,71D</v>
          </cell>
        </row>
        <row r="491">
          <cell r="A491">
            <v>6300</v>
          </cell>
          <cell r="B491" t="str">
            <v xml:space="preserve">           [6300]Lavanderia</v>
          </cell>
          <cell r="C491" t="str">
            <v>13.130,61D</v>
          </cell>
          <cell r="D491">
            <v>5980.03</v>
          </cell>
          <cell r="E491">
            <v>0</v>
          </cell>
          <cell r="F491" t="str">
            <v>19.110,64D</v>
          </cell>
        </row>
        <row r="492">
          <cell r="A492" t="str">
            <v/>
          </cell>
          <cell r="B492" t="str">
            <v/>
          </cell>
          <cell r="C492" t="str">
            <v/>
          </cell>
          <cell r="D492" t="str">
            <v/>
          </cell>
          <cell r="E492" t="str">
            <v/>
          </cell>
          <cell r="F492" t="str">
            <v/>
          </cell>
        </row>
        <row r="493">
          <cell r="A493">
            <v>6195</v>
          </cell>
          <cell r="B493" t="str">
            <v xml:space="preserve">   [6195]DESPESAS</v>
          </cell>
          <cell r="C493" t="str">
            <v xml:space="preserve">     1.243.032,63D</v>
          </cell>
          <cell r="D493">
            <v>294257.09999999998</v>
          </cell>
          <cell r="E493">
            <v>784.59</v>
          </cell>
          <cell r="F493" t="str">
            <v xml:space="preserve">     1.536.505,14D</v>
          </cell>
        </row>
        <row r="494">
          <cell r="A494">
            <v>6202</v>
          </cell>
          <cell r="B494" t="str">
            <v xml:space="preserve">     [6202]OUTRAS DESPESAS</v>
          </cell>
          <cell r="C494" t="str">
            <v xml:space="preserve">     1.121.491,02D</v>
          </cell>
          <cell r="D494">
            <v>268985.92</v>
          </cell>
          <cell r="E494">
            <v>784.59</v>
          </cell>
          <cell r="F494" t="str">
            <v xml:space="preserve">     1.389.692,35D</v>
          </cell>
        </row>
        <row r="495">
          <cell r="A495">
            <v>6209</v>
          </cell>
          <cell r="B495" t="str">
            <v xml:space="preserve">       [6209]DESPESAS COMERCIAIS</v>
          </cell>
          <cell r="C495" t="str">
            <v xml:space="preserve">       156.411,97D</v>
          </cell>
          <cell r="D495">
            <v>36629.160000000003</v>
          </cell>
          <cell r="E495">
            <v>736</v>
          </cell>
          <cell r="F495" t="str">
            <v xml:space="preserve">       192.305,13D</v>
          </cell>
        </row>
        <row r="496">
          <cell r="A496">
            <v>6237</v>
          </cell>
          <cell r="B496" t="str">
            <v xml:space="preserve">         [6237]SERVIÇOS PRESTADOS</v>
          </cell>
          <cell r="C496" t="str">
            <v xml:space="preserve">       156.411,97D</v>
          </cell>
          <cell r="D496">
            <v>36629.160000000003</v>
          </cell>
          <cell r="E496">
            <v>736</v>
          </cell>
          <cell r="F496" t="str">
            <v xml:space="preserve">       192.305,13D</v>
          </cell>
        </row>
        <row r="497">
          <cell r="A497">
            <v>6244</v>
          </cell>
          <cell r="B497" t="str">
            <v xml:space="preserve">           [6244]Propaganda/Publicidade</v>
          </cell>
          <cell r="C497" t="str">
            <v>10.611,45D</v>
          </cell>
          <cell r="D497">
            <v>240</v>
          </cell>
          <cell r="E497">
            <v>0</v>
          </cell>
          <cell r="F497" t="str">
            <v>10.851,45D</v>
          </cell>
        </row>
        <row r="498">
          <cell r="A498">
            <v>6272</v>
          </cell>
          <cell r="B498" t="str">
            <v xml:space="preserve">           [6272]Serviços Contábeis</v>
          </cell>
          <cell r="C498" t="str">
            <v>16.733,00D</v>
          </cell>
          <cell r="D498">
            <v>3226.6</v>
          </cell>
          <cell r="E498">
            <v>0</v>
          </cell>
          <cell r="F498" t="str">
            <v>19.959,60D</v>
          </cell>
        </row>
        <row r="499">
          <cell r="A499">
            <v>6279</v>
          </cell>
          <cell r="B499" t="str">
            <v xml:space="preserve">           [6279]Serviços Advocatícios</v>
          </cell>
          <cell r="C499" t="str">
            <v>21.847,76D</v>
          </cell>
          <cell r="D499">
            <v>6931.77</v>
          </cell>
          <cell r="E499">
            <v>0</v>
          </cell>
          <cell r="F499" t="str">
            <v>28.779,53D</v>
          </cell>
        </row>
        <row r="500">
          <cell r="A500">
            <v>6286</v>
          </cell>
          <cell r="B500" t="str">
            <v xml:space="preserve">           [6286]Segurança</v>
          </cell>
          <cell r="C500" t="str">
            <v>4.312,00D</v>
          </cell>
          <cell r="D500">
            <v>1078</v>
          </cell>
          <cell r="E500">
            <v>0</v>
          </cell>
          <cell r="F500" t="str">
            <v>5.390,00D</v>
          </cell>
        </row>
        <row r="501">
          <cell r="A501">
            <v>6293</v>
          </cell>
          <cell r="B501" t="str">
            <v xml:space="preserve">           [6293]Serviços prestados PF/PJ</v>
          </cell>
          <cell r="C501" t="str">
            <v>23.398,30D</v>
          </cell>
          <cell r="D501">
            <v>5237.83</v>
          </cell>
          <cell r="E501">
            <v>0</v>
          </cell>
          <cell r="F501" t="str">
            <v>28.636,13D</v>
          </cell>
        </row>
        <row r="502">
          <cell r="A502">
            <v>6307</v>
          </cell>
          <cell r="B502" t="str">
            <v xml:space="preserve">           [6307]Táxi</v>
          </cell>
          <cell r="C502" t="str">
            <v>414,15D</v>
          </cell>
          <cell r="D502">
            <v>162.02000000000001</v>
          </cell>
          <cell r="E502">
            <v>0</v>
          </cell>
          <cell r="F502" t="str">
            <v>576,17D</v>
          </cell>
        </row>
        <row r="503">
          <cell r="A503">
            <v>7765</v>
          </cell>
          <cell r="B503" t="str">
            <v xml:space="preserve">           [7765]Serviços de Informática</v>
          </cell>
          <cell r="C503" t="str">
            <v>37.345,31D</v>
          </cell>
          <cell r="D503">
            <v>11752.94</v>
          </cell>
          <cell r="E503">
            <v>736</v>
          </cell>
          <cell r="F503" t="str">
            <v>48.362,25D</v>
          </cell>
        </row>
        <row r="504">
          <cell r="A504">
            <v>7766</v>
          </cell>
          <cell r="B504" t="str">
            <v xml:space="preserve">           [7766]Serviços de consultoria</v>
          </cell>
          <cell r="C504" t="str">
            <v>41.750,00D</v>
          </cell>
          <cell r="D504">
            <v>8000</v>
          </cell>
          <cell r="E504">
            <v>0</v>
          </cell>
          <cell r="F504" t="str">
            <v>49.750,00D</v>
          </cell>
        </row>
        <row r="505">
          <cell r="A505" t="str">
            <v/>
          </cell>
          <cell r="B505" t="str">
            <v/>
          </cell>
          <cell r="C505" t="str">
            <v/>
          </cell>
          <cell r="D505" t="str">
            <v/>
          </cell>
          <cell r="E505" t="str">
            <v/>
          </cell>
          <cell r="F505" t="str">
            <v/>
          </cell>
        </row>
        <row r="506">
          <cell r="A506">
            <v>6314</v>
          </cell>
          <cell r="B506" t="str">
            <v xml:space="preserve">       [6314]DESPESAS COM PESSOAL</v>
          </cell>
          <cell r="C506" t="str">
            <v xml:space="preserve">       186.214,27D</v>
          </cell>
          <cell r="D506">
            <v>51908.41</v>
          </cell>
          <cell r="E506">
            <v>48.59</v>
          </cell>
          <cell r="F506" t="str">
            <v xml:space="preserve">       238.074,09D</v>
          </cell>
        </row>
        <row r="507">
          <cell r="A507">
            <v>6321</v>
          </cell>
          <cell r="B507" t="str">
            <v xml:space="preserve">         [6321]PROVENTOS</v>
          </cell>
          <cell r="C507" t="str">
            <v xml:space="preserve">       128.002,19D</v>
          </cell>
          <cell r="D507">
            <v>37045.370000000003</v>
          </cell>
          <cell r="E507">
            <v>48.59</v>
          </cell>
          <cell r="F507" t="str">
            <v xml:space="preserve">       164.998,97D</v>
          </cell>
        </row>
        <row r="508">
          <cell r="A508">
            <v>6328</v>
          </cell>
          <cell r="B508" t="str">
            <v xml:space="preserve">           [6328]Salarios e Ordenados</v>
          </cell>
          <cell r="C508" t="str">
            <v>82.666,82D</v>
          </cell>
          <cell r="D508">
            <v>19887.759999999998</v>
          </cell>
          <cell r="E508">
            <v>48.59</v>
          </cell>
          <cell r="F508" t="str">
            <v>102.505,99D</v>
          </cell>
        </row>
        <row r="509">
          <cell r="A509">
            <v>6342</v>
          </cell>
          <cell r="B509" t="str">
            <v xml:space="preserve">           [6342]Ferias</v>
          </cell>
          <cell r="C509" t="str">
            <v>0,00D</v>
          </cell>
          <cell r="D509">
            <v>546.74</v>
          </cell>
          <cell r="E509">
            <v>0</v>
          </cell>
          <cell r="F509" t="str">
            <v>546,74D</v>
          </cell>
        </row>
        <row r="510">
          <cell r="A510">
            <v>6377</v>
          </cell>
          <cell r="B510" t="str">
            <v xml:space="preserve">           [6377]Feriados</v>
          </cell>
          <cell r="C510" t="str">
            <v>0,00D</v>
          </cell>
          <cell r="D510">
            <v>5205.1400000000003</v>
          </cell>
          <cell r="E510">
            <v>0</v>
          </cell>
          <cell r="F510" t="str">
            <v>5.205,14D</v>
          </cell>
        </row>
        <row r="511">
          <cell r="A511">
            <v>6419</v>
          </cell>
          <cell r="B511" t="str">
            <v xml:space="preserve">           [6419]DSR S/ H. Extra</v>
          </cell>
          <cell r="C511" t="str">
            <v>477,84D</v>
          </cell>
          <cell r="D511">
            <v>0</v>
          </cell>
          <cell r="E511">
            <v>0</v>
          </cell>
          <cell r="F511" t="str">
            <v>477,84D</v>
          </cell>
        </row>
        <row r="512">
          <cell r="A512">
            <v>6426</v>
          </cell>
          <cell r="B512" t="str">
            <v xml:space="preserve">           [6426]HS. Extras</v>
          </cell>
          <cell r="C512" t="str">
            <v>990,79D</v>
          </cell>
          <cell r="D512">
            <v>674.6</v>
          </cell>
          <cell r="E512">
            <v>0</v>
          </cell>
          <cell r="F512" t="str">
            <v>1.665,39D</v>
          </cell>
        </row>
        <row r="513">
          <cell r="A513">
            <v>6433</v>
          </cell>
          <cell r="B513" t="str">
            <v xml:space="preserve">           [6433]Gratificação</v>
          </cell>
          <cell r="C513" t="str">
            <v>26.754,90D</v>
          </cell>
          <cell r="D513">
            <v>0</v>
          </cell>
          <cell r="E513">
            <v>0</v>
          </cell>
          <cell r="F513" t="str">
            <v>26.754,90D</v>
          </cell>
        </row>
        <row r="514">
          <cell r="A514">
            <v>6454</v>
          </cell>
          <cell r="B514" t="str">
            <v xml:space="preserve">           [6454]Insalubridade</v>
          </cell>
          <cell r="C514" t="str">
            <v>4.576,00D</v>
          </cell>
          <cell r="D514">
            <v>880</v>
          </cell>
          <cell r="E514">
            <v>0</v>
          </cell>
          <cell r="F514" t="str">
            <v>5.456,00D</v>
          </cell>
        </row>
        <row r="515">
          <cell r="A515">
            <v>6461</v>
          </cell>
          <cell r="B515" t="str">
            <v xml:space="preserve">           [6461]Quiquenio</v>
          </cell>
          <cell r="C515" t="str">
            <v>176,00D</v>
          </cell>
          <cell r="D515">
            <v>47.25</v>
          </cell>
          <cell r="E515">
            <v>0</v>
          </cell>
          <cell r="F515" t="str">
            <v>223,25D</v>
          </cell>
        </row>
        <row r="516">
          <cell r="A516">
            <v>6468</v>
          </cell>
          <cell r="B516" t="str">
            <v xml:space="preserve">           [6468]Contribuição Sindical</v>
          </cell>
          <cell r="C516" t="str">
            <v>2.393,00D</v>
          </cell>
          <cell r="D516">
            <v>366.77</v>
          </cell>
          <cell r="E516">
            <v>0</v>
          </cell>
          <cell r="F516" t="str">
            <v>2.759,77D</v>
          </cell>
        </row>
        <row r="517">
          <cell r="A517">
            <v>6482</v>
          </cell>
          <cell r="B517" t="str">
            <v xml:space="preserve">           [6482]Fardamentos</v>
          </cell>
          <cell r="C517" t="str">
            <v>964,00D</v>
          </cell>
          <cell r="D517">
            <v>0</v>
          </cell>
          <cell r="E517">
            <v>0</v>
          </cell>
          <cell r="F517" t="str">
            <v>964,00D</v>
          </cell>
        </row>
        <row r="518">
          <cell r="A518">
            <v>6489</v>
          </cell>
          <cell r="B518" t="str">
            <v xml:space="preserve">           [6489]Confraternizações e premiações</v>
          </cell>
          <cell r="C518" t="str">
            <v>1.013,15D</v>
          </cell>
          <cell r="D518">
            <v>338.95</v>
          </cell>
          <cell r="E518">
            <v>0</v>
          </cell>
          <cell r="F518" t="str">
            <v>1.352,10D</v>
          </cell>
        </row>
        <row r="519">
          <cell r="A519">
            <v>6496</v>
          </cell>
          <cell r="B519" t="str">
            <v xml:space="preserve">           [6496]Cursos e Treinamentos</v>
          </cell>
          <cell r="C519" t="str">
            <v>100,00D</v>
          </cell>
          <cell r="D519">
            <v>0</v>
          </cell>
          <cell r="E519">
            <v>0</v>
          </cell>
          <cell r="F519" t="str">
            <v>100,00D</v>
          </cell>
        </row>
        <row r="520">
          <cell r="A520">
            <v>6503</v>
          </cell>
          <cell r="B520" t="str">
            <v xml:space="preserve">           [6503]Rescisão</v>
          </cell>
          <cell r="C520" t="str">
            <v>1.463,14D</v>
          </cell>
          <cell r="D520">
            <v>0</v>
          </cell>
          <cell r="E520">
            <v>0</v>
          </cell>
          <cell r="F520" t="str">
            <v>1.463,14D</v>
          </cell>
        </row>
        <row r="521">
          <cell r="A521">
            <v>6510</v>
          </cell>
          <cell r="B521" t="str">
            <v xml:space="preserve">           [6510]Exames </v>
          </cell>
          <cell r="C521" t="str">
            <v>625,50D</v>
          </cell>
          <cell r="D521">
            <v>280</v>
          </cell>
          <cell r="E521">
            <v>0</v>
          </cell>
          <cell r="F521" t="str">
            <v>905,50D</v>
          </cell>
        </row>
        <row r="522">
          <cell r="A522">
            <v>6531</v>
          </cell>
          <cell r="B522" t="str">
            <v xml:space="preserve">           [6531]Premios e gratificações</v>
          </cell>
          <cell r="C522" t="str">
            <v>2.203,45D</v>
          </cell>
          <cell r="D522">
            <v>6514.06</v>
          </cell>
          <cell r="E522">
            <v>0</v>
          </cell>
          <cell r="F522" t="str">
            <v>8.717,51D</v>
          </cell>
        </row>
        <row r="523">
          <cell r="A523">
            <v>7700</v>
          </cell>
          <cell r="B523" t="str">
            <v xml:space="preserve">           [7700]Periulosidade</v>
          </cell>
          <cell r="C523" t="str">
            <v>1.249,20D</v>
          </cell>
          <cell r="D523">
            <v>404.1</v>
          </cell>
          <cell r="E523">
            <v>0</v>
          </cell>
          <cell r="F523" t="str">
            <v>1.653,30D</v>
          </cell>
        </row>
        <row r="524">
          <cell r="A524">
            <v>7701</v>
          </cell>
          <cell r="B524" t="str">
            <v xml:space="preserve">           [7701]Bolsa Estágio</v>
          </cell>
          <cell r="C524" t="str">
            <v>2.348,40D</v>
          </cell>
          <cell r="D524">
            <v>1900</v>
          </cell>
          <cell r="E524">
            <v>0</v>
          </cell>
          <cell r="F524" t="str">
            <v>4.248,40D</v>
          </cell>
        </row>
        <row r="525">
          <cell r="A525" t="str">
            <v/>
          </cell>
          <cell r="B525" t="str">
            <v/>
          </cell>
          <cell r="C525" t="str">
            <v/>
          </cell>
          <cell r="D525" t="str">
            <v/>
          </cell>
          <cell r="E525" t="str">
            <v/>
          </cell>
          <cell r="F525" t="str">
            <v/>
          </cell>
        </row>
        <row r="526">
          <cell r="A526">
            <v>6552</v>
          </cell>
          <cell r="B526" t="str">
            <v xml:space="preserve">         [6552]ENCARGOS SOCIAIS</v>
          </cell>
          <cell r="C526" t="str">
            <v xml:space="preserve">        34.222,59D</v>
          </cell>
          <cell r="D526">
            <v>7679.12</v>
          </cell>
          <cell r="E526">
            <v>0</v>
          </cell>
          <cell r="F526" t="str">
            <v xml:space="preserve">        41.901,71D</v>
          </cell>
        </row>
        <row r="527">
          <cell r="A527">
            <v>736</v>
          </cell>
          <cell r="B527" t="str">
            <v xml:space="preserve">           [736]Inss</v>
          </cell>
          <cell r="C527" t="str">
            <v>23.037,14D</v>
          </cell>
          <cell r="D527">
            <v>6356.32</v>
          </cell>
          <cell r="E527">
            <v>0</v>
          </cell>
          <cell r="F527" t="str">
            <v>29.393,46D</v>
          </cell>
        </row>
        <row r="528">
          <cell r="A528">
            <v>6566</v>
          </cell>
          <cell r="B528" t="str">
            <v xml:space="preserve">           [6566]Fgts</v>
          </cell>
          <cell r="C528" t="str">
            <v>6.847,29D</v>
          </cell>
          <cell r="D528">
            <v>1322.8</v>
          </cell>
          <cell r="E528">
            <v>0</v>
          </cell>
          <cell r="F528" t="str">
            <v>8.170,09D</v>
          </cell>
        </row>
        <row r="529">
          <cell r="A529">
            <v>6580</v>
          </cell>
          <cell r="B529" t="str">
            <v xml:space="preserve">           [6580]Grrf</v>
          </cell>
          <cell r="C529" t="str">
            <v>4.338,16D</v>
          </cell>
          <cell r="D529">
            <v>0</v>
          </cell>
          <cell r="E529">
            <v>0</v>
          </cell>
          <cell r="F529" t="str">
            <v>4.338,16D</v>
          </cell>
        </row>
        <row r="530">
          <cell r="A530" t="str">
            <v/>
          </cell>
          <cell r="B530" t="str">
            <v/>
          </cell>
          <cell r="C530" t="str">
            <v/>
          </cell>
          <cell r="D530" t="str">
            <v/>
          </cell>
          <cell r="E530" t="str">
            <v/>
          </cell>
          <cell r="F530" t="str">
            <v/>
          </cell>
        </row>
        <row r="531">
          <cell r="A531">
            <v>6622</v>
          </cell>
          <cell r="B531" t="str">
            <v xml:space="preserve">         [6622]PROVISÕES TRABALHISTAS</v>
          </cell>
          <cell r="C531" t="str">
            <v xml:space="preserve">        23.989,49D</v>
          </cell>
          <cell r="D531">
            <v>7183.92</v>
          </cell>
          <cell r="E531">
            <v>0</v>
          </cell>
          <cell r="F531" t="str">
            <v xml:space="preserve">        31.173,41D</v>
          </cell>
        </row>
        <row r="532">
          <cell r="A532">
            <v>6629</v>
          </cell>
          <cell r="B532" t="str">
            <v xml:space="preserve">           [6629]Provisao de Ferias</v>
          </cell>
          <cell r="C532" t="str">
            <v>10.141,97D</v>
          </cell>
          <cell r="D532">
            <v>3054.99</v>
          </cell>
          <cell r="E532">
            <v>0</v>
          </cell>
          <cell r="F532" t="str">
            <v>13.196,96D</v>
          </cell>
        </row>
        <row r="533">
          <cell r="A533">
            <v>6636</v>
          </cell>
          <cell r="B533" t="str">
            <v xml:space="preserve">           [6636]Provisao de 13º salario</v>
          </cell>
          <cell r="C533" t="str">
            <v>7.664,06D</v>
          </cell>
          <cell r="D533">
            <v>2274.31</v>
          </cell>
          <cell r="E533">
            <v>0</v>
          </cell>
          <cell r="F533" t="str">
            <v>9.938,37D</v>
          </cell>
        </row>
        <row r="534">
          <cell r="A534">
            <v>6637</v>
          </cell>
          <cell r="B534" t="str">
            <v xml:space="preserve">           [6637]Provisão encargos s/ férias</v>
          </cell>
          <cell r="C534" t="str">
            <v>3.530,28D</v>
          </cell>
          <cell r="D534">
            <v>1063.1500000000001</v>
          </cell>
          <cell r="E534">
            <v>0</v>
          </cell>
          <cell r="F534" t="str">
            <v>4.593,43D</v>
          </cell>
        </row>
        <row r="535">
          <cell r="A535">
            <v>6638</v>
          </cell>
          <cell r="B535" t="str">
            <v xml:space="preserve">           [6638]Provisão encargos s/ 13º salário</v>
          </cell>
          <cell r="C535" t="str">
            <v>2.653,18D</v>
          </cell>
          <cell r="D535">
            <v>791.47</v>
          </cell>
          <cell r="E535">
            <v>0</v>
          </cell>
          <cell r="F535" t="str">
            <v>3.444,65D</v>
          </cell>
        </row>
        <row r="536">
          <cell r="A536" t="str">
            <v/>
          </cell>
          <cell r="B536" t="str">
            <v/>
          </cell>
          <cell r="C536" t="str">
            <v/>
          </cell>
          <cell r="D536" t="str">
            <v/>
          </cell>
          <cell r="E536" t="str">
            <v/>
          </cell>
          <cell r="F536" t="str">
            <v/>
          </cell>
        </row>
        <row r="537">
          <cell r="A537">
            <v>6657</v>
          </cell>
          <cell r="B537" t="str">
            <v xml:space="preserve">       [6657]DESPESAS ADMINISTRATIVAS</v>
          </cell>
          <cell r="C537" t="str">
            <v xml:space="preserve">       279.926,95D</v>
          </cell>
          <cell r="D537">
            <v>48795.8</v>
          </cell>
          <cell r="E537">
            <v>0</v>
          </cell>
          <cell r="F537" t="str">
            <v xml:space="preserve">       328.722,75D</v>
          </cell>
        </row>
        <row r="538">
          <cell r="A538">
            <v>6664</v>
          </cell>
          <cell r="B538" t="str">
            <v xml:space="preserve">         [6664]DESPESAS ADMINISTRATIVAS</v>
          </cell>
          <cell r="C538" t="str">
            <v xml:space="preserve">       279.926,95D</v>
          </cell>
          <cell r="D538">
            <v>48795.8</v>
          </cell>
          <cell r="E538">
            <v>0</v>
          </cell>
          <cell r="F538" t="str">
            <v xml:space="preserve">       328.722,75D</v>
          </cell>
        </row>
        <row r="539">
          <cell r="A539">
            <v>6678</v>
          </cell>
          <cell r="B539" t="str">
            <v xml:space="preserve">           [6678]Frete</v>
          </cell>
          <cell r="C539" t="str">
            <v>680,00D</v>
          </cell>
          <cell r="D539">
            <v>130</v>
          </cell>
          <cell r="E539">
            <v>0</v>
          </cell>
          <cell r="F539" t="str">
            <v>810,00D</v>
          </cell>
        </row>
        <row r="540">
          <cell r="A540" t="str">
            <v>DIAGMA</v>
          </cell>
        </row>
        <row r="541">
          <cell r="A541" t="str">
            <v xml:space="preserve">NIRE: </v>
          </cell>
          <cell r="B541" t="str">
            <v>NIRE: 26202196650  Data: 20/02/2002</v>
          </cell>
        </row>
        <row r="542">
          <cell r="A542" t="str">
            <v>alanc</v>
          </cell>
        </row>
        <row r="543">
          <cell r="A543" t="str">
            <v>Descri</v>
          </cell>
          <cell r="B543" t="str">
            <v>Descrição</v>
          </cell>
          <cell r="C543" t="str">
            <v>Saldo Anterior</v>
          </cell>
          <cell r="D543" t="str">
            <v>Débito</v>
          </cell>
          <cell r="E543" t="str">
            <v>Crédito</v>
          </cell>
          <cell r="F543" t="str">
            <v>Saldo Atual</v>
          </cell>
        </row>
        <row r="544">
          <cell r="A544">
            <v>6685</v>
          </cell>
          <cell r="B544" t="str">
            <v xml:space="preserve">           [6685]Despesas com seguros</v>
          </cell>
          <cell r="C544" t="str">
            <v>4.544,09D</v>
          </cell>
          <cell r="D544">
            <v>1015.05</v>
          </cell>
          <cell r="E544">
            <v>0</v>
          </cell>
          <cell r="F544" t="str">
            <v>5.559,14D</v>
          </cell>
        </row>
        <row r="545">
          <cell r="A545">
            <v>6692</v>
          </cell>
          <cell r="B545" t="str">
            <v xml:space="preserve">           [6692]Despesa Agua</v>
          </cell>
          <cell r="C545" t="str">
            <v>573,75D</v>
          </cell>
          <cell r="D545">
            <v>0</v>
          </cell>
          <cell r="E545">
            <v>0</v>
          </cell>
          <cell r="F545" t="str">
            <v>573,75D</v>
          </cell>
        </row>
        <row r="546">
          <cell r="A546">
            <v>6699</v>
          </cell>
          <cell r="B546" t="str">
            <v xml:space="preserve">           [6699]Telefones</v>
          </cell>
          <cell r="C546" t="str">
            <v>22.033,22D</v>
          </cell>
          <cell r="D546">
            <v>4972.4399999999996</v>
          </cell>
          <cell r="E546">
            <v>0</v>
          </cell>
          <cell r="F546" t="str">
            <v>27.005,66D</v>
          </cell>
        </row>
        <row r="547">
          <cell r="A547">
            <v>6720</v>
          </cell>
          <cell r="B547" t="str">
            <v xml:space="preserve">           [6720]Associações e Sindicatos</v>
          </cell>
          <cell r="C547" t="str">
            <v>3.918,02D</v>
          </cell>
          <cell r="D547">
            <v>0</v>
          </cell>
          <cell r="E547">
            <v>0</v>
          </cell>
          <cell r="F547" t="str">
            <v>3.918,02D</v>
          </cell>
        </row>
        <row r="548">
          <cell r="A548">
            <v>6727</v>
          </cell>
          <cell r="B548" t="str">
            <v xml:space="preserve">           [6727]CIEE - Centro de Integração Empresa Escola</v>
          </cell>
          <cell r="C548" t="str">
            <v>1.157,75D</v>
          </cell>
          <cell r="D548">
            <v>471.39</v>
          </cell>
          <cell r="E548">
            <v>0</v>
          </cell>
          <cell r="F548" t="str">
            <v>1.629,14D</v>
          </cell>
        </row>
        <row r="549">
          <cell r="A549">
            <v>6734</v>
          </cell>
          <cell r="B549" t="str">
            <v xml:space="preserve">           [6734]Lanches e Refeições</v>
          </cell>
          <cell r="C549" t="str">
            <v>610,79D</v>
          </cell>
          <cell r="D549">
            <v>1123.29</v>
          </cell>
          <cell r="E549">
            <v>0</v>
          </cell>
          <cell r="F549" t="str">
            <v>1.734,08D</v>
          </cell>
        </row>
        <row r="550">
          <cell r="A550">
            <v>6748</v>
          </cell>
          <cell r="B550" t="str">
            <v xml:space="preserve">           [6748]Correios e Telegrafos</v>
          </cell>
          <cell r="C550" t="str">
            <v>809,97D</v>
          </cell>
          <cell r="D550">
            <v>179.6</v>
          </cell>
          <cell r="E550">
            <v>0</v>
          </cell>
          <cell r="F550" t="str">
            <v>989,57D</v>
          </cell>
        </row>
        <row r="551">
          <cell r="A551">
            <v>6755</v>
          </cell>
          <cell r="B551" t="str">
            <v xml:space="preserve">           [6755]Fardamentos</v>
          </cell>
          <cell r="C551" t="str">
            <v>2.926,40D</v>
          </cell>
          <cell r="D551">
            <v>0</v>
          </cell>
          <cell r="E551">
            <v>0</v>
          </cell>
          <cell r="F551" t="str">
            <v>2.926,40D</v>
          </cell>
        </row>
        <row r="552">
          <cell r="A552">
            <v>6769</v>
          </cell>
          <cell r="B552" t="str">
            <v xml:space="preserve">           [6769]Material de Escritorio</v>
          </cell>
          <cell r="C552" t="str">
            <v>7.463,33D</v>
          </cell>
          <cell r="D552">
            <v>3860.07</v>
          </cell>
          <cell r="E552">
            <v>0</v>
          </cell>
          <cell r="F552" t="str">
            <v>11.323,40D</v>
          </cell>
        </row>
        <row r="553">
          <cell r="A553">
            <v>6804</v>
          </cell>
          <cell r="B553" t="str">
            <v xml:space="preserve">           [6804]Material de expediente</v>
          </cell>
          <cell r="C553" t="str">
            <v>4.321,29D</v>
          </cell>
          <cell r="D553">
            <v>441</v>
          </cell>
          <cell r="E553">
            <v>0</v>
          </cell>
          <cell r="F553" t="str">
            <v>4.762,29D</v>
          </cell>
        </row>
        <row r="554">
          <cell r="A554">
            <v>6818</v>
          </cell>
          <cell r="B554" t="str">
            <v xml:space="preserve">           [6818]Material de informatica</v>
          </cell>
          <cell r="C554" t="str">
            <v>1.382,00D</v>
          </cell>
          <cell r="D554">
            <v>0</v>
          </cell>
          <cell r="E554">
            <v>0</v>
          </cell>
          <cell r="F554" t="str">
            <v>1.382,00D</v>
          </cell>
        </row>
        <row r="555">
          <cell r="A555">
            <v>6825</v>
          </cell>
          <cell r="B555" t="str">
            <v xml:space="preserve">           [6825]Agua e esgoto</v>
          </cell>
          <cell r="C555" t="str">
            <v>12.690,43D</v>
          </cell>
          <cell r="D555">
            <v>2080.9499999999998</v>
          </cell>
          <cell r="E555">
            <v>0</v>
          </cell>
          <cell r="F555" t="str">
            <v>14.771,38D</v>
          </cell>
        </row>
        <row r="556">
          <cell r="A556">
            <v>6839</v>
          </cell>
          <cell r="B556" t="str">
            <v xml:space="preserve">           [6839]Cartão de credito</v>
          </cell>
          <cell r="C556" t="str">
            <v>2.587,43D</v>
          </cell>
          <cell r="D556">
            <v>3084.44</v>
          </cell>
          <cell r="E556">
            <v>0</v>
          </cell>
          <cell r="F556" t="str">
            <v>5.671,87D</v>
          </cell>
        </row>
        <row r="557">
          <cell r="A557">
            <v>6860</v>
          </cell>
          <cell r="B557" t="str">
            <v xml:space="preserve">           [6860]Internet/TV por assinatura</v>
          </cell>
          <cell r="C557" t="str">
            <v>9.114,29D</v>
          </cell>
          <cell r="D557">
            <v>60.62</v>
          </cell>
          <cell r="E557">
            <v>0</v>
          </cell>
          <cell r="F557" t="str">
            <v>9.174,91D</v>
          </cell>
        </row>
        <row r="558">
          <cell r="A558">
            <v>6888</v>
          </cell>
          <cell r="B558" t="str">
            <v xml:space="preserve">           [6888]Assinaturas</v>
          </cell>
          <cell r="C558" t="str">
            <v>0,00D</v>
          </cell>
          <cell r="D558">
            <v>435</v>
          </cell>
          <cell r="E558">
            <v>0</v>
          </cell>
          <cell r="F558" t="str">
            <v>435,00D</v>
          </cell>
        </row>
        <row r="559">
          <cell r="A559">
            <v>6916</v>
          </cell>
          <cell r="B559" t="str">
            <v xml:space="preserve">           [6916]Taxas</v>
          </cell>
          <cell r="C559" t="str">
            <v>35,00D</v>
          </cell>
          <cell r="D559">
            <v>0</v>
          </cell>
          <cell r="E559">
            <v>0</v>
          </cell>
          <cell r="F559" t="str">
            <v>35,00D</v>
          </cell>
        </row>
        <row r="560">
          <cell r="A560">
            <v>6923</v>
          </cell>
          <cell r="B560" t="str">
            <v xml:space="preserve">           [6923]Celular</v>
          </cell>
          <cell r="C560" t="str">
            <v>40,00D</v>
          </cell>
          <cell r="D560">
            <v>0</v>
          </cell>
          <cell r="E560">
            <v>0</v>
          </cell>
          <cell r="F560" t="str">
            <v>40,00D</v>
          </cell>
        </row>
        <row r="561">
          <cell r="A561">
            <v>6930</v>
          </cell>
          <cell r="B561" t="str">
            <v xml:space="preserve">           [6930]Estacionamento</v>
          </cell>
          <cell r="C561" t="str">
            <v>557,18D</v>
          </cell>
          <cell r="D561">
            <v>290.2</v>
          </cell>
          <cell r="E561">
            <v>0</v>
          </cell>
          <cell r="F561" t="str">
            <v>847,38D</v>
          </cell>
        </row>
        <row r="562">
          <cell r="A562">
            <v>6937</v>
          </cell>
          <cell r="B562" t="str">
            <v xml:space="preserve">           [6937]Material de limpeza</v>
          </cell>
          <cell r="C562" t="str">
            <v>17.862,17D</v>
          </cell>
          <cell r="D562">
            <v>766.72</v>
          </cell>
          <cell r="E562">
            <v>0</v>
          </cell>
          <cell r="F562" t="str">
            <v>18.628,89D</v>
          </cell>
        </row>
        <row r="563">
          <cell r="A563">
            <v>6944</v>
          </cell>
          <cell r="B563" t="str">
            <v xml:space="preserve">           [6944]Material de construção</v>
          </cell>
          <cell r="C563" t="str">
            <v>9.577,48D</v>
          </cell>
          <cell r="D563">
            <v>0</v>
          </cell>
          <cell r="E563">
            <v>0</v>
          </cell>
          <cell r="F563" t="str">
            <v>9.577,48D</v>
          </cell>
        </row>
        <row r="564">
          <cell r="A564">
            <v>6951</v>
          </cell>
          <cell r="B564" t="str">
            <v xml:space="preserve">           [6951]Combustíveis e lubrificantes</v>
          </cell>
          <cell r="C564" t="str">
            <v>74,29D</v>
          </cell>
          <cell r="D564">
            <v>4.25</v>
          </cell>
          <cell r="E564">
            <v>0</v>
          </cell>
          <cell r="F564" t="str">
            <v>78,54D</v>
          </cell>
        </row>
        <row r="565">
          <cell r="A565">
            <v>7595</v>
          </cell>
          <cell r="B565" t="str">
            <v xml:space="preserve">           [7595]Passagens Extras</v>
          </cell>
          <cell r="C565" t="str">
            <v>145,50D</v>
          </cell>
          <cell r="D565">
            <v>28</v>
          </cell>
          <cell r="E565">
            <v>0</v>
          </cell>
          <cell r="F565" t="str">
            <v>173,50D</v>
          </cell>
        </row>
        <row r="566">
          <cell r="A566">
            <v>7603</v>
          </cell>
          <cell r="B566" t="str">
            <v xml:space="preserve">           [7603]Material de consumo</v>
          </cell>
          <cell r="C566" t="str">
            <v>4.628,88D</v>
          </cell>
          <cell r="D566">
            <v>1195.3699999999999</v>
          </cell>
          <cell r="E566">
            <v>0</v>
          </cell>
          <cell r="F566" t="str">
            <v>5.824,25D</v>
          </cell>
        </row>
        <row r="567">
          <cell r="A567">
            <v>7217</v>
          </cell>
          <cell r="B567" t="str">
            <v xml:space="preserve">           [7217]Cartorios</v>
          </cell>
          <cell r="C567" t="str">
            <v>6.849,49D</v>
          </cell>
          <cell r="D567">
            <v>262.7</v>
          </cell>
          <cell r="E567">
            <v>0</v>
          </cell>
          <cell r="F567" t="str">
            <v>7.112,19D</v>
          </cell>
        </row>
        <row r="568">
          <cell r="A568">
            <v>7604</v>
          </cell>
          <cell r="B568" t="str">
            <v xml:space="preserve">           [7604]Locações</v>
          </cell>
          <cell r="C568" t="str">
            <v>1.300,00D</v>
          </cell>
          <cell r="D568">
            <v>0</v>
          </cell>
          <cell r="E568">
            <v>0</v>
          </cell>
          <cell r="F568" t="str">
            <v>1.300,00D</v>
          </cell>
        </row>
        <row r="569">
          <cell r="A569">
            <v>7813</v>
          </cell>
          <cell r="B569" t="str">
            <v xml:space="preserve">           [7813]Infraestrutura</v>
          </cell>
          <cell r="C569" t="str">
            <v>1.996,50D</v>
          </cell>
          <cell r="D569">
            <v>8.24</v>
          </cell>
          <cell r="E569">
            <v>0</v>
          </cell>
          <cell r="F569" t="str">
            <v>2.004,74D</v>
          </cell>
        </row>
        <row r="570">
          <cell r="A570">
            <v>7814</v>
          </cell>
          <cell r="B570" t="str">
            <v xml:space="preserve">           [7814]Condomínio </v>
          </cell>
          <cell r="C570" t="str">
            <v>28.768,97D</v>
          </cell>
          <cell r="D570">
            <v>8024.5</v>
          </cell>
          <cell r="E570">
            <v>0</v>
          </cell>
          <cell r="F570" t="str">
            <v>36.793,47D</v>
          </cell>
        </row>
        <row r="571">
          <cell r="A571">
            <v>7815</v>
          </cell>
          <cell r="B571" t="str">
            <v xml:space="preserve">           [7815]Software</v>
          </cell>
          <cell r="C571" t="str">
            <v>116.411,17D</v>
          </cell>
          <cell r="D571">
            <v>16073.54</v>
          </cell>
          <cell r="E571">
            <v>0</v>
          </cell>
          <cell r="F571" t="str">
            <v>132.484,71D</v>
          </cell>
        </row>
        <row r="572">
          <cell r="A572">
            <v>7816</v>
          </cell>
          <cell r="B572" t="str">
            <v xml:space="preserve">           [7816]Ar condicionado</v>
          </cell>
          <cell r="C572" t="str">
            <v>16.867,56D</v>
          </cell>
          <cell r="D572">
            <v>4288.43</v>
          </cell>
          <cell r="E572">
            <v>0</v>
          </cell>
          <cell r="F572" t="str">
            <v>21.155,99D</v>
          </cell>
        </row>
        <row r="573">
          <cell r="A573" t="str">
            <v/>
          </cell>
          <cell r="B573" t="str">
            <v/>
          </cell>
          <cell r="C573" t="str">
            <v/>
          </cell>
          <cell r="D573" t="str">
            <v/>
          </cell>
          <cell r="E573" t="str">
            <v/>
          </cell>
          <cell r="F573" t="str">
            <v/>
          </cell>
        </row>
        <row r="574">
          <cell r="A574">
            <v>7056</v>
          </cell>
          <cell r="B574" t="str">
            <v xml:space="preserve">       [7056]DESPESAS TRIBUTARIAS</v>
          </cell>
          <cell r="C574" t="str">
            <v xml:space="preserve">        25.613,34D</v>
          </cell>
          <cell r="D574">
            <v>6410.95</v>
          </cell>
          <cell r="E574">
            <v>0</v>
          </cell>
          <cell r="F574" t="str">
            <v xml:space="preserve">        32.024,29D</v>
          </cell>
        </row>
        <row r="575">
          <cell r="A575">
            <v>7063</v>
          </cell>
          <cell r="B575" t="str">
            <v xml:space="preserve">         [7063]TRIBUTOS E CONTRIBUIÇÕES</v>
          </cell>
          <cell r="C575" t="str">
            <v xml:space="preserve">        25.613,34D</v>
          </cell>
          <cell r="D575">
            <v>6410.95</v>
          </cell>
          <cell r="E575">
            <v>0</v>
          </cell>
          <cell r="F575" t="str">
            <v xml:space="preserve">        32.024,29D</v>
          </cell>
        </row>
        <row r="576">
          <cell r="A576">
            <v>7084</v>
          </cell>
          <cell r="B576" t="str">
            <v xml:space="preserve">           [7084]Iptu</v>
          </cell>
          <cell r="C576" t="str">
            <v>15.614,29D</v>
          </cell>
          <cell r="D576">
            <v>4050.13</v>
          </cell>
          <cell r="E576">
            <v>0</v>
          </cell>
          <cell r="F576" t="str">
            <v>19.664,42D</v>
          </cell>
        </row>
        <row r="577">
          <cell r="A577">
            <v>7091</v>
          </cell>
          <cell r="B577" t="str">
            <v xml:space="preserve">           [7091]CIM</v>
          </cell>
          <cell r="C577" t="str">
            <v>1.290,88D</v>
          </cell>
          <cell r="D577">
            <v>0</v>
          </cell>
          <cell r="E577">
            <v>0</v>
          </cell>
          <cell r="F577" t="str">
            <v>1.290,88D</v>
          </cell>
        </row>
        <row r="578">
          <cell r="A578">
            <v>7105</v>
          </cell>
          <cell r="B578" t="str">
            <v xml:space="preserve">           [7105]IRRF</v>
          </cell>
          <cell r="C578" t="str">
            <v>2.651,04D</v>
          </cell>
          <cell r="D578">
            <v>409.24</v>
          </cell>
          <cell r="E578">
            <v>0</v>
          </cell>
          <cell r="F578" t="str">
            <v>3.060,28D</v>
          </cell>
        </row>
        <row r="579">
          <cell r="A579">
            <v>7182</v>
          </cell>
          <cell r="B579" t="str">
            <v xml:space="preserve">           [7182]Iof</v>
          </cell>
          <cell r="C579" t="str">
            <v>6.057,13D</v>
          </cell>
          <cell r="D579">
            <v>1951.58</v>
          </cell>
          <cell r="E579">
            <v>0</v>
          </cell>
          <cell r="F579" t="str">
            <v>8.008,71D</v>
          </cell>
        </row>
        <row r="580">
          <cell r="A580" t="str">
            <v/>
          </cell>
          <cell r="B580" t="str">
            <v/>
          </cell>
          <cell r="C580" t="str">
            <v/>
          </cell>
          <cell r="D580" t="str">
            <v/>
          </cell>
          <cell r="E580" t="str">
            <v/>
          </cell>
          <cell r="F580" t="str">
            <v/>
          </cell>
        </row>
        <row r="581">
          <cell r="A581">
            <v>7133</v>
          </cell>
          <cell r="B581" t="str">
            <v xml:space="preserve">       [7133]DESPESAS FINANCEIRAS</v>
          </cell>
          <cell r="C581" t="str">
            <v xml:space="preserve">       473.324,49D</v>
          </cell>
          <cell r="D581">
            <v>125241.60000000001</v>
          </cell>
          <cell r="E581">
            <v>0</v>
          </cell>
          <cell r="F581" t="str">
            <v xml:space="preserve">       598.566,09D</v>
          </cell>
        </row>
        <row r="582">
          <cell r="A582">
            <v>7140</v>
          </cell>
          <cell r="B582" t="str">
            <v xml:space="preserve">         [7140]DESPESAS FINANCEIRAS</v>
          </cell>
          <cell r="C582" t="str">
            <v xml:space="preserve">       473.324,49D</v>
          </cell>
          <cell r="D582">
            <v>125241.60000000001</v>
          </cell>
          <cell r="E582">
            <v>0</v>
          </cell>
          <cell r="F582" t="str">
            <v xml:space="preserve">       598.566,09D</v>
          </cell>
        </row>
        <row r="583">
          <cell r="A583">
            <v>7147</v>
          </cell>
          <cell r="B583" t="str">
            <v xml:space="preserve">           [7147]Despesas Bancarias</v>
          </cell>
          <cell r="C583" t="str">
            <v>13.371,81D</v>
          </cell>
          <cell r="D583">
            <v>7542.05</v>
          </cell>
          <cell r="E583">
            <v>0</v>
          </cell>
          <cell r="F583" t="str">
            <v>20.913,86D</v>
          </cell>
        </row>
        <row r="584">
          <cell r="A584">
            <v>7154</v>
          </cell>
          <cell r="B584" t="str">
            <v xml:space="preserve">           [7154]Juros e Multas</v>
          </cell>
          <cell r="C584" t="str">
            <v>455.373,72D</v>
          </cell>
          <cell r="D584">
            <v>116351.7</v>
          </cell>
          <cell r="E584">
            <v>0</v>
          </cell>
          <cell r="F584" t="str">
            <v>571.725,42D</v>
          </cell>
        </row>
        <row r="585">
          <cell r="A585">
            <v>7175</v>
          </cell>
          <cell r="B585" t="str">
            <v xml:space="preserve">           [7175]Taxas cartão de crédito</v>
          </cell>
          <cell r="C585" t="str">
            <v>4.578,96D</v>
          </cell>
          <cell r="D585">
            <v>1347.85</v>
          </cell>
          <cell r="E585">
            <v>0</v>
          </cell>
          <cell r="F585" t="str">
            <v>5.926,81D</v>
          </cell>
        </row>
        <row r="586">
          <cell r="A586" t="str">
            <v/>
          </cell>
          <cell r="B586" t="str">
            <v/>
          </cell>
          <cell r="C586" t="str">
            <v/>
          </cell>
          <cell r="D586" t="str">
            <v/>
          </cell>
          <cell r="E586" t="str">
            <v/>
          </cell>
          <cell r="F586" t="str">
            <v/>
          </cell>
        </row>
        <row r="587">
          <cell r="A587">
            <v>7266</v>
          </cell>
          <cell r="B587" t="str">
            <v xml:space="preserve">     [7266]PROVISÕES</v>
          </cell>
          <cell r="C587" t="str">
            <v xml:space="preserve">       121.541,61D</v>
          </cell>
          <cell r="D587">
            <v>25271.18</v>
          </cell>
          <cell r="E587">
            <v>0</v>
          </cell>
          <cell r="F587" t="str">
            <v xml:space="preserve">       146.812,79D</v>
          </cell>
        </row>
        <row r="588">
          <cell r="A588">
            <v>7273</v>
          </cell>
          <cell r="B588" t="str">
            <v xml:space="preserve">       [7273]PROVISÃO</v>
          </cell>
          <cell r="C588" t="str">
            <v xml:space="preserve">       121.541,61D</v>
          </cell>
          <cell r="D588">
            <v>25271.18</v>
          </cell>
          <cell r="E588">
            <v>0</v>
          </cell>
          <cell r="F588" t="str">
            <v xml:space="preserve">       146.812,79D</v>
          </cell>
        </row>
        <row r="589">
          <cell r="A589">
            <v>7280</v>
          </cell>
          <cell r="B589" t="str">
            <v xml:space="preserve">         [7280]PROVISÃO</v>
          </cell>
          <cell r="C589" t="str">
            <v xml:space="preserve">       121.541,61D</v>
          </cell>
          <cell r="D589">
            <v>25271.18</v>
          </cell>
          <cell r="E589">
            <v>0</v>
          </cell>
          <cell r="F589" t="str">
            <v xml:space="preserve">       146.812,79D</v>
          </cell>
        </row>
        <row r="590">
          <cell r="A590">
            <v>825</v>
          </cell>
          <cell r="B590" t="str">
            <v xml:space="preserve">           [825]Prov. p/CSLL</v>
          </cell>
          <cell r="C590" t="str">
            <v>43.449,43D</v>
          </cell>
          <cell r="D590">
            <v>7590.54</v>
          </cell>
          <cell r="E590">
            <v>0</v>
          </cell>
          <cell r="F590" t="str">
            <v>51.039,97D</v>
          </cell>
        </row>
        <row r="591">
          <cell r="A591">
            <v>826</v>
          </cell>
          <cell r="B591" t="str">
            <v xml:space="preserve">           [826]Provisao de IRPJ</v>
          </cell>
          <cell r="C591" t="str">
            <v>78.092,18D</v>
          </cell>
          <cell r="D591">
            <v>17680.64</v>
          </cell>
          <cell r="E591">
            <v>0</v>
          </cell>
          <cell r="F591" t="str">
            <v>95.772,82D</v>
          </cell>
        </row>
      </sheetData>
      <sheetData sheetId="80"/>
      <sheetData sheetId="81"/>
      <sheetData sheetId="82"/>
      <sheetData sheetId="83">
        <row r="4">
          <cell r="C4" t="str">
            <v>Saldo Anterior</v>
          </cell>
          <cell r="D4" t="str">
            <v>Débito</v>
          </cell>
          <cell r="E4" t="str">
            <v>Crédito</v>
          </cell>
          <cell r="F4" t="str">
            <v>Saldo Atual</v>
          </cell>
          <cell r="G4" t="str">
            <v>Salo Atual</v>
          </cell>
        </row>
        <row r="5">
          <cell r="B5" t="str">
            <v>7ATIVO</v>
          </cell>
          <cell r="C5" t="str">
            <v>13.373.822,89D</v>
          </cell>
          <cell r="D5">
            <v>4065212.76</v>
          </cell>
          <cell r="E5">
            <v>4114150.44</v>
          </cell>
          <cell r="F5" t="str">
            <v>13.324.885,21D</v>
          </cell>
          <cell r="G5">
            <v>13324885.210000001</v>
          </cell>
        </row>
        <row r="6">
          <cell r="B6" t="str">
            <v>14ATIVO CIRCULANTE</v>
          </cell>
          <cell r="C6" t="str">
            <v>4.440.363,11D</v>
          </cell>
          <cell r="D6">
            <v>4065212.76</v>
          </cell>
          <cell r="E6">
            <v>4114150.44</v>
          </cell>
          <cell r="F6" t="str">
            <v>4.391.425,43D</v>
          </cell>
          <cell r="G6">
            <v>4391425.43</v>
          </cell>
        </row>
        <row r="7">
          <cell r="A7">
            <v>21</v>
          </cell>
          <cell r="B7" t="str">
            <v>21DISPONÍVEL</v>
          </cell>
          <cell r="C7" t="str">
            <v>8.869,27C</v>
          </cell>
          <cell r="D7">
            <v>2587526.0299999998</v>
          </cell>
          <cell r="E7">
            <v>2831537.55</v>
          </cell>
          <cell r="F7" t="str">
            <v>252.880,79C</v>
          </cell>
          <cell r="G7">
            <v>252880.79</v>
          </cell>
        </row>
        <row r="8">
          <cell r="B8" t="str">
            <v>28CAIXA</v>
          </cell>
          <cell r="C8" t="str">
            <v>15.776,61D</v>
          </cell>
          <cell r="D8">
            <v>20707.009999999998</v>
          </cell>
          <cell r="E8">
            <v>34016.21</v>
          </cell>
          <cell r="F8" t="str">
            <v>2.467,41D</v>
          </cell>
          <cell r="G8">
            <v>2467.41</v>
          </cell>
        </row>
        <row r="9">
          <cell r="B9" t="str">
            <v>35Caixa Geral</v>
          </cell>
          <cell r="C9" t="str">
            <v>14.976,61D</v>
          </cell>
          <cell r="D9">
            <v>20707.009999999998</v>
          </cell>
          <cell r="E9">
            <v>34016.21</v>
          </cell>
          <cell r="F9" t="str">
            <v>1.667,41D</v>
          </cell>
          <cell r="G9">
            <v>1667.41</v>
          </cell>
        </row>
        <row r="10">
          <cell r="B10" t="str">
            <v>37Fundo Fixo</v>
          </cell>
          <cell r="C10" t="str">
            <v>800,00D</v>
          </cell>
          <cell r="D10">
            <v>0</v>
          </cell>
          <cell r="E10">
            <v>0</v>
          </cell>
          <cell r="F10" t="str">
            <v>800,00D</v>
          </cell>
          <cell r="G10">
            <v>800</v>
          </cell>
        </row>
        <row r="11">
          <cell r="B11" t="str">
            <v/>
          </cell>
          <cell r="C11" t="str">
            <v/>
          </cell>
          <cell r="D11" t="str">
            <v/>
          </cell>
          <cell r="E11" t="str">
            <v/>
          </cell>
          <cell r="F11" t="str">
            <v/>
          </cell>
          <cell r="G11" t="str">
            <v/>
          </cell>
        </row>
        <row r="12">
          <cell r="A12">
            <v>42</v>
          </cell>
          <cell r="B12" t="str">
            <v>42BANCOS CONTA MOVIMENTO</v>
          </cell>
          <cell r="C12" t="str">
            <v>199.460,34C</v>
          </cell>
          <cell r="D12">
            <v>2327302.96</v>
          </cell>
          <cell r="E12">
            <v>2444680.02</v>
          </cell>
          <cell r="F12" t="str">
            <v>316.837,40C</v>
          </cell>
          <cell r="G12">
            <v>316837.40000000002</v>
          </cell>
        </row>
        <row r="13">
          <cell r="B13" t="str">
            <v>49Banco Itaú c/c 49826-2</v>
          </cell>
          <cell r="C13" t="str">
            <v>686,24D</v>
          </cell>
          <cell r="D13">
            <v>29149.439999999999</v>
          </cell>
          <cell r="E13">
            <v>27209</v>
          </cell>
          <cell r="F13" t="str">
            <v>2.626,68D</v>
          </cell>
          <cell r="G13">
            <v>2626.68</v>
          </cell>
        </row>
        <row r="14">
          <cell r="B14" t="str">
            <v>56Bradesco c/c 600385-0</v>
          </cell>
          <cell r="C14" t="str">
            <v>314,11D</v>
          </cell>
          <cell r="D14">
            <v>1342088.08</v>
          </cell>
          <cell r="E14">
            <v>1465585.41</v>
          </cell>
          <cell r="F14" t="str">
            <v>123.183,22C</v>
          </cell>
          <cell r="G14">
            <v>123183.22</v>
          </cell>
        </row>
        <row r="15">
          <cell r="B15" t="str">
            <v>63Brasil Ag 3243-3 c/c 32418-3</v>
          </cell>
          <cell r="C15" t="str">
            <v>8.984,60C</v>
          </cell>
          <cell r="D15">
            <v>45278.07</v>
          </cell>
          <cell r="E15">
            <v>44268.53</v>
          </cell>
          <cell r="F15" t="str">
            <v>7.975,06C</v>
          </cell>
          <cell r="G15">
            <v>7975.06</v>
          </cell>
        </row>
        <row r="16">
          <cell r="B16" t="str">
            <v>77Caixa Econômica Federal Ag 3056 c/c 749-6 (SP)</v>
          </cell>
          <cell r="C16" t="str">
            <v>24.660,71C</v>
          </cell>
          <cell r="D16">
            <v>21000.85</v>
          </cell>
          <cell r="E16">
            <v>31583.83</v>
          </cell>
          <cell r="F16" t="str">
            <v>35.243,69C</v>
          </cell>
          <cell r="G16">
            <v>35243.69</v>
          </cell>
        </row>
        <row r="17">
          <cell r="B17" t="str">
            <v>98Caixa Econômica Federal Ag 3515 c/c 396-7</v>
          </cell>
          <cell r="C17" t="str">
            <v>11.989,51C</v>
          </cell>
          <cell r="D17">
            <v>360767.11</v>
          </cell>
          <cell r="E17">
            <v>360645.2</v>
          </cell>
          <cell r="F17" t="str">
            <v>11.867,60C</v>
          </cell>
          <cell r="G17">
            <v>11867.6</v>
          </cell>
        </row>
        <row r="18">
          <cell r="B18" t="str">
            <v>119Unicred</v>
          </cell>
          <cell r="C18" t="str">
            <v>52.885,06C</v>
          </cell>
          <cell r="D18">
            <v>494019.42</v>
          </cell>
          <cell r="E18">
            <v>494340.58</v>
          </cell>
          <cell r="F18" t="str">
            <v>53.206,22C</v>
          </cell>
          <cell r="G18">
            <v>53206.22</v>
          </cell>
        </row>
        <row r="19">
          <cell r="B19" t="str">
            <v>7539Bradesco c/c 291 - 385600-3 - SCP RM</v>
          </cell>
          <cell r="C19" t="str">
            <v>113,40C</v>
          </cell>
          <cell r="D19">
            <v>0</v>
          </cell>
          <cell r="E19">
            <v>0</v>
          </cell>
          <cell r="F19" t="str">
            <v>113,40C</v>
          </cell>
          <cell r="G19">
            <v>113.4</v>
          </cell>
        </row>
        <row r="20">
          <cell r="B20" t="str">
            <v>7540SANTANDER Ag 4478 c/c 13007021-3</v>
          </cell>
          <cell r="C20" t="str">
            <v>101.827,41C</v>
          </cell>
          <cell r="D20">
            <v>34999.99</v>
          </cell>
          <cell r="E20">
            <v>21047.47</v>
          </cell>
          <cell r="F20" t="str">
            <v>87.874,89C</v>
          </cell>
          <cell r="G20">
            <v>87874.89</v>
          </cell>
        </row>
        <row r="21">
          <cell r="B21" t="str">
            <v/>
          </cell>
          <cell r="C21" t="str">
            <v/>
          </cell>
          <cell r="D21" t="str">
            <v/>
          </cell>
          <cell r="E21" t="str">
            <v/>
          </cell>
          <cell r="F21" t="str">
            <v/>
          </cell>
          <cell r="G21" t="str">
            <v/>
          </cell>
        </row>
        <row r="22">
          <cell r="A22">
            <v>126</v>
          </cell>
          <cell r="B22" t="str">
            <v>126APLICAÇÕES FINANCEIRAS</v>
          </cell>
          <cell r="C22" t="str">
            <v>174.814,46D</v>
          </cell>
          <cell r="D22">
            <v>239516.06</v>
          </cell>
          <cell r="E22">
            <v>352841.32</v>
          </cell>
          <cell r="F22" t="str">
            <v>61.489,20D</v>
          </cell>
          <cell r="G22">
            <v>61489.2</v>
          </cell>
        </row>
        <row r="23">
          <cell r="A23">
            <v>133</v>
          </cell>
          <cell r="B23" t="str">
            <v>133Aplicação Bradesco</v>
          </cell>
          <cell r="C23" t="str">
            <v>113.371,26D</v>
          </cell>
          <cell r="D23">
            <v>239470.06</v>
          </cell>
          <cell r="E23">
            <v>352841.32</v>
          </cell>
          <cell r="F23" t="str">
            <v>0,00D</v>
          </cell>
          <cell r="G23">
            <v>0</v>
          </cell>
        </row>
        <row r="24">
          <cell r="B24" t="str">
            <v>7658Aplicação Unicred</v>
          </cell>
          <cell r="C24" t="str">
            <v>61.443,20D</v>
          </cell>
          <cell r="D24">
            <v>46</v>
          </cell>
          <cell r="E24">
            <v>0</v>
          </cell>
          <cell r="F24" t="str">
            <v>61.489,20D</v>
          </cell>
          <cell r="G24">
            <v>61489.2</v>
          </cell>
        </row>
        <row r="25">
          <cell r="B25" t="str">
            <v/>
          </cell>
          <cell r="C25" t="str">
            <v/>
          </cell>
          <cell r="D25" t="str">
            <v/>
          </cell>
          <cell r="E25" t="str">
            <v/>
          </cell>
          <cell r="F25" t="str">
            <v/>
          </cell>
          <cell r="G25" t="str">
            <v/>
          </cell>
        </row>
        <row r="26">
          <cell r="A26">
            <v>175</v>
          </cell>
          <cell r="B26" t="str">
            <v>175CLIENTES</v>
          </cell>
          <cell r="C26" t="str">
            <v>1.460.707,65D</v>
          </cell>
          <cell r="D26">
            <v>1246999.33</v>
          </cell>
          <cell r="E26">
            <v>1248622.33</v>
          </cell>
          <cell r="F26" t="str">
            <v>1.459.084,65D</v>
          </cell>
          <cell r="G26">
            <v>1459084.65</v>
          </cell>
        </row>
        <row r="27">
          <cell r="A27">
            <v>187</v>
          </cell>
          <cell r="B27" t="str">
            <v>182DUPLICATAS A RECEBER</v>
          </cell>
          <cell r="C27" t="str">
            <v>1.460.707,65D</v>
          </cell>
          <cell r="D27">
            <v>1246999.33</v>
          </cell>
          <cell r="E27">
            <v>1248622.33</v>
          </cell>
          <cell r="F27" t="str">
            <v>1.459.084,65D</v>
          </cell>
          <cell r="G27">
            <v>1459084.65</v>
          </cell>
        </row>
        <row r="28">
          <cell r="A28">
            <v>182</v>
          </cell>
          <cell r="B28" t="str">
            <v>20Clientes Diversos</v>
          </cell>
          <cell r="C28" t="str">
            <v>28.424,70D</v>
          </cell>
          <cell r="D28">
            <v>40038.92</v>
          </cell>
          <cell r="E28">
            <v>34280.47</v>
          </cell>
          <cell r="F28" t="str">
            <v>34.183,15D</v>
          </cell>
          <cell r="G28">
            <v>34183.15</v>
          </cell>
        </row>
        <row r="29">
          <cell r="B29" t="str">
            <v>7420AMIL</v>
          </cell>
          <cell r="C29" t="str">
            <v>29.252,96D</v>
          </cell>
          <cell r="D29">
            <v>325075.18</v>
          </cell>
          <cell r="E29">
            <v>167404.72</v>
          </cell>
          <cell r="F29" t="str">
            <v>186.923,42D</v>
          </cell>
          <cell r="G29">
            <v>186923.42</v>
          </cell>
        </row>
        <row r="30">
          <cell r="B30" t="str">
            <v>7427FUSEX</v>
          </cell>
          <cell r="C30" t="str">
            <v>2.571,78D</v>
          </cell>
          <cell r="D30">
            <v>590.78</v>
          </cell>
          <cell r="E30">
            <v>3890.92</v>
          </cell>
          <cell r="F30" t="str">
            <v>728,36C</v>
          </cell>
          <cell r="G30">
            <v>728.36</v>
          </cell>
        </row>
        <row r="31">
          <cell r="B31" t="str">
            <v>7441CAPESAÚDE</v>
          </cell>
          <cell r="C31" t="str">
            <v>0,08D</v>
          </cell>
          <cell r="D31">
            <v>4550.3599999999997</v>
          </cell>
          <cell r="E31">
            <v>4550.3500000000004</v>
          </cell>
          <cell r="F31" t="str">
            <v>0,09D</v>
          </cell>
          <cell r="G31">
            <v>0.09</v>
          </cell>
        </row>
        <row r="32">
          <cell r="B32" t="str">
            <v>7448BRADESCO SAÚDE</v>
          </cell>
          <cell r="C32" t="str">
            <v>10.699,38C</v>
          </cell>
          <cell r="D32">
            <v>218089.78</v>
          </cell>
          <cell r="E32">
            <v>121058.3</v>
          </cell>
          <cell r="F32" t="str">
            <v>86.332,10D</v>
          </cell>
          <cell r="G32">
            <v>86332.1</v>
          </cell>
        </row>
        <row r="33">
          <cell r="B33" t="str">
            <v>7455UNILIFE</v>
          </cell>
          <cell r="C33" t="str">
            <v>0,48D</v>
          </cell>
          <cell r="D33">
            <v>51634.42</v>
          </cell>
          <cell r="E33">
            <v>51634.41</v>
          </cell>
          <cell r="F33" t="str">
            <v>0,49D</v>
          </cell>
          <cell r="G33">
            <v>0.49</v>
          </cell>
        </row>
        <row r="34">
          <cell r="B34" t="str">
            <v>7462UNIMED RECIFE</v>
          </cell>
          <cell r="C34" t="str">
            <v>276.636,79D</v>
          </cell>
          <cell r="D34">
            <v>0</v>
          </cell>
          <cell r="E34">
            <v>276636.03999999998</v>
          </cell>
          <cell r="F34" t="str">
            <v>0,75D</v>
          </cell>
          <cell r="G34">
            <v>0.75</v>
          </cell>
        </row>
        <row r="35">
          <cell r="B35" t="str">
            <v>7476MEDISERVICE</v>
          </cell>
          <cell r="C35" t="str">
            <v>0,00D</v>
          </cell>
          <cell r="D35">
            <v>4346.7</v>
          </cell>
          <cell r="E35">
            <v>4346.7</v>
          </cell>
          <cell r="F35" t="str">
            <v>0,00D</v>
          </cell>
          <cell r="G35">
            <v>0</v>
          </cell>
        </row>
        <row r="36">
          <cell r="B36" t="str">
            <v>7490GOLDEN CROSS</v>
          </cell>
          <cell r="C36" t="str">
            <v>2.722,71C</v>
          </cell>
          <cell r="D36">
            <v>5176.6400000000003</v>
          </cell>
          <cell r="E36">
            <v>2590.4</v>
          </cell>
          <cell r="F36" t="str">
            <v>136,47C</v>
          </cell>
          <cell r="G36">
            <v>136.47</v>
          </cell>
        </row>
        <row r="37">
          <cell r="B37" t="str">
            <v>7497FACHESF</v>
          </cell>
          <cell r="C37" t="str">
            <v>0,05D</v>
          </cell>
          <cell r="D37">
            <v>25551.919999999998</v>
          </cell>
          <cell r="E37">
            <v>25551.88</v>
          </cell>
          <cell r="F37" t="str">
            <v>0,09D</v>
          </cell>
          <cell r="G37">
            <v>0.09</v>
          </cell>
        </row>
        <row r="38">
          <cell r="B38" t="str">
            <v>7504BANCO CENTRAL</v>
          </cell>
          <cell r="C38" t="str">
            <v>0,00D</v>
          </cell>
          <cell r="D38">
            <v>1673.79</v>
          </cell>
          <cell r="E38">
            <v>1673.79</v>
          </cell>
          <cell r="F38" t="str">
            <v>0,00D</v>
          </cell>
          <cell r="G38">
            <v>0</v>
          </cell>
        </row>
        <row r="39">
          <cell r="B39" t="str">
            <v>7511SASSEPE</v>
          </cell>
          <cell r="C39" t="str">
            <v>76.596,87D</v>
          </cell>
          <cell r="D39">
            <v>189821.96</v>
          </cell>
          <cell r="E39">
            <v>167879.44</v>
          </cell>
          <cell r="F39" t="str">
            <v>98.539,39D</v>
          </cell>
          <cell r="G39">
            <v>98539.39</v>
          </cell>
        </row>
        <row r="40">
          <cell r="B40" t="str">
            <v>7525SULAMERICA</v>
          </cell>
          <cell r="C40" t="str">
            <v>0,00D</v>
          </cell>
          <cell r="D40">
            <v>75271.240000000005</v>
          </cell>
          <cell r="E40">
            <v>75271.240000000005</v>
          </cell>
          <cell r="F40" t="str">
            <v>0,00D</v>
          </cell>
          <cell r="G40">
            <v>0</v>
          </cell>
        </row>
        <row r="41">
          <cell r="B41" t="str">
            <v>7532CASSI</v>
          </cell>
          <cell r="C41" t="str">
            <v>4.988,83D</v>
          </cell>
          <cell r="D41">
            <v>48943.34</v>
          </cell>
          <cell r="E41">
            <v>48117.59</v>
          </cell>
          <cell r="F41" t="str">
            <v>5.814,58D</v>
          </cell>
          <cell r="G41">
            <v>5814.58</v>
          </cell>
        </row>
        <row r="42">
          <cell r="B42" t="str">
            <v>7609GAMA</v>
          </cell>
          <cell r="C42" t="str">
            <v>1.334,54D</v>
          </cell>
          <cell r="D42">
            <v>599.78</v>
          </cell>
          <cell r="E42">
            <v>1217.8599999999999</v>
          </cell>
          <cell r="F42" t="str">
            <v>716,46D</v>
          </cell>
          <cell r="G42">
            <v>716.46</v>
          </cell>
        </row>
        <row r="43">
          <cell r="B43" t="str">
            <v>7665POLICIA MILITAR</v>
          </cell>
          <cell r="C43" t="str">
            <v>146.404,20D</v>
          </cell>
          <cell r="D43">
            <v>0</v>
          </cell>
          <cell r="E43">
            <v>2877.26</v>
          </cell>
          <cell r="F43" t="str">
            <v>143.526,94D</v>
          </cell>
          <cell r="G43">
            <v>143526.94</v>
          </cell>
        </row>
        <row r="44">
          <cell r="B44" t="str">
            <v>7686SAUDE RECIFE</v>
          </cell>
          <cell r="C44" t="str">
            <v>14.896,13D</v>
          </cell>
          <cell r="D44">
            <v>0</v>
          </cell>
          <cell r="E44">
            <v>14896.13</v>
          </cell>
          <cell r="F44" t="str">
            <v>0,00D</v>
          </cell>
          <cell r="G44">
            <v>0</v>
          </cell>
        </row>
        <row r="45">
          <cell r="B45" t="str">
            <v>7693VIVA SAÚDE</v>
          </cell>
          <cell r="C45" t="str">
            <v>681.811,38D</v>
          </cell>
          <cell r="D45">
            <v>0</v>
          </cell>
          <cell r="E45">
            <v>0</v>
          </cell>
          <cell r="F45" t="str">
            <v>681.811,38D</v>
          </cell>
          <cell r="G45">
            <v>681811.38</v>
          </cell>
        </row>
        <row r="46">
          <cell r="B46" t="str">
            <v>7770PLAN ASSISTE</v>
          </cell>
          <cell r="C46" t="str">
            <v>803,10D</v>
          </cell>
          <cell r="D46">
            <v>3023.3</v>
          </cell>
          <cell r="E46">
            <v>1079.1500000000001</v>
          </cell>
          <cell r="F46" t="str">
            <v>2.747,25D</v>
          </cell>
          <cell r="G46">
            <v>2747.25</v>
          </cell>
        </row>
        <row r="47">
          <cell r="B47" t="str">
            <v>7771COMPESA</v>
          </cell>
          <cell r="C47" t="str">
            <v>896,99D</v>
          </cell>
          <cell r="D47">
            <v>3800.68</v>
          </cell>
          <cell r="E47">
            <v>1208.6600000000001</v>
          </cell>
          <cell r="F47" t="str">
            <v>3.489,01D</v>
          </cell>
          <cell r="G47">
            <v>3489.01</v>
          </cell>
        </row>
        <row r="48">
          <cell r="B48" t="str">
            <v>7565SUS HUOC - FUNDACAO UNIVERSIDADE DE PERNAMBUCO</v>
          </cell>
          <cell r="C48" t="str">
            <v>202.302,44D</v>
          </cell>
          <cell r="D48">
            <v>212131.28</v>
          </cell>
          <cell r="E48">
            <v>206538.85</v>
          </cell>
          <cell r="F48" t="str">
            <v>207.894,87D</v>
          </cell>
          <cell r="G48">
            <v>207894.87</v>
          </cell>
        </row>
        <row r="49">
          <cell r="B49" t="str">
            <v>7593GEAP</v>
          </cell>
          <cell r="C49" t="str">
            <v>0,06D</v>
          </cell>
          <cell r="D49">
            <v>16048.94</v>
          </cell>
          <cell r="E49">
            <v>16048.94</v>
          </cell>
          <cell r="F49" t="str">
            <v>0,06D</v>
          </cell>
          <cell r="G49">
            <v>0.06</v>
          </cell>
        </row>
        <row r="50">
          <cell r="B50" t="str">
            <v>7621FISCO SAUDE</v>
          </cell>
          <cell r="C50" t="str">
            <v>0,06D</v>
          </cell>
          <cell r="D50">
            <v>5408.28</v>
          </cell>
          <cell r="E50">
            <v>5408.27</v>
          </cell>
          <cell r="F50" t="str">
            <v>0,07D</v>
          </cell>
          <cell r="G50">
            <v>7.0000000000000007E-2</v>
          </cell>
        </row>
        <row r="51">
          <cell r="B51" t="str">
            <v>7775CAIXA ECONOMICA FEDERAL</v>
          </cell>
          <cell r="C51" t="str">
            <v>0</v>
          </cell>
          <cell r="D51">
            <v>11294.01</v>
          </cell>
          <cell r="E51">
            <v>11294.01</v>
          </cell>
          <cell r="F51" t="str">
            <v>0</v>
          </cell>
          <cell r="G51">
            <v>0</v>
          </cell>
        </row>
        <row r="52">
          <cell r="B52" t="str">
            <v>7777POSTAL SAUDE</v>
          </cell>
          <cell r="C52" t="str">
            <v>9,50C</v>
          </cell>
          <cell r="D52">
            <v>2354.19</v>
          </cell>
          <cell r="E52">
            <v>2344.69</v>
          </cell>
          <cell r="F52" t="str">
            <v>0</v>
          </cell>
          <cell r="G52">
            <v>0</v>
          </cell>
        </row>
        <row r="53">
          <cell r="B53" t="str">
            <v>7779GRAN VIA AGENCIA DE VIAGENS</v>
          </cell>
          <cell r="C53" t="str">
            <v>3.330,00D</v>
          </cell>
          <cell r="D53">
            <v>0</v>
          </cell>
          <cell r="E53">
            <v>0</v>
          </cell>
          <cell r="F53" t="str">
            <v>3.330,00D</v>
          </cell>
          <cell r="G53">
            <v>3330</v>
          </cell>
        </row>
        <row r="54">
          <cell r="B54" t="str">
            <v>7780AERONAUTICA</v>
          </cell>
          <cell r="C54" t="str">
            <v>3.734,06D</v>
          </cell>
          <cell r="D54">
            <v>0</v>
          </cell>
          <cell r="E54">
            <v>693.99</v>
          </cell>
          <cell r="F54" t="str">
            <v>3.040,07D</v>
          </cell>
          <cell r="G54">
            <v>3040.07</v>
          </cell>
        </row>
        <row r="55">
          <cell r="B55" t="str">
            <v>7781AMEPE CAMPE</v>
          </cell>
          <cell r="C55" t="str">
            <v>153,74D</v>
          </cell>
          <cell r="D55">
            <v>1573.84</v>
          </cell>
          <cell r="E55">
            <v>128.27000000000001</v>
          </cell>
          <cell r="F55" t="str">
            <v>1.599,31D</v>
          </cell>
          <cell r="G55">
            <v>1599.31</v>
          </cell>
        </row>
        <row r="56">
          <cell r="B56" t="str">
            <v/>
          </cell>
          <cell r="C56" t="str">
            <v/>
          </cell>
          <cell r="D56" t="str">
            <v/>
          </cell>
          <cell r="E56" t="str">
            <v/>
          </cell>
          <cell r="F56" t="str">
            <v/>
          </cell>
          <cell r="G56" t="str">
            <v/>
          </cell>
        </row>
        <row r="57">
          <cell r="A57">
            <v>245</v>
          </cell>
          <cell r="B57" t="str">
            <v>245OUTROS CREDITOS</v>
          </cell>
          <cell r="C57" t="str">
            <v>2.906.988,21D</v>
          </cell>
          <cell r="D57">
            <v>230687.4</v>
          </cell>
          <cell r="E57">
            <v>33990.559999999998</v>
          </cell>
          <cell r="F57" t="str">
            <v>3.103.685,05D</v>
          </cell>
          <cell r="G57">
            <v>3103685.05</v>
          </cell>
        </row>
        <row r="58">
          <cell r="A58">
            <v>336</v>
          </cell>
          <cell r="B58" t="str">
            <v>336CREDITOS COM PESSOAS LIGADAS (PF/PJ)</v>
          </cell>
          <cell r="C58" t="str">
            <v>207.191,73D</v>
          </cell>
          <cell r="D58">
            <v>0</v>
          </cell>
          <cell r="E58">
            <v>0</v>
          </cell>
          <cell r="F58" t="str">
            <v>207.191,73D</v>
          </cell>
          <cell r="G58">
            <v>207191.73</v>
          </cell>
        </row>
        <row r="59">
          <cell r="B59" t="str">
            <v>343Emprestimo a Marcelo Carneiro Menezes</v>
          </cell>
          <cell r="C59" t="str">
            <v>113.551,36D</v>
          </cell>
          <cell r="D59">
            <v>0</v>
          </cell>
          <cell r="E59">
            <v>0</v>
          </cell>
          <cell r="F59" t="str">
            <v>113.551,36D</v>
          </cell>
          <cell r="G59">
            <v>113551.36</v>
          </cell>
        </row>
        <row r="60">
          <cell r="B60" t="str">
            <v>350Emprestimo a Alexandre George Saunderes</v>
          </cell>
          <cell r="C60" t="str">
            <v>93.640,37D</v>
          </cell>
          <cell r="D60">
            <v>0</v>
          </cell>
          <cell r="E60">
            <v>0</v>
          </cell>
          <cell r="F60" t="str">
            <v>93.640,37D</v>
          </cell>
          <cell r="G60">
            <v>93640.37</v>
          </cell>
        </row>
        <row r="61">
          <cell r="A61">
            <v>560</v>
          </cell>
          <cell r="B61" t="str">
            <v>560EMPRÉSTIMOS PF/PJ</v>
          </cell>
          <cell r="C61" t="str">
            <v>991.087,79D</v>
          </cell>
          <cell r="D61">
            <v>96942.45</v>
          </cell>
          <cell r="E61">
            <v>8300</v>
          </cell>
          <cell r="F61" t="str">
            <v>1.079.730,24D</v>
          </cell>
          <cell r="G61">
            <v>1079730.24</v>
          </cell>
        </row>
        <row r="62">
          <cell r="B62" t="str">
            <v>7714Gilberto Moura Brito</v>
          </cell>
          <cell r="C62" t="str">
            <v>12.786,72D</v>
          </cell>
          <cell r="D62">
            <v>4000</v>
          </cell>
          <cell r="E62">
            <v>0</v>
          </cell>
          <cell r="F62" t="str">
            <v>16.786,72D</v>
          </cell>
          <cell r="G62">
            <v>16786.72</v>
          </cell>
        </row>
        <row r="63">
          <cell r="B63" t="str">
            <v>7721Rodrigo Moura de Paula</v>
          </cell>
          <cell r="C63" t="str">
            <v>0,00D</v>
          </cell>
          <cell r="D63">
            <v>3842.45</v>
          </cell>
          <cell r="E63">
            <v>0</v>
          </cell>
          <cell r="F63" t="str">
            <v>3.842,45D</v>
          </cell>
          <cell r="G63">
            <v>3842.45</v>
          </cell>
        </row>
        <row r="64">
          <cell r="B64" t="str">
            <v>7742Pixxel Soluções em Medicina</v>
          </cell>
          <cell r="C64" t="str">
            <v>711.056,61D</v>
          </cell>
          <cell r="D64">
            <v>87000</v>
          </cell>
          <cell r="E64">
            <v>8300</v>
          </cell>
          <cell r="F64" t="str">
            <v>789.756,61D</v>
          </cell>
          <cell r="G64">
            <v>789756.61</v>
          </cell>
        </row>
        <row r="65">
          <cell r="B65" t="str">
            <v>7749Radioview Diagnóstico por Imagem</v>
          </cell>
          <cell r="C65" t="str">
            <v>245.244,46D</v>
          </cell>
          <cell r="D65">
            <v>2100</v>
          </cell>
          <cell r="E65">
            <v>0</v>
          </cell>
          <cell r="F65" t="str">
            <v>247.344,46D</v>
          </cell>
          <cell r="G65">
            <v>247344.46</v>
          </cell>
        </row>
        <row r="66">
          <cell r="B66" t="str">
            <v>7757Ricardo Paes Barreto</v>
          </cell>
          <cell r="C66" t="str">
            <v>22.000,00D</v>
          </cell>
          <cell r="D66">
            <v>0</v>
          </cell>
          <cell r="E66">
            <v>0</v>
          </cell>
          <cell r="F66" t="str">
            <v>22.000,00D</v>
          </cell>
          <cell r="G66">
            <v>22000</v>
          </cell>
        </row>
        <row r="67">
          <cell r="B67" t="str">
            <v/>
          </cell>
          <cell r="C67" t="str">
            <v/>
          </cell>
          <cell r="D67" t="str">
            <v/>
          </cell>
          <cell r="E67" t="str">
            <v/>
          </cell>
          <cell r="F67" t="str">
            <v/>
          </cell>
          <cell r="G67" t="str">
            <v/>
          </cell>
        </row>
        <row r="68">
          <cell r="A68">
            <v>581</v>
          </cell>
          <cell r="B68" t="str">
            <v>581ADIANTAMENTOS A TERCEIROS</v>
          </cell>
          <cell r="C68" t="str">
            <v>5.606,27D</v>
          </cell>
          <cell r="D68">
            <v>0</v>
          </cell>
          <cell r="E68">
            <v>0</v>
          </cell>
          <cell r="F68" t="str">
            <v>5.606,27D</v>
          </cell>
          <cell r="G68">
            <v>5606.27</v>
          </cell>
        </row>
        <row r="69">
          <cell r="A69">
            <v>588</v>
          </cell>
          <cell r="B69" t="str">
            <v>588Adiantamento a Fornecedor</v>
          </cell>
          <cell r="C69" t="str">
            <v>5.606,27D</v>
          </cell>
          <cell r="D69">
            <v>0</v>
          </cell>
          <cell r="E69">
            <v>0</v>
          </cell>
          <cell r="F69" t="str">
            <v>5.606,27D</v>
          </cell>
          <cell r="G69">
            <v>5606.27</v>
          </cell>
        </row>
        <row r="70">
          <cell r="B70" t="str">
            <v/>
          </cell>
          <cell r="C70" t="str">
            <v/>
          </cell>
          <cell r="D70" t="str">
            <v/>
          </cell>
          <cell r="E70" t="str">
            <v/>
          </cell>
          <cell r="F70" t="str">
            <v/>
          </cell>
          <cell r="G70" t="str">
            <v/>
          </cell>
        </row>
        <row r="71">
          <cell r="A71">
            <v>595</v>
          </cell>
          <cell r="B71" t="str">
            <v>595CREDITOS DE FUNCIONARIOS</v>
          </cell>
          <cell r="C71" t="str">
            <v>10.057,35D</v>
          </cell>
          <cell r="D71">
            <v>15633.21</v>
          </cell>
          <cell r="E71">
            <v>25690.560000000001</v>
          </cell>
          <cell r="F71" t="str">
            <v>0,00D</v>
          </cell>
          <cell r="G71">
            <v>0</v>
          </cell>
        </row>
        <row r="72">
          <cell r="A72">
            <v>637</v>
          </cell>
          <cell r="B72" t="str">
            <v>637Antecipação de férias</v>
          </cell>
          <cell r="C72" t="str">
            <v>10.057,35D</v>
          </cell>
          <cell r="D72">
            <v>15633.21</v>
          </cell>
          <cell r="E72">
            <v>25690.560000000001</v>
          </cell>
          <cell r="F72" t="str">
            <v>0,00D</v>
          </cell>
          <cell r="G72">
            <v>0</v>
          </cell>
        </row>
        <row r="73">
          <cell r="B73" t="str">
            <v/>
          </cell>
          <cell r="C73" t="str">
            <v/>
          </cell>
          <cell r="D73" t="str">
            <v/>
          </cell>
          <cell r="E73" t="str">
            <v/>
          </cell>
          <cell r="F73" t="str">
            <v/>
          </cell>
          <cell r="G73" t="str">
            <v/>
          </cell>
        </row>
        <row r="74">
          <cell r="A74">
            <v>1568</v>
          </cell>
          <cell r="B74" t="str">
            <v>1568ADIANTAMENTOS A SÓCIOS</v>
          </cell>
          <cell r="C74" t="str">
            <v>1.693.045,07D</v>
          </cell>
          <cell r="D74">
            <v>118111.74</v>
          </cell>
          <cell r="E74">
            <v>0</v>
          </cell>
          <cell r="F74" t="str">
            <v>1.811.156,81D</v>
          </cell>
          <cell r="G74">
            <v>1811156.81</v>
          </cell>
        </row>
        <row r="75">
          <cell r="A75">
            <v>5334</v>
          </cell>
          <cell r="B75" t="str">
            <v>5334Alexander George Saunders Junior</v>
          </cell>
          <cell r="C75" t="str">
            <v>344.316,47D</v>
          </cell>
          <cell r="D75">
            <v>26823.35</v>
          </cell>
          <cell r="E75">
            <v>0</v>
          </cell>
          <cell r="F75" t="str">
            <v>371.139,82D</v>
          </cell>
          <cell r="G75">
            <v>371139.82</v>
          </cell>
        </row>
        <row r="76">
          <cell r="A76">
            <v>5341</v>
          </cell>
          <cell r="B76" t="str">
            <v>5341Alberto Ribeiro de Souza Leão</v>
          </cell>
          <cell r="C76" t="str">
            <v>865.695,99D</v>
          </cell>
          <cell r="D76">
            <v>61186.31</v>
          </cell>
          <cell r="E76">
            <v>0</v>
          </cell>
          <cell r="F76" t="str">
            <v>926.882,30D</v>
          </cell>
          <cell r="G76">
            <v>926882.3</v>
          </cell>
        </row>
        <row r="77">
          <cell r="A77">
            <v>5348</v>
          </cell>
          <cell r="B77" t="str">
            <v>5348Marcelo Carneiro de Menezes</v>
          </cell>
          <cell r="C77" t="str">
            <v>483.032,61D</v>
          </cell>
          <cell r="D77">
            <v>30102.080000000002</v>
          </cell>
          <cell r="E77">
            <v>0</v>
          </cell>
          <cell r="F77" t="str">
            <v>513.134,69D</v>
          </cell>
          <cell r="G77">
            <v>513134.69</v>
          </cell>
        </row>
        <row r="78">
          <cell r="B78" t="str">
            <v/>
          </cell>
          <cell r="C78" t="str">
            <v/>
          </cell>
          <cell r="D78" t="str">
            <v/>
          </cell>
          <cell r="E78" t="str">
            <v/>
          </cell>
          <cell r="F78" t="str">
            <v/>
          </cell>
          <cell r="G78" t="str">
            <v/>
          </cell>
        </row>
        <row r="79">
          <cell r="A79">
            <v>1680</v>
          </cell>
          <cell r="B79" t="str">
            <v>1680DESPESAS DO EXERCÍCIO SEGUINTE PAGAS ANTECIPADAMEN</v>
          </cell>
          <cell r="C79" t="str">
            <v>81.536,52D</v>
          </cell>
          <cell r="D79">
            <v>0</v>
          </cell>
          <cell r="E79">
            <v>0</v>
          </cell>
          <cell r="F79" t="str">
            <v>81.536,52D</v>
          </cell>
          <cell r="G79">
            <v>81536.52</v>
          </cell>
        </row>
        <row r="80">
          <cell r="A80">
            <v>7630</v>
          </cell>
          <cell r="B80" t="str">
            <v>7630OUTROS CREDITOS</v>
          </cell>
          <cell r="C80" t="str">
            <v>81.536,52D</v>
          </cell>
          <cell r="D80">
            <v>0</v>
          </cell>
          <cell r="E80">
            <v>0</v>
          </cell>
          <cell r="F80" t="str">
            <v>81.536,52D</v>
          </cell>
          <cell r="G80">
            <v>81536.52</v>
          </cell>
        </row>
        <row r="81">
          <cell r="A81">
            <v>2219</v>
          </cell>
          <cell r="B81" t="str">
            <v>2219Consorcio Bradesco</v>
          </cell>
          <cell r="C81" t="str">
            <v>76.042,87D</v>
          </cell>
          <cell r="D81">
            <v>0</v>
          </cell>
          <cell r="E81">
            <v>0</v>
          </cell>
          <cell r="F81" t="str">
            <v>76.042,87D</v>
          </cell>
          <cell r="G81">
            <v>76042.87</v>
          </cell>
        </row>
        <row r="82">
          <cell r="A82">
            <v>147</v>
          </cell>
          <cell r="B82" t="str">
            <v>147Título Capitalização Bradesco</v>
          </cell>
          <cell r="C82" t="str">
            <v>5.493,65D</v>
          </cell>
          <cell r="D82">
            <v>0</v>
          </cell>
          <cell r="E82">
            <v>0</v>
          </cell>
          <cell r="F82" t="str">
            <v>5.493,65D</v>
          </cell>
          <cell r="G82">
            <v>5493.65</v>
          </cell>
        </row>
        <row r="83">
          <cell r="B83" t="str">
            <v/>
          </cell>
          <cell r="C83" t="str">
            <v/>
          </cell>
          <cell r="D83" t="str">
            <v/>
          </cell>
          <cell r="E83" t="str">
            <v/>
          </cell>
          <cell r="F83" t="str">
            <v/>
          </cell>
          <cell r="G83" t="str">
            <v/>
          </cell>
        </row>
        <row r="84">
          <cell r="A84">
            <v>1729</v>
          </cell>
          <cell r="B84" t="str">
            <v>1729ATIVO NÃO CIRCULANTE</v>
          </cell>
          <cell r="C84" t="str">
            <v>8.933.459,78D</v>
          </cell>
          <cell r="D84">
            <v>0</v>
          </cell>
          <cell r="E84">
            <v>0</v>
          </cell>
          <cell r="F84" t="str">
            <v>8.933.459,78D</v>
          </cell>
          <cell r="G84">
            <v>8933459.7799999993</v>
          </cell>
        </row>
        <row r="85">
          <cell r="A85">
            <v>1953</v>
          </cell>
          <cell r="B85" t="str">
            <v>1953ATIVO IMOBILIZADO</v>
          </cell>
          <cell r="C85" t="str">
            <v>8.933.459,78D</v>
          </cell>
          <cell r="D85">
            <v>0</v>
          </cell>
          <cell r="E85">
            <v>0</v>
          </cell>
          <cell r="F85" t="str">
            <v>8.933.459,78D</v>
          </cell>
          <cell r="G85">
            <v>8933459.7799999993</v>
          </cell>
        </row>
        <row r="86">
          <cell r="A86">
            <v>1960</v>
          </cell>
          <cell r="B86" t="str">
            <v>1960BENS EM OPERAÇÃO</v>
          </cell>
          <cell r="C86" t="str">
            <v>9.160.080,02D</v>
          </cell>
          <cell r="D86">
            <v>0</v>
          </cell>
          <cell r="E86">
            <v>0</v>
          </cell>
          <cell r="F86" t="str">
            <v>9.160.080,02D</v>
          </cell>
          <cell r="G86">
            <v>9160080.0199999996</v>
          </cell>
        </row>
        <row r="87">
          <cell r="A87">
            <v>1995</v>
          </cell>
          <cell r="B87" t="str">
            <v>1995Máquinas, aparelhos e equipamentos</v>
          </cell>
          <cell r="C87" t="str">
            <v>8.793.909,68D</v>
          </cell>
          <cell r="D87">
            <v>0</v>
          </cell>
          <cell r="E87">
            <v>0</v>
          </cell>
          <cell r="F87" t="str">
            <v>8.793.909,68D</v>
          </cell>
          <cell r="G87">
            <v>8793909.6799999997</v>
          </cell>
        </row>
        <row r="88">
          <cell r="A88">
            <v>2009</v>
          </cell>
          <cell r="B88" t="str">
            <v>2009Sistemas aplicativos - (software)</v>
          </cell>
          <cell r="C88" t="str">
            <v>26.625,57D</v>
          </cell>
          <cell r="D88">
            <v>0</v>
          </cell>
          <cell r="E88">
            <v>0</v>
          </cell>
          <cell r="F88" t="str">
            <v>26.625,57D</v>
          </cell>
          <cell r="G88">
            <v>26625.57</v>
          </cell>
        </row>
        <row r="89">
          <cell r="A89">
            <v>2016</v>
          </cell>
          <cell r="B89" t="str">
            <v>2016Móveis e utensílios</v>
          </cell>
          <cell r="C89" t="str">
            <v>54.265,87D</v>
          </cell>
          <cell r="D89">
            <v>0</v>
          </cell>
          <cell r="E89">
            <v>0</v>
          </cell>
          <cell r="F89" t="str">
            <v>54.265,87D</v>
          </cell>
          <cell r="G89">
            <v>54265.87</v>
          </cell>
        </row>
        <row r="90">
          <cell r="A90">
            <v>2044</v>
          </cell>
          <cell r="B90" t="str">
            <v>2044Benfeitorias em propriedades de terceiros</v>
          </cell>
          <cell r="C90" t="str">
            <v>285.278,90D</v>
          </cell>
          <cell r="D90">
            <v>0</v>
          </cell>
          <cell r="E90">
            <v>0</v>
          </cell>
          <cell r="F90" t="str">
            <v>285.278,90D</v>
          </cell>
          <cell r="G90">
            <v>285278.90000000002</v>
          </cell>
        </row>
        <row r="91">
          <cell r="B91" t="str">
            <v/>
          </cell>
          <cell r="C91" t="str">
            <v/>
          </cell>
          <cell r="D91" t="str">
            <v/>
          </cell>
          <cell r="E91" t="str">
            <v/>
          </cell>
          <cell r="F91" t="str">
            <v/>
          </cell>
          <cell r="G91" t="str">
            <v/>
          </cell>
        </row>
        <row r="92">
          <cell r="A92">
            <v>2072</v>
          </cell>
          <cell r="B92" t="str">
            <v>2072DEPRECIAÇÃO,AMORTIZAÇÃO E EXAUSTÃO ACUMULADA E PER</v>
          </cell>
          <cell r="C92" t="str">
            <v>226.620,24C</v>
          </cell>
          <cell r="D92">
            <v>0</v>
          </cell>
          <cell r="E92">
            <v>0</v>
          </cell>
          <cell r="F92" t="str">
            <v>226.620,24C</v>
          </cell>
          <cell r="G92">
            <v>226620.24</v>
          </cell>
        </row>
        <row r="93">
          <cell r="A93">
            <v>2100</v>
          </cell>
          <cell r="B93" t="str">
            <v>2100(-)Depreciacao Acum - maquinas, aparelhos e equipa</v>
          </cell>
          <cell r="C93" t="str">
            <v>220.220,58C</v>
          </cell>
          <cell r="D93">
            <v>0</v>
          </cell>
          <cell r="E93">
            <v>0</v>
          </cell>
          <cell r="F93" t="str">
            <v>220.220,58C</v>
          </cell>
          <cell r="G93">
            <v>220220.58</v>
          </cell>
        </row>
        <row r="94">
          <cell r="A94">
            <v>2107</v>
          </cell>
          <cell r="B94" t="str">
            <v>2107(-)Deprec Acumul - Equip de proces eletr de dados</v>
          </cell>
          <cell r="C94" t="str">
            <v>388,52C</v>
          </cell>
          <cell r="D94">
            <v>0</v>
          </cell>
          <cell r="E94">
            <v>0</v>
          </cell>
          <cell r="F94" t="str">
            <v>388,52C</v>
          </cell>
          <cell r="G94">
            <v>388.52</v>
          </cell>
        </row>
        <row r="95">
          <cell r="A95">
            <v>2114</v>
          </cell>
          <cell r="B95" t="str">
            <v>2114(-)Depreciacao acumulada - móveis e utensílios</v>
          </cell>
          <cell r="C95" t="str">
            <v>743,30C</v>
          </cell>
          <cell r="D95">
            <v>0</v>
          </cell>
          <cell r="E95">
            <v>0</v>
          </cell>
          <cell r="F95" t="str">
            <v>743,30C</v>
          </cell>
          <cell r="G95">
            <v>743.3</v>
          </cell>
        </row>
        <row r="96">
          <cell r="A96">
            <v>2142</v>
          </cell>
          <cell r="B96" t="str">
            <v>2142(-)Depreciacao acumulada - Predios e Benfeitorias</v>
          </cell>
          <cell r="C96" t="str">
            <v>5.267,84C</v>
          </cell>
          <cell r="D96">
            <v>0</v>
          </cell>
          <cell r="E96">
            <v>0</v>
          </cell>
          <cell r="F96" t="str">
            <v>5.267,84C</v>
          </cell>
          <cell r="G96">
            <v>5267.84</v>
          </cell>
        </row>
        <row r="97">
          <cell r="B97" t="str">
            <v/>
          </cell>
          <cell r="C97" t="str">
            <v/>
          </cell>
          <cell r="D97" t="str">
            <v/>
          </cell>
          <cell r="E97" t="str">
            <v/>
          </cell>
          <cell r="F97" t="str">
            <v/>
          </cell>
          <cell r="G97" t="str">
            <v/>
          </cell>
        </row>
        <row r="98">
          <cell r="A98">
            <v>2513</v>
          </cell>
          <cell r="B98" t="str">
            <v>2513PASSIVO</v>
          </cell>
          <cell r="C98" t="str">
            <v>12.064.461,60C</v>
          </cell>
          <cell r="D98">
            <v>1232005.31</v>
          </cell>
          <cell r="E98">
            <v>1138406.7</v>
          </cell>
          <cell r="F98" t="str">
            <v>11.970.862,99C</v>
          </cell>
          <cell r="G98">
            <v>11970862.99</v>
          </cell>
        </row>
        <row r="99">
          <cell r="A99">
            <v>2520</v>
          </cell>
          <cell r="B99" t="str">
            <v>2520PASSIVO CIRCULANTE</v>
          </cell>
          <cell r="C99" t="str">
            <v>3.836.870,51C</v>
          </cell>
          <cell r="D99">
            <v>1139938.08</v>
          </cell>
          <cell r="E99">
            <v>1108857.24</v>
          </cell>
          <cell r="F99" t="str">
            <v>3.805.789,67C</v>
          </cell>
          <cell r="G99">
            <v>3805789.67</v>
          </cell>
        </row>
        <row r="100">
          <cell r="A100">
            <v>2527</v>
          </cell>
          <cell r="B100" t="str">
            <v>2527SALARIOS E ENCARGOS SOCIAIS</v>
          </cell>
          <cell r="C100" t="str">
            <v>483.174,99C</v>
          </cell>
          <cell r="D100">
            <v>266650.36</v>
          </cell>
          <cell r="E100">
            <v>263056.21999999997</v>
          </cell>
          <cell r="F100" t="str">
            <v>479.580,85C</v>
          </cell>
          <cell r="G100">
            <v>479580.85</v>
          </cell>
        </row>
        <row r="101">
          <cell r="A101">
            <v>2534</v>
          </cell>
          <cell r="B101" t="str">
            <v>2534ORDENADOS E SALARIOS A PAGAR</v>
          </cell>
          <cell r="C101" t="str">
            <v>138.296,90C</v>
          </cell>
          <cell r="D101">
            <v>172600</v>
          </cell>
          <cell r="E101">
            <v>153628.5</v>
          </cell>
          <cell r="F101" t="str">
            <v>119.325,40C</v>
          </cell>
          <cell r="G101">
            <v>119325.4</v>
          </cell>
        </row>
        <row r="102">
          <cell r="A102">
            <v>2541</v>
          </cell>
          <cell r="B102" t="str">
            <v>2541Salarios a pagar</v>
          </cell>
          <cell r="C102" t="str">
            <v>98.920,30C</v>
          </cell>
          <cell r="D102">
            <v>130798.33</v>
          </cell>
          <cell r="E102">
            <v>128081.62</v>
          </cell>
          <cell r="F102" t="str">
            <v>96.203,59C</v>
          </cell>
          <cell r="G102">
            <v>96203.59</v>
          </cell>
        </row>
        <row r="103">
          <cell r="A103">
            <v>2548</v>
          </cell>
          <cell r="B103" t="str">
            <v>2548Contribuiçao Sindical</v>
          </cell>
          <cell r="C103" t="str">
            <v>9.424,69C</v>
          </cell>
          <cell r="D103">
            <v>0</v>
          </cell>
          <cell r="E103">
            <v>450.62</v>
          </cell>
          <cell r="F103" t="str">
            <v>9.875,31C</v>
          </cell>
          <cell r="G103">
            <v>9875.31</v>
          </cell>
        </row>
        <row r="104">
          <cell r="A104">
            <v>2562</v>
          </cell>
          <cell r="B104" t="str">
            <v>2562Irrf a recolher Darf 0561</v>
          </cell>
          <cell r="C104" t="str">
            <v>3.544,81C</v>
          </cell>
          <cell r="D104">
            <v>0</v>
          </cell>
          <cell r="E104">
            <v>441.83</v>
          </cell>
          <cell r="F104" t="str">
            <v>3.986,64C</v>
          </cell>
          <cell r="G104">
            <v>3986.64</v>
          </cell>
        </row>
        <row r="105">
          <cell r="A105">
            <v>2583</v>
          </cell>
          <cell r="B105" t="str">
            <v>2583Pro-labore a pagar</v>
          </cell>
          <cell r="C105" t="str">
            <v>19.046,32C</v>
          </cell>
          <cell r="D105">
            <v>96.8</v>
          </cell>
          <cell r="E105">
            <v>880</v>
          </cell>
          <cell r="F105" t="str">
            <v>19.829,52C</v>
          </cell>
          <cell r="G105">
            <v>19829.52</v>
          </cell>
        </row>
        <row r="106">
          <cell r="A106">
            <v>2597</v>
          </cell>
          <cell r="B106" t="str">
            <v>2597Rescisão a pagar</v>
          </cell>
          <cell r="C106" t="str">
            <v>5.209,15C</v>
          </cell>
          <cell r="D106">
            <v>13942.3</v>
          </cell>
          <cell r="E106">
            <v>12864.2</v>
          </cell>
          <cell r="F106" t="str">
            <v>4.131,05C</v>
          </cell>
          <cell r="G106">
            <v>4131.05</v>
          </cell>
        </row>
        <row r="107">
          <cell r="A107">
            <v>2611</v>
          </cell>
          <cell r="B107" t="str">
            <v>2611Férias a Pagar</v>
          </cell>
          <cell r="C107" t="str">
            <v>2.151,63C</v>
          </cell>
          <cell r="D107">
            <v>27762.57</v>
          </cell>
          <cell r="E107">
            <v>10910.23</v>
          </cell>
          <cell r="F107" t="str">
            <v>14.700,71D</v>
          </cell>
          <cell r="G107">
            <v>14700.71</v>
          </cell>
        </row>
        <row r="108">
          <cell r="B108" t="str">
            <v/>
          </cell>
          <cell r="C108" t="str">
            <v/>
          </cell>
          <cell r="D108" t="str">
            <v/>
          </cell>
          <cell r="E108" t="str">
            <v/>
          </cell>
          <cell r="F108" t="str">
            <v/>
          </cell>
          <cell r="G108" t="str">
            <v/>
          </cell>
        </row>
        <row r="109">
          <cell r="A109">
            <v>2618</v>
          </cell>
          <cell r="B109" t="str">
            <v>2618INSS A RECOLHER</v>
          </cell>
          <cell r="C109" t="str">
            <v>70.242,58C</v>
          </cell>
          <cell r="D109">
            <v>52830.05</v>
          </cell>
          <cell r="E109">
            <v>47355.08</v>
          </cell>
          <cell r="F109" t="str">
            <v>64.767,61C</v>
          </cell>
          <cell r="G109">
            <v>64767.61</v>
          </cell>
        </row>
        <row r="110">
          <cell r="A110">
            <v>2625</v>
          </cell>
          <cell r="B110" t="str">
            <v>2625Inss a recolher</v>
          </cell>
          <cell r="C110" t="str">
            <v>70.242,58C</v>
          </cell>
          <cell r="D110">
            <v>52830.05</v>
          </cell>
          <cell r="E110">
            <v>47355.08</v>
          </cell>
          <cell r="F110" t="str">
            <v>64.767,61C</v>
          </cell>
          <cell r="G110">
            <v>64767.61</v>
          </cell>
        </row>
        <row r="111">
          <cell r="B111" t="str">
            <v/>
          </cell>
          <cell r="C111" t="str">
            <v/>
          </cell>
          <cell r="D111" t="str">
            <v/>
          </cell>
          <cell r="E111" t="str">
            <v/>
          </cell>
          <cell r="F111" t="str">
            <v/>
          </cell>
          <cell r="G111" t="str">
            <v/>
          </cell>
        </row>
        <row r="112">
          <cell r="A112">
            <v>2646</v>
          </cell>
          <cell r="B112" t="str">
            <v>2646FGTS A RECOLHER</v>
          </cell>
          <cell r="C112" t="str">
            <v>15.327,47C</v>
          </cell>
          <cell r="D112">
            <v>12751.39</v>
          </cell>
          <cell r="E112">
            <v>13088.22</v>
          </cell>
          <cell r="F112" t="str">
            <v>15.664,30C</v>
          </cell>
          <cell r="G112">
            <v>15664.3</v>
          </cell>
        </row>
        <row r="113">
          <cell r="A113">
            <v>2653</v>
          </cell>
          <cell r="B113" t="str">
            <v>2653Fgts a recolher</v>
          </cell>
          <cell r="C113" t="str">
            <v>15.327,47C</v>
          </cell>
          <cell r="D113">
            <v>12751.39</v>
          </cell>
          <cell r="E113">
            <v>13088.22</v>
          </cell>
          <cell r="F113" t="str">
            <v>15.664,30C</v>
          </cell>
          <cell r="G113">
            <v>15664.3</v>
          </cell>
        </row>
        <row r="114">
          <cell r="B114" t="str">
            <v/>
          </cell>
          <cell r="C114" t="str">
            <v/>
          </cell>
          <cell r="D114" t="str">
            <v/>
          </cell>
          <cell r="E114" t="str">
            <v/>
          </cell>
          <cell r="F114" t="str">
            <v/>
          </cell>
          <cell r="G114" t="str">
            <v/>
          </cell>
        </row>
        <row r="115">
          <cell r="A115">
            <v>7633</v>
          </cell>
          <cell r="B115" t="str">
            <v>7633IMPOSTOS RETIDOS A RECOLHER</v>
          </cell>
          <cell r="C115" t="str">
            <v>39.095,67C</v>
          </cell>
          <cell r="D115">
            <v>12724.71</v>
          </cell>
          <cell r="E115">
            <v>15459.79</v>
          </cell>
          <cell r="F115" t="str">
            <v>41.830,75C</v>
          </cell>
          <cell r="G115">
            <v>41830.75</v>
          </cell>
        </row>
        <row r="116">
          <cell r="B116" t="str">
            <v/>
          </cell>
          <cell r="C116" t="str">
            <v/>
          </cell>
          <cell r="F116" t="str">
            <v/>
          </cell>
        </row>
        <row r="117">
          <cell r="B117" t="str">
            <v/>
          </cell>
          <cell r="C117" t="str">
            <v/>
          </cell>
          <cell r="F117" t="str">
            <v/>
          </cell>
        </row>
        <row r="118">
          <cell r="B118" t="str">
            <v/>
          </cell>
          <cell r="C118" t="str">
            <v/>
          </cell>
          <cell r="F118" t="str">
            <v/>
          </cell>
        </row>
        <row r="119">
          <cell r="C119" t="str">
            <v/>
          </cell>
          <cell r="F119" t="str">
            <v/>
          </cell>
        </row>
        <row r="120">
          <cell r="B120" t="str">
            <v>7634IRRF a Recolher</v>
          </cell>
          <cell r="C120" t="str">
            <v>8.848,48C</v>
          </cell>
          <cell r="D120">
            <v>2997.12</v>
          </cell>
          <cell r="E120">
            <v>3761.11</v>
          </cell>
          <cell r="F120" t="str">
            <v>9.612,47C</v>
          </cell>
          <cell r="G120">
            <v>9612.4699999999993</v>
          </cell>
        </row>
        <row r="121">
          <cell r="B121" t="str">
            <v>7635CSRF a Recolher</v>
          </cell>
          <cell r="C121" t="str">
            <v>30.247,19C</v>
          </cell>
          <cell r="D121">
            <v>9727.59</v>
          </cell>
          <cell r="E121">
            <v>11698.68</v>
          </cell>
          <cell r="F121" t="str">
            <v>32.218,28C</v>
          </cell>
          <cell r="G121">
            <v>32218.28</v>
          </cell>
        </row>
        <row r="122">
          <cell r="B122" t="str">
            <v/>
          </cell>
          <cell r="C122" t="str">
            <v/>
          </cell>
          <cell r="D122" t="str">
            <v/>
          </cell>
          <cell r="E122" t="str">
            <v/>
          </cell>
          <cell r="F122" t="str">
            <v/>
          </cell>
          <cell r="G122" t="str">
            <v/>
          </cell>
        </row>
        <row r="123">
          <cell r="A123">
            <v>7636</v>
          </cell>
          <cell r="B123" t="str">
            <v>7636PROVISÕES TRABALHISTAS</v>
          </cell>
          <cell r="C123" t="str">
            <v>220.212,37C</v>
          </cell>
          <cell r="D123">
            <v>15744.21</v>
          </cell>
          <cell r="E123">
            <v>33524.629999999997</v>
          </cell>
          <cell r="F123" t="str">
            <v>237.992,79C</v>
          </cell>
          <cell r="G123">
            <v>237992.79</v>
          </cell>
        </row>
        <row r="124">
          <cell r="B124" t="str">
            <v>7638Provisões férias</v>
          </cell>
          <cell r="C124" t="str">
            <v>114.751,48C</v>
          </cell>
          <cell r="D124">
            <v>12892.1</v>
          </cell>
          <cell r="E124">
            <v>14236.2</v>
          </cell>
          <cell r="F124" t="str">
            <v>116.095,58C</v>
          </cell>
          <cell r="G124">
            <v>116095.58</v>
          </cell>
        </row>
        <row r="125">
          <cell r="B125" t="str">
            <v>7639Provisões encargos s/ férias</v>
          </cell>
          <cell r="C125" t="str">
            <v>45.752,69C</v>
          </cell>
          <cell r="D125">
            <v>804.58</v>
          </cell>
          <cell r="E125">
            <v>4954.24</v>
          </cell>
          <cell r="F125" t="str">
            <v>49.902,35C</v>
          </cell>
          <cell r="G125">
            <v>49902.35</v>
          </cell>
        </row>
        <row r="126">
          <cell r="B126" t="str">
            <v>7640Provisões 13º salário</v>
          </cell>
          <cell r="C126" t="str">
            <v>40.726,64C</v>
          </cell>
          <cell r="D126">
            <v>2047.53</v>
          </cell>
          <cell r="E126">
            <v>10633.62</v>
          </cell>
          <cell r="F126" t="str">
            <v>49.312,73C</v>
          </cell>
          <cell r="G126">
            <v>49312.73</v>
          </cell>
        </row>
        <row r="127">
          <cell r="B127" t="str">
            <v>7641Provisões encargos s/ 13º salário</v>
          </cell>
          <cell r="C127" t="str">
            <v>18.981,56C</v>
          </cell>
          <cell r="D127">
            <v>0</v>
          </cell>
          <cell r="E127">
            <v>3700.57</v>
          </cell>
          <cell r="F127" t="str">
            <v>22.682,13C</v>
          </cell>
          <cell r="G127">
            <v>22682.13</v>
          </cell>
        </row>
        <row r="128">
          <cell r="B128" t="str">
            <v/>
          </cell>
          <cell r="C128" t="str">
            <v/>
          </cell>
          <cell r="D128" t="str">
            <v/>
          </cell>
          <cell r="E128" t="str">
            <v/>
          </cell>
          <cell r="F128" t="str">
            <v/>
          </cell>
          <cell r="G128" t="str">
            <v/>
          </cell>
        </row>
        <row r="129">
          <cell r="A129">
            <v>2786</v>
          </cell>
          <cell r="B129" t="str">
            <v>2786FORNECEDORES</v>
          </cell>
          <cell r="C129" t="str">
            <v>674.570,69C</v>
          </cell>
          <cell r="D129">
            <v>539944.15</v>
          </cell>
          <cell r="E129">
            <v>633512.07999999996</v>
          </cell>
          <cell r="F129" t="str">
            <v>768.138,62C</v>
          </cell>
          <cell r="G129">
            <v>768138.62</v>
          </cell>
        </row>
        <row r="130">
          <cell r="B130" t="str">
            <v>2793FORNECEDORES NACIONAIS</v>
          </cell>
          <cell r="C130" t="str">
            <v>530.525,22C</v>
          </cell>
          <cell r="D130">
            <v>415805.46</v>
          </cell>
          <cell r="E130">
            <v>550605.31000000006</v>
          </cell>
          <cell r="F130" t="str">
            <v>665.325,07C</v>
          </cell>
          <cell r="G130">
            <v>665325.06999999995</v>
          </cell>
        </row>
        <row r="131">
          <cell r="B131" t="str">
            <v>2821Disfa - Silva &amp; Miranda</v>
          </cell>
          <cell r="C131" t="str">
            <v>1.437,86C</v>
          </cell>
          <cell r="D131">
            <v>1437.86</v>
          </cell>
          <cell r="E131">
            <v>1027.06</v>
          </cell>
          <cell r="F131" t="str">
            <v>1.027,06C</v>
          </cell>
          <cell r="G131">
            <v>1027.06</v>
          </cell>
        </row>
        <row r="132">
          <cell r="B132" t="str">
            <v>2842Abreu Hospitalar</v>
          </cell>
          <cell r="C132" t="str">
            <v>372,00C</v>
          </cell>
          <cell r="D132">
            <v>372</v>
          </cell>
          <cell r="E132">
            <v>0</v>
          </cell>
          <cell r="F132" t="str">
            <v>0,00C</v>
          </cell>
          <cell r="G132">
            <v>0</v>
          </cell>
        </row>
        <row r="133">
          <cell r="B133" t="str">
            <v>2870Fujifilm ndt sistemas medicos</v>
          </cell>
          <cell r="C133" t="str">
            <v>6.274,24C</v>
          </cell>
          <cell r="D133">
            <v>21017.77</v>
          </cell>
          <cell r="E133">
            <v>152638.01</v>
          </cell>
          <cell r="F133" t="str">
            <v>137.894,48C</v>
          </cell>
          <cell r="G133">
            <v>137894.48000000001</v>
          </cell>
        </row>
        <row r="134">
          <cell r="B134" t="str">
            <v>2961Serquip serv. construcoes e equip. - Stericycle</v>
          </cell>
          <cell r="C134" t="str">
            <v>4.235,04C</v>
          </cell>
          <cell r="D134">
            <v>3757.67</v>
          </cell>
          <cell r="E134">
            <v>477.37</v>
          </cell>
          <cell r="F134" t="str">
            <v>954,74C</v>
          </cell>
          <cell r="G134">
            <v>954.74</v>
          </cell>
        </row>
        <row r="135">
          <cell r="B135" t="str">
            <v>3066Promult Brasil Distrib. Com. Deprod. de Higiene</v>
          </cell>
          <cell r="C135" t="str">
            <v>8.024,39C</v>
          </cell>
          <cell r="D135">
            <v>6514.51</v>
          </cell>
          <cell r="E135">
            <v>7078.41</v>
          </cell>
          <cell r="F135" t="str">
            <v>8.588,29C</v>
          </cell>
          <cell r="G135">
            <v>8588.2900000000009</v>
          </cell>
        </row>
        <row r="136">
          <cell r="B136" t="str">
            <v>3080Solivetti Comercio e serviços Ltda</v>
          </cell>
          <cell r="C136" t="str">
            <v>41.146,16C</v>
          </cell>
          <cell r="D136">
            <v>19862.84</v>
          </cell>
          <cell r="E136">
            <v>2000</v>
          </cell>
          <cell r="F136" t="str">
            <v>23.283,32C</v>
          </cell>
          <cell r="G136">
            <v>23283.32</v>
          </cell>
        </row>
        <row r="137">
          <cell r="B137" t="str">
            <v>3185Serviços de Diagnósticos por Imagem</v>
          </cell>
          <cell r="C137" t="str">
            <v>0,00C</v>
          </cell>
          <cell r="D137">
            <v>9991.74</v>
          </cell>
          <cell r="E137">
            <v>9991.74</v>
          </cell>
          <cell r="F137" t="str">
            <v>0,00C</v>
          </cell>
          <cell r="G137">
            <v>0</v>
          </cell>
        </row>
        <row r="138">
          <cell r="B138" t="str">
            <v>3206GE Healthcare Barueri</v>
          </cell>
          <cell r="C138" t="str">
            <v>90.105,11C</v>
          </cell>
          <cell r="D138">
            <v>14508.71</v>
          </cell>
          <cell r="E138">
            <v>17908.95</v>
          </cell>
          <cell r="F138" t="str">
            <v>93.505,35C</v>
          </cell>
          <cell r="G138">
            <v>93505.35</v>
          </cell>
        </row>
        <row r="139">
          <cell r="B139" t="str">
            <v>3248MicroOffice</v>
          </cell>
          <cell r="C139" t="str">
            <v>0,00C</v>
          </cell>
          <cell r="D139">
            <v>0</v>
          </cell>
          <cell r="E139">
            <v>133.02000000000001</v>
          </cell>
          <cell r="F139" t="str">
            <v>133,02C</v>
          </cell>
          <cell r="G139">
            <v>133.02000000000001</v>
          </cell>
        </row>
        <row r="140">
          <cell r="B140" t="str">
            <v>3290Shop da Saude LTDA</v>
          </cell>
          <cell r="C140" t="str">
            <v>3.084,45C</v>
          </cell>
          <cell r="D140">
            <v>1280.24</v>
          </cell>
          <cell r="E140">
            <v>1434.2</v>
          </cell>
          <cell r="F140" t="str">
            <v>3.238,41C</v>
          </cell>
          <cell r="G140">
            <v>3238.41</v>
          </cell>
        </row>
        <row r="141">
          <cell r="B141" t="str">
            <v>3297Pixeon Medical Systems</v>
          </cell>
          <cell r="C141" t="str">
            <v>46.236,71C</v>
          </cell>
          <cell r="D141">
            <v>30614.799999999999</v>
          </cell>
          <cell r="E141">
            <v>34502.949999999997</v>
          </cell>
          <cell r="F141" t="str">
            <v>50.124,86C</v>
          </cell>
          <cell r="G141">
            <v>50124.86</v>
          </cell>
        </row>
        <row r="142">
          <cell r="B142" t="str">
            <v>3311Acessplus Manutenção Ltda ME</v>
          </cell>
          <cell r="C142" t="str">
            <v>0,00C</v>
          </cell>
          <cell r="D142">
            <v>0</v>
          </cell>
          <cell r="E142">
            <v>285.5</v>
          </cell>
          <cell r="F142" t="str">
            <v>285,50C</v>
          </cell>
          <cell r="G142">
            <v>285.5</v>
          </cell>
        </row>
        <row r="143">
          <cell r="B143" t="str">
            <v>3360Vitale Comercio Ltda - EPP</v>
          </cell>
          <cell r="C143" t="str">
            <v>13.352,85C</v>
          </cell>
          <cell r="D143">
            <v>1960.39</v>
          </cell>
          <cell r="E143">
            <v>11000</v>
          </cell>
          <cell r="F143" t="str">
            <v>22.392,46C</v>
          </cell>
          <cell r="G143">
            <v>22392.46</v>
          </cell>
        </row>
        <row r="144">
          <cell r="B144" t="str">
            <v>3374Nagem - Cil Com de Informatica</v>
          </cell>
          <cell r="C144" t="str">
            <v>3.594,58C</v>
          </cell>
          <cell r="D144">
            <v>1207.56</v>
          </cell>
          <cell r="E144">
            <v>2617.2199999999998</v>
          </cell>
          <cell r="F144" t="str">
            <v>5.004,24C</v>
          </cell>
          <cell r="G144">
            <v>5004.24</v>
          </cell>
        </row>
        <row r="145">
          <cell r="B145" t="str">
            <v>3409Braspel</v>
          </cell>
          <cell r="C145" t="str">
            <v>468,60C</v>
          </cell>
          <cell r="D145">
            <v>0</v>
          </cell>
          <cell r="E145">
            <v>0</v>
          </cell>
          <cell r="F145" t="str">
            <v>468,60C</v>
          </cell>
          <cell r="G145">
            <v>468.6</v>
          </cell>
        </row>
        <row r="146">
          <cell r="B146" t="str">
            <v>3437AGC Gráfica</v>
          </cell>
          <cell r="C146" t="str">
            <v>33.581,96C</v>
          </cell>
          <cell r="D146">
            <v>29555.72</v>
          </cell>
          <cell r="E146">
            <v>58015</v>
          </cell>
          <cell r="F146" t="str">
            <v>62.041,24C</v>
          </cell>
          <cell r="G146">
            <v>62041.24</v>
          </cell>
        </row>
        <row r="147">
          <cell r="B147" t="str">
            <v>3556White Martins</v>
          </cell>
          <cell r="C147" t="str">
            <v>1.955,92C</v>
          </cell>
          <cell r="D147">
            <v>1624.81</v>
          </cell>
          <cell r="E147">
            <v>739.23</v>
          </cell>
          <cell r="F147" t="str">
            <v>1.070,34C</v>
          </cell>
          <cell r="G147">
            <v>1070.3399999999999</v>
          </cell>
        </row>
        <row r="148">
          <cell r="B148" t="str">
            <v>3570Medical</v>
          </cell>
          <cell r="C148" t="str">
            <v>2.023,00C</v>
          </cell>
          <cell r="D148">
            <v>481.8</v>
          </cell>
          <cell r="E148">
            <v>2018</v>
          </cell>
          <cell r="F148" t="str">
            <v>3.559,20C</v>
          </cell>
          <cell r="G148">
            <v>3559.2</v>
          </cell>
        </row>
        <row r="149">
          <cell r="B149" t="str">
            <v>3626Pitter J. de A. Melo - ME</v>
          </cell>
          <cell r="C149" t="str">
            <v>6.248,00C</v>
          </cell>
          <cell r="D149">
            <v>3124</v>
          </cell>
          <cell r="E149">
            <v>2800</v>
          </cell>
          <cell r="F149" t="str">
            <v>5.924,00C</v>
          </cell>
          <cell r="G149">
            <v>5924</v>
          </cell>
        </row>
        <row r="150">
          <cell r="B150" t="str">
            <v>3633Agua Mineral Rosa Branca Montania Ltda</v>
          </cell>
          <cell r="C150" t="str">
            <v>0,00C</v>
          </cell>
          <cell r="D150">
            <v>480</v>
          </cell>
          <cell r="E150">
            <v>480</v>
          </cell>
          <cell r="F150" t="str">
            <v>0,00C</v>
          </cell>
          <cell r="G150">
            <v>0</v>
          </cell>
        </row>
        <row r="151">
          <cell r="B151" t="str">
            <v>3808BVST</v>
          </cell>
          <cell r="C151" t="str">
            <v>0,00C</v>
          </cell>
          <cell r="D151">
            <v>5377.35</v>
          </cell>
          <cell r="E151">
            <v>5377.35</v>
          </cell>
          <cell r="F151" t="str">
            <v>0,00C</v>
          </cell>
          <cell r="G151">
            <v>0</v>
          </cell>
        </row>
        <row r="152">
          <cell r="B152" t="str">
            <v>3816Apogeu Center</v>
          </cell>
          <cell r="C152" t="str">
            <v>3.420,60C</v>
          </cell>
          <cell r="D152">
            <v>2283.0500000000002</v>
          </cell>
          <cell r="E152">
            <v>4162.8</v>
          </cell>
          <cell r="F152" t="str">
            <v>5.300,35C</v>
          </cell>
          <cell r="G152">
            <v>5300.35</v>
          </cell>
        </row>
        <row r="153">
          <cell r="B153" t="str">
            <v>3817Central Distribuidora de Medicamentos Ltda</v>
          </cell>
          <cell r="C153" t="str">
            <v>106,00C</v>
          </cell>
          <cell r="D153">
            <v>106</v>
          </cell>
          <cell r="E153">
            <v>0</v>
          </cell>
          <cell r="F153" t="str">
            <v>0,00C</v>
          </cell>
          <cell r="G153">
            <v>0</v>
          </cell>
        </row>
        <row r="154">
          <cell r="B154" t="str">
            <v>3819Film Service e Equip Prod Med Radiolo</v>
          </cell>
          <cell r="C154" t="str">
            <v>5.142,62D</v>
          </cell>
          <cell r="D154">
            <v>0</v>
          </cell>
          <cell r="E154">
            <v>5157</v>
          </cell>
          <cell r="F154" t="str">
            <v>14,38C</v>
          </cell>
          <cell r="G154">
            <v>14.38</v>
          </cell>
        </row>
        <row r="155">
          <cell r="B155" t="str">
            <v>3824Regional Nordeste Distri</v>
          </cell>
          <cell r="C155" t="str">
            <v>1.795,20C</v>
          </cell>
          <cell r="D155">
            <v>1196.8</v>
          </cell>
          <cell r="E155">
            <v>0</v>
          </cell>
          <cell r="F155" t="str">
            <v>598,40C</v>
          </cell>
          <cell r="G155">
            <v>598.4</v>
          </cell>
        </row>
        <row r="156">
          <cell r="B156" t="str">
            <v>3830GTS Comércio e Serviços EIRELI</v>
          </cell>
          <cell r="C156" t="str">
            <v>736,00C</v>
          </cell>
          <cell r="D156">
            <v>736</v>
          </cell>
          <cell r="E156">
            <v>736</v>
          </cell>
          <cell r="F156" t="str">
            <v>736,00C</v>
          </cell>
          <cell r="G156">
            <v>736</v>
          </cell>
        </row>
        <row r="157">
          <cell r="B157" t="str">
            <v>3833A G C DA SILVA ME</v>
          </cell>
          <cell r="C157" t="str">
            <v>38.520,00C</v>
          </cell>
          <cell r="D157">
            <v>0</v>
          </cell>
          <cell r="E157">
            <v>0</v>
          </cell>
          <cell r="F157" t="str">
            <v>38.520,00C</v>
          </cell>
          <cell r="G157">
            <v>38520</v>
          </cell>
        </row>
        <row r="158">
          <cell r="B158" t="str">
            <v>3834AC Consult Gestão em Contabilidade</v>
          </cell>
          <cell r="C158" t="str">
            <v>4.689,28C</v>
          </cell>
          <cell r="D158">
            <v>5884.57</v>
          </cell>
          <cell r="E158">
            <v>6453.2</v>
          </cell>
          <cell r="F158" t="str">
            <v>5.257,91C</v>
          </cell>
          <cell r="G158">
            <v>5257.91</v>
          </cell>
        </row>
        <row r="159">
          <cell r="B159" t="str">
            <v>3842Coutinho, Neves e Publiesi Advogados</v>
          </cell>
          <cell r="C159" t="str">
            <v>5.631,00C</v>
          </cell>
          <cell r="D159">
            <v>2815.5</v>
          </cell>
          <cell r="E159">
            <v>2815.5</v>
          </cell>
          <cell r="F159" t="str">
            <v>5.631,00C</v>
          </cell>
          <cell r="G159">
            <v>5631</v>
          </cell>
        </row>
        <row r="160">
          <cell r="B160" t="str">
            <v>3844Diagvida Ltda</v>
          </cell>
          <cell r="C160" t="str">
            <v>0,00C</v>
          </cell>
          <cell r="D160">
            <v>23799.45</v>
          </cell>
          <cell r="E160">
            <v>23799.45</v>
          </cell>
          <cell r="F160" t="str">
            <v>0,00C</v>
          </cell>
          <cell r="G160">
            <v>0</v>
          </cell>
        </row>
        <row r="161">
          <cell r="B161" t="str">
            <v>3845DRMED Radiologia Ltda</v>
          </cell>
          <cell r="C161" t="str">
            <v>0,00C</v>
          </cell>
          <cell r="D161">
            <v>2253.9699999999998</v>
          </cell>
          <cell r="E161">
            <v>2253.9699999999998</v>
          </cell>
          <cell r="F161" t="str">
            <v>0,00C</v>
          </cell>
          <cell r="G161">
            <v>0</v>
          </cell>
        </row>
        <row r="162">
          <cell r="B162" t="str">
            <v>3848Fundacao de apoio ao desenvolvimento da universida</v>
          </cell>
          <cell r="C162" t="str">
            <v>997,75C</v>
          </cell>
          <cell r="D162">
            <v>1452.75</v>
          </cell>
          <cell r="E162">
            <v>1452.75</v>
          </cell>
          <cell r="F162" t="str">
            <v>997,75C</v>
          </cell>
          <cell r="G162">
            <v>997.75</v>
          </cell>
        </row>
        <row r="163">
          <cell r="B163" t="str">
            <v>3849Grupo Radiologia de Pernambuco Ltda</v>
          </cell>
          <cell r="C163" t="str">
            <v>0,02C</v>
          </cell>
          <cell r="D163">
            <v>1188.45</v>
          </cell>
          <cell r="E163">
            <v>9436.93</v>
          </cell>
          <cell r="F163" t="str">
            <v>8.248,50C</v>
          </cell>
          <cell r="G163">
            <v>8248.5</v>
          </cell>
        </row>
        <row r="164">
          <cell r="B164" t="str">
            <v>3853Lav Up Lavanderia</v>
          </cell>
          <cell r="C164" t="str">
            <v>11.327,83C</v>
          </cell>
          <cell r="D164">
            <v>5959.69</v>
          </cell>
          <cell r="E164">
            <v>7093.32</v>
          </cell>
          <cell r="F164" t="str">
            <v>12.461,46C</v>
          </cell>
          <cell r="G164">
            <v>12461.46</v>
          </cell>
        </row>
        <row r="165">
          <cell r="B165" t="str">
            <v>3856Norteldata Telecomunicacoes</v>
          </cell>
          <cell r="C165" t="str">
            <v>1.003,04C</v>
          </cell>
          <cell r="D165">
            <v>1003.04</v>
          </cell>
          <cell r="E165">
            <v>1003.04</v>
          </cell>
          <cell r="F165" t="str">
            <v>1.003,04C</v>
          </cell>
          <cell r="G165">
            <v>1003.04</v>
          </cell>
        </row>
        <row r="166">
          <cell r="B166" t="str">
            <v>3858R Marketing Ltda</v>
          </cell>
          <cell r="C166" t="str">
            <v>240,00C</v>
          </cell>
          <cell r="D166">
            <v>240</v>
          </cell>
          <cell r="E166">
            <v>0</v>
          </cell>
          <cell r="F166" t="str">
            <v>0,00C</v>
          </cell>
          <cell r="G166">
            <v>0</v>
          </cell>
        </row>
        <row r="167">
          <cell r="B167" t="str">
            <v>3861RLL Medicos Associados</v>
          </cell>
          <cell r="C167" t="str">
            <v>0,01C</v>
          </cell>
          <cell r="D167">
            <v>7043.11</v>
          </cell>
          <cell r="E167">
            <v>7043.11</v>
          </cell>
          <cell r="F167" t="str">
            <v>0,01C</v>
          </cell>
          <cell r="G167">
            <v>0.01</v>
          </cell>
        </row>
        <row r="168">
          <cell r="B168" t="str">
            <v>3863Segsat Serviços</v>
          </cell>
          <cell r="C168" t="str">
            <v>1.441,90C</v>
          </cell>
          <cell r="D168">
            <v>1780.14</v>
          </cell>
          <cell r="E168">
            <v>1059.18</v>
          </cell>
          <cell r="F168" t="str">
            <v>720,94C</v>
          </cell>
          <cell r="G168">
            <v>720.94</v>
          </cell>
        </row>
        <row r="169">
          <cell r="B169" t="str">
            <v>3866Siemens Healtcare</v>
          </cell>
          <cell r="C169" t="str">
            <v>112.376,82C</v>
          </cell>
          <cell r="D169">
            <v>66161.86</v>
          </cell>
          <cell r="E169">
            <v>20537.71</v>
          </cell>
          <cell r="F169" t="str">
            <v>66.752,67C</v>
          </cell>
          <cell r="G169">
            <v>66752.67</v>
          </cell>
        </row>
        <row r="170">
          <cell r="B170" t="str">
            <v>3870Trindade Consultoria Ltda</v>
          </cell>
          <cell r="C170" t="str">
            <v>5.000,00C</v>
          </cell>
          <cell r="D170">
            <v>5000</v>
          </cell>
          <cell r="E170">
            <v>5000</v>
          </cell>
          <cell r="F170" t="str">
            <v>5.000,00C</v>
          </cell>
          <cell r="G170">
            <v>5000</v>
          </cell>
        </row>
        <row r="171">
          <cell r="B171" t="str">
            <v>3872ATM Soluções em Autoatendimento Ltda</v>
          </cell>
          <cell r="C171" t="str">
            <v>0,00C</v>
          </cell>
          <cell r="D171">
            <v>530</v>
          </cell>
          <cell r="E171">
            <v>530</v>
          </cell>
          <cell r="F171" t="str">
            <v>0,00C</v>
          </cell>
          <cell r="G171">
            <v>0</v>
          </cell>
        </row>
        <row r="172">
          <cell r="B172" t="str">
            <v>3876Elson Souto e cia ltda</v>
          </cell>
          <cell r="C172" t="str">
            <v>0,00C</v>
          </cell>
          <cell r="D172">
            <v>312</v>
          </cell>
          <cell r="E172">
            <v>312</v>
          </cell>
          <cell r="F172" t="str">
            <v>0,00C</v>
          </cell>
          <cell r="G172">
            <v>0</v>
          </cell>
        </row>
        <row r="173">
          <cell r="B173" t="str">
            <v>3875Paula Cibele da Silva Eireli ME</v>
          </cell>
          <cell r="C173" t="str">
            <v>497,90C</v>
          </cell>
          <cell r="D173">
            <v>497.9</v>
          </cell>
          <cell r="E173">
            <v>0</v>
          </cell>
          <cell r="F173" t="str">
            <v>0,00C</v>
          </cell>
          <cell r="G173">
            <v>0</v>
          </cell>
        </row>
        <row r="174">
          <cell r="B174" t="str">
            <v>3881Bracco imaging brasil imp dis med ltda</v>
          </cell>
          <cell r="C174" t="str">
            <v>2.158,42C</v>
          </cell>
          <cell r="D174">
            <v>2157.12</v>
          </cell>
          <cell r="E174">
            <v>0</v>
          </cell>
          <cell r="F174" t="str">
            <v>1,30C</v>
          </cell>
          <cell r="G174">
            <v>1.3</v>
          </cell>
        </row>
        <row r="175">
          <cell r="B175" t="str">
            <v>3886Pense e Borde</v>
          </cell>
          <cell r="C175" t="str">
            <v>0,00C</v>
          </cell>
          <cell r="D175">
            <v>324</v>
          </cell>
          <cell r="E175">
            <v>324</v>
          </cell>
          <cell r="F175" t="str">
            <v>0,00C</v>
          </cell>
          <cell r="G175">
            <v>0</v>
          </cell>
        </row>
        <row r="176">
          <cell r="B176" t="str">
            <v/>
          </cell>
          <cell r="C176" t="str">
            <v/>
          </cell>
          <cell r="F176" t="str">
            <v/>
          </cell>
        </row>
        <row r="177">
          <cell r="B177" t="str">
            <v/>
          </cell>
          <cell r="C177" t="str">
            <v/>
          </cell>
          <cell r="F177" t="str">
            <v/>
          </cell>
        </row>
        <row r="178">
          <cell r="B178" t="str">
            <v/>
          </cell>
          <cell r="C178" t="str">
            <v/>
          </cell>
          <cell r="F178" t="str">
            <v/>
          </cell>
        </row>
        <row r="179">
          <cell r="C179" t="str">
            <v/>
          </cell>
          <cell r="F179" t="str">
            <v/>
          </cell>
        </row>
        <row r="180">
          <cell r="B180" t="str">
            <v>3887Reclimatec</v>
          </cell>
          <cell r="C180" t="str">
            <v>2.736,18C</v>
          </cell>
          <cell r="D180">
            <v>0</v>
          </cell>
          <cell r="E180">
            <v>0</v>
          </cell>
          <cell r="F180" t="str">
            <v>2.736,18C</v>
          </cell>
          <cell r="G180">
            <v>2736.18</v>
          </cell>
        </row>
        <row r="181">
          <cell r="B181" t="str">
            <v>3893Hotlink Informática</v>
          </cell>
          <cell r="C181" t="str">
            <v>3.000,00C</v>
          </cell>
          <cell r="D181">
            <v>6000</v>
          </cell>
          <cell r="E181">
            <v>3000</v>
          </cell>
          <cell r="F181" t="str">
            <v>0,00C</v>
          </cell>
          <cell r="G181">
            <v>0</v>
          </cell>
        </row>
        <row r="182">
          <cell r="B182" t="str">
            <v>3894Prevemed - Centro de saúde em segurança medicina</v>
          </cell>
          <cell r="C182" t="str">
            <v>0,00C</v>
          </cell>
          <cell r="D182">
            <v>444.5</v>
          </cell>
          <cell r="E182">
            <v>444.5</v>
          </cell>
          <cell r="F182" t="str">
            <v>0,00C</v>
          </cell>
          <cell r="G182">
            <v>0</v>
          </cell>
        </row>
        <row r="183">
          <cell r="B183" t="str">
            <v>3901GADE Diagnostico por Imagem</v>
          </cell>
          <cell r="C183" t="str">
            <v>0,01C</v>
          </cell>
          <cell r="D183">
            <v>2327.48</v>
          </cell>
          <cell r="E183">
            <v>2327.48</v>
          </cell>
          <cell r="F183" t="str">
            <v>0,01C</v>
          </cell>
          <cell r="G183">
            <v>0.01</v>
          </cell>
        </row>
        <row r="184">
          <cell r="B184" t="str">
            <v>3903Semek Radiologia Diagnosticos</v>
          </cell>
          <cell r="C184" t="str">
            <v>0,00C</v>
          </cell>
          <cell r="D184">
            <v>3044.32</v>
          </cell>
          <cell r="E184">
            <v>3338.57</v>
          </cell>
          <cell r="F184" t="str">
            <v>294,25C</v>
          </cell>
          <cell r="G184">
            <v>294.25</v>
          </cell>
        </row>
        <row r="185">
          <cell r="B185" t="str">
            <v>3907RV Branco Imagem Ltda</v>
          </cell>
          <cell r="C185" t="str">
            <v>0,00C</v>
          </cell>
          <cell r="D185">
            <v>3509.01</v>
          </cell>
          <cell r="E185">
            <v>3509.02</v>
          </cell>
          <cell r="F185" t="str">
            <v>0,01C</v>
          </cell>
          <cell r="G185">
            <v>0.01</v>
          </cell>
        </row>
        <row r="186">
          <cell r="B186" t="str">
            <v>3909Diagrad Diagnosticos Medicos e Serviços ltda</v>
          </cell>
          <cell r="C186" t="str">
            <v>1.787,84D</v>
          </cell>
          <cell r="D186">
            <v>18315.759999999998</v>
          </cell>
          <cell r="E186">
            <v>20103.599999999999</v>
          </cell>
          <cell r="F186" t="str">
            <v>0,00C</v>
          </cell>
          <cell r="G186">
            <v>0</v>
          </cell>
        </row>
        <row r="187">
          <cell r="B187" t="str">
            <v>3911Claudio da Silva</v>
          </cell>
          <cell r="C187" t="str">
            <v>500,00C</v>
          </cell>
          <cell r="D187">
            <v>500</v>
          </cell>
          <cell r="E187">
            <v>500</v>
          </cell>
          <cell r="F187" t="str">
            <v>500,00C</v>
          </cell>
          <cell r="G187">
            <v>500</v>
          </cell>
        </row>
        <row r="188">
          <cell r="B188" t="str">
            <v>3912JG Consonsultseg</v>
          </cell>
          <cell r="C188" t="str">
            <v>0,00C</v>
          </cell>
          <cell r="D188">
            <v>2000</v>
          </cell>
          <cell r="E188">
            <v>3400</v>
          </cell>
          <cell r="F188" t="str">
            <v>1.400,00C</v>
          </cell>
          <cell r="G188">
            <v>1400</v>
          </cell>
        </row>
        <row r="189">
          <cell r="B189" t="str">
            <v>3914Almeri Angelo Salviano da Silva</v>
          </cell>
          <cell r="C189" t="str">
            <v>2.800,00C</v>
          </cell>
          <cell r="D189">
            <v>1600</v>
          </cell>
          <cell r="E189">
            <v>0</v>
          </cell>
          <cell r="F189" t="str">
            <v>1.200,00C</v>
          </cell>
          <cell r="G189">
            <v>1200</v>
          </cell>
        </row>
        <row r="190">
          <cell r="B190" t="str">
            <v>3916Zenvia Mobile</v>
          </cell>
          <cell r="C190" t="str">
            <v>0,00C</v>
          </cell>
          <cell r="D190">
            <v>861.93</v>
          </cell>
          <cell r="E190">
            <v>861.93</v>
          </cell>
          <cell r="F190" t="str">
            <v>0,00C</v>
          </cell>
          <cell r="G190">
            <v>0</v>
          </cell>
        </row>
        <row r="191">
          <cell r="B191" t="str">
            <v>3917Sufix Tecnologia</v>
          </cell>
          <cell r="C191" t="str">
            <v>0,00C</v>
          </cell>
          <cell r="D191">
            <v>1600</v>
          </cell>
          <cell r="E191">
            <v>1600</v>
          </cell>
          <cell r="F191" t="str">
            <v>0,00C</v>
          </cell>
          <cell r="G191">
            <v>0</v>
          </cell>
        </row>
        <row r="192">
          <cell r="B192" t="str">
            <v>3918Camara Construções</v>
          </cell>
          <cell r="C192" t="str">
            <v>9.993,72C</v>
          </cell>
          <cell r="D192">
            <v>6440.27</v>
          </cell>
          <cell r="E192">
            <v>2670</v>
          </cell>
          <cell r="F192" t="str">
            <v>6.223,45C</v>
          </cell>
          <cell r="G192">
            <v>6223.45</v>
          </cell>
        </row>
        <row r="193">
          <cell r="B193" t="str">
            <v>3919Couceiro e Cabral Manutenção e Serviços</v>
          </cell>
          <cell r="C193" t="str">
            <v>3.599,00C</v>
          </cell>
          <cell r="D193">
            <v>3599</v>
          </cell>
          <cell r="E193">
            <v>0</v>
          </cell>
          <cell r="F193" t="str">
            <v>0,00C</v>
          </cell>
          <cell r="G193">
            <v>0</v>
          </cell>
        </row>
        <row r="194">
          <cell r="B194" t="str">
            <v>3925Consult Center do Brasil- SERASA</v>
          </cell>
          <cell r="C194" t="str">
            <v>0,00C</v>
          </cell>
          <cell r="D194">
            <v>77.36</v>
          </cell>
          <cell r="E194">
            <v>77.36</v>
          </cell>
          <cell r="F194" t="str">
            <v>0,00C</v>
          </cell>
          <cell r="G194">
            <v>0</v>
          </cell>
        </row>
        <row r="195">
          <cell r="B195" t="str">
            <v>3926Safelaudos</v>
          </cell>
          <cell r="C195" t="str">
            <v>0,00C</v>
          </cell>
          <cell r="D195">
            <v>6865.94</v>
          </cell>
          <cell r="E195">
            <v>6865.93</v>
          </cell>
          <cell r="F195" t="str">
            <v>0,01D</v>
          </cell>
          <cell r="G195">
            <v>0.01</v>
          </cell>
        </row>
        <row r="196">
          <cell r="B196" t="str">
            <v>3928Microart</v>
          </cell>
          <cell r="C196" t="str">
            <v>0,00C</v>
          </cell>
          <cell r="D196">
            <v>340</v>
          </cell>
          <cell r="E196">
            <v>340</v>
          </cell>
          <cell r="F196" t="str">
            <v>0,00C</v>
          </cell>
          <cell r="G196">
            <v>0</v>
          </cell>
        </row>
        <row r="197">
          <cell r="B197" t="str">
            <v>3929ADB Serviços</v>
          </cell>
          <cell r="C197" t="str">
            <v>0,00C</v>
          </cell>
          <cell r="D197">
            <v>4523.57</v>
          </cell>
          <cell r="E197">
            <v>4523.57</v>
          </cell>
          <cell r="F197" t="str">
            <v>0,00C</v>
          </cell>
          <cell r="G197">
            <v>0</v>
          </cell>
        </row>
        <row r="198">
          <cell r="B198" t="str">
            <v>3931Engetc Serviços de Manutenção</v>
          </cell>
          <cell r="C198" t="str">
            <v>4.438,34C</v>
          </cell>
          <cell r="D198">
            <v>0</v>
          </cell>
          <cell r="E198">
            <v>0</v>
          </cell>
          <cell r="F198" t="str">
            <v>4.438,34C</v>
          </cell>
          <cell r="G198">
            <v>4438.34</v>
          </cell>
        </row>
        <row r="199">
          <cell r="B199" t="str">
            <v>3937Otavio Henrique Campos</v>
          </cell>
          <cell r="C199" t="str">
            <v>0,20C</v>
          </cell>
          <cell r="D199">
            <v>20457.419999999998</v>
          </cell>
          <cell r="E199">
            <v>20457.419999999998</v>
          </cell>
          <cell r="F199" t="str">
            <v>0,20C</v>
          </cell>
          <cell r="G199">
            <v>0.2</v>
          </cell>
        </row>
        <row r="200">
          <cell r="B200" t="str">
            <v>3938S3 Brasil café Comercio e Serviços LTDA</v>
          </cell>
          <cell r="C200" t="str">
            <v>400,00D</v>
          </cell>
          <cell r="D200">
            <v>0</v>
          </cell>
          <cell r="E200">
            <v>600</v>
          </cell>
          <cell r="F200" t="str">
            <v>200,00C</v>
          </cell>
          <cell r="G200">
            <v>200</v>
          </cell>
        </row>
        <row r="201">
          <cell r="B201" t="str">
            <v>3943Kalunga Comercio e Ind Grafica LTDA</v>
          </cell>
          <cell r="C201" t="str">
            <v>2.782,60C</v>
          </cell>
          <cell r="D201">
            <v>0</v>
          </cell>
          <cell r="E201">
            <v>0</v>
          </cell>
          <cell r="F201" t="str">
            <v>2.782,60C</v>
          </cell>
          <cell r="G201">
            <v>2782.6</v>
          </cell>
        </row>
        <row r="202">
          <cell r="B202" t="str">
            <v>3946Bem Estar Clinica Diagnostico Ltda</v>
          </cell>
          <cell r="C202" t="str">
            <v>0,01D</v>
          </cell>
          <cell r="D202">
            <v>0</v>
          </cell>
          <cell r="E202">
            <v>0</v>
          </cell>
          <cell r="F202" t="str">
            <v>0,01D</v>
          </cell>
          <cell r="G202">
            <v>0.01</v>
          </cell>
        </row>
        <row r="203">
          <cell r="B203" t="str">
            <v>3950Abath e Cavalcanti Clinica de Radiologia LTDA</v>
          </cell>
          <cell r="C203" t="str">
            <v>0,00C</v>
          </cell>
          <cell r="D203">
            <v>580</v>
          </cell>
          <cell r="E203">
            <v>580</v>
          </cell>
          <cell r="F203" t="str">
            <v>0,00C</v>
          </cell>
          <cell r="G203">
            <v>0</v>
          </cell>
        </row>
        <row r="204">
          <cell r="B204" t="str">
            <v>3951Boa Viagem Serviços Diagnostico por Imagem LTDA</v>
          </cell>
          <cell r="C204" t="str">
            <v>0,00C</v>
          </cell>
          <cell r="D204">
            <v>9677.94</v>
          </cell>
          <cell r="E204">
            <v>9677.94</v>
          </cell>
          <cell r="F204" t="str">
            <v>0,00C</v>
          </cell>
          <cell r="G204">
            <v>0</v>
          </cell>
        </row>
        <row r="205">
          <cell r="B205" t="str">
            <v>3952G.V. SERVIÇOS MÉDICOS</v>
          </cell>
          <cell r="C205" t="str">
            <v>1.482,83C</v>
          </cell>
          <cell r="D205">
            <v>0</v>
          </cell>
          <cell r="E205">
            <v>0</v>
          </cell>
          <cell r="F205" t="str">
            <v>1.482,83C</v>
          </cell>
          <cell r="G205">
            <v>1482.83</v>
          </cell>
        </row>
        <row r="206">
          <cell r="B206" t="str">
            <v>3960SMAR SERV. MED. ANEST. RAD. SOC. SIMP LTDA</v>
          </cell>
          <cell r="C206" t="str">
            <v>0,01C</v>
          </cell>
          <cell r="D206">
            <v>0</v>
          </cell>
          <cell r="E206">
            <v>5097.3500000000004</v>
          </cell>
          <cell r="F206" t="str">
            <v>5.097,36C</v>
          </cell>
          <cell r="G206">
            <v>5097.3599999999997</v>
          </cell>
        </row>
        <row r="207">
          <cell r="B207" t="str">
            <v>3961Diagnostico Serviços Medicos LTDA</v>
          </cell>
          <cell r="C207" t="str">
            <v>1.942,44C</v>
          </cell>
          <cell r="D207">
            <v>3554.52</v>
          </cell>
          <cell r="E207">
            <v>1612.08</v>
          </cell>
          <cell r="F207" t="str">
            <v>0,00C</v>
          </cell>
          <cell r="G207">
            <v>0</v>
          </cell>
        </row>
        <row r="208">
          <cell r="B208" t="str">
            <v>3968DOTTORI MEDICOS RADIOLOGISTAS LTDA</v>
          </cell>
          <cell r="C208" t="str">
            <v>3.909,50C</v>
          </cell>
          <cell r="D208">
            <v>3909.5</v>
          </cell>
          <cell r="E208">
            <v>3575.68</v>
          </cell>
          <cell r="F208" t="str">
            <v>3.575,68C</v>
          </cell>
          <cell r="G208">
            <v>3575.68</v>
          </cell>
        </row>
        <row r="209">
          <cell r="B209" t="str">
            <v>3970RADONCO Serviços de Radiolgia</v>
          </cell>
          <cell r="C209" t="str">
            <v>0,00C</v>
          </cell>
          <cell r="D209">
            <v>4071.72</v>
          </cell>
          <cell r="E209">
            <v>4071.72</v>
          </cell>
          <cell r="F209" t="str">
            <v>0,00C</v>
          </cell>
          <cell r="G209">
            <v>0</v>
          </cell>
        </row>
        <row r="210">
          <cell r="B210" t="str">
            <v>3971BR Papeis</v>
          </cell>
          <cell r="C210" t="str">
            <v>336,00C</v>
          </cell>
          <cell r="D210">
            <v>336</v>
          </cell>
          <cell r="E210">
            <v>648.4</v>
          </cell>
          <cell r="F210" t="str">
            <v>648,40C</v>
          </cell>
          <cell r="G210">
            <v>648.4</v>
          </cell>
        </row>
        <row r="211">
          <cell r="B211" t="str">
            <v>3972HTS TECNOLOGIA</v>
          </cell>
          <cell r="C211" t="str">
            <v>2.200,00C</v>
          </cell>
          <cell r="D211">
            <v>2200</v>
          </cell>
          <cell r="E211">
            <v>2200</v>
          </cell>
          <cell r="F211" t="str">
            <v>2.200,00C</v>
          </cell>
          <cell r="G211">
            <v>2200</v>
          </cell>
        </row>
        <row r="212">
          <cell r="B212" t="str">
            <v>3977Digimagem</v>
          </cell>
          <cell r="C212" t="str">
            <v>0,00C</v>
          </cell>
          <cell r="D212">
            <v>4744.05</v>
          </cell>
          <cell r="E212">
            <v>4744.05</v>
          </cell>
          <cell r="F212" t="str">
            <v>0,00C</v>
          </cell>
          <cell r="G212">
            <v>0</v>
          </cell>
        </row>
        <row r="213">
          <cell r="B213" t="str">
            <v>3978Embraester Esterelizações</v>
          </cell>
          <cell r="C213" t="str">
            <v>0,00C</v>
          </cell>
          <cell r="D213">
            <v>418.25</v>
          </cell>
          <cell r="E213">
            <v>1503.72</v>
          </cell>
          <cell r="F213" t="str">
            <v>1.085,47C</v>
          </cell>
          <cell r="G213">
            <v>1085.47</v>
          </cell>
        </row>
        <row r="214">
          <cell r="B214" t="str">
            <v>3979Ar Imagem Medica</v>
          </cell>
          <cell r="C214" t="str">
            <v>0,00C</v>
          </cell>
          <cell r="D214">
            <v>1581.77</v>
          </cell>
          <cell r="E214">
            <v>1581.77</v>
          </cell>
          <cell r="F214" t="str">
            <v>0,00C</v>
          </cell>
          <cell r="G214">
            <v>0</v>
          </cell>
        </row>
        <row r="215">
          <cell r="B215" t="str">
            <v xml:space="preserve">3980CLINICA RAD LALUCE LEICHT FARIAS MAGALHAES LTDA		</v>
          </cell>
          <cell r="C215" t="str">
            <v>0,00C</v>
          </cell>
          <cell r="D215">
            <v>1417.14</v>
          </cell>
          <cell r="E215">
            <v>1417.13</v>
          </cell>
          <cell r="F215" t="str">
            <v>0,01D</v>
          </cell>
          <cell r="G215">
            <v>0.01</v>
          </cell>
        </row>
        <row r="216">
          <cell r="B216" t="str">
            <v xml:space="preserve">3981INTERANGIO CLINICA ESPECIALIZADA EM SAUDE LTDA				</v>
          </cell>
          <cell r="C216" t="str">
            <v>0,00C</v>
          </cell>
          <cell r="D216">
            <v>13040.82</v>
          </cell>
          <cell r="E216">
            <v>13040.82</v>
          </cell>
          <cell r="F216" t="str">
            <v>0,00C</v>
          </cell>
          <cell r="G216">
            <v>0</v>
          </cell>
        </row>
        <row r="217">
          <cell r="B217" t="str">
            <v>3982CLEAN SERVICE - AZ Comercio</v>
          </cell>
          <cell r="C217" t="str">
            <v>872,02C</v>
          </cell>
          <cell r="D217">
            <v>872.02</v>
          </cell>
          <cell r="E217">
            <v>330.8</v>
          </cell>
          <cell r="F217" t="str">
            <v>330,80C</v>
          </cell>
          <cell r="G217">
            <v>330.8</v>
          </cell>
        </row>
        <row r="218">
          <cell r="B218" t="str">
            <v>3984MARCIO HENRIQUE DE O PIRES COMERCIO</v>
          </cell>
          <cell r="C218" t="str">
            <v>0,00C</v>
          </cell>
          <cell r="D218">
            <v>1000</v>
          </cell>
          <cell r="E218">
            <v>2000</v>
          </cell>
          <cell r="F218" t="str">
            <v>1.000,00C</v>
          </cell>
          <cell r="G218">
            <v>1000</v>
          </cell>
        </row>
        <row r="219">
          <cell r="B219" t="str">
            <v>3985TECNOMIDIA</v>
          </cell>
          <cell r="C219" t="str">
            <v>0,00C</v>
          </cell>
          <cell r="D219">
            <v>0</v>
          </cell>
          <cell r="E219">
            <v>4210.5</v>
          </cell>
          <cell r="F219" t="str">
            <v>4.210,50C</v>
          </cell>
          <cell r="G219">
            <v>4210.5</v>
          </cell>
        </row>
        <row r="220">
          <cell r="B220" t="str">
            <v>3986ABRIL COMUNICAÇÕES</v>
          </cell>
          <cell r="C220" t="str">
            <v>0,00C</v>
          </cell>
          <cell r="D220">
            <v>0</v>
          </cell>
          <cell r="E220">
            <v>10000</v>
          </cell>
          <cell r="F220" t="str">
            <v>10.000,00C</v>
          </cell>
          <cell r="G220">
            <v>10000</v>
          </cell>
        </row>
        <row r="221">
          <cell r="B221" t="str">
            <v>3993WESTCON COMSTOR</v>
          </cell>
          <cell r="C221" t="str">
            <v>44.686,40C</v>
          </cell>
          <cell r="D221">
            <v>0</v>
          </cell>
          <cell r="E221">
            <v>0</v>
          </cell>
          <cell r="F221" t="str">
            <v>44.686,40C</v>
          </cell>
          <cell r="G221">
            <v>44686.400000000001</v>
          </cell>
        </row>
        <row r="222">
          <cell r="B222" t="str">
            <v>3994PB FARMA</v>
          </cell>
          <cell r="C222" t="str">
            <v>493,80C</v>
          </cell>
          <cell r="D222">
            <v>0</v>
          </cell>
          <cell r="E222">
            <v>0</v>
          </cell>
          <cell r="F222" t="str">
            <v>493,80C</v>
          </cell>
          <cell r="G222">
            <v>493.8</v>
          </cell>
        </row>
        <row r="223">
          <cell r="B223" t="str">
            <v/>
          </cell>
          <cell r="C223" t="str">
            <v/>
          </cell>
          <cell r="D223" t="str">
            <v/>
          </cell>
          <cell r="E223" t="str">
            <v/>
          </cell>
          <cell r="F223" t="str">
            <v/>
          </cell>
          <cell r="G223" t="str">
            <v/>
          </cell>
        </row>
        <row r="224">
          <cell r="A224">
            <v>3953</v>
          </cell>
          <cell r="B224" t="str">
            <v>3953CONTAS A PAGAR</v>
          </cell>
          <cell r="C224" t="str">
            <v>144.045,47C</v>
          </cell>
          <cell r="D224">
            <v>124138.69</v>
          </cell>
          <cell r="E224">
            <v>82906.77</v>
          </cell>
          <cell r="F224" t="str">
            <v>102.813,55C</v>
          </cell>
          <cell r="G224">
            <v>102813.55</v>
          </cell>
        </row>
        <row r="225">
          <cell r="B225" t="str">
            <v>3954Aluguel a pagar</v>
          </cell>
          <cell r="C225" t="str">
            <v>19.500,00C</v>
          </cell>
          <cell r="D225">
            <v>19500</v>
          </cell>
          <cell r="E225">
            <v>19500</v>
          </cell>
          <cell r="F225" t="str">
            <v>19.500,00C</v>
          </cell>
          <cell r="G225">
            <v>19500</v>
          </cell>
        </row>
        <row r="226">
          <cell r="B226" t="str">
            <v>3956Energia eletrica a pagar</v>
          </cell>
          <cell r="C226" t="str">
            <v>11.092,88C</v>
          </cell>
          <cell r="D226">
            <v>11092.88</v>
          </cell>
          <cell r="E226">
            <v>11373.16</v>
          </cell>
          <cell r="F226" t="str">
            <v>11.373,16C</v>
          </cell>
          <cell r="G226">
            <v>11373.16</v>
          </cell>
        </row>
        <row r="227">
          <cell r="B227" t="str">
            <v>3957Compesa a pagar</v>
          </cell>
          <cell r="C227" t="str">
            <v>1.969,46C</v>
          </cell>
          <cell r="D227">
            <v>1969.46</v>
          </cell>
          <cell r="E227">
            <v>1893.44</v>
          </cell>
          <cell r="F227" t="str">
            <v>1.893,44C</v>
          </cell>
          <cell r="G227">
            <v>1893.44</v>
          </cell>
        </row>
        <row r="228">
          <cell r="B228" t="str">
            <v>3958Telefone a pagar</v>
          </cell>
          <cell r="C228" t="str">
            <v>6.966,27C</v>
          </cell>
          <cell r="D228">
            <v>4972.4399999999996</v>
          </cell>
          <cell r="E228">
            <v>5738.75</v>
          </cell>
          <cell r="F228" t="str">
            <v>7.732,58C</v>
          </cell>
          <cell r="G228">
            <v>7732.58</v>
          </cell>
        </row>
        <row r="229">
          <cell r="B229" t="str">
            <v>3959Condominio a pagar</v>
          </cell>
          <cell r="C229" t="str">
            <v>104.516,86C</v>
          </cell>
          <cell r="D229">
            <v>86603.91</v>
          </cell>
          <cell r="E229">
            <v>44401.42</v>
          </cell>
          <cell r="F229" t="str">
            <v>62.314,37C</v>
          </cell>
          <cell r="G229">
            <v>62314.37</v>
          </cell>
        </row>
        <row r="230">
          <cell r="B230" t="str">
            <v/>
          </cell>
          <cell r="C230" t="str">
            <v/>
          </cell>
          <cell r="D230" t="str">
            <v/>
          </cell>
          <cell r="E230" t="str">
            <v/>
          </cell>
          <cell r="F230" t="str">
            <v/>
          </cell>
          <cell r="G230" t="str">
            <v/>
          </cell>
        </row>
        <row r="231">
          <cell r="A231">
            <v>3836</v>
          </cell>
          <cell r="B231" t="str">
            <v>3836OBRIGACOES FISCAIS</v>
          </cell>
          <cell r="C231" t="str">
            <v>699.049,70C</v>
          </cell>
          <cell r="D231">
            <v>83508.960000000006</v>
          </cell>
          <cell r="E231">
            <v>125044.94</v>
          </cell>
          <cell r="F231" t="str">
            <v>740.585,68C</v>
          </cell>
          <cell r="G231">
            <v>740585.68</v>
          </cell>
        </row>
        <row r="232">
          <cell r="B232" t="str">
            <v>3871IRPJ A PAGAR</v>
          </cell>
          <cell r="C232" t="str">
            <v>79.809,20C</v>
          </cell>
          <cell r="D232">
            <v>13925.5</v>
          </cell>
          <cell r="E232">
            <v>29012.54</v>
          </cell>
          <cell r="F232" t="str">
            <v>94.896,24C</v>
          </cell>
          <cell r="G232">
            <v>94896.24</v>
          </cell>
        </row>
        <row r="233">
          <cell r="B233" t="str">
            <v>3899IRPJ a Recolher</v>
          </cell>
          <cell r="C233" t="str">
            <v>12.884,81C</v>
          </cell>
          <cell r="D233">
            <v>12884.81</v>
          </cell>
          <cell r="E233">
            <v>13278.91</v>
          </cell>
          <cell r="F233" t="str">
            <v>13.278,91C</v>
          </cell>
          <cell r="G233">
            <v>13278.91</v>
          </cell>
        </row>
        <row r="234">
          <cell r="B234" t="str">
            <v>3906Parcelamento IRPJ (2012-76)</v>
          </cell>
          <cell r="C234" t="str">
            <v>17.888,76C</v>
          </cell>
          <cell r="D234">
            <v>0</v>
          </cell>
          <cell r="E234">
            <v>0</v>
          </cell>
          <cell r="F234" t="str">
            <v>17.888,76C</v>
          </cell>
          <cell r="G234">
            <v>17888.759999999998</v>
          </cell>
        </row>
        <row r="235">
          <cell r="B235" t="str">
            <v>3921Parcelamento IRPJ (2015-26)</v>
          </cell>
          <cell r="C235" t="str">
            <v>3.228,40C</v>
          </cell>
          <cell r="D235">
            <v>0</v>
          </cell>
          <cell r="E235">
            <v>0</v>
          </cell>
          <cell r="F235" t="str">
            <v>3.228,40C</v>
          </cell>
          <cell r="G235">
            <v>3228.4</v>
          </cell>
        </row>
        <row r="236">
          <cell r="B236" t="str">
            <v/>
          </cell>
          <cell r="C236" t="str">
            <v/>
          </cell>
          <cell r="F236" t="str">
            <v/>
          </cell>
        </row>
        <row r="237">
          <cell r="B237" t="str">
            <v/>
          </cell>
          <cell r="C237" t="str">
            <v/>
          </cell>
          <cell r="F237" t="str">
            <v/>
          </cell>
        </row>
        <row r="238">
          <cell r="B238" t="str">
            <v/>
          </cell>
          <cell r="C238" t="str">
            <v/>
          </cell>
          <cell r="F238" t="str">
            <v/>
          </cell>
        </row>
        <row r="239">
          <cell r="C239" t="str">
            <v/>
          </cell>
          <cell r="F239" t="str">
            <v/>
          </cell>
        </row>
        <row r="240">
          <cell r="B240" t="str">
            <v>3923Parcelamento IRPJ (2015-29)</v>
          </cell>
          <cell r="C240" t="str">
            <v>25.338,45C</v>
          </cell>
          <cell r="D240">
            <v>0</v>
          </cell>
          <cell r="E240">
            <v>0</v>
          </cell>
          <cell r="F240" t="str">
            <v>25.338,45C</v>
          </cell>
          <cell r="G240">
            <v>25338.45</v>
          </cell>
        </row>
        <row r="241">
          <cell r="B241" t="str">
            <v>3924Parcelamento IRPJ 10480406.601/15</v>
          </cell>
          <cell r="C241" t="str">
            <v>20.468,78C</v>
          </cell>
          <cell r="D241">
            <v>533.16</v>
          </cell>
          <cell r="E241">
            <v>0</v>
          </cell>
          <cell r="F241" t="str">
            <v>19.935,62C</v>
          </cell>
          <cell r="G241">
            <v>19935.62</v>
          </cell>
        </row>
        <row r="242">
          <cell r="B242" t="str">
            <v xml:space="preserve">3975Parcelamento IRPJ 2089 01012016 01/31				</v>
          </cell>
          <cell r="C242" t="str">
            <v>0,00C</v>
          </cell>
          <cell r="D242">
            <v>507.53</v>
          </cell>
          <cell r="E242">
            <v>15733.63</v>
          </cell>
          <cell r="F242" t="str">
            <v>15.226,10C</v>
          </cell>
          <cell r="G242">
            <v>15226.1</v>
          </cell>
        </row>
        <row r="243">
          <cell r="B243" t="str">
            <v/>
          </cell>
          <cell r="C243" t="str">
            <v/>
          </cell>
          <cell r="D243" t="str">
            <v/>
          </cell>
          <cell r="E243" t="str">
            <v/>
          </cell>
          <cell r="F243" t="str">
            <v/>
          </cell>
          <cell r="G243" t="str">
            <v/>
          </cell>
        </row>
        <row r="244">
          <cell r="A244">
            <v>3934</v>
          </cell>
          <cell r="B244" t="str">
            <v>3934CSLL A PAGAR</v>
          </cell>
          <cell r="C244" t="str">
            <v>72.668,93C</v>
          </cell>
          <cell r="D244">
            <v>14409.47</v>
          </cell>
          <cell r="E244">
            <v>33501.760000000002</v>
          </cell>
          <cell r="F244" t="str">
            <v>91.761,22C</v>
          </cell>
          <cell r="G244">
            <v>91761.22</v>
          </cell>
        </row>
        <row r="245">
          <cell r="B245" t="str">
            <v>3941CSLL a recolher</v>
          </cell>
          <cell r="C245" t="str">
            <v>13.895,31C</v>
          </cell>
          <cell r="D245">
            <v>13895.31</v>
          </cell>
          <cell r="E245">
            <v>16534.2</v>
          </cell>
          <cell r="F245" t="str">
            <v>16.534,20C</v>
          </cell>
          <cell r="G245">
            <v>16534.2</v>
          </cell>
        </row>
        <row r="246">
          <cell r="B246" t="str">
            <v>3962Parcelamento CSLL (2012-76)</v>
          </cell>
          <cell r="C246" t="str">
            <v>7.130,68C</v>
          </cell>
          <cell r="D246">
            <v>0</v>
          </cell>
          <cell r="E246">
            <v>0</v>
          </cell>
          <cell r="F246" t="str">
            <v>7.130,68C</v>
          </cell>
          <cell r="G246">
            <v>7130.68</v>
          </cell>
        </row>
        <row r="247">
          <cell r="B247" t="str">
            <v>3965Parcelamento CSLL (2015-26)</v>
          </cell>
          <cell r="C247" t="str">
            <v>4.482,43C</v>
          </cell>
          <cell r="D247">
            <v>0</v>
          </cell>
          <cell r="E247">
            <v>0</v>
          </cell>
          <cell r="F247" t="str">
            <v>4.482,43C</v>
          </cell>
          <cell r="G247">
            <v>4482.43</v>
          </cell>
        </row>
        <row r="248">
          <cell r="B248" t="str">
            <v>3966Parcelamento CSLL (2015-29)</v>
          </cell>
          <cell r="C248" t="str">
            <v>11.819,93C</v>
          </cell>
          <cell r="D248">
            <v>0</v>
          </cell>
          <cell r="E248">
            <v>0</v>
          </cell>
          <cell r="F248" t="str">
            <v>11.819,93C</v>
          </cell>
          <cell r="G248">
            <v>11819.93</v>
          </cell>
        </row>
        <row r="249">
          <cell r="B249" t="str">
            <v>3967Parcelamento CSLL 10480406.601/15</v>
          </cell>
          <cell r="C249" t="str">
            <v>35.340,58C</v>
          </cell>
          <cell r="D249">
            <v>0</v>
          </cell>
          <cell r="E249">
            <v>0</v>
          </cell>
          <cell r="F249" t="str">
            <v>35.340,58C</v>
          </cell>
          <cell r="G249">
            <v>35340.58</v>
          </cell>
        </row>
        <row r="250">
          <cell r="B250" t="str">
            <v>3974Parcelamento CSLL 01/33</v>
          </cell>
          <cell r="C250" t="str">
            <v>0,00C</v>
          </cell>
          <cell r="D250">
            <v>514.16</v>
          </cell>
          <cell r="E250">
            <v>16967.560000000001</v>
          </cell>
          <cell r="F250" t="str">
            <v>16.453,40C</v>
          </cell>
          <cell r="G250">
            <v>16453.400000000001</v>
          </cell>
        </row>
        <row r="251">
          <cell r="B251" t="str">
            <v/>
          </cell>
          <cell r="C251" t="str">
            <v/>
          </cell>
          <cell r="D251" t="str">
            <v/>
          </cell>
          <cell r="E251" t="str">
            <v/>
          </cell>
          <cell r="F251" t="str">
            <v/>
          </cell>
          <cell r="G251" t="str">
            <v/>
          </cell>
        </row>
        <row r="252">
          <cell r="A252">
            <v>3983</v>
          </cell>
          <cell r="B252" t="str">
            <v>3983ISS A RECOLHER</v>
          </cell>
          <cell r="C252" t="str">
            <v>12.021,38C</v>
          </cell>
          <cell r="D252">
            <v>7531.04</v>
          </cell>
          <cell r="E252">
            <v>13934.43</v>
          </cell>
          <cell r="F252" t="str">
            <v>18.424,77C</v>
          </cell>
          <cell r="G252">
            <v>18424.77</v>
          </cell>
        </row>
        <row r="253">
          <cell r="B253" t="str">
            <v>3990ISS a recolher</v>
          </cell>
          <cell r="C253" t="str">
            <v>12.021,38C</v>
          </cell>
          <cell r="D253">
            <v>7531.04</v>
          </cell>
          <cell r="E253">
            <v>13934.43</v>
          </cell>
          <cell r="F253" t="str">
            <v>18.424,77C</v>
          </cell>
          <cell r="G253">
            <v>18424.77</v>
          </cell>
        </row>
        <row r="254">
          <cell r="B254" t="str">
            <v/>
          </cell>
          <cell r="C254" t="str">
            <v/>
          </cell>
          <cell r="D254" t="str">
            <v/>
          </cell>
          <cell r="E254" t="str">
            <v/>
          </cell>
          <cell r="F254" t="str">
            <v/>
          </cell>
          <cell r="G254" t="str">
            <v/>
          </cell>
        </row>
        <row r="255">
          <cell r="A255">
            <v>3997</v>
          </cell>
          <cell r="B255" t="str">
            <v>3997PIS/PASEP A RECOLHER</v>
          </cell>
          <cell r="C255" t="str">
            <v>21.798,57C</v>
          </cell>
          <cell r="D255">
            <v>4182.3</v>
          </cell>
          <cell r="E255">
            <v>2980.86</v>
          </cell>
          <cell r="F255" t="str">
            <v>20.597,13C</v>
          </cell>
          <cell r="G255">
            <v>20597.13</v>
          </cell>
        </row>
        <row r="256">
          <cell r="B256" t="str">
            <v>4004Pis/Pasep a recolher</v>
          </cell>
          <cell r="C256" t="str">
            <v>3.049,46C</v>
          </cell>
          <cell r="D256">
            <v>3049.47</v>
          </cell>
          <cell r="E256">
            <v>2980.86</v>
          </cell>
          <cell r="F256" t="str">
            <v>2.980,85C</v>
          </cell>
          <cell r="G256">
            <v>2980.85</v>
          </cell>
        </row>
        <row r="257">
          <cell r="B257" t="str">
            <v>4011Parcelamento PIS (2015-26)</v>
          </cell>
          <cell r="C257" t="str">
            <v>3.568,78C</v>
          </cell>
          <cell r="D257">
            <v>591.67999999999995</v>
          </cell>
          <cell r="E257">
            <v>0</v>
          </cell>
          <cell r="F257" t="str">
            <v>2.977,10C</v>
          </cell>
          <cell r="G257">
            <v>2977.1</v>
          </cell>
        </row>
        <row r="258">
          <cell r="B258" t="str">
            <v>7631Parcelamento PIS 10480406.601/15-15</v>
          </cell>
          <cell r="C258" t="str">
            <v>15.180,33C</v>
          </cell>
          <cell r="D258">
            <v>541.15</v>
          </cell>
          <cell r="E258">
            <v>0</v>
          </cell>
          <cell r="F258" t="str">
            <v>14.639,18C</v>
          </cell>
          <cell r="G258">
            <v>14639.18</v>
          </cell>
        </row>
        <row r="259">
          <cell r="B259" t="str">
            <v/>
          </cell>
          <cell r="C259" t="str">
            <v/>
          </cell>
          <cell r="D259" t="str">
            <v/>
          </cell>
          <cell r="E259" t="str">
            <v/>
          </cell>
          <cell r="F259" t="str">
            <v/>
          </cell>
          <cell r="G259" t="str">
            <v/>
          </cell>
        </row>
        <row r="260">
          <cell r="A260">
            <v>4018</v>
          </cell>
          <cell r="B260" t="str">
            <v>4018COFINS A RECOLHER</v>
          </cell>
          <cell r="C260" t="str">
            <v>137.729,67C</v>
          </cell>
          <cell r="D260">
            <v>41014.94</v>
          </cell>
          <cell r="E260">
            <v>45564.65</v>
          </cell>
          <cell r="F260" t="str">
            <v>142.279,38C</v>
          </cell>
          <cell r="G260">
            <v>142279.38</v>
          </cell>
        </row>
        <row r="261">
          <cell r="B261" t="str">
            <v>4025Cofins a recolher</v>
          </cell>
          <cell r="C261" t="str">
            <v>40.475,30C</v>
          </cell>
          <cell r="D261">
            <v>40475.279999999999</v>
          </cell>
          <cell r="E261">
            <v>13184.89</v>
          </cell>
          <cell r="F261" t="str">
            <v>13.184,91C</v>
          </cell>
          <cell r="G261">
            <v>13184.91</v>
          </cell>
        </row>
        <row r="262">
          <cell r="B262" t="str">
            <v>4026Parcelamento COFINS (2015-26)</v>
          </cell>
          <cell r="C262" t="str">
            <v>13.567,63C</v>
          </cell>
          <cell r="D262">
            <v>0</v>
          </cell>
          <cell r="E262">
            <v>0</v>
          </cell>
          <cell r="F262" t="str">
            <v>13.567,63C</v>
          </cell>
          <cell r="G262">
            <v>13567.63</v>
          </cell>
        </row>
        <row r="263">
          <cell r="B263" t="str">
            <v>4027Parcelamento COFINS (2015-29)</v>
          </cell>
          <cell r="C263" t="str">
            <v>4.998,30C</v>
          </cell>
          <cell r="D263">
            <v>0</v>
          </cell>
          <cell r="E263">
            <v>0</v>
          </cell>
          <cell r="F263" t="str">
            <v>4.998,30C</v>
          </cell>
          <cell r="G263">
            <v>4998.3</v>
          </cell>
        </row>
        <row r="264">
          <cell r="B264" t="str">
            <v>7632Parcelamento COFINS 10480406.601/15-15</v>
          </cell>
          <cell r="C264" t="str">
            <v>78.688,44C</v>
          </cell>
          <cell r="D264">
            <v>0</v>
          </cell>
          <cell r="E264">
            <v>0</v>
          </cell>
          <cell r="F264" t="str">
            <v>78.688,44C</v>
          </cell>
          <cell r="G264">
            <v>78688.44</v>
          </cell>
        </row>
        <row r="265">
          <cell r="B265" t="str">
            <v>7642Parcelamento COFINS 2172 02 03/2016 01/60</v>
          </cell>
          <cell r="C265" t="str">
            <v>0,00C</v>
          </cell>
          <cell r="D265">
            <v>539.66</v>
          </cell>
          <cell r="E265">
            <v>32379.759999999998</v>
          </cell>
          <cell r="F265" t="str">
            <v>31.840,10C</v>
          </cell>
          <cell r="G265">
            <v>31840.1</v>
          </cell>
        </row>
        <row r="266">
          <cell r="B266" t="str">
            <v/>
          </cell>
          <cell r="C266" t="str">
            <v/>
          </cell>
          <cell r="D266" t="str">
            <v/>
          </cell>
          <cell r="E266" t="str">
            <v/>
          </cell>
          <cell r="F266" t="str">
            <v/>
          </cell>
          <cell r="G266" t="str">
            <v/>
          </cell>
        </row>
        <row r="267">
          <cell r="A267">
            <v>4074</v>
          </cell>
          <cell r="B267" t="str">
            <v>4074PARCELAMENTOS MUNICIPAIS</v>
          </cell>
          <cell r="C267" t="str">
            <v>44.738,69C</v>
          </cell>
          <cell r="D267">
            <v>2445.71</v>
          </cell>
          <cell r="E267">
            <v>50.7</v>
          </cell>
          <cell r="F267" t="str">
            <v>42.343,68C</v>
          </cell>
          <cell r="G267">
            <v>42343.68</v>
          </cell>
        </row>
        <row r="268">
          <cell r="B268" t="str">
            <v>4075Parcelamento CIM (1506077015)</v>
          </cell>
          <cell r="C268" t="str">
            <v>4.832,65C</v>
          </cell>
          <cell r="D268">
            <v>0</v>
          </cell>
          <cell r="E268">
            <v>0</v>
          </cell>
          <cell r="F268" t="str">
            <v>4.832,65C</v>
          </cell>
          <cell r="G268">
            <v>4832.6499999999996</v>
          </cell>
        </row>
        <row r="269">
          <cell r="B269" t="str">
            <v>4076Parcelamento CIM (6128047015)</v>
          </cell>
          <cell r="C269" t="str">
            <v>50,70D</v>
          </cell>
          <cell r="D269">
            <v>0</v>
          </cell>
          <cell r="E269">
            <v>50.7</v>
          </cell>
          <cell r="F269" t="str">
            <v>0,00C</v>
          </cell>
          <cell r="G269">
            <v>0</v>
          </cell>
        </row>
        <row r="270">
          <cell r="B270" t="str">
            <v>4077Parcelamento IPTU (2011)</v>
          </cell>
          <cell r="C270" t="str">
            <v>1.431,10C</v>
          </cell>
          <cell r="D270">
            <v>145.05000000000001</v>
          </cell>
          <cell r="E270">
            <v>0</v>
          </cell>
          <cell r="F270" t="str">
            <v>1.286,05C</v>
          </cell>
          <cell r="G270">
            <v>1286.05</v>
          </cell>
        </row>
        <row r="271">
          <cell r="B271" t="str">
            <v>4078Parcelamento IPTU (2012)</v>
          </cell>
          <cell r="C271" t="str">
            <v>1.478,95C</v>
          </cell>
          <cell r="D271">
            <v>150.55000000000001</v>
          </cell>
          <cell r="E271">
            <v>0</v>
          </cell>
          <cell r="F271" t="str">
            <v>1.328,40C</v>
          </cell>
          <cell r="G271">
            <v>1328.4</v>
          </cell>
        </row>
        <row r="272">
          <cell r="B272" t="str">
            <v>4080Parcelamento IPTU (2014)</v>
          </cell>
          <cell r="C272" t="str">
            <v>760,65C</v>
          </cell>
          <cell r="D272">
            <v>77.53</v>
          </cell>
          <cell r="E272">
            <v>0</v>
          </cell>
          <cell r="F272" t="str">
            <v>683,12C</v>
          </cell>
          <cell r="G272">
            <v>683.12</v>
          </cell>
        </row>
        <row r="273">
          <cell r="B273" t="str">
            <v>4082Parcelamento IPTU (2015)</v>
          </cell>
          <cell r="C273" t="str">
            <v>3.243,71C</v>
          </cell>
          <cell r="D273">
            <v>560.21</v>
          </cell>
          <cell r="E273">
            <v>0</v>
          </cell>
          <cell r="F273" t="str">
            <v>2.683,50C</v>
          </cell>
          <cell r="G273">
            <v>2683.5</v>
          </cell>
        </row>
        <row r="274">
          <cell r="B274" t="str">
            <v>4083Parcelamento IPTU (2010/11/12/13)</v>
          </cell>
          <cell r="C274" t="str">
            <v>5.442,84C</v>
          </cell>
          <cell r="D274">
            <v>0</v>
          </cell>
          <cell r="E274">
            <v>0</v>
          </cell>
          <cell r="F274" t="str">
            <v>5.442,84C</v>
          </cell>
          <cell r="G274">
            <v>5442.84</v>
          </cell>
        </row>
        <row r="275">
          <cell r="B275" t="str">
            <v>4091Parcelamento Filial ISS (15.13170.0.16)</v>
          </cell>
          <cell r="C275" t="str">
            <v>4.285,24C</v>
          </cell>
          <cell r="D275">
            <v>221.46</v>
          </cell>
          <cell r="E275">
            <v>0</v>
          </cell>
          <cell r="F275" t="str">
            <v>4.063,78C</v>
          </cell>
          <cell r="G275">
            <v>4063.78</v>
          </cell>
        </row>
        <row r="276">
          <cell r="B276" t="str">
            <v>4092Parcelamento Auto Infração ISS(778718815)</v>
          </cell>
          <cell r="C276" t="str">
            <v>2.386,54D</v>
          </cell>
          <cell r="D276">
            <v>803.54</v>
          </cell>
          <cell r="E276">
            <v>0</v>
          </cell>
          <cell r="F276" t="str">
            <v>3.190,08D</v>
          </cell>
          <cell r="G276">
            <v>3190.08</v>
          </cell>
        </row>
        <row r="277">
          <cell r="B277" t="str">
            <v>4093Parcelamento ISS 2015 (15.13170.0.16)</v>
          </cell>
          <cell r="C277" t="str">
            <v>8.712,98C</v>
          </cell>
          <cell r="D277">
            <v>487.37</v>
          </cell>
          <cell r="E277">
            <v>0</v>
          </cell>
          <cell r="F277" t="str">
            <v>8.225,61C</v>
          </cell>
          <cell r="G277">
            <v>8225.61</v>
          </cell>
        </row>
        <row r="278">
          <cell r="B278" t="str">
            <v>4094Parcelamento ISS 10-11-12-13</v>
          </cell>
          <cell r="C278" t="str">
            <v>16.987,81C</v>
          </cell>
          <cell r="D278">
            <v>0</v>
          </cell>
          <cell r="E278">
            <v>0</v>
          </cell>
          <cell r="F278" t="str">
            <v>16.987,81C</v>
          </cell>
          <cell r="G278">
            <v>16987.810000000001</v>
          </cell>
        </row>
        <row r="279">
          <cell r="B279" t="str">
            <v/>
          </cell>
          <cell r="C279" t="str">
            <v/>
          </cell>
          <cell r="D279" t="str">
            <v/>
          </cell>
          <cell r="E279" t="str">
            <v/>
          </cell>
          <cell r="F279" t="str">
            <v/>
          </cell>
          <cell r="G279" t="str">
            <v/>
          </cell>
        </row>
        <row r="280">
          <cell r="A280">
            <v>4084</v>
          </cell>
          <cell r="B280" t="str">
            <v>4084PARCELAMENTOS PREVIDENCIÁRIOS</v>
          </cell>
          <cell r="C280" t="str">
            <v>330.283,26C</v>
          </cell>
          <cell r="D280">
            <v>0</v>
          </cell>
          <cell r="E280">
            <v>0</v>
          </cell>
          <cell r="F280" t="str">
            <v>330.283,26C</v>
          </cell>
          <cell r="G280">
            <v>330283.26</v>
          </cell>
        </row>
        <row r="281">
          <cell r="B281" t="str">
            <v>4085Parcelamento INSS (60897003-4)</v>
          </cell>
          <cell r="C281" t="str">
            <v>7.499,23C</v>
          </cell>
          <cell r="D281">
            <v>0</v>
          </cell>
          <cell r="E281">
            <v>0</v>
          </cell>
          <cell r="F281" t="str">
            <v>7.499,23C</v>
          </cell>
          <cell r="G281">
            <v>7499.23</v>
          </cell>
        </row>
        <row r="282">
          <cell r="B282" t="str">
            <v>4086Parcelamento INSS (60904779-5)</v>
          </cell>
          <cell r="C282" t="str">
            <v>5.593,36C</v>
          </cell>
          <cell r="D282">
            <v>0</v>
          </cell>
          <cell r="E282">
            <v>0</v>
          </cell>
          <cell r="F282" t="str">
            <v>5.593,36C</v>
          </cell>
          <cell r="G282">
            <v>5593.36</v>
          </cell>
        </row>
        <row r="283">
          <cell r="B283" t="str">
            <v>4087Parcelamento INSS (61318371-1)</v>
          </cell>
          <cell r="C283" t="str">
            <v>2.638,69C</v>
          </cell>
          <cell r="D283">
            <v>0</v>
          </cell>
          <cell r="E283">
            <v>0</v>
          </cell>
          <cell r="F283" t="str">
            <v>2.638,69C</v>
          </cell>
          <cell r="G283">
            <v>2638.69</v>
          </cell>
        </row>
        <row r="284">
          <cell r="B284" t="str">
            <v>4089Parcelamento INSS (61353618-5)</v>
          </cell>
          <cell r="C284" t="str">
            <v>48.456,27C</v>
          </cell>
          <cell r="D284">
            <v>0</v>
          </cell>
          <cell r="E284">
            <v>0</v>
          </cell>
          <cell r="F284" t="str">
            <v>48.456,27C</v>
          </cell>
          <cell r="G284">
            <v>48456.27</v>
          </cell>
        </row>
        <row r="285">
          <cell r="B285" t="str">
            <v>4090Parcelamento INSS 1483214</v>
          </cell>
          <cell r="C285" t="str">
            <v>266.095,71C</v>
          </cell>
          <cell r="D285">
            <v>0</v>
          </cell>
          <cell r="E285">
            <v>0</v>
          </cell>
          <cell r="F285" t="str">
            <v>266.095,71C</v>
          </cell>
          <cell r="G285">
            <v>266095.71000000002</v>
          </cell>
        </row>
        <row r="286">
          <cell r="B286" t="str">
            <v/>
          </cell>
          <cell r="C286" t="str">
            <v/>
          </cell>
          <cell r="D286" t="str">
            <v/>
          </cell>
          <cell r="E286" t="str">
            <v/>
          </cell>
          <cell r="F286" t="str">
            <v/>
          </cell>
          <cell r="G286" t="str">
            <v/>
          </cell>
        </row>
        <row r="287">
          <cell r="A287">
            <v>4081</v>
          </cell>
          <cell r="B287" t="str">
            <v>4081EMPRESTIMOS E FINANCIAMENTOS</v>
          </cell>
          <cell r="C287" t="str">
            <v>1.943.730,38C</v>
          </cell>
          <cell r="D287">
            <v>249834.61</v>
          </cell>
          <cell r="E287">
            <v>87244</v>
          </cell>
          <cell r="F287" t="str">
            <v>1.781.139,77C</v>
          </cell>
          <cell r="G287">
            <v>1781139.77</v>
          </cell>
        </row>
        <row r="288">
          <cell r="B288" t="str">
            <v>4088PARCELA A CURTO PRAZO DOS EMPRESTIMOS</v>
          </cell>
          <cell r="C288" t="str">
            <v>2.158.938,74C</v>
          </cell>
          <cell r="D288">
            <v>178876.59</v>
          </cell>
          <cell r="E288">
            <v>2778.82</v>
          </cell>
          <cell r="F288" t="str">
            <v>1.982.840,97C</v>
          </cell>
          <cell r="G288">
            <v>1982840.97</v>
          </cell>
        </row>
        <row r="289">
          <cell r="B289" t="str">
            <v>7556BB GIRO EMPRESA FLEX</v>
          </cell>
          <cell r="C289" t="str">
            <v>156.587,83C</v>
          </cell>
          <cell r="D289">
            <v>18824.830000000002</v>
          </cell>
          <cell r="E289">
            <v>0</v>
          </cell>
          <cell r="F289" t="str">
            <v>137.763,00C</v>
          </cell>
          <cell r="G289">
            <v>137763</v>
          </cell>
        </row>
        <row r="290">
          <cell r="B290" t="str">
            <v>7559Bradesco finame</v>
          </cell>
          <cell r="C290" t="str">
            <v>45.512,27C</v>
          </cell>
          <cell r="D290">
            <v>8538.44</v>
          </cell>
          <cell r="E290">
            <v>0</v>
          </cell>
          <cell r="F290" t="str">
            <v>36.973,83C</v>
          </cell>
          <cell r="G290">
            <v>36973.83</v>
          </cell>
        </row>
        <row r="291">
          <cell r="B291" t="str">
            <v>4186Bradesco Giro 7738190 - CAPITAL DE GIRO 07</v>
          </cell>
          <cell r="C291" t="str">
            <v>50.930,60C</v>
          </cell>
          <cell r="D291">
            <v>8488.44</v>
          </cell>
          <cell r="E291">
            <v>0</v>
          </cell>
          <cell r="F291" t="str">
            <v>42.442,16C</v>
          </cell>
          <cell r="G291">
            <v>42442.16</v>
          </cell>
        </row>
        <row r="292">
          <cell r="B292" t="str">
            <v>4193Bradesco Giro 35911032 - CAPITAL DE GIRO 08</v>
          </cell>
          <cell r="C292" t="str">
            <v>20.725,78C</v>
          </cell>
          <cell r="D292">
            <v>2960.83</v>
          </cell>
          <cell r="E292">
            <v>0</v>
          </cell>
          <cell r="F292" t="str">
            <v>17.764,95C</v>
          </cell>
          <cell r="G292">
            <v>17764.95</v>
          </cell>
        </row>
        <row r="293">
          <cell r="B293" t="str">
            <v>4200Bradesco Giro 3642215 - CAPITAL DE GIRO 09</v>
          </cell>
          <cell r="C293" t="str">
            <v>34.379,92C</v>
          </cell>
          <cell r="D293">
            <v>4926.16</v>
          </cell>
          <cell r="E293">
            <v>0</v>
          </cell>
          <cell r="F293" t="str">
            <v>29.453,76C</v>
          </cell>
          <cell r="G293">
            <v>29453.759999999998</v>
          </cell>
        </row>
        <row r="294">
          <cell r="B294" t="str">
            <v>7546Bradesco Giro 3658780 - CAPITAL DE GIRO 10</v>
          </cell>
          <cell r="C294" t="str">
            <v>39.855,90C</v>
          </cell>
          <cell r="D294">
            <v>5693.7</v>
          </cell>
          <cell r="E294">
            <v>0</v>
          </cell>
          <cell r="F294" t="str">
            <v>34.162,20C</v>
          </cell>
          <cell r="G294">
            <v>34162.199999999997</v>
          </cell>
        </row>
        <row r="295">
          <cell r="B295" t="str">
            <v>7553Bradesco Giro 3658762 - CAPITAL DE GIRO 12</v>
          </cell>
          <cell r="C295" t="str">
            <v>23.521,52C</v>
          </cell>
          <cell r="D295">
            <v>3360.22</v>
          </cell>
          <cell r="E295">
            <v>0</v>
          </cell>
          <cell r="F295" t="str">
            <v>20.161,30C</v>
          </cell>
          <cell r="G295">
            <v>20161.3</v>
          </cell>
        </row>
        <row r="296">
          <cell r="B296" t="str">
            <v/>
          </cell>
          <cell r="C296" t="str">
            <v/>
          </cell>
          <cell r="F296" t="str">
            <v/>
          </cell>
        </row>
        <row r="297">
          <cell r="B297" t="str">
            <v/>
          </cell>
          <cell r="C297" t="str">
            <v/>
          </cell>
          <cell r="F297" t="str">
            <v/>
          </cell>
        </row>
        <row r="298">
          <cell r="B298" t="str">
            <v/>
          </cell>
          <cell r="C298" t="str">
            <v/>
          </cell>
          <cell r="F298" t="str">
            <v/>
          </cell>
        </row>
        <row r="299">
          <cell r="C299" t="str">
            <v/>
          </cell>
          <cell r="F299" t="str">
            <v/>
          </cell>
        </row>
        <row r="300">
          <cell r="B300" t="str">
            <v>4137Bradesco Giro 7583837 - CAPITAL DE GIRO 05</v>
          </cell>
          <cell r="C300" t="str">
            <v>47.140,73C</v>
          </cell>
          <cell r="D300">
            <v>6734.39</v>
          </cell>
          <cell r="E300">
            <v>0</v>
          </cell>
          <cell r="F300" t="str">
            <v>40.406,34C</v>
          </cell>
          <cell r="G300">
            <v>40406.339999999997</v>
          </cell>
        </row>
        <row r="301">
          <cell r="B301" t="str">
            <v>7613UNICRED PJ 3</v>
          </cell>
          <cell r="C301" t="str">
            <v>1.506.794,83C</v>
          </cell>
          <cell r="D301">
            <v>90211.42</v>
          </cell>
          <cell r="E301">
            <v>0</v>
          </cell>
          <cell r="F301" t="str">
            <v>1.416.583,41C</v>
          </cell>
          <cell r="G301">
            <v>1416583.41</v>
          </cell>
        </row>
        <row r="302">
          <cell r="B302" t="str">
            <v>7615GIRO FACIL CEF 3515 3967</v>
          </cell>
          <cell r="C302" t="str">
            <v>42.296,06C</v>
          </cell>
          <cell r="D302">
            <v>4535.3999999999996</v>
          </cell>
          <cell r="E302">
            <v>2778.82</v>
          </cell>
          <cell r="F302" t="str">
            <v>40.539,48C</v>
          </cell>
          <cell r="G302">
            <v>40539.480000000003</v>
          </cell>
        </row>
        <row r="303">
          <cell r="B303" t="str">
            <v>7617Bradesco Giro 9781875 - CAPITAL DE GIRO 14</v>
          </cell>
          <cell r="C303" t="str">
            <v>70.322,77C</v>
          </cell>
          <cell r="D303">
            <v>10046.11</v>
          </cell>
          <cell r="E303">
            <v>0</v>
          </cell>
          <cell r="F303" t="str">
            <v>60.276,66C</v>
          </cell>
          <cell r="G303">
            <v>60276.66</v>
          </cell>
        </row>
        <row r="304">
          <cell r="B304" t="str">
            <v>7618Cartao BNDES</v>
          </cell>
          <cell r="C304" t="str">
            <v>120.870,53C</v>
          </cell>
          <cell r="D304">
            <v>14556.65</v>
          </cell>
          <cell r="E304">
            <v>0</v>
          </cell>
          <cell r="F304" t="str">
            <v>106.313,88C</v>
          </cell>
          <cell r="G304">
            <v>106313.88</v>
          </cell>
        </row>
        <row r="305">
          <cell r="B305" t="str">
            <v/>
          </cell>
          <cell r="C305" t="str">
            <v/>
          </cell>
          <cell r="D305" t="str">
            <v/>
          </cell>
          <cell r="E305" t="str">
            <v/>
          </cell>
          <cell r="F305" t="str">
            <v/>
          </cell>
          <cell r="G305" t="str">
            <v/>
          </cell>
        </row>
        <row r="306">
          <cell r="A306">
            <v>4214</v>
          </cell>
          <cell r="B306" t="str">
            <v>4214JUROS S/EMP E FINANCIAMENTOS</v>
          </cell>
          <cell r="C306" t="str">
            <v>873.217,12D</v>
          </cell>
          <cell r="D306">
            <v>0</v>
          </cell>
          <cell r="E306">
            <v>79979.460000000006</v>
          </cell>
          <cell r="F306" t="str">
            <v>793.237,66D</v>
          </cell>
          <cell r="G306">
            <v>793237.66</v>
          </cell>
        </row>
        <row r="307">
          <cell r="B307" t="str">
            <v>4221Juros s/ Unicred PJ 13</v>
          </cell>
          <cell r="C307" t="str">
            <v>697.299,53D</v>
          </cell>
          <cell r="D307">
            <v>0</v>
          </cell>
          <cell r="E307">
            <v>46766.03</v>
          </cell>
          <cell r="F307" t="str">
            <v>650.533,50D</v>
          </cell>
          <cell r="G307">
            <v>650533.5</v>
          </cell>
        </row>
        <row r="308">
          <cell r="B308" t="str">
            <v>4228Juros s/Capital de Giro 5980284</v>
          </cell>
          <cell r="C308" t="str">
            <v>29.166,69C</v>
          </cell>
          <cell r="D308">
            <v>0</v>
          </cell>
          <cell r="E308">
            <v>4166.67</v>
          </cell>
          <cell r="F308" t="str">
            <v>33.333,36C</v>
          </cell>
          <cell r="G308">
            <v>33333.360000000001</v>
          </cell>
        </row>
        <row r="309">
          <cell r="B309" t="str">
            <v>4230Juros s/ Capital de Giro 10 - 3658762</v>
          </cell>
          <cell r="C309" t="str">
            <v>11.661,47D</v>
          </cell>
          <cell r="D309">
            <v>0</v>
          </cell>
          <cell r="E309">
            <v>1665.92</v>
          </cell>
          <cell r="F309" t="str">
            <v>9.995,55D</v>
          </cell>
          <cell r="G309">
            <v>9995.5499999999993</v>
          </cell>
        </row>
        <row r="310">
          <cell r="B310" t="str">
            <v>4231Juros s/ Capital de Giro 07 - 7738190</v>
          </cell>
          <cell r="C310" t="str">
            <v>20.530,21D</v>
          </cell>
          <cell r="D310">
            <v>0</v>
          </cell>
          <cell r="E310">
            <v>2932.88</v>
          </cell>
          <cell r="F310" t="str">
            <v>17.597,33D</v>
          </cell>
          <cell r="G310">
            <v>17597.330000000002</v>
          </cell>
        </row>
        <row r="311">
          <cell r="B311" t="str">
            <v>4233Juros s/ Capital de Giro 05 - 7583837</v>
          </cell>
          <cell r="C311" t="str">
            <v>17.974,04D</v>
          </cell>
          <cell r="D311">
            <v>0</v>
          </cell>
          <cell r="E311">
            <v>2567.7199999999998</v>
          </cell>
          <cell r="F311" t="str">
            <v>15.406,32D</v>
          </cell>
          <cell r="G311">
            <v>15406.32</v>
          </cell>
        </row>
        <row r="312">
          <cell r="B312" t="str">
            <v>4234Juros s/ Capital de Giro 14 - 9781875</v>
          </cell>
          <cell r="C312" t="str">
            <v>21.711,64D</v>
          </cell>
          <cell r="D312">
            <v>0</v>
          </cell>
          <cell r="E312">
            <v>3101.67</v>
          </cell>
          <cell r="F312" t="str">
            <v>18.609,97D</v>
          </cell>
          <cell r="G312">
            <v>18609.97</v>
          </cell>
        </row>
        <row r="313">
          <cell r="B313" t="str">
            <v>4236Juros s/ Capital de Giro 08 - 35911032</v>
          </cell>
          <cell r="C313" t="str">
            <v>6.142,46D</v>
          </cell>
          <cell r="D313">
            <v>0</v>
          </cell>
          <cell r="E313">
            <v>877.5</v>
          </cell>
          <cell r="F313" t="str">
            <v>5.264,96D</v>
          </cell>
          <cell r="G313">
            <v>5264.96</v>
          </cell>
        </row>
        <row r="314">
          <cell r="B314" t="str">
            <v>4237Juros s/ Capital de Giro 12</v>
          </cell>
          <cell r="C314" t="str">
            <v>6.993,76D</v>
          </cell>
          <cell r="D314">
            <v>0</v>
          </cell>
          <cell r="E314">
            <v>999.11</v>
          </cell>
          <cell r="F314" t="str">
            <v>5.994,65D</v>
          </cell>
          <cell r="G314">
            <v>5994.65</v>
          </cell>
        </row>
        <row r="315">
          <cell r="B315" t="str">
            <v>4238Juros s/ Capital de Giro 09 - 3642215</v>
          </cell>
          <cell r="C315" t="str">
            <v>10.119,25D</v>
          </cell>
          <cell r="D315">
            <v>0</v>
          </cell>
          <cell r="E315">
            <v>1445.6</v>
          </cell>
          <cell r="F315" t="str">
            <v>8.673,65D</v>
          </cell>
          <cell r="G315">
            <v>8673.65</v>
          </cell>
        </row>
        <row r="316">
          <cell r="B316" t="str">
            <v>4239Juros s/ Bradesco Finame 3849358</v>
          </cell>
          <cell r="C316" t="str">
            <v>17.769,08D</v>
          </cell>
          <cell r="D316">
            <v>0</v>
          </cell>
          <cell r="E316">
            <v>2538.44</v>
          </cell>
          <cell r="F316" t="str">
            <v>15.230,64D</v>
          </cell>
          <cell r="G316">
            <v>15230.64</v>
          </cell>
        </row>
        <row r="317">
          <cell r="B317" t="str">
            <v>4240Juros s/ CEF Finame 1</v>
          </cell>
          <cell r="C317" t="str">
            <v>10.867,53D</v>
          </cell>
          <cell r="D317">
            <v>0</v>
          </cell>
          <cell r="E317">
            <v>1552.46</v>
          </cell>
          <cell r="F317" t="str">
            <v>9.315,07D</v>
          </cell>
          <cell r="G317">
            <v>9315.07</v>
          </cell>
        </row>
        <row r="318">
          <cell r="B318" t="str">
            <v>4241Juros s/ CEF GiroFácil</v>
          </cell>
          <cell r="C318" t="str">
            <v>14.052,64D</v>
          </cell>
          <cell r="D318">
            <v>0</v>
          </cell>
          <cell r="E318">
            <v>1756.58</v>
          </cell>
          <cell r="F318" t="str">
            <v>12.296,06D</v>
          </cell>
          <cell r="G318">
            <v>12296.06</v>
          </cell>
        </row>
        <row r="319">
          <cell r="B319" t="str">
            <v>4243Juros s/ CEF Finame 2</v>
          </cell>
          <cell r="C319" t="str">
            <v>67.262,20D</v>
          </cell>
          <cell r="D319">
            <v>0</v>
          </cell>
          <cell r="E319">
            <v>9608.8799999999992</v>
          </cell>
          <cell r="F319" t="str">
            <v>57.653,32D</v>
          </cell>
          <cell r="G319">
            <v>57653.32</v>
          </cell>
        </row>
        <row r="320">
          <cell r="B320" t="str">
            <v/>
          </cell>
          <cell r="C320" t="str">
            <v/>
          </cell>
          <cell r="D320" t="str">
            <v/>
          </cell>
          <cell r="E320" t="str">
            <v/>
          </cell>
          <cell r="F320" t="str">
            <v/>
          </cell>
          <cell r="G320" t="str">
            <v/>
          </cell>
        </row>
        <row r="321">
          <cell r="A321">
            <v>4235</v>
          </cell>
          <cell r="B321" t="str">
            <v>4235FINANCIAMENTOS BANCARIOS A CURTO PRAZO</v>
          </cell>
          <cell r="C321" t="str">
            <v>658.008,76C</v>
          </cell>
          <cell r="D321">
            <v>70958.02</v>
          </cell>
          <cell r="E321">
            <v>4485.72</v>
          </cell>
          <cell r="F321" t="str">
            <v>591.536,46C</v>
          </cell>
          <cell r="G321">
            <v>591536.46</v>
          </cell>
        </row>
        <row r="322">
          <cell r="B322" t="str">
            <v>4242BNB RM - FINAME RM</v>
          </cell>
          <cell r="C322" t="str">
            <v>223.396,08C</v>
          </cell>
          <cell r="D322">
            <v>0</v>
          </cell>
          <cell r="E322">
            <v>0</v>
          </cell>
          <cell r="F322" t="str">
            <v>223.396,08C</v>
          </cell>
          <cell r="G322">
            <v>223396.08</v>
          </cell>
        </row>
        <row r="323">
          <cell r="B323" t="str">
            <v>4172BRADESCO - FINANC GE</v>
          </cell>
          <cell r="C323" t="str">
            <v>8,90D</v>
          </cell>
          <cell r="D323">
            <v>0</v>
          </cell>
          <cell r="E323">
            <v>0</v>
          </cell>
          <cell r="F323" t="str">
            <v>8,90D</v>
          </cell>
          <cell r="G323">
            <v>8.9</v>
          </cell>
        </row>
        <row r="324">
          <cell r="B324" t="str">
            <v>7561CEF - FINAME 2</v>
          </cell>
          <cell r="C324" t="str">
            <v>327.913,99C</v>
          </cell>
          <cell r="D324">
            <v>43287.519999999997</v>
          </cell>
          <cell r="E324">
            <v>4207.8500000000004</v>
          </cell>
          <cell r="F324" t="str">
            <v>288.834,32C</v>
          </cell>
          <cell r="G324">
            <v>288834.32</v>
          </cell>
        </row>
        <row r="325">
          <cell r="B325" t="str">
            <v>4130CEF - FINAME 1</v>
          </cell>
          <cell r="C325" t="str">
            <v>106.707,59C</v>
          </cell>
          <cell r="D325">
            <v>27670.5</v>
          </cell>
          <cell r="E325">
            <v>277.87</v>
          </cell>
          <cell r="F325" t="str">
            <v>79.314,96C</v>
          </cell>
          <cell r="G325">
            <v>79314.960000000006</v>
          </cell>
        </row>
        <row r="326">
          <cell r="B326" t="str">
            <v/>
          </cell>
          <cell r="C326" t="str">
            <v/>
          </cell>
          <cell r="D326" t="str">
            <v/>
          </cell>
          <cell r="E326" t="str">
            <v/>
          </cell>
          <cell r="F326" t="str">
            <v/>
          </cell>
          <cell r="G326" t="str">
            <v/>
          </cell>
        </row>
        <row r="327">
          <cell r="A327">
            <v>4347</v>
          </cell>
          <cell r="B327" t="str">
            <v>4347OUTRAS OBRIGACOES</v>
          </cell>
          <cell r="C327" t="str">
            <v>36.344,75C</v>
          </cell>
          <cell r="D327">
            <v>0</v>
          </cell>
          <cell r="E327">
            <v>0</v>
          </cell>
          <cell r="F327" t="str">
            <v>36.344,75C</v>
          </cell>
          <cell r="G327">
            <v>36344.75</v>
          </cell>
        </row>
        <row r="328">
          <cell r="A328">
            <v>4354</v>
          </cell>
          <cell r="B328" t="str">
            <v>4354ADIANTAMENTOS DE CLIENTES</v>
          </cell>
          <cell r="C328" t="str">
            <v>36.344,75C</v>
          </cell>
          <cell r="D328">
            <v>0</v>
          </cell>
          <cell r="E328">
            <v>0</v>
          </cell>
          <cell r="F328" t="str">
            <v>36.344,75C</v>
          </cell>
          <cell r="G328">
            <v>36344.75</v>
          </cell>
        </row>
        <row r="329">
          <cell r="A329">
            <v>4355</v>
          </cell>
          <cell r="B329" t="str">
            <v>4355ADIANTAMENTO DE CLIENTES</v>
          </cell>
          <cell r="C329" t="str">
            <v>36.344,75C</v>
          </cell>
          <cell r="D329">
            <v>0</v>
          </cell>
          <cell r="E329">
            <v>0</v>
          </cell>
          <cell r="F329" t="str">
            <v>36.344,75C</v>
          </cell>
          <cell r="G329">
            <v>36344.75</v>
          </cell>
        </row>
        <row r="330">
          <cell r="B330" t="str">
            <v/>
          </cell>
          <cell r="C330" t="str">
            <v/>
          </cell>
          <cell r="D330" t="str">
            <v/>
          </cell>
          <cell r="E330" t="str">
            <v/>
          </cell>
          <cell r="F330" t="str">
            <v/>
          </cell>
          <cell r="G330" t="str">
            <v/>
          </cell>
        </row>
        <row r="331">
          <cell r="B331" t="str">
            <v>4536PASSIVO NÃO CIRCULANTE</v>
          </cell>
          <cell r="C331" t="str">
            <v>7.969.992,89C</v>
          </cell>
          <cell r="D331">
            <v>91941.77</v>
          </cell>
          <cell r="E331">
            <v>29549.46</v>
          </cell>
          <cell r="F331" t="str">
            <v>7.907.600,58C</v>
          </cell>
          <cell r="G331">
            <v>7907600.5800000001</v>
          </cell>
        </row>
        <row r="332">
          <cell r="A332">
            <v>4543</v>
          </cell>
          <cell r="B332" t="str">
            <v>4543EMPRESTIMOS E FINANCIAMENTOS</v>
          </cell>
          <cell r="C332" t="str">
            <v>7.969.992,89C</v>
          </cell>
          <cell r="D332">
            <v>91941.77</v>
          </cell>
          <cell r="E332">
            <v>29549.46</v>
          </cell>
          <cell r="F332" t="str">
            <v>7.907.600,58C</v>
          </cell>
          <cell r="G332">
            <v>7907600.5800000001</v>
          </cell>
        </row>
        <row r="333">
          <cell r="A333">
            <v>4550</v>
          </cell>
          <cell r="B333" t="str">
            <v>4550EMPRESTIMOS E FINANCIAMENTOS</v>
          </cell>
          <cell r="C333" t="str">
            <v>4.444.575,46C</v>
          </cell>
          <cell r="D333">
            <v>0</v>
          </cell>
          <cell r="E333">
            <v>0</v>
          </cell>
          <cell r="F333" t="str">
            <v>4.444.575,46C</v>
          </cell>
          <cell r="G333">
            <v>4444575.46</v>
          </cell>
        </row>
        <row r="334">
          <cell r="B334" t="str">
            <v>4602BB GIRO EMPRESA FLEX</v>
          </cell>
          <cell r="C334" t="str">
            <v>145.739,58C</v>
          </cell>
          <cell r="D334">
            <v>0</v>
          </cell>
          <cell r="E334">
            <v>0</v>
          </cell>
          <cell r="F334" t="str">
            <v>145.739,58C</v>
          </cell>
          <cell r="G334">
            <v>145739.57999999999</v>
          </cell>
        </row>
        <row r="335">
          <cell r="B335" t="str">
            <v>4603Bradesco finame</v>
          </cell>
          <cell r="C335" t="str">
            <v>153.691,92C</v>
          </cell>
          <cell r="D335">
            <v>0</v>
          </cell>
          <cell r="E335">
            <v>0</v>
          </cell>
          <cell r="F335" t="str">
            <v>153.691,92C</v>
          </cell>
          <cell r="G335">
            <v>153691.92000000001</v>
          </cell>
        </row>
        <row r="336">
          <cell r="B336" t="str">
            <v>4604Bradesco Giro 7738190 - CAPITAL DE GIRO 07</v>
          </cell>
          <cell r="C336" t="str">
            <v>8.488,44C</v>
          </cell>
          <cell r="D336">
            <v>0</v>
          </cell>
          <cell r="E336">
            <v>0</v>
          </cell>
          <cell r="F336" t="str">
            <v>8.488,44C</v>
          </cell>
          <cell r="G336">
            <v>8488.44</v>
          </cell>
        </row>
        <row r="337">
          <cell r="B337" t="str">
            <v>4605Bradesco Giro 35911032 - CAPITAL DE GIRO 08</v>
          </cell>
          <cell r="C337" t="str">
            <v>11.843,35C</v>
          </cell>
          <cell r="D337">
            <v>0</v>
          </cell>
          <cell r="E337">
            <v>0</v>
          </cell>
          <cell r="F337" t="str">
            <v>11.843,35C</v>
          </cell>
          <cell r="G337">
            <v>11843.35</v>
          </cell>
        </row>
        <row r="338">
          <cell r="B338" t="str">
            <v>4607Bradesco Giro 35911032 - CAPITAL DE GIRO 09</v>
          </cell>
          <cell r="C338" t="str">
            <v>29.556,96C</v>
          </cell>
          <cell r="D338">
            <v>0</v>
          </cell>
          <cell r="E338">
            <v>0</v>
          </cell>
          <cell r="F338" t="str">
            <v>29.556,96C</v>
          </cell>
          <cell r="G338">
            <v>29556.959999999999</v>
          </cell>
        </row>
        <row r="339">
          <cell r="B339" t="str">
            <v>4608Bradesco Giro 3658780 - CAPITAL DE GIRO 10</v>
          </cell>
          <cell r="C339" t="str">
            <v>39.855,90C</v>
          </cell>
          <cell r="D339">
            <v>0</v>
          </cell>
          <cell r="E339">
            <v>0</v>
          </cell>
          <cell r="F339" t="str">
            <v>39.855,90C</v>
          </cell>
          <cell r="G339">
            <v>39855.9</v>
          </cell>
        </row>
        <row r="340">
          <cell r="B340" t="str">
            <v>4609Bradesco Giro 3658762 - CAPITAL DE GIRO 12</v>
          </cell>
          <cell r="C340" t="str">
            <v>23.521,56C</v>
          </cell>
          <cell r="D340">
            <v>0</v>
          </cell>
          <cell r="E340">
            <v>0</v>
          </cell>
          <cell r="F340" t="str">
            <v>23.521,56C</v>
          </cell>
          <cell r="G340">
            <v>23521.56</v>
          </cell>
        </row>
        <row r="341">
          <cell r="B341" t="str">
            <v>4600UNICRED PJ 3</v>
          </cell>
          <cell r="C341" t="str">
            <v>1.281.101,89C</v>
          </cell>
          <cell r="D341">
            <v>0</v>
          </cell>
          <cell r="E341">
            <v>0</v>
          </cell>
          <cell r="F341" t="str">
            <v>1.281.101,89C</v>
          </cell>
          <cell r="G341">
            <v>1281101.8899999999</v>
          </cell>
        </row>
        <row r="342">
          <cell r="B342" t="str">
            <v>4612BNB RM - FINAME RM</v>
          </cell>
          <cell r="C342" t="str">
            <v>490.479,34C</v>
          </cell>
          <cell r="D342">
            <v>0</v>
          </cell>
          <cell r="E342">
            <v>0</v>
          </cell>
          <cell r="F342" t="str">
            <v>490.479,34C</v>
          </cell>
          <cell r="G342">
            <v>490479.34</v>
          </cell>
        </row>
        <row r="343">
          <cell r="B343" t="str">
            <v>4614CEF - FINAME 2</v>
          </cell>
          <cell r="C343" t="str">
            <v>1.777.860,15C</v>
          </cell>
          <cell r="D343">
            <v>0</v>
          </cell>
          <cell r="E343">
            <v>0</v>
          </cell>
          <cell r="F343" t="str">
            <v>1.777.860,15C</v>
          </cell>
          <cell r="G343">
            <v>1777860.15</v>
          </cell>
        </row>
        <row r="344">
          <cell r="B344" t="str">
            <v>4615CEF - FINAME 1</v>
          </cell>
          <cell r="C344" t="str">
            <v>132.191,60C</v>
          </cell>
          <cell r="D344">
            <v>0</v>
          </cell>
          <cell r="E344">
            <v>0</v>
          </cell>
          <cell r="F344" t="str">
            <v>132.191,60C</v>
          </cell>
          <cell r="G344">
            <v>132191.6</v>
          </cell>
        </row>
        <row r="345">
          <cell r="B345" t="str">
            <v>4616GIRO FACIL CEF 3515 3967</v>
          </cell>
          <cell r="C345" t="str">
            <v>119.184,24C</v>
          </cell>
          <cell r="D345">
            <v>0</v>
          </cell>
          <cell r="E345">
            <v>0</v>
          </cell>
          <cell r="F345" t="str">
            <v>119.184,24C</v>
          </cell>
          <cell r="G345">
            <v>119184.24</v>
          </cell>
        </row>
        <row r="346">
          <cell r="B346" t="str">
            <v>4617Bradesco Giro 9781875 - CAPITAL DE GIRO 14</v>
          </cell>
          <cell r="C346" t="str">
            <v>231.060,53C</v>
          </cell>
          <cell r="D346">
            <v>0</v>
          </cell>
          <cell r="E346">
            <v>0</v>
          </cell>
          <cell r="F346" t="str">
            <v>231.060,53C</v>
          </cell>
          <cell r="G346">
            <v>231060.53</v>
          </cell>
        </row>
        <row r="347">
          <cell r="B347" t="str">
            <v/>
          </cell>
          <cell r="C347" t="str">
            <v/>
          </cell>
          <cell r="D347" t="str">
            <v/>
          </cell>
          <cell r="E347" t="str">
            <v/>
          </cell>
          <cell r="F347" t="str">
            <v/>
          </cell>
          <cell r="G347" t="str">
            <v/>
          </cell>
        </row>
        <row r="348">
          <cell r="A348">
            <v>4606</v>
          </cell>
          <cell r="B348" t="str">
            <v>4606JUROS S/FINANCIAMENTOS</v>
          </cell>
          <cell r="C348" t="str">
            <v>788.305,02D</v>
          </cell>
          <cell r="D348">
            <v>0</v>
          </cell>
          <cell r="E348">
            <v>0</v>
          </cell>
          <cell r="F348" t="str">
            <v>788.305,02D</v>
          </cell>
          <cell r="G348">
            <v>788305.02</v>
          </cell>
        </row>
        <row r="349">
          <cell r="B349" t="str">
            <v>4613Juros s/ Unicred PJ 13</v>
          </cell>
          <cell r="C349" t="str">
            <v>315.986,54D</v>
          </cell>
          <cell r="D349">
            <v>0</v>
          </cell>
          <cell r="E349">
            <v>0</v>
          </cell>
          <cell r="F349" t="str">
            <v>315.986,54D</v>
          </cell>
          <cell r="G349">
            <v>315986.53999999998</v>
          </cell>
        </row>
        <row r="350">
          <cell r="B350" t="str">
            <v>4628Juros s/ Capital de Giro 07 - 7738190</v>
          </cell>
          <cell r="C350" t="str">
            <v>2.932,88D</v>
          </cell>
          <cell r="D350">
            <v>0</v>
          </cell>
          <cell r="E350">
            <v>0</v>
          </cell>
          <cell r="F350" t="str">
            <v>2.932,88D</v>
          </cell>
          <cell r="G350">
            <v>2932.88</v>
          </cell>
        </row>
        <row r="351">
          <cell r="B351" t="str">
            <v>4629Juros s/ Capital de Giro 08 - 35911032</v>
          </cell>
          <cell r="C351" t="str">
            <v>877,50D</v>
          </cell>
          <cell r="D351">
            <v>0</v>
          </cell>
          <cell r="E351">
            <v>0</v>
          </cell>
          <cell r="F351" t="str">
            <v>877,50D</v>
          </cell>
          <cell r="G351">
            <v>877.5</v>
          </cell>
        </row>
        <row r="352">
          <cell r="B352" t="str">
            <v>4630Juros s/ Capital de Giro 09 - 3642215</v>
          </cell>
          <cell r="C352" t="str">
            <v>8.673,63D</v>
          </cell>
          <cell r="D352">
            <v>0</v>
          </cell>
          <cell r="E352">
            <v>0</v>
          </cell>
          <cell r="F352" t="str">
            <v>8.673,63D</v>
          </cell>
          <cell r="G352">
            <v>8673.6299999999992</v>
          </cell>
        </row>
        <row r="353">
          <cell r="B353" t="str">
            <v>4631Juros s/ Capital de Giro 12</v>
          </cell>
          <cell r="C353" t="str">
            <v>6.993,76D</v>
          </cell>
          <cell r="D353">
            <v>0</v>
          </cell>
          <cell r="E353">
            <v>0</v>
          </cell>
          <cell r="F353" t="str">
            <v>6.993,76D</v>
          </cell>
          <cell r="G353">
            <v>6993.76</v>
          </cell>
        </row>
        <row r="354">
          <cell r="B354" t="str">
            <v>4632Juros s/ Capital de Giro 10 - 3658762</v>
          </cell>
          <cell r="C354" t="str">
            <v>11.661,46D</v>
          </cell>
          <cell r="D354">
            <v>0</v>
          </cell>
          <cell r="E354">
            <v>0</v>
          </cell>
          <cell r="F354" t="str">
            <v>11.661,46D</v>
          </cell>
          <cell r="G354">
            <v>11661.46</v>
          </cell>
        </row>
        <row r="355">
          <cell r="B355" t="str">
            <v>4633Juros s/ Bradesco Finame 3849358</v>
          </cell>
          <cell r="C355" t="str">
            <v>45.691,92D</v>
          </cell>
          <cell r="D355">
            <v>0</v>
          </cell>
          <cell r="E355">
            <v>0</v>
          </cell>
          <cell r="F355" t="str">
            <v>45.691,92D</v>
          </cell>
          <cell r="G355">
            <v>45691.92</v>
          </cell>
        </row>
        <row r="356">
          <cell r="B356" t="str">
            <v/>
          </cell>
          <cell r="C356" t="str">
            <v/>
          </cell>
          <cell r="F356" t="str">
            <v/>
          </cell>
        </row>
        <row r="357">
          <cell r="B357" t="str">
            <v/>
          </cell>
          <cell r="C357" t="str">
            <v/>
          </cell>
          <cell r="F357" t="str">
            <v/>
          </cell>
        </row>
        <row r="358">
          <cell r="B358" t="str">
            <v/>
          </cell>
          <cell r="C358" t="str">
            <v/>
          </cell>
          <cell r="F358" t="str">
            <v/>
          </cell>
        </row>
        <row r="359">
          <cell r="C359" t="str">
            <v/>
          </cell>
          <cell r="F359" t="str">
            <v/>
          </cell>
        </row>
        <row r="360">
          <cell r="B360" t="str">
            <v>4635Juros s/ Capital de Giro 14 - 9781875</v>
          </cell>
          <cell r="C360" t="str">
            <v>71.338,31D</v>
          </cell>
          <cell r="D360">
            <v>0</v>
          </cell>
          <cell r="E360">
            <v>0</v>
          </cell>
          <cell r="F360" t="str">
            <v>71.338,31D</v>
          </cell>
          <cell r="G360">
            <v>71338.31</v>
          </cell>
        </row>
        <row r="361">
          <cell r="B361" t="str">
            <v>4636Juros s/ CEF Finame 1</v>
          </cell>
          <cell r="C361" t="str">
            <v>15.524,93D</v>
          </cell>
          <cell r="D361">
            <v>0</v>
          </cell>
          <cell r="E361">
            <v>0</v>
          </cell>
          <cell r="F361" t="str">
            <v>15.524,93D</v>
          </cell>
          <cell r="G361">
            <v>15524.93</v>
          </cell>
        </row>
        <row r="362">
          <cell r="B362" t="str">
            <v>4637Juros s/ CEF GiroFácil</v>
          </cell>
          <cell r="C362" t="str">
            <v>49.184,24D</v>
          </cell>
          <cell r="D362">
            <v>0</v>
          </cell>
          <cell r="E362">
            <v>0</v>
          </cell>
          <cell r="F362" t="str">
            <v>49.184,24D</v>
          </cell>
          <cell r="G362">
            <v>49184.24</v>
          </cell>
        </row>
        <row r="363">
          <cell r="B363" t="str">
            <v>4638Juros s/ CEF Finame 2</v>
          </cell>
          <cell r="C363" t="str">
            <v>259.439,85D</v>
          </cell>
          <cell r="D363">
            <v>0</v>
          </cell>
          <cell r="E363">
            <v>0</v>
          </cell>
          <cell r="F363" t="str">
            <v>259.439,85D</v>
          </cell>
          <cell r="G363">
            <v>259439.85</v>
          </cell>
        </row>
        <row r="364">
          <cell r="B364" t="str">
            <v/>
          </cell>
          <cell r="C364" t="str">
            <v/>
          </cell>
          <cell r="D364" t="str">
            <v/>
          </cell>
          <cell r="E364" t="str">
            <v/>
          </cell>
          <cell r="F364" t="str">
            <v/>
          </cell>
          <cell r="G364" t="str">
            <v/>
          </cell>
        </row>
        <row r="365">
          <cell r="A365">
            <v>4634</v>
          </cell>
          <cell r="B365" t="str">
            <v>4634EMPRESTIMOS DE SÓCIOS</v>
          </cell>
          <cell r="C365" t="str">
            <v>1.564.496,47C</v>
          </cell>
          <cell r="D365">
            <v>4000</v>
          </cell>
          <cell r="E365">
            <v>1000</v>
          </cell>
          <cell r="F365" t="str">
            <v>1.561.496,47C</v>
          </cell>
          <cell r="G365">
            <v>1561496.47</v>
          </cell>
        </row>
        <row r="366">
          <cell r="B366" t="str">
            <v>4641Alberto Ribeiro de Souza</v>
          </cell>
          <cell r="C366" t="str">
            <v>737.070,04C</v>
          </cell>
          <cell r="D366">
            <v>4000</v>
          </cell>
          <cell r="E366">
            <v>0</v>
          </cell>
          <cell r="F366" t="str">
            <v>733.070,04C</v>
          </cell>
          <cell r="G366">
            <v>733070.04</v>
          </cell>
        </row>
        <row r="367">
          <cell r="B367" t="str">
            <v>4648Alexander George Saunders Junior</v>
          </cell>
          <cell r="C367" t="str">
            <v>281.173,05C</v>
          </cell>
          <cell r="D367">
            <v>0</v>
          </cell>
          <cell r="E367">
            <v>0</v>
          </cell>
          <cell r="F367" t="str">
            <v>281.173,05C</v>
          </cell>
          <cell r="G367">
            <v>281173.05</v>
          </cell>
        </row>
        <row r="368">
          <cell r="B368" t="str">
            <v>4655Marcelo Carneiro de Menezes</v>
          </cell>
          <cell r="C368" t="str">
            <v>546.253,38C</v>
          </cell>
          <cell r="D368">
            <v>0</v>
          </cell>
          <cell r="E368">
            <v>1000</v>
          </cell>
          <cell r="F368" t="str">
            <v>547.253,38C</v>
          </cell>
          <cell r="G368">
            <v>547253.38</v>
          </cell>
        </row>
        <row r="369">
          <cell r="B369" t="str">
            <v/>
          </cell>
          <cell r="C369" t="str">
            <v/>
          </cell>
          <cell r="D369" t="str">
            <v/>
          </cell>
          <cell r="E369" t="str">
            <v/>
          </cell>
          <cell r="F369" t="str">
            <v/>
          </cell>
          <cell r="G369" t="str">
            <v/>
          </cell>
        </row>
        <row r="370">
          <cell r="A370">
            <v>4676</v>
          </cell>
          <cell r="B370" t="str">
            <v>4676PARCELAMENTOS PREVIDENCIÁRIOS</v>
          </cell>
          <cell r="C370" t="str">
            <v>223.204,68C</v>
          </cell>
          <cell r="D370">
            <v>0</v>
          </cell>
          <cell r="E370">
            <v>0</v>
          </cell>
          <cell r="F370" t="str">
            <v>223.204,68C</v>
          </cell>
          <cell r="G370">
            <v>223204.68</v>
          </cell>
        </row>
        <row r="371">
          <cell r="B371" t="str">
            <v>4690Parcelamento INSS (60897003-4)</v>
          </cell>
          <cell r="C371" t="str">
            <v>11.022,48C</v>
          </cell>
          <cell r="D371">
            <v>0</v>
          </cell>
          <cell r="E371">
            <v>0</v>
          </cell>
          <cell r="F371" t="str">
            <v>11.022,48C</v>
          </cell>
          <cell r="G371">
            <v>11022.48</v>
          </cell>
        </row>
        <row r="372">
          <cell r="B372" t="str">
            <v>4697Parcelamento INSS (60904779-5)</v>
          </cell>
          <cell r="C372" t="str">
            <v>3.631,68C</v>
          </cell>
          <cell r="D372">
            <v>0</v>
          </cell>
          <cell r="E372">
            <v>0</v>
          </cell>
          <cell r="F372" t="str">
            <v>3.631,68C</v>
          </cell>
          <cell r="G372">
            <v>3631.68</v>
          </cell>
        </row>
        <row r="373">
          <cell r="B373" t="str">
            <v>7575Parcelamento INSS (61353618-5)</v>
          </cell>
          <cell r="C373" t="str">
            <v>145.057,14C</v>
          </cell>
          <cell r="D373">
            <v>0</v>
          </cell>
          <cell r="E373">
            <v>0</v>
          </cell>
          <cell r="F373" t="str">
            <v>145.057,14C</v>
          </cell>
          <cell r="G373">
            <v>145057.14000000001</v>
          </cell>
        </row>
        <row r="374">
          <cell r="B374" t="str">
            <v>7576Parcelamento INSS (61318371-1)</v>
          </cell>
          <cell r="C374" t="str">
            <v>63.493,38C</v>
          </cell>
          <cell r="D374">
            <v>0</v>
          </cell>
          <cell r="E374">
            <v>0</v>
          </cell>
          <cell r="F374" t="str">
            <v>63.493,38C</v>
          </cell>
          <cell r="G374">
            <v>63493.38</v>
          </cell>
        </row>
        <row r="375">
          <cell r="B375" t="str">
            <v/>
          </cell>
          <cell r="C375" t="str">
            <v/>
          </cell>
          <cell r="D375" t="str">
            <v/>
          </cell>
          <cell r="E375" t="str">
            <v/>
          </cell>
          <cell r="F375" t="str">
            <v/>
          </cell>
          <cell r="G375" t="str">
            <v/>
          </cell>
        </row>
        <row r="376">
          <cell r="A376">
            <v>4732</v>
          </cell>
          <cell r="B376" t="str">
            <v>4732PARCELAMENTOS FEDERAIS</v>
          </cell>
          <cell r="C376" t="str">
            <v>288.372,90C</v>
          </cell>
          <cell r="D376">
            <v>0</v>
          </cell>
          <cell r="E376">
            <v>0</v>
          </cell>
          <cell r="F376" t="str">
            <v>288.372,90C</v>
          </cell>
          <cell r="G376">
            <v>288372.90000000002</v>
          </cell>
        </row>
        <row r="377">
          <cell r="B377" t="str">
            <v>7625Parcelamento PIS (2015-26)</v>
          </cell>
          <cell r="C377" t="str">
            <v>8.152,00C</v>
          </cell>
          <cell r="D377">
            <v>0</v>
          </cell>
          <cell r="E377">
            <v>0</v>
          </cell>
          <cell r="F377" t="str">
            <v>8.152,00C</v>
          </cell>
          <cell r="G377">
            <v>8152</v>
          </cell>
        </row>
        <row r="378">
          <cell r="B378" t="str">
            <v>7626Parcelamento COFINS (2015-26)</v>
          </cell>
          <cell r="C378" t="str">
            <v>55.967,74C</v>
          </cell>
          <cell r="D378">
            <v>0</v>
          </cell>
          <cell r="E378">
            <v>0</v>
          </cell>
          <cell r="F378" t="str">
            <v>55.967,74C</v>
          </cell>
          <cell r="G378">
            <v>55967.74</v>
          </cell>
        </row>
        <row r="379">
          <cell r="B379" t="str">
            <v>7628Parcelamento COFINS (2015-29)</v>
          </cell>
          <cell r="C379" t="str">
            <v>39.112,32C</v>
          </cell>
          <cell r="D379">
            <v>0</v>
          </cell>
          <cell r="E379">
            <v>0</v>
          </cell>
          <cell r="F379" t="str">
            <v>39.112,32C</v>
          </cell>
          <cell r="G379">
            <v>39112.32</v>
          </cell>
        </row>
        <row r="380">
          <cell r="B380" t="str">
            <v>3878Parcelamento IRPJ (2012-76)</v>
          </cell>
          <cell r="C380" t="str">
            <v>2.014,07C</v>
          </cell>
          <cell r="D380">
            <v>0</v>
          </cell>
          <cell r="E380">
            <v>0</v>
          </cell>
          <cell r="F380" t="str">
            <v>2.014,07C</v>
          </cell>
          <cell r="G380">
            <v>2014.07</v>
          </cell>
        </row>
        <row r="381">
          <cell r="B381" t="str">
            <v>3922Parcelamento IRPJ (2015-29)</v>
          </cell>
          <cell r="C381" t="str">
            <v>111.846,15C</v>
          </cell>
          <cell r="D381">
            <v>0</v>
          </cell>
          <cell r="E381">
            <v>0</v>
          </cell>
          <cell r="F381" t="str">
            <v>111.846,15C</v>
          </cell>
          <cell r="G381">
            <v>111846.15</v>
          </cell>
        </row>
        <row r="382">
          <cell r="B382" t="str">
            <v>3948Parcelamento CSLL (2012-76)</v>
          </cell>
          <cell r="C382" t="str">
            <v>769,06C</v>
          </cell>
          <cell r="D382">
            <v>0</v>
          </cell>
          <cell r="E382">
            <v>0</v>
          </cell>
          <cell r="F382" t="str">
            <v>769,06C</v>
          </cell>
          <cell r="G382">
            <v>769.06</v>
          </cell>
        </row>
        <row r="383">
          <cell r="B383" t="str">
            <v>3963Parcelamento CSLL (2015-26)</v>
          </cell>
          <cell r="C383" t="str">
            <v>20.778,76C</v>
          </cell>
          <cell r="D383">
            <v>0</v>
          </cell>
          <cell r="E383">
            <v>0</v>
          </cell>
          <cell r="F383" t="str">
            <v>20.778,76C</v>
          </cell>
          <cell r="G383">
            <v>20778.759999999998</v>
          </cell>
        </row>
        <row r="384">
          <cell r="B384" t="str">
            <v>3964Parcelamento CSLL (2015-29)</v>
          </cell>
          <cell r="C384" t="str">
            <v>49.732,80C</v>
          </cell>
          <cell r="D384">
            <v>0</v>
          </cell>
          <cell r="E384">
            <v>0</v>
          </cell>
          <cell r="F384" t="str">
            <v>49.732,80C</v>
          </cell>
          <cell r="G384">
            <v>49732.800000000003</v>
          </cell>
        </row>
        <row r="385">
          <cell r="B385" t="str">
            <v/>
          </cell>
          <cell r="C385" t="str">
            <v/>
          </cell>
          <cell r="D385" t="str">
            <v/>
          </cell>
          <cell r="E385" t="str">
            <v/>
          </cell>
          <cell r="F385" t="str">
            <v/>
          </cell>
          <cell r="G385" t="str">
            <v/>
          </cell>
        </row>
        <row r="386">
          <cell r="A386">
            <v>4767</v>
          </cell>
          <cell r="B386" t="str">
            <v>4767PARCELAMENTOS MUNICIPAIS</v>
          </cell>
          <cell r="C386" t="str">
            <v>65.434,50C</v>
          </cell>
          <cell r="D386">
            <v>0</v>
          </cell>
          <cell r="E386">
            <v>0</v>
          </cell>
          <cell r="F386" t="str">
            <v>65.434,50C</v>
          </cell>
          <cell r="G386">
            <v>65434.5</v>
          </cell>
        </row>
        <row r="387">
          <cell r="B387" t="str">
            <v>3991Parcelamento CIM( 1505077015 )</v>
          </cell>
          <cell r="C387" t="str">
            <v>16.933,28C</v>
          </cell>
          <cell r="D387">
            <v>0</v>
          </cell>
          <cell r="E387">
            <v>0</v>
          </cell>
          <cell r="F387" t="str">
            <v>16.933,28C</v>
          </cell>
          <cell r="G387">
            <v>16933.28</v>
          </cell>
        </row>
        <row r="388">
          <cell r="B388" t="str">
            <v>4769Parcelamento IPTU 2011</v>
          </cell>
          <cell r="C388" t="str">
            <v>2.397,38C</v>
          </cell>
          <cell r="D388">
            <v>0</v>
          </cell>
          <cell r="E388">
            <v>0</v>
          </cell>
          <cell r="F388" t="str">
            <v>2.397,38C</v>
          </cell>
          <cell r="G388">
            <v>2397.38</v>
          </cell>
        </row>
        <row r="389">
          <cell r="B389" t="str">
            <v>4770Parcelamento IPTU 2012</v>
          </cell>
          <cell r="C389" t="str">
            <v>2.480,18C</v>
          </cell>
          <cell r="D389">
            <v>0</v>
          </cell>
          <cell r="E389">
            <v>0</v>
          </cell>
          <cell r="F389" t="str">
            <v>2.480,18C</v>
          </cell>
          <cell r="G389">
            <v>2480.1799999999998</v>
          </cell>
        </row>
        <row r="390">
          <cell r="B390" t="str">
            <v>4771Parcelamento IPTU 2014</v>
          </cell>
          <cell r="C390" t="str">
            <v>1.276,91C</v>
          </cell>
          <cell r="D390">
            <v>0</v>
          </cell>
          <cell r="E390">
            <v>0</v>
          </cell>
          <cell r="F390" t="str">
            <v>1.276,91C</v>
          </cell>
          <cell r="G390">
            <v>1276.9100000000001</v>
          </cell>
        </row>
        <row r="391">
          <cell r="B391" t="str">
            <v>4773Parcelamento IPTU 10/11/12/13</v>
          </cell>
          <cell r="C391" t="str">
            <v>16.933,28C</v>
          </cell>
          <cell r="D391">
            <v>0</v>
          </cell>
          <cell r="E391">
            <v>0</v>
          </cell>
          <cell r="F391" t="str">
            <v>16.933,28C</v>
          </cell>
          <cell r="G391">
            <v>16933.28</v>
          </cell>
        </row>
        <row r="392">
          <cell r="B392" t="str">
            <v>4774Parcelamento IPTU 2015</v>
          </cell>
          <cell r="C392" t="str">
            <v>6.466,80C</v>
          </cell>
          <cell r="D392">
            <v>0</v>
          </cell>
          <cell r="E392">
            <v>0</v>
          </cell>
          <cell r="F392" t="str">
            <v>6.466,80C</v>
          </cell>
          <cell r="G392">
            <v>6466.8</v>
          </cell>
        </row>
        <row r="393">
          <cell r="B393" t="str">
            <v>4775Parcelamento ISS 2015 (15.14713.8.16)</v>
          </cell>
          <cell r="C393" t="str">
            <v>1.503,39C</v>
          </cell>
          <cell r="D393">
            <v>0</v>
          </cell>
          <cell r="E393">
            <v>0</v>
          </cell>
          <cell r="F393" t="str">
            <v>1.503,39C</v>
          </cell>
          <cell r="G393">
            <v>1503.39</v>
          </cell>
        </row>
        <row r="394">
          <cell r="B394" t="str">
            <v>4776Parcelamento ISS 2015 (15.13170.0.16)</v>
          </cell>
          <cell r="C394" t="str">
            <v>17.443,28C</v>
          </cell>
          <cell r="D394">
            <v>0</v>
          </cell>
          <cell r="E394">
            <v>0</v>
          </cell>
          <cell r="F394" t="str">
            <v>17.443,28C</v>
          </cell>
          <cell r="G394">
            <v>17443.28</v>
          </cell>
        </row>
        <row r="395">
          <cell r="B395" t="str">
            <v/>
          </cell>
          <cell r="C395" t="str">
            <v/>
          </cell>
          <cell r="D395" t="str">
            <v/>
          </cell>
          <cell r="E395" t="str">
            <v/>
          </cell>
          <cell r="F395" t="str">
            <v/>
          </cell>
          <cell r="G395" t="str">
            <v/>
          </cell>
        </row>
        <row r="396">
          <cell r="A396">
            <v>4802</v>
          </cell>
          <cell r="B396" t="str">
            <v>4802CRÉDITOS COM PESSOAS FÍSICAS - RM (SCP)</v>
          </cell>
          <cell r="C396" t="str">
            <v>2.009.763,97C</v>
          </cell>
          <cell r="D396">
            <v>87901.77</v>
          </cell>
          <cell r="E396">
            <v>7842.45</v>
          </cell>
          <cell r="F396" t="str">
            <v>1.929.704,65C</v>
          </cell>
          <cell r="G396">
            <v>1929704.65</v>
          </cell>
        </row>
        <row r="397">
          <cell r="B397" t="str">
            <v>4809José Ronaldo Lessa</v>
          </cell>
          <cell r="C397" t="str">
            <v>110.703,43C</v>
          </cell>
          <cell r="D397">
            <v>46545.53</v>
          </cell>
          <cell r="E397">
            <v>0</v>
          </cell>
          <cell r="F397" t="str">
            <v>64.157,90C</v>
          </cell>
          <cell r="G397">
            <v>64157.9</v>
          </cell>
        </row>
        <row r="398">
          <cell r="B398" t="str">
            <v>4816Bruno de Lucena Coutinho</v>
          </cell>
          <cell r="C398" t="str">
            <v>451.265,12C</v>
          </cell>
          <cell r="D398">
            <v>0</v>
          </cell>
          <cell r="E398">
            <v>0</v>
          </cell>
          <cell r="F398" t="str">
            <v>451.265,12C</v>
          </cell>
          <cell r="G398">
            <v>451265.12</v>
          </cell>
        </row>
        <row r="399">
          <cell r="B399" t="str">
            <v>4823Fabio Neumann Kauffaman</v>
          </cell>
          <cell r="C399" t="str">
            <v>376.054,20C</v>
          </cell>
          <cell r="D399">
            <v>0</v>
          </cell>
          <cell r="E399">
            <v>0</v>
          </cell>
          <cell r="F399" t="str">
            <v>376.054,20C</v>
          </cell>
          <cell r="G399">
            <v>376054.2</v>
          </cell>
        </row>
        <row r="400">
          <cell r="B400" t="str">
            <v>4830Luciano Temporal</v>
          </cell>
          <cell r="C400" t="str">
            <v>300.843,36C</v>
          </cell>
          <cell r="D400">
            <v>0</v>
          </cell>
          <cell r="E400">
            <v>0</v>
          </cell>
          <cell r="F400" t="str">
            <v>300.843,36C</v>
          </cell>
          <cell r="G400">
            <v>300843.36</v>
          </cell>
        </row>
        <row r="401">
          <cell r="B401" t="str">
            <v>4837Mauricio Leite</v>
          </cell>
          <cell r="C401" t="str">
            <v>148.315,03C</v>
          </cell>
          <cell r="D401">
            <v>0</v>
          </cell>
          <cell r="E401">
            <v>0</v>
          </cell>
          <cell r="F401" t="str">
            <v>148.315,03C</v>
          </cell>
          <cell r="G401">
            <v>148315.03</v>
          </cell>
        </row>
        <row r="402">
          <cell r="B402" t="str">
            <v>4844Luiz Augusto Ramos Leal</v>
          </cell>
          <cell r="C402" t="str">
            <v>196.509,50C</v>
          </cell>
          <cell r="D402">
            <v>0</v>
          </cell>
          <cell r="E402">
            <v>0</v>
          </cell>
          <cell r="F402" t="str">
            <v>196.509,50C</v>
          </cell>
          <cell r="G402">
            <v>196509.5</v>
          </cell>
        </row>
        <row r="403">
          <cell r="B403" t="str">
            <v>4858Francisco Rafael de Couto</v>
          </cell>
          <cell r="C403" t="str">
            <v>94.946,96C</v>
          </cell>
          <cell r="D403">
            <v>933.41</v>
          </cell>
          <cell r="E403">
            <v>0</v>
          </cell>
          <cell r="F403" t="str">
            <v>94.013,55C</v>
          </cell>
          <cell r="G403">
            <v>94013.55</v>
          </cell>
        </row>
        <row r="404">
          <cell r="B404" t="str">
            <v>4865Ricardo Paes Barreto</v>
          </cell>
          <cell r="C404" t="str">
            <v>76.542,74C</v>
          </cell>
          <cell r="D404">
            <v>5500</v>
          </cell>
          <cell r="E404">
            <v>0</v>
          </cell>
          <cell r="F404" t="str">
            <v>71.042,74C</v>
          </cell>
          <cell r="G404">
            <v>71042.740000000005</v>
          </cell>
        </row>
        <row r="405">
          <cell r="B405" t="str">
            <v>4879Luis Egidio</v>
          </cell>
          <cell r="C405" t="str">
            <v>94.013,55C</v>
          </cell>
          <cell r="D405">
            <v>0</v>
          </cell>
          <cell r="E405">
            <v>0</v>
          </cell>
          <cell r="F405" t="str">
            <v>94.013,55C</v>
          </cell>
          <cell r="G405">
            <v>94013.55</v>
          </cell>
        </row>
        <row r="406">
          <cell r="B406" t="str">
            <v>4886Ricardo Lira</v>
          </cell>
          <cell r="C406" t="str">
            <v>93.489,70C</v>
          </cell>
          <cell r="D406">
            <v>0</v>
          </cell>
          <cell r="E406">
            <v>0</v>
          </cell>
          <cell r="F406" t="str">
            <v>93.489,70C</v>
          </cell>
          <cell r="G406">
            <v>93489.7</v>
          </cell>
        </row>
        <row r="407">
          <cell r="B407" t="str">
            <v>4900Raul Carneiro</v>
          </cell>
          <cell r="C407" t="str">
            <v>44.000,00C</v>
          </cell>
          <cell r="D407">
            <v>4000</v>
          </cell>
          <cell r="E407">
            <v>0</v>
          </cell>
          <cell r="F407" t="str">
            <v>40.000,00C</v>
          </cell>
          <cell r="G407">
            <v>40000</v>
          </cell>
        </row>
        <row r="408">
          <cell r="B408" t="str">
            <v>4907Gilbeto Moura Brito</v>
          </cell>
          <cell r="C408" t="str">
            <v>0,00C</v>
          </cell>
          <cell r="D408">
            <v>4000</v>
          </cell>
          <cell r="E408">
            <v>4000</v>
          </cell>
          <cell r="F408" t="str">
            <v>0,00C</v>
          </cell>
          <cell r="G408">
            <v>0</v>
          </cell>
        </row>
        <row r="409">
          <cell r="B409" t="str">
            <v>4915Rodrigo Moura de Paula</v>
          </cell>
          <cell r="C409" t="str">
            <v>23.080,38C</v>
          </cell>
          <cell r="D409">
            <v>26922.83</v>
          </cell>
          <cell r="E409">
            <v>3842.45</v>
          </cell>
          <cell r="F409" t="str">
            <v>0,00C</v>
          </cell>
          <cell r="G409">
            <v>0</v>
          </cell>
        </row>
        <row r="410">
          <cell r="B410" t="str">
            <v/>
          </cell>
          <cell r="C410" t="str">
            <v/>
          </cell>
          <cell r="D410" t="str">
            <v/>
          </cell>
          <cell r="E410" t="str">
            <v/>
          </cell>
          <cell r="F410" t="str">
            <v/>
          </cell>
          <cell r="G410" t="str">
            <v/>
          </cell>
        </row>
        <row r="411">
          <cell r="A411">
            <v>7399</v>
          </cell>
          <cell r="B411" t="str">
            <v>7399CRÉDITO COM PESSOAS JURIDICAS</v>
          </cell>
          <cell r="C411" t="str">
            <v>162.449,93C</v>
          </cell>
          <cell r="D411">
            <v>40</v>
          </cell>
          <cell r="E411">
            <v>20707.009999999998</v>
          </cell>
          <cell r="F411" t="str">
            <v>183.116,94C</v>
          </cell>
          <cell r="G411">
            <v>183116.94</v>
          </cell>
        </row>
        <row r="412">
          <cell r="B412" t="str">
            <v>7413Pixxel</v>
          </cell>
          <cell r="C412" t="str">
            <v>162.449,93C</v>
          </cell>
          <cell r="D412">
            <v>40</v>
          </cell>
          <cell r="E412">
            <v>20707.009999999998</v>
          </cell>
          <cell r="F412" t="str">
            <v>183.116,94C</v>
          </cell>
          <cell r="G412">
            <v>183116.94</v>
          </cell>
        </row>
        <row r="413">
          <cell r="B413" t="str">
            <v/>
          </cell>
          <cell r="C413" t="str">
            <v/>
          </cell>
          <cell r="D413" t="str">
            <v/>
          </cell>
          <cell r="E413" t="str">
            <v/>
          </cell>
          <cell r="F413" t="str">
            <v/>
          </cell>
          <cell r="G413" t="str">
            <v/>
          </cell>
        </row>
        <row r="414">
          <cell r="A414">
            <v>5082</v>
          </cell>
          <cell r="B414" t="str">
            <v>5082PATRIMÔNIO LÍQUIDO</v>
          </cell>
          <cell r="C414" t="str">
            <v>257.598,20C</v>
          </cell>
          <cell r="D414">
            <v>125.46</v>
          </cell>
          <cell r="E414">
            <v>0</v>
          </cell>
          <cell r="F414" t="str">
            <v>257.472,74C</v>
          </cell>
          <cell r="G414">
            <v>257472.74</v>
          </cell>
        </row>
        <row r="415">
          <cell r="A415">
            <v>5089</v>
          </cell>
          <cell r="B415" t="str">
            <v>5089CAPITAL SOCIAL</v>
          </cell>
          <cell r="C415" t="str">
            <v>100.000,00C</v>
          </cell>
          <cell r="D415">
            <v>0</v>
          </cell>
          <cell r="E415">
            <v>0</v>
          </cell>
          <cell r="F415" t="str">
            <v>100.000,00C</v>
          </cell>
          <cell r="G415">
            <v>100000</v>
          </cell>
        </row>
        <row r="416">
          <cell r="B416" t="str">
            <v/>
          </cell>
          <cell r="C416" t="str">
            <v/>
          </cell>
          <cell r="F416" t="str">
            <v/>
          </cell>
        </row>
        <row r="417">
          <cell r="B417" t="str">
            <v/>
          </cell>
          <cell r="C417" t="str">
            <v/>
          </cell>
          <cell r="F417" t="str">
            <v/>
          </cell>
        </row>
        <row r="418">
          <cell r="B418" t="str">
            <v/>
          </cell>
          <cell r="C418" t="str">
            <v/>
          </cell>
          <cell r="F418" t="str">
            <v/>
          </cell>
        </row>
        <row r="419">
          <cell r="C419" t="str">
            <v/>
          </cell>
          <cell r="F419" t="str">
            <v/>
          </cell>
        </row>
        <row r="420">
          <cell r="A420">
            <v>5096</v>
          </cell>
          <cell r="B420" t="str">
            <v>5096CAPITAL SUBSCRITO</v>
          </cell>
          <cell r="C420" t="str">
            <v>100.000,00C</v>
          </cell>
          <cell r="D420">
            <v>0</v>
          </cell>
          <cell r="E420">
            <v>0</v>
          </cell>
          <cell r="F420" t="str">
            <v>100.000,00C</v>
          </cell>
          <cell r="G420">
            <v>100000</v>
          </cell>
        </row>
        <row r="421">
          <cell r="A421">
            <v>5103</v>
          </cell>
          <cell r="B421" t="str">
            <v>5103Capital integralizado</v>
          </cell>
          <cell r="C421" t="str">
            <v>100.000,00C</v>
          </cell>
          <cell r="D421">
            <v>0</v>
          </cell>
          <cell r="E421">
            <v>0</v>
          </cell>
          <cell r="F421" t="str">
            <v>100.000,00C</v>
          </cell>
          <cell r="G421">
            <v>100000</v>
          </cell>
        </row>
        <row r="422">
          <cell r="B422" t="str">
            <v/>
          </cell>
          <cell r="C422" t="str">
            <v/>
          </cell>
          <cell r="D422" t="str">
            <v/>
          </cell>
          <cell r="E422" t="str">
            <v/>
          </cell>
          <cell r="F422" t="str">
            <v/>
          </cell>
          <cell r="G422" t="str">
            <v/>
          </cell>
        </row>
        <row r="423">
          <cell r="A423">
            <v>5208</v>
          </cell>
          <cell r="B423" t="str">
            <v>5208RESERVAS DE LUCROS</v>
          </cell>
          <cell r="C423" t="str">
            <v>2.000,00C</v>
          </cell>
          <cell r="D423">
            <v>0</v>
          </cell>
          <cell r="E423">
            <v>0</v>
          </cell>
          <cell r="F423" t="str">
            <v>2.000,00C</v>
          </cell>
          <cell r="G423">
            <v>2000</v>
          </cell>
        </row>
        <row r="424">
          <cell r="A424">
            <v>5215</v>
          </cell>
          <cell r="B424" t="str">
            <v>5215RESERVA LEGAL</v>
          </cell>
          <cell r="C424" t="str">
            <v>2.000,00C</v>
          </cell>
          <cell r="D424">
            <v>0</v>
          </cell>
          <cell r="E424">
            <v>0</v>
          </cell>
          <cell r="F424" t="str">
            <v>2.000,00C</v>
          </cell>
          <cell r="G424">
            <v>2000</v>
          </cell>
        </row>
        <row r="425">
          <cell r="A425">
            <v>5222</v>
          </cell>
          <cell r="B425" t="str">
            <v>5222Reservas de lucro</v>
          </cell>
          <cell r="C425" t="str">
            <v>2.000,00C</v>
          </cell>
          <cell r="D425">
            <v>0</v>
          </cell>
          <cell r="E425">
            <v>0</v>
          </cell>
          <cell r="F425" t="str">
            <v>2.000,00C</v>
          </cell>
          <cell r="G425">
            <v>2000</v>
          </cell>
        </row>
        <row r="426">
          <cell r="B426" t="str">
            <v/>
          </cell>
          <cell r="C426" t="str">
            <v/>
          </cell>
          <cell r="D426" t="str">
            <v/>
          </cell>
          <cell r="E426" t="str">
            <v/>
          </cell>
          <cell r="F426" t="str">
            <v/>
          </cell>
          <cell r="G426" t="str">
            <v/>
          </cell>
        </row>
        <row r="427">
          <cell r="A427">
            <v>5278</v>
          </cell>
          <cell r="B427" t="str">
            <v>5278LUCROS OU PREJUIZOS ACUMULADOS</v>
          </cell>
          <cell r="C427" t="str">
            <v>155.598,20C</v>
          </cell>
          <cell r="D427">
            <v>125.46</v>
          </cell>
          <cell r="E427">
            <v>0</v>
          </cell>
          <cell r="F427" t="str">
            <v>155.472,74C</v>
          </cell>
          <cell r="G427">
            <v>155472.74</v>
          </cell>
        </row>
        <row r="428">
          <cell r="A428">
            <v>5285</v>
          </cell>
          <cell r="B428" t="str">
            <v>5285LUCROS ACUMULADOS</v>
          </cell>
          <cell r="C428" t="str">
            <v>155.598,20C</v>
          </cell>
          <cell r="D428">
            <v>125.46</v>
          </cell>
          <cell r="E428">
            <v>0</v>
          </cell>
          <cell r="F428" t="str">
            <v>155.472,74C</v>
          </cell>
          <cell r="G428">
            <v>155472.74</v>
          </cell>
        </row>
        <row r="429">
          <cell r="A429">
            <v>5299</v>
          </cell>
          <cell r="B429" t="str">
            <v>5299Resultados de Exercícios Anteriores</v>
          </cell>
          <cell r="C429" t="str">
            <v>1.969.453,40D</v>
          </cell>
          <cell r="D429">
            <v>125.46</v>
          </cell>
          <cell r="E429">
            <v>0</v>
          </cell>
          <cell r="F429" t="str">
            <v>1.969.578,86D</v>
          </cell>
          <cell r="G429">
            <v>1969578.86</v>
          </cell>
        </row>
        <row r="430">
          <cell r="A430">
            <v>5313</v>
          </cell>
          <cell r="B430" t="str">
            <v>5313Resultado do Exercício</v>
          </cell>
          <cell r="C430" t="str">
            <v>2.125.051,60C</v>
          </cell>
          <cell r="D430">
            <v>0</v>
          </cell>
          <cell r="E430">
            <v>0</v>
          </cell>
          <cell r="F430" t="str">
            <v>2.125.051,60C</v>
          </cell>
          <cell r="G430">
            <v>2125051.6</v>
          </cell>
        </row>
        <row r="431">
          <cell r="B431" t="str">
            <v/>
          </cell>
          <cell r="C431" t="str">
            <v/>
          </cell>
          <cell r="D431" t="str">
            <v/>
          </cell>
          <cell r="E431" t="str">
            <v/>
          </cell>
          <cell r="F431" t="str">
            <v/>
          </cell>
          <cell r="G431" t="str">
            <v/>
          </cell>
        </row>
        <row r="432">
          <cell r="A432">
            <v>5411</v>
          </cell>
          <cell r="B432" t="str">
            <v>5411RECEITA</v>
          </cell>
          <cell r="C432" t="str">
            <v>5.445.807,98C</v>
          </cell>
          <cell r="D432">
            <v>70463.22</v>
          </cell>
          <cell r="E432">
            <v>1247012.47</v>
          </cell>
          <cell r="F432" t="str">
            <v>6.622.357,23C</v>
          </cell>
          <cell r="G432">
            <v>6622357.2300000004</v>
          </cell>
        </row>
        <row r="433">
          <cell r="A433">
            <v>5418</v>
          </cell>
          <cell r="B433" t="str">
            <v>5418RECEITAS OPERACIONAIS</v>
          </cell>
          <cell r="C433" t="str">
            <v>5.429.347,28C</v>
          </cell>
          <cell r="D433">
            <v>70463.22</v>
          </cell>
          <cell r="E433">
            <v>1246969.17</v>
          </cell>
          <cell r="F433" t="str">
            <v>6.605.853,23C</v>
          </cell>
          <cell r="G433">
            <v>6605853.2300000004</v>
          </cell>
        </row>
        <row r="434">
          <cell r="A434">
            <v>5425</v>
          </cell>
          <cell r="B434" t="str">
            <v>5425RECEITA BRUTA</v>
          </cell>
          <cell r="C434" t="str">
            <v>5.757.547,60C</v>
          </cell>
          <cell r="D434">
            <v>0</v>
          </cell>
          <cell r="E434">
            <v>1246969.17</v>
          </cell>
          <cell r="F434" t="str">
            <v>7.004.516,77C</v>
          </cell>
          <cell r="G434">
            <v>7004516.7699999996</v>
          </cell>
        </row>
        <row r="435">
          <cell r="A435">
            <v>5446</v>
          </cell>
          <cell r="B435" t="str">
            <v>5446REC BRUTA DE SERVICOS</v>
          </cell>
          <cell r="C435" t="str">
            <v>5.757.547,60C</v>
          </cell>
          <cell r="D435">
            <v>0</v>
          </cell>
          <cell r="E435">
            <v>1246969.17</v>
          </cell>
          <cell r="F435" t="str">
            <v>7.004.516,77C</v>
          </cell>
          <cell r="G435">
            <v>7004516.7699999996</v>
          </cell>
        </row>
        <row r="436">
          <cell r="A436">
            <v>594</v>
          </cell>
          <cell r="B436" t="str">
            <v>594Receita Venda de Serviços</v>
          </cell>
          <cell r="C436" t="str">
            <v>5.757.547,60C</v>
          </cell>
          <cell r="D436">
            <v>0</v>
          </cell>
          <cell r="E436">
            <v>1246969.17</v>
          </cell>
          <cell r="F436" t="str">
            <v>7.004.516,77C</v>
          </cell>
          <cell r="G436">
            <v>7004516.7699999996</v>
          </cell>
        </row>
        <row r="437">
          <cell r="A437" t="str">
            <v/>
          </cell>
          <cell r="B437" t="str">
            <v/>
          </cell>
          <cell r="C437" t="str">
            <v/>
          </cell>
          <cell r="D437" t="str">
            <v/>
          </cell>
          <cell r="E437" t="str">
            <v/>
          </cell>
          <cell r="F437" t="str">
            <v/>
          </cell>
          <cell r="G437" t="str">
            <v/>
          </cell>
        </row>
        <row r="438">
          <cell r="A438">
            <v>5509</v>
          </cell>
          <cell r="B438" t="str">
            <v>5509IMPOSTOS INCIDENTES</v>
          </cell>
          <cell r="C438" t="str">
            <v>328.200,32D</v>
          </cell>
          <cell r="D438">
            <v>70463.22</v>
          </cell>
          <cell r="E438">
            <v>0</v>
          </cell>
          <cell r="F438" t="str">
            <v>398.663,54D</v>
          </cell>
          <cell r="G438">
            <v>398663.54</v>
          </cell>
        </row>
        <row r="439">
          <cell r="A439">
            <v>5516</v>
          </cell>
          <cell r="B439" t="str">
            <v>5516IMPOSTOS INCIDENTES S/ FATURAMENTO</v>
          </cell>
          <cell r="C439" t="str">
            <v>210.150,51D</v>
          </cell>
          <cell r="D439">
            <v>45514.38</v>
          </cell>
          <cell r="E439">
            <v>0</v>
          </cell>
          <cell r="F439" t="str">
            <v>255.664,89D</v>
          </cell>
          <cell r="G439">
            <v>255664.89</v>
          </cell>
        </row>
        <row r="440">
          <cell r="A440">
            <v>606</v>
          </cell>
          <cell r="B440" t="str">
            <v>606Pis</v>
          </cell>
          <cell r="C440" t="str">
            <v>37.424,07D</v>
          </cell>
          <cell r="D440">
            <v>8105.3</v>
          </cell>
          <cell r="E440">
            <v>0</v>
          </cell>
          <cell r="F440" t="str">
            <v>45.529,37D</v>
          </cell>
          <cell r="G440">
            <v>45529.37</v>
          </cell>
        </row>
        <row r="441">
          <cell r="A441">
            <v>603</v>
          </cell>
          <cell r="B441" t="str">
            <v>603Cofins</v>
          </cell>
          <cell r="C441" t="str">
            <v>172.726,44D</v>
          </cell>
          <cell r="D441">
            <v>37409.08</v>
          </cell>
          <cell r="E441">
            <v>0</v>
          </cell>
          <cell r="F441" t="str">
            <v>210.135,52D</v>
          </cell>
          <cell r="G441">
            <v>210135.52</v>
          </cell>
        </row>
        <row r="442">
          <cell r="A442" t="str">
            <v/>
          </cell>
          <cell r="B442" t="str">
            <v/>
          </cell>
          <cell r="C442" t="str">
            <v/>
          </cell>
          <cell r="D442" t="str">
            <v/>
          </cell>
          <cell r="E442" t="str">
            <v/>
          </cell>
          <cell r="F442" t="str">
            <v/>
          </cell>
          <cell r="G442" t="str">
            <v/>
          </cell>
        </row>
        <row r="443">
          <cell r="A443">
            <v>5551</v>
          </cell>
          <cell r="B443" t="str">
            <v>5551IMPOSTOS INCID. S/SERVICOS</v>
          </cell>
          <cell r="C443" t="str">
            <v>118.049,81D</v>
          </cell>
          <cell r="D443">
            <v>24948.84</v>
          </cell>
          <cell r="E443">
            <v>0</v>
          </cell>
          <cell r="F443" t="str">
            <v>142.998,65D</v>
          </cell>
          <cell r="G443">
            <v>142998.65</v>
          </cell>
        </row>
        <row r="444">
          <cell r="A444">
            <v>609</v>
          </cell>
          <cell r="B444" t="str">
            <v>609Iss</v>
          </cell>
          <cell r="C444" t="str">
            <v>118.049,81D</v>
          </cell>
          <cell r="D444">
            <v>24948.84</v>
          </cell>
          <cell r="E444">
            <v>0</v>
          </cell>
          <cell r="F444" t="str">
            <v>142.998,65D</v>
          </cell>
          <cell r="G444">
            <v>142998.65</v>
          </cell>
        </row>
        <row r="445">
          <cell r="A445" t="str">
            <v/>
          </cell>
          <cell r="B445" t="str">
            <v/>
          </cell>
          <cell r="C445" t="str">
            <v/>
          </cell>
          <cell r="D445" t="str">
            <v/>
          </cell>
          <cell r="E445" t="str">
            <v/>
          </cell>
          <cell r="F445" t="str">
            <v/>
          </cell>
          <cell r="G445" t="str">
            <v/>
          </cell>
        </row>
        <row r="446">
          <cell r="A446">
            <v>5586</v>
          </cell>
          <cell r="B446" t="str">
            <v>5586OUTRAS RECEITAS OPERACIONAIS</v>
          </cell>
          <cell r="C446" t="str">
            <v>16.460,70C</v>
          </cell>
          <cell r="D446">
            <v>0</v>
          </cell>
          <cell r="E446">
            <v>43.3</v>
          </cell>
          <cell r="F446" t="str">
            <v>16.504,00C</v>
          </cell>
          <cell r="G446">
            <v>16504</v>
          </cell>
        </row>
        <row r="447">
          <cell r="A447">
            <v>5593</v>
          </cell>
          <cell r="B447" t="str">
            <v>5593RECEITAS FINANCEIRAS</v>
          </cell>
          <cell r="C447" t="str">
            <v>145,62C</v>
          </cell>
          <cell r="D447">
            <v>0</v>
          </cell>
          <cell r="E447">
            <v>43.3</v>
          </cell>
          <cell r="F447" t="str">
            <v>188,92C</v>
          </cell>
          <cell r="G447">
            <v>188.92</v>
          </cell>
        </row>
        <row r="448">
          <cell r="A448">
            <v>5600</v>
          </cell>
          <cell r="B448" t="str">
            <v>5600JUROS E RENDIMENTOS</v>
          </cell>
          <cell r="C448" t="str">
            <v>145,62C</v>
          </cell>
          <cell r="D448">
            <v>0</v>
          </cell>
          <cell r="E448">
            <v>43.3</v>
          </cell>
          <cell r="F448" t="str">
            <v>188,92C</v>
          </cell>
          <cell r="G448">
            <v>188.92</v>
          </cell>
        </row>
        <row r="449">
          <cell r="A449">
            <v>5607</v>
          </cell>
          <cell r="B449" t="str">
            <v>5607Juros e Multas ativas</v>
          </cell>
          <cell r="C449" t="str">
            <v>114,06C</v>
          </cell>
          <cell r="D449">
            <v>0</v>
          </cell>
          <cell r="E449">
            <v>30.16</v>
          </cell>
          <cell r="F449" t="str">
            <v>144,22C</v>
          </cell>
          <cell r="G449">
            <v>144.22</v>
          </cell>
        </row>
        <row r="450">
          <cell r="A450">
            <v>5649</v>
          </cell>
          <cell r="B450" t="str">
            <v>5649Rendimento S/ Aplicação</v>
          </cell>
          <cell r="C450" t="str">
            <v>31,56C</v>
          </cell>
          <cell r="D450">
            <v>0</v>
          </cell>
          <cell r="E450">
            <v>13.14</v>
          </cell>
          <cell r="F450" t="str">
            <v>44,70C</v>
          </cell>
          <cell r="G450">
            <v>44.7</v>
          </cell>
        </row>
        <row r="451">
          <cell r="A451" t="str">
            <v/>
          </cell>
          <cell r="B451" t="str">
            <v/>
          </cell>
          <cell r="C451" t="str">
            <v/>
          </cell>
          <cell r="D451" t="str">
            <v/>
          </cell>
          <cell r="E451" t="str">
            <v/>
          </cell>
          <cell r="F451" t="str">
            <v/>
          </cell>
          <cell r="G451" t="str">
            <v/>
          </cell>
        </row>
        <row r="452">
          <cell r="A452">
            <v>5677</v>
          </cell>
          <cell r="B452" t="str">
            <v>5677OUTRAS RECEITAS</v>
          </cell>
          <cell r="C452" t="str">
            <v>16.315,08C</v>
          </cell>
          <cell r="D452">
            <v>0</v>
          </cell>
          <cell r="E452">
            <v>0</v>
          </cell>
          <cell r="F452" t="str">
            <v>16.315,08C</v>
          </cell>
          <cell r="G452">
            <v>16315.08</v>
          </cell>
        </row>
        <row r="453">
          <cell r="A453">
            <v>5684</v>
          </cell>
          <cell r="B453" t="str">
            <v>5684RECEITA</v>
          </cell>
          <cell r="C453" t="str">
            <v>16.315,08C</v>
          </cell>
          <cell r="D453">
            <v>0</v>
          </cell>
          <cell r="E453">
            <v>0</v>
          </cell>
          <cell r="F453" t="str">
            <v>16.315,08C</v>
          </cell>
          <cell r="G453">
            <v>16315.08</v>
          </cell>
        </row>
        <row r="454">
          <cell r="A454">
            <v>5706</v>
          </cell>
          <cell r="B454" t="str">
            <v>5706Outras receitas</v>
          </cell>
          <cell r="C454" t="str">
            <v>16.315,08C</v>
          </cell>
          <cell r="D454">
            <v>0</v>
          </cell>
          <cell r="E454">
            <v>0</v>
          </cell>
          <cell r="F454" t="str">
            <v>16.315,08C</v>
          </cell>
          <cell r="G454">
            <v>16315.08</v>
          </cell>
        </row>
        <row r="455">
          <cell r="A455" t="str">
            <v/>
          </cell>
          <cell r="B455" t="str">
            <v/>
          </cell>
          <cell r="C455" t="str">
            <v/>
          </cell>
          <cell r="D455" t="str">
            <v/>
          </cell>
          <cell r="E455" t="str">
            <v/>
          </cell>
          <cell r="F455" t="str">
            <v/>
          </cell>
          <cell r="G455" t="str">
            <v/>
          </cell>
        </row>
        <row r="456">
          <cell r="A456">
            <v>5712</v>
          </cell>
          <cell r="B456" t="str">
            <v>5712CUSTOS</v>
          </cell>
          <cell r="C456" t="str">
            <v>2.599.941,55D</v>
          </cell>
          <cell r="D456">
            <v>772080.02</v>
          </cell>
          <cell r="E456">
            <v>11447.9</v>
          </cell>
          <cell r="F456" t="str">
            <v>3.360.573,67D</v>
          </cell>
          <cell r="G456">
            <v>3360573.67</v>
          </cell>
        </row>
        <row r="457">
          <cell r="A457">
            <v>5719</v>
          </cell>
          <cell r="B457" t="str">
            <v>5719CUSTO DA PRESTAÇÃO DOS SERVIÇOS</v>
          </cell>
          <cell r="C457" t="str">
            <v>2.599.941,55D</v>
          </cell>
          <cell r="D457">
            <v>772080.02</v>
          </cell>
          <cell r="E457">
            <v>11447.9</v>
          </cell>
          <cell r="F457" t="str">
            <v>3.360.573,67D</v>
          </cell>
          <cell r="G457">
            <v>3360573.67</v>
          </cell>
        </row>
        <row r="458">
          <cell r="A458">
            <v>5726</v>
          </cell>
          <cell r="B458" t="str">
            <v>5726CUSTOS DIRETOS DA PRESTAÇÃO DE SERVIÇOS</v>
          </cell>
          <cell r="C458" t="str">
            <v>2.599.941,55D</v>
          </cell>
          <cell r="D458">
            <v>772080.02</v>
          </cell>
          <cell r="E458">
            <v>11447.9</v>
          </cell>
          <cell r="F458" t="str">
            <v>3.360.573,67D</v>
          </cell>
          <cell r="G458">
            <v>3360573.67</v>
          </cell>
        </row>
        <row r="459">
          <cell r="A459">
            <v>5733</v>
          </cell>
          <cell r="B459" t="str">
            <v>5733MATERIAIS DIRETOS</v>
          </cell>
          <cell r="C459" t="str">
            <v>154.659,05D</v>
          </cell>
          <cell r="D459">
            <v>190047.95</v>
          </cell>
          <cell r="E459">
            <v>224.23</v>
          </cell>
          <cell r="F459" t="str">
            <v>344.482,77D</v>
          </cell>
          <cell r="G459">
            <v>344482.77</v>
          </cell>
        </row>
        <row r="460">
          <cell r="A460">
            <v>6762</v>
          </cell>
          <cell r="B460" t="str">
            <v>6762Materiais Utilizados na Prestação de Serviços</v>
          </cell>
          <cell r="C460" t="str">
            <v>154.659,05D</v>
          </cell>
          <cell r="D460">
            <v>190047.95</v>
          </cell>
          <cell r="E460">
            <v>224.23</v>
          </cell>
          <cell r="F460" t="str">
            <v>344.482,77D</v>
          </cell>
          <cell r="G460">
            <v>344482.77</v>
          </cell>
        </row>
        <row r="461">
          <cell r="A461" t="str">
            <v/>
          </cell>
          <cell r="B461" t="str">
            <v/>
          </cell>
          <cell r="C461" t="str">
            <v/>
          </cell>
          <cell r="D461" t="str">
            <v/>
          </cell>
          <cell r="E461" t="str">
            <v/>
          </cell>
          <cell r="F461" t="str">
            <v/>
          </cell>
          <cell r="G461" t="str">
            <v/>
          </cell>
        </row>
        <row r="462">
          <cell r="A462">
            <v>5747</v>
          </cell>
          <cell r="B462" t="str">
            <v>5747MÃO-DE-OBRA DIRETA</v>
          </cell>
          <cell r="C462" t="str">
            <v>827.585,08D</v>
          </cell>
          <cell r="D462">
            <v>198931.67</v>
          </cell>
          <cell r="E462">
            <v>11223.67</v>
          </cell>
          <cell r="F462" t="str">
            <v>1.015.293,08D</v>
          </cell>
          <cell r="G462">
            <v>1015293.08</v>
          </cell>
        </row>
        <row r="463">
          <cell r="A463">
            <v>5754</v>
          </cell>
          <cell r="B463" t="str">
            <v>5754Assistencia Medica e Social</v>
          </cell>
          <cell r="C463" t="str">
            <v>53.089,34D</v>
          </cell>
          <cell r="D463">
            <v>21401.75</v>
          </cell>
          <cell r="E463">
            <v>7443.76</v>
          </cell>
          <cell r="F463" t="str">
            <v>67.047,33D</v>
          </cell>
          <cell r="G463">
            <v>67047.33</v>
          </cell>
        </row>
        <row r="464">
          <cell r="A464">
            <v>5775</v>
          </cell>
          <cell r="B464" t="str">
            <v>5775FGTS</v>
          </cell>
          <cell r="C464" t="str">
            <v>36.230,71D</v>
          </cell>
          <cell r="D464">
            <v>7814.28</v>
          </cell>
          <cell r="E464">
            <v>0</v>
          </cell>
          <cell r="F464" t="str">
            <v>44.044,99D</v>
          </cell>
          <cell r="G464">
            <v>44044.99</v>
          </cell>
        </row>
        <row r="465">
          <cell r="A465">
            <v>5789</v>
          </cell>
          <cell r="B465" t="str">
            <v>5789Ferias</v>
          </cell>
          <cell r="C465" t="str">
            <v>4.387,37D</v>
          </cell>
          <cell r="D465">
            <v>1121.5899999999999</v>
          </cell>
          <cell r="E465">
            <v>0</v>
          </cell>
          <cell r="F465" t="str">
            <v>5.508,96D</v>
          </cell>
          <cell r="G465">
            <v>5508.96</v>
          </cell>
        </row>
        <row r="466">
          <cell r="A466">
            <v>5796</v>
          </cell>
          <cell r="B466" t="str">
            <v>5796Lanches e Refeições</v>
          </cell>
          <cell r="C466" t="str">
            <v>43,76D</v>
          </cell>
          <cell r="D466">
            <v>0</v>
          </cell>
          <cell r="E466">
            <v>0</v>
          </cell>
          <cell r="F466" t="str">
            <v>43,76D</v>
          </cell>
          <cell r="G466">
            <v>43.76</v>
          </cell>
        </row>
        <row r="467">
          <cell r="A467">
            <v>5803</v>
          </cell>
          <cell r="B467" t="str">
            <v>5803Premios e Gratificações</v>
          </cell>
          <cell r="C467" t="str">
            <v>8.081,33D</v>
          </cell>
          <cell r="D467">
            <v>0</v>
          </cell>
          <cell r="E467">
            <v>0</v>
          </cell>
          <cell r="F467" t="str">
            <v>8.081,33D</v>
          </cell>
          <cell r="G467">
            <v>8081.33</v>
          </cell>
        </row>
        <row r="468">
          <cell r="A468">
            <v>5810</v>
          </cell>
          <cell r="B468" t="str">
            <v>5810Salarios</v>
          </cell>
          <cell r="C468" t="str">
            <v>373.254,48D</v>
          </cell>
          <cell r="D468">
            <v>77746.02</v>
          </cell>
          <cell r="E468">
            <v>587.37</v>
          </cell>
          <cell r="F468" t="str">
            <v>450.413,13D</v>
          </cell>
          <cell r="G468">
            <v>450413.13</v>
          </cell>
        </row>
        <row r="469">
          <cell r="A469">
            <v>5831</v>
          </cell>
          <cell r="B469" t="str">
            <v>5831Vale-refeição</v>
          </cell>
          <cell r="C469" t="str">
            <v>76.148,26D</v>
          </cell>
          <cell r="D469">
            <v>24559.96</v>
          </cell>
          <cell r="E469">
            <v>0</v>
          </cell>
          <cell r="F469" t="str">
            <v>100.708,22D</v>
          </cell>
          <cell r="G469">
            <v>100708.22</v>
          </cell>
        </row>
        <row r="470">
          <cell r="A470">
            <v>5838</v>
          </cell>
          <cell r="B470" t="str">
            <v>5838Vale-transporte</v>
          </cell>
          <cell r="C470" t="str">
            <v>35.111,65D</v>
          </cell>
          <cell r="D470">
            <v>9225.0499999999993</v>
          </cell>
          <cell r="E470">
            <v>3192.54</v>
          </cell>
          <cell r="F470" t="str">
            <v>41.144,16D</v>
          </cell>
          <cell r="G470">
            <v>41144.160000000003</v>
          </cell>
        </row>
        <row r="471">
          <cell r="A471">
            <v>5853</v>
          </cell>
          <cell r="B471" t="str">
            <v>585313º Salario</v>
          </cell>
          <cell r="C471" t="str">
            <v>687,88D</v>
          </cell>
          <cell r="D471">
            <v>0</v>
          </cell>
          <cell r="E471">
            <v>0</v>
          </cell>
          <cell r="F471" t="str">
            <v>687,88D</v>
          </cell>
          <cell r="G471">
            <v>687.88</v>
          </cell>
        </row>
        <row r="472">
          <cell r="A472">
            <v>5854</v>
          </cell>
          <cell r="B472" t="str">
            <v>5854Insalubridade</v>
          </cell>
          <cell r="C472" t="str">
            <v>81.559,47D</v>
          </cell>
          <cell r="D472">
            <v>17500.41</v>
          </cell>
          <cell r="E472">
            <v>0</v>
          </cell>
          <cell r="F472" t="str">
            <v>99.059,88D</v>
          </cell>
          <cell r="G472">
            <v>99059.88</v>
          </cell>
        </row>
        <row r="473">
          <cell r="A473">
            <v>5855</v>
          </cell>
          <cell r="B473" t="str">
            <v>5855Quinquenio</v>
          </cell>
          <cell r="C473" t="str">
            <v>3.039,49D</v>
          </cell>
          <cell r="D473">
            <v>747.95</v>
          </cell>
          <cell r="E473">
            <v>0</v>
          </cell>
          <cell r="F473" t="str">
            <v>3.787,44D</v>
          </cell>
          <cell r="G473">
            <v>3787.44</v>
          </cell>
        </row>
        <row r="474">
          <cell r="A474">
            <v>5856</v>
          </cell>
          <cell r="B474" t="str">
            <v>5856Pro Labore</v>
          </cell>
          <cell r="C474" t="str">
            <v>3.520,00D</v>
          </cell>
          <cell r="D474">
            <v>880</v>
          </cell>
          <cell r="E474">
            <v>0</v>
          </cell>
          <cell r="F474" t="str">
            <v>4.400,00D</v>
          </cell>
          <cell r="G474">
            <v>4400</v>
          </cell>
        </row>
        <row r="475">
          <cell r="A475">
            <v>5857</v>
          </cell>
          <cell r="B475" t="str">
            <v>5857Fardamento</v>
          </cell>
          <cell r="C475" t="str">
            <v>3.899,82D</v>
          </cell>
          <cell r="D475">
            <v>0</v>
          </cell>
          <cell r="E475">
            <v>0</v>
          </cell>
          <cell r="F475" t="str">
            <v>3.899,82D</v>
          </cell>
          <cell r="G475">
            <v>3899.82</v>
          </cell>
        </row>
        <row r="476">
          <cell r="B476" t="str">
            <v/>
          </cell>
          <cell r="C476" t="str">
            <v/>
          </cell>
          <cell r="F476" t="str">
            <v/>
          </cell>
        </row>
        <row r="477">
          <cell r="B477" t="str">
            <v/>
          </cell>
          <cell r="C477" t="str">
            <v/>
          </cell>
          <cell r="F477" t="str">
            <v/>
          </cell>
        </row>
        <row r="478">
          <cell r="B478" t="str">
            <v/>
          </cell>
          <cell r="C478" t="str">
            <v/>
          </cell>
          <cell r="F478" t="str">
            <v/>
          </cell>
        </row>
        <row r="479">
          <cell r="C479" t="str">
            <v/>
          </cell>
          <cell r="F479" t="str">
            <v/>
          </cell>
        </row>
        <row r="480">
          <cell r="A480">
            <v>5860</v>
          </cell>
          <cell r="B480" t="str">
            <v>5860Rescisão</v>
          </cell>
          <cell r="C480" t="str">
            <v>9.582,63D</v>
          </cell>
          <cell r="D480">
            <v>4281.16</v>
          </cell>
          <cell r="E480">
            <v>0</v>
          </cell>
          <cell r="F480" t="str">
            <v>13.863,79D</v>
          </cell>
          <cell r="G480">
            <v>13863.79</v>
          </cell>
        </row>
        <row r="481">
          <cell r="A481">
            <v>5861</v>
          </cell>
          <cell r="B481" t="str">
            <v>5861Periculosidade</v>
          </cell>
          <cell r="C481" t="str">
            <v>0,00D</v>
          </cell>
          <cell r="D481">
            <v>358.2</v>
          </cell>
          <cell r="E481">
            <v>0</v>
          </cell>
          <cell r="F481" t="str">
            <v>358,20D</v>
          </cell>
          <cell r="G481">
            <v>358.2</v>
          </cell>
        </row>
        <row r="482">
          <cell r="A482">
            <v>5862</v>
          </cell>
          <cell r="B482" t="str">
            <v>5862Bolsa Estágio</v>
          </cell>
          <cell r="C482" t="str">
            <v>124,20D</v>
          </cell>
          <cell r="D482">
            <v>0</v>
          </cell>
          <cell r="E482">
            <v>0</v>
          </cell>
          <cell r="F482" t="str">
            <v>124,20D</v>
          </cell>
          <cell r="G482">
            <v>124.2</v>
          </cell>
        </row>
        <row r="483">
          <cell r="A483">
            <v>5863</v>
          </cell>
          <cell r="B483" t="str">
            <v>5863INSS</v>
          </cell>
          <cell r="C483" t="str">
            <v>127.545,20D</v>
          </cell>
          <cell r="D483">
            <v>29115.919999999998</v>
          </cell>
          <cell r="E483">
            <v>0</v>
          </cell>
          <cell r="F483" t="str">
            <v>156.661,12D</v>
          </cell>
          <cell r="G483">
            <v>156661.12</v>
          </cell>
        </row>
        <row r="484">
          <cell r="A484">
            <v>5864</v>
          </cell>
          <cell r="B484" t="str">
            <v>5864GRRF</v>
          </cell>
          <cell r="C484" t="str">
            <v>4.673,33D</v>
          </cell>
          <cell r="D484">
            <v>2439.9699999999998</v>
          </cell>
          <cell r="E484">
            <v>0</v>
          </cell>
          <cell r="F484" t="str">
            <v>7.113,30D</v>
          </cell>
          <cell r="G484">
            <v>7113.3</v>
          </cell>
        </row>
        <row r="485">
          <cell r="A485">
            <v>5865</v>
          </cell>
          <cell r="B485" t="str">
            <v>5865Hora extra</v>
          </cell>
          <cell r="C485" t="str">
            <v>6.606,16D</v>
          </cell>
          <cell r="D485">
            <v>1739.41</v>
          </cell>
          <cell r="E485">
            <v>0</v>
          </cell>
          <cell r="F485" t="str">
            <v>8.345,57D</v>
          </cell>
          <cell r="G485">
            <v>8345.57</v>
          </cell>
        </row>
        <row r="486">
          <cell r="A486" t="str">
            <v/>
          </cell>
          <cell r="B486" t="str">
            <v/>
          </cell>
          <cell r="C486" t="str">
            <v/>
          </cell>
          <cell r="D486" t="str">
            <v/>
          </cell>
          <cell r="E486" t="str">
            <v/>
          </cell>
          <cell r="F486" t="str">
            <v/>
          </cell>
          <cell r="G486" t="str">
            <v/>
          </cell>
        </row>
        <row r="487">
          <cell r="A487">
            <v>6764</v>
          </cell>
          <cell r="B487" t="str">
            <v>6764PROVISÕES TRABALHISTAS</v>
          </cell>
          <cell r="C487" t="str">
            <v>114.165,19D</v>
          </cell>
          <cell r="D487">
            <v>26481.37</v>
          </cell>
          <cell r="E487">
            <v>0</v>
          </cell>
          <cell r="F487" t="str">
            <v>140.646,56D</v>
          </cell>
          <cell r="G487">
            <v>140646.56</v>
          </cell>
        </row>
        <row r="488">
          <cell r="A488">
            <v>5859</v>
          </cell>
          <cell r="B488" t="str">
            <v>5859Provisões férias</v>
          </cell>
          <cell r="C488" t="str">
            <v>49.533,04D</v>
          </cell>
          <cell r="D488">
            <v>11130.78</v>
          </cell>
          <cell r="E488">
            <v>0</v>
          </cell>
          <cell r="F488" t="str">
            <v>60.663,82D</v>
          </cell>
          <cell r="G488">
            <v>60663.82</v>
          </cell>
        </row>
        <row r="489">
          <cell r="A489">
            <v>6765</v>
          </cell>
          <cell r="B489" t="str">
            <v>6765Provisões encargos s/ férias</v>
          </cell>
          <cell r="C489" t="str">
            <v>17.578,58D</v>
          </cell>
          <cell r="D489">
            <v>4131.8</v>
          </cell>
          <cell r="E489">
            <v>0</v>
          </cell>
          <cell r="F489" t="str">
            <v>21.710,38D</v>
          </cell>
          <cell r="G489">
            <v>21710.38</v>
          </cell>
        </row>
        <row r="490">
          <cell r="A490">
            <v>6766</v>
          </cell>
          <cell r="B490" t="str">
            <v>6766Provisões 13º</v>
          </cell>
          <cell r="C490" t="str">
            <v>34.973,13D</v>
          </cell>
          <cell r="D490">
            <v>8322.48</v>
          </cell>
          <cell r="E490">
            <v>0</v>
          </cell>
          <cell r="F490" t="str">
            <v>43.295,61D</v>
          </cell>
          <cell r="G490">
            <v>43295.61</v>
          </cell>
        </row>
        <row r="491">
          <cell r="A491">
            <v>6767</v>
          </cell>
          <cell r="B491" t="str">
            <v>6767Provisões encargos s/ 13º salário</v>
          </cell>
          <cell r="C491" t="str">
            <v>12.080,44D</v>
          </cell>
          <cell r="D491">
            <v>2896.31</v>
          </cell>
          <cell r="E491">
            <v>0</v>
          </cell>
          <cell r="F491" t="str">
            <v>14.976,75D</v>
          </cell>
          <cell r="G491">
            <v>14976.75</v>
          </cell>
        </row>
        <row r="492">
          <cell r="A492" t="str">
            <v/>
          </cell>
          <cell r="B492" t="str">
            <v/>
          </cell>
          <cell r="C492" t="str">
            <v/>
          </cell>
          <cell r="D492" t="str">
            <v/>
          </cell>
          <cell r="E492" t="str">
            <v/>
          </cell>
          <cell r="F492" t="str">
            <v/>
          </cell>
          <cell r="G492" t="str">
            <v/>
          </cell>
        </row>
        <row r="493">
          <cell r="A493">
            <v>6763</v>
          </cell>
          <cell r="B493" t="str">
            <v>6763GASTOS GERAIS DIRETOS</v>
          </cell>
          <cell r="C493" t="str">
            <v>1.503.532,23D</v>
          </cell>
          <cell r="D493">
            <v>356619.03</v>
          </cell>
          <cell r="E493">
            <v>0</v>
          </cell>
          <cell r="F493" t="str">
            <v>1.860.151,26D</v>
          </cell>
          <cell r="G493">
            <v>1860151.26</v>
          </cell>
        </row>
        <row r="494">
          <cell r="A494">
            <v>7792</v>
          </cell>
          <cell r="B494" t="str">
            <v>7792Repasse Médico</v>
          </cell>
          <cell r="C494" t="str">
            <v>622.284,28D</v>
          </cell>
          <cell r="D494">
            <v>169433.87</v>
          </cell>
          <cell r="E494">
            <v>0</v>
          </cell>
          <cell r="F494" t="str">
            <v>791.718,15D</v>
          </cell>
          <cell r="G494">
            <v>791718.15</v>
          </cell>
        </row>
        <row r="495">
          <cell r="A495">
            <v>6790</v>
          </cell>
          <cell r="B495" t="str">
            <v>6790Alugueis</v>
          </cell>
          <cell r="C495" t="str">
            <v>176.722,83D</v>
          </cell>
          <cell r="D495">
            <v>36597.589999999997</v>
          </cell>
          <cell r="E495">
            <v>0</v>
          </cell>
          <cell r="F495" t="str">
            <v>213.320,42D</v>
          </cell>
          <cell r="G495">
            <v>213320.42</v>
          </cell>
        </row>
        <row r="496">
          <cell r="A496">
            <v>6706</v>
          </cell>
          <cell r="B496" t="str">
            <v>6706Energia Eletrica</v>
          </cell>
          <cell r="C496" t="str">
            <v>131.089,90D</v>
          </cell>
          <cell r="D496">
            <v>23472.959999999999</v>
          </cell>
          <cell r="E496">
            <v>0</v>
          </cell>
          <cell r="F496" t="str">
            <v>154.562,86D</v>
          </cell>
          <cell r="G496">
            <v>154562.85999999999</v>
          </cell>
        </row>
        <row r="497">
          <cell r="A497">
            <v>6741</v>
          </cell>
          <cell r="B497" t="str">
            <v>6741Manutenção e Reparo</v>
          </cell>
          <cell r="C497" t="str">
            <v>343.157,54D</v>
          </cell>
          <cell r="D497">
            <v>58568.92</v>
          </cell>
          <cell r="E497">
            <v>0</v>
          </cell>
          <cell r="F497" t="str">
            <v>401.726,46D</v>
          </cell>
          <cell r="G497">
            <v>401726.46</v>
          </cell>
        </row>
        <row r="498">
          <cell r="A498">
            <v>6258</v>
          </cell>
          <cell r="B498" t="str">
            <v>6258Serviços Graficos</v>
          </cell>
          <cell r="C498" t="str">
            <v>203.778,33D</v>
          </cell>
          <cell r="D498">
            <v>60355</v>
          </cell>
          <cell r="E498">
            <v>0</v>
          </cell>
          <cell r="F498" t="str">
            <v>264.133,33D</v>
          </cell>
          <cell r="G498">
            <v>264133.33</v>
          </cell>
        </row>
        <row r="499">
          <cell r="A499">
            <v>7767</v>
          </cell>
          <cell r="B499" t="str">
            <v>7767Serviços de limpeza</v>
          </cell>
          <cell r="C499" t="str">
            <v>7.388,71D</v>
          </cell>
          <cell r="D499">
            <v>1097.3699999999999</v>
          </cell>
          <cell r="E499">
            <v>0</v>
          </cell>
          <cell r="F499" t="str">
            <v>8.486,08D</v>
          </cell>
          <cell r="G499">
            <v>8486.08</v>
          </cell>
        </row>
        <row r="500">
          <cell r="A500">
            <v>6300</v>
          </cell>
          <cell r="B500" t="str">
            <v>6300Lavanderia</v>
          </cell>
          <cell r="C500" t="str">
            <v>19.110,64D</v>
          </cell>
          <cell r="D500">
            <v>7093.32</v>
          </cell>
          <cell r="E500">
            <v>0</v>
          </cell>
          <cell r="F500" t="str">
            <v>26.203,96D</v>
          </cell>
          <cell r="G500">
            <v>26203.96</v>
          </cell>
        </row>
        <row r="501">
          <cell r="A501" t="str">
            <v/>
          </cell>
          <cell r="B501" t="str">
            <v/>
          </cell>
          <cell r="C501" t="str">
            <v/>
          </cell>
          <cell r="D501" t="str">
            <v/>
          </cell>
          <cell r="E501" t="str">
            <v/>
          </cell>
          <cell r="F501" t="str">
            <v/>
          </cell>
          <cell r="G501" t="str">
            <v/>
          </cell>
        </row>
        <row r="502">
          <cell r="A502">
            <v>6195</v>
          </cell>
          <cell r="B502" t="str">
            <v>6195DESPESAS</v>
          </cell>
          <cell r="C502" t="str">
            <v>1.536.505,14D</v>
          </cell>
          <cell r="D502">
            <v>371366.49</v>
          </cell>
          <cell r="E502">
            <v>110.29</v>
          </cell>
          <cell r="F502" t="str">
            <v>1.907.761,34D</v>
          </cell>
          <cell r="G502">
            <v>1907761.34</v>
          </cell>
        </row>
        <row r="503">
          <cell r="A503">
            <v>6202</v>
          </cell>
          <cell r="B503" t="str">
            <v>6202OUTRAS DESPESAS</v>
          </cell>
          <cell r="C503" t="str">
            <v>1.389.692,35D</v>
          </cell>
          <cell r="D503">
            <v>314456.39</v>
          </cell>
          <cell r="E503">
            <v>110.29</v>
          </cell>
          <cell r="F503" t="str">
            <v>1.704.038,45D</v>
          </cell>
          <cell r="G503">
            <v>1704038.45</v>
          </cell>
        </row>
        <row r="504">
          <cell r="A504">
            <v>6209</v>
          </cell>
          <cell r="B504" t="str">
            <v>6209DESPESAS COMERCIAIS</v>
          </cell>
          <cell r="C504" t="str">
            <v>192.305,13D</v>
          </cell>
          <cell r="D504">
            <v>50941.79</v>
          </cell>
          <cell r="E504">
            <v>0</v>
          </cell>
          <cell r="F504" t="str">
            <v>243.246,92D</v>
          </cell>
          <cell r="G504">
            <v>243246.92</v>
          </cell>
        </row>
        <row r="505">
          <cell r="A505">
            <v>6237</v>
          </cell>
          <cell r="B505" t="str">
            <v>6237SERVIÇOS PRESTADOS</v>
          </cell>
          <cell r="C505" t="str">
            <v>192.305,13D</v>
          </cell>
          <cell r="D505">
            <v>50941.79</v>
          </cell>
          <cell r="E505">
            <v>0</v>
          </cell>
          <cell r="F505" t="str">
            <v>243.246,92D</v>
          </cell>
          <cell r="G505">
            <v>243246.92</v>
          </cell>
        </row>
        <row r="506">
          <cell r="A506">
            <v>6244</v>
          </cell>
          <cell r="B506" t="str">
            <v>6244Propaganda/Publicidade</v>
          </cell>
          <cell r="C506" t="str">
            <v>10.851,45D</v>
          </cell>
          <cell r="D506">
            <v>10800</v>
          </cell>
          <cell r="E506">
            <v>0</v>
          </cell>
          <cell r="F506" t="str">
            <v>21.651,45D</v>
          </cell>
          <cell r="G506">
            <v>21651.45</v>
          </cell>
        </row>
        <row r="507">
          <cell r="A507">
            <v>6272</v>
          </cell>
          <cell r="B507" t="str">
            <v>6272Serviços Contábeis</v>
          </cell>
          <cell r="C507" t="str">
            <v>19.959,60D</v>
          </cell>
          <cell r="D507">
            <v>6453.2</v>
          </cell>
          <cell r="E507">
            <v>0</v>
          </cell>
          <cell r="F507" t="str">
            <v>26.412,80D</v>
          </cell>
          <cell r="G507">
            <v>26412.799999999999</v>
          </cell>
        </row>
        <row r="508">
          <cell r="A508">
            <v>6279</v>
          </cell>
          <cell r="B508" t="str">
            <v>6279Serviços Advocatícios</v>
          </cell>
          <cell r="C508" t="str">
            <v>28.779,53D</v>
          </cell>
          <cell r="D508">
            <v>5461.94</v>
          </cell>
          <cell r="E508">
            <v>0</v>
          </cell>
          <cell r="F508" t="str">
            <v>34.241,47D</v>
          </cell>
          <cell r="G508">
            <v>34241.47</v>
          </cell>
        </row>
        <row r="509">
          <cell r="A509">
            <v>6286</v>
          </cell>
          <cell r="B509" t="str">
            <v>6286Segurança</v>
          </cell>
          <cell r="C509" t="str">
            <v>5.390,00D</v>
          </cell>
          <cell r="D509">
            <v>1078</v>
          </cell>
          <cell r="E509">
            <v>0</v>
          </cell>
          <cell r="F509" t="str">
            <v>6.468,00D</v>
          </cell>
          <cell r="G509">
            <v>6468</v>
          </cell>
        </row>
        <row r="510">
          <cell r="A510">
            <v>6293</v>
          </cell>
          <cell r="B510" t="str">
            <v>6293Serviços prestados PF/PJ</v>
          </cell>
          <cell r="C510" t="str">
            <v>28.636,13D</v>
          </cell>
          <cell r="D510">
            <v>13168.25</v>
          </cell>
          <cell r="E510">
            <v>0</v>
          </cell>
          <cell r="F510" t="str">
            <v>41.804,38D</v>
          </cell>
          <cell r="G510">
            <v>41804.379999999997</v>
          </cell>
        </row>
        <row r="511">
          <cell r="A511">
            <v>6307</v>
          </cell>
          <cell r="B511" t="str">
            <v>6307Táxi</v>
          </cell>
          <cell r="C511" t="str">
            <v>576,17D</v>
          </cell>
          <cell r="D511">
            <v>0</v>
          </cell>
          <cell r="E511">
            <v>0</v>
          </cell>
          <cell r="F511" t="str">
            <v>576,17D</v>
          </cell>
          <cell r="G511">
            <v>576.16999999999996</v>
          </cell>
        </row>
        <row r="512">
          <cell r="A512">
            <v>7765</v>
          </cell>
          <cell r="B512" t="str">
            <v>7765Serviços de Informática</v>
          </cell>
          <cell r="C512" t="str">
            <v>48.362,25D</v>
          </cell>
          <cell r="D512">
            <v>8980.4</v>
          </cell>
          <cell r="E512">
            <v>0</v>
          </cell>
          <cell r="F512" t="str">
            <v>57.342,65D</v>
          </cell>
          <cell r="G512">
            <v>57342.65</v>
          </cell>
        </row>
        <row r="513">
          <cell r="A513">
            <v>7766</v>
          </cell>
          <cell r="B513" t="str">
            <v>7766Serviços de consultoria</v>
          </cell>
          <cell r="C513" t="str">
            <v>49.750,00D</v>
          </cell>
          <cell r="D513">
            <v>5000</v>
          </cell>
          <cell r="E513">
            <v>0</v>
          </cell>
          <cell r="F513" t="str">
            <v>54.750,00D</v>
          </cell>
          <cell r="G513">
            <v>54750</v>
          </cell>
        </row>
        <row r="514">
          <cell r="A514" t="str">
            <v/>
          </cell>
          <cell r="B514" t="str">
            <v/>
          </cell>
          <cell r="C514" t="str">
            <v/>
          </cell>
          <cell r="D514" t="str">
            <v/>
          </cell>
          <cell r="E514" t="str">
            <v/>
          </cell>
          <cell r="F514" t="str">
            <v/>
          </cell>
          <cell r="G514" t="str">
            <v/>
          </cell>
        </row>
        <row r="515">
          <cell r="A515">
            <v>6314</v>
          </cell>
          <cell r="B515" t="str">
            <v>6314DESPESAS COM PESSOAL</v>
          </cell>
          <cell r="C515" t="str">
            <v>238.074,09D</v>
          </cell>
          <cell r="D515">
            <v>55397.7</v>
          </cell>
          <cell r="E515">
            <v>110.29</v>
          </cell>
          <cell r="F515" t="str">
            <v>293.361,50D</v>
          </cell>
          <cell r="G515">
            <v>293361.5</v>
          </cell>
        </row>
        <row r="516">
          <cell r="A516">
            <v>6321</v>
          </cell>
          <cell r="B516" t="str">
            <v>6321PROVENTOS</v>
          </cell>
          <cell r="C516" t="str">
            <v>164.998,97D</v>
          </cell>
          <cell r="D516">
            <v>39526.58</v>
          </cell>
          <cell r="E516">
            <v>110.29</v>
          </cell>
          <cell r="F516" t="str">
            <v>204.415,26D</v>
          </cell>
          <cell r="G516">
            <v>204415.26</v>
          </cell>
        </row>
        <row r="517">
          <cell r="A517">
            <v>6328</v>
          </cell>
          <cell r="B517" t="str">
            <v>6328Salarios e Ordenados</v>
          </cell>
          <cell r="C517" t="str">
            <v>102.505,99D</v>
          </cell>
          <cell r="D517">
            <v>23553.89</v>
          </cell>
          <cell r="E517">
            <v>110.29</v>
          </cell>
          <cell r="F517" t="str">
            <v>125.949,59D</v>
          </cell>
          <cell r="G517">
            <v>125949.59</v>
          </cell>
        </row>
        <row r="518">
          <cell r="A518">
            <v>6342</v>
          </cell>
          <cell r="B518" t="str">
            <v>6342Ferias</v>
          </cell>
          <cell r="C518" t="str">
            <v>546,74D</v>
          </cell>
          <cell r="D518">
            <v>0</v>
          </cell>
          <cell r="E518">
            <v>0</v>
          </cell>
          <cell r="F518" t="str">
            <v>546,74D</v>
          </cell>
          <cell r="G518">
            <v>546.74</v>
          </cell>
        </row>
        <row r="519">
          <cell r="A519">
            <v>6377</v>
          </cell>
          <cell r="B519" t="str">
            <v>6377Feriados</v>
          </cell>
          <cell r="C519" t="str">
            <v>5.205,14D</v>
          </cell>
          <cell r="D519">
            <v>0</v>
          </cell>
          <cell r="E519">
            <v>0</v>
          </cell>
          <cell r="F519" t="str">
            <v>5.205,14D</v>
          </cell>
          <cell r="G519">
            <v>5205.1400000000003</v>
          </cell>
        </row>
        <row r="520">
          <cell r="A520">
            <v>6419</v>
          </cell>
          <cell r="B520" t="str">
            <v>6419DSR S/ H. Extra</v>
          </cell>
          <cell r="C520" t="str">
            <v>477,84D</v>
          </cell>
          <cell r="D520">
            <v>292.43</v>
          </cell>
          <cell r="E520">
            <v>0</v>
          </cell>
          <cell r="F520" t="str">
            <v>770,27D</v>
          </cell>
          <cell r="G520">
            <v>770.27</v>
          </cell>
        </row>
        <row r="521">
          <cell r="A521">
            <v>6426</v>
          </cell>
          <cell r="B521" t="str">
            <v>6426HS. Extras</v>
          </cell>
          <cell r="C521" t="str">
            <v>1.665,39D</v>
          </cell>
          <cell r="D521">
            <v>0</v>
          </cell>
          <cell r="E521">
            <v>0</v>
          </cell>
          <cell r="F521" t="str">
            <v>1.665,39D</v>
          </cell>
          <cell r="G521">
            <v>1665.39</v>
          </cell>
        </row>
        <row r="522">
          <cell r="A522">
            <v>6433</v>
          </cell>
          <cell r="B522" t="str">
            <v>6433Gratificação</v>
          </cell>
          <cell r="C522" t="str">
            <v>26.754,90D</v>
          </cell>
          <cell r="D522">
            <v>0</v>
          </cell>
          <cell r="E522">
            <v>0</v>
          </cell>
          <cell r="F522" t="str">
            <v>26.754,90D</v>
          </cell>
          <cell r="G522">
            <v>26754.9</v>
          </cell>
        </row>
        <row r="523">
          <cell r="A523">
            <v>6454</v>
          </cell>
          <cell r="B523" t="str">
            <v>6454Insalubridade</v>
          </cell>
          <cell r="C523" t="str">
            <v>5.456,00D</v>
          </cell>
          <cell r="D523">
            <v>880</v>
          </cell>
          <cell r="E523">
            <v>0</v>
          </cell>
          <cell r="F523" t="str">
            <v>6.336,00D</v>
          </cell>
          <cell r="G523">
            <v>6336</v>
          </cell>
        </row>
        <row r="524">
          <cell r="A524">
            <v>6461</v>
          </cell>
          <cell r="B524" t="str">
            <v>6461Quiquenio</v>
          </cell>
          <cell r="C524" t="str">
            <v>223,25D</v>
          </cell>
          <cell r="D524">
            <v>0</v>
          </cell>
          <cell r="E524">
            <v>0</v>
          </cell>
          <cell r="F524" t="str">
            <v>223,25D</v>
          </cell>
          <cell r="G524">
            <v>223.25</v>
          </cell>
        </row>
        <row r="525">
          <cell r="A525">
            <v>6468</v>
          </cell>
          <cell r="B525" t="str">
            <v>6468Contribuição Sindical</v>
          </cell>
          <cell r="C525" t="str">
            <v>2.759,77D</v>
          </cell>
          <cell r="D525">
            <v>0</v>
          </cell>
          <cell r="E525">
            <v>0</v>
          </cell>
          <cell r="F525" t="str">
            <v>2.759,77D</v>
          </cell>
          <cell r="G525">
            <v>2759.77</v>
          </cell>
        </row>
        <row r="526">
          <cell r="A526">
            <v>6482</v>
          </cell>
          <cell r="B526" t="str">
            <v>6482Fardamentos</v>
          </cell>
          <cell r="C526" t="str">
            <v>964,00D</v>
          </cell>
          <cell r="D526">
            <v>1126</v>
          </cell>
          <cell r="E526">
            <v>0</v>
          </cell>
          <cell r="F526" t="str">
            <v>2.090,00D</v>
          </cell>
          <cell r="G526">
            <v>2090</v>
          </cell>
        </row>
        <row r="527">
          <cell r="A527">
            <v>6489</v>
          </cell>
          <cell r="B527" t="str">
            <v>6489Confraternizações e premiações</v>
          </cell>
          <cell r="C527" t="str">
            <v>1.352,10D</v>
          </cell>
          <cell r="D527">
            <v>358.46</v>
          </cell>
          <cell r="E527">
            <v>0</v>
          </cell>
          <cell r="F527" t="str">
            <v>1.710,56D</v>
          </cell>
          <cell r="G527">
            <v>1710.56</v>
          </cell>
        </row>
        <row r="528">
          <cell r="A528">
            <v>6496</v>
          </cell>
          <cell r="B528" t="str">
            <v>6496Cursos e Treinamentos</v>
          </cell>
          <cell r="C528" t="str">
            <v>100,00D</v>
          </cell>
          <cell r="D528">
            <v>0</v>
          </cell>
          <cell r="E528">
            <v>0</v>
          </cell>
          <cell r="F528" t="str">
            <v>100,00D</v>
          </cell>
          <cell r="G528">
            <v>100</v>
          </cell>
        </row>
        <row r="529">
          <cell r="A529">
            <v>6503</v>
          </cell>
          <cell r="B529" t="str">
            <v>6503Rescisão</v>
          </cell>
          <cell r="C529" t="str">
            <v>1.463,14D</v>
          </cell>
          <cell r="D529">
            <v>0</v>
          </cell>
          <cell r="E529">
            <v>0</v>
          </cell>
          <cell r="F529" t="str">
            <v>1.463,14D</v>
          </cell>
          <cell r="G529">
            <v>1463.14</v>
          </cell>
        </row>
        <row r="530">
          <cell r="A530">
            <v>6510</v>
          </cell>
          <cell r="B530" t="str">
            <v>6510Exames</v>
          </cell>
          <cell r="C530" t="str">
            <v>905,50D</v>
          </cell>
          <cell r="D530">
            <v>444.5</v>
          </cell>
          <cell r="E530">
            <v>0</v>
          </cell>
          <cell r="F530" t="str">
            <v>1.350,00D</v>
          </cell>
          <cell r="G530">
            <v>1350</v>
          </cell>
        </row>
        <row r="531">
          <cell r="A531">
            <v>6531</v>
          </cell>
          <cell r="B531" t="str">
            <v>6531Premios e gratificações</v>
          </cell>
          <cell r="C531" t="str">
            <v>8.717,51D</v>
          </cell>
          <cell r="D531">
            <v>10471.299999999999</v>
          </cell>
          <cell r="E531">
            <v>0</v>
          </cell>
          <cell r="F531" t="str">
            <v>19.188,81D</v>
          </cell>
          <cell r="G531">
            <v>19188.810000000001</v>
          </cell>
        </row>
        <row r="532">
          <cell r="A532">
            <v>7700</v>
          </cell>
          <cell r="B532" t="str">
            <v>7700Periulosidade</v>
          </cell>
          <cell r="C532" t="str">
            <v>1.653,30D</v>
          </cell>
          <cell r="D532">
            <v>0</v>
          </cell>
          <cell r="E532">
            <v>0</v>
          </cell>
          <cell r="F532" t="str">
            <v>1.653,30D</v>
          </cell>
          <cell r="G532">
            <v>1653.3</v>
          </cell>
        </row>
        <row r="533">
          <cell r="A533">
            <v>7701</v>
          </cell>
          <cell r="B533" t="str">
            <v>7701Bolsa Estágio</v>
          </cell>
          <cell r="C533" t="str">
            <v>4.248,40D</v>
          </cell>
          <cell r="D533">
            <v>2400</v>
          </cell>
          <cell r="E533">
            <v>0</v>
          </cell>
          <cell r="F533" t="str">
            <v>6.648,40D</v>
          </cell>
          <cell r="G533">
            <v>6648.4</v>
          </cell>
        </row>
        <row r="534">
          <cell r="A534" t="str">
            <v/>
          </cell>
          <cell r="B534" t="str">
            <v/>
          </cell>
          <cell r="C534" t="str">
            <v/>
          </cell>
          <cell r="D534" t="str">
            <v/>
          </cell>
          <cell r="E534" t="str">
            <v/>
          </cell>
          <cell r="F534" t="str">
            <v/>
          </cell>
          <cell r="G534" t="str">
            <v/>
          </cell>
        </row>
        <row r="535">
          <cell r="A535">
            <v>6552</v>
          </cell>
          <cell r="B535" t="str">
            <v>6552ENCARGOS SOCIAIS</v>
          </cell>
          <cell r="C535" t="str">
            <v>41.901,71D</v>
          </cell>
          <cell r="D535">
            <v>8569.58</v>
          </cell>
          <cell r="E535">
            <v>0</v>
          </cell>
          <cell r="F535" t="str">
            <v>50.471,29D</v>
          </cell>
          <cell r="G535">
            <v>50471.29</v>
          </cell>
        </row>
        <row r="536">
          <cell r="B536" t="str">
            <v/>
          </cell>
          <cell r="C536" t="str">
            <v/>
          </cell>
          <cell r="F536" t="str">
            <v/>
          </cell>
        </row>
        <row r="537">
          <cell r="B537" t="str">
            <v/>
          </cell>
          <cell r="C537" t="str">
            <v/>
          </cell>
          <cell r="F537" t="str">
            <v/>
          </cell>
        </row>
        <row r="538">
          <cell r="B538" t="str">
            <v/>
          </cell>
          <cell r="C538" t="str">
            <v/>
          </cell>
          <cell r="F538" t="str">
            <v/>
          </cell>
        </row>
        <row r="539">
          <cell r="C539" t="str">
            <v/>
          </cell>
          <cell r="F539" t="str">
            <v/>
          </cell>
        </row>
        <row r="540">
          <cell r="A540">
            <v>736</v>
          </cell>
          <cell r="B540" t="str">
            <v>736Inss</v>
          </cell>
          <cell r="C540" t="str">
            <v>29.393,46D</v>
          </cell>
          <cell r="D540">
            <v>6798.47</v>
          </cell>
          <cell r="E540">
            <v>0</v>
          </cell>
          <cell r="F540" t="str">
            <v>36.191,93D</v>
          </cell>
          <cell r="G540">
            <v>36191.93</v>
          </cell>
        </row>
        <row r="541">
          <cell r="A541">
            <v>6566</v>
          </cell>
          <cell r="B541" t="str">
            <v>6566Fgts</v>
          </cell>
          <cell r="C541" t="str">
            <v>8.170,09D</v>
          </cell>
          <cell r="D541">
            <v>1771.11</v>
          </cell>
          <cell r="E541">
            <v>0</v>
          </cell>
          <cell r="F541" t="str">
            <v>9.941,20D</v>
          </cell>
          <cell r="G541">
            <v>9941.2000000000007</v>
          </cell>
        </row>
        <row r="542">
          <cell r="A542">
            <v>6580</v>
          </cell>
          <cell r="B542" t="str">
            <v>6580Grrf</v>
          </cell>
          <cell r="C542" t="str">
            <v>4.338,16D</v>
          </cell>
          <cell r="D542">
            <v>0</v>
          </cell>
          <cell r="E542">
            <v>0</v>
          </cell>
          <cell r="F542" t="str">
            <v>4.338,16D</v>
          </cell>
          <cell r="G542">
            <v>4338.16</v>
          </cell>
        </row>
        <row r="543">
          <cell r="A543" t="str">
            <v/>
          </cell>
          <cell r="B543" t="str">
            <v/>
          </cell>
          <cell r="C543" t="str">
            <v/>
          </cell>
          <cell r="D543" t="str">
            <v/>
          </cell>
          <cell r="E543" t="str">
            <v/>
          </cell>
          <cell r="F543" t="str">
            <v/>
          </cell>
          <cell r="G543" t="str">
            <v/>
          </cell>
        </row>
        <row r="544">
          <cell r="A544">
            <v>6622</v>
          </cell>
          <cell r="B544" t="str">
            <v>6622PROVISÕES TRABALHISTAS</v>
          </cell>
          <cell r="C544" t="str">
            <v>31.173,41D</v>
          </cell>
          <cell r="D544">
            <v>7301.54</v>
          </cell>
          <cell r="E544">
            <v>0</v>
          </cell>
          <cell r="F544" t="str">
            <v>38.474,95D</v>
          </cell>
          <cell r="G544">
            <v>38474.949999999997</v>
          </cell>
        </row>
        <row r="545">
          <cell r="A545">
            <v>6629</v>
          </cell>
          <cell r="B545" t="str">
            <v>6629Provisao de Ferias</v>
          </cell>
          <cell r="C545" t="str">
            <v>13.196,96D</v>
          </cell>
          <cell r="D545">
            <v>3105.42</v>
          </cell>
          <cell r="E545">
            <v>0</v>
          </cell>
          <cell r="F545" t="str">
            <v>16.302,38D</v>
          </cell>
          <cell r="G545">
            <v>16302.38</v>
          </cell>
        </row>
        <row r="546">
          <cell r="A546">
            <v>6636</v>
          </cell>
          <cell r="B546" t="str">
            <v>6636Provisao de 13º salario</v>
          </cell>
          <cell r="C546" t="str">
            <v>9.938,37D</v>
          </cell>
          <cell r="D546">
            <v>2311.14</v>
          </cell>
          <cell r="E546">
            <v>0</v>
          </cell>
          <cell r="F546" t="str">
            <v>12.249,51D</v>
          </cell>
          <cell r="G546">
            <v>12249.51</v>
          </cell>
        </row>
        <row r="547">
          <cell r="A547">
            <v>6637</v>
          </cell>
          <cell r="B547" t="str">
            <v>6637Provisão encargos s/ férias</v>
          </cell>
          <cell r="C547" t="str">
            <v>4.593,43D</v>
          </cell>
          <cell r="D547">
            <v>1080.72</v>
          </cell>
          <cell r="E547">
            <v>0</v>
          </cell>
          <cell r="F547" t="str">
            <v>5.674,15D</v>
          </cell>
          <cell r="G547">
            <v>5674.15</v>
          </cell>
        </row>
        <row r="548">
          <cell r="A548">
            <v>6638</v>
          </cell>
          <cell r="B548" t="str">
            <v>6638Provisão encargos s/ 13º salário</v>
          </cell>
          <cell r="C548" t="str">
            <v>3.444,65D</v>
          </cell>
          <cell r="D548">
            <v>804.26</v>
          </cell>
          <cell r="E548">
            <v>0</v>
          </cell>
          <cell r="F548" t="str">
            <v>4.248,91D</v>
          </cell>
          <cell r="G548">
            <v>4248.91</v>
          </cell>
        </row>
        <row r="549">
          <cell r="A549" t="str">
            <v/>
          </cell>
          <cell r="B549" t="str">
            <v/>
          </cell>
          <cell r="C549" t="str">
            <v/>
          </cell>
          <cell r="D549" t="str">
            <v/>
          </cell>
          <cell r="E549" t="str">
            <v/>
          </cell>
          <cell r="F549" t="str">
            <v/>
          </cell>
          <cell r="G549" t="str">
            <v/>
          </cell>
        </row>
        <row r="550">
          <cell r="A550">
            <v>6657</v>
          </cell>
          <cell r="B550" t="str">
            <v>6657DESPESAS ADMINISTRATIVAS</v>
          </cell>
          <cell r="C550" t="str">
            <v>328.722,75D</v>
          </cell>
          <cell r="D550">
            <v>80269.38</v>
          </cell>
          <cell r="E550">
            <v>0</v>
          </cell>
          <cell r="F550" t="str">
            <v>408.992,13D</v>
          </cell>
          <cell r="G550">
            <v>408992.13</v>
          </cell>
        </row>
        <row r="551">
          <cell r="A551">
            <v>6664</v>
          </cell>
          <cell r="B551" t="str">
            <v>6664DESPESAS ADMINISTRATIVAS</v>
          </cell>
          <cell r="C551" t="str">
            <v>328.722,75D</v>
          </cell>
          <cell r="D551">
            <v>80269.38</v>
          </cell>
          <cell r="E551">
            <v>0</v>
          </cell>
          <cell r="F551" t="str">
            <v>408.992,13D</v>
          </cell>
          <cell r="G551">
            <v>408992.13</v>
          </cell>
        </row>
        <row r="552">
          <cell r="A552">
            <v>6678</v>
          </cell>
          <cell r="B552" t="str">
            <v>6678Frete</v>
          </cell>
          <cell r="C552" t="str">
            <v>810,00D</v>
          </cell>
          <cell r="D552">
            <v>270</v>
          </cell>
          <cell r="E552">
            <v>0</v>
          </cell>
          <cell r="F552" t="str">
            <v>1.080,00D</v>
          </cell>
          <cell r="G552">
            <v>1080</v>
          </cell>
        </row>
        <row r="553">
          <cell r="A553">
            <v>6685</v>
          </cell>
          <cell r="B553" t="str">
            <v>6685Despesas com seguros</v>
          </cell>
          <cell r="C553" t="str">
            <v>5.559,14D</v>
          </cell>
          <cell r="D553">
            <v>2331.81</v>
          </cell>
          <cell r="E553">
            <v>0</v>
          </cell>
          <cell r="F553" t="str">
            <v>7.890,95D</v>
          </cell>
          <cell r="G553">
            <v>7890.95</v>
          </cell>
        </row>
        <row r="554">
          <cell r="A554">
            <v>6692</v>
          </cell>
          <cell r="B554" t="str">
            <v>6692Despesa Agua</v>
          </cell>
          <cell r="C554" t="str">
            <v>573,75D</v>
          </cell>
          <cell r="D554">
            <v>480</v>
          </cell>
          <cell r="E554">
            <v>0</v>
          </cell>
          <cell r="F554" t="str">
            <v>1.053,75D</v>
          </cell>
          <cell r="G554">
            <v>1053.75</v>
          </cell>
        </row>
        <row r="555">
          <cell r="A555">
            <v>6699</v>
          </cell>
          <cell r="B555" t="str">
            <v>6699Telefones</v>
          </cell>
          <cell r="C555" t="str">
            <v>27.005,66D</v>
          </cell>
          <cell r="D555">
            <v>5788.75</v>
          </cell>
          <cell r="E555">
            <v>0</v>
          </cell>
          <cell r="F555" t="str">
            <v>32.794,41D</v>
          </cell>
          <cell r="G555">
            <v>32794.410000000003</v>
          </cell>
        </row>
        <row r="556">
          <cell r="A556">
            <v>6720</v>
          </cell>
          <cell r="B556" t="str">
            <v>6720Associações e Sindicatos</v>
          </cell>
          <cell r="C556" t="str">
            <v>3.918,02D</v>
          </cell>
          <cell r="D556">
            <v>907.83</v>
          </cell>
          <cell r="E556">
            <v>0</v>
          </cell>
          <cell r="F556" t="str">
            <v>4.825,85D</v>
          </cell>
          <cell r="G556">
            <v>4825.8500000000004</v>
          </cell>
        </row>
        <row r="557">
          <cell r="A557">
            <v>6727</v>
          </cell>
          <cell r="B557" t="str">
            <v>6727CIEE - Centro de Integração Empresa Escola</v>
          </cell>
          <cell r="C557" t="str">
            <v>1.629,14D</v>
          </cell>
          <cell r="D557">
            <v>0</v>
          </cell>
          <cell r="E557">
            <v>0</v>
          </cell>
          <cell r="F557" t="str">
            <v>1.629,14D</v>
          </cell>
          <cell r="G557">
            <v>1629.14</v>
          </cell>
        </row>
        <row r="558">
          <cell r="A558">
            <v>6734</v>
          </cell>
          <cell r="B558" t="str">
            <v>6734Lanches e Refeições</v>
          </cell>
          <cell r="C558" t="str">
            <v>1.734,08D</v>
          </cell>
          <cell r="D558">
            <v>217.05</v>
          </cell>
          <cell r="E558">
            <v>0</v>
          </cell>
          <cell r="F558" t="str">
            <v>1.951,13D</v>
          </cell>
          <cell r="G558">
            <v>1951.13</v>
          </cell>
        </row>
        <row r="559">
          <cell r="A559">
            <v>6748</v>
          </cell>
          <cell r="B559" t="str">
            <v>6748Correios e Telegrafos</v>
          </cell>
          <cell r="C559" t="str">
            <v>989,57D</v>
          </cell>
          <cell r="D559">
            <v>193.47</v>
          </cell>
          <cell r="E559">
            <v>0</v>
          </cell>
          <cell r="F559" t="str">
            <v>1.183,04D</v>
          </cell>
          <cell r="G559">
            <v>1183.04</v>
          </cell>
        </row>
        <row r="560">
          <cell r="A560">
            <v>6755</v>
          </cell>
          <cell r="B560" t="str">
            <v>6755Fardamentos</v>
          </cell>
          <cell r="C560" t="str">
            <v>2.926,40D</v>
          </cell>
          <cell r="D560">
            <v>524</v>
          </cell>
          <cell r="E560">
            <v>0</v>
          </cell>
          <cell r="F560" t="str">
            <v>3.450,40D</v>
          </cell>
          <cell r="G560">
            <v>3450.4</v>
          </cell>
        </row>
        <row r="561">
          <cell r="A561">
            <v>6769</v>
          </cell>
          <cell r="B561" t="str">
            <v>6769Material de Escritorio</v>
          </cell>
          <cell r="C561" t="str">
            <v>11.323,40D</v>
          </cell>
          <cell r="D561">
            <v>3867.51</v>
          </cell>
          <cell r="E561">
            <v>0</v>
          </cell>
          <cell r="F561" t="str">
            <v>15.190,91D</v>
          </cell>
          <cell r="G561">
            <v>15190.91</v>
          </cell>
        </row>
        <row r="562">
          <cell r="A562">
            <v>6804</v>
          </cell>
          <cell r="B562" t="str">
            <v>6804Material de expediente</v>
          </cell>
          <cell r="C562" t="str">
            <v>4.762,29D</v>
          </cell>
          <cell r="D562">
            <v>74.8</v>
          </cell>
          <cell r="E562">
            <v>0</v>
          </cell>
          <cell r="F562" t="str">
            <v>4.837,09D</v>
          </cell>
          <cell r="G562">
            <v>4837.09</v>
          </cell>
        </row>
        <row r="563">
          <cell r="A563">
            <v>6818</v>
          </cell>
          <cell r="B563" t="str">
            <v>6818Material de informatica</v>
          </cell>
          <cell r="C563" t="str">
            <v>1.382,00D</v>
          </cell>
          <cell r="D563">
            <v>133.02000000000001</v>
          </cell>
          <cell r="E563">
            <v>0</v>
          </cell>
          <cell r="F563" t="str">
            <v>1.515,02D</v>
          </cell>
          <cell r="G563">
            <v>1515.02</v>
          </cell>
        </row>
        <row r="564">
          <cell r="A564">
            <v>6825</v>
          </cell>
          <cell r="B564" t="str">
            <v>6825Agua e esgoto</v>
          </cell>
          <cell r="C564" t="str">
            <v>14.771,38D</v>
          </cell>
          <cell r="D564">
            <v>1957.33</v>
          </cell>
          <cell r="E564">
            <v>0</v>
          </cell>
          <cell r="F564" t="str">
            <v>16.728,71D</v>
          </cell>
          <cell r="G564">
            <v>16728.71</v>
          </cell>
        </row>
        <row r="565">
          <cell r="A565">
            <v>6839</v>
          </cell>
          <cell r="B565" t="str">
            <v>6839Cartão de credito</v>
          </cell>
          <cell r="C565" t="str">
            <v>5.671,87D</v>
          </cell>
          <cell r="D565">
            <v>4015.67</v>
          </cell>
          <cell r="E565">
            <v>0</v>
          </cell>
          <cell r="F565" t="str">
            <v>9.687,54D</v>
          </cell>
          <cell r="G565">
            <v>9687.5400000000009</v>
          </cell>
        </row>
        <row r="566">
          <cell r="A566">
            <v>6860</v>
          </cell>
          <cell r="B566" t="str">
            <v>6860Internet/TV por assinatura</v>
          </cell>
          <cell r="C566" t="str">
            <v>9.174,91D</v>
          </cell>
          <cell r="D566">
            <v>60.62</v>
          </cell>
          <cell r="E566">
            <v>0</v>
          </cell>
          <cell r="F566" t="str">
            <v>9.235,53D</v>
          </cell>
          <cell r="G566">
            <v>9235.5300000000007</v>
          </cell>
        </row>
        <row r="567">
          <cell r="A567">
            <v>6888</v>
          </cell>
          <cell r="B567" t="str">
            <v>6888Assinaturas</v>
          </cell>
          <cell r="C567" t="str">
            <v>435,00D</v>
          </cell>
          <cell r="D567">
            <v>0</v>
          </cell>
          <cell r="E567">
            <v>0</v>
          </cell>
          <cell r="F567" t="str">
            <v>435,00D</v>
          </cell>
          <cell r="G567">
            <v>435</v>
          </cell>
        </row>
        <row r="568">
          <cell r="A568">
            <v>6916</v>
          </cell>
          <cell r="B568" t="str">
            <v>6916Taxas</v>
          </cell>
          <cell r="C568" t="str">
            <v>35,00D</v>
          </cell>
          <cell r="D568">
            <v>0</v>
          </cell>
          <cell r="E568">
            <v>0</v>
          </cell>
          <cell r="F568" t="str">
            <v>35,00D</v>
          </cell>
          <cell r="G568">
            <v>35</v>
          </cell>
        </row>
        <row r="569">
          <cell r="A569">
            <v>6923</v>
          </cell>
          <cell r="B569" t="str">
            <v>6923Celular</v>
          </cell>
          <cell r="C569" t="str">
            <v>40,00D</v>
          </cell>
          <cell r="D569">
            <v>0</v>
          </cell>
          <cell r="E569">
            <v>0</v>
          </cell>
          <cell r="F569" t="str">
            <v>40,00D</v>
          </cell>
          <cell r="G569">
            <v>40</v>
          </cell>
        </row>
        <row r="570">
          <cell r="A570">
            <v>6930</v>
          </cell>
          <cell r="B570" t="str">
            <v>6930Estacionamento</v>
          </cell>
          <cell r="C570" t="str">
            <v>847,38D</v>
          </cell>
          <cell r="D570">
            <v>306</v>
          </cell>
          <cell r="E570">
            <v>0</v>
          </cell>
          <cell r="F570" t="str">
            <v>1.153,38D</v>
          </cell>
          <cell r="G570">
            <v>1153.3800000000001</v>
          </cell>
        </row>
        <row r="571">
          <cell r="A571">
            <v>6937</v>
          </cell>
          <cell r="B571" t="str">
            <v>6937Material de limpeza</v>
          </cell>
          <cell r="C571" t="str">
            <v>18.628,89D</v>
          </cell>
          <cell r="D571">
            <v>8471.41</v>
          </cell>
          <cell r="E571">
            <v>0</v>
          </cell>
          <cell r="F571" t="str">
            <v>27.100,30D</v>
          </cell>
          <cell r="G571">
            <v>27100.3</v>
          </cell>
        </row>
        <row r="572">
          <cell r="A572">
            <v>6944</v>
          </cell>
          <cell r="B572" t="str">
            <v>6944Material de construção</v>
          </cell>
          <cell r="C572" t="str">
            <v>9.577,48D</v>
          </cell>
          <cell r="D572">
            <v>36</v>
          </cell>
          <cell r="E572">
            <v>0</v>
          </cell>
          <cell r="F572" t="str">
            <v>9.613,48D</v>
          </cell>
          <cell r="G572">
            <v>9613.48</v>
          </cell>
        </row>
        <row r="573">
          <cell r="A573">
            <v>6951</v>
          </cell>
          <cell r="B573" t="str">
            <v>6951Combustíveis e lubrificantes</v>
          </cell>
          <cell r="C573" t="str">
            <v>78,54D</v>
          </cell>
          <cell r="D573">
            <v>70</v>
          </cell>
          <cell r="E573">
            <v>0</v>
          </cell>
          <cell r="F573" t="str">
            <v>148,54D</v>
          </cell>
          <cell r="G573">
            <v>148.54</v>
          </cell>
        </row>
        <row r="574">
          <cell r="A574">
            <v>7595</v>
          </cell>
          <cell r="B574" t="str">
            <v>7595Passagens Extras</v>
          </cell>
          <cell r="C574" t="str">
            <v>173,50D</v>
          </cell>
          <cell r="D574">
            <v>0</v>
          </cell>
          <cell r="E574">
            <v>0</v>
          </cell>
          <cell r="F574" t="str">
            <v>173,50D</v>
          </cell>
          <cell r="G574">
            <v>173.5</v>
          </cell>
        </row>
        <row r="575">
          <cell r="A575">
            <v>7603</v>
          </cell>
          <cell r="B575" t="str">
            <v>7603Material de consumo</v>
          </cell>
          <cell r="C575" t="str">
            <v>5.824,25D</v>
          </cell>
          <cell r="D575">
            <v>9.6199999999999992</v>
          </cell>
          <cell r="E575">
            <v>0</v>
          </cell>
          <cell r="F575" t="str">
            <v>5.833,87D</v>
          </cell>
          <cell r="G575">
            <v>5833.87</v>
          </cell>
        </row>
        <row r="576">
          <cell r="A576">
            <v>7217</v>
          </cell>
          <cell r="B576" t="str">
            <v>7217Cartorios</v>
          </cell>
          <cell r="C576" t="str">
            <v>7.112,19D</v>
          </cell>
          <cell r="D576">
            <v>346.48</v>
          </cell>
          <cell r="E576">
            <v>0</v>
          </cell>
          <cell r="F576" t="str">
            <v>7.458,67D</v>
          </cell>
          <cell r="G576">
            <v>7458.67</v>
          </cell>
        </row>
        <row r="577">
          <cell r="A577">
            <v>7604</v>
          </cell>
          <cell r="B577" t="str">
            <v>7604Locações</v>
          </cell>
          <cell r="C577" t="str">
            <v>1.300,00D</v>
          </cell>
          <cell r="D577">
            <v>0</v>
          </cell>
          <cell r="E577">
            <v>0</v>
          </cell>
          <cell r="F577" t="str">
            <v>1.300,00D</v>
          </cell>
          <cell r="G577">
            <v>1300</v>
          </cell>
        </row>
        <row r="578">
          <cell r="A578">
            <v>7813</v>
          </cell>
          <cell r="B578" t="str">
            <v>7813Infraestrutura</v>
          </cell>
          <cell r="C578" t="str">
            <v>2.004,74D</v>
          </cell>
          <cell r="D578">
            <v>0</v>
          </cell>
          <cell r="E578">
            <v>0</v>
          </cell>
          <cell r="F578" t="str">
            <v>2.004,74D</v>
          </cell>
          <cell r="G578">
            <v>2004.74</v>
          </cell>
        </row>
        <row r="579">
          <cell r="A579">
            <v>7814</v>
          </cell>
          <cell r="B579" t="str">
            <v>7814Condomínio</v>
          </cell>
          <cell r="C579" t="str">
            <v>36.793,47D</v>
          </cell>
          <cell r="D579">
            <v>7937.04</v>
          </cell>
          <cell r="E579">
            <v>0</v>
          </cell>
          <cell r="F579" t="str">
            <v>44.730,51D</v>
          </cell>
          <cell r="G579">
            <v>44730.51</v>
          </cell>
        </row>
        <row r="580">
          <cell r="A580">
            <v>7815</v>
          </cell>
          <cell r="B580" t="str">
            <v>7815Software</v>
          </cell>
          <cell r="C580" t="str">
            <v>132.484,71D</v>
          </cell>
          <cell r="D580">
            <v>37625.870000000003</v>
          </cell>
          <cell r="E580">
            <v>0</v>
          </cell>
          <cell r="F580" t="str">
            <v>170.110,58D</v>
          </cell>
          <cell r="G580">
            <v>170110.58</v>
          </cell>
        </row>
        <row r="581">
          <cell r="A581">
            <v>7816</v>
          </cell>
          <cell r="B581" t="str">
            <v>7816Ar condicionado</v>
          </cell>
          <cell r="C581" t="str">
            <v>21.155,99D</v>
          </cell>
          <cell r="D581">
            <v>4645.1000000000004</v>
          </cell>
          <cell r="E581">
            <v>0</v>
          </cell>
          <cell r="F581" t="str">
            <v>25.801,09D</v>
          </cell>
          <cell r="G581">
            <v>25801.09</v>
          </cell>
        </row>
        <row r="582">
          <cell r="A582" t="str">
            <v/>
          </cell>
          <cell r="B582" t="str">
            <v/>
          </cell>
          <cell r="C582" t="str">
            <v/>
          </cell>
          <cell r="D582" t="str">
            <v/>
          </cell>
          <cell r="E582" t="str">
            <v/>
          </cell>
          <cell r="F582" t="str">
            <v/>
          </cell>
          <cell r="G582" t="str">
            <v/>
          </cell>
        </row>
        <row r="583">
          <cell r="A583">
            <v>7056</v>
          </cell>
          <cell r="B583" t="str">
            <v>7056DESPESAS TRIBUTARIAS</v>
          </cell>
          <cell r="C583" t="str">
            <v>32.024,29D</v>
          </cell>
          <cell r="D583">
            <v>5642.1</v>
          </cell>
          <cell r="E583">
            <v>0</v>
          </cell>
          <cell r="F583" t="str">
            <v>37.666,39D</v>
          </cell>
          <cell r="G583">
            <v>37666.39</v>
          </cell>
        </row>
        <row r="584">
          <cell r="A584">
            <v>7063</v>
          </cell>
          <cell r="B584" t="str">
            <v>7063TRIBUTOS E CONTRIBUIÇÕES</v>
          </cell>
          <cell r="C584" t="str">
            <v>32.024,29D</v>
          </cell>
          <cell r="D584">
            <v>5642.1</v>
          </cell>
          <cell r="E584">
            <v>0</v>
          </cell>
          <cell r="F584" t="str">
            <v>37.666,39D</v>
          </cell>
          <cell r="G584">
            <v>37666.39</v>
          </cell>
        </row>
        <row r="585">
          <cell r="A585">
            <v>7084</v>
          </cell>
          <cell r="B585" t="str">
            <v>7084Iptu</v>
          </cell>
          <cell r="C585" t="str">
            <v>19.664,42D</v>
          </cell>
          <cell r="D585">
            <v>4050.13</v>
          </cell>
          <cell r="E585">
            <v>0</v>
          </cell>
          <cell r="F585" t="str">
            <v>23.714,55D</v>
          </cell>
          <cell r="G585">
            <v>23714.55</v>
          </cell>
        </row>
        <row r="586">
          <cell r="A586">
            <v>7091</v>
          </cell>
          <cell r="B586" t="str">
            <v>7091CIM</v>
          </cell>
          <cell r="C586" t="str">
            <v>1.290,88D</v>
          </cell>
          <cell r="D586">
            <v>0</v>
          </cell>
          <cell r="E586">
            <v>0</v>
          </cell>
          <cell r="F586" t="str">
            <v>1.290,88D</v>
          </cell>
          <cell r="G586">
            <v>1290.8800000000001</v>
          </cell>
        </row>
        <row r="587">
          <cell r="A587">
            <v>7105</v>
          </cell>
          <cell r="B587" t="str">
            <v>7105IRRF</v>
          </cell>
          <cell r="C587" t="str">
            <v>3.060,28D</v>
          </cell>
          <cell r="D587">
            <v>372.86</v>
          </cell>
          <cell r="E587">
            <v>0</v>
          </cell>
          <cell r="F587" t="str">
            <v>3.433,14D</v>
          </cell>
          <cell r="G587">
            <v>3433.14</v>
          </cell>
        </row>
        <row r="588">
          <cell r="A588">
            <v>7182</v>
          </cell>
          <cell r="B588" t="str">
            <v>7182Iof</v>
          </cell>
          <cell r="C588" t="str">
            <v>8.008,71D</v>
          </cell>
          <cell r="D588">
            <v>1219.1099999999999</v>
          </cell>
          <cell r="E588">
            <v>0</v>
          </cell>
          <cell r="F588" t="str">
            <v>9.227,82D</v>
          </cell>
          <cell r="G588">
            <v>9227.82</v>
          </cell>
        </row>
        <row r="589">
          <cell r="A589" t="str">
            <v/>
          </cell>
          <cell r="B589" t="str">
            <v/>
          </cell>
          <cell r="C589" t="str">
            <v/>
          </cell>
          <cell r="D589" t="str">
            <v/>
          </cell>
          <cell r="E589" t="str">
            <v/>
          </cell>
          <cell r="F589" t="str">
            <v/>
          </cell>
          <cell r="G589" t="str">
            <v/>
          </cell>
        </row>
        <row r="590">
          <cell r="A590">
            <v>7133</v>
          </cell>
          <cell r="B590" t="str">
            <v>7133DESPESAS FINANCEIRAS</v>
          </cell>
          <cell r="C590" t="str">
            <v>598.566,09D</v>
          </cell>
          <cell r="D590">
            <v>122205.42</v>
          </cell>
          <cell r="E590">
            <v>0</v>
          </cell>
          <cell r="F590" t="str">
            <v>720.771,51D</v>
          </cell>
          <cell r="G590">
            <v>720771.51</v>
          </cell>
        </row>
        <row r="591">
          <cell r="A591">
            <v>7140</v>
          </cell>
          <cell r="B591" t="str">
            <v>7140DESPESAS FINANCEIRAS</v>
          </cell>
          <cell r="C591" t="str">
            <v>598.566,09D</v>
          </cell>
          <cell r="D591">
            <v>122205.42</v>
          </cell>
          <cell r="E591">
            <v>0</v>
          </cell>
          <cell r="F591" t="str">
            <v>720.771,51D</v>
          </cell>
          <cell r="G591">
            <v>720771.51</v>
          </cell>
        </row>
        <row r="592">
          <cell r="A592">
            <v>7147</v>
          </cell>
          <cell r="B592" t="str">
            <v>7147Despesas Bancarias</v>
          </cell>
          <cell r="C592" t="str">
            <v>20.913,86D</v>
          </cell>
          <cell r="D592">
            <v>4868.99</v>
          </cell>
          <cell r="E592">
            <v>0</v>
          </cell>
          <cell r="F592" t="str">
            <v>25.782,85D</v>
          </cell>
          <cell r="G592">
            <v>25782.85</v>
          </cell>
        </row>
        <row r="593">
          <cell r="A593">
            <v>7154</v>
          </cell>
          <cell r="B593" t="str">
            <v>7154Juros e Multas</v>
          </cell>
          <cell r="C593" t="str">
            <v>571.725,42D</v>
          </cell>
          <cell r="D593">
            <v>116112.44</v>
          </cell>
          <cell r="E593">
            <v>0</v>
          </cell>
          <cell r="F593" t="str">
            <v>687.837,86D</v>
          </cell>
          <cell r="G593">
            <v>687837.86</v>
          </cell>
        </row>
        <row r="594">
          <cell r="A594">
            <v>7175</v>
          </cell>
          <cell r="B594" t="str">
            <v>7175Taxas cartão de crédito</v>
          </cell>
          <cell r="C594" t="str">
            <v>5.926,81D</v>
          </cell>
          <cell r="D594">
            <v>1223.99</v>
          </cell>
          <cell r="E594">
            <v>0</v>
          </cell>
          <cell r="F594" t="str">
            <v>7.150,80D</v>
          </cell>
          <cell r="G594">
            <v>7150.8</v>
          </cell>
        </row>
        <row r="595">
          <cell r="A595">
            <v>7266</v>
          </cell>
          <cell r="B595" t="str">
            <v>7266PROVISÕES</v>
          </cell>
          <cell r="C595" t="str">
            <v>146.812,79D</v>
          </cell>
          <cell r="D595">
            <v>56910.1</v>
          </cell>
          <cell r="E595">
            <v>0</v>
          </cell>
          <cell r="F595" t="str">
            <v>203.722,89D</v>
          </cell>
          <cell r="G595">
            <v>203722.89</v>
          </cell>
        </row>
        <row r="596">
          <cell r="A596">
            <v>7273</v>
          </cell>
          <cell r="B596" t="str">
            <v>7273PROVISÃO</v>
          </cell>
          <cell r="C596" t="str">
            <v>146.812,79D</v>
          </cell>
          <cell r="D596">
            <v>56910.1</v>
          </cell>
          <cell r="E596">
            <v>0</v>
          </cell>
          <cell r="F596" t="str">
            <v>203.722,89D</v>
          </cell>
          <cell r="G596">
            <v>203722.89</v>
          </cell>
        </row>
        <row r="597">
          <cell r="A597">
            <v>7280</v>
          </cell>
          <cell r="B597" t="str">
            <v>7280PROVISÃO</v>
          </cell>
          <cell r="C597" t="str">
            <v>146.812,79D</v>
          </cell>
          <cell r="D597">
            <v>56910.1</v>
          </cell>
          <cell r="E597">
            <v>0</v>
          </cell>
          <cell r="F597" t="str">
            <v>203.722,89D</v>
          </cell>
          <cell r="G597">
            <v>203722.89</v>
          </cell>
        </row>
        <row r="598">
          <cell r="A598">
            <v>825</v>
          </cell>
          <cell r="B598" t="str">
            <v>825Prov. p/CSLL</v>
          </cell>
          <cell r="C598" t="str">
            <v>51.039,97D</v>
          </cell>
          <cell r="D598">
            <v>24608.81</v>
          </cell>
          <cell r="E598">
            <v>0</v>
          </cell>
          <cell r="F598" t="str">
            <v>75.648,78D</v>
          </cell>
          <cell r="G598">
            <v>75648.78</v>
          </cell>
        </row>
        <row r="599">
          <cell r="A599">
            <v>826</v>
          </cell>
          <cell r="B599" t="str">
            <v>826Provisao de IRPJ</v>
          </cell>
          <cell r="C599" t="str">
            <v>95.772,82D</v>
          </cell>
          <cell r="D599">
            <v>32301.29</v>
          </cell>
          <cell r="E599">
            <v>0</v>
          </cell>
          <cell r="F599" t="str">
            <v>128.074,11D</v>
          </cell>
          <cell r="G599">
            <v>128074.11</v>
          </cell>
        </row>
      </sheetData>
      <sheetData sheetId="84"/>
      <sheetData sheetId="85">
        <row r="1">
          <cell r="B1" t="str">
            <v>DIAGMAX DIAGNOSTICOS POR IMAGEM LTDA - EPP(00260)</v>
          </cell>
          <cell r="F1" t="str">
            <v>AC CONSULT GESTAO EM CONTABILIDADE LTDA</v>
          </cell>
          <cell r="G1" t="str">
            <v>A ONSULT GESTAO EM ONTABILIAE LTA</v>
          </cell>
        </row>
        <row r="2">
          <cell r="B2" t="str">
            <v>NIRE: 26202196650  Data: 20/02/2002</v>
          </cell>
        </row>
        <row r="5">
          <cell r="B5" t="str">
            <v>7ATIVO</v>
          </cell>
          <cell r="C5" t="str">
            <v xml:space="preserve">    13.324.885,21D</v>
          </cell>
          <cell r="D5">
            <v>4767954.7699999996</v>
          </cell>
          <cell r="E5">
            <v>4513070.9000000004</v>
          </cell>
          <cell r="F5" t="str">
            <v xml:space="preserve">    13.579.769,08D</v>
          </cell>
          <cell r="G5">
            <v>13579769.08</v>
          </cell>
        </row>
        <row r="6">
          <cell r="B6" t="str">
            <v>14ATIVO CIRCULANTE</v>
          </cell>
          <cell r="C6" t="str">
            <v xml:space="preserve">     4.391.425,43D</v>
          </cell>
          <cell r="D6">
            <v>4767954.7699999996</v>
          </cell>
          <cell r="E6">
            <v>4513070.9000000004</v>
          </cell>
          <cell r="F6" t="str">
            <v xml:space="preserve">     4.646.309,30D</v>
          </cell>
          <cell r="G6">
            <v>4646309.3</v>
          </cell>
        </row>
        <row r="7">
          <cell r="B7" t="str">
            <v>21DISPONÍVEL</v>
          </cell>
          <cell r="C7" t="str">
            <v xml:space="preserve">       252.880,79C</v>
          </cell>
          <cell r="D7">
            <v>3195046.06</v>
          </cell>
          <cell r="E7">
            <v>3008442.87</v>
          </cell>
          <cell r="F7" t="str">
            <v xml:space="preserve">        66.277,60C</v>
          </cell>
          <cell r="G7">
            <v>66277.600000000006</v>
          </cell>
        </row>
        <row r="8">
          <cell r="B8" t="str">
            <v>28CAIXA</v>
          </cell>
          <cell r="C8" t="str">
            <v xml:space="preserve">         2.467,41D</v>
          </cell>
          <cell r="D8">
            <v>23794.13</v>
          </cell>
          <cell r="E8">
            <v>20071.54</v>
          </cell>
          <cell r="F8" t="str">
            <v xml:space="preserve">         6.190,00D</v>
          </cell>
          <cell r="G8">
            <v>6190</v>
          </cell>
        </row>
        <row r="9">
          <cell r="B9" t="str">
            <v>35Caixa Geral</v>
          </cell>
          <cell r="C9" t="str">
            <v>1.667,41D</v>
          </cell>
          <cell r="D9">
            <v>23794.13</v>
          </cell>
          <cell r="E9">
            <v>20071.54</v>
          </cell>
          <cell r="F9" t="str">
            <v>5.390,00D</v>
          </cell>
          <cell r="G9">
            <v>5390</v>
          </cell>
        </row>
        <row r="10">
          <cell r="B10" t="str">
            <v>37Fundo Fixo</v>
          </cell>
          <cell r="C10" t="str">
            <v>800,00D</v>
          </cell>
          <cell r="D10">
            <v>0</v>
          </cell>
          <cell r="E10">
            <v>0</v>
          </cell>
          <cell r="F10" t="str">
            <v>800,00D</v>
          </cell>
          <cell r="G10">
            <v>800</v>
          </cell>
        </row>
        <row r="11">
          <cell r="B11" t="str">
            <v/>
          </cell>
          <cell r="C11" t="str">
            <v/>
          </cell>
          <cell r="D11" t="str">
            <v/>
          </cell>
          <cell r="E11" t="str">
            <v/>
          </cell>
          <cell r="F11" t="str">
            <v/>
          </cell>
          <cell r="G11" t="str">
            <v/>
          </cell>
        </row>
        <row r="12">
          <cell r="B12" t="str">
            <v>42BANCOS CONTA MOVIMENTO</v>
          </cell>
          <cell r="C12" t="str">
            <v xml:space="preserve">       316.837,40C</v>
          </cell>
          <cell r="D12">
            <v>2902029.15</v>
          </cell>
          <cell r="E12">
            <v>2719194.55</v>
          </cell>
          <cell r="F12" t="str">
            <v xml:space="preserve">       134.002,80C</v>
          </cell>
          <cell r="G12">
            <v>134002.79999999999</v>
          </cell>
        </row>
        <row r="13">
          <cell r="B13" t="str">
            <v>49Banco Itaú c/c 49826-2</v>
          </cell>
          <cell r="C13" t="str">
            <v>2.626,68D</v>
          </cell>
          <cell r="D13">
            <v>35262.69</v>
          </cell>
          <cell r="E13">
            <v>36416</v>
          </cell>
          <cell r="F13" t="str">
            <v>1.473,37D</v>
          </cell>
          <cell r="G13">
            <v>1473.37</v>
          </cell>
        </row>
        <row r="14">
          <cell r="B14" t="str">
            <v>56Bradesco c/c 600385-0</v>
          </cell>
          <cell r="C14" t="str">
            <v>123.183,22C</v>
          </cell>
          <cell r="D14">
            <v>1585753.84</v>
          </cell>
          <cell r="E14">
            <v>1536372.53</v>
          </cell>
          <cell r="F14" t="str">
            <v>73.801,91C</v>
          </cell>
          <cell r="G14">
            <v>73801.91</v>
          </cell>
        </row>
        <row r="15">
          <cell r="B15" t="str">
            <v>63Brasil Ag 3243-3 c/c 32418-3</v>
          </cell>
          <cell r="C15" t="str">
            <v>7.975,06C</v>
          </cell>
          <cell r="D15">
            <v>61436.82</v>
          </cell>
          <cell r="E15">
            <v>62112.51</v>
          </cell>
          <cell r="F15" t="str">
            <v>8.650,75C</v>
          </cell>
          <cell r="G15">
            <v>8650.75</v>
          </cell>
        </row>
        <row r="16">
          <cell r="B16" t="str">
            <v>77Caixa Econômica Federal Ag 3056 c/c 749-6 (SP)</v>
          </cell>
          <cell r="C16" t="str">
            <v>35.243,69C</v>
          </cell>
          <cell r="D16">
            <v>16192.3</v>
          </cell>
          <cell r="E16">
            <v>17667.740000000002</v>
          </cell>
          <cell r="F16" t="str">
            <v>36.719,13C</v>
          </cell>
          <cell r="G16">
            <v>36719.129999999997</v>
          </cell>
        </row>
        <row r="17">
          <cell r="B17" t="str">
            <v>98Caixa Econômica Federal Ag 3515 c/c 396-7</v>
          </cell>
          <cell r="C17" t="str">
            <v>11.867,60C</v>
          </cell>
          <cell r="D17">
            <v>444068.41</v>
          </cell>
          <cell r="E17">
            <v>442019.61</v>
          </cell>
          <cell r="F17" t="str">
            <v>9.818,80C</v>
          </cell>
          <cell r="G17">
            <v>9818.7999999999993</v>
          </cell>
        </row>
        <row r="18">
          <cell r="B18" t="str">
            <v>105Banco do Nordeste Ag 44 c/c 4492-6</v>
          </cell>
          <cell r="C18" t="str">
            <v>0,00D</v>
          </cell>
          <cell r="D18">
            <v>16650</v>
          </cell>
          <cell r="E18">
            <v>0</v>
          </cell>
          <cell r="F18" t="str">
            <v>16.650,00D</v>
          </cell>
          <cell r="G18">
            <v>16650</v>
          </cell>
        </row>
        <row r="19">
          <cell r="B19" t="str">
            <v>119Unicred</v>
          </cell>
          <cell r="C19" t="str">
            <v>53.206,22C</v>
          </cell>
          <cell r="D19">
            <v>654165.09</v>
          </cell>
          <cell r="E19">
            <v>574376.77</v>
          </cell>
          <cell r="F19" t="str">
            <v>26.582,10D</v>
          </cell>
          <cell r="G19">
            <v>26582.1</v>
          </cell>
        </row>
        <row r="20">
          <cell r="B20" t="str">
            <v>7539Bradesco c/c 291 - 385600-3 - SCP RM</v>
          </cell>
          <cell r="C20" t="str">
            <v>113,40C</v>
          </cell>
          <cell r="D20">
            <v>0</v>
          </cell>
          <cell r="E20">
            <v>0</v>
          </cell>
          <cell r="F20" t="str">
            <v>113,40C</v>
          </cell>
          <cell r="G20">
            <v>113.4</v>
          </cell>
        </row>
        <row r="21">
          <cell r="B21" t="str">
            <v>7540SANTANDER Ag 4478 c/c 13007021-3</v>
          </cell>
          <cell r="C21" t="str">
            <v>87.874,89C</v>
          </cell>
          <cell r="D21">
            <v>88500</v>
          </cell>
          <cell r="E21">
            <v>50229.39</v>
          </cell>
          <cell r="F21" t="str">
            <v>49.604,28C</v>
          </cell>
          <cell r="G21">
            <v>49604.28</v>
          </cell>
        </row>
        <row r="22">
          <cell r="B22" t="str">
            <v/>
          </cell>
          <cell r="C22" t="str">
            <v/>
          </cell>
          <cell r="D22" t="str">
            <v/>
          </cell>
          <cell r="E22" t="str">
            <v/>
          </cell>
          <cell r="F22" t="str">
            <v/>
          </cell>
          <cell r="G22" t="str">
            <v/>
          </cell>
        </row>
        <row r="23">
          <cell r="B23" t="str">
            <v>126APLICAÇÕES FINANCEIRAS</v>
          </cell>
          <cell r="C23" t="str">
            <v xml:space="preserve">        61.489,20D</v>
          </cell>
          <cell r="D23">
            <v>269222.78000000003</v>
          </cell>
          <cell r="E23">
            <v>269176.78000000003</v>
          </cell>
          <cell r="F23" t="str">
            <v xml:space="preserve">        61.535,20D</v>
          </cell>
          <cell r="G23">
            <v>61535.199999999997</v>
          </cell>
        </row>
        <row r="24">
          <cell r="B24" t="str">
            <v>133Aplicação Bradesco</v>
          </cell>
          <cell r="C24" t="str">
            <v>0,00D</v>
          </cell>
          <cell r="D24">
            <v>269176.78000000003</v>
          </cell>
          <cell r="E24">
            <v>269176.78000000003</v>
          </cell>
          <cell r="F24" t="str">
            <v>0,00D</v>
          </cell>
          <cell r="G24">
            <v>0</v>
          </cell>
        </row>
        <row r="25">
          <cell r="B25" t="str">
            <v>7658Aplicação Unicred</v>
          </cell>
          <cell r="C25" t="str">
            <v>61.489,20D</v>
          </cell>
          <cell r="D25">
            <v>46</v>
          </cell>
          <cell r="E25">
            <v>0</v>
          </cell>
          <cell r="F25" t="str">
            <v>61.535,20D</v>
          </cell>
          <cell r="G25">
            <v>61535.199999999997</v>
          </cell>
        </row>
        <row r="26">
          <cell r="B26" t="str">
            <v/>
          </cell>
          <cell r="C26" t="str">
            <v/>
          </cell>
          <cell r="D26" t="str">
            <v/>
          </cell>
          <cell r="E26" t="str">
            <v/>
          </cell>
          <cell r="F26" t="str">
            <v/>
          </cell>
          <cell r="G26" t="str">
            <v/>
          </cell>
        </row>
        <row r="27">
          <cell r="B27" t="str">
            <v>175CLIENTES</v>
          </cell>
          <cell r="C27" t="str">
            <v xml:space="preserve">     1.459.084,65D</v>
          </cell>
          <cell r="D27">
            <v>1241999.21</v>
          </cell>
          <cell r="E27">
            <v>1420628.03</v>
          </cell>
          <cell r="F27" t="str">
            <v xml:space="preserve">     1.280.455,83D</v>
          </cell>
          <cell r="G27">
            <v>1280455.83</v>
          </cell>
        </row>
        <row r="28">
          <cell r="B28" t="str">
            <v>182DUPLICATAS A RECEBER</v>
          </cell>
          <cell r="C28" t="str">
            <v xml:space="preserve">     1.459.084,65D</v>
          </cell>
          <cell r="D28">
            <v>1241999.21</v>
          </cell>
          <cell r="E28">
            <v>1420628.03</v>
          </cell>
          <cell r="F28" t="str">
            <v xml:space="preserve">     1.280.455,83D</v>
          </cell>
          <cell r="G28">
            <v>1280455.83</v>
          </cell>
        </row>
        <row r="29">
          <cell r="B29" t="str">
            <v>20Clientes Diversos</v>
          </cell>
          <cell r="C29" t="str">
            <v>34.183,15D</v>
          </cell>
          <cell r="D29">
            <v>42931.83</v>
          </cell>
          <cell r="E29">
            <v>48648.15</v>
          </cell>
          <cell r="F29" t="str">
            <v>28.466,83D</v>
          </cell>
          <cell r="G29">
            <v>28466.83</v>
          </cell>
        </row>
        <row r="30">
          <cell r="B30" t="str">
            <v>7420AMIL</v>
          </cell>
          <cell r="C30" t="str">
            <v>186.923,42D</v>
          </cell>
          <cell r="D30">
            <v>0</v>
          </cell>
          <cell r="E30">
            <v>158573.25</v>
          </cell>
          <cell r="F30" t="str">
            <v>28.350,17D</v>
          </cell>
          <cell r="G30">
            <v>28350.17</v>
          </cell>
        </row>
        <row r="31">
          <cell r="B31" t="str">
            <v>7427FUSEX</v>
          </cell>
          <cell r="C31" t="str">
            <v>728,36C</v>
          </cell>
          <cell r="D31">
            <v>1656.23</v>
          </cell>
          <cell r="E31">
            <v>2205.61</v>
          </cell>
          <cell r="F31" t="str">
            <v>1.277,74C</v>
          </cell>
          <cell r="G31">
            <v>1277.74</v>
          </cell>
        </row>
        <row r="32">
          <cell r="B32" t="str">
            <v>7441CAPESAÚDE</v>
          </cell>
          <cell r="C32" t="str">
            <v>0,09D</v>
          </cell>
          <cell r="D32">
            <v>6399.82</v>
          </cell>
          <cell r="E32">
            <v>419.29</v>
          </cell>
          <cell r="F32" t="str">
            <v>5.980,62D</v>
          </cell>
          <cell r="G32">
            <v>5980.62</v>
          </cell>
        </row>
        <row r="33">
          <cell r="B33" t="str">
            <v>7448BRADESCO SAÚDE</v>
          </cell>
          <cell r="C33" t="str">
            <v>86.332,10D</v>
          </cell>
          <cell r="D33">
            <v>25299.83</v>
          </cell>
          <cell r="E33">
            <v>77121</v>
          </cell>
          <cell r="F33" t="str">
            <v>34.510,93D</v>
          </cell>
          <cell r="G33">
            <v>34510.93</v>
          </cell>
        </row>
        <row r="34">
          <cell r="B34" t="str">
            <v>7455UNILIFE</v>
          </cell>
          <cell r="C34" t="str">
            <v>0,49D</v>
          </cell>
          <cell r="D34">
            <v>48342.31</v>
          </cell>
          <cell r="E34">
            <v>48342.31</v>
          </cell>
          <cell r="F34" t="str">
            <v>0,49D</v>
          </cell>
          <cell r="G34">
            <v>0.49</v>
          </cell>
        </row>
        <row r="35">
          <cell r="B35" t="str">
            <v>7462UNIMED RECIFE</v>
          </cell>
          <cell r="C35" t="str">
            <v>0,75D</v>
          </cell>
          <cell r="D35">
            <v>442205.44</v>
          </cell>
          <cell r="E35">
            <v>442204.81</v>
          </cell>
          <cell r="F35" t="str">
            <v>1,38D</v>
          </cell>
          <cell r="G35">
            <v>1.38</v>
          </cell>
        </row>
        <row r="36">
          <cell r="B36" t="str">
            <v>7476MEDISERVICE</v>
          </cell>
          <cell r="C36" t="str">
            <v>0,00D</v>
          </cell>
          <cell r="D36">
            <v>5488.89</v>
          </cell>
          <cell r="E36">
            <v>5488.89</v>
          </cell>
          <cell r="F36" t="str">
            <v>0,00D</v>
          </cell>
          <cell r="G36">
            <v>0</v>
          </cell>
        </row>
        <row r="37">
          <cell r="B37" t="str">
            <v>7483MARINHA</v>
          </cell>
          <cell r="C37" t="str">
            <v>0,00D</v>
          </cell>
          <cell r="D37">
            <v>5991.08</v>
          </cell>
          <cell r="E37">
            <v>299.54000000000002</v>
          </cell>
          <cell r="F37" t="str">
            <v>5.691,54D</v>
          </cell>
          <cell r="G37">
            <v>5691.54</v>
          </cell>
        </row>
        <row r="38">
          <cell r="B38" t="str">
            <v>7490GOLDEN CROSS</v>
          </cell>
          <cell r="C38" t="str">
            <v>136,47C</v>
          </cell>
          <cell r="D38">
            <v>0</v>
          </cell>
          <cell r="E38">
            <v>1019.26</v>
          </cell>
          <cell r="F38" t="str">
            <v>1.155,73C</v>
          </cell>
          <cell r="G38">
            <v>1155.73</v>
          </cell>
        </row>
        <row r="39">
          <cell r="B39" t="str">
            <v>7497FACHESF</v>
          </cell>
          <cell r="C39" t="str">
            <v>0,09D</v>
          </cell>
          <cell r="D39">
            <v>21815.63</v>
          </cell>
          <cell r="E39">
            <v>21815.63</v>
          </cell>
          <cell r="F39" t="str">
            <v>0,09D</v>
          </cell>
          <cell r="G39">
            <v>0.09</v>
          </cell>
        </row>
        <row r="40">
          <cell r="B40" t="str">
            <v>7504BANCO CENTRAL</v>
          </cell>
          <cell r="C40" t="str">
            <v>0,00D</v>
          </cell>
          <cell r="D40">
            <v>1810.4</v>
          </cell>
          <cell r="E40">
            <v>1810.4</v>
          </cell>
          <cell r="F40" t="str">
            <v>0,00D</v>
          </cell>
          <cell r="G40">
            <v>0</v>
          </cell>
        </row>
        <row r="41">
          <cell r="B41" t="str">
            <v>7511SASSEPE</v>
          </cell>
          <cell r="C41" t="str">
            <v>98.539,39D</v>
          </cell>
          <cell r="D41">
            <v>221228.67</v>
          </cell>
          <cell r="E41">
            <v>202987.55</v>
          </cell>
          <cell r="F41" t="str">
            <v>116.780,51D</v>
          </cell>
          <cell r="G41">
            <v>116780.51</v>
          </cell>
        </row>
        <row r="42">
          <cell r="B42" t="str">
            <v>7525SULAMERICA</v>
          </cell>
          <cell r="C42" t="str">
            <v>0,00D</v>
          </cell>
          <cell r="D42">
            <v>95612.27</v>
          </cell>
          <cell r="E42">
            <v>95612.27</v>
          </cell>
          <cell r="F42" t="str">
            <v>0,00D</v>
          </cell>
          <cell r="G42">
            <v>0</v>
          </cell>
        </row>
        <row r="43">
          <cell r="B43" t="str">
            <v>7532CASSI</v>
          </cell>
          <cell r="C43" t="str">
            <v>5.814,58D</v>
          </cell>
          <cell r="D43">
            <v>40883.22</v>
          </cell>
          <cell r="E43">
            <v>40065.56</v>
          </cell>
          <cell r="F43" t="str">
            <v>6.632,24D</v>
          </cell>
          <cell r="G43">
            <v>6632.24</v>
          </cell>
        </row>
        <row r="44">
          <cell r="B44" t="str">
            <v>7609GAMA</v>
          </cell>
          <cell r="C44" t="str">
            <v>716,46D</v>
          </cell>
          <cell r="D44">
            <v>923.79</v>
          </cell>
          <cell r="E44">
            <v>628.70000000000005</v>
          </cell>
          <cell r="F44" t="str">
            <v>1.011,55D</v>
          </cell>
          <cell r="G44">
            <v>1011.55</v>
          </cell>
        </row>
        <row r="45">
          <cell r="B45" t="str">
            <v>7665POLICIA MILITAR</v>
          </cell>
          <cell r="C45" t="str">
            <v>143.526,94D</v>
          </cell>
          <cell r="D45">
            <v>0</v>
          </cell>
          <cell r="E45">
            <v>0</v>
          </cell>
          <cell r="F45" t="str">
            <v>143.526,94D</v>
          </cell>
          <cell r="G45">
            <v>143526.94</v>
          </cell>
        </row>
        <row r="46">
          <cell r="B46" t="str">
            <v>7693VIVA SAÚDE</v>
          </cell>
          <cell r="C46" t="str">
            <v>681.811,38D</v>
          </cell>
          <cell r="D46">
            <v>0</v>
          </cell>
          <cell r="E46">
            <v>0</v>
          </cell>
          <cell r="F46" t="str">
            <v>681.811,38D</v>
          </cell>
          <cell r="G46">
            <v>681811.38</v>
          </cell>
        </row>
        <row r="47">
          <cell r="B47" t="str">
            <v>7770PLAN ASSISTE</v>
          </cell>
          <cell r="C47" t="str">
            <v>2.747,25D</v>
          </cell>
          <cell r="D47">
            <v>1742.4</v>
          </cell>
          <cell r="E47">
            <v>1747.62</v>
          </cell>
          <cell r="F47" t="str">
            <v>2.742,03D</v>
          </cell>
          <cell r="G47">
            <v>2742.03</v>
          </cell>
        </row>
        <row r="48">
          <cell r="B48" t="str">
            <v>7771COMPESA</v>
          </cell>
          <cell r="C48" t="str">
            <v>3.489,01D</v>
          </cell>
          <cell r="D48">
            <v>6616.53</v>
          </cell>
          <cell r="E48">
            <v>9821.3799999999992</v>
          </cell>
          <cell r="F48" t="str">
            <v>284,16D</v>
          </cell>
          <cell r="G48">
            <v>284.16000000000003</v>
          </cell>
        </row>
        <row r="49">
          <cell r="B49" t="str">
            <v>7565SUS HUOC - FUNDACAO UNIVERSIDADE DE PERNAMBUCO</v>
          </cell>
          <cell r="C49" t="str">
            <v>207.894,87D</v>
          </cell>
          <cell r="D49">
            <v>220597.94</v>
          </cell>
          <cell r="E49">
            <v>211544.79</v>
          </cell>
          <cell r="F49" t="str">
            <v>216.948,02D</v>
          </cell>
          <cell r="G49">
            <v>216948.02</v>
          </cell>
        </row>
        <row r="50">
          <cell r="B50" t="str">
            <v>7593GEAP</v>
          </cell>
          <cell r="C50" t="str">
            <v>0,06D</v>
          </cell>
          <cell r="D50">
            <v>21366.799999999999</v>
          </cell>
          <cell r="E50">
            <v>21366.86</v>
          </cell>
          <cell r="F50">
            <v>0</v>
          </cell>
          <cell r="G50">
            <v>0</v>
          </cell>
        </row>
        <row r="51">
          <cell r="B51" t="str">
            <v>7621FISCO SAUDE</v>
          </cell>
          <cell r="C51" t="str">
            <v>0,07D</v>
          </cell>
          <cell r="D51">
            <v>8975.9699999999993</v>
          </cell>
          <cell r="E51">
            <v>8976.0400000000009</v>
          </cell>
          <cell r="F51">
            <v>0</v>
          </cell>
          <cell r="G51">
            <v>0</v>
          </cell>
        </row>
        <row r="52">
          <cell r="B52" t="str">
            <v>7773RECIPREV</v>
          </cell>
          <cell r="C52">
            <v>0</v>
          </cell>
          <cell r="D52">
            <v>2734.1</v>
          </cell>
          <cell r="E52">
            <v>95.69</v>
          </cell>
          <cell r="F52" t="str">
            <v>2.638,41D</v>
          </cell>
          <cell r="G52">
            <v>2638.41</v>
          </cell>
        </row>
        <row r="53">
          <cell r="B53" t="str">
            <v>7775CAIXA ECONOMICA FEDERAL</v>
          </cell>
          <cell r="C53">
            <v>0</v>
          </cell>
          <cell r="D53">
            <v>12639.54</v>
          </cell>
          <cell r="E53">
            <v>12639.54</v>
          </cell>
          <cell r="F53">
            <v>0</v>
          </cell>
          <cell r="G53">
            <v>0</v>
          </cell>
        </row>
        <row r="54">
          <cell r="B54" t="str">
            <v>7777POSTAL SAUDE</v>
          </cell>
          <cell r="C54">
            <v>0</v>
          </cell>
          <cell r="D54">
            <v>2701.77</v>
          </cell>
          <cell r="E54">
            <v>166.14</v>
          </cell>
          <cell r="F54" t="str">
            <v>2.535,63D</v>
          </cell>
          <cell r="G54">
            <v>2535.63</v>
          </cell>
        </row>
        <row r="55">
          <cell r="B55" t="str">
            <v>7779GRAN VIA AGENCIA DE VIAGENS</v>
          </cell>
          <cell r="C55" t="str">
            <v>3.330,00D</v>
          </cell>
          <cell r="D55">
            <v>0</v>
          </cell>
          <cell r="E55">
            <v>0</v>
          </cell>
          <cell r="F55" t="str">
            <v>3.330,00D</v>
          </cell>
          <cell r="G55">
            <v>3330</v>
          </cell>
        </row>
        <row r="56">
          <cell r="B56" t="str">
            <v>7780AERONAUTICA</v>
          </cell>
          <cell r="C56" t="str">
            <v>3.040,07D</v>
          </cell>
          <cell r="D56">
            <v>0</v>
          </cell>
          <cell r="E56">
            <v>3040.07</v>
          </cell>
          <cell r="F56">
            <v>0</v>
          </cell>
          <cell r="G56">
            <v>0</v>
          </cell>
        </row>
        <row r="57">
          <cell r="B57" t="str">
            <v>7781AMEPE CAMPE</v>
          </cell>
          <cell r="C57" t="str">
            <v>1.599,31D</v>
          </cell>
          <cell r="D57">
            <v>1175.4000000000001</v>
          </cell>
          <cell r="E57">
            <v>1541.35</v>
          </cell>
          <cell r="F57" t="str">
            <v>1.233,36D</v>
          </cell>
          <cell r="G57">
            <v>1233.3599999999999</v>
          </cell>
        </row>
        <row r="58">
          <cell r="B58" t="str">
            <v>7782ABBVIER</v>
          </cell>
          <cell r="C58">
            <v>0</v>
          </cell>
          <cell r="D58">
            <v>0</v>
          </cell>
          <cell r="E58">
            <v>2346.25</v>
          </cell>
          <cell r="F58" t="str">
            <v>2.346,25C</v>
          </cell>
          <cell r="G58">
            <v>2346.25</v>
          </cell>
        </row>
        <row r="59">
          <cell r="B59" t="str">
            <v>7783DASIS - DIRETORIA DE APOIO ADMINISTRATIVO AO SIS</v>
          </cell>
          <cell r="C59">
            <v>0</v>
          </cell>
          <cell r="D59">
            <v>2859.35</v>
          </cell>
          <cell r="E59">
            <v>100.08</v>
          </cell>
          <cell r="F59" t="str">
            <v>2.759,27D</v>
          </cell>
          <cell r="G59">
            <v>2759.27</v>
          </cell>
        </row>
        <row r="60">
          <cell r="B60" t="str">
            <v/>
          </cell>
          <cell r="C60" t="str">
            <v/>
          </cell>
          <cell r="D60" t="str">
            <v/>
          </cell>
          <cell r="E60" t="str">
            <v/>
          </cell>
          <cell r="F60" t="str">
            <v/>
          </cell>
          <cell r="G60" t="str">
            <v/>
          </cell>
        </row>
        <row r="65">
          <cell r="B65" t="str">
            <v>245OUTROS CREDITOS</v>
          </cell>
          <cell r="C65" t="str">
            <v xml:space="preserve">     3.103.685,05D</v>
          </cell>
          <cell r="D65">
            <v>330909.5</v>
          </cell>
          <cell r="E65">
            <v>84000</v>
          </cell>
          <cell r="F65" t="str">
            <v xml:space="preserve">     3.350.594,55D</v>
          </cell>
          <cell r="G65">
            <v>3350594.55</v>
          </cell>
        </row>
        <row r="66">
          <cell r="B66" t="str">
            <v>336CREDITOS COM PESSOAS LIGADAS (PF/PJ)</v>
          </cell>
          <cell r="C66" t="str">
            <v xml:space="preserve">       207.191,73D</v>
          </cell>
          <cell r="D66">
            <v>0</v>
          </cell>
          <cell r="E66">
            <v>0</v>
          </cell>
          <cell r="F66" t="str">
            <v xml:space="preserve">       207.191,73D</v>
          </cell>
          <cell r="G66">
            <v>207191.73</v>
          </cell>
        </row>
        <row r="67">
          <cell r="B67" t="str">
            <v>343Emprestimo a Marcelo Carneiro Menezes</v>
          </cell>
          <cell r="C67" t="str">
            <v>113.551,36D</v>
          </cell>
          <cell r="D67">
            <v>0</v>
          </cell>
          <cell r="E67">
            <v>0</v>
          </cell>
          <cell r="F67" t="str">
            <v>113.551,36D</v>
          </cell>
          <cell r="G67">
            <v>113551.36</v>
          </cell>
        </row>
        <row r="68">
          <cell r="B68" t="str">
            <v>350Emprestimo a Alexandre George Saunderes</v>
          </cell>
          <cell r="C68" t="str">
            <v>93.640,37D</v>
          </cell>
          <cell r="D68">
            <v>0</v>
          </cell>
          <cell r="E68">
            <v>0</v>
          </cell>
          <cell r="F68" t="str">
            <v>93.640,37D</v>
          </cell>
          <cell r="G68">
            <v>93640.37</v>
          </cell>
        </row>
        <row r="69">
          <cell r="B69" t="str">
            <v/>
          </cell>
          <cell r="C69" t="str">
            <v/>
          </cell>
          <cell r="D69" t="str">
            <v/>
          </cell>
          <cell r="E69" t="str">
            <v/>
          </cell>
          <cell r="F69" t="str">
            <v/>
          </cell>
          <cell r="G69" t="str">
            <v/>
          </cell>
        </row>
        <row r="70">
          <cell r="B70" t="str">
            <v>560EMPRÉSTIMOS PF/PJ</v>
          </cell>
          <cell r="C70" t="str">
            <v xml:space="preserve">     1.079.730,24D</v>
          </cell>
          <cell r="D70">
            <v>177572.83</v>
          </cell>
          <cell r="E70">
            <v>84000</v>
          </cell>
          <cell r="F70" t="str">
            <v xml:space="preserve">     1.173.303,07D</v>
          </cell>
          <cell r="G70">
            <v>1173303.07</v>
          </cell>
        </row>
        <row r="71">
          <cell r="B71" t="str">
            <v>7714Gilberto Moura Brito</v>
          </cell>
          <cell r="C71" t="str">
            <v>16.786,72D</v>
          </cell>
          <cell r="D71">
            <v>4000</v>
          </cell>
          <cell r="E71">
            <v>0</v>
          </cell>
          <cell r="F71" t="str">
            <v>20.786,72D</v>
          </cell>
          <cell r="G71">
            <v>20786.72</v>
          </cell>
        </row>
        <row r="72">
          <cell r="B72" t="str">
            <v>7721Rodrigo Moura de Paula</v>
          </cell>
          <cell r="C72" t="str">
            <v>3.842,45D</v>
          </cell>
          <cell r="D72">
            <v>26922.83</v>
          </cell>
          <cell r="E72">
            <v>0</v>
          </cell>
          <cell r="F72" t="str">
            <v>30.765,28D</v>
          </cell>
          <cell r="G72">
            <v>30765.279999999999</v>
          </cell>
        </row>
        <row r="73">
          <cell r="B73" t="str">
            <v>7742Pixxel Soluções em Medicina</v>
          </cell>
          <cell r="C73" t="str">
            <v>789.756,61D</v>
          </cell>
          <cell r="D73">
            <v>49350</v>
          </cell>
          <cell r="E73">
            <v>1500</v>
          </cell>
          <cell r="F73" t="str">
            <v>837.606,61D</v>
          </cell>
          <cell r="G73">
            <v>837606.61</v>
          </cell>
        </row>
        <row r="74">
          <cell r="B74" t="str">
            <v>7749Radioview Diagnóstico por Imagem</v>
          </cell>
          <cell r="C74" t="str">
            <v>247.344,46D</v>
          </cell>
          <cell r="D74">
            <v>91800</v>
          </cell>
          <cell r="E74">
            <v>82500</v>
          </cell>
          <cell r="F74" t="str">
            <v>256.644,46D</v>
          </cell>
          <cell r="G74">
            <v>256644.46</v>
          </cell>
        </row>
        <row r="75">
          <cell r="B75" t="str">
            <v>7757Ricardo Paes Barreto</v>
          </cell>
          <cell r="C75" t="str">
            <v>22.000,00D</v>
          </cell>
          <cell r="D75">
            <v>5500</v>
          </cell>
          <cell r="E75">
            <v>0</v>
          </cell>
          <cell r="F75" t="str">
            <v>27.500,00D</v>
          </cell>
          <cell r="G75">
            <v>27500</v>
          </cell>
        </row>
        <row r="76">
          <cell r="B76" t="str">
            <v/>
          </cell>
          <cell r="C76" t="str">
            <v/>
          </cell>
          <cell r="D76" t="str">
            <v/>
          </cell>
          <cell r="E76" t="str">
            <v/>
          </cell>
          <cell r="F76" t="str">
            <v/>
          </cell>
          <cell r="G76" t="str">
            <v/>
          </cell>
        </row>
        <row r="77">
          <cell r="B77" t="str">
            <v>581ADIANTAMENTOS A TERCEIROS</v>
          </cell>
          <cell r="C77" t="str">
            <v xml:space="preserve">         5.606,27D</v>
          </cell>
          <cell r="D77">
            <v>0</v>
          </cell>
          <cell r="E77">
            <v>0</v>
          </cell>
          <cell r="F77" t="str">
            <v xml:space="preserve">         5.606,27D</v>
          </cell>
          <cell r="G77">
            <v>5606.27</v>
          </cell>
        </row>
        <row r="78">
          <cell r="B78" t="str">
            <v>588Adiantamento a Fornecedor</v>
          </cell>
          <cell r="C78" t="str">
            <v>5.606,27D</v>
          </cell>
          <cell r="D78">
            <v>0</v>
          </cell>
          <cell r="E78">
            <v>0</v>
          </cell>
          <cell r="F78" t="str">
            <v>5.606,27D</v>
          </cell>
          <cell r="G78">
            <v>5606.27</v>
          </cell>
        </row>
        <row r="79">
          <cell r="B79" t="str">
            <v/>
          </cell>
          <cell r="C79" t="str">
            <v/>
          </cell>
          <cell r="D79" t="str">
            <v/>
          </cell>
          <cell r="E79" t="str">
            <v/>
          </cell>
          <cell r="F79" t="str">
            <v/>
          </cell>
          <cell r="G79" t="str">
            <v/>
          </cell>
        </row>
        <row r="80">
          <cell r="B80" t="str">
            <v>595CREDITOS DE FUNCIONARIOS</v>
          </cell>
          <cell r="C80" t="str">
            <v xml:space="preserve">             0,00D</v>
          </cell>
          <cell r="D80">
            <v>2471.0500000000002</v>
          </cell>
          <cell r="E80">
            <v>0</v>
          </cell>
          <cell r="F80" t="str">
            <v xml:space="preserve">         2.471,05D</v>
          </cell>
          <cell r="G80">
            <v>2471.0500000000002</v>
          </cell>
        </row>
        <row r="81">
          <cell r="B81" t="str">
            <v>637Antecipação de férias</v>
          </cell>
          <cell r="C81" t="str">
            <v>0,00D</v>
          </cell>
          <cell r="D81">
            <v>2471.0500000000002</v>
          </cell>
          <cell r="E81">
            <v>0</v>
          </cell>
          <cell r="F81" t="str">
            <v>2.471,05D</v>
          </cell>
          <cell r="G81">
            <v>2471.0500000000002</v>
          </cell>
        </row>
        <row r="82">
          <cell r="B82" t="str">
            <v/>
          </cell>
          <cell r="C82" t="str">
            <v/>
          </cell>
          <cell r="D82" t="str">
            <v/>
          </cell>
          <cell r="E82" t="str">
            <v/>
          </cell>
          <cell r="F82" t="str">
            <v/>
          </cell>
          <cell r="G82" t="str">
            <v/>
          </cell>
        </row>
        <row r="83">
          <cell r="B83" t="str">
            <v>1568ADIANTAMENTOS A SÓCIOS</v>
          </cell>
          <cell r="C83" t="str">
            <v xml:space="preserve">     1.811.156,81D</v>
          </cell>
          <cell r="D83">
            <v>150865.62</v>
          </cell>
          <cell r="E83">
            <v>0</v>
          </cell>
          <cell r="F83" t="str">
            <v xml:space="preserve">     1.962.022,43D</v>
          </cell>
          <cell r="G83">
            <v>1962022.43</v>
          </cell>
        </row>
        <row r="84">
          <cell r="B84" t="str">
            <v>5334Alexander George Saunders Junior</v>
          </cell>
          <cell r="C84" t="str">
            <v>371.139,82D</v>
          </cell>
          <cell r="D84">
            <v>33133.71</v>
          </cell>
          <cell r="E84">
            <v>0</v>
          </cell>
          <cell r="F84" t="str">
            <v>404.273,53D</v>
          </cell>
          <cell r="G84">
            <v>404273.53</v>
          </cell>
        </row>
        <row r="85">
          <cell r="B85" t="str">
            <v>5341Alberto Ribeiro de Souza Leão</v>
          </cell>
          <cell r="C85" t="str">
            <v>926.882,30D</v>
          </cell>
          <cell r="D85">
            <v>56388.17</v>
          </cell>
          <cell r="E85">
            <v>0</v>
          </cell>
          <cell r="F85" t="str">
            <v>983.270,47D</v>
          </cell>
          <cell r="G85">
            <v>983270.47</v>
          </cell>
        </row>
        <row r="86">
          <cell r="B86" t="str">
            <v>5348Marcelo Carneiro de Menezes</v>
          </cell>
          <cell r="C86" t="str">
            <v>513.134,69D</v>
          </cell>
          <cell r="D86">
            <v>61343.74</v>
          </cell>
          <cell r="E86">
            <v>0</v>
          </cell>
          <cell r="F86" t="str">
            <v>574.478,43D</v>
          </cell>
          <cell r="G86">
            <v>574478.43000000005</v>
          </cell>
        </row>
        <row r="87">
          <cell r="B87" t="str">
            <v/>
          </cell>
          <cell r="C87" t="str">
            <v/>
          </cell>
          <cell r="D87" t="str">
            <v/>
          </cell>
          <cell r="E87" t="str">
            <v/>
          </cell>
          <cell r="F87" t="str">
            <v/>
          </cell>
          <cell r="G87" t="str">
            <v/>
          </cell>
        </row>
        <row r="88">
          <cell r="B88" t="str">
            <v>1680DESPESAS DO EXERCÍCIO SEGUINTE PAGAS ANTECIPADAMEN</v>
          </cell>
          <cell r="C88" t="str">
            <v xml:space="preserve">        81.536,52D</v>
          </cell>
          <cell r="D88">
            <v>0</v>
          </cell>
          <cell r="E88">
            <v>0</v>
          </cell>
          <cell r="F88" t="str">
            <v xml:space="preserve">        81.536,52D</v>
          </cell>
          <cell r="G88">
            <v>81536.52</v>
          </cell>
        </row>
        <row r="89">
          <cell r="B89" t="str">
            <v>7630OUTROS CREDITOS</v>
          </cell>
          <cell r="C89" t="str">
            <v xml:space="preserve">        81.536,52D</v>
          </cell>
          <cell r="D89">
            <v>0</v>
          </cell>
          <cell r="E89">
            <v>0</v>
          </cell>
          <cell r="F89" t="str">
            <v xml:space="preserve">        81.536,52D</v>
          </cell>
          <cell r="G89">
            <v>81536.52</v>
          </cell>
        </row>
        <row r="90">
          <cell r="B90" t="str">
            <v>2219Consorcio Bradesco</v>
          </cell>
          <cell r="C90" t="str">
            <v>76.042,87D</v>
          </cell>
          <cell r="D90">
            <v>0</v>
          </cell>
          <cell r="E90">
            <v>0</v>
          </cell>
          <cell r="F90" t="str">
            <v>76.042,87D</v>
          </cell>
          <cell r="G90">
            <v>76042.87</v>
          </cell>
        </row>
        <row r="91">
          <cell r="B91" t="str">
            <v>147Título Capitalização Bradesco</v>
          </cell>
          <cell r="C91" t="str">
            <v>5.493,65D</v>
          </cell>
          <cell r="D91">
            <v>0</v>
          </cell>
          <cell r="E91">
            <v>0</v>
          </cell>
          <cell r="F91" t="str">
            <v>5.493,65D</v>
          </cell>
          <cell r="G91">
            <v>5493.65</v>
          </cell>
        </row>
        <row r="92">
          <cell r="B92" t="str">
            <v/>
          </cell>
          <cell r="C92" t="str">
            <v/>
          </cell>
          <cell r="D92" t="str">
            <v/>
          </cell>
          <cell r="E92" t="str">
            <v/>
          </cell>
          <cell r="F92" t="str">
            <v/>
          </cell>
          <cell r="G92" t="str">
            <v/>
          </cell>
        </row>
        <row r="93">
          <cell r="B93" t="str">
            <v>1729ATIVO NÃO CIRCULANTE</v>
          </cell>
          <cell r="C93" t="str">
            <v xml:space="preserve">     8.933.459,78D</v>
          </cell>
          <cell r="D93">
            <v>0</v>
          </cell>
          <cell r="E93">
            <v>0</v>
          </cell>
          <cell r="F93" t="str">
            <v xml:space="preserve">     8.933.459,78D</v>
          </cell>
          <cell r="G93">
            <v>8933459.7799999993</v>
          </cell>
        </row>
        <row r="94">
          <cell r="B94" t="str">
            <v>1953ATIVO IMOBILIZADO</v>
          </cell>
          <cell r="C94" t="str">
            <v xml:space="preserve">     8.933.459,78D</v>
          </cell>
          <cell r="D94">
            <v>0</v>
          </cell>
          <cell r="E94">
            <v>0</v>
          </cell>
          <cell r="F94" t="str">
            <v xml:space="preserve">     8.933.459,78D</v>
          </cell>
          <cell r="G94">
            <v>8933459.7799999993</v>
          </cell>
        </row>
        <row r="95">
          <cell r="B95" t="str">
            <v>1960BENS EM OPERAÇÃO</v>
          </cell>
          <cell r="C95" t="str">
            <v xml:space="preserve">     9.160.080,02D</v>
          </cell>
          <cell r="D95">
            <v>0</v>
          </cell>
          <cell r="E95">
            <v>0</v>
          </cell>
          <cell r="F95" t="str">
            <v xml:space="preserve">     9.160.080,02D</v>
          </cell>
          <cell r="G95">
            <v>9160080.0199999996</v>
          </cell>
        </row>
        <row r="96">
          <cell r="B96" t="str">
            <v>1995Máquinas, aparelhos e equipamentos</v>
          </cell>
          <cell r="C96" t="str">
            <v>8.793.909,68D</v>
          </cell>
          <cell r="D96">
            <v>0</v>
          </cell>
          <cell r="E96">
            <v>0</v>
          </cell>
          <cell r="F96" t="str">
            <v>8.793.909,68D</v>
          </cell>
          <cell r="G96">
            <v>8793909.6799999997</v>
          </cell>
        </row>
        <row r="97">
          <cell r="B97" t="str">
            <v>2009Sistemas aplicativos - (software)</v>
          </cell>
          <cell r="C97" t="str">
            <v>26.625,57D</v>
          </cell>
          <cell r="D97">
            <v>0</v>
          </cell>
          <cell r="E97">
            <v>0</v>
          </cell>
          <cell r="F97" t="str">
            <v>26.625,57D</v>
          </cell>
          <cell r="G97">
            <v>26625.57</v>
          </cell>
        </row>
        <row r="98">
          <cell r="B98" t="str">
            <v>2016Móveis e utensílios</v>
          </cell>
          <cell r="C98" t="str">
            <v>54.265,87D</v>
          </cell>
          <cell r="D98">
            <v>0</v>
          </cell>
          <cell r="E98">
            <v>0</v>
          </cell>
          <cell r="F98" t="str">
            <v>54.265,87D</v>
          </cell>
          <cell r="G98">
            <v>54265.87</v>
          </cell>
        </row>
        <row r="99">
          <cell r="B99" t="str">
            <v>2044Benfeitorias em propriedades de terceiros</v>
          </cell>
          <cell r="C99" t="str">
            <v>285.278,90D</v>
          </cell>
          <cell r="D99">
            <v>0</v>
          </cell>
          <cell r="E99">
            <v>0</v>
          </cell>
          <cell r="F99" t="str">
            <v>285.278,90D</v>
          </cell>
          <cell r="G99">
            <v>285278.90000000002</v>
          </cell>
        </row>
        <row r="100">
          <cell r="B100" t="str">
            <v/>
          </cell>
          <cell r="C100" t="str">
            <v/>
          </cell>
          <cell r="D100" t="str">
            <v/>
          </cell>
          <cell r="E100" t="str">
            <v/>
          </cell>
          <cell r="F100" t="str">
            <v/>
          </cell>
          <cell r="G100" t="str">
            <v/>
          </cell>
        </row>
        <row r="101">
          <cell r="B101" t="str">
            <v>2072DEPRECIAÇÃO,AMORTIZAÇÃO E EXAUSTÃO ACUMULADA E PER</v>
          </cell>
          <cell r="C101" t="str">
            <v xml:space="preserve">       226.620,24C</v>
          </cell>
          <cell r="D101">
            <v>0</v>
          </cell>
          <cell r="E101">
            <v>0</v>
          </cell>
          <cell r="F101" t="str">
            <v xml:space="preserve">       226.620,24C</v>
          </cell>
          <cell r="G101">
            <v>226620.24</v>
          </cell>
        </row>
        <row r="102">
          <cell r="B102" t="str">
            <v>2100(-)Depreciacao Acum - maquinas, aparelhos e equipa</v>
          </cell>
          <cell r="C102" t="str">
            <v>220.220,58C</v>
          </cell>
          <cell r="D102">
            <v>0</v>
          </cell>
          <cell r="E102">
            <v>0</v>
          </cell>
          <cell r="F102" t="str">
            <v>220.220,58C</v>
          </cell>
          <cell r="G102">
            <v>220220.58</v>
          </cell>
        </row>
        <row r="103">
          <cell r="B103" t="str">
            <v>2107(-)Deprec Acumul - Equip de proces eletr de dados</v>
          </cell>
          <cell r="C103" t="str">
            <v>388,52C</v>
          </cell>
          <cell r="D103">
            <v>0</v>
          </cell>
          <cell r="E103">
            <v>0</v>
          </cell>
          <cell r="F103" t="str">
            <v>388,52C</v>
          </cell>
          <cell r="G103">
            <v>388.52</v>
          </cell>
        </row>
        <row r="104">
          <cell r="B104" t="str">
            <v>2114(-)Depreciacao acumulada - móveis e utensílios</v>
          </cell>
          <cell r="C104" t="str">
            <v>743,30C</v>
          </cell>
          <cell r="D104">
            <v>0</v>
          </cell>
          <cell r="E104">
            <v>0</v>
          </cell>
          <cell r="F104" t="str">
            <v>743,30C</v>
          </cell>
          <cell r="G104">
            <v>743.3</v>
          </cell>
        </row>
        <row r="105">
          <cell r="B105" t="str">
            <v>2142(-)Depreciacao acumulada - Predios e Benfeitorias</v>
          </cell>
          <cell r="C105" t="str">
            <v>5.267,84C</v>
          </cell>
          <cell r="D105">
            <v>0</v>
          </cell>
          <cell r="E105">
            <v>0</v>
          </cell>
          <cell r="F105" t="str">
            <v>5.267,84C</v>
          </cell>
          <cell r="G105">
            <v>5267.84</v>
          </cell>
        </row>
        <row r="106">
          <cell r="B106" t="str">
            <v/>
          </cell>
          <cell r="C106" t="str">
            <v/>
          </cell>
          <cell r="D106" t="str">
            <v/>
          </cell>
          <cell r="E106" t="str">
            <v/>
          </cell>
          <cell r="F106" t="str">
            <v/>
          </cell>
          <cell r="G106" t="str">
            <v/>
          </cell>
        </row>
        <row r="107">
          <cell r="B107" t="str">
            <v>2513PASSIVO</v>
          </cell>
          <cell r="C107" t="str">
            <v xml:space="preserve">    11.970.862,99C</v>
          </cell>
          <cell r="D107">
            <v>1121401.57</v>
          </cell>
          <cell r="E107">
            <v>1037779.05</v>
          </cell>
          <cell r="F107" t="str">
            <v xml:space="preserve">    11.887.240,47C</v>
          </cell>
          <cell r="G107">
            <v>11887240.470000001</v>
          </cell>
        </row>
        <row r="108">
          <cell r="B108" t="str">
            <v>2520PASSIVO CIRCULANTE</v>
          </cell>
          <cell r="C108" t="str">
            <v xml:space="preserve">     3.805.789,67C</v>
          </cell>
          <cell r="D108">
            <v>1076678.74</v>
          </cell>
          <cell r="E108">
            <v>746859.94</v>
          </cell>
          <cell r="F108" t="str">
            <v xml:space="preserve">     3.475.970,87C</v>
          </cell>
          <cell r="G108">
            <v>3475970.87</v>
          </cell>
        </row>
        <row r="109">
          <cell r="B109" t="str">
            <v>2527SALARIOS E ENCARGOS SOCIAIS</v>
          </cell>
          <cell r="C109" t="str">
            <v xml:space="preserve">       479.580,85C</v>
          </cell>
          <cell r="D109">
            <v>226890.33</v>
          </cell>
          <cell r="E109">
            <v>255256.61</v>
          </cell>
          <cell r="F109" t="str">
            <v xml:space="preserve">       507.947,13C</v>
          </cell>
          <cell r="G109">
            <v>507947.13</v>
          </cell>
        </row>
        <row r="110">
          <cell r="B110" t="str">
            <v>2534ORDENADOS E SALARIOS A PAGAR</v>
          </cell>
          <cell r="C110" t="str">
            <v xml:space="preserve">       119.325,40C</v>
          </cell>
          <cell r="D110">
            <v>135328.37</v>
          </cell>
          <cell r="E110">
            <v>148173.73000000001</v>
          </cell>
          <cell r="F110" t="str">
            <v xml:space="preserve">       132.170,76C</v>
          </cell>
          <cell r="G110">
            <v>132170.76</v>
          </cell>
        </row>
        <row r="111">
          <cell r="B111" t="str">
            <v>2541Salarios a pagar</v>
          </cell>
          <cell r="C111" t="str">
            <v>96.203,59C</v>
          </cell>
          <cell r="D111">
            <v>128356.88</v>
          </cell>
          <cell r="E111">
            <v>124289.74</v>
          </cell>
          <cell r="F111" t="str">
            <v>92.136,45C</v>
          </cell>
          <cell r="G111">
            <v>92136.45</v>
          </cell>
        </row>
        <row r="112">
          <cell r="B112" t="str">
            <v>2548Contribuiçao Sindical</v>
          </cell>
          <cell r="C112" t="str">
            <v>9.875,31C</v>
          </cell>
          <cell r="D112">
            <v>0</v>
          </cell>
          <cell r="E112">
            <v>425.96</v>
          </cell>
          <cell r="F112" t="str">
            <v>10.301,27C</v>
          </cell>
          <cell r="G112">
            <v>10301.27</v>
          </cell>
        </row>
        <row r="113">
          <cell r="B113" t="str">
            <v>2562Irrf a recolher Darf 0561</v>
          </cell>
          <cell r="C113" t="str">
            <v>3.986,64C</v>
          </cell>
          <cell r="D113">
            <v>473.34</v>
          </cell>
          <cell r="E113">
            <v>606.84</v>
          </cell>
          <cell r="F113" t="str">
            <v>4.120,14C</v>
          </cell>
          <cell r="G113">
            <v>4120.1400000000003</v>
          </cell>
        </row>
        <row r="114">
          <cell r="B114" t="str">
            <v>2583Pro-labore a pagar</v>
          </cell>
          <cell r="C114" t="str">
            <v>19.829,52C</v>
          </cell>
          <cell r="D114">
            <v>96.8</v>
          </cell>
          <cell r="E114">
            <v>880</v>
          </cell>
          <cell r="F114" t="str">
            <v>20.612,72C</v>
          </cell>
          <cell r="G114">
            <v>20612.72</v>
          </cell>
        </row>
        <row r="115">
          <cell r="B115" t="str">
            <v>2597Rescisão a pagar</v>
          </cell>
          <cell r="C115" t="str">
            <v>4.131,05C</v>
          </cell>
          <cell r="D115">
            <v>4292.87</v>
          </cell>
          <cell r="E115">
            <v>5162</v>
          </cell>
          <cell r="F115" t="str">
            <v>5.000,18C</v>
          </cell>
          <cell r="G115">
            <v>5000.18</v>
          </cell>
        </row>
        <row r="116">
          <cell r="B116" t="str">
            <v>2611Férias a Pagar</v>
          </cell>
          <cell r="C116" t="str">
            <v>14.700,71D</v>
          </cell>
          <cell r="D116">
            <v>2108.48</v>
          </cell>
          <cell r="E116">
            <v>16809.189999999999</v>
          </cell>
          <cell r="F116" t="str">
            <v>0,00C</v>
          </cell>
          <cell r="G116">
            <v>0</v>
          </cell>
        </row>
        <row r="117">
          <cell r="B117" t="str">
            <v/>
          </cell>
          <cell r="C117" t="str">
            <v/>
          </cell>
          <cell r="D117" t="str">
            <v/>
          </cell>
          <cell r="E117" t="str">
            <v/>
          </cell>
          <cell r="F117" t="str">
            <v/>
          </cell>
          <cell r="G117" t="str">
            <v/>
          </cell>
        </row>
        <row r="118">
          <cell r="B118" t="str">
            <v>2618INSS A RECOLHER</v>
          </cell>
          <cell r="C118" t="str">
            <v xml:space="preserve">        64.767,61C</v>
          </cell>
          <cell r="D118">
            <v>47007.81</v>
          </cell>
          <cell r="E118">
            <v>49002.58</v>
          </cell>
          <cell r="F118" t="str">
            <v xml:space="preserve">        66.762,38C</v>
          </cell>
          <cell r="G118">
            <v>66762.38</v>
          </cell>
        </row>
        <row r="119">
          <cell r="B119" t="str">
            <v>2625Inss a recolher</v>
          </cell>
          <cell r="C119" t="str">
            <v>64.767,61C</v>
          </cell>
          <cell r="D119">
            <v>47007.81</v>
          </cell>
          <cell r="E119">
            <v>49002.58</v>
          </cell>
          <cell r="F119" t="str">
            <v>66.762,38C</v>
          </cell>
          <cell r="G119">
            <v>66762.38</v>
          </cell>
        </row>
        <row r="120">
          <cell r="B120" t="str">
            <v/>
          </cell>
          <cell r="C120" t="str">
            <v/>
          </cell>
          <cell r="D120" t="str">
            <v/>
          </cell>
          <cell r="E120" t="str">
            <v/>
          </cell>
          <cell r="F120" t="str">
            <v/>
          </cell>
          <cell r="G120" t="str">
            <v/>
          </cell>
        </row>
        <row r="125">
          <cell r="B125" t="str">
            <v>2646FGTS A RECOLHER</v>
          </cell>
          <cell r="C125" t="str">
            <v xml:space="preserve">        15.664,30C</v>
          </cell>
          <cell r="D125">
            <v>11690.29</v>
          </cell>
          <cell r="E125">
            <v>11313.64</v>
          </cell>
          <cell r="F125" t="str">
            <v xml:space="preserve">        15.287,65C</v>
          </cell>
          <cell r="G125">
            <v>15287.65</v>
          </cell>
        </row>
        <row r="126">
          <cell r="B126" t="str">
            <v>2653Fgts a recolher</v>
          </cell>
          <cell r="C126" t="str">
            <v>15.664,30C</v>
          </cell>
          <cell r="D126">
            <v>11690.29</v>
          </cell>
          <cell r="E126">
            <v>11313.64</v>
          </cell>
          <cell r="F126" t="str">
            <v>15.287,65C</v>
          </cell>
          <cell r="G126">
            <v>15287.65</v>
          </cell>
        </row>
        <row r="127">
          <cell r="B127" t="str">
            <v/>
          </cell>
          <cell r="C127" t="str">
            <v/>
          </cell>
          <cell r="D127" t="str">
            <v/>
          </cell>
          <cell r="E127" t="str">
            <v/>
          </cell>
          <cell r="F127" t="str">
            <v/>
          </cell>
          <cell r="G127" t="str">
            <v/>
          </cell>
        </row>
        <row r="128">
          <cell r="B128" t="str">
            <v>7633IMPOSTOS RETIDOS A RECOLHER</v>
          </cell>
          <cell r="C128" t="str">
            <v xml:space="preserve">        41.830,75C</v>
          </cell>
          <cell r="D128">
            <v>14700.29</v>
          </cell>
          <cell r="E128">
            <v>13246.91</v>
          </cell>
          <cell r="F128" t="str">
            <v xml:space="preserve">        40.377,37C</v>
          </cell>
          <cell r="G128">
            <v>40377.370000000003</v>
          </cell>
        </row>
        <row r="129">
          <cell r="B129" t="str">
            <v>7634IRRF a Recolher</v>
          </cell>
          <cell r="C129" t="str">
            <v>9.612,47C</v>
          </cell>
          <cell r="D129">
            <v>3580.4</v>
          </cell>
          <cell r="E129">
            <v>3224.07</v>
          </cell>
          <cell r="F129" t="str">
            <v>9.256,14C</v>
          </cell>
          <cell r="G129">
            <v>9256.14</v>
          </cell>
        </row>
        <row r="130">
          <cell r="B130" t="str">
            <v>7635CSRF a Recolher</v>
          </cell>
          <cell r="C130" t="str">
            <v>32.218,28C</v>
          </cell>
          <cell r="D130">
            <v>11119.89</v>
          </cell>
          <cell r="E130">
            <v>10022.84</v>
          </cell>
          <cell r="F130" t="str">
            <v>31.121,23C</v>
          </cell>
          <cell r="G130">
            <v>31121.23</v>
          </cell>
        </row>
        <row r="131">
          <cell r="B131" t="str">
            <v/>
          </cell>
          <cell r="C131" t="str">
            <v/>
          </cell>
          <cell r="D131" t="str">
            <v/>
          </cell>
          <cell r="E131" t="str">
            <v/>
          </cell>
          <cell r="F131" t="str">
            <v/>
          </cell>
          <cell r="G131" t="str">
            <v/>
          </cell>
        </row>
        <row r="132">
          <cell r="B132" t="str">
            <v>7636PROVISÕES TRABALHISTAS</v>
          </cell>
          <cell r="C132" t="str">
            <v xml:space="preserve">       237.992,79C</v>
          </cell>
          <cell r="D132">
            <v>18163.57</v>
          </cell>
          <cell r="E132">
            <v>33519.75</v>
          </cell>
          <cell r="F132" t="str">
            <v xml:space="preserve">       253.348,97C</v>
          </cell>
          <cell r="G132">
            <v>253348.97</v>
          </cell>
        </row>
        <row r="133">
          <cell r="B133" t="str">
            <v>7638Provisões férias</v>
          </cell>
          <cell r="C133" t="str">
            <v>116.095,58C</v>
          </cell>
          <cell r="D133">
            <v>15975.32</v>
          </cell>
          <cell r="E133">
            <v>14291.22</v>
          </cell>
          <cell r="F133" t="str">
            <v>114.411,48C</v>
          </cell>
          <cell r="G133">
            <v>114411.48</v>
          </cell>
        </row>
        <row r="134">
          <cell r="B134" t="str">
            <v>7639Provisões encargos s/ férias</v>
          </cell>
          <cell r="C134" t="str">
            <v>49.902,35C</v>
          </cell>
          <cell r="D134">
            <v>1318.25</v>
          </cell>
          <cell r="E134">
            <v>4973.38</v>
          </cell>
          <cell r="F134" t="str">
            <v>53.557,48C</v>
          </cell>
          <cell r="G134">
            <v>53557.48</v>
          </cell>
        </row>
        <row r="135">
          <cell r="B135" t="str">
            <v>7640Provisões 13º salário</v>
          </cell>
          <cell r="C135" t="str">
            <v>49.312,73C</v>
          </cell>
          <cell r="D135">
            <v>870</v>
          </cell>
          <cell r="E135">
            <v>10574.92</v>
          </cell>
          <cell r="F135" t="str">
            <v>59.017,65C</v>
          </cell>
          <cell r="G135">
            <v>59017.65</v>
          </cell>
        </row>
        <row r="136">
          <cell r="B136" t="str">
            <v>7641Provisões encargos s/ 13º salário</v>
          </cell>
          <cell r="C136" t="str">
            <v>22.682,13C</v>
          </cell>
          <cell r="D136">
            <v>0</v>
          </cell>
          <cell r="E136">
            <v>3680.23</v>
          </cell>
          <cell r="F136" t="str">
            <v>26.362,36C</v>
          </cell>
          <cell r="G136">
            <v>26362.36</v>
          </cell>
        </row>
        <row r="137">
          <cell r="B137" t="str">
            <v/>
          </cell>
          <cell r="C137" t="str">
            <v/>
          </cell>
          <cell r="D137" t="str">
            <v/>
          </cell>
          <cell r="E137" t="str">
            <v/>
          </cell>
          <cell r="F137" t="str">
            <v/>
          </cell>
          <cell r="G137" t="str">
            <v/>
          </cell>
        </row>
        <row r="138">
          <cell r="B138" t="str">
            <v>2786FORNECEDORES</v>
          </cell>
          <cell r="C138" t="str">
            <v xml:space="preserve">       768.138,62C</v>
          </cell>
          <cell r="D138">
            <v>482967.12</v>
          </cell>
          <cell r="E138">
            <v>369157.31</v>
          </cell>
          <cell r="F138" t="str">
            <v xml:space="preserve">       654.328,81C</v>
          </cell>
          <cell r="G138">
            <v>654328.81000000006</v>
          </cell>
        </row>
        <row r="139">
          <cell r="B139" t="str">
            <v>2793FORNECEDORES NACIONAIS</v>
          </cell>
          <cell r="C139" t="str">
            <v xml:space="preserve">       665.325,07C</v>
          </cell>
          <cell r="D139">
            <v>413333.23</v>
          </cell>
          <cell r="E139">
            <v>282925.87</v>
          </cell>
          <cell r="F139" t="str">
            <v xml:space="preserve">       534.917,71C</v>
          </cell>
          <cell r="G139">
            <v>534917.71</v>
          </cell>
        </row>
        <row r="140">
          <cell r="B140" t="str">
            <v>2821Disfa - Silva &amp; Miranda</v>
          </cell>
          <cell r="C140" t="str">
            <v>1.027,06C</v>
          </cell>
          <cell r="D140">
            <v>0</v>
          </cell>
          <cell r="E140">
            <v>0</v>
          </cell>
          <cell r="F140" t="str">
            <v>1.027,06C</v>
          </cell>
          <cell r="G140">
            <v>1027.06</v>
          </cell>
        </row>
        <row r="141">
          <cell r="B141" t="str">
            <v>2842Abreu Hospitalar</v>
          </cell>
          <cell r="C141" t="str">
            <v>0,00C</v>
          </cell>
          <cell r="D141">
            <v>0</v>
          </cell>
          <cell r="E141">
            <v>720</v>
          </cell>
          <cell r="F141" t="str">
            <v>720,00C</v>
          </cell>
          <cell r="G141">
            <v>720</v>
          </cell>
        </row>
        <row r="142">
          <cell r="B142" t="str">
            <v>2870Fujifilm ndt sistemas medicos</v>
          </cell>
          <cell r="C142" t="str">
            <v>137.894,48C</v>
          </cell>
          <cell r="D142">
            <v>17344.93</v>
          </cell>
          <cell r="E142">
            <v>0</v>
          </cell>
          <cell r="F142" t="str">
            <v>120.549,55C</v>
          </cell>
          <cell r="G142">
            <v>120549.55</v>
          </cell>
        </row>
        <row r="143">
          <cell r="B143" t="str">
            <v>2961Serquip serv. construcoes e equip. - Stericycle</v>
          </cell>
          <cell r="C143" t="str">
            <v>954,74C</v>
          </cell>
          <cell r="D143">
            <v>1432.11</v>
          </cell>
          <cell r="E143">
            <v>477.37</v>
          </cell>
          <cell r="F143" t="str">
            <v>0,00C</v>
          </cell>
          <cell r="G143">
            <v>0</v>
          </cell>
        </row>
        <row r="144">
          <cell r="B144" t="str">
            <v>3066Promult Brasil Distrib. Com. Deprod. de Higiene</v>
          </cell>
          <cell r="C144" t="str">
            <v>8.588,29C</v>
          </cell>
          <cell r="D144">
            <v>0</v>
          </cell>
          <cell r="E144">
            <v>0</v>
          </cell>
          <cell r="F144" t="str">
            <v>8.588,29C</v>
          </cell>
          <cell r="G144">
            <v>8588.2900000000009</v>
          </cell>
        </row>
        <row r="145">
          <cell r="B145" t="str">
            <v>3080Solivetti Comercio e serviços Ltda</v>
          </cell>
          <cell r="C145" t="str">
            <v>23.283,32C</v>
          </cell>
          <cell r="D145">
            <v>21283.32</v>
          </cell>
          <cell r="E145">
            <v>15853.89</v>
          </cell>
          <cell r="F145" t="str">
            <v>17.853,89C</v>
          </cell>
          <cell r="G145">
            <v>17853.89</v>
          </cell>
        </row>
        <row r="146">
          <cell r="B146" t="str">
            <v>3185Serviços de Diagnósticos por Imagem</v>
          </cell>
          <cell r="C146" t="str">
            <v>0,00C</v>
          </cell>
          <cell r="D146">
            <v>9897.68</v>
          </cell>
          <cell r="E146">
            <v>9897.68</v>
          </cell>
          <cell r="F146" t="str">
            <v>0,00C</v>
          </cell>
          <cell r="G146">
            <v>0</v>
          </cell>
        </row>
        <row r="147">
          <cell r="B147" t="str">
            <v>3206GE Healthcare Barueri</v>
          </cell>
          <cell r="C147" t="str">
            <v>93.505,35C</v>
          </cell>
          <cell r="D147">
            <v>11171.76</v>
          </cell>
          <cell r="E147">
            <v>0</v>
          </cell>
          <cell r="F147" t="str">
            <v>82.333,59C</v>
          </cell>
          <cell r="G147">
            <v>82333.59</v>
          </cell>
        </row>
        <row r="148">
          <cell r="B148" t="str">
            <v>3248MicroOffice</v>
          </cell>
          <cell r="C148" t="str">
            <v>133,02C</v>
          </cell>
          <cell r="D148">
            <v>133.02000000000001</v>
          </cell>
          <cell r="E148">
            <v>0</v>
          </cell>
          <cell r="F148" t="str">
            <v>0,00C</v>
          </cell>
          <cell r="G148">
            <v>0</v>
          </cell>
        </row>
        <row r="149">
          <cell r="B149" t="str">
            <v>3290Shop da Saude LTDA</v>
          </cell>
          <cell r="C149" t="str">
            <v>3.238,41C</v>
          </cell>
          <cell r="D149">
            <v>2522.31</v>
          </cell>
          <cell r="E149">
            <v>0</v>
          </cell>
          <cell r="F149" t="str">
            <v>716,10C</v>
          </cell>
          <cell r="G149">
            <v>716.1</v>
          </cell>
        </row>
        <row r="150">
          <cell r="B150" t="str">
            <v>3297Pixeon Medical Systems</v>
          </cell>
          <cell r="C150" t="str">
            <v>50.124,86C</v>
          </cell>
          <cell r="D150">
            <v>0</v>
          </cell>
          <cell r="E150">
            <v>13246.37</v>
          </cell>
          <cell r="F150" t="str">
            <v>63.371,23C</v>
          </cell>
          <cell r="G150">
            <v>63371.23</v>
          </cell>
        </row>
        <row r="151">
          <cell r="B151" t="str">
            <v>3311Acessplus Manutenção Ltda ME</v>
          </cell>
          <cell r="C151" t="str">
            <v>285,50C</v>
          </cell>
          <cell r="D151">
            <v>0</v>
          </cell>
          <cell r="E151">
            <v>0</v>
          </cell>
          <cell r="F151" t="str">
            <v>285,50C</v>
          </cell>
          <cell r="G151">
            <v>285.5</v>
          </cell>
        </row>
        <row r="152">
          <cell r="B152" t="str">
            <v>3360Vitale Comercio Ltda - EPP</v>
          </cell>
          <cell r="C152" t="str">
            <v>22.392,46C</v>
          </cell>
          <cell r="D152">
            <v>16040</v>
          </cell>
          <cell r="E152">
            <v>0</v>
          </cell>
          <cell r="F152" t="str">
            <v>6.352,46C</v>
          </cell>
          <cell r="G152">
            <v>6352.46</v>
          </cell>
        </row>
        <row r="153">
          <cell r="B153" t="str">
            <v>3374Nagem - Cil Com de Informatica</v>
          </cell>
          <cell r="C153" t="str">
            <v>5.004,24C</v>
          </cell>
          <cell r="D153">
            <v>2737.42</v>
          </cell>
          <cell r="E153">
            <v>2240.04</v>
          </cell>
          <cell r="F153" t="str">
            <v>4.506,86C</v>
          </cell>
          <cell r="G153">
            <v>4506.8599999999997</v>
          </cell>
        </row>
        <row r="154">
          <cell r="B154" t="str">
            <v>3409Braspel</v>
          </cell>
          <cell r="C154" t="str">
            <v>468,60C</v>
          </cell>
          <cell r="D154">
            <v>0</v>
          </cell>
          <cell r="E154">
            <v>0</v>
          </cell>
          <cell r="F154" t="str">
            <v>468,60C</v>
          </cell>
          <cell r="G154">
            <v>468.6</v>
          </cell>
        </row>
        <row r="155">
          <cell r="B155" t="str">
            <v>3437AGC Gráfica</v>
          </cell>
          <cell r="C155" t="str">
            <v>62.041,24C</v>
          </cell>
          <cell r="D155">
            <v>33592.43</v>
          </cell>
          <cell r="E155">
            <v>16055</v>
          </cell>
          <cell r="F155" t="str">
            <v>44.503,81C</v>
          </cell>
          <cell r="G155">
            <v>44503.81</v>
          </cell>
        </row>
        <row r="156">
          <cell r="B156" t="str">
            <v>3556White Martins</v>
          </cell>
          <cell r="C156" t="str">
            <v>1.070,34C</v>
          </cell>
          <cell r="D156">
            <v>0</v>
          </cell>
          <cell r="E156">
            <v>739.23</v>
          </cell>
          <cell r="F156" t="str">
            <v>1.809,57C</v>
          </cell>
          <cell r="G156">
            <v>1809.57</v>
          </cell>
        </row>
        <row r="157">
          <cell r="B157" t="str">
            <v>3570Medical</v>
          </cell>
          <cell r="C157" t="str">
            <v>3.559,20C</v>
          </cell>
          <cell r="D157">
            <v>779.78</v>
          </cell>
          <cell r="E157">
            <v>0</v>
          </cell>
          <cell r="F157" t="str">
            <v>2.779,42C</v>
          </cell>
          <cell r="G157">
            <v>2779.42</v>
          </cell>
        </row>
        <row r="158">
          <cell r="B158" t="str">
            <v>3626Pitter J. de A. Melo - ME</v>
          </cell>
          <cell r="C158" t="str">
            <v>5.924,00C</v>
          </cell>
          <cell r="D158">
            <v>3796</v>
          </cell>
          <cell r="E158">
            <v>2016</v>
          </cell>
          <cell r="F158" t="str">
            <v>4.144,00C</v>
          </cell>
          <cell r="G158">
            <v>4144</v>
          </cell>
        </row>
        <row r="159">
          <cell r="B159" t="str">
            <v>3633Agua Mineral Rosa Branca Montania Ltda</v>
          </cell>
          <cell r="C159" t="str">
            <v>0,00C</v>
          </cell>
          <cell r="D159">
            <v>472</v>
          </cell>
          <cell r="E159">
            <v>472</v>
          </cell>
          <cell r="F159" t="str">
            <v>0,00C</v>
          </cell>
          <cell r="G159">
            <v>0</v>
          </cell>
        </row>
        <row r="160">
          <cell r="B160" t="str">
            <v>3816Apogeu Center</v>
          </cell>
          <cell r="C160" t="str">
            <v>5.300,35C</v>
          </cell>
          <cell r="D160">
            <v>1210.58</v>
          </cell>
          <cell r="E160">
            <v>0</v>
          </cell>
          <cell r="F160" t="str">
            <v>4.089,77C</v>
          </cell>
          <cell r="G160">
            <v>4089.77</v>
          </cell>
        </row>
        <row r="161">
          <cell r="B161" t="str">
            <v>3819Film Service e Equip Prod Med Radiolo</v>
          </cell>
          <cell r="C161" t="str">
            <v>14,38C</v>
          </cell>
          <cell r="D161">
            <v>2715.17</v>
          </cell>
          <cell r="E161">
            <v>3431.25</v>
          </cell>
          <cell r="F161" t="str">
            <v>730,46C</v>
          </cell>
          <cell r="G161">
            <v>730.46</v>
          </cell>
        </row>
        <row r="162">
          <cell r="B162" t="str">
            <v>3824Regional Nordeste Distri</v>
          </cell>
          <cell r="C162" t="str">
            <v>598,40C</v>
          </cell>
          <cell r="D162">
            <v>598.4</v>
          </cell>
          <cell r="E162">
            <v>0</v>
          </cell>
          <cell r="F162" t="str">
            <v>0,00C</v>
          </cell>
          <cell r="G162">
            <v>0</v>
          </cell>
        </row>
        <row r="163">
          <cell r="B163" t="str">
            <v>3830GTS Comércio e Serviços EIRELI</v>
          </cell>
          <cell r="C163" t="str">
            <v>736,00C</v>
          </cell>
          <cell r="D163">
            <v>1472</v>
          </cell>
          <cell r="E163">
            <v>736</v>
          </cell>
          <cell r="F163" t="str">
            <v>0,00C</v>
          </cell>
          <cell r="G163">
            <v>0</v>
          </cell>
        </row>
        <row r="164">
          <cell r="B164" t="str">
            <v>3833A G C DA SILVA ME</v>
          </cell>
          <cell r="C164" t="str">
            <v>38.520,00C</v>
          </cell>
          <cell r="D164">
            <v>0</v>
          </cell>
          <cell r="E164">
            <v>0</v>
          </cell>
          <cell r="F164" t="str">
            <v>38.520,00C</v>
          </cell>
          <cell r="G164">
            <v>38520</v>
          </cell>
        </row>
        <row r="165">
          <cell r="B165" t="str">
            <v>3834AC Consult Gestão em Contabilidade</v>
          </cell>
          <cell r="C165" t="str">
            <v>5.257,91C</v>
          </cell>
          <cell r="D165">
            <v>8542.5400000000009</v>
          </cell>
          <cell r="E165">
            <v>5000</v>
          </cell>
          <cell r="F165" t="str">
            <v>1.715,37C</v>
          </cell>
          <cell r="G165">
            <v>1715.37</v>
          </cell>
        </row>
        <row r="166">
          <cell r="B166" t="str">
            <v>3838C F Fagundes da Silva ME</v>
          </cell>
          <cell r="C166" t="str">
            <v>0,00C</v>
          </cell>
          <cell r="D166">
            <v>0</v>
          </cell>
          <cell r="E166">
            <v>50</v>
          </cell>
          <cell r="F166" t="str">
            <v>50,00C</v>
          </cell>
          <cell r="G166">
            <v>50</v>
          </cell>
        </row>
        <row r="167">
          <cell r="B167" t="str">
            <v>3842Coutinho, Neves e Publiesi Advogados</v>
          </cell>
          <cell r="C167" t="str">
            <v>5.631,00C</v>
          </cell>
          <cell r="D167">
            <v>2815.5</v>
          </cell>
          <cell r="E167">
            <v>2815.5</v>
          </cell>
          <cell r="F167" t="str">
            <v>5.631,00C</v>
          </cell>
          <cell r="G167">
            <v>5631</v>
          </cell>
        </row>
        <row r="168">
          <cell r="B168" t="str">
            <v>3844Diagvida Ltda</v>
          </cell>
          <cell r="C168" t="str">
            <v>0,00C</v>
          </cell>
          <cell r="D168">
            <v>23816.52</v>
          </cell>
          <cell r="E168">
            <v>23816.52</v>
          </cell>
          <cell r="F168" t="str">
            <v>0,00C</v>
          </cell>
          <cell r="G168">
            <v>0</v>
          </cell>
        </row>
        <row r="169">
          <cell r="B169" t="str">
            <v>3845DRMED Radiologia Ltda</v>
          </cell>
          <cell r="C169" t="str">
            <v>0,00C</v>
          </cell>
          <cell r="D169">
            <v>3745.85</v>
          </cell>
          <cell r="E169">
            <v>3748.7</v>
          </cell>
          <cell r="F169" t="str">
            <v>2,85C</v>
          </cell>
          <cell r="G169">
            <v>2.85</v>
          </cell>
        </row>
        <row r="170">
          <cell r="B170" t="str">
            <v>3848Fundacao de apoio ao desenvolvimento da universida</v>
          </cell>
          <cell r="C170" t="str">
            <v>997,75C</v>
          </cell>
          <cell r="D170">
            <v>0</v>
          </cell>
          <cell r="E170">
            <v>0</v>
          </cell>
          <cell r="F170" t="str">
            <v>997,75C</v>
          </cell>
          <cell r="G170">
            <v>997.75</v>
          </cell>
        </row>
        <row r="171">
          <cell r="B171" t="str">
            <v>3849Grupo Radiologia de Pernambuco Ltda</v>
          </cell>
          <cell r="C171" t="str">
            <v>8.248,50C</v>
          </cell>
          <cell r="D171">
            <v>8248.4599999999991</v>
          </cell>
          <cell r="E171">
            <v>4033.93</v>
          </cell>
          <cell r="F171" t="str">
            <v>4.033,97C</v>
          </cell>
          <cell r="G171">
            <v>4033.97</v>
          </cell>
        </row>
        <row r="172">
          <cell r="B172" t="str">
            <v>3853Lav Up Lavanderia</v>
          </cell>
          <cell r="C172" t="str">
            <v>12.461,46C</v>
          </cell>
          <cell r="D172">
            <v>12077.69</v>
          </cell>
          <cell r="E172">
            <v>3312.71</v>
          </cell>
          <cell r="F172" t="str">
            <v>3.696,48C</v>
          </cell>
          <cell r="G172">
            <v>3696.48</v>
          </cell>
        </row>
        <row r="173">
          <cell r="B173" t="str">
            <v>3856Norteldata Telecomunicacoes</v>
          </cell>
          <cell r="C173" t="str">
            <v>1.003,04C</v>
          </cell>
          <cell r="D173">
            <v>1003.04</v>
          </cell>
          <cell r="E173">
            <v>1003.04</v>
          </cell>
          <cell r="F173" t="str">
            <v>1.003,04C</v>
          </cell>
          <cell r="G173">
            <v>1003.04</v>
          </cell>
        </row>
        <row r="174">
          <cell r="B174" t="str">
            <v>3858R Marketing Ltda</v>
          </cell>
          <cell r="C174" t="str">
            <v>0,00C</v>
          </cell>
          <cell r="D174">
            <v>240</v>
          </cell>
          <cell r="E174">
            <v>240</v>
          </cell>
          <cell r="F174" t="str">
            <v>0,00C</v>
          </cell>
          <cell r="G174">
            <v>0</v>
          </cell>
        </row>
        <row r="175">
          <cell r="B175" t="str">
            <v>3861RLL Medicos Associados</v>
          </cell>
          <cell r="C175" t="str">
            <v>0,01C</v>
          </cell>
          <cell r="D175">
            <v>5268.65</v>
          </cell>
          <cell r="E175">
            <v>5268.64</v>
          </cell>
          <cell r="F175" t="str">
            <v>0,00C</v>
          </cell>
          <cell r="G175">
            <v>0</v>
          </cell>
        </row>
        <row r="176">
          <cell r="B176" t="str">
            <v>3863Segsat Serviços</v>
          </cell>
          <cell r="C176" t="str">
            <v>720,94C</v>
          </cell>
          <cell r="D176">
            <v>1780.14</v>
          </cell>
          <cell r="E176">
            <v>1059.18</v>
          </cell>
          <cell r="F176" t="str">
            <v>0,02D</v>
          </cell>
          <cell r="G176">
            <v>0.02</v>
          </cell>
        </row>
        <row r="177">
          <cell r="B177" t="str">
            <v>3866Siemens Healtcare</v>
          </cell>
          <cell r="C177" t="str">
            <v>66.752,67C</v>
          </cell>
          <cell r="D177">
            <v>68553.73</v>
          </cell>
          <cell r="E177">
            <v>40125.65</v>
          </cell>
          <cell r="F177" t="str">
            <v>38.324,59C</v>
          </cell>
          <cell r="G177">
            <v>38324.589999999997</v>
          </cell>
        </row>
        <row r="178">
          <cell r="B178" t="str">
            <v>3870Trindade Consultoria Ltda</v>
          </cell>
          <cell r="C178" t="str">
            <v>5.000,00C</v>
          </cell>
          <cell r="D178">
            <v>5000</v>
          </cell>
          <cell r="E178">
            <v>5648.56</v>
          </cell>
          <cell r="F178" t="str">
            <v>5.648,56C</v>
          </cell>
          <cell r="G178">
            <v>5648.56</v>
          </cell>
        </row>
        <row r="179">
          <cell r="B179" t="str">
            <v>3876Elson Souto e cia ltda</v>
          </cell>
          <cell r="C179" t="str">
            <v>0,00C</v>
          </cell>
          <cell r="D179">
            <v>0</v>
          </cell>
          <cell r="E179">
            <v>375</v>
          </cell>
          <cell r="F179" t="str">
            <v>375,00C</v>
          </cell>
          <cell r="G179">
            <v>375</v>
          </cell>
        </row>
        <row r="180">
          <cell r="B180" t="str">
            <v>3881Bracco imaging brasil imp dis med ltda</v>
          </cell>
          <cell r="C180" t="str">
            <v>1,30C</v>
          </cell>
          <cell r="D180">
            <v>0</v>
          </cell>
          <cell r="E180">
            <v>0</v>
          </cell>
          <cell r="F180" t="str">
            <v>1,30C</v>
          </cell>
          <cell r="G180">
            <v>1.3</v>
          </cell>
        </row>
        <row r="185">
          <cell r="B185" t="str">
            <v>3887Reclimatec</v>
          </cell>
          <cell r="C185" t="str">
            <v>2.736,18C</v>
          </cell>
          <cell r="D185">
            <v>1396.54</v>
          </cell>
          <cell r="E185">
            <v>0</v>
          </cell>
          <cell r="F185" t="str">
            <v>1.339,64C</v>
          </cell>
          <cell r="G185">
            <v>1339.64</v>
          </cell>
        </row>
        <row r="186">
          <cell r="B186" t="str">
            <v>3893Hotlink Informática</v>
          </cell>
          <cell r="C186" t="str">
            <v>0,00C</v>
          </cell>
          <cell r="D186">
            <v>3000</v>
          </cell>
          <cell r="E186">
            <v>3000</v>
          </cell>
          <cell r="F186" t="str">
            <v>0,00C</v>
          </cell>
          <cell r="G186">
            <v>0</v>
          </cell>
        </row>
        <row r="187">
          <cell r="B187" t="str">
            <v>3894Prevemed - Centro de saúde em segurança medicina</v>
          </cell>
          <cell r="C187" t="str">
            <v>0,00C</v>
          </cell>
          <cell r="D187">
            <v>1188</v>
          </cell>
          <cell r="E187">
            <v>1188</v>
          </cell>
          <cell r="F187" t="str">
            <v>0,00C</v>
          </cell>
          <cell r="G187">
            <v>0</v>
          </cell>
        </row>
        <row r="188">
          <cell r="B188" t="str">
            <v>3901GADE Diagnostico por Imagem</v>
          </cell>
          <cell r="C188" t="str">
            <v>0,01C</v>
          </cell>
          <cell r="D188">
            <v>0</v>
          </cell>
          <cell r="E188">
            <v>0</v>
          </cell>
          <cell r="F188" t="str">
            <v>0,01C</v>
          </cell>
          <cell r="G188">
            <v>0.01</v>
          </cell>
        </row>
        <row r="189">
          <cell r="B189" t="str">
            <v>3903Semek Radiologia Diagnosticos</v>
          </cell>
          <cell r="C189" t="str">
            <v>294,25C</v>
          </cell>
          <cell r="D189">
            <v>5700.37</v>
          </cell>
          <cell r="E189">
            <v>5406.12</v>
          </cell>
          <cell r="F189" t="str">
            <v>0,00C</v>
          </cell>
          <cell r="G189">
            <v>0</v>
          </cell>
        </row>
        <row r="190">
          <cell r="B190" t="str">
            <v>3907RV Branco Imagem Ltda</v>
          </cell>
          <cell r="C190" t="str">
            <v>0,01C</v>
          </cell>
          <cell r="D190">
            <v>3567.25</v>
          </cell>
          <cell r="E190">
            <v>3567.24</v>
          </cell>
          <cell r="F190" t="str">
            <v>0,00C</v>
          </cell>
          <cell r="G190">
            <v>0</v>
          </cell>
        </row>
        <row r="191">
          <cell r="B191" t="str">
            <v>3909Diagrad Diagnosticos Medicos e Serviços ltda</v>
          </cell>
          <cell r="C191" t="str">
            <v>0,00C</v>
          </cell>
          <cell r="D191">
            <v>5714.52</v>
          </cell>
          <cell r="E191">
            <v>5714.52</v>
          </cell>
          <cell r="F191" t="str">
            <v>0,00C</v>
          </cell>
          <cell r="G191">
            <v>0</v>
          </cell>
        </row>
        <row r="192">
          <cell r="B192" t="str">
            <v>3911Claudio da Silva</v>
          </cell>
          <cell r="C192" t="str">
            <v>500,00C</v>
          </cell>
          <cell r="D192">
            <v>500</v>
          </cell>
          <cell r="E192">
            <v>500</v>
          </cell>
          <cell r="F192" t="str">
            <v>500,00C</v>
          </cell>
          <cell r="G192">
            <v>500</v>
          </cell>
        </row>
        <row r="193">
          <cell r="B193" t="str">
            <v>3912JG Consonsultseg</v>
          </cell>
          <cell r="C193" t="str">
            <v>1.400,00C</v>
          </cell>
          <cell r="D193">
            <v>2000</v>
          </cell>
          <cell r="E193">
            <v>2000</v>
          </cell>
          <cell r="F193" t="str">
            <v>1.400,00C</v>
          </cell>
          <cell r="G193">
            <v>1400</v>
          </cell>
        </row>
        <row r="194">
          <cell r="B194" t="str">
            <v>3914Almeri Angelo Salviano da Silva</v>
          </cell>
          <cell r="C194" t="str">
            <v>1.200,00C</v>
          </cell>
          <cell r="D194">
            <v>1200</v>
          </cell>
          <cell r="E194">
            <v>400</v>
          </cell>
          <cell r="F194" t="str">
            <v>400,00C</v>
          </cell>
          <cell r="G194">
            <v>400</v>
          </cell>
        </row>
        <row r="195">
          <cell r="B195" t="str">
            <v>3916Zenvia Mobile</v>
          </cell>
          <cell r="C195" t="str">
            <v>0,00C</v>
          </cell>
          <cell r="D195">
            <v>888.66</v>
          </cell>
          <cell r="E195">
            <v>888.66</v>
          </cell>
          <cell r="F195" t="str">
            <v>0,00C</v>
          </cell>
          <cell r="G195">
            <v>0</v>
          </cell>
        </row>
        <row r="196">
          <cell r="B196" t="str">
            <v>3917Sufix Tecnologia</v>
          </cell>
          <cell r="C196" t="str">
            <v>0,00C</v>
          </cell>
          <cell r="D196">
            <v>1600</v>
          </cell>
          <cell r="E196">
            <v>1600</v>
          </cell>
          <cell r="F196" t="str">
            <v>0,00C</v>
          </cell>
          <cell r="G196">
            <v>0</v>
          </cell>
        </row>
        <row r="197">
          <cell r="B197" t="str">
            <v>3918Camara Construções</v>
          </cell>
          <cell r="C197" t="str">
            <v>6.223,45C</v>
          </cell>
          <cell r="D197">
            <v>6203.65</v>
          </cell>
          <cell r="E197">
            <v>0</v>
          </cell>
          <cell r="F197" t="str">
            <v>19,80C</v>
          </cell>
          <cell r="G197">
            <v>19.8</v>
          </cell>
        </row>
        <row r="198">
          <cell r="B198" t="str">
            <v>3919Couceiro e Cabral Manutenção e Serviços</v>
          </cell>
          <cell r="C198" t="str">
            <v>0,00C</v>
          </cell>
          <cell r="D198">
            <v>1130</v>
          </cell>
          <cell r="E198">
            <v>1060.5</v>
          </cell>
          <cell r="F198" t="str">
            <v>69,50D</v>
          </cell>
          <cell r="G198">
            <v>69.5</v>
          </cell>
        </row>
        <row r="199">
          <cell r="B199" t="str">
            <v>3925Consult Center do Brasil- SERASA</v>
          </cell>
          <cell r="C199" t="str">
            <v>0,00C</v>
          </cell>
          <cell r="D199">
            <v>49.9</v>
          </cell>
          <cell r="E199">
            <v>49.9</v>
          </cell>
          <cell r="F199" t="str">
            <v>0,00C</v>
          </cell>
          <cell r="G199">
            <v>0</v>
          </cell>
        </row>
        <row r="200">
          <cell r="B200" t="str">
            <v>3926Safelaudos</v>
          </cell>
          <cell r="C200" t="str">
            <v>0,01D</v>
          </cell>
          <cell r="D200">
            <v>3911.61</v>
          </cell>
          <cell r="E200">
            <v>3911.61</v>
          </cell>
          <cell r="F200" t="str">
            <v>0,01D</v>
          </cell>
          <cell r="G200">
            <v>0.01</v>
          </cell>
        </row>
        <row r="201">
          <cell r="B201" t="str">
            <v>3928Microart</v>
          </cell>
          <cell r="C201" t="str">
            <v>0,00C</v>
          </cell>
          <cell r="D201">
            <v>69.400000000000006</v>
          </cell>
          <cell r="E201">
            <v>69.400000000000006</v>
          </cell>
          <cell r="F201" t="str">
            <v>0,00C</v>
          </cell>
          <cell r="G201">
            <v>0</v>
          </cell>
        </row>
        <row r="202">
          <cell r="B202" t="str">
            <v>3929ADB Serviços</v>
          </cell>
          <cell r="C202" t="str">
            <v>0,00C</v>
          </cell>
          <cell r="D202">
            <v>6419.34</v>
          </cell>
          <cell r="E202">
            <v>6418.8</v>
          </cell>
          <cell r="F202" t="str">
            <v>0,54D</v>
          </cell>
          <cell r="G202">
            <v>0.54</v>
          </cell>
        </row>
        <row r="203">
          <cell r="B203" t="str">
            <v>3931Engetc Serviços de Manutenção</v>
          </cell>
          <cell r="C203" t="str">
            <v>4.438,34C</v>
          </cell>
          <cell r="D203">
            <v>0</v>
          </cell>
          <cell r="E203">
            <v>0</v>
          </cell>
          <cell r="F203" t="str">
            <v>4.438,34C</v>
          </cell>
          <cell r="G203">
            <v>4438.34</v>
          </cell>
        </row>
        <row r="204">
          <cell r="B204" t="str">
            <v>3937Otavio Henrique Campos</v>
          </cell>
          <cell r="C204" t="str">
            <v>0,20C</v>
          </cell>
          <cell r="D204">
            <v>16023.02</v>
          </cell>
          <cell r="E204">
            <v>16023.01</v>
          </cell>
          <cell r="F204" t="str">
            <v>0,19C</v>
          </cell>
          <cell r="G204">
            <v>0.19</v>
          </cell>
        </row>
        <row r="205">
          <cell r="B205" t="str">
            <v>3938S3 Brasil café Comercio e Serviços LTDA</v>
          </cell>
          <cell r="C205" t="str">
            <v>200,00C</v>
          </cell>
          <cell r="D205">
            <v>636.13</v>
          </cell>
          <cell r="E205">
            <v>872.26</v>
          </cell>
          <cell r="F205" t="str">
            <v>436,13C</v>
          </cell>
          <cell r="G205">
            <v>436.13</v>
          </cell>
        </row>
        <row r="206">
          <cell r="B206" t="str">
            <v>3943Kalunga Comercio e Ind Grafica LTDA</v>
          </cell>
          <cell r="C206" t="str">
            <v>2.782,60C</v>
          </cell>
          <cell r="D206">
            <v>194.1</v>
          </cell>
          <cell r="E206">
            <v>194.1</v>
          </cell>
          <cell r="F206" t="str">
            <v>2.782,60C</v>
          </cell>
          <cell r="G206">
            <v>2782.6</v>
          </cell>
        </row>
        <row r="207">
          <cell r="B207" t="str">
            <v>3946Bem Estar Clinica Diagnostico Ltda</v>
          </cell>
          <cell r="C207" t="str">
            <v>0,01D</v>
          </cell>
          <cell r="D207">
            <v>7280.25</v>
          </cell>
          <cell r="E207">
            <v>7280.25</v>
          </cell>
          <cell r="F207" t="str">
            <v>0,01D</v>
          </cell>
          <cell r="G207">
            <v>0.01</v>
          </cell>
        </row>
        <row r="208">
          <cell r="B208" t="str">
            <v>3951Boa Viagem Serviços Diagnostico por Imagem LTDA</v>
          </cell>
          <cell r="C208" t="str">
            <v>0,00C</v>
          </cell>
          <cell r="D208">
            <v>7611.97</v>
          </cell>
          <cell r="E208">
            <v>7611.98</v>
          </cell>
          <cell r="F208" t="str">
            <v>0,01C</v>
          </cell>
          <cell r="G208">
            <v>0.01</v>
          </cell>
        </row>
        <row r="209">
          <cell r="B209" t="str">
            <v>3952G.V. SERVIÇOS MÉDICOS</v>
          </cell>
          <cell r="C209" t="str">
            <v>1.482,83C</v>
          </cell>
          <cell r="D209">
            <v>0</v>
          </cell>
          <cell r="E209">
            <v>0</v>
          </cell>
          <cell r="F209" t="str">
            <v>1.482,83C</v>
          </cell>
          <cell r="G209">
            <v>1482.83</v>
          </cell>
        </row>
        <row r="210">
          <cell r="B210" t="str">
            <v>3960SMAR SERV. MED. ANEST. RAD. SOC. SIMP LTDA</v>
          </cell>
          <cell r="C210" t="str">
            <v>5.097,36C</v>
          </cell>
          <cell r="D210">
            <v>10963.18</v>
          </cell>
          <cell r="E210">
            <v>5865.83</v>
          </cell>
          <cell r="F210" t="str">
            <v>0,01C</v>
          </cell>
          <cell r="G210">
            <v>0.01</v>
          </cell>
        </row>
        <row r="211">
          <cell r="B211" t="str">
            <v>3961Diagnostico Serviços Medicos LTDA</v>
          </cell>
          <cell r="C211" t="str">
            <v>0,00C</v>
          </cell>
          <cell r="D211">
            <v>4163.3999999999996</v>
          </cell>
          <cell r="E211">
            <v>4163.41</v>
          </cell>
          <cell r="F211" t="str">
            <v>0,01C</v>
          </cell>
          <cell r="G211">
            <v>0.01</v>
          </cell>
        </row>
        <row r="212">
          <cell r="B212" t="str">
            <v>3968DOTTORI MEDICOS RADIOLOGISTAS LTDA</v>
          </cell>
          <cell r="C212" t="str">
            <v>3.575,68C</v>
          </cell>
          <cell r="D212">
            <v>6596.57</v>
          </cell>
          <cell r="E212">
            <v>3020.54</v>
          </cell>
          <cell r="F212" t="str">
            <v>0,35D</v>
          </cell>
          <cell r="G212">
            <v>0.35</v>
          </cell>
        </row>
        <row r="213">
          <cell r="B213" t="str">
            <v>3970RADONCO Serviços de Radiolgia</v>
          </cell>
          <cell r="C213" t="str">
            <v>0,00C</v>
          </cell>
          <cell r="D213">
            <v>4508.2299999999996</v>
          </cell>
          <cell r="E213">
            <v>4508.21</v>
          </cell>
          <cell r="F213" t="str">
            <v>0,02D</v>
          </cell>
          <cell r="G213">
            <v>0.02</v>
          </cell>
        </row>
        <row r="214">
          <cell r="B214" t="str">
            <v>3971BR Papeis</v>
          </cell>
          <cell r="C214" t="str">
            <v>648,40C</v>
          </cell>
          <cell r="D214">
            <v>648.4</v>
          </cell>
          <cell r="E214">
            <v>0</v>
          </cell>
          <cell r="F214" t="str">
            <v>0,00C</v>
          </cell>
          <cell r="G214">
            <v>0</v>
          </cell>
        </row>
        <row r="215">
          <cell r="B215" t="str">
            <v>3972HTS TECNOLOGIA</v>
          </cell>
          <cell r="C215" t="str">
            <v>2.200,00C</v>
          </cell>
          <cell r="D215">
            <v>1138.31</v>
          </cell>
          <cell r="E215">
            <v>0</v>
          </cell>
          <cell r="F215" t="str">
            <v>1.061,69C</v>
          </cell>
          <cell r="G215">
            <v>1061.69</v>
          </cell>
        </row>
        <row r="216">
          <cell r="B216" t="str">
            <v>3977Digimagem</v>
          </cell>
          <cell r="C216" t="str">
            <v>0,00C</v>
          </cell>
          <cell r="D216">
            <v>0</v>
          </cell>
          <cell r="E216">
            <v>5236.03</v>
          </cell>
          <cell r="F216" t="str">
            <v>5.236,03C</v>
          </cell>
          <cell r="G216">
            <v>5236.03</v>
          </cell>
        </row>
        <row r="217">
          <cell r="B217" t="str">
            <v>3978Embraester Esterelizações</v>
          </cell>
          <cell r="C217" t="str">
            <v>1.085,47C</v>
          </cell>
          <cell r="D217">
            <v>0</v>
          </cell>
          <cell r="E217">
            <v>0</v>
          </cell>
          <cell r="F217" t="str">
            <v>1.085,47C</v>
          </cell>
          <cell r="G217">
            <v>1085.47</v>
          </cell>
        </row>
        <row r="218">
          <cell r="B218" t="str">
            <v>3979Ar Imagem Medica</v>
          </cell>
          <cell r="C218" t="str">
            <v>0,00C</v>
          </cell>
          <cell r="D218">
            <v>1868.42</v>
          </cell>
          <cell r="E218">
            <v>1868.42</v>
          </cell>
          <cell r="F218" t="str">
            <v>0,00C</v>
          </cell>
          <cell r="G218">
            <v>0</v>
          </cell>
        </row>
        <row r="219">
          <cell r="B219" t="str">
            <v xml:space="preserve">3980CLINICA RAD LALUCE LEICHT FARIAS MAGALHAES LTDA		</v>
          </cell>
          <cell r="C219" t="str">
            <v>0,01D</v>
          </cell>
          <cell r="D219">
            <v>1827.73</v>
          </cell>
          <cell r="E219">
            <v>1827.73</v>
          </cell>
          <cell r="F219" t="str">
            <v>0,01D</v>
          </cell>
          <cell r="G219">
            <v>0.01</v>
          </cell>
        </row>
        <row r="220">
          <cell r="B220" t="str">
            <v xml:space="preserve">3981INTERANGIO CLINICA ESPECIALIZADA EM SAUDE LTDA				</v>
          </cell>
          <cell r="C220" t="str">
            <v>0,00C</v>
          </cell>
          <cell r="D220">
            <v>14201.57</v>
          </cell>
          <cell r="E220">
            <v>14201.58</v>
          </cell>
          <cell r="F220" t="str">
            <v>0,01C</v>
          </cell>
          <cell r="G220">
            <v>0.01</v>
          </cell>
        </row>
        <row r="221">
          <cell r="B221" t="str">
            <v>3982CLEAN SERVICE - AZ Comercio</v>
          </cell>
          <cell r="C221" t="str">
            <v>330,80C</v>
          </cell>
          <cell r="D221">
            <v>330.8</v>
          </cell>
          <cell r="E221">
            <v>0</v>
          </cell>
          <cell r="F221" t="str">
            <v>0,00C</v>
          </cell>
          <cell r="G221">
            <v>0</v>
          </cell>
        </row>
        <row r="222">
          <cell r="B222" t="str">
            <v>3984MARCIO HENRIQUE DE O PIRES COMERCIO</v>
          </cell>
          <cell r="C222" t="str">
            <v>1.000,00C</v>
          </cell>
          <cell r="D222">
            <v>1000</v>
          </cell>
          <cell r="E222">
            <v>0</v>
          </cell>
          <cell r="F222" t="str">
            <v>0,00C</v>
          </cell>
          <cell r="G222">
            <v>0</v>
          </cell>
        </row>
        <row r="223">
          <cell r="B223" t="str">
            <v>3985TECNOMIDIA</v>
          </cell>
          <cell r="C223" t="str">
            <v>4.210,50C</v>
          </cell>
          <cell r="D223">
            <v>0</v>
          </cell>
          <cell r="E223">
            <v>0</v>
          </cell>
          <cell r="F223" t="str">
            <v>4.210,50C</v>
          </cell>
          <cell r="G223">
            <v>4210.5</v>
          </cell>
        </row>
        <row r="224">
          <cell r="B224" t="str">
            <v>3986ABRIL COMUNICAÇÕES</v>
          </cell>
          <cell r="C224" t="str">
            <v>10.000,00C</v>
          </cell>
          <cell r="D224">
            <v>3336.12</v>
          </cell>
          <cell r="E224">
            <v>0</v>
          </cell>
          <cell r="F224" t="str">
            <v>6.663,88C</v>
          </cell>
          <cell r="G224">
            <v>6663.88</v>
          </cell>
        </row>
        <row r="225">
          <cell r="B225" t="str">
            <v>3987SETSISTEMAS COMERCIO E PROD TECNICOS</v>
          </cell>
          <cell r="C225" t="str">
            <v>0,00C</v>
          </cell>
          <cell r="D225">
            <v>0</v>
          </cell>
          <cell r="E225">
            <v>516</v>
          </cell>
          <cell r="F225" t="str">
            <v>516,00C</v>
          </cell>
          <cell r="G225">
            <v>516</v>
          </cell>
        </row>
        <row r="226">
          <cell r="B226" t="str">
            <v>3988ROBSON JOSE DA SILVA ME</v>
          </cell>
          <cell r="C226" t="str">
            <v>0,00C</v>
          </cell>
          <cell r="D226">
            <v>2752.54</v>
          </cell>
          <cell r="E226">
            <v>2752.54</v>
          </cell>
          <cell r="F226" t="str">
            <v>0,00C</v>
          </cell>
          <cell r="G226">
            <v>0</v>
          </cell>
        </row>
        <row r="227">
          <cell r="B227" t="str">
            <v>3989MARCOS ANTONIO DE A MOITA SERV ADM</v>
          </cell>
          <cell r="C227" t="str">
            <v>0,00C</v>
          </cell>
          <cell r="D227">
            <v>0</v>
          </cell>
          <cell r="E227">
            <v>5000</v>
          </cell>
          <cell r="F227" t="str">
            <v>5.000,00C</v>
          </cell>
          <cell r="G227">
            <v>5000</v>
          </cell>
        </row>
        <row r="228">
          <cell r="B228" t="str">
            <v>3993WESTCON COMSTOR</v>
          </cell>
          <cell r="C228" t="str">
            <v>44.686,40C</v>
          </cell>
          <cell r="D228">
            <v>12762.42</v>
          </cell>
          <cell r="E228">
            <v>0</v>
          </cell>
          <cell r="F228" t="str">
            <v>31.923,98C</v>
          </cell>
          <cell r="G228">
            <v>31923.98</v>
          </cell>
        </row>
        <row r="229">
          <cell r="B229" t="str">
            <v>3994PB FARMA</v>
          </cell>
          <cell r="C229" t="str">
            <v>493,80C</v>
          </cell>
          <cell r="D229">
            <v>493.8</v>
          </cell>
          <cell r="E229">
            <v>0</v>
          </cell>
          <cell r="F229" t="str">
            <v>0,00C</v>
          </cell>
          <cell r="G229">
            <v>0</v>
          </cell>
        </row>
        <row r="230">
          <cell r="B230" t="str">
            <v>3995FORMEDICS</v>
          </cell>
          <cell r="C230" t="str">
            <v>0,00C</v>
          </cell>
          <cell r="D230">
            <v>0</v>
          </cell>
          <cell r="E230">
            <v>1260.96</v>
          </cell>
          <cell r="F230" t="str">
            <v>1.260,96C</v>
          </cell>
          <cell r="G230">
            <v>1260.96</v>
          </cell>
        </row>
        <row r="231">
          <cell r="B231" t="str">
            <v>3996LJ PERFIL VIDROS</v>
          </cell>
          <cell r="C231" t="str">
            <v>0,00C</v>
          </cell>
          <cell r="D231">
            <v>966</v>
          </cell>
          <cell r="E231">
            <v>966.01</v>
          </cell>
          <cell r="F231" t="str">
            <v>0,01C</v>
          </cell>
          <cell r="G231">
            <v>0.01</v>
          </cell>
        </row>
        <row r="232">
          <cell r="B232" t="str">
            <v>3998RONALDO DOMINGOS RAMOS</v>
          </cell>
          <cell r="C232" t="str">
            <v>0,00C</v>
          </cell>
          <cell r="D232">
            <v>1200</v>
          </cell>
          <cell r="E232">
            <v>1200</v>
          </cell>
          <cell r="F232" t="str">
            <v>0,00C</v>
          </cell>
          <cell r="G232">
            <v>0</v>
          </cell>
        </row>
        <row r="233">
          <cell r="B233" t="str">
            <v>3999SET COMERCIO E SERVIÇOS LTDA</v>
          </cell>
          <cell r="C233" t="str">
            <v>0,00C</v>
          </cell>
          <cell r="D233">
            <v>0</v>
          </cell>
          <cell r="E233">
            <v>400</v>
          </cell>
          <cell r="F233" t="str">
            <v>400,00C</v>
          </cell>
          <cell r="G233">
            <v>400</v>
          </cell>
        </row>
        <row r="234">
          <cell r="B234" t="str">
            <v/>
          </cell>
          <cell r="C234" t="str">
            <v/>
          </cell>
          <cell r="D234" t="str">
            <v/>
          </cell>
          <cell r="E234" t="str">
            <v/>
          </cell>
          <cell r="F234" t="str">
            <v/>
          </cell>
          <cell r="G234" t="str">
            <v/>
          </cell>
        </row>
        <row r="235">
          <cell r="B235" t="str">
            <v>3953CONTAS A PAGAR</v>
          </cell>
          <cell r="C235" t="str">
            <v xml:space="preserve">       102.813,55C</v>
          </cell>
          <cell r="D235">
            <v>69633.89</v>
          </cell>
          <cell r="E235">
            <v>86231.44</v>
          </cell>
          <cell r="F235" t="str">
            <v xml:space="preserve">       119.411,10C</v>
          </cell>
          <cell r="G235">
            <v>119411.1</v>
          </cell>
        </row>
        <row r="236">
          <cell r="B236" t="str">
            <v>3954Aluguel a pagar</v>
          </cell>
          <cell r="C236" t="str">
            <v>19.500,00C</v>
          </cell>
          <cell r="D236">
            <v>19500</v>
          </cell>
          <cell r="E236">
            <v>20000</v>
          </cell>
          <cell r="F236" t="str">
            <v>20.000,00C</v>
          </cell>
          <cell r="G236">
            <v>20000</v>
          </cell>
        </row>
        <row r="237">
          <cell r="B237" t="str">
            <v>3956Energia eletrica a pagar</v>
          </cell>
          <cell r="C237" t="str">
            <v>11.373,16C</v>
          </cell>
          <cell r="D237">
            <v>11373.16</v>
          </cell>
          <cell r="E237">
            <v>13806.85</v>
          </cell>
          <cell r="F237" t="str">
            <v>13.806,85C</v>
          </cell>
          <cell r="G237">
            <v>13806.85</v>
          </cell>
        </row>
        <row r="238">
          <cell r="B238" t="str">
            <v>3957Compesa a pagar</v>
          </cell>
          <cell r="C238" t="str">
            <v>1.893,44C</v>
          </cell>
          <cell r="D238">
            <v>1893.44</v>
          </cell>
          <cell r="E238">
            <v>3055.82</v>
          </cell>
          <cell r="F238" t="str">
            <v>3.055,82C</v>
          </cell>
          <cell r="G238">
            <v>3055.82</v>
          </cell>
        </row>
        <row r="239">
          <cell r="B239" t="str">
            <v>3958Telefone a pagar</v>
          </cell>
          <cell r="C239" t="str">
            <v>7.732,58C</v>
          </cell>
          <cell r="D239">
            <v>5738.75</v>
          </cell>
          <cell r="E239">
            <v>4861.83</v>
          </cell>
          <cell r="F239" t="str">
            <v>6.855,66C</v>
          </cell>
          <cell r="G239">
            <v>6855.66</v>
          </cell>
        </row>
        <row r="240">
          <cell r="B240" t="str">
            <v>3959Condominio a pagar</v>
          </cell>
          <cell r="C240" t="str">
            <v>62.314,37C</v>
          </cell>
          <cell r="D240">
            <v>31128.54</v>
          </cell>
          <cell r="E240">
            <v>44506.94</v>
          </cell>
          <cell r="F240" t="str">
            <v>75.692,77C</v>
          </cell>
          <cell r="G240">
            <v>75692.77</v>
          </cell>
        </row>
        <row r="245">
          <cell r="B245" t="str">
            <v/>
          </cell>
          <cell r="C245" t="str">
            <v/>
          </cell>
          <cell r="D245" t="str">
            <v/>
          </cell>
          <cell r="E245" t="str">
            <v/>
          </cell>
          <cell r="F245" t="str">
            <v/>
          </cell>
          <cell r="G245" t="str">
            <v/>
          </cell>
        </row>
        <row r="246">
          <cell r="B246" t="str">
            <v>3836OBRIGACOES FISCAIS</v>
          </cell>
          <cell r="C246" t="str">
            <v xml:space="preserve">       740.585,68C</v>
          </cell>
          <cell r="D246">
            <v>103586.17</v>
          </cell>
          <cell r="E246">
            <v>26408.06</v>
          </cell>
          <cell r="F246" t="str">
            <v xml:space="preserve">       663.407,57C</v>
          </cell>
          <cell r="G246">
            <v>663407.56999999995</v>
          </cell>
        </row>
        <row r="247">
          <cell r="B247" t="str">
            <v>3871IRPJ A PAGAR</v>
          </cell>
          <cell r="C247" t="str">
            <v xml:space="preserve">        94.896,24C</v>
          </cell>
          <cell r="D247">
            <v>26985.4</v>
          </cell>
          <cell r="E247">
            <v>0</v>
          </cell>
          <cell r="F247" t="str">
            <v xml:space="preserve">        67.910,84C</v>
          </cell>
          <cell r="G247">
            <v>67910.84</v>
          </cell>
        </row>
        <row r="248">
          <cell r="B248" t="str">
            <v>3899IRPJ a Recolher</v>
          </cell>
          <cell r="C248" t="str">
            <v>13.278,91C</v>
          </cell>
          <cell r="D248">
            <v>13278.91</v>
          </cell>
          <cell r="E248">
            <v>0</v>
          </cell>
          <cell r="F248" t="str">
            <v>0,00C</v>
          </cell>
          <cell r="G248">
            <v>0</v>
          </cell>
        </row>
        <row r="249">
          <cell r="B249" t="str">
            <v>3906Parcelamento IRPJ (2012-76)</v>
          </cell>
          <cell r="C249" t="str">
            <v>17.888,76C</v>
          </cell>
          <cell r="D249">
            <v>4789.96</v>
          </cell>
          <cell r="E249">
            <v>0</v>
          </cell>
          <cell r="F249" t="str">
            <v>13.098,80C</v>
          </cell>
          <cell r="G249">
            <v>13098.8</v>
          </cell>
        </row>
        <row r="250">
          <cell r="B250" t="str">
            <v>3921Parcelamento IRPJ (2015-26)</v>
          </cell>
          <cell r="C250" t="str">
            <v>3.228,40C</v>
          </cell>
          <cell r="D250">
            <v>1207.52</v>
          </cell>
          <cell r="E250">
            <v>0</v>
          </cell>
          <cell r="F250" t="str">
            <v>2.020,88C</v>
          </cell>
          <cell r="G250">
            <v>2020.88</v>
          </cell>
        </row>
        <row r="251">
          <cell r="B251" t="str">
            <v>3923Parcelamento IRPJ (2015-29)</v>
          </cell>
          <cell r="C251" t="str">
            <v>25.338,45C</v>
          </cell>
          <cell r="D251">
            <v>6651.36</v>
          </cell>
          <cell r="E251">
            <v>0</v>
          </cell>
          <cell r="F251" t="str">
            <v>18.687,09C</v>
          </cell>
          <cell r="G251">
            <v>18687.09</v>
          </cell>
        </row>
        <row r="252">
          <cell r="B252" t="str">
            <v>3924Parcelamento IRPJ 10480406.601/15</v>
          </cell>
          <cell r="C252" t="str">
            <v>19.935,62C</v>
          </cell>
          <cell r="D252">
            <v>545.04999999999995</v>
          </cell>
          <cell r="E252">
            <v>0</v>
          </cell>
          <cell r="F252" t="str">
            <v>19.390,57C</v>
          </cell>
          <cell r="G252">
            <v>19390.57</v>
          </cell>
        </row>
        <row r="253">
          <cell r="B253" t="str">
            <v xml:space="preserve">3975Parcelamento IRPJ 2089 01012016 01/31				</v>
          </cell>
          <cell r="C253" t="str">
            <v>15.226,10C</v>
          </cell>
          <cell r="D253">
            <v>512.6</v>
          </cell>
          <cell r="E253">
            <v>0</v>
          </cell>
          <cell r="F253" t="str">
            <v>14.713,50C</v>
          </cell>
          <cell r="G253">
            <v>14713.5</v>
          </cell>
        </row>
        <row r="254">
          <cell r="B254" t="str">
            <v/>
          </cell>
          <cell r="C254" t="str">
            <v/>
          </cell>
          <cell r="D254" t="str">
            <v/>
          </cell>
          <cell r="E254" t="str">
            <v/>
          </cell>
          <cell r="F254" t="str">
            <v/>
          </cell>
          <cell r="G254" t="str">
            <v/>
          </cell>
        </row>
        <row r="255">
          <cell r="B255" t="str">
            <v>3934CSLL A PAGAR</v>
          </cell>
          <cell r="C255" t="str">
            <v xml:space="preserve">        91.761,22C</v>
          </cell>
          <cell r="D255">
            <v>24561.54</v>
          </cell>
          <cell r="E255">
            <v>5824.84</v>
          </cell>
          <cell r="F255" t="str">
            <v xml:space="preserve">        73.024,52C</v>
          </cell>
          <cell r="G255">
            <v>73024.52</v>
          </cell>
        </row>
        <row r="256">
          <cell r="B256" t="str">
            <v>3941CSLL a recolher</v>
          </cell>
          <cell r="C256" t="str">
            <v>16.534,20C</v>
          </cell>
          <cell r="D256">
            <v>16534.2</v>
          </cell>
          <cell r="E256">
            <v>5824.84</v>
          </cell>
          <cell r="F256" t="str">
            <v>5.824,84C</v>
          </cell>
          <cell r="G256">
            <v>5824.84</v>
          </cell>
        </row>
        <row r="257">
          <cell r="B257" t="str">
            <v>3962Parcelamento CSLL (2012-76)</v>
          </cell>
          <cell r="C257" t="str">
            <v>7.130,68C</v>
          </cell>
          <cell r="D257">
            <v>1750.78</v>
          </cell>
          <cell r="E257">
            <v>0</v>
          </cell>
          <cell r="F257" t="str">
            <v>5.379,90C</v>
          </cell>
          <cell r="G257">
            <v>5379.9</v>
          </cell>
        </row>
        <row r="258">
          <cell r="B258" t="str">
            <v>3965Parcelamento CSLL (2015-26)</v>
          </cell>
          <cell r="C258" t="str">
            <v>4.482,43C</v>
          </cell>
          <cell r="D258">
            <v>1366.1</v>
          </cell>
          <cell r="E258">
            <v>0</v>
          </cell>
          <cell r="F258" t="str">
            <v>3.116,33C</v>
          </cell>
          <cell r="G258">
            <v>3116.33</v>
          </cell>
        </row>
        <row r="259">
          <cell r="B259" t="str">
            <v>3966Parcelamento CSLL (2015-29)</v>
          </cell>
          <cell r="C259" t="str">
            <v>11.819,93C</v>
          </cell>
          <cell r="D259">
            <v>2957.56</v>
          </cell>
          <cell r="E259">
            <v>0</v>
          </cell>
          <cell r="F259" t="str">
            <v>8.862,37C</v>
          </cell>
          <cell r="G259">
            <v>8862.3700000000008</v>
          </cell>
        </row>
        <row r="260">
          <cell r="B260" t="str">
            <v>3967Parcelamento CSLL 10480406.601/15</v>
          </cell>
          <cell r="C260" t="str">
            <v>35.340,58C</v>
          </cell>
          <cell r="D260">
            <v>0</v>
          </cell>
          <cell r="E260">
            <v>0</v>
          </cell>
          <cell r="F260" t="str">
            <v>35.340,58C</v>
          </cell>
          <cell r="G260">
            <v>35340.58</v>
          </cell>
        </row>
        <row r="261">
          <cell r="B261" t="str">
            <v>3974Parcelamento CSLL 01/33</v>
          </cell>
          <cell r="C261" t="str">
            <v>16.453,40C</v>
          </cell>
          <cell r="D261">
            <v>1952.9</v>
          </cell>
          <cell r="E261">
            <v>0</v>
          </cell>
          <cell r="F261" t="str">
            <v>14.500,50C</v>
          </cell>
          <cell r="G261">
            <v>14500.5</v>
          </cell>
        </row>
        <row r="262">
          <cell r="B262" t="str">
            <v/>
          </cell>
          <cell r="C262" t="str">
            <v/>
          </cell>
          <cell r="D262" t="str">
            <v/>
          </cell>
          <cell r="E262" t="str">
            <v/>
          </cell>
          <cell r="F262" t="str">
            <v/>
          </cell>
          <cell r="G262" t="str">
            <v/>
          </cell>
        </row>
        <row r="263">
          <cell r="B263" t="str">
            <v>3983ISS A RECOLHER</v>
          </cell>
          <cell r="C263" t="str">
            <v xml:space="preserve">        18.424,77C</v>
          </cell>
          <cell r="D263">
            <v>0</v>
          </cell>
          <cell r="E263">
            <v>2782.88</v>
          </cell>
          <cell r="F263" t="str">
            <v xml:space="preserve">        21.207,65C</v>
          </cell>
          <cell r="G263">
            <v>21207.65</v>
          </cell>
        </row>
        <row r="264">
          <cell r="B264" t="str">
            <v>3990ISS a recolher</v>
          </cell>
          <cell r="C264" t="str">
            <v>18.424,77C</v>
          </cell>
          <cell r="D264">
            <v>0</v>
          </cell>
          <cell r="E264">
            <v>2782.88</v>
          </cell>
          <cell r="F264" t="str">
            <v>21.207,65C</v>
          </cell>
          <cell r="G264">
            <v>21207.65</v>
          </cell>
        </row>
        <row r="265">
          <cell r="B265" t="str">
            <v/>
          </cell>
          <cell r="C265" t="str">
            <v/>
          </cell>
          <cell r="D265" t="str">
            <v/>
          </cell>
          <cell r="E265" t="str">
            <v/>
          </cell>
          <cell r="F265" t="str">
            <v/>
          </cell>
          <cell r="G265" t="str">
            <v/>
          </cell>
        </row>
        <row r="266">
          <cell r="B266" t="str">
            <v>3997PIS/PASEP A RECOLHER</v>
          </cell>
          <cell r="C266" t="str">
            <v xml:space="preserve">        20.597,13C</v>
          </cell>
          <cell r="D266">
            <v>4125.5</v>
          </cell>
          <cell r="E266">
            <v>3155.75</v>
          </cell>
          <cell r="F266" t="str">
            <v xml:space="preserve">        19.627,38C</v>
          </cell>
          <cell r="G266">
            <v>19627.38</v>
          </cell>
        </row>
        <row r="267">
          <cell r="B267" t="str">
            <v>4004Pis/Pasep a recolher</v>
          </cell>
          <cell r="C267" t="str">
            <v>2.980,85C</v>
          </cell>
          <cell r="D267">
            <v>2980.86</v>
          </cell>
          <cell r="E267">
            <v>3155.75</v>
          </cell>
          <cell r="F267" t="str">
            <v>3.155,74C</v>
          </cell>
          <cell r="G267">
            <v>3155.74</v>
          </cell>
        </row>
        <row r="268">
          <cell r="B268" t="str">
            <v>4011Parcelamento PIS (2015-26)</v>
          </cell>
          <cell r="C268" t="str">
            <v>2.977,10C</v>
          </cell>
          <cell r="D268">
            <v>597.59</v>
          </cell>
          <cell r="E268">
            <v>0</v>
          </cell>
          <cell r="F268" t="str">
            <v>2.379,51C</v>
          </cell>
          <cell r="G268">
            <v>2379.5100000000002</v>
          </cell>
        </row>
        <row r="269">
          <cell r="B269" t="str">
            <v>7631Parcelamento PIS 10480406.601/15-15</v>
          </cell>
          <cell r="C269" t="str">
            <v>14.639,18C</v>
          </cell>
          <cell r="D269">
            <v>547.04999999999995</v>
          </cell>
          <cell r="E269">
            <v>0</v>
          </cell>
          <cell r="F269" t="str">
            <v>14.092,13C</v>
          </cell>
          <cell r="G269">
            <v>14092.13</v>
          </cell>
        </row>
        <row r="270">
          <cell r="B270" t="str">
            <v/>
          </cell>
          <cell r="C270" t="str">
            <v/>
          </cell>
          <cell r="D270" t="str">
            <v/>
          </cell>
          <cell r="E270" t="str">
            <v/>
          </cell>
          <cell r="F270" t="str">
            <v/>
          </cell>
          <cell r="G270" t="str">
            <v/>
          </cell>
        </row>
        <row r="271">
          <cell r="B271" t="str">
            <v>4018COFINS A RECOLHER</v>
          </cell>
          <cell r="C271" t="str">
            <v xml:space="preserve">       142.279,38C</v>
          </cell>
          <cell r="D271">
            <v>22941.08</v>
          </cell>
          <cell r="E271">
            <v>14562.08</v>
          </cell>
          <cell r="F271" t="str">
            <v xml:space="preserve">       133.900,38C</v>
          </cell>
          <cell r="G271">
            <v>133900.38</v>
          </cell>
        </row>
        <row r="272">
          <cell r="B272" t="str">
            <v>4025Cofins a recolher</v>
          </cell>
          <cell r="C272" t="str">
            <v>13.184,91C</v>
          </cell>
          <cell r="D272">
            <v>13184.89</v>
          </cell>
          <cell r="E272">
            <v>14562.08</v>
          </cell>
          <cell r="F272" t="str">
            <v>14.562,10C</v>
          </cell>
          <cell r="G272">
            <v>14562.1</v>
          </cell>
        </row>
        <row r="273">
          <cell r="B273" t="str">
            <v>4026Parcelamento COFINS (2015-26)</v>
          </cell>
          <cell r="C273" t="str">
            <v>13.567,63C</v>
          </cell>
          <cell r="D273">
            <v>3861.44</v>
          </cell>
          <cell r="E273">
            <v>0</v>
          </cell>
          <cell r="F273" t="str">
            <v>9.706,19C</v>
          </cell>
          <cell r="G273">
            <v>9706.19</v>
          </cell>
        </row>
        <row r="274">
          <cell r="B274" t="str">
            <v>4027Parcelamento COFINS (2015-29)</v>
          </cell>
          <cell r="C274" t="str">
            <v>4.998,30C</v>
          </cell>
          <cell r="D274">
            <v>2325.98</v>
          </cell>
          <cell r="E274">
            <v>0</v>
          </cell>
          <cell r="F274" t="str">
            <v>2.672,32C</v>
          </cell>
          <cell r="G274">
            <v>2672.32</v>
          </cell>
        </row>
        <row r="275">
          <cell r="B275" t="str">
            <v>7632Parcelamento COFINS 10480406.601/15-15</v>
          </cell>
          <cell r="C275" t="str">
            <v>78.688,44C</v>
          </cell>
          <cell r="D275">
            <v>0</v>
          </cell>
          <cell r="E275">
            <v>0</v>
          </cell>
          <cell r="F275" t="str">
            <v>78.688,44C</v>
          </cell>
          <cell r="G275">
            <v>78688.44</v>
          </cell>
        </row>
        <row r="276">
          <cell r="B276" t="str">
            <v>7642Parcelamento COFINS 2172 02 03/2016 01/60</v>
          </cell>
          <cell r="C276" t="str">
            <v>31.840,10C</v>
          </cell>
          <cell r="D276">
            <v>3568.77</v>
          </cell>
          <cell r="E276">
            <v>0</v>
          </cell>
          <cell r="F276" t="str">
            <v>28.271,33C</v>
          </cell>
          <cell r="G276">
            <v>28271.33</v>
          </cell>
        </row>
        <row r="277">
          <cell r="B277" t="str">
            <v/>
          </cell>
          <cell r="C277" t="str">
            <v/>
          </cell>
          <cell r="D277" t="str">
            <v/>
          </cell>
          <cell r="E277" t="str">
            <v/>
          </cell>
          <cell r="F277" t="str">
            <v/>
          </cell>
          <cell r="G277" t="str">
            <v/>
          </cell>
        </row>
        <row r="278">
          <cell r="B278" t="str">
            <v>4074PARCELAMENTOS MUNICIPAIS</v>
          </cell>
          <cell r="C278" t="str">
            <v xml:space="preserve">        42.343,68C</v>
          </cell>
          <cell r="D278">
            <v>3251.57</v>
          </cell>
          <cell r="E278">
            <v>82.51</v>
          </cell>
          <cell r="F278" t="str">
            <v xml:space="preserve">        39.174,62C</v>
          </cell>
          <cell r="G278">
            <v>39174.620000000003</v>
          </cell>
        </row>
        <row r="279">
          <cell r="B279" t="str">
            <v>4075Parcelamento CIM (1506077015)</v>
          </cell>
          <cell r="C279" t="str">
            <v>4.832,65C</v>
          </cell>
          <cell r="D279">
            <v>0</v>
          </cell>
          <cell r="E279">
            <v>0</v>
          </cell>
          <cell r="F279" t="str">
            <v>4.832,65C</v>
          </cell>
          <cell r="G279">
            <v>4832.6499999999996</v>
          </cell>
        </row>
        <row r="280">
          <cell r="B280" t="str">
            <v>4076Parcelamento CIM (6128047015)</v>
          </cell>
          <cell r="C280" t="str">
            <v>0,00C</v>
          </cell>
          <cell r="D280">
            <v>82.51</v>
          </cell>
          <cell r="E280">
            <v>82.51</v>
          </cell>
          <cell r="F280" t="str">
            <v>0,00C</v>
          </cell>
          <cell r="G280">
            <v>0</v>
          </cell>
        </row>
        <row r="281">
          <cell r="B281" t="str">
            <v>4077Parcelamento IPTU (2011)</v>
          </cell>
          <cell r="C281" t="str">
            <v>1.286,05C</v>
          </cell>
          <cell r="D281">
            <v>145.83000000000001</v>
          </cell>
          <cell r="E281">
            <v>0</v>
          </cell>
          <cell r="F281" t="str">
            <v>1.140,22C</v>
          </cell>
          <cell r="G281">
            <v>1140.22</v>
          </cell>
        </row>
        <row r="282">
          <cell r="B282" t="str">
            <v>4078Parcelamento IPTU (2012)</v>
          </cell>
          <cell r="C282" t="str">
            <v>1.328,40C</v>
          </cell>
          <cell r="D282">
            <v>151.41999999999999</v>
          </cell>
          <cell r="E282">
            <v>0</v>
          </cell>
          <cell r="F282" t="str">
            <v>1.176,98C</v>
          </cell>
          <cell r="G282">
            <v>1176.98</v>
          </cell>
        </row>
        <row r="283">
          <cell r="B283" t="str">
            <v>4080Parcelamento IPTU (2014)</v>
          </cell>
          <cell r="C283" t="str">
            <v>683,12C</v>
          </cell>
          <cell r="D283">
            <v>78.05</v>
          </cell>
          <cell r="E283">
            <v>0</v>
          </cell>
          <cell r="F283" t="str">
            <v>605,07C</v>
          </cell>
          <cell r="G283">
            <v>605.07000000000005</v>
          </cell>
        </row>
        <row r="284">
          <cell r="B284" t="str">
            <v>4082Parcelamento IPTU (2015)</v>
          </cell>
          <cell r="C284" t="str">
            <v>2.683,50C</v>
          </cell>
          <cell r="D284">
            <v>568.85</v>
          </cell>
          <cell r="E284">
            <v>0</v>
          </cell>
          <cell r="F284" t="str">
            <v>2.114,65C</v>
          </cell>
          <cell r="G284">
            <v>2114.65</v>
          </cell>
        </row>
        <row r="285">
          <cell r="B285" t="str">
            <v>4083Parcelamento IPTU (2010/11/12/13)</v>
          </cell>
          <cell r="C285" t="str">
            <v>5.442,84C</v>
          </cell>
          <cell r="D285">
            <v>0</v>
          </cell>
          <cell r="E285">
            <v>0</v>
          </cell>
          <cell r="F285" t="str">
            <v>5.442,84C</v>
          </cell>
          <cell r="G285">
            <v>5442.84</v>
          </cell>
        </row>
        <row r="286">
          <cell r="B286" t="str">
            <v>4091Parcelamento Filial ISS (15.13170.0.16)</v>
          </cell>
          <cell r="C286" t="str">
            <v>4.063,78C</v>
          </cell>
          <cell r="D286">
            <v>223.2</v>
          </cell>
          <cell r="E286">
            <v>0</v>
          </cell>
          <cell r="F286" t="str">
            <v>3.840,58C</v>
          </cell>
          <cell r="G286">
            <v>3840.58</v>
          </cell>
        </row>
        <row r="287">
          <cell r="B287" t="str">
            <v>4092Parcelamento Auto Infração ISS(778718815)</v>
          </cell>
          <cell r="C287" t="str">
            <v>3.190,08D</v>
          </cell>
          <cell r="D287">
            <v>809.72</v>
          </cell>
          <cell r="E287">
            <v>0</v>
          </cell>
          <cell r="F287" t="str">
            <v>3.999,80D</v>
          </cell>
          <cell r="G287">
            <v>3999.8</v>
          </cell>
        </row>
        <row r="288">
          <cell r="B288" t="str">
            <v>4093Parcelamento ISS 2015 (15.13170.0.16)</v>
          </cell>
          <cell r="C288" t="str">
            <v>8.225,61C</v>
          </cell>
          <cell r="D288">
            <v>491.35</v>
          </cell>
          <cell r="E288">
            <v>0</v>
          </cell>
          <cell r="F288" t="str">
            <v>7.734,26C</v>
          </cell>
          <cell r="G288">
            <v>7734.26</v>
          </cell>
        </row>
        <row r="289">
          <cell r="B289" t="str">
            <v>4094Parcelamento ISS 10-11-12-13</v>
          </cell>
          <cell r="C289" t="str">
            <v>16.987,81C</v>
          </cell>
          <cell r="D289">
            <v>700.64</v>
          </cell>
          <cell r="E289">
            <v>0</v>
          </cell>
          <cell r="F289" t="str">
            <v>16.287,17C</v>
          </cell>
          <cell r="G289">
            <v>16287.17</v>
          </cell>
        </row>
        <row r="290">
          <cell r="B290" t="str">
            <v/>
          </cell>
          <cell r="C290" t="str">
            <v/>
          </cell>
          <cell r="D290" t="str">
            <v/>
          </cell>
          <cell r="E290" t="str">
            <v/>
          </cell>
          <cell r="F290" t="str">
            <v/>
          </cell>
          <cell r="G290" t="str">
            <v/>
          </cell>
        </row>
        <row r="291">
          <cell r="B291" t="str">
            <v>4084PARCELAMENTOS PREVIDENCIÁRIOS</v>
          </cell>
          <cell r="C291" t="str">
            <v xml:space="preserve">       330.283,26C</v>
          </cell>
          <cell r="D291">
            <v>21721.08</v>
          </cell>
          <cell r="E291">
            <v>0</v>
          </cell>
          <cell r="F291" t="str">
            <v xml:space="preserve">       308.562,18C</v>
          </cell>
          <cell r="G291">
            <v>308562.18</v>
          </cell>
        </row>
        <row r="292">
          <cell r="B292" t="str">
            <v>4085Parcelamento INSS (60897003-4)</v>
          </cell>
          <cell r="C292" t="str">
            <v>7.499,23C</v>
          </cell>
          <cell r="D292">
            <v>2103.62</v>
          </cell>
          <cell r="E292">
            <v>0</v>
          </cell>
          <cell r="F292" t="str">
            <v>5.395,61C</v>
          </cell>
          <cell r="G292">
            <v>5395.61</v>
          </cell>
        </row>
        <row r="293">
          <cell r="B293" t="str">
            <v>4086Parcelamento INSS (60904779-5)</v>
          </cell>
          <cell r="C293" t="str">
            <v>5.593,36C</v>
          </cell>
          <cell r="D293">
            <v>1387.1</v>
          </cell>
          <cell r="E293">
            <v>0</v>
          </cell>
          <cell r="F293" t="str">
            <v>4.206,26C</v>
          </cell>
          <cell r="G293">
            <v>4206.26</v>
          </cell>
        </row>
        <row r="294">
          <cell r="B294" t="str">
            <v>4087Parcelamento INSS (61318371-1)</v>
          </cell>
          <cell r="C294" t="str">
            <v>2.638,69C</v>
          </cell>
          <cell r="D294">
            <v>8890.18</v>
          </cell>
          <cell r="E294">
            <v>0</v>
          </cell>
          <cell r="F294" t="str">
            <v>6.251,49D</v>
          </cell>
          <cell r="G294">
            <v>6251.49</v>
          </cell>
        </row>
        <row r="295">
          <cell r="B295" t="str">
            <v>4089Parcelamento INSS (61353618-5)</v>
          </cell>
          <cell r="C295" t="str">
            <v>48.456,27C</v>
          </cell>
          <cell r="D295">
            <v>4140.38</v>
          </cell>
          <cell r="E295">
            <v>0</v>
          </cell>
          <cell r="F295" t="str">
            <v>44.315,89C</v>
          </cell>
          <cell r="G295">
            <v>44315.89</v>
          </cell>
        </row>
        <row r="296">
          <cell r="B296" t="str">
            <v>4090Parcelamento INSS 1483214</v>
          </cell>
          <cell r="C296" t="str">
            <v>266.095,71C</v>
          </cell>
          <cell r="D296">
            <v>5199.8</v>
          </cell>
          <cell r="E296">
            <v>0</v>
          </cell>
          <cell r="F296" t="str">
            <v>260.895,91C</v>
          </cell>
          <cell r="G296">
            <v>260895.91</v>
          </cell>
        </row>
        <row r="297">
          <cell r="B297" t="str">
            <v/>
          </cell>
          <cell r="C297" t="str">
            <v/>
          </cell>
          <cell r="D297" t="str">
            <v/>
          </cell>
          <cell r="E297" t="str">
            <v/>
          </cell>
          <cell r="F297" t="str">
            <v/>
          </cell>
          <cell r="G297" t="str">
            <v/>
          </cell>
        </row>
        <row r="298">
          <cell r="B298" t="str">
            <v>4081EMPRESTIMOS E FINANCIAMENTOS</v>
          </cell>
          <cell r="C298" t="str">
            <v xml:space="preserve">     1.781.139,77C</v>
          </cell>
          <cell r="D298">
            <v>263235.12</v>
          </cell>
          <cell r="E298">
            <v>96037.96</v>
          </cell>
          <cell r="F298" t="str">
            <v xml:space="preserve">     1.613.942,61C</v>
          </cell>
          <cell r="G298">
            <v>1613942.61</v>
          </cell>
        </row>
        <row r="299">
          <cell r="B299" t="str">
            <v>4088PARCELA A CURTO PRAZO DOS EMPRESTIMOS</v>
          </cell>
          <cell r="C299" t="str">
            <v xml:space="preserve">     1.982.840,97C</v>
          </cell>
          <cell r="D299">
            <v>164746.18</v>
          </cell>
          <cell r="E299">
            <v>13664.4</v>
          </cell>
          <cell r="F299" t="str">
            <v xml:space="preserve">     1.831.759,19C</v>
          </cell>
          <cell r="G299">
            <v>1831759.19</v>
          </cell>
        </row>
        <row r="300">
          <cell r="B300" t="str">
            <v>7556BB GIRO EMPRESA FLEX</v>
          </cell>
          <cell r="C300" t="str">
            <v>137.763,00C</v>
          </cell>
          <cell r="D300">
            <v>28342.48</v>
          </cell>
          <cell r="E300">
            <v>10885.58</v>
          </cell>
          <cell r="F300" t="str">
            <v>120.306,10C</v>
          </cell>
          <cell r="G300">
            <v>120306.1</v>
          </cell>
        </row>
        <row r="305">
          <cell r="B305" t="str">
            <v>7559Bradesco finame</v>
          </cell>
          <cell r="C305" t="str">
            <v>36.973,83C</v>
          </cell>
          <cell r="D305">
            <v>8538.44</v>
          </cell>
          <cell r="E305">
            <v>0</v>
          </cell>
          <cell r="F305" t="str">
            <v>28.435,39C</v>
          </cell>
          <cell r="G305">
            <v>28435.39</v>
          </cell>
        </row>
        <row r="306">
          <cell r="B306" t="str">
            <v>4186Bradesco Giro 7738190 - CAPITAL DE GIRO 07</v>
          </cell>
          <cell r="C306" t="str">
            <v>42.442,16C</v>
          </cell>
          <cell r="D306">
            <v>0</v>
          </cell>
          <cell r="E306">
            <v>0</v>
          </cell>
          <cell r="F306" t="str">
            <v>42.442,16C</v>
          </cell>
          <cell r="G306">
            <v>42442.16</v>
          </cell>
        </row>
        <row r="307">
          <cell r="B307" t="str">
            <v>4193Bradesco Giro 35911032 - CAPITAL DE GIRO 08</v>
          </cell>
          <cell r="C307" t="str">
            <v>17.764,95C</v>
          </cell>
          <cell r="D307">
            <v>2960.83</v>
          </cell>
          <cell r="E307">
            <v>0</v>
          </cell>
          <cell r="F307" t="str">
            <v>14.804,12C</v>
          </cell>
          <cell r="G307">
            <v>14804.12</v>
          </cell>
        </row>
        <row r="308">
          <cell r="B308" t="str">
            <v>4200Bradesco Giro 3642215 - CAPITAL DE GIRO 09</v>
          </cell>
          <cell r="C308" t="str">
            <v>29.453,76C</v>
          </cell>
          <cell r="D308">
            <v>4926.16</v>
          </cell>
          <cell r="E308">
            <v>0</v>
          </cell>
          <cell r="F308" t="str">
            <v>24.527,60C</v>
          </cell>
          <cell r="G308">
            <v>24527.599999999999</v>
          </cell>
        </row>
        <row r="309">
          <cell r="B309" t="str">
            <v>7546Bradesco Giro 3658780 - CAPITAL DE GIRO 10</v>
          </cell>
          <cell r="C309" t="str">
            <v>34.162,20C</v>
          </cell>
          <cell r="D309">
            <v>5693.7</v>
          </cell>
          <cell r="E309">
            <v>0</v>
          </cell>
          <cell r="F309" t="str">
            <v>28.468,50C</v>
          </cell>
          <cell r="G309">
            <v>28468.5</v>
          </cell>
        </row>
        <row r="310">
          <cell r="B310" t="str">
            <v>7553Bradesco Giro 3658762 - CAPITAL DE GIRO 12</v>
          </cell>
          <cell r="C310" t="str">
            <v>20.161,30C</v>
          </cell>
          <cell r="D310">
            <v>3360.22</v>
          </cell>
          <cell r="E310">
            <v>0</v>
          </cell>
          <cell r="F310" t="str">
            <v>16.801,08C</v>
          </cell>
          <cell r="G310">
            <v>16801.080000000002</v>
          </cell>
        </row>
        <row r="311">
          <cell r="B311" t="str">
            <v>4137Bradesco Giro 7583837 - CAPITAL DE GIRO 05</v>
          </cell>
          <cell r="C311" t="str">
            <v>40.406,34C</v>
          </cell>
          <cell r="D311">
            <v>6734.39</v>
          </cell>
          <cell r="E311">
            <v>0</v>
          </cell>
          <cell r="F311" t="str">
            <v>33.671,95C</v>
          </cell>
          <cell r="G311">
            <v>33671.949999999997</v>
          </cell>
        </row>
        <row r="312">
          <cell r="B312" t="str">
            <v>7613UNICRED PJ 3</v>
          </cell>
          <cell r="C312" t="str">
            <v>1.416.583,41C</v>
          </cell>
          <cell r="D312">
            <v>89077.62</v>
          </cell>
          <cell r="E312">
            <v>0</v>
          </cell>
          <cell r="F312" t="str">
            <v>1.327.505,79C</v>
          </cell>
          <cell r="G312">
            <v>1327505.79</v>
          </cell>
        </row>
        <row r="313">
          <cell r="B313" t="str">
            <v>7615GIRO FACIL CEF 3515 3967</v>
          </cell>
          <cell r="C313" t="str">
            <v>40.539,48C</v>
          </cell>
          <cell r="D313">
            <v>4535.3999999999996</v>
          </cell>
          <cell r="E313">
            <v>2778.82</v>
          </cell>
          <cell r="F313" t="str">
            <v>38.782,90C</v>
          </cell>
          <cell r="G313">
            <v>38782.9</v>
          </cell>
        </row>
        <row r="314">
          <cell r="B314" t="str">
            <v>7617Bradesco Giro 9781875 - CAPITAL DE GIRO 14</v>
          </cell>
          <cell r="C314" t="str">
            <v>60.276,66C</v>
          </cell>
          <cell r="D314">
            <v>0</v>
          </cell>
          <cell r="E314">
            <v>0</v>
          </cell>
          <cell r="F314" t="str">
            <v>60.276,66C</v>
          </cell>
          <cell r="G314">
            <v>60276.66</v>
          </cell>
        </row>
        <row r="315">
          <cell r="B315" t="str">
            <v>7618Cartao BNDES</v>
          </cell>
          <cell r="C315" t="str">
            <v>106.313,88C</v>
          </cell>
          <cell r="D315">
            <v>10576.94</v>
          </cell>
          <cell r="E315">
            <v>0</v>
          </cell>
          <cell r="F315" t="str">
            <v>95.736,94C</v>
          </cell>
          <cell r="G315">
            <v>95736.94</v>
          </cell>
        </row>
        <row r="316">
          <cell r="B316" t="str">
            <v/>
          </cell>
          <cell r="C316" t="str">
            <v/>
          </cell>
          <cell r="D316" t="str">
            <v/>
          </cell>
          <cell r="E316" t="str">
            <v/>
          </cell>
          <cell r="F316" t="str">
            <v/>
          </cell>
          <cell r="G316" t="str">
            <v/>
          </cell>
        </row>
        <row r="317">
          <cell r="B317" t="str">
            <v>4214JUROS S/EMP E FINANCIAMENTOS</v>
          </cell>
          <cell r="C317" t="str">
            <v xml:space="preserve">       793.237,66D</v>
          </cell>
          <cell r="D317">
            <v>0</v>
          </cell>
          <cell r="E317">
            <v>78862.73</v>
          </cell>
          <cell r="F317" t="str">
            <v xml:space="preserve">       714.374,93D</v>
          </cell>
          <cell r="G317">
            <v>714374.93</v>
          </cell>
        </row>
        <row r="318">
          <cell r="B318" t="str">
            <v>4221Juros s/ Unicred PJ 13</v>
          </cell>
          <cell r="C318" t="str">
            <v>650.533,50D</v>
          </cell>
          <cell r="D318">
            <v>0</v>
          </cell>
          <cell r="E318">
            <v>45649.3</v>
          </cell>
          <cell r="F318" t="str">
            <v>604.884,20D</v>
          </cell>
          <cell r="G318">
            <v>604884.19999999995</v>
          </cell>
        </row>
        <row r="319">
          <cell r="B319" t="str">
            <v>4228Juros s/Capital de Giro 5980284</v>
          </cell>
          <cell r="C319" t="str">
            <v>33.333,36C</v>
          </cell>
          <cell r="D319">
            <v>0</v>
          </cell>
          <cell r="E319">
            <v>4166.67</v>
          </cell>
          <cell r="F319" t="str">
            <v>37.500,03C</v>
          </cell>
          <cell r="G319">
            <v>37500.03</v>
          </cell>
        </row>
        <row r="320">
          <cell r="B320" t="str">
            <v>4230Juros s/ Capital de Giro 10 - 3658762</v>
          </cell>
          <cell r="C320" t="str">
            <v>9.995,55D</v>
          </cell>
          <cell r="D320">
            <v>0</v>
          </cell>
          <cell r="E320">
            <v>1665.92</v>
          </cell>
          <cell r="F320" t="str">
            <v>8.329,63D</v>
          </cell>
          <cell r="G320">
            <v>8329.6299999999992</v>
          </cell>
        </row>
        <row r="321">
          <cell r="B321" t="str">
            <v>4231Juros s/ Capital de Giro 07 - 7738190</v>
          </cell>
          <cell r="C321" t="str">
            <v>17.597,33D</v>
          </cell>
          <cell r="D321">
            <v>0</v>
          </cell>
          <cell r="E321">
            <v>2932.88</v>
          </cell>
          <cell r="F321" t="str">
            <v>14.664,45D</v>
          </cell>
          <cell r="G321">
            <v>14664.45</v>
          </cell>
        </row>
        <row r="322">
          <cell r="B322" t="str">
            <v>4233Juros s/ Capital de Giro 05 - 7583837</v>
          </cell>
          <cell r="C322" t="str">
            <v>15.406,32D</v>
          </cell>
          <cell r="D322">
            <v>0</v>
          </cell>
          <cell r="E322">
            <v>2567.7199999999998</v>
          </cell>
          <cell r="F322" t="str">
            <v>12.838,60D</v>
          </cell>
          <cell r="G322">
            <v>12838.6</v>
          </cell>
        </row>
        <row r="323">
          <cell r="B323" t="str">
            <v>4234Juros s/ Capital de Giro 14 - 9781875</v>
          </cell>
          <cell r="C323" t="str">
            <v>18.609,97D</v>
          </cell>
          <cell r="D323">
            <v>0</v>
          </cell>
          <cell r="E323">
            <v>3101.67</v>
          </cell>
          <cell r="F323" t="str">
            <v>15.508,30D</v>
          </cell>
          <cell r="G323">
            <v>15508.3</v>
          </cell>
        </row>
        <row r="324">
          <cell r="B324" t="str">
            <v>4236Juros s/ Capital de Giro 08 - 35911032</v>
          </cell>
          <cell r="C324" t="str">
            <v>5.264,96D</v>
          </cell>
          <cell r="D324">
            <v>0</v>
          </cell>
          <cell r="E324">
            <v>877.5</v>
          </cell>
          <cell r="F324" t="str">
            <v>4.387,46D</v>
          </cell>
          <cell r="G324">
            <v>4387.46</v>
          </cell>
        </row>
        <row r="325">
          <cell r="B325" t="str">
            <v>4237Juros s/ Capital de Giro 12</v>
          </cell>
          <cell r="C325" t="str">
            <v>5.994,65D</v>
          </cell>
          <cell r="D325">
            <v>0</v>
          </cell>
          <cell r="E325">
            <v>999.11</v>
          </cell>
          <cell r="F325" t="str">
            <v>4.995,54D</v>
          </cell>
          <cell r="G325">
            <v>4995.54</v>
          </cell>
        </row>
        <row r="326">
          <cell r="B326" t="str">
            <v>4238Juros s/ Capital de Giro 09 - 3642215</v>
          </cell>
          <cell r="C326" t="str">
            <v>8.673,65D</v>
          </cell>
          <cell r="D326">
            <v>0</v>
          </cell>
          <cell r="E326">
            <v>1445.6</v>
          </cell>
          <cell r="F326" t="str">
            <v>7.228,05D</v>
          </cell>
          <cell r="G326">
            <v>7228.05</v>
          </cell>
        </row>
        <row r="327">
          <cell r="B327" t="str">
            <v>4239Juros s/ Bradesco Finame 3849358</v>
          </cell>
          <cell r="C327" t="str">
            <v>15.230,64D</v>
          </cell>
          <cell r="D327">
            <v>0</v>
          </cell>
          <cell r="E327">
            <v>2538.44</v>
          </cell>
          <cell r="F327" t="str">
            <v>12.692,20D</v>
          </cell>
          <cell r="G327">
            <v>12692.2</v>
          </cell>
        </row>
        <row r="328">
          <cell r="B328" t="str">
            <v>4240Juros s/ CEF Finame 1</v>
          </cell>
          <cell r="C328" t="str">
            <v>9.315,07D</v>
          </cell>
          <cell r="D328">
            <v>0</v>
          </cell>
          <cell r="E328">
            <v>1552.46</v>
          </cell>
          <cell r="F328" t="str">
            <v>7.762,61D</v>
          </cell>
          <cell r="G328">
            <v>7762.61</v>
          </cell>
        </row>
        <row r="329">
          <cell r="B329" t="str">
            <v>4241Juros s/ CEF GiroFácil</v>
          </cell>
          <cell r="C329" t="str">
            <v>12.296,06D</v>
          </cell>
          <cell r="D329">
            <v>0</v>
          </cell>
          <cell r="E329">
            <v>1756.58</v>
          </cell>
          <cell r="F329" t="str">
            <v>10.539,48D</v>
          </cell>
          <cell r="G329">
            <v>10539.48</v>
          </cell>
        </row>
        <row r="330">
          <cell r="B330" t="str">
            <v>4243Juros s/ CEF Finame 2</v>
          </cell>
          <cell r="C330" t="str">
            <v>57.653,32D</v>
          </cell>
          <cell r="D330">
            <v>0</v>
          </cell>
          <cell r="E330">
            <v>9608.8799999999992</v>
          </cell>
          <cell r="F330" t="str">
            <v>48.044,44D</v>
          </cell>
          <cell r="G330">
            <v>48044.44</v>
          </cell>
        </row>
        <row r="331">
          <cell r="B331" t="str">
            <v/>
          </cell>
          <cell r="C331" t="str">
            <v/>
          </cell>
          <cell r="D331" t="str">
            <v/>
          </cell>
          <cell r="E331" t="str">
            <v/>
          </cell>
          <cell r="F331" t="str">
            <v/>
          </cell>
          <cell r="G331" t="str">
            <v/>
          </cell>
        </row>
        <row r="332">
          <cell r="B332" t="str">
            <v>4235FINANCIAMENTOS BANCARIOS A CURTO PRAZO</v>
          </cell>
          <cell r="C332" t="str">
            <v xml:space="preserve">       591.536,46C</v>
          </cell>
          <cell r="D332">
            <v>98488.94</v>
          </cell>
          <cell r="E332">
            <v>3510.83</v>
          </cell>
          <cell r="F332" t="str">
            <v xml:space="preserve">       496.558,35C</v>
          </cell>
          <cell r="G332">
            <v>496558.35</v>
          </cell>
        </row>
        <row r="333">
          <cell r="B333" t="str">
            <v>4242BNB RM - FINAME RM</v>
          </cell>
          <cell r="C333" t="str">
            <v>223.396,08C</v>
          </cell>
          <cell r="D333">
            <v>0</v>
          </cell>
          <cell r="E333">
            <v>0</v>
          </cell>
          <cell r="F333" t="str">
            <v>223.396,08C</v>
          </cell>
          <cell r="G333">
            <v>223396.08</v>
          </cell>
        </row>
        <row r="334">
          <cell r="B334" t="str">
            <v>4172BRADESCO - FINANC GE</v>
          </cell>
          <cell r="C334" t="str">
            <v>8,90D</v>
          </cell>
          <cell r="D334">
            <v>0</v>
          </cell>
          <cell r="E334">
            <v>0</v>
          </cell>
          <cell r="F334" t="str">
            <v>8,90D</v>
          </cell>
          <cell r="G334">
            <v>8.9</v>
          </cell>
        </row>
        <row r="335">
          <cell r="B335" t="str">
            <v>7561CEF - FINAME 2</v>
          </cell>
          <cell r="C335" t="str">
            <v>288.834,32C</v>
          </cell>
          <cell r="D335">
            <v>84864.38</v>
          </cell>
          <cell r="E335">
            <v>3105.43</v>
          </cell>
          <cell r="F335" t="str">
            <v>207.075,37C</v>
          </cell>
          <cell r="G335">
            <v>207075.37</v>
          </cell>
        </row>
        <row r="336">
          <cell r="B336" t="str">
            <v>4130CEF - FINAME 1</v>
          </cell>
          <cell r="C336" t="str">
            <v>79.314,96C</v>
          </cell>
          <cell r="D336">
            <v>13624.56</v>
          </cell>
          <cell r="E336">
            <v>405.4</v>
          </cell>
          <cell r="F336" t="str">
            <v>66.095,80C</v>
          </cell>
          <cell r="G336">
            <v>66095.8</v>
          </cell>
        </row>
        <row r="337">
          <cell r="B337" t="str">
            <v/>
          </cell>
          <cell r="C337" t="str">
            <v/>
          </cell>
          <cell r="D337" t="str">
            <v/>
          </cell>
          <cell r="E337" t="str">
            <v/>
          </cell>
          <cell r="F337" t="str">
            <v/>
          </cell>
          <cell r="G337" t="str">
            <v/>
          </cell>
        </row>
        <row r="338">
          <cell r="B338" t="str">
            <v>4347OUTRAS OBRIGACOES</v>
          </cell>
          <cell r="C338" t="str">
            <v xml:space="preserve">        36.344,75C</v>
          </cell>
          <cell r="D338">
            <v>0</v>
          </cell>
          <cell r="E338">
            <v>0</v>
          </cell>
          <cell r="F338" t="str">
            <v xml:space="preserve">        36.344,75C</v>
          </cell>
          <cell r="G338">
            <v>36344.75</v>
          </cell>
        </row>
        <row r="339">
          <cell r="B339" t="str">
            <v>4354ADIANTAMENTOS DE CLIENTES</v>
          </cell>
          <cell r="C339" t="str">
            <v xml:space="preserve">        36.344,75C</v>
          </cell>
          <cell r="D339">
            <v>0</v>
          </cell>
          <cell r="E339">
            <v>0</v>
          </cell>
          <cell r="F339" t="str">
            <v xml:space="preserve">        36.344,75C</v>
          </cell>
          <cell r="G339">
            <v>36344.75</v>
          </cell>
        </row>
        <row r="340">
          <cell r="B340" t="str">
            <v>4355ADIANTAMENTO DE CLIENTES</v>
          </cell>
          <cell r="C340" t="str">
            <v>36.344,75C</v>
          </cell>
          <cell r="D340">
            <v>0</v>
          </cell>
          <cell r="E340">
            <v>0</v>
          </cell>
          <cell r="F340" t="str">
            <v>36.344,75C</v>
          </cell>
          <cell r="G340">
            <v>36344.75</v>
          </cell>
        </row>
        <row r="341">
          <cell r="B341" t="str">
            <v/>
          </cell>
          <cell r="C341" t="str">
            <v/>
          </cell>
          <cell r="D341" t="str">
            <v/>
          </cell>
          <cell r="E341" t="str">
            <v/>
          </cell>
          <cell r="F341" t="str">
            <v/>
          </cell>
          <cell r="G341" t="str">
            <v/>
          </cell>
        </row>
        <row r="342">
          <cell r="B342" t="str">
            <v>4536PASSIVO NÃO CIRCULANTE</v>
          </cell>
          <cell r="C342" t="str">
            <v xml:space="preserve">     7.907.600,58C</v>
          </cell>
          <cell r="D342">
            <v>44722.83</v>
          </cell>
          <cell r="E342">
            <v>289580.83</v>
          </cell>
          <cell r="F342" t="str">
            <v xml:space="preserve">     8.152.458,58C</v>
          </cell>
          <cell r="G342">
            <v>8152458.5800000001</v>
          </cell>
        </row>
        <row r="343">
          <cell r="B343" t="str">
            <v>4543EMPRESTIMOS E FINANCIAMENTOS</v>
          </cell>
          <cell r="C343" t="str">
            <v xml:space="preserve">     7.907.600,58C</v>
          </cell>
          <cell r="D343">
            <v>44722.83</v>
          </cell>
          <cell r="E343">
            <v>289580.83</v>
          </cell>
          <cell r="F343" t="str">
            <v xml:space="preserve">     8.152.458,58C</v>
          </cell>
          <cell r="G343">
            <v>8152458.5800000001</v>
          </cell>
        </row>
        <row r="344">
          <cell r="B344" t="str">
            <v>4550EMPRESTIMOS E FINANCIAMENTOS</v>
          </cell>
          <cell r="C344" t="str">
            <v xml:space="preserve">     4.444.575,46C</v>
          </cell>
          <cell r="D344">
            <v>0</v>
          </cell>
          <cell r="E344">
            <v>0</v>
          </cell>
          <cell r="F344" t="str">
            <v xml:space="preserve">     4.444.575,46C</v>
          </cell>
          <cell r="G344">
            <v>4444575.46</v>
          </cell>
        </row>
        <row r="345">
          <cell r="B345" t="str">
            <v>4602BB GIRO EMPRESA FLEX</v>
          </cell>
          <cell r="C345" t="str">
            <v>145.739,58C</v>
          </cell>
          <cell r="D345">
            <v>0</v>
          </cell>
          <cell r="E345">
            <v>0</v>
          </cell>
          <cell r="F345" t="str">
            <v>145.739,58C</v>
          </cell>
          <cell r="G345">
            <v>145739.57999999999</v>
          </cell>
        </row>
        <row r="346">
          <cell r="B346" t="str">
            <v>4603Bradesco finame</v>
          </cell>
          <cell r="C346" t="str">
            <v>153.691,92C</v>
          </cell>
          <cell r="D346">
            <v>0</v>
          </cell>
          <cell r="E346">
            <v>0</v>
          </cell>
          <cell r="F346" t="str">
            <v>153.691,92C</v>
          </cell>
          <cell r="G346">
            <v>153691.92000000001</v>
          </cell>
        </row>
        <row r="347">
          <cell r="B347" t="str">
            <v>4604Bradesco Giro 7738190 - CAPITAL DE GIRO 07</v>
          </cell>
          <cell r="C347" t="str">
            <v>8.488,44C</v>
          </cell>
          <cell r="D347">
            <v>0</v>
          </cell>
          <cell r="E347">
            <v>0</v>
          </cell>
          <cell r="F347" t="str">
            <v>8.488,44C</v>
          </cell>
          <cell r="G347">
            <v>8488.44</v>
          </cell>
        </row>
        <row r="348">
          <cell r="B348" t="str">
            <v>4605Bradesco Giro 35911032 - CAPITAL DE GIRO 08</v>
          </cell>
          <cell r="C348" t="str">
            <v>11.843,35C</v>
          </cell>
          <cell r="D348">
            <v>0</v>
          </cell>
          <cell r="E348">
            <v>0</v>
          </cell>
          <cell r="F348" t="str">
            <v>11.843,35C</v>
          </cell>
          <cell r="G348">
            <v>11843.35</v>
          </cell>
        </row>
        <row r="349">
          <cell r="B349" t="str">
            <v>4607Bradesco Giro 35911032 - CAPITAL DE GIRO 09</v>
          </cell>
          <cell r="C349" t="str">
            <v>29.556,96C</v>
          </cell>
          <cell r="D349">
            <v>0</v>
          </cell>
          <cell r="E349">
            <v>0</v>
          </cell>
          <cell r="F349" t="str">
            <v>29.556,96C</v>
          </cell>
          <cell r="G349">
            <v>29556.959999999999</v>
          </cell>
        </row>
        <row r="350">
          <cell r="B350" t="str">
            <v>4608Bradesco Giro 3658780 - CAPITAL DE GIRO 10</v>
          </cell>
          <cell r="C350" t="str">
            <v>39.855,90C</v>
          </cell>
          <cell r="D350">
            <v>0</v>
          </cell>
          <cell r="E350">
            <v>0</v>
          </cell>
          <cell r="F350" t="str">
            <v>39.855,90C</v>
          </cell>
          <cell r="G350">
            <v>39855.9</v>
          </cell>
        </row>
        <row r="351">
          <cell r="B351" t="str">
            <v>4609Bradesco Giro 3658762 - CAPITAL DE GIRO 12</v>
          </cell>
          <cell r="C351" t="str">
            <v>23.521,56C</v>
          </cell>
          <cell r="D351">
            <v>0</v>
          </cell>
          <cell r="E351">
            <v>0</v>
          </cell>
          <cell r="F351" t="str">
            <v>23.521,56C</v>
          </cell>
          <cell r="G351">
            <v>23521.56</v>
          </cell>
        </row>
        <row r="352">
          <cell r="B352" t="str">
            <v>4600UNICRED PJ 3</v>
          </cell>
          <cell r="C352" t="str">
            <v>1.281.101,89C</v>
          </cell>
          <cell r="D352">
            <v>0</v>
          </cell>
          <cell r="E352">
            <v>0</v>
          </cell>
          <cell r="F352" t="str">
            <v>1.281.101,89C</v>
          </cell>
          <cell r="G352">
            <v>1281101.8899999999</v>
          </cell>
        </row>
        <row r="353">
          <cell r="B353" t="str">
            <v>4612BNB RM - FINAME RM</v>
          </cell>
          <cell r="C353" t="str">
            <v>490.479,34C</v>
          </cell>
          <cell r="D353">
            <v>0</v>
          </cell>
          <cell r="E353">
            <v>0</v>
          </cell>
          <cell r="F353" t="str">
            <v>490.479,34C</v>
          </cell>
          <cell r="G353">
            <v>490479.34</v>
          </cell>
        </row>
        <row r="354">
          <cell r="B354" t="str">
            <v>4614CEF - FINAME 2</v>
          </cell>
          <cell r="C354" t="str">
            <v>1.777.860,15C</v>
          </cell>
          <cell r="D354">
            <v>0</v>
          </cell>
          <cell r="E354">
            <v>0</v>
          </cell>
          <cell r="F354" t="str">
            <v>1.777.860,15C</v>
          </cell>
          <cell r="G354">
            <v>1777860.15</v>
          </cell>
        </row>
        <row r="355">
          <cell r="B355" t="str">
            <v>4615CEF - FINAME 1</v>
          </cell>
          <cell r="C355" t="str">
            <v>132.191,60C</v>
          </cell>
          <cell r="D355">
            <v>0</v>
          </cell>
          <cell r="E355">
            <v>0</v>
          </cell>
          <cell r="F355" t="str">
            <v>132.191,60C</v>
          </cell>
          <cell r="G355">
            <v>132191.6</v>
          </cell>
        </row>
        <row r="356">
          <cell r="B356" t="str">
            <v>4616GIRO FACIL CEF 3515 3967</v>
          </cell>
          <cell r="C356" t="str">
            <v>119.184,24C</v>
          </cell>
          <cell r="D356">
            <v>0</v>
          </cell>
          <cell r="E356">
            <v>0</v>
          </cell>
          <cell r="F356" t="str">
            <v>119.184,24C</v>
          </cell>
          <cell r="G356">
            <v>119184.24</v>
          </cell>
        </row>
        <row r="357">
          <cell r="B357" t="str">
            <v>4617Bradesco Giro 9781875 - CAPITAL DE GIRO 14</v>
          </cell>
          <cell r="C357" t="str">
            <v>231.060,53C</v>
          </cell>
          <cell r="D357">
            <v>0</v>
          </cell>
          <cell r="E357">
            <v>0</v>
          </cell>
          <cell r="F357" t="str">
            <v>231.060,53C</v>
          </cell>
          <cell r="G357">
            <v>231060.53</v>
          </cell>
        </row>
        <row r="358">
          <cell r="B358" t="str">
            <v/>
          </cell>
          <cell r="C358" t="str">
            <v/>
          </cell>
          <cell r="D358" t="str">
            <v/>
          </cell>
          <cell r="E358" t="str">
            <v/>
          </cell>
          <cell r="F358" t="str">
            <v/>
          </cell>
          <cell r="G358" t="str">
            <v/>
          </cell>
        </row>
        <row r="359">
          <cell r="B359" t="str">
            <v>4606JUROS S/FINANCIAMENTOS</v>
          </cell>
          <cell r="C359" t="str">
            <v xml:space="preserve">       788.305,02D</v>
          </cell>
          <cell r="D359">
            <v>0</v>
          </cell>
          <cell r="E359">
            <v>0</v>
          </cell>
          <cell r="F359" t="str">
            <v xml:space="preserve">       788.305,02D</v>
          </cell>
          <cell r="G359">
            <v>788305.02</v>
          </cell>
        </row>
        <row r="360">
          <cell r="B360" t="str">
            <v>4613Juros s/ Unicred PJ 13</v>
          </cell>
          <cell r="C360" t="str">
            <v>315.986,54D</v>
          </cell>
          <cell r="D360">
            <v>0</v>
          </cell>
          <cell r="E360">
            <v>0</v>
          </cell>
          <cell r="F360" t="str">
            <v>315.986,54D</v>
          </cell>
          <cell r="G360">
            <v>315986.53999999998</v>
          </cell>
        </row>
        <row r="365">
          <cell r="B365" t="str">
            <v>4628Juros s/ Capital de Giro 07 - 7738190</v>
          </cell>
          <cell r="C365" t="str">
            <v>2.932,88D</v>
          </cell>
          <cell r="D365">
            <v>0</v>
          </cell>
          <cell r="E365">
            <v>0</v>
          </cell>
          <cell r="F365" t="str">
            <v>2.932,88D</v>
          </cell>
          <cell r="G365">
            <v>2932.88</v>
          </cell>
        </row>
        <row r="366">
          <cell r="B366" t="str">
            <v>4629Juros s/ Capital de Giro 08 - 35911032</v>
          </cell>
          <cell r="C366" t="str">
            <v>877,50D</v>
          </cell>
          <cell r="D366">
            <v>0</v>
          </cell>
          <cell r="E366">
            <v>0</v>
          </cell>
          <cell r="F366" t="str">
            <v>877,50D</v>
          </cell>
          <cell r="G366">
            <v>877.5</v>
          </cell>
        </row>
        <row r="367">
          <cell r="B367" t="str">
            <v>4630Juros s/ Capital de Giro 09 - 3642215</v>
          </cell>
          <cell r="C367" t="str">
            <v>8.673,63D</v>
          </cell>
          <cell r="D367">
            <v>0</v>
          </cell>
          <cell r="E367">
            <v>0</v>
          </cell>
          <cell r="F367" t="str">
            <v>8.673,63D</v>
          </cell>
          <cell r="G367">
            <v>8673.6299999999992</v>
          </cell>
        </row>
        <row r="368">
          <cell r="B368" t="str">
            <v>4631Juros s/ Capital de Giro 12</v>
          </cell>
          <cell r="C368" t="str">
            <v>6.993,76D</v>
          </cell>
          <cell r="D368">
            <v>0</v>
          </cell>
          <cell r="E368">
            <v>0</v>
          </cell>
          <cell r="F368" t="str">
            <v>6.993,76D</v>
          </cell>
          <cell r="G368">
            <v>6993.76</v>
          </cell>
        </row>
        <row r="369">
          <cell r="B369" t="str">
            <v>4632Juros s/ Capital de Giro 10 - 3658762</v>
          </cell>
          <cell r="C369" t="str">
            <v>11.661,46D</v>
          </cell>
          <cell r="D369">
            <v>0</v>
          </cell>
          <cell r="E369">
            <v>0</v>
          </cell>
          <cell r="F369" t="str">
            <v>11.661,46D</v>
          </cell>
          <cell r="G369">
            <v>11661.46</v>
          </cell>
        </row>
        <row r="370">
          <cell r="B370" t="str">
            <v>4633Juros s/ Bradesco Finame 3849358</v>
          </cell>
          <cell r="C370" t="str">
            <v>45.691,92D</v>
          </cell>
          <cell r="D370">
            <v>0</v>
          </cell>
          <cell r="E370">
            <v>0</v>
          </cell>
          <cell r="F370" t="str">
            <v>45.691,92D</v>
          </cell>
          <cell r="G370">
            <v>45691.92</v>
          </cell>
        </row>
        <row r="371">
          <cell r="B371" t="str">
            <v>4635Juros s/ Capital de Giro 14 - 9781875</v>
          </cell>
          <cell r="C371" t="str">
            <v>71.338,31D</v>
          </cell>
          <cell r="D371">
            <v>0</v>
          </cell>
          <cell r="E371">
            <v>0</v>
          </cell>
          <cell r="F371" t="str">
            <v>71.338,31D</v>
          </cell>
          <cell r="G371">
            <v>71338.31</v>
          </cell>
        </row>
        <row r="372">
          <cell r="B372" t="str">
            <v>4636Juros s/ CEF Finame 1</v>
          </cell>
          <cell r="C372" t="str">
            <v>15.524,93D</v>
          </cell>
          <cell r="D372">
            <v>0</v>
          </cell>
          <cell r="E372">
            <v>0</v>
          </cell>
          <cell r="F372" t="str">
            <v>15.524,93D</v>
          </cell>
          <cell r="G372">
            <v>15524.93</v>
          </cell>
        </row>
        <row r="373">
          <cell r="B373" t="str">
            <v>4637Juros s/ CEF GiroFácil</v>
          </cell>
          <cell r="C373" t="str">
            <v>49.184,24D</v>
          </cell>
          <cell r="D373">
            <v>0</v>
          </cell>
          <cell r="E373">
            <v>0</v>
          </cell>
          <cell r="F373" t="str">
            <v>49.184,24D</v>
          </cell>
          <cell r="G373">
            <v>49184.24</v>
          </cell>
        </row>
        <row r="374">
          <cell r="B374" t="str">
            <v>4638Juros s/ CEF Finame 2</v>
          </cell>
          <cell r="C374" t="str">
            <v>259.439,85D</v>
          </cell>
          <cell r="D374">
            <v>0</v>
          </cell>
          <cell r="E374">
            <v>0</v>
          </cell>
          <cell r="F374" t="str">
            <v>259.439,85D</v>
          </cell>
          <cell r="G374">
            <v>259439.85</v>
          </cell>
        </row>
        <row r="375">
          <cell r="B375" t="str">
            <v/>
          </cell>
          <cell r="C375" t="str">
            <v/>
          </cell>
          <cell r="D375" t="str">
            <v/>
          </cell>
          <cell r="E375" t="str">
            <v/>
          </cell>
          <cell r="F375" t="str">
            <v/>
          </cell>
          <cell r="G375" t="str">
            <v/>
          </cell>
        </row>
        <row r="376">
          <cell r="B376" t="str">
            <v>4634EMPRESTIMOS DE SÓCIOS</v>
          </cell>
          <cell r="C376" t="str">
            <v xml:space="preserve">     1.561.496,47C</v>
          </cell>
          <cell r="D376">
            <v>4300</v>
          </cell>
          <cell r="E376">
            <v>230000</v>
          </cell>
          <cell r="F376" t="str">
            <v xml:space="preserve">     1.787.196,47C</v>
          </cell>
          <cell r="G376">
            <v>1787196.47</v>
          </cell>
        </row>
        <row r="377">
          <cell r="B377" t="str">
            <v>4641Alberto Ribeiro de Souza</v>
          </cell>
          <cell r="C377" t="str">
            <v>733.070,04C</v>
          </cell>
          <cell r="D377">
            <v>4000</v>
          </cell>
          <cell r="E377">
            <v>230000</v>
          </cell>
          <cell r="F377" t="str">
            <v>959.070,04C</v>
          </cell>
          <cell r="G377">
            <v>959070.04</v>
          </cell>
        </row>
        <row r="378">
          <cell r="B378" t="str">
            <v>4648Alexander George Saunders Junior</v>
          </cell>
          <cell r="C378" t="str">
            <v>281.173,05C</v>
          </cell>
          <cell r="D378">
            <v>0</v>
          </cell>
          <cell r="E378">
            <v>0</v>
          </cell>
          <cell r="F378" t="str">
            <v>281.173,05C</v>
          </cell>
          <cell r="G378">
            <v>281173.05</v>
          </cell>
        </row>
        <row r="379">
          <cell r="B379" t="str">
            <v>4655Marcelo Carneiro de Menezes</v>
          </cell>
          <cell r="C379" t="str">
            <v>547.253,38C</v>
          </cell>
          <cell r="D379">
            <v>300</v>
          </cell>
          <cell r="E379">
            <v>0</v>
          </cell>
          <cell r="F379" t="str">
            <v>546.953,38C</v>
          </cell>
          <cell r="G379">
            <v>546953.38</v>
          </cell>
        </row>
        <row r="380">
          <cell r="B380" t="str">
            <v/>
          </cell>
          <cell r="C380" t="str">
            <v/>
          </cell>
          <cell r="D380" t="str">
            <v/>
          </cell>
          <cell r="E380" t="str">
            <v/>
          </cell>
          <cell r="F380" t="str">
            <v/>
          </cell>
          <cell r="G380" t="str">
            <v/>
          </cell>
        </row>
        <row r="381">
          <cell r="B381" t="str">
            <v>4676PARCELAMENTOS PREVIDENCIÁRIOS</v>
          </cell>
          <cell r="C381" t="str">
            <v xml:space="preserve">       223.204,68C</v>
          </cell>
          <cell r="D381">
            <v>0</v>
          </cell>
          <cell r="E381">
            <v>0</v>
          </cell>
          <cell r="F381" t="str">
            <v xml:space="preserve">       223.204,68C</v>
          </cell>
          <cell r="G381">
            <v>223204.68</v>
          </cell>
        </row>
        <row r="382">
          <cell r="B382" t="str">
            <v>4690Parcelamento INSS (60897003-4)</v>
          </cell>
          <cell r="C382" t="str">
            <v>11.022,48C</v>
          </cell>
          <cell r="D382">
            <v>0</v>
          </cell>
          <cell r="E382">
            <v>0</v>
          </cell>
          <cell r="F382" t="str">
            <v>11.022,48C</v>
          </cell>
          <cell r="G382">
            <v>11022.48</v>
          </cell>
        </row>
        <row r="383">
          <cell r="B383" t="str">
            <v>4697Parcelamento INSS (60904779-5)</v>
          </cell>
          <cell r="C383" t="str">
            <v>3.631,68C</v>
          </cell>
          <cell r="D383">
            <v>0</v>
          </cell>
          <cell r="E383">
            <v>0</v>
          </cell>
          <cell r="F383" t="str">
            <v>3.631,68C</v>
          </cell>
          <cell r="G383">
            <v>3631.68</v>
          </cell>
        </row>
        <row r="384">
          <cell r="B384" t="str">
            <v>7575Parcelamento INSS (61353618-5)</v>
          </cell>
          <cell r="C384" t="str">
            <v>145.057,14C</v>
          </cell>
          <cell r="D384">
            <v>0</v>
          </cell>
          <cell r="E384">
            <v>0</v>
          </cell>
          <cell r="F384" t="str">
            <v>145.057,14C</v>
          </cell>
          <cell r="G384">
            <v>145057.14000000001</v>
          </cell>
        </row>
        <row r="385">
          <cell r="B385" t="str">
            <v>7576Parcelamento INSS (61318371-1)</v>
          </cell>
          <cell r="C385" t="str">
            <v>63.493,38C</v>
          </cell>
          <cell r="D385">
            <v>0</v>
          </cell>
          <cell r="E385">
            <v>0</v>
          </cell>
          <cell r="F385" t="str">
            <v>63.493,38C</v>
          </cell>
          <cell r="G385">
            <v>63493.38</v>
          </cell>
        </row>
        <row r="386">
          <cell r="B386" t="str">
            <v/>
          </cell>
          <cell r="C386" t="str">
            <v/>
          </cell>
          <cell r="D386" t="str">
            <v/>
          </cell>
          <cell r="E386" t="str">
            <v/>
          </cell>
          <cell r="F386" t="str">
            <v/>
          </cell>
          <cell r="G386" t="str">
            <v/>
          </cell>
        </row>
        <row r="387">
          <cell r="B387" t="str">
            <v>4732PARCELAMENTOS FEDERAIS</v>
          </cell>
          <cell r="C387" t="str">
            <v xml:space="preserve">       288.372,90C</v>
          </cell>
          <cell r="D387">
            <v>0</v>
          </cell>
          <cell r="E387">
            <v>0</v>
          </cell>
          <cell r="F387" t="str">
            <v xml:space="preserve">       288.372,90C</v>
          </cell>
          <cell r="G387">
            <v>288372.90000000002</v>
          </cell>
        </row>
        <row r="388">
          <cell r="B388" t="str">
            <v>7625Parcelamento PIS (2015-26)</v>
          </cell>
          <cell r="C388" t="str">
            <v>8.152,00C</v>
          </cell>
          <cell r="D388">
            <v>0</v>
          </cell>
          <cell r="E388">
            <v>0</v>
          </cell>
          <cell r="F388" t="str">
            <v>8.152,00C</v>
          </cell>
          <cell r="G388">
            <v>8152</v>
          </cell>
        </row>
        <row r="389">
          <cell r="B389" t="str">
            <v>7626Parcelamento COFINS (2015-26)</v>
          </cell>
          <cell r="C389" t="str">
            <v>55.967,74C</v>
          </cell>
          <cell r="D389">
            <v>0</v>
          </cell>
          <cell r="E389">
            <v>0</v>
          </cell>
          <cell r="F389" t="str">
            <v>55.967,74C</v>
          </cell>
          <cell r="G389">
            <v>55967.74</v>
          </cell>
        </row>
        <row r="390">
          <cell r="B390" t="str">
            <v>7628Parcelamento COFINS (2015-29)</v>
          </cell>
          <cell r="C390" t="str">
            <v>39.112,32C</v>
          </cell>
          <cell r="D390">
            <v>0</v>
          </cell>
          <cell r="E390">
            <v>0</v>
          </cell>
          <cell r="F390" t="str">
            <v>39.112,32C</v>
          </cell>
          <cell r="G390">
            <v>39112.32</v>
          </cell>
        </row>
        <row r="391">
          <cell r="B391" t="str">
            <v>3878Parcelamento IRPJ (2012-76)</v>
          </cell>
          <cell r="C391" t="str">
            <v>2.014,07C</v>
          </cell>
          <cell r="D391">
            <v>0</v>
          </cell>
          <cell r="E391">
            <v>0</v>
          </cell>
          <cell r="F391" t="str">
            <v>2.014,07C</v>
          </cell>
          <cell r="G391">
            <v>2014.07</v>
          </cell>
        </row>
        <row r="392">
          <cell r="B392" t="str">
            <v>3922Parcelamento IRPJ (2015-29)</v>
          </cell>
          <cell r="C392" t="str">
            <v>111.846,15C</v>
          </cell>
          <cell r="D392">
            <v>0</v>
          </cell>
          <cell r="E392">
            <v>0</v>
          </cell>
          <cell r="F392" t="str">
            <v>111.846,15C</v>
          </cell>
          <cell r="G392">
            <v>111846.15</v>
          </cell>
        </row>
        <row r="393">
          <cell r="B393" t="str">
            <v>3948Parcelamento CSLL (2012-76)</v>
          </cell>
          <cell r="C393" t="str">
            <v>769,06C</v>
          </cell>
          <cell r="D393">
            <v>0</v>
          </cell>
          <cell r="E393">
            <v>0</v>
          </cell>
          <cell r="F393" t="str">
            <v>769,06C</v>
          </cell>
          <cell r="G393">
            <v>769.06</v>
          </cell>
        </row>
        <row r="394">
          <cell r="B394" t="str">
            <v>3963Parcelamento CSLL (2015-26)</v>
          </cell>
          <cell r="C394" t="str">
            <v>20.778,76C</v>
          </cell>
          <cell r="D394">
            <v>0</v>
          </cell>
          <cell r="E394">
            <v>0</v>
          </cell>
          <cell r="F394" t="str">
            <v>20.778,76C</v>
          </cell>
          <cell r="G394">
            <v>20778.759999999998</v>
          </cell>
        </row>
        <row r="395">
          <cell r="B395" t="str">
            <v>3964Parcelamento CSLL (2015-29)</v>
          </cell>
          <cell r="C395" t="str">
            <v>49.732,80C</v>
          </cell>
          <cell r="D395">
            <v>0</v>
          </cell>
          <cell r="E395">
            <v>0</v>
          </cell>
          <cell r="F395" t="str">
            <v>49.732,80C</v>
          </cell>
          <cell r="G395">
            <v>49732.800000000003</v>
          </cell>
        </row>
        <row r="396">
          <cell r="B396" t="str">
            <v/>
          </cell>
          <cell r="C396" t="str">
            <v/>
          </cell>
          <cell r="D396" t="str">
            <v/>
          </cell>
          <cell r="E396" t="str">
            <v/>
          </cell>
          <cell r="F396" t="str">
            <v/>
          </cell>
          <cell r="G396" t="str">
            <v/>
          </cell>
        </row>
        <row r="397">
          <cell r="B397" t="str">
            <v>4767PARCELAMENTOS MUNICIPAIS</v>
          </cell>
          <cell r="C397" t="str">
            <v xml:space="preserve">        65.434,50C</v>
          </cell>
          <cell r="D397">
            <v>0</v>
          </cell>
          <cell r="E397">
            <v>0</v>
          </cell>
          <cell r="F397" t="str">
            <v xml:space="preserve">        65.434,50C</v>
          </cell>
          <cell r="G397">
            <v>65434.5</v>
          </cell>
        </row>
        <row r="398">
          <cell r="B398" t="str">
            <v>3991Parcelamento CIM( 1505077015 )</v>
          </cell>
          <cell r="C398" t="str">
            <v>16.933,28C</v>
          </cell>
          <cell r="D398">
            <v>0</v>
          </cell>
          <cell r="E398">
            <v>0</v>
          </cell>
          <cell r="F398" t="str">
            <v>16.933,28C</v>
          </cell>
          <cell r="G398">
            <v>16933.28</v>
          </cell>
        </row>
        <row r="399">
          <cell r="B399" t="str">
            <v>4769Parcelamento IPTU 2011</v>
          </cell>
          <cell r="C399" t="str">
            <v>2.397,38C</v>
          </cell>
          <cell r="D399">
            <v>0</v>
          </cell>
          <cell r="E399">
            <v>0</v>
          </cell>
          <cell r="F399" t="str">
            <v>2.397,38C</v>
          </cell>
          <cell r="G399">
            <v>2397.38</v>
          </cell>
        </row>
        <row r="400">
          <cell r="B400" t="str">
            <v>4770Parcelamento IPTU 2012</v>
          </cell>
          <cell r="C400" t="str">
            <v>2.480,18C</v>
          </cell>
          <cell r="D400">
            <v>0</v>
          </cell>
          <cell r="E400">
            <v>0</v>
          </cell>
          <cell r="F400" t="str">
            <v>2.480,18C</v>
          </cell>
          <cell r="G400">
            <v>2480.1799999999998</v>
          </cell>
        </row>
        <row r="401">
          <cell r="B401" t="str">
            <v>4771Parcelamento IPTU 2014</v>
          </cell>
          <cell r="C401" t="str">
            <v>1.276,91C</v>
          </cell>
          <cell r="D401">
            <v>0</v>
          </cell>
          <cell r="E401">
            <v>0</v>
          </cell>
          <cell r="F401" t="str">
            <v>1.276,91C</v>
          </cell>
          <cell r="G401">
            <v>1276.9100000000001</v>
          </cell>
        </row>
        <row r="402">
          <cell r="B402" t="str">
            <v>4773Parcelamento IPTU 10/11/12/13</v>
          </cell>
          <cell r="C402" t="str">
            <v>16.933,28C</v>
          </cell>
          <cell r="D402">
            <v>0</v>
          </cell>
          <cell r="E402">
            <v>0</v>
          </cell>
          <cell r="F402" t="str">
            <v>16.933,28C</v>
          </cell>
          <cell r="G402">
            <v>16933.28</v>
          </cell>
        </row>
        <row r="403">
          <cell r="B403" t="str">
            <v>4774Parcelamento IPTU 2015</v>
          </cell>
          <cell r="C403" t="str">
            <v>6.466,80C</v>
          </cell>
          <cell r="D403">
            <v>0</v>
          </cell>
          <cell r="E403">
            <v>0</v>
          </cell>
          <cell r="F403" t="str">
            <v>6.466,80C</v>
          </cell>
          <cell r="G403">
            <v>6466.8</v>
          </cell>
        </row>
        <row r="404">
          <cell r="B404" t="str">
            <v>4775Parcelamento ISS 2015 (15.14713.8.16)</v>
          </cell>
          <cell r="C404" t="str">
            <v>1.503,39C</v>
          </cell>
          <cell r="D404">
            <v>0</v>
          </cell>
          <cell r="E404">
            <v>0</v>
          </cell>
          <cell r="F404" t="str">
            <v>1.503,39C</v>
          </cell>
          <cell r="G404">
            <v>1503.39</v>
          </cell>
        </row>
        <row r="405">
          <cell r="B405" t="str">
            <v>4776Parcelamento ISS 2015 (15.13170.0.16)</v>
          </cell>
          <cell r="C405" t="str">
            <v>17.443,28C</v>
          </cell>
          <cell r="D405">
            <v>0</v>
          </cell>
          <cell r="E405">
            <v>0</v>
          </cell>
          <cell r="F405" t="str">
            <v>17.443,28C</v>
          </cell>
          <cell r="G405">
            <v>17443.28</v>
          </cell>
        </row>
        <row r="406">
          <cell r="B406" t="str">
            <v/>
          </cell>
          <cell r="C406" t="str">
            <v/>
          </cell>
          <cell r="D406" t="str">
            <v/>
          </cell>
          <cell r="E406" t="str">
            <v/>
          </cell>
          <cell r="F406" t="str">
            <v/>
          </cell>
          <cell r="G406" t="str">
            <v/>
          </cell>
        </row>
        <row r="407">
          <cell r="B407" t="str">
            <v>4802CRÉDITOS COM PESSOAS FÍSICAS - RM (SCP)</v>
          </cell>
          <cell r="C407" t="str">
            <v xml:space="preserve">     1.929.704,65C</v>
          </cell>
          <cell r="D407">
            <v>40422.83</v>
          </cell>
          <cell r="E407">
            <v>36422.83</v>
          </cell>
          <cell r="F407" t="str">
            <v xml:space="preserve">     1.925.704,65C</v>
          </cell>
          <cell r="G407">
            <v>1925704.65</v>
          </cell>
        </row>
        <row r="408">
          <cell r="B408" t="str">
            <v>4809José Ronaldo Lessa</v>
          </cell>
          <cell r="C408" t="str">
            <v>64.157,90C</v>
          </cell>
          <cell r="D408">
            <v>0</v>
          </cell>
          <cell r="E408">
            <v>0</v>
          </cell>
          <cell r="F408" t="str">
            <v>64.157,90C</v>
          </cell>
          <cell r="G408">
            <v>64157.9</v>
          </cell>
        </row>
        <row r="409">
          <cell r="B409" t="str">
            <v>4816Bruno de Lucena Coutinho</v>
          </cell>
          <cell r="C409" t="str">
            <v>451.265,12C</v>
          </cell>
          <cell r="D409">
            <v>0</v>
          </cell>
          <cell r="E409">
            <v>0</v>
          </cell>
          <cell r="F409" t="str">
            <v>451.265,12C</v>
          </cell>
          <cell r="G409">
            <v>451265.12</v>
          </cell>
        </row>
        <row r="410">
          <cell r="B410" t="str">
            <v>4823Fabio Neumann Kauffaman</v>
          </cell>
          <cell r="C410" t="str">
            <v>376.054,20C</v>
          </cell>
          <cell r="D410">
            <v>0</v>
          </cell>
          <cell r="E410">
            <v>0</v>
          </cell>
          <cell r="F410" t="str">
            <v>376.054,20C</v>
          </cell>
          <cell r="G410">
            <v>376054.2</v>
          </cell>
        </row>
        <row r="411">
          <cell r="B411" t="str">
            <v>4830Luciano Temporal</v>
          </cell>
          <cell r="C411" t="str">
            <v>300.843,36C</v>
          </cell>
          <cell r="D411">
            <v>0</v>
          </cell>
          <cell r="E411">
            <v>0</v>
          </cell>
          <cell r="F411" t="str">
            <v>300.843,36C</v>
          </cell>
          <cell r="G411">
            <v>300843.36</v>
          </cell>
        </row>
        <row r="412">
          <cell r="B412" t="str">
            <v>4837Mauricio Leite</v>
          </cell>
          <cell r="C412" t="str">
            <v>148.315,03C</v>
          </cell>
          <cell r="D412">
            <v>0</v>
          </cell>
          <cell r="E412">
            <v>0</v>
          </cell>
          <cell r="F412" t="str">
            <v>148.315,03C</v>
          </cell>
          <cell r="G412">
            <v>148315.03</v>
          </cell>
        </row>
        <row r="413">
          <cell r="B413" t="str">
            <v>4844Luiz Augusto Ramos Leal</v>
          </cell>
          <cell r="C413" t="str">
            <v>196.509,50C</v>
          </cell>
          <cell r="D413">
            <v>0</v>
          </cell>
          <cell r="E413">
            <v>0</v>
          </cell>
          <cell r="F413" t="str">
            <v>196.509,50C</v>
          </cell>
          <cell r="G413">
            <v>196509.5</v>
          </cell>
        </row>
        <row r="414">
          <cell r="B414" t="str">
            <v>4858Francisco Rafael de Couto</v>
          </cell>
          <cell r="C414" t="str">
            <v>94.013,55C</v>
          </cell>
          <cell r="D414">
            <v>0</v>
          </cell>
          <cell r="E414">
            <v>0</v>
          </cell>
          <cell r="F414" t="str">
            <v>94.013,55C</v>
          </cell>
          <cell r="G414">
            <v>94013.55</v>
          </cell>
        </row>
        <row r="415">
          <cell r="B415" t="str">
            <v>4865Ricardo Paes Barreto</v>
          </cell>
          <cell r="C415" t="str">
            <v>71.042,74C</v>
          </cell>
          <cell r="D415">
            <v>0</v>
          </cell>
          <cell r="E415">
            <v>0</v>
          </cell>
          <cell r="F415" t="str">
            <v>71.042,74C</v>
          </cell>
          <cell r="G415">
            <v>71042.740000000005</v>
          </cell>
        </row>
        <row r="416">
          <cell r="B416" t="str">
            <v>4879Luis Egidio</v>
          </cell>
          <cell r="C416" t="str">
            <v>94.013,55C</v>
          </cell>
          <cell r="D416">
            <v>0</v>
          </cell>
          <cell r="E416">
            <v>0</v>
          </cell>
          <cell r="F416" t="str">
            <v>94.013,55C</v>
          </cell>
          <cell r="G416">
            <v>94013.55</v>
          </cell>
        </row>
        <row r="417">
          <cell r="B417" t="str">
            <v>4886Ricardo Lira</v>
          </cell>
          <cell r="C417" t="str">
            <v>93.489,70C</v>
          </cell>
          <cell r="D417">
            <v>0</v>
          </cell>
          <cell r="E417">
            <v>0</v>
          </cell>
          <cell r="F417" t="str">
            <v>93.489,70C</v>
          </cell>
          <cell r="G417">
            <v>93489.7</v>
          </cell>
        </row>
        <row r="418">
          <cell r="B418" t="str">
            <v>4900Raul Carneiro</v>
          </cell>
          <cell r="C418" t="str">
            <v>40.000,00C</v>
          </cell>
          <cell r="D418">
            <v>4000</v>
          </cell>
          <cell r="E418">
            <v>0</v>
          </cell>
          <cell r="F418" t="str">
            <v>36.000,00C</v>
          </cell>
          <cell r="G418">
            <v>36000</v>
          </cell>
        </row>
        <row r="419">
          <cell r="B419" t="str">
            <v>4907Gilbeto Moura Brito</v>
          </cell>
          <cell r="C419" t="str">
            <v>0,00C</v>
          </cell>
          <cell r="D419">
            <v>4000</v>
          </cell>
          <cell r="E419">
            <v>4000</v>
          </cell>
          <cell r="F419" t="str">
            <v>0,00C</v>
          </cell>
          <cell r="G419">
            <v>0</v>
          </cell>
        </row>
        <row r="420">
          <cell r="B420" t="str">
            <v>4915Rodrigo Moura de Paula</v>
          </cell>
          <cell r="C420" t="str">
            <v>0,00C</v>
          </cell>
          <cell r="D420">
            <v>26922.83</v>
          </cell>
          <cell r="E420">
            <v>26922.83</v>
          </cell>
          <cell r="F420" t="str">
            <v>0,00C</v>
          </cell>
          <cell r="G420">
            <v>0</v>
          </cell>
        </row>
        <row r="425">
          <cell r="B425" t="str">
            <v>4916Ricardo Paes Barreto</v>
          </cell>
          <cell r="C425" t="str">
            <v>0,00C</v>
          </cell>
          <cell r="D425">
            <v>5500</v>
          </cell>
          <cell r="E425">
            <v>5500</v>
          </cell>
          <cell r="F425" t="str">
            <v>0,00C</v>
          </cell>
          <cell r="G425">
            <v>0</v>
          </cell>
        </row>
        <row r="426">
          <cell r="B426" t="str">
            <v/>
          </cell>
          <cell r="C426" t="str">
            <v/>
          </cell>
          <cell r="D426" t="str">
            <v/>
          </cell>
          <cell r="E426" t="str">
            <v/>
          </cell>
          <cell r="F426" t="str">
            <v/>
          </cell>
          <cell r="G426" t="str">
            <v/>
          </cell>
        </row>
        <row r="427">
          <cell r="B427" t="str">
            <v>7399CRÉDITO COM PESSOAS JURIDICAS</v>
          </cell>
          <cell r="C427" t="str">
            <v xml:space="preserve">       183.116,94C</v>
          </cell>
          <cell r="D427">
            <v>0</v>
          </cell>
          <cell r="E427">
            <v>23158</v>
          </cell>
          <cell r="F427" t="str">
            <v xml:space="preserve">       206.274,94C</v>
          </cell>
          <cell r="G427">
            <v>206274.94</v>
          </cell>
        </row>
        <row r="428">
          <cell r="B428" t="str">
            <v>7413Pixxel</v>
          </cell>
          <cell r="C428" t="str">
            <v>183.116,94C</v>
          </cell>
          <cell r="D428">
            <v>0</v>
          </cell>
          <cell r="E428">
            <v>23158</v>
          </cell>
          <cell r="F428" t="str">
            <v>206.274,94C</v>
          </cell>
          <cell r="G428">
            <v>206274.94</v>
          </cell>
        </row>
        <row r="429">
          <cell r="B429" t="str">
            <v/>
          </cell>
          <cell r="C429" t="str">
            <v/>
          </cell>
          <cell r="D429" t="str">
            <v/>
          </cell>
          <cell r="E429" t="str">
            <v/>
          </cell>
          <cell r="F429" t="str">
            <v/>
          </cell>
          <cell r="G429" t="str">
            <v/>
          </cell>
        </row>
        <row r="430">
          <cell r="B430" t="str">
            <v>5082PATRIMÔNIO LÍQUIDO</v>
          </cell>
          <cell r="C430" t="str">
            <v xml:space="preserve">       257.472,74C</v>
          </cell>
          <cell r="D430">
            <v>0</v>
          </cell>
          <cell r="E430">
            <v>1338.28</v>
          </cell>
          <cell r="F430" t="str">
            <v xml:space="preserve">       258.811,02C</v>
          </cell>
          <cell r="G430">
            <v>258811.02</v>
          </cell>
        </row>
        <row r="431">
          <cell r="B431" t="str">
            <v>5089CAPITAL SOCIAL</v>
          </cell>
          <cell r="C431" t="str">
            <v xml:space="preserve">       100.000,00C</v>
          </cell>
          <cell r="D431">
            <v>0</v>
          </cell>
          <cell r="E431">
            <v>0</v>
          </cell>
          <cell r="F431" t="str">
            <v xml:space="preserve">       100.000,00C</v>
          </cell>
          <cell r="G431">
            <v>100000</v>
          </cell>
        </row>
        <row r="432">
          <cell r="B432" t="str">
            <v>5096CAPITAL SUBSCRITO</v>
          </cell>
          <cell r="C432" t="str">
            <v xml:space="preserve">       100.000,00C</v>
          </cell>
          <cell r="D432">
            <v>0</v>
          </cell>
          <cell r="E432">
            <v>0</v>
          </cell>
          <cell r="F432" t="str">
            <v xml:space="preserve">       100.000,00C</v>
          </cell>
          <cell r="G432">
            <v>100000</v>
          </cell>
        </row>
        <row r="433">
          <cell r="B433" t="str">
            <v>5103Capital integralizado</v>
          </cell>
          <cell r="C433" t="str">
            <v>100.000,00C</v>
          </cell>
          <cell r="D433">
            <v>0</v>
          </cell>
          <cell r="E433">
            <v>0</v>
          </cell>
          <cell r="F433" t="str">
            <v>100.000,00C</v>
          </cell>
          <cell r="G433">
            <v>100000</v>
          </cell>
        </row>
        <row r="434">
          <cell r="B434" t="str">
            <v/>
          </cell>
          <cell r="C434" t="str">
            <v/>
          </cell>
          <cell r="D434" t="str">
            <v/>
          </cell>
          <cell r="E434" t="str">
            <v/>
          </cell>
          <cell r="F434" t="str">
            <v/>
          </cell>
          <cell r="G434" t="str">
            <v/>
          </cell>
        </row>
        <row r="435">
          <cell r="B435" t="str">
            <v>5208RESERVAS DE LUCROS</v>
          </cell>
          <cell r="C435" t="str">
            <v xml:space="preserve">         2.000,00C</v>
          </cell>
          <cell r="D435">
            <v>0</v>
          </cell>
          <cell r="E435">
            <v>0</v>
          </cell>
          <cell r="F435" t="str">
            <v xml:space="preserve">         2.000,00C</v>
          </cell>
          <cell r="G435">
            <v>2000</v>
          </cell>
        </row>
        <row r="436">
          <cell r="B436" t="str">
            <v>5215RESERVA LEGAL</v>
          </cell>
          <cell r="C436" t="str">
            <v xml:space="preserve">         2.000,00C</v>
          </cell>
          <cell r="D436">
            <v>0</v>
          </cell>
          <cell r="E436">
            <v>0</v>
          </cell>
          <cell r="F436" t="str">
            <v xml:space="preserve">         2.000,00C</v>
          </cell>
          <cell r="G436">
            <v>2000</v>
          </cell>
        </row>
        <row r="437">
          <cell r="B437" t="str">
            <v>5222Reservas de lucro</v>
          </cell>
          <cell r="C437" t="str">
            <v>2.000,00C</v>
          </cell>
          <cell r="D437">
            <v>0</v>
          </cell>
          <cell r="E437">
            <v>0</v>
          </cell>
          <cell r="F437" t="str">
            <v>2.000,00C</v>
          </cell>
          <cell r="G437">
            <v>2000</v>
          </cell>
        </row>
        <row r="438">
          <cell r="B438" t="str">
            <v/>
          </cell>
          <cell r="C438" t="str">
            <v/>
          </cell>
          <cell r="D438" t="str">
            <v/>
          </cell>
          <cell r="E438" t="str">
            <v/>
          </cell>
          <cell r="F438" t="str">
            <v/>
          </cell>
          <cell r="G438" t="str">
            <v/>
          </cell>
        </row>
        <row r="439">
          <cell r="B439" t="str">
            <v>5278LUCROS OU PREJUIZOS ACUMULADOS</v>
          </cell>
          <cell r="C439" t="str">
            <v xml:space="preserve">       155.472,74C</v>
          </cell>
          <cell r="D439">
            <v>0</v>
          </cell>
          <cell r="E439">
            <v>1338.28</v>
          </cell>
          <cell r="F439" t="str">
            <v xml:space="preserve">       156.811,02C</v>
          </cell>
          <cell r="G439">
            <v>156811.01999999999</v>
          </cell>
        </row>
        <row r="440">
          <cell r="B440" t="str">
            <v>5285LUCROS ACUMULADOS</v>
          </cell>
          <cell r="C440" t="str">
            <v xml:space="preserve">       155.472,74C</v>
          </cell>
          <cell r="D440">
            <v>0</v>
          </cell>
          <cell r="E440">
            <v>1338.28</v>
          </cell>
          <cell r="F440" t="str">
            <v xml:space="preserve">       156.811,02C</v>
          </cell>
          <cell r="G440">
            <v>156811.01999999999</v>
          </cell>
        </row>
        <row r="441">
          <cell r="B441" t="str">
            <v>5299Resultados de Exercícios Anteriores</v>
          </cell>
          <cell r="C441" t="str">
            <v>1.969.578,86D</v>
          </cell>
          <cell r="D441">
            <v>0</v>
          </cell>
          <cell r="E441">
            <v>1338.28</v>
          </cell>
          <cell r="F441" t="str">
            <v>1.968.240,58D</v>
          </cell>
          <cell r="G441">
            <v>1968240.58</v>
          </cell>
        </row>
        <row r="442">
          <cell r="B442" t="str">
            <v>5313Resultado do Exercício</v>
          </cell>
          <cell r="C442" t="str">
            <v>2.125.051,60C</v>
          </cell>
          <cell r="D442">
            <v>0</v>
          </cell>
          <cell r="E442">
            <v>0</v>
          </cell>
          <cell r="F442" t="str">
            <v>2.125.051,60C</v>
          </cell>
          <cell r="G442">
            <v>2125051.6</v>
          </cell>
        </row>
        <row r="443">
          <cell r="B443" t="str">
            <v/>
          </cell>
          <cell r="C443" t="str">
            <v/>
          </cell>
          <cell r="D443" t="str">
            <v/>
          </cell>
          <cell r="E443" t="str">
            <v/>
          </cell>
          <cell r="F443" t="str">
            <v/>
          </cell>
          <cell r="G443" t="str">
            <v/>
          </cell>
        </row>
        <row r="444">
          <cell r="A444">
            <v>5411</v>
          </cell>
          <cell r="B444" t="str">
            <v>5411RECEITA</v>
          </cell>
          <cell r="C444" t="str">
            <v xml:space="preserve">     6.622.357,23C</v>
          </cell>
          <cell r="D444">
            <v>68402.69</v>
          </cell>
          <cell r="E444">
            <v>1213841.93</v>
          </cell>
          <cell r="F444" t="str">
            <v xml:space="preserve">     7.767.796,47C</v>
          </cell>
          <cell r="G444">
            <v>7767796.4699999997</v>
          </cell>
        </row>
        <row r="445">
          <cell r="A445">
            <v>5418</v>
          </cell>
          <cell r="B445" t="str">
            <v>5418RECEITAS OPERACIONAIS</v>
          </cell>
          <cell r="C445" t="str">
            <v xml:space="preserve">     6.605.853,23C</v>
          </cell>
          <cell r="D445">
            <v>68402.69</v>
          </cell>
          <cell r="E445">
            <v>1213814.6399999999</v>
          </cell>
          <cell r="F445" t="str">
            <v xml:space="preserve">     7.751.265,18C</v>
          </cell>
          <cell r="G445">
            <v>7751265.1799999997</v>
          </cell>
        </row>
        <row r="446">
          <cell r="A446">
            <v>5425</v>
          </cell>
          <cell r="B446" t="str">
            <v>5425RECEITA BRUTA</v>
          </cell>
          <cell r="C446" t="str">
            <v xml:space="preserve">     7.004.516,77C</v>
          </cell>
          <cell r="D446">
            <v>0</v>
          </cell>
          <cell r="E446">
            <v>1213814.6399999999</v>
          </cell>
          <cell r="F446" t="str">
            <v xml:space="preserve">     8.218.331,41C</v>
          </cell>
          <cell r="G446">
            <v>8218331.4100000001</v>
          </cell>
        </row>
        <row r="447">
          <cell r="A447">
            <v>5446</v>
          </cell>
          <cell r="B447" t="str">
            <v>5446REC BRUTA DE SERVICOS</v>
          </cell>
          <cell r="C447" t="str">
            <v xml:space="preserve">     7.004.516,77C</v>
          </cell>
          <cell r="D447">
            <v>0</v>
          </cell>
          <cell r="E447">
            <v>1213814.6399999999</v>
          </cell>
          <cell r="F447" t="str">
            <v xml:space="preserve">     8.218.331,41C</v>
          </cell>
          <cell r="G447">
            <v>8218331.4100000001</v>
          </cell>
        </row>
        <row r="448">
          <cell r="A448">
            <v>594</v>
          </cell>
          <cell r="B448" t="str">
            <v>594Receita Venda de Serviços</v>
          </cell>
          <cell r="C448" t="str">
            <v>7.004.516,77C</v>
          </cell>
          <cell r="D448">
            <v>0</v>
          </cell>
          <cell r="E448">
            <v>1213814.6399999999</v>
          </cell>
          <cell r="F448" t="str">
            <v>8.218.331,41C</v>
          </cell>
          <cell r="G448">
            <v>8218331.4100000001</v>
          </cell>
        </row>
        <row r="449">
          <cell r="A449" t="str">
            <v/>
          </cell>
          <cell r="B449" t="str">
            <v/>
          </cell>
          <cell r="C449" t="str">
            <v/>
          </cell>
          <cell r="D449" t="str">
            <v/>
          </cell>
          <cell r="E449" t="str">
            <v/>
          </cell>
          <cell r="F449" t="str">
            <v/>
          </cell>
          <cell r="G449" t="str">
            <v/>
          </cell>
        </row>
        <row r="450">
          <cell r="A450">
            <v>5509</v>
          </cell>
          <cell r="B450" t="str">
            <v>5509IMPOSTOS INCIDENTES</v>
          </cell>
          <cell r="C450" t="str">
            <v xml:space="preserve">       398.663,54D</v>
          </cell>
          <cell r="D450">
            <v>68402.69</v>
          </cell>
          <cell r="E450">
            <v>0</v>
          </cell>
          <cell r="F450" t="str">
            <v xml:space="preserve">       467.066,23D</v>
          </cell>
          <cell r="G450">
            <v>467066.23</v>
          </cell>
        </row>
        <row r="451">
          <cell r="A451">
            <v>5516</v>
          </cell>
          <cell r="B451" t="str">
            <v>5516IMPOSTOS INCIDENTES S/ FATURAMENTO</v>
          </cell>
          <cell r="C451" t="str">
            <v xml:space="preserve">       255.664,89D</v>
          </cell>
          <cell r="D451">
            <v>44116.959999999999</v>
          </cell>
          <cell r="E451">
            <v>0</v>
          </cell>
          <cell r="F451" t="str">
            <v xml:space="preserve">       299.781,85D</v>
          </cell>
          <cell r="G451">
            <v>299781.84999999998</v>
          </cell>
        </row>
        <row r="452">
          <cell r="A452">
            <v>606</v>
          </cell>
          <cell r="B452" t="str">
            <v>606Pis</v>
          </cell>
          <cell r="C452" t="str">
            <v>45.529,37D</v>
          </cell>
          <cell r="D452">
            <v>7887.52</v>
          </cell>
          <cell r="E452">
            <v>0</v>
          </cell>
          <cell r="F452" t="str">
            <v>53.416,89D</v>
          </cell>
          <cell r="G452">
            <v>53416.89</v>
          </cell>
        </row>
        <row r="453">
          <cell r="A453">
            <v>603</v>
          </cell>
          <cell r="B453" t="str">
            <v>603Cofins</v>
          </cell>
          <cell r="C453" t="str">
            <v>210.135,52D</v>
          </cell>
          <cell r="D453">
            <v>36229.440000000002</v>
          </cell>
          <cell r="E453">
            <v>0</v>
          </cell>
          <cell r="F453" t="str">
            <v>246.364,96D</v>
          </cell>
          <cell r="G453">
            <v>246364.96</v>
          </cell>
        </row>
        <row r="454">
          <cell r="A454" t="str">
            <v/>
          </cell>
          <cell r="B454" t="str">
            <v/>
          </cell>
          <cell r="C454" t="str">
            <v/>
          </cell>
          <cell r="D454" t="str">
            <v/>
          </cell>
          <cell r="E454" t="str">
            <v/>
          </cell>
          <cell r="F454" t="str">
            <v/>
          </cell>
          <cell r="G454" t="str">
            <v/>
          </cell>
        </row>
        <row r="455">
          <cell r="A455">
            <v>5551</v>
          </cell>
          <cell r="B455" t="str">
            <v>5551IMPOSTOS INCID. S/SERVICOS</v>
          </cell>
          <cell r="C455" t="str">
            <v xml:space="preserve">       142.998,65D</v>
          </cell>
          <cell r="D455">
            <v>24285.73</v>
          </cell>
          <cell r="E455">
            <v>0</v>
          </cell>
          <cell r="F455" t="str">
            <v xml:space="preserve">       167.284,38D</v>
          </cell>
          <cell r="G455">
            <v>167284.38</v>
          </cell>
        </row>
        <row r="456">
          <cell r="A456">
            <v>609</v>
          </cell>
          <cell r="B456" t="str">
            <v>609Iss</v>
          </cell>
          <cell r="C456" t="str">
            <v>142.998,65D</v>
          </cell>
          <cell r="D456">
            <v>24285.73</v>
          </cell>
          <cell r="E456">
            <v>0</v>
          </cell>
          <cell r="F456" t="str">
            <v>167.284,38D</v>
          </cell>
          <cell r="G456">
            <v>167284.38</v>
          </cell>
        </row>
        <row r="457">
          <cell r="A457" t="str">
            <v/>
          </cell>
          <cell r="B457" t="str">
            <v/>
          </cell>
          <cell r="C457" t="str">
            <v/>
          </cell>
          <cell r="D457" t="str">
            <v/>
          </cell>
          <cell r="E457" t="str">
            <v/>
          </cell>
          <cell r="F457" t="str">
            <v/>
          </cell>
          <cell r="G457" t="str">
            <v/>
          </cell>
        </row>
        <row r="458">
          <cell r="A458">
            <v>5586</v>
          </cell>
          <cell r="B458" t="str">
            <v>5586OUTRAS RECEITAS OPERACIONAIS</v>
          </cell>
          <cell r="C458" t="str">
            <v xml:space="preserve">        16.504,00C</v>
          </cell>
          <cell r="D458">
            <v>0</v>
          </cell>
          <cell r="E458">
            <v>27.29</v>
          </cell>
          <cell r="F458" t="str">
            <v xml:space="preserve">        16.531,29C</v>
          </cell>
          <cell r="G458">
            <v>16531.29</v>
          </cell>
        </row>
        <row r="459">
          <cell r="A459">
            <v>5593</v>
          </cell>
          <cell r="B459" t="str">
            <v>5593RECEITAS FINANCEIRAS</v>
          </cell>
          <cell r="C459" t="str">
            <v xml:space="preserve">           188,92C</v>
          </cell>
          <cell r="D459">
            <v>0</v>
          </cell>
          <cell r="E459">
            <v>27.29</v>
          </cell>
          <cell r="F459" t="str">
            <v xml:space="preserve">           216,21C</v>
          </cell>
          <cell r="G459">
            <v>216.21</v>
          </cell>
        </row>
        <row r="460">
          <cell r="A460">
            <v>5600</v>
          </cell>
          <cell r="B460" t="str">
            <v>5600JUROS E RENDIMENTOS</v>
          </cell>
          <cell r="C460" t="str">
            <v xml:space="preserve">           188,92C</v>
          </cell>
          <cell r="D460">
            <v>0</v>
          </cell>
          <cell r="E460">
            <v>27.29</v>
          </cell>
          <cell r="F460" t="str">
            <v xml:space="preserve">           216,21C</v>
          </cell>
          <cell r="G460">
            <v>216.21</v>
          </cell>
        </row>
        <row r="461">
          <cell r="A461">
            <v>5607</v>
          </cell>
          <cell r="B461" t="str">
            <v>5607Juros e Multas ativas</v>
          </cell>
          <cell r="C461" t="str">
            <v>144,22C</v>
          </cell>
          <cell r="D461">
            <v>0</v>
          </cell>
          <cell r="E461">
            <v>15.67</v>
          </cell>
          <cell r="F461" t="str">
            <v>159,89C</v>
          </cell>
          <cell r="G461">
            <v>159.88999999999999</v>
          </cell>
        </row>
        <row r="462">
          <cell r="A462">
            <v>5649</v>
          </cell>
          <cell r="B462" t="str">
            <v>5649Rendimento S/ Aplicação</v>
          </cell>
          <cell r="C462" t="str">
            <v>44,70C</v>
          </cell>
          <cell r="D462">
            <v>0</v>
          </cell>
          <cell r="E462">
            <v>11.62</v>
          </cell>
          <cell r="F462" t="str">
            <v>56,32C</v>
          </cell>
          <cell r="G462">
            <v>56.32</v>
          </cell>
        </row>
        <row r="463">
          <cell r="A463" t="str">
            <v/>
          </cell>
          <cell r="B463" t="str">
            <v/>
          </cell>
          <cell r="C463" t="str">
            <v/>
          </cell>
          <cell r="D463" t="str">
            <v/>
          </cell>
          <cell r="E463" t="str">
            <v/>
          </cell>
          <cell r="F463" t="str">
            <v/>
          </cell>
          <cell r="G463" t="str">
            <v/>
          </cell>
        </row>
        <row r="464">
          <cell r="A464">
            <v>5677</v>
          </cell>
          <cell r="B464" t="str">
            <v>5677OUTRAS RECEITAS</v>
          </cell>
          <cell r="C464" t="str">
            <v xml:space="preserve">        16.315,08C</v>
          </cell>
          <cell r="D464">
            <v>0</v>
          </cell>
          <cell r="E464">
            <v>0</v>
          </cell>
          <cell r="F464" t="str">
            <v xml:space="preserve">        16.315,08C</v>
          </cell>
          <cell r="G464">
            <v>16315.08</v>
          </cell>
        </row>
        <row r="465">
          <cell r="A465">
            <v>5684</v>
          </cell>
          <cell r="B465" t="str">
            <v>5684RECEITA</v>
          </cell>
          <cell r="C465" t="str">
            <v xml:space="preserve">        16.315,08C</v>
          </cell>
          <cell r="D465">
            <v>0</v>
          </cell>
          <cell r="E465">
            <v>0</v>
          </cell>
          <cell r="F465" t="str">
            <v xml:space="preserve">        16.315,08C</v>
          </cell>
          <cell r="G465">
            <v>16315.08</v>
          </cell>
        </row>
        <row r="466">
          <cell r="A466">
            <v>5706</v>
          </cell>
          <cell r="B466" t="str">
            <v>5706Outras receitas</v>
          </cell>
          <cell r="C466" t="str">
            <v>16.315,08C</v>
          </cell>
          <cell r="D466">
            <v>0</v>
          </cell>
          <cell r="E466">
            <v>0</v>
          </cell>
          <cell r="F466" t="str">
            <v>16.315,08C</v>
          </cell>
          <cell r="G466">
            <v>16315.08</v>
          </cell>
        </row>
        <row r="467">
          <cell r="A467" t="str">
            <v/>
          </cell>
          <cell r="B467" t="str">
            <v/>
          </cell>
          <cell r="C467" t="str">
            <v/>
          </cell>
          <cell r="D467" t="str">
            <v/>
          </cell>
          <cell r="E467" t="str">
            <v/>
          </cell>
          <cell r="F467" t="str">
            <v/>
          </cell>
          <cell r="G467" t="str">
            <v/>
          </cell>
        </row>
        <row r="468">
          <cell r="A468">
            <v>5712</v>
          </cell>
          <cell r="B468" t="str">
            <v>5712CUSTOS</v>
          </cell>
          <cell r="C468" t="str">
            <v xml:space="preserve">     3.360.573,67D</v>
          </cell>
          <cell r="D468">
            <v>516259.25</v>
          </cell>
          <cell r="E468">
            <v>10885.79</v>
          </cell>
          <cell r="F468" t="str">
            <v xml:space="preserve">     3.865.947,13D</v>
          </cell>
          <cell r="G468">
            <v>3865947.13</v>
          </cell>
        </row>
        <row r="469">
          <cell r="A469">
            <v>5719</v>
          </cell>
          <cell r="B469" t="str">
            <v>5719CUSTO DA PRESTAÇÃO DOS SERVIÇOS</v>
          </cell>
          <cell r="C469" t="str">
            <v xml:space="preserve">     3.360.573,67D</v>
          </cell>
          <cell r="D469">
            <v>516259.25</v>
          </cell>
          <cell r="E469">
            <v>10885.79</v>
          </cell>
          <cell r="F469" t="str">
            <v xml:space="preserve">     3.865.947,13D</v>
          </cell>
          <cell r="G469">
            <v>3865947.13</v>
          </cell>
        </row>
        <row r="470">
          <cell r="A470">
            <v>5726</v>
          </cell>
          <cell r="B470" t="str">
            <v>5726CUSTOS DIRETOS DA PRESTAÇÃO DE SERVIÇOS</v>
          </cell>
          <cell r="C470" t="str">
            <v xml:space="preserve">     3.360.573,67D</v>
          </cell>
          <cell r="D470">
            <v>516259.25</v>
          </cell>
          <cell r="E470">
            <v>10885.79</v>
          </cell>
          <cell r="F470" t="str">
            <v xml:space="preserve">     3.865.947,13D</v>
          </cell>
          <cell r="G470">
            <v>3865947.13</v>
          </cell>
        </row>
        <row r="471">
          <cell r="A471">
            <v>5733</v>
          </cell>
          <cell r="B471" t="str">
            <v>5733MATERIAIS DIRETOS</v>
          </cell>
          <cell r="C471" t="str">
            <v xml:space="preserve">       344.482,77D</v>
          </cell>
          <cell r="D471">
            <v>6242.61</v>
          </cell>
          <cell r="E471">
            <v>200</v>
          </cell>
          <cell r="F471" t="str">
            <v xml:space="preserve">       350.525,38D</v>
          </cell>
          <cell r="G471">
            <v>350525.38</v>
          </cell>
        </row>
        <row r="472">
          <cell r="A472">
            <v>6762</v>
          </cell>
          <cell r="B472" t="str">
            <v>6762Materiais Utilizados na Prestação de Serviços</v>
          </cell>
          <cell r="C472" t="str">
            <v>344.482,77D</v>
          </cell>
          <cell r="D472">
            <v>6242.61</v>
          </cell>
          <cell r="E472">
            <v>200</v>
          </cell>
          <cell r="F472" t="str">
            <v>350.525,38D</v>
          </cell>
          <cell r="G472">
            <v>350525.38</v>
          </cell>
        </row>
        <row r="473">
          <cell r="A473" t="str">
            <v/>
          </cell>
          <cell r="B473" t="str">
            <v/>
          </cell>
          <cell r="C473" t="str">
            <v/>
          </cell>
          <cell r="D473" t="str">
            <v/>
          </cell>
          <cell r="E473" t="str">
            <v/>
          </cell>
          <cell r="F473" t="str">
            <v/>
          </cell>
          <cell r="G473" t="str">
            <v/>
          </cell>
        </row>
        <row r="474">
          <cell r="A474">
            <v>5747</v>
          </cell>
          <cell r="B474" t="str">
            <v>5747MÃO-DE-OBRA DIRETA</v>
          </cell>
          <cell r="C474" t="str">
            <v xml:space="preserve">     1.015.293,08D</v>
          </cell>
          <cell r="D474">
            <v>170259.46</v>
          </cell>
          <cell r="E474">
            <v>10685.79</v>
          </cell>
          <cell r="F474" t="str">
            <v xml:space="preserve">     1.174.866,75D</v>
          </cell>
          <cell r="G474">
            <v>1174866.75</v>
          </cell>
        </row>
        <row r="475">
          <cell r="A475">
            <v>5754</v>
          </cell>
          <cell r="B475" t="str">
            <v>5754Assistencia Medica e Social</v>
          </cell>
          <cell r="C475" t="str">
            <v>67.047,33D</v>
          </cell>
          <cell r="D475">
            <v>0</v>
          </cell>
          <cell r="E475">
            <v>7410.65</v>
          </cell>
          <cell r="F475" t="str">
            <v>59.636,68D</v>
          </cell>
          <cell r="G475">
            <v>59636.68</v>
          </cell>
        </row>
        <row r="476">
          <cell r="A476">
            <v>5775</v>
          </cell>
          <cell r="B476" t="str">
            <v>5775FGTS</v>
          </cell>
          <cell r="C476" t="str">
            <v>44.044,99D</v>
          </cell>
          <cell r="D476">
            <v>7731.98</v>
          </cell>
          <cell r="E476">
            <v>0</v>
          </cell>
          <cell r="F476" t="str">
            <v>51.776,97D</v>
          </cell>
          <cell r="G476">
            <v>51776.97</v>
          </cell>
        </row>
        <row r="477">
          <cell r="A477">
            <v>5789</v>
          </cell>
          <cell r="B477" t="str">
            <v>5789Ferias</v>
          </cell>
          <cell r="C477" t="str">
            <v>5.508,96D</v>
          </cell>
          <cell r="D477">
            <v>1293.54</v>
          </cell>
          <cell r="E477">
            <v>0</v>
          </cell>
          <cell r="F477" t="str">
            <v>6.802,50D</v>
          </cell>
          <cell r="G477">
            <v>6802.5</v>
          </cell>
        </row>
        <row r="478">
          <cell r="A478">
            <v>5796</v>
          </cell>
          <cell r="B478" t="str">
            <v>5796Lanches e Refeições</v>
          </cell>
          <cell r="C478" t="str">
            <v>43,76D</v>
          </cell>
          <cell r="D478">
            <v>0</v>
          </cell>
          <cell r="E478">
            <v>0</v>
          </cell>
          <cell r="F478" t="str">
            <v>43,76D</v>
          </cell>
          <cell r="G478">
            <v>43.76</v>
          </cell>
        </row>
        <row r="479">
          <cell r="A479">
            <v>5803</v>
          </cell>
          <cell r="B479" t="str">
            <v>5803Premios e Gratificações</v>
          </cell>
          <cell r="C479" t="str">
            <v>8.081,33D</v>
          </cell>
          <cell r="D479">
            <v>0</v>
          </cell>
          <cell r="E479">
            <v>0</v>
          </cell>
          <cell r="F479" t="str">
            <v>8.081,33D</v>
          </cell>
          <cell r="G479">
            <v>8081.33</v>
          </cell>
        </row>
        <row r="480">
          <cell r="A480">
            <v>5810</v>
          </cell>
          <cell r="B480" t="str">
            <v>5810Salarios</v>
          </cell>
          <cell r="C480" t="str">
            <v>450.413,13D</v>
          </cell>
          <cell r="D480">
            <v>76961.67</v>
          </cell>
          <cell r="E480">
            <v>0</v>
          </cell>
          <cell r="F480" t="str">
            <v>527.374,80D</v>
          </cell>
          <cell r="G480">
            <v>527374.80000000005</v>
          </cell>
        </row>
        <row r="482">
          <cell r="A482">
            <v>5831</v>
          </cell>
          <cell r="B482" t="str">
            <v>5831Vale-refeição</v>
          </cell>
          <cell r="C482" t="str">
            <v>100.708,22D</v>
          </cell>
          <cell r="D482">
            <v>21141.33</v>
          </cell>
          <cell r="E482">
            <v>0</v>
          </cell>
          <cell r="F482" t="str">
            <v>121.849,55D</v>
          </cell>
          <cell r="G482">
            <v>121849.55</v>
          </cell>
        </row>
        <row r="483">
          <cell r="A483">
            <v>5838</v>
          </cell>
          <cell r="B483" t="str">
            <v>5838Vale-transporte</v>
          </cell>
          <cell r="C483" t="str">
            <v>41.144,16D</v>
          </cell>
          <cell r="D483">
            <v>11005.92</v>
          </cell>
          <cell r="E483">
            <v>3275.14</v>
          </cell>
          <cell r="F483" t="str">
            <v>48.874,94D</v>
          </cell>
          <cell r="G483">
            <v>48874.94</v>
          </cell>
        </row>
        <row r="484">
          <cell r="A484">
            <v>5853</v>
          </cell>
          <cell r="B484" t="str">
            <v>585313º Salario</v>
          </cell>
          <cell r="C484" t="str">
            <v>687,88D</v>
          </cell>
          <cell r="D484">
            <v>0</v>
          </cell>
          <cell r="E484">
            <v>0</v>
          </cell>
          <cell r="F484" t="str">
            <v>687,88D</v>
          </cell>
          <cell r="G484">
            <v>687.88</v>
          </cell>
        </row>
        <row r="485">
          <cell r="A485">
            <v>5854</v>
          </cell>
          <cell r="B485" t="str">
            <v>5854Insalubridade</v>
          </cell>
          <cell r="C485" t="str">
            <v>99.059,88D</v>
          </cell>
          <cell r="D485">
            <v>16937.080000000002</v>
          </cell>
          <cell r="E485">
            <v>0</v>
          </cell>
          <cell r="F485" t="str">
            <v>115.996,96D</v>
          </cell>
          <cell r="G485">
            <v>115996.96</v>
          </cell>
        </row>
        <row r="486">
          <cell r="A486">
            <v>5855</v>
          </cell>
          <cell r="B486" t="str">
            <v>5855Quinquenio</v>
          </cell>
          <cell r="C486" t="str">
            <v>3.787,44D</v>
          </cell>
          <cell r="D486">
            <v>753.66</v>
          </cell>
          <cell r="E486">
            <v>0</v>
          </cell>
          <cell r="F486" t="str">
            <v>4.541,10D</v>
          </cell>
          <cell r="G486">
            <v>4541.1000000000004</v>
          </cell>
        </row>
        <row r="487">
          <cell r="A487">
            <v>5856</v>
          </cell>
          <cell r="B487" t="str">
            <v>5856Pro Labore</v>
          </cell>
          <cell r="C487" t="str">
            <v>4.400,00D</v>
          </cell>
          <cell r="D487">
            <v>880</v>
          </cell>
          <cell r="E487">
            <v>0</v>
          </cell>
          <cell r="F487" t="str">
            <v>5.280,00D</v>
          </cell>
          <cell r="G487">
            <v>5280</v>
          </cell>
        </row>
        <row r="488">
          <cell r="A488">
            <v>5857</v>
          </cell>
          <cell r="B488" t="str">
            <v>5857Fardamento</v>
          </cell>
          <cell r="C488" t="str">
            <v>3.899,82D</v>
          </cell>
          <cell r="D488">
            <v>0</v>
          </cell>
          <cell r="E488">
            <v>0</v>
          </cell>
          <cell r="F488" t="str">
            <v>3.899,82D</v>
          </cell>
          <cell r="G488">
            <v>3899.82</v>
          </cell>
        </row>
        <row r="489">
          <cell r="A489">
            <v>5860</v>
          </cell>
          <cell r="B489" t="str">
            <v>5860Rescisão</v>
          </cell>
          <cell r="C489" t="str">
            <v>13.863,79D</v>
          </cell>
          <cell r="D489">
            <v>1435.5</v>
          </cell>
          <cell r="E489">
            <v>0</v>
          </cell>
          <cell r="F489" t="str">
            <v>15.299,29D</v>
          </cell>
          <cell r="G489">
            <v>15299.29</v>
          </cell>
        </row>
        <row r="490">
          <cell r="A490">
            <v>5861</v>
          </cell>
          <cell r="B490" t="str">
            <v>5861Periculosidade</v>
          </cell>
          <cell r="C490" t="str">
            <v>358,20D</v>
          </cell>
          <cell r="D490">
            <v>358.2</v>
          </cell>
          <cell r="E490">
            <v>0</v>
          </cell>
          <cell r="F490" t="str">
            <v>716,40D</v>
          </cell>
          <cell r="G490">
            <v>716.4</v>
          </cell>
        </row>
        <row r="491">
          <cell r="A491">
            <v>5862</v>
          </cell>
          <cell r="B491" t="str">
            <v>5862Bolsa Estágio</v>
          </cell>
          <cell r="C491" t="str">
            <v>124,20D</v>
          </cell>
          <cell r="D491">
            <v>0</v>
          </cell>
          <cell r="E491">
            <v>0</v>
          </cell>
          <cell r="F491" t="str">
            <v>124,20D</v>
          </cell>
          <cell r="G491">
            <v>124.2</v>
          </cell>
        </row>
        <row r="492">
          <cell r="A492">
            <v>5863</v>
          </cell>
          <cell r="B492" t="str">
            <v>5863INSS</v>
          </cell>
          <cell r="C492" t="str">
            <v>156.661,12D</v>
          </cell>
          <cell r="D492">
            <v>28450.41</v>
          </cell>
          <cell r="E492">
            <v>0</v>
          </cell>
          <cell r="F492" t="str">
            <v>185.111,53D</v>
          </cell>
          <cell r="G492">
            <v>185111.53</v>
          </cell>
        </row>
        <row r="493">
          <cell r="A493">
            <v>5864</v>
          </cell>
          <cell r="B493" t="str">
            <v>5864GRRF</v>
          </cell>
          <cell r="C493" t="str">
            <v>7.113,30D</v>
          </cell>
          <cell r="D493">
            <v>0</v>
          </cell>
          <cell r="E493">
            <v>0</v>
          </cell>
          <cell r="F493" t="str">
            <v>7.113,30D</v>
          </cell>
          <cell r="G493">
            <v>7113.3</v>
          </cell>
        </row>
        <row r="494">
          <cell r="A494">
            <v>5865</v>
          </cell>
          <cell r="B494" t="str">
            <v>5865Hora extra</v>
          </cell>
          <cell r="C494" t="str">
            <v>8.345,57D</v>
          </cell>
          <cell r="D494">
            <v>3310.17</v>
          </cell>
          <cell r="E494">
            <v>0</v>
          </cell>
          <cell r="F494" t="str">
            <v>11.655,74D</v>
          </cell>
          <cell r="G494">
            <v>11655.74</v>
          </cell>
        </row>
        <row r="495">
          <cell r="A495" t="str">
            <v/>
          </cell>
          <cell r="B495" t="str">
            <v/>
          </cell>
          <cell r="C495" t="str">
            <v/>
          </cell>
          <cell r="D495" t="str">
            <v/>
          </cell>
          <cell r="E495" t="str">
            <v/>
          </cell>
          <cell r="F495" t="str">
            <v/>
          </cell>
          <cell r="G495" t="str">
            <v/>
          </cell>
        </row>
        <row r="496">
          <cell r="A496">
            <v>6764</v>
          </cell>
          <cell r="B496" t="str">
            <v>6764PROVISÕES TRABALHISTAS</v>
          </cell>
          <cell r="C496" t="str">
            <v xml:space="preserve">       140.646,56D</v>
          </cell>
          <cell r="D496">
            <v>26197.32</v>
          </cell>
          <cell r="E496">
            <v>0</v>
          </cell>
          <cell r="F496" t="str">
            <v xml:space="preserve">       166.843,88D</v>
          </cell>
          <cell r="G496">
            <v>166843.88</v>
          </cell>
        </row>
        <row r="497">
          <cell r="A497">
            <v>5859</v>
          </cell>
          <cell r="B497" t="str">
            <v>5859Provisões férias</v>
          </cell>
          <cell r="C497" t="str">
            <v>60.663,82D</v>
          </cell>
          <cell r="D497">
            <v>11214.23</v>
          </cell>
          <cell r="E497">
            <v>0</v>
          </cell>
          <cell r="F497" t="str">
            <v>71.878,05D</v>
          </cell>
          <cell r="G497">
            <v>71878.05</v>
          </cell>
        </row>
        <row r="498">
          <cell r="A498">
            <v>6765</v>
          </cell>
          <cell r="B498" t="str">
            <v>6765Provisões encargos s/ férias</v>
          </cell>
          <cell r="C498" t="str">
            <v>21.710,38D</v>
          </cell>
          <cell r="D498">
            <v>3902.57</v>
          </cell>
          <cell r="E498">
            <v>0</v>
          </cell>
          <cell r="F498" t="str">
            <v>25.612,95D</v>
          </cell>
          <cell r="G498">
            <v>25612.95</v>
          </cell>
        </row>
        <row r="499">
          <cell r="A499">
            <v>6766</v>
          </cell>
          <cell r="B499" t="str">
            <v>6766Provisões 13º</v>
          </cell>
          <cell r="C499" t="str">
            <v>43.295,61D</v>
          </cell>
          <cell r="D499">
            <v>8219.85</v>
          </cell>
          <cell r="E499">
            <v>0</v>
          </cell>
          <cell r="F499" t="str">
            <v>51.515,46D</v>
          </cell>
          <cell r="G499">
            <v>51515.46</v>
          </cell>
        </row>
        <row r="500">
          <cell r="A500">
            <v>6767</v>
          </cell>
          <cell r="B500" t="str">
            <v>6767Provisões encargos s/ 13º salário</v>
          </cell>
          <cell r="C500" t="str">
            <v>14.976,75D</v>
          </cell>
          <cell r="D500">
            <v>2860.67</v>
          </cell>
          <cell r="E500">
            <v>0</v>
          </cell>
          <cell r="F500" t="str">
            <v>17.837,42D</v>
          </cell>
          <cell r="G500">
            <v>17837.419999999998</v>
          </cell>
        </row>
        <row r="501">
          <cell r="A501" t="str">
            <v/>
          </cell>
          <cell r="B501" t="str">
            <v/>
          </cell>
          <cell r="C501" t="str">
            <v/>
          </cell>
          <cell r="D501" t="str">
            <v/>
          </cell>
          <cell r="E501" t="str">
            <v/>
          </cell>
          <cell r="F501" t="str">
            <v/>
          </cell>
          <cell r="G501" t="str">
            <v/>
          </cell>
        </row>
        <row r="502">
          <cell r="A502">
            <v>6763</v>
          </cell>
          <cell r="B502" t="str">
            <v>6763GASTOS GERAIS DIRETOS</v>
          </cell>
          <cell r="C502" t="str">
            <v xml:space="preserve">     1.860.151,26D</v>
          </cell>
          <cell r="D502">
            <v>313559.86</v>
          </cell>
          <cell r="E502">
            <v>0</v>
          </cell>
          <cell r="F502" t="str">
            <v xml:space="preserve">     2.173.711,12D</v>
          </cell>
          <cell r="G502">
            <v>2173711.12</v>
          </cell>
        </row>
        <row r="503">
          <cell r="A503">
            <v>7792</v>
          </cell>
          <cell r="B503" t="str">
            <v>7792Repasse Médico</v>
          </cell>
          <cell r="C503" t="str">
            <v>791.718,15D</v>
          </cell>
          <cell r="D503">
            <v>161378.38</v>
          </cell>
          <cell r="E503">
            <v>0</v>
          </cell>
          <cell r="F503" t="str">
            <v>953.096,53D</v>
          </cell>
          <cell r="G503">
            <v>953096.53</v>
          </cell>
        </row>
        <row r="504">
          <cell r="A504">
            <v>6790</v>
          </cell>
          <cell r="B504" t="str">
            <v>6790Alugueis</v>
          </cell>
          <cell r="C504" t="str">
            <v>213.320,42D</v>
          </cell>
          <cell r="D504">
            <v>36570.199999999997</v>
          </cell>
          <cell r="E504">
            <v>0</v>
          </cell>
          <cell r="F504" t="str">
            <v>249.890,62D</v>
          </cell>
          <cell r="G504">
            <v>249890.62</v>
          </cell>
        </row>
        <row r="505">
          <cell r="A505">
            <v>6706</v>
          </cell>
          <cell r="B505" t="str">
            <v>6706Energia Eletrica</v>
          </cell>
          <cell r="C505" t="str">
            <v>154.562,86D</v>
          </cell>
          <cell r="D505">
            <v>30633.17</v>
          </cell>
          <cell r="E505">
            <v>0</v>
          </cell>
          <cell r="F505" t="str">
            <v>185.196,03D</v>
          </cell>
          <cell r="G505">
            <v>185196.03</v>
          </cell>
        </row>
        <row r="506">
          <cell r="A506">
            <v>6741</v>
          </cell>
          <cell r="B506" t="str">
            <v>6741Manutenção e Reparo</v>
          </cell>
          <cell r="C506" t="str">
            <v>401.726,46D</v>
          </cell>
          <cell r="D506">
            <v>48959.74</v>
          </cell>
          <cell r="E506">
            <v>0</v>
          </cell>
          <cell r="F506" t="str">
            <v>450.686,20D</v>
          </cell>
          <cell r="G506">
            <v>450686.2</v>
          </cell>
        </row>
        <row r="507">
          <cell r="A507">
            <v>6258</v>
          </cell>
          <cell r="B507" t="str">
            <v>6258Serviços Graficos</v>
          </cell>
          <cell r="C507" t="str">
            <v>264.133,33D</v>
          </cell>
          <cell r="D507">
            <v>31978.29</v>
          </cell>
          <cell r="E507">
            <v>0</v>
          </cell>
          <cell r="F507" t="str">
            <v>296.111,62D</v>
          </cell>
          <cell r="G507">
            <v>296111.62</v>
          </cell>
        </row>
        <row r="508">
          <cell r="A508">
            <v>7767</v>
          </cell>
          <cell r="B508" t="str">
            <v>7767Serviços de limpeza</v>
          </cell>
          <cell r="C508" t="str">
            <v>8.486,08D</v>
          </cell>
          <cell r="D508">
            <v>727.37</v>
          </cell>
          <cell r="E508">
            <v>0</v>
          </cell>
          <cell r="F508" t="str">
            <v>9.213,45D</v>
          </cell>
          <cell r="G508">
            <v>9213.4500000000007</v>
          </cell>
        </row>
        <row r="509">
          <cell r="A509">
            <v>6300</v>
          </cell>
          <cell r="B509" t="str">
            <v>6300Lavanderia</v>
          </cell>
          <cell r="C509" t="str">
            <v>26.203,96D</v>
          </cell>
          <cell r="D509">
            <v>3312.71</v>
          </cell>
          <cell r="E509">
            <v>0</v>
          </cell>
          <cell r="F509" t="str">
            <v>29.516,67D</v>
          </cell>
          <cell r="G509">
            <v>29516.67</v>
          </cell>
        </row>
        <row r="510">
          <cell r="A510" t="str">
            <v/>
          </cell>
          <cell r="B510" t="str">
            <v/>
          </cell>
          <cell r="C510" t="str">
            <v/>
          </cell>
          <cell r="D510" t="str">
            <v/>
          </cell>
          <cell r="E510" t="str">
            <v/>
          </cell>
          <cell r="F510" t="str">
            <v/>
          </cell>
          <cell r="G510" t="str">
            <v/>
          </cell>
        </row>
        <row r="511">
          <cell r="A511">
            <v>6195</v>
          </cell>
          <cell r="B511" t="str">
            <v>6195DESPESAS</v>
          </cell>
          <cell r="C511" t="str">
            <v xml:space="preserve">     1.907.761,34D</v>
          </cell>
          <cell r="D511">
            <v>301679.94</v>
          </cell>
          <cell r="E511">
            <v>120.55</v>
          </cell>
          <cell r="F511" t="str">
            <v xml:space="preserve">     2.209.320,73D</v>
          </cell>
          <cell r="G511">
            <v>2209320.73</v>
          </cell>
        </row>
        <row r="512">
          <cell r="A512">
            <v>6202</v>
          </cell>
          <cell r="B512" t="str">
            <v>6202OUTRAS DESPESAS</v>
          </cell>
          <cell r="C512" t="str">
            <v xml:space="preserve">     1.704.038,45D</v>
          </cell>
          <cell r="D512">
            <v>271036.90000000002</v>
          </cell>
          <cell r="E512">
            <v>120.55</v>
          </cell>
          <cell r="F512" t="str">
            <v xml:space="preserve">     1.974.954,80D</v>
          </cell>
          <cell r="G512">
            <v>1974954.8</v>
          </cell>
        </row>
        <row r="513">
          <cell r="A513">
            <v>6209</v>
          </cell>
          <cell r="B513" t="str">
            <v>6209DESPESAS COMERCIAIS</v>
          </cell>
          <cell r="C513" t="str">
            <v xml:space="preserve">       243.246,92D</v>
          </cell>
          <cell r="D513">
            <v>53789.57</v>
          </cell>
          <cell r="E513">
            <v>0</v>
          </cell>
          <cell r="F513" t="str">
            <v xml:space="preserve">       297.036,49D</v>
          </cell>
          <cell r="G513">
            <v>297036.49</v>
          </cell>
        </row>
        <row r="514">
          <cell r="A514">
            <v>6237</v>
          </cell>
          <cell r="B514" t="str">
            <v>6237SERVIÇOS PRESTADOS</v>
          </cell>
          <cell r="C514" t="str">
            <v xml:space="preserve">       243.246,92D</v>
          </cell>
          <cell r="D514">
            <v>53789.57</v>
          </cell>
          <cell r="E514">
            <v>0</v>
          </cell>
          <cell r="F514" t="str">
            <v xml:space="preserve">       297.036,49D</v>
          </cell>
          <cell r="G514">
            <v>297036.49</v>
          </cell>
        </row>
        <row r="515">
          <cell r="A515">
            <v>6244</v>
          </cell>
          <cell r="B515" t="str">
            <v>6244Propaganda/Publicidade</v>
          </cell>
          <cell r="C515" t="str">
            <v>21.651,45D</v>
          </cell>
          <cell r="D515">
            <v>240</v>
          </cell>
          <cell r="E515">
            <v>0</v>
          </cell>
          <cell r="F515" t="str">
            <v>21.891,45D</v>
          </cell>
          <cell r="G515">
            <v>21891.45</v>
          </cell>
        </row>
        <row r="516">
          <cell r="A516">
            <v>6272</v>
          </cell>
          <cell r="B516" t="str">
            <v>6272Serviços Contábeis</v>
          </cell>
          <cell r="C516" t="str">
            <v>26.412,80D</v>
          </cell>
          <cell r="D516">
            <v>5000</v>
          </cell>
          <cell r="E516">
            <v>0</v>
          </cell>
          <cell r="F516" t="str">
            <v>31.412,80D</v>
          </cell>
          <cell r="G516">
            <v>31412.799999999999</v>
          </cell>
        </row>
        <row r="517">
          <cell r="A517">
            <v>6279</v>
          </cell>
          <cell r="B517" t="str">
            <v>6279Serviços Advocatícios</v>
          </cell>
          <cell r="C517" t="str">
            <v>34.241,47D</v>
          </cell>
          <cell r="D517">
            <v>5461.94</v>
          </cell>
          <cell r="E517">
            <v>0</v>
          </cell>
          <cell r="F517" t="str">
            <v>39.703,41D</v>
          </cell>
          <cell r="G517">
            <v>39703.410000000003</v>
          </cell>
        </row>
        <row r="518">
          <cell r="A518">
            <v>6286</v>
          </cell>
          <cell r="B518" t="str">
            <v>6286Segurança</v>
          </cell>
          <cell r="C518" t="str">
            <v>6.468,00D</v>
          </cell>
          <cell r="D518">
            <v>1078</v>
          </cell>
          <cell r="E518">
            <v>0</v>
          </cell>
          <cell r="F518" t="str">
            <v>7.546,00D</v>
          </cell>
          <cell r="G518">
            <v>7546</v>
          </cell>
        </row>
        <row r="519">
          <cell r="A519">
            <v>6293</v>
          </cell>
          <cell r="B519" t="str">
            <v>6293Serviços prestados PF/PJ</v>
          </cell>
          <cell r="C519" t="str">
            <v>41.804,38D</v>
          </cell>
          <cell r="D519">
            <v>17814.849999999999</v>
          </cell>
          <cell r="E519">
            <v>0</v>
          </cell>
          <cell r="F519" t="str">
            <v>59.619,23D</v>
          </cell>
          <cell r="G519">
            <v>59619.23</v>
          </cell>
        </row>
        <row r="520">
          <cell r="A520">
            <v>6307</v>
          </cell>
          <cell r="B520" t="str">
            <v>6307Táxi</v>
          </cell>
          <cell r="C520" t="str">
            <v>576,17D</v>
          </cell>
          <cell r="D520">
            <v>55</v>
          </cell>
          <cell r="E520">
            <v>0</v>
          </cell>
          <cell r="F520" t="str">
            <v>631,17D</v>
          </cell>
          <cell r="G520">
            <v>631.16999999999996</v>
          </cell>
        </row>
        <row r="521">
          <cell r="A521">
            <v>7765</v>
          </cell>
          <cell r="B521" t="str">
            <v>7765Serviços de Informática</v>
          </cell>
          <cell r="C521" t="str">
            <v>57.342,65D</v>
          </cell>
          <cell r="D521">
            <v>7491.22</v>
          </cell>
          <cell r="E521">
            <v>0</v>
          </cell>
          <cell r="F521" t="str">
            <v>64.833,87D</v>
          </cell>
          <cell r="G521">
            <v>64833.87</v>
          </cell>
        </row>
        <row r="522">
          <cell r="A522">
            <v>7766</v>
          </cell>
          <cell r="B522" t="str">
            <v>7766Serviços de consultoria</v>
          </cell>
          <cell r="C522" t="str">
            <v>54.750,00D</v>
          </cell>
          <cell r="D522">
            <v>16648.560000000001</v>
          </cell>
          <cell r="E522">
            <v>0</v>
          </cell>
          <cell r="F522" t="str">
            <v>71.398,56D</v>
          </cell>
          <cell r="G522">
            <v>71398.559999999998</v>
          </cell>
        </row>
        <row r="523">
          <cell r="A523" t="str">
            <v/>
          </cell>
          <cell r="B523" t="str">
            <v/>
          </cell>
          <cell r="C523" t="str">
            <v/>
          </cell>
          <cell r="D523" t="str">
            <v/>
          </cell>
          <cell r="E523" t="str">
            <v/>
          </cell>
          <cell r="F523" t="str">
            <v/>
          </cell>
          <cell r="G523" t="str">
            <v/>
          </cell>
        </row>
        <row r="524">
          <cell r="A524">
            <v>6314</v>
          </cell>
          <cell r="B524" t="str">
            <v>6314DESPESAS COM PESSOAL</v>
          </cell>
          <cell r="C524" t="str">
            <v xml:space="preserve">       293.361,50D</v>
          </cell>
          <cell r="D524">
            <v>55558.23</v>
          </cell>
          <cell r="E524">
            <v>120.55</v>
          </cell>
          <cell r="F524" t="str">
            <v xml:space="preserve">       348.799,18D</v>
          </cell>
          <cell r="G524">
            <v>348799.18</v>
          </cell>
        </row>
        <row r="525">
          <cell r="A525">
            <v>6321</v>
          </cell>
          <cell r="B525" t="str">
            <v>6321PROVENTOS</v>
          </cell>
          <cell r="C525" t="str">
            <v xml:space="preserve">       204.415,26D</v>
          </cell>
          <cell r="D525">
            <v>36666.89</v>
          </cell>
          <cell r="E525">
            <v>120.55</v>
          </cell>
          <cell r="F525" t="str">
            <v xml:space="preserve">       240.961,60D</v>
          </cell>
          <cell r="G525">
            <v>240961.6</v>
          </cell>
        </row>
        <row r="526">
          <cell r="A526">
            <v>6328</v>
          </cell>
          <cell r="B526" t="str">
            <v>6328Salarios e Ordenados</v>
          </cell>
          <cell r="C526" t="str">
            <v>125.949,59D</v>
          </cell>
          <cell r="D526">
            <v>21708.37</v>
          </cell>
          <cell r="E526">
            <v>120.55</v>
          </cell>
          <cell r="F526" t="str">
            <v>147.537,41D</v>
          </cell>
          <cell r="G526">
            <v>147537.41</v>
          </cell>
        </row>
        <row r="527">
          <cell r="A527">
            <v>6342</v>
          </cell>
          <cell r="B527" t="str">
            <v>6342Ferias</v>
          </cell>
          <cell r="C527" t="str">
            <v>546,74D</v>
          </cell>
          <cell r="D527">
            <v>0</v>
          </cell>
          <cell r="E527">
            <v>0</v>
          </cell>
          <cell r="F527" t="str">
            <v>546,74D</v>
          </cell>
          <cell r="G527">
            <v>546.74</v>
          </cell>
        </row>
        <row r="528">
          <cell r="A528">
            <v>6377</v>
          </cell>
          <cell r="B528" t="str">
            <v>6377Feriados</v>
          </cell>
          <cell r="C528" t="str">
            <v>5.205,14D</v>
          </cell>
          <cell r="D528">
            <v>0</v>
          </cell>
          <cell r="E528">
            <v>0</v>
          </cell>
          <cell r="F528" t="str">
            <v>5.205,14D</v>
          </cell>
          <cell r="G528">
            <v>5205.1400000000003</v>
          </cell>
        </row>
        <row r="529">
          <cell r="A529">
            <v>6419</v>
          </cell>
          <cell r="B529" t="str">
            <v>6419DSR S/ H. Extra</v>
          </cell>
          <cell r="C529" t="str">
            <v>770,27D</v>
          </cell>
          <cell r="D529">
            <v>620.11</v>
          </cell>
          <cell r="E529">
            <v>0</v>
          </cell>
          <cell r="F529" t="str">
            <v>1.390,38D</v>
          </cell>
          <cell r="G529">
            <v>1390.38</v>
          </cell>
        </row>
        <row r="530">
          <cell r="A530">
            <v>6426</v>
          </cell>
          <cell r="B530" t="str">
            <v>6426HS. Extras</v>
          </cell>
          <cell r="C530" t="str">
            <v>1.665,39D</v>
          </cell>
          <cell r="D530">
            <v>211.67</v>
          </cell>
          <cell r="E530">
            <v>0</v>
          </cell>
          <cell r="F530" t="str">
            <v>1.877,06D</v>
          </cell>
          <cell r="G530">
            <v>1877.06</v>
          </cell>
        </row>
        <row r="531">
          <cell r="A531">
            <v>6433</v>
          </cell>
          <cell r="B531" t="str">
            <v>6433Gratificação</v>
          </cell>
          <cell r="C531" t="str">
            <v>26.754,90D</v>
          </cell>
          <cell r="D531">
            <v>0</v>
          </cell>
          <cell r="E531">
            <v>0</v>
          </cell>
          <cell r="F531" t="str">
            <v>26.754,90D</v>
          </cell>
          <cell r="G531">
            <v>26754.9</v>
          </cell>
        </row>
        <row r="532">
          <cell r="A532">
            <v>6454</v>
          </cell>
          <cell r="B532" t="str">
            <v>6454Insalubridade</v>
          </cell>
          <cell r="C532" t="str">
            <v>6.336,00D</v>
          </cell>
          <cell r="D532">
            <v>1290.67</v>
          </cell>
          <cell r="E532">
            <v>0</v>
          </cell>
          <cell r="F532" t="str">
            <v>7.626,67D</v>
          </cell>
          <cell r="G532">
            <v>7626.67</v>
          </cell>
        </row>
        <row r="533">
          <cell r="A533">
            <v>6461</v>
          </cell>
          <cell r="B533" t="str">
            <v>6461Quiquenio</v>
          </cell>
          <cell r="C533" t="str">
            <v>223,25D</v>
          </cell>
          <cell r="D533">
            <v>0</v>
          </cell>
          <cell r="E533">
            <v>0</v>
          </cell>
          <cell r="F533" t="str">
            <v>223,25D</v>
          </cell>
          <cell r="G533">
            <v>223.25</v>
          </cell>
        </row>
        <row r="534">
          <cell r="A534">
            <v>6468</v>
          </cell>
          <cell r="B534" t="str">
            <v>6468Contribuição Sindical</v>
          </cell>
          <cell r="C534" t="str">
            <v>2.759,77D</v>
          </cell>
          <cell r="D534">
            <v>872.83</v>
          </cell>
          <cell r="E534">
            <v>0</v>
          </cell>
          <cell r="F534" t="str">
            <v>3.632,60D</v>
          </cell>
          <cell r="G534">
            <v>3632.6</v>
          </cell>
        </row>
        <row r="535">
          <cell r="A535">
            <v>6482</v>
          </cell>
          <cell r="B535" t="str">
            <v>6482Fardamentos</v>
          </cell>
          <cell r="C535" t="str">
            <v>2.090,00D</v>
          </cell>
          <cell r="D535">
            <v>0</v>
          </cell>
          <cell r="E535">
            <v>0</v>
          </cell>
          <cell r="F535" t="str">
            <v>2.090,00D</v>
          </cell>
          <cell r="G535">
            <v>2090</v>
          </cell>
        </row>
        <row r="536">
          <cell r="A536">
            <v>6489</v>
          </cell>
          <cell r="B536" t="str">
            <v>6489Confraternizações e premiações</v>
          </cell>
          <cell r="C536" t="str">
            <v>1.710,56D</v>
          </cell>
          <cell r="D536">
            <v>271.88</v>
          </cell>
          <cell r="E536">
            <v>0</v>
          </cell>
          <cell r="F536" t="str">
            <v>1.982,44D</v>
          </cell>
          <cell r="G536">
            <v>1982.44</v>
          </cell>
        </row>
        <row r="537">
          <cell r="A537">
            <v>6496</v>
          </cell>
          <cell r="B537" t="str">
            <v>6496Cursos e Treinamentos</v>
          </cell>
          <cell r="C537" t="str">
            <v>100,00D</v>
          </cell>
          <cell r="D537">
            <v>0</v>
          </cell>
          <cell r="E537">
            <v>0</v>
          </cell>
          <cell r="F537" t="str">
            <v>100,00D</v>
          </cell>
          <cell r="G537">
            <v>100</v>
          </cell>
        </row>
        <row r="542">
          <cell r="A542">
            <v>6503</v>
          </cell>
          <cell r="B542" t="str">
            <v>6503Rescisão</v>
          </cell>
          <cell r="C542" t="str">
            <v>1.463,14D</v>
          </cell>
          <cell r="D542">
            <v>0</v>
          </cell>
          <cell r="E542">
            <v>0</v>
          </cell>
          <cell r="F542" t="str">
            <v>1.463,14D</v>
          </cell>
          <cell r="G542">
            <v>1463.14</v>
          </cell>
        </row>
        <row r="543">
          <cell r="A543">
            <v>6510</v>
          </cell>
          <cell r="B543" t="str">
            <v>6510Exames</v>
          </cell>
          <cell r="C543" t="str">
            <v>1.350,00D</v>
          </cell>
          <cell r="D543">
            <v>1188</v>
          </cell>
          <cell r="E543">
            <v>0</v>
          </cell>
          <cell r="F543" t="str">
            <v>2.538,00D</v>
          </cell>
          <cell r="G543">
            <v>2538</v>
          </cell>
        </row>
        <row r="544">
          <cell r="A544">
            <v>6531</v>
          </cell>
          <cell r="B544" t="str">
            <v>6531Premios e gratificações</v>
          </cell>
          <cell r="C544" t="str">
            <v>19.188,81D</v>
          </cell>
          <cell r="D544">
            <v>8103.36</v>
          </cell>
          <cell r="E544">
            <v>0</v>
          </cell>
          <cell r="F544" t="str">
            <v>27.292,17D</v>
          </cell>
          <cell r="G544">
            <v>27292.17</v>
          </cell>
        </row>
        <row r="545">
          <cell r="A545">
            <v>7700</v>
          </cell>
          <cell r="B545" t="str">
            <v>7700Periulosidade</v>
          </cell>
          <cell r="C545" t="str">
            <v>1.653,30D</v>
          </cell>
          <cell r="D545">
            <v>0</v>
          </cell>
          <cell r="E545">
            <v>0</v>
          </cell>
          <cell r="F545" t="str">
            <v>1.653,30D</v>
          </cell>
          <cell r="G545">
            <v>1653.3</v>
          </cell>
        </row>
        <row r="546">
          <cell r="A546">
            <v>7701</v>
          </cell>
          <cell r="B546" t="str">
            <v>7701Bolsa Estágio</v>
          </cell>
          <cell r="C546" t="str">
            <v>6.648,40D</v>
          </cell>
          <cell r="D546">
            <v>2400</v>
          </cell>
          <cell r="E546">
            <v>0</v>
          </cell>
          <cell r="F546" t="str">
            <v>9.048,40D</v>
          </cell>
          <cell r="G546">
            <v>9048.4</v>
          </cell>
        </row>
        <row r="547">
          <cell r="A547" t="str">
            <v/>
          </cell>
          <cell r="B547" t="str">
            <v/>
          </cell>
          <cell r="C547" t="str">
            <v/>
          </cell>
          <cell r="D547" t="str">
            <v/>
          </cell>
          <cell r="E547" t="str">
            <v/>
          </cell>
          <cell r="F547" t="str">
            <v/>
          </cell>
          <cell r="G547" t="str">
            <v/>
          </cell>
        </row>
        <row r="548">
          <cell r="A548">
            <v>6552</v>
          </cell>
          <cell r="B548" t="str">
            <v>6552ENCARGOS SOCIAIS</v>
          </cell>
          <cell r="C548" t="str">
            <v xml:space="preserve">        50.471,29D</v>
          </cell>
          <cell r="D548">
            <v>11568.91</v>
          </cell>
          <cell r="E548">
            <v>0</v>
          </cell>
          <cell r="F548" t="str">
            <v xml:space="preserve">        62.040,20D</v>
          </cell>
          <cell r="G548">
            <v>62040.2</v>
          </cell>
        </row>
        <row r="549">
          <cell r="A549">
            <v>736</v>
          </cell>
          <cell r="B549" t="str">
            <v>736Inss</v>
          </cell>
          <cell r="C549" t="str">
            <v>36.191,93D</v>
          </cell>
          <cell r="D549">
            <v>8447.67</v>
          </cell>
          <cell r="E549">
            <v>0</v>
          </cell>
          <cell r="F549" t="str">
            <v>44.639,60D</v>
          </cell>
          <cell r="G549">
            <v>44639.6</v>
          </cell>
        </row>
        <row r="550">
          <cell r="A550">
            <v>6566</v>
          </cell>
          <cell r="B550" t="str">
            <v>6566Fgts</v>
          </cell>
          <cell r="C550" t="str">
            <v>9.941,20D</v>
          </cell>
          <cell r="D550">
            <v>2263.41</v>
          </cell>
          <cell r="E550">
            <v>0</v>
          </cell>
          <cell r="F550" t="str">
            <v>12.204,61D</v>
          </cell>
          <cell r="G550">
            <v>12204.61</v>
          </cell>
        </row>
        <row r="551">
          <cell r="A551">
            <v>6580</v>
          </cell>
          <cell r="B551" t="str">
            <v>6580Grrf</v>
          </cell>
          <cell r="C551" t="str">
            <v>4.338,16D</v>
          </cell>
          <cell r="D551">
            <v>857.83</v>
          </cell>
          <cell r="E551">
            <v>0</v>
          </cell>
          <cell r="F551" t="str">
            <v>5.195,99D</v>
          </cell>
          <cell r="G551">
            <v>5195.99</v>
          </cell>
        </row>
        <row r="552">
          <cell r="A552" t="str">
            <v/>
          </cell>
          <cell r="B552" t="str">
            <v/>
          </cell>
          <cell r="C552" t="str">
            <v/>
          </cell>
          <cell r="D552" t="str">
            <v/>
          </cell>
          <cell r="E552" t="str">
            <v/>
          </cell>
          <cell r="F552" t="str">
            <v/>
          </cell>
          <cell r="G552" t="str">
            <v/>
          </cell>
        </row>
        <row r="553">
          <cell r="A553">
            <v>6622</v>
          </cell>
          <cell r="B553" t="str">
            <v>6622PROVISÕES TRABALHISTAS</v>
          </cell>
          <cell r="C553" t="str">
            <v xml:space="preserve">        38.474,95D</v>
          </cell>
          <cell r="D553">
            <v>7322.43</v>
          </cell>
          <cell r="E553">
            <v>0</v>
          </cell>
          <cell r="F553" t="str">
            <v xml:space="preserve">        45.797,38D</v>
          </cell>
          <cell r="G553">
            <v>45797.38</v>
          </cell>
        </row>
        <row r="554">
          <cell r="A554">
            <v>6629</v>
          </cell>
          <cell r="B554" t="str">
            <v>6629Provisao de Ferias</v>
          </cell>
          <cell r="C554" t="str">
            <v>16.302,38D</v>
          </cell>
          <cell r="D554">
            <v>3076.99</v>
          </cell>
          <cell r="E554">
            <v>0</v>
          </cell>
          <cell r="F554" t="str">
            <v>19.379,37D</v>
          </cell>
          <cell r="G554">
            <v>19379.37</v>
          </cell>
        </row>
        <row r="555">
          <cell r="A555">
            <v>6636</v>
          </cell>
          <cell r="B555" t="str">
            <v>6636Provisao de 13º salario</v>
          </cell>
          <cell r="C555" t="str">
            <v>12.249,51D</v>
          </cell>
          <cell r="D555">
            <v>2355.0700000000002</v>
          </cell>
          <cell r="E555">
            <v>0</v>
          </cell>
          <cell r="F555" t="str">
            <v>14.604,58D</v>
          </cell>
          <cell r="G555">
            <v>14604.58</v>
          </cell>
        </row>
        <row r="556">
          <cell r="A556">
            <v>6637</v>
          </cell>
          <cell r="B556" t="str">
            <v>6637Provisão encargos s/ férias</v>
          </cell>
          <cell r="C556" t="str">
            <v>5.674,15D</v>
          </cell>
          <cell r="D556">
            <v>1070.81</v>
          </cell>
          <cell r="E556">
            <v>0</v>
          </cell>
          <cell r="F556" t="str">
            <v>6.744,96D</v>
          </cell>
          <cell r="G556">
            <v>6744.96</v>
          </cell>
        </row>
        <row r="557">
          <cell r="A557">
            <v>6638</v>
          </cell>
          <cell r="B557" t="str">
            <v>6638Provisão encargos s/ 13º salário</v>
          </cell>
          <cell r="C557" t="str">
            <v>4.248,91D</v>
          </cell>
          <cell r="D557">
            <v>819.56</v>
          </cell>
          <cell r="E557">
            <v>0</v>
          </cell>
          <cell r="F557" t="str">
            <v>5.068,47D</v>
          </cell>
          <cell r="G557">
            <v>5068.47</v>
          </cell>
        </row>
        <row r="558">
          <cell r="A558" t="str">
            <v/>
          </cell>
          <cell r="B558" t="str">
            <v/>
          </cell>
          <cell r="C558" t="str">
            <v/>
          </cell>
          <cell r="D558" t="str">
            <v/>
          </cell>
          <cell r="E558" t="str">
            <v/>
          </cell>
          <cell r="F558" t="str">
            <v/>
          </cell>
          <cell r="G558" t="str">
            <v/>
          </cell>
        </row>
        <row r="559">
          <cell r="A559">
            <v>6657</v>
          </cell>
          <cell r="B559" t="str">
            <v>6657DESPESAS ADMINISTRATIVAS</v>
          </cell>
          <cell r="C559" t="str">
            <v xml:space="preserve">       408.992,13D</v>
          </cell>
          <cell r="D559">
            <v>48934.04</v>
          </cell>
          <cell r="E559">
            <v>0</v>
          </cell>
          <cell r="F559" t="str">
            <v xml:space="preserve">       457.926,17D</v>
          </cell>
          <cell r="G559">
            <v>457926.17</v>
          </cell>
        </row>
        <row r="560">
          <cell r="A560">
            <v>6664</v>
          </cell>
          <cell r="B560" t="str">
            <v>6664DESPESAS ADMINISTRATIVAS</v>
          </cell>
          <cell r="C560" t="str">
            <v xml:space="preserve">       408.992,13D</v>
          </cell>
          <cell r="D560">
            <v>48934.04</v>
          </cell>
          <cell r="E560">
            <v>0</v>
          </cell>
          <cell r="F560" t="str">
            <v xml:space="preserve">       457.926,17D</v>
          </cell>
          <cell r="G560">
            <v>457926.17</v>
          </cell>
        </row>
        <row r="561">
          <cell r="A561">
            <v>6678</v>
          </cell>
          <cell r="B561" t="str">
            <v>6678Frete</v>
          </cell>
          <cell r="C561" t="str">
            <v>1.080,00D</v>
          </cell>
          <cell r="D561">
            <v>330</v>
          </cell>
          <cell r="E561">
            <v>0</v>
          </cell>
          <cell r="F561" t="str">
            <v>1.410,00D</v>
          </cell>
          <cell r="G561">
            <v>1410</v>
          </cell>
        </row>
        <row r="562">
          <cell r="A562">
            <v>6685</v>
          </cell>
          <cell r="B562" t="str">
            <v>6685Despesas com seguros</v>
          </cell>
          <cell r="C562" t="str">
            <v>7.890,95D</v>
          </cell>
          <cell r="D562">
            <v>663.79</v>
          </cell>
          <cell r="E562">
            <v>0</v>
          </cell>
          <cell r="F562" t="str">
            <v>8.554,74D</v>
          </cell>
          <cell r="G562">
            <v>8554.74</v>
          </cell>
        </row>
        <row r="563">
          <cell r="A563">
            <v>6692</v>
          </cell>
          <cell r="B563" t="str">
            <v>6692Despesa Agua</v>
          </cell>
          <cell r="C563" t="str">
            <v>1.053,75D</v>
          </cell>
          <cell r="D563">
            <v>472</v>
          </cell>
          <cell r="E563">
            <v>0</v>
          </cell>
          <cell r="F563" t="str">
            <v>1.525,75D</v>
          </cell>
          <cell r="G563">
            <v>1525.75</v>
          </cell>
        </row>
        <row r="564">
          <cell r="A564">
            <v>6699</v>
          </cell>
          <cell r="B564" t="str">
            <v>6699Telefones</v>
          </cell>
          <cell r="C564" t="str">
            <v>32.794,41D</v>
          </cell>
          <cell r="D564">
            <v>4901.83</v>
          </cell>
          <cell r="E564">
            <v>0</v>
          </cell>
          <cell r="F564" t="str">
            <v>37.696,24D</v>
          </cell>
          <cell r="G564">
            <v>37696.239999999998</v>
          </cell>
        </row>
        <row r="565">
          <cell r="A565">
            <v>6720</v>
          </cell>
          <cell r="B565" t="str">
            <v>6720Associações e Sindicatos</v>
          </cell>
          <cell r="C565" t="str">
            <v>4.825,85D</v>
          </cell>
          <cell r="D565">
            <v>1518.32</v>
          </cell>
          <cell r="E565">
            <v>0</v>
          </cell>
          <cell r="F565" t="str">
            <v>6.344,17D</v>
          </cell>
          <cell r="G565">
            <v>6344.17</v>
          </cell>
        </row>
        <row r="566">
          <cell r="A566">
            <v>6727</v>
          </cell>
          <cell r="B566" t="str">
            <v>6727CIEE - Centro de Integração Empresa Escola</v>
          </cell>
          <cell r="C566" t="str">
            <v>1.629,14D</v>
          </cell>
          <cell r="D566">
            <v>0</v>
          </cell>
          <cell r="E566">
            <v>0</v>
          </cell>
          <cell r="F566" t="str">
            <v>1.629,14D</v>
          </cell>
          <cell r="G566">
            <v>1629.14</v>
          </cell>
        </row>
        <row r="567">
          <cell r="A567">
            <v>6734</v>
          </cell>
          <cell r="B567" t="str">
            <v>6734Lanches e Refeições</v>
          </cell>
          <cell r="C567" t="str">
            <v>1.951,13D</v>
          </cell>
          <cell r="D567">
            <v>371.48</v>
          </cell>
          <cell r="E567">
            <v>0</v>
          </cell>
          <cell r="F567" t="str">
            <v>2.322,61D</v>
          </cell>
          <cell r="G567">
            <v>2322.61</v>
          </cell>
        </row>
        <row r="568">
          <cell r="A568">
            <v>6748</v>
          </cell>
          <cell r="B568" t="str">
            <v>6748Correios e Telegrafos</v>
          </cell>
          <cell r="C568" t="str">
            <v>1.183,04D</v>
          </cell>
          <cell r="D568">
            <v>0</v>
          </cell>
          <cell r="E568">
            <v>0</v>
          </cell>
          <cell r="F568" t="str">
            <v>1.183,04D</v>
          </cell>
          <cell r="G568">
            <v>1183.04</v>
          </cell>
        </row>
        <row r="569">
          <cell r="A569">
            <v>6755</v>
          </cell>
          <cell r="B569" t="str">
            <v>6755Fardamentos</v>
          </cell>
          <cell r="C569" t="str">
            <v>3.450,40D</v>
          </cell>
          <cell r="D569">
            <v>16</v>
          </cell>
          <cell r="E569">
            <v>0</v>
          </cell>
          <cell r="F569" t="str">
            <v>3.466,40D</v>
          </cell>
          <cell r="G569">
            <v>3466.4</v>
          </cell>
        </row>
        <row r="570">
          <cell r="A570">
            <v>6769</v>
          </cell>
          <cell r="B570" t="str">
            <v>6769Material de Escritorio</v>
          </cell>
          <cell r="C570" t="str">
            <v>15.190,91D</v>
          </cell>
          <cell r="D570">
            <v>2477.34</v>
          </cell>
          <cell r="E570">
            <v>0</v>
          </cell>
          <cell r="F570" t="str">
            <v>17.668,25D</v>
          </cell>
          <cell r="G570">
            <v>17668.25</v>
          </cell>
        </row>
        <row r="571">
          <cell r="A571">
            <v>6783</v>
          </cell>
          <cell r="B571" t="str">
            <v>6783Medicamentos</v>
          </cell>
          <cell r="C571" t="str">
            <v>0,00D</v>
          </cell>
          <cell r="D571">
            <v>67.099999999999994</v>
          </cell>
          <cell r="E571">
            <v>0</v>
          </cell>
          <cell r="F571" t="str">
            <v>67,10D</v>
          </cell>
          <cell r="G571">
            <v>67.099999999999994</v>
          </cell>
        </row>
        <row r="572">
          <cell r="A572">
            <v>6804</v>
          </cell>
          <cell r="B572" t="str">
            <v>6804Material de expediente</v>
          </cell>
          <cell r="C572" t="str">
            <v>4.837,09D</v>
          </cell>
          <cell r="D572">
            <v>319.89999999999998</v>
          </cell>
          <cell r="E572">
            <v>0</v>
          </cell>
          <cell r="F572" t="str">
            <v>5.156,99D</v>
          </cell>
          <cell r="G572">
            <v>5156.99</v>
          </cell>
        </row>
        <row r="573">
          <cell r="A573">
            <v>6818</v>
          </cell>
          <cell r="B573" t="str">
            <v>6818Material de informatica</v>
          </cell>
          <cell r="C573" t="str">
            <v>1.515,02D</v>
          </cell>
          <cell r="D573">
            <v>2016</v>
          </cell>
          <cell r="E573">
            <v>0</v>
          </cell>
          <cell r="F573" t="str">
            <v>3.531,02D</v>
          </cell>
          <cell r="G573">
            <v>3531.02</v>
          </cell>
        </row>
        <row r="574">
          <cell r="A574">
            <v>6825</v>
          </cell>
          <cell r="B574" t="str">
            <v>6825Agua e esgoto</v>
          </cell>
          <cell r="C574" t="str">
            <v>16.728,71D</v>
          </cell>
          <cell r="D574">
            <v>3143.81</v>
          </cell>
          <cell r="E574">
            <v>0</v>
          </cell>
          <cell r="F574" t="str">
            <v>19.872,52D</v>
          </cell>
          <cell r="G574">
            <v>19872.52</v>
          </cell>
        </row>
        <row r="575">
          <cell r="A575">
            <v>6839</v>
          </cell>
          <cell r="B575" t="str">
            <v>6839Cartão de credito</v>
          </cell>
          <cell r="C575" t="str">
            <v>9.687,54D</v>
          </cell>
          <cell r="D575">
            <v>5337.86</v>
          </cell>
          <cell r="E575">
            <v>0</v>
          </cell>
          <cell r="F575" t="str">
            <v>15.025,40D</v>
          </cell>
          <cell r="G575">
            <v>15025.4</v>
          </cell>
        </row>
        <row r="576">
          <cell r="A576">
            <v>6860</v>
          </cell>
          <cell r="B576" t="str">
            <v>6860Internet/TV por assinatura</v>
          </cell>
          <cell r="C576" t="str">
            <v>9.235,53D</v>
          </cell>
          <cell r="D576">
            <v>60.62</v>
          </cell>
          <cell r="E576">
            <v>0</v>
          </cell>
          <cell r="F576" t="str">
            <v>9.296,15D</v>
          </cell>
          <cell r="G576">
            <v>9296.15</v>
          </cell>
        </row>
        <row r="577">
          <cell r="A577">
            <v>6888</v>
          </cell>
          <cell r="B577" t="str">
            <v>6888Assinaturas</v>
          </cell>
          <cell r="C577" t="str">
            <v>435,00D</v>
          </cell>
          <cell r="D577">
            <v>0</v>
          </cell>
          <cell r="E577">
            <v>0</v>
          </cell>
          <cell r="F577" t="str">
            <v>435,00D</v>
          </cell>
          <cell r="G577">
            <v>435</v>
          </cell>
        </row>
        <row r="578">
          <cell r="A578">
            <v>6916</v>
          </cell>
          <cell r="B578" t="str">
            <v>6916Taxas</v>
          </cell>
          <cell r="C578" t="str">
            <v>35,00D</v>
          </cell>
          <cell r="D578">
            <v>0</v>
          </cell>
          <cell r="E578">
            <v>0</v>
          </cell>
          <cell r="F578" t="str">
            <v>35,00D</v>
          </cell>
          <cell r="G578">
            <v>35</v>
          </cell>
        </row>
        <row r="579">
          <cell r="A579">
            <v>6923</v>
          </cell>
          <cell r="B579" t="str">
            <v>6923Celular</v>
          </cell>
          <cell r="C579" t="str">
            <v>40,00D</v>
          </cell>
          <cell r="D579">
            <v>0</v>
          </cell>
          <cell r="E579">
            <v>0</v>
          </cell>
          <cell r="F579" t="str">
            <v>40,00D</v>
          </cell>
          <cell r="G579">
            <v>40</v>
          </cell>
        </row>
        <row r="580">
          <cell r="A580">
            <v>6930</v>
          </cell>
          <cell r="B580" t="str">
            <v>6930Estacionamento</v>
          </cell>
          <cell r="C580" t="str">
            <v>1.153,38D</v>
          </cell>
          <cell r="D580">
            <v>50</v>
          </cell>
          <cell r="E580">
            <v>0</v>
          </cell>
          <cell r="F580" t="str">
            <v>1.203,38D</v>
          </cell>
          <cell r="G580">
            <v>1203.3800000000001</v>
          </cell>
        </row>
        <row r="581">
          <cell r="A581">
            <v>6937</v>
          </cell>
          <cell r="B581" t="str">
            <v>6937Material de limpeza</v>
          </cell>
          <cell r="C581" t="str">
            <v>27.100,30D</v>
          </cell>
          <cell r="D581">
            <v>31</v>
          </cell>
          <cell r="E581">
            <v>0</v>
          </cell>
          <cell r="F581" t="str">
            <v>27.131,30D</v>
          </cell>
          <cell r="G581">
            <v>27131.3</v>
          </cell>
        </row>
        <row r="582">
          <cell r="A582">
            <v>6944</v>
          </cell>
          <cell r="B582" t="str">
            <v>6944Material de construção</v>
          </cell>
          <cell r="C582" t="str">
            <v>9.613,48D</v>
          </cell>
          <cell r="D582">
            <v>366.2</v>
          </cell>
          <cell r="E582">
            <v>0</v>
          </cell>
          <cell r="F582" t="str">
            <v>9.979,68D</v>
          </cell>
          <cell r="G582">
            <v>9979.68</v>
          </cell>
        </row>
        <row r="583">
          <cell r="A583">
            <v>6951</v>
          </cell>
          <cell r="B583" t="str">
            <v>6951Combustíveis e lubrificantes</v>
          </cell>
          <cell r="C583" t="str">
            <v>148,54D</v>
          </cell>
          <cell r="D583">
            <v>70</v>
          </cell>
          <cell r="E583">
            <v>0</v>
          </cell>
          <cell r="F583" t="str">
            <v>218,54D</v>
          </cell>
          <cell r="G583">
            <v>218.54</v>
          </cell>
        </row>
        <row r="584">
          <cell r="A584">
            <v>7595</v>
          </cell>
          <cell r="B584" t="str">
            <v>7595Passagens Extras</v>
          </cell>
          <cell r="C584" t="str">
            <v>173,50D</v>
          </cell>
          <cell r="D584">
            <v>11.2</v>
          </cell>
          <cell r="E584">
            <v>0</v>
          </cell>
          <cell r="F584" t="str">
            <v>184,70D</v>
          </cell>
          <cell r="G584">
            <v>184.7</v>
          </cell>
        </row>
        <row r="585">
          <cell r="A585">
            <v>7603</v>
          </cell>
          <cell r="B585" t="str">
            <v>7603Material de consumo</v>
          </cell>
          <cell r="C585" t="str">
            <v>5.833,87D</v>
          </cell>
          <cell r="D585">
            <v>223.3</v>
          </cell>
          <cell r="E585">
            <v>0</v>
          </cell>
          <cell r="F585" t="str">
            <v>6.057,17D</v>
          </cell>
          <cell r="G585">
            <v>6057.17</v>
          </cell>
        </row>
        <row r="586">
          <cell r="A586">
            <v>7217</v>
          </cell>
          <cell r="B586" t="str">
            <v>7217Cartorios</v>
          </cell>
          <cell r="C586" t="str">
            <v>7.458,67D</v>
          </cell>
          <cell r="D586">
            <v>460.79</v>
          </cell>
          <cell r="E586">
            <v>0</v>
          </cell>
          <cell r="F586" t="str">
            <v>7.919,46D</v>
          </cell>
          <cell r="G586">
            <v>7919.46</v>
          </cell>
        </row>
        <row r="587">
          <cell r="A587">
            <v>7604</v>
          </cell>
          <cell r="B587" t="str">
            <v>7604Locações</v>
          </cell>
          <cell r="C587" t="str">
            <v>1.300,00D</v>
          </cell>
          <cell r="D587">
            <v>0</v>
          </cell>
          <cell r="E587">
            <v>0</v>
          </cell>
          <cell r="F587" t="str">
            <v>1.300,00D</v>
          </cell>
          <cell r="G587">
            <v>1300</v>
          </cell>
        </row>
        <row r="588">
          <cell r="A588">
            <v>7813</v>
          </cell>
          <cell r="B588" t="str">
            <v>7813Infraestrutura</v>
          </cell>
          <cell r="C588" t="str">
            <v>2.004,74D</v>
          </cell>
          <cell r="D588">
            <v>0</v>
          </cell>
          <cell r="E588">
            <v>0</v>
          </cell>
          <cell r="F588" t="str">
            <v>2.004,74D</v>
          </cell>
          <cell r="G588">
            <v>2004.74</v>
          </cell>
        </row>
        <row r="589">
          <cell r="A589">
            <v>7814</v>
          </cell>
          <cell r="B589" t="str">
            <v>7814Condomínio</v>
          </cell>
          <cell r="C589" t="str">
            <v>44.730,51D</v>
          </cell>
          <cell r="D589">
            <v>11022.43</v>
          </cell>
          <cell r="E589">
            <v>0</v>
          </cell>
          <cell r="F589" t="str">
            <v>55.752,94D</v>
          </cell>
          <cell r="G589">
            <v>55752.94</v>
          </cell>
        </row>
        <row r="590">
          <cell r="A590">
            <v>7815</v>
          </cell>
          <cell r="B590" t="str">
            <v>7815Software</v>
          </cell>
          <cell r="C590" t="str">
            <v>170.110,58D</v>
          </cell>
          <cell r="D590">
            <v>15003.07</v>
          </cell>
          <cell r="E590">
            <v>0</v>
          </cell>
          <cell r="F590" t="str">
            <v>185.113,65D</v>
          </cell>
          <cell r="G590">
            <v>185113.65</v>
          </cell>
        </row>
        <row r="591">
          <cell r="A591">
            <v>7816</v>
          </cell>
          <cell r="B591" t="str">
            <v>7816Ar condicionado</v>
          </cell>
          <cell r="C591" t="str">
            <v>25.801,09D</v>
          </cell>
          <cell r="D591">
            <v>0</v>
          </cell>
          <cell r="E591">
            <v>0</v>
          </cell>
          <cell r="F591" t="str">
            <v>25.801,09D</v>
          </cell>
          <cell r="G591">
            <v>25801.09</v>
          </cell>
        </row>
        <row r="592">
          <cell r="A592" t="str">
            <v/>
          </cell>
          <cell r="B592" t="str">
            <v/>
          </cell>
          <cell r="C592" t="str">
            <v/>
          </cell>
          <cell r="D592" t="str">
            <v/>
          </cell>
          <cell r="E592" t="str">
            <v/>
          </cell>
          <cell r="F592" t="str">
            <v/>
          </cell>
          <cell r="G592" t="str">
            <v/>
          </cell>
        </row>
        <row r="593">
          <cell r="A593">
            <v>7056</v>
          </cell>
          <cell r="B593" t="str">
            <v>7056DESPESAS TRIBUTARIAS</v>
          </cell>
          <cell r="C593" t="str">
            <v xml:space="preserve">        37.666,39D</v>
          </cell>
          <cell r="D593">
            <v>3525.94</v>
          </cell>
          <cell r="E593">
            <v>0</v>
          </cell>
          <cell r="F593" t="str">
            <v xml:space="preserve">        41.192,33D</v>
          </cell>
          <cell r="G593">
            <v>41192.33</v>
          </cell>
        </row>
        <row r="594">
          <cell r="A594">
            <v>7063</v>
          </cell>
          <cell r="B594" t="str">
            <v>7063TRIBUTOS E CONTRIBUIÇÕES</v>
          </cell>
          <cell r="C594" t="str">
            <v xml:space="preserve">        37.666,39D</v>
          </cell>
          <cell r="D594">
            <v>3525.94</v>
          </cell>
          <cell r="E594">
            <v>0</v>
          </cell>
          <cell r="F594" t="str">
            <v xml:space="preserve">        41.192,33D</v>
          </cell>
          <cell r="G594">
            <v>41192.33</v>
          </cell>
        </row>
        <row r="595">
          <cell r="A595">
            <v>7084</v>
          </cell>
          <cell r="B595" t="str">
            <v>7084Iptu</v>
          </cell>
          <cell r="C595" t="str">
            <v>23.714,55D</v>
          </cell>
          <cell r="D595">
            <v>1104.3699999999999</v>
          </cell>
          <cell r="E595">
            <v>0</v>
          </cell>
          <cell r="F595" t="str">
            <v>24.818,92D</v>
          </cell>
          <cell r="G595">
            <v>24818.92</v>
          </cell>
        </row>
        <row r="596">
          <cell r="A596">
            <v>7091</v>
          </cell>
          <cell r="B596" t="str">
            <v>7091CIM</v>
          </cell>
          <cell r="C596" t="str">
            <v>1.290,88D</v>
          </cell>
          <cell r="D596">
            <v>0</v>
          </cell>
          <cell r="E596">
            <v>0</v>
          </cell>
          <cell r="F596" t="str">
            <v>1.290,88D</v>
          </cell>
          <cell r="G596">
            <v>1290.8800000000001</v>
          </cell>
        </row>
        <row r="597">
          <cell r="A597">
            <v>7098</v>
          </cell>
          <cell r="B597" t="str">
            <v>7098Impostos e taxas</v>
          </cell>
          <cell r="C597" t="str">
            <v>0,00D</v>
          </cell>
          <cell r="D597">
            <v>153.22</v>
          </cell>
          <cell r="E597">
            <v>0</v>
          </cell>
          <cell r="F597" t="str">
            <v>153,22D</v>
          </cell>
          <cell r="G597">
            <v>153.22</v>
          </cell>
        </row>
        <row r="598">
          <cell r="A598">
            <v>7105</v>
          </cell>
          <cell r="B598" t="str">
            <v>7105IRRF</v>
          </cell>
          <cell r="C598" t="str">
            <v>3.433,14D</v>
          </cell>
          <cell r="D598">
            <v>417.37</v>
          </cell>
          <cell r="E598">
            <v>0</v>
          </cell>
          <cell r="F598" t="str">
            <v>3.850,51D</v>
          </cell>
          <cell r="G598">
            <v>3850.51</v>
          </cell>
        </row>
        <row r="599">
          <cell r="A599">
            <v>7182</v>
          </cell>
          <cell r="B599" t="str">
            <v>7182Iof</v>
          </cell>
          <cell r="C599" t="str">
            <v>9.227,82D</v>
          </cell>
          <cell r="D599">
            <v>1850.98</v>
          </cell>
          <cell r="E599">
            <v>0</v>
          </cell>
          <cell r="F599" t="str">
            <v>11.078,80D</v>
          </cell>
          <cell r="G599">
            <v>11078.8</v>
          </cell>
        </row>
        <row r="600">
          <cell r="A600" t="str">
            <v/>
          </cell>
          <cell r="B600" t="str">
            <v/>
          </cell>
          <cell r="C600" t="str">
            <v/>
          </cell>
          <cell r="D600" t="str">
            <v/>
          </cell>
          <cell r="E600" t="str">
            <v/>
          </cell>
          <cell r="F600" t="str">
            <v/>
          </cell>
          <cell r="G600" t="str">
            <v/>
          </cell>
        </row>
        <row r="601">
          <cell r="A601">
            <v>7133</v>
          </cell>
          <cell r="B601" t="str">
            <v>7133DESPESAS FINANCEIRAS</v>
          </cell>
          <cell r="C601" t="str">
            <v xml:space="preserve">       720.771,51D</v>
          </cell>
          <cell r="D601">
            <v>109229.12</v>
          </cell>
          <cell r="E601">
            <v>0</v>
          </cell>
          <cell r="F601" t="str">
            <v xml:space="preserve">       830.000,63D</v>
          </cell>
          <cell r="G601">
            <v>830000.63</v>
          </cell>
        </row>
        <row r="602">
          <cell r="A602">
            <v>7140</v>
          </cell>
          <cell r="B602" t="str">
            <v>7140DESPESAS FINANCEIRAS</v>
          </cell>
          <cell r="C602" t="str">
            <v xml:space="preserve">       720.771,51D</v>
          </cell>
          <cell r="D602">
            <v>109229.12</v>
          </cell>
          <cell r="E602">
            <v>0</v>
          </cell>
          <cell r="F602" t="str">
            <v xml:space="preserve">       830.000,63D</v>
          </cell>
          <cell r="G602">
            <v>830000.63</v>
          </cell>
        </row>
        <row r="603">
          <cell r="A603">
            <v>7147</v>
          </cell>
          <cell r="B603" t="str">
            <v>7147Despesas Bancarias</v>
          </cell>
          <cell r="C603" t="str">
            <v>25.782,85D</v>
          </cell>
          <cell r="D603">
            <v>14857.48</v>
          </cell>
          <cell r="E603">
            <v>0</v>
          </cell>
          <cell r="F603" t="str">
            <v>40.640,33D</v>
          </cell>
          <cell r="G603">
            <v>40640.33</v>
          </cell>
        </row>
        <row r="604">
          <cell r="A604">
            <v>7154</v>
          </cell>
          <cell r="B604" t="str">
            <v>7154Juros e Multas</v>
          </cell>
          <cell r="C604" t="str">
            <v>687.837,86D</v>
          </cell>
          <cell r="D604">
            <v>93601</v>
          </cell>
          <cell r="E604">
            <v>0</v>
          </cell>
          <cell r="F604" t="str">
            <v>781.438,86D</v>
          </cell>
          <cell r="G604">
            <v>781438.86</v>
          </cell>
        </row>
        <row r="605">
          <cell r="A605">
            <v>7175</v>
          </cell>
          <cell r="B605" t="str">
            <v>7175Taxas cartão de crédito</v>
          </cell>
          <cell r="C605" t="str">
            <v>7.150,80D</v>
          </cell>
          <cell r="D605">
            <v>770.64</v>
          </cell>
          <cell r="E605">
            <v>0</v>
          </cell>
          <cell r="F605" t="str">
            <v>7.921,44D</v>
          </cell>
          <cell r="G605">
            <v>7921.44</v>
          </cell>
        </row>
        <row r="606">
          <cell r="A606" t="str">
            <v/>
          </cell>
          <cell r="B606" t="str">
            <v/>
          </cell>
          <cell r="C606" t="str">
            <v/>
          </cell>
          <cell r="D606" t="str">
            <v/>
          </cell>
          <cell r="E606" t="str">
            <v/>
          </cell>
          <cell r="F606" t="str">
            <v/>
          </cell>
          <cell r="G606" t="str">
            <v/>
          </cell>
        </row>
        <row r="607">
          <cell r="A607">
            <v>7266</v>
          </cell>
          <cell r="B607" t="str">
            <v>7266PROVISÕES</v>
          </cell>
          <cell r="C607" t="str">
            <v xml:space="preserve">       203.722,89D</v>
          </cell>
          <cell r="D607">
            <v>30643.040000000001</v>
          </cell>
          <cell r="E607">
            <v>0</v>
          </cell>
          <cell r="F607" t="str">
            <v xml:space="preserve">       234.365,93D</v>
          </cell>
          <cell r="G607">
            <v>234365.93</v>
          </cell>
        </row>
        <row r="608">
          <cell r="A608">
            <v>7273</v>
          </cell>
          <cell r="B608" t="str">
            <v>7273PROVISÃO</v>
          </cell>
          <cell r="C608" t="str">
            <v xml:space="preserve">       203.722,89D</v>
          </cell>
          <cell r="D608">
            <v>30643.040000000001</v>
          </cell>
          <cell r="E608">
            <v>0</v>
          </cell>
          <cell r="F608" t="str">
            <v xml:space="preserve">       234.365,93D</v>
          </cell>
          <cell r="G608">
            <v>234365.93</v>
          </cell>
        </row>
        <row r="609">
          <cell r="A609">
            <v>7280</v>
          </cell>
          <cell r="B609" t="str">
            <v>7280PROVISÃO</v>
          </cell>
          <cell r="C609" t="str">
            <v xml:space="preserve">       203.722,89D</v>
          </cell>
          <cell r="D609">
            <v>30643.040000000001</v>
          </cell>
          <cell r="E609">
            <v>0</v>
          </cell>
          <cell r="F609" t="str">
            <v xml:space="preserve">       234.365,93D</v>
          </cell>
          <cell r="G609">
            <v>234365.93</v>
          </cell>
        </row>
        <row r="610">
          <cell r="A610">
            <v>825</v>
          </cell>
          <cell r="B610" t="str">
            <v>825Prov. p/CSLL</v>
          </cell>
          <cell r="C610" t="str">
            <v>75.648,78D</v>
          </cell>
          <cell r="D610">
            <v>13105.42</v>
          </cell>
          <cell r="E610">
            <v>0</v>
          </cell>
          <cell r="F610" t="str">
            <v>88.754,20D</v>
          </cell>
          <cell r="G610">
            <v>88754.2</v>
          </cell>
        </row>
        <row r="611">
          <cell r="A611">
            <v>826</v>
          </cell>
          <cell r="B611" t="str">
            <v>826Provisao de IRPJ</v>
          </cell>
          <cell r="C611" t="str">
            <v>128.074,11D</v>
          </cell>
          <cell r="D611">
            <v>17537.62</v>
          </cell>
          <cell r="E611">
            <v>0</v>
          </cell>
          <cell r="F611" t="str">
            <v>145.611,73D</v>
          </cell>
          <cell r="G611">
            <v>145611.73000000001</v>
          </cell>
        </row>
      </sheetData>
      <sheetData sheetId="86"/>
      <sheetData sheetId="87"/>
      <sheetData sheetId="88"/>
      <sheetData sheetId="89"/>
      <sheetData sheetId="90"/>
      <sheetData sheetId="91"/>
      <sheetData sheetId="92"/>
      <sheetData sheetId="93">
        <row r="1">
          <cell r="B1" t="str">
            <v>DIAGMAX DIAGNOSTICOS POR IMAGEM LTDA - EPP(00260)</v>
          </cell>
          <cell r="F1" t="str">
            <v>AC CONSULT GESTAO EM CONTABILIDADE LTDA</v>
          </cell>
          <cell r="G1" t="str">
            <v>A ONSULT GESTAO EM ONTABILIAE LTA</v>
          </cell>
        </row>
        <row r="2">
          <cell r="B2" t="str">
            <v>NIRE: 26202196650 Data: 20/02/2002</v>
          </cell>
        </row>
        <row r="3">
          <cell r="B3" t="str">
            <v>Balancete Analítico de 01/06/2017 até 30/06/2017</v>
          </cell>
          <cell r="F3" t="str">
            <v>Folha: 1</v>
          </cell>
          <cell r="G3" t="str">
            <v>Folha: 1</v>
          </cell>
        </row>
        <row r="4">
          <cell r="B4" t="str">
            <v>Descrição</v>
          </cell>
          <cell r="C4" t="str">
            <v>Saldo Anterior</v>
          </cell>
          <cell r="D4" t="str">
            <v>Débito</v>
          </cell>
          <cell r="E4" t="str">
            <v>Crédito</v>
          </cell>
          <cell r="F4" t="str">
            <v>Saldo Atual</v>
          </cell>
          <cell r="G4" t="str">
            <v>Salo Atual</v>
          </cell>
        </row>
        <row r="5">
          <cell r="B5" t="str">
            <v>7ATIVO</v>
          </cell>
          <cell r="C5" t="str">
            <v xml:space="preserve">    23.212.427,26D</v>
          </cell>
          <cell r="D5">
            <v>7050814.8499999996</v>
          </cell>
          <cell r="E5">
            <v>6029302.5700000003</v>
          </cell>
          <cell r="F5" t="str">
            <v xml:space="preserve">    24.233.939,54D</v>
          </cell>
          <cell r="G5">
            <v>24233939.539999999</v>
          </cell>
        </row>
        <row r="6">
          <cell r="B6" t="str">
            <v>14ATIVO CIRCULANTE</v>
          </cell>
          <cell r="C6" t="str">
            <v xml:space="preserve">     5.438.111,42D</v>
          </cell>
          <cell r="D6">
            <v>6193344.5700000003</v>
          </cell>
          <cell r="E6">
            <v>6029302.5700000003</v>
          </cell>
          <cell r="F6" t="str">
            <v xml:space="preserve">     5.602.153,42D</v>
          </cell>
          <cell r="G6">
            <v>5602153.4199999999</v>
          </cell>
        </row>
        <row r="7">
          <cell r="A7">
            <v>21</v>
          </cell>
          <cell r="B7" t="str">
            <v>21DISPONÍVEL</v>
          </cell>
          <cell r="C7" t="str">
            <v xml:space="preserve">       486.954,43D</v>
          </cell>
          <cell r="D7">
            <v>3590621.17</v>
          </cell>
          <cell r="E7">
            <v>4196716.09</v>
          </cell>
          <cell r="F7" t="str">
            <v xml:space="preserve">       119.140,49C</v>
          </cell>
          <cell r="G7">
            <v>119140.49</v>
          </cell>
        </row>
        <row r="8">
          <cell r="B8" t="str">
            <v>28CAIXA</v>
          </cell>
          <cell r="C8" t="str">
            <v xml:space="preserve">         7.308,99D</v>
          </cell>
          <cell r="D8">
            <v>46776.14</v>
          </cell>
          <cell r="E8">
            <v>43977.5</v>
          </cell>
          <cell r="F8" t="str">
            <v xml:space="preserve">        10.107,63D</v>
          </cell>
          <cell r="G8">
            <v>10107.629999999999</v>
          </cell>
        </row>
        <row r="9">
          <cell r="B9" t="str">
            <v>35Caixa Geral - Derby</v>
          </cell>
          <cell r="C9" t="str">
            <v>6.508,99D</v>
          </cell>
          <cell r="D9">
            <v>38476.33</v>
          </cell>
          <cell r="E9">
            <v>36068.61</v>
          </cell>
          <cell r="F9" t="str">
            <v>8.916,71D</v>
          </cell>
          <cell r="G9">
            <v>8916.7099999999991</v>
          </cell>
        </row>
        <row r="10">
          <cell r="B10" t="str">
            <v>37Fundo Fixo</v>
          </cell>
          <cell r="C10" t="str">
            <v>800,00D</v>
          </cell>
          <cell r="D10">
            <v>0</v>
          </cell>
          <cell r="E10">
            <v>0</v>
          </cell>
          <cell r="F10" t="str">
            <v>800,00D</v>
          </cell>
          <cell r="G10">
            <v>800</v>
          </cell>
        </row>
        <row r="11">
          <cell r="B11" t="str">
            <v>88Caixa Particular - Shopping Tacaruna</v>
          </cell>
          <cell r="C11" t="str">
            <v>0,00D</v>
          </cell>
          <cell r="D11">
            <v>2880.96</v>
          </cell>
          <cell r="E11">
            <v>2787.07</v>
          </cell>
          <cell r="F11" t="str">
            <v>93,89D</v>
          </cell>
          <cell r="G11">
            <v>93.89</v>
          </cell>
        </row>
        <row r="12">
          <cell r="B12" t="str">
            <v>89Caixa Particular - Shopping RioMar</v>
          </cell>
          <cell r="C12" t="str">
            <v>0,00D</v>
          </cell>
          <cell r="D12">
            <v>5418.85</v>
          </cell>
          <cell r="E12">
            <v>5121.82</v>
          </cell>
          <cell r="F12" t="str">
            <v>297,03D</v>
          </cell>
          <cell r="G12">
            <v>297.02999999999997</v>
          </cell>
        </row>
        <row r="13">
          <cell r="B13" t="str">
            <v/>
          </cell>
          <cell r="C13" t="str">
            <v/>
          </cell>
          <cell r="D13" t="str">
            <v/>
          </cell>
          <cell r="E13" t="str">
            <v/>
          </cell>
          <cell r="F13" t="str">
            <v/>
          </cell>
          <cell r="G13" t="str">
            <v/>
          </cell>
        </row>
        <row r="14">
          <cell r="B14" t="str">
            <v>42BANCOS CONTA MOVIMENTO</v>
          </cell>
          <cell r="C14" t="str">
            <v xml:space="preserve">       409.825,98D</v>
          </cell>
          <cell r="D14">
            <v>3367585.41</v>
          </cell>
          <cell r="E14">
            <v>3976624.97</v>
          </cell>
          <cell r="F14" t="str">
            <v xml:space="preserve">       199.213,58C</v>
          </cell>
          <cell r="G14">
            <v>199213.58</v>
          </cell>
        </row>
        <row r="15">
          <cell r="B15" t="str">
            <v>56Bradesco c/c 600385-0</v>
          </cell>
          <cell r="C15" t="str">
            <v>91.330,83C</v>
          </cell>
          <cell r="D15">
            <v>1585359.16</v>
          </cell>
          <cell r="E15">
            <v>1612887.23</v>
          </cell>
          <cell r="F15" t="str">
            <v>118.858,90C</v>
          </cell>
          <cell r="G15">
            <v>118858.9</v>
          </cell>
        </row>
        <row r="16">
          <cell r="B16" t="str">
            <v>77Caixa Econômica Federal Ag 3056 c/c 749-6 (SP)</v>
          </cell>
          <cell r="C16" t="str">
            <v>15.638,47C</v>
          </cell>
          <cell r="D16">
            <v>0</v>
          </cell>
          <cell r="E16">
            <v>16207.45</v>
          </cell>
          <cell r="F16" t="str">
            <v>31.845,92C</v>
          </cell>
          <cell r="G16">
            <v>31845.919999999998</v>
          </cell>
        </row>
        <row r="17">
          <cell r="B17" t="str">
            <v>91Banco do Nordeste Ag 44 c/c 34462-8</v>
          </cell>
          <cell r="C17" t="str">
            <v>68.298,10D</v>
          </cell>
          <cell r="D17">
            <v>542.53</v>
          </cell>
          <cell r="E17">
            <v>0</v>
          </cell>
          <cell r="F17" t="str">
            <v>68.840,63D</v>
          </cell>
          <cell r="G17">
            <v>68840.63</v>
          </cell>
        </row>
        <row r="18">
          <cell r="B18" t="str">
            <v>98Caixa Econômica Federal Ag 3515 c/c 396-7</v>
          </cell>
          <cell r="C18" t="str">
            <v>3.988,12C</v>
          </cell>
          <cell r="D18">
            <v>283827.18</v>
          </cell>
          <cell r="E18">
            <v>291546.71999999997</v>
          </cell>
          <cell r="F18" t="str">
            <v>11.707,66C</v>
          </cell>
          <cell r="G18">
            <v>11707.66</v>
          </cell>
        </row>
        <row r="19">
          <cell r="B19" t="str">
            <v>105Banco do Nordeste Ag 44 c/c 4492-6</v>
          </cell>
          <cell r="C19" t="str">
            <v>290,09D</v>
          </cell>
          <cell r="D19">
            <v>82312.009999999995</v>
          </cell>
          <cell r="E19">
            <v>82540.03</v>
          </cell>
          <cell r="F19" t="str">
            <v>62,07D</v>
          </cell>
          <cell r="G19">
            <v>62.07</v>
          </cell>
        </row>
        <row r="20">
          <cell r="B20" t="str">
            <v>119Unicred</v>
          </cell>
          <cell r="C20" t="str">
            <v>453.920,84D</v>
          </cell>
          <cell r="D20">
            <v>792628.67</v>
          </cell>
          <cell r="E20">
            <v>1278395.56</v>
          </cell>
          <cell r="F20" t="str">
            <v>31.846,05C</v>
          </cell>
          <cell r="G20">
            <v>31846.05</v>
          </cell>
        </row>
        <row r="21">
          <cell r="B21" t="str">
            <v>7539Bradesco c/c 291 - 385600-3 - SCP RM</v>
          </cell>
          <cell r="C21" t="str">
            <v>113,40C</v>
          </cell>
          <cell r="D21">
            <v>0</v>
          </cell>
          <cell r="E21">
            <v>0</v>
          </cell>
          <cell r="F21" t="str">
            <v>113,40C</v>
          </cell>
          <cell r="G21">
            <v>113.4</v>
          </cell>
        </row>
        <row r="22">
          <cell r="B22" t="str">
            <v>7540SANTANDER Ag 4478 c/c 13007021-3</v>
          </cell>
          <cell r="C22" t="str">
            <v>9.166,21C</v>
          </cell>
          <cell r="D22">
            <v>134800</v>
          </cell>
          <cell r="E22">
            <v>207661.53</v>
          </cell>
          <cell r="F22" t="str">
            <v>82.027,74C</v>
          </cell>
          <cell r="G22">
            <v>82027.740000000005</v>
          </cell>
        </row>
        <row r="23">
          <cell r="B23" t="str">
            <v>7541Unicred Rio Mar Ag-2203 C/C 329240</v>
          </cell>
          <cell r="C23" t="str">
            <v>0,00D</v>
          </cell>
          <cell r="D23">
            <v>122817.39</v>
          </cell>
          <cell r="E23">
            <v>122815.75</v>
          </cell>
          <cell r="F23" t="str">
            <v>1,64D</v>
          </cell>
          <cell r="G23">
            <v>1.64</v>
          </cell>
        </row>
        <row r="24">
          <cell r="B24" t="str">
            <v>7542Banco Daycoval Diagmax Ag:0001-9 c/c 719675-1</v>
          </cell>
          <cell r="C24" t="str">
            <v>383,21D</v>
          </cell>
          <cell r="D24">
            <v>208221.01</v>
          </cell>
          <cell r="E24">
            <v>205042.6</v>
          </cell>
          <cell r="F24" t="str">
            <v>3.561,62D</v>
          </cell>
          <cell r="G24">
            <v>3561.62</v>
          </cell>
        </row>
        <row r="25">
          <cell r="B25" t="str">
            <v>7543Banco do Brasil Ag: 1836-8 C/C 1324187</v>
          </cell>
          <cell r="C25" t="str">
            <v>5.342,41D</v>
          </cell>
          <cell r="D25">
            <v>68310.75</v>
          </cell>
          <cell r="E25">
            <v>72099.62</v>
          </cell>
          <cell r="F25" t="str">
            <v>1.553,54D</v>
          </cell>
          <cell r="G25">
            <v>1553.54</v>
          </cell>
        </row>
        <row r="26">
          <cell r="B26" t="str">
            <v>7544Caixa Economica Federa - Rio Mar Ag 4759 C/C 772-5</v>
          </cell>
          <cell r="C26" t="str">
            <v>1.828,36D</v>
          </cell>
          <cell r="D26">
            <v>1452.6</v>
          </cell>
          <cell r="E26">
            <v>114.37</v>
          </cell>
          <cell r="F26" t="str">
            <v>3.166,59D</v>
          </cell>
          <cell r="G26">
            <v>3166.59</v>
          </cell>
        </row>
        <row r="27">
          <cell r="B27" t="str">
            <v>7545Bradesco Ag: 291 C/C 0610385-5</v>
          </cell>
          <cell r="C27" t="str">
            <v>0,00D</v>
          </cell>
          <cell r="D27">
            <v>87314.11</v>
          </cell>
          <cell r="E27">
            <v>87314.11</v>
          </cell>
          <cell r="F27" t="str">
            <v>0,00D</v>
          </cell>
          <cell r="G27">
            <v>0</v>
          </cell>
        </row>
        <row r="28">
          <cell r="B28" t="str">
            <v/>
          </cell>
          <cell r="C28" t="str">
            <v/>
          </cell>
          <cell r="D28" t="str">
            <v/>
          </cell>
          <cell r="E28" t="str">
            <v/>
          </cell>
          <cell r="F28" t="str">
            <v/>
          </cell>
          <cell r="G28" t="str">
            <v/>
          </cell>
        </row>
        <row r="29">
          <cell r="A29">
            <v>126</v>
          </cell>
          <cell r="B29" t="str">
            <v>126APLICAÇÕES FINANCEIRAS</v>
          </cell>
          <cell r="C29" t="str">
            <v xml:space="preserve">        69.819,46D</v>
          </cell>
          <cell r="D29">
            <v>176259.62</v>
          </cell>
          <cell r="E29">
            <v>176113.62</v>
          </cell>
          <cell r="F29" t="str">
            <v xml:space="preserve">        69.965,46D</v>
          </cell>
          <cell r="G29">
            <v>69965.460000000006</v>
          </cell>
        </row>
        <row r="30">
          <cell r="B30" t="str">
            <v>133Aplicação Bradesco</v>
          </cell>
          <cell r="C30" t="str">
            <v>0,00D</v>
          </cell>
          <cell r="D30">
            <v>176113.62</v>
          </cell>
          <cell r="E30">
            <v>176113.62</v>
          </cell>
          <cell r="F30" t="str">
            <v>0,00D</v>
          </cell>
          <cell r="G30">
            <v>0</v>
          </cell>
        </row>
        <row r="31">
          <cell r="B31" t="str">
            <v>7658Aplicação Unicred</v>
          </cell>
          <cell r="C31" t="str">
            <v>69.318,88D</v>
          </cell>
          <cell r="D31">
            <v>46</v>
          </cell>
          <cell r="E31">
            <v>0</v>
          </cell>
          <cell r="F31" t="str">
            <v>69.364,88D</v>
          </cell>
          <cell r="G31">
            <v>69364.88</v>
          </cell>
        </row>
        <row r="32">
          <cell r="B32" t="str">
            <v>7662Aplicação Unicred Rio Mar</v>
          </cell>
          <cell r="C32" t="str">
            <v>500,58D</v>
          </cell>
          <cell r="D32">
            <v>100</v>
          </cell>
          <cell r="E32">
            <v>0</v>
          </cell>
          <cell r="F32" t="str">
            <v>600,58D</v>
          </cell>
          <cell r="G32">
            <v>600.58000000000004</v>
          </cell>
        </row>
        <row r="33">
          <cell r="B33" t="str">
            <v/>
          </cell>
          <cell r="C33" t="str">
            <v/>
          </cell>
          <cell r="D33" t="str">
            <v/>
          </cell>
          <cell r="E33" t="str">
            <v/>
          </cell>
          <cell r="F33" t="str">
            <v/>
          </cell>
          <cell r="G33" t="str">
            <v/>
          </cell>
        </row>
        <row r="34">
          <cell r="A34">
            <v>175</v>
          </cell>
          <cell r="B34" t="str">
            <v>175CLIENTES</v>
          </cell>
          <cell r="C34" t="str">
            <v xml:space="preserve">       900.497,44D</v>
          </cell>
          <cell r="D34">
            <v>1703096.89</v>
          </cell>
          <cell r="E34">
            <v>1630774.55</v>
          </cell>
          <cell r="F34" t="str">
            <v xml:space="preserve">       972.819,78D</v>
          </cell>
          <cell r="G34">
            <v>972819.78</v>
          </cell>
        </row>
        <row r="35">
          <cell r="A35">
            <v>182</v>
          </cell>
          <cell r="B35" t="str">
            <v>182DUPLICATAS A RECEBER</v>
          </cell>
          <cell r="C35" t="str">
            <v xml:space="preserve">       900.497,44D</v>
          </cell>
          <cell r="D35">
            <v>1703096.89</v>
          </cell>
          <cell r="E35">
            <v>1630774.55</v>
          </cell>
          <cell r="F35" t="str">
            <v xml:space="preserve">       972.819,78D</v>
          </cell>
          <cell r="G35">
            <v>972819.78</v>
          </cell>
        </row>
        <row r="36">
          <cell r="B36" t="str">
            <v>20Clientes Diversos</v>
          </cell>
          <cell r="C36" t="str">
            <v>0,00D</v>
          </cell>
          <cell r="D36">
            <v>420</v>
          </cell>
          <cell r="E36">
            <v>420</v>
          </cell>
          <cell r="F36" t="str">
            <v>0,00D</v>
          </cell>
          <cell r="G36">
            <v>0</v>
          </cell>
        </row>
        <row r="37">
          <cell r="B37" t="str">
            <v>7420AMIL</v>
          </cell>
          <cell r="C37" t="str">
            <v>0,00D</v>
          </cell>
          <cell r="D37">
            <v>182557.26</v>
          </cell>
          <cell r="E37">
            <v>182557.26</v>
          </cell>
          <cell r="F37" t="str">
            <v>0,00D</v>
          </cell>
          <cell r="G37">
            <v>0</v>
          </cell>
        </row>
        <row r="38">
          <cell r="B38" t="str">
            <v>7427FUSEX</v>
          </cell>
          <cell r="C38" t="str">
            <v>78.635,17D</v>
          </cell>
          <cell r="D38">
            <v>4953.0600000000004</v>
          </cell>
          <cell r="E38">
            <v>82700.639999999999</v>
          </cell>
          <cell r="F38" t="str">
            <v>887,59D</v>
          </cell>
          <cell r="G38">
            <v>887.59</v>
          </cell>
        </row>
        <row r="39">
          <cell r="B39" t="str">
            <v>7441CAPESAÚDE</v>
          </cell>
          <cell r="C39" t="str">
            <v>0,00D</v>
          </cell>
          <cell r="D39">
            <v>10535.18</v>
          </cell>
          <cell r="E39">
            <v>10535.18</v>
          </cell>
          <cell r="F39" t="str">
            <v>0,00D</v>
          </cell>
          <cell r="G39">
            <v>0</v>
          </cell>
        </row>
        <row r="40">
          <cell r="B40" t="str">
            <v>7448BRADESCO SAÚDE</v>
          </cell>
          <cell r="C40" t="str">
            <v>1.407,64C</v>
          </cell>
          <cell r="D40">
            <v>68347.02</v>
          </cell>
          <cell r="E40">
            <v>66939.38</v>
          </cell>
          <cell r="F40" t="str">
            <v>0,00D</v>
          </cell>
          <cell r="G40">
            <v>0</v>
          </cell>
        </row>
        <row r="41">
          <cell r="B41" t="str">
            <v>7455UNILIFE</v>
          </cell>
          <cell r="C41" t="str">
            <v>48.333,93D</v>
          </cell>
          <cell r="D41">
            <v>0</v>
          </cell>
          <cell r="E41">
            <v>0</v>
          </cell>
          <cell r="F41" t="str">
            <v>48.333,93D</v>
          </cell>
          <cell r="G41">
            <v>48333.93</v>
          </cell>
        </row>
        <row r="42">
          <cell r="B42" t="str">
            <v>7462UNIMED RECIFE</v>
          </cell>
          <cell r="C42" t="str">
            <v>0,00D</v>
          </cell>
          <cell r="D42">
            <v>635757.62</v>
          </cell>
          <cell r="E42">
            <v>635757.62</v>
          </cell>
          <cell r="F42" t="str">
            <v>0,00D</v>
          </cell>
          <cell r="G42">
            <v>0</v>
          </cell>
        </row>
        <row r="43">
          <cell r="B43" t="str">
            <v>7476MEDISERVICE</v>
          </cell>
          <cell r="C43" t="str">
            <v>0,00D</v>
          </cell>
          <cell r="D43">
            <v>3381.88</v>
          </cell>
          <cell r="E43">
            <v>3381.88</v>
          </cell>
          <cell r="F43" t="str">
            <v>0,00D</v>
          </cell>
          <cell r="G43">
            <v>0</v>
          </cell>
        </row>
        <row r="44">
          <cell r="B44" t="str">
            <v>7497FACHESF</v>
          </cell>
          <cell r="C44" t="str">
            <v>0,00D</v>
          </cell>
          <cell r="D44">
            <v>25201.200000000001</v>
          </cell>
          <cell r="E44">
            <v>25201.200000000001</v>
          </cell>
          <cell r="F44" t="str">
            <v>0,00D</v>
          </cell>
          <cell r="G44">
            <v>0</v>
          </cell>
        </row>
        <row r="45">
          <cell r="B45" t="str">
            <v>7504BANCO CENTRAL</v>
          </cell>
          <cell r="C45" t="str">
            <v>0,00D</v>
          </cell>
          <cell r="D45">
            <v>1996.69</v>
          </cell>
          <cell r="E45">
            <v>1996.69</v>
          </cell>
          <cell r="F45" t="str">
            <v>0,00D</v>
          </cell>
          <cell r="G45">
            <v>0</v>
          </cell>
        </row>
        <row r="46">
          <cell r="B46" t="str">
            <v>7511SASSEPE</v>
          </cell>
          <cell r="C46" t="str">
            <v>272.638,57D</v>
          </cell>
          <cell r="D46">
            <v>316399.65000000002</v>
          </cell>
          <cell r="E46">
            <v>294901.15000000002</v>
          </cell>
          <cell r="F46" t="str">
            <v>294.137,07D</v>
          </cell>
          <cell r="G46">
            <v>294137.07</v>
          </cell>
        </row>
        <row r="47">
          <cell r="B47" t="str">
            <v>7525SULAMERICA</v>
          </cell>
          <cell r="C47" t="str">
            <v>12.177,38D</v>
          </cell>
          <cell r="D47">
            <v>175634.76</v>
          </cell>
          <cell r="E47">
            <v>175737.60000000001</v>
          </cell>
          <cell r="F47" t="str">
            <v>12.074,54D</v>
          </cell>
          <cell r="G47">
            <v>12074.54</v>
          </cell>
        </row>
        <row r="48">
          <cell r="B48" t="str">
            <v>7532CASSI</v>
          </cell>
          <cell r="C48" t="str">
            <v>322,70D</v>
          </cell>
          <cell r="D48">
            <v>58041.1</v>
          </cell>
          <cell r="E48">
            <v>58363.8</v>
          </cell>
          <cell r="F48" t="str">
            <v>0,00D</v>
          </cell>
          <cell r="G48">
            <v>0</v>
          </cell>
        </row>
        <row r="49">
          <cell r="B49" t="str">
            <v>7609GAMA</v>
          </cell>
          <cell r="C49" t="str">
            <v>1.316,92D</v>
          </cell>
          <cell r="D49">
            <v>1070.25</v>
          </cell>
          <cell r="E49">
            <v>654.79</v>
          </cell>
          <cell r="F49" t="str">
            <v>1.732,38D</v>
          </cell>
          <cell r="G49">
            <v>1732.38</v>
          </cell>
        </row>
        <row r="50">
          <cell r="B50" t="str">
            <v>7665POLICIA MILITAR</v>
          </cell>
          <cell r="C50" t="str">
            <v>4.721,85D</v>
          </cell>
          <cell r="D50">
            <v>1833.63</v>
          </cell>
          <cell r="E50">
            <v>64.17</v>
          </cell>
          <cell r="F50" t="str">
            <v>6.491,31D</v>
          </cell>
          <cell r="G50">
            <v>6491.31</v>
          </cell>
        </row>
        <row r="51">
          <cell r="B51" t="str">
            <v>7693VIVA SAÚDE</v>
          </cell>
          <cell r="C51" t="str">
            <v>534.421,83D</v>
          </cell>
          <cell r="D51">
            <v>0</v>
          </cell>
          <cell r="E51">
            <v>0</v>
          </cell>
          <cell r="F51" t="str">
            <v>534.421,83D</v>
          </cell>
          <cell r="G51">
            <v>534421.82999999996</v>
          </cell>
        </row>
        <row r="52">
          <cell r="B52" t="str">
            <v>7770PLAN ASSISTE</v>
          </cell>
          <cell r="C52" t="str">
            <v>1.000,33D</v>
          </cell>
          <cell r="D52">
            <v>7427.1</v>
          </cell>
          <cell r="E52">
            <v>2691.98</v>
          </cell>
          <cell r="F52" t="str">
            <v>5.735,45D</v>
          </cell>
          <cell r="G52">
            <v>5735.45</v>
          </cell>
        </row>
        <row r="53">
          <cell r="B53" t="str">
            <v>7771COMPESA</v>
          </cell>
          <cell r="C53" t="str">
            <v>7.802,85D</v>
          </cell>
          <cell r="D53">
            <v>0</v>
          </cell>
          <cell r="E53">
            <v>7802.85</v>
          </cell>
          <cell r="F53" t="str">
            <v>0,00D</v>
          </cell>
          <cell r="G53">
            <v>0</v>
          </cell>
        </row>
        <row r="54">
          <cell r="B54" t="str">
            <v>7593GEAP</v>
          </cell>
          <cell r="C54">
            <v>0</v>
          </cell>
          <cell r="D54">
            <v>21836.89</v>
          </cell>
          <cell r="E54">
            <v>21836.89</v>
          </cell>
          <cell r="F54">
            <v>0</v>
          </cell>
          <cell r="G54">
            <v>0</v>
          </cell>
        </row>
        <row r="55">
          <cell r="B55" t="str">
            <v>7777POSTAL SAUDE</v>
          </cell>
          <cell r="C55">
            <v>0</v>
          </cell>
          <cell r="D55">
            <v>7252.71</v>
          </cell>
          <cell r="E55">
            <v>591.08000000000004</v>
          </cell>
          <cell r="F55" t="str">
            <v>6.661,63D</v>
          </cell>
          <cell r="G55">
            <v>6661.63</v>
          </cell>
        </row>
        <row r="56">
          <cell r="B56" t="str">
            <v>7780AERONAUTICA</v>
          </cell>
          <cell r="C56">
            <v>0</v>
          </cell>
          <cell r="D56">
            <v>115287.13</v>
          </cell>
          <cell r="E56">
            <v>9050.01</v>
          </cell>
          <cell r="F56" t="str">
            <v>106.237,12D</v>
          </cell>
          <cell r="G56">
            <v>106237.12</v>
          </cell>
        </row>
        <row r="57">
          <cell r="B57" t="str">
            <v>7781AMEPE CAMPE</v>
          </cell>
          <cell r="C57" t="str">
            <v>2.500,60D</v>
          </cell>
          <cell r="D57">
            <v>5968.76</v>
          </cell>
          <cell r="E57">
            <v>2987.06</v>
          </cell>
          <cell r="F57" t="str">
            <v>5.482,30D</v>
          </cell>
          <cell r="G57">
            <v>5482.3</v>
          </cell>
        </row>
        <row r="58">
          <cell r="B58" t="str">
            <v>7853PBMS do Brasil SA</v>
          </cell>
          <cell r="C58" t="str">
            <v>938,50D</v>
          </cell>
          <cell r="D58">
            <v>500</v>
          </cell>
          <cell r="E58">
            <v>979.25</v>
          </cell>
          <cell r="F58" t="str">
            <v>459,25D</v>
          </cell>
          <cell r="G58">
            <v>459.25</v>
          </cell>
        </row>
        <row r="59">
          <cell r="B59" t="str">
            <v>7854INTEGRA MEDICAL CONSULTORIA</v>
          </cell>
          <cell r="C59" t="str">
            <v>1.457,60D</v>
          </cell>
          <cell r="D59">
            <v>0</v>
          </cell>
          <cell r="E59">
            <v>0</v>
          </cell>
          <cell r="F59" t="str">
            <v>1.457,60D</v>
          </cell>
          <cell r="G59">
            <v>1457.6</v>
          </cell>
        </row>
        <row r="60">
          <cell r="B60" t="str">
            <v>7855(-) Provisão para devedores duvidosos</v>
          </cell>
          <cell r="C60" t="str">
            <v>64.363,15C</v>
          </cell>
          <cell r="D60">
            <v>0</v>
          </cell>
          <cell r="E60">
            <v>0</v>
          </cell>
          <cell r="F60" t="str">
            <v>64.363,15C</v>
          </cell>
          <cell r="G60">
            <v>64363.15</v>
          </cell>
        </row>
        <row r="61">
          <cell r="B61" t="str">
            <v>7856ESTADO DE PERNAMBUCO SECRETARIA DE SAUDE - SUS</v>
          </cell>
          <cell r="C61" t="str">
            <v>0,00D</v>
          </cell>
          <cell r="D61">
            <v>58695</v>
          </cell>
          <cell r="E61">
            <v>45624.07</v>
          </cell>
          <cell r="F61" t="str">
            <v>13.070,93D</v>
          </cell>
          <cell r="G61">
            <v>13070.93</v>
          </cell>
        </row>
        <row r="62">
          <cell r="B62" t="str">
            <v/>
          </cell>
          <cell r="C62" t="str">
            <v/>
          </cell>
          <cell r="D62" t="str">
            <v/>
          </cell>
          <cell r="E62" t="str">
            <v/>
          </cell>
          <cell r="F62" t="str">
            <v/>
          </cell>
          <cell r="G62" t="str">
            <v/>
          </cell>
        </row>
        <row r="63">
          <cell r="A63">
            <v>245</v>
          </cell>
          <cell r="B63" t="str">
            <v>245OUTROS CREDITOS</v>
          </cell>
          <cell r="C63" t="str">
            <v xml:space="preserve">     4.025.659,55D</v>
          </cell>
          <cell r="D63">
            <v>899626.51</v>
          </cell>
          <cell r="E63">
            <v>201811.93</v>
          </cell>
          <cell r="F63" t="str">
            <v xml:space="preserve">     4.723.474,13D</v>
          </cell>
          <cell r="G63">
            <v>4723474.13</v>
          </cell>
        </row>
        <row r="64">
          <cell r="A64">
            <v>336</v>
          </cell>
          <cell r="B64" t="str">
            <v>336CREDITOS COM PESSOAS LIGADAS (PF/PJ)</v>
          </cell>
          <cell r="C64" t="str">
            <v xml:space="preserve">            40,00D</v>
          </cell>
          <cell r="D64">
            <v>0</v>
          </cell>
          <cell r="E64">
            <v>0</v>
          </cell>
          <cell r="F64" t="str">
            <v xml:space="preserve">            40,00D</v>
          </cell>
          <cell r="G64">
            <v>40</v>
          </cell>
        </row>
        <row r="65">
          <cell r="B65" t="str">
            <v>350Emprestimo a Alexandre George Saunderes</v>
          </cell>
          <cell r="C65" t="str">
            <v>40,00D</v>
          </cell>
          <cell r="D65">
            <v>0</v>
          </cell>
          <cell r="E65">
            <v>0</v>
          </cell>
          <cell r="F65" t="str">
            <v>40,00D</v>
          </cell>
          <cell r="G65">
            <v>40</v>
          </cell>
        </row>
        <row r="66">
          <cell r="B66" t="str">
            <v/>
          </cell>
          <cell r="C66" t="str">
            <v/>
          </cell>
          <cell r="D66" t="str">
            <v/>
          </cell>
          <cell r="E66" t="str">
            <v/>
          </cell>
          <cell r="F66" t="str">
            <v/>
          </cell>
          <cell r="G66" t="str">
            <v/>
          </cell>
        </row>
        <row r="67">
          <cell r="A67">
            <v>560</v>
          </cell>
          <cell r="B67" t="str">
            <v>560EMPRÉSTIMOS PF/PJ</v>
          </cell>
          <cell r="C67" t="str">
            <v xml:space="preserve">     1.233.900,19D</v>
          </cell>
          <cell r="D67">
            <v>2420</v>
          </cell>
          <cell r="E67">
            <v>63400</v>
          </cell>
          <cell r="F67" t="str">
            <v xml:space="preserve">     1.172.920,19D</v>
          </cell>
          <cell r="G67">
            <v>1172920.19</v>
          </cell>
        </row>
        <row r="68">
          <cell r="B68" t="str">
            <v>7742Pixxel Soluções em Medicina</v>
          </cell>
          <cell r="C68" t="str">
            <v>946.773,35D</v>
          </cell>
          <cell r="D68">
            <v>1420</v>
          </cell>
          <cell r="E68">
            <v>63400</v>
          </cell>
          <cell r="F68" t="str">
            <v>884.793,35D</v>
          </cell>
          <cell r="G68">
            <v>884793.35</v>
          </cell>
        </row>
        <row r="69">
          <cell r="B69" t="str">
            <v>7749Radioview Diagnóstico por Imagem</v>
          </cell>
          <cell r="C69" t="str">
            <v>284.943,77D</v>
          </cell>
          <cell r="D69">
            <v>1000</v>
          </cell>
          <cell r="E69">
            <v>0</v>
          </cell>
          <cell r="F69" t="str">
            <v>285.943,77D</v>
          </cell>
          <cell r="G69">
            <v>285943.77</v>
          </cell>
        </row>
        <row r="70">
          <cell r="B70" t="str">
            <v>7762Ricardo Lyra de Oliveira</v>
          </cell>
          <cell r="C70" t="str">
            <v>2.183,07D</v>
          </cell>
          <cell r="D70">
            <v>0</v>
          </cell>
          <cell r="E70">
            <v>0</v>
          </cell>
          <cell r="F70" t="str">
            <v>2.183,07D</v>
          </cell>
          <cell r="G70">
            <v>2183.0700000000002</v>
          </cell>
        </row>
        <row r="71">
          <cell r="B71" t="str">
            <v/>
          </cell>
          <cell r="C71" t="str">
            <v/>
          </cell>
          <cell r="D71" t="str">
            <v/>
          </cell>
          <cell r="E71" t="str">
            <v/>
          </cell>
          <cell r="F71" t="str">
            <v/>
          </cell>
          <cell r="G71" t="str">
            <v/>
          </cell>
        </row>
        <row r="72">
          <cell r="A72">
            <v>581</v>
          </cell>
          <cell r="B72" t="str">
            <v>581ADIANTAMENTOS A TERCEIROS</v>
          </cell>
          <cell r="C72" t="str">
            <v xml:space="preserve">     1.215.465,82D</v>
          </cell>
          <cell r="D72">
            <v>689970.31</v>
          </cell>
          <cell r="E72">
            <v>137578</v>
          </cell>
          <cell r="F72" t="str">
            <v xml:space="preserve">     1.767.858,13D</v>
          </cell>
          <cell r="G72">
            <v>1767858.13</v>
          </cell>
        </row>
        <row r="73">
          <cell r="B73" t="str">
            <v>588Adiantamento a Fornecedor</v>
          </cell>
          <cell r="C73" t="str">
            <v>49,31D</v>
          </cell>
          <cell r="D73">
            <v>0</v>
          </cell>
          <cell r="E73">
            <v>0</v>
          </cell>
          <cell r="F73" t="str">
            <v>49,31D</v>
          </cell>
          <cell r="G73">
            <v>49.31</v>
          </cell>
        </row>
        <row r="74">
          <cell r="B74" t="str">
            <v>589EPLAN CONTRUCOES LTDA</v>
          </cell>
          <cell r="C74" t="str">
            <v>827.841,86D</v>
          </cell>
          <cell r="D74">
            <v>60000</v>
          </cell>
          <cell r="E74">
            <v>0</v>
          </cell>
          <cell r="F74" t="str">
            <v>887.841,86D</v>
          </cell>
          <cell r="G74">
            <v>887841.86</v>
          </cell>
        </row>
        <row r="75">
          <cell r="B75" t="str">
            <v>592PHILIPS MEDICAL SYSTEMS</v>
          </cell>
          <cell r="C75" t="str">
            <v>35.000,00D</v>
          </cell>
          <cell r="D75">
            <v>0</v>
          </cell>
          <cell r="E75">
            <v>0</v>
          </cell>
          <cell r="F75" t="str">
            <v>35.000,00D</v>
          </cell>
          <cell r="G75">
            <v>35000</v>
          </cell>
        </row>
        <row r="76">
          <cell r="B76" t="str">
            <v>593ATM SOLUCOES</v>
          </cell>
          <cell r="C76" t="str">
            <v>5.482,15D</v>
          </cell>
          <cell r="D76">
            <v>5482.15</v>
          </cell>
          <cell r="E76">
            <v>0</v>
          </cell>
          <cell r="F76" t="str">
            <v>10.964,30D</v>
          </cell>
          <cell r="G76">
            <v>10964.3</v>
          </cell>
        </row>
        <row r="77">
          <cell r="B77" t="str">
            <v>597SANTANA</v>
          </cell>
          <cell r="C77" t="str">
            <v>0,00D</v>
          </cell>
          <cell r="D77">
            <v>2322.54</v>
          </cell>
          <cell r="E77">
            <v>0</v>
          </cell>
          <cell r="F77" t="str">
            <v>2.322,54D</v>
          </cell>
          <cell r="G77">
            <v>2322.54</v>
          </cell>
        </row>
        <row r="78">
          <cell r="B78" t="str">
            <v>600MICROART</v>
          </cell>
          <cell r="C78" t="str">
            <v>0,00D</v>
          </cell>
          <cell r="D78">
            <v>5818</v>
          </cell>
          <cell r="E78">
            <v>5818</v>
          </cell>
          <cell r="F78" t="str">
            <v>0,00D</v>
          </cell>
          <cell r="G78">
            <v>0</v>
          </cell>
        </row>
        <row r="79">
          <cell r="B79" t="str">
            <v>608GE HEALTHCARE DO BRASIL</v>
          </cell>
          <cell r="C79" t="str">
            <v>120.000,00D</v>
          </cell>
          <cell r="D79">
            <v>0</v>
          </cell>
          <cell r="E79">
            <v>120000</v>
          </cell>
          <cell r="F79" t="str">
            <v>0,00D</v>
          </cell>
          <cell r="G79">
            <v>0</v>
          </cell>
        </row>
        <row r="80">
          <cell r="B80" t="str">
            <v>612CRISTAL MARMORE K &amp; A COMERCIO DE MARMORARIA LTDA</v>
          </cell>
          <cell r="C80" t="str">
            <v>59.300,00D</v>
          </cell>
          <cell r="D80">
            <v>25000</v>
          </cell>
          <cell r="E80">
            <v>0</v>
          </cell>
          <cell r="F80" t="str">
            <v>84.300,00D</v>
          </cell>
          <cell r="G80">
            <v>84300</v>
          </cell>
        </row>
        <row r="81">
          <cell r="B81" t="str">
            <v xml:space="preserve">614SCA - MFGP COMERCIO DE MOVEIS EIRELI										</v>
          </cell>
          <cell r="C81" t="str">
            <v>20.000,00D</v>
          </cell>
          <cell r="D81">
            <v>16000</v>
          </cell>
          <cell r="E81">
            <v>0</v>
          </cell>
          <cell r="F81" t="str">
            <v>36.000,00D</v>
          </cell>
          <cell r="G81">
            <v>36000</v>
          </cell>
        </row>
        <row r="82">
          <cell r="B82" t="str">
            <v xml:space="preserve">615JCL COMERCIO REPRESENTANTE E SERVIÇOS											</v>
          </cell>
          <cell r="C82" t="str">
            <v>5.937,50D</v>
          </cell>
          <cell r="D82">
            <v>5880</v>
          </cell>
          <cell r="E82">
            <v>11760</v>
          </cell>
          <cell r="F82" t="str">
            <v>57,50D</v>
          </cell>
          <cell r="G82">
            <v>57.5</v>
          </cell>
        </row>
        <row r="83">
          <cell r="B83" t="str">
            <v>617SIEMENS</v>
          </cell>
          <cell r="C83" t="str">
            <v>141.855,00D</v>
          </cell>
          <cell r="D83">
            <v>525565</v>
          </cell>
          <cell r="E83">
            <v>0</v>
          </cell>
          <cell r="F83" t="str">
            <v>667.420,00D</v>
          </cell>
          <cell r="G83">
            <v>667420</v>
          </cell>
        </row>
        <row r="84">
          <cell r="B84" t="str">
            <v xml:space="preserve">618G1000 MATERIAS FILTRANTES E BLINDAGEM RADIOLÓGICA	</v>
          </cell>
          <cell r="C84" t="str">
            <v>0,00D</v>
          </cell>
          <cell r="D84">
            <v>7560</v>
          </cell>
          <cell r="E84">
            <v>0</v>
          </cell>
          <cell r="F84" t="str">
            <v>7.560,00D</v>
          </cell>
          <cell r="G84">
            <v>7560</v>
          </cell>
        </row>
        <row r="85">
          <cell r="B85" t="str">
            <v xml:space="preserve">619IND DE MARMORE ARRAIAL - DANTAS &amp; OLIEVIRA LTDA		</v>
          </cell>
          <cell r="C85" t="str">
            <v>0,00D</v>
          </cell>
          <cell r="D85">
            <v>9174.6200000000008</v>
          </cell>
          <cell r="E85">
            <v>0</v>
          </cell>
          <cell r="F85" t="str">
            <v>9.174,62D</v>
          </cell>
          <cell r="G85">
            <v>9174.6200000000008</v>
          </cell>
        </row>
        <row r="86">
          <cell r="B86" t="str">
            <v>620GAIN AGENCIAMENTO COMUNICAÇÃO E PROD ARTISTICA LTD</v>
          </cell>
          <cell r="C86" t="str">
            <v>0,00D</v>
          </cell>
          <cell r="D86">
            <v>2000</v>
          </cell>
          <cell r="E86">
            <v>0</v>
          </cell>
          <cell r="F86" t="str">
            <v>2.000,00D</v>
          </cell>
          <cell r="G86">
            <v>2000</v>
          </cell>
        </row>
        <row r="87">
          <cell r="B87" t="str">
            <v>621NEWMED</v>
          </cell>
          <cell r="C87" t="str">
            <v>0,00D</v>
          </cell>
          <cell r="D87">
            <v>7000</v>
          </cell>
          <cell r="E87">
            <v>0</v>
          </cell>
          <cell r="F87" t="str">
            <v>7.000,00D</v>
          </cell>
          <cell r="G87">
            <v>7000</v>
          </cell>
        </row>
        <row r="88">
          <cell r="B88" t="str">
            <v>622NEXT MED SERICE</v>
          </cell>
          <cell r="C88" t="str">
            <v>0,00D</v>
          </cell>
          <cell r="D88">
            <v>18000</v>
          </cell>
          <cell r="E88">
            <v>0</v>
          </cell>
          <cell r="F88" t="str">
            <v>18.000,00D</v>
          </cell>
          <cell r="G88">
            <v>18000</v>
          </cell>
        </row>
        <row r="89">
          <cell r="B89" t="str">
            <v>624LE BISCUIT SA</v>
          </cell>
          <cell r="C89" t="str">
            <v>0,00D</v>
          </cell>
          <cell r="D89">
            <v>89.9</v>
          </cell>
          <cell r="E89">
            <v>0</v>
          </cell>
          <cell r="F89" t="str">
            <v>89,90D</v>
          </cell>
          <cell r="G89">
            <v>89.9</v>
          </cell>
        </row>
        <row r="90">
          <cell r="B90" t="str">
            <v>625MEDICAL STROCKINGS LTDA ME</v>
          </cell>
          <cell r="C90" t="str">
            <v>0,00D</v>
          </cell>
          <cell r="D90">
            <v>78.099999999999994</v>
          </cell>
          <cell r="E90">
            <v>0</v>
          </cell>
          <cell r="F90" t="str">
            <v>78,10D</v>
          </cell>
          <cell r="G90">
            <v>78.099999999999994</v>
          </cell>
        </row>
        <row r="91">
          <cell r="B91" t="str">
            <v/>
          </cell>
          <cell r="C91" t="str">
            <v/>
          </cell>
          <cell r="D91" t="str">
            <v/>
          </cell>
          <cell r="E91" t="str">
            <v/>
          </cell>
          <cell r="F91" t="str">
            <v/>
          </cell>
          <cell r="G91" t="str">
            <v/>
          </cell>
        </row>
        <row r="92">
          <cell r="A92">
            <v>595</v>
          </cell>
          <cell r="B92" t="str">
            <v>595CREDITOS DE FUNCIONARIOS</v>
          </cell>
          <cell r="C92" t="str">
            <v xml:space="preserve">         1.150,19D</v>
          </cell>
          <cell r="D92">
            <v>8138.18</v>
          </cell>
          <cell r="E92">
            <v>0</v>
          </cell>
          <cell r="F92" t="str">
            <v xml:space="preserve">         9.288,37D</v>
          </cell>
          <cell r="G92">
            <v>9288.3700000000008</v>
          </cell>
        </row>
        <row r="93">
          <cell r="B93" t="str">
            <v>630Antecipação de 13º salário</v>
          </cell>
          <cell r="C93" t="str">
            <v>1.150,19D</v>
          </cell>
          <cell r="D93">
            <v>0</v>
          </cell>
          <cell r="E93">
            <v>0</v>
          </cell>
          <cell r="F93" t="str">
            <v>1.150,19D</v>
          </cell>
          <cell r="G93">
            <v>1150.19</v>
          </cell>
        </row>
        <row r="94">
          <cell r="B94" t="str">
            <v>637Antecipação de férias</v>
          </cell>
          <cell r="C94" t="str">
            <v>0,00D</v>
          </cell>
          <cell r="D94">
            <v>8138.18</v>
          </cell>
          <cell r="E94">
            <v>0</v>
          </cell>
          <cell r="F94" t="str">
            <v>8.138,18D</v>
          </cell>
          <cell r="G94">
            <v>8138.18</v>
          </cell>
        </row>
        <row r="95">
          <cell r="B95" t="str">
            <v/>
          </cell>
          <cell r="C95" t="str">
            <v/>
          </cell>
          <cell r="D95" t="str">
            <v/>
          </cell>
          <cell r="E95" t="str">
            <v/>
          </cell>
          <cell r="F95" t="str">
            <v/>
          </cell>
          <cell r="G95" t="str">
            <v/>
          </cell>
        </row>
        <row r="96">
          <cell r="A96">
            <v>1568</v>
          </cell>
          <cell r="B96" t="str">
            <v>1568ADIANTAMENTOS A SÓCIOS</v>
          </cell>
          <cell r="C96" t="str">
            <v xml:space="preserve">       943.060,34D</v>
          </cell>
          <cell r="D96">
            <v>192150.82</v>
          </cell>
          <cell r="E96">
            <v>833.93</v>
          </cell>
          <cell r="F96" t="str">
            <v xml:space="preserve">     1.134.377,23D</v>
          </cell>
          <cell r="G96">
            <v>1134377.23</v>
          </cell>
        </row>
        <row r="97">
          <cell r="B97" t="str">
            <v>5334Alexander George Saunders Junior</v>
          </cell>
          <cell r="C97" t="str">
            <v>254.361,92D</v>
          </cell>
          <cell r="D97">
            <v>38223.93</v>
          </cell>
          <cell r="E97">
            <v>833.93</v>
          </cell>
          <cell r="F97" t="str">
            <v>291.751,92D</v>
          </cell>
          <cell r="G97">
            <v>291751.92</v>
          </cell>
        </row>
        <row r="98">
          <cell r="B98" t="str">
            <v>5341Alberto Ribeiro de Souza Leão</v>
          </cell>
          <cell r="C98" t="str">
            <v>432.166,06D</v>
          </cell>
          <cell r="D98">
            <v>125446.17</v>
          </cell>
          <cell r="E98">
            <v>0</v>
          </cell>
          <cell r="F98" t="str">
            <v>557.612,23D</v>
          </cell>
          <cell r="G98">
            <v>557612.23</v>
          </cell>
        </row>
        <row r="99">
          <cell r="B99" t="str">
            <v>5348Marcelo Carneiro de Menezes</v>
          </cell>
          <cell r="C99" t="str">
            <v>256.532,36D</v>
          </cell>
          <cell r="D99">
            <v>28480.720000000001</v>
          </cell>
          <cell r="E99">
            <v>0</v>
          </cell>
          <cell r="F99" t="str">
            <v>285.013,08D</v>
          </cell>
          <cell r="G99">
            <v>285013.08</v>
          </cell>
        </row>
        <row r="100">
          <cell r="B100" t="str">
            <v/>
          </cell>
          <cell r="C100" t="str">
            <v/>
          </cell>
          <cell r="D100" t="str">
            <v/>
          </cell>
          <cell r="E100" t="str">
            <v/>
          </cell>
          <cell r="F100" t="str">
            <v/>
          </cell>
          <cell r="G100" t="str">
            <v/>
          </cell>
        </row>
        <row r="101">
          <cell r="A101">
            <v>7788</v>
          </cell>
          <cell r="B101" t="str">
            <v>7788ADIANTAMENTOS A SÓCIOS - SCP</v>
          </cell>
          <cell r="C101" t="str">
            <v xml:space="preserve">       213.852,44D</v>
          </cell>
          <cell r="D101">
            <v>6947.2</v>
          </cell>
          <cell r="E101">
            <v>0</v>
          </cell>
          <cell r="F101" t="str">
            <v xml:space="preserve">       220.799,64D</v>
          </cell>
          <cell r="G101">
            <v>220799.64</v>
          </cell>
        </row>
        <row r="102">
          <cell r="B102" t="str">
            <v>7789Diagmax Diagnostico por Imagem LTDA</v>
          </cell>
          <cell r="C102" t="str">
            <v>147.245,55D</v>
          </cell>
          <cell r="D102">
            <v>0</v>
          </cell>
          <cell r="E102">
            <v>0</v>
          </cell>
          <cell r="F102" t="str">
            <v>147.245,55D</v>
          </cell>
          <cell r="G102">
            <v>147245.54999999999</v>
          </cell>
        </row>
        <row r="103">
          <cell r="B103" t="str">
            <v>7796José Ronaldo Lessa A. Junior</v>
          </cell>
          <cell r="C103" t="str">
            <v>21.810,79D</v>
          </cell>
          <cell r="D103">
            <v>6947.2</v>
          </cell>
          <cell r="E103">
            <v>0</v>
          </cell>
          <cell r="F103" t="str">
            <v>28.757,99D</v>
          </cell>
          <cell r="G103">
            <v>28757.99</v>
          </cell>
        </row>
        <row r="104">
          <cell r="B104" t="str">
            <v>7797Luciano Temporal Borges Cabral</v>
          </cell>
          <cell r="C104" t="str">
            <v>8.848,61D</v>
          </cell>
          <cell r="D104">
            <v>0</v>
          </cell>
          <cell r="E104">
            <v>0</v>
          </cell>
          <cell r="F104" t="str">
            <v>8.848,61D</v>
          </cell>
          <cell r="G104">
            <v>8848.61</v>
          </cell>
        </row>
        <row r="105">
          <cell r="B105" t="str">
            <v>7798Bruno de Lucena Coutinho</v>
          </cell>
          <cell r="C105" t="str">
            <v>13.272,92D</v>
          </cell>
          <cell r="D105">
            <v>0</v>
          </cell>
          <cell r="E105">
            <v>0</v>
          </cell>
          <cell r="F105" t="str">
            <v>13.272,92D</v>
          </cell>
          <cell r="G105">
            <v>13272.92</v>
          </cell>
        </row>
        <row r="106">
          <cell r="B106" t="str">
            <v>7800Fabio Neumann Kauffman</v>
          </cell>
          <cell r="C106" t="str">
            <v>11.060,77D</v>
          </cell>
          <cell r="D106">
            <v>0</v>
          </cell>
          <cell r="E106">
            <v>0</v>
          </cell>
          <cell r="F106" t="str">
            <v>11.060,77D</v>
          </cell>
          <cell r="G106">
            <v>11060.77</v>
          </cell>
        </row>
        <row r="107">
          <cell r="B107" t="str">
            <v>7801Mauricio Leite de Souza Junior</v>
          </cell>
          <cell r="C107" t="str">
            <v>8.848,61D</v>
          </cell>
          <cell r="D107">
            <v>0</v>
          </cell>
          <cell r="E107">
            <v>0</v>
          </cell>
          <cell r="F107" t="str">
            <v>8.848,61D</v>
          </cell>
          <cell r="G107">
            <v>8848.61</v>
          </cell>
        </row>
        <row r="108">
          <cell r="B108" t="str">
            <v>7804Luiz Egidio Costi</v>
          </cell>
          <cell r="C108" t="str">
            <v>2.765,19D</v>
          </cell>
          <cell r="D108">
            <v>0</v>
          </cell>
          <cell r="E108">
            <v>0</v>
          </cell>
          <cell r="F108" t="str">
            <v>2.765,19D</v>
          </cell>
          <cell r="G108">
            <v>2765.19</v>
          </cell>
        </row>
        <row r="109">
          <cell r="B109" t="str">
            <v/>
          </cell>
          <cell r="C109" t="str">
            <v/>
          </cell>
          <cell r="D109" t="str">
            <v/>
          </cell>
          <cell r="E109" t="str">
            <v/>
          </cell>
          <cell r="F109" t="str">
            <v/>
          </cell>
          <cell r="G109" t="str">
            <v/>
          </cell>
        </row>
        <row r="110">
          <cell r="A110">
            <v>7784</v>
          </cell>
          <cell r="B110" t="str">
            <v>7784CRÉDITOS COM SCP - RM</v>
          </cell>
          <cell r="C110" t="str">
            <v xml:space="preserve">       418.190,57D</v>
          </cell>
          <cell r="D110">
            <v>0</v>
          </cell>
          <cell r="E110">
            <v>0</v>
          </cell>
          <cell r="F110" t="str">
            <v xml:space="preserve">       418.190,57D</v>
          </cell>
          <cell r="G110">
            <v>418190.57</v>
          </cell>
        </row>
        <row r="111">
          <cell r="B111" t="str">
            <v>7785Créditos SCP - RM</v>
          </cell>
          <cell r="C111" t="str">
            <v>418.190,57D</v>
          </cell>
          <cell r="D111">
            <v>0</v>
          </cell>
          <cell r="E111">
            <v>0</v>
          </cell>
          <cell r="F111" t="str">
            <v>418.190,57D</v>
          </cell>
          <cell r="G111">
            <v>418190.57</v>
          </cell>
        </row>
        <row r="112">
          <cell r="B112" t="str">
            <v/>
          </cell>
          <cell r="C112" t="str">
            <v/>
          </cell>
          <cell r="D112" t="str">
            <v/>
          </cell>
          <cell r="E112" t="str">
            <v/>
          </cell>
          <cell r="F112" t="str">
            <v/>
          </cell>
          <cell r="G112" t="str">
            <v/>
          </cell>
        </row>
        <row r="113">
          <cell r="A113">
            <v>1680</v>
          </cell>
          <cell r="B113" t="str">
            <v>1680DESPESAS DO EXERCÍCIO SEGUINTE PAGAS ANTECIPADAMEN</v>
          </cell>
          <cell r="C113" t="str">
            <v xml:space="preserve">        25.000,00D</v>
          </cell>
          <cell r="D113">
            <v>0</v>
          </cell>
          <cell r="E113">
            <v>0</v>
          </cell>
          <cell r="F113" t="str">
            <v xml:space="preserve">        25.000,00D</v>
          </cell>
          <cell r="G113">
            <v>25000</v>
          </cell>
        </row>
        <row r="114">
          <cell r="B114" t="str">
            <v>7630OUTROS CREDITOS</v>
          </cell>
          <cell r="C114" t="str">
            <v xml:space="preserve">        25.000,00D</v>
          </cell>
          <cell r="D114">
            <v>0</v>
          </cell>
          <cell r="E114">
            <v>0</v>
          </cell>
          <cell r="F114" t="str">
            <v xml:space="preserve">        25.000,00D</v>
          </cell>
          <cell r="G114">
            <v>25000</v>
          </cell>
        </row>
        <row r="115">
          <cell r="B115" t="str">
            <v>7654Titulo de capitalização Santander</v>
          </cell>
          <cell r="C115" t="str">
            <v>25.000,00D</v>
          </cell>
          <cell r="D115">
            <v>0</v>
          </cell>
          <cell r="E115">
            <v>0</v>
          </cell>
          <cell r="F115" t="str">
            <v>25.000,00D</v>
          </cell>
          <cell r="G115">
            <v>25000</v>
          </cell>
        </row>
        <row r="116">
          <cell r="B116" t="str">
            <v/>
          </cell>
        </row>
        <row r="117">
          <cell r="A117">
            <v>1729</v>
          </cell>
          <cell r="B117" t="str">
            <v>1729ATIVO NÃO CIRCULANTE</v>
          </cell>
          <cell r="C117" t="str">
            <v xml:space="preserve">    17.774.315,84D</v>
          </cell>
          <cell r="D117">
            <v>857470.28</v>
          </cell>
          <cell r="E117">
            <v>0</v>
          </cell>
          <cell r="F117" t="str">
            <v xml:space="preserve">    18.631.786,12D</v>
          </cell>
          <cell r="G117">
            <v>18631786.120000001</v>
          </cell>
        </row>
        <row r="118">
          <cell r="A118">
            <v>1890</v>
          </cell>
          <cell r="B118" t="str">
            <v>1890INVESTIMENTOS</v>
          </cell>
          <cell r="C118" t="str">
            <v xml:space="preserve">     5.140.000,00D</v>
          </cell>
          <cell r="D118">
            <v>0</v>
          </cell>
          <cell r="E118">
            <v>0</v>
          </cell>
          <cell r="F118" t="str">
            <v xml:space="preserve">     5.140.000,00D</v>
          </cell>
          <cell r="G118">
            <v>5140000</v>
          </cell>
        </row>
        <row r="119">
          <cell r="A119">
            <v>1947</v>
          </cell>
          <cell r="B119" t="str">
            <v>1947INVESTIMENTOS SCP</v>
          </cell>
          <cell r="C119" t="str">
            <v xml:space="preserve">     5.140.000,00D</v>
          </cell>
          <cell r="D119">
            <v>0</v>
          </cell>
          <cell r="E119">
            <v>0</v>
          </cell>
          <cell r="F119" t="str">
            <v xml:space="preserve">     5.140.000,00D</v>
          </cell>
          <cell r="G119">
            <v>5140000</v>
          </cell>
        </row>
        <row r="120">
          <cell r="A120">
            <v>1948</v>
          </cell>
          <cell r="B120" t="str">
            <v>1948Investimentos SCP</v>
          </cell>
          <cell r="C120" t="str">
            <v>5.140.000,00D</v>
          </cell>
          <cell r="D120">
            <v>0</v>
          </cell>
          <cell r="E120">
            <v>0</v>
          </cell>
          <cell r="F120" t="str">
            <v>5.140.000,00D</v>
          </cell>
          <cell r="G120">
            <v>5140000</v>
          </cell>
        </row>
        <row r="121">
          <cell r="A121" t="str">
            <v/>
          </cell>
          <cell r="B121" t="str">
            <v/>
          </cell>
          <cell r="C121" t="str">
            <v/>
          </cell>
          <cell r="D121" t="str">
            <v/>
          </cell>
          <cell r="E121" t="str">
            <v/>
          </cell>
          <cell r="F121" t="str">
            <v/>
          </cell>
          <cell r="G121" t="str">
            <v/>
          </cell>
        </row>
        <row r="122">
          <cell r="A122">
            <v>1953</v>
          </cell>
          <cell r="B122" t="str">
            <v>1953ATIVO IMOBILIZADO</v>
          </cell>
          <cell r="C122" t="str">
            <v xml:space="preserve">    12.531.855,83D</v>
          </cell>
          <cell r="D122">
            <v>856356.08</v>
          </cell>
          <cell r="E122">
            <v>0</v>
          </cell>
          <cell r="F122" t="str">
            <v xml:space="preserve">    13.388.211,91D</v>
          </cell>
          <cell r="G122">
            <v>13388211.91</v>
          </cell>
        </row>
        <row r="123">
          <cell r="A123">
            <v>1960</v>
          </cell>
          <cell r="B123" t="str">
            <v>1960BENS EM OPERAÇÃO</v>
          </cell>
          <cell r="C123" t="str">
            <v xml:space="preserve">    12.758.476,07D</v>
          </cell>
          <cell r="D123">
            <v>856356.08</v>
          </cell>
          <cell r="E123">
            <v>0</v>
          </cell>
          <cell r="F123" t="str">
            <v xml:space="preserve">    13.614.832,15D</v>
          </cell>
          <cell r="G123">
            <v>13614832.15</v>
          </cell>
        </row>
        <row r="124">
          <cell r="A124">
            <v>1995</v>
          </cell>
          <cell r="B124" t="str">
            <v>1995Máquinas, aparelhos e equipamentos</v>
          </cell>
          <cell r="C124" t="str">
            <v>7.865.054,50D</v>
          </cell>
          <cell r="D124">
            <v>696595.83</v>
          </cell>
          <cell r="E124">
            <v>0</v>
          </cell>
          <cell r="F124" t="str">
            <v>8.561.650,33D</v>
          </cell>
          <cell r="G124">
            <v>8561650.3300000001</v>
          </cell>
        </row>
        <row r="125">
          <cell r="A125">
            <v>2016</v>
          </cell>
          <cell r="B125" t="str">
            <v>2016Móveis e utensílios</v>
          </cell>
          <cell r="C125" t="str">
            <v>201.862,63D</v>
          </cell>
          <cell r="D125">
            <v>813.5</v>
          </cell>
          <cell r="E125">
            <v>0</v>
          </cell>
          <cell r="F125" t="str">
            <v>202.676,13D</v>
          </cell>
          <cell r="G125">
            <v>202676.13</v>
          </cell>
        </row>
        <row r="126">
          <cell r="A126">
            <v>2044</v>
          </cell>
          <cell r="B126" t="str">
            <v>2044Benfeitorias em propriedades de terceiros</v>
          </cell>
          <cell r="C126" t="str">
            <v>1.526.558,94D</v>
          </cell>
          <cell r="D126">
            <v>141287.75</v>
          </cell>
          <cell r="E126">
            <v>0</v>
          </cell>
          <cell r="F126" t="str">
            <v>1.667.846,69D</v>
          </cell>
          <cell r="G126">
            <v>1667846.69</v>
          </cell>
        </row>
        <row r="127">
          <cell r="A127">
            <v>2051</v>
          </cell>
          <cell r="B127" t="str">
            <v>2051Computadores e Perifericos</v>
          </cell>
          <cell r="C127" t="str">
            <v>19.200,00D</v>
          </cell>
          <cell r="D127">
            <v>17659</v>
          </cell>
          <cell r="E127">
            <v>0</v>
          </cell>
          <cell r="F127" t="str">
            <v>36.859,00D</v>
          </cell>
          <cell r="G127">
            <v>36859</v>
          </cell>
        </row>
        <row r="128">
          <cell r="A128">
            <v>2066</v>
          </cell>
          <cell r="B128" t="str">
            <v>2066Máquinas e Equipamentos - RM</v>
          </cell>
          <cell r="C128" t="str">
            <v>3.145.800,00D</v>
          </cell>
          <cell r="D128">
            <v>0</v>
          </cell>
          <cell r="E128">
            <v>0</v>
          </cell>
          <cell r="F128" t="str">
            <v>3.145.800,00D</v>
          </cell>
          <cell r="G128">
            <v>3145800</v>
          </cell>
        </row>
        <row r="129">
          <cell r="A129" t="str">
            <v/>
          </cell>
          <cell r="B129" t="str">
            <v/>
          </cell>
          <cell r="C129" t="str">
            <v/>
          </cell>
          <cell r="D129" t="str">
            <v/>
          </cell>
          <cell r="E129" t="str">
            <v/>
          </cell>
          <cell r="F129" t="str">
            <v/>
          </cell>
          <cell r="G129" t="str">
            <v/>
          </cell>
        </row>
        <row r="130">
          <cell r="A130">
            <v>2072</v>
          </cell>
          <cell r="B130" t="str">
            <v>2072DEPRECIAÇÃO,AMORTIZAÇÃO E EXAUSTÃO ACUMULADA E PER</v>
          </cell>
          <cell r="C130" t="str">
            <v xml:space="preserve">       226.620,24C</v>
          </cell>
          <cell r="D130">
            <v>0</v>
          </cell>
          <cell r="E130">
            <v>0</v>
          </cell>
          <cell r="F130" t="str">
            <v xml:space="preserve">       226.620,24C</v>
          </cell>
          <cell r="G130">
            <v>226620.24</v>
          </cell>
        </row>
        <row r="131">
          <cell r="A131">
            <v>2100</v>
          </cell>
          <cell r="B131" t="str">
            <v>2100(-)Depreciacao Acum - maquinas, aparelhos e equipa</v>
          </cell>
          <cell r="C131" t="str">
            <v>220.220,58C</v>
          </cell>
          <cell r="D131">
            <v>0</v>
          </cell>
          <cell r="E131">
            <v>0</v>
          </cell>
          <cell r="F131" t="str">
            <v>220.220,58C</v>
          </cell>
          <cell r="G131">
            <v>220220.58</v>
          </cell>
        </row>
        <row r="132">
          <cell r="A132">
            <v>2107</v>
          </cell>
          <cell r="B132" t="str">
            <v>2107(-)Deprec Acumul - Equip de proces eletr de dados</v>
          </cell>
          <cell r="C132" t="str">
            <v>388,52C</v>
          </cell>
          <cell r="D132">
            <v>0</v>
          </cell>
          <cell r="E132">
            <v>0</v>
          </cell>
          <cell r="F132" t="str">
            <v>388,52C</v>
          </cell>
          <cell r="G132">
            <v>388.52</v>
          </cell>
        </row>
        <row r="133">
          <cell r="A133">
            <v>2114</v>
          </cell>
          <cell r="B133" t="str">
            <v>2114(-)Depreciacao acumulada - móveis e utensílios</v>
          </cell>
          <cell r="C133" t="str">
            <v>743,30C</v>
          </cell>
          <cell r="D133">
            <v>0</v>
          </cell>
          <cell r="E133">
            <v>0</v>
          </cell>
          <cell r="F133" t="str">
            <v>743,30C</v>
          </cell>
          <cell r="G133">
            <v>743.3</v>
          </cell>
        </row>
        <row r="134">
          <cell r="A134">
            <v>2142</v>
          </cell>
          <cell r="B134" t="str">
            <v>2142(-)Depreciacao acumulada - Predios e Benfeitorias</v>
          </cell>
          <cell r="C134" t="str">
            <v>5.267,84C</v>
          </cell>
          <cell r="D134">
            <v>0</v>
          </cell>
          <cell r="E134">
            <v>0</v>
          </cell>
          <cell r="F134" t="str">
            <v>5.267,84C</v>
          </cell>
          <cell r="G134">
            <v>5267.84</v>
          </cell>
        </row>
        <row r="135">
          <cell r="A135" t="str">
            <v/>
          </cell>
          <cell r="B135" t="str">
            <v/>
          </cell>
          <cell r="C135" t="str">
            <v/>
          </cell>
          <cell r="D135" t="str">
            <v/>
          </cell>
          <cell r="E135" t="str">
            <v/>
          </cell>
          <cell r="F135" t="str">
            <v/>
          </cell>
          <cell r="G135" t="str">
            <v/>
          </cell>
        </row>
        <row r="136">
          <cell r="A136">
            <v>2401</v>
          </cell>
          <cell r="B136" t="str">
            <v>2401NTANGÍVEL</v>
          </cell>
          <cell r="C136" t="str">
            <v xml:space="preserve">       102.460,01D</v>
          </cell>
          <cell r="D136">
            <v>1114.2</v>
          </cell>
          <cell r="E136">
            <v>0</v>
          </cell>
          <cell r="F136" t="str">
            <v xml:space="preserve">       103.574,21D</v>
          </cell>
          <cell r="G136">
            <v>103574.21</v>
          </cell>
        </row>
        <row r="137">
          <cell r="A137">
            <v>2408</v>
          </cell>
          <cell r="B137" t="str">
            <v>2408BENS INTANGÍVEIS</v>
          </cell>
          <cell r="C137" t="str">
            <v xml:space="preserve">       102.460,01D</v>
          </cell>
          <cell r="D137">
            <v>1114.2</v>
          </cell>
          <cell r="E137">
            <v>0</v>
          </cell>
          <cell r="F137" t="str">
            <v xml:space="preserve">       103.574,21D</v>
          </cell>
          <cell r="G137">
            <v>103574.21</v>
          </cell>
        </row>
        <row r="138">
          <cell r="A138">
            <v>2422</v>
          </cell>
          <cell r="B138" t="str">
            <v>2422Software</v>
          </cell>
          <cell r="C138" t="str">
            <v>102.460,01D</v>
          </cell>
          <cell r="D138">
            <v>1114.2</v>
          </cell>
          <cell r="E138">
            <v>0</v>
          </cell>
          <cell r="F138" t="str">
            <v>103.574,21D</v>
          </cell>
          <cell r="G138">
            <v>103574.21</v>
          </cell>
        </row>
        <row r="139">
          <cell r="A139" t="str">
            <v/>
          </cell>
          <cell r="B139" t="str">
            <v/>
          </cell>
          <cell r="C139" t="str">
            <v/>
          </cell>
          <cell r="D139" t="str">
            <v/>
          </cell>
          <cell r="E139" t="str">
            <v/>
          </cell>
          <cell r="F139" t="str">
            <v/>
          </cell>
          <cell r="G139" t="str">
            <v/>
          </cell>
        </row>
        <row r="140">
          <cell r="A140">
            <v>2513</v>
          </cell>
          <cell r="B140" t="str">
            <v>2513PASSIVO</v>
          </cell>
          <cell r="C140" t="str">
            <v xml:space="preserve">    22.916.152,03C</v>
          </cell>
          <cell r="D140">
            <v>1666843.68</v>
          </cell>
          <cell r="E140">
            <v>2609881.6800000002</v>
          </cell>
          <cell r="F140" t="str">
            <v xml:space="preserve">    23.859.190,03C</v>
          </cell>
          <cell r="G140">
            <v>23859190.030000001</v>
          </cell>
        </row>
        <row r="141">
          <cell r="A141">
            <v>2520</v>
          </cell>
          <cell r="B141" t="str">
            <v>2520PASSIVO CIRCULANTE</v>
          </cell>
          <cell r="C141" t="str">
            <v xml:space="preserve">     6.770.827,95C</v>
          </cell>
          <cell r="D141">
            <v>1666520.98</v>
          </cell>
          <cell r="E141">
            <v>2569106.85</v>
          </cell>
          <cell r="F141" t="str">
            <v xml:space="preserve">     7.673.413,82C</v>
          </cell>
          <cell r="G141">
            <v>7673413.8200000003</v>
          </cell>
        </row>
        <row r="142">
          <cell r="A142">
            <v>2527</v>
          </cell>
          <cell r="B142" t="str">
            <v>2527SALARIOS E ENCARGOS SOCIAIS</v>
          </cell>
          <cell r="C142" t="str">
            <v xml:space="preserve">       776.637,41C</v>
          </cell>
          <cell r="D142">
            <v>311522.01</v>
          </cell>
          <cell r="E142">
            <v>485647.47</v>
          </cell>
          <cell r="F142" t="str">
            <v xml:space="preserve">       950.762,87C</v>
          </cell>
          <cell r="G142">
            <v>950762.87</v>
          </cell>
        </row>
        <row r="143">
          <cell r="A143">
            <v>2534</v>
          </cell>
          <cell r="B143" t="str">
            <v>2534ORDENADOS E SALARIOS A PAGAR</v>
          </cell>
          <cell r="C143" t="str">
            <v xml:space="preserve">       180.197,56C</v>
          </cell>
          <cell r="D143">
            <v>259929.85</v>
          </cell>
          <cell r="E143">
            <v>282889.90000000002</v>
          </cell>
          <cell r="F143" t="str">
            <v xml:space="preserve">       203.157,61C</v>
          </cell>
          <cell r="G143">
            <v>203157.61</v>
          </cell>
        </row>
        <row r="144">
          <cell r="A144">
            <v>2541</v>
          </cell>
          <cell r="B144" t="str">
            <v>2541Salarios a pagar</v>
          </cell>
          <cell r="C144" t="str">
            <v>164.449,73C</v>
          </cell>
          <cell r="D144">
            <v>217598.55</v>
          </cell>
          <cell r="E144">
            <v>238566.83</v>
          </cell>
          <cell r="F144" t="str">
            <v>185.418,01C</v>
          </cell>
          <cell r="G144">
            <v>185418.01</v>
          </cell>
        </row>
        <row r="145">
          <cell r="A145">
            <v>2548</v>
          </cell>
          <cell r="B145" t="str">
            <v>2548Contribuiçao Sindical</v>
          </cell>
          <cell r="C145" t="str">
            <v>9.671,21C</v>
          </cell>
          <cell r="D145">
            <v>0</v>
          </cell>
          <cell r="E145">
            <v>2780.09</v>
          </cell>
          <cell r="F145" t="str">
            <v>12.451,30C</v>
          </cell>
          <cell r="G145">
            <v>12451.3</v>
          </cell>
        </row>
        <row r="146">
          <cell r="A146">
            <v>2562</v>
          </cell>
          <cell r="B146" t="str">
            <v>2562Irrf a recolher Darf 0561</v>
          </cell>
          <cell r="C146" t="str">
            <v>3.662,79C</v>
          </cell>
          <cell r="D146">
            <v>0</v>
          </cell>
          <cell r="E146">
            <v>1625.51</v>
          </cell>
          <cell r="F146" t="str">
            <v>5.288,30C</v>
          </cell>
          <cell r="G146">
            <v>5288.3</v>
          </cell>
        </row>
        <row r="147">
          <cell r="A147">
            <v>2583</v>
          </cell>
          <cell r="B147" t="str">
            <v>2583Pro-labore a pagar</v>
          </cell>
          <cell r="C147" t="str">
            <v>0,00C</v>
          </cell>
          <cell r="D147">
            <v>937</v>
          </cell>
          <cell r="E147">
            <v>937</v>
          </cell>
          <cell r="F147" t="str">
            <v>0,00C</v>
          </cell>
          <cell r="G147">
            <v>0</v>
          </cell>
        </row>
        <row r="148">
          <cell r="A148">
            <v>2597</v>
          </cell>
          <cell r="B148" t="str">
            <v>2597Rescisão a pagar</v>
          </cell>
          <cell r="C148" t="str">
            <v>2.413,83C</v>
          </cell>
          <cell r="D148">
            <v>26133.18</v>
          </cell>
          <cell r="E148">
            <v>23719.35</v>
          </cell>
          <cell r="F148">
            <v>0</v>
          </cell>
          <cell r="G148">
            <v>0</v>
          </cell>
        </row>
        <row r="149">
          <cell r="A149">
            <v>2611</v>
          </cell>
          <cell r="B149" t="str">
            <v>2611Férias a Pagar</v>
          </cell>
          <cell r="C149" t="str">
            <v>0,00C</v>
          </cell>
          <cell r="D149">
            <v>15261.12</v>
          </cell>
          <cell r="E149">
            <v>15261.12</v>
          </cell>
          <cell r="F149" t="str">
            <v>0,00C</v>
          </cell>
          <cell r="G149">
            <v>0</v>
          </cell>
        </row>
        <row r="150">
          <cell r="A150" t="str">
            <v/>
          </cell>
          <cell r="B150" t="str">
            <v/>
          </cell>
          <cell r="C150" t="str">
            <v/>
          </cell>
          <cell r="D150" t="str">
            <v/>
          </cell>
          <cell r="E150" t="str">
            <v/>
          </cell>
          <cell r="F150" t="str">
            <v/>
          </cell>
          <cell r="G150" t="str">
            <v/>
          </cell>
        </row>
        <row r="151">
          <cell r="A151">
            <v>2618</v>
          </cell>
          <cell r="B151" t="str">
            <v>2618INSS A RECOLHER</v>
          </cell>
          <cell r="C151" t="str">
            <v xml:space="preserve">        75.892,41C</v>
          </cell>
          <cell r="D151">
            <v>2019.8</v>
          </cell>
          <cell r="E151">
            <v>90048.5</v>
          </cell>
          <cell r="F151" t="str">
            <v xml:space="preserve">       163.921,11C</v>
          </cell>
          <cell r="G151">
            <v>163921.10999999999</v>
          </cell>
        </row>
        <row r="152">
          <cell r="A152">
            <v>2625</v>
          </cell>
          <cell r="B152" t="str">
            <v>2625Inss a recolher</v>
          </cell>
          <cell r="C152" t="str">
            <v>75.892,41C</v>
          </cell>
          <cell r="D152">
            <v>2019.8</v>
          </cell>
          <cell r="E152">
            <v>90048.5</v>
          </cell>
          <cell r="F152" t="str">
            <v>163.921,11C</v>
          </cell>
          <cell r="G152">
            <v>163921.10999999999</v>
          </cell>
        </row>
        <row r="153">
          <cell r="A153" t="str">
            <v/>
          </cell>
          <cell r="B153" t="str">
            <v/>
          </cell>
          <cell r="C153" t="str">
            <v/>
          </cell>
          <cell r="D153" t="str">
            <v/>
          </cell>
          <cell r="E153" t="str">
            <v/>
          </cell>
          <cell r="F153" t="str">
            <v/>
          </cell>
          <cell r="G153" t="str">
            <v/>
          </cell>
        </row>
        <row r="154">
          <cell r="A154">
            <v>2646</v>
          </cell>
          <cell r="B154" t="str">
            <v>2646FGTS A RECOLHER</v>
          </cell>
          <cell r="C154" t="str">
            <v xml:space="preserve">        17.390,83C</v>
          </cell>
          <cell r="D154">
            <v>19167.18</v>
          </cell>
          <cell r="E154">
            <v>21916.92</v>
          </cell>
          <cell r="F154" t="str">
            <v xml:space="preserve">        20.140,57C</v>
          </cell>
          <cell r="G154">
            <v>20140.57</v>
          </cell>
        </row>
        <row r="155">
          <cell r="A155">
            <v>2653</v>
          </cell>
          <cell r="B155" t="str">
            <v>2653Fgts a recolher</v>
          </cell>
          <cell r="C155" t="str">
            <v>17.390,83C</v>
          </cell>
          <cell r="D155">
            <v>19167.18</v>
          </cell>
          <cell r="E155">
            <v>21916.92</v>
          </cell>
          <cell r="F155" t="str">
            <v>20.140,57C</v>
          </cell>
          <cell r="G155">
            <v>20140.57</v>
          </cell>
        </row>
        <row r="156">
          <cell r="A156" t="str">
            <v/>
          </cell>
          <cell r="B156" t="str">
            <v/>
          </cell>
          <cell r="C156" t="str">
            <v/>
          </cell>
          <cell r="D156" t="str">
            <v/>
          </cell>
          <cell r="E156" t="str">
            <v/>
          </cell>
          <cell r="F156" t="str">
            <v/>
          </cell>
          <cell r="G156" t="str">
            <v/>
          </cell>
        </row>
        <row r="157">
          <cell r="A157">
            <v>7633</v>
          </cell>
          <cell r="B157" t="str">
            <v>7633IMPOSTOS RETIDOS A RECOLHER</v>
          </cell>
          <cell r="C157" t="str">
            <v xml:space="preserve">        70.817,30C</v>
          </cell>
          <cell r="D157">
            <v>0</v>
          </cell>
          <cell r="E157">
            <v>27134.37</v>
          </cell>
          <cell r="F157" t="str">
            <v xml:space="preserve">        97.951,67C</v>
          </cell>
          <cell r="G157">
            <v>97951.67</v>
          </cell>
        </row>
        <row r="158">
          <cell r="A158">
            <v>7634</v>
          </cell>
          <cell r="B158" t="str">
            <v>7634IRRF a Recolher</v>
          </cell>
          <cell r="C158" t="str">
            <v>12.942,00C</v>
          </cell>
          <cell r="D158">
            <v>0</v>
          </cell>
          <cell r="E158">
            <v>6056.87</v>
          </cell>
          <cell r="F158" t="str">
            <v>18.998,87C</v>
          </cell>
          <cell r="G158">
            <v>18998.87</v>
          </cell>
        </row>
        <row r="159">
          <cell r="A159">
            <v>7635</v>
          </cell>
          <cell r="B159" t="str">
            <v>7635CSRF a Recolher</v>
          </cell>
          <cell r="C159" t="str">
            <v>57.844,27C</v>
          </cell>
          <cell r="D159">
            <v>0</v>
          </cell>
          <cell r="E159">
            <v>21077.5</v>
          </cell>
          <cell r="F159" t="str">
            <v>78.921,77C</v>
          </cell>
          <cell r="G159">
            <v>78921.77</v>
          </cell>
        </row>
        <row r="160">
          <cell r="A160">
            <v>4039</v>
          </cell>
          <cell r="B160" t="str">
            <v>4039Iss retido s/serv. prest. PJ</v>
          </cell>
          <cell r="C160" t="str">
            <v>31,03C</v>
          </cell>
          <cell r="D160">
            <v>0</v>
          </cell>
          <cell r="E160">
            <v>0</v>
          </cell>
          <cell r="F160" t="str">
            <v>31,03C</v>
          </cell>
          <cell r="G160">
            <v>31.03</v>
          </cell>
        </row>
        <row r="161">
          <cell r="A161" t="str">
            <v/>
          </cell>
          <cell r="B161" t="str">
            <v/>
          </cell>
          <cell r="C161" t="str">
            <v/>
          </cell>
          <cell r="D161" t="str">
            <v/>
          </cell>
          <cell r="E161" t="str">
            <v/>
          </cell>
          <cell r="F161" t="str">
            <v/>
          </cell>
          <cell r="G161" t="str">
            <v/>
          </cell>
        </row>
        <row r="162">
          <cell r="A162">
            <v>7636</v>
          </cell>
          <cell r="B162" t="str">
            <v>7636PROVISÕES TRABALHISTAS</v>
          </cell>
          <cell r="C162" t="str">
            <v xml:space="preserve">       432.339,31C</v>
          </cell>
          <cell r="D162">
            <v>30405.18</v>
          </cell>
          <cell r="E162">
            <v>63657.78</v>
          </cell>
          <cell r="F162" t="str">
            <v xml:space="preserve">       465.591,91C</v>
          </cell>
          <cell r="G162">
            <v>465591.91</v>
          </cell>
        </row>
        <row r="163">
          <cell r="A163">
            <v>7638</v>
          </cell>
          <cell r="B163" t="str">
            <v>7638Provisões férias</v>
          </cell>
          <cell r="C163" t="str">
            <v>182.954,88C</v>
          </cell>
          <cell r="D163">
            <v>26355.1</v>
          </cell>
          <cell r="E163">
            <v>27015.200000000001</v>
          </cell>
          <cell r="F163" t="str">
            <v>183.614,98C</v>
          </cell>
          <cell r="G163">
            <v>183614.98</v>
          </cell>
        </row>
        <row r="164">
          <cell r="A164">
            <v>7639</v>
          </cell>
          <cell r="B164" t="str">
            <v>7639Provisões encargos s/ férias</v>
          </cell>
          <cell r="C164" t="str">
            <v>109.205,12C</v>
          </cell>
          <cell r="D164">
            <v>0</v>
          </cell>
          <cell r="E164">
            <v>9401.4</v>
          </cell>
          <cell r="F164" t="str">
            <v>118.606,52C</v>
          </cell>
          <cell r="G164">
            <v>118606.52</v>
          </cell>
        </row>
        <row r="165">
          <cell r="A165">
            <v>7640</v>
          </cell>
          <cell r="B165" t="str">
            <v>7640Provisões 13º salário</v>
          </cell>
          <cell r="C165" t="str">
            <v>59.443,62C</v>
          </cell>
          <cell r="D165">
            <v>4050.08</v>
          </cell>
          <cell r="E165">
            <v>20208.509999999998</v>
          </cell>
          <cell r="F165" t="str">
            <v>75.602,05C</v>
          </cell>
          <cell r="G165">
            <v>75602.05</v>
          </cell>
        </row>
        <row r="166">
          <cell r="A166">
            <v>7641</v>
          </cell>
          <cell r="B166" t="str">
            <v>7641Provisões encargos s/ 13º salário</v>
          </cell>
          <cell r="C166" t="str">
            <v>80.735,69C</v>
          </cell>
          <cell r="D166">
            <v>0</v>
          </cell>
          <cell r="E166">
            <v>7032.67</v>
          </cell>
          <cell r="F166" t="str">
            <v>87.768,36C</v>
          </cell>
          <cell r="G166">
            <v>87768.36</v>
          </cell>
        </row>
        <row r="167">
          <cell r="A167" t="str">
            <v/>
          </cell>
          <cell r="B167" t="str">
            <v/>
          </cell>
          <cell r="C167" t="str">
            <v/>
          </cell>
          <cell r="D167" t="str">
            <v/>
          </cell>
          <cell r="E167" t="str">
            <v/>
          </cell>
          <cell r="F167" t="str">
            <v/>
          </cell>
          <cell r="G167" t="str">
            <v/>
          </cell>
        </row>
        <row r="168">
          <cell r="A168">
            <v>2786</v>
          </cell>
          <cell r="B168" t="str">
            <v>2786FORNECEDORES</v>
          </cell>
          <cell r="C168" t="str">
            <v xml:space="preserve">     1.324.704,66C</v>
          </cell>
          <cell r="D168">
            <v>869238.1</v>
          </cell>
          <cell r="E168">
            <v>1573216.33</v>
          </cell>
          <cell r="F168" t="str">
            <v xml:space="preserve">     2.028.682,89C</v>
          </cell>
          <cell r="G168">
            <v>2028682.89</v>
          </cell>
        </row>
        <row r="169">
          <cell r="A169">
            <v>2793</v>
          </cell>
          <cell r="B169" t="str">
            <v>2793FORNECEDORES NACIONAIS</v>
          </cell>
          <cell r="C169" t="str">
            <v xml:space="preserve">     1.195.878,51C</v>
          </cell>
          <cell r="D169">
            <v>753932.54</v>
          </cell>
          <cell r="E169">
            <v>1435793.09</v>
          </cell>
          <cell r="F169" t="str">
            <v xml:space="preserve">     1.877.739,06C</v>
          </cell>
          <cell r="G169">
            <v>1877739.06</v>
          </cell>
        </row>
        <row r="170">
          <cell r="A170">
            <v>2821</v>
          </cell>
          <cell r="B170" t="str">
            <v>2821Disfa - Silva &amp; Miranda</v>
          </cell>
          <cell r="C170" t="str">
            <v>2.145,44C</v>
          </cell>
          <cell r="D170">
            <v>2145.44</v>
          </cell>
          <cell r="E170">
            <v>3776.62</v>
          </cell>
          <cell r="F170" t="str">
            <v>3.776,62C</v>
          </cell>
          <cell r="G170">
            <v>3776.62</v>
          </cell>
        </row>
        <row r="171">
          <cell r="A171">
            <v>2842</v>
          </cell>
          <cell r="B171" t="str">
            <v>2842Abreu Hospitalar</v>
          </cell>
          <cell r="C171" t="str">
            <v>2.105,00C</v>
          </cell>
          <cell r="D171">
            <v>1052.5</v>
          </cell>
          <cell r="E171">
            <v>0</v>
          </cell>
          <cell r="F171" t="str">
            <v>1.052,50C</v>
          </cell>
          <cell r="G171">
            <v>1052.5</v>
          </cell>
        </row>
        <row r="172">
          <cell r="A172">
            <v>2870</v>
          </cell>
          <cell r="B172" t="str">
            <v>2870Fujifilm ndt sistemas medicos</v>
          </cell>
          <cell r="C172" t="str">
            <v>47.210,30C</v>
          </cell>
          <cell r="D172">
            <v>21287.1</v>
          </cell>
          <cell r="E172">
            <v>0</v>
          </cell>
          <cell r="F172" t="str">
            <v>25.923,20C</v>
          </cell>
          <cell r="G172">
            <v>25923.200000000001</v>
          </cell>
        </row>
        <row r="173">
          <cell r="A173">
            <v>2961</v>
          </cell>
          <cell r="B173" t="str">
            <v>2961Serquip serv. construcoes e equip. - Stericycle</v>
          </cell>
          <cell r="C173" t="str">
            <v>0,00C</v>
          </cell>
          <cell r="D173">
            <v>0</v>
          </cell>
          <cell r="E173">
            <v>296.66000000000003</v>
          </cell>
          <cell r="F173" t="str">
            <v>296,66C</v>
          </cell>
          <cell r="G173">
            <v>296.66000000000003</v>
          </cell>
        </row>
        <row r="174">
          <cell r="A174">
            <v>3066</v>
          </cell>
          <cell r="B174" t="str">
            <v>3066Promult Brasil Distrib. Com. Deprod. de Higiene</v>
          </cell>
          <cell r="C174" t="str">
            <v>4,01C</v>
          </cell>
          <cell r="D174">
            <v>0</v>
          </cell>
          <cell r="E174">
            <v>0</v>
          </cell>
          <cell r="F174" t="str">
            <v>4,01C</v>
          </cell>
          <cell r="G174">
            <v>4.01</v>
          </cell>
        </row>
        <row r="175">
          <cell r="A175">
            <v>3080</v>
          </cell>
          <cell r="B175" t="str">
            <v>3080Solivetti Comercio e serviços Ltda</v>
          </cell>
          <cell r="C175" t="str">
            <v>17.249,76C</v>
          </cell>
          <cell r="D175">
            <v>17249.759999999998</v>
          </cell>
          <cell r="E175">
            <v>0</v>
          </cell>
          <cell r="F175" t="str">
            <v>0,00C</v>
          </cell>
          <cell r="G175">
            <v>0</v>
          </cell>
        </row>
        <row r="176">
          <cell r="A176">
            <v>3185</v>
          </cell>
          <cell r="B176" t="str">
            <v>3185Serviços de Diagnósticos por Imagem</v>
          </cell>
          <cell r="C176" t="str">
            <v>0,00C</v>
          </cell>
          <cell r="D176">
            <v>0</v>
          </cell>
          <cell r="E176">
            <v>8345.84</v>
          </cell>
          <cell r="F176" t="str">
            <v>8.345,84C</v>
          </cell>
          <cell r="G176">
            <v>8345.84</v>
          </cell>
        </row>
        <row r="177">
          <cell r="A177">
            <v>3206</v>
          </cell>
          <cell r="B177" t="str">
            <v>3206GE Healthcare Barueri</v>
          </cell>
          <cell r="C177" t="str">
            <v>80.294,41C</v>
          </cell>
          <cell r="D177">
            <v>146764.76</v>
          </cell>
          <cell r="E177">
            <v>600000</v>
          </cell>
          <cell r="F177" t="str">
            <v>533.529,65C</v>
          </cell>
          <cell r="G177">
            <v>533529.65</v>
          </cell>
        </row>
        <row r="178">
          <cell r="A178">
            <v>3290</v>
          </cell>
          <cell r="B178" t="str">
            <v>3290Shop da Saude LTDA</v>
          </cell>
          <cell r="C178" t="str">
            <v>1.699,73C</v>
          </cell>
          <cell r="D178">
            <v>1022.37</v>
          </cell>
          <cell r="E178">
            <v>0</v>
          </cell>
          <cell r="F178" t="str">
            <v>677,36C</v>
          </cell>
          <cell r="G178">
            <v>677.36</v>
          </cell>
        </row>
        <row r="179">
          <cell r="A179">
            <v>3297</v>
          </cell>
          <cell r="B179" t="str">
            <v>3297Pixeon Medical Systems</v>
          </cell>
          <cell r="C179" t="str">
            <v>93.055,88C</v>
          </cell>
          <cell r="D179">
            <v>14738.17</v>
          </cell>
          <cell r="E179">
            <v>22893.63</v>
          </cell>
          <cell r="F179" t="str">
            <v>101.211,34C</v>
          </cell>
          <cell r="G179">
            <v>101211.34</v>
          </cell>
        </row>
        <row r="180">
          <cell r="A180">
            <v>3304</v>
          </cell>
          <cell r="B180" t="str">
            <v>3304Armazem Coral LTDA</v>
          </cell>
          <cell r="C180" t="str">
            <v>1.883,00C</v>
          </cell>
          <cell r="D180">
            <v>941.5</v>
          </cell>
          <cell r="E180">
            <v>2012.03</v>
          </cell>
          <cell r="F180" t="str">
            <v>2.953,53C</v>
          </cell>
          <cell r="G180">
            <v>2953.53</v>
          </cell>
        </row>
        <row r="181">
          <cell r="A181">
            <v>3311</v>
          </cell>
          <cell r="B181" t="str">
            <v>3311Acessplus Manutenção Ltda ME</v>
          </cell>
          <cell r="C181" t="str">
            <v>0,00C</v>
          </cell>
          <cell r="D181">
            <v>304.75</v>
          </cell>
          <cell r="E181">
            <v>304.75</v>
          </cell>
          <cell r="F181" t="str">
            <v>0,00C</v>
          </cell>
          <cell r="G181">
            <v>0</v>
          </cell>
        </row>
        <row r="182">
          <cell r="A182">
            <v>3360</v>
          </cell>
          <cell r="B182" t="str">
            <v>3360Vitale Comercio Ltda - EPP</v>
          </cell>
          <cell r="C182" t="str">
            <v>1.600,00C</v>
          </cell>
          <cell r="D182">
            <v>1600</v>
          </cell>
          <cell r="E182">
            <v>0</v>
          </cell>
          <cell r="F182" t="str">
            <v>0,00C</v>
          </cell>
          <cell r="G182">
            <v>0</v>
          </cell>
        </row>
        <row r="183">
          <cell r="A183">
            <v>3374</v>
          </cell>
          <cell r="B183" t="str">
            <v>3374Nagem - Cil Com de Informatica</v>
          </cell>
          <cell r="C183" t="str">
            <v>14.184,42C</v>
          </cell>
          <cell r="D183">
            <v>2731.42</v>
          </cell>
          <cell r="E183">
            <v>387.99</v>
          </cell>
          <cell r="F183" t="str">
            <v>11.840,99C</v>
          </cell>
          <cell r="G183">
            <v>11840.99</v>
          </cell>
        </row>
        <row r="184">
          <cell r="A184">
            <v>3409</v>
          </cell>
          <cell r="B184" t="str">
            <v>3409Braspel</v>
          </cell>
          <cell r="C184" t="str">
            <v>468,60C</v>
          </cell>
          <cell r="D184">
            <v>0</v>
          </cell>
          <cell r="E184">
            <v>0</v>
          </cell>
          <cell r="F184" t="str">
            <v>468,60C</v>
          </cell>
          <cell r="G184">
            <v>468.6</v>
          </cell>
        </row>
        <row r="185">
          <cell r="A185">
            <v>3437</v>
          </cell>
          <cell r="B185" t="str">
            <v>3437AGC Gráfica</v>
          </cell>
          <cell r="C185" t="str">
            <v>110.268,62C</v>
          </cell>
          <cell r="D185">
            <v>32721.22</v>
          </cell>
          <cell r="E185">
            <v>124070.16</v>
          </cell>
          <cell r="F185" t="str">
            <v>201.617,56C</v>
          </cell>
          <cell r="G185">
            <v>201617.56</v>
          </cell>
        </row>
        <row r="186">
          <cell r="A186">
            <v>3556</v>
          </cell>
          <cell r="B186" t="str">
            <v>3556White Martins</v>
          </cell>
          <cell r="C186" t="str">
            <v>198,39C</v>
          </cell>
          <cell r="D186">
            <v>3602.65</v>
          </cell>
          <cell r="E186">
            <v>4081.58</v>
          </cell>
          <cell r="F186" t="str">
            <v>677,32C</v>
          </cell>
          <cell r="G186">
            <v>677.32</v>
          </cell>
        </row>
        <row r="187">
          <cell r="A187">
            <v>3570</v>
          </cell>
          <cell r="B187" t="str">
            <v>3570Medical</v>
          </cell>
          <cell r="C187" t="str">
            <v>2.212,10C</v>
          </cell>
          <cell r="D187">
            <v>2212.1</v>
          </cell>
          <cell r="E187">
            <v>0</v>
          </cell>
          <cell r="F187" t="str">
            <v>0,00C</v>
          </cell>
          <cell r="G187">
            <v>0</v>
          </cell>
        </row>
        <row r="188">
          <cell r="A188">
            <v>3626</v>
          </cell>
          <cell r="B188" t="str">
            <v>3626Pitter J. de A. Melo - ME</v>
          </cell>
          <cell r="C188" t="str">
            <v>9.943,21C</v>
          </cell>
          <cell r="D188">
            <v>3245.96</v>
          </cell>
          <cell r="E188">
            <v>0</v>
          </cell>
          <cell r="F188" t="str">
            <v>6.697,25C</v>
          </cell>
          <cell r="G188">
            <v>6697.25</v>
          </cell>
        </row>
        <row r="189">
          <cell r="A189">
            <v>3633</v>
          </cell>
          <cell r="B189" t="str">
            <v>3633Agua Mineral Rosa Branca Montania Ltda</v>
          </cell>
          <cell r="C189" t="str">
            <v>612,00C</v>
          </cell>
          <cell r="D189">
            <v>612</v>
          </cell>
          <cell r="E189">
            <v>660</v>
          </cell>
          <cell r="F189" t="str">
            <v>660,00C</v>
          </cell>
          <cell r="G189">
            <v>660</v>
          </cell>
        </row>
        <row r="190">
          <cell r="A190">
            <v>3661</v>
          </cell>
          <cell r="B190" t="str">
            <v>3661Ferreira Costa</v>
          </cell>
          <cell r="C190" t="str">
            <v>10.645,30C</v>
          </cell>
          <cell r="D190">
            <v>1762.8</v>
          </cell>
          <cell r="E190">
            <v>3147.3</v>
          </cell>
          <cell r="F190" t="str">
            <v>12.029,80C</v>
          </cell>
          <cell r="G190">
            <v>12029.8</v>
          </cell>
        </row>
        <row r="191">
          <cell r="A191">
            <v>3745</v>
          </cell>
          <cell r="B191" t="str">
            <v>3745Ecomed</v>
          </cell>
          <cell r="C191" t="str">
            <v>2.760,00C</v>
          </cell>
          <cell r="D191">
            <v>0</v>
          </cell>
          <cell r="E191">
            <v>0</v>
          </cell>
          <cell r="F191" t="str">
            <v>2.760,00C</v>
          </cell>
          <cell r="G191">
            <v>2760</v>
          </cell>
        </row>
        <row r="192">
          <cell r="A192">
            <v>3766</v>
          </cell>
          <cell r="B192" t="str">
            <v>3766Ferpinto</v>
          </cell>
          <cell r="C192" t="str">
            <v>9.055,00C</v>
          </cell>
          <cell r="D192">
            <v>1811</v>
          </cell>
          <cell r="E192">
            <v>0</v>
          </cell>
          <cell r="F192" t="str">
            <v>7.244,00C</v>
          </cell>
          <cell r="G192">
            <v>7244</v>
          </cell>
        </row>
        <row r="193">
          <cell r="A193">
            <v>3816</v>
          </cell>
          <cell r="B193" t="str">
            <v>3816Apogeu Center</v>
          </cell>
          <cell r="C193" t="str">
            <v>2.923,94C</v>
          </cell>
          <cell r="D193">
            <v>1684.84</v>
          </cell>
          <cell r="E193">
            <v>0</v>
          </cell>
          <cell r="F193" t="str">
            <v>1.239,10C</v>
          </cell>
          <cell r="G193">
            <v>1239.0999999999999</v>
          </cell>
        </row>
        <row r="194">
          <cell r="A194">
            <v>3819</v>
          </cell>
          <cell r="B194" t="str">
            <v>3819Film Service e Equip Prod Med Radiolo</v>
          </cell>
          <cell r="C194" t="str">
            <v>2.616,30C</v>
          </cell>
          <cell r="D194">
            <v>0</v>
          </cell>
          <cell r="E194">
            <v>0</v>
          </cell>
          <cell r="F194" t="str">
            <v>2.616,30C</v>
          </cell>
          <cell r="G194">
            <v>2616.3000000000002</v>
          </cell>
        </row>
        <row r="195">
          <cell r="A195">
            <v>3830</v>
          </cell>
          <cell r="B195" t="str">
            <v>3830GTS Comércio e Serviços EIRELI</v>
          </cell>
          <cell r="C195" t="str">
            <v>0,00C</v>
          </cell>
          <cell r="D195">
            <v>1416</v>
          </cell>
          <cell r="E195">
            <v>1416</v>
          </cell>
          <cell r="F195" t="str">
            <v>0,00C</v>
          </cell>
          <cell r="G195">
            <v>0</v>
          </cell>
        </row>
        <row r="196">
          <cell r="A196">
            <v>3834</v>
          </cell>
          <cell r="B196" t="str">
            <v>3834AC Consult Gestão em Contabilidade</v>
          </cell>
          <cell r="C196" t="str">
            <v>6.237,00C</v>
          </cell>
          <cell r="D196">
            <v>6237</v>
          </cell>
          <cell r="E196">
            <v>7774</v>
          </cell>
          <cell r="F196" t="str">
            <v>7.774,00C</v>
          </cell>
          <cell r="G196">
            <v>7774</v>
          </cell>
        </row>
        <row r="197">
          <cell r="A197">
            <v>3838</v>
          </cell>
          <cell r="B197" t="str">
            <v>3838C F Fagundes da Silva ME</v>
          </cell>
          <cell r="C197" t="str">
            <v>0,00C</v>
          </cell>
          <cell r="D197">
            <v>100</v>
          </cell>
          <cell r="E197">
            <v>100</v>
          </cell>
          <cell r="F197" t="str">
            <v>0,00C</v>
          </cell>
          <cell r="G197">
            <v>0</v>
          </cell>
        </row>
        <row r="198">
          <cell r="A198">
            <v>3842</v>
          </cell>
          <cell r="B198" t="str">
            <v>3842Coutinho, Neves e Publiesi Advogados</v>
          </cell>
          <cell r="C198" t="str">
            <v>2.860,50C</v>
          </cell>
          <cell r="D198">
            <v>2815.5</v>
          </cell>
          <cell r="E198">
            <v>2815.5</v>
          </cell>
          <cell r="F198" t="str">
            <v>2.860,50C</v>
          </cell>
          <cell r="G198">
            <v>2860.5</v>
          </cell>
        </row>
        <row r="199">
          <cell r="A199">
            <v>3844</v>
          </cell>
          <cell r="B199" t="str">
            <v>3844Diagvida Ltda</v>
          </cell>
          <cell r="C199" t="str">
            <v>28.328,89C</v>
          </cell>
          <cell r="D199">
            <v>28328.91</v>
          </cell>
          <cell r="E199">
            <v>22672.21</v>
          </cell>
          <cell r="F199" t="str">
            <v>22.672,19C</v>
          </cell>
          <cell r="G199">
            <v>22672.19</v>
          </cell>
        </row>
        <row r="200">
          <cell r="A200">
            <v>3849</v>
          </cell>
          <cell r="B200" t="str">
            <v>3849Grupo Radiologia de Pernambuco Ltda</v>
          </cell>
          <cell r="C200" t="str">
            <v>0,01C</v>
          </cell>
          <cell r="D200">
            <v>0</v>
          </cell>
          <cell r="E200">
            <v>0</v>
          </cell>
          <cell r="F200" t="str">
            <v>0,01C</v>
          </cell>
          <cell r="G200">
            <v>0.01</v>
          </cell>
        </row>
        <row r="201">
          <cell r="A201">
            <v>3853</v>
          </cell>
          <cell r="B201" t="str">
            <v>3853Lav Up Lavanderia</v>
          </cell>
          <cell r="C201" t="str">
            <v>9.027,60C</v>
          </cell>
          <cell r="D201">
            <v>9027.64</v>
          </cell>
          <cell r="E201">
            <v>11138.61</v>
          </cell>
          <cell r="F201" t="str">
            <v>11.138,57C</v>
          </cell>
          <cell r="G201">
            <v>11138.57</v>
          </cell>
        </row>
        <row r="202">
          <cell r="A202">
            <v>3856</v>
          </cell>
          <cell r="B202" t="str">
            <v>3856Norteldata Telecomunicacoes</v>
          </cell>
          <cell r="C202" t="str">
            <v>3.359,70C</v>
          </cell>
          <cell r="D202">
            <v>3359.7</v>
          </cell>
          <cell r="E202">
            <v>1769.9</v>
          </cell>
          <cell r="F202" t="str">
            <v>1.769,90C</v>
          </cell>
          <cell r="G202">
            <v>1769.9</v>
          </cell>
        </row>
        <row r="203">
          <cell r="A203">
            <v>3858</v>
          </cell>
          <cell r="B203" t="str">
            <v>3858R Marketing Ltda</v>
          </cell>
          <cell r="C203" t="str">
            <v>240,00C</v>
          </cell>
          <cell r="D203">
            <v>400</v>
          </cell>
          <cell r="E203">
            <v>400</v>
          </cell>
          <cell r="F203" t="str">
            <v>240,00C</v>
          </cell>
          <cell r="G203">
            <v>240</v>
          </cell>
        </row>
        <row r="204">
          <cell r="A204">
            <v>3859</v>
          </cell>
          <cell r="B204" t="str">
            <v>3859R Vinicius B de Castro</v>
          </cell>
          <cell r="C204" t="str">
            <v>0,00C</v>
          </cell>
          <cell r="D204">
            <v>360</v>
          </cell>
          <cell r="E204">
            <v>360</v>
          </cell>
          <cell r="F204" t="str">
            <v>0,00C</v>
          </cell>
          <cell r="G204">
            <v>0</v>
          </cell>
        </row>
        <row r="205">
          <cell r="A205">
            <v>3861</v>
          </cell>
          <cell r="B205" t="str">
            <v>3861RLL Medicos Associados</v>
          </cell>
          <cell r="C205" t="str">
            <v>8.357,57C</v>
          </cell>
          <cell r="D205">
            <v>8357.58</v>
          </cell>
          <cell r="E205">
            <v>5374.7</v>
          </cell>
          <cell r="F205" t="str">
            <v>5.374,69C</v>
          </cell>
          <cell r="G205">
            <v>5374.69</v>
          </cell>
        </row>
        <row r="206">
          <cell r="A206">
            <v>3863</v>
          </cell>
          <cell r="B206" t="str">
            <v>3863Segsat Serviços</v>
          </cell>
          <cell r="C206" t="str">
            <v>3.121,14C</v>
          </cell>
          <cell r="D206">
            <v>3298.1</v>
          </cell>
          <cell r="E206">
            <v>847.63</v>
          </cell>
          <cell r="F206" t="str">
            <v>670,67C</v>
          </cell>
          <cell r="G206">
            <v>670.67</v>
          </cell>
        </row>
        <row r="207">
          <cell r="A207">
            <v>3866</v>
          </cell>
          <cell r="B207" t="str">
            <v>3866Siemens Healtcare</v>
          </cell>
          <cell r="C207" t="str">
            <v>0,03C</v>
          </cell>
          <cell r="D207">
            <v>0</v>
          </cell>
          <cell r="E207">
            <v>42165.93</v>
          </cell>
          <cell r="F207" t="str">
            <v>42.165,96C</v>
          </cell>
          <cell r="G207">
            <v>42165.96</v>
          </cell>
        </row>
        <row r="208">
          <cell r="A208">
            <v>3870</v>
          </cell>
          <cell r="B208" t="str">
            <v>3870Trindade Consultoria Ltda</v>
          </cell>
          <cell r="C208" t="str">
            <v>0,00C</v>
          </cell>
          <cell r="D208">
            <v>0</v>
          </cell>
          <cell r="E208">
            <v>5648.56</v>
          </cell>
          <cell r="F208" t="str">
            <v>5.648,56C</v>
          </cell>
          <cell r="G208">
            <v>5648.56</v>
          </cell>
        </row>
        <row r="209">
          <cell r="A209">
            <v>3876</v>
          </cell>
          <cell r="B209" t="str">
            <v>3876Elson Souto e cia ltda</v>
          </cell>
          <cell r="C209" t="str">
            <v>0,00C</v>
          </cell>
          <cell r="D209">
            <v>330</v>
          </cell>
          <cell r="E209">
            <v>330</v>
          </cell>
          <cell r="F209" t="str">
            <v>0,00C</v>
          </cell>
          <cell r="G209">
            <v>0</v>
          </cell>
        </row>
        <row r="210">
          <cell r="A210">
            <v>3877</v>
          </cell>
          <cell r="B210" t="str">
            <v>3877Rio azul comecio de purificador de agua</v>
          </cell>
          <cell r="C210" t="str">
            <v>0,00C</v>
          </cell>
          <cell r="D210">
            <v>0</v>
          </cell>
          <cell r="E210">
            <v>1800</v>
          </cell>
          <cell r="F210" t="str">
            <v>1.800,00C</v>
          </cell>
          <cell r="G210">
            <v>1800</v>
          </cell>
        </row>
        <row r="211">
          <cell r="A211">
            <v>3883</v>
          </cell>
          <cell r="B211" t="str">
            <v>3883Modus Gráfica</v>
          </cell>
          <cell r="C211" t="str">
            <v>0,00C</v>
          </cell>
          <cell r="D211">
            <v>25.15</v>
          </cell>
          <cell r="E211">
            <v>25.15</v>
          </cell>
          <cell r="F211" t="str">
            <v>0,00C</v>
          </cell>
          <cell r="G211">
            <v>0</v>
          </cell>
        </row>
        <row r="212">
          <cell r="A212">
            <v>3886</v>
          </cell>
          <cell r="B212" t="str">
            <v>3886Pense e Borde</v>
          </cell>
          <cell r="C212" t="str">
            <v>0,00C</v>
          </cell>
          <cell r="D212">
            <v>140</v>
          </cell>
          <cell r="E212">
            <v>140</v>
          </cell>
          <cell r="F212" t="str">
            <v>0,00C</v>
          </cell>
          <cell r="G212">
            <v>0</v>
          </cell>
        </row>
        <row r="213">
          <cell r="A213">
            <v>3890</v>
          </cell>
          <cell r="B213" t="str">
            <v>3890FF Arquitetura</v>
          </cell>
          <cell r="C213" t="str">
            <v>10.416,66C</v>
          </cell>
          <cell r="D213">
            <v>0</v>
          </cell>
          <cell r="E213">
            <v>0</v>
          </cell>
          <cell r="F213" t="str">
            <v>10.416,66C</v>
          </cell>
          <cell r="G213">
            <v>10416.66</v>
          </cell>
        </row>
        <row r="214">
          <cell r="A214">
            <v>3893</v>
          </cell>
          <cell r="B214" t="str">
            <v>3893Hotlink Informática</v>
          </cell>
          <cell r="C214" t="str">
            <v>0,00C</v>
          </cell>
          <cell r="D214">
            <v>3200</v>
          </cell>
          <cell r="E214">
            <v>3200</v>
          </cell>
          <cell r="F214" t="str">
            <v>0,00C</v>
          </cell>
          <cell r="G214">
            <v>0</v>
          </cell>
        </row>
        <row r="215">
          <cell r="A215">
            <v>3894</v>
          </cell>
          <cell r="B215" t="str">
            <v>3894Prevemed - Centro de saúde em segurança medicina</v>
          </cell>
          <cell r="C215" t="str">
            <v>0,00C</v>
          </cell>
          <cell r="D215">
            <v>1122.5</v>
          </cell>
          <cell r="E215">
            <v>1122.5</v>
          </cell>
          <cell r="F215" t="str">
            <v>0,00C</v>
          </cell>
          <cell r="G215">
            <v>0</v>
          </cell>
        </row>
        <row r="216">
          <cell r="A216">
            <v>3901</v>
          </cell>
          <cell r="B216" t="str">
            <v>3901GADE Diagnostico por Imagem</v>
          </cell>
          <cell r="C216" t="str">
            <v>5.994,43C</v>
          </cell>
          <cell r="D216">
            <v>5994.43</v>
          </cell>
          <cell r="E216">
            <v>11643.31</v>
          </cell>
          <cell r="F216" t="str">
            <v>11.643,31C</v>
          </cell>
          <cell r="G216">
            <v>11643.31</v>
          </cell>
        </row>
        <row r="217">
          <cell r="A217">
            <v>3903</v>
          </cell>
          <cell r="B217" t="str">
            <v>3903Semek Radiologia Diagnosticos</v>
          </cell>
          <cell r="C217" t="str">
            <v>2.018,00C</v>
          </cell>
          <cell r="D217">
            <v>0</v>
          </cell>
          <cell r="E217">
            <v>8134.93</v>
          </cell>
          <cell r="F217" t="str">
            <v>10.152,93C</v>
          </cell>
          <cell r="G217">
            <v>10152.93</v>
          </cell>
        </row>
        <row r="218">
          <cell r="A218">
            <v>3907</v>
          </cell>
          <cell r="B218" t="str">
            <v>3907RV Branco Imagem Ltda</v>
          </cell>
          <cell r="C218" t="str">
            <v>0,00C</v>
          </cell>
          <cell r="D218">
            <v>6621.28</v>
          </cell>
          <cell r="E218">
            <v>6621.28</v>
          </cell>
          <cell r="F218" t="str">
            <v>0,00C</v>
          </cell>
          <cell r="G218">
            <v>0</v>
          </cell>
        </row>
        <row r="219">
          <cell r="A219">
            <v>3909</v>
          </cell>
          <cell r="B219" t="str">
            <v>3909Diagrad Diagnosticos Medicos e Serviços ltda</v>
          </cell>
          <cell r="C219" t="str">
            <v>9.522,95C</v>
          </cell>
          <cell r="D219">
            <v>9522.9500000000007</v>
          </cell>
          <cell r="E219">
            <v>0</v>
          </cell>
          <cell r="F219" t="str">
            <v>0,00C</v>
          </cell>
          <cell r="G219">
            <v>0</v>
          </cell>
        </row>
        <row r="220">
          <cell r="A220">
            <v>3911</v>
          </cell>
          <cell r="B220" t="str">
            <v>3911Claudio da Silva</v>
          </cell>
          <cell r="C220" t="str">
            <v>0,00C</v>
          </cell>
          <cell r="D220">
            <v>300</v>
          </cell>
          <cell r="E220">
            <v>300</v>
          </cell>
          <cell r="F220" t="str">
            <v>0,00C</v>
          </cell>
          <cell r="G220">
            <v>0</v>
          </cell>
        </row>
        <row r="221">
          <cell r="A221">
            <v>3912</v>
          </cell>
          <cell r="B221" t="str">
            <v>3912JG Consonsultseg</v>
          </cell>
          <cell r="C221" t="str">
            <v>1.000,00C</v>
          </cell>
          <cell r="D221">
            <v>700</v>
          </cell>
          <cell r="E221">
            <v>700</v>
          </cell>
          <cell r="F221" t="str">
            <v>1.000,00C</v>
          </cell>
          <cell r="G221">
            <v>1000</v>
          </cell>
        </row>
        <row r="222">
          <cell r="A222">
            <v>3914</v>
          </cell>
          <cell r="B222" t="str">
            <v>3914Almeri Angelo Salviano da Silva</v>
          </cell>
          <cell r="C222" t="str">
            <v>680,00C</v>
          </cell>
          <cell r="D222">
            <v>400</v>
          </cell>
          <cell r="E222">
            <v>0</v>
          </cell>
          <cell r="F222" t="str">
            <v>280,00C</v>
          </cell>
          <cell r="G222">
            <v>280</v>
          </cell>
        </row>
        <row r="223">
          <cell r="A223">
            <v>3916</v>
          </cell>
          <cell r="B223" t="str">
            <v>3916Zenvia Mobile</v>
          </cell>
          <cell r="C223" t="str">
            <v>0,00C</v>
          </cell>
          <cell r="D223">
            <v>1610.97</v>
          </cell>
          <cell r="E223">
            <v>1610.97</v>
          </cell>
          <cell r="F223" t="str">
            <v>0,00C</v>
          </cell>
          <cell r="G223">
            <v>0</v>
          </cell>
        </row>
        <row r="224">
          <cell r="A224">
            <v>3917</v>
          </cell>
          <cell r="B224" t="str">
            <v>3917Sufix Tecnologia</v>
          </cell>
          <cell r="C224" t="str">
            <v>0,00C</v>
          </cell>
          <cell r="D224">
            <v>800</v>
          </cell>
          <cell r="E224">
            <v>800</v>
          </cell>
          <cell r="F224" t="str">
            <v>0,00C</v>
          </cell>
          <cell r="G224">
            <v>0</v>
          </cell>
        </row>
        <row r="225">
          <cell r="A225">
            <v>3918</v>
          </cell>
          <cell r="B225" t="str">
            <v>3918Camara Construções</v>
          </cell>
          <cell r="C225" t="str">
            <v>21,92C</v>
          </cell>
          <cell r="D225">
            <v>0</v>
          </cell>
          <cell r="E225">
            <v>0</v>
          </cell>
          <cell r="F225" t="str">
            <v>21,92C</v>
          </cell>
          <cell r="G225">
            <v>21.92</v>
          </cell>
        </row>
        <row r="226">
          <cell r="A226">
            <v>3919</v>
          </cell>
          <cell r="B226" t="str">
            <v>3919Couceiro e Cabral Manutenção e Serviços</v>
          </cell>
          <cell r="C226" t="str">
            <v>0,00C</v>
          </cell>
          <cell r="D226">
            <v>1140</v>
          </cell>
          <cell r="E226">
            <v>2280</v>
          </cell>
          <cell r="F226" t="str">
            <v>1.140,00C</v>
          </cell>
          <cell r="G226">
            <v>1140</v>
          </cell>
        </row>
        <row r="227">
          <cell r="A227">
            <v>3925</v>
          </cell>
          <cell r="B227" t="str">
            <v>3925Consult Center do Brasil- SERASA</v>
          </cell>
          <cell r="C227" t="str">
            <v>0,00C</v>
          </cell>
          <cell r="D227">
            <v>56.09</v>
          </cell>
          <cell r="E227">
            <v>56.09</v>
          </cell>
          <cell r="F227" t="str">
            <v>0,00C</v>
          </cell>
          <cell r="G227">
            <v>0</v>
          </cell>
        </row>
        <row r="228">
          <cell r="A228">
            <v>3926</v>
          </cell>
          <cell r="B228" t="str">
            <v>3926Safelaudos</v>
          </cell>
          <cell r="C228" t="str">
            <v>48.535,37C</v>
          </cell>
          <cell r="D228">
            <v>48535.35</v>
          </cell>
          <cell r="E228">
            <v>54061.599999999999</v>
          </cell>
          <cell r="F228" t="str">
            <v>54.061,62C</v>
          </cell>
          <cell r="G228">
            <v>54061.62</v>
          </cell>
        </row>
        <row r="229">
          <cell r="A229">
            <v>3928</v>
          </cell>
          <cell r="B229" t="str">
            <v>3928Microart</v>
          </cell>
          <cell r="C229" t="str">
            <v>0,00C</v>
          </cell>
          <cell r="D229">
            <v>11636</v>
          </cell>
          <cell r="E229">
            <v>11636</v>
          </cell>
          <cell r="F229" t="str">
            <v>0,00C</v>
          </cell>
          <cell r="G229">
            <v>0</v>
          </cell>
        </row>
        <row r="230">
          <cell r="A230">
            <v>3931</v>
          </cell>
          <cell r="B230" t="str">
            <v>3931Engetc Serviços de Manutenção</v>
          </cell>
          <cell r="C230" t="str">
            <v>4.078,34C</v>
          </cell>
          <cell r="D230">
            <v>0</v>
          </cell>
          <cell r="E230">
            <v>8335</v>
          </cell>
          <cell r="F230" t="str">
            <v>12.413,34C</v>
          </cell>
          <cell r="G230">
            <v>12413.34</v>
          </cell>
        </row>
        <row r="231">
          <cell r="A231">
            <v>3932</v>
          </cell>
          <cell r="B231" t="str">
            <v>3932Anixter</v>
          </cell>
          <cell r="C231" t="str">
            <v>670,00C</v>
          </cell>
          <cell r="D231">
            <v>0</v>
          </cell>
          <cell r="E231">
            <v>0</v>
          </cell>
          <cell r="F231" t="str">
            <v>670,00C</v>
          </cell>
          <cell r="G231">
            <v>670</v>
          </cell>
        </row>
        <row r="232">
          <cell r="A232">
            <v>3937</v>
          </cell>
          <cell r="B232" t="str">
            <v>3937Otavio Henrique Campos</v>
          </cell>
          <cell r="C232" t="str">
            <v>0,00C</v>
          </cell>
          <cell r="D232">
            <v>11361.95</v>
          </cell>
          <cell r="E232">
            <v>21234.81</v>
          </cell>
          <cell r="F232" t="str">
            <v>9.872,86C</v>
          </cell>
          <cell r="G232">
            <v>9872.86</v>
          </cell>
        </row>
        <row r="233">
          <cell r="A233">
            <v>3938</v>
          </cell>
          <cell r="B233" t="str">
            <v>3938S3 Brasil café Comercio e Serviços LTDA</v>
          </cell>
          <cell r="C233" t="str">
            <v>200,00C</v>
          </cell>
          <cell r="D233">
            <v>0</v>
          </cell>
          <cell r="E233">
            <v>0</v>
          </cell>
          <cell r="F233" t="str">
            <v>200,00C</v>
          </cell>
          <cell r="G233">
            <v>200</v>
          </cell>
        </row>
        <row r="234">
          <cell r="A234">
            <v>3940</v>
          </cell>
          <cell r="B234" t="str">
            <v>3940G1000 Mat Filtrantes e Blindagem Radio LTDA</v>
          </cell>
          <cell r="C234" t="str">
            <v>0,00C</v>
          </cell>
          <cell r="D234">
            <v>0</v>
          </cell>
          <cell r="E234">
            <v>6000</v>
          </cell>
          <cell r="F234" t="str">
            <v>6.000,00C</v>
          </cell>
          <cell r="G234">
            <v>6000</v>
          </cell>
        </row>
        <row r="235">
          <cell r="A235">
            <v>3943</v>
          </cell>
          <cell r="B235" t="str">
            <v>3943Kalunga Comercio e Ind Grafica LTDA</v>
          </cell>
          <cell r="C235" t="str">
            <v>0,00C</v>
          </cell>
          <cell r="D235">
            <v>0</v>
          </cell>
          <cell r="E235">
            <v>799</v>
          </cell>
          <cell r="F235" t="str">
            <v>799,00C</v>
          </cell>
          <cell r="G235">
            <v>799</v>
          </cell>
        </row>
        <row r="236">
          <cell r="A236">
            <v>3946</v>
          </cell>
          <cell r="B236" t="str">
            <v>3946Bem Estar Clinica Diagnostico Ltda</v>
          </cell>
          <cell r="C236" t="str">
            <v>5.290,84C</v>
          </cell>
          <cell r="D236">
            <v>5290.84</v>
          </cell>
          <cell r="E236">
            <v>0</v>
          </cell>
          <cell r="F236" t="str">
            <v>0,00C</v>
          </cell>
          <cell r="G236">
            <v>0</v>
          </cell>
        </row>
        <row r="237">
          <cell r="A237">
            <v>3949</v>
          </cell>
          <cell r="B237" t="str">
            <v>3949Intermed Diagnostico LTDA</v>
          </cell>
          <cell r="C237" t="str">
            <v>2.554,31C</v>
          </cell>
          <cell r="D237">
            <v>2554.31</v>
          </cell>
          <cell r="E237">
            <v>4123.5</v>
          </cell>
          <cell r="F237" t="str">
            <v>4.123,50C</v>
          </cell>
          <cell r="G237">
            <v>4123.5</v>
          </cell>
        </row>
        <row r="238">
          <cell r="A238">
            <v>3951</v>
          </cell>
          <cell r="B238" t="str">
            <v>3951Boa Viagem Serviços Diagnostico por Imagem LTDA</v>
          </cell>
          <cell r="C238" t="str">
            <v>0,00C</v>
          </cell>
          <cell r="D238">
            <v>0</v>
          </cell>
          <cell r="E238">
            <v>7270.74</v>
          </cell>
          <cell r="F238" t="str">
            <v>7.270,74C</v>
          </cell>
          <cell r="G238">
            <v>7270.74</v>
          </cell>
        </row>
        <row r="239">
          <cell r="A239">
            <v>3952</v>
          </cell>
          <cell r="B239" t="str">
            <v>3952G.V. SERVIÇOS MÉDICOS</v>
          </cell>
          <cell r="C239" t="str">
            <v>1.482,83C</v>
          </cell>
          <cell r="D239">
            <v>0</v>
          </cell>
          <cell r="E239">
            <v>0</v>
          </cell>
          <cell r="F239" t="str">
            <v>1.482,83C</v>
          </cell>
          <cell r="G239">
            <v>1482.83</v>
          </cell>
        </row>
        <row r="240">
          <cell r="A240">
            <v>3961</v>
          </cell>
          <cell r="B240" t="str">
            <v>3961Diagnostico Serviços Medicos LTDA</v>
          </cell>
          <cell r="C240" t="str">
            <v>9.018,12C</v>
          </cell>
          <cell r="D240">
            <v>9018.11</v>
          </cell>
          <cell r="E240">
            <v>3656.76</v>
          </cell>
          <cell r="F240" t="str">
            <v>3.656,77C</v>
          </cell>
          <cell r="G240">
            <v>3656.77</v>
          </cell>
        </row>
        <row r="241">
          <cell r="A241">
            <v>3968</v>
          </cell>
          <cell r="B241" t="str">
            <v>3968DOTTORI MEDICOS RADIOLOGISTAS LTDA</v>
          </cell>
          <cell r="C241" t="str">
            <v>6.382,70C</v>
          </cell>
          <cell r="D241">
            <v>6382.69</v>
          </cell>
          <cell r="E241">
            <v>12881.63</v>
          </cell>
          <cell r="F241" t="str">
            <v>12.881,64C</v>
          </cell>
          <cell r="G241">
            <v>12881.64</v>
          </cell>
        </row>
        <row r="242">
          <cell r="A242">
            <v>3970</v>
          </cell>
          <cell r="B242" t="str">
            <v>3970RADONCO Serviços de Radiolgia</v>
          </cell>
          <cell r="C242" t="str">
            <v>0,00C</v>
          </cell>
          <cell r="D242">
            <v>0</v>
          </cell>
          <cell r="E242">
            <v>3138.12</v>
          </cell>
          <cell r="F242" t="str">
            <v>3.138,12C</v>
          </cell>
          <cell r="G242">
            <v>3138.12</v>
          </cell>
        </row>
        <row r="243">
          <cell r="A243">
            <v>3971</v>
          </cell>
          <cell r="B243" t="str">
            <v>3971BR Papeis</v>
          </cell>
          <cell r="C243" t="str">
            <v>516,40C</v>
          </cell>
          <cell r="D243">
            <v>0</v>
          </cell>
          <cell r="E243">
            <v>2892.17</v>
          </cell>
          <cell r="F243" t="str">
            <v>3.408,57C</v>
          </cell>
          <cell r="G243">
            <v>3408.57</v>
          </cell>
        </row>
        <row r="244">
          <cell r="A244">
            <v>3977</v>
          </cell>
          <cell r="B244" t="str">
            <v>3977Digimagem</v>
          </cell>
          <cell r="C244" t="str">
            <v>5.754,70C</v>
          </cell>
          <cell r="D244">
            <v>5754.7</v>
          </cell>
          <cell r="E244">
            <v>2726.32</v>
          </cell>
          <cell r="F244" t="str">
            <v>2.726,32C</v>
          </cell>
          <cell r="G244">
            <v>2726.32</v>
          </cell>
        </row>
        <row r="245">
          <cell r="A245">
            <v>3978</v>
          </cell>
          <cell r="B245" t="str">
            <v>3978Embraester Esterelizações</v>
          </cell>
          <cell r="C245" t="str">
            <v>232,26C</v>
          </cell>
          <cell r="D245">
            <v>249.92</v>
          </cell>
          <cell r="E245">
            <v>249.91</v>
          </cell>
          <cell r="F245" t="str">
            <v>232,25C</v>
          </cell>
          <cell r="G245">
            <v>232.25</v>
          </cell>
        </row>
        <row r="246">
          <cell r="A246">
            <v>3980</v>
          </cell>
          <cell r="B246" t="str">
            <v>3980CLINICA RAD LALUCE LEICHT FARIAS MAGALHAES LTDA</v>
          </cell>
          <cell r="C246" t="str">
            <v>4.820,53C</v>
          </cell>
          <cell r="D246">
            <v>4820.53</v>
          </cell>
          <cell r="E246">
            <v>0</v>
          </cell>
          <cell r="F246" t="str">
            <v>0,00C</v>
          </cell>
          <cell r="G246">
            <v>0</v>
          </cell>
        </row>
        <row r="247">
          <cell r="A247">
            <v>3981</v>
          </cell>
          <cell r="B247" t="str">
            <v>3981INTERANGIO CLINICA ESPECIALIZADA EM SAUDE LTDA</v>
          </cell>
          <cell r="C247" t="str">
            <v>0,00C</v>
          </cell>
          <cell r="D247">
            <v>0</v>
          </cell>
          <cell r="E247">
            <v>26446.14</v>
          </cell>
          <cell r="F247" t="str">
            <v>26.446,14C</v>
          </cell>
          <cell r="G247">
            <v>26446.14</v>
          </cell>
        </row>
        <row r="248">
          <cell r="A248">
            <v>3985</v>
          </cell>
          <cell r="B248" t="str">
            <v>3985TECNOMIDIA</v>
          </cell>
          <cell r="C248" t="str">
            <v>540,00C</v>
          </cell>
          <cell r="D248">
            <v>0</v>
          </cell>
          <cell r="E248">
            <v>0</v>
          </cell>
          <cell r="F248" t="str">
            <v>540,00C</v>
          </cell>
          <cell r="G248">
            <v>540</v>
          </cell>
        </row>
        <row r="249">
          <cell r="A249">
            <v>3987</v>
          </cell>
          <cell r="B249" t="str">
            <v>3987SETSISTEMAS COMERCIO E PROD TECNICOS</v>
          </cell>
          <cell r="C249" t="str">
            <v>733,00C</v>
          </cell>
          <cell r="D249">
            <v>733</v>
          </cell>
          <cell r="E249">
            <v>1220</v>
          </cell>
          <cell r="F249" t="str">
            <v>1.220,00C</v>
          </cell>
          <cell r="G249">
            <v>1220</v>
          </cell>
        </row>
        <row r="250">
          <cell r="A250">
            <v>3988</v>
          </cell>
          <cell r="B250" t="str">
            <v>3988ROBSON JOSE DA SILVA ME</v>
          </cell>
          <cell r="C250" t="str">
            <v>1.580,00C</v>
          </cell>
          <cell r="D250">
            <v>0</v>
          </cell>
          <cell r="E250">
            <v>0</v>
          </cell>
          <cell r="F250" t="str">
            <v>1.580,00C</v>
          </cell>
          <cell r="G250">
            <v>1580</v>
          </cell>
        </row>
        <row r="251">
          <cell r="A251">
            <v>3989</v>
          </cell>
          <cell r="B251" t="str">
            <v>3989MARCOS ANTONIO DE A MOITA SERV ADM</v>
          </cell>
          <cell r="C251" t="str">
            <v>0,00C</v>
          </cell>
          <cell r="D251">
            <v>5000</v>
          </cell>
          <cell r="E251">
            <v>5000</v>
          </cell>
          <cell r="F251" t="str">
            <v>0,00C</v>
          </cell>
          <cell r="G251">
            <v>0</v>
          </cell>
        </row>
        <row r="252">
          <cell r="A252">
            <v>3994</v>
          </cell>
          <cell r="B252" t="str">
            <v>3994PB FARMA</v>
          </cell>
          <cell r="C252" t="str">
            <v>1.707,54C</v>
          </cell>
          <cell r="D252">
            <v>0</v>
          </cell>
          <cell r="E252">
            <v>0</v>
          </cell>
          <cell r="F252" t="str">
            <v>1.707,54C</v>
          </cell>
          <cell r="G252">
            <v>1707.54</v>
          </cell>
        </row>
        <row r="253">
          <cell r="A253">
            <v>3995</v>
          </cell>
          <cell r="B253" t="str">
            <v>3995FORMEDICS</v>
          </cell>
          <cell r="C253" t="str">
            <v>517,62C</v>
          </cell>
          <cell r="D253">
            <v>0</v>
          </cell>
          <cell r="E253">
            <v>0</v>
          </cell>
          <cell r="F253" t="str">
            <v>517,62C</v>
          </cell>
          <cell r="G253">
            <v>517.62</v>
          </cell>
        </row>
        <row r="254">
          <cell r="A254">
            <v>3998</v>
          </cell>
          <cell r="B254" t="str">
            <v>3998RONALDO DOMINGOS RAMOS</v>
          </cell>
          <cell r="C254" t="str">
            <v>0,00C</v>
          </cell>
          <cell r="D254">
            <v>2200</v>
          </cell>
          <cell r="E254">
            <v>2200</v>
          </cell>
          <cell r="F254" t="str">
            <v>0,00C</v>
          </cell>
          <cell r="G254">
            <v>0</v>
          </cell>
        </row>
        <row r="255">
          <cell r="A255">
            <v>4001</v>
          </cell>
          <cell r="B255" t="str">
            <v>4001CALL MED COM E REPRESENTAÇÃO LTDA</v>
          </cell>
          <cell r="C255" t="str">
            <v>24.150,00C</v>
          </cell>
          <cell r="D255">
            <v>14100</v>
          </cell>
          <cell r="E255">
            <v>17400</v>
          </cell>
          <cell r="F255" t="str">
            <v>27.450,00C</v>
          </cell>
          <cell r="G255">
            <v>27450</v>
          </cell>
        </row>
        <row r="256">
          <cell r="A256">
            <v>4002</v>
          </cell>
          <cell r="B256" t="str">
            <v>4002S1 SERVIÇOS TECNOLOGIA</v>
          </cell>
          <cell r="C256" t="str">
            <v>0,00C</v>
          </cell>
          <cell r="D256">
            <v>2800</v>
          </cell>
          <cell r="E256">
            <v>2800</v>
          </cell>
          <cell r="F256" t="str">
            <v>0,00C</v>
          </cell>
          <cell r="G256">
            <v>0</v>
          </cell>
        </row>
        <row r="257">
          <cell r="A257">
            <v>4020</v>
          </cell>
          <cell r="B257" t="str">
            <v>4020CBN REDE NE DE COMUNIAÇÃO</v>
          </cell>
          <cell r="C257" t="str">
            <v>6.200,00C</v>
          </cell>
          <cell r="D257">
            <v>6200</v>
          </cell>
          <cell r="E257">
            <v>6200</v>
          </cell>
          <cell r="F257" t="str">
            <v>6.200,00C</v>
          </cell>
          <cell r="G257">
            <v>6200</v>
          </cell>
        </row>
        <row r="258">
          <cell r="A258">
            <v>4021</v>
          </cell>
          <cell r="B258" t="str">
            <v>4021FRIGELAR COMERCIO E IND LTDA</v>
          </cell>
          <cell r="C258" t="str">
            <v>2.151,63C</v>
          </cell>
          <cell r="D258">
            <v>1281.56</v>
          </cell>
          <cell r="E258">
            <v>963.4</v>
          </cell>
          <cell r="F258" t="str">
            <v>1.833,47C</v>
          </cell>
          <cell r="G258">
            <v>1833.47</v>
          </cell>
        </row>
        <row r="259">
          <cell r="A259">
            <v>4023</v>
          </cell>
          <cell r="B259" t="str">
            <v>40231 TELECON SERVIÇOS DE TECNOLOGIA</v>
          </cell>
          <cell r="C259" t="str">
            <v>0,00C</v>
          </cell>
          <cell r="D259">
            <v>1600</v>
          </cell>
          <cell r="E259">
            <v>1600</v>
          </cell>
          <cell r="F259" t="str">
            <v>0,00C</v>
          </cell>
          <cell r="G259">
            <v>0</v>
          </cell>
        </row>
        <row r="260">
          <cell r="A260">
            <v>4030</v>
          </cell>
          <cell r="B260" t="str">
            <v>4030CM COMANDOS LINEARES</v>
          </cell>
          <cell r="C260" t="str">
            <v>0,00C</v>
          </cell>
          <cell r="D260">
            <v>7357.92</v>
          </cell>
          <cell r="E260">
            <v>51490</v>
          </cell>
          <cell r="F260" t="str">
            <v>44.132,08C</v>
          </cell>
          <cell r="G260">
            <v>44132.08</v>
          </cell>
        </row>
        <row r="261">
          <cell r="A261">
            <v>4031</v>
          </cell>
          <cell r="B261" t="str">
            <v xml:space="preserve">4031FLEXFORM INDUSTRIA METALURGICA LTDA										</v>
          </cell>
          <cell r="C261" t="str">
            <v>86.885,04C</v>
          </cell>
          <cell r="D261">
            <v>4102.7</v>
          </cell>
          <cell r="E261">
            <v>0</v>
          </cell>
          <cell r="F261" t="str">
            <v>82.782,34C</v>
          </cell>
          <cell r="G261">
            <v>82782.34</v>
          </cell>
        </row>
        <row r="262">
          <cell r="A262">
            <v>4035</v>
          </cell>
          <cell r="B262" t="str">
            <v>4035DLH DESIGN E CONSULTORIA EMPRESARIAL LTDA</v>
          </cell>
          <cell r="C262" t="str">
            <v>1.500,00C</v>
          </cell>
          <cell r="D262">
            <v>4000</v>
          </cell>
          <cell r="E262">
            <v>4000</v>
          </cell>
          <cell r="F262" t="str">
            <v>1.500,00C</v>
          </cell>
          <cell r="G262">
            <v>1500</v>
          </cell>
        </row>
        <row r="263">
          <cell r="A263">
            <v>4038</v>
          </cell>
          <cell r="B263" t="str">
            <v>4038DAM - RAMA TEXTIL LTDA</v>
          </cell>
          <cell r="C263" t="str">
            <v>14.695,20C</v>
          </cell>
          <cell r="D263">
            <v>3673.8</v>
          </cell>
          <cell r="E263">
            <v>2963</v>
          </cell>
          <cell r="F263" t="str">
            <v>13.984,40C</v>
          </cell>
          <cell r="G263">
            <v>13984.4</v>
          </cell>
        </row>
        <row r="264">
          <cell r="A264">
            <v>4042</v>
          </cell>
          <cell r="B264" t="str">
            <v>4042LIVRARIA SARAIVA</v>
          </cell>
          <cell r="C264" t="str">
            <v>8.855,59C</v>
          </cell>
          <cell r="D264">
            <v>719.6</v>
          </cell>
          <cell r="E264">
            <v>0</v>
          </cell>
          <cell r="F264" t="str">
            <v>8.135,99C</v>
          </cell>
          <cell r="G264">
            <v>8135.99</v>
          </cell>
        </row>
        <row r="265">
          <cell r="A265">
            <v>4044</v>
          </cell>
          <cell r="B265" t="str">
            <v>4044JCL COMERCIO REPRESENTANTE E SERVIÇOS</v>
          </cell>
          <cell r="C265" t="str">
            <v>0,00C</v>
          </cell>
          <cell r="D265">
            <v>11760</v>
          </cell>
          <cell r="E265">
            <v>11760</v>
          </cell>
          <cell r="F265" t="str">
            <v>0,00C</v>
          </cell>
          <cell r="G265">
            <v>0</v>
          </cell>
        </row>
        <row r="266">
          <cell r="A266">
            <v>4052</v>
          </cell>
          <cell r="B266" t="str">
            <v>4052REILET LOGISTICA E TRANSPORTES LTDA</v>
          </cell>
          <cell r="C266" t="str">
            <v>9.780,00C</v>
          </cell>
          <cell r="D266">
            <v>4122.3599999999997</v>
          </cell>
          <cell r="E266">
            <v>0</v>
          </cell>
          <cell r="F266" t="str">
            <v>5.657,64C</v>
          </cell>
          <cell r="G266">
            <v>5657.64</v>
          </cell>
        </row>
        <row r="267">
          <cell r="A267">
            <v>4054</v>
          </cell>
          <cell r="B267" t="str">
            <v>4054HAPVIDA ASSITENCIA MEDICA LTDA</v>
          </cell>
          <cell r="C267" t="str">
            <v>0,00C</v>
          </cell>
          <cell r="D267">
            <v>21113.13</v>
          </cell>
          <cell r="E267">
            <v>21113.13</v>
          </cell>
          <cell r="F267" t="str">
            <v>0,00C</v>
          </cell>
          <cell r="G267">
            <v>0</v>
          </cell>
        </row>
        <row r="268">
          <cell r="A268">
            <v>4056</v>
          </cell>
          <cell r="B268" t="str">
            <v>4056FERREIRA PINTO &amp; CIA LTDA</v>
          </cell>
          <cell r="C268" t="str">
            <v>13.624,28C</v>
          </cell>
          <cell r="D268">
            <v>4542.28</v>
          </cell>
          <cell r="E268">
            <v>0</v>
          </cell>
          <cell r="F268" t="str">
            <v>9.082,00C</v>
          </cell>
          <cell r="G268">
            <v>9082</v>
          </cell>
        </row>
        <row r="269">
          <cell r="A269">
            <v>4068</v>
          </cell>
          <cell r="B269" t="str">
            <v>4068TREVO INDUSTRIAL</v>
          </cell>
          <cell r="C269" t="str">
            <v>33.519,45C</v>
          </cell>
          <cell r="D269">
            <v>33519.449999999997</v>
          </cell>
          <cell r="E269">
            <v>0</v>
          </cell>
          <cell r="F269" t="str">
            <v>0,00C</v>
          </cell>
          <cell r="G269">
            <v>0</v>
          </cell>
        </row>
        <row r="270">
          <cell r="A270">
            <v>4070</v>
          </cell>
          <cell r="B270" t="str">
            <v>4070RECICABOS COMERCIAL</v>
          </cell>
          <cell r="C270" t="str">
            <v>1.023,00C</v>
          </cell>
          <cell r="D270">
            <v>0</v>
          </cell>
          <cell r="E270">
            <v>0</v>
          </cell>
          <cell r="F270" t="str">
            <v>1.023,00C</v>
          </cell>
          <cell r="G270">
            <v>1023</v>
          </cell>
        </row>
        <row r="271">
          <cell r="A271">
            <v>4099</v>
          </cell>
          <cell r="B271" t="str">
            <v>4099IRMAOS FERRAGENS</v>
          </cell>
          <cell r="C271" t="str">
            <v>0,00C</v>
          </cell>
          <cell r="D271">
            <v>0</v>
          </cell>
          <cell r="E271">
            <v>3196.28</v>
          </cell>
          <cell r="F271" t="str">
            <v>3.196,28C</v>
          </cell>
          <cell r="G271">
            <v>3196.28</v>
          </cell>
        </row>
        <row r="272">
          <cell r="A272">
            <v>4100</v>
          </cell>
          <cell r="B272" t="str">
            <v>4100VITORIA LOG TRANSPORTADORA</v>
          </cell>
          <cell r="C272" t="str">
            <v>5.857,33C</v>
          </cell>
          <cell r="D272">
            <v>5857.33</v>
          </cell>
          <cell r="E272">
            <v>0</v>
          </cell>
          <cell r="F272" t="str">
            <v>0,00C</v>
          </cell>
          <cell r="G272">
            <v>0</v>
          </cell>
        </row>
        <row r="273">
          <cell r="A273">
            <v>4105</v>
          </cell>
          <cell r="B273" t="str">
            <v>4105TROX DO BRASIL</v>
          </cell>
          <cell r="C273" t="str">
            <v>40.939,76C</v>
          </cell>
          <cell r="D273">
            <v>15588.64</v>
          </cell>
          <cell r="E273">
            <v>0</v>
          </cell>
          <cell r="F273" t="str">
            <v>25.351,12C</v>
          </cell>
          <cell r="G273">
            <v>25351.119999999999</v>
          </cell>
        </row>
        <row r="274">
          <cell r="A274">
            <v>4107</v>
          </cell>
          <cell r="B274" t="str">
            <v>4107NORDAP COMERCIO</v>
          </cell>
          <cell r="C274" t="str">
            <v>28.307,21C</v>
          </cell>
          <cell r="D274">
            <v>9722.33</v>
          </cell>
          <cell r="E274">
            <v>5060.32</v>
          </cell>
          <cell r="F274" t="str">
            <v>23.645,20C</v>
          </cell>
          <cell r="G274">
            <v>23645.200000000001</v>
          </cell>
        </row>
        <row r="275">
          <cell r="A275">
            <v>4110</v>
          </cell>
          <cell r="B275" t="str">
            <v>4110HITACHI AR CONDICIONADO</v>
          </cell>
          <cell r="C275" t="str">
            <v>12.300,00C</v>
          </cell>
          <cell r="D275">
            <v>6150</v>
          </cell>
          <cell r="E275">
            <v>0</v>
          </cell>
          <cell r="F275" t="str">
            <v>6.150,00C</v>
          </cell>
          <cell r="G275">
            <v>6150</v>
          </cell>
        </row>
        <row r="276">
          <cell r="A276">
            <v>4112</v>
          </cell>
          <cell r="B276" t="str">
            <v>4112DEMETRIO CRISTOVAM SILVA</v>
          </cell>
          <cell r="C276" t="str">
            <v>160,00C</v>
          </cell>
          <cell r="D276">
            <v>0</v>
          </cell>
          <cell r="E276">
            <v>0</v>
          </cell>
          <cell r="F276" t="str">
            <v>160,00C</v>
          </cell>
          <cell r="G276">
            <v>160</v>
          </cell>
        </row>
        <row r="277">
          <cell r="A277">
            <v>4114</v>
          </cell>
          <cell r="B277" t="str">
            <v>4114GOLD MEDIC</v>
          </cell>
          <cell r="C277" t="str">
            <v>1.539,00C</v>
          </cell>
          <cell r="D277">
            <v>0</v>
          </cell>
          <cell r="E277">
            <v>0</v>
          </cell>
          <cell r="F277" t="str">
            <v>1.539,00C</v>
          </cell>
          <cell r="G277">
            <v>1539</v>
          </cell>
        </row>
        <row r="278">
          <cell r="A278">
            <v>4125</v>
          </cell>
          <cell r="B278" t="str">
            <v>4125EPLAN - FORNECEDORES</v>
          </cell>
          <cell r="C278" t="str">
            <v>40.000,00C</v>
          </cell>
          <cell r="D278">
            <v>0</v>
          </cell>
          <cell r="E278">
            <v>0</v>
          </cell>
          <cell r="F278" t="str">
            <v>40.000,00C</v>
          </cell>
          <cell r="G278">
            <v>40000</v>
          </cell>
        </row>
        <row r="279">
          <cell r="A279">
            <v>4128</v>
          </cell>
          <cell r="B279" t="str">
            <v>4128ATACADO DA CONSTRUÇÃO LTDA</v>
          </cell>
          <cell r="C279" t="str">
            <v>531,67C</v>
          </cell>
          <cell r="D279">
            <v>0</v>
          </cell>
          <cell r="E279">
            <v>512</v>
          </cell>
          <cell r="F279" t="str">
            <v>1.043,67C</v>
          </cell>
          <cell r="G279">
            <v>1043.67</v>
          </cell>
        </row>
        <row r="280">
          <cell r="A280">
            <v>4129</v>
          </cell>
          <cell r="B280" t="str">
            <v>4129ITAGUARY -CARGAS AEREAS NACIONAIS E INTERNACIONAIS</v>
          </cell>
          <cell r="C280" t="str">
            <v>181,47C</v>
          </cell>
          <cell r="D280">
            <v>181.47</v>
          </cell>
          <cell r="E280">
            <v>0</v>
          </cell>
          <cell r="F280" t="str">
            <v>0,00C</v>
          </cell>
          <cell r="G280">
            <v>0</v>
          </cell>
        </row>
        <row r="281">
          <cell r="A281">
            <v>4131</v>
          </cell>
          <cell r="B281" t="str">
            <v xml:space="preserve">4131SHOPPING CENTER RECIFE									</v>
          </cell>
          <cell r="C281" t="str">
            <v>0,00C</v>
          </cell>
          <cell r="D281">
            <v>8333.33</v>
          </cell>
          <cell r="E281">
            <v>8333.33</v>
          </cell>
          <cell r="F281" t="str">
            <v>0,00C</v>
          </cell>
          <cell r="G281">
            <v>0</v>
          </cell>
        </row>
        <row r="282">
          <cell r="A282">
            <v>4132</v>
          </cell>
          <cell r="B282" t="str">
            <v>4132VALENCA DIAG POR IMAGEM S/C LTDA - ME</v>
          </cell>
          <cell r="C282" t="str">
            <v>0,06C</v>
          </cell>
          <cell r="D282">
            <v>0</v>
          </cell>
          <cell r="E282">
            <v>0</v>
          </cell>
          <cell r="F282" t="str">
            <v>0,06C</v>
          </cell>
          <cell r="G282">
            <v>0.06</v>
          </cell>
        </row>
        <row r="283">
          <cell r="A283">
            <v>4133</v>
          </cell>
          <cell r="B283" t="str">
            <v xml:space="preserve">4133GS PROJETOS E CONSULTORIA LTDA											</v>
          </cell>
          <cell r="C283" t="str">
            <v>4.750,00C</v>
          </cell>
          <cell r="D283">
            <v>0</v>
          </cell>
          <cell r="E283">
            <v>0</v>
          </cell>
          <cell r="F283" t="str">
            <v>4.750,00C</v>
          </cell>
          <cell r="G283">
            <v>4750</v>
          </cell>
        </row>
        <row r="284">
          <cell r="A284">
            <v>4136</v>
          </cell>
          <cell r="B284" t="str">
            <v>4136DIALETO CRIATIVO PUBLICIDADE E MARKETING LTDA</v>
          </cell>
          <cell r="C284" t="str">
            <v>0,00C</v>
          </cell>
          <cell r="D284">
            <v>0</v>
          </cell>
          <cell r="E284">
            <v>4216.5</v>
          </cell>
          <cell r="F284" t="str">
            <v>4.216,50C</v>
          </cell>
          <cell r="G284">
            <v>4216.5</v>
          </cell>
        </row>
        <row r="285">
          <cell r="A285">
            <v>4138</v>
          </cell>
          <cell r="B285" t="str">
            <v>4138SCANSOURCE BRASIL DISTRIBUIDORA DE TECNOLOGIAS</v>
          </cell>
          <cell r="C285" t="str">
            <v>15.748,20C</v>
          </cell>
          <cell r="D285">
            <v>13241.54</v>
          </cell>
          <cell r="E285">
            <v>1114.2</v>
          </cell>
          <cell r="F285" t="str">
            <v>3.620,86C</v>
          </cell>
          <cell r="G285">
            <v>3620.86</v>
          </cell>
        </row>
        <row r="286">
          <cell r="A286">
            <v>4140</v>
          </cell>
          <cell r="B286" t="str">
            <v>4140AL SERVIÇOS DIAGNOSTICO POR IMAGEM LTDA</v>
          </cell>
          <cell r="C286" t="str">
            <v>0,00C</v>
          </cell>
          <cell r="D286">
            <v>0</v>
          </cell>
          <cell r="E286">
            <v>2872.64</v>
          </cell>
          <cell r="F286" t="str">
            <v>2.872,64C</v>
          </cell>
          <cell r="G286">
            <v>2872.64</v>
          </cell>
        </row>
        <row r="287">
          <cell r="A287">
            <v>4141</v>
          </cell>
          <cell r="B287" t="str">
            <v>4141IMAGEMED S C LTDA</v>
          </cell>
          <cell r="C287" t="str">
            <v>6.958,73C</v>
          </cell>
          <cell r="D287">
            <v>6958.74</v>
          </cell>
          <cell r="E287">
            <v>0.01</v>
          </cell>
          <cell r="F287" t="str">
            <v>0,00C</v>
          </cell>
          <cell r="G287">
            <v>0</v>
          </cell>
        </row>
        <row r="288">
          <cell r="A288">
            <v>4143</v>
          </cell>
          <cell r="B288" t="str">
            <v>4143JS INDUSTRIA DE ETIQUETAS</v>
          </cell>
          <cell r="C288" t="str">
            <v>516,40C</v>
          </cell>
          <cell r="D288">
            <v>0</v>
          </cell>
          <cell r="E288">
            <v>0</v>
          </cell>
          <cell r="F288" t="str">
            <v>516,40C</v>
          </cell>
          <cell r="G288">
            <v>516.4</v>
          </cell>
        </row>
        <row r="289">
          <cell r="A289">
            <v>4147</v>
          </cell>
          <cell r="B289" t="str">
            <v>4147ZENAIDE MOVEIS</v>
          </cell>
          <cell r="C289" t="str">
            <v>1.345,00C</v>
          </cell>
          <cell r="D289">
            <v>1345</v>
          </cell>
          <cell r="E289">
            <v>0</v>
          </cell>
          <cell r="F289" t="str">
            <v>0,00C</v>
          </cell>
          <cell r="G289">
            <v>0</v>
          </cell>
        </row>
        <row r="290">
          <cell r="A290">
            <v>4149</v>
          </cell>
          <cell r="B290" t="str">
            <v>4149ORDEN SERVIÇOS MEDICOS LTDA</v>
          </cell>
          <cell r="C290" t="str">
            <v>0,00C</v>
          </cell>
          <cell r="D290">
            <v>15465.65</v>
          </cell>
          <cell r="E290">
            <v>15465.65</v>
          </cell>
          <cell r="F290" t="str">
            <v>0,00C</v>
          </cell>
          <cell r="G290">
            <v>0</v>
          </cell>
        </row>
        <row r="291">
          <cell r="A291">
            <v>4150</v>
          </cell>
          <cell r="B291" t="str">
            <v>4150M.R. PRODUTOS SIDERURGICOS LTDA</v>
          </cell>
          <cell r="C291" t="str">
            <v>7.271,33C</v>
          </cell>
          <cell r="D291">
            <v>8401.67</v>
          </cell>
          <cell r="E291">
            <v>5420</v>
          </cell>
          <cell r="F291" t="str">
            <v>4.289,66C</v>
          </cell>
          <cell r="G291">
            <v>4289.66</v>
          </cell>
        </row>
        <row r="292">
          <cell r="A292">
            <v>4152</v>
          </cell>
          <cell r="B292" t="str">
            <v>4152D N DIAGNOSTICO POR IMAGEM LTDA</v>
          </cell>
          <cell r="C292" t="str">
            <v>0,00C</v>
          </cell>
          <cell r="D292">
            <v>2088.96</v>
          </cell>
          <cell r="E292">
            <v>2398.46</v>
          </cell>
          <cell r="F292" t="str">
            <v>309,50C</v>
          </cell>
          <cell r="G292">
            <v>309.5</v>
          </cell>
        </row>
        <row r="293">
          <cell r="A293">
            <v>4154</v>
          </cell>
          <cell r="B293" t="str">
            <v>4154CASA DO EPI</v>
          </cell>
          <cell r="C293" t="str">
            <v>688,77C</v>
          </cell>
          <cell r="D293">
            <v>0</v>
          </cell>
          <cell r="E293">
            <v>0</v>
          </cell>
          <cell r="F293" t="str">
            <v>688,77C</v>
          </cell>
          <cell r="G293">
            <v>688.77</v>
          </cell>
        </row>
        <row r="294">
          <cell r="A294">
            <v>4155</v>
          </cell>
          <cell r="B294" t="str">
            <v>4155DROGAFONTE</v>
          </cell>
          <cell r="C294" t="str">
            <v>2.594,17C</v>
          </cell>
          <cell r="D294">
            <v>2362.17</v>
          </cell>
          <cell r="E294">
            <v>0</v>
          </cell>
          <cell r="F294" t="str">
            <v>232,00C</v>
          </cell>
          <cell r="G294">
            <v>232</v>
          </cell>
        </row>
        <row r="295">
          <cell r="A295">
            <v>4160</v>
          </cell>
          <cell r="B295" t="str">
            <v>4160GPC DISTRIBUIDORA</v>
          </cell>
          <cell r="C295" t="str">
            <v>9.382,91C</v>
          </cell>
          <cell r="D295">
            <v>3261.48</v>
          </cell>
          <cell r="E295">
            <v>8832.67</v>
          </cell>
          <cell r="F295" t="str">
            <v>14.954,10C</v>
          </cell>
          <cell r="G295">
            <v>14954.1</v>
          </cell>
        </row>
        <row r="296">
          <cell r="A296">
            <v>4161</v>
          </cell>
          <cell r="B296" t="str">
            <v>4161ACEVAL ACESSOCIOS INDUSTRIAIS</v>
          </cell>
          <cell r="C296" t="str">
            <v>8.411,30C</v>
          </cell>
          <cell r="D296">
            <v>8411.2999999999993</v>
          </cell>
          <cell r="E296">
            <v>0</v>
          </cell>
          <cell r="F296" t="str">
            <v>0,00C</v>
          </cell>
          <cell r="G296">
            <v>0</v>
          </cell>
        </row>
        <row r="297">
          <cell r="A297">
            <v>4164</v>
          </cell>
          <cell r="B297" t="str">
            <v>4164KORTGERAL PRODUTOS</v>
          </cell>
          <cell r="C297" t="str">
            <v>53.501,28C</v>
          </cell>
          <cell r="D297">
            <v>8916.8799999999992</v>
          </cell>
          <cell r="E297">
            <v>0</v>
          </cell>
          <cell r="F297" t="str">
            <v>44.584,40C</v>
          </cell>
          <cell r="G297">
            <v>44584.4</v>
          </cell>
        </row>
        <row r="298">
          <cell r="A298">
            <v>4166</v>
          </cell>
          <cell r="B298" t="str">
            <v>4166PROJELMEC VENTILAÇÃO</v>
          </cell>
          <cell r="C298" t="str">
            <v>9.196,10C</v>
          </cell>
          <cell r="D298">
            <v>3065.36</v>
          </cell>
          <cell r="E298">
            <v>0</v>
          </cell>
          <cell r="F298" t="str">
            <v>6.130,74C</v>
          </cell>
          <cell r="G298">
            <v>6130.74</v>
          </cell>
        </row>
        <row r="299">
          <cell r="A299">
            <v>4167</v>
          </cell>
          <cell r="B299" t="str">
            <v xml:space="preserve">4167BARROS &amp; CALADO DIAGNOSTICO LTDA ME											</v>
          </cell>
          <cell r="C299" t="str">
            <v>483,38C</v>
          </cell>
          <cell r="D299">
            <v>483.38</v>
          </cell>
          <cell r="E299">
            <v>0</v>
          </cell>
          <cell r="F299" t="str">
            <v>0,00C</v>
          </cell>
          <cell r="G299">
            <v>0</v>
          </cell>
        </row>
        <row r="300">
          <cell r="A300">
            <v>4170</v>
          </cell>
          <cell r="B300" t="str">
            <v xml:space="preserve">4170BLINDAMED IND E COM DE CABINES BLINDAADAS LTDA				</v>
          </cell>
          <cell r="C300" t="str">
            <v>92.000,00C</v>
          </cell>
          <cell r="D300">
            <v>23000</v>
          </cell>
          <cell r="E300">
            <v>0</v>
          </cell>
          <cell r="F300" t="str">
            <v>69.000,00C</v>
          </cell>
          <cell r="G300">
            <v>69000</v>
          </cell>
        </row>
        <row r="301">
          <cell r="A301">
            <v>4173</v>
          </cell>
          <cell r="B301" t="str">
            <v>4173CIMI ECOGRAFIA LTDA</v>
          </cell>
          <cell r="C301" t="str">
            <v>8.601,35C</v>
          </cell>
          <cell r="D301">
            <v>8601.35</v>
          </cell>
          <cell r="E301">
            <v>0</v>
          </cell>
          <cell r="F301" t="str">
            <v>0,00C</v>
          </cell>
          <cell r="G301">
            <v>0</v>
          </cell>
        </row>
        <row r="302">
          <cell r="A302">
            <v>4174</v>
          </cell>
          <cell r="B302" t="str">
            <v>4174SLIC EQUIP AUTOMOÇAO</v>
          </cell>
          <cell r="C302" t="str">
            <v>4.881,28C</v>
          </cell>
          <cell r="D302">
            <v>1626.93</v>
          </cell>
          <cell r="E302">
            <v>702.27</v>
          </cell>
          <cell r="F302" t="str">
            <v>3.956,62C</v>
          </cell>
          <cell r="G302">
            <v>3956.62</v>
          </cell>
        </row>
        <row r="303">
          <cell r="A303">
            <v>4175</v>
          </cell>
          <cell r="B303" t="str">
            <v>4175HI FI INFORMATICA LTDA</v>
          </cell>
          <cell r="C303" t="str">
            <v>255,00C</v>
          </cell>
          <cell r="D303">
            <v>3306.8</v>
          </cell>
          <cell r="E303">
            <v>15259</v>
          </cell>
          <cell r="F303" t="str">
            <v>12.207,20C</v>
          </cell>
          <cell r="G303">
            <v>12207.2</v>
          </cell>
        </row>
        <row r="304">
          <cell r="A304">
            <v>4178</v>
          </cell>
          <cell r="B304" t="str">
            <v xml:space="preserve">4178SA &amp; GONDIM LOC INST DE EQUIP LTDA											</v>
          </cell>
          <cell r="C304" t="str">
            <v>0,00C</v>
          </cell>
          <cell r="D304">
            <v>2000</v>
          </cell>
          <cell r="E304">
            <v>2000</v>
          </cell>
          <cell r="F304" t="str">
            <v>0,00C</v>
          </cell>
          <cell r="G304">
            <v>0</v>
          </cell>
        </row>
        <row r="305">
          <cell r="A305">
            <v>4180</v>
          </cell>
          <cell r="B305" t="str">
            <v xml:space="preserve">4180DPC PRODUTOS DE HIGIENE E LIMPEZA LTDA											</v>
          </cell>
          <cell r="C305" t="str">
            <v>6.132,25C</v>
          </cell>
          <cell r="D305">
            <v>3066.13</v>
          </cell>
          <cell r="E305">
            <v>0</v>
          </cell>
          <cell r="F305" t="str">
            <v>3.066,12C</v>
          </cell>
          <cell r="G305">
            <v>3066.12</v>
          </cell>
        </row>
        <row r="306">
          <cell r="A306">
            <v>4182</v>
          </cell>
          <cell r="B306" t="str">
            <v xml:space="preserve">4182EXCLAMA SOLUCOES EM MIDIA											</v>
          </cell>
          <cell r="C306" t="str">
            <v>0,00C</v>
          </cell>
          <cell r="D306">
            <v>900</v>
          </cell>
          <cell r="E306">
            <v>900</v>
          </cell>
          <cell r="F306" t="str">
            <v>0,00C</v>
          </cell>
          <cell r="G306">
            <v>0</v>
          </cell>
        </row>
        <row r="307">
          <cell r="A307">
            <v>4183</v>
          </cell>
          <cell r="B307" t="str">
            <v xml:space="preserve">4183RIQUE EMPREENDER E DESENVOLVER LTDA ME											</v>
          </cell>
          <cell r="C307" t="str">
            <v>0,00C</v>
          </cell>
          <cell r="D307">
            <v>900</v>
          </cell>
          <cell r="E307">
            <v>900</v>
          </cell>
          <cell r="F307" t="str">
            <v>0,00C</v>
          </cell>
          <cell r="G307">
            <v>0</v>
          </cell>
        </row>
        <row r="308">
          <cell r="A308">
            <v>4184</v>
          </cell>
          <cell r="B308" t="str">
            <v>4184SN DISTRIBUIDORA DA CONSTRUÇÃO LTDA</v>
          </cell>
          <cell r="C308" t="str">
            <v>3.713,64C</v>
          </cell>
          <cell r="D308">
            <v>0</v>
          </cell>
          <cell r="E308">
            <v>4624.6099999999997</v>
          </cell>
          <cell r="F308" t="str">
            <v>8.338,25C</v>
          </cell>
          <cell r="G308">
            <v>8338.25</v>
          </cell>
        </row>
        <row r="309">
          <cell r="A309">
            <v>4185</v>
          </cell>
          <cell r="B309" t="str">
            <v>4185STUDIO MAIS MOVEIS COMERCIO E MOVEIS LTDA</v>
          </cell>
          <cell r="C309" t="str">
            <v>9.110,36C</v>
          </cell>
          <cell r="D309">
            <v>0</v>
          </cell>
          <cell r="E309">
            <v>0</v>
          </cell>
          <cell r="F309" t="str">
            <v>9.110,36C</v>
          </cell>
          <cell r="G309">
            <v>9110.36</v>
          </cell>
        </row>
        <row r="310">
          <cell r="A310">
            <v>4187</v>
          </cell>
          <cell r="B310" t="str">
            <v>4187LASER ELETRO LTDA</v>
          </cell>
          <cell r="C310" t="str">
            <v>0,00C</v>
          </cell>
          <cell r="D310">
            <v>0</v>
          </cell>
          <cell r="E310">
            <v>359</v>
          </cell>
          <cell r="F310" t="str">
            <v>359,00C</v>
          </cell>
          <cell r="G310">
            <v>359</v>
          </cell>
        </row>
        <row r="311">
          <cell r="A311">
            <v>4189</v>
          </cell>
          <cell r="B311" t="str">
            <v>4189MEDICAL STOCKINGS LTDA ME</v>
          </cell>
          <cell r="C311" t="str">
            <v>0,00C</v>
          </cell>
          <cell r="D311">
            <v>1191.76</v>
          </cell>
          <cell r="E311">
            <v>1191.76</v>
          </cell>
          <cell r="F311" t="str">
            <v>0,00C</v>
          </cell>
          <cell r="G311">
            <v>0</v>
          </cell>
        </row>
        <row r="312">
          <cell r="A312">
            <v>4190</v>
          </cell>
          <cell r="B312" t="str">
            <v>4190R C MARINHO EIRELI ME</v>
          </cell>
          <cell r="C312" t="str">
            <v>0,00C</v>
          </cell>
          <cell r="D312">
            <v>0</v>
          </cell>
          <cell r="E312">
            <v>4163.88</v>
          </cell>
          <cell r="F312" t="str">
            <v>4.163,88C</v>
          </cell>
          <cell r="G312">
            <v>4163.88</v>
          </cell>
        </row>
        <row r="313">
          <cell r="A313">
            <v>4191</v>
          </cell>
          <cell r="B313" t="str">
            <v>4191K &amp; A COMERCIO DE MARMORARIA LTDA</v>
          </cell>
          <cell r="C313" t="str">
            <v>0,00C</v>
          </cell>
          <cell r="D313">
            <v>0</v>
          </cell>
          <cell r="E313">
            <v>97923.45</v>
          </cell>
          <cell r="F313" t="str">
            <v>97.923,45C</v>
          </cell>
          <cell r="G313">
            <v>97923.45</v>
          </cell>
        </row>
        <row r="314">
          <cell r="A314">
            <v>4192</v>
          </cell>
          <cell r="B314" t="str">
            <v>4192FAST SHOP SA</v>
          </cell>
          <cell r="C314" t="str">
            <v>19.200,00C</v>
          </cell>
          <cell r="D314">
            <v>1920</v>
          </cell>
          <cell r="E314">
            <v>8372</v>
          </cell>
          <cell r="F314" t="str">
            <v>25.652,00C</v>
          </cell>
          <cell r="G314">
            <v>25652</v>
          </cell>
        </row>
        <row r="315">
          <cell r="A315">
            <v>4194</v>
          </cell>
          <cell r="B315" t="str">
            <v>4194INBRAMED</v>
          </cell>
          <cell r="C315" t="str">
            <v>0,00C</v>
          </cell>
          <cell r="D315">
            <v>0</v>
          </cell>
          <cell r="E315">
            <v>21400</v>
          </cell>
          <cell r="F315" t="str">
            <v>21.400,00C</v>
          </cell>
          <cell r="G315">
            <v>21400</v>
          </cell>
        </row>
        <row r="316">
          <cell r="A316">
            <v>4195</v>
          </cell>
          <cell r="B316" t="str">
            <v>4195MICROMED</v>
          </cell>
          <cell r="C316" t="str">
            <v>0,00C</v>
          </cell>
          <cell r="D316">
            <v>0</v>
          </cell>
          <cell r="E316">
            <v>15190</v>
          </cell>
          <cell r="F316" t="str">
            <v>15.190,00C</v>
          </cell>
          <cell r="G316">
            <v>15190</v>
          </cell>
        </row>
        <row r="317">
          <cell r="A317" t="str">
            <v/>
          </cell>
          <cell r="B317" t="str">
            <v/>
          </cell>
          <cell r="C317" t="str">
            <v/>
          </cell>
          <cell r="D317" t="str">
            <v/>
          </cell>
          <cell r="E317" t="str">
            <v/>
          </cell>
          <cell r="F317" t="str">
            <v/>
          </cell>
          <cell r="G317" t="str">
            <v/>
          </cell>
        </row>
        <row r="318">
          <cell r="A318">
            <v>3953</v>
          </cell>
          <cell r="B318" t="str">
            <v>3953CONTAS A PAGAR</v>
          </cell>
          <cell r="C318" t="str">
            <v xml:space="preserve">       128.826,15C</v>
          </cell>
          <cell r="D318">
            <v>115305.56</v>
          </cell>
          <cell r="E318">
            <v>137423.24</v>
          </cell>
          <cell r="F318" t="str">
            <v xml:space="preserve">       150.943,83C</v>
          </cell>
          <cell r="G318">
            <v>150943.82999999999</v>
          </cell>
        </row>
        <row r="319">
          <cell r="A319">
            <v>3954</v>
          </cell>
          <cell r="B319" t="str">
            <v>3954Aluguel a pagar</v>
          </cell>
          <cell r="C319" t="str">
            <v>31.620,90C</v>
          </cell>
          <cell r="D319">
            <v>25620</v>
          </cell>
          <cell r="E319">
            <v>20620</v>
          </cell>
          <cell r="F319" t="str">
            <v>26.620,90C</v>
          </cell>
          <cell r="G319">
            <v>26620.9</v>
          </cell>
        </row>
        <row r="320">
          <cell r="A320">
            <v>3956</v>
          </cell>
          <cell r="B320" t="str">
            <v>3956Energia eletrica a pagar</v>
          </cell>
          <cell r="C320" t="str">
            <v>17.551,10C</v>
          </cell>
          <cell r="D320">
            <v>17725.39</v>
          </cell>
          <cell r="E320">
            <v>19500.900000000001</v>
          </cell>
          <cell r="F320" t="str">
            <v>19.326,61C</v>
          </cell>
          <cell r="G320">
            <v>19326.61</v>
          </cell>
        </row>
        <row r="321">
          <cell r="A321">
            <v>3957</v>
          </cell>
          <cell r="B321" t="str">
            <v>3957Compesa a pagar</v>
          </cell>
          <cell r="C321" t="str">
            <v>3.224,02C</v>
          </cell>
          <cell r="D321">
            <v>3342.24</v>
          </cell>
          <cell r="E321">
            <v>3119.56</v>
          </cell>
          <cell r="F321" t="str">
            <v>3.001,34C</v>
          </cell>
          <cell r="G321">
            <v>3001.34</v>
          </cell>
        </row>
        <row r="322">
          <cell r="A322">
            <v>3958</v>
          </cell>
          <cell r="B322" t="str">
            <v>3958Telefone a pagar</v>
          </cell>
          <cell r="C322" t="str">
            <v>6.953,55C</v>
          </cell>
          <cell r="D322">
            <v>6228.71</v>
          </cell>
          <cell r="E322">
            <v>6149.55</v>
          </cell>
          <cell r="F322" t="str">
            <v>6.874,39C</v>
          </cell>
          <cell r="G322">
            <v>6874.39</v>
          </cell>
        </row>
        <row r="323">
          <cell r="A323">
            <v>3959</v>
          </cell>
          <cell r="B323" t="str">
            <v>3959Condominio a pagar</v>
          </cell>
          <cell r="C323" t="str">
            <v>69.476,58C</v>
          </cell>
          <cell r="D323">
            <v>62389.22</v>
          </cell>
          <cell r="E323">
            <v>88033.23</v>
          </cell>
          <cell r="F323" t="str">
            <v>95.120,59C</v>
          </cell>
          <cell r="G323">
            <v>95120.59</v>
          </cell>
        </row>
        <row r="324">
          <cell r="A324" t="str">
            <v/>
          </cell>
          <cell r="B324" t="str">
            <v/>
          </cell>
          <cell r="C324" t="str">
            <v/>
          </cell>
          <cell r="D324" t="str">
            <v/>
          </cell>
          <cell r="E324" t="str">
            <v/>
          </cell>
          <cell r="F324" t="str">
            <v/>
          </cell>
          <cell r="G324" t="str">
            <v/>
          </cell>
        </row>
        <row r="325">
          <cell r="A325">
            <v>3836</v>
          </cell>
          <cell r="B325" t="str">
            <v>3836OBRIGACOES FISCAIS</v>
          </cell>
          <cell r="C325" t="str">
            <v xml:space="preserve">       587.961,16C</v>
          </cell>
          <cell r="D325">
            <v>54851.1</v>
          </cell>
          <cell r="E325">
            <v>49829.23</v>
          </cell>
          <cell r="F325" t="str">
            <v xml:space="preserve">       582.939,29C</v>
          </cell>
          <cell r="G325">
            <v>582939.29</v>
          </cell>
        </row>
        <row r="326">
          <cell r="A326">
            <v>3871</v>
          </cell>
          <cell r="B326" t="str">
            <v>3871IRPJ A PAGAR</v>
          </cell>
          <cell r="C326" t="str">
            <v xml:space="preserve">        48.826,86C</v>
          </cell>
          <cell r="D326">
            <v>3819.19</v>
          </cell>
          <cell r="E326">
            <v>16095.68</v>
          </cell>
          <cell r="F326" t="str">
            <v xml:space="preserve">        61.103,35C</v>
          </cell>
          <cell r="G326">
            <v>61103.35</v>
          </cell>
        </row>
        <row r="327">
          <cell r="A327">
            <v>3899</v>
          </cell>
          <cell r="B327" t="str">
            <v>3899IRPJ a Recolher</v>
          </cell>
          <cell r="C327" t="str">
            <v>0,00C</v>
          </cell>
          <cell r="D327">
            <v>0</v>
          </cell>
          <cell r="E327">
            <v>16095.68</v>
          </cell>
          <cell r="F327" t="str">
            <v>16.095,68C</v>
          </cell>
          <cell r="G327">
            <v>16095.68</v>
          </cell>
        </row>
        <row r="328">
          <cell r="A328">
            <v>3923</v>
          </cell>
          <cell r="B328" t="str">
            <v>3923Parcelamento IRPJ (2015-29)</v>
          </cell>
          <cell r="C328" t="str">
            <v>24.308,13C</v>
          </cell>
          <cell r="D328">
            <v>2810.52</v>
          </cell>
          <cell r="E328">
            <v>0</v>
          </cell>
          <cell r="F328" t="str">
            <v>21.497,61C</v>
          </cell>
          <cell r="G328">
            <v>21497.61</v>
          </cell>
        </row>
        <row r="329">
          <cell r="A329">
            <v>3924</v>
          </cell>
          <cell r="B329" t="str">
            <v>3924Parcelamento IRPJ 10480406.601/15</v>
          </cell>
          <cell r="C329" t="str">
            <v>14.880,31C</v>
          </cell>
          <cell r="D329">
            <v>501.14</v>
          </cell>
          <cell r="E329">
            <v>0</v>
          </cell>
          <cell r="F329" t="str">
            <v>14.379,17C</v>
          </cell>
          <cell r="G329">
            <v>14379.17</v>
          </cell>
        </row>
        <row r="330">
          <cell r="A330">
            <v>3975</v>
          </cell>
          <cell r="B330" t="str">
            <v>3975Parcelamento IRPJ 2089 01012016 01/31</v>
          </cell>
          <cell r="C330" t="str">
            <v>9.638,42C</v>
          </cell>
          <cell r="D330">
            <v>507.53</v>
          </cell>
          <cell r="E330">
            <v>0</v>
          </cell>
          <cell r="F330" t="str">
            <v>9.130,89C</v>
          </cell>
          <cell r="G330">
            <v>9130.89</v>
          </cell>
        </row>
        <row r="331">
          <cell r="A331" t="str">
            <v/>
          </cell>
          <cell r="B331" t="str">
            <v/>
          </cell>
          <cell r="C331" t="str">
            <v/>
          </cell>
          <cell r="D331" t="str">
            <v/>
          </cell>
          <cell r="E331" t="str">
            <v/>
          </cell>
          <cell r="F331" t="str">
            <v/>
          </cell>
          <cell r="G331" t="str">
            <v/>
          </cell>
        </row>
        <row r="332">
          <cell r="A332">
            <v>3934</v>
          </cell>
          <cell r="B332" t="str">
            <v>3934CSLL A PAGAR</v>
          </cell>
          <cell r="C332" t="str">
            <v xml:space="preserve">        64.531,05C</v>
          </cell>
          <cell r="D332">
            <v>3010.11</v>
          </cell>
          <cell r="E332">
            <v>5130.3999999999996</v>
          </cell>
          <cell r="F332" t="str">
            <v xml:space="preserve">        66.651,34C</v>
          </cell>
          <cell r="G332">
            <v>66651.34</v>
          </cell>
        </row>
        <row r="333">
          <cell r="A333">
            <v>3941</v>
          </cell>
          <cell r="B333" t="str">
            <v>3941CSLL a recolher</v>
          </cell>
          <cell r="C333" t="str">
            <v>9.855,43C</v>
          </cell>
          <cell r="D333">
            <v>0</v>
          </cell>
          <cell r="E333">
            <v>5130.3999999999996</v>
          </cell>
          <cell r="F333" t="str">
            <v>14.985,83C</v>
          </cell>
          <cell r="G333">
            <v>14985.83</v>
          </cell>
        </row>
        <row r="334">
          <cell r="A334">
            <v>3962</v>
          </cell>
          <cell r="B334" t="str">
            <v>3962Parcelamento CSLL (2012-76)</v>
          </cell>
          <cell r="C334" t="str">
            <v>626,74C</v>
          </cell>
          <cell r="D334">
            <v>0</v>
          </cell>
          <cell r="E334">
            <v>0</v>
          </cell>
          <cell r="F334" t="str">
            <v>626,74C</v>
          </cell>
          <cell r="G334">
            <v>626.74</v>
          </cell>
        </row>
        <row r="335">
          <cell r="A335">
            <v>3965</v>
          </cell>
          <cell r="B335" t="str">
            <v>3965Parcelamento CSLL (2015-26)</v>
          </cell>
          <cell r="C335" t="str">
            <v>4.338,61C</v>
          </cell>
          <cell r="D335">
            <v>611.14</v>
          </cell>
          <cell r="E335">
            <v>0</v>
          </cell>
          <cell r="F335" t="str">
            <v>3.727,47C</v>
          </cell>
          <cell r="G335">
            <v>3727.47</v>
          </cell>
        </row>
        <row r="336">
          <cell r="A336">
            <v>3966</v>
          </cell>
          <cell r="B336" t="str">
            <v>3966Parcelamento CSLL (2015-29)</v>
          </cell>
          <cell r="C336" t="str">
            <v>11.361,79C</v>
          </cell>
          <cell r="D336">
            <v>1249.71</v>
          </cell>
          <cell r="E336">
            <v>0</v>
          </cell>
          <cell r="F336" t="str">
            <v>10.112,08C</v>
          </cell>
          <cell r="G336">
            <v>10112.08</v>
          </cell>
        </row>
        <row r="337">
          <cell r="A337">
            <v>3967</v>
          </cell>
          <cell r="B337" t="str">
            <v>3967Parcelamento CSLL 10480406.601/15</v>
          </cell>
          <cell r="C337" t="str">
            <v>28.989,58C</v>
          </cell>
          <cell r="D337">
            <v>635.1</v>
          </cell>
          <cell r="E337">
            <v>0</v>
          </cell>
          <cell r="F337" t="str">
            <v>28.354,48C</v>
          </cell>
          <cell r="G337">
            <v>28354.48</v>
          </cell>
        </row>
        <row r="338">
          <cell r="A338">
            <v>3974</v>
          </cell>
          <cell r="B338" t="str">
            <v>3974Parcelamento CSLL 01/33</v>
          </cell>
          <cell r="C338" t="str">
            <v>9.358,90C</v>
          </cell>
          <cell r="D338">
            <v>514.16</v>
          </cell>
          <cell r="E338">
            <v>0</v>
          </cell>
          <cell r="F338" t="str">
            <v>8.844,74C</v>
          </cell>
          <cell r="G338">
            <v>8844.74</v>
          </cell>
        </row>
        <row r="339">
          <cell r="A339" t="str">
            <v/>
          </cell>
          <cell r="B339" t="str">
            <v/>
          </cell>
          <cell r="C339" t="str">
            <v/>
          </cell>
          <cell r="D339" t="str">
            <v/>
          </cell>
          <cell r="E339" t="str">
            <v/>
          </cell>
          <cell r="F339" t="str">
            <v/>
          </cell>
          <cell r="G339" t="str">
            <v/>
          </cell>
        </row>
        <row r="340">
          <cell r="A340">
            <v>3983</v>
          </cell>
          <cell r="B340" t="str">
            <v>3983ISS A RECOLHER</v>
          </cell>
          <cell r="C340" t="str">
            <v xml:space="preserve">        12.616,02C</v>
          </cell>
          <cell r="D340">
            <v>12616.02</v>
          </cell>
          <cell r="E340">
            <v>14829.81</v>
          </cell>
          <cell r="F340" t="str">
            <v xml:space="preserve">        14.829,81C</v>
          </cell>
          <cell r="G340">
            <v>14829.81</v>
          </cell>
        </row>
        <row r="341">
          <cell r="A341">
            <v>3990</v>
          </cell>
          <cell r="B341" t="str">
            <v>3990ISS a recolher</v>
          </cell>
          <cell r="C341" t="str">
            <v>12.616,02C</v>
          </cell>
          <cell r="D341">
            <v>12616.02</v>
          </cell>
          <cell r="E341">
            <v>14829.81</v>
          </cell>
          <cell r="F341" t="str">
            <v>14.829,81C</v>
          </cell>
          <cell r="G341">
            <v>14829.81</v>
          </cell>
        </row>
        <row r="342">
          <cell r="A342" t="str">
            <v/>
          </cell>
          <cell r="B342" t="str">
            <v/>
          </cell>
          <cell r="C342" t="str">
            <v/>
          </cell>
          <cell r="D342" t="str">
            <v/>
          </cell>
          <cell r="E342" t="str">
            <v/>
          </cell>
          <cell r="F342" t="str">
            <v/>
          </cell>
          <cell r="G342" t="str">
            <v/>
          </cell>
        </row>
        <row r="343">
          <cell r="A343">
            <v>3997</v>
          </cell>
          <cell r="B343" t="str">
            <v>3997PIS/PASEP A RECOLHER</v>
          </cell>
          <cell r="C343" t="str">
            <v xml:space="preserve">        18.608,64C</v>
          </cell>
          <cell r="D343">
            <v>3481.91</v>
          </cell>
          <cell r="E343">
            <v>2452.81</v>
          </cell>
          <cell r="F343" t="str">
            <v xml:space="preserve">        17.579,54C</v>
          </cell>
          <cell r="G343">
            <v>17579.54</v>
          </cell>
        </row>
        <row r="344">
          <cell r="A344">
            <v>4004</v>
          </cell>
          <cell r="B344" t="str">
            <v>4004Pis/Pasep a recolher</v>
          </cell>
          <cell r="C344" t="str">
            <v>2.463,76C</v>
          </cell>
          <cell r="D344">
            <v>2463.7600000000002</v>
          </cell>
          <cell r="E344">
            <v>2452.81</v>
          </cell>
          <cell r="F344" t="str">
            <v>2.452,81C</v>
          </cell>
          <cell r="G344">
            <v>2452.81</v>
          </cell>
        </row>
        <row r="345">
          <cell r="A345">
            <v>4011</v>
          </cell>
          <cell r="B345" t="str">
            <v>4011Parcelamento PIS (2015-26)</v>
          </cell>
          <cell r="C345" t="str">
            <v>5.104,65C</v>
          </cell>
          <cell r="D345">
            <v>509.5</v>
          </cell>
          <cell r="E345">
            <v>0</v>
          </cell>
          <cell r="F345" t="str">
            <v>4.595,15C</v>
          </cell>
          <cell r="G345">
            <v>4595.1499999999996</v>
          </cell>
        </row>
        <row r="346">
          <cell r="A346">
            <v>7631</v>
          </cell>
          <cell r="B346" t="str">
            <v>7631Parcelamento PIS 10480406.601/15-15</v>
          </cell>
          <cell r="C346" t="str">
            <v>11.040,23C</v>
          </cell>
          <cell r="D346">
            <v>508.65</v>
          </cell>
          <cell r="E346">
            <v>0</v>
          </cell>
          <cell r="F346" t="str">
            <v>10.531,58C</v>
          </cell>
          <cell r="G346">
            <v>10531.58</v>
          </cell>
        </row>
        <row r="347">
          <cell r="A347" t="str">
            <v/>
          </cell>
          <cell r="B347" t="str">
            <v/>
          </cell>
          <cell r="C347" t="str">
            <v/>
          </cell>
          <cell r="D347" t="str">
            <v/>
          </cell>
          <cell r="E347" t="str">
            <v/>
          </cell>
          <cell r="F347" t="str">
            <v/>
          </cell>
          <cell r="G347" t="str">
            <v/>
          </cell>
        </row>
        <row r="348">
          <cell r="A348">
            <v>4018</v>
          </cell>
          <cell r="B348" t="str">
            <v>4018COFINS A RECOLHER</v>
          </cell>
          <cell r="C348" t="str">
            <v xml:space="preserve">       119.695,89C</v>
          </cell>
          <cell r="D348">
            <v>15948.35</v>
          </cell>
          <cell r="E348">
            <v>11320.53</v>
          </cell>
          <cell r="F348" t="str">
            <v xml:space="preserve">       115.068,07C</v>
          </cell>
          <cell r="G348">
            <v>115068.07</v>
          </cell>
        </row>
        <row r="349">
          <cell r="A349">
            <v>4025</v>
          </cell>
          <cell r="B349" t="str">
            <v>4025Cofins a recolher</v>
          </cell>
          <cell r="C349" t="str">
            <v>11.371,18C</v>
          </cell>
          <cell r="D349">
            <v>11371.18</v>
          </cell>
          <cell r="E349">
            <v>11320.53</v>
          </cell>
          <cell r="F349" t="str">
            <v>11.320,53C</v>
          </cell>
          <cell r="G349">
            <v>11320.53</v>
          </cell>
        </row>
        <row r="350">
          <cell r="A350" t="str">
            <v>parcelamento</v>
          </cell>
          <cell r="B350" t="str">
            <v>4026Parcelamento COFINS (2015-26)</v>
          </cell>
          <cell r="C350" t="str">
            <v>12.998,41C</v>
          </cell>
          <cell r="D350">
            <v>1646.11</v>
          </cell>
          <cell r="E350">
            <v>0</v>
          </cell>
          <cell r="F350" t="str">
            <v>11.352,30C</v>
          </cell>
          <cell r="G350">
            <v>11352.3</v>
          </cell>
        </row>
        <row r="351">
          <cell r="A351" t="str">
            <v>parcelamento</v>
          </cell>
          <cell r="B351" t="str">
            <v>4027Parcelamento COFINS (2015-29)</v>
          </cell>
          <cell r="C351" t="str">
            <v>7.829,80C</v>
          </cell>
          <cell r="D351">
            <v>982.84</v>
          </cell>
          <cell r="E351">
            <v>0</v>
          </cell>
          <cell r="F351" t="str">
            <v>6.846,96C</v>
          </cell>
          <cell r="G351">
            <v>6846.96</v>
          </cell>
        </row>
        <row r="352">
          <cell r="A352" t="str">
            <v>parcelamento</v>
          </cell>
          <cell r="B352" t="str">
            <v>7632Parcelamento COFINS 10480406.601/15-15</v>
          </cell>
          <cell r="C352" t="str">
            <v>64.602,84C</v>
          </cell>
          <cell r="D352">
            <v>1408.56</v>
          </cell>
          <cell r="E352">
            <v>0</v>
          </cell>
          <cell r="F352" t="str">
            <v>63.194,28C</v>
          </cell>
          <cell r="G352">
            <v>63194.28</v>
          </cell>
        </row>
        <row r="353">
          <cell r="A353" t="str">
            <v>parcelamento</v>
          </cell>
          <cell r="B353" t="str">
            <v>7642Parcelamento COFINS 2172 02 03/2016 01/60</v>
          </cell>
          <cell r="C353" t="str">
            <v>22.893,66C</v>
          </cell>
          <cell r="D353">
            <v>539.66</v>
          </cell>
          <cell r="E353">
            <v>0</v>
          </cell>
          <cell r="F353" t="str">
            <v>22.354,00C</v>
          </cell>
          <cell r="G353">
            <v>22354</v>
          </cell>
        </row>
        <row r="354">
          <cell r="A354" t="str">
            <v/>
          </cell>
          <cell r="B354" t="str">
            <v/>
          </cell>
          <cell r="C354" t="str">
            <v/>
          </cell>
          <cell r="D354" t="str">
            <v/>
          </cell>
          <cell r="E354" t="str">
            <v/>
          </cell>
          <cell r="F354" t="str">
            <v/>
          </cell>
          <cell r="G354" t="str">
            <v/>
          </cell>
        </row>
        <row r="355">
          <cell r="A355">
            <v>4074</v>
          </cell>
          <cell r="B355" t="str">
            <v>4074PARCELAMENTOS MUNICIPAIS</v>
          </cell>
          <cell r="C355" t="str">
            <v xml:space="preserve">        36.350,23C</v>
          </cell>
          <cell r="D355">
            <v>2280.09</v>
          </cell>
          <cell r="E355">
            <v>0</v>
          </cell>
          <cell r="F355" t="str">
            <v xml:space="preserve">        34.070,14C</v>
          </cell>
          <cell r="G355">
            <v>34070.14</v>
          </cell>
        </row>
        <row r="356">
          <cell r="A356" t="str">
            <v>parcelamento</v>
          </cell>
          <cell r="B356" t="str">
            <v>4077Parcelamento IPTU (2011)</v>
          </cell>
          <cell r="C356" t="str">
            <v>1.395,64C</v>
          </cell>
          <cell r="D356">
            <v>127.71</v>
          </cell>
          <cell r="E356">
            <v>0</v>
          </cell>
          <cell r="F356" t="str">
            <v>1.267,93C</v>
          </cell>
          <cell r="G356">
            <v>1267.93</v>
          </cell>
        </row>
        <row r="357">
          <cell r="A357" t="str">
            <v>parcelamento</v>
          </cell>
          <cell r="B357" t="str">
            <v>4078Parcelamento IPTU (2012)</v>
          </cell>
          <cell r="C357" t="str">
            <v>1.441,46C</v>
          </cell>
          <cell r="D357">
            <v>132.24</v>
          </cell>
          <cell r="E357">
            <v>0</v>
          </cell>
          <cell r="F357" t="str">
            <v>1.309,22C</v>
          </cell>
          <cell r="G357">
            <v>1309.22</v>
          </cell>
        </row>
        <row r="358">
          <cell r="A358" t="str">
            <v>parcelamento</v>
          </cell>
          <cell r="B358" t="str">
            <v>4080Parcelamento IPTU (2014)</v>
          </cell>
          <cell r="C358" t="str">
            <v>741,53C</v>
          </cell>
          <cell r="D358">
            <v>68.23</v>
          </cell>
          <cell r="E358">
            <v>0</v>
          </cell>
          <cell r="F358" t="str">
            <v>673,30C</v>
          </cell>
          <cell r="G358">
            <v>673.3</v>
          </cell>
        </row>
        <row r="359">
          <cell r="A359" t="str">
            <v>parcelamento</v>
          </cell>
          <cell r="B359" t="str">
            <v>4082Parcelamento IPTU (2015)</v>
          </cell>
          <cell r="C359" t="str">
            <v>3.547,50C</v>
          </cell>
          <cell r="D359">
            <v>486.55</v>
          </cell>
          <cell r="E359">
            <v>0</v>
          </cell>
          <cell r="F359" t="str">
            <v>3.060,95C</v>
          </cell>
          <cell r="G359">
            <v>3060.95</v>
          </cell>
        </row>
        <row r="360">
          <cell r="A360" t="str">
            <v>parcelamento</v>
          </cell>
          <cell r="B360" t="str">
            <v>4083Parcelamento IPTU (2010/11/12/13)</v>
          </cell>
          <cell r="C360" t="str">
            <v>5.140,46C</v>
          </cell>
          <cell r="D360">
            <v>0</v>
          </cell>
          <cell r="E360">
            <v>0</v>
          </cell>
          <cell r="F360" t="str">
            <v>5.140,46C</v>
          </cell>
          <cell r="G360">
            <v>5140.46</v>
          </cell>
        </row>
        <row r="361">
          <cell r="A361" t="str">
            <v>parcelamento</v>
          </cell>
          <cell r="B361" t="str">
            <v>4091Parcelamento Filial ISS (15.13170.0.16)</v>
          </cell>
          <cell r="C361" t="str">
            <v>1.692,88C</v>
          </cell>
          <cell r="D361">
            <v>214.77</v>
          </cell>
          <cell r="E361">
            <v>0</v>
          </cell>
          <cell r="F361" t="str">
            <v>1.478,11C</v>
          </cell>
          <cell r="G361">
            <v>1478.11</v>
          </cell>
        </row>
        <row r="362">
          <cell r="A362" t="str">
            <v>parcelamento</v>
          </cell>
          <cell r="B362" t="str">
            <v>4092Parcelamento Auto Infração ISS(778718815)</v>
          </cell>
          <cell r="C362" t="str">
            <v>6.129,15C</v>
          </cell>
          <cell r="D362">
            <v>779.15</v>
          </cell>
          <cell r="E362">
            <v>0</v>
          </cell>
          <cell r="F362" t="str">
            <v>5.350,00C</v>
          </cell>
          <cell r="G362">
            <v>5350</v>
          </cell>
        </row>
        <row r="363">
          <cell r="A363" t="str">
            <v>parcelamento</v>
          </cell>
          <cell r="B363" t="str">
            <v>4093Parcelamento ISS 2015 (15.13170.0.16)</v>
          </cell>
          <cell r="C363" t="str">
            <v>3.019,86C</v>
          </cell>
          <cell r="D363">
            <v>471.44</v>
          </cell>
          <cell r="E363">
            <v>0</v>
          </cell>
          <cell r="F363" t="str">
            <v>2.548,42C</v>
          </cell>
          <cell r="G363">
            <v>2548.42</v>
          </cell>
        </row>
        <row r="364">
          <cell r="A364" t="str">
            <v>parcelamento</v>
          </cell>
          <cell r="B364" t="str">
            <v>4094Parcelamento ISS 10-11-12-13</v>
          </cell>
          <cell r="C364" t="str">
            <v>13.241,75C</v>
          </cell>
          <cell r="D364">
            <v>0</v>
          </cell>
          <cell r="E364">
            <v>0</v>
          </cell>
          <cell r="F364" t="str">
            <v>13.241,75C</v>
          </cell>
          <cell r="G364">
            <v>13241.75</v>
          </cell>
        </row>
        <row r="365">
          <cell r="A365" t="str">
            <v/>
          </cell>
          <cell r="B365" t="str">
            <v/>
          </cell>
          <cell r="C365" t="str">
            <v/>
          </cell>
          <cell r="D365" t="str">
            <v/>
          </cell>
          <cell r="E365" t="str">
            <v/>
          </cell>
          <cell r="F365" t="str">
            <v/>
          </cell>
          <cell r="G365" t="str">
            <v/>
          </cell>
        </row>
        <row r="366">
          <cell r="A366">
            <v>4084</v>
          </cell>
          <cell r="B366" t="str">
            <v>4084PARCELAMENTOS PREVIDENCIÁRIOS</v>
          </cell>
          <cell r="C366" t="str">
            <v xml:space="preserve">       287.332,47C</v>
          </cell>
          <cell r="D366">
            <v>13695.43</v>
          </cell>
          <cell r="E366">
            <v>0</v>
          </cell>
          <cell r="F366" t="str">
            <v xml:space="preserve">       273.637,04C</v>
          </cell>
          <cell r="G366">
            <v>273637.03999999998</v>
          </cell>
        </row>
        <row r="367">
          <cell r="A367" t="str">
            <v>parcelamento</v>
          </cell>
          <cell r="B367" t="str">
            <v>4085Parcelamento INSS (60897003-4)</v>
          </cell>
          <cell r="C367" t="str">
            <v>6.933,69C</v>
          </cell>
          <cell r="D367">
            <v>769.04</v>
          </cell>
          <cell r="E367">
            <v>0</v>
          </cell>
          <cell r="F367" t="str">
            <v>6.164,65C</v>
          </cell>
          <cell r="G367">
            <v>6164.65</v>
          </cell>
        </row>
        <row r="368">
          <cell r="A368" t="str">
            <v>parcelamento</v>
          </cell>
          <cell r="B368" t="str">
            <v>4086Parcelamento INSS (60904779-5)</v>
          </cell>
          <cell r="C368" t="str">
            <v>2.744,24C</v>
          </cell>
          <cell r="D368">
            <v>509.37</v>
          </cell>
          <cell r="E368">
            <v>0</v>
          </cell>
          <cell r="F368" t="str">
            <v>2.234,87C</v>
          </cell>
          <cell r="G368">
            <v>2234.87</v>
          </cell>
        </row>
        <row r="369">
          <cell r="A369" t="str">
            <v>parcelamento</v>
          </cell>
          <cell r="B369" t="str">
            <v>4087Parcelamento INSS (61318371-1)</v>
          </cell>
          <cell r="C369" t="str">
            <v>29.891,75C</v>
          </cell>
          <cell r="D369">
            <v>3833.15</v>
          </cell>
          <cell r="E369">
            <v>0</v>
          </cell>
          <cell r="F369" t="str">
            <v>26.058,60C</v>
          </cell>
          <cell r="G369">
            <v>26058.6</v>
          </cell>
        </row>
        <row r="370">
          <cell r="A370" t="str">
            <v>parcelamento</v>
          </cell>
          <cell r="B370" t="str">
            <v>4089Parcelamento INSS (61353618-5)</v>
          </cell>
          <cell r="C370" t="str">
            <v>26.368,79C</v>
          </cell>
          <cell r="D370">
            <v>1794.71</v>
          </cell>
          <cell r="E370">
            <v>0</v>
          </cell>
          <cell r="F370" t="str">
            <v>24.574,08C</v>
          </cell>
          <cell r="G370">
            <v>24574.080000000002</v>
          </cell>
        </row>
        <row r="371">
          <cell r="A371" t="str">
            <v>parcelamento</v>
          </cell>
          <cell r="B371" t="str">
            <v>4090Parcelamento INSS 1483214</v>
          </cell>
          <cell r="C371" t="str">
            <v>207.713,33C</v>
          </cell>
          <cell r="D371">
            <v>4834.78</v>
          </cell>
          <cell r="E371">
            <v>0</v>
          </cell>
          <cell r="F371" t="str">
            <v>202.878,55C</v>
          </cell>
          <cell r="G371">
            <v>202878.55</v>
          </cell>
        </row>
        <row r="372">
          <cell r="A372" t="str">
            <v>parcelamento</v>
          </cell>
          <cell r="B372" t="str">
            <v>4096Parcelamento INSS (12984641-8/642-6)</v>
          </cell>
          <cell r="C372" t="str">
            <v>6.779,68C</v>
          </cell>
          <cell r="D372">
            <v>968.48</v>
          </cell>
          <cell r="E372">
            <v>0</v>
          </cell>
          <cell r="F372" t="str">
            <v>5.811,20C</v>
          </cell>
          <cell r="G372">
            <v>5811.2</v>
          </cell>
        </row>
        <row r="373">
          <cell r="A373" t="str">
            <v>parcelamento</v>
          </cell>
          <cell r="B373" t="str">
            <v>4097Parcelamento INSS (12.792.414-0/415-9)</v>
          </cell>
          <cell r="C373" t="str">
            <v>6.900,99C</v>
          </cell>
          <cell r="D373">
            <v>985.9</v>
          </cell>
          <cell r="E373">
            <v>0</v>
          </cell>
          <cell r="F373" t="str">
            <v>5.915,09C</v>
          </cell>
          <cell r="G373">
            <v>5915.09</v>
          </cell>
        </row>
        <row r="374">
          <cell r="A374" t="str">
            <v/>
          </cell>
          <cell r="B374" t="str">
            <v/>
          </cell>
          <cell r="C374" t="str">
            <v/>
          </cell>
          <cell r="D374" t="str">
            <v/>
          </cell>
          <cell r="E374" t="str">
            <v/>
          </cell>
          <cell r="F374" t="str">
            <v/>
          </cell>
          <cell r="G374" t="str">
            <v/>
          </cell>
        </row>
        <row r="375">
          <cell r="A375">
            <v>4081</v>
          </cell>
          <cell r="B375" t="str">
            <v>4081EMPRESTIMOS E FINANCIAMENTOS</v>
          </cell>
          <cell r="C375" t="str">
            <v xml:space="preserve">     3.110.754,60C</v>
          </cell>
          <cell r="D375">
            <v>321340.09999999998</v>
          </cell>
          <cell r="E375">
            <v>298865.09000000003</v>
          </cell>
          <cell r="F375" t="str">
            <v xml:space="preserve">     3.088.279,59C</v>
          </cell>
          <cell r="G375">
            <v>3088279.59</v>
          </cell>
        </row>
        <row r="376">
          <cell r="A376">
            <v>4088</v>
          </cell>
          <cell r="B376" t="str">
            <v>4088PARCELA A CURTO PRAZO DOS EMPRESTIMOS</v>
          </cell>
          <cell r="C376" t="str">
            <v xml:space="preserve">     3.432.405,84C</v>
          </cell>
          <cell r="D376">
            <v>237967.98</v>
          </cell>
          <cell r="E376">
            <v>177912.12</v>
          </cell>
          <cell r="F376" t="str">
            <v xml:space="preserve">     3.372.349,98C</v>
          </cell>
          <cell r="G376">
            <v>3372349.98</v>
          </cell>
        </row>
        <row r="377">
          <cell r="A377">
            <v>7556</v>
          </cell>
          <cell r="B377" t="str">
            <v>7556BB GIRO EMPRESA FLEX</v>
          </cell>
          <cell r="C377" t="str">
            <v>1.229,66C</v>
          </cell>
          <cell r="D377">
            <v>1229.6600000000001</v>
          </cell>
          <cell r="E377">
            <v>0</v>
          </cell>
          <cell r="F377" t="str">
            <v>0,00C</v>
          </cell>
          <cell r="G377">
            <v>0</v>
          </cell>
        </row>
        <row r="378">
          <cell r="A378">
            <v>7559</v>
          </cell>
          <cell r="B378" t="str">
            <v>7559Bradesco - CDC</v>
          </cell>
          <cell r="C378" t="str">
            <v>59.769,08C</v>
          </cell>
          <cell r="D378">
            <v>8538.44</v>
          </cell>
          <cell r="E378">
            <v>0</v>
          </cell>
          <cell r="F378" t="str">
            <v>51.230,64C</v>
          </cell>
          <cell r="G378">
            <v>51230.64</v>
          </cell>
        </row>
        <row r="379">
          <cell r="A379">
            <v>4200</v>
          </cell>
          <cell r="B379" t="str">
            <v>4200Bradesco Giro 3642215 - CAPITAL DE GIRO 09</v>
          </cell>
          <cell r="C379" t="str">
            <v>4.926,16C</v>
          </cell>
          <cell r="D379">
            <v>4926.16</v>
          </cell>
          <cell r="E379">
            <v>0</v>
          </cell>
          <cell r="F379" t="str">
            <v>0,00C</v>
          </cell>
          <cell r="G379">
            <v>0</v>
          </cell>
        </row>
        <row r="380">
          <cell r="A380">
            <v>7546</v>
          </cell>
          <cell r="B380" t="str">
            <v>7546Bradesco Giro 3658780 - CAPITAL DE GIRO 10</v>
          </cell>
          <cell r="C380" t="str">
            <v>11.387,40C</v>
          </cell>
          <cell r="D380">
            <v>5693.7</v>
          </cell>
          <cell r="E380">
            <v>0</v>
          </cell>
          <cell r="F380" t="str">
            <v>5.693,70C</v>
          </cell>
          <cell r="G380">
            <v>5693.7</v>
          </cell>
        </row>
        <row r="381">
          <cell r="A381">
            <v>7553</v>
          </cell>
          <cell r="B381" t="str">
            <v>7553Bradesco Giro 3658762 - CAPITAL DE GIRO 12</v>
          </cell>
          <cell r="C381" t="str">
            <v>6.720,44C</v>
          </cell>
          <cell r="D381">
            <v>3360.22</v>
          </cell>
          <cell r="E381">
            <v>0</v>
          </cell>
          <cell r="F381" t="str">
            <v>3.360,22C</v>
          </cell>
          <cell r="G381">
            <v>3360.22</v>
          </cell>
        </row>
        <row r="382">
          <cell r="A382">
            <v>7613</v>
          </cell>
          <cell r="B382" t="str">
            <v>7613UNICRED PJ 3</v>
          </cell>
          <cell r="C382" t="str">
            <v>514.964,48C</v>
          </cell>
          <cell r="D382">
            <v>74098.570000000007</v>
          </cell>
          <cell r="E382">
            <v>0</v>
          </cell>
          <cell r="F382" t="str">
            <v>440.865,91C</v>
          </cell>
          <cell r="G382">
            <v>440865.91</v>
          </cell>
        </row>
        <row r="383">
          <cell r="A383">
            <v>7615</v>
          </cell>
          <cell r="B383" t="str">
            <v>7615CEF GIRO FACIL 3515 3967</v>
          </cell>
          <cell r="C383" t="str">
            <v>47.853,65C</v>
          </cell>
          <cell r="D383">
            <v>0</v>
          </cell>
          <cell r="E383">
            <v>0</v>
          </cell>
          <cell r="F383" t="str">
            <v>47.853,65C</v>
          </cell>
          <cell r="G383">
            <v>47853.65</v>
          </cell>
        </row>
        <row r="384">
          <cell r="A384">
            <v>7617</v>
          </cell>
          <cell r="B384" t="str">
            <v>7617Bradesco Giro 9781875 - CAPITAL DE GIRO 14</v>
          </cell>
          <cell r="C384" t="str">
            <v>70.322,73C</v>
          </cell>
          <cell r="D384">
            <v>10046.11</v>
          </cell>
          <cell r="E384">
            <v>0</v>
          </cell>
          <cell r="F384" t="str">
            <v>60.276,62C</v>
          </cell>
          <cell r="G384">
            <v>60276.62</v>
          </cell>
        </row>
        <row r="385">
          <cell r="A385">
            <v>7618</v>
          </cell>
          <cell r="B385" t="str">
            <v>7618Cartao BNDES - BB</v>
          </cell>
          <cell r="C385" t="str">
            <v>62.925,04C</v>
          </cell>
          <cell r="D385">
            <v>12253.62</v>
          </cell>
          <cell r="E385">
            <v>0</v>
          </cell>
          <cell r="F385" t="str">
            <v>50.671,42C</v>
          </cell>
          <cell r="G385">
            <v>50671.42</v>
          </cell>
        </row>
        <row r="386">
          <cell r="A386">
            <v>4245</v>
          </cell>
          <cell r="B386" t="str">
            <v>4245BB Giro Flex 324.304.257</v>
          </cell>
          <cell r="C386" t="str">
            <v>29.166,55C</v>
          </cell>
          <cell r="D386">
            <v>4166.6499999999996</v>
          </cell>
          <cell r="E386">
            <v>0</v>
          </cell>
          <cell r="F386" t="str">
            <v>24.999,90C</v>
          </cell>
          <cell r="G386">
            <v>24999.9</v>
          </cell>
        </row>
        <row r="387">
          <cell r="A387">
            <v>7622</v>
          </cell>
          <cell r="B387" t="str">
            <v>7622UNICRED Nº 42491/16</v>
          </cell>
          <cell r="C387" t="str">
            <v>353.932,66C</v>
          </cell>
          <cell r="D387">
            <v>52350.61</v>
          </cell>
          <cell r="E387">
            <v>0</v>
          </cell>
          <cell r="F387" t="str">
            <v>301.582,05C</v>
          </cell>
          <cell r="G387">
            <v>301582.05</v>
          </cell>
        </row>
        <row r="388">
          <cell r="A388">
            <v>7646</v>
          </cell>
          <cell r="B388" t="str">
            <v>7646AGEFEPE - GIRO</v>
          </cell>
          <cell r="C388" t="str">
            <v>600.221,47C</v>
          </cell>
          <cell r="D388">
            <v>10225.799999999999</v>
          </cell>
          <cell r="E388">
            <v>0</v>
          </cell>
          <cell r="F388" t="str">
            <v>589.995,67C</v>
          </cell>
          <cell r="G388">
            <v>589995.67000000004</v>
          </cell>
        </row>
        <row r="389">
          <cell r="A389">
            <v>7649</v>
          </cell>
          <cell r="B389" t="str">
            <v>7649CEF Cédula de Crédito 547595580000018-12</v>
          </cell>
          <cell r="C389" t="str">
            <v>185.402,16C</v>
          </cell>
          <cell r="D389">
            <v>0</v>
          </cell>
          <cell r="E389">
            <v>0</v>
          </cell>
          <cell r="F389" t="str">
            <v>185.402,16C</v>
          </cell>
          <cell r="G389">
            <v>185402.16</v>
          </cell>
        </row>
        <row r="390">
          <cell r="A390">
            <v>7650</v>
          </cell>
          <cell r="B390" t="str">
            <v>7650Bradesco Giro 10833713 - CAPITAL DE GIRO 15</v>
          </cell>
          <cell r="C390" t="str">
            <v>513.094,00C</v>
          </cell>
          <cell r="D390">
            <v>0</v>
          </cell>
          <cell r="E390">
            <v>0</v>
          </cell>
          <cell r="F390" t="str">
            <v>513.094,00C</v>
          </cell>
          <cell r="G390">
            <v>513094</v>
          </cell>
        </row>
        <row r="391">
          <cell r="A391">
            <v>7652</v>
          </cell>
          <cell r="B391" t="str">
            <v>7652Unicred 45480/17</v>
          </cell>
          <cell r="C391" t="str">
            <v>806.099,13C</v>
          </cell>
          <cell r="D391">
            <v>42426.27</v>
          </cell>
          <cell r="E391">
            <v>0</v>
          </cell>
          <cell r="F391" t="str">
            <v>763.672,86C</v>
          </cell>
          <cell r="G391">
            <v>763672.86</v>
          </cell>
        </row>
        <row r="392">
          <cell r="A392">
            <v>7653</v>
          </cell>
          <cell r="B392" t="str">
            <v>7653CEF Cédula de Crédito 1547597020000012-59</v>
          </cell>
          <cell r="C392" t="str">
            <v>164.391,23C</v>
          </cell>
          <cell r="D392">
            <v>8652.17</v>
          </cell>
          <cell r="E392">
            <v>0</v>
          </cell>
          <cell r="F392" t="str">
            <v>155.739,06C</v>
          </cell>
          <cell r="G392">
            <v>155739.06</v>
          </cell>
        </row>
        <row r="393">
          <cell r="A393">
            <v>7656</v>
          </cell>
          <cell r="B393" t="str">
            <v>7656Daycoval - Capital de Giro 80499-3</v>
          </cell>
          <cell r="C393" t="str">
            <v>0,00C</v>
          </cell>
          <cell r="D393">
            <v>0</v>
          </cell>
          <cell r="E393">
            <v>177912.12</v>
          </cell>
          <cell r="F393" t="str">
            <v>177.912,12C</v>
          </cell>
          <cell r="G393">
            <v>177912.12</v>
          </cell>
        </row>
        <row r="394">
          <cell r="A394" t="str">
            <v/>
          </cell>
          <cell r="B394" t="str">
            <v/>
          </cell>
          <cell r="C394" t="str">
            <v/>
          </cell>
          <cell r="D394" t="str">
            <v/>
          </cell>
          <cell r="E394" t="str">
            <v/>
          </cell>
          <cell r="F394" t="str">
            <v/>
          </cell>
          <cell r="G394" t="str">
            <v/>
          </cell>
        </row>
        <row r="395">
          <cell r="A395">
            <v>4214</v>
          </cell>
          <cell r="B395" t="str">
            <v>4214JUROS S/EMP E FINANCIAMENTOS</v>
          </cell>
          <cell r="C395" t="str">
            <v xml:space="preserve">     1.561.509,11D</v>
          </cell>
          <cell r="D395">
            <v>24412.12</v>
          </cell>
          <cell r="E395">
            <v>120952.97</v>
          </cell>
          <cell r="F395" t="str">
            <v xml:space="preserve">     1.464.968,26D</v>
          </cell>
          <cell r="G395">
            <v>1464968.26</v>
          </cell>
        </row>
        <row r="396">
          <cell r="A396">
            <v>4221</v>
          </cell>
          <cell r="B396" t="str">
            <v>4221Juros s/ Unicred PJ 13</v>
          </cell>
          <cell r="C396" t="str">
            <v>338.870,01D</v>
          </cell>
          <cell r="D396">
            <v>0</v>
          </cell>
          <cell r="E396">
            <v>11839.18</v>
          </cell>
          <cell r="F396" t="str">
            <v>327.030,83D</v>
          </cell>
          <cell r="G396">
            <v>327030.83</v>
          </cell>
        </row>
        <row r="397">
          <cell r="A397" t="str">
            <v/>
          </cell>
          <cell r="B397" t="str">
            <v/>
          </cell>
        </row>
        <row r="398">
          <cell r="A398" t="str">
            <v/>
          </cell>
          <cell r="B398" t="str">
            <v/>
          </cell>
        </row>
        <row r="399">
          <cell r="A399" t="str">
            <v/>
          </cell>
        </row>
        <row r="400">
          <cell r="A400" t="str">
            <v/>
          </cell>
          <cell r="B400" t="str">
            <v/>
          </cell>
        </row>
        <row r="401">
          <cell r="A401">
            <v>4230</v>
          </cell>
          <cell r="B401" t="str">
            <v>4230Juros s/ Capital de Giro 10 - 3658762</v>
          </cell>
          <cell r="C401" t="str">
            <v>3.331,89D</v>
          </cell>
          <cell r="D401">
            <v>0</v>
          </cell>
          <cell r="E401">
            <v>1665.92</v>
          </cell>
          <cell r="F401" t="str">
            <v>1.665,97D</v>
          </cell>
          <cell r="G401">
            <v>1665.97</v>
          </cell>
        </row>
        <row r="402">
          <cell r="A402">
            <v>4234</v>
          </cell>
          <cell r="B402" t="str">
            <v>4234Juros s/ Capital de Giro 14 - 9781875</v>
          </cell>
          <cell r="C402" t="str">
            <v>21.711,59D</v>
          </cell>
          <cell r="D402">
            <v>0</v>
          </cell>
          <cell r="E402">
            <v>3101.67</v>
          </cell>
          <cell r="F402" t="str">
            <v>18.609,92D</v>
          </cell>
          <cell r="G402">
            <v>18609.919999999998</v>
          </cell>
        </row>
        <row r="403">
          <cell r="A403">
            <v>4237</v>
          </cell>
          <cell r="B403" t="str">
            <v>4237Juros s/ Capital de Giro 12</v>
          </cell>
          <cell r="C403" t="str">
            <v>2.006,20D</v>
          </cell>
          <cell r="D403">
            <v>0</v>
          </cell>
          <cell r="E403">
            <v>999.11</v>
          </cell>
          <cell r="F403" t="str">
            <v>1.007,09D</v>
          </cell>
          <cell r="G403">
            <v>1007.09</v>
          </cell>
        </row>
        <row r="404">
          <cell r="A404">
            <v>4238</v>
          </cell>
          <cell r="B404" t="str">
            <v>4238Juros s/ Capital de Giro 09 - 3642215</v>
          </cell>
          <cell r="C404" t="str">
            <v>1.445,68D</v>
          </cell>
          <cell r="D404">
            <v>0</v>
          </cell>
          <cell r="E404">
            <v>1445.68</v>
          </cell>
          <cell r="F404" t="str">
            <v>0,00C</v>
          </cell>
          <cell r="G404">
            <v>0</v>
          </cell>
        </row>
        <row r="405">
          <cell r="A405">
            <v>4239</v>
          </cell>
          <cell r="B405" t="str">
            <v>4239Juros s/ Bradesco Finame 3849358</v>
          </cell>
          <cell r="C405" t="str">
            <v>17.819,08D</v>
          </cell>
          <cell r="D405">
            <v>0</v>
          </cell>
          <cell r="E405">
            <v>2528.44</v>
          </cell>
          <cell r="F405" t="str">
            <v>15.290,64D</v>
          </cell>
          <cell r="G405">
            <v>15290.64</v>
          </cell>
        </row>
        <row r="406">
          <cell r="A406">
            <v>4240</v>
          </cell>
          <cell r="B406" t="str">
            <v>4240Juros s/ CEF GIRO</v>
          </cell>
          <cell r="C406" t="str">
            <v>7.762,61D</v>
          </cell>
          <cell r="D406">
            <v>0</v>
          </cell>
          <cell r="E406">
            <v>1552.49</v>
          </cell>
          <cell r="F406" t="str">
            <v>6.210,12D</v>
          </cell>
          <cell r="G406">
            <v>6210.12</v>
          </cell>
        </row>
        <row r="407">
          <cell r="A407">
            <v>4241</v>
          </cell>
          <cell r="B407" t="str">
            <v>4241Juros s/ CEF GiroFácil</v>
          </cell>
          <cell r="C407" t="str">
            <v>14.052,64D</v>
          </cell>
          <cell r="D407">
            <v>0</v>
          </cell>
          <cell r="E407">
            <v>1756.58</v>
          </cell>
          <cell r="F407" t="str">
            <v>12.296,06D</v>
          </cell>
          <cell r="G407">
            <v>12296.06</v>
          </cell>
        </row>
        <row r="408">
          <cell r="A408">
            <v>4243</v>
          </cell>
          <cell r="B408" t="str">
            <v>4243Juros s/ CEF Finame 2</v>
          </cell>
          <cell r="C408" t="str">
            <v>67.262,24D</v>
          </cell>
          <cell r="D408">
            <v>0</v>
          </cell>
          <cell r="E408">
            <v>9608.8799999999992</v>
          </cell>
          <cell r="F408" t="str">
            <v>57.653,36D</v>
          </cell>
          <cell r="G408">
            <v>57653.36</v>
          </cell>
        </row>
        <row r="409">
          <cell r="A409">
            <v>4247</v>
          </cell>
          <cell r="B409" t="str">
            <v>4247Juros s/ Santander CDC</v>
          </cell>
          <cell r="C409" t="str">
            <v>27.973,08D</v>
          </cell>
          <cell r="D409">
            <v>0</v>
          </cell>
          <cell r="E409">
            <v>1472.27</v>
          </cell>
          <cell r="F409" t="str">
            <v>26.500,81D</v>
          </cell>
          <cell r="G409">
            <v>26500.81</v>
          </cell>
        </row>
        <row r="410">
          <cell r="A410">
            <v>4248</v>
          </cell>
          <cell r="B410" t="str">
            <v>4248Juros s/ BNB RM</v>
          </cell>
          <cell r="C410" t="str">
            <v>17.155,08D</v>
          </cell>
          <cell r="D410">
            <v>0</v>
          </cell>
          <cell r="E410">
            <v>2011.86</v>
          </cell>
          <cell r="F410" t="str">
            <v>15.143,22D</v>
          </cell>
          <cell r="G410">
            <v>15143.22</v>
          </cell>
        </row>
        <row r="411">
          <cell r="A411">
            <v>4250</v>
          </cell>
          <cell r="B411" t="str">
            <v>4250Juros s/ Santander 334478860000002870</v>
          </cell>
          <cell r="C411" t="str">
            <v>8.447,69D</v>
          </cell>
          <cell r="D411">
            <v>0</v>
          </cell>
          <cell r="E411">
            <v>1206.76</v>
          </cell>
          <cell r="F411" t="str">
            <v>7.240,93D</v>
          </cell>
          <cell r="G411">
            <v>7240.93</v>
          </cell>
        </row>
        <row r="412">
          <cell r="A412">
            <v>4251</v>
          </cell>
          <cell r="B412" t="str">
            <v>4251Juros UNICRED Nº 42491/16</v>
          </cell>
          <cell r="C412" t="str">
            <v>133.322,00D</v>
          </cell>
          <cell r="D412">
            <v>0</v>
          </cell>
          <cell r="E412">
            <v>20834.810000000001</v>
          </cell>
          <cell r="F412" t="str">
            <v>112.487,19D</v>
          </cell>
          <cell r="G412">
            <v>112487.19</v>
          </cell>
        </row>
        <row r="413">
          <cell r="A413">
            <v>4252</v>
          </cell>
          <cell r="B413" t="str">
            <v>4252Juros Daycoval A0023985</v>
          </cell>
          <cell r="C413" t="str">
            <v>38.052,31D</v>
          </cell>
          <cell r="D413">
            <v>0</v>
          </cell>
          <cell r="E413">
            <v>5436.05</v>
          </cell>
          <cell r="F413" t="str">
            <v>32.616,26D</v>
          </cell>
          <cell r="G413">
            <v>32616.26</v>
          </cell>
        </row>
        <row r="414">
          <cell r="A414">
            <v>4253</v>
          </cell>
          <cell r="B414" t="str">
            <v>4253JUROS S/ AGEFEPE - GIRO</v>
          </cell>
          <cell r="C414" t="str">
            <v>125.475,21D</v>
          </cell>
          <cell r="D414">
            <v>0</v>
          </cell>
          <cell r="E414">
            <v>10225.799999999999</v>
          </cell>
          <cell r="F414" t="str">
            <v>115.249,41D</v>
          </cell>
          <cell r="G414">
            <v>115249.41</v>
          </cell>
        </row>
        <row r="415">
          <cell r="A415">
            <v>4254</v>
          </cell>
          <cell r="B415" t="str">
            <v>4254JUROS S/ SANTANDER FINAME 60116043-01</v>
          </cell>
          <cell r="C415" t="str">
            <v>23.717,90D</v>
          </cell>
          <cell r="D415">
            <v>0</v>
          </cell>
          <cell r="E415">
            <v>1666.91</v>
          </cell>
          <cell r="F415" t="str">
            <v>22.050,99D</v>
          </cell>
          <cell r="G415">
            <v>22050.99</v>
          </cell>
        </row>
        <row r="416">
          <cell r="A416">
            <v>4255</v>
          </cell>
          <cell r="B416" t="str">
            <v>4255JUROS S/ SANTANDER FINAME 60115956-01</v>
          </cell>
          <cell r="C416" t="str">
            <v>53.587,29D</v>
          </cell>
          <cell r="D416">
            <v>0</v>
          </cell>
          <cell r="E416">
            <v>3820.29</v>
          </cell>
          <cell r="F416" t="str">
            <v>49.767,00D</v>
          </cell>
          <cell r="G416">
            <v>49767</v>
          </cell>
        </row>
        <row r="417">
          <cell r="A417">
            <v>4257</v>
          </cell>
          <cell r="B417" t="str">
            <v>4257JUROS S/ CEF Cédula de Crédito 547595580000018-12</v>
          </cell>
          <cell r="C417" t="str">
            <v>89.170,04D</v>
          </cell>
          <cell r="D417">
            <v>0</v>
          </cell>
          <cell r="E417">
            <v>4693.16</v>
          </cell>
          <cell r="F417" t="str">
            <v>84.476,88D</v>
          </cell>
          <cell r="G417">
            <v>84476.88</v>
          </cell>
        </row>
        <row r="418">
          <cell r="A418">
            <v>4258</v>
          </cell>
          <cell r="B418" t="str">
            <v>4258JUROS S/ CEF Cédula de Crédito 1547597020000012-59</v>
          </cell>
          <cell r="C418" t="str">
            <v>20.406,85D</v>
          </cell>
          <cell r="D418">
            <v>0</v>
          </cell>
          <cell r="E418">
            <v>1074.04</v>
          </cell>
          <cell r="F418" t="str">
            <v>19.332,81D</v>
          </cell>
          <cell r="G418">
            <v>19332.810000000001</v>
          </cell>
        </row>
        <row r="419">
          <cell r="A419">
            <v>4259</v>
          </cell>
          <cell r="B419" t="str">
            <v>4259JUROS S/ Bradesco Giro 1083371 -CAPITAL DE GIRO 15</v>
          </cell>
          <cell r="C419" t="str">
            <v>182.538,35D</v>
          </cell>
          <cell r="D419">
            <v>0</v>
          </cell>
          <cell r="E419">
            <v>0</v>
          </cell>
          <cell r="F419" t="str">
            <v>182.538,35D</v>
          </cell>
          <cell r="G419">
            <v>182538.35</v>
          </cell>
        </row>
        <row r="420">
          <cell r="A420">
            <v>4260</v>
          </cell>
          <cell r="B420" t="str">
            <v>4260JUROS S/ Unicred 45480/17</v>
          </cell>
          <cell r="C420" t="str">
            <v>367.401,37D</v>
          </cell>
          <cell r="D420">
            <v>0</v>
          </cell>
          <cell r="E420">
            <v>34013.07</v>
          </cell>
          <cell r="F420" t="str">
            <v>333.388,30D</v>
          </cell>
          <cell r="G420">
            <v>333388.3</v>
          </cell>
        </row>
        <row r="421">
          <cell r="A421">
            <v>4261</v>
          </cell>
          <cell r="B421" t="str">
            <v>4261Juros S/ Daycoval - Capital de Giro 80499-3</v>
          </cell>
          <cell r="C421" t="str">
            <v>0,00C</v>
          </cell>
          <cell r="D421">
            <v>24412.12</v>
          </cell>
          <cell r="E421">
            <v>0</v>
          </cell>
          <cell r="F421" t="str">
            <v>24.412,12D</v>
          </cell>
          <cell r="G421">
            <v>24412.12</v>
          </cell>
        </row>
        <row r="422">
          <cell r="A422" t="str">
            <v/>
          </cell>
          <cell r="B422" t="str">
            <v/>
          </cell>
          <cell r="C422" t="str">
            <v/>
          </cell>
          <cell r="D422" t="str">
            <v/>
          </cell>
          <cell r="E422" t="str">
            <v/>
          </cell>
          <cell r="F422" t="str">
            <v/>
          </cell>
          <cell r="G422" t="str">
            <v/>
          </cell>
        </row>
        <row r="423">
          <cell r="A423">
            <v>4235</v>
          </cell>
          <cell r="B423" t="str">
            <v>4235FINANCIAMENTOS BANCARIOS A CURTO PRAZO</v>
          </cell>
          <cell r="C423" t="str">
            <v xml:space="preserve">     1.239.857,87C</v>
          </cell>
          <cell r="D423">
            <v>58960</v>
          </cell>
          <cell r="E423">
            <v>0</v>
          </cell>
          <cell r="F423" t="str">
            <v xml:space="preserve">     1.180.897,87C</v>
          </cell>
          <cell r="G423">
            <v>1180897.8700000001</v>
          </cell>
        </row>
        <row r="424">
          <cell r="A424">
            <v>4242</v>
          </cell>
          <cell r="B424" t="str">
            <v>4242BNB RM - FINAME RM</v>
          </cell>
          <cell r="C424" t="str">
            <v>367.198,92C</v>
          </cell>
          <cell r="D424">
            <v>0</v>
          </cell>
          <cell r="E424">
            <v>0</v>
          </cell>
          <cell r="F424" t="str">
            <v>367.198,92C</v>
          </cell>
          <cell r="G424">
            <v>367198.92</v>
          </cell>
        </row>
        <row r="425">
          <cell r="A425">
            <v>7561</v>
          </cell>
          <cell r="B425" t="str">
            <v>7561CEF - FINAME 2</v>
          </cell>
          <cell r="C425" t="str">
            <v>284.791,92C</v>
          </cell>
          <cell r="D425">
            <v>0</v>
          </cell>
          <cell r="E425">
            <v>0</v>
          </cell>
          <cell r="F425" t="str">
            <v>284.791,92C</v>
          </cell>
          <cell r="G425">
            <v>284791.92</v>
          </cell>
        </row>
        <row r="426">
          <cell r="A426">
            <v>4130</v>
          </cell>
          <cell r="B426" t="str">
            <v>4130CEF - GIRO</v>
          </cell>
          <cell r="C426" t="str">
            <v>66.095,80C</v>
          </cell>
          <cell r="D426">
            <v>13219.16</v>
          </cell>
          <cell r="E426">
            <v>0</v>
          </cell>
          <cell r="F426" t="str">
            <v>52.876,64C</v>
          </cell>
          <cell r="G426">
            <v>52876.639999999999</v>
          </cell>
        </row>
        <row r="427">
          <cell r="A427">
            <v>7563</v>
          </cell>
          <cell r="B427" t="str">
            <v>7563Santander CR-FUJIFILM</v>
          </cell>
          <cell r="C427" t="str">
            <v>27.450,41C</v>
          </cell>
          <cell r="D427">
            <v>3929.52</v>
          </cell>
          <cell r="E427">
            <v>0</v>
          </cell>
          <cell r="F427" t="str">
            <v>23.520,89C</v>
          </cell>
          <cell r="G427">
            <v>23520.89</v>
          </cell>
        </row>
        <row r="428">
          <cell r="A428">
            <v>7564</v>
          </cell>
          <cell r="B428" t="str">
            <v>7564SANTANDER - 334478860000002870</v>
          </cell>
          <cell r="C428" t="str">
            <v>21.937,09C</v>
          </cell>
          <cell r="D428">
            <v>3133.87</v>
          </cell>
          <cell r="E428">
            <v>0</v>
          </cell>
          <cell r="F428" t="str">
            <v>18.803,22C</v>
          </cell>
          <cell r="G428">
            <v>18803.22</v>
          </cell>
        </row>
        <row r="429">
          <cell r="A429">
            <v>7645</v>
          </cell>
          <cell r="B429" t="str">
            <v>7645Daycoval A0023985</v>
          </cell>
          <cell r="C429" t="str">
            <v>137.464,32C</v>
          </cell>
          <cell r="D429">
            <v>19637.759999999998</v>
          </cell>
          <cell r="E429">
            <v>0</v>
          </cell>
          <cell r="F429" t="str">
            <v>117.826,56C</v>
          </cell>
          <cell r="G429">
            <v>117826.56</v>
          </cell>
        </row>
        <row r="430">
          <cell r="A430">
            <v>7647</v>
          </cell>
          <cell r="B430" t="str">
            <v>7647SANTANDER - FINAME 60116043-01</v>
          </cell>
          <cell r="C430" t="str">
            <v>102.192,27C</v>
          </cell>
          <cell r="D430">
            <v>5797.14</v>
          </cell>
          <cell r="E430">
            <v>0</v>
          </cell>
          <cell r="F430" t="str">
            <v>96.395,13C</v>
          </cell>
          <cell r="G430">
            <v>96395.13</v>
          </cell>
        </row>
        <row r="431">
          <cell r="A431">
            <v>7648</v>
          </cell>
          <cell r="B431" t="str">
            <v>7648SANTANDER - FINAME 60115956-01</v>
          </cell>
          <cell r="C431" t="str">
            <v>232.727,14C</v>
          </cell>
          <cell r="D431">
            <v>13242.55</v>
          </cell>
          <cell r="E431">
            <v>0</v>
          </cell>
          <cell r="F431" t="str">
            <v>219.484,59C</v>
          </cell>
          <cell r="G431">
            <v>219484.59</v>
          </cell>
        </row>
        <row r="432">
          <cell r="A432" t="str">
            <v/>
          </cell>
          <cell r="B432" t="str">
            <v/>
          </cell>
          <cell r="C432" t="str">
            <v/>
          </cell>
          <cell r="D432" t="str">
            <v/>
          </cell>
          <cell r="E432" t="str">
            <v/>
          </cell>
          <cell r="F432" t="str">
            <v/>
          </cell>
          <cell r="G432" t="str">
            <v/>
          </cell>
        </row>
        <row r="433">
          <cell r="A433">
            <v>4347</v>
          </cell>
          <cell r="B433" t="str">
            <v>4347OUTRAS OBRIGACOES</v>
          </cell>
          <cell r="C433" t="str">
            <v xml:space="preserve">        61.653,10C</v>
          </cell>
          <cell r="D433">
            <v>61653</v>
          </cell>
          <cell r="E433">
            <v>161548.73000000001</v>
          </cell>
          <cell r="F433" t="str">
            <v xml:space="preserve">       161.548,83C</v>
          </cell>
          <cell r="G433">
            <v>161548.82999999999</v>
          </cell>
        </row>
        <row r="434">
          <cell r="A434">
            <v>4354</v>
          </cell>
          <cell r="B434" t="str">
            <v>4354ADIANTAMENTOS DE CLIENTES</v>
          </cell>
          <cell r="C434" t="str">
            <v xml:space="preserve">        61.653,10C</v>
          </cell>
          <cell r="D434">
            <v>61653</v>
          </cell>
          <cell r="E434">
            <v>161548.73000000001</v>
          </cell>
          <cell r="F434" t="str">
            <v xml:space="preserve">       161.548,83C</v>
          </cell>
          <cell r="G434">
            <v>161548.82999999999</v>
          </cell>
        </row>
        <row r="435">
          <cell r="A435">
            <v>4355</v>
          </cell>
          <cell r="B435" t="str">
            <v>4355ADIANTAMENTO DE CLIENTES</v>
          </cell>
          <cell r="C435" t="str">
            <v>0,10C</v>
          </cell>
          <cell r="D435">
            <v>0</v>
          </cell>
          <cell r="E435">
            <v>1452.6</v>
          </cell>
          <cell r="F435" t="str">
            <v>1.452,70C</v>
          </cell>
          <cell r="G435">
            <v>1452.7</v>
          </cell>
        </row>
        <row r="436">
          <cell r="A436">
            <v>4356</v>
          </cell>
          <cell r="B436" t="str">
            <v>4356BRADESCO SAUDE</v>
          </cell>
          <cell r="C436" t="str">
            <v>61.653,00C</v>
          </cell>
          <cell r="D436">
            <v>61653</v>
          </cell>
          <cell r="E436">
            <v>151906.95000000001</v>
          </cell>
          <cell r="F436" t="str">
            <v>151.906,95C</v>
          </cell>
          <cell r="G436">
            <v>151906.95000000001</v>
          </cell>
        </row>
        <row r="437">
          <cell r="A437">
            <v>4363</v>
          </cell>
          <cell r="B437" t="str">
            <v>4363AMIL</v>
          </cell>
          <cell r="C437" t="str">
            <v>0,00C</v>
          </cell>
          <cell r="D437">
            <v>0</v>
          </cell>
          <cell r="E437">
            <v>3579.54</v>
          </cell>
          <cell r="F437" t="str">
            <v>3.579,54C</v>
          </cell>
          <cell r="G437">
            <v>3579.54</v>
          </cell>
        </row>
        <row r="438">
          <cell r="A438">
            <v>4364</v>
          </cell>
          <cell r="B438" t="str">
            <v>4364VISION MED ASSISTENCIA MEDICA LT.</v>
          </cell>
          <cell r="C438" t="str">
            <v>0,00C</v>
          </cell>
          <cell r="D438">
            <v>0</v>
          </cell>
          <cell r="E438">
            <v>4609.6400000000003</v>
          </cell>
          <cell r="F438" t="str">
            <v>4.609,64C</v>
          </cell>
          <cell r="G438">
            <v>4609.6400000000003</v>
          </cell>
        </row>
        <row r="439">
          <cell r="A439" t="str">
            <v/>
          </cell>
          <cell r="B439" t="str">
            <v/>
          </cell>
          <cell r="C439" t="str">
            <v/>
          </cell>
          <cell r="D439" t="str">
            <v/>
          </cell>
          <cell r="E439" t="str">
            <v/>
          </cell>
          <cell r="F439" t="str">
            <v/>
          </cell>
          <cell r="G439" t="str">
            <v/>
          </cell>
        </row>
        <row r="440">
          <cell r="A440">
            <v>4487</v>
          </cell>
          <cell r="B440" t="str">
            <v>4487PROVISOES</v>
          </cell>
          <cell r="C440" t="str">
            <v xml:space="preserve">       909.117,02C</v>
          </cell>
          <cell r="D440">
            <v>47916.67</v>
          </cell>
          <cell r="E440">
            <v>0</v>
          </cell>
          <cell r="F440" t="str">
            <v xml:space="preserve">       861.200,35C</v>
          </cell>
          <cell r="G440">
            <v>861200.35</v>
          </cell>
        </row>
        <row r="441">
          <cell r="A441">
            <v>4530</v>
          </cell>
          <cell r="B441" t="str">
            <v>4530CRÉDITOS C/ PESSOA JURIDICA</v>
          </cell>
          <cell r="C441" t="str">
            <v xml:space="preserve">       909.117,02C</v>
          </cell>
          <cell r="D441">
            <v>47916.67</v>
          </cell>
          <cell r="E441">
            <v>0</v>
          </cell>
          <cell r="F441" t="str">
            <v xml:space="preserve">       861.200,35C</v>
          </cell>
          <cell r="G441">
            <v>861200.35</v>
          </cell>
        </row>
        <row r="442">
          <cell r="A442">
            <v>7643</v>
          </cell>
          <cell r="B442" t="str">
            <v>7643Shopping Tacaruna</v>
          </cell>
          <cell r="C442" t="str">
            <v>909.117,02C</v>
          </cell>
          <cell r="D442">
            <v>47916.67</v>
          </cell>
          <cell r="E442">
            <v>0</v>
          </cell>
          <cell r="F442" t="str">
            <v>861.200,35C</v>
          </cell>
          <cell r="G442">
            <v>861200.35</v>
          </cell>
        </row>
        <row r="443">
          <cell r="A443" t="str">
            <v/>
          </cell>
          <cell r="B443" t="str">
            <v/>
          </cell>
          <cell r="C443" t="str">
            <v/>
          </cell>
          <cell r="D443" t="str">
            <v/>
          </cell>
          <cell r="E443" t="str">
            <v/>
          </cell>
          <cell r="F443" t="str">
            <v/>
          </cell>
          <cell r="G443" t="str">
            <v/>
          </cell>
        </row>
        <row r="444">
          <cell r="A444">
            <v>4536</v>
          </cell>
          <cell r="B444" t="str">
            <v>4536PASSIVO NÃO CIRCULANTE</v>
          </cell>
          <cell r="C444" t="str">
            <v xml:space="preserve">     8.297.970,37C</v>
          </cell>
          <cell r="D444">
            <v>0</v>
          </cell>
          <cell r="E444">
            <v>40774.83</v>
          </cell>
          <cell r="F444" t="str">
            <v xml:space="preserve">     8.338.745,20C</v>
          </cell>
          <cell r="G444">
            <v>8338745.2000000002</v>
          </cell>
        </row>
        <row r="445">
          <cell r="A445">
            <v>4543</v>
          </cell>
          <cell r="B445" t="str">
            <v>4543EMPRESTIMOS E FINANCIAMENTOS</v>
          </cell>
          <cell r="C445" t="str">
            <v xml:space="preserve">     8.297.970,37C</v>
          </cell>
          <cell r="D445">
            <v>0</v>
          </cell>
          <cell r="E445">
            <v>40774.83</v>
          </cell>
          <cell r="F445" t="str">
            <v xml:space="preserve">     8.338.745,20C</v>
          </cell>
          <cell r="G445">
            <v>8338745.2000000002</v>
          </cell>
        </row>
        <row r="446">
          <cell r="A446">
            <v>4550</v>
          </cell>
          <cell r="B446" t="str">
            <v>4550EMPRESTIMOS E FINANCIAMENTOS</v>
          </cell>
          <cell r="C446" t="str">
            <v xml:space="preserve">     7.289.707,89C</v>
          </cell>
          <cell r="D446">
            <v>0</v>
          </cell>
          <cell r="E446">
            <v>0</v>
          </cell>
          <cell r="F446" t="str">
            <v xml:space="preserve">     7.289.707,89C</v>
          </cell>
          <cell r="G446">
            <v>7289707.8899999997</v>
          </cell>
        </row>
        <row r="447">
          <cell r="A447">
            <v>4603</v>
          </cell>
          <cell r="B447" t="str">
            <v>4603Bradesco - CDC</v>
          </cell>
          <cell r="C447" t="str">
            <v>51.230,64C</v>
          </cell>
          <cell r="D447">
            <v>0</v>
          </cell>
          <cell r="E447">
            <v>0</v>
          </cell>
          <cell r="F447" t="str">
            <v>51.230,64C</v>
          </cell>
          <cell r="G447">
            <v>51230.64</v>
          </cell>
        </row>
        <row r="448">
          <cell r="A448">
            <v>4600</v>
          </cell>
          <cell r="B448" t="str">
            <v>4600UNICRED PJ 3</v>
          </cell>
          <cell r="C448" t="str">
            <v>1.281.101,89C</v>
          </cell>
          <cell r="D448">
            <v>0</v>
          </cell>
          <cell r="E448">
            <v>0</v>
          </cell>
          <cell r="F448" t="str">
            <v>1.281.101,89C</v>
          </cell>
          <cell r="G448">
            <v>1281101.8899999999</v>
          </cell>
        </row>
        <row r="449">
          <cell r="A449">
            <v>4612</v>
          </cell>
          <cell r="B449" t="str">
            <v>4612BNB RM - FINAME RM</v>
          </cell>
          <cell r="C449" t="str">
            <v>244.798,81C</v>
          </cell>
          <cell r="D449">
            <v>0</v>
          </cell>
          <cell r="E449">
            <v>0</v>
          </cell>
          <cell r="F449" t="str">
            <v>244.798,81C</v>
          </cell>
          <cell r="G449">
            <v>244798.81</v>
          </cell>
        </row>
        <row r="450">
          <cell r="A450">
            <v>4614</v>
          </cell>
          <cell r="B450" t="str">
            <v>4614CEF - FINAME 2</v>
          </cell>
          <cell r="C450" t="str">
            <v>1.312.553,55C</v>
          </cell>
          <cell r="D450">
            <v>0</v>
          </cell>
          <cell r="E450">
            <v>0</v>
          </cell>
          <cell r="F450" t="str">
            <v>1.312.553,55C</v>
          </cell>
          <cell r="G450">
            <v>1312553.55</v>
          </cell>
        </row>
        <row r="451">
          <cell r="A451">
            <v>4616</v>
          </cell>
          <cell r="B451" t="str">
            <v>4616CEF GIRO FACIL 3515 3967</v>
          </cell>
          <cell r="C451" t="str">
            <v>64.759,56C</v>
          </cell>
          <cell r="D451">
            <v>0</v>
          </cell>
          <cell r="E451">
            <v>0</v>
          </cell>
          <cell r="F451" t="str">
            <v>64.759,56C</v>
          </cell>
          <cell r="G451">
            <v>64759.56</v>
          </cell>
        </row>
        <row r="452">
          <cell r="A452">
            <v>4617</v>
          </cell>
          <cell r="B452" t="str">
            <v>4617Bradesco Giro 9781875 - CAPITAL DE GIRO 14</v>
          </cell>
          <cell r="C452" t="str">
            <v>110.507,21C</v>
          </cell>
          <cell r="D452">
            <v>0</v>
          </cell>
          <cell r="E452">
            <v>0</v>
          </cell>
          <cell r="F452" t="str">
            <v>110.507,21C</v>
          </cell>
          <cell r="G452">
            <v>110507.21</v>
          </cell>
        </row>
        <row r="453">
          <cell r="A453">
            <v>4618</v>
          </cell>
          <cell r="B453" t="str">
            <v>4618BB Giro Flex 324.304.257</v>
          </cell>
          <cell r="C453" t="str">
            <v>20.833,61C</v>
          </cell>
          <cell r="D453">
            <v>0</v>
          </cell>
          <cell r="E453">
            <v>0</v>
          </cell>
          <cell r="F453" t="str">
            <v>20.833,61C</v>
          </cell>
          <cell r="G453">
            <v>20833.61</v>
          </cell>
        </row>
        <row r="454">
          <cell r="A454">
            <v>4621</v>
          </cell>
          <cell r="B454" t="str">
            <v>4621Santander CR FUJIFILM</v>
          </cell>
          <cell r="C454" t="str">
            <v>125.744,64C</v>
          </cell>
          <cell r="D454">
            <v>0</v>
          </cell>
          <cell r="E454">
            <v>0</v>
          </cell>
          <cell r="F454" t="str">
            <v>125.744,64C</v>
          </cell>
          <cell r="G454">
            <v>125744.64</v>
          </cell>
        </row>
        <row r="455">
          <cell r="A455">
            <v>4622</v>
          </cell>
          <cell r="B455" t="str">
            <v>4622SANTANDER - 334478860000002870</v>
          </cell>
          <cell r="C455" t="str">
            <v>106.551,58C</v>
          </cell>
          <cell r="D455">
            <v>0</v>
          </cell>
          <cell r="E455">
            <v>0</v>
          </cell>
          <cell r="F455" t="str">
            <v>106.551,58C</v>
          </cell>
          <cell r="G455">
            <v>106551.58</v>
          </cell>
        </row>
        <row r="456">
          <cell r="A456">
            <v>4623</v>
          </cell>
          <cell r="B456" t="str">
            <v>4623UNICRED Nº 42491/16</v>
          </cell>
          <cell r="C456" t="str">
            <v>1.368.165,18C</v>
          </cell>
          <cell r="D456">
            <v>0</v>
          </cell>
          <cell r="E456">
            <v>0</v>
          </cell>
          <cell r="F456" t="str">
            <v>1.368.165,18C</v>
          </cell>
          <cell r="G456">
            <v>1368165.18</v>
          </cell>
        </row>
        <row r="457">
          <cell r="A457" t="str">
            <v/>
          </cell>
          <cell r="B457" t="str">
            <v/>
          </cell>
        </row>
        <row r="458">
          <cell r="A458" t="str">
            <v/>
          </cell>
          <cell r="B458" t="str">
            <v/>
          </cell>
        </row>
        <row r="459">
          <cell r="A459" t="str">
            <v/>
          </cell>
        </row>
        <row r="460">
          <cell r="A460" t="str">
            <v/>
          </cell>
          <cell r="B460" t="str">
            <v/>
          </cell>
        </row>
        <row r="461">
          <cell r="A461">
            <v>4625</v>
          </cell>
          <cell r="B461" t="str">
            <v>4625Daycoval A0023985</v>
          </cell>
          <cell r="C461" t="str">
            <v>432.030,71C</v>
          </cell>
          <cell r="D461">
            <v>0</v>
          </cell>
          <cell r="E461">
            <v>0</v>
          </cell>
          <cell r="F461" t="str">
            <v>432.030,71C</v>
          </cell>
          <cell r="G461">
            <v>432030.71</v>
          </cell>
        </row>
        <row r="462">
          <cell r="A462">
            <v>4626</v>
          </cell>
          <cell r="B462" t="str">
            <v>4626AGEFEPE GIRO</v>
          </cell>
          <cell r="C462" t="str">
            <v>34.104,11C</v>
          </cell>
          <cell r="D462">
            <v>0</v>
          </cell>
          <cell r="E462">
            <v>0</v>
          </cell>
          <cell r="F462" t="str">
            <v>34.104,11C</v>
          </cell>
          <cell r="G462">
            <v>34104.11</v>
          </cell>
        </row>
        <row r="463">
          <cell r="A463">
            <v>4646</v>
          </cell>
          <cell r="B463" t="str">
            <v>4646SANTANDER FINAME 60116043-01</v>
          </cell>
          <cell r="C463" t="str">
            <v>100.947,01C</v>
          </cell>
          <cell r="D463">
            <v>0</v>
          </cell>
          <cell r="E463">
            <v>0</v>
          </cell>
          <cell r="F463" t="str">
            <v>100.947,01C</v>
          </cell>
          <cell r="G463">
            <v>100947.01</v>
          </cell>
        </row>
        <row r="464">
          <cell r="A464">
            <v>4647</v>
          </cell>
          <cell r="B464" t="str">
            <v>4647SANTANDER FINAME 60115956-01</v>
          </cell>
          <cell r="C464" t="str">
            <v>230.595,64C</v>
          </cell>
          <cell r="D464">
            <v>0</v>
          </cell>
          <cell r="E464">
            <v>0</v>
          </cell>
          <cell r="F464" t="str">
            <v>230.595,64C</v>
          </cell>
          <cell r="G464">
            <v>230595.64</v>
          </cell>
        </row>
        <row r="465">
          <cell r="A465">
            <v>4651</v>
          </cell>
          <cell r="B465" t="str">
            <v>4651Cartão BNDES - BB</v>
          </cell>
          <cell r="C465" t="str">
            <v>35.213,28C</v>
          </cell>
          <cell r="D465">
            <v>0</v>
          </cell>
          <cell r="E465">
            <v>0</v>
          </cell>
          <cell r="F465" t="str">
            <v>35.213,28C</v>
          </cell>
          <cell r="G465">
            <v>35213.279999999999</v>
          </cell>
        </row>
        <row r="466">
          <cell r="A466">
            <v>4652</v>
          </cell>
          <cell r="B466" t="str">
            <v>4652CEF Cédula de Crédito 547595580000018-12</v>
          </cell>
          <cell r="C466" t="str">
            <v>432.605,04C</v>
          </cell>
          <cell r="D466">
            <v>0</v>
          </cell>
          <cell r="E466">
            <v>0</v>
          </cell>
          <cell r="F466" t="str">
            <v>432.605,04C</v>
          </cell>
          <cell r="G466">
            <v>432605.04</v>
          </cell>
        </row>
        <row r="467">
          <cell r="A467">
            <v>4654</v>
          </cell>
          <cell r="B467" t="str">
            <v>4654CEF Cédula de Crédito 1547597020000012-59</v>
          </cell>
          <cell r="C467" t="str">
            <v>43.260,84C</v>
          </cell>
          <cell r="D467">
            <v>0</v>
          </cell>
          <cell r="E467">
            <v>0</v>
          </cell>
          <cell r="F467" t="str">
            <v>43.260,84C</v>
          </cell>
          <cell r="G467">
            <v>43260.84</v>
          </cell>
        </row>
        <row r="468">
          <cell r="A468">
            <v>4657</v>
          </cell>
          <cell r="B468" t="str">
            <v>4657Bradesco Giro 10833713 - CAPITAL DE GIRO 15</v>
          </cell>
          <cell r="C468" t="str">
            <v>573.458,00C</v>
          </cell>
          <cell r="D468">
            <v>0</v>
          </cell>
          <cell r="E468">
            <v>0</v>
          </cell>
          <cell r="F468" t="str">
            <v>573.458,00C</v>
          </cell>
          <cell r="G468">
            <v>573458</v>
          </cell>
        </row>
        <row r="469">
          <cell r="A469">
            <v>4659</v>
          </cell>
          <cell r="B469" t="str">
            <v>4659Unicred 45480/17</v>
          </cell>
          <cell r="C469" t="str">
            <v>721.246,59C</v>
          </cell>
          <cell r="D469">
            <v>0</v>
          </cell>
          <cell r="E469">
            <v>0</v>
          </cell>
          <cell r="F469" t="str">
            <v>721.246,59C</v>
          </cell>
          <cell r="G469">
            <v>721246.59</v>
          </cell>
        </row>
        <row r="470">
          <cell r="A470" t="str">
            <v/>
          </cell>
          <cell r="B470" t="str">
            <v/>
          </cell>
          <cell r="C470" t="str">
            <v/>
          </cell>
          <cell r="D470" t="str">
            <v/>
          </cell>
          <cell r="E470" t="str">
            <v/>
          </cell>
          <cell r="F470" t="str">
            <v/>
          </cell>
          <cell r="G470" t="str">
            <v/>
          </cell>
        </row>
        <row r="471">
          <cell r="A471">
            <v>4606</v>
          </cell>
          <cell r="B471" t="str">
            <v>4606JUROS S/FINANCIAMENTOS</v>
          </cell>
          <cell r="C471" t="str">
            <v xml:space="preserve">     1.631.214,63D</v>
          </cell>
          <cell r="D471">
            <v>0</v>
          </cell>
          <cell r="E471">
            <v>0</v>
          </cell>
          <cell r="F471" t="str">
            <v xml:space="preserve">     1.631.214,63D</v>
          </cell>
          <cell r="G471">
            <v>1631214.63</v>
          </cell>
        </row>
        <row r="472">
          <cell r="A472">
            <v>4613</v>
          </cell>
          <cell r="B472" t="str">
            <v>4613Juros s/ Unicred PJ 13</v>
          </cell>
          <cell r="C472" t="str">
            <v>315.986,54D</v>
          </cell>
          <cell r="D472">
            <v>0</v>
          </cell>
          <cell r="E472">
            <v>0</v>
          </cell>
          <cell r="F472" t="str">
            <v>315.986,54D</v>
          </cell>
          <cell r="G472">
            <v>315986.53999999998</v>
          </cell>
        </row>
        <row r="473">
          <cell r="A473">
            <v>4633</v>
          </cell>
          <cell r="B473" t="str">
            <v>4633Juros s/ Bradesco Finame 3849358</v>
          </cell>
          <cell r="C473" t="str">
            <v>15.230,64D</v>
          </cell>
          <cell r="D473">
            <v>0</v>
          </cell>
          <cell r="E473">
            <v>0</v>
          </cell>
          <cell r="F473" t="str">
            <v>15.230,64D</v>
          </cell>
          <cell r="G473">
            <v>15230.64</v>
          </cell>
        </row>
        <row r="474">
          <cell r="A474">
            <v>4635</v>
          </cell>
          <cell r="B474" t="str">
            <v>4635Juros s/ Capital de Giro 14 - 9781875</v>
          </cell>
          <cell r="C474" t="str">
            <v>34.118,32D</v>
          </cell>
          <cell r="D474">
            <v>0</v>
          </cell>
          <cell r="E474">
            <v>0</v>
          </cell>
          <cell r="F474" t="str">
            <v>34.118,32D</v>
          </cell>
          <cell r="G474">
            <v>34118.32</v>
          </cell>
        </row>
        <row r="475">
          <cell r="A475">
            <v>4637</v>
          </cell>
          <cell r="B475" t="str">
            <v>4637Juros s/ CEF GiroFácil</v>
          </cell>
          <cell r="C475" t="str">
            <v>28.105,28D</v>
          </cell>
          <cell r="D475">
            <v>0</v>
          </cell>
          <cell r="E475">
            <v>0</v>
          </cell>
          <cell r="F475" t="str">
            <v>28.105,28D</v>
          </cell>
          <cell r="G475">
            <v>28105.279999999999</v>
          </cell>
        </row>
        <row r="476">
          <cell r="A476">
            <v>4638</v>
          </cell>
          <cell r="B476" t="str">
            <v>4638Juros s/ CEF Finame 2</v>
          </cell>
          <cell r="C476" t="str">
            <v>144.133,25D</v>
          </cell>
          <cell r="D476">
            <v>0</v>
          </cell>
          <cell r="E476">
            <v>0</v>
          </cell>
          <cell r="F476" t="str">
            <v>144.133,25D</v>
          </cell>
          <cell r="G476">
            <v>144133.25</v>
          </cell>
        </row>
        <row r="477">
          <cell r="A477">
            <v>4639</v>
          </cell>
          <cell r="B477" t="str">
            <v>4639Juros s/ Santander CDC</v>
          </cell>
          <cell r="C477" t="str">
            <v>29.445,29D</v>
          </cell>
          <cell r="D477">
            <v>0</v>
          </cell>
          <cell r="E477">
            <v>0</v>
          </cell>
          <cell r="F477" t="str">
            <v>29.445,29D</v>
          </cell>
          <cell r="G477">
            <v>29445.29</v>
          </cell>
        </row>
        <row r="478">
          <cell r="A478">
            <v>4640</v>
          </cell>
          <cell r="B478" t="str">
            <v>4640Juros s/ BNB RM</v>
          </cell>
          <cell r="C478" t="str">
            <v>37.713,47D</v>
          </cell>
          <cell r="D478">
            <v>0</v>
          </cell>
          <cell r="E478">
            <v>0</v>
          </cell>
          <cell r="F478" t="str">
            <v>37.713,47D</v>
          </cell>
          <cell r="G478">
            <v>37713.47</v>
          </cell>
        </row>
        <row r="479">
          <cell r="A479">
            <v>4642</v>
          </cell>
          <cell r="B479" t="str">
            <v>4642Juros s/ Santander 334478860000002870</v>
          </cell>
          <cell r="C479" t="str">
            <v>41.030,75D</v>
          </cell>
          <cell r="D479">
            <v>0</v>
          </cell>
          <cell r="E479">
            <v>0</v>
          </cell>
          <cell r="F479" t="str">
            <v>41.030,75D</v>
          </cell>
          <cell r="G479">
            <v>41030.75</v>
          </cell>
        </row>
        <row r="480">
          <cell r="A480">
            <v>4643</v>
          </cell>
          <cell r="B480" t="str">
            <v>4643Juros UNICRED Nº 42491/16</v>
          </cell>
          <cell r="C480" t="str">
            <v>296.627,96D</v>
          </cell>
          <cell r="D480">
            <v>0</v>
          </cell>
          <cell r="E480">
            <v>0</v>
          </cell>
          <cell r="F480" t="str">
            <v>296.627,96D</v>
          </cell>
          <cell r="G480">
            <v>296627.96000000002</v>
          </cell>
        </row>
        <row r="481">
          <cell r="A481">
            <v>4644</v>
          </cell>
          <cell r="B481" t="str">
            <v>4644Juros Daycoval A0023985</v>
          </cell>
          <cell r="C481" t="str">
            <v>119.593,10D</v>
          </cell>
          <cell r="D481">
            <v>0</v>
          </cell>
          <cell r="E481">
            <v>0</v>
          </cell>
          <cell r="F481" t="str">
            <v>119.593,10D</v>
          </cell>
          <cell r="G481">
            <v>119593.1</v>
          </cell>
        </row>
        <row r="482">
          <cell r="A482">
            <v>4645</v>
          </cell>
          <cell r="B482" t="str">
            <v>4645Juros S/ AGEFEPE GIRO</v>
          </cell>
          <cell r="C482" t="str">
            <v>8.850,37D</v>
          </cell>
          <cell r="D482">
            <v>0</v>
          </cell>
          <cell r="E482">
            <v>0</v>
          </cell>
          <cell r="F482" t="str">
            <v>8.850,37D</v>
          </cell>
          <cell r="G482">
            <v>8850.3700000000008</v>
          </cell>
        </row>
        <row r="483">
          <cell r="A483">
            <v>4649</v>
          </cell>
          <cell r="B483" t="str">
            <v>4649Juros s/ SANTANDER FINAME 60116043-01</v>
          </cell>
          <cell r="C483" t="str">
            <v>10.081,84D</v>
          </cell>
          <cell r="D483">
            <v>0</v>
          </cell>
          <cell r="E483">
            <v>0</v>
          </cell>
          <cell r="F483" t="str">
            <v>10.081,84D</v>
          </cell>
          <cell r="G483">
            <v>10081.84</v>
          </cell>
        </row>
        <row r="484">
          <cell r="A484">
            <v>4650</v>
          </cell>
          <cell r="B484" t="str">
            <v>4650Juros S/ SANTANDER FINAME 60115956-01</v>
          </cell>
          <cell r="C484" t="str">
            <v>23.085,92D</v>
          </cell>
          <cell r="D484">
            <v>0</v>
          </cell>
          <cell r="E484">
            <v>0</v>
          </cell>
          <cell r="F484" t="str">
            <v>23.085,92D</v>
          </cell>
          <cell r="G484">
            <v>23085.919999999998</v>
          </cell>
        </row>
        <row r="485">
          <cell r="A485">
            <v>4653</v>
          </cell>
          <cell r="B485" t="str">
            <v>4653Juros S/ CEF Cédula de Crédito 547595580000018-12</v>
          </cell>
          <cell r="C485" t="str">
            <v>192.419,37D</v>
          </cell>
          <cell r="D485">
            <v>0</v>
          </cell>
          <cell r="E485">
            <v>0</v>
          </cell>
          <cell r="F485" t="str">
            <v>192.419,37D</v>
          </cell>
          <cell r="G485">
            <v>192419.37</v>
          </cell>
        </row>
        <row r="486">
          <cell r="A486">
            <v>4656</v>
          </cell>
          <cell r="B486" t="str">
            <v>4656Juros S/ CEF Cédula de Crédito 1547597020000012-59</v>
          </cell>
          <cell r="C486" t="str">
            <v>5.370,22D</v>
          </cell>
          <cell r="D486">
            <v>0</v>
          </cell>
          <cell r="E486">
            <v>0</v>
          </cell>
          <cell r="F486" t="str">
            <v>5.370,22D</v>
          </cell>
          <cell r="G486">
            <v>5370.22</v>
          </cell>
        </row>
        <row r="487">
          <cell r="A487">
            <v>4658</v>
          </cell>
          <cell r="B487" t="str">
            <v>4658Juros S/ Bradesco Giro 10833713-CAPITAL DE GIRO 15</v>
          </cell>
          <cell r="C487" t="str">
            <v>204.013,65D</v>
          </cell>
          <cell r="D487">
            <v>0</v>
          </cell>
          <cell r="E487">
            <v>0</v>
          </cell>
          <cell r="F487" t="str">
            <v>204.013,65D</v>
          </cell>
          <cell r="G487">
            <v>204013.65</v>
          </cell>
        </row>
        <row r="488">
          <cell r="A488">
            <v>4660</v>
          </cell>
          <cell r="B488" t="str">
            <v>4660Juros S/ Unicred 45480/17</v>
          </cell>
          <cell r="C488" t="str">
            <v>125.408,66D</v>
          </cell>
          <cell r="D488">
            <v>0</v>
          </cell>
          <cell r="E488">
            <v>0</v>
          </cell>
          <cell r="F488" t="str">
            <v>125.408,66D</v>
          </cell>
          <cell r="G488">
            <v>125408.66</v>
          </cell>
        </row>
        <row r="489">
          <cell r="A489" t="str">
            <v/>
          </cell>
          <cell r="B489" t="str">
            <v/>
          </cell>
          <cell r="C489" t="str">
            <v/>
          </cell>
          <cell r="D489" t="str">
            <v/>
          </cell>
          <cell r="E489" t="str">
            <v/>
          </cell>
          <cell r="F489" t="str">
            <v/>
          </cell>
          <cell r="G489" t="str">
            <v/>
          </cell>
        </row>
        <row r="490">
          <cell r="A490">
            <v>4676</v>
          </cell>
          <cell r="B490" t="str">
            <v>4676PARCELAMENTOS PREVIDENCIÁRIOS</v>
          </cell>
          <cell r="C490" t="str">
            <v xml:space="preserve">       342.424,21C</v>
          </cell>
          <cell r="D490">
            <v>0</v>
          </cell>
          <cell r="E490">
            <v>0</v>
          </cell>
          <cell r="F490" t="str">
            <v xml:space="preserve">       342.424,21C</v>
          </cell>
          <cell r="G490">
            <v>342424.21</v>
          </cell>
        </row>
        <row r="491">
          <cell r="A491" t="str">
            <v>parcelamento lp</v>
          </cell>
          <cell r="B491" t="str">
            <v>4690Parcelamento INSS (60897003-4)</v>
          </cell>
          <cell r="C491" t="str">
            <v>1.794,00C</v>
          </cell>
          <cell r="D491">
            <v>0</v>
          </cell>
          <cell r="E491">
            <v>0</v>
          </cell>
          <cell r="F491" t="str">
            <v>1.794,00C</v>
          </cell>
          <cell r="G491">
            <v>1794</v>
          </cell>
        </row>
        <row r="492">
          <cell r="A492" t="str">
            <v>parcelamento lp</v>
          </cell>
          <cell r="B492" t="str">
            <v>7575Parcelamento INSS (61353618-5)</v>
          </cell>
          <cell r="C492" t="str">
            <v>145.057,14C</v>
          </cell>
          <cell r="D492">
            <v>0</v>
          </cell>
          <cell r="E492">
            <v>0</v>
          </cell>
          <cell r="F492" t="str">
            <v>145.057,14C</v>
          </cell>
          <cell r="G492">
            <v>145057.14000000001</v>
          </cell>
        </row>
        <row r="493">
          <cell r="A493" t="str">
            <v>parcelamento lp</v>
          </cell>
          <cell r="B493" t="str">
            <v>7576Parcelamento INSS (61318371-1)</v>
          </cell>
          <cell r="C493" t="str">
            <v>109.580,35C</v>
          </cell>
          <cell r="D493">
            <v>0</v>
          </cell>
          <cell r="E493">
            <v>0</v>
          </cell>
          <cell r="F493" t="str">
            <v>109.580,35C</v>
          </cell>
          <cell r="G493">
            <v>109580.35</v>
          </cell>
        </row>
        <row r="494">
          <cell r="A494" t="str">
            <v>parcelamento lp</v>
          </cell>
          <cell r="B494" t="str">
            <v>7577Parcelamento INSS (12.792.414-0/415-9)</v>
          </cell>
          <cell r="C494" t="str">
            <v>43.379,60C</v>
          </cell>
          <cell r="D494">
            <v>0</v>
          </cell>
          <cell r="E494">
            <v>0</v>
          </cell>
          <cell r="F494" t="str">
            <v>43.379,60C</v>
          </cell>
          <cell r="G494">
            <v>43379.6</v>
          </cell>
        </row>
        <row r="495">
          <cell r="A495" t="str">
            <v>parcelamento lp</v>
          </cell>
          <cell r="B495" t="str">
            <v>7578Parcelamento INSS (12.981.641-8/642-6)</v>
          </cell>
          <cell r="C495" t="str">
            <v>42.613,12C</v>
          </cell>
          <cell r="D495">
            <v>0</v>
          </cell>
          <cell r="E495">
            <v>0</v>
          </cell>
          <cell r="F495" t="str">
            <v>42.613,12C</v>
          </cell>
          <cell r="G495">
            <v>42613.120000000003</v>
          </cell>
        </row>
        <row r="496">
          <cell r="A496" t="str">
            <v/>
          </cell>
          <cell r="B496" t="str">
            <v/>
          </cell>
          <cell r="C496" t="str">
            <v/>
          </cell>
          <cell r="D496" t="str">
            <v/>
          </cell>
          <cell r="E496" t="str">
            <v/>
          </cell>
          <cell r="F496" t="str">
            <v/>
          </cell>
          <cell r="G496" t="str">
            <v/>
          </cell>
        </row>
        <row r="497">
          <cell r="A497">
            <v>4732</v>
          </cell>
          <cell r="B497" t="str">
            <v>4732PARCELAMENTOS FEDERAIS</v>
          </cell>
          <cell r="C497" t="str">
            <v xml:space="preserve">       189.833,93C</v>
          </cell>
          <cell r="D497">
            <v>0</v>
          </cell>
          <cell r="E497">
            <v>0</v>
          </cell>
          <cell r="F497" t="str">
            <v xml:space="preserve">       189.833,93C</v>
          </cell>
          <cell r="G497">
            <v>189833.93</v>
          </cell>
        </row>
        <row r="498">
          <cell r="A498" t="str">
            <v>parcelamento lp</v>
          </cell>
          <cell r="B498" t="str">
            <v>7626Parcelamento COFINS (2015-26)</v>
          </cell>
          <cell r="C498" t="str">
            <v>36.214,42C</v>
          </cell>
          <cell r="D498">
            <v>0</v>
          </cell>
          <cell r="E498">
            <v>0</v>
          </cell>
          <cell r="F498" t="str">
            <v>36.214,42C</v>
          </cell>
          <cell r="G498">
            <v>36214.42</v>
          </cell>
        </row>
        <row r="499">
          <cell r="A499" t="str">
            <v>parcelamento lp</v>
          </cell>
          <cell r="B499" t="str">
            <v>7628Parcelamento COFINS (2015-29)</v>
          </cell>
          <cell r="C499" t="str">
            <v>27.318,24C</v>
          </cell>
          <cell r="D499">
            <v>0</v>
          </cell>
          <cell r="E499">
            <v>0</v>
          </cell>
          <cell r="F499" t="str">
            <v>27.318,24C</v>
          </cell>
          <cell r="G499">
            <v>27318.240000000002</v>
          </cell>
        </row>
        <row r="500">
          <cell r="A500" t="str">
            <v>parcelamento lp</v>
          </cell>
          <cell r="B500" t="str">
            <v>3922Parcelamento IRPJ (2015-29)</v>
          </cell>
          <cell r="C500" t="str">
            <v>78.119,91C</v>
          </cell>
          <cell r="D500">
            <v>0</v>
          </cell>
          <cell r="E500">
            <v>0</v>
          </cell>
          <cell r="F500" t="str">
            <v>78.119,91C</v>
          </cell>
          <cell r="G500">
            <v>78119.91</v>
          </cell>
        </row>
        <row r="501">
          <cell r="A501" t="str">
            <v>parcelamento lp</v>
          </cell>
          <cell r="B501" t="str">
            <v>3963Parcelamento CSLL (2015-26)</v>
          </cell>
          <cell r="C501" t="str">
            <v>13.445,08C</v>
          </cell>
          <cell r="D501">
            <v>0</v>
          </cell>
          <cell r="E501">
            <v>0</v>
          </cell>
          <cell r="F501" t="str">
            <v>13.445,08C</v>
          </cell>
          <cell r="G501">
            <v>13445.08</v>
          </cell>
        </row>
        <row r="502">
          <cell r="A502" t="str">
            <v>parcelamento lp</v>
          </cell>
          <cell r="B502" t="str">
            <v>3964Parcelamento CSLL (2015-29)</v>
          </cell>
          <cell r="C502" t="str">
            <v>34.736,28C</v>
          </cell>
          <cell r="D502">
            <v>0</v>
          </cell>
          <cell r="E502">
            <v>0</v>
          </cell>
          <cell r="F502" t="str">
            <v>34.736,28C</v>
          </cell>
          <cell r="G502">
            <v>34736.28</v>
          </cell>
        </row>
        <row r="503">
          <cell r="A503" t="str">
            <v/>
          </cell>
          <cell r="B503" t="str">
            <v/>
          </cell>
          <cell r="C503" t="str">
            <v/>
          </cell>
          <cell r="D503" t="str">
            <v/>
          </cell>
          <cell r="E503" t="str">
            <v/>
          </cell>
          <cell r="F503" t="str">
            <v/>
          </cell>
          <cell r="G503" t="str">
            <v/>
          </cell>
        </row>
        <row r="504">
          <cell r="A504">
            <v>4767</v>
          </cell>
          <cell r="B504" t="str">
            <v>4767PARCELAMENTOS MUNICIPAIS</v>
          </cell>
          <cell r="C504" t="str">
            <v xml:space="preserve">        38.724,46C</v>
          </cell>
          <cell r="D504">
            <v>0</v>
          </cell>
          <cell r="E504">
            <v>0</v>
          </cell>
          <cell r="F504" t="str">
            <v xml:space="preserve">        38.724,46C</v>
          </cell>
          <cell r="G504">
            <v>38724.46</v>
          </cell>
        </row>
        <row r="505">
          <cell r="A505" t="str">
            <v>parcelamento lp</v>
          </cell>
          <cell r="B505" t="str">
            <v>4769Parcelamento IPTU 2011</v>
          </cell>
          <cell r="C505" t="str">
            <v>864,86C</v>
          </cell>
          <cell r="D505">
            <v>0</v>
          </cell>
          <cell r="E505">
            <v>0</v>
          </cell>
          <cell r="F505" t="str">
            <v>864,86C</v>
          </cell>
          <cell r="G505">
            <v>864.86</v>
          </cell>
        </row>
        <row r="506">
          <cell r="A506" t="str">
            <v>parcelamento lp</v>
          </cell>
          <cell r="B506" t="str">
            <v>4770Parcelamento IPTU 2012</v>
          </cell>
          <cell r="C506" t="str">
            <v>893,30C</v>
          </cell>
          <cell r="D506">
            <v>0</v>
          </cell>
          <cell r="E506">
            <v>0</v>
          </cell>
          <cell r="F506" t="str">
            <v>893,30C</v>
          </cell>
          <cell r="G506">
            <v>893.3</v>
          </cell>
        </row>
        <row r="507">
          <cell r="A507" t="str">
            <v>parcelamento lp</v>
          </cell>
          <cell r="B507" t="str">
            <v>4771Parcelamento IPTU 2014</v>
          </cell>
          <cell r="C507" t="str">
            <v>458,15C</v>
          </cell>
          <cell r="D507">
            <v>0</v>
          </cell>
          <cell r="E507">
            <v>0</v>
          </cell>
          <cell r="F507" t="str">
            <v>458,15C</v>
          </cell>
          <cell r="G507">
            <v>458.15</v>
          </cell>
        </row>
        <row r="508">
          <cell r="A508" t="str">
            <v>parcelamento lp</v>
          </cell>
          <cell r="B508" t="str">
            <v>4773Parcelamento IPTU 10/11/12/13</v>
          </cell>
          <cell r="C508" t="str">
            <v>16.933,28C</v>
          </cell>
          <cell r="D508">
            <v>0</v>
          </cell>
          <cell r="E508">
            <v>0</v>
          </cell>
          <cell r="F508" t="str">
            <v>16.933,28C</v>
          </cell>
          <cell r="G508">
            <v>16933.28</v>
          </cell>
        </row>
        <row r="509">
          <cell r="A509" t="str">
            <v>parcelamento lp</v>
          </cell>
          <cell r="B509" t="str">
            <v>4774Parcelamento IPTU 2015</v>
          </cell>
          <cell r="C509" t="str">
            <v>628,20C</v>
          </cell>
          <cell r="D509">
            <v>0</v>
          </cell>
          <cell r="E509">
            <v>0</v>
          </cell>
          <cell r="F509" t="str">
            <v>628,20C</v>
          </cell>
          <cell r="G509">
            <v>628.20000000000005</v>
          </cell>
        </row>
        <row r="510">
          <cell r="A510" t="str">
            <v>parcelamento lp</v>
          </cell>
          <cell r="B510" t="str">
            <v>4775Parcelamento ISS 2015 (15.14713.8.16)</v>
          </cell>
          <cell r="C510" t="str">
            <v>1.503,39C</v>
          </cell>
          <cell r="D510">
            <v>0</v>
          </cell>
          <cell r="E510">
            <v>0</v>
          </cell>
          <cell r="F510" t="str">
            <v>1.503,39C</v>
          </cell>
          <cell r="G510">
            <v>1503.39</v>
          </cell>
        </row>
        <row r="511">
          <cell r="A511" t="str">
            <v>parcelamento lp</v>
          </cell>
          <cell r="B511" t="str">
            <v>4776Parcelamento ISS 2015 (15.13170.0.16)</v>
          </cell>
          <cell r="C511" t="str">
            <v>17.443,28C</v>
          </cell>
          <cell r="D511">
            <v>0</v>
          </cell>
          <cell r="E511">
            <v>0</v>
          </cell>
          <cell r="F511" t="str">
            <v>17.443,28C</v>
          </cell>
          <cell r="G511">
            <v>17443.28</v>
          </cell>
        </row>
        <row r="512">
          <cell r="A512" t="str">
            <v/>
          </cell>
          <cell r="B512" t="str">
            <v/>
          </cell>
          <cell r="C512" t="str">
            <v/>
          </cell>
          <cell r="D512" t="str">
            <v/>
          </cell>
          <cell r="E512" t="str">
            <v/>
          </cell>
          <cell r="F512" t="str">
            <v/>
          </cell>
          <cell r="G512" t="str">
            <v/>
          </cell>
        </row>
        <row r="513">
          <cell r="A513">
            <v>7399</v>
          </cell>
          <cell r="B513" t="str">
            <v>7399CRÉDITO COM PESSOAS JURIDICAS</v>
          </cell>
          <cell r="C513" t="str">
            <v xml:space="preserve">     2.068.494,51C</v>
          </cell>
          <cell r="D513">
            <v>0</v>
          </cell>
          <cell r="E513">
            <v>40774.83</v>
          </cell>
          <cell r="F513" t="str">
            <v xml:space="preserve">     2.109.269,34C</v>
          </cell>
          <cell r="G513">
            <v>2109269.34</v>
          </cell>
        </row>
        <row r="514">
          <cell r="A514">
            <v>7413</v>
          </cell>
          <cell r="B514" t="str">
            <v>7413Pixxel</v>
          </cell>
          <cell r="C514" t="str">
            <v>726.827,71C</v>
          </cell>
          <cell r="D514">
            <v>0</v>
          </cell>
          <cell r="E514">
            <v>40774.83</v>
          </cell>
          <cell r="F514" t="str">
            <v>767.602,54C</v>
          </cell>
          <cell r="G514">
            <v>767602.54</v>
          </cell>
        </row>
        <row r="515">
          <cell r="A515">
            <v>4624</v>
          </cell>
          <cell r="B515" t="str">
            <v>4624Shopping Tacaruna</v>
          </cell>
          <cell r="C515" t="str">
            <v>1.341.666,80C</v>
          </cell>
          <cell r="D515">
            <v>0</v>
          </cell>
          <cell r="E515">
            <v>0</v>
          </cell>
          <cell r="F515" t="str">
            <v>1.341.666,80C</v>
          </cell>
          <cell r="G515">
            <v>1341666.8</v>
          </cell>
        </row>
        <row r="516">
          <cell r="A516" t="str">
            <v/>
          </cell>
          <cell r="B516" t="str">
            <v/>
          </cell>
        </row>
        <row r="517">
          <cell r="A517">
            <v>5082</v>
          </cell>
          <cell r="B517" t="str">
            <v>5082PATRIMÔNIO LÍQUIDO</v>
          </cell>
          <cell r="C517" t="str">
            <v xml:space="preserve">     7.847.353,71C</v>
          </cell>
          <cell r="D517">
            <v>322.7</v>
          </cell>
          <cell r="E517">
            <v>0</v>
          </cell>
          <cell r="F517" t="str">
            <v xml:space="preserve">     7.847.031,01C</v>
          </cell>
          <cell r="G517">
            <v>7847031.0099999998</v>
          </cell>
        </row>
        <row r="518">
          <cell r="A518">
            <v>5089</v>
          </cell>
          <cell r="B518" t="str">
            <v>5089CAPITAL SOCIAL</v>
          </cell>
          <cell r="C518" t="str">
            <v xml:space="preserve">     8.300.000,00C</v>
          </cell>
          <cell r="D518">
            <v>0</v>
          </cell>
          <cell r="E518">
            <v>0</v>
          </cell>
          <cell r="F518" t="str">
            <v xml:space="preserve">     8.300.000,00C</v>
          </cell>
          <cell r="G518">
            <v>8300000</v>
          </cell>
        </row>
        <row r="519">
          <cell r="A519">
            <v>5096</v>
          </cell>
          <cell r="B519" t="str">
            <v>5096CAPITAL SUBSCRITO</v>
          </cell>
          <cell r="C519" t="str">
            <v xml:space="preserve">       300.000,00C</v>
          </cell>
          <cell r="D519">
            <v>0</v>
          </cell>
          <cell r="E519">
            <v>0</v>
          </cell>
          <cell r="F519" t="str">
            <v xml:space="preserve">       300.000,00C</v>
          </cell>
          <cell r="G519">
            <v>300000</v>
          </cell>
        </row>
        <row r="520">
          <cell r="A520">
            <v>5103</v>
          </cell>
          <cell r="B520" t="str">
            <v>5103Capital integralizado</v>
          </cell>
          <cell r="C520" t="str">
            <v>300.000,00C</v>
          </cell>
          <cell r="D520">
            <v>0</v>
          </cell>
          <cell r="E520">
            <v>0</v>
          </cell>
          <cell r="F520" t="str">
            <v>300.000,00C</v>
          </cell>
          <cell r="G520">
            <v>300000</v>
          </cell>
        </row>
        <row r="521">
          <cell r="A521" t="str">
            <v/>
          </cell>
          <cell r="B521" t="str">
            <v/>
          </cell>
          <cell r="C521" t="str">
            <v/>
          </cell>
          <cell r="D521" t="str">
            <v/>
          </cell>
          <cell r="E521" t="str">
            <v/>
          </cell>
          <cell r="F521" t="str">
            <v/>
          </cell>
          <cell r="G521" t="str">
            <v/>
          </cell>
        </row>
        <row r="522">
          <cell r="A522">
            <v>5132</v>
          </cell>
          <cell r="B522" t="str">
            <v>5132CAPITAL SOCIAL - SCP</v>
          </cell>
          <cell r="C522" t="str">
            <v xml:space="preserve">     8.000.000,00C</v>
          </cell>
          <cell r="D522">
            <v>0</v>
          </cell>
          <cell r="E522">
            <v>0</v>
          </cell>
          <cell r="F522" t="str">
            <v xml:space="preserve">     8.000.000,00C</v>
          </cell>
          <cell r="G522">
            <v>8000000</v>
          </cell>
        </row>
        <row r="523">
          <cell r="A523">
            <v>5133</v>
          </cell>
          <cell r="B523" t="str">
            <v>5133Capital social - SCP</v>
          </cell>
          <cell r="C523" t="str">
            <v>8.000.000,00C</v>
          </cell>
          <cell r="D523">
            <v>0</v>
          </cell>
          <cell r="E523">
            <v>0</v>
          </cell>
          <cell r="F523" t="str">
            <v>8.000.000,00C</v>
          </cell>
          <cell r="G523">
            <v>8000000</v>
          </cell>
        </row>
        <row r="524">
          <cell r="A524" t="str">
            <v/>
          </cell>
          <cell r="B524" t="str">
            <v/>
          </cell>
          <cell r="C524" t="str">
            <v/>
          </cell>
          <cell r="D524" t="str">
            <v/>
          </cell>
          <cell r="E524" t="str">
            <v/>
          </cell>
          <cell r="F524" t="str">
            <v/>
          </cell>
          <cell r="G524" t="str">
            <v/>
          </cell>
        </row>
        <row r="525">
          <cell r="A525">
            <v>5208</v>
          </cell>
          <cell r="B525" t="str">
            <v>5208RESERVAS DE LUCROS</v>
          </cell>
          <cell r="C525" t="str">
            <v xml:space="preserve">         2.000,00C</v>
          </cell>
          <cell r="D525">
            <v>0</v>
          </cell>
          <cell r="E525">
            <v>0</v>
          </cell>
          <cell r="F525" t="str">
            <v xml:space="preserve">         2.000,00C</v>
          </cell>
          <cell r="G525">
            <v>2000</v>
          </cell>
        </row>
        <row r="526">
          <cell r="A526">
            <v>5215</v>
          </cell>
          <cell r="B526" t="str">
            <v>5215RESERVA LEGAL</v>
          </cell>
          <cell r="C526" t="str">
            <v xml:space="preserve">         2.000,00C</v>
          </cell>
          <cell r="D526">
            <v>0</v>
          </cell>
          <cell r="E526">
            <v>0</v>
          </cell>
          <cell r="F526" t="str">
            <v xml:space="preserve">         2.000,00C</v>
          </cell>
          <cell r="G526">
            <v>2000</v>
          </cell>
        </row>
        <row r="527">
          <cell r="A527">
            <v>5222</v>
          </cell>
          <cell r="B527" t="str">
            <v>5222Reservas de lucro</v>
          </cell>
          <cell r="C527" t="str">
            <v>2.000,00C</v>
          </cell>
          <cell r="D527">
            <v>0</v>
          </cell>
          <cell r="E527">
            <v>0</v>
          </cell>
          <cell r="F527" t="str">
            <v>2.000,00C</v>
          </cell>
          <cell r="G527">
            <v>2000</v>
          </cell>
        </row>
        <row r="528">
          <cell r="A528" t="str">
            <v/>
          </cell>
          <cell r="B528" t="str">
            <v/>
          </cell>
          <cell r="C528" t="str">
            <v/>
          </cell>
          <cell r="D528" t="str">
            <v/>
          </cell>
          <cell r="E528" t="str">
            <v/>
          </cell>
          <cell r="F528" t="str">
            <v/>
          </cell>
          <cell r="G528" t="str">
            <v/>
          </cell>
        </row>
        <row r="529">
          <cell r="A529">
            <v>5278</v>
          </cell>
          <cell r="B529" t="str">
            <v>5278LUCROS OU PREJUIZOS ACUMULADOS</v>
          </cell>
          <cell r="C529" t="str">
            <v xml:space="preserve">       454.646,29D</v>
          </cell>
          <cell r="D529">
            <v>322.7</v>
          </cell>
          <cell r="E529">
            <v>0</v>
          </cell>
          <cell r="F529" t="str">
            <v xml:space="preserve">       454.968,99D</v>
          </cell>
          <cell r="G529">
            <v>454968.99</v>
          </cell>
        </row>
        <row r="530">
          <cell r="A530">
            <v>5285</v>
          </cell>
          <cell r="B530" t="str">
            <v>5285LUCROS ACUMULADOS</v>
          </cell>
          <cell r="C530" t="str">
            <v xml:space="preserve">       454.646,29D</v>
          </cell>
          <cell r="D530">
            <v>322.7</v>
          </cell>
          <cell r="E530">
            <v>0</v>
          </cell>
          <cell r="F530" t="str">
            <v xml:space="preserve">       454.968,99D</v>
          </cell>
          <cell r="G530">
            <v>454968.99</v>
          </cell>
        </row>
        <row r="531">
          <cell r="A531">
            <v>5299</v>
          </cell>
          <cell r="B531" t="str">
            <v>5299Resultados de Exercícios Anteriores</v>
          </cell>
          <cell r="C531" t="str">
            <v>454.646,29D</v>
          </cell>
          <cell r="D531">
            <v>322.7</v>
          </cell>
          <cell r="E531">
            <v>0</v>
          </cell>
          <cell r="F531" t="str">
            <v>454.968,99D</v>
          </cell>
          <cell r="G531">
            <v>454968.99</v>
          </cell>
        </row>
        <row r="532">
          <cell r="A532" t="str">
            <v/>
          </cell>
          <cell r="B532" t="str">
            <v/>
          </cell>
          <cell r="C532" t="str">
            <v/>
          </cell>
          <cell r="D532" t="str">
            <v/>
          </cell>
          <cell r="E532" t="str">
            <v/>
          </cell>
          <cell r="F532" t="str">
            <v/>
          </cell>
          <cell r="G532" t="str">
            <v/>
          </cell>
        </row>
        <row r="533">
          <cell r="A533">
            <v>5411</v>
          </cell>
          <cell r="B533" t="str">
            <v>5411RECEITA</v>
          </cell>
          <cell r="C533" t="str">
            <v xml:space="preserve">     3.279.934,68C</v>
          </cell>
          <cell r="D533">
            <v>103559.07</v>
          </cell>
          <cell r="E533">
            <v>1696610.77</v>
          </cell>
          <cell r="F533" t="str">
            <v xml:space="preserve">     4.872.986,38C</v>
          </cell>
          <cell r="G533">
            <v>4872986.38</v>
          </cell>
        </row>
        <row r="534">
          <cell r="A534">
            <v>5418</v>
          </cell>
          <cell r="B534" t="str">
            <v>5418RECEITAS OPERACIONAIS</v>
          </cell>
          <cell r="C534" t="str">
            <v xml:space="preserve">     3.239.961,71C</v>
          </cell>
          <cell r="D534">
            <v>103559.07</v>
          </cell>
          <cell r="E534">
            <v>1696034.59</v>
          </cell>
          <cell r="F534" t="str">
            <v xml:space="preserve">     4.832.437,23C</v>
          </cell>
          <cell r="G534">
            <v>4832437.2300000004</v>
          </cell>
        </row>
        <row r="535">
          <cell r="A535">
            <v>5425</v>
          </cell>
          <cell r="B535" t="str">
            <v>5425RECEITA BRUTA</v>
          </cell>
          <cell r="C535" t="str">
            <v xml:space="preserve">     3.439.797,89C</v>
          </cell>
          <cell r="D535">
            <v>0</v>
          </cell>
          <cell r="E535">
            <v>1696034.59</v>
          </cell>
          <cell r="F535" t="str">
            <v xml:space="preserve">     5.135.832,48C</v>
          </cell>
          <cell r="G535">
            <v>5135832.4800000004</v>
          </cell>
        </row>
        <row r="536">
          <cell r="A536">
            <v>5446</v>
          </cell>
          <cell r="B536" t="str">
            <v>5446REC BRUTA DE SERVICOS</v>
          </cell>
          <cell r="C536" t="str">
            <v xml:space="preserve">     6.722.974,41C</v>
          </cell>
          <cell r="D536">
            <v>0</v>
          </cell>
          <cell r="E536">
            <v>1696034.59</v>
          </cell>
          <cell r="F536" t="str">
            <v xml:space="preserve">     8.419.009,00C</v>
          </cell>
          <cell r="G536">
            <v>8419009</v>
          </cell>
        </row>
        <row r="537">
          <cell r="A537">
            <v>594</v>
          </cell>
          <cell r="B537" t="str">
            <v>594Receita de Serviços</v>
          </cell>
          <cell r="C537" t="str">
            <v>6.722.974,41C</v>
          </cell>
          <cell r="D537">
            <v>0</v>
          </cell>
          <cell r="E537">
            <v>1696034.59</v>
          </cell>
          <cell r="F537" t="str">
            <v>8.419.009,00C</v>
          </cell>
          <cell r="G537">
            <v>8419009</v>
          </cell>
        </row>
        <row r="538">
          <cell r="A538" t="str">
            <v/>
          </cell>
          <cell r="B538" t="str">
            <v/>
          </cell>
          <cell r="C538" t="str">
            <v/>
          </cell>
          <cell r="D538" t="str">
            <v/>
          </cell>
          <cell r="E538" t="str">
            <v/>
          </cell>
          <cell r="F538" t="str">
            <v/>
          </cell>
          <cell r="G538" t="str">
            <v/>
          </cell>
        </row>
        <row r="539">
          <cell r="A539">
            <v>5461</v>
          </cell>
          <cell r="B539" t="str">
            <v>5461Receita SCP - RM</v>
          </cell>
          <cell r="C539" t="str">
            <v xml:space="preserve">     3.283.176,52D</v>
          </cell>
          <cell r="D539">
            <v>0</v>
          </cell>
          <cell r="E539">
            <v>0</v>
          </cell>
          <cell r="F539" t="str">
            <v xml:space="preserve">     3.283.176,52D</v>
          </cell>
          <cell r="G539">
            <v>3283176.52</v>
          </cell>
        </row>
        <row r="540">
          <cell r="A540">
            <v>5462</v>
          </cell>
          <cell r="B540" t="str">
            <v>5462Receita SCP - RM</v>
          </cell>
          <cell r="C540" t="str">
            <v>3.283.176,52D</v>
          </cell>
          <cell r="D540">
            <v>0</v>
          </cell>
          <cell r="E540">
            <v>0</v>
          </cell>
          <cell r="F540" t="str">
            <v>3.283.176,52D</v>
          </cell>
          <cell r="G540">
            <v>3283176.52</v>
          </cell>
        </row>
        <row r="541">
          <cell r="A541" t="str">
            <v/>
          </cell>
          <cell r="B541" t="str">
            <v/>
          </cell>
          <cell r="C541" t="str">
            <v/>
          </cell>
          <cell r="D541" t="str">
            <v/>
          </cell>
          <cell r="E541" t="str">
            <v/>
          </cell>
          <cell r="F541" t="str">
            <v/>
          </cell>
          <cell r="G541" t="str">
            <v/>
          </cell>
        </row>
        <row r="542">
          <cell r="A542">
            <v>5467</v>
          </cell>
          <cell r="B542" t="str">
            <v>5467DEDUÇÕES CANCELAMENTOS E DEVOL</v>
          </cell>
          <cell r="C542" t="str">
            <v xml:space="preserve">            71,60D</v>
          </cell>
          <cell r="D542">
            <v>0</v>
          </cell>
          <cell r="E542">
            <v>0</v>
          </cell>
          <cell r="F542" t="str">
            <v xml:space="preserve">            71,60D</v>
          </cell>
          <cell r="G542">
            <v>71.599999999999994</v>
          </cell>
        </row>
        <row r="543">
          <cell r="A543">
            <v>5474</v>
          </cell>
          <cell r="B543" t="str">
            <v>5474DEVOLUÇÕES DE VENDAS</v>
          </cell>
          <cell r="C543" t="str">
            <v xml:space="preserve">            71,60D</v>
          </cell>
          <cell r="D543">
            <v>0</v>
          </cell>
          <cell r="E543">
            <v>0</v>
          </cell>
          <cell r="F543" t="str">
            <v xml:space="preserve">            71,60D</v>
          </cell>
          <cell r="G543">
            <v>71.599999999999994</v>
          </cell>
        </row>
        <row r="544">
          <cell r="A544">
            <v>5488</v>
          </cell>
          <cell r="B544" t="str">
            <v>5488Devolucoes de vendas</v>
          </cell>
          <cell r="C544" t="str">
            <v>71,60D</v>
          </cell>
          <cell r="D544">
            <v>0</v>
          </cell>
          <cell r="E544">
            <v>0</v>
          </cell>
          <cell r="F544" t="str">
            <v>71,60D</v>
          </cell>
          <cell r="G544">
            <v>71.599999999999994</v>
          </cell>
        </row>
        <row r="545">
          <cell r="A545" t="str">
            <v/>
          </cell>
          <cell r="B545" t="str">
            <v/>
          </cell>
          <cell r="C545" t="str">
            <v/>
          </cell>
          <cell r="D545" t="str">
            <v/>
          </cell>
          <cell r="E545" t="str">
            <v/>
          </cell>
          <cell r="F545" t="str">
            <v/>
          </cell>
          <cell r="G545" t="str">
            <v/>
          </cell>
        </row>
        <row r="546">
          <cell r="A546">
            <v>5509</v>
          </cell>
          <cell r="B546" t="str">
            <v>5509IMPOSTOS INCIDENTES</v>
          </cell>
          <cell r="C546" t="str">
            <v xml:space="preserve">       199.764,58D</v>
          </cell>
          <cell r="D546">
            <v>103559.07</v>
          </cell>
          <cell r="E546">
            <v>0</v>
          </cell>
          <cell r="F546" t="str">
            <v xml:space="preserve">       303.323,65D</v>
          </cell>
          <cell r="G546">
            <v>303323.65000000002</v>
          </cell>
        </row>
        <row r="547">
          <cell r="A547">
            <v>5516</v>
          </cell>
          <cell r="B547" t="str">
            <v>5516IMPOSTOS INCIDENTES S/ FATURAMENTO</v>
          </cell>
          <cell r="C547" t="str">
            <v xml:space="preserve">       123.909,20D</v>
          </cell>
          <cell r="D547">
            <v>61905.26</v>
          </cell>
          <cell r="E547">
            <v>0</v>
          </cell>
          <cell r="F547" t="str">
            <v xml:space="preserve">       185.814,46D</v>
          </cell>
          <cell r="G547">
            <v>185814.46</v>
          </cell>
        </row>
        <row r="548">
          <cell r="A548">
            <v>606</v>
          </cell>
          <cell r="B548" t="str">
            <v>606Pis</v>
          </cell>
          <cell r="C548" t="str">
            <v>45.627,31D</v>
          </cell>
          <cell r="D548">
            <v>11024.22</v>
          </cell>
          <cell r="E548">
            <v>0</v>
          </cell>
          <cell r="F548" t="str">
            <v>56.651,53D</v>
          </cell>
          <cell r="G548">
            <v>56651.53</v>
          </cell>
        </row>
        <row r="549">
          <cell r="A549">
            <v>603</v>
          </cell>
          <cell r="B549" t="str">
            <v>603Cofins</v>
          </cell>
          <cell r="C549" t="str">
            <v>201.689,79D</v>
          </cell>
          <cell r="D549">
            <v>50881.04</v>
          </cell>
          <cell r="E549">
            <v>0</v>
          </cell>
          <cell r="F549" t="str">
            <v>252.570,83D</v>
          </cell>
          <cell r="G549">
            <v>252570.83</v>
          </cell>
        </row>
        <row r="550">
          <cell r="A550">
            <v>5531</v>
          </cell>
          <cell r="B550" t="str">
            <v>5531PIS e COFINS - SCP</v>
          </cell>
          <cell r="C550" t="str">
            <v>123.407,90C</v>
          </cell>
          <cell r="D550">
            <v>0</v>
          </cell>
          <cell r="E550">
            <v>0</v>
          </cell>
          <cell r="F550" t="str">
            <v>123.407,90C</v>
          </cell>
          <cell r="G550">
            <v>123407.9</v>
          </cell>
        </row>
        <row r="551">
          <cell r="A551" t="str">
            <v/>
          </cell>
          <cell r="B551" t="str">
            <v/>
          </cell>
          <cell r="C551" t="str">
            <v/>
          </cell>
          <cell r="D551" t="str">
            <v/>
          </cell>
          <cell r="E551" t="str">
            <v/>
          </cell>
          <cell r="F551" t="str">
            <v/>
          </cell>
          <cell r="G551" t="str">
            <v/>
          </cell>
        </row>
        <row r="552">
          <cell r="A552">
            <v>5551</v>
          </cell>
          <cell r="B552" t="str">
            <v>5551IMPOSTOS INCID. S/SERVICOS</v>
          </cell>
          <cell r="C552" t="str">
            <v xml:space="preserve">        75.855,38D</v>
          </cell>
          <cell r="D552">
            <v>41653.81</v>
          </cell>
          <cell r="E552">
            <v>0</v>
          </cell>
          <cell r="F552" t="str">
            <v xml:space="preserve">       117.509,19D</v>
          </cell>
          <cell r="G552">
            <v>117509.19</v>
          </cell>
        </row>
        <row r="553">
          <cell r="A553">
            <v>609</v>
          </cell>
          <cell r="B553" t="str">
            <v>609Iss</v>
          </cell>
          <cell r="C553" t="str">
            <v>143.476,14D</v>
          </cell>
          <cell r="D553">
            <v>41653.81</v>
          </cell>
          <cell r="E553">
            <v>0</v>
          </cell>
          <cell r="F553" t="str">
            <v>185.129,95D</v>
          </cell>
          <cell r="G553">
            <v>185129.95</v>
          </cell>
        </row>
        <row r="554">
          <cell r="A554">
            <v>5580</v>
          </cell>
          <cell r="B554" t="str">
            <v>5580ISS - SCP</v>
          </cell>
          <cell r="C554" t="str">
            <v>67.620,76C</v>
          </cell>
          <cell r="D554">
            <v>0</v>
          </cell>
          <cell r="E554">
            <v>0</v>
          </cell>
          <cell r="F554" t="str">
            <v>67.620,76C</v>
          </cell>
          <cell r="G554">
            <v>67620.759999999995</v>
          </cell>
        </row>
        <row r="555">
          <cell r="A555" t="str">
            <v/>
          </cell>
          <cell r="B555" t="str">
            <v/>
          </cell>
          <cell r="C555" t="str">
            <v/>
          </cell>
          <cell r="D555" t="str">
            <v/>
          </cell>
          <cell r="E555" t="str">
            <v/>
          </cell>
          <cell r="F555" t="str">
            <v/>
          </cell>
          <cell r="G555" t="str">
            <v/>
          </cell>
        </row>
        <row r="556">
          <cell r="A556">
            <v>5586</v>
          </cell>
          <cell r="B556" t="str">
            <v>5586RECEITAS NÃO OPERACIONAIS</v>
          </cell>
          <cell r="C556" t="str">
            <v xml:space="preserve">        39.972,97C</v>
          </cell>
          <cell r="D556">
            <v>0</v>
          </cell>
          <cell r="E556">
            <v>576.17999999999995</v>
          </cell>
          <cell r="F556" t="str">
            <v xml:space="preserve">        40.549,15C</v>
          </cell>
          <cell r="G556">
            <v>40549.15</v>
          </cell>
        </row>
        <row r="557">
          <cell r="A557">
            <v>5593</v>
          </cell>
          <cell r="B557" t="str">
            <v>5593RECEITAS FINANCEIRAS</v>
          </cell>
          <cell r="C557" t="str">
            <v xml:space="preserve">        19.765,63C</v>
          </cell>
          <cell r="D557">
            <v>0</v>
          </cell>
          <cell r="E557">
            <v>576.17999999999995</v>
          </cell>
          <cell r="F557" t="str">
            <v xml:space="preserve">        20.341,81C</v>
          </cell>
          <cell r="G557">
            <v>20341.810000000001</v>
          </cell>
        </row>
        <row r="558">
          <cell r="A558">
            <v>5600</v>
          </cell>
          <cell r="B558" t="str">
            <v>5600JUROS E RENDIMENTOS</v>
          </cell>
          <cell r="C558" t="str">
            <v xml:space="preserve">        19.765,63C</v>
          </cell>
          <cell r="D558">
            <v>0</v>
          </cell>
          <cell r="E558">
            <v>576.17999999999995</v>
          </cell>
          <cell r="F558" t="str">
            <v xml:space="preserve">        20.341,81C</v>
          </cell>
          <cell r="G558">
            <v>20341.810000000001</v>
          </cell>
        </row>
        <row r="559">
          <cell r="A559">
            <v>5607</v>
          </cell>
          <cell r="B559" t="str">
            <v>5607Juros e Multas ativas</v>
          </cell>
          <cell r="C559" t="str">
            <v>9,90C</v>
          </cell>
          <cell r="D559">
            <v>0</v>
          </cell>
          <cell r="E559">
            <v>0</v>
          </cell>
          <cell r="F559" t="str">
            <v>9,90C</v>
          </cell>
          <cell r="G559">
            <v>9.9</v>
          </cell>
        </row>
        <row r="560">
          <cell r="A560">
            <v>5614</v>
          </cell>
          <cell r="B560" t="str">
            <v>5614Juros s/ duplicatas</v>
          </cell>
          <cell r="C560" t="str">
            <v>0,50C</v>
          </cell>
          <cell r="D560">
            <v>0</v>
          </cell>
          <cell r="E560">
            <v>0</v>
          </cell>
          <cell r="F560" t="str">
            <v>0,50C</v>
          </cell>
          <cell r="G560">
            <v>0.5</v>
          </cell>
        </row>
        <row r="561">
          <cell r="A561">
            <v>5621</v>
          </cell>
          <cell r="B561" t="str">
            <v>5621Descontos Obtidos</v>
          </cell>
          <cell r="C561" t="str">
            <v>364,29C</v>
          </cell>
          <cell r="D561">
            <v>0</v>
          </cell>
          <cell r="E561">
            <v>28.36</v>
          </cell>
          <cell r="F561" t="str">
            <v>392,65C</v>
          </cell>
          <cell r="G561">
            <v>392.65</v>
          </cell>
        </row>
        <row r="562">
          <cell r="A562">
            <v>5649</v>
          </cell>
          <cell r="B562" t="str">
            <v>5649Rendimento S/ Aplicação</v>
          </cell>
          <cell r="C562" t="str">
            <v>19.390,94C</v>
          </cell>
          <cell r="D562">
            <v>0</v>
          </cell>
          <cell r="E562">
            <v>547.82000000000005</v>
          </cell>
          <cell r="F562" t="str">
            <v>19.938,76C</v>
          </cell>
          <cell r="G562">
            <v>19938.759999999998</v>
          </cell>
        </row>
        <row r="563">
          <cell r="A563" t="str">
            <v/>
          </cell>
          <cell r="B563" t="str">
            <v/>
          </cell>
          <cell r="C563" t="str">
            <v/>
          </cell>
          <cell r="D563" t="str">
            <v/>
          </cell>
          <cell r="E563" t="str">
            <v/>
          </cell>
          <cell r="F563" t="str">
            <v/>
          </cell>
          <cell r="G563" t="str">
            <v/>
          </cell>
        </row>
        <row r="564">
          <cell r="A564">
            <v>5677</v>
          </cell>
          <cell r="B564" t="str">
            <v>5677OUTRAS RECEITAS</v>
          </cell>
          <cell r="C564" t="str">
            <v xml:space="preserve">        20.207,34C</v>
          </cell>
          <cell r="D564">
            <v>0</v>
          </cell>
          <cell r="E564">
            <v>0</v>
          </cell>
          <cell r="F564" t="str">
            <v xml:space="preserve">        20.207,34C</v>
          </cell>
          <cell r="G564">
            <v>20207.34</v>
          </cell>
        </row>
        <row r="565">
          <cell r="A565">
            <v>5684</v>
          </cell>
          <cell r="B565" t="str">
            <v>5684RECEITA</v>
          </cell>
          <cell r="C565" t="str">
            <v xml:space="preserve">        20.207,34C</v>
          </cell>
          <cell r="D565">
            <v>0</v>
          </cell>
          <cell r="E565">
            <v>0</v>
          </cell>
          <cell r="F565" t="str">
            <v xml:space="preserve">        20.207,34C</v>
          </cell>
          <cell r="G565">
            <v>20207.34</v>
          </cell>
        </row>
        <row r="566">
          <cell r="A566">
            <v>5706</v>
          </cell>
          <cell r="B566" t="str">
            <v>5706Sobras Líquidas - Cooperativas</v>
          </cell>
          <cell r="C566" t="str">
            <v>20.207,34C</v>
          </cell>
          <cell r="D566">
            <v>0</v>
          </cell>
          <cell r="E566">
            <v>0</v>
          </cell>
          <cell r="F566" t="str">
            <v>20.207,34C</v>
          </cell>
          <cell r="G566">
            <v>20207.34</v>
          </cell>
        </row>
        <row r="567">
          <cell r="A567" t="str">
            <v/>
          </cell>
          <cell r="B567" t="str">
            <v/>
          </cell>
          <cell r="C567" t="str">
            <v/>
          </cell>
          <cell r="D567" t="str">
            <v/>
          </cell>
          <cell r="E567" t="str">
            <v/>
          </cell>
          <cell r="F567" t="str">
            <v/>
          </cell>
          <cell r="G567" t="str">
            <v/>
          </cell>
        </row>
        <row r="568">
          <cell r="A568">
            <v>5712</v>
          </cell>
          <cell r="B568" t="str">
            <v>5712CUSTOS</v>
          </cell>
          <cell r="C568" t="str">
            <v xml:space="preserve">     2.338.144,43D</v>
          </cell>
          <cell r="D568">
            <v>960274.57</v>
          </cell>
          <cell r="E568">
            <v>23458.1</v>
          </cell>
          <cell r="F568" t="str">
            <v xml:space="preserve">     3.274.960,90D</v>
          </cell>
          <cell r="G568">
            <v>3274960.9</v>
          </cell>
        </row>
        <row r="569">
          <cell r="A569">
            <v>5719</v>
          </cell>
          <cell r="B569" t="str">
            <v>5719CUSTO DA PRESTAÇÃO DOS SERVIÇOS</v>
          </cell>
          <cell r="C569" t="str">
            <v xml:space="preserve">     2.338.144,43D</v>
          </cell>
          <cell r="D569">
            <v>960274.57</v>
          </cell>
          <cell r="E569">
            <v>23458.1</v>
          </cell>
          <cell r="F569" t="str">
            <v xml:space="preserve">     3.274.960,90D</v>
          </cell>
          <cell r="G569">
            <v>3274960.9</v>
          </cell>
        </row>
        <row r="570">
          <cell r="A570">
            <v>5726</v>
          </cell>
          <cell r="B570" t="str">
            <v>5726CUSTOS DIRETOS DA PRESTAÇÃO DE SERVIÇOS</v>
          </cell>
          <cell r="C570" t="str">
            <v xml:space="preserve">     2.338.144,43D</v>
          </cell>
          <cell r="D570">
            <v>960274.57</v>
          </cell>
          <cell r="E570">
            <v>23458.1</v>
          </cell>
          <cell r="F570" t="str">
            <v xml:space="preserve">     3.274.960,90D</v>
          </cell>
          <cell r="G570">
            <v>3274960.9</v>
          </cell>
        </row>
        <row r="571">
          <cell r="A571">
            <v>5733</v>
          </cell>
          <cell r="B571" t="str">
            <v>5733MATERIAIS DIRETOS</v>
          </cell>
          <cell r="C571" t="str">
            <v xml:space="preserve">       191.501,42D</v>
          </cell>
          <cell r="D571">
            <v>30364.73</v>
          </cell>
          <cell r="E571">
            <v>0</v>
          </cell>
          <cell r="F571" t="str">
            <v xml:space="preserve">       221.866,15D</v>
          </cell>
          <cell r="G571">
            <v>221866.15</v>
          </cell>
        </row>
        <row r="572">
          <cell r="A572">
            <v>6762</v>
          </cell>
          <cell r="B572" t="str">
            <v>6762Materiais Utilizados na Prestação de Serviços</v>
          </cell>
          <cell r="C572" t="str">
            <v>191.501,42D</v>
          </cell>
          <cell r="D572">
            <v>30364.73</v>
          </cell>
          <cell r="E572">
            <v>0</v>
          </cell>
          <cell r="F572" t="str">
            <v>221.866,15D</v>
          </cell>
          <cell r="G572">
            <v>221866.15</v>
          </cell>
        </row>
        <row r="573">
          <cell r="A573" t="str">
            <v/>
          </cell>
          <cell r="B573" t="str">
            <v/>
          </cell>
        </row>
        <row r="574">
          <cell r="A574" t="str">
            <v/>
          </cell>
          <cell r="B574" t="str">
            <v/>
          </cell>
        </row>
        <row r="575">
          <cell r="A575" t="str">
            <v/>
          </cell>
        </row>
        <row r="576">
          <cell r="A576" t="str">
            <v/>
          </cell>
          <cell r="B576" t="str">
            <v/>
          </cell>
        </row>
        <row r="577">
          <cell r="A577" t="str">
            <v/>
          </cell>
          <cell r="B577" t="str">
            <v/>
          </cell>
          <cell r="C577" t="str">
            <v/>
          </cell>
          <cell r="D577" t="str">
            <v/>
          </cell>
          <cell r="E577" t="str">
            <v/>
          </cell>
          <cell r="F577" t="str">
            <v/>
          </cell>
          <cell r="G577" t="str">
            <v/>
          </cell>
        </row>
        <row r="578">
          <cell r="A578">
            <v>5747</v>
          </cell>
          <cell r="B578" t="str">
            <v>5747MÃO-DE-OBRA DIRETA</v>
          </cell>
          <cell r="C578" t="str">
            <v xml:space="preserve">       734.155,90D</v>
          </cell>
          <cell r="D578">
            <v>333882.53999999998</v>
          </cell>
          <cell r="E578">
            <v>23458.1</v>
          </cell>
          <cell r="F578" t="str">
            <v xml:space="preserve">     1.044.580,34D</v>
          </cell>
          <cell r="G578">
            <v>1044580.34</v>
          </cell>
        </row>
        <row r="579">
          <cell r="A579">
            <v>5754</v>
          </cell>
          <cell r="B579" t="str">
            <v>5754Assistencia Medica e Social</v>
          </cell>
          <cell r="C579" t="str">
            <v>62.221,03D</v>
          </cell>
          <cell r="D579">
            <v>21113.13</v>
          </cell>
          <cell r="E579">
            <v>8932.65</v>
          </cell>
          <cell r="F579" t="str">
            <v>74.401,51D</v>
          </cell>
          <cell r="G579">
            <v>74401.509999999995</v>
          </cell>
        </row>
        <row r="580">
          <cell r="A580">
            <v>5775</v>
          </cell>
          <cell r="B580" t="str">
            <v>5775FGTS</v>
          </cell>
          <cell r="C580" t="str">
            <v>53.194,86D</v>
          </cell>
          <cell r="D580">
            <v>14503.57</v>
          </cell>
          <cell r="E580">
            <v>0</v>
          </cell>
          <cell r="F580" t="str">
            <v>67.698,43D</v>
          </cell>
          <cell r="G580">
            <v>67698.429999999993</v>
          </cell>
        </row>
        <row r="581">
          <cell r="A581">
            <v>5789</v>
          </cell>
          <cell r="B581" t="str">
            <v>5789Ferias</v>
          </cell>
          <cell r="C581" t="str">
            <v>1.715,03D</v>
          </cell>
          <cell r="D581">
            <v>0</v>
          </cell>
          <cell r="E581">
            <v>0</v>
          </cell>
          <cell r="F581" t="str">
            <v>1.715,03D</v>
          </cell>
          <cell r="G581">
            <v>1715.03</v>
          </cell>
        </row>
        <row r="582">
          <cell r="A582">
            <v>5810</v>
          </cell>
          <cell r="B582" t="str">
            <v>5810Salarios</v>
          </cell>
          <cell r="C582" t="str">
            <v>529.347,92D</v>
          </cell>
          <cell r="D582">
            <v>142749.35999999999</v>
          </cell>
          <cell r="E582">
            <v>1062.05</v>
          </cell>
          <cell r="F582" t="str">
            <v>671.035,23D</v>
          </cell>
          <cell r="G582">
            <v>671035.23</v>
          </cell>
        </row>
        <row r="583">
          <cell r="A583">
            <v>5831</v>
          </cell>
          <cell r="B583" t="str">
            <v>5831Vale-refeição</v>
          </cell>
          <cell r="C583" t="str">
            <v>116.165,11D</v>
          </cell>
          <cell r="D583">
            <v>37679.35</v>
          </cell>
          <cell r="E583">
            <v>555.9</v>
          </cell>
          <cell r="F583" t="str">
            <v>153.288,56D</v>
          </cell>
          <cell r="G583">
            <v>153288.56</v>
          </cell>
        </row>
        <row r="584">
          <cell r="A584">
            <v>5838</v>
          </cell>
          <cell r="B584" t="str">
            <v>5838Vale-transporte</v>
          </cell>
          <cell r="C584" t="str">
            <v>94.722,07D</v>
          </cell>
          <cell r="D584">
            <v>24871.09</v>
          </cell>
          <cell r="E584">
            <v>7259.44</v>
          </cell>
          <cell r="F584" t="str">
            <v>112.333,72D</v>
          </cell>
          <cell r="G584">
            <v>112333.72</v>
          </cell>
        </row>
        <row r="585">
          <cell r="A585">
            <v>5854</v>
          </cell>
          <cell r="B585" t="str">
            <v>5854Insalubridade</v>
          </cell>
          <cell r="C585" t="str">
            <v>117.854,38D</v>
          </cell>
          <cell r="D585">
            <v>29745.47</v>
          </cell>
          <cell r="E585">
            <v>0</v>
          </cell>
          <cell r="F585" t="str">
            <v>147.599,85D</v>
          </cell>
          <cell r="G585">
            <v>147599.85</v>
          </cell>
        </row>
        <row r="586">
          <cell r="A586">
            <v>5855</v>
          </cell>
          <cell r="B586" t="str">
            <v>5855Quinquenio</v>
          </cell>
          <cell r="C586" t="str">
            <v>3.456,53D</v>
          </cell>
          <cell r="D586">
            <v>694.04</v>
          </cell>
          <cell r="E586">
            <v>3.19</v>
          </cell>
          <cell r="F586" t="str">
            <v>4.147,38D</v>
          </cell>
          <cell r="G586">
            <v>4147.38</v>
          </cell>
        </row>
        <row r="587">
          <cell r="A587">
            <v>5856</v>
          </cell>
          <cell r="B587" t="str">
            <v>5856Pro Labore</v>
          </cell>
          <cell r="C587" t="str">
            <v>3.748,00D</v>
          </cell>
          <cell r="D587">
            <v>937</v>
          </cell>
          <cell r="E587">
            <v>0</v>
          </cell>
          <cell r="F587" t="str">
            <v>4.685,00D</v>
          </cell>
          <cell r="G587">
            <v>4685</v>
          </cell>
        </row>
        <row r="588">
          <cell r="A588">
            <v>5858</v>
          </cell>
          <cell r="B588" t="str">
            <v>5858Cursos e treinamentos</v>
          </cell>
          <cell r="C588" t="str">
            <v>35,00D</v>
          </cell>
          <cell r="D588">
            <v>0</v>
          </cell>
          <cell r="E588">
            <v>0</v>
          </cell>
          <cell r="F588" t="str">
            <v>35,00D</v>
          </cell>
          <cell r="G588">
            <v>35</v>
          </cell>
        </row>
        <row r="589">
          <cell r="A589">
            <v>5860</v>
          </cell>
          <cell r="B589" t="str">
            <v>5860Rescisão</v>
          </cell>
          <cell r="C589" t="str">
            <v>14.392,83D</v>
          </cell>
          <cell r="D589">
            <v>6432.81</v>
          </cell>
          <cell r="E589">
            <v>5644.87</v>
          </cell>
          <cell r="F589" t="str">
            <v>15.180,77D</v>
          </cell>
          <cell r="G589">
            <v>15180.77</v>
          </cell>
        </row>
        <row r="590">
          <cell r="A590">
            <v>5861</v>
          </cell>
          <cell r="B590" t="str">
            <v>5861Periculosidade</v>
          </cell>
          <cell r="C590" t="str">
            <v>1.293,29D</v>
          </cell>
          <cell r="D590">
            <v>326.04000000000002</v>
          </cell>
          <cell r="E590">
            <v>0</v>
          </cell>
          <cell r="F590" t="str">
            <v>1.619,33D</v>
          </cell>
          <cell r="G590">
            <v>1619.33</v>
          </cell>
        </row>
        <row r="591">
          <cell r="A591">
            <v>5863</v>
          </cell>
          <cell r="B591" t="str">
            <v>5863INSS</v>
          </cell>
          <cell r="C591" t="str">
            <v>185.500,43D</v>
          </cell>
          <cell r="D591">
            <v>49191.92</v>
          </cell>
          <cell r="E591">
            <v>0</v>
          </cell>
          <cell r="F591" t="str">
            <v>234.692,35D</v>
          </cell>
          <cell r="G591">
            <v>234692.35</v>
          </cell>
        </row>
        <row r="592">
          <cell r="A592">
            <v>5864</v>
          </cell>
          <cell r="B592" t="str">
            <v>5864GRRF</v>
          </cell>
          <cell r="C592" t="str">
            <v>7.470,43D</v>
          </cell>
          <cell r="D592">
            <v>1776.3</v>
          </cell>
          <cell r="E592">
            <v>0</v>
          </cell>
          <cell r="F592" t="str">
            <v>9.246,73D</v>
          </cell>
          <cell r="G592">
            <v>9246.73</v>
          </cell>
        </row>
        <row r="593">
          <cell r="A593">
            <v>5865</v>
          </cell>
          <cell r="B593" t="str">
            <v>5865Hora extra</v>
          </cell>
          <cell r="C593" t="str">
            <v>18.571,83D</v>
          </cell>
          <cell r="D593">
            <v>3181.63</v>
          </cell>
          <cell r="E593">
            <v>0</v>
          </cell>
          <cell r="F593" t="str">
            <v>21.753,46D</v>
          </cell>
          <cell r="G593">
            <v>21753.46</v>
          </cell>
        </row>
        <row r="594">
          <cell r="A594">
            <v>5867</v>
          </cell>
          <cell r="B594" t="str">
            <v>5867Custos de Mão de Obra - SCP</v>
          </cell>
          <cell r="C594" t="str">
            <v>480.417,83C</v>
          </cell>
          <cell r="D594">
            <v>0</v>
          </cell>
          <cell r="E594">
            <v>0</v>
          </cell>
          <cell r="F594" t="str">
            <v>480.417,83C</v>
          </cell>
          <cell r="G594">
            <v>480417.83</v>
          </cell>
        </row>
        <row r="595">
          <cell r="A595">
            <v>5868</v>
          </cell>
          <cell r="B595" t="str">
            <v>5868DSR S/ H. EXTRA</v>
          </cell>
          <cell r="C595" t="str">
            <v>4.884,99D</v>
          </cell>
          <cell r="D595">
            <v>680.83</v>
          </cell>
          <cell r="E595">
            <v>0</v>
          </cell>
          <cell r="F595" t="str">
            <v>5.565,82D</v>
          </cell>
          <cell r="G595">
            <v>5565.82</v>
          </cell>
        </row>
        <row r="596">
          <cell r="A596" t="str">
            <v/>
          </cell>
          <cell r="B596" t="str">
            <v/>
          </cell>
          <cell r="C596" t="str">
            <v/>
          </cell>
          <cell r="D596" t="str">
            <v/>
          </cell>
          <cell r="E596" t="str">
            <v/>
          </cell>
          <cell r="F596" t="str">
            <v/>
          </cell>
          <cell r="G596" t="str">
            <v/>
          </cell>
        </row>
        <row r="597">
          <cell r="A597">
            <v>6764</v>
          </cell>
          <cell r="B597" t="str">
            <v>6764PROVISÕES TRABALHISTAS</v>
          </cell>
          <cell r="C597" t="str">
            <v xml:space="preserve">       118.793,95D</v>
          </cell>
          <cell r="D597">
            <v>48382.7</v>
          </cell>
          <cell r="E597">
            <v>0</v>
          </cell>
          <cell r="F597" t="str">
            <v xml:space="preserve">       167.176,65D</v>
          </cell>
          <cell r="G597">
            <v>167176.65</v>
          </cell>
        </row>
        <row r="598">
          <cell r="A598">
            <v>5859</v>
          </cell>
          <cell r="B598" t="str">
            <v>5859Provisões férias</v>
          </cell>
          <cell r="C598" t="str">
            <v>76.543,53D</v>
          </cell>
          <cell r="D598">
            <v>20530.45</v>
          </cell>
          <cell r="E598">
            <v>0</v>
          </cell>
          <cell r="F598" t="str">
            <v>97.073,98D</v>
          </cell>
          <cell r="G598">
            <v>97073.98</v>
          </cell>
        </row>
        <row r="599">
          <cell r="A599">
            <v>6765</v>
          </cell>
          <cell r="B599" t="str">
            <v>6765Provisões encargos s/ férias</v>
          </cell>
          <cell r="C599" t="str">
            <v>26.636,33D</v>
          </cell>
          <cell r="D599">
            <v>7144.31</v>
          </cell>
          <cell r="E599">
            <v>0</v>
          </cell>
          <cell r="F599" t="str">
            <v>33.780,64D</v>
          </cell>
          <cell r="G599">
            <v>33780.639999999999</v>
          </cell>
        </row>
        <row r="600">
          <cell r="A600">
            <v>6766</v>
          </cell>
          <cell r="B600" t="str">
            <v>6766Provisões 13º</v>
          </cell>
          <cell r="C600" t="str">
            <v>56.030,49D</v>
          </cell>
          <cell r="D600">
            <v>15361.93</v>
          </cell>
          <cell r="E600">
            <v>0</v>
          </cell>
          <cell r="F600" t="str">
            <v>71.392,42D</v>
          </cell>
          <cell r="G600">
            <v>71392.42</v>
          </cell>
        </row>
        <row r="601">
          <cell r="A601">
            <v>6767</v>
          </cell>
          <cell r="B601" t="str">
            <v>6767Provisões encargos s/ 13º salário</v>
          </cell>
          <cell r="C601" t="str">
            <v>19.773,90D</v>
          </cell>
          <cell r="D601">
            <v>5346.01</v>
          </cell>
          <cell r="E601">
            <v>0</v>
          </cell>
          <cell r="F601" t="str">
            <v>25.119,91D</v>
          </cell>
          <cell r="G601">
            <v>25119.91</v>
          </cell>
        </row>
        <row r="602">
          <cell r="A602">
            <v>6768</v>
          </cell>
          <cell r="B602" t="str">
            <v>6768Provisões trabalhistas - SCP</v>
          </cell>
          <cell r="C602" t="str">
            <v>60.190,30C</v>
          </cell>
          <cell r="D602">
            <v>0</v>
          </cell>
          <cell r="E602">
            <v>0</v>
          </cell>
          <cell r="F602" t="str">
            <v>60.190,30C</v>
          </cell>
          <cell r="G602">
            <v>60190.3</v>
          </cell>
        </row>
        <row r="603">
          <cell r="A603" t="str">
            <v/>
          </cell>
          <cell r="B603" t="str">
            <v/>
          </cell>
          <cell r="C603" t="str">
            <v/>
          </cell>
          <cell r="D603" t="str">
            <v/>
          </cell>
          <cell r="E603" t="str">
            <v/>
          </cell>
          <cell r="F603" t="str">
            <v/>
          </cell>
          <cell r="G603" t="str">
            <v/>
          </cell>
        </row>
        <row r="604">
          <cell r="A604">
            <v>6763</v>
          </cell>
          <cell r="B604" t="str">
            <v>6763GASTOS GERAIS DIRETOS</v>
          </cell>
          <cell r="C604" t="str">
            <v xml:space="preserve">     1.293.693,16D</v>
          </cell>
          <cell r="D604">
            <v>547644.6</v>
          </cell>
          <cell r="E604">
            <v>0</v>
          </cell>
          <cell r="F604" t="str">
            <v xml:space="preserve">     1.841.337,76D</v>
          </cell>
          <cell r="G604">
            <v>1841337.76</v>
          </cell>
        </row>
        <row r="605">
          <cell r="A605">
            <v>7792</v>
          </cell>
          <cell r="B605" t="str">
            <v>7792Repasse Médico</v>
          </cell>
          <cell r="C605" t="str">
            <v>1.353.079,32D</v>
          </cell>
          <cell r="D605">
            <v>237926.57</v>
          </cell>
          <cell r="E605">
            <v>0</v>
          </cell>
          <cell r="F605" t="str">
            <v>1.591.005,89D</v>
          </cell>
          <cell r="G605">
            <v>1591005.89</v>
          </cell>
        </row>
        <row r="606">
          <cell r="A606">
            <v>6790</v>
          </cell>
          <cell r="B606" t="str">
            <v>6790Alugueis</v>
          </cell>
          <cell r="C606" t="str">
            <v>236.360,37D</v>
          </cell>
          <cell r="D606">
            <v>44385.61</v>
          </cell>
          <cell r="E606">
            <v>0</v>
          </cell>
          <cell r="F606" t="str">
            <v>280.745,98D</v>
          </cell>
          <cell r="G606">
            <v>280745.98</v>
          </cell>
        </row>
        <row r="607">
          <cell r="A607">
            <v>6706</v>
          </cell>
          <cell r="B607" t="str">
            <v>6706Energia Eletrica</v>
          </cell>
          <cell r="C607" t="str">
            <v>195.068,60D</v>
          </cell>
          <cell r="D607">
            <v>47430.68</v>
          </cell>
          <cell r="E607">
            <v>0</v>
          </cell>
          <cell r="F607" t="str">
            <v>242.499,28D</v>
          </cell>
          <cell r="G607">
            <v>242499.28</v>
          </cell>
        </row>
        <row r="608">
          <cell r="A608">
            <v>6741</v>
          </cell>
          <cell r="B608" t="str">
            <v>6741Manutenção e Reparo</v>
          </cell>
          <cell r="C608" t="str">
            <v>222.575,81D</v>
          </cell>
          <cell r="D608">
            <v>64244.32</v>
          </cell>
          <cell r="E608">
            <v>0</v>
          </cell>
          <cell r="F608" t="str">
            <v>286.820,13D</v>
          </cell>
          <cell r="G608">
            <v>286820.13</v>
          </cell>
        </row>
        <row r="609">
          <cell r="A609">
            <v>6258</v>
          </cell>
          <cell r="B609" t="str">
            <v>6258Serviços Graficos</v>
          </cell>
          <cell r="C609" t="str">
            <v>164.986,67D</v>
          </cell>
          <cell r="D609">
            <v>139748.9</v>
          </cell>
          <cell r="E609">
            <v>0</v>
          </cell>
          <cell r="F609" t="str">
            <v>304.735,57D</v>
          </cell>
          <cell r="G609">
            <v>304735.57</v>
          </cell>
        </row>
        <row r="610">
          <cell r="A610">
            <v>7767</v>
          </cell>
          <cell r="B610" t="str">
            <v>7767Serviços de limpeza</v>
          </cell>
          <cell r="C610" t="str">
            <v>5.284,40D</v>
          </cell>
          <cell r="D610">
            <v>366.66</v>
          </cell>
          <cell r="E610">
            <v>0</v>
          </cell>
          <cell r="F610" t="str">
            <v>5.651,06D</v>
          </cell>
          <cell r="G610">
            <v>5651.06</v>
          </cell>
        </row>
        <row r="611">
          <cell r="A611">
            <v>6300</v>
          </cell>
          <cell r="B611" t="str">
            <v>6300Lavanderia</v>
          </cell>
          <cell r="C611" t="str">
            <v>45.526,60D</v>
          </cell>
          <cell r="D611">
            <v>11138.61</v>
          </cell>
          <cell r="E611">
            <v>0</v>
          </cell>
          <cell r="F611" t="str">
            <v>56.665,21D</v>
          </cell>
          <cell r="G611">
            <v>56665.21</v>
          </cell>
        </row>
        <row r="612">
          <cell r="A612">
            <v>7799</v>
          </cell>
          <cell r="B612" t="str">
            <v>7799Gastos Gerais Diretos - SCP</v>
          </cell>
          <cell r="C612" t="str">
            <v>1.086.168,28C</v>
          </cell>
          <cell r="D612">
            <v>0</v>
          </cell>
          <cell r="E612">
            <v>0</v>
          </cell>
          <cell r="F612" t="str">
            <v>1.086.168,28C</v>
          </cell>
          <cell r="G612">
            <v>1086168.28</v>
          </cell>
        </row>
        <row r="613">
          <cell r="A613">
            <v>7808</v>
          </cell>
          <cell r="B613" t="str">
            <v>7808Locação de maquinas e equipamentos</v>
          </cell>
          <cell r="C613" t="str">
            <v>8.680,00D</v>
          </cell>
          <cell r="D613">
            <v>1416</v>
          </cell>
          <cell r="E613">
            <v>0</v>
          </cell>
          <cell r="F613" t="str">
            <v>10.096,00D</v>
          </cell>
          <cell r="G613">
            <v>10096</v>
          </cell>
        </row>
        <row r="614">
          <cell r="A614">
            <v>7809</v>
          </cell>
          <cell r="B614" t="str">
            <v>7809Serviços de pesquisa e monitoramento</v>
          </cell>
          <cell r="C614" t="str">
            <v>4.620,71D</v>
          </cell>
          <cell r="D614">
            <v>0</v>
          </cell>
          <cell r="E614">
            <v>0</v>
          </cell>
          <cell r="F614" t="str">
            <v>4.620,71D</v>
          </cell>
          <cell r="G614">
            <v>4620.71</v>
          </cell>
        </row>
        <row r="615">
          <cell r="A615">
            <v>7768</v>
          </cell>
          <cell r="B615" t="str">
            <v>7768Cópias e impressões</v>
          </cell>
          <cell r="C615" t="str">
            <v>130.236,51D</v>
          </cell>
          <cell r="D615">
            <v>25.15</v>
          </cell>
          <cell r="E615">
            <v>0</v>
          </cell>
          <cell r="F615" t="str">
            <v>130.261,66D</v>
          </cell>
          <cell r="G615">
            <v>130261.66</v>
          </cell>
        </row>
        <row r="616">
          <cell r="A616">
            <v>7795</v>
          </cell>
          <cell r="B616" t="str">
            <v>7795Segurança do trabalho</v>
          </cell>
          <cell r="C616" t="str">
            <v>10.460,00D</v>
          </cell>
          <cell r="D616">
            <v>700</v>
          </cell>
          <cell r="E616">
            <v>0</v>
          </cell>
          <cell r="F616" t="str">
            <v>11.160,00D</v>
          </cell>
          <cell r="G616">
            <v>11160</v>
          </cell>
        </row>
        <row r="617">
          <cell r="A617">
            <v>7805</v>
          </cell>
          <cell r="B617" t="str">
            <v>7805Serviços de esterilização</v>
          </cell>
          <cell r="C617" t="str">
            <v>2.982,45D</v>
          </cell>
          <cell r="D617">
            <v>262.10000000000002</v>
          </cell>
          <cell r="E617">
            <v>0</v>
          </cell>
          <cell r="F617" t="str">
            <v>3.244,55D</v>
          </cell>
          <cell r="G617">
            <v>3244.55</v>
          </cell>
        </row>
        <row r="618">
          <cell r="A618" t="str">
            <v/>
          </cell>
          <cell r="B618" t="str">
            <v/>
          </cell>
          <cell r="C618" t="str">
            <v/>
          </cell>
          <cell r="D618" t="str">
            <v/>
          </cell>
          <cell r="E618" t="str">
            <v/>
          </cell>
          <cell r="F618" t="str">
            <v/>
          </cell>
          <cell r="G618" t="str">
            <v/>
          </cell>
        </row>
        <row r="619">
          <cell r="A619">
            <v>6195</v>
          </cell>
          <cell r="B619" t="str">
            <v>6195DESPESAS</v>
          </cell>
          <cell r="C619" t="str">
            <v xml:space="preserve">     1.535.350,96D</v>
          </cell>
          <cell r="D619">
            <v>577942.18999999994</v>
          </cell>
          <cell r="E619">
            <v>181.24</v>
          </cell>
          <cell r="F619" t="str">
            <v xml:space="preserve">     2.113.111,91D</v>
          </cell>
          <cell r="G619">
            <v>2113111.91</v>
          </cell>
        </row>
        <row r="620">
          <cell r="A620">
            <v>6202</v>
          </cell>
          <cell r="B620" t="str">
            <v>6202DESPESAS OPERACIONAIS</v>
          </cell>
          <cell r="C620" t="str">
            <v xml:space="preserve">     1.661.815,83D</v>
          </cell>
          <cell r="D620">
            <v>514106.06</v>
          </cell>
          <cell r="E620">
            <v>181.24</v>
          </cell>
          <cell r="F620" t="str">
            <v xml:space="preserve">     2.175.740,65D</v>
          </cell>
          <cell r="G620">
            <v>2175740.65</v>
          </cell>
        </row>
        <row r="621">
          <cell r="A621">
            <v>6209</v>
          </cell>
          <cell r="B621" t="str">
            <v>6209DESPESAS COMERCIAIS</v>
          </cell>
          <cell r="C621" t="str">
            <v xml:space="preserve">       209.229,40D</v>
          </cell>
          <cell r="D621">
            <v>63439.64</v>
          </cell>
          <cell r="E621">
            <v>0</v>
          </cell>
          <cell r="F621" t="str">
            <v xml:space="preserve">       272.669,04D</v>
          </cell>
          <cell r="G621">
            <v>272669.03999999998</v>
          </cell>
        </row>
        <row r="622">
          <cell r="A622">
            <v>6237</v>
          </cell>
          <cell r="B622" t="str">
            <v>6237SERVIÇOS PRESTADOS</v>
          </cell>
          <cell r="C622" t="str">
            <v xml:space="preserve">       209.229,40D</v>
          </cell>
          <cell r="D622">
            <v>63439.64</v>
          </cell>
          <cell r="E622">
            <v>0</v>
          </cell>
          <cell r="F622" t="str">
            <v xml:space="preserve">       272.669,04D</v>
          </cell>
          <cell r="G622">
            <v>272669.03999999998</v>
          </cell>
        </row>
        <row r="623">
          <cell r="A623">
            <v>6244</v>
          </cell>
          <cell r="B623" t="str">
            <v>6244Propaganda/Publicidade</v>
          </cell>
          <cell r="C623" t="str">
            <v>99.990,25D</v>
          </cell>
          <cell r="D623">
            <v>24472.53</v>
          </cell>
          <cell r="E623">
            <v>0</v>
          </cell>
          <cell r="F623" t="str">
            <v>124.462,78D</v>
          </cell>
          <cell r="G623">
            <v>124462.78</v>
          </cell>
        </row>
        <row r="624">
          <cell r="A624">
            <v>6272</v>
          </cell>
          <cell r="B624" t="str">
            <v>6272Serviços Contábeis</v>
          </cell>
          <cell r="C624" t="str">
            <v>44.310,97D</v>
          </cell>
          <cell r="D624">
            <v>7774</v>
          </cell>
          <cell r="E624">
            <v>0</v>
          </cell>
          <cell r="F624" t="str">
            <v>52.084,97D</v>
          </cell>
          <cell r="G624">
            <v>52084.97</v>
          </cell>
        </row>
        <row r="625">
          <cell r="A625">
            <v>6279</v>
          </cell>
          <cell r="B625" t="str">
            <v>6279Serviços Advocatícios</v>
          </cell>
          <cell r="C625" t="str">
            <v>15.000,00D</v>
          </cell>
          <cell r="D625">
            <v>3000</v>
          </cell>
          <cell r="E625">
            <v>0</v>
          </cell>
          <cell r="F625" t="str">
            <v>18.000,00D</v>
          </cell>
          <cell r="G625">
            <v>18000</v>
          </cell>
        </row>
        <row r="626">
          <cell r="A626">
            <v>6286</v>
          </cell>
          <cell r="B626" t="str">
            <v>6286Segurança</v>
          </cell>
          <cell r="C626" t="str">
            <v>14.006,28D</v>
          </cell>
          <cell r="D626">
            <v>907.38</v>
          </cell>
          <cell r="E626">
            <v>0</v>
          </cell>
          <cell r="F626" t="str">
            <v>14.913,66D</v>
          </cell>
          <cell r="G626">
            <v>14913.66</v>
          </cell>
        </row>
        <row r="627">
          <cell r="A627">
            <v>6293</v>
          </cell>
          <cell r="B627" t="str">
            <v>6293Serviços prestados PF/PJ</v>
          </cell>
          <cell r="C627" t="str">
            <v>13.476,91D</v>
          </cell>
          <cell r="D627">
            <v>4325.99</v>
          </cell>
          <cell r="E627">
            <v>0</v>
          </cell>
          <cell r="F627" t="str">
            <v>17.802,90D</v>
          </cell>
          <cell r="G627">
            <v>17802.900000000001</v>
          </cell>
        </row>
        <row r="628">
          <cell r="A628">
            <v>6307</v>
          </cell>
          <cell r="B628" t="str">
            <v>6307Táxi</v>
          </cell>
          <cell r="C628" t="str">
            <v>5.251,68D</v>
          </cell>
          <cell r="D628">
            <v>1685.19</v>
          </cell>
          <cell r="E628">
            <v>0</v>
          </cell>
          <cell r="F628" t="str">
            <v>6.936,87D</v>
          </cell>
          <cell r="G628">
            <v>6936.87</v>
          </cell>
        </row>
        <row r="629">
          <cell r="A629">
            <v>7765</v>
          </cell>
          <cell r="B629" t="str">
            <v>7765Serviços de Informática</v>
          </cell>
          <cell r="C629" t="str">
            <v>81.655,14D</v>
          </cell>
          <cell r="D629">
            <v>10625.99</v>
          </cell>
          <cell r="E629">
            <v>0</v>
          </cell>
          <cell r="F629" t="str">
            <v>92.281,13D</v>
          </cell>
          <cell r="G629">
            <v>92281.13</v>
          </cell>
        </row>
        <row r="630">
          <cell r="A630">
            <v>7766</v>
          </cell>
          <cell r="B630" t="str">
            <v>7766Serviços de consultoria</v>
          </cell>
          <cell r="C630" t="str">
            <v>50.624,24D</v>
          </cell>
          <cell r="D630">
            <v>10648.56</v>
          </cell>
          <cell r="E630">
            <v>0</v>
          </cell>
          <cell r="F630" t="str">
            <v>61.272,80D</v>
          </cell>
          <cell r="G630">
            <v>61272.800000000003</v>
          </cell>
        </row>
        <row r="631">
          <cell r="A631">
            <v>7807</v>
          </cell>
          <cell r="B631" t="str">
            <v>7807Locação de máquinas e equipamentos</v>
          </cell>
          <cell r="C631" t="str">
            <v>360,00D</v>
          </cell>
          <cell r="D631">
            <v>0</v>
          </cell>
          <cell r="E631">
            <v>0</v>
          </cell>
          <cell r="F631" t="str">
            <v>360,00D</v>
          </cell>
          <cell r="G631">
            <v>360</v>
          </cell>
        </row>
        <row r="632">
          <cell r="A632">
            <v>7810</v>
          </cell>
          <cell r="B632" t="str">
            <v>7810Serviços SCP</v>
          </cell>
          <cell r="C632" t="str">
            <v>115.446,07C</v>
          </cell>
          <cell r="D632">
            <v>0</v>
          </cell>
          <cell r="E632">
            <v>0</v>
          </cell>
          <cell r="F632" t="str">
            <v>115.446,07C</v>
          </cell>
          <cell r="G632">
            <v>115446.07</v>
          </cell>
        </row>
        <row r="633">
          <cell r="A633" t="str">
            <v/>
          </cell>
          <cell r="B633" t="str">
            <v/>
          </cell>
        </row>
        <row r="634">
          <cell r="A634" t="str">
            <v/>
          </cell>
          <cell r="B634" t="str">
            <v/>
          </cell>
        </row>
        <row r="635">
          <cell r="A635" t="str">
            <v/>
          </cell>
        </row>
        <row r="636">
          <cell r="A636" t="str">
            <v/>
          </cell>
          <cell r="B636" t="str">
            <v/>
          </cell>
        </row>
        <row r="637">
          <cell r="A637" t="str">
            <v/>
          </cell>
          <cell r="B637" t="str">
            <v/>
          </cell>
          <cell r="C637" t="str">
            <v/>
          </cell>
          <cell r="D637" t="str">
            <v/>
          </cell>
          <cell r="E637" t="str">
            <v/>
          </cell>
          <cell r="F637" t="str">
            <v/>
          </cell>
          <cell r="G637" t="str">
            <v/>
          </cell>
        </row>
        <row r="638">
          <cell r="A638">
            <v>6314</v>
          </cell>
          <cell r="B638" t="str">
            <v>6314DESPESAS COM PESSOAL</v>
          </cell>
          <cell r="C638" t="str">
            <v xml:space="preserve">       430.034,57D</v>
          </cell>
          <cell r="D638">
            <v>119374.31</v>
          </cell>
          <cell r="E638">
            <v>181.24</v>
          </cell>
          <cell r="F638" t="str">
            <v xml:space="preserve">       549.227,64D</v>
          </cell>
          <cell r="G638">
            <v>549227.64</v>
          </cell>
        </row>
        <row r="639">
          <cell r="A639">
            <v>6321</v>
          </cell>
          <cell r="B639" t="str">
            <v>6321PROVENTOS</v>
          </cell>
          <cell r="C639" t="str">
            <v xml:space="preserve">       281.663,96D</v>
          </cell>
          <cell r="D639">
            <v>79578.06</v>
          </cell>
          <cell r="E639">
            <v>181.24</v>
          </cell>
          <cell r="F639" t="str">
            <v xml:space="preserve">       361.060,78D</v>
          </cell>
          <cell r="G639">
            <v>361060.78</v>
          </cell>
        </row>
        <row r="640">
          <cell r="A640">
            <v>6328</v>
          </cell>
          <cell r="B640" t="str">
            <v>6328Salarios e Ordenados</v>
          </cell>
          <cell r="C640" t="str">
            <v>199.328,14D</v>
          </cell>
          <cell r="D640">
            <v>54612.31</v>
          </cell>
          <cell r="E640">
            <v>181.24</v>
          </cell>
          <cell r="F640" t="str">
            <v>253.759,21D</v>
          </cell>
          <cell r="G640">
            <v>253759.21</v>
          </cell>
        </row>
        <row r="641">
          <cell r="A641">
            <v>6419</v>
          </cell>
          <cell r="B641" t="str">
            <v>6419DSR S/ H. Extra</v>
          </cell>
          <cell r="C641" t="str">
            <v>1.268,46D</v>
          </cell>
          <cell r="D641">
            <v>182.03</v>
          </cell>
          <cell r="E641">
            <v>0</v>
          </cell>
          <cell r="F641" t="str">
            <v>1.450,49D</v>
          </cell>
          <cell r="G641">
            <v>1450.49</v>
          </cell>
        </row>
        <row r="642">
          <cell r="A642">
            <v>6426</v>
          </cell>
          <cell r="B642" t="str">
            <v>6426HS. Extras</v>
          </cell>
          <cell r="C642" t="str">
            <v>3.537,57D</v>
          </cell>
          <cell r="D642">
            <v>910.36</v>
          </cell>
          <cell r="E642">
            <v>0</v>
          </cell>
          <cell r="F642" t="str">
            <v>4.447,93D</v>
          </cell>
          <cell r="G642">
            <v>4447.93</v>
          </cell>
        </row>
        <row r="643">
          <cell r="A643">
            <v>6433</v>
          </cell>
          <cell r="B643" t="str">
            <v>6433Gratificação</v>
          </cell>
          <cell r="C643" t="str">
            <v>18.987,26D</v>
          </cell>
          <cell r="D643">
            <v>4771.67</v>
          </cell>
          <cell r="E643">
            <v>0</v>
          </cell>
          <cell r="F643" t="str">
            <v>23.758,93D</v>
          </cell>
          <cell r="G643">
            <v>23758.93</v>
          </cell>
        </row>
        <row r="644">
          <cell r="A644">
            <v>6454</v>
          </cell>
          <cell r="B644" t="str">
            <v>6454Insalubridade</v>
          </cell>
          <cell r="C644" t="str">
            <v>10.693,49D</v>
          </cell>
          <cell r="D644">
            <v>3260.76</v>
          </cell>
          <cell r="E644">
            <v>0</v>
          </cell>
          <cell r="F644" t="str">
            <v>13.954,25D</v>
          </cell>
          <cell r="G644">
            <v>13954.25</v>
          </cell>
        </row>
        <row r="645">
          <cell r="A645">
            <v>6461</v>
          </cell>
          <cell r="B645" t="str">
            <v>6461Quiquenio</v>
          </cell>
          <cell r="C645" t="str">
            <v>605,07D</v>
          </cell>
          <cell r="D645">
            <v>230.73</v>
          </cell>
          <cell r="E645">
            <v>0</v>
          </cell>
          <cell r="F645" t="str">
            <v>835,80D</v>
          </cell>
          <cell r="G645">
            <v>835.8</v>
          </cell>
        </row>
        <row r="646">
          <cell r="A646">
            <v>6482</v>
          </cell>
          <cell r="B646" t="str">
            <v>6482Fardamentos</v>
          </cell>
          <cell r="C646" t="str">
            <v>25.314,79D</v>
          </cell>
          <cell r="D646">
            <v>5264.84</v>
          </cell>
          <cell r="E646">
            <v>0</v>
          </cell>
          <cell r="F646" t="str">
            <v>30.579,63D</v>
          </cell>
          <cell r="G646">
            <v>30579.63</v>
          </cell>
        </row>
        <row r="647">
          <cell r="A647">
            <v>6489</v>
          </cell>
          <cell r="B647" t="str">
            <v>6489Confraternizações e premiações</v>
          </cell>
          <cell r="C647" t="str">
            <v>4.603,01D</v>
          </cell>
          <cell r="D647">
            <v>4468.18</v>
          </cell>
          <cell r="E647">
            <v>0</v>
          </cell>
          <cell r="F647" t="str">
            <v>9.071,19D</v>
          </cell>
          <cell r="G647">
            <v>9071.19</v>
          </cell>
        </row>
        <row r="648">
          <cell r="A648">
            <v>6496</v>
          </cell>
          <cell r="B648" t="str">
            <v>6496Cursos e Treinamentos</v>
          </cell>
          <cell r="C648" t="str">
            <v>0,00D</v>
          </cell>
          <cell r="D648">
            <v>960.66</v>
          </cell>
          <cell r="E648">
            <v>0</v>
          </cell>
          <cell r="F648" t="str">
            <v>960,66D</v>
          </cell>
          <cell r="G648">
            <v>960.66</v>
          </cell>
        </row>
        <row r="649">
          <cell r="A649">
            <v>6510</v>
          </cell>
          <cell r="B649" t="str">
            <v>6510Exames</v>
          </cell>
          <cell r="C649" t="str">
            <v>3.108,50D</v>
          </cell>
          <cell r="D649">
            <v>1122.5</v>
          </cell>
          <cell r="E649">
            <v>0</v>
          </cell>
          <cell r="F649" t="str">
            <v>4.231,00D</v>
          </cell>
          <cell r="G649">
            <v>4231</v>
          </cell>
        </row>
        <row r="650">
          <cell r="A650">
            <v>7700</v>
          </cell>
          <cell r="B650" t="str">
            <v>7700Periulosidade</v>
          </cell>
          <cell r="C650" t="str">
            <v>1.791,00D</v>
          </cell>
          <cell r="D650">
            <v>394.02</v>
          </cell>
          <cell r="E650">
            <v>0</v>
          </cell>
          <cell r="F650" t="str">
            <v>2.185,02D</v>
          </cell>
          <cell r="G650">
            <v>2185.02</v>
          </cell>
        </row>
        <row r="651">
          <cell r="A651">
            <v>7701</v>
          </cell>
          <cell r="B651" t="str">
            <v>7701Bolsa Estágio</v>
          </cell>
          <cell r="C651" t="str">
            <v>12.426,67D</v>
          </cell>
          <cell r="D651">
            <v>3400</v>
          </cell>
          <cell r="E651">
            <v>0</v>
          </cell>
          <cell r="F651" t="str">
            <v>15.826,67D</v>
          </cell>
          <cell r="G651">
            <v>15826.67</v>
          </cell>
        </row>
        <row r="652">
          <cell r="A652" t="str">
            <v/>
          </cell>
          <cell r="B652" t="str">
            <v/>
          </cell>
          <cell r="C652" t="str">
            <v/>
          </cell>
          <cell r="D652" t="str">
            <v/>
          </cell>
          <cell r="E652" t="str">
            <v/>
          </cell>
          <cell r="F652" t="str">
            <v/>
          </cell>
          <cell r="G652" t="str">
            <v/>
          </cell>
        </row>
        <row r="653">
          <cell r="A653">
            <v>6552</v>
          </cell>
          <cell r="B653" t="str">
            <v>6552ENCARGOS SOCIAIS</v>
          </cell>
          <cell r="C653" t="str">
            <v xml:space="preserve">        90.947,44D</v>
          </cell>
          <cell r="D653">
            <v>24521.17</v>
          </cell>
          <cell r="E653">
            <v>0</v>
          </cell>
          <cell r="F653" t="str">
            <v xml:space="preserve">       115.468,61D</v>
          </cell>
          <cell r="G653">
            <v>115468.61</v>
          </cell>
        </row>
        <row r="654">
          <cell r="A654" t="str">
            <v>736I</v>
          </cell>
          <cell r="B654" t="str">
            <v>736Inss</v>
          </cell>
          <cell r="C654" t="str">
            <v>68.451,08D</v>
          </cell>
          <cell r="D654">
            <v>18884.12</v>
          </cell>
          <cell r="E654">
            <v>0</v>
          </cell>
          <cell r="F654" t="str">
            <v>87.335,20D</v>
          </cell>
          <cell r="G654">
            <v>87335.2</v>
          </cell>
        </row>
        <row r="655">
          <cell r="A655">
            <v>6566</v>
          </cell>
          <cell r="B655" t="str">
            <v>6566Fgts</v>
          </cell>
          <cell r="C655" t="str">
            <v>19.868,03D</v>
          </cell>
          <cell r="D655">
            <v>5637.05</v>
          </cell>
          <cell r="E655">
            <v>0</v>
          </cell>
          <cell r="F655" t="str">
            <v>25.505,08D</v>
          </cell>
          <cell r="G655">
            <v>25505.08</v>
          </cell>
        </row>
        <row r="656">
          <cell r="A656">
            <v>6580</v>
          </cell>
          <cell r="B656" t="str">
            <v>6580Grrf</v>
          </cell>
          <cell r="C656" t="str">
            <v>2.628,33D</v>
          </cell>
          <cell r="D656">
            <v>0</v>
          </cell>
          <cell r="E656">
            <v>0</v>
          </cell>
          <cell r="F656" t="str">
            <v>2.628,33D</v>
          </cell>
          <cell r="G656">
            <v>2628.33</v>
          </cell>
        </row>
        <row r="657">
          <cell r="A657" t="str">
            <v/>
          </cell>
          <cell r="B657" t="str">
            <v/>
          </cell>
          <cell r="C657" t="str">
            <v/>
          </cell>
          <cell r="D657" t="str">
            <v/>
          </cell>
          <cell r="E657" t="str">
            <v/>
          </cell>
          <cell r="F657" t="str">
            <v/>
          </cell>
          <cell r="G657" t="str">
            <v/>
          </cell>
        </row>
        <row r="658">
          <cell r="A658">
            <v>6622</v>
          </cell>
          <cell r="B658" t="str">
            <v>6622PROVISÕES TRABALHISTAS</v>
          </cell>
          <cell r="C658" t="str">
            <v xml:space="preserve">        57.423,17D</v>
          </cell>
          <cell r="D658">
            <v>15275.08</v>
          </cell>
          <cell r="E658">
            <v>0</v>
          </cell>
          <cell r="F658" t="str">
            <v xml:space="preserve">        72.698,25D</v>
          </cell>
          <cell r="G658">
            <v>72698.25</v>
          </cell>
        </row>
        <row r="659">
          <cell r="A659">
            <v>6629</v>
          </cell>
          <cell r="B659" t="str">
            <v>6629Provisao de Ferias</v>
          </cell>
          <cell r="C659" t="str">
            <v>24.429,67D</v>
          </cell>
          <cell r="D659">
            <v>6484.75</v>
          </cell>
          <cell r="E659">
            <v>0</v>
          </cell>
          <cell r="F659" t="str">
            <v>30.914,42D</v>
          </cell>
          <cell r="G659">
            <v>30914.42</v>
          </cell>
        </row>
        <row r="660">
          <cell r="A660">
            <v>6636</v>
          </cell>
          <cell r="B660" t="str">
            <v>6636Provisao de 13º salario</v>
          </cell>
          <cell r="C660" t="str">
            <v>18.168,59D</v>
          </cell>
          <cell r="D660">
            <v>4846.58</v>
          </cell>
          <cell r="E660">
            <v>0</v>
          </cell>
          <cell r="F660" t="str">
            <v>23.015,17D</v>
          </cell>
          <cell r="G660">
            <v>23015.17</v>
          </cell>
        </row>
        <row r="661">
          <cell r="A661">
            <v>6637</v>
          </cell>
          <cell r="B661" t="str">
            <v>6637Provisão encargos s/ férias</v>
          </cell>
          <cell r="C661" t="str">
            <v>8.502,09D</v>
          </cell>
          <cell r="D661">
            <v>2257.09</v>
          </cell>
          <cell r="E661">
            <v>0</v>
          </cell>
          <cell r="F661" t="str">
            <v>10.759,18D</v>
          </cell>
          <cell r="G661">
            <v>10759.18</v>
          </cell>
        </row>
        <row r="662">
          <cell r="A662">
            <v>6638</v>
          </cell>
          <cell r="B662" t="str">
            <v>6638Provisão encargos s/ 13º salário</v>
          </cell>
          <cell r="C662" t="str">
            <v>6.322,82D</v>
          </cell>
          <cell r="D662">
            <v>1686.66</v>
          </cell>
          <cell r="E662">
            <v>0</v>
          </cell>
          <cell r="F662" t="str">
            <v>8.009,48D</v>
          </cell>
          <cell r="G662">
            <v>8009.48</v>
          </cell>
        </row>
        <row r="663">
          <cell r="A663" t="str">
            <v/>
          </cell>
          <cell r="B663" t="str">
            <v/>
          </cell>
          <cell r="C663" t="str">
            <v/>
          </cell>
          <cell r="D663" t="str">
            <v/>
          </cell>
          <cell r="E663" t="str">
            <v/>
          </cell>
          <cell r="F663" t="str">
            <v/>
          </cell>
          <cell r="G663" t="str">
            <v/>
          </cell>
        </row>
        <row r="664">
          <cell r="A664">
            <v>6657</v>
          </cell>
          <cell r="B664" t="str">
            <v>6657DESPESAS ADMINISTRATIVAS</v>
          </cell>
          <cell r="C664" t="str">
            <v xml:space="preserve">       435.756,02D</v>
          </cell>
          <cell r="D664">
            <v>158591.07999999999</v>
          </cell>
          <cell r="E664">
            <v>0</v>
          </cell>
          <cell r="F664" t="str">
            <v xml:space="preserve">       594.347,10D</v>
          </cell>
          <cell r="G664">
            <v>594347.1</v>
          </cell>
        </row>
        <row r="665">
          <cell r="A665">
            <v>6664</v>
          </cell>
          <cell r="B665" t="str">
            <v>6664DESPESAS ADMINISTRATIVAS</v>
          </cell>
          <cell r="C665" t="str">
            <v xml:space="preserve">       435.756,02D</v>
          </cell>
          <cell r="D665">
            <v>158591.07999999999</v>
          </cell>
          <cell r="E665">
            <v>0</v>
          </cell>
          <cell r="F665" t="str">
            <v xml:space="preserve">       594.347,10D</v>
          </cell>
          <cell r="G665">
            <v>594347.1</v>
          </cell>
        </row>
        <row r="666">
          <cell r="A666">
            <v>6678</v>
          </cell>
          <cell r="B666" t="str">
            <v>6678Frete</v>
          </cell>
          <cell r="C666" t="str">
            <v>9.851,23D</v>
          </cell>
          <cell r="D666">
            <v>5999.07</v>
          </cell>
          <cell r="E666">
            <v>0</v>
          </cell>
          <cell r="F666" t="str">
            <v>15.850,30D</v>
          </cell>
          <cell r="G666">
            <v>15850.3</v>
          </cell>
        </row>
        <row r="667">
          <cell r="A667">
            <v>6685</v>
          </cell>
          <cell r="B667" t="str">
            <v>6685Despesas com seguros</v>
          </cell>
          <cell r="C667" t="str">
            <v>28.701,36D</v>
          </cell>
          <cell r="D667">
            <v>26714.14</v>
          </cell>
          <cell r="E667">
            <v>0</v>
          </cell>
          <cell r="F667" t="str">
            <v>55.415,50D</v>
          </cell>
          <cell r="G667">
            <v>55415.5</v>
          </cell>
        </row>
        <row r="668">
          <cell r="A668">
            <v>6692</v>
          </cell>
          <cell r="B668" t="str">
            <v>6692Despesa Agua</v>
          </cell>
          <cell r="C668" t="str">
            <v>0,00D</v>
          </cell>
          <cell r="D668">
            <v>2.99</v>
          </cell>
          <cell r="E668">
            <v>0</v>
          </cell>
          <cell r="F668" t="str">
            <v>2,99D</v>
          </cell>
          <cell r="G668">
            <v>2.99</v>
          </cell>
        </row>
        <row r="669">
          <cell r="A669">
            <v>6699</v>
          </cell>
          <cell r="B669" t="str">
            <v>6699Telefones</v>
          </cell>
          <cell r="C669" t="str">
            <v>29.652,57D</v>
          </cell>
          <cell r="D669">
            <v>6159.55</v>
          </cell>
          <cell r="E669">
            <v>0</v>
          </cell>
          <cell r="F669" t="str">
            <v>35.812,12D</v>
          </cell>
          <cell r="G669">
            <v>35812.120000000003</v>
          </cell>
        </row>
        <row r="670">
          <cell r="A670">
            <v>6720</v>
          </cell>
          <cell r="B670" t="str">
            <v>6720Associações e Sindicatos</v>
          </cell>
          <cell r="C670" t="str">
            <v>39.136,34D</v>
          </cell>
          <cell r="D670">
            <v>3201.02</v>
          </cell>
          <cell r="E670">
            <v>0</v>
          </cell>
          <cell r="F670" t="str">
            <v>42.337,36D</v>
          </cell>
          <cell r="G670">
            <v>42337.36</v>
          </cell>
        </row>
        <row r="671">
          <cell r="A671">
            <v>6727</v>
          </cell>
          <cell r="B671" t="str">
            <v>6727CIEE - Centro de Integração Empresa Escola</v>
          </cell>
          <cell r="C671" t="str">
            <v>2.375,36D</v>
          </cell>
          <cell r="D671">
            <v>445.38</v>
          </cell>
          <cell r="E671">
            <v>0</v>
          </cell>
          <cell r="F671" t="str">
            <v>2.820,74D</v>
          </cell>
          <cell r="G671">
            <v>2820.74</v>
          </cell>
        </row>
        <row r="672">
          <cell r="A672">
            <v>6734</v>
          </cell>
          <cell r="B672" t="str">
            <v>6734Lanches e Refeições</v>
          </cell>
          <cell r="C672" t="str">
            <v>1.415,41D</v>
          </cell>
          <cell r="D672">
            <v>1076.97</v>
          </cell>
          <cell r="E672">
            <v>0</v>
          </cell>
          <cell r="F672" t="str">
            <v>2.492,38D</v>
          </cell>
          <cell r="G672">
            <v>2492.38</v>
          </cell>
        </row>
        <row r="673">
          <cell r="A673">
            <v>6748</v>
          </cell>
          <cell r="B673" t="str">
            <v>6748Correios e Telegrafos</v>
          </cell>
          <cell r="C673" t="str">
            <v>1.449,42D</v>
          </cell>
          <cell r="D673">
            <v>800.71</v>
          </cell>
          <cell r="E673">
            <v>0</v>
          </cell>
          <cell r="F673" t="str">
            <v>2.250,13D</v>
          </cell>
          <cell r="G673">
            <v>2250.13</v>
          </cell>
        </row>
        <row r="674">
          <cell r="A674">
            <v>6769</v>
          </cell>
          <cell r="B674" t="str">
            <v>6769Material de Escritorio</v>
          </cell>
          <cell r="C674" t="str">
            <v>1.645,01D</v>
          </cell>
          <cell r="D674">
            <v>2077.6</v>
          </cell>
          <cell r="E674">
            <v>0</v>
          </cell>
          <cell r="F674" t="str">
            <v>3.722,61D</v>
          </cell>
          <cell r="G674">
            <v>3722.61</v>
          </cell>
        </row>
        <row r="675">
          <cell r="A675">
            <v>6776</v>
          </cell>
          <cell r="B675" t="str">
            <v>6776Materiais de Segurança</v>
          </cell>
          <cell r="C675" t="str">
            <v>688,77D</v>
          </cell>
          <cell r="D675">
            <v>0</v>
          </cell>
          <cell r="E675">
            <v>0</v>
          </cell>
          <cell r="F675" t="str">
            <v>688,77D</v>
          </cell>
          <cell r="G675">
            <v>688.77</v>
          </cell>
        </row>
        <row r="676">
          <cell r="A676">
            <v>6804</v>
          </cell>
          <cell r="B676" t="str">
            <v>6804Material de expediente</v>
          </cell>
          <cell r="C676" t="str">
            <v>21.631,86D</v>
          </cell>
          <cell r="D676">
            <v>2892.17</v>
          </cell>
          <cell r="E676">
            <v>0</v>
          </cell>
          <cell r="F676" t="str">
            <v>24.524,03D</v>
          </cell>
          <cell r="G676">
            <v>24524.03</v>
          </cell>
        </row>
        <row r="677">
          <cell r="A677">
            <v>6811</v>
          </cell>
          <cell r="B677" t="str">
            <v>6811Copa e cozinha</v>
          </cell>
          <cell r="C677" t="str">
            <v>169,00D</v>
          </cell>
          <cell r="D677">
            <v>421.24</v>
          </cell>
          <cell r="E677">
            <v>0</v>
          </cell>
          <cell r="F677" t="str">
            <v>590,24D</v>
          </cell>
          <cell r="G677">
            <v>590.24</v>
          </cell>
        </row>
        <row r="678">
          <cell r="A678">
            <v>6818</v>
          </cell>
          <cell r="B678" t="str">
            <v>6818Material de informatica</v>
          </cell>
          <cell r="C678" t="str">
            <v>1.782,24D</v>
          </cell>
          <cell r="D678">
            <v>57.9</v>
          </cell>
          <cell r="E678">
            <v>0</v>
          </cell>
          <cell r="F678" t="str">
            <v>1.840,14D</v>
          </cell>
          <cell r="G678">
            <v>1840.14</v>
          </cell>
        </row>
        <row r="679">
          <cell r="A679">
            <v>6825</v>
          </cell>
          <cell r="B679" t="str">
            <v>6825Agua e esgoto</v>
          </cell>
          <cell r="C679" t="str">
            <v>14.543,54D</v>
          </cell>
          <cell r="D679">
            <v>3273.57</v>
          </cell>
          <cell r="E679">
            <v>0</v>
          </cell>
          <cell r="F679" t="str">
            <v>17.817,11D</v>
          </cell>
          <cell r="G679">
            <v>17817.11</v>
          </cell>
        </row>
        <row r="680">
          <cell r="A680">
            <v>6839</v>
          </cell>
          <cell r="B680" t="str">
            <v>6839Cartão de credito</v>
          </cell>
          <cell r="C680" t="str">
            <v>27.221,84D</v>
          </cell>
          <cell r="D680">
            <v>0</v>
          </cell>
          <cell r="E680">
            <v>0</v>
          </cell>
          <cell r="F680" t="str">
            <v>27.221,84D</v>
          </cell>
          <cell r="G680">
            <v>27221.84</v>
          </cell>
        </row>
        <row r="681">
          <cell r="A681">
            <v>6860</v>
          </cell>
          <cell r="B681" t="str">
            <v>6860Internet/TV por assinatura</v>
          </cell>
          <cell r="C681" t="str">
            <v>376,56D</v>
          </cell>
          <cell r="D681">
            <v>96.9</v>
          </cell>
          <cell r="E681">
            <v>0</v>
          </cell>
          <cell r="F681" t="str">
            <v>473,46D</v>
          </cell>
          <cell r="G681">
            <v>473.46</v>
          </cell>
        </row>
        <row r="682">
          <cell r="A682">
            <v>6916</v>
          </cell>
          <cell r="B682" t="str">
            <v>6916Taxas</v>
          </cell>
          <cell r="C682" t="str">
            <v>20.238,13D</v>
          </cell>
          <cell r="D682">
            <v>845.57</v>
          </cell>
          <cell r="E682">
            <v>0</v>
          </cell>
          <cell r="F682" t="str">
            <v>21.083,70D</v>
          </cell>
          <cell r="G682">
            <v>21083.7</v>
          </cell>
        </row>
        <row r="683">
          <cell r="A683">
            <v>6930</v>
          </cell>
          <cell r="B683" t="str">
            <v>6930Estacionamento</v>
          </cell>
          <cell r="C683" t="str">
            <v>745,50D</v>
          </cell>
          <cell r="D683">
            <v>274.5</v>
          </cell>
          <cell r="E683">
            <v>0</v>
          </cell>
          <cell r="F683" t="str">
            <v>1.020,00D</v>
          </cell>
          <cell r="G683">
            <v>1020</v>
          </cell>
        </row>
        <row r="684">
          <cell r="A684">
            <v>6937</v>
          </cell>
          <cell r="B684" t="str">
            <v>6937Material de limpeza</v>
          </cell>
          <cell r="C684" t="str">
            <v>33.461,44D</v>
          </cell>
          <cell r="D684">
            <v>12736.94</v>
          </cell>
          <cell r="E684">
            <v>0</v>
          </cell>
          <cell r="F684" t="str">
            <v>46.198,38D</v>
          </cell>
          <cell r="G684">
            <v>46198.38</v>
          </cell>
        </row>
        <row r="685">
          <cell r="A685">
            <v>6944</v>
          </cell>
          <cell r="B685" t="str">
            <v>6944Material de construção</v>
          </cell>
          <cell r="C685" t="str">
            <v>30.105,88D</v>
          </cell>
          <cell r="D685">
            <v>6000</v>
          </cell>
          <cell r="E685">
            <v>0</v>
          </cell>
          <cell r="F685" t="str">
            <v>36.105,88D</v>
          </cell>
          <cell r="G685">
            <v>36105.879999999997</v>
          </cell>
        </row>
        <row r="686">
          <cell r="A686">
            <v>6951</v>
          </cell>
          <cell r="B686" t="str">
            <v>6951Combustíveis e lubrificantes</v>
          </cell>
          <cell r="C686" t="str">
            <v>789,50D</v>
          </cell>
          <cell r="D686">
            <v>0</v>
          </cell>
          <cell r="E686">
            <v>0</v>
          </cell>
          <cell r="F686" t="str">
            <v>789,50D</v>
          </cell>
          <cell r="G686">
            <v>789.5</v>
          </cell>
        </row>
        <row r="687">
          <cell r="A687">
            <v>6958</v>
          </cell>
          <cell r="B687" t="str">
            <v>6958Doações</v>
          </cell>
          <cell r="C687" t="str">
            <v>3.000,00D</v>
          </cell>
          <cell r="D687">
            <v>0</v>
          </cell>
          <cell r="E687">
            <v>0</v>
          </cell>
          <cell r="F687" t="str">
            <v>3.000,00D</v>
          </cell>
          <cell r="G687">
            <v>3000</v>
          </cell>
        </row>
        <row r="688">
          <cell r="A688">
            <v>7603</v>
          </cell>
          <cell r="B688" t="str">
            <v>7603Material de consumo</v>
          </cell>
          <cell r="C688" t="str">
            <v>6.424,79D</v>
          </cell>
          <cell r="D688">
            <v>2460</v>
          </cell>
          <cell r="E688">
            <v>0</v>
          </cell>
          <cell r="F688" t="str">
            <v>8.884,79D</v>
          </cell>
          <cell r="G688">
            <v>8884.7900000000009</v>
          </cell>
        </row>
        <row r="689">
          <cell r="A689">
            <v>7217</v>
          </cell>
          <cell r="B689" t="str">
            <v>7217Cartorios</v>
          </cell>
          <cell r="C689" t="str">
            <v>1.101,02D</v>
          </cell>
          <cell r="D689">
            <v>15363.33</v>
          </cell>
          <cell r="E689">
            <v>0</v>
          </cell>
          <cell r="F689" t="str">
            <v>16.464,35D</v>
          </cell>
          <cell r="G689">
            <v>16464.349999999999</v>
          </cell>
        </row>
        <row r="690">
          <cell r="A690">
            <v>7813</v>
          </cell>
          <cell r="B690" t="str">
            <v>7813Infraestrutura</v>
          </cell>
          <cell r="C690" t="str">
            <v>6.573,78D</v>
          </cell>
          <cell r="D690">
            <v>2232.87</v>
          </cell>
          <cell r="E690">
            <v>0</v>
          </cell>
          <cell r="F690" t="str">
            <v>8.806,65D</v>
          </cell>
          <cell r="G690">
            <v>8806.65</v>
          </cell>
        </row>
        <row r="691">
          <cell r="A691">
            <v>7814</v>
          </cell>
          <cell r="B691" t="str">
            <v>7814Condomínio</v>
          </cell>
          <cell r="C691" t="str">
            <v>162.009,75D</v>
          </cell>
          <cell r="D691">
            <v>39453.83</v>
          </cell>
          <cell r="E691">
            <v>0</v>
          </cell>
          <cell r="F691" t="str">
            <v>201.463,58D</v>
          </cell>
          <cell r="G691">
            <v>201463.58</v>
          </cell>
        </row>
        <row r="692">
          <cell r="A692">
            <v>7815</v>
          </cell>
          <cell r="B692" t="str">
            <v>7815Software</v>
          </cell>
          <cell r="C692" t="str">
            <v>125.815,26D</v>
          </cell>
          <cell r="D692">
            <v>26004.83</v>
          </cell>
          <cell r="E692">
            <v>0</v>
          </cell>
          <cell r="F692" t="str">
            <v>151.820,09D</v>
          </cell>
          <cell r="G692">
            <v>151820.09</v>
          </cell>
        </row>
        <row r="693">
          <cell r="A693">
            <v>7820</v>
          </cell>
          <cell r="B693" t="str">
            <v>7820Despesas Adm/Operacionais/Investimento - SCP</v>
          </cell>
          <cell r="C693" t="str">
            <v>135.149,54C</v>
          </cell>
          <cell r="D693">
            <v>0</v>
          </cell>
          <cell r="E693">
            <v>0</v>
          </cell>
          <cell r="F693" t="str">
            <v>135.149,54C</v>
          </cell>
          <cell r="G693">
            <v>135149.54</v>
          </cell>
        </row>
        <row r="694">
          <cell r="A694" t="str">
            <v/>
          </cell>
          <cell r="B694" t="str">
            <v/>
          </cell>
          <cell r="C694" t="str">
            <v/>
          </cell>
          <cell r="D694" t="str">
            <v/>
          </cell>
          <cell r="E694" t="str">
            <v/>
          </cell>
          <cell r="F694" t="str">
            <v/>
          </cell>
          <cell r="G694" t="str">
            <v/>
          </cell>
        </row>
        <row r="695">
          <cell r="A695">
            <v>7056</v>
          </cell>
          <cell r="B695" t="str">
            <v>7056DESPESAS TRIBUTARIAS</v>
          </cell>
          <cell r="C695" t="str">
            <v xml:space="preserve">        30.883,65D</v>
          </cell>
          <cell r="D695">
            <v>3486.08</v>
          </cell>
          <cell r="E695">
            <v>0</v>
          </cell>
          <cell r="F695" t="str">
            <v xml:space="preserve">        34.369,73D</v>
          </cell>
          <cell r="G695">
            <v>34369.730000000003</v>
          </cell>
        </row>
        <row r="696">
          <cell r="A696">
            <v>7063</v>
          </cell>
          <cell r="B696" t="str">
            <v>7063TRIBUTOS E CONTRIBUIÇÕES</v>
          </cell>
          <cell r="C696" t="str">
            <v xml:space="preserve">        30.883,65D</v>
          </cell>
          <cell r="D696">
            <v>3486.08</v>
          </cell>
          <cell r="E696">
            <v>0</v>
          </cell>
          <cell r="F696" t="str">
            <v xml:space="preserve">        34.369,73D</v>
          </cell>
          <cell r="G696">
            <v>34369.730000000003</v>
          </cell>
        </row>
        <row r="697">
          <cell r="A697">
            <v>7084</v>
          </cell>
          <cell r="B697" t="str">
            <v>7084Iptu</v>
          </cell>
          <cell r="C697" t="str">
            <v>5.740,35D</v>
          </cell>
          <cell r="D697">
            <v>1579.44</v>
          </cell>
          <cell r="E697">
            <v>0</v>
          </cell>
          <cell r="F697" t="str">
            <v>7.319,79D</v>
          </cell>
          <cell r="G697">
            <v>7319.79</v>
          </cell>
        </row>
        <row r="698">
          <cell r="A698">
            <v>7091</v>
          </cell>
          <cell r="B698" t="str">
            <v>7091CIM</v>
          </cell>
          <cell r="C698" t="str">
            <v>2.764,56D</v>
          </cell>
          <cell r="D698">
            <v>0</v>
          </cell>
          <cell r="E698">
            <v>0</v>
          </cell>
          <cell r="F698" t="str">
            <v>2.764,56D</v>
          </cell>
          <cell r="G698">
            <v>2764.56</v>
          </cell>
        </row>
        <row r="699">
          <cell r="A699">
            <v>7105</v>
          </cell>
          <cell r="B699" t="str">
            <v>7105IRRF</v>
          </cell>
          <cell r="C699" t="str">
            <v>6.997,57D</v>
          </cell>
          <cell r="D699">
            <v>7.0000000000000007E-2</v>
          </cell>
          <cell r="E699">
            <v>0</v>
          </cell>
          <cell r="F699" t="str">
            <v>6.997,64D</v>
          </cell>
          <cell r="G699">
            <v>6997.64</v>
          </cell>
        </row>
        <row r="700">
          <cell r="A700">
            <v>7182</v>
          </cell>
          <cell r="B700" t="str">
            <v>7182Iof</v>
          </cell>
          <cell r="C700" t="str">
            <v>18.978,04D</v>
          </cell>
          <cell r="D700">
            <v>1906.57</v>
          </cell>
          <cell r="E700">
            <v>0</v>
          </cell>
          <cell r="F700" t="str">
            <v>20.884,61D</v>
          </cell>
          <cell r="G700">
            <v>20884.61</v>
          </cell>
        </row>
        <row r="701">
          <cell r="A701">
            <v>7589</v>
          </cell>
          <cell r="B701" t="str">
            <v>7589Tributos - SCP</v>
          </cell>
          <cell r="C701" t="str">
            <v>3.596,87C</v>
          </cell>
          <cell r="D701">
            <v>0</v>
          </cell>
          <cell r="E701">
            <v>0</v>
          </cell>
          <cell r="F701" t="str">
            <v>3.596,87C</v>
          </cell>
          <cell r="G701">
            <v>3596.87</v>
          </cell>
        </row>
        <row r="702">
          <cell r="A702" t="str">
            <v/>
          </cell>
          <cell r="B702" t="str">
            <v/>
          </cell>
          <cell r="C702" t="str">
            <v/>
          </cell>
          <cell r="D702" t="str">
            <v/>
          </cell>
          <cell r="E702" t="str">
            <v/>
          </cell>
          <cell r="F702" t="str">
            <v/>
          </cell>
          <cell r="G702" t="str">
            <v/>
          </cell>
        </row>
        <row r="703">
          <cell r="A703">
            <v>7133</v>
          </cell>
          <cell r="B703" t="str">
            <v>7133DESPESAS FINANCEIRAS</v>
          </cell>
          <cell r="C703" t="str">
            <v xml:space="preserve">       555.912,19D</v>
          </cell>
          <cell r="D703">
            <v>169174.92</v>
          </cell>
          <cell r="E703">
            <v>0</v>
          </cell>
          <cell r="F703" t="str">
            <v xml:space="preserve">       725.087,11D</v>
          </cell>
          <cell r="G703">
            <v>725087.11</v>
          </cell>
        </row>
        <row r="704">
          <cell r="A704">
            <v>7140</v>
          </cell>
          <cell r="B704" t="str">
            <v>7140DESPESAS FINANCEIRAS</v>
          </cell>
          <cell r="C704" t="str">
            <v xml:space="preserve">       555.912,19D</v>
          </cell>
          <cell r="D704">
            <v>169174.92</v>
          </cell>
          <cell r="E704">
            <v>0</v>
          </cell>
          <cell r="F704" t="str">
            <v xml:space="preserve">       725.087,11D</v>
          </cell>
          <cell r="G704">
            <v>725087.11</v>
          </cell>
        </row>
        <row r="705">
          <cell r="A705">
            <v>7147</v>
          </cell>
          <cell r="B705" t="str">
            <v>7147Despesas Bancarias</v>
          </cell>
          <cell r="C705" t="str">
            <v>42.798,85D</v>
          </cell>
          <cell r="D705">
            <v>24695.63</v>
          </cell>
          <cell r="E705">
            <v>0</v>
          </cell>
          <cell r="F705" t="str">
            <v>67.494,48D</v>
          </cell>
          <cell r="G705">
            <v>67494.48</v>
          </cell>
        </row>
        <row r="706">
          <cell r="A706">
            <v>7154</v>
          </cell>
          <cell r="B706" t="str">
            <v>7154Juros e Multas</v>
          </cell>
          <cell r="C706" t="str">
            <v>509.934,81D</v>
          </cell>
          <cell r="D706">
            <v>144434.23999999999</v>
          </cell>
          <cell r="E706">
            <v>0</v>
          </cell>
          <cell r="F706" t="str">
            <v>654.369,05D</v>
          </cell>
          <cell r="G706">
            <v>654369.05000000005</v>
          </cell>
        </row>
        <row r="707">
          <cell r="A707">
            <v>7161</v>
          </cell>
          <cell r="B707" t="str">
            <v>7161Descontos Concedidos</v>
          </cell>
          <cell r="C707" t="str">
            <v>3.121,03D</v>
          </cell>
          <cell r="D707">
            <v>0.05</v>
          </cell>
          <cell r="E707">
            <v>0</v>
          </cell>
          <cell r="F707" t="str">
            <v>3.121,08D</v>
          </cell>
          <cell r="G707">
            <v>3121.08</v>
          </cell>
        </row>
        <row r="708">
          <cell r="A708">
            <v>7175</v>
          </cell>
          <cell r="B708" t="str">
            <v>7175Taxas cartão de crédito</v>
          </cell>
          <cell r="C708" t="str">
            <v>57,50D</v>
          </cell>
          <cell r="D708">
            <v>45</v>
          </cell>
          <cell r="E708">
            <v>0</v>
          </cell>
          <cell r="F708" t="str">
            <v>102,50D</v>
          </cell>
          <cell r="G708">
            <v>102.5</v>
          </cell>
        </row>
        <row r="709">
          <cell r="A709" t="str">
            <v/>
          </cell>
          <cell r="B709" t="str">
            <v/>
          </cell>
          <cell r="C709" t="str">
            <v/>
          </cell>
          <cell r="D709" t="str">
            <v/>
          </cell>
          <cell r="E709" t="str">
            <v/>
          </cell>
          <cell r="F709" t="str">
            <v/>
          </cell>
          <cell r="G709" t="str">
            <v/>
          </cell>
        </row>
        <row r="710">
          <cell r="A710">
            <v>7203</v>
          </cell>
          <cell r="B710" t="str">
            <v>7203UTILIDADES E SERVIÇOS</v>
          </cell>
          <cell r="C710" t="str">
            <v xml:space="preserve">             0,00D</v>
          </cell>
          <cell r="D710">
            <v>40.03</v>
          </cell>
          <cell r="E710">
            <v>0</v>
          </cell>
          <cell r="F710" t="str">
            <v xml:space="preserve">            40,03D</v>
          </cell>
          <cell r="G710">
            <v>40.03</v>
          </cell>
        </row>
        <row r="711">
          <cell r="A711">
            <v>7210</v>
          </cell>
          <cell r="B711" t="str">
            <v>7210UTILIDADES E SERVIÇOS</v>
          </cell>
          <cell r="C711" t="str">
            <v xml:space="preserve">             0,00D</v>
          </cell>
          <cell r="D711">
            <v>40.03</v>
          </cell>
          <cell r="E711">
            <v>0</v>
          </cell>
          <cell r="F711" t="str">
            <v xml:space="preserve">            40,03D</v>
          </cell>
          <cell r="G711">
            <v>40.03</v>
          </cell>
        </row>
        <row r="712">
          <cell r="A712">
            <v>7231</v>
          </cell>
          <cell r="B712" t="str">
            <v>7231Combustiveis e Lubrificantes</v>
          </cell>
          <cell r="C712" t="str">
            <v>0,00D</v>
          </cell>
          <cell r="D712">
            <v>40.03</v>
          </cell>
          <cell r="E712">
            <v>0</v>
          </cell>
          <cell r="F712" t="str">
            <v>40,03D</v>
          </cell>
          <cell r="G712">
            <v>40.03</v>
          </cell>
        </row>
        <row r="713">
          <cell r="A713" t="str">
            <v/>
          </cell>
          <cell r="B713" t="str">
            <v/>
          </cell>
          <cell r="C713" t="str">
            <v/>
          </cell>
          <cell r="D713" t="str">
            <v/>
          </cell>
          <cell r="E713" t="str">
            <v/>
          </cell>
          <cell r="F713" t="str">
            <v/>
          </cell>
          <cell r="G713" t="str">
            <v/>
          </cell>
        </row>
        <row r="714">
          <cell r="A714">
            <v>7266</v>
          </cell>
          <cell r="B714" t="str">
            <v>7266PROVISÕES</v>
          </cell>
          <cell r="C714" t="str">
            <v xml:space="preserve">       133.168,77C</v>
          </cell>
          <cell r="D714">
            <v>59458.3</v>
          </cell>
          <cell r="E714">
            <v>0</v>
          </cell>
          <cell r="F714" t="str">
            <v xml:space="preserve">        73.710,47C</v>
          </cell>
          <cell r="G714">
            <v>73710.47</v>
          </cell>
        </row>
        <row r="715">
          <cell r="A715">
            <v>7273</v>
          </cell>
          <cell r="B715" t="str">
            <v>7273PROVISÃO</v>
          </cell>
          <cell r="C715" t="str">
            <v xml:space="preserve">       133.168,77C</v>
          </cell>
          <cell r="D715">
            <v>59458.3</v>
          </cell>
          <cell r="E715">
            <v>0</v>
          </cell>
          <cell r="F715" t="str">
            <v xml:space="preserve">        73.710,47C</v>
          </cell>
          <cell r="G715">
            <v>73710.47</v>
          </cell>
        </row>
        <row r="716">
          <cell r="A716">
            <v>7280</v>
          </cell>
          <cell r="B716" t="str">
            <v>7280PROVISÃO</v>
          </cell>
          <cell r="C716" t="str">
            <v xml:space="preserve">       133.168,77C</v>
          </cell>
          <cell r="D716">
            <v>59458.3</v>
          </cell>
          <cell r="E716">
            <v>0</v>
          </cell>
          <cell r="F716" t="str">
            <v xml:space="preserve">        73.710,47C</v>
          </cell>
          <cell r="G716">
            <v>73710.47</v>
          </cell>
        </row>
        <row r="717">
          <cell r="A717">
            <v>825</v>
          </cell>
          <cell r="B717" t="str">
            <v>825Prov. p/CSLL</v>
          </cell>
          <cell r="C717" t="str">
            <v>72.608,13D</v>
          </cell>
          <cell r="D717">
            <v>18317.169999999998</v>
          </cell>
          <cell r="E717">
            <v>0</v>
          </cell>
          <cell r="F717" t="str">
            <v>90.925,30D</v>
          </cell>
          <cell r="G717">
            <v>90925.3</v>
          </cell>
        </row>
        <row r="718">
          <cell r="A718">
            <v>826</v>
          </cell>
          <cell r="B718" t="str">
            <v>826Provisao de IRPJ</v>
          </cell>
          <cell r="C718" t="str">
            <v>115.260,86D</v>
          </cell>
          <cell r="D718">
            <v>41141.129999999997</v>
          </cell>
          <cell r="E718">
            <v>0</v>
          </cell>
          <cell r="F718" t="str">
            <v>156.401,99D</v>
          </cell>
          <cell r="G718">
            <v>156401.99</v>
          </cell>
        </row>
        <row r="719">
          <cell r="A719">
            <v>7309</v>
          </cell>
          <cell r="B719" t="str">
            <v>7309CSLL - SCP</v>
          </cell>
          <cell r="C719" t="str">
            <v>97.373,90C</v>
          </cell>
          <cell r="D719">
            <v>0</v>
          </cell>
          <cell r="E719">
            <v>0</v>
          </cell>
          <cell r="F719" t="str">
            <v>97.373,90C</v>
          </cell>
          <cell r="G719">
            <v>97373.9</v>
          </cell>
        </row>
        <row r="720">
          <cell r="A720">
            <v>7330</v>
          </cell>
          <cell r="B720" t="str">
            <v>7330IRPJ - SCP</v>
          </cell>
          <cell r="C720" t="str">
            <v>223.663,86C</v>
          </cell>
          <cell r="D720">
            <v>0</v>
          </cell>
          <cell r="E720">
            <v>0</v>
          </cell>
          <cell r="F720" t="str">
            <v>223.663,86C</v>
          </cell>
          <cell r="G720">
            <v>223663.86</v>
          </cell>
        </row>
        <row r="721">
          <cell r="A721" t="str">
            <v/>
          </cell>
          <cell r="B721" t="str">
            <v/>
          </cell>
          <cell r="C721" t="str">
            <v/>
          </cell>
          <cell r="D721" t="str">
            <v/>
          </cell>
          <cell r="E721" t="str">
            <v/>
          </cell>
          <cell r="F721" t="str">
            <v/>
          </cell>
          <cell r="G721" t="str">
            <v/>
          </cell>
        </row>
        <row r="722">
          <cell r="A722">
            <v>7821</v>
          </cell>
          <cell r="B722" t="str">
            <v>7821DESPESAS NÃO OPERACIONAIS</v>
          </cell>
          <cell r="C722" t="str">
            <v xml:space="preserve">         6.703,90D</v>
          </cell>
          <cell r="D722">
            <v>4377.83</v>
          </cell>
          <cell r="E722">
            <v>0</v>
          </cell>
          <cell r="F722" t="str">
            <v xml:space="preserve">        11.081,73D</v>
          </cell>
          <cell r="G722">
            <v>11081.73</v>
          </cell>
        </row>
        <row r="723">
          <cell r="A723">
            <v>7822</v>
          </cell>
          <cell r="B723" t="str">
            <v>7822PERDAS</v>
          </cell>
          <cell r="C723" t="str">
            <v xml:space="preserve">         6.703,90D</v>
          </cell>
          <cell r="D723">
            <v>4377.83</v>
          </cell>
          <cell r="E723">
            <v>0</v>
          </cell>
          <cell r="F723" t="str">
            <v xml:space="preserve">        11.081,73D</v>
          </cell>
          <cell r="G723">
            <v>11081.73</v>
          </cell>
        </row>
        <row r="724">
          <cell r="A724">
            <v>7823</v>
          </cell>
          <cell r="B724" t="str">
            <v>7823PERDAS</v>
          </cell>
          <cell r="C724" t="str">
            <v xml:space="preserve">         3.382,20D</v>
          </cell>
          <cell r="D724">
            <v>0</v>
          </cell>
          <cell r="E724">
            <v>0</v>
          </cell>
          <cell r="F724" t="str">
            <v xml:space="preserve">         3.382,20D</v>
          </cell>
          <cell r="G724">
            <v>3382.2</v>
          </cell>
        </row>
        <row r="725">
          <cell r="A725">
            <v>7824</v>
          </cell>
          <cell r="B725" t="str">
            <v>7824ROUBOS E FURTOS</v>
          </cell>
          <cell r="C725" t="str">
            <v>6.000,00D</v>
          </cell>
          <cell r="D725">
            <v>0</v>
          </cell>
          <cell r="E725">
            <v>0</v>
          </cell>
          <cell r="F725" t="str">
            <v>6.000,00D</v>
          </cell>
          <cell r="G725">
            <v>6000</v>
          </cell>
        </row>
        <row r="726">
          <cell r="A726">
            <v>7827</v>
          </cell>
          <cell r="B726" t="str">
            <v>7827Perdas - SCP</v>
          </cell>
          <cell r="C726" t="str">
            <v>2.617,80C</v>
          </cell>
          <cell r="D726">
            <v>0</v>
          </cell>
          <cell r="E726">
            <v>0</v>
          </cell>
          <cell r="F726" t="str">
            <v>2.617,80C</v>
          </cell>
          <cell r="G726">
            <v>2617.8000000000002</v>
          </cell>
        </row>
        <row r="727">
          <cell r="A727" t="str">
            <v/>
          </cell>
          <cell r="B727" t="str">
            <v/>
          </cell>
          <cell r="C727" t="str">
            <v/>
          </cell>
          <cell r="D727" t="str">
            <v/>
          </cell>
          <cell r="E727" t="str">
            <v/>
          </cell>
          <cell r="F727" t="str">
            <v/>
          </cell>
          <cell r="G727" t="str">
            <v/>
          </cell>
        </row>
        <row r="728">
          <cell r="A728">
            <v>7825</v>
          </cell>
          <cell r="B728" t="str">
            <v>7825INDENIZAÇÕES JUDICIAIS</v>
          </cell>
          <cell r="C728" t="str">
            <v xml:space="preserve">         3.321,70D</v>
          </cell>
          <cell r="D728">
            <v>4377.83</v>
          </cell>
          <cell r="E728">
            <v>0</v>
          </cell>
          <cell r="F728" t="str">
            <v xml:space="preserve">         7.699,53D</v>
          </cell>
          <cell r="G728">
            <v>7699.53</v>
          </cell>
        </row>
        <row r="729">
          <cell r="A729">
            <v>7826</v>
          </cell>
          <cell r="B729" t="str">
            <v>7826INDENIZAÇÕES JUDICIAIS</v>
          </cell>
          <cell r="C729" t="str">
            <v>3.321,70D</v>
          </cell>
          <cell r="D729">
            <v>2089.83</v>
          </cell>
          <cell r="E729">
            <v>0</v>
          </cell>
          <cell r="F729" t="str">
            <v>5.411,53D</v>
          </cell>
          <cell r="G729">
            <v>5411.53</v>
          </cell>
        </row>
        <row r="730">
          <cell r="A730">
            <v>7828</v>
          </cell>
          <cell r="B730" t="str">
            <v>7828CAUSAS TRABALHISTAS</v>
          </cell>
          <cell r="C730" t="str">
            <v>0,00D</v>
          </cell>
          <cell r="D730">
            <v>2288</v>
          </cell>
          <cell r="E730">
            <v>0</v>
          </cell>
          <cell r="F730" t="str">
            <v>2.288,00D</v>
          </cell>
          <cell r="G730">
            <v>2288</v>
          </cell>
        </row>
        <row r="731">
          <cell r="A731" t="str">
            <v/>
          </cell>
          <cell r="B731" t="str">
            <v/>
          </cell>
          <cell r="C731" t="str">
            <v/>
          </cell>
          <cell r="D731" t="str">
            <v/>
          </cell>
          <cell r="E731" t="str">
            <v/>
          </cell>
          <cell r="F731" t="str">
            <v/>
          </cell>
          <cell r="G731" t="str">
            <v/>
          </cell>
        </row>
        <row r="732">
          <cell r="A732" t="str">
            <v>47RE</v>
          </cell>
          <cell r="B732" t="str">
            <v>47RECEITA SCP</v>
          </cell>
          <cell r="C732" t="str">
            <v xml:space="preserve">     3.381.038,02C</v>
          </cell>
          <cell r="D732">
            <v>0</v>
          </cell>
          <cell r="E732">
            <v>0</v>
          </cell>
          <cell r="F732" t="str">
            <v xml:space="preserve">     3.381.038,02C</v>
          </cell>
          <cell r="G732">
            <v>3381038.02</v>
          </cell>
        </row>
        <row r="733">
          <cell r="A733" t="str">
            <v>48RE</v>
          </cell>
          <cell r="B733" t="str">
            <v>48RECEITA SCP</v>
          </cell>
          <cell r="C733" t="str">
            <v xml:space="preserve">     3.381.038,02C</v>
          </cell>
          <cell r="D733">
            <v>0</v>
          </cell>
          <cell r="E733">
            <v>0</v>
          </cell>
          <cell r="F733" t="str">
            <v xml:space="preserve">     3.381.038,02C</v>
          </cell>
          <cell r="G733">
            <v>3381038.02</v>
          </cell>
        </row>
        <row r="734">
          <cell r="A734" t="str">
            <v>50RE</v>
          </cell>
          <cell r="B734" t="str">
            <v>50RECEITA SCP</v>
          </cell>
          <cell r="C734" t="str">
            <v xml:space="preserve">     3.381.038,02C</v>
          </cell>
          <cell r="D734">
            <v>0</v>
          </cell>
          <cell r="E734">
            <v>0</v>
          </cell>
          <cell r="F734" t="str">
            <v xml:space="preserve">     3.381.038,02C</v>
          </cell>
          <cell r="G734">
            <v>3381038.02</v>
          </cell>
        </row>
        <row r="735">
          <cell r="A735" t="str">
            <v>51RE</v>
          </cell>
          <cell r="B735" t="str">
            <v>51RECEITA DE SERVIÇOS</v>
          </cell>
          <cell r="C735" t="str">
            <v xml:space="preserve">     3.381.038,02C</v>
          </cell>
          <cell r="D735">
            <v>0</v>
          </cell>
          <cell r="E735">
            <v>0</v>
          </cell>
          <cell r="F735" t="str">
            <v xml:space="preserve">     3.381.038,02C</v>
          </cell>
          <cell r="G735">
            <v>3381038.02</v>
          </cell>
        </row>
        <row r="736">
          <cell r="A736" t="str">
            <v>52Re</v>
          </cell>
          <cell r="B736" t="str">
            <v>52Receita de serviços</v>
          </cell>
          <cell r="C736" t="str">
            <v>3.381.038,02C</v>
          </cell>
          <cell r="D736">
            <v>0</v>
          </cell>
          <cell r="E736">
            <v>0</v>
          </cell>
          <cell r="F736" t="str">
            <v>3.381.038,02C</v>
          </cell>
          <cell r="G736">
            <v>3381038.02</v>
          </cell>
        </row>
        <row r="737">
          <cell r="A737" t="str">
            <v/>
          </cell>
          <cell r="B737" t="str">
            <v/>
          </cell>
          <cell r="C737" t="str">
            <v/>
          </cell>
          <cell r="D737" t="str">
            <v/>
          </cell>
          <cell r="E737" t="str">
            <v/>
          </cell>
          <cell r="F737" t="str">
            <v/>
          </cell>
          <cell r="G737" t="str">
            <v/>
          </cell>
        </row>
        <row r="738">
          <cell r="A738" t="str">
            <v>3DES</v>
          </cell>
          <cell r="B738" t="str">
            <v>3DESPESAS E CUSTOS SCP</v>
          </cell>
          <cell r="C738" t="str">
            <v xml:space="preserve">     2.491.202,08D</v>
          </cell>
          <cell r="D738">
            <v>0</v>
          </cell>
          <cell r="E738">
            <v>0</v>
          </cell>
          <cell r="F738" t="str">
            <v xml:space="preserve">     2.491.202,08D</v>
          </cell>
          <cell r="G738">
            <v>2491202.08</v>
          </cell>
        </row>
        <row r="739">
          <cell r="A739" t="str">
            <v>4DES</v>
          </cell>
          <cell r="B739" t="str">
            <v>4DESPESAS E CUSTOS SCP</v>
          </cell>
          <cell r="C739" t="str">
            <v xml:space="preserve">     2.491.202,08D</v>
          </cell>
          <cell r="D739">
            <v>0</v>
          </cell>
          <cell r="E739">
            <v>0</v>
          </cell>
          <cell r="F739" t="str">
            <v xml:space="preserve">     2.491.202,08D</v>
          </cell>
          <cell r="G739">
            <v>2491202.08</v>
          </cell>
        </row>
        <row r="740">
          <cell r="A740" t="str">
            <v>5CUS</v>
          </cell>
          <cell r="B740" t="str">
            <v>5CUSTOS SCP</v>
          </cell>
          <cell r="C740" t="str">
            <v xml:space="preserve">     1.642.858,94D</v>
          </cell>
          <cell r="D740">
            <v>0</v>
          </cell>
          <cell r="E740">
            <v>0</v>
          </cell>
          <cell r="F740" t="str">
            <v xml:space="preserve">     1.642.858,94D</v>
          </cell>
          <cell r="G740">
            <v>1642858.94</v>
          </cell>
        </row>
        <row r="741">
          <cell r="A741" t="str">
            <v>6PES</v>
          </cell>
          <cell r="B741" t="str">
            <v>6PESSOAL</v>
          </cell>
          <cell r="C741" t="str">
            <v xml:space="preserve">       576.651,58D</v>
          </cell>
          <cell r="D741">
            <v>0</v>
          </cell>
          <cell r="E741">
            <v>0</v>
          </cell>
          <cell r="F741" t="str">
            <v xml:space="preserve">       576.651,58D</v>
          </cell>
          <cell r="G741">
            <v>576651.57999999996</v>
          </cell>
        </row>
        <row r="742">
          <cell r="A742" t="str">
            <v>8Sal</v>
          </cell>
          <cell r="B742" t="str">
            <v>8Salários</v>
          </cell>
          <cell r="C742" t="str">
            <v>300.031,88D</v>
          </cell>
          <cell r="D742">
            <v>0</v>
          </cell>
          <cell r="E742">
            <v>0</v>
          </cell>
          <cell r="F742" t="str">
            <v>300.031,88D</v>
          </cell>
          <cell r="G742">
            <v>300031.88</v>
          </cell>
        </row>
        <row r="743">
          <cell r="A743" t="str">
            <v>10Va</v>
          </cell>
          <cell r="B743" t="str">
            <v>10Vale transporte e alimentação</v>
          </cell>
          <cell r="C743" t="str">
            <v>20.602,80D</v>
          </cell>
          <cell r="D743">
            <v>0</v>
          </cell>
          <cell r="E743">
            <v>0</v>
          </cell>
          <cell r="F743" t="str">
            <v>20.602,80D</v>
          </cell>
          <cell r="G743">
            <v>20602.8</v>
          </cell>
        </row>
        <row r="744">
          <cell r="A744" t="str">
            <v>11Pl</v>
          </cell>
          <cell r="B744" t="str">
            <v>11Plano de saude</v>
          </cell>
          <cell r="C744" t="str">
            <v>22.150,91D</v>
          </cell>
          <cell r="D744">
            <v>0</v>
          </cell>
          <cell r="E744">
            <v>0</v>
          </cell>
          <cell r="F744" t="str">
            <v>22.150,91D</v>
          </cell>
          <cell r="G744">
            <v>22150.91</v>
          </cell>
        </row>
        <row r="745">
          <cell r="A745" t="str">
            <v>74FG</v>
          </cell>
          <cell r="B745" t="str">
            <v>74FGTS s/ Ferias</v>
          </cell>
          <cell r="C745" t="str">
            <v>2.158,15D</v>
          </cell>
          <cell r="D745">
            <v>0</v>
          </cell>
          <cell r="E745">
            <v>0</v>
          </cell>
          <cell r="F745" t="str">
            <v>2.158,15D</v>
          </cell>
          <cell r="G745">
            <v>2158.15</v>
          </cell>
        </row>
        <row r="746">
          <cell r="A746" t="str">
            <v>75FG</v>
          </cell>
          <cell r="B746" t="str">
            <v>75FGTS s/ 13º</v>
          </cell>
          <cell r="C746" t="str">
            <v>1.596,33D</v>
          </cell>
          <cell r="D746">
            <v>0</v>
          </cell>
          <cell r="E746">
            <v>0</v>
          </cell>
          <cell r="F746" t="str">
            <v>1.596,33D</v>
          </cell>
          <cell r="G746">
            <v>1596.33</v>
          </cell>
        </row>
        <row r="747">
          <cell r="A747" t="str">
            <v>76IN</v>
          </cell>
          <cell r="B747" t="str">
            <v>76INSS s/ Ferias</v>
          </cell>
          <cell r="C747" t="str">
            <v>7.546,64D</v>
          </cell>
          <cell r="D747">
            <v>0</v>
          </cell>
          <cell r="E747">
            <v>0</v>
          </cell>
          <cell r="F747" t="str">
            <v>7.546,64D</v>
          </cell>
          <cell r="G747">
            <v>7546.64</v>
          </cell>
        </row>
        <row r="748">
          <cell r="A748" t="str">
            <v>78IN</v>
          </cell>
          <cell r="B748" t="str">
            <v>78INSS s/ 13º</v>
          </cell>
          <cell r="C748" t="str">
            <v>5.514,02D</v>
          </cell>
          <cell r="D748">
            <v>0</v>
          </cell>
          <cell r="E748">
            <v>0</v>
          </cell>
          <cell r="F748" t="str">
            <v>5.514,02D</v>
          </cell>
          <cell r="G748">
            <v>5514.02</v>
          </cell>
        </row>
        <row r="749">
          <cell r="A749" t="str">
            <v/>
          </cell>
          <cell r="B749" t="str">
            <v/>
          </cell>
        </row>
        <row r="750">
          <cell r="A750" t="str">
            <v/>
          </cell>
          <cell r="B750" t="str">
            <v/>
          </cell>
        </row>
        <row r="751">
          <cell r="A751" t="str">
            <v/>
          </cell>
        </row>
        <row r="752">
          <cell r="A752" t="str">
            <v/>
          </cell>
          <cell r="B752" t="str">
            <v/>
          </cell>
        </row>
        <row r="753">
          <cell r="A753" t="str">
            <v>79IN</v>
          </cell>
          <cell r="B753" t="str">
            <v>79INSS</v>
          </cell>
          <cell r="C753" t="str">
            <v>79.685,62D</v>
          </cell>
          <cell r="D753">
            <v>0</v>
          </cell>
          <cell r="E753">
            <v>0</v>
          </cell>
          <cell r="F753" t="str">
            <v>79.685,62D</v>
          </cell>
          <cell r="G753">
            <v>79685.62</v>
          </cell>
        </row>
        <row r="754">
          <cell r="A754" t="str">
            <v>80FG</v>
          </cell>
          <cell r="B754" t="str">
            <v>80FGTS</v>
          </cell>
          <cell r="C754" t="str">
            <v>22.888,31D</v>
          </cell>
          <cell r="D754">
            <v>0</v>
          </cell>
          <cell r="E754">
            <v>0</v>
          </cell>
          <cell r="F754" t="str">
            <v>22.888,31D</v>
          </cell>
          <cell r="G754">
            <v>22888.31</v>
          </cell>
        </row>
        <row r="755">
          <cell r="A755" t="str">
            <v>81Fe</v>
          </cell>
          <cell r="B755" t="str">
            <v>81Ferias</v>
          </cell>
          <cell r="C755" t="str">
            <v>34.068,34D</v>
          </cell>
          <cell r="D755">
            <v>0</v>
          </cell>
          <cell r="E755">
            <v>0</v>
          </cell>
          <cell r="F755" t="str">
            <v>34.068,34D</v>
          </cell>
          <cell r="G755">
            <v>34068.339999999997</v>
          </cell>
        </row>
        <row r="756">
          <cell r="A756">
            <v>8213</v>
          </cell>
          <cell r="B756" t="str">
            <v>8213º Salário</v>
          </cell>
          <cell r="C756" t="str">
            <v>20.019,49D</v>
          </cell>
          <cell r="D756">
            <v>0</v>
          </cell>
          <cell r="E756">
            <v>0</v>
          </cell>
          <cell r="F756" t="str">
            <v>20.019,49D</v>
          </cell>
          <cell r="G756">
            <v>20019.490000000002</v>
          </cell>
        </row>
        <row r="757">
          <cell r="A757" t="str">
            <v>100A</v>
          </cell>
          <cell r="B757" t="str">
            <v>100Alimentação</v>
          </cell>
          <cell r="C757" t="str">
            <v>45.970,82D</v>
          </cell>
          <cell r="D757">
            <v>0</v>
          </cell>
          <cell r="E757">
            <v>0</v>
          </cell>
          <cell r="F757" t="str">
            <v>45.970,82D</v>
          </cell>
          <cell r="G757">
            <v>45970.82</v>
          </cell>
        </row>
        <row r="758">
          <cell r="A758" t="str">
            <v>108C</v>
          </cell>
          <cell r="B758" t="str">
            <v>108CIEE</v>
          </cell>
          <cell r="C758" t="str">
            <v>1.006,15D</v>
          </cell>
          <cell r="D758">
            <v>0</v>
          </cell>
          <cell r="E758">
            <v>0</v>
          </cell>
          <cell r="F758" t="str">
            <v>1.006,15D</v>
          </cell>
          <cell r="G758">
            <v>1006.15</v>
          </cell>
        </row>
        <row r="759">
          <cell r="A759" t="str">
            <v>109B</v>
          </cell>
          <cell r="B759" t="str">
            <v>109Bolsa estágio</v>
          </cell>
          <cell r="C759" t="str">
            <v>5.235,31D</v>
          </cell>
          <cell r="D759">
            <v>0</v>
          </cell>
          <cell r="E759">
            <v>0</v>
          </cell>
          <cell r="F759" t="str">
            <v>5.235,31D</v>
          </cell>
          <cell r="G759">
            <v>5235.3100000000004</v>
          </cell>
        </row>
        <row r="760">
          <cell r="A760" t="str">
            <v>131G</v>
          </cell>
          <cell r="B760" t="str">
            <v>131Gratificações</v>
          </cell>
          <cell r="C760" t="str">
            <v>8.176,81D</v>
          </cell>
          <cell r="D760">
            <v>0</v>
          </cell>
          <cell r="E760">
            <v>0</v>
          </cell>
          <cell r="F760" t="str">
            <v>8.176,81D</v>
          </cell>
          <cell r="G760">
            <v>8176.81</v>
          </cell>
        </row>
        <row r="761">
          <cell r="A761" t="str">
            <v/>
          </cell>
          <cell r="B761" t="str">
            <v/>
          </cell>
          <cell r="C761" t="str">
            <v/>
          </cell>
          <cell r="D761" t="str">
            <v/>
          </cell>
          <cell r="E761" t="str">
            <v/>
          </cell>
          <cell r="F761" t="str">
            <v/>
          </cell>
          <cell r="G761" t="str">
            <v/>
          </cell>
        </row>
        <row r="762">
          <cell r="A762" t="str">
            <v>18GA</v>
          </cell>
          <cell r="B762" t="str">
            <v>18GASTOS GERAIS</v>
          </cell>
          <cell r="C762" t="str">
            <v xml:space="preserve">     1.066.207,36D</v>
          </cell>
          <cell r="D762">
            <v>0</v>
          </cell>
          <cell r="E762">
            <v>0</v>
          </cell>
          <cell r="F762" t="str">
            <v xml:space="preserve">     1.066.207,36D</v>
          </cell>
          <cell r="G762">
            <v>1066207.3600000001</v>
          </cell>
        </row>
        <row r="763">
          <cell r="A763" t="str">
            <v>34Ág</v>
          </cell>
          <cell r="B763" t="str">
            <v>34Água</v>
          </cell>
          <cell r="C763" t="str">
            <v>5.872,73D</v>
          </cell>
          <cell r="D763">
            <v>0</v>
          </cell>
          <cell r="E763">
            <v>0</v>
          </cell>
          <cell r="F763" t="str">
            <v>5.872,73D</v>
          </cell>
          <cell r="G763">
            <v>5872.73</v>
          </cell>
        </row>
        <row r="764">
          <cell r="A764" t="str">
            <v>36En</v>
          </cell>
          <cell r="B764" t="str">
            <v>36Energia eletrica</v>
          </cell>
          <cell r="C764" t="str">
            <v>52.895,26D</v>
          </cell>
          <cell r="D764">
            <v>0</v>
          </cell>
          <cell r="E764">
            <v>0</v>
          </cell>
          <cell r="F764" t="str">
            <v>52.895,26D</v>
          </cell>
          <cell r="G764">
            <v>52895.26</v>
          </cell>
        </row>
        <row r="765">
          <cell r="A765" t="str">
            <v>39Al</v>
          </cell>
          <cell r="B765" t="str">
            <v>39Aluguel</v>
          </cell>
          <cell r="C765" t="str">
            <v>52.256,57D</v>
          </cell>
          <cell r="D765">
            <v>0</v>
          </cell>
          <cell r="E765">
            <v>0</v>
          </cell>
          <cell r="F765" t="str">
            <v>52.256,57D</v>
          </cell>
          <cell r="G765">
            <v>52256.57</v>
          </cell>
        </row>
        <row r="766">
          <cell r="A766" t="str">
            <v>40Ma</v>
          </cell>
          <cell r="B766" t="str">
            <v>40Materiais Utilizados na Prestação de Serviços</v>
          </cell>
          <cell r="C766" t="str">
            <v>56.878,76D</v>
          </cell>
          <cell r="D766">
            <v>0</v>
          </cell>
          <cell r="E766">
            <v>0</v>
          </cell>
          <cell r="F766" t="str">
            <v>56.878,76D</v>
          </cell>
          <cell r="G766">
            <v>56878.76</v>
          </cell>
        </row>
        <row r="767">
          <cell r="A767" t="str">
            <v>104S</v>
          </cell>
          <cell r="B767" t="str">
            <v>104Segurança do trabalho</v>
          </cell>
          <cell r="C767" t="str">
            <v>4.855,89D</v>
          </cell>
          <cell r="D767">
            <v>0</v>
          </cell>
          <cell r="E767">
            <v>0</v>
          </cell>
          <cell r="F767" t="str">
            <v>4.855,89D</v>
          </cell>
          <cell r="G767">
            <v>4855.8900000000003</v>
          </cell>
        </row>
        <row r="768">
          <cell r="A768" t="str">
            <v>106S</v>
          </cell>
          <cell r="B768" t="str">
            <v>106Serviços de esterilização</v>
          </cell>
          <cell r="C768" t="str">
            <v>1.290,47D</v>
          </cell>
          <cell r="D768">
            <v>0</v>
          </cell>
          <cell r="E768">
            <v>0</v>
          </cell>
          <cell r="F768" t="str">
            <v>1.290,47D</v>
          </cell>
          <cell r="G768">
            <v>1290.47</v>
          </cell>
        </row>
        <row r="769">
          <cell r="A769" t="str">
            <v>107C</v>
          </cell>
          <cell r="B769" t="str">
            <v>107Condominio</v>
          </cell>
          <cell r="C769" t="str">
            <v>114.091,25D</v>
          </cell>
          <cell r="D769">
            <v>0</v>
          </cell>
          <cell r="E769">
            <v>0</v>
          </cell>
          <cell r="F769" t="str">
            <v>114.091,25D</v>
          </cell>
          <cell r="G769">
            <v>114091.25</v>
          </cell>
        </row>
        <row r="770">
          <cell r="A770" t="str">
            <v>15Re</v>
          </cell>
          <cell r="B770" t="str">
            <v>15Repasses médicos</v>
          </cell>
          <cell r="C770" t="str">
            <v>448.731,28D</v>
          </cell>
          <cell r="D770">
            <v>0</v>
          </cell>
          <cell r="E770">
            <v>0</v>
          </cell>
          <cell r="F770" t="str">
            <v>448.731,28D</v>
          </cell>
          <cell r="G770">
            <v>448731.28</v>
          </cell>
        </row>
        <row r="771">
          <cell r="A771" t="str">
            <v>59La</v>
          </cell>
          <cell r="B771" t="str">
            <v>59Lavanderia</v>
          </cell>
          <cell r="C771" t="str">
            <v>18.968,80D</v>
          </cell>
          <cell r="D771">
            <v>0</v>
          </cell>
          <cell r="E771">
            <v>0</v>
          </cell>
          <cell r="F771" t="str">
            <v>18.968,80D</v>
          </cell>
          <cell r="G771">
            <v>18968.8</v>
          </cell>
        </row>
        <row r="772">
          <cell r="A772" t="str">
            <v>68Ma</v>
          </cell>
          <cell r="B772" t="str">
            <v>68Manuteção e reparo</v>
          </cell>
          <cell r="C772" t="str">
            <v>189.460,86D</v>
          </cell>
          <cell r="D772">
            <v>0</v>
          </cell>
          <cell r="E772">
            <v>0</v>
          </cell>
          <cell r="F772" t="str">
            <v>189.460,86D</v>
          </cell>
          <cell r="G772">
            <v>189460.86</v>
          </cell>
        </row>
        <row r="773">
          <cell r="A773" t="str">
            <v>62Se</v>
          </cell>
          <cell r="B773" t="str">
            <v>62Serviços de Limpeza</v>
          </cell>
          <cell r="C773" t="str">
            <v>2.642,77D</v>
          </cell>
          <cell r="D773">
            <v>0</v>
          </cell>
          <cell r="E773">
            <v>0</v>
          </cell>
          <cell r="F773" t="str">
            <v>2.642,77D</v>
          </cell>
          <cell r="G773">
            <v>2642.77</v>
          </cell>
        </row>
        <row r="774">
          <cell r="A774" t="str">
            <v>101C</v>
          </cell>
          <cell r="B774" t="str">
            <v>101Cópias e impressões</v>
          </cell>
          <cell r="C774" t="str">
            <v>113.155,72D</v>
          </cell>
          <cell r="D774">
            <v>0</v>
          </cell>
          <cell r="E774">
            <v>0</v>
          </cell>
          <cell r="F774" t="str">
            <v>113.155,72D</v>
          </cell>
          <cell r="G774">
            <v>113155.72</v>
          </cell>
        </row>
        <row r="775">
          <cell r="A775" t="str">
            <v>72Ex</v>
          </cell>
          <cell r="B775" t="str">
            <v>72Exames</v>
          </cell>
          <cell r="C775" t="str">
            <v>1.264,63D</v>
          </cell>
          <cell r="D775">
            <v>0</v>
          </cell>
          <cell r="E775">
            <v>0</v>
          </cell>
          <cell r="F775" t="str">
            <v>1.264,63D</v>
          </cell>
          <cell r="G775">
            <v>1264.6300000000001</v>
          </cell>
        </row>
        <row r="776">
          <cell r="A776" t="str">
            <v>102L</v>
          </cell>
          <cell r="B776" t="str">
            <v>102Locação de maquinas e equipamentos</v>
          </cell>
          <cell r="C776" t="str">
            <v>2.980,90D</v>
          </cell>
          <cell r="D776">
            <v>0</v>
          </cell>
          <cell r="E776">
            <v>0</v>
          </cell>
          <cell r="F776" t="str">
            <v>2.980,90D</v>
          </cell>
          <cell r="G776">
            <v>2980.9</v>
          </cell>
        </row>
        <row r="777">
          <cell r="A777" t="str">
            <v>134S</v>
          </cell>
          <cell r="B777" t="str">
            <v>134Serviços de pesquisa e monitoramento</v>
          </cell>
          <cell r="C777" t="str">
            <v>565,02D</v>
          </cell>
          <cell r="D777">
            <v>0</v>
          </cell>
          <cell r="E777">
            <v>0</v>
          </cell>
          <cell r="F777" t="str">
            <v>565,02D</v>
          </cell>
          <cell r="G777">
            <v>565.02</v>
          </cell>
        </row>
        <row r="778">
          <cell r="A778" t="str">
            <v>135M</v>
          </cell>
          <cell r="B778" t="str">
            <v>135Materiais de segurança</v>
          </cell>
          <cell r="C778" t="str">
            <v>296,45D</v>
          </cell>
          <cell r="D778">
            <v>0</v>
          </cell>
          <cell r="E778">
            <v>0</v>
          </cell>
          <cell r="F778" t="str">
            <v>296,45D</v>
          </cell>
          <cell r="G778">
            <v>296.45</v>
          </cell>
        </row>
        <row r="779">
          <cell r="A779" t="str">
            <v/>
          </cell>
          <cell r="B779" t="str">
            <v/>
          </cell>
          <cell r="C779" t="str">
            <v/>
          </cell>
          <cell r="D779" t="str">
            <v/>
          </cell>
          <cell r="E779" t="str">
            <v/>
          </cell>
          <cell r="F779" t="str">
            <v/>
          </cell>
          <cell r="G779" t="str">
            <v/>
          </cell>
        </row>
        <row r="780">
          <cell r="A780" t="str">
            <v>26DE</v>
          </cell>
          <cell r="B780" t="str">
            <v>26DESPESAS SCP</v>
          </cell>
          <cell r="C780" t="str">
            <v xml:space="preserve">       848.343,14D</v>
          </cell>
          <cell r="D780">
            <v>0</v>
          </cell>
          <cell r="E780">
            <v>0</v>
          </cell>
          <cell r="F780" t="str">
            <v xml:space="preserve">       848.343,14D</v>
          </cell>
          <cell r="G780">
            <v>848343.14</v>
          </cell>
        </row>
        <row r="781">
          <cell r="A781" t="str">
            <v>27DE</v>
          </cell>
          <cell r="B781" t="str">
            <v>27DESPESAS TRIBUTÁRIAS</v>
          </cell>
          <cell r="C781" t="str">
            <v xml:space="preserve">       515.663,29D</v>
          </cell>
          <cell r="D781">
            <v>0</v>
          </cell>
          <cell r="E781">
            <v>0</v>
          </cell>
          <cell r="F781" t="str">
            <v xml:space="preserve">       515.663,29D</v>
          </cell>
          <cell r="G781">
            <v>515663.29</v>
          </cell>
        </row>
        <row r="782">
          <cell r="A782" t="str">
            <v>29CS</v>
          </cell>
          <cell r="B782" t="str">
            <v>29CSLL</v>
          </cell>
          <cell r="C782" t="str">
            <v>97.373,90D</v>
          </cell>
          <cell r="D782">
            <v>0</v>
          </cell>
          <cell r="E782">
            <v>0</v>
          </cell>
          <cell r="F782" t="str">
            <v>97.373,90D</v>
          </cell>
          <cell r="G782">
            <v>97373.9</v>
          </cell>
        </row>
        <row r="783">
          <cell r="A783" t="str">
            <v>30IR</v>
          </cell>
          <cell r="B783" t="str">
            <v>30IRPJ</v>
          </cell>
          <cell r="C783" t="str">
            <v>223.663,86D</v>
          </cell>
          <cell r="D783">
            <v>0</v>
          </cell>
          <cell r="E783">
            <v>0</v>
          </cell>
          <cell r="F783" t="str">
            <v>223.663,86D</v>
          </cell>
          <cell r="G783">
            <v>223663.86</v>
          </cell>
        </row>
        <row r="784">
          <cell r="A784" t="str">
            <v>31CO</v>
          </cell>
          <cell r="B784" t="str">
            <v>31COFINS</v>
          </cell>
          <cell r="C784" t="str">
            <v>101.431,15D</v>
          </cell>
          <cell r="D784">
            <v>0</v>
          </cell>
          <cell r="E784">
            <v>0</v>
          </cell>
          <cell r="F784" t="str">
            <v>101.431,15D</v>
          </cell>
          <cell r="G784">
            <v>101431.15</v>
          </cell>
        </row>
        <row r="785">
          <cell r="A785" t="str">
            <v>32PI</v>
          </cell>
          <cell r="B785" t="str">
            <v>32PIS</v>
          </cell>
          <cell r="C785" t="str">
            <v>21.976,75D</v>
          </cell>
          <cell r="D785">
            <v>0</v>
          </cell>
          <cell r="E785">
            <v>0</v>
          </cell>
          <cell r="F785" t="str">
            <v>21.976,75D</v>
          </cell>
          <cell r="G785">
            <v>21976.75</v>
          </cell>
        </row>
        <row r="786">
          <cell r="A786" t="str">
            <v>33IS</v>
          </cell>
          <cell r="B786" t="str">
            <v>33ISS</v>
          </cell>
          <cell r="C786" t="str">
            <v>67.620,76D</v>
          </cell>
          <cell r="D786">
            <v>0</v>
          </cell>
          <cell r="E786">
            <v>0</v>
          </cell>
          <cell r="F786" t="str">
            <v>67.620,76D</v>
          </cell>
          <cell r="G786">
            <v>67620.759999999995</v>
          </cell>
        </row>
        <row r="787">
          <cell r="A787" t="str">
            <v>64IP</v>
          </cell>
          <cell r="B787" t="str">
            <v>64IPTU</v>
          </cell>
          <cell r="C787" t="str">
            <v>2.417,44D</v>
          </cell>
          <cell r="D787">
            <v>0</v>
          </cell>
          <cell r="E787">
            <v>0</v>
          </cell>
          <cell r="F787" t="str">
            <v>2.417,44D</v>
          </cell>
          <cell r="G787">
            <v>2417.44</v>
          </cell>
        </row>
        <row r="788">
          <cell r="A788" t="str">
            <v>97CI</v>
          </cell>
          <cell r="B788" t="str">
            <v>97CIM</v>
          </cell>
          <cell r="C788" t="str">
            <v>1.179,43D</v>
          </cell>
          <cell r="D788">
            <v>0</v>
          </cell>
          <cell r="E788">
            <v>0</v>
          </cell>
          <cell r="F788" t="str">
            <v>1.179,43D</v>
          </cell>
          <cell r="G788">
            <v>1179.43</v>
          </cell>
        </row>
        <row r="789">
          <cell r="A789" t="str">
            <v/>
          </cell>
          <cell r="B789" t="str">
            <v/>
          </cell>
          <cell r="C789" t="str">
            <v/>
          </cell>
          <cell r="D789" t="str">
            <v/>
          </cell>
          <cell r="E789" t="str">
            <v/>
          </cell>
          <cell r="F789" t="str">
            <v/>
          </cell>
          <cell r="G789" t="str">
            <v/>
          </cell>
        </row>
        <row r="790">
          <cell r="A790" t="str">
            <v>43DE</v>
          </cell>
          <cell r="B790" t="str">
            <v>43DESPESAS ADMINISTRATIVAS</v>
          </cell>
          <cell r="C790" t="str">
            <v xml:space="preserve">       212.355,00D</v>
          </cell>
          <cell r="D790">
            <v>0</v>
          </cell>
          <cell r="E790">
            <v>0</v>
          </cell>
          <cell r="F790" t="str">
            <v xml:space="preserve">       212.355,00D</v>
          </cell>
          <cell r="G790">
            <v>212355</v>
          </cell>
        </row>
        <row r="791">
          <cell r="A791" t="str">
            <v>66Te</v>
          </cell>
          <cell r="B791" t="str">
            <v>66Telefone</v>
          </cell>
          <cell r="C791" t="str">
            <v>12.157,62D</v>
          </cell>
          <cell r="D791">
            <v>0</v>
          </cell>
          <cell r="E791">
            <v>0</v>
          </cell>
          <cell r="F791" t="str">
            <v>12.157,62D</v>
          </cell>
          <cell r="G791">
            <v>12157.62</v>
          </cell>
        </row>
        <row r="792">
          <cell r="A792" t="str">
            <v>71Ma</v>
          </cell>
          <cell r="B792" t="str">
            <v>71Material de construção</v>
          </cell>
          <cell r="C792" t="str">
            <v>2.994,28D</v>
          </cell>
          <cell r="D792">
            <v>0</v>
          </cell>
          <cell r="E792">
            <v>0</v>
          </cell>
          <cell r="F792" t="str">
            <v>2.994,28D</v>
          </cell>
          <cell r="G792">
            <v>2994.28</v>
          </cell>
        </row>
        <row r="793">
          <cell r="A793" t="str">
            <v>103M</v>
          </cell>
          <cell r="B793" t="str">
            <v>103Material de consumo</v>
          </cell>
          <cell r="C793" t="str">
            <v>3.191,01D</v>
          </cell>
          <cell r="D793">
            <v>0</v>
          </cell>
          <cell r="E793">
            <v>0</v>
          </cell>
          <cell r="F793" t="str">
            <v>3.191,01D</v>
          </cell>
          <cell r="G793">
            <v>3191.01</v>
          </cell>
        </row>
        <row r="794">
          <cell r="A794" t="str">
            <v>67So</v>
          </cell>
          <cell r="B794" t="str">
            <v>67Software</v>
          </cell>
          <cell r="C794" t="str">
            <v>62.612,89D</v>
          </cell>
          <cell r="D794">
            <v>0</v>
          </cell>
          <cell r="E794">
            <v>0</v>
          </cell>
          <cell r="F794" t="str">
            <v>62.612,89D</v>
          </cell>
          <cell r="G794">
            <v>62612.89</v>
          </cell>
        </row>
        <row r="795">
          <cell r="A795" t="str">
            <v>110M</v>
          </cell>
          <cell r="B795" t="str">
            <v>110Material de limpeza</v>
          </cell>
          <cell r="C795" t="str">
            <v>10.326,50D</v>
          </cell>
          <cell r="D795">
            <v>0</v>
          </cell>
          <cell r="E795">
            <v>0</v>
          </cell>
          <cell r="F795" t="str">
            <v>10.326,50D</v>
          </cell>
          <cell r="G795">
            <v>10326.5</v>
          </cell>
        </row>
        <row r="796">
          <cell r="A796" t="str">
            <v>111M</v>
          </cell>
          <cell r="B796" t="str">
            <v>111Material de expediente</v>
          </cell>
          <cell r="C796" t="str">
            <v>5.996,74D</v>
          </cell>
          <cell r="D796">
            <v>0</v>
          </cell>
          <cell r="E796">
            <v>0</v>
          </cell>
          <cell r="F796" t="str">
            <v>5.996,74D</v>
          </cell>
          <cell r="G796">
            <v>5996.74</v>
          </cell>
        </row>
        <row r="797">
          <cell r="A797" t="str">
            <v>112F</v>
          </cell>
          <cell r="B797" t="str">
            <v>112Fardamento</v>
          </cell>
          <cell r="C797" t="str">
            <v>10.795,74D</v>
          </cell>
          <cell r="D797">
            <v>0</v>
          </cell>
          <cell r="E797">
            <v>0</v>
          </cell>
          <cell r="F797" t="str">
            <v>10.795,74D</v>
          </cell>
          <cell r="G797">
            <v>10795.74</v>
          </cell>
        </row>
        <row r="798">
          <cell r="A798" t="str">
            <v>113C</v>
          </cell>
          <cell r="B798" t="str">
            <v>113Confraternizações/brindes</v>
          </cell>
          <cell r="C798" t="str">
            <v>1.848,12D</v>
          </cell>
          <cell r="D798">
            <v>0</v>
          </cell>
          <cell r="E798">
            <v>0</v>
          </cell>
          <cell r="F798" t="str">
            <v>1.848,12D</v>
          </cell>
          <cell r="G798">
            <v>1848.12</v>
          </cell>
        </row>
        <row r="799">
          <cell r="A799" t="str">
            <v>114F</v>
          </cell>
          <cell r="B799" t="str">
            <v>114Fretes</v>
          </cell>
          <cell r="C799" t="str">
            <v>2.266,57D</v>
          </cell>
          <cell r="D799">
            <v>0</v>
          </cell>
          <cell r="E799">
            <v>0</v>
          </cell>
          <cell r="F799" t="str">
            <v>2.266,57D</v>
          </cell>
          <cell r="G799">
            <v>2266.5700000000002</v>
          </cell>
        </row>
        <row r="800">
          <cell r="A800" t="str">
            <v>115A</v>
          </cell>
          <cell r="B800" t="str">
            <v>115Associações e sindicatos</v>
          </cell>
          <cell r="C800" t="str">
            <v>16.330,26D</v>
          </cell>
          <cell r="D800">
            <v>0</v>
          </cell>
          <cell r="E800">
            <v>0</v>
          </cell>
          <cell r="F800" t="str">
            <v>16.330,26D</v>
          </cell>
          <cell r="G800">
            <v>16330.26</v>
          </cell>
        </row>
        <row r="801">
          <cell r="A801" t="str">
            <v>116C</v>
          </cell>
          <cell r="B801" t="str">
            <v>116Correios</v>
          </cell>
          <cell r="C801" t="str">
            <v>602,50D</v>
          </cell>
          <cell r="D801">
            <v>0</v>
          </cell>
          <cell r="E801">
            <v>0</v>
          </cell>
          <cell r="F801" t="str">
            <v>602,50D</v>
          </cell>
          <cell r="G801">
            <v>602.5</v>
          </cell>
        </row>
        <row r="802">
          <cell r="A802" t="str">
            <v>117M</v>
          </cell>
          <cell r="B802" t="str">
            <v>117Material de informática</v>
          </cell>
          <cell r="C802" t="str">
            <v>602,46D</v>
          </cell>
          <cell r="D802">
            <v>0</v>
          </cell>
          <cell r="E802">
            <v>0</v>
          </cell>
          <cell r="F802" t="str">
            <v>602,46D</v>
          </cell>
          <cell r="G802">
            <v>602.46</v>
          </cell>
        </row>
        <row r="803">
          <cell r="A803" t="str">
            <v>118I</v>
          </cell>
          <cell r="B803" t="str">
            <v>118Internet/TV por assinatura</v>
          </cell>
          <cell r="C803" t="str">
            <v>158,85D</v>
          </cell>
          <cell r="D803">
            <v>0</v>
          </cell>
          <cell r="E803">
            <v>0</v>
          </cell>
          <cell r="F803" t="str">
            <v>158,85D</v>
          </cell>
          <cell r="G803">
            <v>158.85</v>
          </cell>
        </row>
        <row r="804">
          <cell r="A804" t="str">
            <v>120E</v>
          </cell>
          <cell r="B804" t="str">
            <v>120Estacionamento</v>
          </cell>
          <cell r="C804" t="str">
            <v>315,00D</v>
          </cell>
          <cell r="D804">
            <v>0</v>
          </cell>
          <cell r="E804">
            <v>0</v>
          </cell>
          <cell r="F804" t="str">
            <v>315,00D</v>
          </cell>
          <cell r="G804">
            <v>315</v>
          </cell>
        </row>
        <row r="805">
          <cell r="A805" t="str">
            <v>121C</v>
          </cell>
          <cell r="B805" t="str">
            <v>121Combustiveis</v>
          </cell>
          <cell r="C805" t="str">
            <v>326,24D</v>
          </cell>
          <cell r="D805">
            <v>0</v>
          </cell>
          <cell r="E805">
            <v>0</v>
          </cell>
          <cell r="F805" t="str">
            <v>326,24D</v>
          </cell>
          <cell r="G805">
            <v>326.24</v>
          </cell>
        </row>
        <row r="806">
          <cell r="A806" t="str">
            <v>122C</v>
          </cell>
          <cell r="B806" t="str">
            <v>122Cartorio</v>
          </cell>
          <cell r="C806" t="str">
            <v>464,33D</v>
          </cell>
          <cell r="D806">
            <v>0</v>
          </cell>
          <cell r="E806">
            <v>0</v>
          </cell>
          <cell r="F806" t="str">
            <v>464,33D</v>
          </cell>
          <cell r="G806">
            <v>464.33</v>
          </cell>
        </row>
        <row r="807">
          <cell r="A807" t="str">
            <v>123I</v>
          </cell>
          <cell r="B807" t="str">
            <v>123Infraestrutura</v>
          </cell>
          <cell r="C807" t="str">
            <v>2.950,99D</v>
          </cell>
          <cell r="D807">
            <v>0</v>
          </cell>
          <cell r="E807">
            <v>0</v>
          </cell>
          <cell r="F807" t="str">
            <v>2.950,99D</v>
          </cell>
          <cell r="G807">
            <v>2950.99</v>
          </cell>
        </row>
        <row r="808">
          <cell r="A808" t="str">
            <v>128S</v>
          </cell>
          <cell r="B808" t="str">
            <v>128Seguros</v>
          </cell>
          <cell r="C808" t="str">
            <v>9.629,61D</v>
          </cell>
          <cell r="D808">
            <v>0</v>
          </cell>
          <cell r="E808">
            <v>0</v>
          </cell>
          <cell r="F808" t="str">
            <v>9.629,61D</v>
          </cell>
          <cell r="G808">
            <v>9629.61</v>
          </cell>
        </row>
        <row r="809">
          <cell r="A809" t="str">
            <v/>
          </cell>
          <cell r="B809" t="str">
            <v/>
          </cell>
        </row>
        <row r="810">
          <cell r="A810" t="str">
            <v/>
          </cell>
          <cell r="B810" t="str">
            <v/>
          </cell>
        </row>
        <row r="811">
          <cell r="A811" t="str">
            <v/>
          </cell>
        </row>
        <row r="812">
          <cell r="A812" t="str">
            <v/>
          </cell>
          <cell r="B812" t="str">
            <v/>
          </cell>
        </row>
        <row r="813">
          <cell r="A813" t="str">
            <v>129T</v>
          </cell>
          <cell r="B813" t="str">
            <v>129Taxi</v>
          </cell>
          <cell r="C813" t="str">
            <v>2.220,71D</v>
          </cell>
          <cell r="D813">
            <v>0</v>
          </cell>
          <cell r="E813">
            <v>0</v>
          </cell>
          <cell r="F813" t="str">
            <v>2.220,71D</v>
          </cell>
          <cell r="G813">
            <v>2220.71</v>
          </cell>
        </row>
        <row r="814">
          <cell r="A814" t="str">
            <v>130T</v>
          </cell>
          <cell r="B814" t="str">
            <v>130Taxas</v>
          </cell>
          <cell r="C814" t="str">
            <v>910,23D</v>
          </cell>
          <cell r="D814">
            <v>0</v>
          </cell>
          <cell r="E814">
            <v>0</v>
          </cell>
          <cell r="F814" t="str">
            <v>910,23D</v>
          </cell>
          <cell r="G814">
            <v>910.23</v>
          </cell>
        </row>
        <row r="815">
          <cell r="A815" t="str">
            <v>132D</v>
          </cell>
          <cell r="B815" t="str">
            <v>132Despesas com PDD</v>
          </cell>
          <cell r="C815" t="str">
            <v>64.363,15D</v>
          </cell>
          <cell r="D815">
            <v>0</v>
          </cell>
          <cell r="E815">
            <v>0</v>
          </cell>
          <cell r="F815" t="str">
            <v>64.363,15D</v>
          </cell>
          <cell r="G815">
            <v>64363.15</v>
          </cell>
        </row>
        <row r="816">
          <cell r="A816" t="str">
            <v>136D</v>
          </cell>
          <cell r="B816" t="str">
            <v>136Doações</v>
          </cell>
          <cell r="C816" t="str">
            <v>1.291,20D</v>
          </cell>
          <cell r="D816">
            <v>0</v>
          </cell>
          <cell r="E816">
            <v>0</v>
          </cell>
          <cell r="F816" t="str">
            <v>1.291,20D</v>
          </cell>
          <cell r="G816">
            <v>1291.2</v>
          </cell>
        </row>
        <row r="817">
          <cell r="A817" t="str">
            <v/>
          </cell>
          <cell r="B817" t="str">
            <v/>
          </cell>
          <cell r="C817" t="str">
            <v/>
          </cell>
          <cell r="D817" t="str">
            <v/>
          </cell>
          <cell r="E817" t="str">
            <v/>
          </cell>
          <cell r="F817" t="str">
            <v/>
          </cell>
          <cell r="G817" t="str">
            <v/>
          </cell>
        </row>
        <row r="818">
          <cell r="A818" t="str">
            <v>53SE</v>
          </cell>
          <cell r="B818" t="str">
            <v>53SERVIÇOS PRESTADOS</v>
          </cell>
          <cell r="C818" t="str">
            <v xml:space="preserve">       117.707,05D</v>
          </cell>
          <cell r="D818">
            <v>0</v>
          </cell>
          <cell r="E818">
            <v>0</v>
          </cell>
          <cell r="F818" t="str">
            <v xml:space="preserve">       117.707,05D</v>
          </cell>
          <cell r="G818">
            <v>117707.05</v>
          </cell>
        </row>
        <row r="819">
          <cell r="A819" t="str">
            <v>54Se</v>
          </cell>
          <cell r="B819" t="str">
            <v>54Serviços de informatica</v>
          </cell>
          <cell r="C819" t="str">
            <v>30.971,24D</v>
          </cell>
          <cell r="D819">
            <v>0</v>
          </cell>
          <cell r="E819">
            <v>0</v>
          </cell>
          <cell r="F819" t="str">
            <v>30.971,24D</v>
          </cell>
          <cell r="G819">
            <v>30971.24</v>
          </cell>
        </row>
        <row r="820">
          <cell r="A820" t="str">
            <v>55Se</v>
          </cell>
          <cell r="B820" t="str">
            <v>55Serviços de advocacia</v>
          </cell>
          <cell r="C820" t="str">
            <v>6.031,81D</v>
          </cell>
          <cell r="D820">
            <v>0</v>
          </cell>
          <cell r="E820">
            <v>0</v>
          </cell>
          <cell r="F820" t="str">
            <v>6.031,81D</v>
          </cell>
          <cell r="G820">
            <v>6031.81</v>
          </cell>
        </row>
        <row r="821">
          <cell r="A821" t="str">
            <v>57Se</v>
          </cell>
          <cell r="B821" t="str">
            <v>57Serviços contábeis</v>
          </cell>
          <cell r="C821" t="str">
            <v>30.315,08D</v>
          </cell>
          <cell r="D821">
            <v>0</v>
          </cell>
          <cell r="E821">
            <v>0</v>
          </cell>
          <cell r="F821" t="str">
            <v>30.315,08D</v>
          </cell>
          <cell r="G821">
            <v>30315.08</v>
          </cell>
        </row>
        <row r="822">
          <cell r="A822" t="str">
            <v>58Se</v>
          </cell>
          <cell r="B822" t="str">
            <v>58Serviços de consultoria</v>
          </cell>
          <cell r="C822" t="str">
            <v>18.896,51D</v>
          </cell>
          <cell r="D822">
            <v>0</v>
          </cell>
          <cell r="E822">
            <v>0</v>
          </cell>
          <cell r="F822" t="str">
            <v>18.896,51D</v>
          </cell>
          <cell r="G822">
            <v>18896.509999999998</v>
          </cell>
        </row>
        <row r="823">
          <cell r="A823" t="str">
            <v>60Se</v>
          </cell>
          <cell r="B823" t="str">
            <v>60Segurança</v>
          </cell>
          <cell r="C823" t="str">
            <v>3.815,54D</v>
          </cell>
          <cell r="D823">
            <v>0</v>
          </cell>
          <cell r="E823">
            <v>0</v>
          </cell>
          <cell r="F823" t="str">
            <v>3.815,54D</v>
          </cell>
          <cell r="G823">
            <v>3815.54</v>
          </cell>
        </row>
        <row r="824">
          <cell r="A824" t="str">
            <v>61Pr</v>
          </cell>
          <cell r="B824" t="str">
            <v>61Propaganda e Publicidade</v>
          </cell>
          <cell r="C824" t="str">
            <v>22.814,99D</v>
          </cell>
          <cell r="D824">
            <v>0</v>
          </cell>
          <cell r="E824">
            <v>0</v>
          </cell>
          <cell r="F824" t="str">
            <v>22.814,99D</v>
          </cell>
          <cell r="G824">
            <v>22814.99</v>
          </cell>
        </row>
        <row r="825">
          <cell r="A825" t="str">
            <v>69Se</v>
          </cell>
          <cell r="B825" t="str">
            <v>69Serviços PF/PJ</v>
          </cell>
          <cell r="C825" t="str">
            <v>4.861,88D</v>
          </cell>
          <cell r="D825">
            <v>0</v>
          </cell>
          <cell r="E825">
            <v>0</v>
          </cell>
          <cell r="F825" t="str">
            <v>4.861,88D</v>
          </cell>
          <cell r="G825">
            <v>4861.88</v>
          </cell>
        </row>
        <row r="826">
          <cell r="B826" t="str">
            <v/>
          </cell>
          <cell r="C826" t="str">
            <v/>
          </cell>
          <cell r="D826" t="str">
            <v/>
          </cell>
          <cell r="E826" t="str">
            <v/>
          </cell>
          <cell r="F826" t="str">
            <v/>
          </cell>
          <cell r="G826" t="str">
            <v/>
          </cell>
        </row>
        <row r="827">
          <cell r="B827" t="str">
            <v>125PERDAS</v>
          </cell>
          <cell r="C827" t="str">
            <v xml:space="preserve">         2.617,80D</v>
          </cell>
          <cell r="D827">
            <v>0</v>
          </cell>
          <cell r="E827">
            <v>0</v>
          </cell>
          <cell r="F827" t="str">
            <v xml:space="preserve">         2.617,80D</v>
          </cell>
          <cell r="G827">
            <v>2617.8000000000002</v>
          </cell>
        </row>
        <row r="828">
          <cell r="B828" t="str">
            <v>127Roubos e Furtos</v>
          </cell>
          <cell r="C828" t="str">
            <v>2.617,80D</v>
          </cell>
          <cell r="D828">
            <v>0</v>
          </cell>
          <cell r="E828">
            <v>0</v>
          </cell>
          <cell r="F828" t="str">
            <v>2.617,80D</v>
          </cell>
          <cell r="G828">
            <v>2617.8000000000002</v>
          </cell>
        </row>
        <row r="829">
          <cell r="B829" t="str">
            <v>Análise do Balancete ==============================================================================</v>
          </cell>
        </row>
        <row r="830">
          <cell r="B830" t="str">
            <v xml:space="preserve">      Ativo ----------------&gt; </v>
          </cell>
          <cell r="C830" t="str">
            <v xml:space="preserve">    24.233.939,54D</v>
          </cell>
          <cell r="F830" t="str">
            <v xml:space="preserve">    23.859.190,03C</v>
          </cell>
          <cell r="G830">
            <v>23859190.030000001</v>
          </cell>
        </row>
        <row r="831">
          <cell r="B831" t="str">
            <v xml:space="preserve">      Despesa -------------&gt; </v>
          </cell>
          <cell r="C831" t="str">
            <v xml:space="preserve">     7.879.274,89D</v>
          </cell>
          <cell r="F831" t="str">
            <v xml:space="preserve">     8.254.024,40C</v>
          </cell>
          <cell r="G831">
            <v>8254024.4000000004</v>
          </cell>
        </row>
        <row r="832">
          <cell r="B832" t="str">
            <v xml:space="preserve">       APURAÇÃO DE RESULTADO---&gt;</v>
          </cell>
          <cell r="C832" t="str">
            <v xml:space="preserve">             0,00D</v>
          </cell>
        </row>
        <row r="833">
          <cell r="B833" t="str">
            <v xml:space="preserve">      =====================&gt; </v>
          </cell>
          <cell r="C833" t="str">
            <v xml:space="preserve">    32.113.214,43D</v>
          </cell>
          <cell r="F833" t="str">
            <v xml:space="preserve">    32.113.214,43C</v>
          </cell>
          <cell r="G833">
            <v>32113214.43</v>
          </cell>
        </row>
        <row r="834">
          <cell r="B834" t="str">
            <v xml:space="preserve">      Lucro ================&gt; </v>
          </cell>
          <cell r="C834">
            <v>374749.51</v>
          </cell>
        </row>
        <row r="835">
          <cell r="B835" t="str">
            <v>=============================================================================================</v>
          </cell>
        </row>
      </sheetData>
      <sheetData sheetId="94">
        <row r="1">
          <cell r="B1" t="str">
            <v>DIAGMAX DIAGNOSTICOS POR IMAGEM LTDA - EPP(00260)</v>
          </cell>
          <cell r="F1" t="str">
            <v>AC CONSULT GESTAO EM CONTABILIDADE LTDA</v>
          </cell>
          <cell r="G1" t="str">
            <v>A ONSULT GESTAO EM ONTABILIAE LTA</v>
          </cell>
        </row>
        <row r="2">
          <cell r="B2" t="str">
            <v>NIRE: 26202196650 Data: 20/02/2002</v>
          </cell>
        </row>
        <row r="5">
          <cell r="B5" t="str">
            <v>7ATIVO</v>
          </cell>
          <cell r="C5" t="str">
            <v xml:space="preserve">    24.142.950,62D</v>
          </cell>
          <cell r="D5">
            <v>5768169.0499999998</v>
          </cell>
          <cell r="E5">
            <v>5567290.2599999998</v>
          </cell>
          <cell r="F5" t="str">
            <v xml:space="preserve">    24.343.829,41D</v>
          </cell>
          <cell r="G5">
            <v>24343829.41</v>
          </cell>
        </row>
        <row r="6">
          <cell r="B6" t="str">
            <v>14ATIVO CIRCULANTE</v>
          </cell>
          <cell r="C6" t="str">
            <v xml:space="preserve">     5.462.130,99D</v>
          </cell>
          <cell r="D6">
            <v>5695131.7999999998</v>
          </cell>
          <cell r="E6">
            <v>5567290.2599999998</v>
          </cell>
          <cell r="F6" t="str">
            <v xml:space="preserve">     5.589.972,53D</v>
          </cell>
          <cell r="G6">
            <v>5589972.5300000003</v>
          </cell>
        </row>
        <row r="7">
          <cell r="A7">
            <v>21</v>
          </cell>
          <cell r="B7" t="str">
            <v>21DISPONÍVEL</v>
          </cell>
          <cell r="C7" t="str">
            <v xml:space="preserve">       119.140,49C</v>
          </cell>
          <cell r="D7">
            <v>3976123.99</v>
          </cell>
          <cell r="E7">
            <v>3927446.3</v>
          </cell>
          <cell r="F7" t="str">
            <v xml:space="preserve">        70.462,80C</v>
          </cell>
          <cell r="G7">
            <v>70462.8</v>
          </cell>
        </row>
        <row r="8">
          <cell r="B8" t="str">
            <v>28CAIXA</v>
          </cell>
          <cell r="C8" t="str">
            <v xml:space="preserve">        10.107,63D</v>
          </cell>
          <cell r="D8">
            <v>69793.47</v>
          </cell>
          <cell r="E8">
            <v>59901.1</v>
          </cell>
          <cell r="F8" t="str">
            <v xml:space="preserve">        20.000,00D</v>
          </cell>
          <cell r="G8">
            <v>20000</v>
          </cell>
        </row>
        <row r="9">
          <cell r="B9" t="str">
            <v>35Caixa Geral - Derby</v>
          </cell>
          <cell r="C9" t="str">
            <v>8.916,71D</v>
          </cell>
          <cell r="D9">
            <v>37169.360000000001</v>
          </cell>
          <cell r="E9">
            <v>30505.48</v>
          </cell>
          <cell r="F9" t="str">
            <v>15.580,59D</v>
          </cell>
          <cell r="G9">
            <v>15580.59</v>
          </cell>
        </row>
        <row r="10">
          <cell r="B10" t="str">
            <v>37Fundo Fixo</v>
          </cell>
          <cell r="C10" t="str">
            <v>800,00D</v>
          </cell>
          <cell r="D10">
            <v>0</v>
          </cell>
          <cell r="E10">
            <v>0</v>
          </cell>
          <cell r="F10" t="str">
            <v>800,00D</v>
          </cell>
          <cell r="G10">
            <v>800</v>
          </cell>
        </row>
        <row r="11">
          <cell r="B11" t="str">
            <v>88Caixa Particular - Shopping Tacaruna</v>
          </cell>
          <cell r="C11" t="str">
            <v>93,89D</v>
          </cell>
          <cell r="D11">
            <v>10280.09</v>
          </cell>
          <cell r="E11">
            <v>10185.19</v>
          </cell>
          <cell r="F11" t="str">
            <v>188,79D</v>
          </cell>
          <cell r="G11">
            <v>188.79</v>
          </cell>
        </row>
        <row r="12">
          <cell r="B12" t="str">
            <v>89Caixa Particular - Shopping RioMar</v>
          </cell>
          <cell r="C12" t="str">
            <v>297,03D</v>
          </cell>
          <cell r="D12">
            <v>15450.27</v>
          </cell>
          <cell r="E12">
            <v>15379.35</v>
          </cell>
          <cell r="F12" t="str">
            <v>367,95D</v>
          </cell>
          <cell r="G12">
            <v>367.95</v>
          </cell>
        </row>
        <row r="13">
          <cell r="B13" t="str">
            <v>90Caixa Particular - Shopping Recife</v>
          </cell>
          <cell r="C13" t="str">
            <v>0,00D</v>
          </cell>
          <cell r="D13">
            <v>6893.75</v>
          </cell>
          <cell r="E13">
            <v>3831.08</v>
          </cell>
          <cell r="F13" t="str">
            <v>3.062,67D</v>
          </cell>
          <cell r="G13">
            <v>3062.67</v>
          </cell>
        </row>
        <row r="14">
          <cell r="B14" t="str">
            <v/>
          </cell>
          <cell r="C14" t="str">
            <v/>
          </cell>
          <cell r="D14" t="str">
            <v/>
          </cell>
          <cell r="E14" t="str">
            <v/>
          </cell>
          <cell r="F14" t="str">
            <v/>
          </cell>
          <cell r="G14" t="str">
            <v/>
          </cell>
        </row>
        <row r="15">
          <cell r="B15" t="str">
            <v>42BANCOS CONTA MOVIMENTO</v>
          </cell>
          <cell r="C15" t="str">
            <v xml:space="preserve">       199.213,58C</v>
          </cell>
          <cell r="D15">
            <v>3653069.14</v>
          </cell>
          <cell r="E15">
            <v>3614529.82</v>
          </cell>
          <cell r="F15" t="str">
            <v xml:space="preserve">       160.674,26C</v>
          </cell>
          <cell r="G15">
            <v>160674.26</v>
          </cell>
        </row>
        <row r="16">
          <cell r="B16" t="str">
            <v>56Bradesco c/c 600385-0</v>
          </cell>
          <cell r="C16" t="str">
            <v>118.858,90C</v>
          </cell>
          <cell r="D16">
            <v>2151526.75</v>
          </cell>
          <cell r="E16">
            <v>2137179.14</v>
          </cell>
          <cell r="F16" t="str">
            <v>104.511,29C</v>
          </cell>
          <cell r="G16">
            <v>104511.29</v>
          </cell>
        </row>
        <row r="17">
          <cell r="B17" t="str">
            <v>77Caixa Econômica Federal Ag 3056 c/c 749-6 (SP)</v>
          </cell>
          <cell r="C17" t="str">
            <v>31.845,92C</v>
          </cell>
          <cell r="D17">
            <v>25244.55</v>
          </cell>
          <cell r="E17">
            <v>16568.34</v>
          </cell>
          <cell r="F17" t="str">
            <v>23.169,71C</v>
          </cell>
          <cell r="G17">
            <v>23169.71</v>
          </cell>
        </row>
        <row r="18">
          <cell r="B18" t="str">
            <v>91Banco do Nordeste Ag 44 c/c 34462-8</v>
          </cell>
          <cell r="C18" t="str">
            <v>68.840,63D</v>
          </cell>
          <cell r="D18">
            <v>506.25</v>
          </cell>
          <cell r="E18">
            <v>0</v>
          </cell>
          <cell r="F18" t="str">
            <v>69.346,88D</v>
          </cell>
          <cell r="G18">
            <v>69346.880000000005</v>
          </cell>
        </row>
        <row r="19">
          <cell r="B19" t="str">
            <v>98Caixa Econômica Federal Ag 3515 c/c 396-7</v>
          </cell>
          <cell r="C19" t="str">
            <v>11.707,66C</v>
          </cell>
          <cell r="D19">
            <v>360466.73</v>
          </cell>
          <cell r="E19">
            <v>358925.73</v>
          </cell>
          <cell r="F19" t="str">
            <v>10.166,66C</v>
          </cell>
          <cell r="G19">
            <v>10166.66</v>
          </cell>
        </row>
        <row r="20">
          <cell r="B20" t="str">
            <v>105Banco do Nordeste Ag 44 c/c 4492-6</v>
          </cell>
          <cell r="C20" t="str">
            <v>62,07D</v>
          </cell>
          <cell r="D20">
            <v>173186.14</v>
          </cell>
          <cell r="E20">
            <v>173198.68</v>
          </cell>
          <cell r="F20" t="str">
            <v>49,53D</v>
          </cell>
          <cell r="G20">
            <v>49.53</v>
          </cell>
        </row>
        <row r="21">
          <cell r="B21" t="str">
            <v>119Unicred</v>
          </cell>
          <cell r="C21" t="str">
            <v>31.846,05C</v>
          </cell>
          <cell r="D21">
            <v>418354.18</v>
          </cell>
          <cell r="E21">
            <v>419303.19</v>
          </cell>
          <cell r="F21" t="str">
            <v>32.795,06C</v>
          </cell>
          <cell r="G21">
            <v>32795.06</v>
          </cell>
        </row>
        <row r="22">
          <cell r="B22" t="str">
            <v>7539Bradesco c/c 291 - 385600-3 - SCP RM</v>
          </cell>
          <cell r="C22" t="str">
            <v>113,40C</v>
          </cell>
          <cell r="D22">
            <v>0</v>
          </cell>
          <cell r="E22">
            <v>0</v>
          </cell>
          <cell r="F22" t="str">
            <v>113,40C</v>
          </cell>
          <cell r="G22">
            <v>113.4</v>
          </cell>
        </row>
        <row r="23">
          <cell r="B23" t="str">
            <v>7540SANTANDER Ag 4478 c/c 13007021-3</v>
          </cell>
          <cell r="C23" t="str">
            <v>82.027,74C</v>
          </cell>
          <cell r="D23">
            <v>173600</v>
          </cell>
          <cell r="E23">
            <v>177446.62</v>
          </cell>
          <cell r="F23" t="str">
            <v>85.874,36C</v>
          </cell>
          <cell r="G23">
            <v>85874.36</v>
          </cell>
        </row>
        <row r="24">
          <cell r="B24" t="str">
            <v>7541Unicred Rio Mar Ag-2203 C/C 329240</v>
          </cell>
          <cell r="C24" t="str">
            <v>1,64D</v>
          </cell>
          <cell r="D24">
            <v>137579.88</v>
          </cell>
          <cell r="E24">
            <v>137561.25</v>
          </cell>
          <cell r="F24" t="str">
            <v>20,27D</v>
          </cell>
          <cell r="G24">
            <v>20.27</v>
          </cell>
        </row>
        <row r="25">
          <cell r="B25" t="str">
            <v>7542Banco Daycoval Diagmax Ag:0001-9 c/c 719675-1</v>
          </cell>
          <cell r="C25" t="str">
            <v>3.561,62D</v>
          </cell>
          <cell r="D25">
            <v>83402.22</v>
          </cell>
          <cell r="E25">
            <v>63143.77</v>
          </cell>
          <cell r="F25" t="str">
            <v>23.820,07D</v>
          </cell>
          <cell r="G25">
            <v>23820.07</v>
          </cell>
        </row>
        <row r="26">
          <cell r="B26" t="str">
            <v>7543Banco do Brasil Ag: 1836-8 C/C 1324187</v>
          </cell>
          <cell r="C26" t="str">
            <v>1.553,54D</v>
          </cell>
          <cell r="D26">
            <v>77180.42</v>
          </cell>
          <cell r="E26">
            <v>78649.2</v>
          </cell>
          <cell r="F26" t="str">
            <v>84,76D</v>
          </cell>
          <cell r="G26">
            <v>84.76</v>
          </cell>
        </row>
        <row r="27">
          <cell r="B27" t="str">
            <v>7544Caixa Economica Federa - Rio Mar Ag 4759 C/C 772-5</v>
          </cell>
          <cell r="C27" t="str">
            <v>3.166,59D</v>
          </cell>
          <cell r="D27">
            <v>6406.8</v>
          </cell>
          <cell r="E27">
            <v>6938.68</v>
          </cell>
          <cell r="F27" t="str">
            <v>2.634,71D</v>
          </cell>
          <cell r="G27">
            <v>2634.71</v>
          </cell>
        </row>
        <row r="28">
          <cell r="B28" t="str">
            <v>7545Bradesco Ag: 291 C/C 0610385-5</v>
          </cell>
          <cell r="C28" t="str">
            <v>0,00D</v>
          </cell>
          <cell r="D28">
            <v>45615.22</v>
          </cell>
          <cell r="E28">
            <v>45615.22</v>
          </cell>
          <cell r="F28" t="str">
            <v>0,00D</v>
          </cell>
          <cell r="G28">
            <v>0</v>
          </cell>
        </row>
        <row r="29">
          <cell r="B29" t="str">
            <v/>
          </cell>
          <cell r="C29" t="str">
            <v/>
          </cell>
          <cell r="D29" t="str">
            <v/>
          </cell>
          <cell r="E29" t="str">
            <v/>
          </cell>
          <cell r="F29" t="str">
            <v/>
          </cell>
          <cell r="G29" t="str">
            <v/>
          </cell>
        </row>
        <row r="30">
          <cell r="A30">
            <v>126</v>
          </cell>
          <cell r="B30" t="str">
            <v>126APLICAÇÕES FINANCEIRAS</v>
          </cell>
          <cell r="C30" t="str">
            <v xml:space="preserve">        69.965,46D</v>
          </cell>
          <cell r="D30">
            <v>253261.38</v>
          </cell>
          <cell r="E30">
            <v>253015.38</v>
          </cell>
          <cell r="F30" t="str">
            <v xml:space="preserve">        70.211,46D</v>
          </cell>
          <cell r="G30">
            <v>70211.460000000006</v>
          </cell>
        </row>
        <row r="31">
          <cell r="B31" t="str">
            <v>133Aplicação Bradesco</v>
          </cell>
          <cell r="C31" t="str">
            <v>0,00D</v>
          </cell>
          <cell r="D31">
            <v>253015.38</v>
          </cell>
          <cell r="E31">
            <v>253015.38</v>
          </cell>
          <cell r="F31" t="str">
            <v>0,00D</v>
          </cell>
          <cell r="G31">
            <v>0</v>
          </cell>
        </row>
        <row r="32">
          <cell r="B32" t="str">
            <v>7658Aplicação Unicred</v>
          </cell>
          <cell r="C32" t="str">
            <v>69.364,88D</v>
          </cell>
          <cell r="D32">
            <v>46</v>
          </cell>
          <cell r="E32">
            <v>0</v>
          </cell>
          <cell r="F32" t="str">
            <v>69.410,88D</v>
          </cell>
          <cell r="G32">
            <v>69410.880000000005</v>
          </cell>
        </row>
        <row r="33">
          <cell r="B33" t="str">
            <v>7662Aplicação Unicred Rio Mar</v>
          </cell>
          <cell r="C33" t="str">
            <v>600,58D</v>
          </cell>
          <cell r="D33">
            <v>200</v>
          </cell>
          <cell r="E33">
            <v>0</v>
          </cell>
          <cell r="F33" t="str">
            <v>800,58D</v>
          </cell>
          <cell r="G33">
            <v>800.58</v>
          </cell>
        </row>
        <row r="34">
          <cell r="B34" t="str">
            <v/>
          </cell>
          <cell r="C34" t="str">
            <v/>
          </cell>
          <cell r="D34" t="str">
            <v/>
          </cell>
          <cell r="E34" t="str">
            <v/>
          </cell>
          <cell r="F34" t="str">
            <v/>
          </cell>
          <cell r="G34" t="str">
            <v/>
          </cell>
        </row>
        <row r="35">
          <cell r="A35">
            <v>175</v>
          </cell>
          <cell r="B35" t="str">
            <v>175CLIENTES</v>
          </cell>
          <cell r="C35" t="str">
            <v xml:space="preserve">       840.891,18D</v>
          </cell>
          <cell r="D35">
            <v>1267030.6599999999</v>
          </cell>
          <cell r="E35">
            <v>1420272.22</v>
          </cell>
          <cell r="F35" t="str">
            <v xml:space="preserve">       687.649,62D</v>
          </cell>
          <cell r="G35">
            <v>687649.62</v>
          </cell>
        </row>
        <row r="36">
          <cell r="B36" t="str">
            <v>182DUPLICATAS A RECEBER</v>
          </cell>
          <cell r="C36" t="str">
            <v xml:space="preserve">       840.891,18D</v>
          </cell>
          <cell r="D36">
            <v>1267030.6599999999</v>
          </cell>
          <cell r="E36">
            <v>1420272.22</v>
          </cell>
          <cell r="F36" t="str">
            <v xml:space="preserve">       687.649,62D</v>
          </cell>
          <cell r="G36">
            <v>687649.62</v>
          </cell>
        </row>
        <row r="37">
          <cell r="B37" t="str">
            <v>20Clientes Diversos</v>
          </cell>
          <cell r="C37" t="str">
            <v>0,00D</v>
          </cell>
          <cell r="D37">
            <v>28002.17</v>
          </cell>
          <cell r="E37">
            <v>5661.81</v>
          </cell>
          <cell r="F37" t="str">
            <v>22.340,36D</v>
          </cell>
          <cell r="G37">
            <v>22340.36</v>
          </cell>
        </row>
        <row r="38">
          <cell r="B38" t="str">
            <v>7420AMIL</v>
          </cell>
          <cell r="C38" t="str">
            <v>0,00D</v>
          </cell>
          <cell r="D38">
            <v>215205.42</v>
          </cell>
          <cell r="E38">
            <v>215205.42</v>
          </cell>
          <cell r="F38" t="str">
            <v>0,00D</v>
          </cell>
          <cell r="G38">
            <v>0</v>
          </cell>
        </row>
        <row r="39">
          <cell r="B39" t="str">
            <v>7427FUSEX</v>
          </cell>
          <cell r="C39" t="str">
            <v>887,59D</v>
          </cell>
          <cell r="D39">
            <v>51735.92</v>
          </cell>
          <cell r="E39">
            <v>49268.959999999999</v>
          </cell>
          <cell r="F39" t="str">
            <v>3.354,55D</v>
          </cell>
          <cell r="G39">
            <v>3354.55</v>
          </cell>
        </row>
        <row r="40">
          <cell r="B40" t="str">
            <v>7441CAPESAÚDE</v>
          </cell>
          <cell r="C40" t="str">
            <v>0,00D</v>
          </cell>
          <cell r="D40">
            <v>9112.99</v>
          </cell>
          <cell r="E40">
            <v>9112.9699999999993</v>
          </cell>
          <cell r="F40" t="str">
            <v>0,02D</v>
          </cell>
          <cell r="G40">
            <v>0.02</v>
          </cell>
        </row>
        <row r="41">
          <cell r="B41" t="str">
            <v>7448BRADESCO SAÚDE</v>
          </cell>
          <cell r="C41" t="str">
            <v>0,00D</v>
          </cell>
          <cell r="D41">
            <v>138455.5</v>
          </cell>
          <cell r="E41">
            <v>54083.17</v>
          </cell>
          <cell r="F41" t="str">
            <v>84.372,33D</v>
          </cell>
          <cell r="G41">
            <v>84372.33</v>
          </cell>
        </row>
        <row r="42">
          <cell r="B42" t="str">
            <v>7455UNILIFE</v>
          </cell>
          <cell r="C42" t="str">
            <v>48.333,93D</v>
          </cell>
          <cell r="D42">
            <v>0</v>
          </cell>
          <cell r="E42">
            <v>0</v>
          </cell>
          <cell r="F42" t="str">
            <v>48.333,93D</v>
          </cell>
          <cell r="G42">
            <v>48333.93</v>
          </cell>
        </row>
        <row r="43">
          <cell r="B43" t="str">
            <v>7462UNIMED RECIFE</v>
          </cell>
          <cell r="C43" t="str">
            <v>0,00D</v>
          </cell>
          <cell r="D43">
            <v>183814.78</v>
          </cell>
          <cell r="E43">
            <v>183814.78</v>
          </cell>
          <cell r="F43" t="str">
            <v>0,00D</v>
          </cell>
          <cell r="G43">
            <v>0</v>
          </cell>
        </row>
        <row r="44">
          <cell r="B44" t="str">
            <v>7476MEDISERVICE</v>
          </cell>
          <cell r="C44" t="str">
            <v>0,00D</v>
          </cell>
          <cell r="D44">
            <v>3824.6</v>
          </cell>
          <cell r="E44">
            <v>3824.6</v>
          </cell>
          <cell r="F44" t="str">
            <v>0,00D</v>
          </cell>
          <cell r="G44">
            <v>0</v>
          </cell>
        </row>
        <row r="45">
          <cell r="B45" t="str">
            <v>7483MARINHA</v>
          </cell>
          <cell r="C45" t="str">
            <v>0,00D</v>
          </cell>
          <cell r="D45">
            <v>94108.3</v>
          </cell>
          <cell r="E45">
            <v>7387.46</v>
          </cell>
          <cell r="F45" t="str">
            <v>86.720,84D</v>
          </cell>
          <cell r="G45">
            <v>86720.84</v>
          </cell>
        </row>
        <row r="46">
          <cell r="B46" t="str">
            <v>7490GOLDEN CROSS</v>
          </cell>
          <cell r="C46" t="str">
            <v>0,00D</v>
          </cell>
          <cell r="D46">
            <v>9650.83</v>
          </cell>
          <cell r="E46">
            <v>9650.7900000000009</v>
          </cell>
          <cell r="F46" t="str">
            <v>0,04D</v>
          </cell>
          <cell r="G46">
            <v>0.04</v>
          </cell>
        </row>
        <row r="47">
          <cell r="B47" t="str">
            <v>7497FACHESF</v>
          </cell>
          <cell r="C47" t="str">
            <v>0,00D</v>
          </cell>
          <cell r="D47">
            <v>23475.35</v>
          </cell>
          <cell r="E47">
            <v>23475.35</v>
          </cell>
          <cell r="F47" t="str">
            <v>0,00D</v>
          </cell>
          <cell r="G47">
            <v>0</v>
          </cell>
        </row>
        <row r="48">
          <cell r="B48" t="str">
            <v>7504BANCO CENTRAL</v>
          </cell>
          <cell r="C48" t="str">
            <v>0,00D</v>
          </cell>
          <cell r="D48">
            <v>7734.63</v>
          </cell>
          <cell r="E48">
            <v>7734.63</v>
          </cell>
          <cell r="F48" t="str">
            <v>0,00D</v>
          </cell>
          <cell r="G48">
            <v>0</v>
          </cell>
        </row>
        <row r="49">
          <cell r="B49" t="str">
            <v>7511SASSEPE</v>
          </cell>
          <cell r="C49" t="str">
            <v>294.137,07D</v>
          </cell>
          <cell r="D49">
            <v>0</v>
          </cell>
          <cell r="E49">
            <v>293895.81</v>
          </cell>
          <cell r="F49" t="str">
            <v>241,26D</v>
          </cell>
          <cell r="G49">
            <v>241.26</v>
          </cell>
        </row>
        <row r="50">
          <cell r="B50" t="str">
            <v>7525SULAMERICA</v>
          </cell>
          <cell r="C50" t="str">
            <v>12.074,54D</v>
          </cell>
          <cell r="D50">
            <v>194996.06</v>
          </cell>
          <cell r="E50">
            <v>192301.77</v>
          </cell>
          <cell r="F50" t="str">
            <v>14.768,83D</v>
          </cell>
          <cell r="G50">
            <v>14768.83</v>
          </cell>
        </row>
        <row r="51">
          <cell r="B51" t="str">
            <v>7532CASSI</v>
          </cell>
          <cell r="C51" t="str">
            <v>0,00D</v>
          </cell>
          <cell r="D51">
            <v>78585.100000000006</v>
          </cell>
          <cell r="E51">
            <v>78585.100000000006</v>
          </cell>
          <cell r="F51" t="str">
            <v>0,00D</v>
          </cell>
          <cell r="G51">
            <v>0</v>
          </cell>
        </row>
        <row r="52">
          <cell r="B52" t="str">
            <v>7609GAMA</v>
          </cell>
          <cell r="C52" t="str">
            <v>1.732,38D</v>
          </cell>
          <cell r="D52">
            <v>1373.38</v>
          </cell>
          <cell r="E52">
            <v>713.07</v>
          </cell>
          <cell r="F52" t="str">
            <v>2.392,69D</v>
          </cell>
          <cell r="G52">
            <v>2392.69</v>
          </cell>
        </row>
        <row r="53">
          <cell r="B53" t="str">
            <v>7665POLICIA MILITAR</v>
          </cell>
          <cell r="C53" t="str">
            <v>6.491,31D</v>
          </cell>
          <cell r="D53">
            <v>1506.12</v>
          </cell>
          <cell r="E53">
            <v>1829.67</v>
          </cell>
          <cell r="F53" t="str">
            <v>6.167,76D</v>
          </cell>
          <cell r="G53">
            <v>6167.76</v>
          </cell>
        </row>
        <row r="54">
          <cell r="B54" t="str">
            <v>7693VIVA SAÚDE</v>
          </cell>
          <cell r="C54" t="str">
            <v>534.421,83D</v>
          </cell>
          <cell r="D54">
            <v>0</v>
          </cell>
          <cell r="E54">
            <v>0</v>
          </cell>
          <cell r="F54" t="str">
            <v>534.421,83D</v>
          </cell>
          <cell r="G54">
            <v>534421.82999999996</v>
          </cell>
        </row>
        <row r="55">
          <cell r="B55" t="str">
            <v>7770PLAN ASSISTE</v>
          </cell>
          <cell r="C55" t="str">
            <v>5.735,45D</v>
          </cell>
          <cell r="D55">
            <v>0</v>
          </cell>
          <cell r="E55">
            <v>5729.69</v>
          </cell>
          <cell r="F55" t="str">
            <v>5,76D</v>
          </cell>
          <cell r="G55">
            <v>5.76</v>
          </cell>
        </row>
        <row r="56">
          <cell r="B56" t="str">
            <v>7771COMPESA</v>
          </cell>
          <cell r="C56" t="str">
            <v>0,00D</v>
          </cell>
          <cell r="D56">
            <v>23628.48</v>
          </cell>
          <cell r="E56">
            <v>23628.48</v>
          </cell>
          <cell r="F56" t="str">
            <v>0,00D</v>
          </cell>
          <cell r="G56">
            <v>0</v>
          </cell>
        </row>
        <row r="57">
          <cell r="B57" t="str">
            <v>7565SUS HUOC - FUNDACAO UNIVERSIDADE DE PERNAMBUCO</v>
          </cell>
          <cell r="C57" t="str">
            <v>13.070,93D</v>
          </cell>
          <cell r="D57">
            <v>58894.18</v>
          </cell>
          <cell r="E57">
            <v>59438.79</v>
          </cell>
          <cell r="F57" t="str">
            <v>12.526,32D</v>
          </cell>
          <cell r="G57">
            <v>12526.32</v>
          </cell>
        </row>
        <row r="58">
          <cell r="B58" t="str">
            <v>7593GEAP</v>
          </cell>
          <cell r="C58">
            <v>0</v>
          </cell>
          <cell r="D58">
            <v>29177.98</v>
          </cell>
          <cell r="E58">
            <v>29177.98</v>
          </cell>
          <cell r="F58">
            <v>0</v>
          </cell>
          <cell r="G58">
            <v>0</v>
          </cell>
        </row>
        <row r="59">
          <cell r="B59" t="str">
            <v>7621FISCO SAUDE</v>
          </cell>
          <cell r="C59">
            <v>0</v>
          </cell>
          <cell r="D59">
            <v>18378.599999999999</v>
          </cell>
          <cell r="E59">
            <v>18378.599999999999</v>
          </cell>
          <cell r="F59">
            <v>0</v>
          </cell>
          <cell r="G59">
            <v>0</v>
          </cell>
        </row>
        <row r="60">
          <cell r="B60" t="str">
            <v>7775CAIXA ECONOMICA FEDERAL</v>
          </cell>
          <cell r="C60">
            <v>0</v>
          </cell>
          <cell r="D60">
            <v>28508.799999999999</v>
          </cell>
          <cell r="E60">
            <v>28508.799999999999</v>
          </cell>
          <cell r="F60">
            <v>0</v>
          </cell>
          <cell r="G60">
            <v>0</v>
          </cell>
        </row>
        <row r="62">
          <cell r="B62" t="str">
            <v>7777POSTAL SAUDE</v>
          </cell>
          <cell r="C62" t="str">
            <v>6.661,63D</v>
          </cell>
          <cell r="D62">
            <v>4516.33</v>
          </cell>
          <cell r="E62">
            <v>277.76</v>
          </cell>
          <cell r="F62" t="str">
            <v>10.900,20D</v>
          </cell>
          <cell r="G62">
            <v>10900.2</v>
          </cell>
        </row>
        <row r="63">
          <cell r="B63" t="str">
            <v>7780AERONAUTICA</v>
          </cell>
          <cell r="C63" t="str">
            <v>106.237,12D</v>
          </cell>
          <cell r="D63">
            <v>59038.04</v>
          </cell>
          <cell r="E63">
            <v>110871.59</v>
          </cell>
          <cell r="F63" t="str">
            <v>54.403,57D</v>
          </cell>
          <cell r="G63">
            <v>54403.57</v>
          </cell>
        </row>
        <row r="64">
          <cell r="B64" t="str">
            <v>7781AMEPE CAMPE</v>
          </cell>
          <cell r="C64" t="str">
            <v>5.482,30D</v>
          </cell>
          <cell r="D64">
            <v>2745.6</v>
          </cell>
          <cell r="E64">
            <v>5706.07</v>
          </cell>
          <cell r="F64" t="str">
            <v>2.521,83D</v>
          </cell>
          <cell r="G64">
            <v>2521.83</v>
          </cell>
        </row>
        <row r="65">
          <cell r="B65" t="str">
            <v>7853PBMS do Brasil SA</v>
          </cell>
          <cell r="C65" t="str">
            <v>459,25D</v>
          </cell>
          <cell r="D65">
            <v>517.5</v>
          </cell>
          <cell r="E65">
            <v>507.5</v>
          </cell>
          <cell r="F65" t="str">
            <v>469,25D</v>
          </cell>
          <cell r="G65">
            <v>469.25</v>
          </cell>
        </row>
        <row r="66">
          <cell r="B66" t="str">
            <v>7854INTEGRA MEDICAL CONSULTORIA</v>
          </cell>
          <cell r="C66" t="str">
            <v>1.457,60D</v>
          </cell>
          <cell r="D66">
            <v>44</v>
          </cell>
          <cell r="E66">
            <v>1501.6</v>
          </cell>
          <cell r="F66" t="str">
            <v>0,00D</v>
          </cell>
          <cell r="G66">
            <v>0</v>
          </cell>
        </row>
        <row r="67">
          <cell r="B67" t="str">
            <v>7855(-) Provisão para devedores duvidosos</v>
          </cell>
          <cell r="C67" t="str">
            <v>196.291,75C</v>
          </cell>
          <cell r="D67">
            <v>0</v>
          </cell>
          <cell r="E67">
            <v>0</v>
          </cell>
          <cell r="F67" t="str">
            <v>196.291,75C</v>
          </cell>
          <cell r="G67">
            <v>196291.75</v>
          </cell>
        </row>
        <row r="68">
          <cell r="B68" t="str">
            <v/>
          </cell>
          <cell r="C68" t="str">
            <v/>
          </cell>
          <cell r="D68" t="str">
            <v/>
          </cell>
          <cell r="E68" t="str">
            <v/>
          </cell>
          <cell r="F68" t="str">
            <v/>
          </cell>
          <cell r="G68" t="str">
            <v/>
          </cell>
        </row>
        <row r="69">
          <cell r="A69">
            <v>245</v>
          </cell>
          <cell r="B69" t="str">
            <v>245OUTROS CREDITOS</v>
          </cell>
          <cell r="C69" t="str">
            <v xml:space="preserve">     4.715.380,30D</v>
          </cell>
          <cell r="D69">
            <v>451977.15</v>
          </cell>
          <cell r="E69">
            <v>219571.74</v>
          </cell>
          <cell r="F69" t="str">
            <v xml:space="preserve">     4.947.785,71D</v>
          </cell>
          <cell r="G69">
            <v>4947785.71</v>
          </cell>
        </row>
        <row r="70">
          <cell r="A70">
            <v>560</v>
          </cell>
          <cell r="B70" t="str">
            <v>560EMPRÉSTIMOS PF/PJ</v>
          </cell>
          <cell r="C70" t="str">
            <v xml:space="preserve">     1.178.876,30D</v>
          </cell>
          <cell r="D70">
            <v>58748.82</v>
          </cell>
          <cell r="E70">
            <v>0</v>
          </cell>
          <cell r="F70" t="str">
            <v xml:space="preserve">     1.237.625,12D</v>
          </cell>
          <cell r="G70">
            <v>1237625.1200000001</v>
          </cell>
        </row>
        <row r="71">
          <cell r="B71" t="str">
            <v>7742Pixxel Soluções em Medicina</v>
          </cell>
          <cell r="C71" t="str">
            <v>892.932,53D</v>
          </cell>
          <cell r="D71">
            <v>56248.82</v>
          </cell>
          <cell r="E71">
            <v>0</v>
          </cell>
          <cell r="F71" t="str">
            <v>949.181,35D</v>
          </cell>
          <cell r="G71">
            <v>949181.35</v>
          </cell>
        </row>
        <row r="72">
          <cell r="B72" t="str">
            <v>7749Radioview Diagnóstico por Imagem</v>
          </cell>
          <cell r="C72" t="str">
            <v>285.943,77D</v>
          </cell>
          <cell r="D72">
            <v>2500</v>
          </cell>
          <cell r="E72">
            <v>0</v>
          </cell>
          <cell r="F72" t="str">
            <v>288.443,77D</v>
          </cell>
          <cell r="G72">
            <v>288443.77</v>
          </cell>
        </row>
        <row r="73">
          <cell r="B73" t="str">
            <v/>
          </cell>
          <cell r="C73" t="str">
            <v/>
          </cell>
          <cell r="D73" t="str">
            <v/>
          </cell>
          <cell r="E73" t="str">
            <v/>
          </cell>
          <cell r="F73" t="str">
            <v/>
          </cell>
          <cell r="G73" t="str">
            <v/>
          </cell>
        </row>
        <row r="74">
          <cell r="A74">
            <v>581</v>
          </cell>
          <cell r="B74" t="str">
            <v>581ADIANTAMENTOS A TERCEIROS</v>
          </cell>
          <cell r="C74" t="str">
            <v xml:space="preserve">     1.751.123,41D</v>
          </cell>
          <cell r="D74">
            <v>204608.83</v>
          </cell>
          <cell r="E74">
            <v>203455.94</v>
          </cell>
          <cell r="F74" t="str">
            <v xml:space="preserve">     1.752.276,30D</v>
          </cell>
          <cell r="G74">
            <v>1752276.3</v>
          </cell>
        </row>
        <row r="75">
          <cell r="B75" t="str">
            <v>588Adiantamento a Fornecedor</v>
          </cell>
          <cell r="C75" t="str">
            <v>49,31D</v>
          </cell>
          <cell r="D75">
            <v>0</v>
          </cell>
          <cell r="E75">
            <v>0</v>
          </cell>
          <cell r="F75" t="str">
            <v>49,31D</v>
          </cell>
          <cell r="G75">
            <v>49.31</v>
          </cell>
        </row>
        <row r="76">
          <cell r="B76" t="str">
            <v>589EPLAN CONTRUCOES LTDA</v>
          </cell>
          <cell r="C76" t="str">
            <v>887.841,86D</v>
          </cell>
          <cell r="D76">
            <v>110000</v>
          </cell>
          <cell r="E76">
            <v>0</v>
          </cell>
          <cell r="F76" t="str">
            <v>997.841,86D</v>
          </cell>
          <cell r="G76">
            <v>997841.86</v>
          </cell>
        </row>
        <row r="77">
          <cell r="B77" t="str">
            <v>592PHILIPS MEDICAL SYSTEMS</v>
          </cell>
          <cell r="C77" t="str">
            <v>35.000,00D</v>
          </cell>
          <cell r="D77">
            <v>0</v>
          </cell>
          <cell r="E77">
            <v>0</v>
          </cell>
          <cell r="F77" t="str">
            <v>35.000,00D</v>
          </cell>
          <cell r="G77">
            <v>35000</v>
          </cell>
        </row>
        <row r="78">
          <cell r="B78" t="str">
            <v>593ATM SOLUCOES</v>
          </cell>
          <cell r="C78" t="str">
            <v>10.964,30D</v>
          </cell>
          <cell r="D78">
            <v>0</v>
          </cell>
          <cell r="E78">
            <v>0</v>
          </cell>
          <cell r="F78" t="str">
            <v>10.964,30D</v>
          </cell>
          <cell r="G78">
            <v>10964.3</v>
          </cell>
        </row>
        <row r="79">
          <cell r="B79" t="str">
            <v>597SANTANA</v>
          </cell>
          <cell r="C79" t="str">
            <v>2.322,54D</v>
          </cell>
          <cell r="D79">
            <v>3096.72</v>
          </cell>
          <cell r="E79">
            <v>0</v>
          </cell>
          <cell r="F79" t="str">
            <v>5.419,26D</v>
          </cell>
          <cell r="G79">
            <v>5419.26</v>
          </cell>
        </row>
        <row r="80">
          <cell r="B80" t="str">
            <v>600MICROART</v>
          </cell>
          <cell r="C80" t="str">
            <v>0,00D</v>
          </cell>
          <cell r="D80">
            <v>75</v>
          </cell>
          <cell r="E80">
            <v>0</v>
          </cell>
          <cell r="F80" t="str">
            <v>75,00D</v>
          </cell>
          <cell r="G80">
            <v>75</v>
          </cell>
        </row>
        <row r="81">
          <cell r="B81" t="str">
            <v>608GE HEALTHCARE DO BRASIL</v>
          </cell>
          <cell r="C81" t="str">
            <v>0,00D</v>
          </cell>
          <cell r="D81">
            <v>13639.19</v>
          </cell>
          <cell r="E81">
            <v>0</v>
          </cell>
          <cell r="F81" t="str">
            <v>13.639,19D</v>
          </cell>
          <cell r="G81">
            <v>13639.19</v>
          </cell>
        </row>
        <row r="82">
          <cell r="B82" t="str">
            <v>612 K &amp; A COMERCIO DE MARMORARIA LTDA</v>
          </cell>
          <cell r="C82" t="str">
            <v>84.300,00D</v>
          </cell>
          <cell r="D82">
            <v>21168.91</v>
          </cell>
          <cell r="E82">
            <v>97923.45</v>
          </cell>
          <cell r="F82" t="str">
            <v>7.545,46D</v>
          </cell>
          <cell r="G82">
            <v>7545.46</v>
          </cell>
        </row>
        <row r="83">
          <cell r="B83" t="str">
            <v xml:space="preserve">614SCA - MFGP COMERCIO DE MOVEIS EIRELI										</v>
          </cell>
          <cell r="C83" t="str">
            <v>36.000,00D</v>
          </cell>
          <cell r="D83">
            <v>16000</v>
          </cell>
          <cell r="E83">
            <v>0</v>
          </cell>
          <cell r="F83" t="str">
            <v>52.000,00D</v>
          </cell>
          <cell r="G83">
            <v>52000</v>
          </cell>
        </row>
        <row r="84">
          <cell r="B84" t="str">
            <v xml:space="preserve">615JCL COMERCIO REPRESENTANTE E SERVIÇOS											</v>
          </cell>
          <cell r="C84" t="str">
            <v>57,50D</v>
          </cell>
          <cell r="D84">
            <v>5292</v>
          </cell>
          <cell r="E84">
            <v>0</v>
          </cell>
          <cell r="F84" t="str">
            <v>5.349,50D</v>
          </cell>
          <cell r="G84">
            <v>5349.5</v>
          </cell>
        </row>
        <row r="85">
          <cell r="B85" t="str">
            <v>617SIEMENS</v>
          </cell>
          <cell r="C85" t="str">
            <v>667.420,00D</v>
          </cell>
          <cell r="D85">
            <v>0</v>
          </cell>
          <cell r="E85">
            <v>100000</v>
          </cell>
          <cell r="F85" t="str">
            <v>567.420,00D</v>
          </cell>
          <cell r="G85">
            <v>567420</v>
          </cell>
        </row>
        <row r="86">
          <cell r="B86" t="str">
            <v>620GAIN AGENCIAMENTO COMUNICAÇÃO E PROD ARTISTICA LTD</v>
          </cell>
          <cell r="C86" t="str">
            <v>2.000,00D</v>
          </cell>
          <cell r="D86">
            <v>0</v>
          </cell>
          <cell r="E86">
            <v>0</v>
          </cell>
          <cell r="F86" t="str">
            <v>2.000,00D</v>
          </cell>
          <cell r="G86">
            <v>2000</v>
          </cell>
        </row>
        <row r="87">
          <cell r="B87" t="str">
            <v>621NEWMED</v>
          </cell>
          <cell r="C87" t="str">
            <v>7.000,00D</v>
          </cell>
          <cell r="D87">
            <v>0</v>
          </cell>
          <cell r="E87">
            <v>0</v>
          </cell>
          <cell r="F87" t="str">
            <v>7.000,00D</v>
          </cell>
          <cell r="G87">
            <v>7000</v>
          </cell>
        </row>
        <row r="88">
          <cell r="B88" t="str">
            <v>622NEXT MED SERICE</v>
          </cell>
          <cell r="C88" t="str">
            <v>18.000,00D</v>
          </cell>
          <cell r="D88">
            <v>13745.03</v>
          </cell>
          <cell r="E88">
            <v>4745.03</v>
          </cell>
          <cell r="F88" t="str">
            <v>27.000,00D</v>
          </cell>
          <cell r="G88">
            <v>27000</v>
          </cell>
        </row>
        <row r="89">
          <cell r="B89" t="str">
            <v>624LE BISCUIT SA</v>
          </cell>
          <cell r="C89" t="str">
            <v>89,90D</v>
          </cell>
          <cell r="D89">
            <v>0</v>
          </cell>
          <cell r="E89">
            <v>89.9</v>
          </cell>
          <cell r="F89" t="str">
            <v>0,00D</v>
          </cell>
          <cell r="G89">
            <v>0</v>
          </cell>
        </row>
        <row r="90">
          <cell r="B90" t="str">
            <v>625MEDICAL STROCKINGS LTDA ME</v>
          </cell>
          <cell r="C90" t="str">
            <v>78,00D</v>
          </cell>
          <cell r="D90">
            <v>0</v>
          </cell>
          <cell r="E90">
            <v>78</v>
          </cell>
          <cell r="F90" t="str">
            <v>0,00D</v>
          </cell>
          <cell r="G90">
            <v>0</v>
          </cell>
        </row>
        <row r="91">
          <cell r="B91" t="str">
            <v xml:space="preserve">626CARBOGEL INDUSTRA E COMERCIO LTDA								</v>
          </cell>
          <cell r="C91" t="str">
            <v>0,00D</v>
          </cell>
          <cell r="D91">
            <v>782.3</v>
          </cell>
          <cell r="E91">
            <v>0</v>
          </cell>
          <cell r="F91" t="str">
            <v>782,30D</v>
          </cell>
          <cell r="G91">
            <v>782.3</v>
          </cell>
        </row>
        <row r="92">
          <cell r="B92" t="str">
            <v xml:space="preserve">627ELIEL DA SILVA SOUZA - PLACA								</v>
          </cell>
          <cell r="C92" t="str">
            <v>0,00D</v>
          </cell>
          <cell r="D92">
            <v>750</v>
          </cell>
          <cell r="E92">
            <v>0</v>
          </cell>
          <cell r="F92" t="str">
            <v>750,00D</v>
          </cell>
          <cell r="G92">
            <v>750</v>
          </cell>
        </row>
        <row r="93">
          <cell r="B93" t="str">
            <v xml:space="preserve">628DISTRIBUIDORA DE PISOS FLUTUANTES DO NORDESTE					</v>
          </cell>
          <cell r="C93" t="str">
            <v>0,00D</v>
          </cell>
          <cell r="D93">
            <v>4299</v>
          </cell>
          <cell r="E93">
            <v>0</v>
          </cell>
          <cell r="F93" t="str">
            <v>4.299,00D</v>
          </cell>
          <cell r="G93">
            <v>4299</v>
          </cell>
        </row>
        <row r="94">
          <cell r="B94" t="str">
            <v xml:space="preserve">629INDUSMACHE INDUSTRIA E COMERCIO								</v>
          </cell>
          <cell r="C94" t="str">
            <v>0,00D</v>
          </cell>
          <cell r="D94">
            <v>8998.1200000000008</v>
          </cell>
          <cell r="E94">
            <v>0</v>
          </cell>
          <cell r="F94" t="str">
            <v>8.998,12D</v>
          </cell>
          <cell r="G94">
            <v>8998.1200000000008</v>
          </cell>
        </row>
        <row r="95">
          <cell r="B95" t="str">
            <v xml:space="preserve">631DROGAFONTE LTDA								</v>
          </cell>
          <cell r="C95" t="str">
            <v>0,00D</v>
          </cell>
          <cell r="D95">
            <v>619.55999999999995</v>
          </cell>
          <cell r="E95">
            <v>619.55999999999995</v>
          </cell>
          <cell r="F95" t="str">
            <v>0,00D</v>
          </cell>
          <cell r="G95">
            <v>0</v>
          </cell>
        </row>
        <row r="96">
          <cell r="B96" t="str">
            <v>632MERCADO PAGO</v>
          </cell>
          <cell r="C96" t="str">
            <v>0,00D</v>
          </cell>
          <cell r="D96">
            <v>74.89</v>
          </cell>
          <cell r="E96">
            <v>0</v>
          </cell>
          <cell r="F96" t="str">
            <v>74,89D</v>
          </cell>
          <cell r="G96">
            <v>74.89</v>
          </cell>
        </row>
        <row r="97">
          <cell r="B97" t="str">
            <v xml:space="preserve">633HP FINANCIAL SERVICES ARREND MERCAN									</v>
          </cell>
          <cell r="C97" t="str">
            <v>0,00D</v>
          </cell>
          <cell r="D97">
            <v>1773.11</v>
          </cell>
          <cell r="E97">
            <v>0</v>
          </cell>
          <cell r="F97" t="str">
            <v>1.773,11D</v>
          </cell>
          <cell r="G97">
            <v>1773.11</v>
          </cell>
        </row>
        <row r="98">
          <cell r="B98" t="str">
            <v xml:space="preserve">634HI FI INFORMATICA LTDA									</v>
          </cell>
          <cell r="C98" t="str">
            <v>0,00D</v>
          </cell>
          <cell r="D98">
            <v>784.3</v>
          </cell>
          <cell r="E98">
            <v>0</v>
          </cell>
          <cell r="F98" t="str">
            <v>784,30D</v>
          </cell>
          <cell r="G98">
            <v>784.3</v>
          </cell>
        </row>
        <row r="99">
          <cell r="B99" t="str">
            <v>636R VINICIUS</v>
          </cell>
          <cell r="C99" t="str">
            <v>0,00D</v>
          </cell>
          <cell r="D99">
            <v>360</v>
          </cell>
          <cell r="E99">
            <v>0</v>
          </cell>
          <cell r="F99" t="str">
            <v>360,00D</v>
          </cell>
          <cell r="G99">
            <v>360</v>
          </cell>
        </row>
        <row r="100">
          <cell r="B100" t="str">
            <v>638BEM ESTAR CLINICA</v>
          </cell>
          <cell r="C100" t="str">
            <v>0,00D</v>
          </cell>
          <cell r="D100">
            <v>3150.7</v>
          </cell>
          <cell r="E100">
            <v>0</v>
          </cell>
          <cell r="F100" t="str">
            <v>3.150,70D</v>
          </cell>
          <cell r="G100">
            <v>3150.7</v>
          </cell>
        </row>
        <row r="101">
          <cell r="B101" t="str">
            <v/>
          </cell>
          <cell r="C101" t="str">
            <v/>
          </cell>
          <cell r="D101" t="str">
            <v/>
          </cell>
          <cell r="E101" t="str">
            <v/>
          </cell>
          <cell r="F101" t="str">
            <v/>
          </cell>
          <cell r="G101" t="str">
            <v/>
          </cell>
        </row>
        <row r="102">
          <cell r="A102">
            <v>595</v>
          </cell>
          <cell r="B102" t="str">
            <v>595CREDITOS DE FUNCIONARIOS</v>
          </cell>
          <cell r="C102" t="str">
            <v xml:space="preserve">         9.790,08D</v>
          </cell>
          <cell r="D102">
            <v>14632.82</v>
          </cell>
          <cell r="E102">
            <v>15281.87</v>
          </cell>
          <cell r="F102" t="str">
            <v xml:space="preserve">         9.141,03D</v>
          </cell>
          <cell r="G102">
            <v>9141.0300000000007</v>
          </cell>
        </row>
        <row r="103">
          <cell r="B103" t="str">
            <v>630Antecipação de 13º salário</v>
          </cell>
          <cell r="C103" t="str">
            <v>1.651,90D</v>
          </cell>
          <cell r="D103">
            <v>0</v>
          </cell>
          <cell r="E103">
            <v>0</v>
          </cell>
          <cell r="F103" t="str">
            <v>1.651,90D</v>
          </cell>
          <cell r="G103">
            <v>1651.9</v>
          </cell>
        </row>
        <row r="104">
          <cell r="B104" t="str">
            <v>637Antecipação de férias</v>
          </cell>
          <cell r="C104" t="str">
            <v>8.138,18D</v>
          </cell>
          <cell r="D104">
            <v>14632.82</v>
          </cell>
          <cell r="E104">
            <v>15281.87</v>
          </cell>
          <cell r="F104" t="str">
            <v>7.489,13D</v>
          </cell>
          <cell r="G104">
            <v>7489.13</v>
          </cell>
        </row>
        <row r="105">
          <cell r="B105" t="str">
            <v/>
          </cell>
          <cell r="C105" t="str">
            <v/>
          </cell>
          <cell r="D105" t="str">
            <v/>
          </cell>
          <cell r="E105" t="str">
            <v/>
          </cell>
          <cell r="F105" t="str">
            <v/>
          </cell>
          <cell r="G105" t="str">
            <v/>
          </cell>
        </row>
        <row r="106">
          <cell r="A106">
            <v>1568</v>
          </cell>
          <cell r="B106" t="str">
            <v>1568ADIANTAMENTOS A SÓCIOS</v>
          </cell>
          <cell r="C106" t="str">
            <v xml:space="preserve">     1.134.417,23D</v>
          </cell>
          <cell r="D106">
            <v>88388.21</v>
          </cell>
          <cell r="E106">
            <v>833.93</v>
          </cell>
          <cell r="F106" t="str">
            <v xml:space="preserve">     1.221.971,51D</v>
          </cell>
          <cell r="G106">
            <v>1221971.51</v>
          </cell>
        </row>
        <row r="107">
          <cell r="B107" t="str">
            <v>5334Alexander George Saunders Junior</v>
          </cell>
          <cell r="C107" t="str">
            <v>291.791,92D</v>
          </cell>
          <cell r="D107">
            <v>10000</v>
          </cell>
          <cell r="E107">
            <v>833.93</v>
          </cell>
          <cell r="F107" t="str">
            <v>300.957,99D</v>
          </cell>
          <cell r="G107">
            <v>300957.99</v>
          </cell>
        </row>
        <row r="108">
          <cell r="B108" t="str">
            <v>5341Alberto Ribeiro de Souza Leão</v>
          </cell>
          <cell r="C108" t="str">
            <v>557.612,23D</v>
          </cell>
          <cell r="D108">
            <v>53288.21</v>
          </cell>
          <cell r="E108">
            <v>0</v>
          </cell>
          <cell r="F108" t="str">
            <v>610.900,44D</v>
          </cell>
          <cell r="G108">
            <v>610900.43999999994</v>
          </cell>
        </row>
        <row r="109">
          <cell r="B109" t="str">
            <v>5348Marcelo Carneiro de Menezes</v>
          </cell>
          <cell r="C109" t="str">
            <v>285.013,08D</v>
          </cell>
          <cell r="D109">
            <v>25100</v>
          </cell>
          <cell r="E109">
            <v>0</v>
          </cell>
          <cell r="F109" t="str">
            <v>310.113,08D</v>
          </cell>
          <cell r="G109">
            <v>310113.08</v>
          </cell>
        </row>
        <row r="110">
          <cell r="B110" t="str">
            <v/>
          </cell>
          <cell r="C110" t="str">
            <v/>
          </cell>
          <cell r="D110" t="str">
            <v/>
          </cell>
          <cell r="E110" t="str">
            <v/>
          </cell>
          <cell r="F110" t="str">
            <v/>
          </cell>
          <cell r="G110" t="str">
            <v/>
          </cell>
        </row>
        <row r="111">
          <cell r="A111">
            <v>7788</v>
          </cell>
          <cell r="B111" t="str">
            <v>7788ADIANTAMENTOS A SÓCIOS - SCP</v>
          </cell>
          <cell r="C111" t="str">
            <v xml:space="preserve">       222.982,71D</v>
          </cell>
          <cell r="D111">
            <v>85598.47</v>
          </cell>
          <cell r="E111">
            <v>0</v>
          </cell>
          <cell r="F111" t="str">
            <v xml:space="preserve">       308.581,18D</v>
          </cell>
          <cell r="G111">
            <v>308581.18</v>
          </cell>
        </row>
        <row r="112">
          <cell r="B112" t="str">
            <v>7789Diagmax Diagnostico por Imagem LTDA</v>
          </cell>
          <cell r="C112" t="str">
            <v>147.245,55D</v>
          </cell>
          <cell r="D112">
            <v>0</v>
          </cell>
          <cell r="E112">
            <v>0</v>
          </cell>
          <cell r="F112" t="str">
            <v>147.245,55D</v>
          </cell>
          <cell r="G112">
            <v>147245.54999999999</v>
          </cell>
        </row>
        <row r="113">
          <cell r="B113" t="str">
            <v>7796José Ronaldo Lessa A. Junior</v>
          </cell>
          <cell r="C113" t="str">
            <v>28.757,99D</v>
          </cell>
          <cell r="D113">
            <v>0</v>
          </cell>
          <cell r="E113">
            <v>0</v>
          </cell>
          <cell r="F113" t="str">
            <v>28.757,99D</v>
          </cell>
          <cell r="G113">
            <v>28757.99</v>
          </cell>
        </row>
        <row r="114">
          <cell r="B114" t="str">
            <v>7797Luciano Temporal Borges Cabral</v>
          </cell>
          <cell r="C114" t="str">
            <v>8.848,61D</v>
          </cell>
          <cell r="D114">
            <v>0</v>
          </cell>
          <cell r="E114">
            <v>0</v>
          </cell>
          <cell r="F114" t="str">
            <v>8.848,61D</v>
          </cell>
          <cell r="G114">
            <v>8848.61</v>
          </cell>
        </row>
        <row r="115">
          <cell r="B115" t="str">
            <v>7798Bruno de Lucena Coutinho</v>
          </cell>
          <cell r="C115" t="str">
            <v>13.272,92D</v>
          </cell>
          <cell r="D115">
            <v>0</v>
          </cell>
          <cell r="E115">
            <v>0</v>
          </cell>
          <cell r="F115" t="str">
            <v>13.272,92D</v>
          </cell>
          <cell r="G115">
            <v>13272.92</v>
          </cell>
        </row>
        <row r="116">
          <cell r="B116" t="str">
            <v>7800Fabio Neumann Kauffman</v>
          </cell>
          <cell r="C116" t="str">
            <v>11.060,77D</v>
          </cell>
          <cell r="D116">
            <v>0</v>
          </cell>
          <cell r="E116">
            <v>0</v>
          </cell>
          <cell r="F116" t="str">
            <v>11.060,77D</v>
          </cell>
          <cell r="G116">
            <v>11060.77</v>
          </cell>
        </row>
        <row r="117">
          <cell r="B117" t="str">
            <v>7801Mauricio Leite de Souza Junior</v>
          </cell>
          <cell r="C117" t="str">
            <v>8.848,61D</v>
          </cell>
          <cell r="D117">
            <v>0</v>
          </cell>
          <cell r="E117">
            <v>0</v>
          </cell>
          <cell r="F117" t="str">
            <v>8.848,61D</v>
          </cell>
          <cell r="G117">
            <v>8848.61</v>
          </cell>
        </row>
        <row r="118">
          <cell r="B118" t="str">
            <v/>
          </cell>
        </row>
        <row r="119">
          <cell r="B119" t="str">
            <v/>
          </cell>
        </row>
        <row r="120">
          <cell r="B120" t="str">
            <v/>
          </cell>
        </row>
        <row r="121">
          <cell r="B121" t="str">
            <v/>
          </cell>
        </row>
        <row r="122">
          <cell r="A122">
            <v>7802</v>
          </cell>
          <cell r="B122" t="str">
            <v>7802Ricardo Lyra de Oliveira</v>
          </cell>
          <cell r="C122" t="str">
            <v>2.183,07D</v>
          </cell>
          <cell r="D122">
            <v>32020.04</v>
          </cell>
          <cell r="E122">
            <v>0</v>
          </cell>
          <cell r="F122" t="str">
            <v>34.203,11D</v>
          </cell>
          <cell r="G122">
            <v>34203.11</v>
          </cell>
        </row>
        <row r="123">
          <cell r="B123" t="str">
            <v>7803Francisco Rafael do Couto Soares</v>
          </cell>
          <cell r="C123" t="str">
            <v>0,00D</v>
          </cell>
          <cell r="D123">
            <v>28171.81</v>
          </cell>
          <cell r="E123">
            <v>0</v>
          </cell>
          <cell r="F123" t="str">
            <v>28.171,81D</v>
          </cell>
          <cell r="G123">
            <v>28171.81</v>
          </cell>
        </row>
        <row r="124">
          <cell r="B124" t="str">
            <v>7804Luiz Egidio Costi</v>
          </cell>
          <cell r="C124" t="str">
            <v>2.765,19D</v>
          </cell>
          <cell r="D124">
            <v>25406.62</v>
          </cell>
          <cell r="E124">
            <v>0</v>
          </cell>
          <cell r="F124" t="str">
            <v>28.171,81D</v>
          </cell>
          <cell r="G124">
            <v>28171.81</v>
          </cell>
        </row>
        <row r="125">
          <cell r="B125" t="str">
            <v/>
          </cell>
          <cell r="C125" t="str">
            <v/>
          </cell>
          <cell r="D125" t="str">
            <v/>
          </cell>
          <cell r="E125" t="str">
            <v/>
          </cell>
          <cell r="F125" t="str">
            <v/>
          </cell>
          <cell r="G125" t="str">
            <v/>
          </cell>
        </row>
        <row r="126">
          <cell r="A126">
            <v>7784</v>
          </cell>
          <cell r="B126" t="str">
            <v>7784CRÉDITOS COM SCP - RM</v>
          </cell>
          <cell r="C126" t="str">
            <v xml:space="preserve">       418.190,57D</v>
          </cell>
          <cell r="D126">
            <v>0</v>
          </cell>
          <cell r="E126">
            <v>0</v>
          </cell>
          <cell r="F126" t="str">
            <v xml:space="preserve">       418.190,57D</v>
          </cell>
          <cell r="G126">
            <v>418190.57</v>
          </cell>
        </row>
        <row r="127">
          <cell r="B127" t="str">
            <v>7785Créditos SCP - RM</v>
          </cell>
          <cell r="C127" t="str">
            <v>418.190,57D</v>
          </cell>
          <cell r="D127">
            <v>0</v>
          </cell>
          <cell r="E127">
            <v>0</v>
          </cell>
          <cell r="F127" t="str">
            <v>418.190,57D</v>
          </cell>
          <cell r="G127">
            <v>418190.57</v>
          </cell>
        </row>
        <row r="128">
          <cell r="B128" t="str">
            <v/>
          </cell>
          <cell r="C128" t="str">
            <v/>
          </cell>
          <cell r="D128" t="str">
            <v/>
          </cell>
          <cell r="E128" t="str">
            <v/>
          </cell>
          <cell r="F128" t="str">
            <v/>
          </cell>
          <cell r="G128" t="str">
            <v/>
          </cell>
        </row>
        <row r="129">
          <cell r="A129">
            <v>1680</v>
          </cell>
          <cell r="B129" t="str">
            <v>1680DESPESAS DO EXERCÍCIO SEGUINTE PAGAS ANTECIPADAMEN</v>
          </cell>
          <cell r="C129" t="str">
            <v xml:space="preserve">        25.000,00D</v>
          </cell>
          <cell r="D129">
            <v>0</v>
          </cell>
          <cell r="E129">
            <v>0</v>
          </cell>
          <cell r="F129" t="str">
            <v xml:space="preserve">        25.000,00D</v>
          </cell>
          <cell r="G129">
            <v>25000</v>
          </cell>
        </row>
        <row r="130">
          <cell r="B130" t="str">
            <v>7630OUTROS CREDITOS</v>
          </cell>
          <cell r="C130" t="str">
            <v xml:space="preserve">        25.000,00D</v>
          </cell>
          <cell r="D130">
            <v>0</v>
          </cell>
          <cell r="E130">
            <v>0</v>
          </cell>
          <cell r="F130" t="str">
            <v xml:space="preserve">        25.000,00D</v>
          </cell>
          <cell r="G130">
            <v>25000</v>
          </cell>
        </row>
        <row r="131">
          <cell r="B131" t="str">
            <v>7654Titulo de capitalização Santander</v>
          </cell>
          <cell r="C131" t="str">
            <v>25.000,00D</v>
          </cell>
          <cell r="D131">
            <v>0</v>
          </cell>
          <cell r="E131">
            <v>0</v>
          </cell>
          <cell r="F131" t="str">
            <v>25.000,00D</v>
          </cell>
          <cell r="G131">
            <v>25000</v>
          </cell>
        </row>
        <row r="132">
          <cell r="B132" t="str">
            <v/>
          </cell>
          <cell r="C132" t="str">
            <v/>
          </cell>
          <cell r="D132" t="str">
            <v/>
          </cell>
          <cell r="E132" t="str">
            <v/>
          </cell>
          <cell r="F132" t="str">
            <v/>
          </cell>
          <cell r="G132" t="str">
            <v/>
          </cell>
        </row>
        <row r="133">
          <cell r="B133" t="str">
            <v>1729ATIVO NÃO CIRCULANTE</v>
          </cell>
          <cell r="C133" t="str">
            <v xml:space="preserve">    18.680.819,63D</v>
          </cell>
          <cell r="D133">
            <v>73037.25</v>
          </cell>
          <cell r="E133">
            <v>0</v>
          </cell>
          <cell r="F133" t="str">
            <v xml:space="preserve">    18.753.856,88D</v>
          </cell>
          <cell r="G133">
            <v>18753856.879999999</v>
          </cell>
        </row>
        <row r="134">
          <cell r="A134">
            <v>1890</v>
          </cell>
          <cell r="B134" t="str">
            <v>1890INVESTIMENTOS</v>
          </cell>
          <cell r="C134" t="str">
            <v xml:space="preserve">     5.140.000,00D</v>
          </cell>
          <cell r="D134">
            <v>0</v>
          </cell>
          <cell r="E134">
            <v>0</v>
          </cell>
          <cell r="F134" t="str">
            <v xml:space="preserve">     5.140.000,00D</v>
          </cell>
          <cell r="G134">
            <v>5140000</v>
          </cell>
        </row>
        <row r="135">
          <cell r="A135">
            <v>1947</v>
          </cell>
          <cell r="B135" t="str">
            <v>1947INVESTIMENTOS SCP</v>
          </cell>
          <cell r="C135" t="str">
            <v xml:space="preserve">     5.140.000,00D</v>
          </cell>
          <cell r="D135">
            <v>0</v>
          </cell>
          <cell r="E135">
            <v>0</v>
          </cell>
          <cell r="F135" t="str">
            <v xml:space="preserve">     5.140.000,00D</v>
          </cell>
          <cell r="G135">
            <v>5140000</v>
          </cell>
        </row>
        <row r="136">
          <cell r="A136">
            <v>1948</v>
          </cell>
          <cell r="B136" t="str">
            <v>1948Investimentos SCP</v>
          </cell>
          <cell r="C136" t="str">
            <v>5.140.000,00D</v>
          </cell>
          <cell r="D136">
            <v>0</v>
          </cell>
          <cell r="E136">
            <v>0</v>
          </cell>
          <cell r="F136" t="str">
            <v>5.140.000,00D</v>
          </cell>
          <cell r="G136">
            <v>5140000</v>
          </cell>
        </row>
        <row r="137">
          <cell r="B137" t="str">
            <v/>
          </cell>
          <cell r="C137" t="str">
            <v/>
          </cell>
          <cell r="D137" t="str">
            <v/>
          </cell>
          <cell r="E137" t="str">
            <v/>
          </cell>
          <cell r="F137" t="str">
            <v/>
          </cell>
          <cell r="G137" t="str">
            <v/>
          </cell>
        </row>
        <row r="138">
          <cell r="A138">
            <v>1953</v>
          </cell>
          <cell r="B138" t="str">
            <v>1953ATIVO IMOBILIZADO</v>
          </cell>
          <cell r="C138" t="str">
            <v xml:space="preserve">    13.437.245,42D</v>
          </cell>
          <cell r="D138">
            <v>73037.25</v>
          </cell>
          <cell r="E138">
            <v>0</v>
          </cell>
          <cell r="F138" t="str">
            <v xml:space="preserve">    13.510.282,67D</v>
          </cell>
          <cell r="G138">
            <v>13510282.67</v>
          </cell>
        </row>
        <row r="139">
          <cell r="A139">
            <v>1960</v>
          </cell>
          <cell r="B139" t="str">
            <v>1960BENS EM OPERAÇÃO</v>
          </cell>
          <cell r="C139" t="str">
            <v xml:space="preserve">    13.663.865,66D</v>
          </cell>
          <cell r="D139">
            <v>73037.25</v>
          </cell>
          <cell r="E139">
            <v>0</v>
          </cell>
          <cell r="F139" t="str">
            <v xml:space="preserve">    13.736.902,91D</v>
          </cell>
          <cell r="G139">
            <v>13736902.91</v>
          </cell>
        </row>
        <row r="140">
          <cell r="A140">
            <v>1995</v>
          </cell>
          <cell r="B140" t="str">
            <v>1995Máquinas, aparelhos e equipamentos</v>
          </cell>
          <cell r="C140" t="str">
            <v>8.576.860,22D</v>
          </cell>
          <cell r="D140">
            <v>31915.38</v>
          </cell>
          <cell r="E140">
            <v>0</v>
          </cell>
          <cell r="F140" t="str">
            <v>8.608.775,60D</v>
          </cell>
          <cell r="G140">
            <v>8608775.5999999996</v>
          </cell>
        </row>
        <row r="141">
          <cell r="A141">
            <v>2016</v>
          </cell>
          <cell r="B141" t="str">
            <v>2016Móveis e utensílios</v>
          </cell>
          <cell r="C141" t="str">
            <v>209.176,13D</v>
          </cell>
          <cell r="D141">
            <v>8478.25</v>
          </cell>
          <cell r="E141">
            <v>0</v>
          </cell>
          <cell r="F141" t="str">
            <v>217.654,38D</v>
          </cell>
          <cell r="G141">
            <v>217654.38</v>
          </cell>
        </row>
        <row r="142">
          <cell r="A142">
            <v>2044</v>
          </cell>
          <cell r="B142" t="str">
            <v>2044Benfeitorias em propriedades de terceiros</v>
          </cell>
          <cell r="C142" t="str">
            <v>1.685.153,41D</v>
          </cell>
          <cell r="D142">
            <v>31974.62</v>
          </cell>
          <cell r="E142">
            <v>0</v>
          </cell>
          <cell r="F142" t="str">
            <v>1.717.128,03D</v>
          </cell>
          <cell r="G142">
            <v>1717128.03</v>
          </cell>
        </row>
        <row r="143">
          <cell r="A143">
            <v>2051</v>
          </cell>
          <cell r="B143" t="str">
            <v>2051Computadores e Perifericos</v>
          </cell>
          <cell r="C143" t="str">
            <v>46.875,90D</v>
          </cell>
          <cell r="D143">
            <v>669</v>
          </cell>
          <cell r="E143">
            <v>0</v>
          </cell>
          <cell r="F143" t="str">
            <v>47.544,90D</v>
          </cell>
          <cell r="G143">
            <v>47544.9</v>
          </cell>
        </row>
        <row r="144">
          <cell r="A144">
            <v>2066</v>
          </cell>
          <cell r="B144" t="str">
            <v>2066Máquinas e Equipamentos - RM</v>
          </cell>
          <cell r="C144" t="str">
            <v>3.145.800,00D</v>
          </cell>
          <cell r="D144">
            <v>0</v>
          </cell>
          <cell r="E144">
            <v>0</v>
          </cell>
          <cell r="F144" t="str">
            <v>3.145.800,00D</v>
          </cell>
          <cell r="G144">
            <v>3145800</v>
          </cell>
        </row>
        <row r="145">
          <cell r="A145" t="str">
            <v/>
          </cell>
          <cell r="B145" t="str">
            <v/>
          </cell>
          <cell r="C145" t="str">
            <v/>
          </cell>
          <cell r="D145" t="str">
            <v/>
          </cell>
          <cell r="E145" t="str">
            <v/>
          </cell>
          <cell r="F145" t="str">
            <v/>
          </cell>
          <cell r="G145" t="str">
            <v/>
          </cell>
        </row>
        <row r="146">
          <cell r="A146">
            <v>2072</v>
          </cell>
          <cell r="B146" t="str">
            <v>2072DEPRECIAÇÃO,AMORTIZAÇÃO E EXAUSTÃO ACUMULADA E PER</v>
          </cell>
          <cell r="C146" t="str">
            <v xml:space="preserve">       226.620,24C</v>
          </cell>
          <cell r="D146">
            <v>0</v>
          </cell>
          <cell r="E146">
            <v>0</v>
          </cell>
          <cell r="F146" t="str">
            <v xml:space="preserve">       226.620,24C</v>
          </cell>
          <cell r="G146">
            <v>226620.24</v>
          </cell>
        </row>
        <row r="147">
          <cell r="A147">
            <v>2100</v>
          </cell>
          <cell r="B147" t="str">
            <v>2100(-)Depreciacao Acum - maquinas, aparelhos e equipa</v>
          </cell>
          <cell r="C147" t="str">
            <v>220.220,58C</v>
          </cell>
          <cell r="D147">
            <v>0</v>
          </cell>
          <cell r="E147">
            <v>0</v>
          </cell>
          <cell r="F147" t="str">
            <v>220.220,58C</v>
          </cell>
          <cell r="G147">
            <v>220220.58</v>
          </cell>
        </row>
        <row r="148">
          <cell r="A148">
            <v>2107</v>
          </cell>
          <cell r="B148" t="str">
            <v>2107(-)Deprec Acumul - Equip de proces eletr de dados</v>
          </cell>
          <cell r="C148" t="str">
            <v>388,52C</v>
          </cell>
          <cell r="D148">
            <v>0</v>
          </cell>
          <cell r="E148">
            <v>0</v>
          </cell>
          <cell r="F148" t="str">
            <v>388,52C</v>
          </cell>
          <cell r="G148">
            <v>388.52</v>
          </cell>
        </row>
        <row r="149">
          <cell r="A149">
            <v>2114</v>
          </cell>
          <cell r="B149" t="str">
            <v>2114(-)Depreciacao acumulada - móveis e utensílios</v>
          </cell>
          <cell r="C149" t="str">
            <v>743,30C</v>
          </cell>
          <cell r="D149">
            <v>0</v>
          </cell>
          <cell r="E149">
            <v>0</v>
          </cell>
          <cell r="F149" t="str">
            <v>743,30C</v>
          </cell>
          <cell r="G149">
            <v>743.3</v>
          </cell>
        </row>
        <row r="150">
          <cell r="A150">
            <v>2142</v>
          </cell>
          <cell r="B150" t="str">
            <v>2142(-)Depreciacao acumulada - Predios e Benfeitorias</v>
          </cell>
          <cell r="C150" t="str">
            <v>5.267,84C</v>
          </cell>
          <cell r="D150">
            <v>0</v>
          </cell>
          <cell r="E150">
            <v>0</v>
          </cell>
          <cell r="F150" t="str">
            <v>5.267,84C</v>
          </cell>
          <cell r="G150">
            <v>5267.84</v>
          </cell>
        </row>
        <row r="151">
          <cell r="A151" t="str">
            <v/>
          </cell>
          <cell r="B151" t="str">
            <v/>
          </cell>
          <cell r="C151" t="str">
            <v/>
          </cell>
          <cell r="D151" t="str">
            <v/>
          </cell>
          <cell r="E151" t="str">
            <v/>
          </cell>
          <cell r="F151" t="str">
            <v/>
          </cell>
          <cell r="G151" t="str">
            <v/>
          </cell>
        </row>
        <row r="152">
          <cell r="A152">
            <v>2401</v>
          </cell>
          <cell r="B152" t="str">
            <v>2401NTANGÍVEL</v>
          </cell>
          <cell r="C152" t="str">
            <v xml:space="preserve">       103.574,21D</v>
          </cell>
          <cell r="D152">
            <v>0</v>
          </cell>
          <cell r="E152">
            <v>0</v>
          </cell>
          <cell r="F152" t="str">
            <v xml:space="preserve">       103.574,21D</v>
          </cell>
          <cell r="G152">
            <v>103574.21</v>
          </cell>
        </row>
        <row r="153">
          <cell r="A153">
            <v>2408</v>
          </cell>
          <cell r="B153" t="str">
            <v>2408BENS INTANGÍVEIS</v>
          </cell>
          <cell r="C153" t="str">
            <v xml:space="preserve">       103.574,21D</v>
          </cell>
          <cell r="D153">
            <v>0</v>
          </cell>
          <cell r="E153">
            <v>0</v>
          </cell>
          <cell r="F153" t="str">
            <v xml:space="preserve">       103.574,21D</v>
          </cell>
          <cell r="G153">
            <v>103574.21</v>
          </cell>
        </row>
        <row r="154">
          <cell r="A154">
            <v>2422</v>
          </cell>
          <cell r="B154" t="str">
            <v>2422Software</v>
          </cell>
          <cell r="C154" t="str">
            <v>103.574,21D</v>
          </cell>
          <cell r="D154">
            <v>0</v>
          </cell>
          <cell r="E154">
            <v>0</v>
          </cell>
          <cell r="F154" t="str">
            <v>103.574,21D</v>
          </cell>
          <cell r="G154">
            <v>103574.21</v>
          </cell>
        </row>
        <row r="155">
          <cell r="A155" t="str">
            <v/>
          </cell>
          <cell r="B155" t="str">
            <v/>
          </cell>
          <cell r="C155" t="str">
            <v/>
          </cell>
          <cell r="D155" t="str">
            <v/>
          </cell>
          <cell r="E155" t="str">
            <v/>
          </cell>
          <cell r="F155" t="str">
            <v/>
          </cell>
          <cell r="G155" t="str">
            <v/>
          </cell>
        </row>
        <row r="156">
          <cell r="A156">
            <v>2513</v>
          </cell>
          <cell r="B156" t="str">
            <v>2513PASSIVO</v>
          </cell>
          <cell r="C156" t="str">
            <v xml:space="preserve">    24.078.336,16C</v>
          </cell>
          <cell r="D156">
            <v>1835548.92</v>
          </cell>
          <cell r="E156">
            <v>2357040.79</v>
          </cell>
          <cell r="F156" t="str">
            <v xml:space="preserve">    24.599.828,03C</v>
          </cell>
          <cell r="G156">
            <v>24599828.030000001</v>
          </cell>
        </row>
        <row r="157">
          <cell r="A157">
            <v>2520</v>
          </cell>
          <cell r="B157" t="str">
            <v>2520PASSIVO CIRCULANTE</v>
          </cell>
          <cell r="C157" t="str">
            <v xml:space="preserve">     7.891.388,24C</v>
          </cell>
          <cell r="D157">
            <v>1817728</v>
          </cell>
          <cell r="E157">
            <v>1509028.16</v>
          </cell>
          <cell r="F157" t="str">
            <v xml:space="preserve">     7.582.688,40C</v>
          </cell>
          <cell r="G157">
            <v>7582688.4000000004</v>
          </cell>
        </row>
        <row r="158">
          <cell r="A158">
            <v>2527</v>
          </cell>
          <cell r="B158" t="str">
            <v>2527SALARIOS E ENCARGOS SOCIAIS</v>
          </cell>
          <cell r="C158" t="str">
            <v xml:space="preserve">       968.267,63C</v>
          </cell>
          <cell r="D158">
            <v>299961.7</v>
          </cell>
          <cell r="E158">
            <v>487773.41</v>
          </cell>
          <cell r="F158" t="str">
            <v xml:space="preserve">     1.156.079,34C</v>
          </cell>
          <cell r="G158">
            <v>1156079.3400000001</v>
          </cell>
        </row>
        <row r="159">
          <cell r="A159">
            <v>2534</v>
          </cell>
          <cell r="B159" t="str">
            <v>2534ORDENADOS E SALARIOS A PAGAR</v>
          </cell>
          <cell r="C159" t="str">
            <v xml:space="preserve">       211.889,92C</v>
          </cell>
          <cell r="D159">
            <v>270594.44</v>
          </cell>
          <cell r="E159">
            <v>280562.88</v>
          </cell>
          <cell r="F159" t="str">
            <v xml:space="preserve">       221.858,36C</v>
          </cell>
          <cell r="G159">
            <v>221858.36</v>
          </cell>
        </row>
        <row r="160">
          <cell r="A160">
            <v>2541</v>
          </cell>
          <cell r="B160" t="str">
            <v>2541Salarios a pagar</v>
          </cell>
          <cell r="C160" t="str">
            <v>194.150,32C</v>
          </cell>
          <cell r="D160">
            <v>238596.08</v>
          </cell>
          <cell r="E160">
            <v>242993.5</v>
          </cell>
          <cell r="F160" t="str">
            <v>198.547,74C</v>
          </cell>
          <cell r="G160">
            <v>198547.74</v>
          </cell>
        </row>
        <row r="161">
          <cell r="A161">
            <v>2548</v>
          </cell>
          <cell r="B161" t="str">
            <v>2548Contribuiçao Sindical</v>
          </cell>
          <cell r="C161" t="str">
            <v>12.451,30C</v>
          </cell>
          <cell r="D161">
            <v>0</v>
          </cell>
          <cell r="E161">
            <v>2387.0500000000002</v>
          </cell>
          <cell r="F161" t="str">
            <v>14.838,35C</v>
          </cell>
          <cell r="G161">
            <v>14838.35</v>
          </cell>
        </row>
        <row r="162">
          <cell r="A162">
            <v>2562</v>
          </cell>
          <cell r="B162" t="str">
            <v>2562Irrf a recolher Darf 0561</v>
          </cell>
          <cell r="C162" t="str">
            <v>5.288,30C</v>
          </cell>
          <cell r="D162">
            <v>1450.46</v>
          </cell>
          <cell r="E162">
            <v>1432.8</v>
          </cell>
          <cell r="F162" t="str">
            <v>5.270,64C</v>
          </cell>
          <cell r="G162">
            <v>5270.64</v>
          </cell>
        </row>
        <row r="163">
          <cell r="A163">
            <v>2583</v>
          </cell>
          <cell r="B163" t="str">
            <v>2583Pro-labore a pagar</v>
          </cell>
          <cell r="C163" t="str">
            <v>0,00C</v>
          </cell>
          <cell r="D163">
            <v>937</v>
          </cell>
          <cell r="E163">
            <v>937</v>
          </cell>
          <cell r="F163" t="str">
            <v>0,00C</v>
          </cell>
          <cell r="G163">
            <v>0</v>
          </cell>
        </row>
        <row r="164">
          <cell r="A164">
            <v>2597</v>
          </cell>
          <cell r="B164" t="str">
            <v>2597Rescisão a pagar</v>
          </cell>
          <cell r="C164">
            <v>0</v>
          </cell>
          <cell r="D164">
            <v>12801.47</v>
          </cell>
          <cell r="E164">
            <v>16003.1</v>
          </cell>
          <cell r="F164" t="str">
            <v>3.201,63C</v>
          </cell>
          <cell r="G164">
            <v>3201.63</v>
          </cell>
        </row>
        <row r="165">
          <cell r="A165">
            <v>2611</v>
          </cell>
          <cell r="B165" t="str">
            <v>2611Férias a Pagar</v>
          </cell>
          <cell r="C165" t="str">
            <v>0,00C</v>
          </cell>
          <cell r="D165">
            <v>16809.43</v>
          </cell>
          <cell r="E165">
            <v>16809.43</v>
          </cell>
          <cell r="F165" t="str">
            <v>0,00C</v>
          </cell>
          <cell r="G165">
            <v>0</v>
          </cell>
        </row>
        <row r="166">
          <cell r="A166" t="str">
            <v/>
          </cell>
          <cell r="B166" t="str">
            <v/>
          </cell>
          <cell r="C166" t="str">
            <v/>
          </cell>
          <cell r="D166" t="str">
            <v/>
          </cell>
          <cell r="E166" t="str">
            <v/>
          </cell>
          <cell r="F166" t="str">
            <v/>
          </cell>
          <cell r="G166" t="str">
            <v/>
          </cell>
        </row>
        <row r="167">
          <cell r="A167">
            <v>2618</v>
          </cell>
          <cell r="B167" t="str">
            <v>2618INSS A RECOLHER</v>
          </cell>
          <cell r="C167" t="str">
            <v xml:space="preserve">       163.921,11C</v>
          </cell>
          <cell r="D167">
            <v>3556.42</v>
          </cell>
          <cell r="E167">
            <v>91299.37</v>
          </cell>
          <cell r="F167" t="str">
            <v xml:space="preserve">       251.664,06C</v>
          </cell>
          <cell r="G167">
            <v>251664.06</v>
          </cell>
        </row>
        <row r="168">
          <cell r="A168">
            <v>2625</v>
          </cell>
          <cell r="B168" t="str">
            <v>2625Inss a recolher</v>
          </cell>
          <cell r="C168" t="str">
            <v>163.921,11C</v>
          </cell>
          <cell r="D168">
            <v>3556.42</v>
          </cell>
          <cell r="E168">
            <v>91299.37</v>
          </cell>
          <cell r="F168" t="str">
            <v>251.664,06C</v>
          </cell>
          <cell r="G168">
            <v>251664.06</v>
          </cell>
        </row>
        <row r="169">
          <cell r="A169" t="str">
            <v/>
          </cell>
          <cell r="B169" t="str">
            <v/>
          </cell>
          <cell r="C169" t="str">
            <v/>
          </cell>
          <cell r="D169" t="str">
            <v/>
          </cell>
          <cell r="E169" t="str">
            <v/>
          </cell>
          <cell r="F169" t="str">
            <v/>
          </cell>
          <cell r="G169" t="str">
            <v/>
          </cell>
        </row>
        <row r="170">
          <cell r="A170">
            <v>2646</v>
          </cell>
          <cell r="B170" t="str">
            <v>2646FGTS A RECOLHER</v>
          </cell>
          <cell r="C170" t="str">
            <v xml:space="preserve">        20.140,57C</v>
          </cell>
          <cell r="D170">
            <v>4257.87</v>
          </cell>
          <cell r="E170">
            <v>24896.14</v>
          </cell>
          <cell r="F170" t="str">
            <v xml:space="preserve">        40.778,84C</v>
          </cell>
          <cell r="G170">
            <v>40778.839999999997</v>
          </cell>
        </row>
        <row r="171">
          <cell r="A171">
            <v>2653</v>
          </cell>
          <cell r="B171" t="str">
            <v>2653Fgts a recolher</v>
          </cell>
          <cell r="C171" t="str">
            <v>20.140,57C</v>
          </cell>
          <cell r="D171">
            <v>4257.87</v>
          </cell>
          <cell r="E171">
            <v>24896.14</v>
          </cell>
          <cell r="F171" t="str">
            <v>40.778,84C</v>
          </cell>
          <cell r="G171">
            <v>40778.839999999997</v>
          </cell>
        </row>
        <row r="172">
          <cell r="A172" t="str">
            <v/>
          </cell>
          <cell r="B172" t="str">
            <v/>
          </cell>
          <cell r="C172" t="str">
            <v/>
          </cell>
          <cell r="D172" t="str">
            <v/>
          </cell>
          <cell r="E172" t="str">
            <v/>
          </cell>
          <cell r="F172" t="str">
            <v/>
          </cell>
          <cell r="G172" t="str">
            <v/>
          </cell>
        </row>
        <row r="173">
          <cell r="A173">
            <v>7633</v>
          </cell>
          <cell r="B173" t="str">
            <v>7633IMPOSTOS RETIDOS A RECOLHER</v>
          </cell>
          <cell r="C173" t="str">
            <v xml:space="preserve">       106.724,12C</v>
          </cell>
          <cell r="D173">
            <v>1168.01</v>
          </cell>
          <cell r="E173">
            <v>26776.52</v>
          </cell>
          <cell r="F173" t="str">
            <v xml:space="preserve">       132.332,63C</v>
          </cell>
          <cell r="G173">
            <v>132332.63</v>
          </cell>
        </row>
        <row r="174">
          <cell r="A174">
            <v>7634</v>
          </cell>
          <cell r="B174" t="str">
            <v>7634IRRF a Recolher</v>
          </cell>
          <cell r="C174" t="str">
            <v>20.708,47C</v>
          </cell>
          <cell r="D174">
            <v>0</v>
          </cell>
          <cell r="E174">
            <v>5968.67</v>
          </cell>
          <cell r="F174" t="str">
            <v>26.677,14C</v>
          </cell>
          <cell r="G174">
            <v>26677.14</v>
          </cell>
        </row>
        <row r="175">
          <cell r="A175">
            <v>7635</v>
          </cell>
          <cell r="B175" t="str">
            <v>7635CSRF a Recolher</v>
          </cell>
          <cell r="C175" t="str">
            <v>85.984,62C</v>
          </cell>
          <cell r="D175">
            <v>1168.01</v>
          </cell>
          <cell r="E175">
            <v>20807.849999999999</v>
          </cell>
          <cell r="F175" t="str">
            <v>105.624,46C</v>
          </cell>
          <cell r="G175">
            <v>105624.46</v>
          </cell>
        </row>
        <row r="176">
          <cell r="A176">
            <v>4039</v>
          </cell>
          <cell r="B176" t="str">
            <v>4039Iss retido s/serv. prest. PJ</v>
          </cell>
          <cell r="C176" t="str">
            <v>31,03C</v>
          </cell>
          <cell r="D176">
            <v>0</v>
          </cell>
          <cell r="E176">
            <v>0</v>
          </cell>
          <cell r="F176" t="str">
            <v>31,03C</v>
          </cell>
          <cell r="G176">
            <v>31.03</v>
          </cell>
        </row>
        <row r="177">
          <cell r="A177" t="str">
            <v/>
          </cell>
          <cell r="B177" t="str">
            <v/>
          </cell>
        </row>
        <row r="178">
          <cell r="A178">
            <v>7636</v>
          </cell>
          <cell r="B178" t="str">
            <v>7636PROVISÕES TRABALHISTAS</v>
          </cell>
          <cell r="C178" t="str">
            <v xml:space="preserve">       465.591,91C</v>
          </cell>
          <cell r="D178">
            <v>20384.96</v>
          </cell>
          <cell r="E178">
            <v>64238.5</v>
          </cell>
          <cell r="F178" t="str">
            <v xml:space="preserve">       509.445,45C</v>
          </cell>
          <cell r="G178">
            <v>509445.45</v>
          </cell>
        </row>
        <row r="179">
          <cell r="A179">
            <v>7638</v>
          </cell>
          <cell r="B179" t="str">
            <v>7638Provisões férias</v>
          </cell>
          <cell r="C179" t="str">
            <v>183.614,98C</v>
          </cell>
          <cell r="D179">
            <v>20070.48</v>
          </cell>
          <cell r="E179">
            <v>27268.99</v>
          </cell>
          <cell r="F179" t="str">
            <v>190.813,49C</v>
          </cell>
          <cell r="G179">
            <v>190813.49</v>
          </cell>
        </row>
        <row r="180">
          <cell r="A180">
            <v>7639</v>
          </cell>
          <cell r="B180" t="str">
            <v>7639Provisões encargos s/ férias</v>
          </cell>
          <cell r="C180" t="str">
            <v>118.606,52C</v>
          </cell>
          <cell r="D180">
            <v>0</v>
          </cell>
          <cell r="E180">
            <v>9489.73</v>
          </cell>
          <cell r="F180" t="str">
            <v>128.096,25C</v>
          </cell>
          <cell r="G180">
            <v>128096.25</v>
          </cell>
        </row>
        <row r="181">
          <cell r="A181">
            <v>7640</v>
          </cell>
          <cell r="B181" t="str">
            <v>7640Provisões 13º salário</v>
          </cell>
          <cell r="C181" t="str">
            <v>75.602,05C</v>
          </cell>
          <cell r="D181">
            <v>314.48</v>
          </cell>
          <cell r="E181">
            <v>20385.669999999998</v>
          </cell>
          <cell r="F181" t="str">
            <v>95.673,24C</v>
          </cell>
          <cell r="G181">
            <v>95673.24</v>
          </cell>
        </row>
        <row r="182">
          <cell r="A182">
            <v>7641</v>
          </cell>
          <cell r="B182" t="str">
            <v>7641Provisões encargos s/ 13º salário</v>
          </cell>
          <cell r="C182" t="str">
            <v>87.768,36C</v>
          </cell>
          <cell r="D182">
            <v>0</v>
          </cell>
          <cell r="E182">
            <v>7094.11</v>
          </cell>
          <cell r="F182" t="str">
            <v>94.862,47C</v>
          </cell>
          <cell r="G182">
            <v>94862.47</v>
          </cell>
        </row>
        <row r="183">
          <cell r="A183" t="str">
            <v/>
          </cell>
          <cell r="B183" t="str">
            <v/>
          </cell>
          <cell r="C183" t="str">
            <v/>
          </cell>
          <cell r="D183" t="str">
            <v/>
          </cell>
          <cell r="E183" t="str">
            <v/>
          </cell>
          <cell r="F183" t="str">
            <v/>
          </cell>
          <cell r="G183" t="str">
            <v/>
          </cell>
        </row>
        <row r="184">
          <cell r="A184">
            <v>2786</v>
          </cell>
          <cell r="B184" t="str">
            <v>2786FORNECEDORES</v>
          </cell>
          <cell r="C184" t="str">
            <v xml:space="preserve">     2.229.188,55C</v>
          </cell>
          <cell r="D184">
            <v>1065158.42</v>
          </cell>
          <cell r="E184">
            <v>840053.91</v>
          </cell>
          <cell r="F184" t="str">
            <v xml:space="preserve">     2.004.084,04C</v>
          </cell>
          <cell r="G184">
            <v>2004084.04</v>
          </cell>
        </row>
        <row r="185">
          <cell r="A185">
            <v>2793</v>
          </cell>
          <cell r="B185" t="str">
            <v>2793FORNECEDORES NACIONAIS</v>
          </cell>
          <cell r="C185" t="str">
            <v xml:space="preserve">     2.060.510,14C</v>
          </cell>
          <cell r="D185">
            <v>898980.01</v>
          </cell>
          <cell r="E185">
            <v>686145.19</v>
          </cell>
          <cell r="F185" t="str">
            <v xml:space="preserve">     1.847.675,32C</v>
          </cell>
          <cell r="G185">
            <v>1847675.32</v>
          </cell>
        </row>
        <row r="186">
          <cell r="A186">
            <v>2821</v>
          </cell>
          <cell r="B186" t="str">
            <v>2821Disfa - Silva &amp; Miranda</v>
          </cell>
          <cell r="C186" t="str">
            <v>3.776,62C</v>
          </cell>
          <cell r="D186">
            <v>2172.13</v>
          </cell>
          <cell r="E186">
            <v>2169.63</v>
          </cell>
          <cell r="F186" t="str">
            <v>3.774,12C</v>
          </cell>
          <cell r="G186">
            <v>3774.12</v>
          </cell>
        </row>
        <row r="187">
          <cell r="A187">
            <v>2842</v>
          </cell>
          <cell r="B187" t="str">
            <v>2842Abreu Hospitalar</v>
          </cell>
          <cell r="C187" t="str">
            <v>1.052,50C</v>
          </cell>
          <cell r="D187">
            <v>1052.5</v>
          </cell>
          <cell r="E187">
            <v>500</v>
          </cell>
          <cell r="F187" t="str">
            <v>500,00C</v>
          </cell>
          <cell r="G187">
            <v>500</v>
          </cell>
        </row>
        <row r="188">
          <cell r="A188">
            <v>2870</v>
          </cell>
          <cell r="B188" t="str">
            <v>2870Fujifilm ndt sistemas medicos</v>
          </cell>
          <cell r="C188" t="str">
            <v>25.923,20C</v>
          </cell>
          <cell r="D188">
            <v>0</v>
          </cell>
          <cell r="E188">
            <v>0</v>
          </cell>
          <cell r="F188" t="str">
            <v>25.923,20C</v>
          </cell>
          <cell r="G188">
            <v>25923.200000000001</v>
          </cell>
        </row>
        <row r="189">
          <cell r="A189">
            <v>2961</v>
          </cell>
          <cell r="B189" t="str">
            <v>2961Serquip serv. construcoes e equip. - Stericycle</v>
          </cell>
          <cell r="C189" t="str">
            <v>296,66C</v>
          </cell>
          <cell r="D189">
            <v>0</v>
          </cell>
          <cell r="E189">
            <v>296.66000000000003</v>
          </cell>
          <cell r="F189" t="str">
            <v>593,32C</v>
          </cell>
          <cell r="G189">
            <v>593.32000000000005</v>
          </cell>
        </row>
        <row r="190">
          <cell r="A190">
            <v>2968</v>
          </cell>
          <cell r="B190" t="str">
            <v>2968Max filmes</v>
          </cell>
          <cell r="C190" t="str">
            <v>0,00C</v>
          </cell>
          <cell r="D190">
            <v>400</v>
          </cell>
          <cell r="E190">
            <v>1150</v>
          </cell>
          <cell r="F190" t="str">
            <v>750,00C</v>
          </cell>
          <cell r="G190">
            <v>750</v>
          </cell>
        </row>
        <row r="191">
          <cell r="A191">
            <v>3066</v>
          </cell>
          <cell r="B191" t="str">
            <v>3066Promult Brasil Distrib. Com. Deprod. de Higiene</v>
          </cell>
          <cell r="C191" t="str">
            <v>4,01C</v>
          </cell>
          <cell r="D191">
            <v>0</v>
          </cell>
          <cell r="E191">
            <v>0</v>
          </cell>
          <cell r="F191" t="str">
            <v>4,01C</v>
          </cell>
          <cell r="G191">
            <v>4.01</v>
          </cell>
        </row>
        <row r="192">
          <cell r="A192">
            <v>3185</v>
          </cell>
          <cell r="B192" t="str">
            <v>3185Serviços de Diagnósticos por Imagem</v>
          </cell>
          <cell r="C192" t="str">
            <v>8.345,84C</v>
          </cell>
          <cell r="D192">
            <v>8345.84</v>
          </cell>
          <cell r="E192">
            <v>8661.7000000000007</v>
          </cell>
          <cell r="F192" t="str">
            <v>8.661,70C</v>
          </cell>
          <cell r="G192">
            <v>8661.7000000000007</v>
          </cell>
        </row>
        <row r="193">
          <cell r="A193">
            <v>3206</v>
          </cell>
          <cell r="B193" t="str">
            <v>3206GE Healthcare Barueri</v>
          </cell>
          <cell r="C193" t="str">
            <v>533.529,65C</v>
          </cell>
          <cell r="D193">
            <v>0</v>
          </cell>
          <cell r="E193">
            <v>0</v>
          </cell>
          <cell r="F193" t="str">
            <v>533.529,65C</v>
          </cell>
          <cell r="G193">
            <v>533529.65</v>
          </cell>
        </row>
        <row r="194">
          <cell r="A194">
            <v>3290</v>
          </cell>
          <cell r="B194" t="str">
            <v>3290Shop da Saude LTDA</v>
          </cell>
          <cell r="C194" t="str">
            <v>677,36C</v>
          </cell>
          <cell r="D194">
            <v>677.36</v>
          </cell>
          <cell r="E194">
            <v>0</v>
          </cell>
          <cell r="F194" t="str">
            <v>0,00C</v>
          </cell>
          <cell r="G194">
            <v>0</v>
          </cell>
        </row>
        <row r="195">
          <cell r="A195">
            <v>3297</v>
          </cell>
          <cell r="B195" t="str">
            <v>3297Pixeon Medical Systems</v>
          </cell>
          <cell r="C195" t="str">
            <v>115.288,84C</v>
          </cell>
          <cell r="D195">
            <v>28766.19</v>
          </cell>
          <cell r="E195">
            <v>35300.15</v>
          </cell>
          <cell r="F195" t="str">
            <v>121.822,80C</v>
          </cell>
          <cell r="G195">
            <v>121822.8</v>
          </cell>
        </row>
        <row r="196">
          <cell r="A196">
            <v>3304</v>
          </cell>
          <cell r="B196" t="str">
            <v>3304Armazem Coral LTDA</v>
          </cell>
          <cell r="C196" t="str">
            <v>2.953,53C</v>
          </cell>
          <cell r="D196">
            <v>1916.37</v>
          </cell>
          <cell r="E196">
            <v>0</v>
          </cell>
          <cell r="F196" t="str">
            <v>1.037,16C</v>
          </cell>
          <cell r="G196">
            <v>1037.1600000000001</v>
          </cell>
        </row>
        <row r="197">
          <cell r="A197">
            <v>3311</v>
          </cell>
          <cell r="B197" t="str">
            <v>3311Acessplus Manutenção Ltda ME</v>
          </cell>
          <cell r="C197" t="str">
            <v>0,00C</v>
          </cell>
          <cell r="D197">
            <v>0</v>
          </cell>
          <cell r="E197">
            <v>304.75</v>
          </cell>
          <cell r="F197" t="str">
            <v>304,75C</v>
          </cell>
          <cell r="G197">
            <v>304.75</v>
          </cell>
        </row>
        <row r="198">
          <cell r="A198">
            <v>3360</v>
          </cell>
          <cell r="B198" t="str">
            <v>3360Vitale Comercio Ltda - EPP</v>
          </cell>
          <cell r="C198" t="str">
            <v>0,00C</v>
          </cell>
          <cell r="D198">
            <v>0</v>
          </cell>
          <cell r="E198">
            <v>6075</v>
          </cell>
          <cell r="F198" t="str">
            <v>6.075,00C</v>
          </cell>
          <cell r="G198">
            <v>6075</v>
          </cell>
        </row>
        <row r="199">
          <cell r="A199">
            <v>3374</v>
          </cell>
          <cell r="B199" t="str">
            <v>3374Nagem - Cil Com de Informatica</v>
          </cell>
          <cell r="C199" t="str">
            <v>11.840,99C</v>
          </cell>
          <cell r="D199">
            <v>7721.68</v>
          </cell>
          <cell r="E199">
            <v>301.63</v>
          </cell>
          <cell r="F199" t="str">
            <v>4.420,94C</v>
          </cell>
          <cell r="G199">
            <v>4420.9399999999996</v>
          </cell>
        </row>
        <row r="200">
          <cell r="A200">
            <v>3409</v>
          </cell>
          <cell r="B200" t="str">
            <v>3409Braspel</v>
          </cell>
          <cell r="C200" t="str">
            <v>468,60C</v>
          </cell>
          <cell r="D200">
            <v>468.6</v>
          </cell>
          <cell r="E200">
            <v>0</v>
          </cell>
          <cell r="F200" t="str">
            <v>0,00C</v>
          </cell>
          <cell r="G200">
            <v>0</v>
          </cell>
        </row>
        <row r="201">
          <cell r="A201">
            <v>3437</v>
          </cell>
          <cell r="B201" t="str">
            <v>3437AGC Gráfica</v>
          </cell>
          <cell r="C201" t="str">
            <v>201.617,56C</v>
          </cell>
          <cell r="D201">
            <v>22340.22</v>
          </cell>
          <cell r="E201">
            <v>23589.67</v>
          </cell>
          <cell r="F201" t="str">
            <v>202.867,01C</v>
          </cell>
          <cell r="G201">
            <v>202867.01</v>
          </cell>
        </row>
        <row r="202">
          <cell r="A202">
            <v>3556</v>
          </cell>
          <cell r="B202" t="str">
            <v>3556White Martins</v>
          </cell>
          <cell r="C202" t="str">
            <v>2.778,10C</v>
          </cell>
          <cell r="D202">
            <v>3031.19</v>
          </cell>
          <cell r="E202">
            <v>2870.68</v>
          </cell>
          <cell r="F202" t="str">
            <v>2.617,59C</v>
          </cell>
          <cell r="G202">
            <v>2617.59</v>
          </cell>
        </row>
        <row r="203">
          <cell r="A203">
            <v>3570</v>
          </cell>
          <cell r="B203" t="str">
            <v>3570Medical</v>
          </cell>
          <cell r="C203" t="str">
            <v>0,00C</v>
          </cell>
          <cell r="D203">
            <v>0</v>
          </cell>
          <cell r="E203">
            <v>8769</v>
          </cell>
          <cell r="F203" t="str">
            <v>8.769,00C</v>
          </cell>
          <cell r="G203">
            <v>8769</v>
          </cell>
        </row>
        <row r="204">
          <cell r="A204">
            <v>3626</v>
          </cell>
          <cell r="B204" t="str">
            <v>3626Pitter J. de A. Melo - ME</v>
          </cell>
          <cell r="C204" t="str">
            <v>7.477,25C</v>
          </cell>
          <cell r="D204">
            <v>6180.96</v>
          </cell>
          <cell r="E204">
            <v>9670</v>
          </cell>
          <cell r="F204" t="str">
            <v>10.966,29C</v>
          </cell>
          <cell r="G204">
            <v>10966.29</v>
          </cell>
        </row>
        <row r="205">
          <cell r="A205">
            <v>3633</v>
          </cell>
          <cell r="B205" t="str">
            <v>3633Agua Mineral Rosa Branca Montania Ltda</v>
          </cell>
          <cell r="C205" t="str">
            <v>660,00C</v>
          </cell>
          <cell r="D205">
            <v>660</v>
          </cell>
          <cell r="E205">
            <v>712</v>
          </cell>
          <cell r="F205" t="str">
            <v>712,00C</v>
          </cell>
          <cell r="G205">
            <v>712</v>
          </cell>
        </row>
        <row r="206">
          <cell r="A206">
            <v>3661</v>
          </cell>
          <cell r="B206" t="str">
            <v>3661Ferreira Costa</v>
          </cell>
          <cell r="C206" t="str">
            <v>12.029,80C</v>
          </cell>
          <cell r="D206">
            <v>2974.75</v>
          </cell>
          <cell r="E206">
            <v>0</v>
          </cell>
          <cell r="F206" t="str">
            <v>9.055,05C</v>
          </cell>
          <cell r="G206">
            <v>9055.0499999999993</v>
          </cell>
        </row>
        <row r="207">
          <cell r="A207">
            <v>3682</v>
          </cell>
          <cell r="B207" t="str">
            <v>3682Santana</v>
          </cell>
          <cell r="C207" t="str">
            <v>0,00C</v>
          </cell>
          <cell r="D207">
            <v>0</v>
          </cell>
          <cell r="E207">
            <v>7741.8</v>
          </cell>
          <cell r="F207" t="str">
            <v>7.741,80C</v>
          </cell>
          <cell r="G207">
            <v>7741.8</v>
          </cell>
        </row>
        <row r="208">
          <cell r="A208">
            <v>3745</v>
          </cell>
          <cell r="B208" t="str">
            <v>3745Ecomed</v>
          </cell>
          <cell r="C208" t="str">
            <v>2.760,00C</v>
          </cell>
          <cell r="D208">
            <v>0</v>
          </cell>
          <cell r="E208">
            <v>0</v>
          </cell>
          <cell r="F208" t="str">
            <v>2.760,00C</v>
          </cell>
          <cell r="G208">
            <v>2760</v>
          </cell>
        </row>
        <row r="209">
          <cell r="A209">
            <v>3766</v>
          </cell>
          <cell r="B209" t="str">
            <v>3766Ferpinto</v>
          </cell>
          <cell r="C209" t="str">
            <v>7.244,00C</v>
          </cell>
          <cell r="D209">
            <v>1811</v>
          </cell>
          <cell r="E209">
            <v>0</v>
          </cell>
          <cell r="F209" t="str">
            <v>5.433,00C</v>
          </cell>
          <cell r="G209">
            <v>5433</v>
          </cell>
        </row>
        <row r="210">
          <cell r="A210">
            <v>3816</v>
          </cell>
          <cell r="B210" t="str">
            <v>3816Apogeu Center</v>
          </cell>
          <cell r="C210" t="str">
            <v>1.239,10C</v>
          </cell>
          <cell r="D210">
            <v>1239.0899999999999</v>
          </cell>
          <cell r="E210">
            <v>6236.05</v>
          </cell>
          <cell r="F210" t="str">
            <v>6.236,06C</v>
          </cell>
          <cell r="G210">
            <v>6236.06</v>
          </cell>
        </row>
        <row r="211">
          <cell r="A211">
            <v>3819</v>
          </cell>
          <cell r="B211" t="str">
            <v>3819Film Service e Equip Prod Med Radiolo</v>
          </cell>
          <cell r="C211" t="str">
            <v>2.616,30C</v>
          </cell>
          <cell r="D211">
            <v>0</v>
          </cell>
          <cell r="E211">
            <v>0</v>
          </cell>
          <cell r="F211" t="str">
            <v>2.616,30C</v>
          </cell>
          <cell r="G211">
            <v>2616.3000000000002</v>
          </cell>
        </row>
        <row r="212">
          <cell r="A212">
            <v>3830</v>
          </cell>
          <cell r="B212" t="str">
            <v>3830GTS Comércio e Serviços EIRELI</v>
          </cell>
          <cell r="C212" t="str">
            <v>680,00C</v>
          </cell>
          <cell r="D212">
            <v>736</v>
          </cell>
          <cell r="E212">
            <v>1416</v>
          </cell>
          <cell r="F212" t="str">
            <v>1.360,00C</v>
          </cell>
          <cell r="G212">
            <v>1360</v>
          </cell>
        </row>
        <row r="213">
          <cell r="A213">
            <v>3834</v>
          </cell>
          <cell r="B213" t="str">
            <v>3834AC Consult Gestão em Contabilidade</v>
          </cell>
          <cell r="C213" t="str">
            <v>7.774,00C</v>
          </cell>
          <cell r="D213">
            <v>7774</v>
          </cell>
          <cell r="E213">
            <v>9011</v>
          </cell>
          <cell r="F213" t="str">
            <v>9.011,00C</v>
          </cell>
          <cell r="G213">
            <v>9011</v>
          </cell>
        </row>
        <row r="214">
          <cell r="A214">
            <v>3838</v>
          </cell>
          <cell r="B214" t="str">
            <v>3838C F Fagundes da Silva ME</v>
          </cell>
          <cell r="C214" t="str">
            <v>0,00C</v>
          </cell>
          <cell r="D214">
            <v>450</v>
          </cell>
          <cell r="E214">
            <v>450</v>
          </cell>
          <cell r="F214" t="str">
            <v>0,00C</v>
          </cell>
          <cell r="G214">
            <v>0</v>
          </cell>
        </row>
        <row r="215">
          <cell r="A215">
            <v>3842</v>
          </cell>
          <cell r="B215" t="str">
            <v>3842Coutinho, Neves e Publiesi Advogados</v>
          </cell>
          <cell r="C215" t="str">
            <v>2.815,50C</v>
          </cell>
          <cell r="D215">
            <v>2815.5</v>
          </cell>
          <cell r="E215">
            <v>2815.5</v>
          </cell>
          <cell r="F215" t="str">
            <v>2.815,50C</v>
          </cell>
          <cell r="G215">
            <v>2815.5</v>
          </cell>
        </row>
        <row r="216">
          <cell r="A216">
            <v>3844</v>
          </cell>
          <cell r="B216" t="str">
            <v>3844Diagvida Ltda</v>
          </cell>
          <cell r="C216" t="str">
            <v>22.672,19C</v>
          </cell>
          <cell r="D216">
            <v>22672.2</v>
          </cell>
          <cell r="E216">
            <v>15741.87</v>
          </cell>
          <cell r="F216" t="str">
            <v>15.741,86C</v>
          </cell>
          <cell r="G216">
            <v>15741.86</v>
          </cell>
        </row>
        <row r="217">
          <cell r="A217">
            <v>3849</v>
          </cell>
          <cell r="B217" t="str">
            <v>3849Grupo Radiologia de Pernambuco Ltda</v>
          </cell>
          <cell r="C217" t="str">
            <v>13.533,25C</v>
          </cell>
          <cell r="D217">
            <v>13533.24</v>
          </cell>
          <cell r="E217">
            <v>19629.57</v>
          </cell>
          <cell r="F217" t="str">
            <v>19.629,58C</v>
          </cell>
          <cell r="G217">
            <v>19629.580000000002</v>
          </cell>
        </row>
        <row r="218">
          <cell r="A218">
            <v>3853</v>
          </cell>
          <cell r="B218" t="str">
            <v>3853Lav Up Lavanderia</v>
          </cell>
          <cell r="C218" t="str">
            <v>11.138,57C</v>
          </cell>
          <cell r="D218">
            <v>11357.34</v>
          </cell>
          <cell r="E218">
            <v>10206.84</v>
          </cell>
          <cell r="F218" t="str">
            <v>9.988,07C</v>
          </cell>
          <cell r="G218">
            <v>9988.07</v>
          </cell>
        </row>
        <row r="219">
          <cell r="A219">
            <v>3856</v>
          </cell>
          <cell r="B219" t="str">
            <v>3856Norteldata Telecomunicacoes</v>
          </cell>
          <cell r="C219" t="str">
            <v>1.769,90C</v>
          </cell>
          <cell r="D219">
            <v>1769.9</v>
          </cell>
          <cell r="E219">
            <v>1119.9000000000001</v>
          </cell>
          <cell r="F219" t="str">
            <v>1.119,90C</v>
          </cell>
          <cell r="G219">
            <v>1119.9000000000001</v>
          </cell>
        </row>
        <row r="220">
          <cell r="A220">
            <v>3858</v>
          </cell>
          <cell r="B220" t="str">
            <v>3858R Marketing Ltda</v>
          </cell>
          <cell r="C220" t="str">
            <v>0,00C</v>
          </cell>
          <cell r="D220">
            <v>400</v>
          </cell>
          <cell r="E220">
            <v>400</v>
          </cell>
          <cell r="F220" t="str">
            <v>0,00C</v>
          </cell>
          <cell r="G220">
            <v>0</v>
          </cell>
        </row>
        <row r="221">
          <cell r="A221">
            <v>3861</v>
          </cell>
          <cell r="B221" t="str">
            <v>3861RLL Medicos Associados</v>
          </cell>
          <cell r="C221" t="str">
            <v>5.374,69C</v>
          </cell>
          <cell r="D221">
            <v>5374.69</v>
          </cell>
          <cell r="E221">
            <v>2739.78</v>
          </cell>
          <cell r="F221" t="str">
            <v>2.739,78C</v>
          </cell>
          <cell r="G221">
            <v>2739.78</v>
          </cell>
        </row>
        <row r="222">
          <cell r="A222">
            <v>3863</v>
          </cell>
          <cell r="B222" t="str">
            <v>3863Segsat Serviços</v>
          </cell>
          <cell r="C222" t="str">
            <v>670,67C</v>
          </cell>
          <cell r="D222">
            <v>1736.25</v>
          </cell>
          <cell r="E222">
            <v>5956.15</v>
          </cell>
          <cell r="F222" t="str">
            <v>4.890,57C</v>
          </cell>
          <cell r="G222">
            <v>4890.57</v>
          </cell>
        </row>
        <row r="223">
          <cell r="A223">
            <v>3866</v>
          </cell>
          <cell r="B223" t="str">
            <v>3866Siemens Healtcare</v>
          </cell>
          <cell r="C223" t="str">
            <v>83.087,13C</v>
          </cell>
          <cell r="D223">
            <v>40921.17</v>
          </cell>
          <cell r="E223">
            <v>41299.4</v>
          </cell>
          <cell r="F223" t="str">
            <v>83.465,36C</v>
          </cell>
          <cell r="G223">
            <v>83465.36</v>
          </cell>
        </row>
        <row r="224">
          <cell r="A224">
            <v>3870</v>
          </cell>
          <cell r="B224" t="str">
            <v>3870Trindade Consultoria Ltda</v>
          </cell>
          <cell r="C224" t="str">
            <v>5.648,56C</v>
          </cell>
          <cell r="D224">
            <v>5648.56</v>
          </cell>
          <cell r="E224">
            <v>5648.56</v>
          </cell>
          <cell r="F224" t="str">
            <v>5.648,56C</v>
          </cell>
          <cell r="G224">
            <v>5648.56</v>
          </cell>
        </row>
        <row r="225">
          <cell r="A225">
            <v>3876</v>
          </cell>
          <cell r="B225" t="str">
            <v>3876Elson Souto e cia ltda</v>
          </cell>
          <cell r="C225" t="str">
            <v>0,00C</v>
          </cell>
          <cell r="D225">
            <v>345</v>
          </cell>
          <cell r="E225">
            <v>345</v>
          </cell>
          <cell r="F225" t="str">
            <v>0,00C</v>
          </cell>
          <cell r="G225">
            <v>0</v>
          </cell>
        </row>
        <row r="226">
          <cell r="A226">
            <v>3877</v>
          </cell>
          <cell r="B226" t="str">
            <v>3877Rio azul comecio de purificador de agua</v>
          </cell>
          <cell r="C226" t="str">
            <v>1.800,00C</v>
          </cell>
          <cell r="D226">
            <v>0</v>
          </cell>
          <cell r="E226">
            <v>0</v>
          </cell>
          <cell r="F226" t="str">
            <v>1.800,00C</v>
          </cell>
          <cell r="G226">
            <v>1800</v>
          </cell>
        </row>
        <row r="227">
          <cell r="A227">
            <v>3886</v>
          </cell>
          <cell r="B227" t="str">
            <v>3886Pense e Borde</v>
          </cell>
          <cell r="C227" t="str">
            <v>0,00C</v>
          </cell>
          <cell r="D227">
            <v>0</v>
          </cell>
          <cell r="E227">
            <v>126</v>
          </cell>
          <cell r="F227" t="str">
            <v>126,00C</v>
          </cell>
          <cell r="G227">
            <v>126</v>
          </cell>
        </row>
        <row r="228">
          <cell r="A228">
            <v>3890</v>
          </cell>
          <cell r="B228" t="str">
            <v>3890FF Arquitetura</v>
          </cell>
          <cell r="C228" t="str">
            <v>10.416,66C</v>
          </cell>
          <cell r="D228">
            <v>10416.66</v>
          </cell>
          <cell r="E228">
            <v>0</v>
          </cell>
          <cell r="F228" t="str">
            <v>0,00C</v>
          </cell>
          <cell r="G228">
            <v>0</v>
          </cell>
        </row>
        <row r="229">
          <cell r="A229">
            <v>3893</v>
          </cell>
          <cell r="B229" t="str">
            <v>3893Hotlink Informática</v>
          </cell>
          <cell r="C229" t="str">
            <v>0,00C</v>
          </cell>
          <cell r="D229">
            <v>20</v>
          </cell>
          <cell r="E229">
            <v>20</v>
          </cell>
          <cell r="F229" t="str">
            <v>0,00C</v>
          </cell>
          <cell r="G229">
            <v>0</v>
          </cell>
        </row>
        <row r="230">
          <cell r="A230">
            <v>3894</v>
          </cell>
          <cell r="B230" t="str">
            <v>3894Prevemed - Centro de saúde em segurança medicina</v>
          </cell>
          <cell r="C230" t="str">
            <v>0,00C</v>
          </cell>
          <cell r="D230">
            <v>384.5</v>
          </cell>
          <cell r="E230">
            <v>384.5</v>
          </cell>
          <cell r="F230" t="str">
            <v>0,00C</v>
          </cell>
          <cell r="G230">
            <v>0</v>
          </cell>
        </row>
        <row r="231">
          <cell r="A231">
            <v>3900</v>
          </cell>
          <cell r="B231" t="str">
            <v>3900A&amp;R Eletronica LTDA ME</v>
          </cell>
          <cell r="C231" t="str">
            <v>0,00C</v>
          </cell>
          <cell r="D231">
            <v>0</v>
          </cell>
          <cell r="E231">
            <v>6534</v>
          </cell>
          <cell r="F231" t="str">
            <v>6.534,00C</v>
          </cell>
          <cell r="G231">
            <v>6534</v>
          </cell>
        </row>
        <row r="232">
          <cell r="A232">
            <v>3901</v>
          </cell>
          <cell r="B232" t="str">
            <v>3901GADE Diagnostico por Imagem</v>
          </cell>
          <cell r="C232" t="str">
            <v>11.643,31C</v>
          </cell>
          <cell r="D232">
            <v>11643.3</v>
          </cell>
          <cell r="E232">
            <v>12651.88</v>
          </cell>
          <cell r="F232" t="str">
            <v>12.651,89C</v>
          </cell>
          <cell r="G232">
            <v>12651.89</v>
          </cell>
        </row>
        <row r="233">
          <cell r="A233">
            <v>3903</v>
          </cell>
          <cell r="B233" t="str">
            <v>3903Semek Radiologia Diagnosticos</v>
          </cell>
          <cell r="C233" t="str">
            <v>10.242,56C</v>
          </cell>
          <cell r="D233">
            <v>10242.57</v>
          </cell>
          <cell r="E233">
            <v>7451.68</v>
          </cell>
          <cell r="F233" t="str">
            <v>7.451,67C</v>
          </cell>
          <cell r="G233">
            <v>7451.67</v>
          </cell>
        </row>
        <row r="234">
          <cell r="A234" t="str">
            <v/>
          </cell>
          <cell r="B234" t="str">
            <v/>
          </cell>
        </row>
        <row r="235">
          <cell r="A235">
            <v>3907</v>
          </cell>
          <cell r="B235" t="str">
            <v>3907RV Branco Imagem Ltda</v>
          </cell>
          <cell r="C235" t="str">
            <v>0,00C</v>
          </cell>
          <cell r="D235">
            <v>0</v>
          </cell>
          <cell r="E235">
            <v>5688.31</v>
          </cell>
          <cell r="F235" t="str">
            <v>5.688,31C</v>
          </cell>
          <cell r="G235">
            <v>5688.31</v>
          </cell>
        </row>
        <row r="236">
          <cell r="A236">
            <v>3909</v>
          </cell>
          <cell r="B236" t="str">
            <v>3909Diagrad Diagnosticos Medicos e Serviços ltda</v>
          </cell>
          <cell r="C236" t="str">
            <v>17.845,01C</v>
          </cell>
          <cell r="D236">
            <v>17845.02</v>
          </cell>
          <cell r="E236">
            <v>4089.42</v>
          </cell>
          <cell r="F236" t="str">
            <v>4.089,41C</v>
          </cell>
          <cell r="G236">
            <v>4089.41</v>
          </cell>
        </row>
        <row r="237">
          <cell r="A237">
            <v>3911</v>
          </cell>
          <cell r="B237" t="str">
            <v>3911Claudio da Silva</v>
          </cell>
          <cell r="C237" t="str">
            <v>0,00C</v>
          </cell>
          <cell r="D237">
            <v>300</v>
          </cell>
          <cell r="E237">
            <v>300</v>
          </cell>
          <cell r="F237" t="str">
            <v>0,00C</v>
          </cell>
          <cell r="G237">
            <v>0</v>
          </cell>
        </row>
        <row r="238">
          <cell r="A238">
            <v>3914</v>
          </cell>
          <cell r="B238" t="str">
            <v>3914Almeri Angelo Salviano da Silva</v>
          </cell>
          <cell r="C238" t="str">
            <v>0,00C</v>
          </cell>
          <cell r="D238">
            <v>400</v>
          </cell>
          <cell r="E238">
            <v>400</v>
          </cell>
          <cell r="F238" t="str">
            <v>0,00C</v>
          </cell>
          <cell r="G238">
            <v>0</v>
          </cell>
        </row>
        <row r="239">
          <cell r="A239">
            <v>3916</v>
          </cell>
          <cell r="B239" t="str">
            <v>3916Zenvia Mobile</v>
          </cell>
          <cell r="C239" t="str">
            <v>0,00C</v>
          </cell>
          <cell r="D239">
            <v>750.33</v>
          </cell>
          <cell r="E239">
            <v>750.33</v>
          </cell>
          <cell r="F239" t="str">
            <v>0,00C</v>
          </cell>
          <cell r="G239">
            <v>0</v>
          </cell>
        </row>
        <row r="240">
          <cell r="A240">
            <v>3917</v>
          </cell>
          <cell r="B240" t="str">
            <v>3917Sufix Tecnologia</v>
          </cell>
          <cell r="C240" t="str">
            <v>0,00C</v>
          </cell>
          <cell r="D240">
            <v>800</v>
          </cell>
          <cell r="E240">
            <v>800</v>
          </cell>
          <cell r="F240" t="str">
            <v>0,00C</v>
          </cell>
          <cell r="G240">
            <v>0</v>
          </cell>
        </row>
        <row r="241">
          <cell r="A241">
            <v>3918</v>
          </cell>
          <cell r="B241" t="str">
            <v>3918Camara Construções</v>
          </cell>
          <cell r="C241" t="str">
            <v>21,92C</v>
          </cell>
          <cell r="D241">
            <v>0</v>
          </cell>
          <cell r="E241">
            <v>0</v>
          </cell>
          <cell r="F241" t="str">
            <v>21,92C</v>
          </cell>
          <cell r="G241">
            <v>21.92</v>
          </cell>
        </row>
        <row r="242">
          <cell r="A242">
            <v>3925</v>
          </cell>
          <cell r="B242" t="str">
            <v>3925Consult Center do Brasil- SERASA</v>
          </cell>
          <cell r="C242" t="str">
            <v>0,00C</v>
          </cell>
          <cell r="D242">
            <v>54.04</v>
          </cell>
          <cell r="E242">
            <v>54.04</v>
          </cell>
          <cell r="F242" t="str">
            <v>0,00C</v>
          </cell>
          <cell r="G242">
            <v>0</v>
          </cell>
        </row>
        <row r="243">
          <cell r="A243">
            <v>3926</v>
          </cell>
          <cell r="B243" t="str">
            <v>3926Safelaudos</v>
          </cell>
          <cell r="C243" t="str">
            <v>54.061,62C</v>
          </cell>
          <cell r="D243">
            <v>54061.599999999999</v>
          </cell>
          <cell r="E243">
            <v>53100</v>
          </cell>
          <cell r="F243" t="str">
            <v>53.100,02C</v>
          </cell>
          <cell r="G243">
            <v>53100.02</v>
          </cell>
        </row>
        <row r="244">
          <cell r="A244">
            <v>3928</v>
          </cell>
          <cell r="B244" t="str">
            <v>3928Microart</v>
          </cell>
          <cell r="C244" t="str">
            <v>50,00D</v>
          </cell>
          <cell r="D244">
            <v>50</v>
          </cell>
          <cell r="E244">
            <v>100</v>
          </cell>
          <cell r="F244" t="str">
            <v>0,00C</v>
          </cell>
          <cell r="G244">
            <v>0</v>
          </cell>
        </row>
        <row r="245">
          <cell r="A245">
            <v>3931</v>
          </cell>
          <cell r="B245" t="str">
            <v>3931Engetc Serviços de Manutenção</v>
          </cell>
          <cell r="C245" t="str">
            <v>12.413,34C</v>
          </cell>
          <cell r="D245">
            <v>8335</v>
          </cell>
          <cell r="E245">
            <v>0</v>
          </cell>
          <cell r="F245" t="str">
            <v>4.078,34C</v>
          </cell>
          <cell r="G245">
            <v>4078.34</v>
          </cell>
        </row>
        <row r="246">
          <cell r="A246">
            <v>3937</v>
          </cell>
          <cell r="B246" t="str">
            <v>3937Otavio Henrique Campos</v>
          </cell>
          <cell r="C246" t="str">
            <v>9.872,86C</v>
          </cell>
          <cell r="D246">
            <v>11361.95</v>
          </cell>
          <cell r="E246">
            <v>2835.21</v>
          </cell>
          <cell r="F246" t="str">
            <v>1.346,12C</v>
          </cell>
          <cell r="G246">
            <v>1346.12</v>
          </cell>
        </row>
        <row r="247">
          <cell r="A247">
            <v>3938</v>
          </cell>
          <cell r="B247" t="str">
            <v>3938S3 Brasil café Comercio e Serviços LTDA</v>
          </cell>
          <cell r="C247" t="str">
            <v>200,00C</v>
          </cell>
          <cell r="D247">
            <v>0</v>
          </cell>
          <cell r="E247">
            <v>0</v>
          </cell>
          <cell r="F247" t="str">
            <v>200,00C</v>
          </cell>
          <cell r="G247">
            <v>200</v>
          </cell>
        </row>
        <row r="248">
          <cell r="A248">
            <v>3940</v>
          </cell>
          <cell r="B248" t="str">
            <v>3940G1000 Mat Filtrantes e Blindagem Radio LTDA</v>
          </cell>
          <cell r="C248" t="str">
            <v>6.040,00C</v>
          </cell>
          <cell r="D248">
            <v>1520</v>
          </cell>
          <cell r="E248">
            <v>0</v>
          </cell>
          <cell r="F248" t="str">
            <v>4.520,00C</v>
          </cell>
          <cell r="G248">
            <v>4520</v>
          </cell>
        </row>
        <row r="249">
          <cell r="A249">
            <v>3943</v>
          </cell>
          <cell r="B249" t="str">
            <v>3943Kalunga Comercio e Ind Grafica LTDA</v>
          </cell>
          <cell r="C249" t="str">
            <v>3.100,10C</v>
          </cell>
          <cell r="D249">
            <v>1361.04</v>
          </cell>
          <cell r="E249">
            <v>27.9</v>
          </cell>
          <cell r="F249" t="str">
            <v>1.766,96C</v>
          </cell>
          <cell r="G249">
            <v>1766.96</v>
          </cell>
        </row>
        <row r="250">
          <cell r="A250">
            <v>3949</v>
          </cell>
          <cell r="B250" t="str">
            <v>3949Intermed Diagnostico LTDA</v>
          </cell>
          <cell r="C250" t="str">
            <v>4.123,50C</v>
          </cell>
          <cell r="D250">
            <v>0</v>
          </cell>
          <cell r="E250">
            <v>1920.07</v>
          </cell>
          <cell r="F250" t="str">
            <v>6.043,57C</v>
          </cell>
          <cell r="G250">
            <v>6043.57</v>
          </cell>
        </row>
        <row r="251">
          <cell r="A251">
            <v>3951</v>
          </cell>
          <cell r="B251" t="str">
            <v>3951Boa Viagem Serviços Diagnostico por Imagem LTDA</v>
          </cell>
          <cell r="C251" t="str">
            <v>7.270,74C</v>
          </cell>
          <cell r="D251">
            <v>7270.74</v>
          </cell>
          <cell r="E251">
            <v>6989.21</v>
          </cell>
          <cell r="F251" t="str">
            <v>6.989,21C</v>
          </cell>
          <cell r="G251">
            <v>6989.21</v>
          </cell>
        </row>
        <row r="252">
          <cell r="A252">
            <v>3952</v>
          </cell>
          <cell r="B252" t="str">
            <v>3952G.V. SERVIÇOS MÉDICOS</v>
          </cell>
          <cell r="C252" t="str">
            <v>1.482,83C</v>
          </cell>
          <cell r="D252">
            <v>0</v>
          </cell>
          <cell r="E252">
            <v>0</v>
          </cell>
          <cell r="F252" t="str">
            <v>1.482,83C</v>
          </cell>
          <cell r="G252">
            <v>1482.83</v>
          </cell>
        </row>
        <row r="253">
          <cell r="A253">
            <v>3961</v>
          </cell>
          <cell r="B253" t="str">
            <v>3961Diagnostico Serviços Medicos LTDA</v>
          </cell>
          <cell r="C253" t="str">
            <v>3.656,77C</v>
          </cell>
          <cell r="D253">
            <v>3656.76</v>
          </cell>
          <cell r="E253">
            <v>3825.79</v>
          </cell>
          <cell r="F253" t="str">
            <v>3.825,80C</v>
          </cell>
          <cell r="G253">
            <v>3825.8</v>
          </cell>
        </row>
        <row r="254">
          <cell r="A254">
            <v>3968</v>
          </cell>
          <cell r="B254" t="str">
            <v>3968DOTTORI MEDICOS RADIOLOGISTAS LTDA</v>
          </cell>
          <cell r="C254" t="str">
            <v>15.370,37C</v>
          </cell>
          <cell r="D254">
            <v>12551.96</v>
          </cell>
          <cell r="E254">
            <v>15616.89</v>
          </cell>
          <cell r="F254" t="str">
            <v>18.435,30C</v>
          </cell>
          <cell r="G254">
            <v>18435.3</v>
          </cell>
        </row>
        <row r="255">
          <cell r="A255">
            <v>3970</v>
          </cell>
          <cell r="B255" t="str">
            <v>3970RADONCO Serviços de Radiolgia</v>
          </cell>
          <cell r="C255" t="str">
            <v>3.138,12C</v>
          </cell>
          <cell r="D255">
            <v>3138.42</v>
          </cell>
          <cell r="E255">
            <v>2156.5700000000002</v>
          </cell>
          <cell r="F255" t="str">
            <v>2.156,27C</v>
          </cell>
          <cell r="G255">
            <v>2156.27</v>
          </cell>
        </row>
        <row r="256">
          <cell r="A256">
            <v>3971</v>
          </cell>
          <cell r="B256" t="str">
            <v>3971BR Papeis</v>
          </cell>
          <cell r="C256" t="str">
            <v>2.892,17C</v>
          </cell>
          <cell r="D256">
            <v>2892.17</v>
          </cell>
          <cell r="E256">
            <v>0</v>
          </cell>
          <cell r="F256" t="str">
            <v>0,00C</v>
          </cell>
          <cell r="G256">
            <v>0</v>
          </cell>
        </row>
        <row r="257">
          <cell r="A257">
            <v>3972</v>
          </cell>
          <cell r="B257" t="str">
            <v>3972HTS TECNOLOGIA</v>
          </cell>
          <cell r="C257" t="str">
            <v>2.400,00C</v>
          </cell>
          <cell r="D257">
            <v>4800</v>
          </cell>
          <cell r="E257">
            <v>2400</v>
          </cell>
          <cell r="F257" t="str">
            <v>0,00C</v>
          </cell>
          <cell r="G257">
            <v>0</v>
          </cell>
        </row>
        <row r="258">
          <cell r="A258">
            <v>3977</v>
          </cell>
          <cell r="B258" t="str">
            <v>3977Digimagem</v>
          </cell>
          <cell r="C258" t="str">
            <v>2.726,32C</v>
          </cell>
          <cell r="D258">
            <v>2726.31</v>
          </cell>
          <cell r="E258">
            <v>13528.17</v>
          </cell>
          <cell r="F258" t="str">
            <v>13.528,18C</v>
          </cell>
          <cell r="G258">
            <v>13528.18</v>
          </cell>
        </row>
        <row r="259">
          <cell r="A259">
            <v>3978</v>
          </cell>
          <cell r="B259" t="str">
            <v>3978Embraester Esterelizações</v>
          </cell>
          <cell r="C259" t="str">
            <v>232,25C</v>
          </cell>
          <cell r="D259">
            <v>412.6</v>
          </cell>
          <cell r="E259">
            <v>180.35</v>
          </cell>
          <cell r="F259" t="str">
            <v>0,00C</v>
          </cell>
          <cell r="G259">
            <v>0</v>
          </cell>
        </row>
        <row r="260">
          <cell r="A260">
            <v>3980</v>
          </cell>
          <cell r="B260" t="str">
            <v>3980CLINICA RAD LALUCE LEICHT FARIAS MAGALHAES LTDA</v>
          </cell>
          <cell r="C260" t="str">
            <v>1.844,61C</v>
          </cell>
          <cell r="D260">
            <v>1844.6</v>
          </cell>
          <cell r="E260">
            <v>0</v>
          </cell>
          <cell r="F260" t="str">
            <v>0,01C</v>
          </cell>
          <cell r="G260">
            <v>0.01</v>
          </cell>
        </row>
        <row r="261">
          <cell r="A261">
            <v>3981</v>
          </cell>
          <cell r="B261" t="str">
            <v>3981INTERANGIO CLINICA ESPECIALIZADA EM SAUDE LTDA</v>
          </cell>
          <cell r="C261" t="str">
            <v>26.446,14C</v>
          </cell>
          <cell r="D261">
            <v>26446.14</v>
          </cell>
          <cell r="E261">
            <v>30622.65</v>
          </cell>
          <cell r="F261" t="str">
            <v>30.622,65C</v>
          </cell>
          <cell r="G261">
            <v>30622.65</v>
          </cell>
        </row>
        <row r="262">
          <cell r="A262">
            <v>3985</v>
          </cell>
          <cell r="B262" t="str">
            <v>3985TECNOMIDIA</v>
          </cell>
          <cell r="C262" t="str">
            <v>540,00C</v>
          </cell>
          <cell r="D262">
            <v>0</v>
          </cell>
          <cell r="E262">
            <v>0</v>
          </cell>
          <cell r="F262" t="str">
            <v>540,00C</v>
          </cell>
          <cell r="G262">
            <v>540</v>
          </cell>
        </row>
        <row r="263">
          <cell r="A263">
            <v>3987</v>
          </cell>
          <cell r="B263" t="str">
            <v>3987SETSISTEMAS COMERCIO E PROD TECNICOS</v>
          </cell>
          <cell r="C263" t="str">
            <v>1.220,00C</v>
          </cell>
          <cell r="D263">
            <v>1220</v>
          </cell>
          <cell r="E263">
            <v>0</v>
          </cell>
          <cell r="F263" t="str">
            <v>0,00C</v>
          </cell>
          <cell r="G263">
            <v>0</v>
          </cell>
        </row>
        <row r="264">
          <cell r="A264">
            <v>3989</v>
          </cell>
          <cell r="B264" t="str">
            <v>3989MARCOS ANTONIO DE A MOITA SERV ADM</v>
          </cell>
          <cell r="C264" t="str">
            <v>0,00C</v>
          </cell>
          <cell r="D264">
            <v>0</v>
          </cell>
          <cell r="E264">
            <v>5000</v>
          </cell>
          <cell r="F264" t="str">
            <v>5.000,00C</v>
          </cell>
          <cell r="G264">
            <v>5000</v>
          </cell>
        </row>
        <row r="265">
          <cell r="A265">
            <v>3995</v>
          </cell>
          <cell r="B265" t="str">
            <v>3995FORMEDICS</v>
          </cell>
          <cell r="C265" t="str">
            <v>517,62C</v>
          </cell>
          <cell r="D265">
            <v>0</v>
          </cell>
          <cell r="E265">
            <v>0</v>
          </cell>
          <cell r="F265" t="str">
            <v>517,62C</v>
          </cell>
          <cell r="G265">
            <v>517.62</v>
          </cell>
        </row>
        <row r="266">
          <cell r="A266">
            <v>4001</v>
          </cell>
          <cell r="B266" t="str">
            <v>4001CALL MED COM E REPRESENTAÇÃO LTDA</v>
          </cell>
          <cell r="C266" t="str">
            <v>27.450,00C</v>
          </cell>
          <cell r="D266">
            <v>19650</v>
          </cell>
          <cell r="E266">
            <v>0</v>
          </cell>
          <cell r="F266" t="str">
            <v>7.800,00C</v>
          </cell>
          <cell r="G266">
            <v>7800</v>
          </cell>
        </row>
        <row r="267">
          <cell r="A267">
            <v>4002</v>
          </cell>
          <cell r="B267" t="str">
            <v>4002S1 SERVIÇOS TECNOLOGIA</v>
          </cell>
          <cell r="C267" t="str">
            <v>0,00C</v>
          </cell>
          <cell r="D267">
            <v>0</v>
          </cell>
          <cell r="E267">
            <v>2800</v>
          </cell>
          <cell r="F267" t="str">
            <v>2.800,00C</v>
          </cell>
          <cell r="G267">
            <v>2800</v>
          </cell>
        </row>
        <row r="268">
          <cell r="A268">
            <v>4020</v>
          </cell>
          <cell r="B268" t="str">
            <v>4020CBN REDE NE DE COMUNIAÇÃO</v>
          </cell>
          <cell r="C268" t="str">
            <v>6.200,00C</v>
          </cell>
          <cell r="D268">
            <v>6200</v>
          </cell>
          <cell r="E268">
            <v>6200</v>
          </cell>
          <cell r="F268" t="str">
            <v>6.200,00C</v>
          </cell>
          <cell r="G268">
            <v>6200</v>
          </cell>
        </row>
        <row r="269">
          <cell r="A269">
            <v>4021</v>
          </cell>
          <cell r="B269" t="str">
            <v>4021FRIGELAR COMERCIO E IND LTDA</v>
          </cell>
          <cell r="C269" t="str">
            <v>2.700,71C</v>
          </cell>
          <cell r="D269">
            <v>1591.2</v>
          </cell>
          <cell r="E269">
            <v>0</v>
          </cell>
          <cell r="F269" t="str">
            <v>1.109,51C</v>
          </cell>
          <cell r="G269">
            <v>1109.51</v>
          </cell>
        </row>
        <row r="270">
          <cell r="A270">
            <v>4023</v>
          </cell>
          <cell r="B270" t="str">
            <v>40231 TELECON SERVIÇOS DE TECNOLOGIA</v>
          </cell>
          <cell r="C270" t="str">
            <v>0,00C</v>
          </cell>
          <cell r="D270">
            <v>1600</v>
          </cell>
          <cell r="E270">
            <v>1600</v>
          </cell>
          <cell r="F270" t="str">
            <v>0,00C</v>
          </cell>
          <cell r="G270">
            <v>0</v>
          </cell>
        </row>
        <row r="271">
          <cell r="A271">
            <v>4030</v>
          </cell>
          <cell r="B271" t="str">
            <v>4030CM COMANDOS LINEARES</v>
          </cell>
          <cell r="C271" t="str">
            <v>44.132,08C</v>
          </cell>
          <cell r="D271">
            <v>0</v>
          </cell>
          <cell r="E271">
            <v>0</v>
          </cell>
          <cell r="F271" t="str">
            <v>44.132,08C</v>
          </cell>
          <cell r="G271">
            <v>44132.08</v>
          </cell>
        </row>
        <row r="272">
          <cell r="A272">
            <v>4031</v>
          </cell>
          <cell r="B272" t="str">
            <v xml:space="preserve">4031FLEXFORM INDUSTRIA METALURGICA LTDA										</v>
          </cell>
          <cell r="C272" t="str">
            <v>82.782,34C</v>
          </cell>
          <cell r="D272">
            <v>4102.7</v>
          </cell>
          <cell r="E272">
            <v>0</v>
          </cell>
          <cell r="F272" t="str">
            <v>78.679,64C</v>
          </cell>
          <cell r="G272">
            <v>78679.64</v>
          </cell>
        </row>
        <row r="273">
          <cell r="A273">
            <v>4038</v>
          </cell>
          <cell r="B273" t="str">
            <v>4038DAM - RAMA TEXTIL LTDA</v>
          </cell>
          <cell r="C273" t="str">
            <v>13.984,40C</v>
          </cell>
          <cell r="D273">
            <v>4661.4799999999996</v>
          </cell>
          <cell r="E273">
            <v>948</v>
          </cell>
          <cell r="F273" t="str">
            <v>10.270,92C</v>
          </cell>
          <cell r="G273">
            <v>10270.92</v>
          </cell>
        </row>
        <row r="274">
          <cell r="A274">
            <v>4042</v>
          </cell>
          <cell r="B274" t="str">
            <v>4042LIVRARIA SARAIVA</v>
          </cell>
          <cell r="C274" t="str">
            <v>8.135,99C</v>
          </cell>
          <cell r="D274">
            <v>0</v>
          </cell>
          <cell r="E274">
            <v>0</v>
          </cell>
          <cell r="F274" t="str">
            <v>8.135,99C</v>
          </cell>
          <cell r="G274">
            <v>8135.99</v>
          </cell>
        </row>
        <row r="275">
          <cell r="A275">
            <v>4043</v>
          </cell>
          <cell r="B275" t="str">
            <v>4043THE BRAVE COM DE MOV OBJ DEC LTDA.</v>
          </cell>
          <cell r="C275" t="str">
            <v>3.686,00C</v>
          </cell>
          <cell r="D275">
            <v>414</v>
          </cell>
          <cell r="E275">
            <v>0</v>
          </cell>
          <cell r="F275" t="str">
            <v>3.272,00C</v>
          </cell>
          <cell r="G275">
            <v>3272</v>
          </cell>
        </row>
        <row r="276">
          <cell r="A276">
            <v>4052</v>
          </cell>
          <cell r="B276" t="str">
            <v>4052REILET LOGISTICA E TRANSPORTES LTDA</v>
          </cell>
          <cell r="C276" t="str">
            <v>5.700,00C</v>
          </cell>
          <cell r="D276">
            <v>5700</v>
          </cell>
          <cell r="E276">
            <v>0</v>
          </cell>
          <cell r="F276" t="str">
            <v>0,00C</v>
          </cell>
          <cell r="G276">
            <v>0</v>
          </cell>
        </row>
        <row r="277">
          <cell r="A277">
            <v>4054</v>
          </cell>
          <cell r="B277" t="str">
            <v>4054HAPVIDA ASSITENCIA MEDICA LTDA</v>
          </cell>
          <cell r="C277" t="str">
            <v>0,00C</v>
          </cell>
          <cell r="D277">
            <v>23955.33</v>
          </cell>
          <cell r="E277">
            <v>23955.33</v>
          </cell>
          <cell r="F277" t="str">
            <v>0,00C</v>
          </cell>
          <cell r="G277">
            <v>0</v>
          </cell>
        </row>
        <row r="278">
          <cell r="A278">
            <v>4056</v>
          </cell>
          <cell r="B278" t="str">
            <v>4056FERREIRA PINTO &amp; CIA LTDA</v>
          </cell>
          <cell r="C278" t="str">
            <v>9.082,00C</v>
          </cell>
          <cell r="D278">
            <v>4541</v>
          </cell>
          <cell r="E278">
            <v>0</v>
          </cell>
          <cell r="F278" t="str">
            <v>4.541,00C</v>
          </cell>
          <cell r="G278">
            <v>4541</v>
          </cell>
        </row>
        <row r="279">
          <cell r="A279">
            <v>4070</v>
          </cell>
          <cell r="B279" t="str">
            <v>4070RECICABOS COMERCIAL</v>
          </cell>
          <cell r="C279" t="str">
            <v>1.023,00C</v>
          </cell>
          <cell r="D279">
            <v>465.5</v>
          </cell>
          <cell r="E279">
            <v>465.5</v>
          </cell>
          <cell r="F279" t="str">
            <v>1.023,00C</v>
          </cell>
          <cell r="G279">
            <v>1023</v>
          </cell>
        </row>
        <row r="280">
          <cell r="A280">
            <v>4072</v>
          </cell>
          <cell r="B280" t="str">
            <v>4072HIPERMETAL COMERCIO</v>
          </cell>
          <cell r="C280" t="str">
            <v>5.536,00C</v>
          </cell>
          <cell r="D280">
            <v>2768.01</v>
          </cell>
          <cell r="E280">
            <v>0</v>
          </cell>
          <cell r="F280" t="str">
            <v>2.767,99C</v>
          </cell>
          <cell r="G280">
            <v>2767.99</v>
          </cell>
        </row>
        <row r="281">
          <cell r="A281">
            <v>4099</v>
          </cell>
          <cell r="B281" t="str">
            <v>4099IRMAOS FERRAGENS</v>
          </cell>
          <cell r="C281" t="str">
            <v>3.196,28C</v>
          </cell>
          <cell r="D281">
            <v>1598.14</v>
          </cell>
          <cell r="E281">
            <v>1598.14</v>
          </cell>
          <cell r="F281" t="str">
            <v>3.196,28C</v>
          </cell>
          <cell r="G281">
            <v>3196.28</v>
          </cell>
        </row>
        <row r="282">
          <cell r="A282">
            <v>4104</v>
          </cell>
          <cell r="B282" t="str">
            <v>4104DANTAS &amp; OLIVEIRA LTDA</v>
          </cell>
          <cell r="C282" t="str">
            <v>0,00C</v>
          </cell>
          <cell r="D282">
            <v>9174.6200000000008</v>
          </cell>
          <cell r="E282">
            <v>9174.6200000000008</v>
          </cell>
          <cell r="F282" t="str">
            <v>0,00C</v>
          </cell>
          <cell r="G282">
            <v>0</v>
          </cell>
        </row>
        <row r="283">
          <cell r="A283">
            <v>4105</v>
          </cell>
          <cell r="B283" t="str">
            <v>4105TROX DO BRASIL</v>
          </cell>
          <cell r="C283" t="str">
            <v>27.076,12C</v>
          </cell>
          <cell r="D283">
            <v>27076.12</v>
          </cell>
          <cell r="E283">
            <v>0</v>
          </cell>
          <cell r="F283" t="str">
            <v>0,00C</v>
          </cell>
          <cell r="G283">
            <v>0</v>
          </cell>
        </row>
        <row r="284">
          <cell r="A284">
            <v>4107</v>
          </cell>
          <cell r="B284" t="str">
            <v>4107NORDAP COMERCIO</v>
          </cell>
          <cell r="C284" t="str">
            <v>24.013,20C</v>
          </cell>
          <cell r="D284">
            <v>11709.08</v>
          </cell>
          <cell r="E284">
            <v>0</v>
          </cell>
          <cell r="F284" t="str">
            <v>12.304,12C</v>
          </cell>
          <cell r="G284">
            <v>12304.12</v>
          </cell>
        </row>
        <row r="285">
          <cell r="A285">
            <v>4110</v>
          </cell>
          <cell r="B285" t="str">
            <v>4110HITACHI AR CONDICIONADO</v>
          </cell>
          <cell r="C285" t="str">
            <v>6.150,00C</v>
          </cell>
          <cell r="D285">
            <v>259.17</v>
          </cell>
          <cell r="E285">
            <v>0</v>
          </cell>
          <cell r="F285" t="str">
            <v>5.890,83C</v>
          </cell>
          <cell r="G285">
            <v>5890.83</v>
          </cell>
        </row>
        <row r="286">
          <cell r="A286">
            <v>4112</v>
          </cell>
          <cell r="B286" t="str">
            <v>4112DEMETRIO CRISTOVAM SILVA</v>
          </cell>
          <cell r="C286" t="str">
            <v>160,00C</v>
          </cell>
          <cell r="D286">
            <v>0</v>
          </cell>
          <cell r="E286">
            <v>0</v>
          </cell>
          <cell r="F286" t="str">
            <v>160,00C</v>
          </cell>
          <cell r="G286">
            <v>160</v>
          </cell>
        </row>
        <row r="287">
          <cell r="A287">
            <v>4113</v>
          </cell>
          <cell r="B287" t="str">
            <v>4113PCM COMERCIO</v>
          </cell>
          <cell r="C287" t="str">
            <v>26.161,37C</v>
          </cell>
          <cell r="D287">
            <v>55856.02</v>
          </cell>
          <cell r="E287">
            <v>29694.65</v>
          </cell>
          <cell r="F287" t="str">
            <v>0,00C</v>
          </cell>
          <cell r="G287">
            <v>0</v>
          </cell>
        </row>
        <row r="288">
          <cell r="A288">
            <v>4114</v>
          </cell>
          <cell r="B288" t="str">
            <v>4114GOLD MEDIC</v>
          </cell>
          <cell r="C288" t="str">
            <v>1.539,00C</v>
          </cell>
          <cell r="D288">
            <v>0</v>
          </cell>
          <cell r="E288">
            <v>0</v>
          </cell>
          <cell r="F288" t="str">
            <v>1.539,00C</v>
          </cell>
          <cell r="G288">
            <v>1539</v>
          </cell>
        </row>
        <row r="289">
          <cell r="A289">
            <v>4125</v>
          </cell>
          <cell r="B289" t="str">
            <v>4125EPLAN - FORNECEDORES</v>
          </cell>
          <cell r="C289" t="str">
            <v>40.000,00C</v>
          </cell>
          <cell r="D289">
            <v>0</v>
          </cell>
          <cell r="E289">
            <v>0</v>
          </cell>
          <cell r="F289" t="str">
            <v>40.000,00C</v>
          </cell>
          <cell r="G289">
            <v>40000</v>
          </cell>
        </row>
        <row r="290">
          <cell r="A290">
            <v>4128</v>
          </cell>
          <cell r="B290" t="str">
            <v>4128ATACADO DA CONSTRUÇÃO LTDA</v>
          </cell>
          <cell r="C290" t="str">
            <v>0,00C</v>
          </cell>
          <cell r="D290">
            <v>324.85000000000002</v>
          </cell>
          <cell r="E290">
            <v>324.85000000000002</v>
          </cell>
          <cell r="F290" t="str">
            <v>0,00C</v>
          </cell>
          <cell r="G290">
            <v>0</v>
          </cell>
        </row>
        <row r="291">
          <cell r="A291" t="str">
            <v/>
          </cell>
          <cell r="B291" t="str">
            <v/>
          </cell>
        </row>
        <row r="292">
          <cell r="A292">
            <v>4131</v>
          </cell>
          <cell r="B292" t="str">
            <v xml:space="preserve">4131SHOPPING CENTER RECIFE									</v>
          </cell>
          <cell r="C292" t="str">
            <v>0,00C</v>
          </cell>
          <cell r="D292">
            <v>8333.33</v>
          </cell>
          <cell r="E292">
            <v>8333.33</v>
          </cell>
          <cell r="F292" t="str">
            <v>0,00C</v>
          </cell>
          <cell r="G292">
            <v>0</v>
          </cell>
        </row>
        <row r="293">
          <cell r="A293">
            <v>4132</v>
          </cell>
          <cell r="B293" t="str">
            <v>4132VALENCA DIAG POR IMAGEM S/C LTDA - ME</v>
          </cell>
          <cell r="C293" t="str">
            <v>5.640,31C</v>
          </cell>
          <cell r="D293">
            <v>5640.25</v>
          </cell>
          <cell r="E293">
            <v>6198.04</v>
          </cell>
          <cell r="F293" t="str">
            <v>6.198,10C</v>
          </cell>
          <cell r="G293">
            <v>6198.1</v>
          </cell>
        </row>
        <row r="294">
          <cell r="A294">
            <v>4133</v>
          </cell>
          <cell r="B294" t="str">
            <v xml:space="preserve">4133GS PROJETOS E CONSULTORIA LTDA											</v>
          </cell>
          <cell r="C294" t="str">
            <v>4.750,00C</v>
          </cell>
          <cell r="D294">
            <v>4750</v>
          </cell>
          <cell r="E294">
            <v>0</v>
          </cell>
          <cell r="F294" t="str">
            <v>0,00C</v>
          </cell>
          <cell r="G294">
            <v>0</v>
          </cell>
        </row>
        <row r="295">
          <cell r="A295">
            <v>4136</v>
          </cell>
          <cell r="B295" t="str">
            <v>4136DIALETO CRIATIVO PUBLICIDADE E MARKETING LTDA</v>
          </cell>
          <cell r="C295" t="str">
            <v>4.216,50C</v>
          </cell>
          <cell r="D295">
            <v>4216.5</v>
          </cell>
          <cell r="E295">
            <v>4216.5</v>
          </cell>
          <cell r="F295" t="str">
            <v>4.216,50C</v>
          </cell>
          <cell r="G295">
            <v>4216.5</v>
          </cell>
        </row>
        <row r="296">
          <cell r="A296">
            <v>4138</v>
          </cell>
          <cell r="B296" t="str">
            <v>4138SCANSOURCE BRASIL DISTRIBUIDORA DE TECNOLOGIAS</v>
          </cell>
          <cell r="C296" t="str">
            <v>3.620,86C</v>
          </cell>
          <cell r="D296">
            <v>557.1</v>
          </cell>
          <cell r="E296">
            <v>0</v>
          </cell>
          <cell r="F296" t="str">
            <v>3.063,76C</v>
          </cell>
          <cell r="G296">
            <v>3063.76</v>
          </cell>
        </row>
        <row r="297">
          <cell r="A297">
            <v>4140</v>
          </cell>
          <cell r="B297" t="str">
            <v>4140AL SERVIÇOS DIAGNOSTICO POR IMAGEM LTDA</v>
          </cell>
          <cell r="C297" t="str">
            <v>2.872,64C</v>
          </cell>
          <cell r="D297">
            <v>2872.63</v>
          </cell>
          <cell r="E297">
            <v>4340.83</v>
          </cell>
          <cell r="F297" t="str">
            <v>4.340,84C</v>
          </cell>
          <cell r="G297">
            <v>4340.84</v>
          </cell>
        </row>
        <row r="298">
          <cell r="A298">
            <v>4143</v>
          </cell>
          <cell r="B298" t="str">
            <v>4143JS INDUSTRIA DE ETIQUETAS</v>
          </cell>
          <cell r="C298" t="str">
            <v>516,40C</v>
          </cell>
          <cell r="D298">
            <v>0</v>
          </cell>
          <cell r="E298">
            <v>0</v>
          </cell>
          <cell r="F298" t="str">
            <v>516,40C</v>
          </cell>
          <cell r="G298">
            <v>516.4</v>
          </cell>
        </row>
        <row r="299">
          <cell r="A299">
            <v>4145</v>
          </cell>
          <cell r="B299" t="str">
            <v>4145FRIOMEC MANUTENCAO MECANICA E REFRIGERACAO</v>
          </cell>
          <cell r="C299" t="str">
            <v>0,00C</v>
          </cell>
          <cell r="D299">
            <v>0</v>
          </cell>
          <cell r="E299">
            <v>271.05</v>
          </cell>
          <cell r="F299" t="str">
            <v>271,05C</v>
          </cell>
          <cell r="G299">
            <v>271.05</v>
          </cell>
        </row>
        <row r="300">
          <cell r="A300">
            <v>4147</v>
          </cell>
          <cell r="B300" t="str">
            <v>4147ZENAIDE MOVEIS</v>
          </cell>
          <cell r="C300" t="str">
            <v>0,00C</v>
          </cell>
          <cell r="D300">
            <v>0</v>
          </cell>
          <cell r="E300">
            <v>990</v>
          </cell>
          <cell r="F300" t="str">
            <v>990,00C</v>
          </cell>
          <cell r="G300">
            <v>990</v>
          </cell>
        </row>
        <row r="301">
          <cell r="A301">
            <v>4149</v>
          </cell>
          <cell r="B301" t="str">
            <v>4149ORDEN SERVIÇOS MEDICOS LTDA</v>
          </cell>
          <cell r="C301" t="str">
            <v>0,00C</v>
          </cell>
          <cell r="D301">
            <v>16763.490000000002</v>
          </cell>
          <cell r="E301">
            <v>16763.490000000002</v>
          </cell>
          <cell r="F301" t="str">
            <v>0,00C</v>
          </cell>
          <cell r="G301">
            <v>0</v>
          </cell>
        </row>
        <row r="302">
          <cell r="A302">
            <v>4150</v>
          </cell>
          <cell r="B302" t="str">
            <v>4150M.R. PRODUTOS SIDERURGICOS LTDA</v>
          </cell>
          <cell r="C302" t="str">
            <v>6.735,16C</v>
          </cell>
          <cell r="D302">
            <v>3288.49</v>
          </cell>
          <cell r="E302">
            <v>0</v>
          </cell>
          <cell r="F302" t="str">
            <v>3.446,67C</v>
          </cell>
          <cell r="G302">
            <v>3446.67</v>
          </cell>
        </row>
        <row r="303">
          <cell r="A303">
            <v>4152</v>
          </cell>
          <cell r="B303" t="str">
            <v>4152D N DIAGNOSTICO POR IMAGEM LTDA</v>
          </cell>
          <cell r="C303" t="str">
            <v>2.368,46C</v>
          </cell>
          <cell r="D303">
            <v>2368.46</v>
          </cell>
          <cell r="E303">
            <v>3283.24</v>
          </cell>
          <cell r="F303" t="str">
            <v>3.283,24C</v>
          </cell>
          <cell r="G303">
            <v>3283.24</v>
          </cell>
        </row>
        <row r="304">
          <cell r="A304">
            <v>4153</v>
          </cell>
          <cell r="B304" t="str">
            <v xml:space="preserve">4153CLINICA DE IMAGEM JOAO PAULO II S/S LTDA										</v>
          </cell>
          <cell r="C304" t="str">
            <v>42.879,96C</v>
          </cell>
          <cell r="D304">
            <v>42879.96</v>
          </cell>
          <cell r="E304">
            <v>50858.19</v>
          </cell>
          <cell r="F304" t="str">
            <v>50.858,19C</v>
          </cell>
          <cell r="G304">
            <v>50858.19</v>
          </cell>
        </row>
        <row r="305">
          <cell r="A305">
            <v>4154</v>
          </cell>
          <cell r="B305" t="str">
            <v>4154CASA DO EPI</v>
          </cell>
          <cell r="C305" t="str">
            <v>688,77C</v>
          </cell>
          <cell r="D305">
            <v>0</v>
          </cell>
          <cell r="E305">
            <v>0</v>
          </cell>
          <cell r="F305" t="str">
            <v>688,77C</v>
          </cell>
          <cell r="G305">
            <v>688.77</v>
          </cell>
        </row>
        <row r="306">
          <cell r="A306">
            <v>4155</v>
          </cell>
          <cell r="B306" t="str">
            <v>4155DROGAFONTE</v>
          </cell>
          <cell r="C306" t="str">
            <v>0,00C</v>
          </cell>
          <cell r="D306">
            <v>619.55999999999995</v>
          </cell>
          <cell r="E306">
            <v>1866.36</v>
          </cell>
          <cell r="F306" t="str">
            <v>1.246,80C</v>
          </cell>
          <cell r="G306">
            <v>1246.8</v>
          </cell>
        </row>
        <row r="307">
          <cell r="A307">
            <v>4160</v>
          </cell>
          <cell r="B307" t="str">
            <v>4160GPC DISTRIBUIDORA</v>
          </cell>
          <cell r="C307" t="str">
            <v>11.898,79C</v>
          </cell>
          <cell r="D307">
            <v>7632.82</v>
          </cell>
          <cell r="E307">
            <v>4821.93</v>
          </cell>
          <cell r="F307" t="str">
            <v>9.087,90C</v>
          </cell>
          <cell r="G307">
            <v>9087.9</v>
          </cell>
        </row>
        <row r="308">
          <cell r="A308">
            <v>4162</v>
          </cell>
          <cell r="B308" t="str">
            <v>4162GAIN AGENCIAMENTO COMUNICAÇÃO E PROD ARTISTICA LTD</v>
          </cell>
          <cell r="C308" t="str">
            <v>0,00C</v>
          </cell>
          <cell r="D308">
            <v>2000</v>
          </cell>
          <cell r="E308">
            <v>2000</v>
          </cell>
          <cell r="F308" t="str">
            <v>0,00C</v>
          </cell>
          <cell r="G308">
            <v>0</v>
          </cell>
        </row>
        <row r="309">
          <cell r="A309">
            <v>4163</v>
          </cell>
          <cell r="B309" t="str">
            <v>4163ATACADO DOS PRESENTES</v>
          </cell>
          <cell r="C309" t="str">
            <v>0,00C</v>
          </cell>
          <cell r="D309">
            <v>100.03</v>
          </cell>
          <cell r="E309">
            <v>713.42</v>
          </cell>
          <cell r="F309" t="str">
            <v>613,39C</v>
          </cell>
          <cell r="G309">
            <v>613.39</v>
          </cell>
        </row>
        <row r="310">
          <cell r="A310">
            <v>4164</v>
          </cell>
          <cell r="B310" t="str">
            <v>4164KORTGERAL PRODUTOS</v>
          </cell>
          <cell r="C310" t="str">
            <v>17.833,76C</v>
          </cell>
          <cell r="D310">
            <v>8916.8799999999992</v>
          </cell>
          <cell r="E310">
            <v>0</v>
          </cell>
          <cell r="F310" t="str">
            <v>8.916,88C</v>
          </cell>
          <cell r="G310">
            <v>8916.8799999999992</v>
          </cell>
        </row>
        <row r="311">
          <cell r="A311">
            <v>4166</v>
          </cell>
          <cell r="B311" t="str">
            <v>4166PROJELMEC VENTILAÇÃO</v>
          </cell>
          <cell r="C311" t="str">
            <v>6.130,74C</v>
          </cell>
          <cell r="D311">
            <v>6130.74</v>
          </cell>
          <cell r="E311">
            <v>0</v>
          </cell>
          <cell r="F311" t="str">
            <v>0,00C</v>
          </cell>
          <cell r="G311">
            <v>0</v>
          </cell>
        </row>
        <row r="312">
          <cell r="A312">
            <v>4167</v>
          </cell>
          <cell r="B312" t="str">
            <v xml:space="preserve">4167BARROS &amp; CALADO DIAGNOSTICO LTDA ME											</v>
          </cell>
          <cell r="C312" t="str">
            <v>0,00C</v>
          </cell>
          <cell r="D312">
            <v>0</v>
          </cell>
          <cell r="E312">
            <v>205.23</v>
          </cell>
          <cell r="F312" t="str">
            <v>205,23C</v>
          </cell>
          <cell r="G312">
            <v>205.23</v>
          </cell>
        </row>
        <row r="313">
          <cell r="A313">
            <v>4170</v>
          </cell>
          <cell r="B313" t="str">
            <v xml:space="preserve">4170BLINDAMED IND E COM DE CABINES BLINDAADAS LTDA				</v>
          </cell>
          <cell r="C313" t="str">
            <v>69.000,00C</v>
          </cell>
          <cell r="D313">
            <v>23000</v>
          </cell>
          <cell r="E313">
            <v>0</v>
          </cell>
          <cell r="F313" t="str">
            <v>46.000,00C</v>
          </cell>
          <cell r="G313">
            <v>46000</v>
          </cell>
        </row>
        <row r="314">
          <cell r="A314">
            <v>4174</v>
          </cell>
          <cell r="B314" t="str">
            <v>4174SLIC EQUIP AUTOMOÇAO</v>
          </cell>
          <cell r="C314" t="str">
            <v>3.956,62C</v>
          </cell>
          <cell r="D314">
            <v>3956.62</v>
          </cell>
          <cell r="E314">
            <v>0</v>
          </cell>
          <cell r="F314" t="str">
            <v>0,00C</v>
          </cell>
          <cell r="G314">
            <v>0</v>
          </cell>
        </row>
        <row r="315">
          <cell r="A315">
            <v>4175</v>
          </cell>
          <cell r="B315" t="str">
            <v>4175HI FI INFORMATICA LTDA</v>
          </cell>
          <cell r="C315" t="str">
            <v>12.876,20C</v>
          </cell>
          <cell r="D315">
            <v>3720.8</v>
          </cell>
          <cell r="E315">
            <v>669</v>
          </cell>
          <cell r="F315" t="str">
            <v>9.824,40C</v>
          </cell>
          <cell r="G315">
            <v>9824.4</v>
          </cell>
        </row>
        <row r="316">
          <cell r="A316">
            <v>4178</v>
          </cell>
          <cell r="B316" t="str">
            <v xml:space="preserve">4178SA &amp; GONDIM LOC INST DE EQUIP LTDA											</v>
          </cell>
          <cell r="C316" t="str">
            <v>0,00C</v>
          </cell>
          <cell r="D316">
            <v>0</v>
          </cell>
          <cell r="E316">
            <v>4000</v>
          </cell>
          <cell r="F316" t="str">
            <v>4.000,00C</v>
          </cell>
          <cell r="G316">
            <v>4000</v>
          </cell>
        </row>
        <row r="317">
          <cell r="A317">
            <v>4180</v>
          </cell>
          <cell r="B317" t="str">
            <v xml:space="preserve">4180DPC PRODUTOS DE HIGIENE E LIMPEZA LTDA											</v>
          </cell>
          <cell r="C317" t="str">
            <v>6.132,25C</v>
          </cell>
          <cell r="D317">
            <v>0</v>
          </cell>
          <cell r="E317">
            <v>0</v>
          </cell>
          <cell r="F317" t="str">
            <v>6.132,25C</v>
          </cell>
          <cell r="G317">
            <v>6132.25</v>
          </cell>
        </row>
        <row r="318">
          <cell r="A318">
            <v>4183</v>
          </cell>
          <cell r="B318" t="str">
            <v xml:space="preserve">4183RIQUE EMPREENDER E DESENVOLVER LTDA ME											</v>
          </cell>
          <cell r="C318" t="str">
            <v>0,00C</v>
          </cell>
          <cell r="D318">
            <v>900</v>
          </cell>
          <cell r="E318">
            <v>900</v>
          </cell>
          <cell r="F318" t="str">
            <v>0,00C</v>
          </cell>
          <cell r="G318">
            <v>0</v>
          </cell>
        </row>
        <row r="319">
          <cell r="A319">
            <v>4184</v>
          </cell>
          <cell r="B319" t="str">
            <v>4184SN DISTRIBUIDORA DA CONSTRUÇÃO LTDA</v>
          </cell>
          <cell r="C319" t="str">
            <v>8.338,25C</v>
          </cell>
          <cell r="D319">
            <v>3398.36</v>
          </cell>
          <cell r="E319">
            <v>0</v>
          </cell>
          <cell r="F319" t="str">
            <v>4.939,89C</v>
          </cell>
          <cell r="G319">
            <v>4939.8900000000003</v>
          </cell>
        </row>
        <row r="320">
          <cell r="A320">
            <v>4185</v>
          </cell>
          <cell r="B320" t="str">
            <v>4185STUDIO MAIS MOVEIS COMERCIO E MOVEIS LTDA</v>
          </cell>
          <cell r="C320" t="str">
            <v>9.110,36C</v>
          </cell>
          <cell r="D320">
            <v>9110.36</v>
          </cell>
          <cell r="E320">
            <v>0</v>
          </cell>
          <cell r="F320" t="str">
            <v>0,00C</v>
          </cell>
          <cell r="G320">
            <v>0</v>
          </cell>
        </row>
        <row r="321">
          <cell r="A321">
            <v>4187</v>
          </cell>
          <cell r="B321" t="str">
            <v>4187LASER ELETRO LTDA</v>
          </cell>
          <cell r="C321" t="str">
            <v>0,00C</v>
          </cell>
          <cell r="D321">
            <v>0</v>
          </cell>
          <cell r="E321">
            <v>954.25</v>
          </cell>
          <cell r="F321" t="str">
            <v>954,25C</v>
          </cell>
          <cell r="G321">
            <v>954.25</v>
          </cell>
        </row>
        <row r="322">
          <cell r="A322">
            <v>4188</v>
          </cell>
          <cell r="B322" t="str">
            <v>4188LE BISCUIT SA</v>
          </cell>
          <cell r="C322" t="str">
            <v>0,00C</v>
          </cell>
          <cell r="D322">
            <v>89.9</v>
          </cell>
          <cell r="E322">
            <v>89.9</v>
          </cell>
          <cell r="F322" t="str">
            <v>0,00C</v>
          </cell>
          <cell r="G322">
            <v>0</v>
          </cell>
        </row>
        <row r="323">
          <cell r="A323">
            <v>4190</v>
          </cell>
          <cell r="B323" t="str">
            <v>4190R C MARINHO EIRELI ME</v>
          </cell>
          <cell r="C323" t="str">
            <v>4.163,88C</v>
          </cell>
          <cell r="D323">
            <v>0</v>
          </cell>
          <cell r="E323">
            <v>5709.61</v>
          </cell>
          <cell r="F323" t="str">
            <v>9.873,49C</v>
          </cell>
          <cell r="G323">
            <v>9873.49</v>
          </cell>
        </row>
        <row r="324">
          <cell r="A324">
            <v>4191</v>
          </cell>
          <cell r="B324" t="str">
            <v>4191K &amp; A COMERCIO DE MARMORARIA LTDA</v>
          </cell>
          <cell r="C324" t="str">
            <v>97.923,45C</v>
          </cell>
          <cell r="D324">
            <v>97923.45</v>
          </cell>
          <cell r="E324">
            <v>0</v>
          </cell>
          <cell r="F324" t="str">
            <v>0,00C</v>
          </cell>
          <cell r="G324">
            <v>0</v>
          </cell>
        </row>
        <row r="325">
          <cell r="A325">
            <v>4192</v>
          </cell>
          <cell r="B325" t="str">
            <v>4192FAST SHOP SA</v>
          </cell>
          <cell r="C325" t="str">
            <v>25.652,00C</v>
          </cell>
          <cell r="D325">
            <v>2880</v>
          </cell>
          <cell r="E325">
            <v>0</v>
          </cell>
          <cell r="F325" t="str">
            <v>22.772,00C</v>
          </cell>
          <cell r="G325">
            <v>22772</v>
          </cell>
        </row>
        <row r="326">
          <cell r="A326">
            <v>4194</v>
          </cell>
          <cell r="B326" t="str">
            <v>4194INBRAMED</v>
          </cell>
          <cell r="C326" t="str">
            <v>21.400,00C</v>
          </cell>
          <cell r="D326">
            <v>1010.51</v>
          </cell>
          <cell r="E326">
            <v>0</v>
          </cell>
          <cell r="F326" t="str">
            <v>20.389,49C</v>
          </cell>
          <cell r="G326">
            <v>20389.490000000002</v>
          </cell>
        </row>
        <row r="327">
          <cell r="A327">
            <v>4195</v>
          </cell>
          <cell r="B327" t="str">
            <v>4195MICROMED</v>
          </cell>
          <cell r="C327" t="str">
            <v>15.190,00C</v>
          </cell>
          <cell r="D327">
            <v>632.91</v>
          </cell>
          <cell r="E327">
            <v>0</v>
          </cell>
          <cell r="F327" t="str">
            <v>14.557,09C</v>
          </cell>
          <cell r="G327">
            <v>14557.09</v>
          </cell>
        </row>
        <row r="328">
          <cell r="A328">
            <v>4196</v>
          </cell>
          <cell r="B328" t="str">
            <v>4196UNIVEN HEALTCHCARE</v>
          </cell>
          <cell r="C328" t="str">
            <v>11.545,00C</v>
          </cell>
          <cell r="D328">
            <v>3266.87</v>
          </cell>
          <cell r="E328">
            <v>2433.6</v>
          </cell>
          <cell r="F328" t="str">
            <v>10.711,73C</v>
          </cell>
          <cell r="G328">
            <v>10711.73</v>
          </cell>
        </row>
        <row r="329">
          <cell r="A329">
            <v>4197</v>
          </cell>
          <cell r="B329" t="str">
            <v>4197JEANE CAMPOS ULTRASSONOGRAFIA ESPECIALIZADA LTDA</v>
          </cell>
          <cell r="C329" t="str">
            <v>0,00C</v>
          </cell>
          <cell r="D329">
            <v>12213.77</v>
          </cell>
          <cell r="E329">
            <v>15065.64</v>
          </cell>
          <cell r="F329" t="str">
            <v>2.851,87C</v>
          </cell>
          <cell r="G329">
            <v>2851.87</v>
          </cell>
        </row>
        <row r="330">
          <cell r="A330">
            <v>4199</v>
          </cell>
          <cell r="B330" t="str">
            <v>4199GERTEC BRASIL LTDA</v>
          </cell>
          <cell r="C330" t="str">
            <v>0,00C</v>
          </cell>
          <cell r="D330">
            <v>0</v>
          </cell>
          <cell r="E330">
            <v>15870</v>
          </cell>
          <cell r="F330" t="str">
            <v>15.870,00C</v>
          </cell>
          <cell r="G330">
            <v>15870</v>
          </cell>
        </row>
        <row r="331">
          <cell r="A331">
            <v>4201</v>
          </cell>
          <cell r="B331" t="str">
            <v>4201RECIFE TEMPERA</v>
          </cell>
          <cell r="C331" t="str">
            <v>0,00C</v>
          </cell>
          <cell r="D331">
            <v>5000</v>
          </cell>
          <cell r="E331">
            <v>19000</v>
          </cell>
          <cell r="F331" t="str">
            <v>14.000,00C</v>
          </cell>
          <cell r="G331">
            <v>14000</v>
          </cell>
        </row>
        <row r="332">
          <cell r="A332">
            <v>4202</v>
          </cell>
          <cell r="B332" t="str">
            <v>4202MP PHARMA</v>
          </cell>
          <cell r="C332" t="str">
            <v>0,00C</v>
          </cell>
          <cell r="D332">
            <v>0</v>
          </cell>
          <cell r="E332">
            <v>1747.75</v>
          </cell>
          <cell r="F332" t="str">
            <v>1.747,75C</v>
          </cell>
          <cell r="G332">
            <v>1747.75</v>
          </cell>
        </row>
        <row r="333">
          <cell r="A333">
            <v>4203</v>
          </cell>
          <cell r="B333" t="str">
            <v>4203RICARDO ELETRO</v>
          </cell>
          <cell r="C333" t="str">
            <v>0,00C</v>
          </cell>
          <cell r="D333">
            <v>1852.2</v>
          </cell>
          <cell r="E333">
            <v>1852.2</v>
          </cell>
          <cell r="F333" t="str">
            <v>0,00C</v>
          </cell>
          <cell r="G333">
            <v>0</v>
          </cell>
        </row>
        <row r="334">
          <cell r="A334">
            <v>4204</v>
          </cell>
          <cell r="B334" t="str">
            <v xml:space="preserve">4204LEOTEC TRANSPORTES E LOGISTICA LTDA								</v>
          </cell>
          <cell r="C334" t="str">
            <v>5.000,00C</v>
          </cell>
          <cell r="D334">
            <v>5000</v>
          </cell>
          <cell r="E334">
            <v>0</v>
          </cell>
          <cell r="F334" t="str">
            <v>0,00C</v>
          </cell>
          <cell r="G334">
            <v>0</v>
          </cell>
        </row>
        <row r="335">
          <cell r="A335">
            <v>4206</v>
          </cell>
          <cell r="B335" t="str">
            <v xml:space="preserve">4206MOPRI TRANSPORTES LTDA								</v>
          </cell>
          <cell r="C335" t="str">
            <v>9.398,10C</v>
          </cell>
          <cell r="D335">
            <v>4699.05</v>
          </cell>
          <cell r="E335">
            <v>0</v>
          </cell>
          <cell r="F335" t="str">
            <v>4.699,05C</v>
          </cell>
          <cell r="G335">
            <v>4699.05</v>
          </cell>
        </row>
        <row r="336">
          <cell r="A336">
            <v>4208</v>
          </cell>
          <cell r="B336" t="str">
            <v>4208CARLOS LEANDRON LARANJEIRA PAES BARRETO ME</v>
          </cell>
          <cell r="C336" t="str">
            <v>0,00C</v>
          </cell>
          <cell r="D336">
            <v>688</v>
          </cell>
          <cell r="E336">
            <v>688</v>
          </cell>
          <cell r="F336" t="str">
            <v>0,00C</v>
          </cell>
          <cell r="G336">
            <v>0</v>
          </cell>
        </row>
        <row r="337">
          <cell r="A337">
            <v>4209</v>
          </cell>
          <cell r="B337" t="str">
            <v>4209JAN FELIPE DUARTE CABRAL</v>
          </cell>
          <cell r="C337" t="str">
            <v>0,00C</v>
          </cell>
          <cell r="D337">
            <v>1960</v>
          </cell>
          <cell r="E337">
            <v>1960</v>
          </cell>
          <cell r="F337" t="str">
            <v>0,00C</v>
          </cell>
          <cell r="G337">
            <v>0</v>
          </cell>
        </row>
        <row r="338">
          <cell r="A338">
            <v>4210</v>
          </cell>
          <cell r="B338" t="str">
            <v>4210WILSON LOPES CERQUEIRA EIRELI ME</v>
          </cell>
          <cell r="C338" t="str">
            <v>0,00C</v>
          </cell>
          <cell r="D338">
            <v>118</v>
          </cell>
          <cell r="E338">
            <v>118</v>
          </cell>
          <cell r="F338" t="str">
            <v>0,00C</v>
          </cell>
          <cell r="G338">
            <v>0</v>
          </cell>
        </row>
        <row r="339">
          <cell r="A339">
            <v>4211</v>
          </cell>
          <cell r="B339" t="str">
            <v>4211BRUNO DE LUCENA COUTINHO</v>
          </cell>
          <cell r="C339" t="str">
            <v>0,00C</v>
          </cell>
          <cell r="D339">
            <v>780</v>
          </cell>
          <cell r="E339">
            <v>780</v>
          </cell>
          <cell r="F339" t="str">
            <v>0,00C</v>
          </cell>
          <cell r="G339">
            <v>0</v>
          </cell>
        </row>
        <row r="340">
          <cell r="A340">
            <v>4212</v>
          </cell>
          <cell r="B340" t="str">
            <v>4212DA FONTE ADVOGADOS</v>
          </cell>
          <cell r="C340" t="str">
            <v>0,00C</v>
          </cell>
          <cell r="D340">
            <v>12409.33</v>
          </cell>
          <cell r="E340">
            <v>12598.3</v>
          </cell>
          <cell r="F340" t="str">
            <v>188,97C</v>
          </cell>
          <cell r="G340">
            <v>188.97</v>
          </cell>
        </row>
        <row r="341">
          <cell r="A341">
            <v>4213</v>
          </cell>
          <cell r="B341" t="str">
            <v>4213AIRTON BEZERRA DE SOUZA ME</v>
          </cell>
          <cell r="C341" t="str">
            <v>0,00C</v>
          </cell>
          <cell r="D341">
            <v>938.5</v>
          </cell>
          <cell r="E341">
            <v>938.5</v>
          </cell>
          <cell r="F341" t="str">
            <v>0,00C</v>
          </cell>
          <cell r="G341">
            <v>0</v>
          </cell>
        </row>
        <row r="342">
          <cell r="A342">
            <v>4215</v>
          </cell>
          <cell r="B342" t="str">
            <v xml:space="preserve">4215SINALIZAÇÃO INSTANTANEA LTDA ME								</v>
          </cell>
          <cell r="C342" t="str">
            <v>350,00C</v>
          </cell>
          <cell r="D342">
            <v>350</v>
          </cell>
          <cell r="E342">
            <v>0</v>
          </cell>
          <cell r="F342" t="str">
            <v>0,00C</v>
          </cell>
          <cell r="G342">
            <v>0</v>
          </cell>
        </row>
        <row r="343">
          <cell r="A343">
            <v>4216</v>
          </cell>
          <cell r="B343" t="str">
            <v>4216ENGEFRIO</v>
          </cell>
          <cell r="C343" t="str">
            <v>0,00C</v>
          </cell>
          <cell r="D343">
            <v>66.5</v>
          </cell>
          <cell r="E343">
            <v>66.5</v>
          </cell>
          <cell r="F343" t="str">
            <v>0,00C</v>
          </cell>
          <cell r="G343">
            <v>0</v>
          </cell>
        </row>
        <row r="344">
          <cell r="A344">
            <v>4217</v>
          </cell>
          <cell r="B344" t="str">
            <v>4217SUCESSO GARANTIDO COM ART C MESA BANHO</v>
          </cell>
          <cell r="C344" t="str">
            <v>0,00C</v>
          </cell>
          <cell r="D344">
            <v>99.98</v>
          </cell>
          <cell r="E344">
            <v>99.98</v>
          </cell>
          <cell r="F344" t="str">
            <v>0,00C</v>
          </cell>
          <cell r="G344">
            <v>0</v>
          </cell>
        </row>
        <row r="345">
          <cell r="A345">
            <v>4218</v>
          </cell>
          <cell r="B345" t="str">
            <v>4218SCHREIBER CONSULTORIA TECNICA E ADM</v>
          </cell>
          <cell r="C345" t="str">
            <v>0,00C</v>
          </cell>
          <cell r="D345">
            <v>0</v>
          </cell>
          <cell r="E345">
            <v>10000</v>
          </cell>
          <cell r="F345" t="str">
            <v>10.000,00C</v>
          </cell>
          <cell r="G345">
            <v>10000</v>
          </cell>
        </row>
        <row r="346">
          <cell r="A346">
            <v>4220</v>
          </cell>
          <cell r="B346" t="str">
            <v>4220JP COMERCIO REPRESENTAÇÕES</v>
          </cell>
          <cell r="C346" t="str">
            <v>2.400,00C</v>
          </cell>
          <cell r="D346">
            <v>2400</v>
          </cell>
          <cell r="E346">
            <v>0</v>
          </cell>
          <cell r="F346" t="str">
            <v>0,00C</v>
          </cell>
          <cell r="G346">
            <v>0</v>
          </cell>
        </row>
        <row r="347">
          <cell r="A347">
            <v>4222</v>
          </cell>
          <cell r="B347" t="str">
            <v>4222ETIQUETAS PERNAMBUCANAS E SERVIÇOS LTDA</v>
          </cell>
          <cell r="C347" t="str">
            <v>0,00C</v>
          </cell>
          <cell r="D347">
            <v>0</v>
          </cell>
          <cell r="E347">
            <v>300</v>
          </cell>
          <cell r="F347" t="str">
            <v>300,00C</v>
          </cell>
          <cell r="G347">
            <v>300</v>
          </cell>
        </row>
        <row r="348">
          <cell r="A348" t="str">
            <v/>
          </cell>
          <cell r="B348" t="str">
            <v/>
          </cell>
        </row>
        <row r="349">
          <cell r="A349" t="str">
            <v/>
          </cell>
          <cell r="B349" t="str">
            <v/>
          </cell>
          <cell r="C349" t="str">
            <v/>
          </cell>
          <cell r="D349" t="str">
            <v/>
          </cell>
          <cell r="E349" t="str">
            <v/>
          </cell>
          <cell r="F349" t="str">
            <v/>
          </cell>
          <cell r="G349" t="str">
            <v/>
          </cell>
        </row>
        <row r="350">
          <cell r="A350">
            <v>3953</v>
          </cell>
          <cell r="B350" t="str">
            <v>3953CONTAS A PAGAR</v>
          </cell>
          <cell r="C350" t="str">
            <v xml:space="preserve">       168.678,41C</v>
          </cell>
          <cell r="D350">
            <v>166178.41</v>
          </cell>
          <cell r="E350">
            <v>153908.72</v>
          </cell>
          <cell r="F350" t="str">
            <v xml:space="preserve">       156.408,72C</v>
          </cell>
          <cell r="G350">
            <v>156408.72</v>
          </cell>
        </row>
        <row r="351">
          <cell r="A351">
            <v>3954</v>
          </cell>
          <cell r="B351" t="str">
            <v>3954Aluguel a pagar</v>
          </cell>
          <cell r="C351" t="str">
            <v>28.120,00C</v>
          </cell>
          <cell r="D351">
            <v>25620</v>
          </cell>
          <cell r="E351">
            <v>28120</v>
          </cell>
          <cell r="F351" t="str">
            <v>30.620,00C</v>
          </cell>
          <cell r="G351">
            <v>30620</v>
          </cell>
        </row>
        <row r="352">
          <cell r="A352">
            <v>3956</v>
          </cell>
          <cell r="B352" t="str">
            <v>3956Energia eletrica a pagar</v>
          </cell>
          <cell r="C352" t="str">
            <v>19.547,04C</v>
          </cell>
          <cell r="D352">
            <v>19547.04</v>
          </cell>
          <cell r="E352">
            <v>17611.830000000002</v>
          </cell>
          <cell r="F352" t="str">
            <v>17.611,83C</v>
          </cell>
          <cell r="G352">
            <v>17611.830000000002</v>
          </cell>
        </row>
        <row r="353">
          <cell r="A353">
            <v>3957</v>
          </cell>
          <cell r="B353" t="str">
            <v>3957Compesa a pagar</v>
          </cell>
          <cell r="C353" t="str">
            <v>3.119,56C</v>
          </cell>
          <cell r="D353">
            <v>3119.56</v>
          </cell>
          <cell r="E353">
            <v>3787.6</v>
          </cell>
          <cell r="F353" t="str">
            <v>3.787,60C</v>
          </cell>
          <cell r="G353">
            <v>3787.6</v>
          </cell>
        </row>
        <row r="354">
          <cell r="A354">
            <v>3958</v>
          </cell>
          <cell r="B354" t="str">
            <v>3958Telefone a pagar</v>
          </cell>
          <cell r="C354" t="str">
            <v>6.197,03C</v>
          </cell>
          <cell r="D354">
            <v>6197.03</v>
          </cell>
          <cell r="E354">
            <v>6961.81</v>
          </cell>
          <cell r="F354" t="str">
            <v>6.961,81C</v>
          </cell>
          <cell r="G354">
            <v>6961.81</v>
          </cell>
        </row>
        <row r="355">
          <cell r="A355">
            <v>3959</v>
          </cell>
          <cell r="B355" t="str">
            <v>3959Condominio a pagar</v>
          </cell>
          <cell r="C355" t="str">
            <v>111.694,78C</v>
          </cell>
          <cell r="D355">
            <v>111694.78</v>
          </cell>
          <cell r="E355">
            <v>97427.48</v>
          </cell>
          <cell r="F355" t="str">
            <v>97.427,48C</v>
          </cell>
          <cell r="G355">
            <v>97427.48</v>
          </cell>
        </row>
        <row r="356">
          <cell r="A356" t="str">
            <v/>
          </cell>
          <cell r="B356" t="str">
            <v/>
          </cell>
          <cell r="C356" t="str">
            <v/>
          </cell>
          <cell r="D356" t="str">
            <v/>
          </cell>
          <cell r="E356" t="str">
            <v/>
          </cell>
          <cell r="F356" t="str">
            <v/>
          </cell>
          <cell r="G356" t="str">
            <v/>
          </cell>
        </row>
        <row r="357">
          <cell r="A357">
            <v>3836</v>
          </cell>
          <cell r="B357" t="str">
            <v>3836OBRIGACOES FISCAIS</v>
          </cell>
          <cell r="C357" t="str">
            <v xml:space="preserve">       582.903,29C</v>
          </cell>
          <cell r="D357">
            <v>62121.24</v>
          </cell>
          <cell r="E357">
            <v>17912.37</v>
          </cell>
          <cell r="F357" t="str">
            <v xml:space="preserve">       538.694,42C</v>
          </cell>
          <cell r="G357">
            <v>538694.42000000004</v>
          </cell>
        </row>
        <row r="358">
          <cell r="A358">
            <v>3871</v>
          </cell>
          <cell r="B358" t="str">
            <v>3871IRPJ A PAGAR</v>
          </cell>
          <cell r="C358" t="str">
            <v xml:space="preserve">        61.103,35C</v>
          </cell>
          <cell r="D358">
            <v>3819.19</v>
          </cell>
          <cell r="E358">
            <v>0</v>
          </cell>
          <cell r="F358" t="str">
            <v xml:space="preserve">        57.284,16C</v>
          </cell>
          <cell r="G358">
            <v>57284.160000000003</v>
          </cell>
        </row>
        <row r="359">
          <cell r="A359">
            <v>3899</v>
          </cell>
          <cell r="B359" t="str">
            <v>3899IRPJ a Recolher</v>
          </cell>
          <cell r="C359" t="str">
            <v>16.095,68C</v>
          </cell>
          <cell r="D359">
            <v>0</v>
          </cell>
          <cell r="E359">
            <v>0</v>
          </cell>
          <cell r="F359" t="str">
            <v>16.095,68C</v>
          </cell>
          <cell r="G359">
            <v>16095.68</v>
          </cell>
        </row>
        <row r="360">
          <cell r="A360" t="str">
            <v>Parcelamento</v>
          </cell>
          <cell r="B360" t="str">
            <v>3923Parcelamento IRPJ (2015-29)</v>
          </cell>
          <cell r="C360" t="str">
            <v>21.497,61C</v>
          </cell>
          <cell r="D360">
            <v>2810.52</v>
          </cell>
          <cell r="E360">
            <v>0</v>
          </cell>
          <cell r="F360" t="str">
            <v>18.687,09C</v>
          </cell>
          <cell r="G360">
            <v>18687.09</v>
          </cell>
        </row>
        <row r="361">
          <cell r="A361" t="str">
            <v>Parcelamento</v>
          </cell>
          <cell r="B361" t="str">
            <v>3924Parcelamento IRPJ 10480406.601/15</v>
          </cell>
          <cell r="C361" t="str">
            <v>14.379,17C</v>
          </cell>
          <cell r="D361">
            <v>501.14</v>
          </cell>
          <cell r="E361">
            <v>0</v>
          </cell>
          <cell r="F361" t="str">
            <v>13.878,03C</v>
          </cell>
          <cell r="G361">
            <v>13878.03</v>
          </cell>
        </row>
        <row r="362">
          <cell r="A362" t="str">
            <v>Parcelamento</v>
          </cell>
          <cell r="B362" t="str">
            <v>3975Parcelamento IRPJ 2089 01012016 01/31</v>
          </cell>
          <cell r="C362" t="str">
            <v>9.130,89C</v>
          </cell>
          <cell r="D362">
            <v>507.53</v>
          </cell>
          <cell r="E362">
            <v>0</v>
          </cell>
          <cell r="F362" t="str">
            <v>8.623,36C</v>
          </cell>
          <cell r="G362">
            <v>8623.36</v>
          </cell>
        </row>
        <row r="363">
          <cell r="A363" t="str">
            <v/>
          </cell>
          <cell r="B363" t="str">
            <v/>
          </cell>
          <cell r="C363" t="str">
            <v/>
          </cell>
          <cell r="D363" t="str">
            <v/>
          </cell>
          <cell r="E363" t="str">
            <v/>
          </cell>
          <cell r="F363" t="str">
            <v/>
          </cell>
          <cell r="G363" t="str">
            <v/>
          </cell>
        </row>
        <row r="364">
          <cell r="A364">
            <v>3934</v>
          </cell>
          <cell r="B364" t="str">
            <v>3934CSLL A PAGAR</v>
          </cell>
          <cell r="C364" t="str">
            <v xml:space="preserve">        66.651,34C</v>
          </cell>
          <cell r="D364">
            <v>3010.11</v>
          </cell>
          <cell r="E364">
            <v>1881.54</v>
          </cell>
          <cell r="F364" t="str">
            <v xml:space="preserve">        65.522,77C</v>
          </cell>
          <cell r="G364">
            <v>65522.77</v>
          </cell>
        </row>
        <row r="365">
          <cell r="A365">
            <v>3941</v>
          </cell>
          <cell r="B365" t="str">
            <v>3941CSLL a recolher</v>
          </cell>
          <cell r="C365" t="str">
            <v>14.985,83C</v>
          </cell>
          <cell r="D365">
            <v>0</v>
          </cell>
          <cell r="E365">
            <v>1881.54</v>
          </cell>
          <cell r="F365" t="str">
            <v>16.867,37C</v>
          </cell>
          <cell r="G365">
            <v>16867.37</v>
          </cell>
        </row>
        <row r="366">
          <cell r="A366" t="str">
            <v>Parcelamento</v>
          </cell>
          <cell r="B366" t="str">
            <v>3962Parcelamento CSLL (2012-76)</v>
          </cell>
          <cell r="C366" t="str">
            <v>626,74C</v>
          </cell>
          <cell r="D366">
            <v>0</v>
          </cell>
          <cell r="E366">
            <v>0</v>
          </cell>
          <cell r="F366" t="str">
            <v>626,74C</v>
          </cell>
          <cell r="G366">
            <v>626.74</v>
          </cell>
        </row>
        <row r="367">
          <cell r="A367" t="str">
            <v>Parcelamento</v>
          </cell>
          <cell r="B367" t="str">
            <v>3965Parcelamento CSLL (2015-26)</v>
          </cell>
          <cell r="C367" t="str">
            <v>3.727,47C</v>
          </cell>
          <cell r="D367">
            <v>611.14</v>
          </cell>
          <cell r="E367">
            <v>0</v>
          </cell>
          <cell r="F367" t="str">
            <v>3.116,33C</v>
          </cell>
          <cell r="G367">
            <v>3116.33</v>
          </cell>
        </row>
        <row r="368">
          <cell r="A368" t="str">
            <v>Parcelamento</v>
          </cell>
          <cell r="B368" t="str">
            <v>3966Parcelamento CSLL (2015-29)</v>
          </cell>
          <cell r="C368" t="str">
            <v>10.112,08C</v>
          </cell>
          <cell r="D368">
            <v>1249.71</v>
          </cell>
          <cell r="E368">
            <v>0</v>
          </cell>
          <cell r="F368" t="str">
            <v>8.862,37C</v>
          </cell>
          <cell r="G368">
            <v>8862.3700000000008</v>
          </cell>
        </row>
        <row r="369">
          <cell r="A369" t="str">
            <v>Parcelamento</v>
          </cell>
          <cell r="B369" t="str">
            <v>3967Parcelamento CSLL 10480406.601/15</v>
          </cell>
          <cell r="C369" t="str">
            <v>28.354,48C</v>
          </cell>
          <cell r="D369">
            <v>635.1</v>
          </cell>
          <cell r="E369">
            <v>0</v>
          </cell>
          <cell r="F369" t="str">
            <v>27.719,38C</v>
          </cell>
          <cell r="G369">
            <v>27719.38</v>
          </cell>
        </row>
        <row r="370">
          <cell r="A370" t="str">
            <v>Parcelamento</v>
          </cell>
          <cell r="B370" t="str">
            <v>3974Parcelamento CSLL 01/33</v>
          </cell>
          <cell r="C370" t="str">
            <v>8.844,74C</v>
          </cell>
          <cell r="D370">
            <v>514.16</v>
          </cell>
          <cell r="E370">
            <v>0</v>
          </cell>
          <cell r="F370" t="str">
            <v>8.330,58C</v>
          </cell>
          <cell r="G370">
            <v>8330.58</v>
          </cell>
        </row>
        <row r="371">
          <cell r="A371" t="str">
            <v/>
          </cell>
          <cell r="B371" t="str">
            <v/>
          </cell>
          <cell r="C371" t="str">
            <v/>
          </cell>
          <cell r="D371" t="str">
            <v/>
          </cell>
          <cell r="E371" t="str">
            <v/>
          </cell>
          <cell r="F371" t="str">
            <v/>
          </cell>
          <cell r="G371" t="str">
            <v/>
          </cell>
        </row>
        <row r="372">
          <cell r="A372">
            <v>3983</v>
          </cell>
          <cell r="B372" t="str">
            <v>3983ISS A RECOLHER</v>
          </cell>
          <cell r="C372" t="str">
            <v xml:space="preserve">        14.829,81C</v>
          </cell>
          <cell r="D372">
            <v>14829.81</v>
          </cell>
          <cell r="E372">
            <v>12858.47</v>
          </cell>
          <cell r="F372" t="str">
            <v xml:space="preserve">        12.858,47C</v>
          </cell>
          <cell r="G372">
            <v>12858.47</v>
          </cell>
        </row>
        <row r="373">
          <cell r="A373">
            <v>3990</v>
          </cell>
          <cell r="B373" t="str">
            <v>3990ISS a recolher</v>
          </cell>
          <cell r="C373" t="str">
            <v>14.829,81C</v>
          </cell>
          <cell r="D373">
            <v>14829.81</v>
          </cell>
          <cell r="E373">
            <v>12858.47</v>
          </cell>
          <cell r="F373" t="str">
            <v>12.858,47C</v>
          </cell>
          <cell r="G373">
            <v>12858.47</v>
          </cell>
        </row>
        <row r="374">
          <cell r="A374" t="str">
            <v/>
          </cell>
          <cell r="B374" t="str">
            <v/>
          </cell>
          <cell r="C374" t="str">
            <v/>
          </cell>
          <cell r="D374" t="str">
            <v/>
          </cell>
          <cell r="E374" t="str">
            <v/>
          </cell>
          <cell r="F374" t="str">
            <v/>
          </cell>
          <cell r="G374" t="str">
            <v/>
          </cell>
        </row>
        <row r="375">
          <cell r="A375">
            <v>3997</v>
          </cell>
          <cell r="B375" t="str">
            <v>3997PIS/PASEP A RECOLHER</v>
          </cell>
          <cell r="C375" t="str">
            <v xml:space="preserve">        17.579,54C</v>
          </cell>
          <cell r="D375">
            <v>3470.96</v>
          </cell>
          <cell r="E375">
            <v>565.17999999999995</v>
          </cell>
          <cell r="F375" t="str">
            <v xml:space="preserve">        14.673,76C</v>
          </cell>
          <cell r="G375">
            <v>14673.76</v>
          </cell>
        </row>
        <row r="376">
          <cell r="A376">
            <v>4004</v>
          </cell>
          <cell r="B376" t="str">
            <v>4004Pis/Pasep a recolher</v>
          </cell>
          <cell r="C376" t="str">
            <v>2.452,81C</v>
          </cell>
          <cell r="D376">
            <v>2452.81</v>
          </cell>
          <cell r="E376">
            <v>565.17999999999995</v>
          </cell>
          <cell r="F376" t="str">
            <v>565,18C</v>
          </cell>
          <cell r="G376">
            <v>565.17999999999995</v>
          </cell>
        </row>
        <row r="377">
          <cell r="A377" t="str">
            <v>Parcelamento</v>
          </cell>
          <cell r="B377" t="str">
            <v>4011Parcelamento PIS (2015-26)</v>
          </cell>
          <cell r="C377" t="str">
            <v>4.595,15C</v>
          </cell>
          <cell r="D377">
            <v>509.5</v>
          </cell>
          <cell r="E377">
            <v>0</v>
          </cell>
          <cell r="F377" t="str">
            <v>4.085,65C</v>
          </cell>
          <cell r="G377">
            <v>4085.65</v>
          </cell>
        </row>
        <row r="378">
          <cell r="A378" t="str">
            <v>Parcelamento</v>
          </cell>
          <cell r="B378" t="str">
            <v>7631Parcelamento PIS 10480406.601/15-15</v>
          </cell>
          <cell r="C378" t="str">
            <v>10.531,58C</v>
          </cell>
          <cell r="D378">
            <v>508.65</v>
          </cell>
          <cell r="E378">
            <v>0</v>
          </cell>
          <cell r="F378" t="str">
            <v>10.022,93C</v>
          </cell>
          <cell r="G378">
            <v>10022.93</v>
          </cell>
        </row>
        <row r="379">
          <cell r="A379" t="str">
            <v/>
          </cell>
          <cell r="B379" t="str">
            <v/>
          </cell>
          <cell r="C379" t="str">
            <v/>
          </cell>
          <cell r="D379" t="str">
            <v/>
          </cell>
          <cell r="E379" t="str">
            <v/>
          </cell>
          <cell r="F379" t="str">
            <v/>
          </cell>
          <cell r="G379" t="str">
            <v/>
          </cell>
        </row>
        <row r="380">
          <cell r="A380">
            <v>4018</v>
          </cell>
          <cell r="B380" t="str">
            <v>4018COFINS A RECOLHER</v>
          </cell>
          <cell r="C380" t="str">
            <v xml:space="preserve">       115.068,07C</v>
          </cell>
          <cell r="D380">
            <v>15234.43</v>
          </cell>
          <cell r="E380">
            <v>2607.1799999999998</v>
          </cell>
          <cell r="F380" t="str">
            <v xml:space="preserve">       102.440,82C</v>
          </cell>
          <cell r="G380">
            <v>102440.82</v>
          </cell>
        </row>
        <row r="381">
          <cell r="A381">
            <v>4025</v>
          </cell>
          <cell r="B381" t="str">
            <v>4025Cofins a recolher</v>
          </cell>
          <cell r="C381" t="str">
            <v>11.320,53C</v>
          </cell>
          <cell r="D381">
            <v>11320.53</v>
          </cell>
          <cell r="E381">
            <v>2607.1799999999998</v>
          </cell>
          <cell r="F381" t="str">
            <v>2.607,18C</v>
          </cell>
          <cell r="G381">
            <v>2607.1799999999998</v>
          </cell>
        </row>
        <row r="382">
          <cell r="A382" t="str">
            <v>Parcelamento</v>
          </cell>
          <cell r="B382" t="str">
            <v>4026Parcelamento COFINS (2015-26)</v>
          </cell>
          <cell r="C382" t="str">
            <v>11.352,30C</v>
          </cell>
          <cell r="D382">
            <v>0</v>
          </cell>
          <cell r="E382">
            <v>0</v>
          </cell>
          <cell r="F382" t="str">
            <v>11.352,30C</v>
          </cell>
          <cell r="G382">
            <v>11352.3</v>
          </cell>
        </row>
        <row r="383">
          <cell r="A383" t="str">
            <v>Parcelamento</v>
          </cell>
          <cell r="B383" t="str">
            <v>4027Parcelamento COFINS (2015-29)</v>
          </cell>
          <cell r="C383" t="str">
            <v>6.846,96C</v>
          </cell>
          <cell r="D383">
            <v>1965.68</v>
          </cell>
          <cell r="E383">
            <v>0</v>
          </cell>
          <cell r="F383" t="str">
            <v>4.881,28C</v>
          </cell>
          <cell r="G383">
            <v>4881.28</v>
          </cell>
        </row>
        <row r="384">
          <cell r="A384" t="str">
            <v>Parcelamento</v>
          </cell>
          <cell r="B384" t="str">
            <v>7632Parcelamento COFINS 10480406.601/15-15</v>
          </cell>
          <cell r="C384" t="str">
            <v>63.194,28C</v>
          </cell>
          <cell r="D384">
            <v>1408.56</v>
          </cell>
          <cell r="E384">
            <v>0</v>
          </cell>
          <cell r="F384" t="str">
            <v>61.785,72C</v>
          </cell>
          <cell r="G384">
            <v>61785.72</v>
          </cell>
        </row>
        <row r="385">
          <cell r="A385" t="str">
            <v>Parcelamento</v>
          </cell>
          <cell r="B385" t="str">
            <v>7642Parcelamento COFINS 2172 02 03/2016 01/60</v>
          </cell>
          <cell r="C385" t="str">
            <v>22.354,00C</v>
          </cell>
          <cell r="D385">
            <v>539.66</v>
          </cell>
          <cell r="E385">
            <v>0</v>
          </cell>
          <cell r="F385" t="str">
            <v>21.814,34C</v>
          </cell>
          <cell r="G385">
            <v>21814.34</v>
          </cell>
        </row>
        <row r="386">
          <cell r="A386" t="str">
            <v/>
          </cell>
          <cell r="B386" t="str">
            <v/>
          </cell>
          <cell r="C386" t="str">
            <v/>
          </cell>
          <cell r="D386" t="str">
            <v/>
          </cell>
          <cell r="E386" t="str">
            <v/>
          </cell>
          <cell r="F386" t="str">
            <v/>
          </cell>
          <cell r="G386" t="str">
            <v/>
          </cell>
        </row>
        <row r="387">
          <cell r="A387">
            <v>4074</v>
          </cell>
          <cell r="B387" t="str">
            <v>4074PARCELAMENTOS MUNICIPAIS</v>
          </cell>
          <cell r="C387" t="str">
            <v xml:space="preserve">        34.034,14C</v>
          </cell>
          <cell r="D387">
            <v>8061.31</v>
          </cell>
          <cell r="E387">
            <v>0</v>
          </cell>
          <cell r="F387" t="str">
            <v xml:space="preserve">        25.972,83C</v>
          </cell>
          <cell r="G387">
            <v>25972.83</v>
          </cell>
        </row>
        <row r="388">
          <cell r="A388" t="str">
            <v>Parcelamento</v>
          </cell>
          <cell r="B388" t="str">
            <v>4077Parcelamento IPTU (2011)</v>
          </cell>
          <cell r="C388" t="str">
            <v>1.267,93C</v>
          </cell>
          <cell r="D388">
            <v>127.71</v>
          </cell>
          <cell r="E388">
            <v>0</v>
          </cell>
          <cell r="F388" t="str">
            <v>1.140,22C</v>
          </cell>
          <cell r="G388">
            <v>1140.22</v>
          </cell>
        </row>
        <row r="389">
          <cell r="A389" t="str">
            <v>Parcelamento</v>
          </cell>
          <cell r="B389" t="str">
            <v>4078Parcelamento IPTU (2012)</v>
          </cell>
          <cell r="C389" t="str">
            <v>1.309,22C</v>
          </cell>
          <cell r="D389">
            <v>132.24</v>
          </cell>
          <cell r="E389">
            <v>0</v>
          </cell>
          <cell r="F389" t="str">
            <v>1.176,98C</v>
          </cell>
          <cell r="G389">
            <v>1176.98</v>
          </cell>
        </row>
        <row r="390">
          <cell r="A390" t="str">
            <v>Parcelamento</v>
          </cell>
          <cell r="B390" t="str">
            <v>4080Parcelamento IPTU (2014)</v>
          </cell>
          <cell r="C390" t="str">
            <v>673,30C</v>
          </cell>
          <cell r="D390">
            <v>68.23</v>
          </cell>
          <cell r="E390">
            <v>0</v>
          </cell>
          <cell r="F390" t="str">
            <v>605,07C</v>
          </cell>
          <cell r="G390">
            <v>605.07000000000005</v>
          </cell>
        </row>
        <row r="391">
          <cell r="A391" t="str">
            <v>Parcelamento</v>
          </cell>
          <cell r="B391" t="str">
            <v>4082Parcelamento IPTU (2015)</v>
          </cell>
          <cell r="C391" t="str">
            <v>3.060,95C</v>
          </cell>
          <cell r="D391">
            <v>486.55</v>
          </cell>
          <cell r="E391">
            <v>0</v>
          </cell>
          <cell r="F391" t="str">
            <v>2.574,40C</v>
          </cell>
          <cell r="G391">
            <v>2574.4</v>
          </cell>
        </row>
        <row r="392">
          <cell r="A392" t="str">
            <v>Parcelamento</v>
          </cell>
          <cell r="B392" t="str">
            <v>4083Parcelamento IPTU (2010/11/12/13)</v>
          </cell>
          <cell r="C392" t="str">
            <v>5.442,84C</v>
          </cell>
          <cell r="D392">
            <v>5442.84</v>
          </cell>
          <cell r="E392">
            <v>0</v>
          </cell>
          <cell r="F392" t="str">
            <v>0,00C</v>
          </cell>
          <cell r="G392">
            <v>0</v>
          </cell>
        </row>
        <row r="393">
          <cell r="A393" t="str">
            <v>Parcelamento</v>
          </cell>
          <cell r="B393" t="str">
            <v>4091Parcelamento Filial ISS (15.13170.0.16)</v>
          </cell>
          <cell r="C393" t="str">
            <v>1.478,11C</v>
          </cell>
          <cell r="D393">
            <v>214.77</v>
          </cell>
          <cell r="E393">
            <v>0</v>
          </cell>
          <cell r="F393" t="str">
            <v>1.263,34C</v>
          </cell>
          <cell r="G393">
            <v>1263.3399999999999</v>
          </cell>
        </row>
        <row r="394">
          <cell r="A394" t="str">
            <v>Parcelamento</v>
          </cell>
          <cell r="B394" t="str">
            <v>4092Parcelamento Auto Infração ISS(778718815)</v>
          </cell>
          <cell r="C394" t="str">
            <v>5.350,00C</v>
          </cell>
          <cell r="D394">
            <v>779.15</v>
          </cell>
          <cell r="E394">
            <v>0</v>
          </cell>
          <cell r="F394" t="str">
            <v>4.570,85C</v>
          </cell>
          <cell r="G394">
            <v>4570.8500000000004</v>
          </cell>
        </row>
        <row r="395">
          <cell r="A395" t="str">
            <v>Parcelamento</v>
          </cell>
          <cell r="B395" t="str">
            <v>4093Parcelamento ISS 2015 (15.13170.0.16)</v>
          </cell>
          <cell r="C395" t="str">
            <v>2.548,42C</v>
          </cell>
          <cell r="D395">
            <v>471.44</v>
          </cell>
          <cell r="E395">
            <v>0</v>
          </cell>
          <cell r="F395" t="str">
            <v>2.076,98C</v>
          </cell>
          <cell r="G395">
            <v>2076.98</v>
          </cell>
        </row>
        <row r="396">
          <cell r="A396" t="str">
            <v>Parcelamento</v>
          </cell>
          <cell r="B396" t="str">
            <v>4094Parcelamento ISS 10-11-12-13</v>
          </cell>
          <cell r="C396" t="str">
            <v>12.903,37C</v>
          </cell>
          <cell r="D396">
            <v>338.38</v>
          </cell>
          <cell r="E396">
            <v>0</v>
          </cell>
          <cell r="F396" t="str">
            <v>12.564,99C</v>
          </cell>
          <cell r="G396">
            <v>12564.99</v>
          </cell>
        </row>
        <row r="397">
          <cell r="A397" t="str">
            <v/>
          </cell>
          <cell r="B397" t="str">
            <v/>
          </cell>
          <cell r="C397" t="str">
            <v/>
          </cell>
          <cell r="D397" t="str">
            <v/>
          </cell>
          <cell r="E397" t="str">
            <v/>
          </cell>
          <cell r="F397" t="str">
            <v/>
          </cell>
          <cell r="G397" t="str">
            <v/>
          </cell>
        </row>
        <row r="398">
          <cell r="A398">
            <v>4084</v>
          </cell>
          <cell r="B398" t="str">
            <v>4084PARCELAMENTOS PREVIDENCIÁRIOS</v>
          </cell>
          <cell r="C398" t="str">
            <v xml:space="preserve">       273.637,04C</v>
          </cell>
          <cell r="D398">
            <v>13695.43</v>
          </cell>
          <cell r="E398">
            <v>0</v>
          </cell>
          <cell r="F398" t="str">
            <v xml:space="preserve">       259.941,61C</v>
          </cell>
          <cell r="G398">
            <v>259941.61</v>
          </cell>
        </row>
        <row r="399">
          <cell r="A399" t="str">
            <v>Parcelamento</v>
          </cell>
          <cell r="B399" t="str">
            <v>4085Parcelamento INSS (60897003-4)</v>
          </cell>
          <cell r="C399" t="str">
            <v>6.164,65C</v>
          </cell>
          <cell r="D399">
            <v>769.04</v>
          </cell>
          <cell r="E399">
            <v>0</v>
          </cell>
          <cell r="F399" t="str">
            <v>5.395,61C</v>
          </cell>
          <cell r="G399">
            <v>5395.61</v>
          </cell>
        </row>
        <row r="400">
          <cell r="A400" t="str">
            <v>Parcelamento</v>
          </cell>
          <cell r="B400" t="str">
            <v>4086Parcelamento INSS (60904779-5)</v>
          </cell>
          <cell r="C400" t="str">
            <v>2.234,87C</v>
          </cell>
          <cell r="D400">
            <v>509.37</v>
          </cell>
          <cell r="E400">
            <v>0</v>
          </cell>
          <cell r="F400" t="str">
            <v>1.725,50C</v>
          </cell>
          <cell r="G400">
            <v>1725.5</v>
          </cell>
        </row>
        <row r="401">
          <cell r="A401" t="str">
            <v>Parcelamento</v>
          </cell>
          <cell r="B401" t="str">
            <v>4087Parcelamento INSS (61318371-1)</v>
          </cell>
          <cell r="C401" t="str">
            <v>26.058,60C</v>
          </cell>
          <cell r="D401">
            <v>3833.15</v>
          </cell>
          <cell r="E401">
            <v>0</v>
          </cell>
          <cell r="F401" t="str">
            <v>22.225,45C</v>
          </cell>
          <cell r="G401">
            <v>22225.45</v>
          </cell>
        </row>
        <row r="402">
          <cell r="A402" t="str">
            <v>Parcelamento</v>
          </cell>
          <cell r="B402" t="str">
            <v>4089Parcelamento INSS (61353618-5)</v>
          </cell>
          <cell r="C402" t="str">
            <v>24.574,08C</v>
          </cell>
          <cell r="D402">
            <v>1794.71</v>
          </cell>
          <cell r="E402">
            <v>0</v>
          </cell>
          <cell r="F402" t="str">
            <v>22.779,37C</v>
          </cell>
          <cell r="G402">
            <v>22779.37</v>
          </cell>
        </row>
        <row r="403">
          <cell r="A403" t="str">
            <v>Parcelamento</v>
          </cell>
          <cell r="B403" t="str">
            <v>4090Parcelamento INSS 1483214</v>
          </cell>
          <cell r="C403" t="str">
            <v>202.878,55C</v>
          </cell>
          <cell r="D403">
            <v>4834.78</v>
          </cell>
          <cell r="E403">
            <v>0</v>
          </cell>
          <cell r="F403" t="str">
            <v>198.043,77C</v>
          </cell>
          <cell r="G403">
            <v>198043.77</v>
          </cell>
        </row>
        <row r="404">
          <cell r="A404" t="str">
            <v>Parcelamento</v>
          </cell>
          <cell r="B404" t="str">
            <v>4096Parcelamento INSS (12984641-8/642-6)</v>
          </cell>
          <cell r="C404" t="str">
            <v>5.811,20C</v>
          </cell>
          <cell r="D404">
            <v>968.48</v>
          </cell>
          <cell r="E404">
            <v>0</v>
          </cell>
          <cell r="F404" t="str">
            <v>4.842,72C</v>
          </cell>
          <cell r="G404">
            <v>4842.72</v>
          </cell>
        </row>
        <row r="405">
          <cell r="A405" t="str">
            <v/>
          </cell>
          <cell r="B405" t="str">
            <v/>
          </cell>
        </row>
        <row r="406">
          <cell r="A406" t="str">
            <v>Parcelamento</v>
          </cell>
          <cell r="B406" t="str">
            <v>4097Parcelamento INSS (12.792.414-0/415-9)</v>
          </cell>
          <cell r="C406" t="str">
            <v>5.915,09C</v>
          </cell>
          <cell r="D406">
            <v>985.9</v>
          </cell>
          <cell r="E406">
            <v>0</v>
          </cell>
          <cell r="F406" t="str">
            <v>4.929,19C</v>
          </cell>
          <cell r="G406">
            <v>4929.1899999999996</v>
          </cell>
        </row>
        <row r="407">
          <cell r="A407" t="str">
            <v/>
          </cell>
          <cell r="B407" t="str">
            <v/>
          </cell>
          <cell r="C407" t="str">
            <v/>
          </cell>
          <cell r="D407" t="str">
            <v/>
          </cell>
          <cell r="E407" t="str">
            <v/>
          </cell>
          <cell r="F407" t="str">
            <v/>
          </cell>
          <cell r="G407" t="str">
            <v/>
          </cell>
        </row>
        <row r="408">
          <cell r="A408">
            <v>4081</v>
          </cell>
          <cell r="B408" t="str">
            <v>4081EMPRESTIMOS E FINANCIAMENTOS</v>
          </cell>
          <cell r="C408" t="str">
            <v xml:space="preserve">     3.088.279,59C</v>
          </cell>
          <cell r="D408">
            <v>340308.78</v>
          </cell>
          <cell r="E408">
            <v>116928.26</v>
          </cell>
          <cell r="F408" t="str">
            <v xml:space="preserve">     2.864.899,07C</v>
          </cell>
          <cell r="G408">
            <v>2864899.07</v>
          </cell>
        </row>
        <row r="409">
          <cell r="A409">
            <v>4088</v>
          </cell>
          <cell r="B409" t="str">
            <v>4088PARCELA A CURTO PRAZO DOS EMPRESTIMOS</v>
          </cell>
          <cell r="C409" t="str">
            <v xml:space="preserve">     3.372.349,98C</v>
          </cell>
          <cell r="D409">
            <v>242128.17</v>
          </cell>
          <cell r="E409">
            <v>9950.98</v>
          </cell>
          <cell r="F409" t="str">
            <v xml:space="preserve">     3.140.172,79C</v>
          </cell>
          <cell r="G409">
            <v>3140172.79</v>
          </cell>
        </row>
        <row r="410">
          <cell r="A410">
            <v>7559</v>
          </cell>
          <cell r="B410" t="str">
            <v>7559Bradesco - CDC</v>
          </cell>
          <cell r="C410" t="str">
            <v>51.230,64C</v>
          </cell>
          <cell r="D410">
            <v>8538.44</v>
          </cell>
          <cell r="E410">
            <v>0</v>
          </cell>
          <cell r="F410" t="str">
            <v>42.692,20C</v>
          </cell>
          <cell r="G410">
            <v>42692.2</v>
          </cell>
        </row>
        <row r="411">
          <cell r="A411">
            <v>7546</v>
          </cell>
          <cell r="B411" t="str">
            <v>7546Bradesco Giro 3658780 - CAPITAL DE GIRO 10</v>
          </cell>
          <cell r="C411" t="str">
            <v>5.693,70C</v>
          </cell>
          <cell r="D411">
            <v>5693.7</v>
          </cell>
          <cell r="E411">
            <v>0</v>
          </cell>
          <cell r="F411" t="str">
            <v>0,00C</v>
          </cell>
          <cell r="G411">
            <v>0</v>
          </cell>
        </row>
        <row r="412">
          <cell r="A412">
            <v>7553</v>
          </cell>
          <cell r="B412" t="str">
            <v>7553Bradesco Giro 3658762 - CAPITAL DE GIRO 12</v>
          </cell>
          <cell r="C412" t="str">
            <v>3.360,22C</v>
          </cell>
          <cell r="D412">
            <v>3360.22</v>
          </cell>
          <cell r="E412">
            <v>0</v>
          </cell>
          <cell r="F412" t="str">
            <v>0,00C</v>
          </cell>
          <cell r="G412">
            <v>0</v>
          </cell>
        </row>
        <row r="413">
          <cell r="A413">
            <v>7613</v>
          </cell>
          <cell r="B413" t="str">
            <v>7613UNICRED PJ 3</v>
          </cell>
          <cell r="C413" t="str">
            <v>440.865,91C</v>
          </cell>
          <cell r="D413">
            <v>71331.350000000006</v>
          </cell>
          <cell r="E413">
            <v>0</v>
          </cell>
          <cell r="F413" t="str">
            <v>369.534,56C</v>
          </cell>
          <cell r="G413">
            <v>369534.56</v>
          </cell>
        </row>
        <row r="414">
          <cell r="A414">
            <v>7615</v>
          </cell>
          <cell r="B414" t="str">
            <v>7615CEF GIRO FACIL 3515 3967</v>
          </cell>
          <cell r="C414" t="str">
            <v>47.853,65C</v>
          </cell>
          <cell r="D414">
            <v>9070.7999999999993</v>
          </cell>
          <cell r="E414">
            <v>0</v>
          </cell>
          <cell r="F414" t="str">
            <v>38.782,85C</v>
          </cell>
          <cell r="G414">
            <v>38782.85</v>
          </cell>
        </row>
        <row r="415">
          <cell r="A415">
            <v>7617</v>
          </cell>
          <cell r="B415" t="str">
            <v>7617Bradesco Giro 9781875 - CAPITAL DE GIRO 14</v>
          </cell>
          <cell r="C415" t="str">
            <v>60.276,62C</v>
          </cell>
          <cell r="D415">
            <v>10046.11</v>
          </cell>
          <cell r="E415">
            <v>0</v>
          </cell>
          <cell r="F415" t="str">
            <v>50.230,51C</v>
          </cell>
          <cell r="G415">
            <v>50230.51</v>
          </cell>
        </row>
        <row r="416">
          <cell r="A416">
            <v>7618</v>
          </cell>
          <cell r="B416" t="str">
            <v>7618Cartao BNDES - BB</v>
          </cell>
          <cell r="C416" t="str">
            <v>50.671,42C</v>
          </cell>
          <cell r="D416">
            <v>12168.51</v>
          </cell>
          <cell r="E416">
            <v>0</v>
          </cell>
          <cell r="F416" t="str">
            <v>38.502,91C</v>
          </cell>
          <cell r="G416">
            <v>38502.910000000003</v>
          </cell>
        </row>
        <row r="417">
          <cell r="A417">
            <v>4245</v>
          </cell>
          <cell r="B417" t="str">
            <v>4245BB Giro Flex 324.304.257</v>
          </cell>
          <cell r="C417" t="str">
            <v>24.999,90C</v>
          </cell>
          <cell r="D417">
            <v>4166.6499999999996</v>
          </cell>
          <cell r="E417">
            <v>0</v>
          </cell>
          <cell r="F417" t="str">
            <v>20.833,25C</v>
          </cell>
          <cell r="G417">
            <v>20833.25</v>
          </cell>
        </row>
        <row r="418">
          <cell r="A418">
            <v>7622</v>
          </cell>
          <cell r="B418" t="str">
            <v>7622UNICRED Nº 42491/16</v>
          </cell>
          <cell r="C418" t="str">
            <v>301.582,05C</v>
          </cell>
          <cell r="D418">
            <v>52439.24</v>
          </cell>
          <cell r="E418">
            <v>0</v>
          </cell>
          <cell r="F418" t="str">
            <v>249.142,81C</v>
          </cell>
          <cell r="G418">
            <v>249142.81</v>
          </cell>
        </row>
        <row r="419">
          <cell r="A419">
            <v>7646</v>
          </cell>
          <cell r="B419" t="str">
            <v>7646AGEFEPE - GIRO</v>
          </cell>
          <cell r="C419" t="str">
            <v>589.995,67C</v>
          </cell>
          <cell r="D419">
            <v>0</v>
          </cell>
          <cell r="E419">
            <v>0</v>
          </cell>
          <cell r="F419" t="str">
            <v>589.995,67C</v>
          </cell>
          <cell r="G419">
            <v>589995.67000000004</v>
          </cell>
        </row>
        <row r="420">
          <cell r="A420">
            <v>7649</v>
          </cell>
          <cell r="B420" t="str">
            <v>7649CEF Cédula de Crédito 547595580000018-12</v>
          </cell>
          <cell r="C420" t="str">
            <v>185.402,16C</v>
          </cell>
          <cell r="D420">
            <v>0</v>
          </cell>
          <cell r="E420">
            <v>0</v>
          </cell>
          <cell r="F420" t="str">
            <v>185.402,16C</v>
          </cell>
          <cell r="G420">
            <v>185402.16</v>
          </cell>
        </row>
        <row r="421">
          <cell r="A421">
            <v>7650</v>
          </cell>
          <cell r="B421" t="str">
            <v>7650Bradesco Giro 10833713 - CAPITAL DE GIRO 15</v>
          </cell>
          <cell r="C421" t="str">
            <v>513.094,00C</v>
          </cell>
          <cell r="D421">
            <v>0</v>
          </cell>
          <cell r="E421">
            <v>0</v>
          </cell>
          <cell r="F421" t="str">
            <v>513.094,00C</v>
          </cell>
          <cell r="G421">
            <v>513094</v>
          </cell>
        </row>
        <row r="422">
          <cell r="A422">
            <v>7652</v>
          </cell>
          <cell r="B422" t="str">
            <v>7652Unicred 45480/17</v>
          </cell>
          <cell r="C422" t="str">
            <v>763.672,86C</v>
          </cell>
          <cell r="D422">
            <v>42426.27</v>
          </cell>
          <cell r="E422">
            <v>0</v>
          </cell>
          <cell r="F422" t="str">
            <v>721.246,59C</v>
          </cell>
          <cell r="G422">
            <v>721246.59</v>
          </cell>
        </row>
        <row r="423">
          <cell r="A423">
            <v>7653</v>
          </cell>
          <cell r="B423" t="str">
            <v>7653CEF Cédula de Crédito 1547597020000012-59</v>
          </cell>
          <cell r="C423" t="str">
            <v>155.739,06C</v>
          </cell>
          <cell r="D423">
            <v>6506.71</v>
          </cell>
          <cell r="E423">
            <v>0</v>
          </cell>
          <cell r="F423" t="str">
            <v>149.232,35C</v>
          </cell>
          <cell r="G423">
            <v>149232.35</v>
          </cell>
        </row>
        <row r="424">
          <cell r="A424">
            <v>7656</v>
          </cell>
          <cell r="B424" t="str">
            <v>7656Daycoval - Capital de Giro 80499-3</v>
          </cell>
          <cell r="C424" t="str">
            <v>177.912,12C</v>
          </cell>
          <cell r="D424">
            <v>14826.01</v>
          </cell>
          <cell r="E424">
            <v>0</v>
          </cell>
          <cell r="F424" t="str">
            <v>163.086,11C</v>
          </cell>
          <cell r="G424">
            <v>163086.10999999999</v>
          </cell>
        </row>
        <row r="425">
          <cell r="A425">
            <v>4205</v>
          </cell>
          <cell r="B425" t="str">
            <v>4205CARTÃO DE CRÉDITO UNICRED</v>
          </cell>
          <cell r="C425" t="str">
            <v>0,00C</v>
          </cell>
          <cell r="D425">
            <v>1554.16</v>
          </cell>
          <cell r="E425">
            <v>9950.98</v>
          </cell>
          <cell r="F425" t="str">
            <v>8.396,82C</v>
          </cell>
          <cell r="G425">
            <v>8396.82</v>
          </cell>
        </row>
        <row r="426">
          <cell r="A426" t="str">
            <v/>
          </cell>
          <cell r="B426" t="str">
            <v/>
          </cell>
          <cell r="C426" t="str">
            <v/>
          </cell>
          <cell r="D426" t="str">
            <v/>
          </cell>
          <cell r="E426" t="str">
            <v/>
          </cell>
          <cell r="F426" t="str">
            <v/>
          </cell>
          <cell r="G426" t="str">
            <v/>
          </cell>
        </row>
        <row r="427">
          <cell r="A427">
            <v>4214</v>
          </cell>
          <cell r="B427" t="str">
            <v>4214JUROS S/EMP E FINANCIAMENTOS</v>
          </cell>
          <cell r="C427" t="str">
            <v xml:space="preserve">     1.464.968,26D</v>
          </cell>
          <cell r="D427">
            <v>0</v>
          </cell>
          <cell r="E427">
            <v>106977.28</v>
          </cell>
          <cell r="F427" t="str">
            <v xml:space="preserve">     1.357.990,98D</v>
          </cell>
          <cell r="G427">
            <v>1357990.98</v>
          </cell>
        </row>
        <row r="428">
          <cell r="A428">
            <v>4221</v>
          </cell>
          <cell r="B428" t="str">
            <v>4221Juros s/ Unicred PJ 13</v>
          </cell>
          <cell r="C428" t="str">
            <v>327.030,83D</v>
          </cell>
          <cell r="D428">
            <v>0</v>
          </cell>
          <cell r="E428">
            <v>10386.42</v>
          </cell>
          <cell r="F428" t="str">
            <v>316.644,41D</v>
          </cell>
          <cell r="G428">
            <v>316644.40999999997</v>
          </cell>
        </row>
        <row r="429">
          <cell r="A429">
            <v>4230</v>
          </cell>
          <cell r="B429" t="str">
            <v>4230Juros s/ Capital de Giro 10 - 3658762</v>
          </cell>
          <cell r="C429" t="str">
            <v>1.665,97D</v>
          </cell>
          <cell r="D429">
            <v>0</v>
          </cell>
          <cell r="E429">
            <v>1665.97</v>
          </cell>
          <cell r="F429" t="str">
            <v>0,00C</v>
          </cell>
          <cell r="G429">
            <v>0</v>
          </cell>
        </row>
        <row r="430">
          <cell r="A430">
            <v>4234</v>
          </cell>
          <cell r="B430" t="str">
            <v>4234Juros s/ Capital de Giro 14 - 9781875</v>
          </cell>
          <cell r="C430" t="str">
            <v>18.609,92D</v>
          </cell>
          <cell r="D430">
            <v>0</v>
          </cell>
          <cell r="E430">
            <v>3101.67</v>
          </cell>
          <cell r="F430" t="str">
            <v>15.508,25D</v>
          </cell>
          <cell r="G430">
            <v>15508.25</v>
          </cell>
        </row>
        <row r="431">
          <cell r="A431">
            <v>4237</v>
          </cell>
          <cell r="B431" t="str">
            <v>4237Juros s/ Capital de Giro 12</v>
          </cell>
          <cell r="C431" t="str">
            <v>1.007,09D</v>
          </cell>
          <cell r="D431">
            <v>0</v>
          </cell>
          <cell r="E431">
            <v>1007.09</v>
          </cell>
          <cell r="F431" t="str">
            <v>0,00C</v>
          </cell>
          <cell r="G431">
            <v>0</v>
          </cell>
        </row>
        <row r="432">
          <cell r="A432">
            <v>4239</v>
          </cell>
          <cell r="B432" t="str">
            <v>4239Juros s/ Bradesco Finame 3849358</v>
          </cell>
          <cell r="C432" t="str">
            <v>15.290,64D</v>
          </cell>
          <cell r="D432">
            <v>0</v>
          </cell>
          <cell r="E432">
            <v>2528.44</v>
          </cell>
          <cell r="F432" t="str">
            <v>12.762,20D</v>
          </cell>
          <cell r="G432">
            <v>12762.2</v>
          </cell>
        </row>
        <row r="433">
          <cell r="A433">
            <v>4240</v>
          </cell>
          <cell r="B433" t="str">
            <v>4240Juros s/ CEF GIRO</v>
          </cell>
          <cell r="C433" t="str">
            <v>6.210,12D</v>
          </cell>
          <cell r="D433">
            <v>0</v>
          </cell>
          <cell r="E433">
            <v>1552.49</v>
          </cell>
          <cell r="F433" t="str">
            <v>4.657,63D</v>
          </cell>
          <cell r="G433">
            <v>4657.63</v>
          </cell>
        </row>
        <row r="434">
          <cell r="A434">
            <v>4241</v>
          </cell>
          <cell r="B434" t="str">
            <v>4241Juros s/ CEF GiroFácil</v>
          </cell>
          <cell r="C434" t="str">
            <v>12.296,06D</v>
          </cell>
          <cell r="D434">
            <v>0</v>
          </cell>
          <cell r="E434">
            <v>1756.58</v>
          </cell>
          <cell r="F434" t="str">
            <v>10.539,48D</v>
          </cell>
          <cell r="G434">
            <v>10539.48</v>
          </cell>
        </row>
        <row r="435">
          <cell r="A435">
            <v>4243</v>
          </cell>
          <cell r="B435" t="str">
            <v>4243Juros s/ CEF Finame 2</v>
          </cell>
          <cell r="C435" t="str">
            <v>57.653,36D</v>
          </cell>
          <cell r="D435">
            <v>0</v>
          </cell>
          <cell r="E435">
            <v>9608.8799999999992</v>
          </cell>
          <cell r="F435" t="str">
            <v>48.044,48D</v>
          </cell>
          <cell r="G435">
            <v>48044.480000000003</v>
          </cell>
        </row>
        <row r="436">
          <cell r="A436">
            <v>4247</v>
          </cell>
          <cell r="B436" t="str">
            <v>4247Juros s/ Santander CDC</v>
          </cell>
          <cell r="C436" t="str">
            <v>26.500,81D</v>
          </cell>
          <cell r="D436">
            <v>0</v>
          </cell>
          <cell r="E436">
            <v>1472.27</v>
          </cell>
          <cell r="F436" t="str">
            <v>25.028,54D</v>
          </cell>
          <cell r="G436">
            <v>25028.54</v>
          </cell>
        </row>
        <row r="437">
          <cell r="A437">
            <v>4248</v>
          </cell>
          <cell r="B437" t="str">
            <v>4248Juros s/ BNB RM</v>
          </cell>
          <cell r="C437" t="str">
            <v>15.143,22D</v>
          </cell>
          <cell r="D437">
            <v>0</v>
          </cell>
          <cell r="E437">
            <v>2011.86</v>
          </cell>
          <cell r="F437" t="str">
            <v>13.131,36D</v>
          </cell>
          <cell r="G437">
            <v>13131.36</v>
          </cell>
        </row>
        <row r="438">
          <cell r="A438">
            <v>4250</v>
          </cell>
          <cell r="B438" t="str">
            <v>4250Juros s/ Santander 334478860000002870</v>
          </cell>
          <cell r="C438" t="str">
            <v>7.240,93D</v>
          </cell>
          <cell r="D438">
            <v>0</v>
          </cell>
          <cell r="E438">
            <v>1206.76</v>
          </cell>
          <cell r="F438" t="str">
            <v>6.034,17D</v>
          </cell>
          <cell r="G438">
            <v>6034.17</v>
          </cell>
        </row>
        <row r="439">
          <cell r="A439">
            <v>4251</v>
          </cell>
          <cell r="B439" t="str">
            <v>4251Juros UNICRED Nº 42491/16</v>
          </cell>
          <cell r="C439" t="str">
            <v>112.487,19D</v>
          </cell>
          <cell r="D439">
            <v>0</v>
          </cell>
          <cell r="E439">
            <v>19665.86</v>
          </cell>
          <cell r="F439" t="str">
            <v>92.821,33D</v>
          </cell>
          <cell r="G439">
            <v>92821.33</v>
          </cell>
        </row>
        <row r="440">
          <cell r="A440">
            <v>4252</v>
          </cell>
          <cell r="B440" t="str">
            <v>4252Juros Daycoval A0023985</v>
          </cell>
          <cell r="C440" t="str">
            <v>32.616,26D</v>
          </cell>
          <cell r="D440">
            <v>0</v>
          </cell>
          <cell r="E440">
            <v>5436.05</v>
          </cell>
          <cell r="F440" t="str">
            <v>27.180,21D</v>
          </cell>
          <cell r="G440">
            <v>27180.21</v>
          </cell>
        </row>
        <row r="441">
          <cell r="A441">
            <v>4253</v>
          </cell>
          <cell r="B441" t="str">
            <v>4253JUROS S/ AGEFEPE - GIRO</v>
          </cell>
          <cell r="C441" t="str">
            <v>115.249,41D</v>
          </cell>
          <cell r="D441">
            <v>0</v>
          </cell>
          <cell r="E441">
            <v>10225.799999999999</v>
          </cell>
          <cell r="F441" t="str">
            <v>105.023,61D</v>
          </cell>
          <cell r="G441">
            <v>105023.61</v>
          </cell>
        </row>
        <row r="442">
          <cell r="A442">
            <v>4254</v>
          </cell>
          <cell r="B442" t="str">
            <v>4254JUROS S/ SANTANDER FINAME 60116043-01</v>
          </cell>
          <cell r="C442" t="str">
            <v>22.050,99D</v>
          </cell>
          <cell r="D442">
            <v>0</v>
          </cell>
          <cell r="E442">
            <v>1576.46</v>
          </cell>
          <cell r="F442" t="str">
            <v>20.474,53D</v>
          </cell>
          <cell r="G442">
            <v>20474.53</v>
          </cell>
        </row>
        <row r="443">
          <cell r="A443">
            <v>4255</v>
          </cell>
          <cell r="B443" t="str">
            <v>4255JUROS S/ SANTANDER FINAME 60115956-01</v>
          </cell>
          <cell r="C443" t="str">
            <v>49.767,00D</v>
          </cell>
          <cell r="D443">
            <v>0</v>
          </cell>
          <cell r="E443">
            <v>3603.67</v>
          </cell>
          <cell r="F443" t="str">
            <v>46.163,33D</v>
          </cell>
          <cell r="G443">
            <v>46163.33</v>
          </cell>
        </row>
        <row r="444">
          <cell r="A444">
            <v>4257</v>
          </cell>
          <cell r="B444" t="str">
            <v>4257JUROS S/ CEF Cédula de Crédito 547595580000018-12</v>
          </cell>
          <cell r="C444" t="str">
            <v>84.476,88D</v>
          </cell>
          <cell r="D444">
            <v>0</v>
          </cell>
          <cell r="E444">
            <v>4693.16</v>
          </cell>
          <cell r="F444" t="str">
            <v>79.783,72D</v>
          </cell>
          <cell r="G444">
            <v>79783.72</v>
          </cell>
        </row>
        <row r="445">
          <cell r="A445">
            <v>4258</v>
          </cell>
          <cell r="B445" t="str">
            <v>4258JUROS S/ CEF Cédula de Crédito 1547597020000012-59</v>
          </cell>
          <cell r="C445" t="str">
            <v>19.332,81D</v>
          </cell>
          <cell r="D445">
            <v>0</v>
          </cell>
          <cell r="E445">
            <v>1074.04</v>
          </cell>
          <cell r="F445" t="str">
            <v>18.258,77D</v>
          </cell>
          <cell r="G445">
            <v>18258.77</v>
          </cell>
        </row>
        <row r="446">
          <cell r="A446">
            <v>4259</v>
          </cell>
          <cell r="B446" t="str">
            <v>4259JUROS S/ Bradesco Giro 1083371 -CAPITAL DE GIRO 15</v>
          </cell>
          <cell r="C446" t="str">
            <v>182.538,35D</v>
          </cell>
          <cell r="D446">
            <v>0</v>
          </cell>
          <cell r="E446">
            <v>0</v>
          </cell>
          <cell r="F446" t="str">
            <v>182.538,35D</v>
          </cell>
          <cell r="G446">
            <v>182538.35</v>
          </cell>
        </row>
        <row r="447">
          <cell r="A447">
            <v>4260</v>
          </cell>
          <cell r="B447" t="str">
            <v>4260JUROS S/ Unicred 45480/17</v>
          </cell>
          <cell r="C447" t="str">
            <v>333.388,30D</v>
          </cell>
          <cell r="D447">
            <v>0</v>
          </cell>
          <cell r="E447">
            <v>22369.47</v>
          </cell>
          <cell r="F447" t="str">
            <v>311.018,83D</v>
          </cell>
          <cell r="G447">
            <v>311018.83</v>
          </cell>
        </row>
        <row r="448">
          <cell r="A448">
            <v>4261</v>
          </cell>
          <cell r="B448" t="str">
            <v>4261Juros S/ Daycoval - Capital de Giro 80499-3</v>
          </cell>
          <cell r="C448" t="str">
            <v>24.412,12D</v>
          </cell>
          <cell r="D448">
            <v>0</v>
          </cell>
          <cell r="E448">
            <v>2034.34</v>
          </cell>
          <cell r="F448" t="str">
            <v>22.377,78D</v>
          </cell>
          <cell r="G448">
            <v>22377.78</v>
          </cell>
        </row>
        <row r="449">
          <cell r="A449" t="str">
            <v/>
          </cell>
          <cell r="B449" t="str">
            <v/>
          </cell>
          <cell r="C449" t="str">
            <v/>
          </cell>
          <cell r="D449" t="str">
            <v/>
          </cell>
          <cell r="E449" t="str">
            <v/>
          </cell>
          <cell r="F449" t="str">
            <v/>
          </cell>
          <cell r="G449" t="str">
            <v/>
          </cell>
        </row>
        <row r="450">
          <cell r="A450">
            <v>4235</v>
          </cell>
          <cell r="B450" t="str">
            <v>4235FINANCIAMENTOS BANCARIOS A CURTO PRAZO</v>
          </cell>
          <cell r="C450" t="str">
            <v xml:space="preserve">     1.180.897,87C</v>
          </cell>
          <cell r="D450">
            <v>98180.61</v>
          </cell>
          <cell r="E450">
            <v>0</v>
          </cell>
          <cell r="F450" t="str">
            <v xml:space="preserve">     1.082.717,26C</v>
          </cell>
          <cell r="G450">
            <v>1082717.26</v>
          </cell>
        </row>
        <row r="451">
          <cell r="A451">
            <v>4242</v>
          </cell>
          <cell r="B451" t="str">
            <v>4242BNB RM - FINAME RM</v>
          </cell>
          <cell r="C451" t="str">
            <v>367.198,92C</v>
          </cell>
          <cell r="D451">
            <v>20399.89</v>
          </cell>
          <cell r="E451">
            <v>0</v>
          </cell>
          <cell r="F451" t="str">
            <v>346.799,03C</v>
          </cell>
          <cell r="G451">
            <v>346799.03</v>
          </cell>
        </row>
        <row r="452">
          <cell r="A452">
            <v>7561</v>
          </cell>
          <cell r="B452" t="str">
            <v>7561CEF - FINAME 2</v>
          </cell>
          <cell r="C452" t="str">
            <v>284.791,92C</v>
          </cell>
          <cell r="D452">
            <v>38755.550000000003</v>
          </cell>
          <cell r="E452">
            <v>0</v>
          </cell>
          <cell r="F452" t="str">
            <v>246.036,37C</v>
          </cell>
          <cell r="G452">
            <v>246036.37</v>
          </cell>
        </row>
        <row r="453">
          <cell r="A453">
            <v>4130</v>
          </cell>
          <cell r="B453" t="str">
            <v>4130CEF - GIRO</v>
          </cell>
          <cell r="C453" t="str">
            <v>52.876,64C</v>
          </cell>
          <cell r="D453">
            <v>13219.16</v>
          </cell>
          <cell r="E453">
            <v>0</v>
          </cell>
          <cell r="F453" t="str">
            <v>39.657,48C</v>
          </cell>
          <cell r="G453">
            <v>39657.480000000003</v>
          </cell>
        </row>
        <row r="454">
          <cell r="A454">
            <v>7563</v>
          </cell>
          <cell r="B454" t="str">
            <v>7563Santander CR-FUJIFILM</v>
          </cell>
          <cell r="C454" t="str">
            <v>23.520,89C</v>
          </cell>
          <cell r="D454">
            <v>3929.52</v>
          </cell>
          <cell r="E454">
            <v>0</v>
          </cell>
          <cell r="F454" t="str">
            <v>19.591,37C</v>
          </cell>
          <cell r="G454">
            <v>19591.37</v>
          </cell>
        </row>
        <row r="455">
          <cell r="A455">
            <v>7564</v>
          </cell>
          <cell r="B455" t="str">
            <v>7564SANTANDER - 334478860000002870</v>
          </cell>
          <cell r="C455" t="str">
            <v>18.803,22C</v>
          </cell>
          <cell r="D455">
            <v>3133.87</v>
          </cell>
          <cell r="E455">
            <v>0</v>
          </cell>
          <cell r="F455" t="str">
            <v>15.669,35C</v>
          </cell>
          <cell r="G455">
            <v>15669.35</v>
          </cell>
        </row>
        <row r="456">
          <cell r="A456">
            <v>7645</v>
          </cell>
          <cell r="B456" t="str">
            <v>7645Daycoval A0023985</v>
          </cell>
          <cell r="C456" t="str">
            <v>117.826,56C</v>
          </cell>
          <cell r="D456">
            <v>0</v>
          </cell>
          <cell r="E456">
            <v>0</v>
          </cell>
          <cell r="F456" t="str">
            <v>117.826,56C</v>
          </cell>
          <cell r="G456">
            <v>117826.56</v>
          </cell>
        </row>
        <row r="457">
          <cell r="A457">
            <v>7647</v>
          </cell>
          <cell r="B457" t="str">
            <v>7647SANTANDER - FINAME 60116043-01</v>
          </cell>
          <cell r="C457" t="str">
            <v>96.395,13C</v>
          </cell>
          <cell r="D457">
            <v>5706.69</v>
          </cell>
          <cell r="E457">
            <v>0</v>
          </cell>
          <cell r="F457" t="str">
            <v>90.688,44C</v>
          </cell>
          <cell r="G457">
            <v>90688.44</v>
          </cell>
        </row>
        <row r="458">
          <cell r="A458">
            <v>7648</v>
          </cell>
          <cell r="B458" t="str">
            <v>7648SANTANDER - FINAME 60115956-01</v>
          </cell>
          <cell r="C458" t="str">
            <v>219.484,59C</v>
          </cell>
          <cell r="D458">
            <v>13035.93</v>
          </cell>
          <cell r="E458">
            <v>0</v>
          </cell>
          <cell r="F458" t="str">
            <v>206.448,66C</v>
          </cell>
          <cell r="G458">
            <v>206448.66</v>
          </cell>
        </row>
        <row r="459">
          <cell r="A459" t="str">
            <v/>
          </cell>
          <cell r="B459" t="str">
            <v/>
          </cell>
          <cell r="C459" t="str">
            <v/>
          </cell>
          <cell r="D459" t="str">
            <v/>
          </cell>
          <cell r="E459" t="str">
            <v/>
          </cell>
          <cell r="F459" t="str">
            <v/>
          </cell>
          <cell r="G459" t="str">
            <v/>
          </cell>
        </row>
        <row r="460">
          <cell r="A460">
            <v>4347</v>
          </cell>
          <cell r="B460" t="str">
            <v>4347OUTRAS OBRIGACOES</v>
          </cell>
          <cell r="C460" t="str">
            <v xml:space="preserve">       161.548,83C</v>
          </cell>
          <cell r="D460">
            <v>50177.86</v>
          </cell>
          <cell r="E460">
            <v>46360.21</v>
          </cell>
          <cell r="F460" t="str">
            <v xml:space="preserve">       157.731,18C</v>
          </cell>
          <cell r="G460">
            <v>157731.18</v>
          </cell>
        </row>
        <row r="461">
          <cell r="A461">
            <v>4354</v>
          </cell>
          <cell r="B461" t="str">
            <v>4354ADIANTAMENTOS DE CLIENTES</v>
          </cell>
          <cell r="C461" t="str">
            <v xml:space="preserve">       161.548,83C</v>
          </cell>
          <cell r="D461">
            <v>50177.86</v>
          </cell>
          <cell r="E461">
            <v>46360.21</v>
          </cell>
          <cell r="F461" t="str">
            <v xml:space="preserve">       157.731,18C</v>
          </cell>
          <cell r="G461">
            <v>157731.18</v>
          </cell>
        </row>
        <row r="462">
          <cell r="A462" t="str">
            <v/>
          </cell>
          <cell r="B462" t="str">
            <v/>
          </cell>
        </row>
        <row r="463">
          <cell r="A463">
            <v>4355</v>
          </cell>
          <cell r="B463" t="str">
            <v>4355ADIANTAMENTO DE CLIENTES</v>
          </cell>
          <cell r="C463" t="str">
            <v>1.452,70C</v>
          </cell>
          <cell r="D463">
            <v>0</v>
          </cell>
          <cell r="E463">
            <v>744.99</v>
          </cell>
          <cell r="F463" t="str">
            <v>2.197,69C</v>
          </cell>
          <cell r="G463">
            <v>2197.69</v>
          </cell>
        </row>
        <row r="464">
          <cell r="A464">
            <v>4356</v>
          </cell>
          <cell r="B464" t="str">
            <v>4356BRADESCO SAUDE</v>
          </cell>
          <cell r="C464" t="str">
            <v>151.906,95C</v>
          </cell>
          <cell r="D464">
            <v>45568.22</v>
          </cell>
          <cell r="E464">
            <v>45615.22</v>
          </cell>
          <cell r="F464" t="str">
            <v>151.953,95C</v>
          </cell>
          <cell r="G464">
            <v>151953.95000000001</v>
          </cell>
        </row>
        <row r="465">
          <cell r="A465">
            <v>4363</v>
          </cell>
          <cell r="B465" t="str">
            <v>4363AMIL</v>
          </cell>
          <cell r="C465" t="str">
            <v>3.579,54C</v>
          </cell>
          <cell r="D465">
            <v>0</v>
          </cell>
          <cell r="E465">
            <v>0</v>
          </cell>
          <cell r="F465" t="str">
            <v>3.579,54C</v>
          </cell>
          <cell r="G465">
            <v>3579.54</v>
          </cell>
        </row>
        <row r="466">
          <cell r="A466">
            <v>4364</v>
          </cell>
          <cell r="B466" t="str">
            <v>4364VISION MED ASSISTENCIA MEDICA LT.</v>
          </cell>
          <cell r="C466" t="str">
            <v>4.609,64C</v>
          </cell>
          <cell r="D466">
            <v>4609.6400000000003</v>
          </cell>
          <cell r="E466">
            <v>0</v>
          </cell>
          <cell r="F466" t="str">
            <v>0,00C</v>
          </cell>
          <cell r="G466">
            <v>0</v>
          </cell>
        </row>
        <row r="467">
          <cell r="A467" t="str">
            <v/>
          </cell>
          <cell r="B467" t="str">
            <v/>
          </cell>
          <cell r="C467" t="str">
            <v/>
          </cell>
          <cell r="D467" t="str">
            <v/>
          </cell>
          <cell r="E467" t="str">
            <v/>
          </cell>
          <cell r="F467" t="str">
            <v/>
          </cell>
          <cell r="G467" t="str">
            <v/>
          </cell>
        </row>
        <row r="468">
          <cell r="A468">
            <v>4487</v>
          </cell>
          <cell r="B468" t="str">
            <v>4487PROVISOES</v>
          </cell>
          <cell r="C468" t="str">
            <v xml:space="preserve">       861.200,35C</v>
          </cell>
          <cell r="D468">
            <v>0</v>
          </cell>
          <cell r="E468">
            <v>0</v>
          </cell>
          <cell r="F468" t="str">
            <v xml:space="preserve">       861.200,35C</v>
          </cell>
          <cell r="G468">
            <v>861200.35</v>
          </cell>
        </row>
        <row r="469">
          <cell r="A469">
            <v>4530</v>
          </cell>
          <cell r="B469" t="str">
            <v>4530CRÉDITOS C/ PESSOA JURIDICA</v>
          </cell>
          <cell r="C469" t="str">
            <v xml:space="preserve">       861.200,35C</v>
          </cell>
          <cell r="D469">
            <v>0</v>
          </cell>
          <cell r="E469">
            <v>0</v>
          </cell>
          <cell r="F469" t="str">
            <v xml:space="preserve">       861.200,35C</v>
          </cell>
          <cell r="G469">
            <v>861200.35</v>
          </cell>
        </row>
        <row r="470">
          <cell r="A470">
            <v>7643</v>
          </cell>
          <cell r="B470" t="str">
            <v>7643Shopping Tacaruna</v>
          </cell>
          <cell r="C470" t="str">
            <v>861.200,35C</v>
          </cell>
          <cell r="D470">
            <v>0</v>
          </cell>
          <cell r="E470">
            <v>0</v>
          </cell>
          <cell r="F470" t="str">
            <v>861.200,35C</v>
          </cell>
          <cell r="G470">
            <v>861200.35</v>
          </cell>
        </row>
        <row r="471">
          <cell r="A471" t="str">
            <v/>
          </cell>
          <cell r="B471" t="str">
            <v/>
          </cell>
          <cell r="C471" t="str">
            <v/>
          </cell>
          <cell r="D471" t="str">
            <v/>
          </cell>
          <cell r="E471" t="str">
            <v/>
          </cell>
          <cell r="F471" t="str">
            <v/>
          </cell>
          <cell r="G471" t="str">
            <v/>
          </cell>
        </row>
        <row r="472">
          <cell r="A472">
            <v>4536</v>
          </cell>
          <cell r="B472" t="str">
            <v>4536PASSIVO NÃO CIRCULANTE</v>
          </cell>
          <cell r="C472" t="str">
            <v xml:space="preserve">     8.339.415,20C</v>
          </cell>
          <cell r="D472">
            <v>16933.28</v>
          </cell>
          <cell r="E472">
            <v>824935.61</v>
          </cell>
          <cell r="F472" t="str">
            <v xml:space="preserve">     9.147.417,53C</v>
          </cell>
          <cell r="G472">
            <v>9147417.5299999993</v>
          </cell>
        </row>
        <row r="473">
          <cell r="A473">
            <v>4543</v>
          </cell>
          <cell r="B473" t="str">
            <v>4543EMPRESTIMOS E FINANCIAMENTOS</v>
          </cell>
          <cell r="C473" t="str">
            <v xml:space="preserve">     8.339.415,20C</v>
          </cell>
          <cell r="D473">
            <v>16933.28</v>
          </cell>
          <cell r="E473">
            <v>824935.61</v>
          </cell>
          <cell r="F473" t="str">
            <v xml:space="preserve">     9.147.417,53C</v>
          </cell>
          <cell r="G473">
            <v>9147417.5299999993</v>
          </cell>
        </row>
        <row r="474">
          <cell r="A474">
            <v>4550</v>
          </cell>
          <cell r="B474" t="str">
            <v>4550EMPRESTIMOS E FINANCIAMENTOS</v>
          </cell>
          <cell r="C474" t="str">
            <v xml:space="preserve">     7.289.707,89C</v>
          </cell>
          <cell r="D474">
            <v>0</v>
          </cell>
          <cell r="E474">
            <v>0</v>
          </cell>
          <cell r="F474" t="str">
            <v xml:space="preserve">     7.289.707,89C</v>
          </cell>
          <cell r="G474">
            <v>7289707.8899999997</v>
          </cell>
        </row>
        <row r="475">
          <cell r="A475">
            <v>4603</v>
          </cell>
          <cell r="B475" t="str">
            <v>4603Bradesco - CDC</v>
          </cell>
          <cell r="C475" t="str">
            <v>51.230,64C</v>
          </cell>
          <cell r="D475">
            <v>0</v>
          </cell>
          <cell r="E475">
            <v>0</v>
          </cell>
          <cell r="F475" t="str">
            <v>51.230,64C</v>
          </cell>
          <cell r="G475">
            <v>51230.64</v>
          </cell>
        </row>
        <row r="476">
          <cell r="A476">
            <v>4600</v>
          </cell>
          <cell r="B476" t="str">
            <v>4600UNICRED PJ 3</v>
          </cell>
          <cell r="C476" t="str">
            <v>1.281.101,89C</v>
          </cell>
          <cell r="D476">
            <v>0</v>
          </cell>
          <cell r="E476">
            <v>0</v>
          </cell>
          <cell r="F476" t="str">
            <v>1.281.101,89C</v>
          </cell>
          <cell r="G476">
            <v>1281101.8899999999</v>
          </cell>
        </row>
        <row r="477">
          <cell r="A477">
            <v>4612</v>
          </cell>
          <cell r="B477" t="str">
            <v>4612BNB RM - FINAME RM</v>
          </cell>
          <cell r="C477" t="str">
            <v>244.798,81C</v>
          </cell>
          <cell r="D477">
            <v>0</v>
          </cell>
          <cell r="E477">
            <v>0</v>
          </cell>
          <cell r="F477" t="str">
            <v>244.798,81C</v>
          </cell>
          <cell r="G477">
            <v>244798.81</v>
          </cell>
        </row>
        <row r="478">
          <cell r="A478">
            <v>4614</v>
          </cell>
          <cell r="B478" t="str">
            <v>4614CEF - FINAME 2</v>
          </cell>
          <cell r="C478" t="str">
            <v>1.312.553,55C</v>
          </cell>
          <cell r="D478">
            <v>0</v>
          </cell>
          <cell r="E478">
            <v>0</v>
          </cell>
          <cell r="F478" t="str">
            <v>1.312.553,55C</v>
          </cell>
          <cell r="G478">
            <v>1312553.55</v>
          </cell>
        </row>
        <row r="479">
          <cell r="A479">
            <v>4616</v>
          </cell>
          <cell r="B479" t="str">
            <v>4616CEF GIRO FACIL 3515 3967</v>
          </cell>
          <cell r="C479" t="str">
            <v>64.759,56C</v>
          </cell>
          <cell r="D479">
            <v>0</v>
          </cell>
          <cell r="E479">
            <v>0</v>
          </cell>
          <cell r="F479" t="str">
            <v>64.759,56C</v>
          </cell>
          <cell r="G479">
            <v>64759.56</v>
          </cell>
        </row>
        <row r="480">
          <cell r="A480">
            <v>4617</v>
          </cell>
          <cell r="B480" t="str">
            <v>4617Bradesco Giro 9781875 - CAPITAL DE GIRO 14</v>
          </cell>
          <cell r="C480" t="str">
            <v>110.507,21C</v>
          </cell>
          <cell r="D480">
            <v>0</v>
          </cell>
          <cell r="E480">
            <v>0</v>
          </cell>
          <cell r="F480" t="str">
            <v>110.507,21C</v>
          </cell>
          <cell r="G480">
            <v>110507.21</v>
          </cell>
        </row>
        <row r="481">
          <cell r="A481">
            <v>4618</v>
          </cell>
          <cell r="B481" t="str">
            <v>4618BB Giro Flex 324.304.257</v>
          </cell>
          <cell r="C481" t="str">
            <v>20.833,61C</v>
          </cell>
          <cell r="D481">
            <v>0</v>
          </cell>
          <cell r="E481">
            <v>0</v>
          </cell>
          <cell r="F481" t="str">
            <v>20.833,61C</v>
          </cell>
          <cell r="G481">
            <v>20833.61</v>
          </cell>
        </row>
        <row r="482">
          <cell r="A482">
            <v>4621</v>
          </cell>
          <cell r="B482" t="str">
            <v>4621Santander CR FUJIFILM</v>
          </cell>
          <cell r="C482" t="str">
            <v>125.744,64C</v>
          </cell>
          <cell r="D482">
            <v>0</v>
          </cell>
          <cell r="E482">
            <v>0</v>
          </cell>
          <cell r="F482" t="str">
            <v>125.744,64C</v>
          </cell>
          <cell r="G482">
            <v>125744.64</v>
          </cell>
        </row>
        <row r="483">
          <cell r="A483">
            <v>4622</v>
          </cell>
          <cell r="B483" t="str">
            <v>4622SANTANDER - 334478860000002870</v>
          </cell>
          <cell r="C483" t="str">
            <v>106.551,58C</v>
          </cell>
          <cell r="D483">
            <v>0</v>
          </cell>
          <cell r="E483">
            <v>0</v>
          </cell>
          <cell r="F483" t="str">
            <v>106.551,58C</v>
          </cell>
          <cell r="G483">
            <v>106551.58</v>
          </cell>
        </row>
        <row r="484">
          <cell r="A484">
            <v>4623</v>
          </cell>
          <cell r="B484" t="str">
            <v>4623UNICRED Nº 42491/16</v>
          </cell>
          <cell r="C484" t="str">
            <v>1.368.165,18C</v>
          </cell>
          <cell r="D484">
            <v>0</v>
          </cell>
          <cell r="E484">
            <v>0</v>
          </cell>
          <cell r="F484" t="str">
            <v>1.368.165,18C</v>
          </cell>
          <cell r="G484">
            <v>1368165.18</v>
          </cell>
        </row>
        <row r="485">
          <cell r="A485">
            <v>4625</v>
          </cell>
          <cell r="B485" t="str">
            <v>4625Daycoval A0023985</v>
          </cell>
          <cell r="C485" t="str">
            <v>432.030,71C</v>
          </cell>
          <cell r="D485">
            <v>0</v>
          </cell>
          <cell r="E485">
            <v>0</v>
          </cell>
          <cell r="F485" t="str">
            <v>432.030,71C</v>
          </cell>
          <cell r="G485">
            <v>432030.71</v>
          </cell>
        </row>
        <row r="486">
          <cell r="A486">
            <v>4626</v>
          </cell>
          <cell r="B486" t="str">
            <v>4626AGEFEPE GIRO</v>
          </cell>
          <cell r="C486" t="str">
            <v>34.104,11C</v>
          </cell>
          <cell r="D486">
            <v>0</v>
          </cell>
          <cell r="E486">
            <v>0</v>
          </cell>
          <cell r="F486" t="str">
            <v>34.104,11C</v>
          </cell>
          <cell r="G486">
            <v>34104.11</v>
          </cell>
        </row>
        <row r="487">
          <cell r="A487">
            <v>4646</v>
          </cell>
          <cell r="B487" t="str">
            <v>4646SANTANDER FINAME 60116043-01</v>
          </cell>
          <cell r="C487" t="str">
            <v>100.947,01C</v>
          </cell>
          <cell r="D487">
            <v>0</v>
          </cell>
          <cell r="E487">
            <v>0</v>
          </cell>
          <cell r="F487" t="str">
            <v>100.947,01C</v>
          </cell>
          <cell r="G487">
            <v>100947.01</v>
          </cell>
        </row>
        <row r="488">
          <cell r="A488">
            <v>4647</v>
          </cell>
          <cell r="B488" t="str">
            <v>4647SANTANDER FINAME 60115956-01</v>
          </cell>
          <cell r="C488" t="str">
            <v>230.595,64C</v>
          </cell>
          <cell r="D488">
            <v>0</v>
          </cell>
          <cell r="E488">
            <v>0</v>
          </cell>
          <cell r="F488" t="str">
            <v>230.595,64C</v>
          </cell>
          <cell r="G488">
            <v>230595.64</v>
          </cell>
        </row>
        <row r="489">
          <cell r="A489">
            <v>4651</v>
          </cell>
          <cell r="B489" t="str">
            <v>4651Cartão BNDES - BB</v>
          </cell>
          <cell r="C489" t="str">
            <v>35.213,28C</v>
          </cell>
          <cell r="D489">
            <v>0</v>
          </cell>
          <cell r="E489">
            <v>0</v>
          </cell>
          <cell r="F489" t="str">
            <v>35.213,28C</v>
          </cell>
          <cell r="G489">
            <v>35213.279999999999</v>
          </cell>
        </row>
        <row r="490">
          <cell r="A490">
            <v>4652</v>
          </cell>
          <cell r="B490" t="str">
            <v>4652CEF Cédula de Crédito 547595580000018-12</v>
          </cell>
          <cell r="C490" t="str">
            <v>432.605,04C</v>
          </cell>
          <cell r="D490">
            <v>0</v>
          </cell>
          <cell r="E490">
            <v>0</v>
          </cell>
          <cell r="F490" t="str">
            <v>432.605,04C</v>
          </cell>
          <cell r="G490">
            <v>432605.04</v>
          </cell>
        </row>
        <row r="491">
          <cell r="A491">
            <v>4654</v>
          </cell>
          <cell r="B491" t="str">
            <v>4654CEF Cédula de Crédito 1547597020000012-59</v>
          </cell>
          <cell r="C491" t="str">
            <v>43.260,84C</v>
          </cell>
          <cell r="D491">
            <v>0</v>
          </cell>
          <cell r="E491">
            <v>0</v>
          </cell>
          <cell r="F491" t="str">
            <v>43.260,84C</v>
          </cell>
          <cell r="G491">
            <v>43260.84</v>
          </cell>
        </row>
        <row r="492">
          <cell r="A492">
            <v>4657</v>
          </cell>
          <cell r="B492" t="str">
            <v>4657Bradesco Giro 10833713 - CAPITAL DE GIRO 15</v>
          </cell>
          <cell r="C492" t="str">
            <v>573.458,00C</v>
          </cell>
          <cell r="D492">
            <v>0</v>
          </cell>
          <cell r="E492">
            <v>0</v>
          </cell>
          <cell r="F492" t="str">
            <v>573.458,00C</v>
          </cell>
          <cell r="G492">
            <v>573458</v>
          </cell>
        </row>
        <row r="493">
          <cell r="A493">
            <v>4659</v>
          </cell>
          <cell r="B493" t="str">
            <v>4659Unicred 45480/17</v>
          </cell>
          <cell r="C493" t="str">
            <v>721.246,59C</v>
          </cell>
          <cell r="D493">
            <v>0</v>
          </cell>
          <cell r="E493">
            <v>0</v>
          </cell>
          <cell r="F493" t="str">
            <v>721.246,59C</v>
          </cell>
          <cell r="G493">
            <v>721246.59</v>
          </cell>
        </row>
        <row r="494">
          <cell r="A494" t="str">
            <v/>
          </cell>
          <cell r="B494" t="str">
            <v/>
          </cell>
          <cell r="C494" t="str">
            <v/>
          </cell>
          <cell r="D494" t="str">
            <v/>
          </cell>
          <cell r="E494" t="str">
            <v/>
          </cell>
          <cell r="F494" t="str">
            <v/>
          </cell>
          <cell r="G494" t="str">
            <v/>
          </cell>
        </row>
        <row r="495">
          <cell r="A495">
            <v>4606</v>
          </cell>
          <cell r="B495" t="str">
            <v>4606JUROS S/FINANCIAMENTOS</v>
          </cell>
          <cell r="C495" t="str">
            <v xml:space="preserve">     1.631.214,63D</v>
          </cell>
          <cell r="D495">
            <v>0</v>
          </cell>
          <cell r="E495">
            <v>0</v>
          </cell>
          <cell r="F495" t="str">
            <v xml:space="preserve">     1.631.214,63D</v>
          </cell>
          <cell r="G495">
            <v>1631214.63</v>
          </cell>
        </row>
        <row r="496">
          <cell r="A496">
            <v>4613</v>
          </cell>
          <cell r="B496" t="str">
            <v>4613Juros s/ Unicred PJ 13</v>
          </cell>
          <cell r="C496" t="str">
            <v>315.986,54D</v>
          </cell>
          <cell r="D496">
            <v>0</v>
          </cell>
          <cell r="E496">
            <v>0</v>
          </cell>
          <cell r="F496" t="str">
            <v>315.986,54D</v>
          </cell>
          <cell r="G496">
            <v>315986.53999999998</v>
          </cell>
        </row>
        <row r="497">
          <cell r="A497">
            <v>4633</v>
          </cell>
          <cell r="B497" t="str">
            <v>4633Juros s/ Bradesco Finame 3849358</v>
          </cell>
          <cell r="C497" t="str">
            <v>15.230,64D</v>
          </cell>
          <cell r="D497">
            <v>0</v>
          </cell>
          <cell r="E497">
            <v>0</v>
          </cell>
          <cell r="F497" t="str">
            <v>15.230,64D</v>
          </cell>
          <cell r="G497">
            <v>15230.64</v>
          </cell>
        </row>
        <row r="498">
          <cell r="A498">
            <v>4635</v>
          </cell>
          <cell r="B498" t="str">
            <v>4635Juros s/ Capital de Giro 14 - 9781875</v>
          </cell>
          <cell r="C498" t="str">
            <v>34.118,32D</v>
          </cell>
          <cell r="D498">
            <v>0</v>
          </cell>
          <cell r="E498">
            <v>0</v>
          </cell>
          <cell r="F498" t="str">
            <v>34.118,32D</v>
          </cell>
          <cell r="G498">
            <v>34118.32</v>
          </cell>
        </row>
        <row r="499">
          <cell r="A499">
            <v>4637</v>
          </cell>
          <cell r="B499" t="str">
            <v>4637Juros s/ CEF GiroFácil</v>
          </cell>
          <cell r="C499" t="str">
            <v>28.105,28D</v>
          </cell>
          <cell r="D499">
            <v>0</v>
          </cell>
          <cell r="E499">
            <v>0</v>
          </cell>
          <cell r="F499" t="str">
            <v>28.105,28D</v>
          </cell>
          <cell r="G499">
            <v>28105.279999999999</v>
          </cell>
        </row>
        <row r="500">
          <cell r="A500">
            <v>4638</v>
          </cell>
          <cell r="B500" t="str">
            <v>4638Juros s/ CEF Finame 2</v>
          </cell>
          <cell r="C500" t="str">
            <v>144.133,25D</v>
          </cell>
          <cell r="D500">
            <v>0</v>
          </cell>
          <cell r="E500">
            <v>0</v>
          </cell>
          <cell r="F500" t="str">
            <v>144.133,25D</v>
          </cell>
          <cell r="G500">
            <v>144133.25</v>
          </cell>
        </row>
        <row r="501">
          <cell r="A501">
            <v>4639</v>
          </cell>
          <cell r="B501" t="str">
            <v>4639Juros s/ Santander CDC</v>
          </cell>
          <cell r="C501" t="str">
            <v>29.445,29D</v>
          </cell>
          <cell r="D501">
            <v>0</v>
          </cell>
          <cell r="E501">
            <v>0</v>
          </cell>
          <cell r="F501" t="str">
            <v>29.445,29D</v>
          </cell>
          <cell r="G501">
            <v>29445.29</v>
          </cell>
        </row>
        <row r="502">
          <cell r="A502">
            <v>4640</v>
          </cell>
          <cell r="B502" t="str">
            <v>4640Juros s/ BNB RM</v>
          </cell>
          <cell r="C502" t="str">
            <v>37.713,47D</v>
          </cell>
          <cell r="D502">
            <v>0</v>
          </cell>
          <cell r="E502">
            <v>0</v>
          </cell>
          <cell r="F502" t="str">
            <v>37.713,47D</v>
          </cell>
          <cell r="G502">
            <v>37713.47</v>
          </cell>
        </row>
        <row r="503">
          <cell r="A503">
            <v>4642</v>
          </cell>
          <cell r="B503" t="str">
            <v>4642Juros s/ Santander 334478860000002870</v>
          </cell>
          <cell r="C503" t="str">
            <v>41.030,75D</v>
          </cell>
          <cell r="D503">
            <v>0</v>
          </cell>
          <cell r="E503">
            <v>0</v>
          </cell>
          <cell r="F503" t="str">
            <v>41.030,75D</v>
          </cell>
          <cell r="G503">
            <v>41030.75</v>
          </cell>
        </row>
        <row r="504">
          <cell r="A504">
            <v>4643</v>
          </cell>
          <cell r="B504" t="str">
            <v>4643Juros UNICRED Nº 42491/16</v>
          </cell>
          <cell r="C504" t="str">
            <v>296.627,96D</v>
          </cell>
          <cell r="D504">
            <v>0</v>
          </cell>
          <cell r="E504">
            <v>0</v>
          </cell>
          <cell r="F504" t="str">
            <v>296.627,96D</v>
          </cell>
          <cell r="G504">
            <v>296627.96000000002</v>
          </cell>
        </row>
        <row r="505">
          <cell r="A505">
            <v>4644</v>
          </cell>
          <cell r="B505" t="str">
            <v>4644Juros Daycoval A0023985</v>
          </cell>
          <cell r="C505" t="str">
            <v>119.593,10D</v>
          </cell>
          <cell r="D505">
            <v>0</v>
          </cell>
          <cell r="E505">
            <v>0</v>
          </cell>
          <cell r="F505" t="str">
            <v>119.593,10D</v>
          </cell>
          <cell r="G505">
            <v>119593.1</v>
          </cell>
        </row>
        <row r="506">
          <cell r="A506">
            <v>4645</v>
          </cell>
          <cell r="B506" t="str">
            <v>4645Juros S/ AGEFEPE GIRO</v>
          </cell>
          <cell r="C506" t="str">
            <v>8.850,37D</v>
          </cell>
          <cell r="D506">
            <v>0</v>
          </cell>
          <cell r="E506">
            <v>0</v>
          </cell>
          <cell r="F506" t="str">
            <v>8.850,37D</v>
          </cell>
          <cell r="G506">
            <v>8850.3700000000008</v>
          </cell>
        </row>
        <row r="507">
          <cell r="A507">
            <v>4649</v>
          </cell>
          <cell r="B507" t="str">
            <v>4649Juros s/ SANTANDER FINAME 60116043-01</v>
          </cell>
          <cell r="C507" t="str">
            <v>10.081,84D</v>
          </cell>
          <cell r="D507">
            <v>0</v>
          </cell>
          <cell r="E507">
            <v>0</v>
          </cell>
          <cell r="F507" t="str">
            <v>10.081,84D</v>
          </cell>
          <cell r="G507">
            <v>10081.84</v>
          </cell>
        </row>
        <row r="508">
          <cell r="A508">
            <v>4650</v>
          </cell>
          <cell r="B508" t="str">
            <v>4650Juros S/ SANTANDER FINAME 60115956-01</v>
          </cell>
          <cell r="C508" t="str">
            <v>23.085,92D</v>
          </cell>
          <cell r="D508">
            <v>0</v>
          </cell>
          <cell r="E508">
            <v>0</v>
          </cell>
          <cell r="F508" t="str">
            <v>23.085,92D</v>
          </cell>
          <cell r="G508">
            <v>23085.919999999998</v>
          </cell>
        </row>
        <row r="509">
          <cell r="A509">
            <v>4653</v>
          </cell>
          <cell r="B509" t="str">
            <v>4653Juros S/ CEF Cédula de Crédito 547595580000018-12</v>
          </cell>
          <cell r="C509" t="str">
            <v>192.419,37D</v>
          </cell>
          <cell r="D509">
            <v>0</v>
          </cell>
          <cell r="E509">
            <v>0</v>
          </cell>
          <cell r="F509" t="str">
            <v>192.419,37D</v>
          </cell>
          <cell r="G509">
            <v>192419.37</v>
          </cell>
        </row>
        <row r="510">
          <cell r="A510">
            <v>4656</v>
          </cell>
          <cell r="B510" t="str">
            <v>4656Juros S/ CEF Cédula de Crédito 1547597020000012-59</v>
          </cell>
          <cell r="C510" t="str">
            <v>5.370,22D</v>
          </cell>
          <cell r="D510">
            <v>0</v>
          </cell>
          <cell r="E510">
            <v>0</v>
          </cell>
          <cell r="F510" t="str">
            <v>5.370,22D</v>
          </cell>
          <cell r="G510">
            <v>5370.22</v>
          </cell>
        </row>
        <row r="511">
          <cell r="A511">
            <v>4658</v>
          </cell>
          <cell r="B511" t="str">
            <v>4658Juros S/ Bradesco Giro 10833713-CAPITAL DE GIRO 15</v>
          </cell>
          <cell r="C511" t="str">
            <v>204.013,65D</v>
          </cell>
          <cell r="D511">
            <v>0</v>
          </cell>
          <cell r="E511">
            <v>0</v>
          </cell>
          <cell r="F511" t="str">
            <v>204.013,65D</v>
          </cell>
          <cell r="G511">
            <v>204013.65</v>
          </cell>
        </row>
        <row r="512">
          <cell r="A512">
            <v>4660</v>
          </cell>
          <cell r="B512" t="str">
            <v>4660Juros S/ Unicred 45480/17</v>
          </cell>
          <cell r="C512" t="str">
            <v>125.408,66D</v>
          </cell>
          <cell r="D512">
            <v>0</v>
          </cell>
          <cell r="E512">
            <v>0</v>
          </cell>
          <cell r="F512" t="str">
            <v>125.408,66D</v>
          </cell>
          <cell r="G512">
            <v>125408.66</v>
          </cell>
        </row>
        <row r="513">
          <cell r="A513" t="str">
            <v/>
          </cell>
          <cell r="B513" t="str">
            <v/>
          </cell>
          <cell r="C513" t="str">
            <v/>
          </cell>
          <cell r="D513" t="str">
            <v/>
          </cell>
          <cell r="E513" t="str">
            <v/>
          </cell>
          <cell r="F513" t="str">
            <v/>
          </cell>
          <cell r="G513" t="str">
            <v/>
          </cell>
        </row>
        <row r="514">
          <cell r="A514">
            <v>4634</v>
          </cell>
          <cell r="B514" t="str">
            <v>4634EMPRESTIMOS DE SÓCIOS</v>
          </cell>
          <cell r="C514" t="str">
            <v xml:space="preserve">             0,00C</v>
          </cell>
          <cell r="D514">
            <v>0</v>
          </cell>
          <cell r="E514">
            <v>739500</v>
          </cell>
          <cell r="F514" t="str">
            <v xml:space="preserve">       739.500,00C</v>
          </cell>
          <cell r="G514">
            <v>739500</v>
          </cell>
        </row>
        <row r="515">
          <cell r="A515">
            <v>4641</v>
          </cell>
          <cell r="B515" t="str">
            <v>4641Alberto Ribeiro de Souza</v>
          </cell>
          <cell r="C515" t="str">
            <v>0,00C</v>
          </cell>
          <cell r="D515">
            <v>0</v>
          </cell>
          <cell r="E515">
            <v>312000</v>
          </cell>
          <cell r="F515" t="str">
            <v>312.000,00C</v>
          </cell>
          <cell r="G515">
            <v>312000</v>
          </cell>
        </row>
        <row r="516">
          <cell r="A516">
            <v>4648</v>
          </cell>
          <cell r="B516" t="str">
            <v>4648Alexander George Saunders Junior</v>
          </cell>
          <cell r="C516" t="str">
            <v>0,00C</v>
          </cell>
          <cell r="D516">
            <v>0</v>
          </cell>
          <cell r="E516">
            <v>250000</v>
          </cell>
          <cell r="F516" t="str">
            <v>250.000,00C</v>
          </cell>
          <cell r="G516">
            <v>250000</v>
          </cell>
        </row>
        <row r="517">
          <cell r="A517">
            <v>4655</v>
          </cell>
          <cell r="B517" t="str">
            <v>4655Marcelo Carneiro de Menezes</v>
          </cell>
          <cell r="C517" t="str">
            <v>0,00C</v>
          </cell>
          <cell r="D517">
            <v>0</v>
          </cell>
          <cell r="E517">
            <v>177500</v>
          </cell>
          <cell r="F517" t="str">
            <v>177.500,00C</v>
          </cell>
          <cell r="G517">
            <v>177500</v>
          </cell>
        </row>
        <row r="518">
          <cell r="A518" t="str">
            <v/>
          </cell>
          <cell r="B518" t="str">
            <v/>
          </cell>
        </row>
        <row r="519">
          <cell r="A519" t="str">
            <v/>
          </cell>
          <cell r="B519" t="str">
            <v/>
          </cell>
        </row>
        <row r="520">
          <cell r="A520">
            <v>4676</v>
          </cell>
          <cell r="B520" t="str">
            <v>4676PARCELAMENTOS PREVIDENCIÁRIOS</v>
          </cell>
          <cell r="C520" t="str">
            <v xml:space="preserve">       342.424,21C</v>
          </cell>
          <cell r="D520">
            <v>0</v>
          </cell>
          <cell r="E520">
            <v>0</v>
          </cell>
          <cell r="F520" t="str">
            <v xml:space="preserve">       342.424,21C</v>
          </cell>
          <cell r="G520">
            <v>342424.21</v>
          </cell>
        </row>
        <row r="521">
          <cell r="A521" t="str">
            <v>Parcelamento lp</v>
          </cell>
          <cell r="B521" t="str">
            <v>4690Parcelamento INSS (60897003-4)</v>
          </cell>
          <cell r="C521" t="str">
            <v>1.794,00C</v>
          </cell>
          <cell r="D521">
            <v>0</v>
          </cell>
          <cell r="E521">
            <v>0</v>
          </cell>
          <cell r="F521" t="str">
            <v>1.794,00C</v>
          </cell>
          <cell r="G521">
            <v>1794</v>
          </cell>
        </row>
        <row r="522">
          <cell r="A522" t="str">
            <v>Parcelamento lp</v>
          </cell>
          <cell r="B522" t="str">
            <v>7575Parcelamento INSS (61353618-5)</v>
          </cell>
          <cell r="C522" t="str">
            <v>145.057,14C</v>
          </cell>
          <cell r="D522">
            <v>0</v>
          </cell>
          <cell r="E522">
            <v>0</v>
          </cell>
          <cell r="F522" t="str">
            <v>145.057,14C</v>
          </cell>
          <cell r="G522">
            <v>145057.14000000001</v>
          </cell>
        </row>
        <row r="523">
          <cell r="A523" t="str">
            <v>Parcelamento lp</v>
          </cell>
          <cell r="B523" t="str">
            <v>7576Parcelamento INSS (61318371-1)</v>
          </cell>
          <cell r="C523" t="str">
            <v>109.580,35C</v>
          </cell>
          <cell r="D523">
            <v>0</v>
          </cell>
          <cell r="E523">
            <v>0</v>
          </cell>
          <cell r="F523" t="str">
            <v>109.580,35C</v>
          </cell>
          <cell r="G523">
            <v>109580.35</v>
          </cell>
        </row>
        <row r="524">
          <cell r="A524" t="str">
            <v>Parcelamento lp</v>
          </cell>
          <cell r="B524" t="str">
            <v>7577Parcelamento INSS (12.792.414-0/415-9)</v>
          </cell>
          <cell r="C524" t="str">
            <v>43.379,60C</v>
          </cell>
          <cell r="D524">
            <v>0</v>
          </cell>
          <cell r="E524">
            <v>0</v>
          </cell>
          <cell r="F524" t="str">
            <v>43.379,60C</v>
          </cell>
          <cell r="G524">
            <v>43379.6</v>
          </cell>
        </row>
        <row r="525">
          <cell r="A525" t="str">
            <v>Parcelamento lp</v>
          </cell>
          <cell r="B525" t="str">
            <v>7578Parcelamento INSS (12.981.641-8/642-6)</v>
          </cell>
          <cell r="C525" t="str">
            <v>42.613,12C</v>
          </cell>
          <cell r="D525">
            <v>0</v>
          </cell>
          <cell r="E525">
            <v>0</v>
          </cell>
          <cell r="F525" t="str">
            <v>42.613,12C</v>
          </cell>
          <cell r="G525">
            <v>42613.120000000003</v>
          </cell>
        </row>
        <row r="526">
          <cell r="A526" t="str">
            <v/>
          </cell>
          <cell r="B526" t="str">
            <v/>
          </cell>
          <cell r="C526" t="str">
            <v/>
          </cell>
          <cell r="D526" t="str">
            <v/>
          </cell>
          <cell r="E526" t="str">
            <v/>
          </cell>
          <cell r="F526" t="str">
            <v/>
          </cell>
          <cell r="G526" t="str">
            <v/>
          </cell>
        </row>
        <row r="527">
          <cell r="A527">
            <v>4732</v>
          </cell>
          <cell r="B527" t="str">
            <v>4732PARCELAMENTOS FEDERAIS</v>
          </cell>
          <cell r="C527" t="str">
            <v xml:space="preserve">       189.833,93C</v>
          </cell>
          <cell r="D527">
            <v>0</v>
          </cell>
          <cell r="E527">
            <v>0</v>
          </cell>
          <cell r="F527" t="str">
            <v xml:space="preserve">       189.833,93C</v>
          </cell>
          <cell r="G527">
            <v>189833.93</v>
          </cell>
        </row>
        <row r="528">
          <cell r="A528" t="str">
            <v>Parcelamento lp</v>
          </cell>
          <cell r="B528" t="str">
            <v>7626Parcelamento COFINS (2015-26)</v>
          </cell>
          <cell r="C528" t="str">
            <v>36.214,42C</v>
          </cell>
          <cell r="D528">
            <v>0</v>
          </cell>
          <cell r="E528">
            <v>0</v>
          </cell>
          <cell r="F528" t="str">
            <v>36.214,42C</v>
          </cell>
          <cell r="G528">
            <v>36214.42</v>
          </cell>
        </row>
        <row r="529">
          <cell r="A529" t="str">
            <v>Parcelamento lp</v>
          </cell>
          <cell r="B529" t="str">
            <v>7628Parcelamento COFINS (2015-29)</v>
          </cell>
          <cell r="C529" t="str">
            <v>27.318,24C</v>
          </cell>
          <cell r="D529">
            <v>0</v>
          </cell>
          <cell r="E529">
            <v>0</v>
          </cell>
          <cell r="F529" t="str">
            <v>27.318,24C</v>
          </cell>
          <cell r="G529">
            <v>27318.240000000002</v>
          </cell>
        </row>
        <row r="530">
          <cell r="A530" t="str">
            <v>Parcelamento lp</v>
          </cell>
          <cell r="B530" t="str">
            <v>3922Parcelamento IRPJ (2015-29)</v>
          </cell>
          <cell r="C530" t="str">
            <v>78.119,91C</v>
          </cell>
          <cell r="D530">
            <v>0</v>
          </cell>
          <cell r="E530">
            <v>0</v>
          </cell>
          <cell r="F530" t="str">
            <v>78.119,91C</v>
          </cell>
          <cell r="G530">
            <v>78119.91</v>
          </cell>
        </row>
        <row r="531">
          <cell r="A531" t="str">
            <v>Parcelamento lp</v>
          </cell>
          <cell r="B531" t="str">
            <v>3963Parcelamento CSLL (2015-26)</v>
          </cell>
          <cell r="C531" t="str">
            <v>13.445,08C</v>
          </cell>
          <cell r="D531">
            <v>0</v>
          </cell>
          <cell r="E531">
            <v>0</v>
          </cell>
          <cell r="F531" t="str">
            <v>13.445,08C</v>
          </cell>
          <cell r="G531">
            <v>13445.08</v>
          </cell>
        </row>
        <row r="532">
          <cell r="A532" t="str">
            <v>Parcelamento lp</v>
          </cell>
          <cell r="B532" t="str">
            <v>3964Parcelamento CSLL (2015-29)</v>
          </cell>
          <cell r="C532" t="str">
            <v>34.736,28C</v>
          </cell>
          <cell r="D532">
            <v>0</v>
          </cell>
          <cell r="E532">
            <v>0</v>
          </cell>
          <cell r="F532" t="str">
            <v>34.736,28C</v>
          </cell>
          <cell r="G532">
            <v>34736.28</v>
          </cell>
        </row>
        <row r="533">
          <cell r="A533" t="str">
            <v/>
          </cell>
          <cell r="B533" t="str">
            <v/>
          </cell>
          <cell r="C533" t="str">
            <v/>
          </cell>
          <cell r="D533" t="str">
            <v/>
          </cell>
          <cell r="E533" t="str">
            <v/>
          </cell>
          <cell r="F533" t="str">
            <v/>
          </cell>
          <cell r="G533" t="str">
            <v/>
          </cell>
        </row>
        <row r="534">
          <cell r="A534">
            <v>4767</v>
          </cell>
          <cell r="B534" t="str">
            <v>4767PARCELAMENTOS MUNICIPAIS</v>
          </cell>
          <cell r="C534" t="str">
            <v xml:space="preserve">        38.724,46C</v>
          </cell>
          <cell r="D534">
            <v>16933.28</v>
          </cell>
          <cell r="E534">
            <v>0</v>
          </cell>
          <cell r="F534" t="str">
            <v xml:space="preserve">        21.791,18C</v>
          </cell>
          <cell r="G534">
            <v>21791.18</v>
          </cell>
        </row>
        <row r="535">
          <cell r="A535" t="str">
            <v>Parcelamento lp</v>
          </cell>
          <cell r="B535" t="str">
            <v>4769Parcelamento IPTU 2011</v>
          </cell>
          <cell r="C535" t="str">
            <v>864,86C</v>
          </cell>
          <cell r="D535">
            <v>0</v>
          </cell>
          <cell r="E535">
            <v>0</v>
          </cell>
          <cell r="F535" t="str">
            <v>864,86C</v>
          </cell>
          <cell r="G535">
            <v>864.86</v>
          </cell>
        </row>
        <row r="536">
          <cell r="A536" t="str">
            <v>Parcelamento lp</v>
          </cell>
          <cell r="B536" t="str">
            <v>4770Parcelamento IPTU 2012</v>
          </cell>
          <cell r="C536" t="str">
            <v>893,30C</v>
          </cell>
          <cell r="D536">
            <v>0</v>
          </cell>
          <cell r="E536">
            <v>0</v>
          </cell>
          <cell r="F536" t="str">
            <v>893,30C</v>
          </cell>
          <cell r="G536">
            <v>893.3</v>
          </cell>
        </row>
        <row r="537">
          <cell r="A537" t="str">
            <v>Parcelamento lp</v>
          </cell>
          <cell r="B537" t="str">
            <v>4771Parcelamento IPTU 2014</v>
          </cell>
          <cell r="C537" t="str">
            <v>458,15C</v>
          </cell>
          <cell r="D537">
            <v>0</v>
          </cell>
          <cell r="E537">
            <v>0</v>
          </cell>
          <cell r="F537" t="str">
            <v>458,15C</v>
          </cell>
          <cell r="G537">
            <v>458.15</v>
          </cell>
        </row>
        <row r="538">
          <cell r="A538" t="str">
            <v>Parcelamento lp</v>
          </cell>
          <cell r="B538" t="str">
            <v>4773Parcelamento IPTU 10/11/12/13</v>
          </cell>
          <cell r="C538" t="str">
            <v>16.933,28C</v>
          </cell>
          <cell r="D538">
            <v>16933.28</v>
          </cell>
          <cell r="E538">
            <v>0</v>
          </cell>
          <cell r="F538" t="str">
            <v>0,00C</v>
          </cell>
          <cell r="G538">
            <v>0</v>
          </cell>
        </row>
        <row r="539">
          <cell r="A539" t="str">
            <v>Parcelamento lp</v>
          </cell>
          <cell r="B539" t="str">
            <v>4774Parcelamento IPTU 2015</v>
          </cell>
          <cell r="C539" t="str">
            <v>628,20C</v>
          </cell>
          <cell r="D539">
            <v>0</v>
          </cell>
          <cell r="E539">
            <v>0</v>
          </cell>
          <cell r="F539" t="str">
            <v>628,20C</v>
          </cell>
          <cell r="G539">
            <v>628.20000000000005</v>
          </cell>
        </row>
        <row r="540">
          <cell r="A540" t="str">
            <v>Parcelamento lp</v>
          </cell>
          <cell r="B540" t="str">
            <v>4775Parcelamento ISS 2015 (15.14713.8.16)</v>
          </cell>
          <cell r="C540" t="str">
            <v>1.503,39C</v>
          </cell>
          <cell r="D540">
            <v>0</v>
          </cell>
          <cell r="E540">
            <v>0</v>
          </cell>
          <cell r="F540" t="str">
            <v>1.503,39C</v>
          </cell>
          <cell r="G540">
            <v>1503.39</v>
          </cell>
        </row>
        <row r="541">
          <cell r="A541" t="str">
            <v>Parcelamento lp</v>
          </cell>
          <cell r="B541" t="str">
            <v>4776Parcelamento ISS 2015 (15.13170.0.16)</v>
          </cell>
          <cell r="C541" t="str">
            <v>17.443,28C</v>
          </cell>
          <cell r="D541">
            <v>0</v>
          </cell>
          <cell r="E541">
            <v>0</v>
          </cell>
          <cell r="F541" t="str">
            <v>17.443,28C</v>
          </cell>
          <cell r="G541">
            <v>17443.28</v>
          </cell>
        </row>
        <row r="542">
          <cell r="A542" t="str">
            <v/>
          </cell>
          <cell r="B542" t="str">
            <v/>
          </cell>
          <cell r="C542" t="str">
            <v/>
          </cell>
          <cell r="D542" t="str">
            <v/>
          </cell>
          <cell r="E542" t="str">
            <v/>
          </cell>
          <cell r="F542" t="str">
            <v/>
          </cell>
          <cell r="G542" t="str">
            <v/>
          </cell>
        </row>
        <row r="543">
          <cell r="A543">
            <v>7399</v>
          </cell>
          <cell r="B543" t="str">
            <v>7399CRÉDITO COM PESSOAS JURIDICAS</v>
          </cell>
          <cell r="C543" t="str">
            <v xml:space="preserve">     2.109.939,34C</v>
          </cell>
          <cell r="D543">
            <v>0</v>
          </cell>
          <cell r="E543">
            <v>85435.61</v>
          </cell>
          <cell r="F543" t="str">
            <v xml:space="preserve">     2.195.374,95C</v>
          </cell>
          <cell r="G543">
            <v>2195374.9500000002</v>
          </cell>
        </row>
        <row r="544">
          <cell r="A544">
            <v>7413</v>
          </cell>
          <cell r="B544" t="str">
            <v>7413Pixxel</v>
          </cell>
          <cell r="C544" t="str">
            <v>768.272,54C</v>
          </cell>
          <cell r="D544">
            <v>0</v>
          </cell>
          <cell r="E544">
            <v>85435.61</v>
          </cell>
          <cell r="F544" t="str">
            <v>853.708,15C</v>
          </cell>
          <cell r="G544">
            <v>853708.15</v>
          </cell>
        </row>
        <row r="545">
          <cell r="A545">
            <v>4624</v>
          </cell>
          <cell r="B545" t="str">
            <v>4624Shopping Tacaruna</v>
          </cell>
          <cell r="C545" t="str">
            <v>1.341.666,80C</v>
          </cell>
          <cell r="D545">
            <v>0</v>
          </cell>
          <cell r="E545">
            <v>0</v>
          </cell>
          <cell r="F545" t="str">
            <v>1.341.666,80C</v>
          </cell>
          <cell r="G545">
            <v>1341666.8</v>
          </cell>
        </row>
        <row r="546">
          <cell r="A546" t="str">
            <v/>
          </cell>
          <cell r="B546" t="str">
            <v/>
          </cell>
          <cell r="C546" t="str">
            <v/>
          </cell>
          <cell r="D546" t="str">
            <v/>
          </cell>
          <cell r="E546" t="str">
            <v/>
          </cell>
          <cell r="F546" t="str">
            <v/>
          </cell>
          <cell r="G546" t="str">
            <v/>
          </cell>
        </row>
        <row r="547">
          <cell r="A547">
            <v>5082</v>
          </cell>
          <cell r="B547" t="str">
            <v>5082PATRIMÔNIO LÍQUIDO</v>
          </cell>
          <cell r="C547" t="str">
            <v xml:space="preserve">     7.847.532,72C</v>
          </cell>
          <cell r="D547">
            <v>887.64</v>
          </cell>
          <cell r="E547">
            <v>23077.02</v>
          </cell>
          <cell r="F547" t="str">
            <v xml:space="preserve">     7.869.722,10C</v>
          </cell>
          <cell r="G547">
            <v>7869722.0999999996</v>
          </cell>
        </row>
        <row r="548">
          <cell r="A548">
            <v>5089</v>
          </cell>
          <cell r="B548" t="str">
            <v>5089CAPITAL SOCIAL</v>
          </cell>
          <cell r="C548" t="str">
            <v xml:space="preserve">     8.300.000,00C</v>
          </cell>
          <cell r="D548">
            <v>0</v>
          </cell>
          <cell r="E548">
            <v>0</v>
          </cell>
          <cell r="F548" t="str">
            <v xml:space="preserve">     8.300.000,00C</v>
          </cell>
          <cell r="G548">
            <v>8300000</v>
          </cell>
        </row>
        <row r="549">
          <cell r="A549">
            <v>5096</v>
          </cell>
          <cell r="B549" t="str">
            <v>5096CAPITAL SUBSCRITO</v>
          </cell>
          <cell r="C549" t="str">
            <v xml:space="preserve">       300.000,00C</v>
          </cell>
          <cell r="D549">
            <v>0</v>
          </cell>
          <cell r="E549">
            <v>0</v>
          </cell>
          <cell r="F549" t="str">
            <v xml:space="preserve">       300.000,00C</v>
          </cell>
          <cell r="G549">
            <v>300000</v>
          </cell>
        </row>
        <row r="550">
          <cell r="A550">
            <v>5103</v>
          </cell>
          <cell r="B550" t="str">
            <v>5103Capital integralizado</v>
          </cell>
          <cell r="C550" t="str">
            <v>300.000,00C</v>
          </cell>
          <cell r="D550">
            <v>0</v>
          </cell>
          <cell r="E550">
            <v>0</v>
          </cell>
          <cell r="F550" t="str">
            <v>300.000,00C</v>
          </cell>
          <cell r="G550">
            <v>300000</v>
          </cell>
        </row>
        <row r="551">
          <cell r="A551" t="str">
            <v/>
          </cell>
          <cell r="B551" t="str">
            <v/>
          </cell>
          <cell r="C551" t="str">
            <v/>
          </cell>
          <cell r="D551" t="str">
            <v/>
          </cell>
          <cell r="E551" t="str">
            <v/>
          </cell>
          <cell r="F551" t="str">
            <v/>
          </cell>
          <cell r="G551" t="str">
            <v/>
          </cell>
        </row>
        <row r="552">
          <cell r="A552">
            <v>5132</v>
          </cell>
          <cell r="B552" t="str">
            <v>5132CAPITAL SOCIAL - SCP</v>
          </cell>
          <cell r="C552" t="str">
            <v xml:space="preserve">     8.000.000,00C</v>
          </cell>
          <cell r="D552">
            <v>0</v>
          </cell>
          <cell r="E552">
            <v>0</v>
          </cell>
          <cell r="F552" t="str">
            <v xml:space="preserve">     8.000.000,00C</v>
          </cell>
          <cell r="G552">
            <v>8000000</v>
          </cell>
        </row>
        <row r="553">
          <cell r="A553">
            <v>5133</v>
          </cell>
          <cell r="B553" t="str">
            <v>5133Capital social - SCP</v>
          </cell>
          <cell r="C553" t="str">
            <v>8.000.000,00C</v>
          </cell>
          <cell r="D553">
            <v>0</v>
          </cell>
          <cell r="E553">
            <v>0</v>
          </cell>
          <cell r="F553" t="str">
            <v>8.000.000,00C</v>
          </cell>
          <cell r="G553">
            <v>8000000</v>
          </cell>
        </row>
        <row r="554">
          <cell r="A554" t="str">
            <v/>
          </cell>
          <cell r="B554" t="str">
            <v/>
          </cell>
          <cell r="C554" t="str">
            <v/>
          </cell>
          <cell r="D554" t="str">
            <v/>
          </cell>
          <cell r="E554" t="str">
            <v/>
          </cell>
          <cell r="F554" t="str">
            <v/>
          </cell>
          <cell r="G554" t="str">
            <v/>
          </cell>
        </row>
        <row r="555">
          <cell r="A555">
            <v>5208</v>
          </cell>
          <cell r="B555" t="str">
            <v>5208RESERVAS DE LUCROS</v>
          </cell>
          <cell r="C555" t="str">
            <v xml:space="preserve">         2.000,00C</v>
          </cell>
          <cell r="D555">
            <v>0</v>
          </cell>
          <cell r="E555">
            <v>0</v>
          </cell>
          <cell r="F555" t="str">
            <v xml:space="preserve">         2.000,00C</v>
          </cell>
          <cell r="G555">
            <v>2000</v>
          </cell>
        </row>
        <row r="556">
          <cell r="A556">
            <v>5215</v>
          </cell>
          <cell r="B556" t="str">
            <v>5215RESERVA LEGAL</v>
          </cell>
          <cell r="C556" t="str">
            <v xml:space="preserve">         2.000,00C</v>
          </cell>
          <cell r="D556">
            <v>0</v>
          </cell>
          <cell r="E556">
            <v>0</v>
          </cell>
          <cell r="F556" t="str">
            <v xml:space="preserve">         2.000,00C</v>
          </cell>
          <cell r="G556">
            <v>2000</v>
          </cell>
        </row>
        <row r="557">
          <cell r="A557">
            <v>5222</v>
          </cell>
          <cell r="B557" t="str">
            <v>5222Reservas de lucro</v>
          </cell>
          <cell r="C557" t="str">
            <v>2.000,00C</v>
          </cell>
          <cell r="D557">
            <v>0</v>
          </cell>
          <cell r="E557">
            <v>0</v>
          </cell>
          <cell r="F557" t="str">
            <v>2.000,00C</v>
          </cell>
          <cell r="G557">
            <v>2000</v>
          </cell>
        </row>
        <row r="558">
          <cell r="A558" t="str">
            <v/>
          </cell>
          <cell r="B558" t="str">
            <v/>
          </cell>
          <cell r="C558" t="str">
            <v/>
          </cell>
          <cell r="D558" t="str">
            <v/>
          </cell>
          <cell r="E558" t="str">
            <v/>
          </cell>
          <cell r="F558" t="str">
            <v/>
          </cell>
          <cell r="G558" t="str">
            <v/>
          </cell>
        </row>
        <row r="559">
          <cell r="A559">
            <v>5278</v>
          </cell>
          <cell r="B559" t="str">
            <v>5278LUCROS OU PREJUIZOS ACUMULADOS</v>
          </cell>
          <cell r="C559" t="str">
            <v xml:space="preserve">       454.467,28D</v>
          </cell>
          <cell r="D559">
            <v>887.64</v>
          </cell>
          <cell r="E559">
            <v>23077.02</v>
          </cell>
          <cell r="F559" t="str">
            <v xml:space="preserve">       432.277,90D</v>
          </cell>
          <cell r="G559">
            <v>432277.9</v>
          </cell>
        </row>
        <row r="560">
          <cell r="A560">
            <v>5285</v>
          </cell>
          <cell r="B560" t="str">
            <v>5285LUCROS ACUMULADOS</v>
          </cell>
          <cell r="C560" t="str">
            <v xml:space="preserve">       454.467,28D</v>
          </cell>
          <cell r="D560">
            <v>887.64</v>
          </cell>
          <cell r="E560">
            <v>23077.02</v>
          </cell>
          <cell r="F560" t="str">
            <v xml:space="preserve">       432.277,90D</v>
          </cell>
          <cell r="G560">
            <v>432277.9</v>
          </cell>
        </row>
        <row r="561">
          <cell r="A561">
            <v>5299</v>
          </cell>
          <cell r="B561" t="str">
            <v>5299Resultados de Exercícios Anteriores</v>
          </cell>
          <cell r="C561" t="str">
            <v>454.467,28D</v>
          </cell>
          <cell r="D561">
            <v>887.64</v>
          </cell>
          <cell r="E561">
            <v>23077.02</v>
          </cell>
          <cell r="F561" t="str">
            <v>432.277,90D</v>
          </cell>
          <cell r="G561">
            <v>432277.9</v>
          </cell>
        </row>
        <row r="562">
          <cell r="A562" t="str">
            <v/>
          </cell>
          <cell r="B562" t="str">
            <v/>
          </cell>
          <cell r="C562" t="str">
            <v/>
          </cell>
          <cell r="D562" t="str">
            <v/>
          </cell>
          <cell r="E562" t="str">
            <v/>
          </cell>
          <cell r="F562" t="str">
            <v/>
          </cell>
          <cell r="G562" t="str">
            <v/>
          </cell>
        </row>
        <row r="563">
          <cell r="A563">
            <v>5411</v>
          </cell>
          <cell r="B563" t="str">
            <v>5411RECEITA</v>
          </cell>
          <cell r="C563" t="str">
            <v xml:space="preserve">     4.203.583,19C</v>
          </cell>
          <cell r="D563">
            <v>71746.87</v>
          </cell>
          <cell r="E563">
            <v>1266063.67</v>
          </cell>
          <cell r="F563" t="str">
            <v xml:space="preserve">     5.397.899,99C</v>
          </cell>
          <cell r="G563">
            <v>5397899.9900000002</v>
          </cell>
        </row>
        <row r="564">
          <cell r="A564">
            <v>5418</v>
          </cell>
          <cell r="B564" t="str">
            <v>5418RECEITAS OPERACIONAIS</v>
          </cell>
          <cell r="C564" t="str">
            <v xml:space="preserve">     4.163.034,04C</v>
          </cell>
          <cell r="D564">
            <v>71746.87</v>
          </cell>
          <cell r="E564">
            <v>1265485.06</v>
          </cell>
          <cell r="F564" t="str">
            <v xml:space="preserve">     5.356.772,23C</v>
          </cell>
          <cell r="G564">
            <v>5356772.2300000004</v>
          </cell>
        </row>
        <row r="565">
          <cell r="A565">
            <v>5425</v>
          </cell>
          <cell r="B565" t="str">
            <v>5425RECEITA BRUTA</v>
          </cell>
          <cell r="C565" t="str">
            <v xml:space="preserve">     4.425.602,22C</v>
          </cell>
          <cell r="D565">
            <v>0</v>
          </cell>
          <cell r="E565">
            <v>1265467.56</v>
          </cell>
          <cell r="F565" t="str">
            <v xml:space="preserve">     5.691.069,78C</v>
          </cell>
          <cell r="G565">
            <v>5691069.7800000003</v>
          </cell>
        </row>
        <row r="566">
          <cell r="A566">
            <v>5446</v>
          </cell>
          <cell r="B566" t="str">
            <v>5446REC BRUTA DE SERVICOS</v>
          </cell>
          <cell r="C566" t="str">
            <v xml:space="preserve">     8.419.009,00C</v>
          </cell>
          <cell r="D566">
            <v>0</v>
          </cell>
          <cell r="E566">
            <v>1265467.56</v>
          </cell>
          <cell r="F566" t="str">
            <v xml:space="preserve">     9.684.476,56C</v>
          </cell>
          <cell r="G566">
            <v>9684476.5600000005</v>
          </cell>
        </row>
        <row r="567">
          <cell r="A567">
            <v>594</v>
          </cell>
          <cell r="B567" t="str">
            <v>594Receita de Serviços</v>
          </cell>
          <cell r="C567" t="str">
            <v>8.419.009,00C</v>
          </cell>
          <cell r="D567">
            <v>0</v>
          </cell>
          <cell r="E567">
            <v>1265467.56</v>
          </cell>
          <cell r="F567" t="str">
            <v>9.684.476,56C</v>
          </cell>
          <cell r="G567">
            <v>9684476.5600000005</v>
          </cell>
        </row>
        <row r="568">
          <cell r="A568" t="str">
            <v/>
          </cell>
          <cell r="B568" t="str">
            <v/>
          </cell>
          <cell r="C568" t="str">
            <v/>
          </cell>
          <cell r="D568" t="str">
            <v/>
          </cell>
          <cell r="E568" t="str">
            <v/>
          </cell>
          <cell r="F568" t="str">
            <v/>
          </cell>
          <cell r="G568" t="str">
            <v/>
          </cell>
        </row>
        <row r="569">
          <cell r="A569">
            <v>5461</v>
          </cell>
          <cell r="B569" t="str">
            <v>5461Receita SCP - RM</v>
          </cell>
          <cell r="C569" t="str">
            <v xml:space="preserve">     3.993.406,78D</v>
          </cell>
          <cell r="D569">
            <v>0</v>
          </cell>
          <cell r="E569">
            <v>0</v>
          </cell>
          <cell r="F569" t="str">
            <v xml:space="preserve">     3.993.406,78D</v>
          </cell>
          <cell r="G569">
            <v>3993406.78</v>
          </cell>
        </row>
        <row r="570">
          <cell r="A570">
            <v>5462</v>
          </cell>
          <cell r="B570" t="str">
            <v>5462Receita SCP - RM</v>
          </cell>
          <cell r="C570" t="str">
            <v>3.993.406,78D</v>
          </cell>
          <cell r="D570">
            <v>0</v>
          </cell>
          <cell r="E570">
            <v>0</v>
          </cell>
          <cell r="F570" t="str">
            <v>3.993.406,78D</v>
          </cell>
          <cell r="G570">
            <v>3993406.78</v>
          </cell>
        </row>
        <row r="571">
          <cell r="A571" t="str">
            <v/>
          </cell>
          <cell r="B571" t="str">
            <v/>
          </cell>
          <cell r="C571" t="str">
            <v/>
          </cell>
          <cell r="D571" t="str">
            <v/>
          </cell>
          <cell r="E571" t="str">
            <v/>
          </cell>
          <cell r="F571" t="str">
            <v/>
          </cell>
          <cell r="G571" t="str">
            <v/>
          </cell>
        </row>
        <row r="572">
          <cell r="A572">
            <v>5467</v>
          </cell>
          <cell r="B572" t="str">
            <v>5467DEDUÇÕES CANCELAMENTOS E DEVOL</v>
          </cell>
          <cell r="C572" t="str">
            <v xml:space="preserve">            71,60D</v>
          </cell>
          <cell r="D572">
            <v>0</v>
          </cell>
          <cell r="E572">
            <v>0</v>
          </cell>
          <cell r="F572" t="str">
            <v xml:space="preserve">            71,60D</v>
          </cell>
          <cell r="G572">
            <v>71.599999999999994</v>
          </cell>
        </row>
        <row r="573">
          <cell r="A573">
            <v>5474</v>
          </cell>
          <cell r="B573" t="str">
            <v>5474DEVOLUÇÕES DE VENDAS</v>
          </cell>
          <cell r="C573" t="str">
            <v xml:space="preserve">            71,60D</v>
          </cell>
          <cell r="D573">
            <v>0</v>
          </cell>
          <cell r="E573">
            <v>0</v>
          </cell>
          <cell r="F573" t="str">
            <v xml:space="preserve">            71,60D</v>
          </cell>
          <cell r="G573">
            <v>71.599999999999994</v>
          </cell>
        </row>
        <row r="574">
          <cell r="A574">
            <v>5488</v>
          </cell>
          <cell r="B574" t="str">
            <v>5488Devolucoes de vendas</v>
          </cell>
          <cell r="C574" t="str">
            <v>71,60D</v>
          </cell>
          <cell r="D574">
            <v>0</v>
          </cell>
          <cell r="E574">
            <v>0</v>
          </cell>
          <cell r="F574" t="str">
            <v>71,60D</v>
          </cell>
          <cell r="G574">
            <v>71.599999999999994</v>
          </cell>
        </row>
        <row r="575">
          <cell r="A575" t="str">
            <v/>
          </cell>
          <cell r="B575" t="str">
            <v/>
          </cell>
          <cell r="C575" t="str">
            <v/>
          </cell>
          <cell r="D575" t="str">
            <v/>
          </cell>
          <cell r="E575" t="str">
            <v/>
          </cell>
          <cell r="F575" t="str">
            <v/>
          </cell>
          <cell r="G575" t="str">
            <v/>
          </cell>
        </row>
        <row r="576">
          <cell r="A576" t="str">
            <v/>
          </cell>
          <cell r="B576" t="str">
            <v/>
          </cell>
        </row>
        <row r="577">
          <cell r="A577" t="str">
            <v/>
          </cell>
          <cell r="B577" t="str">
            <v/>
          </cell>
        </row>
        <row r="578">
          <cell r="A578" t="str">
            <v/>
          </cell>
          <cell r="B578" t="str">
            <v/>
          </cell>
        </row>
        <row r="579">
          <cell r="A579" t="str">
            <v/>
          </cell>
          <cell r="B579" t="str">
            <v/>
          </cell>
        </row>
        <row r="580">
          <cell r="A580">
            <v>5509</v>
          </cell>
          <cell r="B580" t="str">
            <v>5509IMPOSTOS INCIDENTES</v>
          </cell>
          <cell r="C580" t="str">
            <v xml:space="preserve">       262.496,58D</v>
          </cell>
          <cell r="D580">
            <v>71746.87</v>
          </cell>
          <cell r="E580">
            <v>17.5</v>
          </cell>
          <cell r="F580" t="str">
            <v xml:space="preserve">       334.225,95D</v>
          </cell>
          <cell r="G580">
            <v>334225.95</v>
          </cell>
        </row>
        <row r="581">
          <cell r="A581">
            <v>5516</v>
          </cell>
          <cell r="B581" t="str">
            <v>5516IMPOSTOS INCIDENTES S/ FATURAMENTO</v>
          </cell>
          <cell r="C581" t="str">
            <v xml:space="preserve">       159.439,45D</v>
          </cell>
          <cell r="D581">
            <v>46189.77</v>
          </cell>
          <cell r="E581">
            <v>0</v>
          </cell>
          <cell r="F581" t="str">
            <v xml:space="preserve">       205.629,22D</v>
          </cell>
          <cell r="G581">
            <v>205629.22</v>
          </cell>
        </row>
        <row r="582">
          <cell r="A582">
            <v>606</v>
          </cell>
          <cell r="B582" t="str">
            <v>606Pis</v>
          </cell>
          <cell r="C582" t="str">
            <v>56.651,53D</v>
          </cell>
          <cell r="D582">
            <v>8225.74</v>
          </cell>
          <cell r="E582">
            <v>0</v>
          </cell>
          <cell r="F582" t="str">
            <v>64.877,27D</v>
          </cell>
          <cell r="G582">
            <v>64877.27</v>
          </cell>
        </row>
        <row r="583">
          <cell r="A583">
            <v>603</v>
          </cell>
          <cell r="B583" t="str">
            <v>603Cofins</v>
          </cell>
          <cell r="C583" t="str">
            <v>252.570,83D</v>
          </cell>
          <cell r="D583">
            <v>37964.03</v>
          </cell>
          <cell r="E583">
            <v>0</v>
          </cell>
          <cell r="F583" t="str">
            <v>290.534,86D</v>
          </cell>
          <cell r="G583">
            <v>290534.86</v>
          </cell>
        </row>
        <row r="584">
          <cell r="A584">
            <v>5531</v>
          </cell>
          <cell r="B584" t="str">
            <v>5531PIS e COFINS - SCP</v>
          </cell>
          <cell r="C584" t="str">
            <v>149.782,91C</v>
          </cell>
          <cell r="D584">
            <v>0</v>
          </cell>
          <cell r="E584">
            <v>0</v>
          </cell>
          <cell r="F584" t="str">
            <v>149.782,91C</v>
          </cell>
          <cell r="G584">
            <v>149782.91</v>
          </cell>
        </row>
        <row r="585">
          <cell r="A585" t="str">
            <v/>
          </cell>
          <cell r="B585" t="str">
            <v/>
          </cell>
          <cell r="C585" t="str">
            <v/>
          </cell>
          <cell r="D585" t="str">
            <v/>
          </cell>
          <cell r="E585" t="str">
            <v/>
          </cell>
          <cell r="F585" t="str">
            <v/>
          </cell>
          <cell r="G585" t="str">
            <v/>
          </cell>
        </row>
        <row r="586">
          <cell r="A586">
            <v>5551</v>
          </cell>
          <cell r="B586" t="str">
            <v>5551IMPOSTOS INCID. S/SERVICOS</v>
          </cell>
          <cell r="C586" t="str">
            <v xml:space="preserve">       103.057,13D</v>
          </cell>
          <cell r="D586">
            <v>25557.1</v>
          </cell>
          <cell r="E586">
            <v>17.5</v>
          </cell>
          <cell r="F586" t="str">
            <v xml:space="preserve">       128.596,73D</v>
          </cell>
          <cell r="G586">
            <v>128596.73</v>
          </cell>
        </row>
        <row r="587">
          <cell r="A587">
            <v>609</v>
          </cell>
          <cell r="B587" t="str">
            <v>609Iss</v>
          </cell>
          <cell r="C587" t="str">
            <v>185.129,95D</v>
          </cell>
          <cell r="D587">
            <v>25557.1</v>
          </cell>
          <cell r="E587">
            <v>17.5</v>
          </cell>
          <cell r="F587" t="str">
            <v>210.669,55D</v>
          </cell>
          <cell r="G587">
            <v>210669.55</v>
          </cell>
        </row>
        <row r="588">
          <cell r="A588">
            <v>5580</v>
          </cell>
          <cell r="B588" t="str">
            <v>5580ISS - SCP</v>
          </cell>
          <cell r="C588" t="str">
            <v>82.072,82C</v>
          </cell>
          <cell r="D588">
            <v>0</v>
          </cell>
          <cell r="E588">
            <v>0</v>
          </cell>
          <cell r="F588" t="str">
            <v>82.072,82C</v>
          </cell>
          <cell r="G588">
            <v>82072.820000000007</v>
          </cell>
        </row>
        <row r="589">
          <cell r="A589" t="str">
            <v/>
          </cell>
          <cell r="B589" t="str">
            <v/>
          </cell>
          <cell r="C589" t="str">
            <v/>
          </cell>
          <cell r="D589" t="str">
            <v/>
          </cell>
          <cell r="E589" t="str">
            <v/>
          </cell>
          <cell r="F589" t="str">
            <v/>
          </cell>
          <cell r="G589" t="str">
            <v/>
          </cell>
        </row>
        <row r="590">
          <cell r="A590">
            <v>5586</v>
          </cell>
          <cell r="B590" t="str">
            <v>5586RECEITAS NÃO OPERACIONAIS</v>
          </cell>
          <cell r="C590" t="str">
            <v xml:space="preserve">        40.549,15C</v>
          </cell>
          <cell r="D590">
            <v>0</v>
          </cell>
          <cell r="E590">
            <v>578.61</v>
          </cell>
          <cell r="F590" t="str">
            <v xml:space="preserve">        41.127,76C</v>
          </cell>
          <cell r="G590">
            <v>41127.760000000002</v>
          </cell>
        </row>
        <row r="591">
          <cell r="A591">
            <v>5593</v>
          </cell>
          <cell r="B591" t="str">
            <v>5593RECEITAS FINANCEIRAS</v>
          </cell>
          <cell r="C591" t="str">
            <v xml:space="preserve">        20.341,81C</v>
          </cell>
          <cell r="D591">
            <v>0</v>
          </cell>
          <cell r="E591">
            <v>578.61</v>
          </cell>
          <cell r="F591" t="str">
            <v xml:space="preserve">        20.920,42C</v>
          </cell>
          <cell r="G591">
            <v>20920.419999999998</v>
          </cell>
        </row>
        <row r="592">
          <cell r="A592">
            <v>5600</v>
          </cell>
          <cell r="B592" t="str">
            <v>5600JUROS E RENDIMENTOS</v>
          </cell>
          <cell r="C592" t="str">
            <v xml:space="preserve">        20.341,81C</v>
          </cell>
          <cell r="D592">
            <v>0</v>
          </cell>
          <cell r="E592">
            <v>578.61</v>
          </cell>
          <cell r="F592" t="str">
            <v xml:space="preserve">        20.920,42C</v>
          </cell>
          <cell r="G592">
            <v>20920.419999999998</v>
          </cell>
        </row>
        <row r="593">
          <cell r="A593">
            <v>5607</v>
          </cell>
          <cell r="B593" t="str">
            <v>5607Juros e Multas ativas</v>
          </cell>
          <cell r="C593" t="str">
            <v>10,40C</v>
          </cell>
          <cell r="D593">
            <v>0</v>
          </cell>
          <cell r="E593">
            <v>0</v>
          </cell>
          <cell r="F593" t="str">
            <v>10,40C</v>
          </cell>
          <cell r="G593">
            <v>10.4</v>
          </cell>
        </row>
        <row r="594">
          <cell r="A594">
            <v>5621</v>
          </cell>
          <cell r="B594" t="str">
            <v>5621Descontos Obtidos</v>
          </cell>
          <cell r="C594" t="str">
            <v>392,65C</v>
          </cell>
          <cell r="D594">
            <v>0</v>
          </cell>
          <cell r="E594">
            <v>63.03</v>
          </cell>
          <cell r="F594" t="str">
            <v>455,68C</v>
          </cell>
          <cell r="G594">
            <v>455.68</v>
          </cell>
        </row>
        <row r="595">
          <cell r="A595">
            <v>5649</v>
          </cell>
          <cell r="B595" t="str">
            <v>5649Rendimento S/ Aplicação</v>
          </cell>
          <cell r="C595" t="str">
            <v>19.938,76C</v>
          </cell>
          <cell r="D595">
            <v>0</v>
          </cell>
          <cell r="E595">
            <v>515.58000000000004</v>
          </cell>
          <cell r="F595" t="str">
            <v>20.454,34C</v>
          </cell>
          <cell r="G595">
            <v>20454.34</v>
          </cell>
        </row>
        <row r="596">
          <cell r="A596" t="str">
            <v/>
          </cell>
          <cell r="B596" t="str">
            <v/>
          </cell>
          <cell r="C596" t="str">
            <v/>
          </cell>
          <cell r="D596" t="str">
            <v/>
          </cell>
          <cell r="E596" t="str">
            <v/>
          </cell>
          <cell r="F596" t="str">
            <v/>
          </cell>
          <cell r="G596" t="str">
            <v/>
          </cell>
        </row>
        <row r="597">
          <cell r="A597">
            <v>5677</v>
          </cell>
          <cell r="B597" t="str">
            <v>5677OUTRAS RECEITAS</v>
          </cell>
          <cell r="C597" t="str">
            <v xml:space="preserve">        20.207,34C</v>
          </cell>
          <cell r="D597">
            <v>0</v>
          </cell>
          <cell r="E597">
            <v>0</v>
          </cell>
          <cell r="F597" t="str">
            <v xml:space="preserve">        20.207,34C</v>
          </cell>
          <cell r="G597">
            <v>20207.34</v>
          </cell>
        </row>
        <row r="598">
          <cell r="A598">
            <v>5684</v>
          </cell>
          <cell r="B598" t="str">
            <v>5684RECEITA</v>
          </cell>
          <cell r="C598" t="str">
            <v xml:space="preserve">        20.207,34C</v>
          </cell>
          <cell r="D598">
            <v>0</v>
          </cell>
          <cell r="E598">
            <v>0</v>
          </cell>
          <cell r="F598" t="str">
            <v xml:space="preserve">        20.207,34C</v>
          </cell>
          <cell r="G598">
            <v>20207.34</v>
          </cell>
        </row>
        <row r="599">
          <cell r="A599">
            <v>5706</v>
          </cell>
          <cell r="B599" t="str">
            <v>5706Sobras Líquidas - Cooperativas</v>
          </cell>
          <cell r="C599" t="str">
            <v>20.207,34C</v>
          </cell>
          <cell r="D599">
            <v>0</v>
          </cell>
          <cell r="E599">
            <v>0</v>
          </cell>
          <cell r="F599" t="str">
            <v>20.207,34C</v>
          </cell>
          <cell r="G599">
            <v>20207.34</v>
          </cell>
        </row>
        <row r="600">
          <cell r="A600" t="str">
            <v/>
          </cell>
          <cell r="B600" t="str">
            <v/>
          </cell>
          <cell r="C600" t="str">
            <v/>
          </cell>
          <cell r="D600" t="str">
            <v/>
          </cell>
          <cell r="E600" t="str">
            <v/>
          </cell>
          <cell r="F600" t="str">
            <v/>
          </cell>
          <cell r="G600" t="str">
            <v/>
          </cell>
        </row>
        <row r="601">
          <cell r="A601">
            <v>5712</v>
          </cell>
          <cell r="B601" t="str">
            <v>5712CUSTOS</v>
          </cell>
          <cell r="C601" t="str">
            <v xml:space="preserve">     2.968.601,73D</v>
          </cell>
          <cell r="D601">
            <v>999390.8</v>
          </cell>
          <cell r="E601">
            <v>14436.24</v>
          </cell>
          <cell r="F601" t="str">
            <v xml:space="preserve">     3.953.556,29D</v>
          </cell>
          <cell r="G601">
            <v>3953556.29</v>
          </cell>
        </row>
        <row r="602">
          <cell r="A602">
            <v>5719</v>
          </cell>
          <cell r="B602" t="str">
            <v>5719CUSTO DA PRESTAÇÃO DOS SERVIÇOS</v>
          </cell>
          <cell r="C602" t="str">
            <v xml:space="preserve">     2.968.601,73D</v>
          </cell>
          <cell r="D602">
            <v>999390.8</v>
          </cell>
          <cell r="E602">
            <v>14436.24</v>
          </cell>
          <cell r="F602" t="str">
            <v xml:space="preserve">     3.953.556,29D</v>
          </cell>
          <cell r="G602">
            <v>3953556.29</v>
          </cell>
        </row>
        <row r="603">
          <cell r="A603">
            <v>5726</v>
          </cell>
          <cell r="B603" t="str">
            <v>5726CUSTOS DIRETOS DA PRESTAÇÃO DE SERVIÇOS</v>
          </cell>
          <cell r="C603" t="str">
            <v xml:space="preserve">     2.968.601,73D</v>
          </cell>
          <cell r="D603">
            <v>999390.8</v>
          </cell>
          <cell r="E603">
            <v>14436.24</v>
          </cell>
          <cell r="F603" t="str">
            <v xml:space="preserve">     3.953.556,29D</v>
          </cell>
          <cell r="G603">
            <v>3953556.29</v>
          </cell>
        </row>
        <row r="604">
          <cell r="A604">
            <v>5733</v>
          </cell>
          <cell r="B604" t="str">
            <v>5733MATERIAIS DIRETOS</v>
          </cell>
          <cell r="C604" t="str">
            <v xml:space="preserve">       236.219,65D</v>
          </cell>
          <cell r="D604">
            <v>34632.65</v>
          </cell>
          <cell r="E604">
            <v>0</v>
          </cell>
          <cell r="F604" t="str">
            <v xml:space="preserve">       270.852,30D</v>
          </cell>
          <cell r="G604">
            <v>270852.3</v>
          </cell>
        </row>
        <row r="605">
          <cell r="A605">
            <v>6762</v>
          </cell>
          <cell r="B605" t="str">
            <v>6762Materiais Utilizados na Prestação de Serviços</v>
          </cell>
          <cell r="C605" t="str">
            <v>236.219,65D</v>
          </cell>
          <cell r="D605">
            <v>34632.65</v>
          </cell>
          <cell r="E605">
            <v>0</v>
          </cell>
          <cell r="F605" t="str">
            <v>270.852,30D</v>
          </cell>
          <cell r="G605">
            <v>270852.3</v>
          </cell>
        </row>
        <row r="606">
          <cell r="A606" t="str">
            <v/>
          </cell>
          <cell r="B606" t="str">
            <v/>
          </cell>
          <cell r="C606" t="str">
            <v/>
          </cell>
          <cell r="D606" t="str">
            <v/>
          </cell>
          <cell r="E606" t="str">
            <v/>
          </cell>
          <cell r="F606" t="str">
            <v/>
          </cell>
          <cell r="G606" t="str">
            <v/>
          </cell>
        </row>
        <row r="607">
          <cell r="A607">
            <v>5747</v>
          </cell>
          <cell r="B607" t="str">
            <v>5747MÃO-DE-OBRA DIRETA</v>
          </cell>
          <cell r="C607" t="str">
            <v xml:space="preserve">       938.173,08D</v>
          </cell>
          <cell r="D607">
            <v>362872.66</v>
          </cell>
          <cell r="E607">
            <v>14436.24</v>
          </cell>
          <cell r="F607" t="str">
            <v xml:space="preserve">     1.286.609,50D</v>
          </cell>
          <cell r="G607">
            <v>1286609.5</v>
          </cell>
        </row>
        <row r="608">
          <cell r="A608">
            <v>5754</v>
          </cell>
          <cell r="B608" t="str">
            <v>5754Assistencia Medica e Social</v>
          </cell>
          <cell r="C608" t="str">
            <v>74.401,51D</v>
          </cell>
          <cell r="D608">
            <v>23955.33</v>
          </cell>
          <cell r="E608">
            <v>5033.97</v>
          </cell>
          <cell r="F608" t="str">
            <v>93.322,87D</v>
          </cell>
          <cell r="G608">
            <v>93322.87</v>
          </cell>
        </row>
        <row r="609">
          <cell r="A609">
            <v>5775</v>
          </cell>
          <cell r="B609" t="str">
            <v>5775FGTS</v>
          </cell>
          <cell r="C609" t="str">
            <v>67.698,43D</v>
          </cell>
          <cell r="D609">
            <v>15095.22</v>
          </cell>
          <cell r="E609">
            <v>0</v>
          </cell>
          <cell r="F609" t="str">
            <v>82.793,65D</v>
          </cell>
          <cell r="G609">
            <v>82793.649999999994</v>
          </cell>
        </row>
        <row r="610">
          <cell r="A610">
            <v>5789</v>
          </cell>
          <cell r="B610" t="str">
            <v>5789Ferias</v>
          </cell>
          <cell r="C610" t="str">
            <v>1.715,03D</v>
          </cell>
          <cell r="D610">
            <v>0</v>
          </cell>
          <cell r="E610">
            <v>0</v>
          </cell>
          <cell r="F610" t="str">
            <v>1.715,03D</v>
          </cell>
          <cell r="G610">
            <v>1715.03</v>
          </cell>
        </row>
        <row r="611">
          <cell r="A611">
            <v>5810</v>
          </cell>
          <cell r="B611" t="str">
            <v>5810Salarios</v>
          </cell>
          <cell r="C611" t="str">
            <v>679.426,14D</v>
          </cell>
          <cell r="D611">
            <v>145316.91</v>
          </cell>
          <cell r="E611">
            <v>1056.1099999999999</v>
          </cell>
          <cell r="F611" t="str">
            <v>823.686,94D</v>
          </cell>
          <cell r="G611">
            <v>823686.94</v>
          </cell>
        </row>
        <row r="612">
          <cell r="A612">
            <v>5831</v>
          </cell>
          <cell r="B612" t="str">
            <v>5831Vale-refeição</v>
          </cell>
          <cell r="C612" t="str">
            <v>153.288,56D</v>
          </cell>
          <cell r="D612">
            <v>48690.62</v>
          </cell>
          <cell r="E612">
            <v>456</v>
          </cell>
          <cell r="F612" t="str">
            <v>201.523,18D</v>
          </cell>
          <cell r="G612">
            <v>201523.18</v>
          </cell>
        </row>
        <row r="613">
          <cell r="A613">
            <v>5838</v>
          </cell>
          <cell r="B613" t="str">
            <v>5838Vale-transporte</v>
          </cell>
          <cell r="C613" t="str">
            <v>112.333,72D</v>
          </cell>
          <cell r="D613">
            <v>25684.61</v>
          </cell>
          <cell r="E613">
            <v>7732.54</v>
          </cell>
          <cell r="F613" t="str">
            <v>130.285,79D</v>
          </cell>
          <cell r="G613">
            <v>130285.79</v>
          </cell>
        </row>
        <row r="614">
          <cell r="A614">
            <v>5854</v>
          </cell>
          <cell r="B614" t="str">
            <v>5854Insalubridade</v>
          </cell>
          <cell r="C614" t="str">
            <v>147.599,85D</v>
          </cell>
          <cell r="D614">
            <v>32035.52</v>
          </cell>
          <cell r="E614">
            <v>0</v>
          </cell>
          <cell r="F614" t="str">
            <v>179.635,37D</v>
          </cell>
          <cell r="G614">
            <v>179635.37</v>
          </cell>
        </row>
        <row r="615">
          <cell r="A615">
            <v>5855</v>
          </cell>
          <cell r="B615" t="str">
            <v>5855Quinquenio</v>
          </cell>
          <cell r="C615" t="str">
            <v>4.147,38D</v>
          </cell>
          <cell r="D615">
            <v>692.61</v>
          </cell>
          <cell r="E615">
            <v>0</v>
          </cell>
          <cell r="F615" t="str">
            <v>4.839,99D</v>
          </cell>
          <cell r="G615">
            <v>4839.99</v>
          </cell>
        </row>
        <row r="616">
          <cell r="A616">
            <v>5856</v>
          </cell>
          <cell r="B616" t="str">
            <v>5856Pro Labore</v>
          </cell>
          <cell r="C616" t="str">
            <v>4.685,00D</v>
          </cell>
          <cell r="D616">
            <v>937</v>
          </cell>
          <cell r="E616">
            <v>0</v>
          </cell>
          <cell r="F616" t="str">
            <v>5.622,00D</v>
          </cell>
          <cell r="G616">
            <v>5622</v>
          </cell>
        </row>
        <row r="617">
          <cell r="A617">
            <v>5858</v>
          </cell>
          <cell r="B617" t="str">
            <v>5858Cursos e treinamentos</v>
          </cell>
          <cell r="C617" t="str">
            <v>35,00D</v>
          </cell>
          <cell r="D617">
            <v>0</v>
          </cell>
          <cell r="E617">
            <v>0</v>
          </cell>
          <cell r="F617" t="str">
            <v>35,00D</v>
          </cell>
          <cell r="G617">
            <v>35</v>
          </cell>
        </row>
        <row r="618">
          <cell r="A618">
            <v>5860</v>
          </cell>
          <cell r="B618" t="str">
            <v>5860Rescisão</v>
          </cell>
          <cell r="C618" t="str">
            <v>15.180,77D</v>
          </cell>
          <cell r="D618">
            <v>9399.1299999999992</v>
          </cell>
          <cell r="E618">
            <v>89.97</v>
          </cell>
          <cell r="F618" t="str">
            <v>24.489,93D</v>
          </cell>
          <cell r="G618">
            <v>24489.93</v>
          </cell>
        </row>
        <row r="619">
          <cell r="A619">
            <v>5861</v>
          </cell>
          <cell r="B619" t="str">
            <v>5861Periculosidade</v>
          </cell>
          <cell r="C619" t="str">
            <v>1.619,33D</v>
          </cell>
          <cell r="D619">
            <v>326.04000000000002</v>
          </cell>
          <cell r="E619">
            <v>0</v>
          </cell>
          <cell r="F619" t="str">
            <v>1.945,37D</v>
          </cell>
          <cell r="G619">
            <v>1945.37</v>
          </cell>
        </row>
        <row r="620">
          <cell r="A620">
            <v>5863</v>
          </cell>
          <cell r="B620" t="str">
            <v>5863INSS</v>
          </cell>
          <cell r="C620" t="str">
            <v>234.692,35D</v>
          </cell>
          <cell r="D620">
            <v>51247.48</v>
          </cell>
          <cell r="E620">
            <v>0</v>
          </cell>
          <cell r="F620" t="str">
            <v>285.939,83D</v>
          </cell>
          <cell r="G620">
            <v>285939.83</v>
          </cell>
        </row>
        <row r="621">
          <cell r="A621">
            <v>5864</v>
          </cell>
          <cell r="B621" t="str">
            <v>5864GRRF</v>
          </cell>
          <cell r="C621" t="str">
            <v>9.246,73D</v>
          </cell>
          <cell r="D621">
            <v>4618.68</v>
          </cell>
          <cell r="E621">
            <v>0</v>
          </cell>
          <cell r="F621" t="str">
            <v>13.865,41D</v>
          </cell>
          <cell r="G621">
            <v>13865.41</v>
          </cell>
        </row>
        <row r="622">
          <cell r="A622">
            <v>5865</v>
          </cell>
          <cell r="B622" t="str">
            <v>5865Hora extra</v>
          </cell>
          <cell r="C622" t="str">
            <v>21.753,46D</v>
          </cell>
          <cell r="D622">
            <v>4856.33</v>
          </cell>
          <cell r="E622">
            <v>67.650000000000006</v>
          </cell>
          <cell r="F622" t="str">
            <v>26.542,14D</v>
          </cell>
          <cell r="G622">
            <v>26542.14</v>
          </cell>
        </row>
        <row r="623">
          <cell r="A623">
            <v>5867</v>
          </cell>
          <cell r="B623" t="str">
            <v>5867Custos de Mão de Obra - SCP</v>
          </cell>
          <cell r="C623" t="str">
            <v>595.216,00C</v>
          </cell>
          <cell r="D623">
            <v>0</v>
          </cell>
          <cell r="E623">
            <v>0</v>
          </cell>
          <cell r="F623" t="str">
            <v>595.216,00C</v>
          </cell>
          <cell r="G623">
            <v>595216</v>
          </cell>
        </row>
        <row r="624">
          <cell r="A624">
            <v>5868</v>
          </cell>
          <cell r="B624" t="str">
            <v>5868DSR S/ H. EXTRA</v>
          </cell>
          <cell r="C624" t="str">
            <v>5.565,82D</v>
          </cell>
          <cell r="D624">
            <v>17.18</v>
          </cell>
          <cell r="E624">
            <v>0</v>
          </cell>
          <cell r="F624" t="str">
            <v>5.583,00D</v>
          </cell>
          <cell r="G624">
            <v>5583</v>
          </cell>
        </row>
        <row r="625">
          <cell r="A625" t="str">
            <v/>
          </cell>
          <cell r="B625" t="str">
            <v/>
          </cell>
          <cell r="C625" t="str">
            <v/>
          </cell>
          <cell r="D625" t="str">
            <v/>
          </cell>
          <cell r="E625" t="str">
            <v/>
          </cell>
          <cell r="F625" t="str">
            <v/>
          </cell>
          <cell r="G625" t="str">
            <v/>
          </cell>
        </row>
        <row r="626">
          <cell r="A626">
            <v>6764</v>
          </cell>
          <cell r="B626" t="str">
            <v>6764PROVISÕES TRABALHISTAS</v>
          </cell>
          <cell r="C626" t="str">
            <v xml:space="preserve">       152.710,32D</v>
          </cell>
          <cell r="D626">
            <v>48338.48</v>
          </cell>
          <cell r="E626">
            <v>0</v>
          </cell>
          <cell r="F626" t="str">
            <v xml:space="preserve">       201.048,80D</v>
          </cell>
          <cell r="G626">
            <v>201048.8</v>
          </cell>
        </row>
        <row r="627">
          <cell r="A627">
            <v>5859</v>
          </cell>
          <cell r="B627" t="str">
            <v>5859Provisões férias</v>
          </cell>
          <cell r="C627" t="str">
            <v>97.073,98D</v>
          </cell>
          <cell r="D627">
            <v>20546.580000000002</v>
          </cell>
          <cell r="E627">
            <v>0</v>
          </cell>
          <cell r="F627" t="str">
            <v>117.620,56D</v>
          </cell>
          <cell r="G627">
            <v>117620.56</v>
          </cell>
        </row>
        <row r="628">
          <cell r="A628">
            <v>6765</v>
          </cell>
          <cell r="B628" t="str">
            <v>6765Provisões encargos s/ férias</v>
          </cell>
          <cell r="C628" t="str">
            <v>33.780,64D</v>
          </cell>
          <cell r="D628">
            <v>7150.52</v>
          </cell>
          <cell r="E628">
            <v>0</v>
          </cell>
          <cell r="F628" t="str">
            <v>40.931,16D</v>
          </cell>
          <cell r="G628">
            <v>40931.160000000003</v>
          </cell>
        </row>
        <row r="629">
          <cell r="A629">
            <v>6766</v>
          </cell>
          <cell r="B629" t="str">
            <v>6766Provisões 13º</v>
          </cell>
          <cell r="C629" t="str">
            <v>71.392,42D</v>
          </cell>
          <cell r="D629">
            <v>15362.44</v>
          </cell>
          <cell r="E629">
            <v>0</v>
          </cell>
          <cell r="F629" t="str">
            <v>86.754,86D</v>
          </cell>
          <cell r="G629">
            <v>86754.86</v>
          </cell>
        </row>
        <row r="630">
          <cell r="A630">
            <v>6767</v>
          </cell>
          <cell r="B630" t="str">
            <v>6767Provisões encargos s/ 13º salário</v>
          </cell>
          <cell r="C630" t="str">
            <v>25.119,91D</v>
          </cell>
          <cell r="D630">
            <v>5278.94</v>
          </cell>
          <cell r="E630">
            <v>0</v>
          </cell>
          <cell r="F630" t="str">
            <v>30.398,85D</v>
          </cell>
          <cell r="G630">
            <v>30398.85</v>
          </cell>
        </row>
        <row r="631">
          <cell r="A631">
            <v>6768</v>
          </cell>
          <cell r="B631" t="str">
            <v>6768Provisões trabalhistas - SCP</v>
          </cell>
          <cell r="C631" t="str">
            <v>74.656,63C</v>
          </cell>
          <cell r="D631">
            <v>0</v>
          </cell>
          <cell r="E631">
            <v>0</v>
          </cell>
          <cell r="F631" t="str">
            <v>74.656,63C</v>
          </cell>
          <cell r="G631">
            <v>74656.63</v>
          </cell>
        </row>
        <row r="632">
          <cell r="A632" t="str">
            <v/>
          </cell>
          <cell r="B632" t="str">
            <v/>
          </cell>
          <cell r="C632" t="str">
            <v/>
          </cell>
          <cell r="D632" t="str">
            <v/>
          </cell>
          <cell r="E632" t="str">
            <v/>
          </cell>
          <cell r="F632" t="str">
            <v/>
          </cell>
          <cell r="G632" t="str">
            <v/>
          </cell>
        </row>
        <row r="633">
          <cell r="A633">
            <v>6763</v>
          </cell>
          <cell r="B633" t="str">
            <v>6763GASTOS GERAIS DIRETOS</v>
          </cell>
          <cell r="C633" t="str">
            <v xml:space="preserve">     1.641.498,68D</v>
          </cell>
          <cell r="D633">
            <v>553547.01</v>
          </cell>
          <cell r="E633">
            <v>0</v>
          </cell>
          <cell r="F633" t="str">
            <v xml:space="preserve">     2.195.045,69D</v>
          </cell>
          <cell r="G633">
            <v>2195045.69</v>
          </cell>
        </row>
        <row r="634">
          <cell r="A634">
            <v>7792</v>
          </cell>
          <cell r="B634" t="str">
            <v>7792Repasse Médico</v>
          </cell>
          <cell r="C634" t="str">
            <v>1.683.195,60D</v>
          </cell>
          <cell r="D634">
            <v>330742.53999999998</v>
          </cell>
          <cell r="E634">
            <v>0</v>
          </cell>
          <cell r="F634" t="str">
            <v>2.013.938,14D</v>
          </cell>
          <cell r="G634">
            <v>2013938.14</v>
          </cell>
        </row>
        <row r="635">
          <cell r="A635">
            <v>6790</v>
          </cell>
          <cell r="B635" t="str">
            <v>6790Alugueis</v>
          </cell>
          <cell r="C635" t="str">
            <v>282.245,08D</v>
          </cell>
          <cell r="D635">
            <v>49009.34</v>
          </cell>
          <cell r="E635">
            <v>0</v>
          </cell>
          <cell r="F635" t="str">
            <v>331.254,42D</v>
          </cell>
          <cell r="G635">
            <v>331254.42</v>
          </cell>
        </row>
        <row r="636">
          <cell r="A636" t="str">
            <v/>
          </cell>
          <cell r="B636" t="str">
            <v/>
          </cell>
        </row>
        <row r="637">
          <cell r="A637">
            <v>6706</v>
          </cell>
          <cell r="B637" t="str">
            <v>6706Energia Eletrica</v>
          </cell>
          <cell r="C637" t="str">
            <v>242.719,71D</v>
          </cell>
          <cell r="D637">
            <v>54867.88</v>
          </cell>
          <cell r="E637">
            <v>0</v>
          </cell>
          <cell r="F637" t="str">
            <v>297.587,59D</v>
          </cell>
          <cell r="G637">
            <v>297587.59000000003</v>
          </cell>
        </row>
        <row r="638">
          <cell r="A638">
            <v>6741</v>
          </cell>
          <cell r="B638" t="str">
            <v>6741Manutenção e Reparo</v>
          </cell>
          <cell r="C638" t="str">
            <v>319.553,46D</v>
          </cell>
          <cell r="D638">
            <v>49157.5</v>
          </cell>
          <cell r="E638">
            <v>0</v>
          </cell>
          <cell r="F638" t="str">
            <v>368.710,96D</v>
          </cell>
          <cell r="G638">
            <v>368710.96</v>
          </cell>
        </row>
        <row r="639">
          <cell r="A639">
            <v>7767</v>
          </cell>
          <cell r="B639" t="str">
            <v>7767Serviços de limpeza</v>
          </cell>
          <cell r="C639" t="str">
            <v>5.651,06D</v>
          </cell>
          <cell r="D639">
            <v>533.96</v>
          </cell>
          <cell r="E639">
            <v>0</v>
          </cell>
          <cell r="F639" t="str">
            <v>6.185,02D</v>
          </cell>
          <cell r="G639">
            <v>6185.02</v>
          </cell>
        </row>
        <row r="640">
          <cell r="A640">
            <v>6300</v>
          </cell>
          <cell r="B640" t="str">
            <v>6300Lavanderia</v>
          </cell>
          <cell r="C640" t="str">
            <v>56.665,21D</v>
          </cell>
          <cell r="D640">
            <v>10206.84</v>
          </cell>
          <cell r="E640">
            <v>0</v>
          </cell>
          <cell r="F640" t="str">
            <v>66.872,05D</v>
          </cell>
          <cell r="G640">
            <v>66872.05</v>
          </cell>
        </row>
        <row r="641">
          <cell r="A641">
            <v>7799</v>
          </cell>
          <cell r="B641" t="str">
            <v>7799Gastos Gerais Diretos - SCP</v>
          </cell>
          <cell r="C641" t="str">
            <v>1.438.511,30C</v>
          </cell>
          <cell r="D641">
            <v>0</v>
          </cell>
          <cell r="E641">
            <v>0</v>
          </cell>
          <cell r="F641" t="str">
            <v>1.438.511,30C</v>
          </cell>
          <cell r="G641">
            <v>1438511.3</v>
          </cell>
        </row>
        <row r="642">
          <cell r="A642">
            <v>7808</v>
          </cell>
          <cell r="B642" t="str">
            <v>7808Locação de maquinas e equipamentos</v>
          </cell>
          <cell r="C642" t="str">
            <v>10.496,00D</v>
          </cell>
          <cell r="D642">
            <v>2504</v>
          </cell>
          <cell r="E642">
            <v>0</v>
          </cell>
          <cell r="F642" t="str">
            <v>13.000,00D</v>
          </cell>
          <cell r="G642">
            <v>13000</v>
          </cell>
        </row>
        <row r="643">
          <cell r="A643">
            <v>7809</v>
          </cell>
          <cell r="B643" t="str">
            <v>7809Serviços de pesquisa e monitoramento</v>
          </cell>
          <cell r="C643" t="str">
            <v>4.620,71D</v>
          </cell>
          <cell r="D643">
            <v>0</v>
          </cell>
          <cell r="E643">
            <v>0</v>
          </cell>
          <cell r="F643" t="str">
            <v>4.620,71D</v>
          </cell>
          <cell r="G643">
            <v>4620.71</v>
          </cell>
        </row>
        <row r="644">
          <cell r="A644">
            <v>7768</v>
          </cell>
          <cell r="B644" t="str">
            <v>7768Cópias e impressões</v>
          </cell>
          <cell r="C644" t="str">
            <v>461.458,60D</v>
          </cell>
          <cell r="D644">
            <v>56344.65</v>
          </cell>
          <cell r="E644">
            <v>0</v>
          </cell>
          <cell r="F644" t="str">
            <v>517.803,25D</v>
          </cell>
          <cell r="G644">
            <v>517803.25</v>
          </cell>
        </row>
        <row r="645">
          <cell r="A645">
            <v>7795</v>
          </cell>
          <cell r="B645" t="str">
            <v>7795Segurança do trabalho</v>
          </cell>
          <cell r="C645" t="str">
            <v>10.160,00D</v>
          </cell>
          <cell r="D645">
            <v>0</v>
          </cell>
          <cell r="E645">
            <v>0</v>
          </cell>
          <cell r="F645" t="str">
            <v>10.160,00D</v>
          </cell>
          <cell r="G645">
            <v>10160</v>
          </cell>
        </row>
        <row r="646">
          <cell r="A646">
            <v>7805</v>
          </cell>
          <cell r="B646" t="str">
            <v>7805Serviços de esterilização</v>
          </cell>
          <cell r="C646" t="str">
            <v>3.244,55D</v>
          </cell>
          <cell r="D646">
            <v>180.3</v>
          </cell>
          <cell r="E646">
            <v>0</v>
          </cell>
          <cell r="F646" t="str">
            <v>3.424,85D</v>
          </cell>
          <cell r="G646">
            <v>3424.85</v>
          </cell>
        </row>
        <row r="647">
          <cell r="A647" t="str">
            <v/>
          </cell>
          <cell r="B647" t="str">
            <v/>
          </cell>
          <cell r="C647" t="str">
            <v/>
          </cell>
          <cell r="D647" t="str">
            <v/>
          </cell>
          <cell r="E647" t="str">
            <v/>
          </cell>
          <cell r="F647" t="str">
            <v/>
          </cell>
          <cell r="G647" t="str">
            <v/>
          </cell>
        </row>
        <row r="648">
          <cell r="A648">
            <v>6195</v>
          </cell>
          <cell r="B648" t="str">
            <v>6195DESPESAS</v>
          </cell>
          <cell r="C648" t="str">
            <v xml:space="preserve">     1.948.786,69D</v>
          </cell>
          <cell r="D648">
            <v>530332.27</v>
          </cell>
          <cell r="E648">
            <v>356.95</v>
          </cell>
          <cell r="F648" t="str">
            <v xml:space="preserve">     2.478.762,01D</v>
          </cell>
          <cell r="G648">
            <v>2478762.0099999998</v>
          </cell>
        </row>
        <row r="649">
          <cell r="A649">
            <v>6202</v>
          </cell>
          <cell r="B649" t="str">
            <v>6202DESPESAS OPERACIONAIS</v>
          </cell>
          <cell r="C649" t="str">
            <v xml:space="preserve">     2.126.961,98D</v>
          </cell>
          <cell r="D649">
            <v>496214.51</v>
          </cell>
          <cell r="E649">
            <v>305.45</v>
          </cell>
          <cell r="F649" t="str">
            <v xml:space="preserve">     2.622.871,04D</v>
          </cell>
          <cell r="G649">
            <v>2622871.04</v>
          </cell>
        </row>
        <row r="650">
          <cell r="A650">
            <v>6209</v>
          </cell>
          <cell r="B650" t="str">
            <v>6209DESPESAS COMERCIAIS</v>
          </cell>
          <cell r="C650" t="str">
            <v xml:space="preserve">       245.193,57D</v>
          </cell>
          <cell r="D650">
            <v>95119.679999999993</v>
          </cell>
          <cell r="E650">
            <v>0</v>
          </cell>
          <cell r="F650" t="str">
            <v xml:space="preserve">       340.313,25D</v>
          </cell>
          <cell r="G650">
            <v>340313.25</v>
          </cell>
        </row>
        <row r="651">
          <cell r="A651">
            <v>6237</v>
          </cell>
          <cell r="B651" t="str">
            <v>6237SERVIÇOS PRESTADOS</v>
          </cell>
          <cell r="C651" t="str">
            <v xml:space="preserve">       245.193,57D</v>
          </cell>
          <cell r="D651">
            <v>95119.679999999993</v>
          </cell>
          <cell r="E651">
            <v>0</v>
          </cell>
          <cell r="F651" t="str">
            <v xml:space="preserve">       340.313,25D</v>
          </cell>
          <cell r="G651">
            <v>340313.25</v>
          </cell>
        </row>
        <row r="652">
          <cell r="A652">
            <v>6244</v>
          </cell>
          <cell r="B652" t="str">
            <v>6244Propaganda/Publicidade</v>
          </cell>
          <cell r="C652" t="str">
            <v>118.722,78D</v>
          </cell>
          <cell r="D652">
            <v>26928.82</v>
          </cell>
          <cell r="E652">
            <v>0</v>
          </cell>
          <cell r="F652" t="str">
            <v>145.651,60D</v>
          </cell>
          <cell r="G652">
            <v>145651.6</v>
          </cell>
        </row>
        <row r="653">
          <cell r="A653">
            <v>6272</v>
          </cell>
          <cell r="B653" t="str">
            <v>6272Serviços Contábeis</v>
          </cell>
          <cell r="C653" t="str">
            <v>52.084,97D</v>
          </cell>
          <cell r="D653">
            <v>9011</v>
          </cell>
          <cell r="E653">
            <v>0</v>
          </cell>
          <cell r="F653" t="str">
            <v>61.095,97D</v>
          </cell>
          <cell r="G653">
            <v>61095.97</v>
          </cell>
        </row>
        <row r="654">
          <cell r="A654">
            <v>6279</v>
          </cell>
          <cell r="B654" t="str">
            <v>6279Serviços Advocatícios</v>
          </cell>
          <cell r="C654" t="str">
            <v>18.000,00D</v>
          </cell>
          <cell r="D654">
            <v>15598.3</v>
          </cell>
          <cell r="E654">
            <v>0</v>
          </cell>
          <cell r="F654" t="str">
            <v>33.598,30D</v>
          </cell>
          <cell r="G654">
            <v>33598.300000000003</v>
          </cell>
        </row>
        <row r="655">
          <cell r="A655">
            <v>6286</v>
          </cell>
          <cell r="B655" t="str">
            <v>6286Segurança</v>
          </cell>
          <cell r="C655" t="str">
            <v>14.913,66D</v>
          </cell>
          <cell r="D655">
            <v>6500.26</v>
          </cell>
          <cell r="E655">
            <v>0</v>
          </cell>
          <cell r="F655" t="str">
            <v>21.413,92D</v>
          </cell>
          <cell r="G655">
            <v>21413.919999999998</v>
          </cell>
        </row>
        <row r="656">
          <cell r="A656">
            <v>6293</v>
          </cell>
          <cell r="B656" t="str">
            <v>6293Serviços prestados PF/PJ</v>
          </cell>
          <cell r="C656" t="str">
            <v>17.802,90D</v>
          </cell>
          <cell r="D656">
            <v>0</v>
          </cell>
          <cell r="E656">
            <v>0</v>
          </cell>
          <cell r="F656" t="str">
            <v>17.802,90D</v>
          </cell>
          <cell r="G656">
            <v>17802.900000000001</v>
          </cell>
        </row>
        <row r="657">
          <cell r="A657">
            <v>6307</v>
          </cell>
          <cell r="B657" t="str">
            <v>6307Táxi</v>
          </cell>
          <cell r="C657" t="str">
            <v>6.936,87D</v>
          </cell>
          <cell r="D657">
            <v>3868.8</v>
          </cell>
          <cell r="E657">
            <v>0</v>
          </cell>
          <cell r="F657" t="str">
            <v>10.805,67D</v>
          </cell>
          <cell r="G657">
            <v>10805.67</v>
          </cell>
        </row>
        <row r="658">
          <cell r="A658">
            <v>7765</v>
          </cell>
          <cell r="B658" t="str">
            <v>7765Serviços de Informática</v>
          </cell>
          <cell r="C658" t="str">
            <v>83.613,23D</v>
          </cell>
          <cell r="D658">
            <v>12563.94</v>
          </cell>
          <cell r="E658">
            <v>0</v>
          </cell>
          <cell r="F658" t="str">
            <v>96.177,17D</v>
          </cell>
          <cell r="G658">
            <v>96177.17</v>
          </cell>
        </row>
        <row r="659">
          <cell r="A659">
            <v>7766</v>
          </cell>
          <cell r="B659" t="str">
            <v>7766Serviços de consultoria</v>
          </cell>
          <cell r="C659" t="str">
            <v>61.272,80D</v>
          </cell>
          <cell r="D659">
            <v>20648.560000000001</v>
          </cell>
          <cell r="E659">
            <v>0</v>
          </cell>
          <cell r="F659" t="str">
            <v>81.921,36D</v>
          </cell>
          <cell r="G659">
            <v>81921.36</v>
          </cell>
        </row>
        <row r="660">
          <cell r="A660">
            <v>7807</v>
          </cell>
          <cell r="B660" t="str">
            <v>7807Locação de máquinas e equipamentos</v>
          </cell>
          <cell r="C660" t="str">
            <v>360,00D</v>
          </cell>
          <cell r="D660">
            <v>0</v>
          </cell>
          <cell r="E660">
            <v>0</v>
          </cell>
          <cell r="F660" t="str">
            <v>360,00D</v>
          </cell>
          <cell r="G660">
            <v>360</v>
          </cell>
        </row>
        <row r="661">
          <cell r="A661">
            <v>7810</v>
          </cell>
          <cell r="B661" t="str">
            <v>7810Serviços SCP</v>
          </cell>
          <cell r="C661" t="str">
            <v>128.513,64C</v>
          </cell>
          <cell r="D661">
            <v>0</v>
          </cell>
          <cell r="E661">
            <v>0</v>
          </cell>
          <cell r="F661" t="str">
            <v>128.513,64C</v>
          </cell>
          <cell r="G661">
            <v>128513.64</v>
          </cell>
        </row>
        <row r="662">
          <cell r="A662" t="str">
            <v/>
          </cell>
          <cell r="B662" t="str">
            <v/>
          </cell>
          <cell r="C662" t="str">
            <v/>
          </cell>
          <cell r="D662" t="str">
            <v/>
          </cell>
          <cell r="E662" t="str">
            <v/>
          </cell>
          <cell r="F662" t="str">
            <v/>
          </cell>
          <cell r="G662" t="str">
            <v/>
          </cell>
        </row>
        <row r="663">
          <cell r="A663">
            <v>6314</v>
          </cell>
          <cell r="B663" t="str">
            <v>6314DESPESAS COM PESSOAL</v>
          </cell>
          <cell r="C663" t="str">
            <v xml:space="preserve">       549.569,04D</v>
          </cell>
          <cell r="D663">
            <v>123121.17</v>
          </cell>
          <cell r="E663">
            <v>143.81</v>
          </cell>
          <cell r="F663" t="str">
            <v xml:space="preserve">       672.546,40D</v>
          </cell>
          <cell r="G663">
            <v>672546.4</v>
          </cell>
        </row>
        <row r="664">
          <cell r="A664">
            <v>6321</v>
          </cell>
          <cell r="B664" t="str">
            <v>6321PROVENTOS</v>
          </cell>
          <cell r="C664" t="str">
            <v xml:space="preserve">       361.402,18D</v>
          </cell>
          <cell r="D664">
            <v>84343.42</v>
          </cell>
          <cell r="E664">
            <v>143.81</v>
          </cell>
          <cell r="F664" t="str">
            <v xml:space="preserve">       445.601,79D</v>
          </cell>
          <cell r="G664">
            <v>445601.79</v>
          </cell>
        </row>
        <row r="665">
          <cell r="A665">
            <v>6328</v>
          </cell>
          <cell r="B665" t="str">
            <v>6328Salarios e Ordenados</v>
          </cell>
          <cell r="C665" t="str">
            <v>253.759,21D</v>
          </cell>
          <cell r="D665">
            <v>52050.34</v>
          </cell>
          <cell r="E665">
            <v>143.81</v>
          </cell>
          <cell r="F665" t="str">
            <v>305.665,74D</v>
          </cell>
          <cell r="G665">
            <v>305665.74</v>
          </cell>
        </row>
        <row r="666">
          <cell r="A666">
            <v>6419</v>
          </cell>
          <cell r="B666" t="str">
            <v>6419DSR S/ H. Extra</v>
          </cell>
          <cell r="C666" t="str">
            <v>1.450,49D</v>
          </cell>
          <cell r="D666">
            <v>213.98</v>
          </cell>
          <cell r="E666">
            <v>0</v>
          </cell>
          <cell r="F666" t="str">
            <v>1.664,47D</v>
          </cell>
          <cell r="G666">
            <v>1664.47</v>
          </cell>
        </row>
        <row r="667">
          <cell r="A667">
            <v>6426</v>
          </cell>
          <cell r="B667" t="str">
            <v>6426HS. Extras</v>
          </cell>
          <cell r="C667" t="str">
            <v>4.447,93D</v>
          </cell>
          <cell r="D667">
            <v>1112.79</v>
          </cell>
          <cell r="E667">
            <v>0</v>
          </cell>
          <cell r="F667" t="str">
            <v>5.560,72D</v>
          </cell>
          <cell r="G667">
            <v>5560.72</v>
          </cell>
        </row>
        <row r="668">
          <cell r="A668">
            <v>6433</v>
          </cell>
          <cell r="B668" t="str">
            <v>6433Gratificação</v>
          </cell>
          <cell r="C668" t="str">
            <v>23.758,93D</v>
          </cell>
          <cell r="D668">
            <v>12966.53</v>
          </cell>
          <cell r="E668">
            <v>0</v>
          </cell>
          <cell r="F668" t="str">
            <v>36.725,46D</v>
          </cell>
          <cell r="G668">
            <v>36725.46</v>
          </cell>
        </row>
        <row r="669">
          <cell r="A669">
            <v>6454</v>
          </cell>
          <cell r="B669" t="str">
            <v>6454Insalubridade</v>
          </cell>
          <cell r="C669" t="str">
            <v>13.954,25D</v>
          </cell>
          <cell r="D669">
            <v>3435.66</v>
          </cell>
          <cell r="E669">
            <v>0</v>
          </cell>
          <cell r="F669" t="str">
            <v>17.389,91D</v>
          </cell>
          <cell r="G669">
            <v>17389.91</v>
          </cell>
        </row>
        <row r="670">
          <cell r="A670">
            <v>6461</v>
          </cell>
          <cell r="B670" t="str">
            <v>6461Quiquenio</v>
          </cell>
          <cell r="C670" t="str">
            <v>835,80D</v>
          </cell>
          <cell r="D670">
            <v>213.52</v>
          </cell>
          <cell r="E670">
            <v>0</v>
          </cell>
          <cell r="F670" t="str">
            <v>1.049,32D</v>
          </cell>
          <cell r="G670">
            <v>1049.32</v>
          </cell>
        </row>
        <row r="671">
          <cell r="A671">
            <v>6482</v>
          </cell>
          <cell r="B671" t="str">
            <v>6482Fardamentos</v>
          </cell>
          <cell r="C671" t="str">
            <v>30.579,63D</v>
          </cell>
          <cell r="D671">
            <v>6054.8</v>
          </cell>
          <cell r="E671">
            <v>0</v>
          </cell>
          <cell r="F671" t="str">
            <v>36.634,43D</v>
          </cell>
          <cell r="G671">
            <v>36634.43</v>
          </cell>
        </row>
        <row r="672">
          <cell r="A672">
            <v>6489</v>
          </cell>
          <cell r="B672" t="str">
            <v>6489Confraternizações e premiações</v>
          </cell>
          <cell r="C672" t="str">
            <v>9.071,19D</v>
          </cell>
          <cell r="D672">
            <v>2142.62</v>
          </cell>
          <cell r="E672">
            <v>0</v>
          </cell>
          <cell r="F672" t="str">
            <v>11.213,81D</v>
          </cell>
          <cell r="G672">
            <v>11213.81</v>
          </cell>
        </row>
        <row r="673">
          <cell r="A673">
            <v>6496</v>
          </cell>
          <cell r="B673" t="str">
            <v>6496Cursos e Treinamentos</v>
          </cell>
          <cell r="C673" t="str">
            <v>960,66D</v>
          </cell>
          <cell r="D673">
            <v>1079.02</v>
          </cell>
          <cell r="E673">
            <v>0</v>
          </cell>
          <cell r="F673" t="str">
            <v>2.039,68D</v>
          </cell>
          <cell r="G673">
            <v>2039.68</v>
          </cell>
        </row>
        <row r="674">
          <cell r="A674">
            <v>6510</v>
          </cell>
          <cell r="B674" t="str">
            <v>6510Exames</v>
          </cell>
          <cell r="C674" t="str">
            <v>4.231,00D</v>
          </cell>
          <cell r="D674">
            <v>384.5</v>
          </cell>
          <cell r="E674">
            <v>0</v>
          </cell>
          <cell r="F674" t="str">
            <v>4.615,50D</v>
          </cell>
          <cell r="G674">
            <v>4615.5</v>
          </cell>
        </row>
        <row r="675">
          <cell r="A675">
            <v>7700</v>
          </cell>
          <cell r="B675" t="str">
            <v>7700Periulosidade</v>
          </cell>
          <cell r="C675" t="str">
            <v>2.185,02D</v>
          </cell>
          <cell r="D675">
            <v>375</v>
          </cell>
          <cell r="E675">
            <v>0</v>
          </cell>
          <cell r="F675" t="str">
            <v>2.560,02D</v>
          </cell>
          <cell r="G675">
            <v>2560.02</v>
          </cell>
        </row>
        <row r="676">
          <cell r="A676">
            <v>7701</v>
          </cell>
          <cell r="B676" t="str">
            <v>7701Bolsa Estágio</v>
          </cell>
          <cell r="C676" t="str">
            <v>16.168,07D</v>
          </cell>
          <cell r="D676">
            <v>4314.66</v>
          </cell>
          <cell r="E676">
            <v>0</v>
          </cell>
          <cell r="F676" t="str">
            <v>20.482,73D</v>
          </cell>
          <cell r="G676">
            <v>20482.73</v>
          </cell>
        </row>
        <row r="677">
          <cell r="A677" t="str">
            <v/>
          </cell>
          <cell r="B677" t="str">
            <v/>
          </cell>
          <cell r="C677" t="str">
            <v/>
          </cell>
          <cell r="D677" t="str">
            <v/>
          </cell>
          <cell r="E677" t="str">
            <v/>
          </cell>
          <cell r="F677" t="str">
            <v/>
          </cell>
          <cell r="G677" t="str">
            <v/>
          </cell>
        </row>
        <row r="678">
          <cell r="A678">
            <v>6552</v>
          </cell>
          <cell r="B678" t="str">
            <v>6552ENCARGOS SOCIAIS</v>
          </cell>
          <cell r="C678" t="str">
            <v xml:space="preserve">       115.468,61D</v>
          </cell>
          <cell r="D678">
            <v>22877.73</v>
          </cell>
          <cell r="E678">
            <v>0</v>
          </cell>
          <cell r="F678" t="str">
            <v xml:space="preserve">       138.346,34D</v>
          </cell>
          <cell r="G678">
            <v>138346.34</v>
          </cell>
        </row>
        <row r="679">
          <cell r="A679">
            <v>736</v>
          </cell>
          <cell r="B679" t="str">
            <v>736Inss</v>
          </cell>
          <cell r="C679" t="str">
            <v>87.335,20D</v>
          </cell>
          <cell r="D679">
            <v>17695.490000000002</v>
          </cell>
          <cell r="E679">
            <v>0</v>
          </cell>
          <cell r="F679" t="str">
            <v>105.030,69D</v>
          </cell>
          <cell r="G679">
            <v>105030.69</v>
          </cell>
        </row>
        <row r="680">
          <cell r="A680">
            <v>6566</v>
          </cell>
          <cell r="B680" t="str">
            <v>6566Fgts</v>
          </cell>
          <cell r="C680" t="str">
            <v>25.505,08D</v>
          </cell>
          <cell r="D680">
            <v>5182.24</v>
          </cell>
          <cell r="E680">
            <v>0</v>
          </cell>
          <cell r="F680" t="str">
            <v>30.687,32D</v>
          </cell>
          <cell r="G680">
            <v>30687.32</v>
          </cell>
        </row>
        <row r="681">
          <cell r="A681">
            <v>6580</v>
          </cell>
          <cell r="B681" t="str">
            <v>6580Grrf</v>
          </cell>
          <cell r="C681" t="str">
            <v>2.628,33D</v>
          </cell>
          <cell r="D681">
            <v>0</v>
          </cell>
          <cell r="E681">
            <v>0</v>
          </cell>
          <cell r="F681" t="str">
            <v>2.628,33D</v>
          </cell>
          <cell r="G681">
            <v>2628.33</v>
          </cell>
        </row>
        <row r="682">
          <cell r="A682" t="str">
            <v/>
          </cell>
          <cell r="B682" t="str">
            <v/>
          </cell>
          <cell r="C682" t="str">
            <v/>
          </cell>
          <cell r="D682" t="str">
            <v/>
          </cell>
          <cell r="E682" t="str">
            <v/>
          </cell>
          <cell r="F682" t="str">
            <v/>
          </cell>
          <cell r="G682" t="str">
            <v/>
          </cell>
        </row>
        <row r="683">
          <cell r="A683">
            <v>6622</v>
          </cell>
          <cell r="B683" t="str">
            <v>6622PROVISÕES TRABALHISTAS</v>
          </cell>
          <cell r="C683" t="str">
            <v xml:space="preserve">        72.698,25D</v>
          </cell>
          <cell r="D683">
            <v>15900.02</v>
          </cell>
          <cell r="E683">
            <v>0</v>
          </cell>
          <cell r="F683" t="str">
            <v xml:space="preserve">        88.598,27D</v>
          </cell>
          <cell r="G683">
            <v>88598.27</v>
          </cell>
        </row>
        <row r="684">
          <cell r="A684">
            <v>6629</v>
          </cell>
          <cell r="B684" t="str">
            <v>6629Provisao de Ferias</v>
          </cell>
          <cell r="C684" t="str">
            <v>30.914,42D</v>
          </cell>
          <cell r="D684">
            <v>6722.41</v>
          </cell>
          <cell r="E684">
            <v>0</v>
          </cell>
          <cell r="F684" t="str">
            <v>37.636,83D</v>
          </cell>
          <cell r="G684">
            <v>37636.83</v>
          </cell>
        </row>
        <row r="685">
          <cell r="A685">
            <v>6636</v>
          </cell>
          <cell r="B685" t="str">
            <v>6636Provisao de 13º salario</v>
          </cell>
          <cell r="C685" t="str">
            <v>23.015,17D</v>
          </cell>
          <cell r="D685">
            <v>5023.2299999999996</v>
          </cell>
          <cell r="E685">
            <v>0</v>
          </cell>
          <cell r="F685" t="str">
            <v>28.038,40D</v>
          </cell>
          <cell r="G685">
            <v>28038.400000000001</v>
          </cell>
        </row>
        <row r="686">
          <cell r="A686">
            <v>6637</v>
          </cell>
          <cell r="B686" t="str">
            <v>6637Provisão encargos s/ férias</v>
          </cell>
          <cell r="C686" t="str">
            <v>10.759,18D</v>
          </cell>
          <cell r="D686">
            <v>2339.21</v>
          </cell>
          <cell r="E686">
            <v>0</v>
          </cell>
          <cell r="F686" t="str">
            <v>13.098,39D</v>
          </cell>
          <cell r="G686">
            <v>13098.39</v>
          </cell>
        </row>
        <row r="687">
          <cell r="A687">
            <v>6638</v>
          </cell>
          <cell r="B687" t="str">
            <v>6638Provisão encargos s/ 13º salário</v>
          </cell>
          <cell r="C687" t="str">
            <v>8.009,48D</v>
          </cell>
          <cell r="D687">
            <v>1815.17</v>
          </cell>
          <cell r="E687">
            <v>0</v>
          </cell>
          <cell r="F687" t="str">
            <v>9.824,65D</v>
          </cell>
          <cell r="G687">
            <v>9824.65</v>
          </cell>
        </row>
        <row r="688">
          <cell r="A688" t="str">
            <v/>
          </cell>
          <cell r="B688" t="str">
            <v/>
          </cell>
          <cell r="C688" t="str">
            <v/>
          </cell>
          <cell r="D688" t="str">
            <v/>
          </cell>
          <cell r="E688" t="str">
            <v/>
          </cell>
          <cell r="F688" t="str">
            <v/>
          </cell>
          <cell r="G688" t="str">
            <v/>
          </cell>
        </row>
        <row r="689">
          <cell r="A689">
            <v>6657</v>
          </cell>
          <cell r="B689" t="str">
            <v>6657DESPESAS ADMINISTRATIVAS</v>
          </cell>
          <cell r="C689" t="str">
            <v xml:space="preserve">       573.391,77D</v>
          </cell>
          <cell r="D689">
            <v>115964.37</v>
          </cell>
          <cell r="E689">
            <v>0</v>
          </cell>
          <cell r="F689" t="str">
            <v xml:space="preserve">       689.356,14D</v>
          </cell>
          <cell r="G689">
            <v>689356.14</v>
          </cell>
        </row>
        <row r="690">
          <cell r="A690">
            <v>6664</v>
          </cell>
          <cell r="B690" t="str">
            <v>6664DESPESAS ADMINISTRATIVAS</v>
          </cell>
          <cell r="C690" t="str">
            <v xml:space="preserve">       573.391,77D</v>
          </cell>
          <cell r="D690">
            <v>115964.37</v>
          </cell>
          <cell r="E690">
            <v>0</v>
          </cell>
          <cell r="F690" t="str">
            <v xml:space="preserve">       689.356,14D</v>
          </cell>
          <cell r="G690">
            <v>689356.14</v>
          </cell>
        </row>
        <row r="691">
          <cell r="A691">
            <v>6678</v>
          </cell>
          <cell r="B691" t="str">
            <v>6678Frete</v>
          </cell>
          <cell r="C691" t="str">
            <v>30.248,40D</v>
          </cell>
          <cell r="D691">
            <v>1125</v>
          </cell>
          <cell r="E691">
            <v>0</v>
          </cell>
          <cell r="F691" t="str">
            <v>31.373,40D</v>
          </cell>
          <cell r="G691">
            <v>31373.4</v>
          </cell>
        </row>
        <row r="692">
          <cell r="A692">
            <v>6685</v>
          </cell>
          <cell r="B692" t="str">
            <v>6685Despesas com seguros</v>
          </cell>
          <cell r="C692" t="str">
            <v>55.415,50D</v>
          </cell>
          <cell r="D692">
            <v>8913.64</v>
          </cell>
          <cell r="E692">
            <v>0</v>
          </cell>
          <cell r="F692" t="str">
            <v>64.329,14D</v>
          </cell>
          <cell r="G692">
            <v>64329.14</v>
          </cell>
        </row>
        <row r="693">
          <cell r="A693" t="str">
            <v/>
          </cell>
          <cell r="B693" t="str">
            <v/>
          </cell>
        </row>
        <row r="694">
          <cell r="A694">
            <v>6699</v>
          </cell>
          <cell r="B694" t="str">
            <v>6699Telefones</v>
          </cell>
          <cell r="C694" t="str">
            <v>35.134,76D</v>
          </cell>
          <cell r="D694">
            <v>6961.81</v>
          </cell>
          <cell r="E694">
            <v>0</v>
          </cell>
          <cell r="F694" t="str">
            <v>42.096,57D</v>
          </cell>
          <cell r="G694">
            <v>42096.57</v>
          </cell>
        </row>
        <row r="695">
          <cell r="A695">
            <v>6720</v>
          </cell>
          <cell r="B695" t="str">
            <v>6720Associações e Sindicatos</v>
          </cell>
          <cell r="C695" t="str">
            <v>42.337,36D</v>
          </cell>
          <cell r="D695">
            <v>1015.75</v>
          </cell>
          <cell r="E695">
            <v>0</v>
          </cell>
          <cell r="F695" t="str">
            <v>43.353,11D</v>
          </cell>
          <cell r="G695">
            <v>43353.11</v>
          </cell>
        </row>
        <row r="696">
          <cell r="A696">
            <v>6727</v>
          </cell>
          <cell r="B696" t="str">
            <v>6727CIEE - Centro de Integração Empresa Escola</v>
          </cell>
          <cell r="C696" t="str">
            <v>2.820,74D</v>
          </cell>
          <cell r="D696">
            <v>742.3</v>
          </cell>
          <cell r="E696">
            <v>0</v>
          </cell>
          <cell r="F696" t="str">
            <v>3.563,04D</v>
          </cell>
          <cell r="G696">
            <v>3563.04</v>
          </cell>
        </row>
        <row r="697">
          <cell r="A697">
            <v>6734</v>
          </cell>
          <cell r="B697" t="str">
            <v>6734Lanches e Refeições</v>
          </cell>
          <cell r="C697" t="str">
            <v>2.492,38D</v>
          </cell>
          <cell r="D697">
            <v>138.34</v>
          </cell>
          <cell r="E697">
            <v>0</v>
          </cell>
          <cell r="F697" t="str">
            <v>2.630,72D</v>
          </cell>
          <cell r="G697">
            <v>2630.72</v>
          </cell>
        </row>
        <row r="698">
          <cell r="A698">
            <v>6748</v>
          </cell>
          <cell r="B698" t="str">
            <v>6748Correios e Telegrafos</v>
          </cell>
          <cell r="C698" t="str">
            <v>2.250,13D</v>
          </cell>
          <cell r="D698">
            <v>295.27</v>
          </cell>
          <cell r="E698">
            <v>0</v>
          </cell>
          <cell r="F698" t="str">
            <v>2.545,40D</v>
          </cell>
          <cell r="G698">
            <v>2545.4</v>
          </cell>
        </row>
        <row r="699">
          <cell r="A699">
            <v>6769</v>
          </cell>
          <cell r="B699" t="str">
            <v>6769Material de Escritorio</v>
          </cell>
          <cell r="C699" t="str">
            <v>6.023,71D</v>
          </cell>
          <cell r="D699">
            <v>1329.19</v>
          </cell>
          <cell r="E699">
            <v>0</v>
          </cell>
          <cell r="F699" t="str">
            <v>7.352,90D</v>
          </cell>
          <cell r="G699">
            <v>7352.9</v>
          </cell>
        </row>
        <row r="700">
          <cell r="A700">
            <v>6776</v>
          </cell>
          <cell r="B700" t="str">
            <v>6776Materiais de Segurança</v>
          </cell>
          <cell r="C700" t="str">
            <v>688,77D</v>
          </cell>
          <cell r="D700">
            <v>0</v>
          </cell>
          <cell r="E700">
            <v>0</v>
          </cell>
          <cell r="F700" t="str">
            <v>688,77D</v>
          </cell>
          <cell r="G700">
            <v>688.77</v>
          </cell>
        </row>
        <row r="701">
          <cell r="A701">
            <v>6804</v>
          </cell>
          <cell r="B701" t="str">
            <v>6804Material de expediente</v>
          </cell>
          <cell r="C701" t="str">
            <v>24.007,63D</v>
          </cell>
          <cell r="D701">
            <v>218.03</v>
          </cell>
          <cell r="E701">
            <v>0</v>
          </cell>
          <cell r="F701" t="str">
            <v>24.225,66D</v>
          </cell>
          <cell r="G701">
            <v>24225.66</v>
          </cell>
        </row>
        <row r="702">
          <cell r="A702">
            <v>6811</v>
          </cell>
          <cell r="B702" t="str">
            <v>6811Copa e cozinha</v>
          </cell>
          <cell r="C702" t="str">
            <v>231,24D</v>
          </cell>
          <cell r="D702">
            <v>229.54</v>
          </cell>
          <cell r="E702">
            <v>0</v>
          </cell>
          <cell r="F702" t="str">
            <v>460,78D</v>
          </cell>
          <cell r="G702">
            <v>460.78</v>
          </cell>
        </row>
        <row r="703">
          <cell r="A703">
            <v>6818</v>
          </cell>
          <cell r="B703" t="str">
            <v>6818Material de informatica</v>
          </cell>
          <cell r="C703" t="str">
            <v>1.840,14D</v>
          </cell>
          <cell r="D703">
            <v>0</v>
          </cell>
          <cell r="E703">
            <v>0</v>
          </cell>
          <cell r="F703" t="str">
            <v>1.840,14D</v>
          </cell>
          <cell r="G703">
            <v>1840.14</v>
          </cell>
        </row>
        <row r="704">
          <cell r="A704">
            <v>6825</v>
          </cell>
          <cell r="B704" t="str">
            <v>6825Agua e esgoto</v>
          </cell>
          <cell r="C704" t="str">
            <v>17.935,33D</v>
          </cell>
          <cell r="D704">
            <v>3967.09</v>
          </cell>
          <cell r="E704">
            <v>0</v>
          </cell>
          <cell r="F704" t="str">
            <v>21.902,42D</v>
          </cell>
          <cell r="G704">
            <v>21902.42</v>
          </cell>
        </row>
        <row r="705">
          <cell r="A705">
            <v>6839</v>
          </cell>
          <cell r="B705" t="str">
            <v>6839Cartão de credito</v>
          </cell>
          <cell r="C705" t="str">
            <v>27.221,84D</v>
          </cell>
          <cell r="D705">
            <v>0</v>
          </cell>
          <cell r="E705">
            <v>0</v>
          </cell>
          <cell r="F705" t="str">
            <v>27.221,84D</v>
          </cell>
          <cell r="G705">
            <v>27221.84</v>
          </cell>
        </row>
        <row r="706">
          <cell r="A706">
            <v>6860</v>
          </cell>
          <cell r="B706" t="str">
            <v>6860Internet/TV por assinatura</v>
          </cell>
          <cell r="C706" t="str">
            <v>473,46D</v>
          </cell>
          <cell r="D706">
            <v>79.900000000000006</v>
          </cell>
          <cell r="E706">
            <v>0</v>
          </cell>
          <cell r="F706" t="str">
            <v>553,36D</v>
          </cell>
          <cell r="G706">
            <v>553.36</v>
          </cell>
        </row>
        <row r="707">
          <cell r="A707">
            <v>6916</v>
          </cell>
          <cell r="B707" t="str">
            <v>6916Taxas</v>
          </cell>
          <cell r="C707" t="str">
            <v>21.083,70D</v>
          </cell>
          <cell r="D707">
            <v>247.02</v>
          </cell>
          <cell r="E707">
            <v>0</v>
          </cell>
          <cell r="F707" t="str">
            <v>21.330,72D</v>
          </cell>
          <cell r="G707">
            <v>21330.720000000001</v>
          </cell>
        </row>
        <row r="708">
          <cell r="A708">
            <v>6930</v>
          </cell>
          <cell r="B708" t="str">
            <v>6930Estacionamento</v>
          </cell>
          <cell r="C708" t="str">
            <v>1.020,00D</v>
          </cell>
          <cell r="D708">
            <v>489.67</v>
          </cell>
          <cell r="E708">
            <v>0</v>
          </cell>
          <cell r="F708" t="str">
            <v>1.509,67D</v>
          </cell>
          <cell r="G708">
            <v>1509.67</v>
          </cell>
        </row>
        <row r="709">
          <cell r="A709">
            <v>6937</v>
          </cell>
          <cell r="B709" t="str">
            <v>6937Material de limpeza</v>
          </cell>
          <cell r="C709" t="str">
            <v>46.198,38D</v>
          </cell>
          <cell r="D709">
            <v>6243.1</v>
          </cell>
          <cell r="E709">
            <v>0</v>
          </cell>
          <cell r="F709" t="str">
            <v>52.441,48D</v>
          </cell>
          <cell r="G709">
            <v>52441.48</v>
          </cell>
        </row>
        <row r="710">
          <cell r="A710">
            <v>6944</v>
          </cell>
          <cell r="B710" t="str">
            <v>6944Material de construção</v>
          </cell>
          <cell r="C710" t="str">
            <v>30.105,88D</v>
          </cell>
          <cell r="D710">
            <v>0</v>
          </cell>
          <cell r="E710">
            <v>0</v>
          </cell>
          <cell r="F710" t="str">
            <v>30.105,88D</v>
          </cell>
          <cell r="G710">
            <v>30105.88</v>
          </cell>
        </row>
        <row r="711">
          <cell r="A711">
            <v>6951</v>
          </cell>
          <cell r="B711" t="str">
            <v>6951Combustíveis e lubrificantes</v>
          </cell>
          <cell r="C711" t="str">
            <v>829,53D</v>
          </cell>
          <cell r="D711">
            <v>1206.69</v>
          </cell>
          <cell r="E711">
            <v>0</v>
          </cell>
          <cell r="F711" t="str">
            <v>2.036,22D</v>
          </cell>
          <cell r="G711">
            <v>2036.22</v>
          </cell>
        </row>
        <row r="712">
          <cell r="A712">
            <v>6958</v>
          </cell>
          <cell r="B712" t="str">
            <v>6958Doações</v>
          </cell>
          <cell r="C712" t="str">
            <v>3.000,00D</v>
          </cell>
          <cell r="D712">
            <v>0</v>
          </cell>
          <cell r="E712">
            <v>0</v>
          </cell>
          <cell r="F712" t="str">
            <v>3.000,00D</v>
          </cell>
          <cell r="G712">
            <v>3000</v>
          </cell>
        </row>
        <row r="713">
          <cell r="A713">
            <v>7603</v>
          </cell>
          <cell r="B713" t="str">
            <v>7603Material de consumo</v>
          </cell>
          <cell r="C713" t="str">
            <v>8.887,78D</v>
          </cell>
          <cell r="D713">
            <v>1698.66</v>
          </cell>
          <cell r="E713">
            <v>0</v>
          </cell>
          <cell r="F713" t="str">
            <v>10.586,44D</v>
          </cell>
          <cell r="G713">
            <v>10586.44</v>
          </cell>
        </row>
        <row r="714">
          <cell r="A714">
            <v>7217</v>
          </cell>
          <cell r="B714" t="str">
            <v>7217Cartorios</v>
          </cell>
          <cell r="C714" t="str">
            <v>1.254,46D</v>
          </cell>
          <cell r="D714">
            <v>244.84</v>
          </cell>
          <cell r="E714">
            <v>0</v>
          </cell>
          <cell r="F714" t="str">
            <v>1.499,30D</v>
          </cell>
          <cell r="G714">
            <v>1499.3</v>
          </cell>
        </row>
        <row r="715">
          <cell r="A715">
            <v>7813</v>
          </cell>
          <cell r="B715" t="str">
            <v>7813Infraestrutura</v>
          </cell>
          <cell r="C715" t="str">
            <v>8.294,65D</v>
          </cell>
          <cell r="D715">
            <v>2902.22</v>
          </cell>
          <cell r="E715">
            <v>0</v>
          </cell>
          <cell r="F715" t="str">
            <v>11.196,87D</v>
          </cell>
          <cell r="G715">
            <v>11196.87</v>
          </cell>
        </row>
        <row r="716">
          <cell r="A716">
            <v>7814</v>
          </cell>
          <cell r="B716" t="str">
            <v>7814Condomínio</v>
          </cell>
          <cell r="C716" t="str">
            <v>201.463,58D</v>
          </cell>
          <cell r="D716">
            <v>39552.6</v>
          </cell>
          <cell r="E716">
            <v>0</v>
          </cell>
          <cell r="F716" t="str">
            <v>241.016,18D</v>
          </cell>
          <cell r="G716">
            <v>241016.18</v>
          </cell>
        </row>
        <row r="717">
          <cell r="A717">
            <v>7815</v>
          </cell>
          <cell r="B717" t="str">
            <v>7815Software</v>
          </cell>
          <cell r="C717" t="str">
            <v>166.820,09D</v>
          </cell>
          <cell r="D717">
            <v>38363.71</v>
          </cell>
          <cell r="E717">
            <v>0</v>
          </cell>
          <cell r="F717" t="str">
            <v>205.183,80D</v>
          </cell>
          <cell r="G717">
            <v>205183.8</v>
          </cell>
        </row>
        <row r="718">
          <cell r="A718">
            <v>7820</v>
          </cell>
          <cell r="B718" t="str">
            <v>7820Despesas Adm/Operacionais/Investimento - SCP</v>
          </cell>
          <cell r="C718" t="str">
            <v>164.687,67C</v>
          </cell>
          <cell r="D718">
            <v>0</v>
          </cell>
          <cell r="E718">
            <v>0</v>
          </cell>
          <cell r="F718" t="str">
            <v>164.687,67C</v>
          </cell>
          <cell r="G718">
            <v>164687.67000000001</v>
          </cell>
        </row>
        <row r="719">
          <cell r="A719" t="str">
            <v/>
          </cell>
          <cell r="B719" t="str">
            <v/>
          </cell>
          <cell r="C719" t="str">
            <v/>
          </cell>
          <cell r="D719" t="str">
            <v/>
          </cell>
          <cell r="E719" t="str">
            <v/>
          </cell>
          <cell r="F719" t="str">
            <v/>
          </cell>
          <cell r="G719" t="str">
            <v/>
          </cell>
        </row>
        <row r="720">
          <cell r="A720">
            <v>7056</v>
          </cell>
          <cell r="B720" t="str">
            <v>7056DESPESAS TRIBUTARIAS</v>
          </cell>
          <cell r="C720" t="str">
            <v xml:space="preserve">        33.673,67D</v>
          </cell>
          <cell r="D720">
            <v>2831.82</v>
          </cell>
          <cell r="E720">
            <v>0</v>
          </cell>
          <cell r="F720" t="str">
            <v xml:space="preserve">        36.505,49D</v>
          </cell>
          <cell r="G720">
            <v>36505.49</v>
          </cell>
        </row>
        <row r="721">
          <cell r="A721">
            <v>7063</v>
          </cell>
          <cell r="B721" t="str">
            <v>7063TRIBUTOS E CONTRIBUIÇÕES</v>
          </cell>
          <cell r="C721" t="str">
            <v xml:space="preserve">        33.673,67D</v>
          </cell>
          <cell r="D721">
            <v>2831.82</v>
          </cell>
          <cell r="E721">
            <v>0</v>
          </cell>
          <cell r="F721" t="str">
            <v xml:space="preserve">        36.505,49D</v>
          </cell>
          <cell r="G721">
            <v>36505.49</v>
          </cell>
        </row>
        <row r="722">
          <cell r="A722">
            <v>7084</v>
          </cell>
          <cell r="B722" t="str">
            <v>7084Iptu</v>
          </cell>
          <cell r="C722" t="str">
            <v>7.319,79D</v>
          </cell>
          <cell r="D722">
            <v>1579.44</v>
          </cell>
          <cell r="E722">
            <v>0</v>
          </cell>
          <cell r="F722" t="str">
            <v>8.899,23D</v>
          </cell>
          <cell r="G722">
            <v>8899.23</v>
          </cell>
        </row>
        <row r="723">
          <cell r="A723">
            <v>7091</v>
          </cell>
          <cell r="B723" t="str">
            <v>7091CIM</v>
          </cell>
          <cell r="C723" t="str">
            <v>2.764,56D</v>
          </cell>
          <cell r="D723">
            <v>0</v>
          </cell>
          <cell r="E723">
            <v>0</v>
          </cell>
          <cell r="F723" t="str">
            <v>2.764,56D</v>
          </cell>
          <cell r="G723">
            <v>2764.56</v>
          </cell>
        </row>
        <row r="724">
          <cell r="A724">
            <v>7105</v>
          </cell>
          <cell r="B724" t="str">
            <v>7105IRRF</v>
          </cell>
          <cell r="C724" t="str">
            <v>6.997,64D</v>
          </cell>
          <cell r="D724">
            <v>0.15</v>
          </cell>
          <cell r="E724">
            <v>0</v>
          </cell>
          <cell r="F724" t="str">
            <v>6.997,79D</v>
          </cell>
          <cell r="G724">
            <v>6997.79</v>
          </cell>
        </row>
        <row r="725">
          <cell r="A725">
            <v>7182</v>
          </cell>
          <cell r="B725" t="str">
            <v>7182Iof</v>
          </cell>
          <cell r="C725" t="str">
            <v>20.884,61D</v>
          </cell>
          <cell r="D725">
            <v>1252.23</v>
          </cell>
          <cell r="E725">
            <v>0</v>
          </cell>
          <cell r="F725" t="str">
            <v>22.136,84D</v>
          </cell>
          <cell r="G725">
            <v>22136.84</v>
          </cell>
        </row>
        <row r="726">
          <cell r="A726">
            <v>7589</v>
          </cell>
          <cell r="B726" t="str">
            <v>7589Tributos - SCP</v>
          </cell>
          <cell r="C726" t="str">
            <v>4.292,93C</v>
          </cell>
          <cell r="D726">
            <v>0</v>
          </cell>
          <cell r="E726">
            <v>0</v>
          </cell>
          <cell r="F726" t="str">
            <v>4.292,93C</v>
          </cell>
          <cell r="G726">
            <v>4292.93</v>
          </cell>
        </row>
        <row r="727">
          <cell r="A727" t="str">
            <v/>
          </cell>
          <cell r="B727" t="str">
            <v/>
          </cell>
          <cell r="C727" t="str">
            <v/>
          </cell>
          <cell r="D727" t="str">
            <v/>
          </cell>
          <cell r="E727" t="str">
            <v/>
          </cell>
          <cell r="F727" t="str">
            <v/>
          </cell>
          <cell r="G727" t="str">
            <v/>
          </cell>
        </row>
        <row r="728">
          <cell r="A728">
            <v>7133</v>
          </cell>
          <cell r="B728" t="str">
            <v>7133DESPESAS FINANCEIRAS</v>
          </cell>
          <cell r="C728" t="str">
            <v xml:space="preserve">       725.133,93D</v>
          </cell>
          <cell r="D728">
            <v>159177.47</v>
          </cell>
          <cell r="E728">
            <v>161.63999999999999</v>
          </cell>
          <cell r="F728" t="str">
            <v xml:space="preserve">       884.149,76D</v>
          </cell>
          <cell r="G728">
            <v>884149.76000000001</v>
          </cell>
        </row>
        <row r="729">
          <cell r="A729">
            <v>7140</v>
          </cell>
          <cell r="B729" t="str">
            <v>7140DESPESAS FINANCEIRAS</v>
          </cell>
          <cell r="C729" t="str">
            <v xml:space="preserve">       725.133,93D</v>
          </cell>
          <cell r="D729">
            <v>159177.47</v>
          </cell>
          <cell r="E729">
            <v>161.63999999999999</v>
          </cell>
          <cell r="F729" t="str">
            <v xml:space="preserve">       884.149,76D</v>
          </cell>
          <cell r="G729">
            <v>884149.76000000001</v>
          </cell>
        </row>
        <row r="730">
          <cell r="A730">
            <v>7147</v>
          </cell>
          <cell r="B730" t="str">
            <v>7147Despesas Bancarias</v>
          </cell>
          <cell r="C730" t="str">
            <v>67.494,48D</v>
          </cell>
          <cell r="D730">
            <v>10591.68</v>
          </cell>
          <cell r="E730">
            <v>161.63999999999999</v>
          </cell>
          <cell r="F730" t="str">
            <v>77.924,52D</v>
          </cell>
          <cell r="G730">
            <v>77924.52</v>
          </cell>
        </row>
        <row r="731">
          <cell r="A731">
            <v>7154</v>
          </cell>
          <cell r="B731" t="str">
            <v>7154Juros e Multas</v>
          </cell>
          <cell r="C731" t="str">
            <v>654.415,77D</v>
          </cell>
          <cell r="D731">
            <v>148540.60999999999</v>
          </cell>
          <cell r="E731">
            <v>0</v>
          </cell>
          <cell r="F731" t="str">
            <v>802.956,38D</v>
          </cell>
          <cell r="G731">
            <v>802956.38</v>
          </cell>
        </row>
        <row r="732">
          <cell r="A732">
            <v>7161</v>
          </cell>
          <cell r="B732" t="str">
            <v>7161Descontos Concedidos</v>
          </cell>
          <cell r="C732" t="str">
            <v>3.121,18D</v>
          </cell>
          <cell r="D732">
            <v>0.18</v>
          </cell>
          <cell r="E732">
            <v>0</v>
          </cell>
          <cell r="F732" t="str">
            <v>3.121,36D</v>
          </cell>
          <cell r="G732">
            <v>3121.36</v>
          </cell>
        </row>
        <row r="733">
          <cell r="A733">
            <v>7175</v>
          </cell>
          <cell r="B733" t="str">
            <v>7175Taxas cartão de crédito</v>
          </cell>
          <cell r="C733" t="str">
            <v>102,50D</v>
          </cell>
          <cell r="D733">
            <v>45</v>
          </cell>
          <cell r="E733">
            <v>0</v>
          </cell>
          <cell r="F733" t="str">
            <v>147,50D</v>
          </cell>
          <cell r="G733">
            <v>147.5</v>
          </cell>
        </row>
        <row r="734">
          <cell r="A734" t="str">
            <v/>
          </cell>
          <cell r="B734" t="str">
            <v/>
          </cell>
          <cell r="C734" t="str">
            <v/>
          </cell>
          <cell r="D734" t="str">
            <v/>
          </cell>
          <cell r="E734" t="str">
            <v/>
          </cell>
          <cell r="F734" t="str">
            <v/>
          </cell>
          <cell r="G734" t="str">
            <v/>
          </cell>
        </row>
        <row r="735">
          <cell r="A735">
            <v>7266</v>
          </cell>
          <cell r="B735" t="str">
            <v>7266PROVISÕES</v>
          </cell>
          <cell r="C735" t="str">
            <v xml:space="preserve">       188.016,23C</v>
          </cell>
          <cell r="D735">
            <v>32557.759999999998</v>
          </cell>
          <cell r="E735">
            <v>51.5</v>
          </cell>
          <cell r="F735" t="str">
            <v xml:space="preserve">       155.509,97C</v>
          </cell>
          <cell r="G735">
            <v>155509.97</v>
          </cell>
        </row>
        <row r="736">
          <cell r="A736">
            <v>7273</v>
          </cell>
          <cell r="B736" t="str">
            <v>7273PROVISÃO</v>
          </cell>
          <cell r="C736" t="str">
            <v xml:space="preserve">       188.016,23C</v>
          </cell>
          <cell r="D736">
            <v>32557.759999999998</v>
          </cell>
          <cell r="E736">
            <v>51.5</v>
          </cell>
          <cell r="F736" t="str">
            <v xml:space="preserve">       155.509,97C</v>
          </cell>
          <cell r="G736">
            <v>155509.97</v>
          </cell>
        </row>
        <row r="737">
          <cell r="A737">
            <v>7280</v>
          </cell>
          <cell r="B737" t="str">
            <v>7280PROVISÃO</v>
          </cell>
          <cell r="C737" t="str">
            <v xml:space="preserve">       188.016,23C</v>
          </cell>
          <cell r="D737">
            <v>32557.759999999998</v>
          </cell>
          <cell r="E737">
            <v>51.5</v>
          </cell>
          <cell r="F737" t="str">
            <v xml:space="preserve">       155.509,97C</v>
          </cell>
          <cell r="G737">
            <v>155509.97</v>
          </cell>
        </row>
        <row r="738">
          <cell r="A738">
            <v>825</v>
          </cell>
          <cell r="B738" t="str">
            <v>825Prov. p/CSLL</v>
          </cell>
          <cell r="C738" t="str">
            <v>90.925,30D</v>
          </cell>
          <cell r="D738">
            <v>13667.05</v>
          </cell>
          <cell r="E738">
            <v>0</v>
          </cell>
          <cell r="F738" t="str">
            <v>104.592,35D</v>
          </cell>
          <cell r="G738">
            <v>104592.35</v>
          </cell>
        </row>
        <row r="739">
          <cell r="A739">
            <v>826</v>
          </cell>
          <cell r="B739" t="str">
            <v>826Provisao de IRPJ</v>
          </cell>
          <cell r="C739" t="str">
            <v>156.401,99D</v>
          </cell>
          <cell r="D739">
            <v>18890.71</v>
          </cell>
          <cell r="E739">
            <v>51.5</v>
          </cell>
          <cell r="F739" t="str">
            <v>175.241,20D</v>
          </cell>
          <cell r="G739">
            <v>175241.2</v>
          </cell>
        </row>
        <row r="740">
          <cell r="A740">
            <v>7309</v>
          </cell>
          <cell r="B740" t="str">
            <v>7309CSLL - SCP</v>
          </cell>
          <cell r="C740" t="str">
            <v>118.184,87C</v>
          </cell>
          <cell r="D740">
            <v>0</v>
          </cell>
          <cell r="E740">
            <v>0</v>
          </cell>
          <cell r="F740" t="str">
            <v>118.184,87C</v>
          </cell>
          <cell r="G740">
            <v>118184.87</v>
          </cell>
        </row>
        <row r="741">
          <cell r="A741">
            <v>7330</v>
          </cell>
          <cell r="B741" t="str">
            <v>7330IRPJ - SCP</v>
          </cell>
          <cell r="C741" t="str">
            <v>317.158,65C</v>
          </cell>
          <cell r="D741">
            <v>0</v>
          </cell>
          <cell r="E741">
            <v>0</v>
          </cell>
          <cell r="F741" t="str">
            <v>317.158,65C</v>
          </cell>
          <cell r="G741">
            <v>317158.65000000002</v>
          </cell>
        </row>
        <row r="742">
          <cell r="A742" t="str">
            <v/>
          </cell>
          <cell r="B742" t="str">
            <v/>
          </cell>
          <cell r="C742" t="str">
            <v/>
          </cell>
          <cell r="D742" t="str">
            <v/>
          </cell>
          <cell r="E742" t="str">
            <v/>
          </cell>
          <cell r="F742" t="str">
            <v/>
          </cell>
          <cell r="G742" t="str">
            <v/>
          </cell>
        </row>
        <row r="743">
          <cell r="A743">
            <v>7817</v>
          </cell>
          <cell r="B743" t="str">
            <v>7817Despesas SCP - RM</v>
          </cell>
          <cell r="C743" t="str">
            <v xml:space="preserve">         1.240,79C</v>
          </cell>
          <cell r="D743">
            <v>0</v>
          </cell>
          <cell r="E743">
            <v>0</v>
          </cell>
          <cell r="F743" t="str">
            <v xml:space="preserve">         1.240,79C</v>
          </cell>
          <cell r="G743">
            <v>1240.79</v>
          </cell>
        </row>
        <row r="744">
          <cell r="A744">
            <v>7818</v>
          </cell>
          <cell r="B744" t="str">
            <v>7818Despesas SCP - RM</v>
          </cell>
          <cell r="C744" t="str">
            <v xml:space="preserve">         1.240,79C</v>
          </cell>
          <cell r="D744">
            <v>0</v>
          </cell>
          <cell r="E744">
            <v>0</v>
          </cell>
          <cell r="F744" t="str">
            <v xml:space="preserve">         1.240,79C</v>
          </cell>
          <cell r="G744">
            <v>1240.79</v>
          </cell>
        </row>
        <row r="745">
          <cell r="A745">
            <v>7819</v>
          </cell>
          <cell r="B745" t="str">
            <v>7819Despesas SCP - RM</v>
          </cell>
          <cell r="C745" t="str">
            <v>1.240,79C</v>
          </cell>
          <cell r="D745">
            <v>0</v>
          </cell>
          <cell r="E745">
            <v>0</v>
          </cell>
          <cell r="F745" t="str">
            <v>1.240,79C</v>
          </cell>
          <cell r="G745">
            <v>1240.79</v>
          </cell>
        </row>
        <row r="746">
          <cell r="A746" t="str">
            <v/>
          </cell>
          <cell r="B746" t="str">
            <v/>
          </cell>
          <cell r="C746" t="str">
            <v/>
          </cell>
          <cell r="D746" t="str">
            <v/>
          </cell>
          <cell r="E746" t="str">
            <v/>
          </cell>
          <cell r="F746" t="str">
            <v/>
          </cell>
          <cell r="G746" t="str">
            <v/>
          </cell>
        </row>
        <row r="747">
          <cell r="A747">
            <v>7821</v>
          </cell>
          <cell r="B747" t="str">
            <v>7821DESPESAS NÃO OPERACIONAIS</v>
          </cell>
          <cell r="C747" t="str">
            <v xml:space="preserve">        11.081,73D</v>
          </cell>
          <cell r="D747">
            <v>1560</v>
          </cell>
          <cell r="E747">
            <v>0</v>
          </cell>
          <cell r="F747" t="str">
            <v xml:space="preserve">        12.641,73D</v>
          </cell>
          <cell r="G747">
            <v>12641.73</v>
          </cell>
        </row>
        <row r="748">
          <cell r="A748">
            <v>7822</v>
          </cell>
          <cell r="B748" t="str">
            <v>7822DESPESAS NÃO OPERACIONAIS</v>
          </cell>
          <cell r="C748" t="str">
            <v xml:space="preserve">        11.081,73D</v>
          </cell>
          <cell r="D748">
            <v>1560</v>
          </cell>
          <cell r="E748">
            <v>0</v>
          </cell>
          <cell r="F748" t="str">
            <v xml:space="preserve">        12.641,73D</v>
          </cell>
          <cell r="G748">
            <v>12641.73</v>
          </cell>
        </row>
        <row r="749">
          <cell r="A749">
            <v>7823</v>
          </cell>
          <cell r="B749" t="str">
            <v>7823PERDAS</v>
          </cell>
          <cell r="C749" t="str">
            <v xml:space="preserve">         3.382,20D</v>
          </cell>
          <cell r="D749">
            <v>0</v>
          </cell>
          <cell r="E749">
            <v>0</v>
          </cell>
          <cell r="F749" t="str">
            <v xml:space="preserve">         3.382,20D</v>
          </cell>
          <cell r="G749">
            <v>3382.2</v>
          </cell>
        </row>
        <row r="750">
          <cell r="A750" t="str">
            <v/>
          </cell>
          <cell r="B750" t="str">
            <v/>
          </cell>
        </row>
        <row r="751">
          <cell r="A751">
            <v>7824</v>
          </cell>
          <cell r="B751" t="str">
            <v>7824ROUBOS E FURTOS</v>
          </cell>
          <cell r="C751" t="str">
            <v>6.000,00D</v>
          </cell>
          <cell r="D751">
            <v>0</v>
          </cell>
          <cell r="E751">
            <v>0</v>
          </cell>
          <cell r="F751" t="str">
            <v>6.000,00D</v>
          </cell>
          <cell r="G751">
            <v>6000</v>
          </cell>
        </row>
        <row r="752">
          <cell r="A752">
            <v>7827</v>
          </cell>
          <cell r="B752" t="str">
            <v>7827Perdas - SCP</v>
          </cell>
          <cell r="C752" t="str">
            <v>2.617,80C</v>
          </cell>
          <cell r="D752">
            <v>0</v>
          </cell>
          <cell r="E752">
            <v>0</v>
          </cell>
          <cell r="F752" t="str">
            <v>2.617,80C</v>
          </cell>
          <cell r="G752">
            <v>2617.8000000000002</v>
          </cell>
        </row>
        <row r="753">
          <cell r="A753" t="str">
            <v/>
          </cell>
          <cell r="B753" t="str">
            <v/>
          </cell>
          <cell r="C753" t="str">
            <v/>
          </cell>
          <cell r="D753" t="str">
            <v/>
          </cell>
          <cell r="E753" t="str">
            <v/>
          </cell>
          <cell r="F753" t="str">
            <v/>
          </cell>
          <cell r="G753" t="str">
            <v/>
          </cell>
        </row>
        <row r="754">
          <cell r="A754">
            <v>7825</v>
          </cell>
          <cell r="B754" t="str">
            <v>7825INDENIZAÇÕES JUDICIAIS</v>
          </cell>
          <cell r="C754" t="str">
            <v xml:space="preserve">         7.699,53D</v>
          </cell>
          <cell r="D754">
            <v>1560</v>
          </cell>
          <cell r="E754">
            <v>0</v>
          </cell>
          <cell r="F754" t="str">
            <v xml:space="preserve">         9.259,53D</v>
          </cell>
          <cell r="G754">
            <v>9259.5300000000007</v>
          </cell>
        </row>
        <row r="755">
          <cell r="A755">
            <v>7826</v>
          </cell>
          <cell r="B755" t="str">
            <v>7826INDENIZAÇÕES JUDICIAIS</v>
          </cell>
          <cell r="C755" t="str">
            <v>5.411,53D</v>
          </cell>
          <cell r="D755">
            <v>0</v>
          </cell>
          <cell r="E755">
            <v>0</v>
          </cell>
          <cell r="F755" t="str">
            <v>5.411,53D</v>
          </cell>
          <cell r="G755">
            <v>5411.53</v>
          </cell>
        </row>
        <row r="756">
          <cell r="A756">
            <v>7828</v>
          </cell>
          <cell r="B756" t="str">
            <v>7828CAUSAS TRABALHISTAS</v>
          </cell>
          <cell r="C756" t="str">
            <v>2.288,00D</v>
          </cell>
          <cell r="D756">
            <v>1560</v>
          </cell>
          <cell r="E756">
            <v>0</v>
          </cell>
          <cell r="F756" t="str">
            <v>3.848,00D</v>
          </cell>
          <cell r="G756">
            <v>3848</v>
          </cell>
        </row>
        <row r="757">
          <cell r="A757" t="str">
            <v/>
          </cell>
          <cell r="B757" t="str">
            <v/>
          </cell>
          <cell r="C757" t="str">
            <v/>
          </cell>
          <cell r="D757" t="str">
            <v/>
          </cell>
          <cell r="E757" t="str">
            <v/>
          </cell>
          <cell r="F757" t="str">
            <v/>
          </cell>
          <cell r="G757" t="str">
            <v/>
          </cell>
        </row>
        <row r="758">
          <cell r="A758" t="str">
            <v>47RE</v>
          </cell>
          <cell r="B758" t="str">
            <v>47RECEITA SCP</v>
          </cell>
          <cell r="C758" t="str">
            <v xml:space="preserve">     4.103.641,15C</v>
          </cell>
          <cell r="D758">
            <v>0</v>
          </cell>
          <cell r="E758">
            <v>0</v>
          </cell>
          <cell r="F758" t="str">
            <v xml:space="preserve">     4.103.641,15C</v>
          </cell>
          <cell r="G758">
            <v>4103641.15</v>
          </cell>
        </row>
        <row r="759">
          <cell r="A759" t="str">
            <v>48RE</v>
          </cell>
          <cell r="B759" t="str">
            <v>48RECEITA SCP</v>
          </cell>
          <cell r="C759" t="str">
            <v xml:space="preserve">     4.103.641,15C</v>
          </cell>
          <cell r="D759">
            <v>0</v>
          </cell>
          <cell r="E759">
            <v>0</v>
          </cell>
          <cell r="F759" t="str">
            <v xml:space="preserve">     4.103.641,15C</v>
          </cell>
          <cell r="G759">
            <v>4103641.15</v>
          </cell>
        </row>
        <row r="760">
          <cell r="A760" t="str">
            <v>50RE</v>
          </cell>
          <cell r="B760" t="str">
            <v>50RECEITA SCP</v>
          </cell>
          <cell r="C760" t="str">
            <v xml:space="preserve">     4.103.641,15C</v>
          </cell>
          <cell r="D760">
            <v>0</v>
          </cell>
          <cell r="E760">
            <v>0</v>
          </cell>
          <cell r="F760" t="str">
            <v xml:space="preserve">     4.103.641,15C</v>
          </cell>
          <cell r="G760">
            <v>4103641.15</v>
          </cell>
        </row>
        <row r="761">
          <cell r="A761" t="str">
            <v>51RE</v>
          </cell>
          <cell r="B761" t="str">
            <v>51RECEITA DE SERVIÇOS</v>
          </cell>
          <cell r="C761" t="str">
            <v xml:space="preserve">     4.103.641,15C</v>
          </cell>
          <cell r="D761">
            <v>0</v>
          </cell>
          <cell r="E761">
            <v>0</v>
          </cell>
          <cell r="F761" t="str">
            <v xml:space="preserve">     4.103.641,15C</v>
          </cell>
          <cell r="G761">
            <v>4103641.15</v>
          </cell>
        </row>
        <row r="762">
          <cell r="A762" t="str">
            <v>52Re</v>
          </cell>
          <cell r="B762" t="str">
            <v>52Receita de serviços</v>
          </cell>
          <cell r="C762" t="str">
            <v>4.103.641,15C</v>
          </cell>
          <cell r="D762">
            <v>0</v>
          </cell>
          <cell r="E762">
            <v>0</v>
          </cell>
          <cell r="F762" t="str">
            <v>4.103.641,15C</v>
          </cell>
          <cell r="G762">
            <v>4103641.15</v>
          </cell>
        </row>
        <row r="763">
          <cell r="A763" t="str">
            <v/>
          </cell>
          <cell r="B763" t="str">
            <v/>
          </cell>
          <cell r="C763" t="str">
            <v/>
          </cell>
          <cell r="D763" t="str">
            <v/>
          </cell>
          <cell r="E763" t="str">
            <v/>
          </cell>
          <cell r="F763" t="str">
            <v/>
          </cell>
          <cell r="G763" t="str">
            <v/>
          </cell>
        </row>
        <row r="764">
          <cell r="A764" t="str">
            <v>3DES</v>
          </cell>
          <cell r="B764" t="str">
            <v>3DESPESAS E CUSTOS SCP</v>
          </cell>
          <cell r="C764" t="str">
            <v xml:space="preserve">     3.325.221,46D</v>
          </cell>
          <cell r="D764">
            <v>0</v>
          </cell>
          <cell r="E764">
            <v>0</v>
          </cell>
          <cell r="F764" t="str">
            <v xml:space="preserve">     3.325.221,46D</v>
          </cell>
          <cell r="G764">
            <v>3325221.46</v>
          </cell>
        </row>
        <row r="765">
          <cell r="A765" t="str">
            <v>4DES</v>
          </cell>
          <cell r="B765" t="str">
            <v>4DESPESAS E CUSTOS SCP</v>
          </cell>
          <cell r="C765" t="str">
            <v xml:space="preserve">     3.325.221,46D</v>
          </cell>
          <cell r="D765">
            <v>0</v>
          </cell>
          <cell r="E765">
            <v>0</v>
          </cell>
          <cell r="F765" t="str">
            <v xml:space="preserve">     3.325.221,46D</v>
          </cell>
          <cell r="G765">
            <v>3325221.46</v>
          </cell>
        </row>
        <row r="766">
          <cell r="A766" t="str">
            <v>5CUS</v>
          </cell>
          <cell r="B766" t="str">
            <v>5CUSTOS SCP</v>
          </cell>
          <cell r="C766" t="str">
            <v xml:space="preserve">     2.143.402,77D</v>
          </cell>
          <cell r="D766">
            <v>0</v>
          </cell>
          <cell r="E766">
            <v>0</v>
          </cell>
          <cell r="F766" t="str">
            <v xml:space="preserve">     2.143.402,77D</v>
          </cell>
          <cell r="G766">
            <v>2143402.77</v>
          </cell>
        </row>
        <row r="767">
          <cell r="A767" t="str">
            <v>6PES</v>
          </cell>
          <cell r="B767" t="str">
            <v>6PESSOAL</v>
          </cell>
          <cell r="C767" t="str">
            <v xml:space="preserve">       710.346,05D</v>
          </cell>
          <cell r="D767">
            <v>0</v>
          </cell>
          <cell r="E767">
            <v>0</v>
          </cell>
          <cell r="F767" t="str">
            <v xml:space="preserve">       710.346,05D</v>
          </cell>
          <cell r="G767">
            <v>710346.05</v>
          </cell>
        </row>
        <row r="768">
          <cell r="A768" t="str">
            <v>8Sal</v>
          </cell>
          <cell r="B768" t="str">
            <v>8Salários</v>
          </cell>
          <cell r="C768" t="str">
            <v>372.281,20D</v>
          </cell>
          <cell r="D768">
            <v>0</v>
          </cell>
          <cell r="E768">
            <v>0</v>
          </cell>
          <cell r="F768" t="str">
            <v>372.281,20D</v>
          </cell>
          <cell r="G768">
            <v>372281.2</v>
          </cell>
        </row>
        <row r="769">
          <cell r="A769" t="str">
            <v>10Va</v>
          </cell>
          <cell r="B769" t="str">
            <v>10Vale transporte e alimentação</v>
          </cell>
          <cell r="C769" t="str">
            <v>24.966,71D</v>
          </cell>
          <cell r="D769">
            <v>0</v>
          </cell>
          <cell r="E769">
            <v>0</v>
          </cell>
          <cell r="F769" t="str">
            <v>24.966,71D</v>
          </cell>
          <cell r="G769">
            <v>24966.71</v>
          </cell>
        </row>
        <row r="770">
          <cell r="A770" t="str">
            <v>11Pl</v>
          </cell>
          <cell r="B770" t="str">
            <v>11Plano de saude</v>
          </cell>
          <cell r="C770" t="str">
            <v>25.962,22D</v>
          </cell>
          <cell r="D770">
            <v>0</v>
          </cell>
          <cell r="E770">
            <v>0</v>
          </cell>
          <cell r="F770" t="str">
            <v>25.962,22D</v>
          </cell>
          <cell r="G770">
            <v>25962.22</v>
          </cell>
        </row>
        <row r="771">
          <cell r="A771" t="str">
            <v>74FG</v>
          </cell>
          <cell r="B771" t="str">
            <v>74FGTS s/ Ferias</v>
          </cell>
          <cell r="C771" t="str">
            <v>2.661,84D</v>
          </cell>
          <cell r="D771">
            <v>0</v>
          </cell>
          <cell r="E771">
            <v>0</v>
          </cell>
          <cell r="F771" t="str">
            <v>2.661,84D</v>
          </cell>
          <cell r="G771">
            <v>2661.84</v>
          </cell>
        </row>
        <row r="772">
          <cell r="A772" t="str">
            <v>75FG</v>
          </cell>
          <cell r="B772" t="str">
            <v>75FGTS s/ 13º</v>
          </cell>
          <cell r="C772" t="str">
            <v>2.069,58D</v>
          </cell>
          <cell r="D772">
            <v>0</v>
          </cell>
          <cell r="E772">
            <v>0</v>
          </cell>
          <cell r="F772" t="str">
            <v>2.069,58D</v>
          </cell>
          <cell r="G772">
            <v>2069.58</v>
          </cell>
        </row>
        <row r="773">
          <cell r="A773" t="str">
            <v>76IN</v>
          </cell>
          <cell r="B773" t="str">
            <v>76INSS s/ Ferias</v>
          </cell>
          <cell r="C773" t="str">
            <v>9.236,03D</v>
          </cell>
          <cell r="D773">
            <v>0</v>
          </cell>
          <cell r="E773">
            <v>0</v>
          </cell>
          <cell r="F773" t="str">
            <v>9.236,03D</v>
          </cell>
          <cell r="G773">
            <v>9236.0300000000007</v>
          </cell>
        </row>
        <row r="774">
          <cell r="A774" t="str">
            <v>78IN</v>
          </cell>
          <cell r="B774" t="str">
            <v>78INSS s/ 13º</v>
          </cell>
          <cell r="C774" t="str">
            <v>6.819,03D</v>
          </cell>
          <cell r="D774">
            <v>0</v>
          </cell>
          <cell r="E774">
            <v>0</v>
          </cell>
          <cell r="F774" t="str">
            <v>6.819,03D</v>
          </cell>
          <cell r="G774">
            <v>6819.03</v>
          </cell>
        </row>
        <row r="775">
          <cell r="A775" t="str">
            <v>79IN</v>
          </cell>
          <cell r="B775" t="str">
            <v>79INSS</v>
          </cell>
          <cell r="C775" t="str">
            <v>98.274,98D</v>
          </cell>
          <cell r="D775">
            <v>0</v>
          </cell>
          <cell r="E775">
            <v>0</v>
          </cell>
          <cell r="F775" t="str">
            <v>98.274,98D</v>
          </cell>
          <cell r="G775">
            <v>98274.98</v>
          </cell>
        </row>
        <row r="776">
          <cell r="A776" t="str">
            <v>80FG</v>
          </cell>
          <cell r="B776" t="str">
            <v>80FGTS</v>
          </cell>
          <cell r="C776" t="str">
            <v>28.366,75D</v>
          </cell>
          <cell r="D776">
            <v>0</v>
          </cell>
          <cell r="E776">
            <v>0</v>
          </cell>
          <cell r="F776" t="str">
            <v>28.366,75D</v>
          </cell>
          <cell r="G776">
            <v>28366.75</v>
          </cell>
        </row>
        <row r="777">
          <cell r="A777" t="str">
            <v>81Fe</v>
          </cell>
          <cell r="B777" t="str">
            <v>81Ferias</v>
          </cell>
          <cell r="C777" t="str">
            <v>40.372,02D</v>
          </cell>
          <cell r="D777">
            <v>0</v>
          </cell>
          <cell r="E777">
            <v>0</v>
          </cell>
          <cell r="F777" t="str">
            <v>40.372,02D</v>
          </cell>
          <cell r="G777">
            <v>40372.019999999997</v>
          </cell>
        </row>
        <row r="778">
          <cell r="A778">
            <v>8213</v>
          </cell>
          <cell r="B778" t="str">
            <v>8213º Salário</v>
          </cell>
          <cell r="C778" t="str">
            <v>24.700,89D</v>
          </cell>
          <cell r="D778">
            <v>0</v>
          </cell>
          <cell r="E778">
            <v>0</v>
          </cell>
          <cell r="F778" t="str">
            <v>24.700,89D</v>
          </cell>
          <cell r="G778">
            <v>24700.89</v>
          </cell>
        </row>
        <row r="779">
          <cell r="A779" t="str">
            <v>100A</v>
          </cell>
          <cell r="B779" t="str">
            <v>100Alimentação</v>
          </cell>
          <cell r="C779" t="str">
            <v>56.844,87D</v>
          </cell>
          <cell r="D779">
            <v>0</v>
          </cell>
          <cell r="E779">
            <v>0</v>
          </cell>
          <cell r="F779" t="str">
            <v>56.844,87D</v>
          </cell>
          <cell r="G779">
            <v>56844.87</v>
          </cell>
        </row>
        <row r="780">
          <cell r="A780" t="str">
            <v>108C</v>
          </cell>
          <cell r="B780" t="str">
            <v>108CIEE</v>
          </cell>
          <cell r="C780" t="str">
            <v>1.202,43D</v>
          </cell>
          <cell r="D780">
            <v>0</v>
          </cell>
          <cell r="E780">
            <v>0</v>
          </cell>
          <cell r="F780" t="str">
            <v>1.202,43D</v>
          </cell>
          <cell r="G780">
            <v>1202.43</v>
          </cell>
        </row>
        <row r="781">
          <cell r="A781" t="str">
            <v>109B</v>
          </cell>
          <cell r="B781" t="str">
            <v>109Bolsa estágio</v>
          </cell>
          <cell r="C781" t="str">
            <v>6.733,69D</v>
          </cell>
          <cell r="D781">
            <v>0</v>
          </cell>
          <cell r="E781">
            <v>0</v>
          </cell>
          <cell r="F781" t="str">
            <v>6.733,69D</v>
          </cell>
          <cell r="G781">
            <v>6733.69</v>
          </cell>
        </row>
        <row r="782">
          <cell r="A782" t="str">
            <v>131G</v>
          </cell>
          <cell r="B782" t="str">
            <v>131Gratificações</v>
          </cell>
          <cell r="C782" t="str">
            <v>9.853,81D</v>
          </cell>
          <cell r="D782">
            <v>0</v>
          </cell>
          <cell r="E782">
            <v>0</v>
          </cell>
          <cell r="F782" t="str">
            <v>9.853,81D</v>
          </cell>
          <cell r="G782">
            <v>9853.81</v>
          </cell>
        </row>
        <row r="783">
          <cell r="A783" t="str">
            <v/>
          </cell>
          <cell r="B783" t="str">
            <v/>
          </cell>
          <cell r="C783" t="str">
            <v/>
          </cell>
          <cell r="D783" t="str">
            <v/>
          </cell>
          <cell r="E783" t="str">
            <v/>
          </cell>
          <cell r="F783" t="str">
            <v/>
          </cell>
          <cell r="G783" t="str">
            <v/>
          </cell>
        </row>
        <row r="784">
          <cell r="A784" t="str">
            <v>18GA</v>
          </cell>
          <cell r="B784" t="str">
            <v>18GASTOS GERAIS</v>
          </cell>
          <cell r="C784" t="str">
            <v xml:space="preserve">     1.433.056,72D</v>
          </cell>
          <cell r="D784">
            <v>0</v>
          </cell>
          <cell r="E784">
            <v>0</v>
          </cell>
          <cell r="F784" t="str">
            <v xml:space="preserve">     1.433.056,72D</v>
          </cell>
          <cell r="G784">
            <v>1433056.72</v>
          </cell>
        </row>
        <row r="785">
          <cell r="A785" t="str">
            <v>34Ág</v>
          </cell>
          <cell r="B785" t="str">
            <v>34Água</v>
          </cell>
          <cell r="C785" t="str">
            <v>7.247,52D</v>
          </cell>
          <cell r="D785">
            <v>0</v>
          </cell>
          <cell r="E785">
            <v>0</v>
          </cell>
          <cell r="F785" t="str">
            <v>7.247,52D</v>
          </cell>
          <cell r="G785">
            <v>7247.52</v>
          </cell>
        </row>
        <row r="786">
          <cell r="A786" t="str">
            <v>36En</v>
          </cell>
          <cell r="B786" t="str">
            <v>36Energia eletrica</v>
          </cell>
          <cell r="C786" t="str">
            <v>65.971,45D</v>
          </cell>
          <cell r="D786">
            <v>0</v>
          </cell>
          <cell r="E786">
            <v>0</v>
          </cell>
          <cell r="F786" t="str">
            <v>65.971,45D</v>
          </cell>
          <cell r="G786">
            <v>65971.45</v>
          </cell>
        </row>
        <row r="787">
          <cell r="A787" t="str">
            <v>39Al</v>
          </cell>
          <cell r="B787" t="str">
            <v>39Aluguel</v>
          </cell>
          <cell r="C787" t="str">
            <v>74.461,05D</v>
          </cell>
          <cell r="D787">
            <v>0</v>
          </cell>
          <cell r="E787">
            <v>0</v>
          </cell>
          <cell r="F787" t="str">
            <v>74.461,05D</v>
          </cell>
          <cell r="G787">
            <v>74461.05</v>
          </cell>
        </row>
        <row r="788">
          <cell r="A788" t="str">
            <v>40Ma</v>
          </cell>
          <cell r="B788" t="str">
            <v>40Materiais Utilizados na Prestação de Serviços</v>
          </cell>
          <cell r="C788" t="str">
            <v>69.440,32D</v>
          </cell>
          <cell r="D788">
            <v>0</v>
          </cell>
          <cell r="E788">
            <v>0</v>
          </cell>
          <cell r="F788" t="str">
            <v>69.440,32D</v>
          </cell>
          <cell r="G788">
            <v>69440.320000000007</v>
          </cell>
        </row>
        <row r="789">
          <cell r="A789" t="str">
            <v>104S</v>
          </cell>
          <cell r="B789" t="str">
            <v>104Segurança do trabalho</v>
          </cell>
          <cell r="C789" t="str">
            <v>4.855,89D</v>
          </cell>
          <cell r="D789">
            <v>0</v>
          </cell>
          <cell r="E789">
            <v>0</v>
          </cell>
          <cell r="F789" t="str">
            <v>4.855,89D</v>
          </cell>
          <cell r="G789">
            <v>4855.8900000000003</v>
          </cell>
        </row>
        <row r="790">
          <cell r="A790" t="str">
            <v>106S</v>
          </cell>
          <cell r="B790" t="str">
            <v>106Serviços de esterilização</v>
          </cell>
          <cell r="C790" t="str">
            <v>1.400,61D</v>
          </cell>
          <cell r="D790">
            <v>0</v>
          </cell>
          <cell r="E790">
            <v>0</v>
          </cell>
          <cell r="F790" t="str">
            <v>1.400,61D</v>
          </cell>
          <cell r="G790">
            <v>1400.61</v>
          </cell>
        </row>
        <row r="791">
          <cell r="A791" t="str">
            <v>107C</v>
          </cell>
          <cell r="B791" t="str">
            <v>107Condominio</v>
          </cell>
          <cell r="C791" t="str">
            <v>155.592,53D</v>
          </cell>
          <cell r="D791">
            <v>0</v>
          </cell>
          <cell r="E791">
            <v>0</v>
          </cell>
          <cell r="F791" t="str">
            <v>155.592,53D</v>
          </cell>
          <cell r="G791">
            <v>155592.53</v>
          </cell>
        </row>
        <row r="792">
          <cell r="A792" t="str">
            <v>15Re</v>
          </cell>
          <cell r="B792" t="str">
            <v>15Repasses médicos</v>
          </cell>
          <cell r="C792" t="str">
            <v>567.215,77D</v>
          </cell>
          <cell r="D792">
            <v>0</v>
          </cell>
          <cell r="E792">
            <v>0</v>
          </cell>
          <cell r="F792" t="str">
            <v>567.215,77D</v>
          </cell>
          <cell r="G792">
            <v>567215.77</v>
          </cell>
        </row>
        <row r="793">
          <cell r="A793" t="str">
            <v>59La</v>
          </cell>
          <cell r="B793" t="str">
            <v>59Lavanderia</v>
          </cell>
          <cell r="C793" t="str">
            <v>23.877,59D</v>
          </cell>
          <cell r="D793">
            <v>0</v>
          </cell>
          <cell r="E793">
            <v>0</v>
          </cell>
          <cell r="F793" t="str">
            <v>23.877,59D</v>
          </cell>
          <cell r="G793">
            <v>23877.59</v>
          </cell>
        </row>
        <row r="794">
          <cell r="A794" t="str">
            <v>68Ma</v>
          </cell>
          <cell r="B794" t="str">
            <v>68Manuteção e reparo</v>
          </cell>
          <cell r="C794" t="str">
            <v>279.892,87D</v>
          </cell>
          <cell r="D794">
            <v>0</v>
          </cell>
          <cell r="E794">
            <v>0</v>
          </cell>
          <cell r="F794" t="str">
            <v>279.892,87D</v>
          </cell>
          <cell r="G794">
            <v>279892.87</v>
          </cell>
        </row>
        <row r="795">
          <cell r="A795" t="str">
            <v>62Se</v>
          </cell>
          <cell r="B795" t="str">
            <v>62Serviços de Limpeza</v>
          </cell>
          <cell r="C795" t="str">
            <v>2.804,36D</v>
          </cell>
          <cell r="D795">
            <v>0</v>
          </cell>
          <cell r="E795">
            <v>0</v>
          </cell>
          <cell r="F795" t="str">
            <v>2.804,36D</v>
          </cell>
          <cell r="G795">
            <v>2804.36</v>
          </cell>
        </row>
        <row r="796">
          <cell r="A796" t="str">
            <v>101C</v>
          </cell>
          <cell r="B796" t="str">
            <v>101Cópias e impressões</v>
          </cell>
          <cell r="C796" t="str">
            <v>174.695,07D</v>
          </cell>
          <cell r="D796">
            <v>0</v>
          </cell>
          <cell r="E796">
            <v>0</v>
          </cell>
          <cell r="F796" t="str">
            <v>174.695,07D</v>
          </cell>
          <cell r="G796">
            <v>174695.07</v>
          </cell>
        </row>
        <row r="797">
          <cell r="A797" t="str">
            <v>72Ex</v>
          </cell>
          <cell r="B797" t="str">
            <v>72Exames</v>
          </cell>
          <cell r="C797" t="str">
            <v>1.759,32D</v>
          </cell>
          <cell r="D797">
            <v>0</v>
          </cell>
          <cell r="E797">
            <v>0</v>
          </cell>
          <cell r="F797" t="str">
            <v>1.759,32D</v>
          </cell>
          <cell r="G797">
            <v>1759.32</v>
          </cell>
        </row>
        <row r="798">
          <cell r="A798" t="str">
            <v>102L</v>
          </cell>
          <cell r="B798" t="str">
            <v>102Locação de maquinas e equipamentos</v>
          </cell>
          <cell r="C798" t="str">
            <v>2.980,90D</v>
          </cell>
          <cell r="D798">
            <v>0</v>
          </cell>
          <cell r="E798">
            <v>0</v>
          </cell>
          <cell r="F798" t="str">
            <v>2.980,90D</v>
          </cell>
          <cell r="G798">
            <v>2980.9</v>
          </cell>
        </row>
        <row r="799">
          <cell r="A799" t="str">
            <v>134S</v>
          </cell>
          <cell r="B799" t="str">
            <v>134Serviços de pesquisa e monitoramento</v>
          </cell>
          <cell r="C799" t="str">
            <v>565,02D</v>
          </cell>
          <cell r="D799">
            <v>0</v>
          </cell>
          <cell r="E799">
            <v>0</v>
          </cell>
          <cell r="F799" t="str">
            <v>565,02D</v>
          </cell>
          <cell r="G799">
            <v>565.02</v>
          </cell>
        </row>
        <row r="800">
          <cell r="A800" t="str">
            <v>135M</v>
          </cell>
          <cell r="B800" t="str">
            <v>135Materiais de segurança</v>
          </cell>
          <cell r="C800" t="str">
            <v>296,45D</v>
          </cell>
          <cell r="D800">
            <v>0</v>
          </cell>
          <cell r="E800">
            <v>0</v>
          </cell>
          <cell r="F800" t="str">
            <v>296,45D</v>
          </cell>
          <cell r="G800">
            <v>296.45</v>
          </cell>
        </row>
        <row r="801">
          <cell r="A801" t="str">
            <v/>
          </cell>
          <cell r="B801" t="str">
            <v/>
          </cell>
          <cell r="C801" t="str">
            <v/>
          </cell>
          <cell r="D801" t="str">
            <v/>
          </cell>
          <cell r="E801" t="str">
            <v/>
          </cell>
          <cell r="F801" t="str">
            <v/>
          </cell>
          <cell r="G801" t="str">
            <v/>
          </cell>
        </row>
        <row r="802">
          <cell r="A802" t="str">
            <v>26DE</v>
          </cell>
          <cell r="B802" t="str">
            <v>26DESPESAS SCP</v>
          </cell>
          <cell r="C802" t="str">
            <v xml:space="preserve">     1.181.818,69D</v>
          </cell>
          <cell r="D802">
            <v>0</v>
          </cell>
          <cell r="E802">
            <v>0</v>
          </cell>
          <cell r="F802" t="str">
            <v xml:space="preserve">     1.181.818,69D</v>
          </cell>
          <cell r="G802">
            <v>1181818.69</v>
          </cell>
        </row>
        <row r="803">
          <cell r="A803" t="str">
            <v>27DE</v>
          </cell>
          <cell r="B803" t="str">
            <v>27DESPESAS TRIBUTÁRIAS</v>
          </cell>
          <cell r="C803" t="str">
            <v xml:space="preserve">       671.492,18D</v>
          </cell>
          <cell r="D803">
            <v>0</v>
          </cell>
          <cell r="E803">
            <v>0</v>
          </cell>
          <cell r="F803" t="str">
            <v xml:space="preserve">       671.492,18D</v>
          </cell>
          <cell r="G803">
            <v>671492.18</v>
          </cell>
        </row>
        <row r="804">
          <cell r="A804" t="str">
            <v>29CS</v>
          </cell>
          <cell r="B804" t="str">
            <v>29CSLL</v>
          </cell>
          <cell r="C804" t="str">
            <v>118.184,87D</v>
          </cell>
          <cell r="D804">
            <v>0</v>
          </cell>
          <cell r="E804">
            <v>0</v>
          </cell>
          <cell r="F804" t="str">
            <v>118.184,87D</v>
          </cell>
          <cell r="G804">
            <v>118184.87</v>
          </cell>
        </row>
        <row r="805">
          <cell r="A805" t="str">
            <v>30IR</v>
          </cell>
          <cell r="B805" t="str">
            <v>30IRPJ</v>
          </cell>
          <cell r="C805" t="str">
            <v>317.158,65D</v>
          </cell>
          <cell r="D805">
            <v>0</v>
          </cell>
          <cell r="E805">
            <v>0</v>
          </cell>
          <cell r="F805" t="str">
            <v>317.158,65D</v>
          </cell>
          <cell r="G805">
            <v>317158.65000000002</v>
          </cell>
        </row>
        <row r="806">
          <cell r="A806" t="str">
            <v>31CO</v>
          </cell>
          <cell r="B806" t="str">
            <v>31COFINS</v>
          </cell>
          <cell r="C806" t="str">
            <v>123.109,24D</v>
          </cell>
          <cell r="D806">
            <v>0</v>
          </cell>
          <cell r="E806">
            <v>0</v>
          </cell>
          <cell r="F806" t="str">
            <v>123.109,24D</v>
          </cell>
          <cell r="G806">
            <v>123109.24</v>
          </cell>
        </row>
        <row r="807">
          <cell r="A807" t="str">
            <v/>
          </cell>
          <cell r="B807" t="str">
            <v/>
          </cell>
        </row>
        <row r="808">
          <cell r="A808" t="str">
            <v/>
          </cell>
          <cell r="B808" t="str">
            <v/>
          </cell>
        </row>
        <row r="809">
          <cell r="A809" t="str">
            <v/>
          </cell>
          <cell r="B809" t="str">
            <v/>
          </cell>
        </row>
        <row r="810">
          <cell r="A810" t="str">
            <v/>
          </cell>
          <cell r="B810" t="str">
            <v/>
          </cell>
        </row>
        <row r="811">
          <cell r="A811" t="str">
            <v>32PI</v>
          </cell>
          <cell r="B811" t="str">
            <v>32PIS</v>
          </cell>
          <cell r="C811" t="str">
            <v>26.673,67D</v>
          </cell>
          <cell r="D811">
            <v>0</v>
          </cell>
          <cell r="E811">
            <v>0</v>
          </cell>
          <cell r="F811" t="str">
            <v>26.673,67D</v>
          </cell>
          <cell r="G811">
            <v>26673.67</v>
          </cell>
        </row>
        <row r="812">
          <cell r="A812" t="str">
            <v>33IS</v>
          </cell>
          <cell r="B812" t="str">
            <v>33ISS</v>
          </cell>
          <cell r="C812" t="str">
            <v>82.072,82D</v>
          </cell>
          <cell r="D812">
            <v>0</v>
          </cell>
          <cell r="E812">
            <v>0</v>
          </cell>
          <cell r="F812" t="str">
            <v>82.072,82D</v>
          </cell>
          <cell r="G812">
            <v>82072.820000000007</v>
          </cell>
        </row>
        <row r="813">
          <cell r="A813" t="str">
            <v>64IP</v>
          </cell>
          <cell r="B813" t="str">
            <v>64IPTU</v>
          </cell>
          <cell r="C813" t="str">
            <v>3.113,50D</v>
          </cell>
          <cell r="D813">
            <v>0</v>
          </cell>
          <cell r="E813">
            <v>0</v>
          </cell>
          <cell r="F813" t="str">
            <v>3.113,50D</v>
          </cell>
          <cell r="G813">
            <v>3113.5</v>
          </cell>
        </row>
        <row r="814">
          <cell r="A814" t="str">
            <v>97CI</v>
          </cell>
          <cell r="B814" t="str">
            <v>97CIM</v>
          </cell>
          <cell r="C814" t="str">
            <v>1.179,43D</v>
          </cell>
          <cell r="D814">
            <v>0</v>
          </cell>
          <cell r="E814">
            <v>0</v>
          </cell>
          <cell r="F814" t="str">
            <v>1.179,43D</v>
          </cell>
          <cell r="G814">
            <v>1179.43</v>
          </cell>
        </row>
        <row r="815">
          <cell r="A815" t="str">
            <v/>
          </cell>
          <cell r="B815" t="str">
            <v/>
          </cell>
          <cell r="C815" t="str">
            <v/>
          </cell>
          <cell r="D815" t="str">
            <v/>
          </cell>
          <cell r="E815" t="str">
            <v/>
          </cell>
          <cell r="F815" t="str">
            <v/>
          </cell>
          <cell r="G815" t="str">
            <v/>
          </cell>
        </row>
        <row r="816">
          <cell r="A816" t="str">
            <v>43DE</v>
          </cell>
          <cell r="B816" t="str">
            <v>43DESPESAS ADMINISTRATIVAS</v>
          </cell>
          <cell r="C816" t="str">
            <v xml:space="preserve">       375.693,30D</v>
          </cell>
          <cell r="D816">
            <v>0</v>
          </cell>
          <cell r="E816">
            <v>0</v>
          </cell>
          <cell r="F816" t="str">
            <v xml:space="preserve">       375.693,30D</v>
          </cell>
          <cell r="G816">
            <v>375693.3</v>
          </cell>
        </row>
        <row r="817">
          <cell r="A817" t="str">
            <v>66Te</v>
          </cell>
          <cell r="B817" t="str">
            <v>66Telefone</v>
          </cell>
          <cell r="C817" t="str">
            <v>14.872,14D</v>
          </cell>
          <cell r="D817">
            <v>0</v>
          </cell>
          <cell r="E817">
            <v>0</v>
          </cell>
          <cell r="F817" t="str">
            <v>14.872,14D</v>
          </cell>
          <cell r="G817">
            <v>14872.14</v>
          </cell>
        </row>
        <row r="818">
          <cell r="A818" t="str">
            <v>71Ma</v>
          </cell>
          <cell r="B818" t="str">
            <v>71Material de construção</v>
          </cell>
          <cell r="C818" t="str">
            <v>2.994,28D</v>
          </cell>
          <cell r="D818">
            <v>0</v>
          </cell>
          <cell r="E818">
            <v>0</v>
          </cell>
          <cell r="F818" t="str">
            <v>2.994,28D</v>
          </cell>
          <cell r="G818">
            <v>2994.28</v>
          </cell>
        </row>
        <row r="819">
          <cell r="A819" t="str">
            <v>103M</v>
          </cell>
          <cell r="B819" t="str">
            <v>103Material de consumo</v>
          </cell>
          <cell r="C819" t="str">
            <v>4.942,81D</v>
          </cell>
          <cell r="D819">
            <v>0</v>
          </cell>
          <cell r="E819">
            <v>0</v>
          </cell>
          <cell r="F819" t="str">
            <v>4.942,81D</v>
          </cell>
          <cell r="G819">
            <v>4942.8100000000004</v>
          </cell>
        </row>
        <row r="820">
          <cell r="A820" t="str">
            <v>67So</v>
          </cell>
          <cell r="B820" t="str">
            <v>67Software</v>
          </cell>
          <cell r="C820" t="str">
            <v>74.073,21D</v>
          </cell>
          <cell r="D820">
            <v>0</v>
          </cell>
          <cell r="E820">
            <v>0</v>
          </cell>
          <cell r="F820" t="str">
            <v>74.073,21D</v>
          </cell>
          <cell r="G820">
            <v>74073.210000000006</v>
          </cell>
        </row>
        <row r="821">
          <cell r="A821" t="str">
            <v>110M</v>
          </cell>
          <cell r="B821" t="str">
            <v>110Material de limpeza</v>
          </cell>
          <cell r="C821" t="str">
            <v>15.939,68D</v>
          </cell>
          <cell r="D821">
            <v>0</v>
          </cell>
          <cell r="E821">
            <v>0</v>
          </cell>
          <cell r="F821" t="str">
            <v>15.939,68D</v>
          </cell>
          <cell r="G821">
            <v>15939.68</v>
          </cell>
        </row>
        <row r="822">
          <cell r="A822" t="str">
            <v>111M</v>
          </cell>
          <cell r="B822" t="str">
            <v>111Material de expediente</v>
          </cell>
          <cell r="C822" t="str">
            <v>8.006,31D</v>
          </cell>
          <cell r="D822">
            <v>0</v>
          </cell>
          <cell r="E822">
            <v>0</v>
          </cell>
          <cell r="F822" t="str">
            <v>8.006,31D</v>
          </cell>
          <cell r="G822">
            <v>8006.31</v>
          </cell>
        </row>
        <row r="823">
          <cell r="A823" t="str">
            <v>112F</v>
          </cell>
          <cell r="B823" t="str">
            <v>112Fardamento</v>
          </cell>
          <cell r="C823" t="str">
            <v>13.115,95D</v>
          </cell>
          <cell r="D823">
            <v>0</v>
          </cell>
          <cell r="E823">
            <v>0</v>
          </cell>
          <cell r="F823" t="str">
            <v>13.115,95D</v>
          </cell>
          <cell r="G823">
            <v>13115.95</v>
          </cell>
        </row>
        <row r="824">
          <cell r="A824" t="str">
            <v>113C</v>
          </cell>
          <cell r="B824" t="str">
            <v>113Confraternizações/brindes</v>
          </cell>
          <cell r="C824" t="str">
            <v>3.817,25D</v>
          </cell>
          <cell r="D824">
            <v>0</v>
          </cell>
          <cell r="E824">
            <v>0</v>
          </cell>
          <cell r="F824" t="str">
            <v>3.817,25D</v>
          </cell>
          <cell r="G824">
            <v>3817.25</v>
          </cell>
        </row>
        <row r="825">
          <cell r="A825" t="str">
            <v>114F</v>
          </cell>
          <cell r="B825" t="str">
            <v>114Fretes</v>
          </cell>
          <cell r="C825" t="str">
            <v>2.127,81D</v>
          </cell>
          <cell r="D825">
            <v>0</v>
          </cell>
          <cell r="E825">
            <v>0</v>
          </cell>
          <cell r="F825" t="str">
            <v>2.127,81D</v>
          </cell>
          <cell r="G825">
            <v>2127.81</v>
          </cell>
        </row>
        <row r="826">
          <cell r="A826" t="str">
            <v>115A</v>
          </cell>
          <cell r="B826" t="str">
            <v>115Associações e sindicatos</v>
          </cell>
          <cell r="C826" t="str">
            <v>17.739,95D</v>
          </cell>
          <cell r="D826">
            <v>0</v>
          </cell>
          <cell r="E826">
            <v>0</v>
          </cell>
          <cell r="F826" t="str">
            <v>17.739,95D</v>
          </cell>
          <cell r="G826">
            <v>17739.95</v>
          </cell>
        </row>
        <row r="827">
          <cell r="A827" t="str">
            <v>116C</v>
          </cell>
          <cell r="B827" t="str">
            <v>116Correios</v>
          </cell>
          <cell r="C827" t="str">
            <v>955,37D</v>
          </cell>
          <cell r="D827">
            <v>0</v>
          </cell>
          <cell r="E827">
            <v>0</v>
          </cell>
          <cell r="F827" t="str">
            <v>955,37D</v>
          </cell>
          <cell r="G827">
            <v>955.37</v>
          </cell>
        </row>
        <row r="828">
          <cell r="A828" t="str">
            <v>117M</v>
          </cell>
          <cell r="B828" t="str">
            <v>117Material de informática</v>
          </cell>
          <cell r="C828" t="str">
            <v>627,97D</v>
          </cell>
          <cell r="D828">
            <v>0</v>
          </cell>
          <cell r="E828">
            <v>0</v>
          </cell>
          <cell r="F828" t="str">
            <v>627,97D</v>
          </cell>
          <cell r="G828">
            <v>627.97</v>
          </cell>
        </row>
        <row r="829">
          <cell r="A829" t="str">
            <v>118I</v>
          </cell>
          <cell r="B829" t="str">
            <v>118Internet/TV por assinatura</v>
          </cell>
          <cell r="C829" t="str">
            <v>201,55D</v>
          </cell>
          <cell r="D829">
            <v>0</v>
          </cell>
          <cell r="E829">
            <v>0</v>
          </cell>
          <cell r="F829" t="str">
            <v>201,55D</v>
          </cell>
          <cell r="G829">
            <v>201.55</v>
          </cell>
        </row>
        <row r="830">
          <cell r="A830" t="str">
            <v>120E</v>
          </cell>
          <cell r="B830" t="str">
            <v>120Estacionamento</v>
          </cell>
          <cell r="C830" t="str">
            <v>435,97D</v>
          </cell>
          <cell r="D830">
            <v>0</v>
          </cell>
          <cell r="E830">
            <v>0</v>
          </cell>
          <cell r="F830" t="str">
            <v>435,97D</v>
          </cell>
          <cell r="G830">
            <v>435.97</v>
          </cell>
        </row>
        <row r="831">
          <cell r="A831" t="str">
            <v>121C</v>
          </cell>
          <cell r="B831" t="str">
            <v>121Combustiveis</v>
          </cell>
          <cell r="C831" t="str">
            <v>326,24D</v>
          </cell>
          <cell r="D831">
            <v>0</v>
          </cell>
          <cell r="E831">
            <v>0</v>
          </cell>
          <cell r="F831" t="str">
            <v>326,24D</v>
          </cell>
          <cell r="G831">
            <v>326.24</v>
          </cell>
        </row>
        <row r="832">
          <cell r="A832" t="str">
            <v>122C</v>
          </cell>
          <cell r="B832" t="str">
            <v>122Cartorio</v>
          </cell>
          <cell r="C832" t="str">
            <v>531,95D</v>
          </cell>
          <cell r="D832">
            <v>0</v>
          </cell>
          <cell r="E832">
            <v>0</v>
          </cell>
          <cell r="F832" t="str">
            <v>531,95D</v>
          </cell>
          <cell r="G832">
            <v>531.95000000000005</v>
          </cell>
        </row>
        <row r="833">
          <cell r="A833" t="str">
            <v>123I</v>
          </cell>
          <cell r="B833" t="str">
            <v>123Infraestrutura</v>
          </cell>
          <cell r="C833" t="str">
            <v>3.935,02D</v>
          </cell>
          <cell r="D833">
            <v>0</v>
          </cell>
          <cell r="E833">
            <v>0</v>
          </cell>
          <cell r="F833" t="str">
            <v>3.935,02D</v>
          </cell>
          <cell r="G833">
            <v>3935.02</v>
          </cell>
        </row>
        <row r="834">
          <cell r="A834" t="str">
            <v>128S</v>
          </cell>
          <cell r="B834" t="str">
            <v>128Seguros</v>
          </cell>
          <cell r="C834" t="str">
            <v>8.796,99D</v>
          </cell>
          <cell r="D834">
            <v>0</v>
          </cell>
          <cell r="E834">
            <v>0</v>
          </cell>
          <cell r="F834" t="str">
            <v>8.796,99D</v>
          </cell>
          <cell r="G834">
            <v>8796.99</v>
          </cell>
        </row>
        <row r="835">
          <cell r="A835" t="str">
            <v>129T</v>
          </cell>
          <cell r="B835" t="str">
            <v>129Taxi</v>
          </cell>
          <cell r="C835" t="str">
            <v>2.963,37D</v>
          </cell>
          <cell r="D835">
            <v>0</v>
          </cell>
          <cell r="E835">
            <v>0</v>
          </cell>
          <cell r="F835" t="str">
            <v>2.963,37D</v>
          </cell>
          <cell r="G835">
            <v>2963.37</v>
          </cell>
        </row>
        <row r="836">
          <cell r="A836" t="str">
            <v>130T</v>
          </cell>
          <cell r="B836" t="str">
            <v>130Taxas</v>
          </cell>
          <cell r="C836" t="str">
            <v>1.282,87D</v>
          </cell>
          <cell r="D836">
            <v>0</v>
          </cell>
          <cell r="E836">
            <v>0</v>
          </cell>
          <cell r="F836" t="str">
            <v>1.282,87D</v>
          </cell>
          <cell r="G836">
            <v>1282.8699999999999</v>
          </cell>
        </row>
        <row r="837">
          <cell r="A837" t="str">
            <v>132D</v>
          </cell>
          <cell r="B837" t="str">
            <v>132Despesas com PDD</v>
          </cell>
          <cell r="C837" t="str">
            <v>196.291,75D</v>
          </cell>
          <cell r="D837">
            <v>0</v>
          </cell>
          <cell r="E837">
            <v>0</v>
          </cell>
          <cell r="F837" t="str">
            <v>196.291,75D</v>
          </cell>
          <cell r="G837">
            <v>196291.75</v>
          </cell>
        </row>
        <row r="838">
          <cell r="A838" t="str">
            <v>136D</v>
          </cell>
          <cell r="B838" t="str">
            <v>136Doações</v>
          </cell>
          <cell r="C838" t="str">
            <v>1.291,20D</v>
          </cell>
          <cell r="D838">
            <v>0</v>
          </cell>
          <cell r="E838">
            <v>0</v>
          </cell>
          <cell r="F838" t="str">
            <v>1.291,20D</v>
          </cell>
          <cell r="G838">
            <v>1291.2</v>
          </cell>
        </row>
        <row r="839">
          <cell r="A839" t="str">
            <v>137C</v>
          </cell>
          <cell r="B839" t="str">
            <v>137Cursos e seminários</v>
          </cell>
          <cell r="C839" t="str">
            <v>423,66D</v>
          </cell>
          <cell r="D839">
            <v>0</v>
          </cell>
          <cell r="E839">
            <v>0</v>
          </cell>
          <cell r="F839" t="str">
            <v>423,66D</v>
          </cell>
          <cell r="G839">
            <v>423.66</v>
          </cell>
        </row>
        <row r="840">
          <cell r="A840" t="str">
            <v/>
          </cell>
          <cell r="B840" t="str">
            <v/>
          </cell>
          <cell r="C840" t="str">
            <v/>
          </cell>
          <cell r="D840" t="str">
            <v/>
          </cell>
          <cell r="E840" t="str">
            <v/>
          </cell>
          <cell r="F840" t="str">
            <v/>
          </cell>
          <cell r="G840" t="str">
            <v/>
          </cell>
        </row>
        <row r="841">
          <cell r="A841" t="str">
            <v>53SE</v>
          </cell>
          <cell r="B841" t="str">
            <v>53SERVIÇOS PRESTADOS</v>
          </cell>
          <cell r="C841" t="str">
            <v xml:space="preserve">       132.015,41D</v>
          </cell>
          <cell r="D841">
            <v>0</v>
          </cell>
          <cell r="E841">
            <v>0</v>
          </cell>
          <cell r="F841" t="str">
            <v xml:space="preserve">       132.015,41D</v>
          </cell>
          <cell r="G841">
            <v>132015.41</v>
          </cell>
        </row>
        <row r="842">
          <cell r="A842" t="str">
            <v>54Se</v>
          </cell>
          <cell r="B842" t="str">
            <v>54Serviços de informatica</v>
          </cell>
          <cell r="C842" t="str">
            <v>30.996,95D</v>
          </cell>
          <cell r="D842">
            <v>0</v>
          </cell>
          <cell r="E842">
            <v>0</v>
          </cell>
          <cell r="F842" t="str">
            <v>30.996,95D</v>
          </cell>
          <cell r="G842">
            <v>30996.95</v>
          </cell>
        </row>
        <row r="843">
          <cell r="A843" t="str">
            <v>55Se</v>
          </cell>
          <cell r="B843" t="str">
            <v>55Serviços de advocacia</v>
          </cell>
          <cell r="C843" t="str">
            <v>7.272,60D</v>
          </cell>
          <cell r="D843">
            <v>0</v>
          </cell>
          <cell r="E843">
            <v>0</v>
          </cell>
          <cell r="F843" t="str">
            <v>7.272,60D</v>
          </cell>
          <cell r="G843">
            <v>7272.6</v>
          </cell>
        </row>
        <row r="844">
          <cell r="A844" t="str">
            <v>57Se</v>
          </cell>
          <cell r="B844" t="str">
            <v>57Serviços contábeis</v>
          </cell>
          <cell r="C844" t="str">
            <v>33.741,08D</v>
          </cell>
          <cell r="D844">
            <v>0</v>
          </cell>
          <cell r="E844">
            <v>0</v>
          </cell>
          <cell r="F844" t="str">
            <v>33.741,08D</v>
          </cell>
          <cell r="G844">
            <v>33741.08</v>
          </cell>
        </row>
        <row r="845">
          <cell r="A845" t="str">
            <v>58Se</v>
          </cell>
          <cell r="B845" t="str">
            <v>58Serviços de consultoria</v>
          </cell>
          <cell r="C845" t="str">
            <v>23.589,33D</v>
          </cell>
          <cell r="D845">
            <v>0</v>
          </cell>
          <cell r="E845">
            <v>0</v>
          </cell>
          <cell r="F845" t="str">
            <v>23.589,33D</v>
          </cell>
          <cell r="G845">
            <v>23589.33</v>
          </cell>
        </row>
        <row r="846">
          <cell r="A846" t="str">
            <v>60Se</v>
          </cell>
          <cell r="B846" t="str">
            <v>60Segurança</v>
          </cell>
          <cell r="C846" t="str">
            <v>4.214,42D</v>
          </cell>
          <cell r="D846">
            <v>0</v>
          </cell>
          <cell r="E846">
            <v>0</v>
          </cell>
          <cell r="F846" t="str">
            <v>4.214,42D</v>
          </cell>
          <cell r="G846">
            <v>4214.42</v>
          </cell>
        </row>
        <row r="847">
          <cell r="A847" t="str">
            <v>61Pr</v>
          </cell>
          <cell r="B847" t="str">
            <v>61Propaganda e Publicidade</v>
          </cell>
          <cell r="C847" t="str">
            <v>25.432,69D</v>
          </cell>
          <cell r="D847">
            <v>0</v>
          </cell>
          <cell r="E847">
            <v>0</v>
          </cell>
          <cell r="F847" t="str">
            <v>25.432,69D</v>
          </cell>
          <cell r="G847">
            <v>25432.69</v>
          </cell>
        </row>
        <row r="848">
          <cell r="A848" t="str">
            <v>69Se</v>
          </cell>
          <cell r="B848" t="str">
            <v>69Serviços PF/PJ</v>
          </cell>
          <cell r="C848" t="str">
            <v>6.768,34D</v>
          </cell>
          <cell r="D848">
            <v>0</v>
          </cell>
          <cell r="E848">
            <v>0</v>
          </cell>
          <cell r="F848" t="str">
            <v>6.768,34D</v>
          </cell>
          <cell r="G848">
            <v>6768.34</v>
          </cell>
        </row>
        <row r="849">
          <cell r="A849" t="str">
            <v/>
          </cell>
          <cell r="B849" t="str">
            <v/>
          </cell>
          <cell r="C849" t="str">
            <v/>
          </cell>
          <cell r="D849" t="str">
            <v/>
          </cell>
          <cell r="E849" t="str">
            <v/>
          </cell>
          <cell r="F849" t="str">
            <v/>
          </cell>
          <cell r="G849" t="str">
            <v/>
          </cell>
        </row>
        <row r="850">
          <cell r="A850" t="str">
            <v>125P</v>
          </cell>
          <cell r="B850" t="str">
            <v>125PERDAS</v>
          </cell>
          <cell r="C850" t="str">
            <v xml:space="preserve">         2.617,80D</v>
          </cell>
          <cell r="D850">
            <v>0</v>
          </cell>
          <cell r="E850">
            <v>0</v>
          </cell>
          <cell r="F850" t="str">
            <v xml:space="preserve">         2.617,80D</v>
          </cell>
          <cell r="G850">
            <v>2617.8000000000002</v>
          </cell>
        </row>
        <row r="851">
          <cell r="A851" t="str">
            <v>127R</v>
          </cell>
          <cell r="B851" t="str">
            <v>127Roubos e Furtos</v>
          </cell>
          <cell r="C851" t="str">
            <v>2.617,80D</v>
          </cell>
          <cell r="D851">
            <v>0</v>
          </cell>
          <cell r="E851">
            <v>0</v>
          </cell>
          <cell r="F851" t="str">
            <v>2.617,80D</v>
          </cell>
          <cell r="G851">
            <v>2617.8000000000002</v>
          </cell>
        </row>
      </sheetData>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ow r="219">
          <cell r="D219">
            <v>5027</v>
          </cell>
          <cell r="M219">
            <v>750907.12</v>
          </cell>
        </row>
      </sheetData>
      <sheetData sheetId="145">
        <row r="213">
          <cell r="D213">
            <v>4511</v>
          </cell>
          <cell r="M213">
            <v>781506.01</v>
          </cell>
        </row>
      </sheetData>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ow r="193">
          <cell r="D193">
            <v>4482</v>
          </cell>
          <cell r="M193">
            <v>715852.07000000007</v>
          </cell>
        </row>
      </sheetData>
      <sheetData sheetId="160">
        <row r="211">
          <cell r="D211">
            <v>4066</v>
          </cell>
          <cell r="M211">
            <v>642709.33999999985</v>
          </cell>
        </row>
      </sheetData>
      <sheetData sheetId="161">
        <row r="194">
          <cell r="D194">
            <v>5355</v>
          </cell>
          <cell r="M194">
            <v>857559.09999999986</v>
          </cell>
        </row>
      </sheetData>
      <sheetData sheetId="162">
        <row r="194">
          <cell r="D194">
            <v>4548</v>
          </cell>
          <cell r="M194">
            <v>715489.07</v>
          </cell>
        </row>
      </sheetData>
      <sheetData sheetId="163">
        <row r="200">
          <cell r="D200">
            <v>5057</v>
          </cell>
          <cell r="M200">
            <v>819952.69999999972</v>
          </cell>
        </row>
      </sheetData>
      <sheetData sheetId="164">
        <row r="183">
          <cell r="D183">
            <v>4627</v>
          </cell>
          <cell r="M183">
            <v>770376.42999999993</v>
          </cell>
        </row>
      </sheetData>
      <sheetData sheetId="165">
        <row r="189">
          <cell r="D189">
            <v>5070</v>
          </cell>
          <cell r="M189">
            <v>811069.42000000027</v>
          </cell>
        </row>
      </sheetData>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row r="219">
          <cell r="D219">
            <v>5565</v>
          </cell>
          <cell r="M219">
            <v>791820.48000000033</v>
          </cell>
        </row>
      </sheetData>
      <sheetData sheetId="186">
        <row r="208">
          <cell r="D208">
            <v>4622</v>
          </cell>
          <cell r="M208">
            <v>678081.19000000041</v>
          </cell>
        </row>
      </sheetData>
      <sheetData sheetId="187"/>
      <sheetData sheetId="188">
        <row r="217">
          <cell r="D217">
            <v>4631</v>
          </cell>
          <cell r="M217">
            <v>712059.21000000008</v>
          </cell>
        </row>
      </sheetData>
      <sheetData sheetId="189">
        <row r="153">
          <cell r="D153">
            <v>2768</v>
          </cell>
          <cell r="M153">
            <v>209513.37</v>
          </cell>
        </row>
      </sheetData>
      <sheetData sheetId="190">
        <row r="138">
          <cell r="D138">
            <v>2004</v>
          </cell>
          <cell r="M138">
            <v>168756.81999999998</v>
          </cell>
        </row>
      </sheetData>
      <sheetData sheetId="191">
        <row r="168">
          <cell r="D168">
            <v>3015</v>
          </cell>
          <cell r="M168">
            <v>243423.55</v>
          </cell>
        </row>
      </sheetData>
      <sheetData sheetId="192">
        <row r="154">
          <cell r="D154">
            <v>2832</v>
          </cell>
          <cell r="M154">
            <v>232992.66</v>
          </cell>
        </row>
      </sheetData>
      <sheetData sheetId="193">
        <row r="162">
          <cell r="D162">
            <v>3572</v>
          </cell>
          <cell r="M162">
            <v>287804.93</v>
          </cell>
        </row>
      </sheetData>
      <sheetData sheetId="194">
        <row r="148">
          <cell r="D148">
            <v>3252</v>
          </cell>
          <cell r="M148">
            <v>247746.28000000006</v>
          </cell>
        </row>
      </sheetData>
      <sheetData sheetId="195">
        <row r="145">
          <cell r="D145">
            <v>3982</v>
          </cell>
          <cell r="M145">
            <v>289628.19</v>
          </cell>
        </row>
      </sheetData>
      <sheetData sheetId="196"/>
      <sheetData sheetId="197"/>
      <sheetData sheetId="198">
        <row r="137">
          <cell r="D137">
            <v>1882</v>
          </cell>
          <cell r="M137">
            <v>214670.91000000003</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e Muma"/>
      <sheetName val="Dre Simples"/>
      <sheetName val="Tributos Simples"/>
      <sheetName val="Dre Presumido"/>
      <sheetName val="Tributos Presumido"/>
      <sheetName val="Dre Real"/>
      <sheetName val="Apur. créditos"/>
      <sheetName val="Resumo carga tributária"/>
      <sheetName val="DRE "/>
      <sheetName val="Equipe"/>
      <sheetName val="Invest por Área"/>
      <sheetName val="Página2"/>
      <sheetName val="Balancete Muma 2016"/>
      <sheetName val="Resultado 2016"/>
      <sheetName val="Análise Fiplan &gt;&gt;&gt;"/>
      <sheetName val="BalanceteMuma Jan16"/>
      <sheetName val="BalanceteMuma Fev16"/>
      <sheetName val="BalanceteMuma Mar16"/>
      <sheetName val="BalanceteMuma Abr16"/>
      <sheetName val="BalanceteMuma Mai16"/>
      <sheetName val="BalanceteMuma Jun16"/>
      <sheetName val="BalanceteMuma Jul16"/>
      <sheetName val="BalanceteMuma Ago16"/>
      <sheetName val="BalanceteMuma Set16"/>
      <sheetName val="BalanceteMuma Out16"/>
      <sheetName val="BalanceteMuma Nov16"/>
      <sheetName val="BalanceteMuma Dez16"/>
      <sheetName val="Resultado Muma 2016"/>
      <sheetName val="Balanço Muma 31-12-16"/>
      <sheetName val="Projeções Carol"/>
      <sheetName val="Q&amp;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C1" t="str">
            <v>BALANCETE ANALÍTICO DO MÊS DE JANEIRO DE 2016</v>
          </cell>
        </row>
        <row r="3">
          <cell r="D3" t="str">
            <v>MUMA COMERCIO DE MOVEIS LTDA ME</v>
          </cell>
        </row>
        <row r="4">
          <cell r="C4" t="str">
            <v>NOME DA CONTA</v>
          </cell>
          <cell r="D4" t="str">
            <v>SALDO ANTERIOR</v>
          </cell>
          <cell r="E4" t="str">
            <v>DÉBITO</v>
          </cell>
          <cell r="F4" t="str">
            <v>CRÉDITO</v>
          </cell>
          <cell r="G4" t="str">
            <v>Saldo Atual</v>
          </cell>
          <cell r="H4" t="str">
            <v>Saldo Atual</v>
          </cell>
        </row>
        <row r="5">
          <cell r="B5">
            <v>1</v>
          </cell>
          <cell r="C5" t="str">
            <v>ATIVO</v>
          </cell>
          <cell r="D5">
            <v>270776.21999999997</v>
          </cell>
          <cell r="E5">
            <v>252110.03</v>
          </cell>
          <cell r="F5">
            <v>237923.96</v>
          </cell>
          <cell r="G5" t="str">
            <v>284.962,29 D</v>
          </cell>
          <cell r="H5">
            <v>284962.28999999998</v>
          </cell>
        </row>
        <row r="6">
          <cell r="B6" t="str">
            <v>1.1</v>
          </cell>
          <cell r="C6" t="str">
            <v>ATIVO CIRCULANTE</v>
          </cell>
          <cell r="D6">
            <v>210668.35</v>
          </cell>
          <cell r="E6">
            <v>251460.03</v>
          </cell>
          <cell r="F6">
            <v>237245.01</v>
          </cell>
          <cell r="G6" t="str">
            <v>224.883,37 D</v>
          </cell>
          <cell r="H6">
            <v>224883.37</v>
          </cell>
        </row>
        <row r="7">
          <cell r="B7" t="str">
            <v>1.1.1</v>
          </cell>
          <cell r="C7" t="str">
            <v>DISPONIVEL</v>
          </cell>
          <cell r="D7">
            <v>29547.21</v>
          </cell>
          <cell r="E7">
            <v>115415.07</v>
          </cell>
          <cell r="F7">
            <v>126923.37</v>
          </cell>
          <cell r="G7" t="str">
            <v>18.038,91 D</v>
          </cell>
          <cell r="H7">
            <v>18038.91</v>
          </cell>
        </row>
        <row r="8">
          <cell r="B8" t="str">
            <v>1.1.1.01</v>
          </cell>
          <cell r="C8" t="str">
            <v>CAIXA</v>
          </cell>
          <cell r="D8">
            <v>317.68</v>
          </cell>
          <cell r="E8">
            <v>0</v>
          </cell>
          <cell r="F8">
            <v>0</v>
          </cell>
          <cell r="G8" t="str">
            <v>317,68 D</v>
          </cell>
          <cell r="H8">
            <v>317.68</v>
          </cell>
        </row>
        <row r="9">
          <cell r="B9" t="str">
            <v>1.1.1.01.001</v>
          </cell>
          <cell r="C9" t="str">
            <v>CAIXA GERAL</v>
          </cell>
          <cell r="D9">
            <v>317.68</v>
          </cell>
          <cell r="E9">
            <v>0</v>
          </cell>
          <cell r="F9">
            <v>0</v>
          </cell>
          <cell r="G9" t="str">
            <v>317,68 D</v>
          </cell>
          <cell r="H9">
            <v>317.68</v>
          </cell>
        </row>
        <row r="10">
          <cell r="B10" t="str">
            <v>1.1.1.02</v>
          </cell>
          <cell r="C10" t="str">
            <v>BANCOS CONTA MOVIMENTO</v>
          </cell>
          <cell r="D10">
            <v>29229.53</v>
          </cell>
          <cell r="E10">
            <v>115415.07</v>
          </cell>
          <cell r="F10">
            <v>126923.37</v>
          </cell>
          <cell r="G10" t="str">
            <v>17.721,23 D</v>
          </cell>
          <cell r="H10">
            <v>17721.23</v>
          </cell>
        </row>
        <row r="11">
          <cell r="B11" t="str">
            <v>1.1.1.02.001</v>
          </cell>
          <cell r="C11" t="str">
            <v>ITAU AG.4861 CTA.24317-0</v>
          </cell>
          <cell r="D11">
            <v>4677.45</v>
          </cell>
          <cell r="E11">
            <v>48035.35</v>
          </cell>
          <cell r="F11">
            <v>54126.95</v>
          </cell>
          <cell r="G11" t="str">
            <v>1.414,15 C</v>
          </cell>
          <cell r="H11">
            <v>1414.15</v>
          </cell>
        </row>
        <row r="12">
          <cell r="B12" t="str">
            <v>1.1.1.02.002</v>
          </cell>
          <cell r="C12" t="str">
            <v>CAIXA ECONÔMICA AG.0867 CTA.3103-7</v>
          </cell>
          <cell r="D12">
            <v>24552.080000000002</v>
          </cell>
          <cell r="E12">
            <v>47262.37</v>
          </cell>
          <cell r="F12">
            <v>52679.07</v>
          </cell>
          <cell r="G12" t="str">
            <v>19.135,38 D</v>
          </cell>
          <cell r="H12">
            <v>19135.38</v>
          </cell>
        </row>
        <row r="13">
          <cell r="B13" t="str">
            <v>1.1.1.02.003</v>
          </cell>
          <cell r="C13" t="str">
            <v>APLICAÇÃO ITAU</v>
          </cell>
          <cell r="D13">
            <v>0</v>
          </cell>
          <cell r="E13">
            <v>20117.349999999999</v>
          </cell>
          <cell r="F13">
            <v>20117.349999999999</v>
          </cell>
          <cell r="G13">
            <v>0</v>
          </cell>
          <cell r="H13">
            <v>0</v>
          </cell>
        </row>
        <row r="14">
          <cell r="B14" t="str">
            <v>1.1.2</v>
          </cell>
          <cell r="C14" t="str">
            <v>CRÉDITOS A RECEBER</v>
          </cell>
          <cell r="D14">
            <v>77426.8</v>
          </cell>
          <cell r="E14">
            <v>73900.2</v>
          </cell>
          <cell r="F14">
            <v>77247.899999999994</v>
          </cell>
          <cell r="G14" t="str">
            <v>74.079,10 D</v>
          </cell>
          <cell r="H14">
            <v>74079.100000000006</v>
          </cell>
        </row>
        <row r="15">
          <cell r="B15" t="str">
            <v>1.1.2.01</v>
          </cell>
          <cell r="C15" t="str">
            <v>DUPLICATAS A RECEBER</v>
          </cell>
          <cell r="D15">
            <v>77426.8</v>
          </cell>
          <cell r="E15">
            <v>73900.2</v>
          </cell>
          <cell r="F15">
            <v>77247.899999999994</v>
          </cell>
          <cell r="G15" t="str">
            <v>74.079,10 D</v>
          </cell>
          <cell r="H15">
            <v>74079.100000000006</v>
          </cell>
        </row>
        <row r="16">
          <cell r="B16" t="str">
            <v>1.1.2.01.001</v>
          </cell>
          <cell r="C16" t="str">
            <v>CLIENTES</v>
          </cell>
          <cell r="D16">
            <v>77426.8</v>
          </cell>
          <cell r="E16">
            <v>73900.2</v>
          </cell>
          <cell r="F16">
            <v>77247.899999999994</v>
          </cell>
          <cell r="G16" t="str">
            <v>74.079,10 D</v>
          </cell>
          <cell r="H16">
            <v>74079.100000000006</v>
          </cell>
        </row>
        <row r="17">
          <cell r="B17" t="str">
            <v>1.1.5</v>
          </cell>
          <cell r="C17" t="str">
            <v>ESTOQUES</v>
          </cell>
          <cell r="D17">
            <v>103694.34</v>
          </cell>
          <cell r="E17">
            <v>62144.76</v>
          </cell>
          <cell r="F17">
            <v>33073.74</v>
          </cell>
          <cell r="G17" t="str">
            <v>132.765,36 D</v>
          </cell>
          <cell r="H17">
            <v>132765.35999999999</v>
          </cell>
        </row>
        <row r="18">
          <cell r="B18" t="str">
            <v>1.1.5.01</v>
          </cell>
          <cell r="C18" t="str">
            <v>MERCADORIAS, PRODUTOS E INSUMOS</v>
          </cell>
          <cell r="D18">
            <v>103694.34</v>
          </cell>
          <cell r="E18">
            <v>62144.76</v>
          </cell>
          <cell r="F18">
            <v>33073.74</v>
          </cell>
          <cell r="G18" t="str">
            <v>132.765,36 D</v>
          </cell>
          <cell r="H18">
            <v>132765.35999999999</v>
          </cell>
        </row>
        <row r="19">
          <cell r="B19" t="str">
            <v>1.1.5.01.001</v>
          </cell>
          <cell r="C19" t="str">
            <v>ESTOQUE MERCADORIAS PARA REVENDA</v>
          </cell>
          <cell r="D19">
            <v>103694.34</v>
          </cell>
          <cell r="E19">
            <v>62144.76</v>
          </cell>
          <cell r="F19">
            <v>33073.74</v>
          </cell>
          <cell r="G19" t="str">
            <v>132.765,36 D</v>
          </cell>
          <cell r="H19">
            <v>132765.35999999999</v>
          </cell>
        </row>
        <row r="20">
          <cell r="B20" t="str">
            <v>1.2</v>
          </cell>
          <cell r="C20" t="str">
            <v>ATIVO NÃO CIRCULANTE</v>
          </cell>
          <cell r="D20">
            <v>60107.87</v>
          </cell>
          <cell r="E20">
            <v>650</v>
          </cell>
          <cell r="F20">
            <v>678.95</v>
          </cell>
          <cell r="G20" t="str">
            <v>60.078,92 D</v>
          </cell>
          <cell r="H20">
            <v>60078.92</v>
          </cell>
        </row>
        <row r="21">
          <cell r="B21" t="str">
            <v>1.2.3</v>
          </cell>
          <cell r="C21" t="str">
            <v>IMOBILIZADO</v>
          </cell>
          <cell r="D21">
            <v>54457.87</v>
          </cell>
          <cell r="E21">
            <v>0</v>
          </cell>
          <cell r="F21">
            <v>678.95</v>
          </cell>
          <cell r="G21" t="str">
            <v>53.778,92 D</v>
          </cell>
          <cell r="H21">
            <v>53778.92</v>
          </cell>
        </row>
        <row r="22">
          <cell r="B22" t="str">
            <v>1.2.3.01</v>
          </cell>
          <cell r="C22" t="str">
            <v>IMOBILIZADO</v>
          </cell>
          <cell r="D22">
            <v>62914.6</v>
          </cell>
          <cell r="E22">
            <v>0</v>
          </cell>
          <cell r="F22">
            <v>0</v>
          </cell>
          <cell r="G22" t="str">
            <v>62.914,60 D</v>
          </cell>
          <cell r="H22">
            <v>62914.6</v>
          </cell>
        </row>
        <row r="23">
          <cell r="B23" t="str">
            <v>1.2.3.01.002</v>
          </cell>
          <cell r="C23" t="str">
            <v>MÓVEIS E UTENSÍLIOS</v>
          </cell>
          <cell r="D23">
            <v>44354.6</v>
          </cell>
          <cell r="E23">
            <v>0</v>
          </cell>
          <cell r="F23">
            <v>0</v>
          </cell>
          <cell r="G23" t="str">
            <v>44.354,60 D</v>
          </cell>
          <cell r="H23">
            <v>44354.6</v>
          </cell>
        </row>
        <row r="24">
          <cell r="B24" t="str">
            <v>1.2.3.01.007</v>
          </cell>
          <cell r="C24" t="str">
            <v>EQUIPAMENTOS DE INFORMÁTICA</v>
          </cell>
          <cell r="D24">
            <v>18560</v>
          </cell>
          <cell r="E24">
            <v>0</v>
          </cell>
          <cell r="F24">
            <v>0</v>
          </cell>
          <cell r="G24" t="str">
            <v>18.560,00 D</v>
          </cell>
          <cell r="H24">
            <v>18560</v>
          </cell>
        </row>
        <row r="25">
          <cell r="B25" t="str">
            <v>1.2.3.02</v>
          </cell>
          <cell r="C25" t="str">
            <v>(-) DEPRECIAÇÕES, AMORTIZAÇÕES E</v>
          </cell>
          <cell r="D25">
            <v>8456.73</v>
          </cell>
          <cell r="E25">
            <v>0</v>
          </cell>
          <cell r="F25">
            <v>678.95</v>
          </cell>
          <cell r="G25" t="str">
            <v>9.135,68 C</v>
          </cell>
          <cell r="H25">
            <v>9135.68</v>
          </cell>
        </row>
        <row r="26">
          <cell r="C26" t="str">
            <v>EXAUSTÕES</v>
          </cell>
        </row>
        <row r="27">
          <cell r="B27" t="str">
            <v>1.2.3.02.002</v>
          </cell>
          <cell r="C27" t="str">
            <v>(-) DEPRECIAÇÃO DE MÓVEIS E UTENSÍLIOS</v>
          </cell>
          <cell r="D27">
            <v>4435.4399999999996</v>
          </cell>
          <cell r="E27">
            <v>0</v>
          </cell>
          <cell r="F27">
            <v>369.62</v>
          </cell>
          <cell r="G27" t="str">
            <v>4.805,06 C</v>
          </cell>
          <cell r="H27">
            <v>4805.0600000000004</v>
          </cell>
        </row>
        <row r="28">
          <cell r="B28" t="str">
            <v>1.2.3.02.005</v>
          </cell>
          <cell r="C28" t="str">
            <v>(-) DEPRECIAÇÃO EQUIPAMENTOS DE</v>
          </cell>
          <cell r="D28">
            <v>4021.29</v>
          </cell>
          <cell r="E28">
            <v>0</v>
          </cell>
          <cell r="F28">
            <v>309.33</v>
          </cell>
          <cell r="G28" t="str">
            <v>4.330,62 C</v>
          </cell>
          <cell r="H28">
            <v>4330.62</v>
          </cell>
        </row>
        <row r="29">
          <cell r="C29" t="str">
            <v>INFORMÁTICA</v>
          </cell>
        </row>
        <row r="30">
          <cell r="B30" t="str">
            <v>1.2.4</v>
          </cell>
          <cell r="C30" t="str">
            <v>INTANGIVEL</v>
          </cell>
          <cell r="D30">
            <v>5650</v>
          </cell>
          <cell r="E30">
            <v>650</v>
          </cell>
          <cell r="F30">
            <v>0</v>
          </cell>
          <cell r="G30" t="str">
            <v>6.300,00 D</v>
          </cell>
          <cell r="H30">
            <v>6300</v>
          </cell>
        </row>
        <row r="31">
          <cell r="B31" t="str">
            <v>1.2.4.01</v>
          </cell>
          <cell r="C31" t="str">
            <v>MARCAS, DIREITOS E PATENTES</v>
          </cell>
          <cell r="D31">
            <v>5650</v>
          </cell>
          <cell r="E31">
            <v>650</v>
          </cell>
          <cell r="F31">
            <v>0</v>
          </cell>
          <cell r="G31" t="str">
            <v>6.300,00 D</v>
          </cell>
          <cell r="H31">
            <v>6300</v>
          </cell>
        </row>
        <row r="32">
          <cell r="B32" t="str">
            <v>1.2.4.01.001</v>
          </cell>
          <cell r="C32" t="str">
            <v>MARCAS E PATENTES</v>
          </cell>
          <cell r="D32">
            <v>5650</v>
          </cell>
          <cell r="E32">
            <v>650</v>
          </cell>
          <cell r="F32">
            <v>0</v>
          </cell>
          <cell r="G32" t="str">
            <v>6.300,00 D</v>
          </cell>
          <cell r="H32">
            <v>6300</v>
          </cell>
        </row>
        <row r="33">
          <cell r="B33">
            <v>2</v>
          </cell>
          <cell r="C33" t="str">
            <v>PASSIVO</v>
          </cell>
          <cell r="D33">
            <v>270776.21999999997</v>
          </cell>
          <cell r="E33">
            <v>170403.01</v>
          </cell>
          <cell r="F33">
            <v>200270.63</v>
          </cell>
          <cell r="G33" t="str">
            <v>300.643,84 C</v>
          </cell>
          <cell r="H33">
            <v>300643.84000000003</v>
          </cell>
        </row>
        <row r="34">
          <cell r="B34" t="str">
            <v>2.1</v>
          </cell>
          <cell r="C34" t="str">
            <v>PASSIVO CIRCULANTE</v>
          </cell>
          <cell r="D34">
            <v>87900.07</v>
          </cell>
          <cell r="E34">
            <v>53526.86</v>
          </cell>
          <cell r="F34">
            <v>83394.48</v>
          </cell>
          <cell r="G34" t="str">
            <v>117.767,69 C</v>
          </cell>
          <cell r="H34">
            <v>117767.69</v>
          </cell>
        </row>
        <row r="35">
          <cell r="B35" t="str">
            <v>2.1.1</v>
          </cell>
          <cell r="C35" t="str">
            <v>EMPRÉSTIMOS E FINANCIAMENTOS</v>
          </cell>
          <cell r="D35">
            <v>8858.23</v>
          </cell>
          <cell r="E35">
            <v>521.49</v>
          </cell>
          <cell r="F35">
            <v>7000</v>
          </cell>
          <cell r="G35" t="str">
            <v>15.336,74 C</v>
          </cell>
          <cell r="H35">
            <v>15336.74</v>
          </cell>
        </row>
        <row r="36">
          <cell r="B36" t="str">
            <v>2.1.1.01</v>
          </cell>
          <cell r="C36" t="str">
            <v>EMPRÉSTIMOS</v>
          </cell>
          <cell r="D36">
            <v>8858.23</v>
          </cell>
          <cell r="E36">
            <v>521.49</v>
          </cell>
          <cell r="F36">
            <v>7000</v>
          </cell>
          <cell r="G36" t="str">
            <v>15.336,74 C</v>
          </cell>
          <cell r="H36">
            <v>15336.74</v>
          </cell>
        </row>
        <row r="37">
          <cell r="B37" t="str">
            <v>2.1.1.01.001</v>
          </cell>
          <cell r="C37" t="str">
            <v>EMPRÉSTIMO CAIXA</v>
          </cell>
          <cell r="D37">
            <v>8858.23</v>
          </cell>
          <cell r="E37">
            <v>521.49</v>
          </cell>
          <cell r="F37">
            <v>0</v>
          </cell>
          <cell r="G37" t="str">
            <v>8.336,74 C</v>
          </cell>
          <cell r="H37">
            <v>8336.74</v>
          </cell>
        </row>
        <row r="38">
          <cell r="B38" t="str">
            <v>2.1.1.01.002</v>
          </cell>
          <cell r="C38" t="str">
            <v>AFAC - ADIANT. FUTURO AUMENTO DE</v>
          </cell>
          <cell r="D38">
            <v>0</v>
          </cell>
          <cell r="E38">
            <v>0</v>
          </cell>
          <cell r="F38">
            <v>7000</v>
          </cell>
          <cell r="G38" t="str">
            <v>7.000,00 C</v>
          </cell>
          <cell r="H38">
            <v>7000</v>
          </cell>
        </row>
        <row r="39">
          <cell r="C39" t="str">
            <v>CAPITAL</v>
          </cell>
        </row>
        <row r="40">
          <cell r="B40" t="str">
            <v>2.1.3</v>
          </cell>
          <cell r="C40" t="str">
            <v>FORNECEDORES</v>
          </cell>
          <cell r="D40">
            <v>11743.2</v>
          </cell>
          <cell r="E40">
            <v>27583.39</v>
          </cell>
          <cell r="F40">
            <v>62144.76</v>
          </cell>
          <cell r="G40" t="str">
            <v>46.304,57 C</v>
          </cell>
          <cell r="H40">
            <v>46304.57</v>
          </cell>
        </row>
        <row r="41">
          <cell r="B41" t="str">
            <v>2.1.3.01</v>
          </cell>
          <cell r="C41" t="str">
            <v>FORNCEDORES NACIONAIS</v>
          </cell>
          <cell r="D41">
            <v>11743.2</v>
          </cell>
          <cell r="E41">
            <v>27583.39</v>
          </cell>
          <cell r="F41">
            <v>62144.76</v>
          </cell>
          <cell r="G41" t="str">
            <v>46.304,57 C</v>
          </cell>
          <cell r="H41">
            <v>46304.57</v>
          </cell>
        </row>
        <row r="42">
          <cell r="B42" t="str">
            <v>2.1.3.01.001</v>
          </cell>
          <cell r="C42" t="str">
            <v>FORNECEDORES</v>
          </cell>
          <cell r="D42">
            <v>11743.2</v>
          </cell>
          <cell r="E42">
            <v>27583.39</v>
          </cell>
          <cell r="F42">
            <v>62144.76</v>
          </cell>
          <cell r="G42" t="str">
            <v>46.304,57 C</v>
          </cell>
          <cell r="H42">
            <v>46304.57</v>
          </cell>
        </row>
        <row r="43">
          <cell r="B43" t="str">
            <v>2.1.4</v>
          </cell>
          <cell r="C43" t="str">
            <v>OBRIGAÇÕES TRIBUTÁRIAS</v>
          </cell>
          <cell r="D43">
            <v>67298.64</v>
          </cell>
          <cell r="E43">
            <v>25421.98</v>
          </cell>
          <cell r="F43">
            <v>11773.79</v>
          </cell>
          <cell r="G43" t="str">
            <v>53.650,45 C</v>
          </cell>
          <cell r="H43">
            <v>53650.45</v>
          </cell>
        </row>
        <row r="44">
          <cell r="B44" t="str">
            <v>2.1.4.01</v>
          </cell>
          <cell r="C44" t="str">
            <v>IMPOSTOS E CONTRIBUIÇÕES A RECOLHER</v>
          </cell>
          <cell r="D44">
            <v>67298.64</v>
          </cell>
          <cell r="E44">
            <v>25421.98</v>
          </cell>
          <cell r="F44">
            <v>11773.79</v>
          </cell>
          <cell r="G44" t="str">
            <v>53.650,45 C</v>
          </cell>
          <cell r="H44">
            <v>53650.45</v>
          </cell>
        </row>
        <row r="45">
          <cell r="B45" t="str">
            <v>2.1.4.01.004</v>
          </cell>
          <cell r="C45" t="str">
            <v>IRRF A RECOLHER</v>
          </cell>
          <cell r="D45">
            <v>0</v>
          </cell>
          <cell r="E45">
            <v>0</v>
          </cell>
          <cell r="F45">
            <v>24.07</v>
          </cell>
          <cell r="G45" t="str">
            <v>24,07 C</v>
          </cell>
          <cell r="H45">
            <v>24.07</v>
          </cell>
        </row>
        <row r="46">
          <cell r="B46" t="str">
            <v>2.1.4.01.008</v>
          </cell>
          <cell r="C46" t="str">
            <v>DAS-SIMPLES NACIONAL A RECOLHER</v>
          </cell>
          <cell r="D46">
            <v>42726.51</v>
          </cell>
          <cell r="E46">
            <v>11984.86</v>
          </cell>
          <cell r="F46">
            <v>5421.52</v>
          </cell>
          <cell r="G46" t="str">
            <v>36.163,17 C</v>
          </cell>
          <cell r="H46">
            <v>36163.17</v>
          </cell>
        </row>
        <row r="47">
          <cell r="B47" t="str">
            <v>2.1.4.01.009</v>
          </cell>
          <cell r="C47" t="str">
            <v>PARCELAMENTO SIMPLES NACIONAL A</v>
          </cell>
          <cell r="D47">
            <v>11446.17</v>
          </cell>
          <cell r="E47">
            <v>311.16000000000003</v>
          </cell>
          <cell r="F47">
            <v>0</v>
          </cell>
          <cell r="G47" t="str">
            <v>11.135,01 C</v>
          </cell>
          <cell r="H47">
            <v>11135.01</v>
          </cell>
        </row>
        <row r="48">
          <cell r="C48" t="str">
            <v>RECOLHER</v>
          </cell>
        </row>
        <row r="49">
          <cell r="B49" t="str">
            <v>2.1.4.01.010</v>
          </cell>
          <cell r="C49" t="str">
            <v>ICMS FRONTEIRA A RECOLHER</v>
          </cell>
          <cell r="D49">
            <v>13125.96</v>
          </cell>
          <cell r="E49">
            <v>13125.96</v>
          </cell>
          <cell r="F49">
            <v>6328.2</v>
          </cell>
          <cell r="G49" t="str">
            <v>6.328,20 C</v>
          </cell>
          <cell r="H49">
            <v>6328.2</v>
          </cell>
        </row>
        <row r="50">
          <cell r="B50" t="str">
            <v>2.1.5</v>
          </cell>
          <cell r="C50" t="str">
            <v>OBRIGAÇÕES TRABALHISTAS E</v>
          </cell>
          <cell r="D50">
            <v>0</v>
          </cell>
          <cell r="E50">
            <v>0</v>
          </cell>
          <cell r="F50">
            <v>2475.9299999999998</v>
          </cell>
          <cell r="G50" t="str">
            <v>2.475,93 C</v>
          </cell>
          <cell r="H50">
            <v>2475.9299999999998</v>
          </cell>
        </row>
        <row r="51">
          <cell r="C51" t="str">
            <v>PREVIDENCIÁRIAS</v>
          </cell>
        </row>
        <row r="52">
          <cell r="B52" t="str">
            <v>2.1.5.01</v>
          </cell>
          <cell r="C52" t="str">
            <v>OBRIGAÇÕES COM PESSOAL</v>
          </cell>
          <cell r="D52">
            <v>0</v>
          </cell>
          <cell r="E52">
            <v>0</v>
          </cell>
          <cell r="F52">
            <v>2200.9299999999998</v>
          </cell>
          <cell r="G52" t="str">
            <v>2.200,93 C</v>
          </cell>
          <cell r="H52">
            <v>2200.9299999999998</v>
          </cell>
        </row>
        <row r="53">
          <cell r="B53" t="str">
            <v>2.1.5.01.002</v>
          </cell>
          <cell r="C53" t="str">
            <v>PRO LABORE A PAGAR</v>
          </cell>
          <cell r="D53">
            <v>0</v>
          </cell>
          <cell r="E53">
            <v>0</v>
          </cell>
          <cell r="F53">
            <v>2200.9299999999998</v>
          </cell>
          <cell r="G53" t="str">
            <v>2.200,93 C</v>
          </cell>
          <cell r="H53">
            <v>2200.9299999999998</v>
          </cell>
        </row>
        <row r="54">
          <cell r="B54" t="str">
            <v>2.1.5.02</v>
          </cell>
          <cell r="C54" t="str">
            <v>OBRIGAÇÕES PREVIDENCIÁRIAS</v>
          </cell>
          <cell r="D54">
            <v>0</v>
          </cell>
          <cell r="E54">
            <v>0</v>
          </cell>
          <cell r="F54">
            <v>275</v>
          </cell>
          <cell r="G54" t="str">
            <v>275,00 C</v>
          </cell>
          <cell r="H54">
            <v>275</v>
          </cell>
        </row>
        <row r="55">
          <cell r="B55" t="str">
            <v>2.1.5.02.001</v>
          </cell>
          <cell r="C55" t="str">
            <v>INSS A RECOLHER</v>
          </cell>
          <cell r="D55">
            <v>0</v>
          </cell>
          <cell r="E55">
            <v>0</v>
          </cell>
          <cell r="F55">
            <v>275</v>
          </cell>
          <cell r="G55" t="str">
            <v>275,00 C</v>
          </cell>
          <cell r="H55">
            <v>275</v>
          </cell>
        </row>
        <row r="56">
          <cell r="B56" t="str">
            <v>2.3</v>
          </cell>
          <cell r="C56" t="str">
            <v>PATRIMÔNIO LÍQUIDO</v>
          </cell>
          <cell r="D56">
            <v>182876.15</v>
          </cell>
          <cell r="E56">
            <v>116876.15</v>
          </cell>
          <cell r="F56">
            <v>116876.15</v>
          </cell>
          <cell r="G56" t="str">
            <v>182.876,15 C</v>
          </cell>
          <cell r="H56">
            <v>182876.15</v>
          </cell>
        </row>
        <row r="57">
          <cell r="B57" t="str">
            <v>2.3.1</v>
          </cell>
          <cell r="C57" t="str">
            <v>CAPITAL SOCIAL</v>
          </cell>
          <cell r="D57">
            <v>66000</v>
          </cell>
          <cell r="E57">
            <v>0</v>
          </cell>
          <cell r="F57">
            <v>0</v>
          </cell>
          <cell r="G57" t="str">
            <v>66.000,00 C</v>
          </cell>
          <cell r="H57">
            <v>66000</v>
          </cell>
        </row>
        <row r="58">
          <cell r="B58" t="str">
            <v>2.3.1.01</v>
          </cell>
          <cell r="C58" t="str">
            <v>CAPITAL SUBSCRITO</v>
          </cell>
          <cell r="D58">
            <v>66000</v>
          </cell>
          <cell r="E58">
            <v>0</v>
          </cell>
          <cell r="F58">
            <v>0</v>
          </cell>
          <cell r="G58" t="str">
            <v>66.000,00 C</v>
          </cell>
          <cell r="H58">
            <v>66000</v>
          </cell>
        </row>
        <row r="59">
          <cell r="B59" t="str">
            <v>2.3.1.01.001</v>
          </cell>
          <cell r="C59" t="str">
            <v>CAPITAL SOCIAL</v>
          </cell>
          <cell r="D59">
            <v>66000</v>
          </cell>
          <cell r="E59">
            <v>0</v>
          </cell>
          <cell r="F59">
            <v>0</v>
          </cell>
          <cell r="G59" t="str">
            <v>66.000,00 C</v>
          </cell>
          <cell r="H59">
            <v>66000</v>
          </cell>
        </row>
        <row r="62">
          <cell r="C62" t="str">
            <v>BALANCETE ANALÍTICO DO MÊS DE JANEIRO DE 2016</v>
          </cell>
        </row>
        <row r="65">
          <cell r="C65" t="str">
            <v>NOME DA CONTA</v>
          </cell>
          <cell r="F65"/>
          <cell r="H65"/>
        </row>
        <row r="66">
          <cell r="B66" t="str">
            <v>2.3.2</v>
          </cell>
          <cell r="C66" t="str">
            <v>RESERVAS</v>
          </cell>
          <cell r="D66">
            <v>11843.98</v>
          </cell>
          <cell r="E66">
            <v>11843.98</v>
          </cell>
          <cell r="F66">
            <v>0</v>
          </cell>
          <cell r="G66">
            <v>0</v>
          </cell>
          <cell r="H66">
            <v>0</v>
          </cell>
        </row>
        <row r="67">
          <cell r="B67" t="str">
            <v>2.3.2.01</v>
          </cell>
          <cell r="C67" t="str">
            <v>RESERVAS</v>
          </cell>
          <cell r="D67">
            <v>11843.98</v>
          </cell>
          <cell r="E67">
            <v>11843.98</v>
          </cell>
          <cell r="F67">
            <v>0</v>
          </cell>
          <cell r="G67">
            <v>0</v>
          </cell>
          <cell r="H67">
            <v>0</v>
          </cell>
        </row>
        <row r="68">
          <cell r="B68" t="str">
            <v>2.3.2.01.001</v>
          </cell>
          <cell r="C68" t="str">
            <v>RESERVA DE LUCROS</v>
          </cell>
          <cell r="D68">
            <v>11843.98</v>
          </cell>
          <cell r="E68">
            <v>11843.98</v>
          </cell>
          <cell r="F68">
            <v>0</v>
          </cell>
          <cell r="G68">
            <v>0</v>
          </cell>
          <cell r="H68">
            <v>0</v>
          </cell>
        </row>
        <row r="69">
          <cell r="B69" t="str">
            <v>2.3.3</v>
          </cell>
          <cell r="C69" t="str">
            <v>LUCROS OU PREJUÍZOS ACUMULADOS</v>
          </cell>
          <cell r="D69">
            <v>105032.17</v>
          </cell>
          <cell r="E69">
            <v>105032.17</v>
          </cell>
          <cell r="F69">
            <v>116876.15</v>
          </cell>
          <cell r="G69" t="str">
            <v>116.876,15 C</v>
          </cell>
          <cell r="H69">
            <v>116876.15</v>
          </cell>
        </row>
        <row r="70">
          <cell r="B70" t="str">
            <v>2.3.3.01</v>
          </cell>
          <cell r="C70" t="str">
            <v>LUCROS OU PREJUÍZOS ACUMULADOS</v>
          </cell>
          <cell r="D70">
            <v>105032.17</v>
          </cell>
          <cell r="E70">
            <v>105032.17</v>
          </cell>
          <cell r="F70">
            <v>116876.15</v>
          </cell>
          <cell r="G70" t="str">
            <v>116.876,15 C</v>
          </cell>
          <cell r="H70">
            <v>116876.15</v>
          </cell>
        </row>
        <row r="71">
          <cell r="B71" t="str">
            <v>2.3.3.01.001</v>
          </cell>
          <cell r="C71" t="str">
            <v>LUCROS ACUMULADOS</v>
          </cell>
          <cell r="D71">
            <v>0</v>
          </cell>
          <cell r="E71">
            <v>0</v>
          </cell>
          <cell r="F71">
            <v>116876.15</v>
          </cell>
          <cell r="G71" t="str">
            <v>116.876,15 C</v>
          </cell>
          <cell r="H71">
            <v>116876.15</v>
          </cell>
        </row>
        <row r="72">
          <cell r="B72" t="str">
            <v>2.3.3.01.003</v>
          </cell>
          <cell r="C72" t="str">
            <v>RESULTADO DO EXERCÍCIO</v>
          </cell>
          <cell r="D72">
            <v>105032.17</v>
          </cell>
          <cell r="E72">
            <v>105032.17</v>
          </cell>
          <cell r="F72">
            <v>0</v>
          </cell>
          <cell r="G72">
            <v>0</v>
          </cell>
          <cell r="H72">
            <v>0</v>
          </cell>
        </row>
        <row r="73">
          <cell r="B73">
            <v>3</v>
          </cell>
          <cell r="C73" t="str">
            <v>CONTAS DE RESULTADO - RECEITAS</v>
          </cell>
          <cell r="D73">
            <v>0</v>
          </cell>
          <cell r="E73">
            <v>31361.759999999998</v>
          </cell>
          <cell r="F73">
            <v>64851.66</v>
          </cell>
          <cell r="G73" t="str">
            <v>33.489,90 C</v>
          </cell>
          <cell r="H73">
            <v>33489.9</v>
          </cell>
        </row>
        <row r="74">
          <cell r="B74" t="str">
            <v>3.1</v>
          </cell>
          <cell r="C74" t="str">
            <v>RECEITAS OPERACIONAIS</v>
          </cell>
          <cell r="D74">
            <v>0</v>
          </cell>
          <cell r="E74">
            <v>31361.759999999998</v>
          </cell>
          <cell r="F74">
            <v>64851.66</v>
          </cell>
          <cell r="G74" t="str">
            <v>33.489,90 C</v>
          </cell>
          <cell r="H74">
            <v>33489.9</v>
          </cell>
        </row>
        <row r="75">
          <cell r="B75" t="str">
            <v>3.1.1</v>
          </cell>
          <cell r="C75" t="str">
            <v>RECEITA BRUTA DE VENDAS E SERVIÇOS</v>
          </cell>
          <cell r="D75">
            <v>0</v>
          </cell>
          <cell r="E75">
            <v>0</v>
          </cell>
          <cell r="F75">
            <v>64850.7</v>
          </cell>
          <cell r="G75" t="str">
            <v>64.850,70 C</v>
          </cell>
          <cell r="H75">
            <v>64850.7</v>
          </cell>
        </row>
        <row r="76">
          <cell r="B76" t="str">
            <v>3.1.1.01</v>
          </cell>
          <cell r="C76" t="str">
            <v>RECEITA BRUTA DE VENDAS DE PRODUTOS</v>
          </cell>
          <cell r="D76">
            <v>0</v>
          </cell>
          <cell r="E76">
            <v>0</v>
          </cell>
          <cell r="F76">
            <v>64850.7</v>
          </cell>
          <cell r="G76" t="str">
            <v>64.850,70 C</v>
          </cell>
          <cell r="H76">
            <v>64850.7</v>
          </cell>
        </row>
        <row r="77">
          <cell r="C77" t="str">
            <v>E MERCADORIAS</v>
          </cell>
        </row>
        <row r="78">
          <cell r="B78" t="str">
            <v>3.1.1.01.001</v>
          </cell>
          <cell r="C78" t="str">
            <v>VENDAS DE PRODUTOS/MERCADORIAS</v>
          </cell>
          <cell r="D78">
            <v>0</v>
          </cell>
          <cell r="E78">
            <v>0</v>
          </cell>
          <cell r="F78">
            <v>64850.7</v>
          </cell>
          <cell r="G78" t="str">
            <v>64.850,70 C</v>
          </cell>
          <cell r="H78">
            <v>64850.7</v>
          </cell>
        </row>
        <row r="79">
          <cell r="B79" t="str">
            <v>3.1.2</v>
          </cell>
          <cell r="C79" t="str">
            <v>(-) DEDUÇÕES DA RECEITA BRUTA</v>
          </cell>
          <cell r="D79">
            <v>0</v>
          </cell>
          <cell r="E79">
            <v>31361.759999999998</v>
          </cell>
          <cell r="F79">
            <v>0</v>
          </cell>
          <cell r="G79" t="str">
            <v>31.361,76 D</v>
          </cell>
          <cell r="H79">
            <v>31361.759999999998</v>
          </cell>
        </row>
        <row r="80">
          <cell r="B80" t="str">
            <v>3.1.2.03</v>
          </cell>
          <cell r="C80" t="str">
            <v>(-) IMPOSTOS INCIDENTES SOBRE VENDAS E</v>
          </cell>
          <cell r="D80">
            <v>0</v>
          </cell>
          <cell r="E80">
            <v>31361.759999999998</v>
          </cell>
          <cell r="F80">
            <v>0</v>
          </cell>
          <cell r="G80" t="str">
            <v>31.361,76 D</v>
          </cell>
          <cell r="H80">
            <v>31361.759999999998</v>
          </cell>
        </row>
        <row r="81">
          <cell r="B81" t="str">
            <v>3.1.2.03.001</v>
          </cell>
          <cell r="C81" t="str">
            <v>(-) CUSTO DA MERCADORIA VENDIDA</v>
          </cell>
          <cell r="D81">
            <v>0</v>
          </cell>
          <cell r="E81">
            <v>25940.240000000002</v>
          </cell>
          <cell r="F81">
            <v>0</v>
          </cell>
          <cell r="G81" t="str">
            <v>25.940,24 D</v>
          </cell>
          <cell r="H81">
            <v>25940.240000000002</v>
          </cell>
        </row>
        <row r="82">
          <cell r="B82" t="str">
            <v>3.1.2.03.005</v>
          </cell>
          <cell r="C82" t="str">
            <v>(-) DAS - SIMPLES NACIONAL</v>
          </cell>
          <cell r="D82">
            <v>0</v>
          </cell>
          <cell r="E82">
            <v>5421.52</v>
          </cell>
          <cell r="F82">
            <v>0</v>
          </cell>
          <cell r="G82" t="str">
            <v>5.421,52 D</v>
          </cell>
          <cell r="H82">
            <v>5421.52</v>
          </cell>
        </row>
        <row r="83">
          <cell r="B83" t="str">
            <v>3.1.3</v>
          </cell>
          <cell r="C83" t="str">
            <v>RECEITAS FINANCEIRAS</v>
          </cell>
          <cell r="D83">
            <v>0</v>
          </cell>
          <cell r="E83">
            <v>0</v>
          </cell>
          <cell r="F83">
            <v>0.96</v>
          </cell>
          <cell r="G83" t="str">
            <v>0,96 C</v>
          </cell>
          <cell r="H83">
            <v>0.96</v>
          </cell>
        </row>
        <row r="84">
          <cell r="B84" t="str">
            <v>3.1.3.01</v>
          </cell>
          <cell r="C84" t="str">
            <v>JUROS, DESCONTOS, OUTRAS RECEITAS</v>
          </cell>
          <cell r="D84">
            <v>0</v>
          </cell>
          <cell r="E84">
            <v>0</v>
          </cell>
          <cell r="F84">
            <v>0.96</v>
          </cell>
          <cell r="G84" t="str">
            <v>0,96 C</v>
          </cell>
          <cell r="H84">
            <v>0.96</v>
          </cell>
        </row>
        <row r="85">
          <cell r="B85" t="str">
            <v>3.1.3.01.001</v>
          </cell>
          <cell r="C85" t="str">
            <v>RENDIMENTO APLICAÇÕES FINANCEIRAS</v>
          </cell>
          <cell r="D85">
            <v>0</v>
          </cell>
          <cell r="E85">
            <v>0</v>
          </cell>
          <cell r="F85">
            <v>0.96</v>
          </cell>
          <cell r="G85" t="str">
            <v>0,96 C</v>
          </cell>
          <cell r="H85">
            <v>0.96</v>
          </cell>
        </row>
        <row r="86">
          <cell r="B86">
            <v>4</v>
          </cell>
          <cell r="C86" t="str">
            <v>CONTAS DE RESULTADO - CUSTOS E</v>
          </cell>
          <cell r="D86">
            <v>0</v>
          </cell>
          <cell r="E86">
            <v>49171.45</v>
          </cell>
          <cell r="F86">
            <v>0</v>
          </cell>
          <cell r="G86" t="str">
            <v>49.171,45 D</v>
          </cell>
          <cell r="H86">
            <v>49171.45</v>
          </cell>
        </row>
        <row r="87">
          <cell r="C87" t="str">
            <v>DESPESAS</v>
          </cell>
        </row>
        <row r="88">
          <cell r="B88" t="str">
            <v>4.1</v>
          </cell>
          <cell r="C88" t="str">
            <v>DESPESAS OPERACIONAIS</v>
          </cell>
          <cell r="D88">
            <v>0</v>
          </cell>
          <cell r="E88">
            <v>49171.45</v>
          </cell>
          <cell r="F88">
            <v>0</v>
          </cell>
          <cell r="G88" t="str">
            <v>49.171,45 D</v>
          </cell>
          <cell r="H88">
            <v>49171.45</v>
          </cell>
        </row>
        <row r="89">
          <cell r="B89" t="str">
            <v>4.1.1</v>
          </cell>
          <cell r="C89" t="str">
            <v>CUSTOS E DESPESAS COM VENDAS</v>
          </cell>
          <cell r="D89">
            <v>0</v>
          </cell>
          <cell r="E89">
            <v>19379.32</v>
          </cell>
          <cell r="F89">
            <v>0</v>
          </cell>
          <cell r="G89" t="str">
            <v>19.379,32 D</v>
          </cell>
          <cell r="H89">
            <v>19379.32</v>
          </cell>
        </row>
        <row r="90">
          <cell r="B90" t="str">
            <v>4.1.1.01</v>
          </cell>
          <cell r="C90" t="str">
            <v>DESPESAS OPERACIONAIS - VENDAS</v>
          </cell>
          <cell r="D90">
            <v>0</v>
          </cell>
          <cell r="E90">
            <v>19379.32</v>
          </cell>
          <cell r="F90">
            <v>0</v>
          </cell>
          <cell r="G90" t="str">
            <v>19.379,32 D</v>
          </cell>
          <cell r="H90">
            <v>19379.32</v>
          </cell>
        </row>
        <row r="91">
          <cell r="B91" t="str">
            <v>4.1.1.01.001</v>
          </cell>
          <cell r="C91" t="str">
            <v>FRETES E CARRETOS</v>
          </cell>
          <cell r="D91">
            <v>0</v>
          </cell>
          <cell r="E91">
            <v>17310.830000000002</v>
          </cell>
          <cell r="F91">
            <v>0</v>
          </cell>
          <cell r="G91" t="str">
            <v>17.310,83 D</v>
          </cell>
          <cell r="H91">
            <v>17310.830000000002</v>
          </cell>
        </row>
        <row r="92">
          <cell r="B92" t="str">
            <v>4.1.1.01.003</v>
          </cell>
          <cell r="C92" t="str">
            <v>PAG SEGURO</v>
          </cell>
          <cell r="D92">
            <v>0</v>
          </cell>
          <cell r="E92">
            <v>2068.4899999999998</v>
          </cell>
          <cell r="F92">
            <v>0</v>
          </cell>
          <cell r="G92" t="str">
            <v>2.068,49 D</v>
          </cell>
          <cell r="H92">
            <v>2068.4899999999998</v>
          </cell>
        </row>
        <row r="93">
          <cell r="B93" t="str">
            <v>4.1.2</v>
          </cell>
          <cell r="C93" t="str">
            <v>DESPESAS ADMINISTRATIVAS</v>
          </cell>
          <cell r="D93">
            <v>0</v>
          </cell>
          <cell r="E93">
            <v>29792.13</v>
          </cell>
          <cell r="F93">
            <v>0</v>
          </cell>
          <cell r="G93" t="str">
            <v>29.792,13 D</v>
          </cell>
          <cell r="H93">
            <v>29792.13</v>
          </cell>
        </row>
        <row r="94">
          <cell r="B94" t="str">
            <v>4.1.2.01</v>
          </cell>
          <cell r="C94" t="str">
            <v>DESPESAS COM PESSOAL</v>
          </cell>
          <cell r="D94">
            <v>0</v>
          </cell>
          <cell r="E94">
            <v>7200</v>
          </cell>
          <cell r="F94">
            <v>0</v>
          </cell>
          <cell r="G94" t="str">
            <v>7.200,00 D</v>
          </cell>
          <cell r="H94">
            <v>7200</v>
          </cell>
        </row>
        <row r="95">
          <cell r="B95" t="str">
            <v>4.1.2.01.001</v>
          </cell>
          <cell r="C95" t="str">
            <v>SALÁRIOS E ORDENADOS</v>
          </cell>
          <cell r="D95">
            <v>0</v>
          </cell>
          <cell r="E95">
            <v>2200</v>
          </cell>
          <cell r="F95">
            <v>0</v>
          </cell>
          <cell r="G95" t="str">
            <v>2.200,00 D</v>
          </cell>
          <cell r="H95">
            <v>2200</v>
          </cell>
        </row>
        <row r="96">
          <cell r="B96" t="str">
            <v>4.1.2.01.002</v>
          </cell>
          <cell r="C96" t="str">
            <v>PRO LABORE</v>
          </cell>
          <cell r="D96">
            <v>0</v>
          </cell>
          <cell r="E96">
            <v>5000</v>
          </cell>
          <cell r="F96">
            <v>0</v>
          </cell>
          <cell r="G96" t="str">
            <v>5.000,00 D</v>
          </cell>
          <cell r="H96">
            <v>5000</v>
          </cell>
        </row>
        <row r="97">
          <cell r="B97" t="str">
            <v>4.1.2.02</v>
          </cell>
          <cell r="C97" t="str">
            <v>ALUGUÉIS, ARRENDAMENTOS E</v>
          </cell>
          <cell r="D97">
            <v>0</v>
          </cell>
          <cell r="E97">
            <v>2000</v>
          </cell>
          <cell r="F97">
            <v>0</v>
          </cell>
          <cell r="G97" t="str">
            <v>2.000,00 D</v>
          </cell>
          <cell r="H97">
            <v>2000</v>
          </cell>
        </row>
        <row r="98">
          <cell r="B98" t="str">
            <v>4.1.2.02.001</v>
          </cell>
          <cell r="C98" t="str">
            <v>ALUGUÉIS DE IMÓVEIS</v>
          </cell>
          <cell r="D98">
            <v>0</v>
          </cell>
          <cell r="E98">
            <v>2000</v>
          </cell>
          <cell r="F98">
            <v>0</v>
          </cell>
          <cell r="G98" t="str">
            <v>2.000,00 D</v>
          </cell>
          <cell r="H98">
            <v>2000</v>
          </cell>
        </row>
        <row r="99">
          <cell r="B99" t="str">
            <v>4.1.2.03</v>
          </cell>
          <cell r="C99" t="str">
            <v>DESPESAS TRIBUTÁRIAS</v>
          </cell>
          <cell r="D99">
            <v>0</v>
          </cell>
          <cell r="E99">
            <v>6464.58</v>
          </cell>
          <cell r="F99">
            <v>0</v>
          </cell>
          <cell r="G99" t="str">
            <v>6.464,58 D</v>
          </cell>
          <cell r="H99">
            <v>6464.58</v>
          </cell>
        </row>
        <row r="100">
          <cell r="B100" t="str">
            <v>4.1.2.03.009</v>
          </cell>
          <cell r="C100" t="str">
            <v>DESPESA COM ICMS</v>
          </cell>
          <cell r="D100">
            <v>0</v>
          </cell>
          <cell r="E100">
            <v>6464.58</v>
          </cell>
          <cell r="F100">
            <v>0</v>
          </cell>
          <cell r="G100" t="str">
            <v>6.464,58 D</v>
          </cell>
          <cell r="H100">
            <v>6464.58</v>
          </cell>
        </row>
        <row r="101">
          <cell r="B101" t="str">
            <v>4.1.2.04</v>
          </cell>
          <cell r="C101" t="str">
            <v>DESPESAS GERAIS</v>
          </cell>
          <cell r="D101">
            <v>0</v>
          </cell>
          <cell r="E101">
            <v>13456.37</v>
          </cell>
          <cell r="F101">
            <v>0</v>
          </cell>
          <cell r="G101" t="str">
            <v>13.456,37 D</v>
          </cell>
          <cell r="H101">
            <v>13456.37</v>
          </cell>
        </row>
        <row r="102">
          <cell r="B102" t="str">
            <v>4.1.2.04.003</v>
          </cell>
          <cell r="C102" t="str">
            <v>TELEFONE</v>
          </cell>
          <cell r="D102">
            <v>0</v>
          </cell>
          <cell r="E102">
            <v>853.17</v>
          </cell>
          <cell r="F102">
            <v>0</v>
          </cell>
          <cell r="G102" t="str">
            <v>853,17 D</v>
          </cell>
          <cell r="H102">
            <v>853.17</v>
          </cell>
        </row>
        <row r="103">
          <cell r="B103" t="str">
            <v>4.1.2.04.009</v>
          </cell>
          <cell r="C103" t="str">
            <v>SERVIÇOS PRESTADOS - PF</v>
          </cell>
          <cell r="D103">
            <v>0</v>
          </cell>
          <cell r="E103">
            <v>1500</v>
          </cell>
          <cell r="F103">
            <v>0</v>
          </cell>
          <cell r="G103" t="str">
            <v>1.500,00 D</v>
          </cell>
          <cell r="H103">
            <v>1500</v>
          </cell>
        </row>
        <row r="104">
          <cell r="B104" t="str">
            <v>4.1.2.04.010</v>
          </cell>
          <cell r="C104" t="str">
            <v>DEPRECIAÇÕES E AMORTIZAÇÕES</v>
          </cell>
          <cell r="D104">
            <v>0</v>
          </cell>
          <cell r="E104">
            <v>678.95</v>
          </cell>
          <cell r="F104">
            <v>0</v>
          </cell>
          <cell r="G104" t="str">
            <v>678,95 D</v>
          </cell>
          <cell r="H104">
            <v>678.95</v>
          </cell>
        </row>
        <row r="105">
          <cell r="B105" t="str">
            <v>4.1.2.04.021</v>
          </cell>
          <cell r="C105" t="str">
            <v>DESPESAS DIVERSAS</v>
          </cell>
          <cell r="D105">
            <v>0</v>
          </cell>
          <cell r="E105">
            <v>2440</v>
          </cell>
          <cell r="F105">
            <v>0</v>
          </cell>
          <cell r="G105" t="str">
            <v>2.440,00 D</v>
          </cell>
          <cell r="H105">
            <v>2440</v>
          </cell>
        </row>
        <row r="106">
          <cell r="B106" t="str">
            <v>4.1.2.04.022</v>
          </cell>
          <cell r="C106" t="str">
            <v>GASTOS COM CARTÃO DE CRÉDITO</v>
          </cell>
          <cell r="D106">
            <v>0</v>
          </cell>
          <cell r="E106">
            <v>4480.95</v>
          </cell>
          <cell r="F106">
            <v>0</v>
          </cell>
          <cell r="G106" t="str">
            <v>4.480,95 D</v>
          </cell>
          <cell r="H106">
            <v>4480.95</v>
          </cell>
        </row>
        <row r="107">
          <cell r="B107" t="str">
            <v>4.1.2.04.027</v>
          </cell>
          <cell r="C107" t="str">
            <v>SERVIÇOS PRESTADOS - PJ</v>
          </cell>
          <cell r="D107">
            <v>0</v>
          </cell>
          <cell r="E107">
            <v>3503.3</v>
          </cell>
          <cell r="F107">
            <v>0</v>
          </cell>
          <cell r="G107" t="str">
            <v>3.503,30 D</v>
          </cell>
          <cell r="H107">
            <v>3503.3</v>
          </cell>
        </row>
        <row r="108">
          <cell r="B108" t="str">
            <v>4.1.2.05</v>
          </cell>
          <cell r="C108" t="str">
            <v>DESPESAS FINANCEIRAS</v>
          </cell>
          <cell r="D108">
            <v>0</v>
          </cell>
          <cell r="E108">
            <v>671.18</v>
          </cell>
          <cell r="F108">
            <v>0</v>
          </cell>
          <cell r="G108" t="str">
            <v>671,18 D</v>
          </cell>
          <cell r="H108">
            <v>671.18</v>
          </cell>
        </row>
        <row r="109">
          <cell r="B109" t="str">
            <v>4.1.2.05.001</v>
          </cell>
          <cell r="C109" t="str">
            <v>JUROS PASSIVOS</v>
          </cell>
          <cell r="D109">
            <v>0</v>
          </cell>
          <cell r="E109">
            <v>31.37</v>
          </cell>
          <cell r="F109">
            <v>0</v>
          </cell>
          <cell r="G109" t="str">
            <v>31,37 D</v>
          </cell>
          <cell r="H109">
            <v>31.37</v>
          </cell>
        </row>
        <row r="110">
          <cell r="B110" t="str">
            <v>4.1.2.05.002</v>
          </cell>
          <cell r="C110" t="str">
            <v>TARIFAS BANCÁRIAS</v>
          </cell>
          <cell r="D110">
            <v>0</v>
          </cell>
          <cell r="E110">
            <v>639.80999999999995</v>
          </cell>
          <cell r="F110">
            <v>0</v>
          </cell>
          <cell r="G110" t="str">
            <v>639,81 D</v>
          </cell>
          <cell r="H110">
            <v>639.80999999999995</v>
          </cell>
        </row>
        <row r="111">
          <cell r="D111" t="str">
            <v>RESUMO OS GRANES GRUPOS</v>
          </cell>
        </row>
        <row r="112">
          <cell r="C112" t="str">
            <v>ATIVO</v>
          </cell>
          <cell r="D112">
            <v>270776.21999999997</v>
          </cell>
          <cell r="E112">
            <v>252110.03</v>
          </cell>
          <cell r="F112">
            <v>237923.96</v>
          </cell>
          <cell r="G112" t="str">
            <v>284.962,29 D</v>
          </cell>
          <cell r="H112">
            <v>284962.28999999998</v>
          </cell>
        </row>
        <row r="113">
          <cell r="C113" t="str">
            <v>PASSIVO</v>
          </cell>
          <cell r="D113">
            <v>270776.21999999997</v>
          </cell>
          <cell r="E113">
            <v>170403.01</v>
          </cell>
          <cell r="F113">
            <v>200270.63</v>
          </cell>
          <cell r="G113" t="str">
            <v>300.643,84 C</v>
          </cell>
          <cell r="H113">
            <v>300643.84000000003</v>
          </cell>
        </row>
        <row r="114">
          <cell r="C114" t="str">
            <v>CONTAS DE RESULTADO -</v>
          </cell>
          <cell r="D114">
            <v>0</v>
          </cell>
          <cell r="E114">
            <v>31361.759999999998</v>
          </cell>
          <cell r="F114">
            <v>64851.66</v>
          </cell>
          <cell r="G114" t="str">
            <v>33.489,90 C</v>
          </cell>
          <cell r="H114">
            <v>33489.9</v>
          </cell>
        </row>
        <row r="115">
          <cell r="C115" t="str">
            <v>RECEITAS</v>
          </cell>
        </row>
        <row r="116">
          <cell r="C116" t="str">
            <v>CONTAS DE RESULTADO -</v>
          </cell>
          <cell r="D116">
            <v>0</v>
          </cell>
          <cell r="E116">
            <v>49171.45</v>
          </cell>
          <cell r="F116">
            <v>0</v>
          </cell>
          <cell r="G116" t="str">
            <v>49.171,45 D</v>
          </cell>
          <cell r="H116">
            <v>49171.45</v>
          </cell>
        </row>
        <row r="117">
          <cell r="C117" t="str">
            <v>CUSTOS E DESPESAS</v>
          </cell>
        </row>
        <row r="120">
          <cell r="B120" t="str">
            <v>BALANCETE ANALÍTICO DO MÊS DE JANEIRO DE 2016</v>
          </cell>
        </row>
        <row r="122">
          <cell r="C122" t="str">
            <v>MUMA COMERCIO DE MOVEIS LTDA ME</v>
          </cell>
          <cell r="E122" t="str">
            <v>Folha: 0003</v>
          </cell>
        </row>
        <row r="123">
          <cell r="B123" t="str">
            <v>NOME DA CONTA</v>
          </cell>
          <cell r="C123" t="str">
            <v>SALDO ANTERIOR</v>
          </cell>
          <cell r="D123" t="str">
            <v>ÉBITO</v>
          </cell>
          <cell r="E123" t="str">
            <v>RÉITO SALO ATUAL</v>
          </cell>
        </row>
        <row r="124">
          <cell r="B124" t="str">
            <v>RESULTADO</v>
          </cell>
          <cell r="E124">
            <v>15681.55</v>
          </cell>
        </row>
      </sheetData>
      <sheetData sheetId="16">
        <row r="4">
          <cell r="C4" t="str">
            <v>NOME DA CONTA</v>
          </cell>
          <cell r="D4" t="str">
            <v>SALDO ANTERIOR</v>
          </cell>
          <cell r="E4" t="str">
            <v>DÉBITO</v>
          </cell>
          <cell r="F4" t="str">
            <v xml:space="preserve">CRÉDITO </v>
          </cell>
          <cell r="G4" t="str">
            <v>Saldo Atual</v>
          </cell>
          <cell r="H4" t="str">
            <v>Saldo Atual</v>
          </cell>
        </row>
        <row r="5">
          <cell r="B5">
            <v>1</v>
          </cell>
          <cell r="C5" t="str">
            <v>ATIVO</v>
          </cell>
          <cell r="D5">
            <v>284962.28999999998</v>
          </cell>
          <cell r="E5">
            <v>139542.10999999999</v>
          </cell>
          <cell r="F5">
            <v>200393.36</v>
          </cell>
          <cell r="G5" t="str">
            <v>224.111,04 D</v>
          </cell>
          <cell r="H5">
            <v>224111.04</v>
          </cell>
        </row>
        <row r="6">
          <cell r="B6" t="str">
            <v>1.1</v>
          </cell>
          <cell r="C6" t="str">
            <v>ATIVO CIRCULANTE</v>
          </cell>
          <cell r="D6">
            <v>224883.37</v>
          </cell>
          <cell r="E6">
            <v>138892.10999999999</v>
          </cell>
          <cell r="F6">
            <v>199714.41</v>
          </cell>
          <cell r="G6" t="str">
            <v>164.061,07 D</v>
          </cell>
          <cell r="H6">
            <v>164061.07</v>
          </cell>
        </row>
        <row r="7">
          <cell r="B7" t="str">
            <v>1.1.1</v>
          </cell>
          <cell r="C7" t="str">
            <v>DISPONIVEL</v>
          </cell>
          <cell r="D7">
            <v>18038.91</v>
          </cell>
          <cell r="E7">
            <v>83539.259999999995</v>
          </cell>
          <cell r="F7">
            <v>121085.49</v>
          </cell>
          <cell r="G7" t="str">
            <v>19.507,32 C</v>
          </cell>
          <cell r="H7">
            <v>19507.32</v>
          </cell>
        </row>
        <row r="8">
          <cell r="B8" t="str">
            <v>1.1.1.01</v>
          </cell>
          <cell r="C8" t="str">
            <v>CAIXA</v>
          </cell>
          <cell r="D8">
            <v>317.68</v>
          </cell>
          <cell r="E8">
            <v>300</v>
          </cell>
          <cell r="F8">
            <v>0</v>
          </cell>
          <cell r="G8" t="str">
            <v>617,68 D</v>
          </cell>
          <cell r="H8">
            <v>617.67999999999995</v>
          </cell>
        </row>
        <row r="9">
          <cell r="B9" t="str">
            <v>1.1.1.01.001</v>
          </cell>
          <cell r="C9" t="str">
            <v>CAIXA GERAL</v>
          </cell>
          <cell r="D9">
            <v>317.68</v>
          </cell>
          <cell r="E9">
            <v>300</v>
          </cell>
          <cell r="F9">
            <v>0</v>
          </cell>
          <cell r="G9" t="str">
            <v>617,68 D</v>
          </cell>
          <cell r="H9">
            <v>617.67999999999995</v>
          </cell>
        </row>
        <row r="10">
          <cell r="B10" t="str">
            <v>1.1.1.02</v>
          </cell>
          <cell r="C10" t="str">
            <v>BANCOS CONTA MOVIMENTO</v>
          </cell>
          <cell r="D10">
            <v>17721.23</v>
          </cell>
          <cell r="E10">
            <v>83239.259999999995</v>
          </cell>
          <cell r="F10">
            <v>121085.49</v>
          </cell>
          <cell r="G10" t="str">
            <v>20.125,00 C</v>
          </cell>
          <cell r="H10">
            <v>20125</v>
          </cell>
        </row>
        <row r="11">
          <cell r="B11" t="str">
            <v>1.1.1.02.001</v>
          </cell>
          <cell r="C11" t="str">
            <v>ITAU AG.4861 CTA.24317-0</v>
          </cell>
          <cell r="D11">
            <v>1414.15</v>
          </cell>
          <cell r="E11">
            <v>45170.11</v>
          </cell>
          <cell r="F11">
            <v>54971.839999999997</v>
          </cell>
          <cell r="G11" t="str">
            <v>11.215,88 C</v>
          </cell>
          <cell r="H11">
            <v>11215.88</v>
          </cell>
        </row>
        <row r="12">
          <cell r="B12" t="str">
            <v>1.1.1.02.002</v>
          </cell>
          <cell r="C12" t="str">
            <v>CAIXA ECONÔMICA AG.0867 CTA.3103-7</v>
          </cell>
          <cell r="D12">
            <v>19135.38</v>
          </cell>
          <cell r="E12">
            <v>38069.15</v>
          </cell>
          <cell r="F12">
            <v>66113.649999999994</v>
          </cell>
          <cell r="G12" t="str">
            <v>8.909,12 C</v>
          </cell>
          <cell r="H12">
            <v>8909.1200000000008</v>
          </cell>
        </row>
        <row r="13">
          <cell r="B13" t="str">
            <v>1.1.2</v>
          </cell>
          <cell r="C13" t="str">
            <v>CRÉDITOS A RECEBER</v>
          </cell>
          <cell r="D13">
            <v>74079.100000000006</v>
          </cell>
          <cell r="E13">
            <v>27712.36</v>
          </cell>
          <cell r="F13">
            <v>66634.17</v>
          </cell>
          <cell r="G13" t="str">
            <v>35.157,29 D</v>
          </cell>
          <cell r="H13">
            <v>35157.29</v>
          </cell>
        </row>
        <row r="14">
          <cell r="B14" t="str">
            <v>1.1.2.01</v>
          </cell>
          <cell r="C14" t="str">
            <v>DUPLICATAS A RECEBER</v>
          </cell>
          <cell r="D14">
            <v>74079.100000000006</v>
          </cell>
          <cell r="E14">
            <v>27712.36</v>
          </cell>
          <cell r="F14">
            <v>66634.17</v>
          </cell>
          <cell r="G14" t="str">
            <v>35.157,29 D</v>
          </cell>
          <cell r="H14">
            <v>35157.29</v>
          </cell>
        </row>
        <row r="15">
          <cell r="B15" t="str">
            <v>1.1.2.01.001</v>
          </cell>
          <cell r="C15" t="str">
            <v>CLIENTES</v>
          </cell>
          <cell r="D15">
            <v>74079.100000000006</v>
          </cell>
          <cell r="E15">
            <v>27712.36</v>
          </cell>
          <cell r="F15">
            <v>66634.17</v>
          </cell>
          <cell r="G15" t="str">
            <v>35.157,29 D</v>
          </cell>
          <cell r="H15">
            <v>35157.29</v>
          </cell>
        </row>
        <row r="16">
          <cell r="B16" t="str">
            <v>1.1.5</v>
          </cell>
          <cell r="C16" t="str">
            <v>ESTOQUES</v>
          </cell>
          <cell r="D16">
            <v>132765.35999999999</v>
          </cell>
          <cell r="E16">
            <v>27640.49</v>
          </cell>
          <cell r="F16">
            <v>11994.75</v>
          </cell>
          <cell r="G16" t="str">
            <v>148.411,10 D</v>
          </cell>
          <cell r="H16">
            <v>148411.1</v>
          </cell>
        </row>
        <row r="17">
          <cell r="B17" t="str">
            <v>1.1.5.01</v>
          </cell>
          <cell r="C17" t="str">
            <v>MERCADORIAS, PRODUTOS E INSUMOS</v>
          </cell>
          <cell r="D17">
            <v>132765.35999999999</v>
          </cell>
          <cell r="E17">
            <v>27640.49</v>
          </cell>
          <cell r="F17">
            <v>11994.75</v>
          </cell>
          <cell r="G17" t="str">
            <v>148.411,10 D</v>
          </cell>
          <cell r="H17">
            <v>148411.1</v>
          </cell>
        </row>
        <row r="18">
          <cell r="B18" t="str">
            <v>1.1.5.01.001</v>
          </cell>
          <cell r="C18" t="str">
            <v>ESTOQUE MERCADORIAS PARA REVENDA</v>
          </cell>
          <cell r="D18">
            <v>132765.35999999999</v>
          </cell>
          <cell r="E18">
            <v>27640.49</v>
          </cell>
          <cell r="F18">
            <v>11994.75</v>
          </cell>
          <cell r="G18" t="str">
            <v>148.411,10 D</v>
          </cell>
          <cell r="H18">
            <v>148411.1</v>
          </cell>
        </row>
        <row r="19">
          <cell r="B19" t="str">
            <v>1.2</v>
          </cell>
          <cell r="C19" t="str">
            <v>ATIVO NÃO CIRCULANTE</v>
          </cell>
          <cell r="D19">
            <v>60078.92</v>
          </cell>
          <cell r="E19">
            <v>650</v>
          </cell>
          <cell r="F19">
            <v>678.95</v>
          </cell>
          <cell r="G19" t="str">
            <v>60.049,97 D</v>
          </cell>
          <cell r="H19">
            <v>60049.97</v>
          </cell>
        </row>
        <row r="20">
          <cell r="B20" t="str">
            <v>1.2.3</v>
          </cell>
          <cell r="C20" t="str">
            <v>IMOBILIZADO</v>
          </cell>
          <cell r="D20">
            <v>53778.92</v>
          </cell>
          <cell r="E20">
            <v>0</v>
          </cell>
          <cell r="F20">
            <v>678.95</v>
          </cell>
          <cell r="G20" t="str">
            <v>53.099,97 D</v>
          </cell>
          <cell r="H20">
            <v>53099.97</v>
          </cell>
        </row>
        <row r="21">
          <cell r="B21" t="str">
            <v>1.2.3.01</v>
          </cell>
          <cell r="C21" t="str">
            <v>IMOBILIZADO</v>
          </cell>
          <cell r="D21">
            <v>62914.6</v>
          </cell>
          <cell r="E21">
            <v>0</v>
          </cell>
          <cell r="F21">
            <v>0</v>
          </cell>
          <cell r="G21" t="str">
            <v>62.914,60 D</v>
          </cell>
          <cell r="H21">
            <v>62914.6</v>
          </cell>
        </row>
        <row r="22">
          <cell r="B22" t="str">
            <v>1.2.3.01.002</v>
          </cell>
          <cell r="C22" t="str">
            <v>MÓVEIS E UTENSÍLIOS</v>
          </cell>
          <cell r="D22">
            <v>44354.6</v>
          </cell>
          <cell r="E22">
            <v>0</v>
          </cell>
          <cell r="F22">
            <v>0</v>
          </cell>
          <cell r="G22" t="str">
            <v>44.354,60 D</v>
          </cell>
          <cell r="H22">
            <v>44354.6</v>
          </cell>
        </row>
        <row r="23">
          <cell r="B23" t="str">
            <v>1.2.3.01.007</v>
          </cell>
          <cell r="C23" t="str">
            <v>EQUIPAMENTOS DE INFORMÁTICA</v>
          </cell>
          <cell r="D23">
            <v>18560</v>
          </cell>
          <cell r="E23">
            <v>0</v>
          </cell>
          <cell r="F23">
            <v>0</v>
          </cell>
          <cell r="G23" t="str">
            <v>18.560,00 D</v>
          </cell>
          <cell r="H23">
            <v>18560</v>
          </cell>
        </row>
        <row r="24">
          <cell r="B24" t="str">
            <v>1.2.3.02</v>
          </cell>
          <cell r="C24" t="str">
            <v>(-) DEPRECIAÇÕES, AMORTIZAÇÕES E</v>
          </cell>
          <cell r="D24">
            <v>9135.68</v>
          </cell>
          <cell r="E24">
            <v>0</v>
          </cell>
          <cell r="F24">
            <v>678.95</v>
          </cell>
          <cell r="G24" t="str">
            <v>9.814,63 C</v>
          </cell>
          <cell r="H24">
            <v>9814.6299999999992</v>
          </cell>
        </row>
        <row r="25">
          <cell r="C25" t="str">
            <v>EXAUSTÕES</v>
          </cell>
        </row>
        <row r="26">
          <cell r="B26" t="str">
            <v>1.2.3.02.002</v>
          </cell>
          <cell r="C26" t="str">
            <v>(-) DEPRECIAÇÃO DE MÓVEIS E UTENSÍLIOS</v>
          </cell>
          <cell r="D26">
            <v>4805.0600000000004</v>
          </cell>
          <cell r="E26">
            <v>0</v>
          </cell>
          <cell r="F26">
            <v>369.62</v>
          </cell>
          <cell r="G26" t="str">
            <v>5.174,68 C</v>
          </cell>
          <cell r="H26">
            <v>5174.68</v>
          </cell>
        </row>
        <row r="27">
          <cell r="B27" t="str">
            <v>1.2.3.02.005</v>
          </cell>
          <cell r="C27" t="str">
            <v>(-) DEPRECIAÇÃO EQUIPAMENTOS DE</v>
          </cell>
          <cell r="D27">
            <v>4330.62</v>
          </cell>
          <cell r="E27">
            <v>0</v>
          </cell>
          <cell r="F27">
            <v>309.33</v>
          </cell>
          <cell r="G27" t="str">
            <v>4.639,95 C</v>
          </cell>
          <cell r="H27">
            <v>4639.95</v>
          </cell>
        </row>
        <row r="28">
          <cell r="C28" t="str">
            <v>INFORMÁTICA</v>
          </cell>
        </row>
        <row r="29">
          <cell r="B29" t="str">
            <v>1.2.4</v>
          </cell>
          <cell r="C29" t="str">
            <v>INTANGIVEL</v>
          </cell>
          <cell r="D29">
            <v>6300</v>
          </cell>
          <cell r="E29">
            <v>650</v>
          </cell>
          <cell r="F29">
            <v>0</v>
          </cell>
          <cell r="G29" t="str">
            <v>6.950,00 D</v>
          </cell>
          <cell r="H29">
            <v>6950</v>
          </cell>
        </row>
        <row r="30">
          <cell r="B30" t="str">
            <v>1.2.4.01</v>
          </cell>
          <cell r="C30" t="str">
            <v>MARCAS, DIREITOS E PATENTES</v>
          </cell>
          <cell r="D30">
            <v>6300</v>
          </cell>
          <cell r="E30">
            <v>650</v>
          </cell>
          <cell r="F30">
            <v>0</v>
          </cell>
          <cell r="G30" t="str">
            <v>6.950,00 D</v>
          </cell>
          <cell r="H30">
            <v>6950</v>
          </cell>
        </row>
        <row r="31">
          <cell r="B31" t="str">
            <v>1.2.4.01.001</v>
          </cell>
          <cell r="C31" t="str">
            <v>MARCAS E PATENTES</v>
          </cell>
          <cell r="D31">
            <v>6300</v>
          </cell>
          <cell r="E31">
            <v>650</v>
          </cell>
          <cell r="F31">
            <v>0</v>
          </cell>
          <cell r="G31" t="str">
            <v>6.950,00 D</v>
          </cell>
          <cell r="H31">
            <v>6950</v>
          </cell>
        </row>
        <row r="32">
          <cell r="B32">
            <v>2</v>
          </cell>
          <cell r="C32" t="str">
            <v>PASSIVO</v>
          </cell>
          <cell r="D32">
            <v>300643.84000000003</v>
          </cell>
          <cell r="E32">
            <v>81869.929999999993</v>
          </cell>
          <cell r="F32">
            <v>56335.96</v>
          </cell>
          <cell r="G32" t="str">
            <v>275.109,87 C</v>
          </cell>
          <cell r="H32">
            <v>275109.87</v>
          </cell>
        </row>
        <row r="33">
          <cell r="B33" t="str">
            <v>2.1</v>
          </cell>
          <cell r="C33" t="str">
            <v>PASSIVO CIRCULANTE</v>
          </cell>
          <cell r="D33">
            <v>117767.69</v>
          </cell>
          <cell r="E33">
            <v>81869.929999999993</v>
          </cell>
          <cell r="F33">
            <v>56335.96</v>
          </cell>
          <cell r="G33" t="str">
            <v>92.233,72 C</v>
          </cell>
          <cell r="H33">
            <v>92233.72</v>
          </cell>
        </row>
        <row r="34">
          <cell r="B34" t="str">
            <v>2.1.1</v>
          </cell>
          <cell r="C34" t="str">
            <v>EMPRÉSTIMOS E FINANCIAMENTOS</v>
          </cell>
          <cell r="D34">
            <v>15336.74</v>
          </cell>
          <cell r="E34">
            <v>521.49</v>
          </cell>
          <cell r="F34">
            <v>18000</v>
          </cell>
          <cell r="G34" t="str">
            <v>32.815,25 C</v>
          </cell>
          <cell r="H34">
            <v>32815.25</v>
          </cell>
        </row>
        <row r="35">
          <cell r="B35" t="str">
            <v>2.1.1.01</v>
          </cell>
          <cell r="C35" t="str">
            <v>EMPRÉSTIMOS</v>
          </cell>
          <cell r="D35">
            <v>15336.74</v>
          </cell>
          <cell r="E35">
            <v>521.49</v>
          </cell>
          <cell r="F35">
            <v>18000</v>
          </cell>
          <cell r="G35" t="str">
            <v>32.815,25 C</v>
          </cell>
          <cell r="H35">
            <v>32815.25</v>
          </cell>
        </row>
        <row r="36">
          <cell r="B36" t="str">
            <v>2.1.1.01.001</v>
          </cell>
          <cell r="C36" t="str">
            <v>EMPRÉSTIMO CAIXA</v>
          </cell>
          <cell r="D36">
            <v>8336.74</v>
          </cell>
          <cell r="E36">
            <v>521.49</v>
          </cell>
          <cell r="F36">
            <v>0</v>
          </cell>
          <cell r="G36" t="str">
            <v>7.815,25 C</v>
          </cell>
          <cell r="H36">
            <v>7815.25</v>
          </cell>
        </row>
        <row r="37">
          <cell r="B37" t="str">
            <v>2.1.1.01.002</v>
          </cell>
          <cell r="C37" t="str">
            <v>AFAC - ADIANT. FUTURO AUMENTO DE</v>
          </cell>
          <cell r="D37">
            <v>7000</v>
          </cell>
          <cell r="E37">
            <v>0</v>
          </cell>
          <cell r="F37">
            <v>18000</v>
          </cell>
          <cell r="G37" t="str">
            <v>25.000,00 C</v>
          </cell>
          <cell r="H37">
            <v>25000</v>
          </cell>
        </row>
        <row r="38">
          <cell r="C38" t="str">
            <v>CAPITAL</v>
          </cell>
        </row>
        <row r="39">
          <cell r="B39" t="str">
            <v>2.1.3</v>
          </cell>
          <cell r="C39" t="str">
            <v>FORNECEDORES</v>
          </cell>
          <cell r="D39">
            <v>46304.57</v>
          </cell>
          <cell r="E39">
            <v>73806.36</v>
          </cell>
          <cell r="F39">
            <v>27640.49</v>
          </cell>
          <cell r="G39" t="str">
            <v>138,70 C</v>
          </cell>
          <cell r="H39">
            <v>138.69999999999999</v>
          </cell>
        </row>
        <row r="40">
          <cell r="B40" t="str">
            <v>2.1.3.01</v>
          </cell>
          <cell r="C40" t="str">
            <v>FORNCEDORES NACIONAIS</v>
          </cell>
          <cell r="D40">
            <v>46304.57</v>
          </cell>
          <cell r="E40">
            <v>73806.36</v>
          </cell>
          <cell r="F40">
            <v>27640.49</v>
          </cell>
          <cell r="G40" t="str">
            <v>138,70 C</v>
          </cell>
          <cell r="H40">
            <v>138.69999999999999</v>
          </cell>
        </row>
        <row r="41">
          <cell r="B41" t="str">
            <v>2.1.3.01.001</v>
          </cell>
          <cell r="C41" t="str">
            <v>FORNECEDORES</v>
          </cell>
          <cell r="D41">
            <v>46304.57</v>
          </cell>
          <cell r="E41">
            <v>73806.36</v>
          </cell>
          <cell r="F41">
            <v>27640.49</v>
          </cell>
          <cell r="G41" t="str">
            <v>138,70 C</v>
          </cell>
          <cell r="H41">
            <v>138.69999999999999</v>
          </cell>
        </row>
        <row r="42">
          <cell r="B42" t="str">
            <v>2.1.4</v>
          </cell>
          <cell r="C42" t="str">
            <v>OBRIGAÇÕES TRIBUTÁRIAS</v>
          </cell>
          <cell r="D42">
            <v>53650.45</v>
          </cell>
          <cell r="E42">
            <v>5267.08</v>
          </cell>
          <cell r="F42">
            <v>4760.5</v>
          </cell>
          <cell r="G42" t="str">
            <v>53.143,87 C</v>
          </cell>
          <cell r="H42">
            <v>53143.87</v>
          </cell>
        </row>
        <row r="43">
          <cell r="B43" t="str">
            <v>2.1.4.01</v>
          </cell>
          <cell r="C43" t="str">
            <v>IMPOSTOS E CONTRIBUIÇÕES A RECOLHER</v>
          </cell>
          <cell r="D43">
            <v>53650.45</v>
          </cell>
          <cell r="E43">
            <v>5267.08</v>
          </cell>
          <cell r="F43">
            <v>4760.5</v>
          </cell>
          <cell r="G43" t="str">
            <v>53.143,87 C</v>
          </cell>
          <cell r="H43">
            <v>53143.87</v>
          </cell>
        </row>
        <row r="44">
          <cell r="B44" t="str">
            <v>2.1.4.01.004</v>
          </cell>
          <cell r="C44" t="str">
            <v>IRRF A RECOLHER</v>
          </cell>
          <cell r="D44">
            <v>24.07</v>
          </cell>
          <cell r="E44">
            <v>24.07</v>
          </cell>
          <cell r="F44">
            <v>31.42</v>
          </cell>
          <cell r="G44" t="str">
            <v>31,42 C</v>
          </cell>
          <cell r="H44">
            <v>31.42</v>
          </cell>
        </row>
        <row r="45">
          <cell r="B45" t="str">
            <v>2.1.4.01.008</v>
          </cell>
          <cell r="C45" t="str">
            <v>DAS-SIMPLES NACIONAL A RECOLHER</v>
          </cell>
          <cell r="D45">
            <v>36163.17</v>
          </cell>
          <cell r="E45">
            <v>4928.6499999999996</v>
          </cell>
          <cell r="F45">
            <v>1941.94</v>
          </cell>
          <cell r="G45" t="str">
            <v>33.176,46 C</v>
          </cell>
          <cell r="H45">
            <v>33176.46</v>
          </cell>
        </row>
        <row r="46">
          <cell r="B46" t="str">
            <v>2.1.4.01.009</v>
          </cell>
          <cell r="C46" t="str">
            <v>PARCELAMENTO SIMPLES NACIONAL A</v>
          </cell>
          <cell r="D46">
            <v>11135.01</v>
          </cell>
          <cell r="E46">
            <v>314.36</v>
          </cell>
          <cell r="F46">
            <v>0</v>
          </cell>
          <cell r="G46" t="str">
            <v>10.820,65 C</v>
          </cell>
          <cell r="H46">
            <v>10820.65</v>
          </cell>
        </row>
        <row r="47">
          <cell r="C47" t="str">
            <v>RECOLHER</v>
          </cell>
        </row>
        <row r="48">
          <cell r="B48" t="str">
            <v>2.1.4.01.010</v>
          </cell>
          <cell r="C48" t="str">
            <v>ICMS FRONTEIRA A RECOLHER</v>
          </cell>
          <cell r="D48">
            <v>6328.2</v>
          </cell>
          <cell r="E48">
            <v>0</v>
          </cell>
          <cell r="F48">
            <v>2787.14</v>
          </cell>
          <cell r="G48" t="str">
            <v>9.115,34 C</v>
          </cell>
          <cell r="H48">
            <v>9115.34</v>
          </cell>
        </row>
        <row r="49">
          <cell r="B49" t="str">
            <v>2.1.5</v>
          </cell>
          <cell r="C49" t="str">
            <v>OBRIGAÇÕES TRABALHISTAS E</v>
          </cell>
          <cell r="D49">
            <v>2475.9299999999998</v>
          </cell>
          <cell r="E49">
            <v>2275</v>
          </cell>
          <cell r="F49">
            <v>5934.97</v>
          </cell>
          <cell r="G49" t="str">
            <v>6.135,90 C</v>
          </cell>
          <cell r="H49">
            <v>6135.9</v>
          </cell>
        </row>
        <row r="50">
          <cell r="C50" t="str">
            <v>PREVIDENCIÁRIAS</v>
          </cell>
        </row>
        <row r="51">
          <cell r="B51" t="str">
            <v>2.1.5.01</v>
          </cell>
          <cell r="C51" t="str">
            <v>OBRIGAÇÕES COM PESSOAL</v>
          </cell>
          <cell r="D51">
            <v>2200.9299999999998</v>
          </cell>
          <cell r="E51">
            <v>2000</v>
          </cell>
          <cell r="F51">
            <v>5098.25</v>
          </cell>
          <cell r="G51" t="str">
            <v>5.299,18 C</v>
          </cell>
          <cell r="H51">
            <v>5299.18</v>
          </cell>
        </row>
        <row r="52">
          <cell r="B52" t="str">
            <v>2.1.5.01.001</v>
          </cell>
          <cell r="C52" t="str">
            <v>SALÁRIOS E ORDENADOS A PAGAR</v>
          </cell>
          <cell r="D52">
            <v>0</v>
          </cell>
          <cell r="E52">
            <v>0</v>
          </cell>
          <cell r="F52">
            <v>2897.32</v>
          </cell>
          <cell r="G52" t="str">
            <v>2.897,32 C</v>
          </cell>
          <cell r="H52">
            <v>2897.32</v>
          </cell>
        </row>
        <row r="53">
          <cell r="B53" t="str">
            <v>2.1.5.01.002</v>
          </cell>
          <cell r="C53" t="str">
            <v>PRO LABORE A PAGAR</v>
          </cell>
          <cell r="D53">
            <v>2200.9299999999998</v>
          </cell>
          <cell r="E53">
            <v>2000</v>
          </cell>
          <cell r="F53">
            <v>2200.9299999999998</v>
          </cell>
          <cell r="G53" t="str">
            <v>2.401,86 C</v>
          </cell>
          <cell r="H53">
            <v>2401.86</v>
          </cell>
        </row>
        <row r="54">
          <cell r="B54" t="str">
            <v>2.1.5.02</v>
          </cell>
          <cell r="C54" t="str">
            <v>OBRIGAÇÕES PREVIDENCIÁRIAS</v>
          </cell>
          <cell r="D54">
            <v>275</v>
          </cell>
          <cell r="E54">
            <v>275</v>
          </cell>
          <cell r="F54">
            <v>836.72</v>
          </cell>
          <cell r="G54" t="str">
            <v>836,72 C</v>
          </cell>
          <cell r="H54">
            <v>836.72</v>
          </cell>
        </row>
        <row r="55">
          <cell r="B55" t="str">
            <v>2.1.5.02.001</v>
          </cell>
          <cell r="C55" t="str">
            <v>INSS A RECOLHER</v>
          </cell>
          <cell r="D55">
            <v>275</v>
          </cell>
          <cell r="E55">
            <v>275</v>
          </cell>
          <cell r="F55">
            <v>566.86</v>
          </cell>
          <cell r="G55" t="str">
            <v>566,86 C</v>
          </cell>
          <cell r="H55">
            <v>566.86</v>
          </cell>
        </row>
        <row r="56">
          <cell r="B56" t="str">
            <v>2.1.5.02.002</v>
          </cell>
          <cell r="C56" t="str">
            <v>FGTS A RECOLHER</v>
          </cell>
          <cell r="D56">
            <v>0</v>
          </cell>
          <cell r="E56">
            <v>0</v>
          </cell>
          <cell r="F56">
            <v>269.86</v>
          </cell>
          <cell r="G56" t="str">
            <v>269,86 C</v>
          </cell>
          <cell r="H56">
            <v>269.86</v>
          </cell>
        </row>
        <row r="57">
          <cell r="B57" t="str">
            <v>2.3</v>
          </cell>
          <cell r="C57" t="str">
            <v>PATRIMÔNIO LÍQUIDO</v>
          </cell>
          <cell r="D57">
            <v>182876.15</v>
          </cell>
          <cell r="E57">
            <v>0</v>
          </cell>
          <cell r="F57">
            <v>0</v>
          </cell>
          <cell r="G57" t="str">
            <v>182.876,15 C</v>
          </cell>
          <cell r="H57">
            <v>182876.15</v>
          </cell>
        </row>
        <row r="58">
          <cell r="B58" t="str">
            <v>2.3.1</v>
          </cell>
          <cell r="C58" t="str">
            <v>CAPITAL SOCIAL</v>
          </cell>
          <cell r="D58">
            <v>66000</v>
          </cell>
          <cell r="E58">
            <v>0</v>
          </cell>
          <cell r="F58">
            <v>0</v>
          </cell>
          <cell r="G58" t="str">
            <v>66.000,00 C</v>
          </cell>
          <cell r="H58">
            <v>66000</v>
          </cell>
        </row>
        <row r="59">
          <cell r="B59" t="str">
            <v>2.3.1.01</v>
          </cell>
          <cell r="C59" t="str">
            <v>CAPITAL SUBSCRITO</v>
          </cell>
          <cell r="D59">
            <v>66000</v>
          </cell>
          <cell r="E59">
            <v>0</v>
          </cell>
          <cell r="F59">
            <v>0</v>
          </cell>
          <cell r="G59" t="str">
            <v>66.000,00 C</v>
          </cell>
          <cell r="H59">
            <v>66000</v>
          </cell>
        </row>
        <row r="62">
          <cell r="C62" t="str">
            <v>BALANCETE ANALÍTICO DO MÊS DE FEVEREIRO DE 2016</v>
          </cell>
        </row>
        <row r="64">
          <cell r="D64" t="str">
            <v>MUMA OMERIO E MOVEIS LTA ME</v>
          </cell>
          <cell r="G64" t="str">
            <v>Folha: 0002</v>
          </cell>
          <cell r="H64" t="str">
            <v>Folha: 0002</v>
          </cell>
        </row>
        <row r="65">
          <cell r="C65" t="str">
            <v>NOME DA CONTA</v>
          </cell>
          <cell r="D65" t="str">
            <v>SALO ANTERIOR</v>
          </cell>
          <cell r="E65" t="str">
            <v>DÉBITO</v>
          </cell>
          <cell r="F65" t="str">
            <v>CRÉDITO SALDO ATUAL</v>
          </cell>
        </row>
        <row r="66">
          <cell r="B66" t="str">
            <v>2.3.1.01.001</v>
          </cell>
          <cell r="C66" t="str">
            <v>CAPITAL SOCIAL</v>
          </cell>
          <cell r="D66">
            <v>66000</v>
          </cell>
          <cell r="E66">
            <v>0</v>
          </cell>
          <cell r="F66">
            <v>0</v>
          </cell>
          <cell r="G66" t="str">
            <v>66.000,00 C</v>
          </cell>
          <cell r="H66">
            <v>66000</v>
          </cell>
        </row>
        <row r="67">
          <cell r="B67" t="str">
            <v>2.3.3</v>
          </cell>
          <cell r="C67" t="str">
            <v>LUCROS OU PREJUÍZOS ACUMULADOS</v>
          </cell>
          <cell r="D67">
            <v>116876.15</v>
          </cell>
          <cell r="E67">
            <v>0</v>
          </cell>
          <cell r="F67">
            <v>0</v>
          </cell>
          <cell r="G67" t="str">
            <v>116.876,15 C</v>
          </cell>
          <cell r="H67">
            <v>116876.15</v>
          </cell>
        </row>
        <row r="68">
          <cell r="B68" t="str">
            <v>2.3.3.01</v>
          </cell>
          <cell r="C68" t="str">
            <v>LUCROS OU PREJUÍZOS ACUMULADOS</v>
          </cell>
          <cell r="D68">
            <v>116876.15</v>
          </cell>
          <cell r="E68">
            <v>0</v>
          </cell>
          <cell r="F68">
            <v>0</v>
          </cell>
          <cell r="G68" t="str">
            <v>116.876,15 C</v>
          </cell>
          <cell r="H68">
            <v>116876.15</v>
          </cell>
        </row>
        <row r="69">
          <cell r="B69" t="str">
            <v>2.3.3.01.001</v>
          </cell>
          <cell r="C69" t="str">
            <v>LUCROS ACUMULADOS</v>
          </cell>
          <cell r="D69">
            <v>116876.15</v>
          </cell>
          <cell r="E69">
            <v>0</v>
          </cell>
          <cell r="F69">
            <v>0</v>
          </cell>
          <cell r="G69" t="str">
            <v>116.876,15 C</v>
          </cell>
          <cell r="H69">
            <v>116876.15</v>
          </cell>
        </row>
        <row r="70">
          <cell r="B70">
            <v>3</v>
          </cell>
          <cell r="C70" t="str">
            <v>CONTAS DE RESULTADO - RECEITAS</v>
          </cell>
          <cell r="D70">
            <v>33489.9</v>
          </cell>
          <cell r="E70">
            <v>11233.5</v>
          </cell>
          <cell r="F70">
            <v>23228.9</v>
          </cell>
          <cell r="G70" t="str">
            <v>45.485,30 C</v>
          </cell>
          <cell r="H70">
            <v>45485.3</v>
          </cell>
        </row>
        <row r="71">
          <cell r="B71" t="str">
            <v>3.1</v>
          </cell>
          <cell r="C71" t="str">
            <v>RECEITAS OPERACIONAIS</v>
          </cell>
          <cell r="D71">
            <v>33489.9</v>
          </cell>
          <cell r="E71">
            <v>11233.5</v>
          </cell>
          <cell r="F71">
            <v>23228.9</v>
          </cell>
          <cell r="G71" t="str">
            <v>45.485,30 C</v>
          </cell>
          <cell r="H71">
            <v>45485.3</v>
          </cell>
        </row>
        <row r="72">
          <cell r="B72" t="str">
            <v>3.1.1</v>
          </cell>
          <cell r="C72" t="str">
            <v>RECEITA BRUTA DE VENDAS E SERVIÇOS</v>
          </cell>
          <cell r="D72">
            <v>64850.7</v>
          </cell>
          <cell r="E72">
            <v>0</v>
          </cell>
          <cell r="F72">
            <v>23228.9</v>
          </cell>
          <cell r="G72" t="str">
            <v>88.079,60 C</v>
          </cell>
          <cell r="H72">
            <v>88079.6</v>
          </cell>
        </row>
        <row r="73">
          <cell r="B73" t="str">
            <v>3.1.1.01</v>
          </cell>
          <cell r="C73" t="str">
            <v>RECEITA BRUTA DE VENDAS DE PRODUTOS</v>
          </cell>
          <cell r="D73">
            <v>64850.7</v>
          </cell>
          <cell r="E73">
            <v>0</v>
          </cell>
          <cell r="F73">
            <v>23228.9</v>
          </cell>
          <cell r="G73" t="str">
            <v>88.079,60 C</v>
          </cell>
          <cell r="H73">
            <v>88079.6</v>
          </cell>
        </row>
        <row r="74">
          <cell r="C74" t="str">
            <v>E MERCADORIAS</v>
          </cell>
        </row>
        <row r="75">
          <cell r="B75" t="str">
            <v>3.1.1.01.001</v>
          </cell>
          <cell r="C75" t="str">
            <v>VENDAS DE PRODUTOS/MERCADORIAS</v>
          </cell>
          <cell r="D75">
            <v>64850.7</v>
          </cell>
          <cell r="E75">
            <v>0</v>
          </cell>
          <cell r="F75">
            <v>23228.9</v>
          </cell>
          <cell r="G75" t="str">
            <v>88.079,60 C</v>
          </cell>
          <cell r="H75">
            <v>88079.6</v>
          </cell>
        </row>
        <row r="76">
          <cell r="B76" t="str">
            <v>3.1.2</v>
          </cell>
          <cell r="C76" t="str">
            <v>(-) DEDUÇÕES DA RECEITA BRUTA</v>
          </cell>
          <cell r="D76">
            <v>31361.759999999998</v>
          </cell>
          <cell r="E76">
            <v>11233.5</v>
          </cell>
          <cell r="F76">
            <v>0</v>
          </cell>
          <cell r="G76" t="str">
            <v>42.595,26 D</v>
          </cell>
          <cell r="H76">
            <v>42595.26</v>
          </cell>
        </row>
        <row r="77">
          <cell r="B77" t="str">
            <v>3.1.2.03</v>
          </cell>
          <cell r="C77" t="str">
            <v>(-) IMPOSTOS INCIDENTES SOBRE VENDAS E</v>
          </cell>
          <cell r="D77">
            <v>31361.759999999998</v>
          </cell>
          <cell r="E77">
            <v>11233.5</v>
          </cell>
          <cell r="F77">
            <v>0</v>
          </cell>
          <cell r="G77" t="str">
            <v>42.595,26 D</v>
          </cell>
          <cell r="H77">
            <v>42595.26</v>
          </cell>
        </row>
        <row r="78">
          <cell r="C78" t="str">
            <v>SERVIÇOS</v>
          </cell>
        </row>
        <row r="79">
          <cell r="B79" t="str">
            <v>3.1.2.03.001</v>
          </cell>
          <cell r="C79" t="str">
            <v>(-) CUSTO DA MERCADORIA VENDIDA</v>
          </cell>
          <cell r="D79">
            <v>25940.240000000002</v>
          </cell>
          <cell r="E79">
            <v>9291.56</v>
          </cell>
          <cell r="F79">
            <v>0</v>
          </cell>
          <cell r="G79" t="str">
            <v>35.231,80 D</v>
          </cell>
          <cell r="H79">
            <v>35231.800000000003</v>
          </cell>
        </row>
        <row r="80">
          <cell r="B80" t="str">
            <v>3.1.2.03.005</v>
          </cell>
          <cell r="C80" t="str">
            <v>(-) DAS - SIMPLES NACIONAL</v>
          </cell>
          <cell r="D80">
            <v>5421.52</v>
          </cell>
          <cell r="E80">
            <v>1941.94</v>
          </cell>
          <cell r="F80">
            <v>0</v>
          </cell>
          <cell r="G80" t="str">
            <v>7.363,46 D</v>
          </cell>
          <cell r="H80">
            <v>7363.46</v>
          </cell>
        </row>
        <row r="81">
          <cell r="B81" t="str">
            <v>3.1.3</v>
          </cell>
          <cell r="C81" t="str">
            <v>RECEITAS FINANCEIRAS</v>
          </cell>
          <cell r="D81">
            <v>0.96</v>
          </cell>
          <cell r="E81">
            <v>0</v>
          </cell>
          <cell r="F81">
            <v>0</v>
          </cell>
          <cell r="G81" t="str">
            <v>0,96 C</v>
          </cell>
          <cell r="H81">
            <v>0.96</v>
          </cell>
        </row>
        <row r="82">
          <cell r="B82" t="str">
            <v>3.1.3.01</v>
          </cell>
          <cell r="C82" t="str">
            <v>JUROS, DESCONTOS, OUTRAS RECEITAS</v>
          </cell>
          <cell r="D82">
            <v>0.96</v>
          </cell>
          <cell r="E82">
            <v>0</v>
          </cell>
          <cell r="F82">
            <v>0</v>
          </cell>
          <cell r="G82" t="str">
            <v>0,96 C</v>
          </cell>
          <cell r="H82">
            <v>0.96</v>
          </cell>
        </row>
        <row r="83">
          <cell r="B83" t="str">
            <v>3.1.3.01.001</v>
          </cell>
          <cell r="C83" t="str">
            <v>RENDIMENTO APLICAÇÕES FINANCEIRAS</v>
          </cell>
          <cell r="D83">
            <v>0.96</v>
          </cell>
          <cell r="E83">
            <v>0</v>
          </cell>
          <cell r="F83">
            <v>0</v>
          </cell>
          <cell r="G83" t="str">
            <v>0,96 C</v>
          </cell>
          <cell r="H83">
            <v>0.96</v>
          </cell>
        </row>
        <row r="84">
          <cell r="B84">
            <v>4</v>
          </cell>
          <cell r="C84" t="str">
            <v>CONTAS DE RESULTADO - CUSTOS E</v>
          </cell>
          <cell r="D84">
            <v>49171.45</v>
          </cell>
          <cell r="E84">
            <v>47489.48</v>
          </cell>
          <cell r="F84">
            <v>176.8</v>
          </cell>
          <cell r="G84" t="str">
            <v>96.484,13 D</v>
          </cell>
          <cell r="H84">
            <v>96484.13</v>
          </cell>
        </row>
        <row r="85">
          <cell r="C85" t="str">
            <v>DESPESAS</v>
          </cell>
        </row>
        <row r="86">
          <cell r="B86" t="str">
            <v>4.1</v>
          </cell>
          <cell r="C86" t="str">
            <v>DESPESAS OPERACIONAIS</v>
          </cell>
          <cell r="D86">
            <v>49171.45</v>
          </cell>
          <cell r="E86">
            <v>47489.48</v>
          </cell>
          <cell r="F86">
            <v>176.8</v>
          </cell>
          <cell r="G86" t="str">
            <v>96.484,13 D</v>
          </cell>
          <cell r="H86">
            <v>96484.13</v>
          </cell>
        </row>
        <row r="87">
          <cell r="B87" t="str">
            <v>4.1.1</v>
          </cell>
          <cell r="C87" t="str">
            <v>CUSTOS E DESPESAS COM VENDAS</v>
          </cell>
          <cell r="D87">
            <v>19379.32</v>
          </cell>
          <cell r="E87">
            <v>17189.87</v>
          </cell>
          <cell r="F87">
            <v>0</v>
          </cell>
          <cell r="G87" t="str">
            <v>36.569,19 D</v>
          </cell>
          <cell r="H87">
            <v>36569.19</v>
          </cell>
        </row>
        <row r="88">
          <cell r="B88" t="str">
            <v>4.1.1.01</v>
          </cell>
          <cell r="C88" t="str">
            <v>DESPESAS OPERACIONAIS - VENDAS</v>
          </cell>
          <cell r="D88">
            <v>19379.32</v>
          </cell>
          <cell r="E88">
            <v>17189.87</v>
          </cell>
          <cell r="F88">
            <v>0</v>
          </cell>
          <cell r="G88" t="str">
            <v>36.569,19 D</v>
          </cell>
          <cell r="H88">
            <v>36569.19</v>
          </cell>
        </row>
        <row r="89">
          <cell r="B89" t="str">
            <v>4.1.1.01.001</v>
          </cell>
          <cell r="C89" t="str">
            <v>FRETES E CARRETOS</v>
          </cell>
          <cell r="D89">
            <v>17310.830000000002</v>
          </cell>
          <cell r="E89">
            <v>15794.96</v>
          </cell>
          <cell r="F89">
            <v>0</v>
          </cell>
          <cell r="G89" t="str">
            <v>33.105,79 D</v>
          </cell>
          <cell r="H89">
            <v>33105.79</v>
          </cell>
        </row>
        <row r="90">
          <cell r="B90" t="str">
            <v>4.1.1.01.003</v>
          </cell>
          <cell r="C90" t="str">
            <v>PAG SEGURO</v>
          </cell>
          <cell r="D90">
            <v>2068.4899999999998</v>
          </cell>
          <cell r="E90">
            <v>1394.91</v>
          </cell>
          <cell r="F90">
            <v>0</v>
          </cell>
          <cell r="G90" t="str">
            <v>3.463,40 D</v>
          </cell>
          <cell r="H90">
            <v>3463.4</v>
          </cell>
        </row>
        <row r="91">
          <cell r="B91" t="str">
            <v>4.1.2</v>
          </cell>
          <cell r="C91" t="str">
            <v>DESPESAS ADMINISTRATIVAS</v>
          </cell>
          <cell r="D91">
            <v>29792.13</v>
          </cell>
          <cell r="E91">
            <v>30299.61</v>
          </cell>
          <cell r="F91">
            <v>176.8</v>
          </cell>
          <cell r="G91" t="str">
            <v>59.914,94 D</v>
          </cell>
          <cell r="H91">
            <v>59914.94</v>
          </cell>
        </row>
        <row r="92">
          <cell r="B92" t="str">
            <v>4.1.2.01</v>
          </cell>
          <cell r="C92" t="str">
            <v>DESPESAS COM PESSOAL</v>
          </cell>
          <cell r="D92">
            <v>7200</v>
          </cell>
          <cell r="E92">
            <v>9013.59</v>
          </cell>
          <cell r="F92">
            <v>176.8</v>
          </cell>
          <cell r="G92" t="str">
            <v>16.036,79 D</v>
          </cell>
          <cell r="H92">
            <v>16036.79</v>
          </cell>
        </row>
        <row r="93">
          <cell r="B93" t="str">
            <v>4.1.2.01.001</v>
          </cell>
          <cell r="C93" t="str">
            <v>SALÁRIOS E ORDENADOS</v>
          </cell>
          <cell r="D93">
            <v>2200</v>
          </cell>
          <cell r="E93">
            <v>5273.33</v>
          </cell>
          <cell r="F93">
            <v>0</v>
          </cell>
          <cell r="G93" t="str">
            <v>7.473,33 D</v>
          </cell>
          <cell r="H93">
            <v>7473.33</v>
          </cell>
        </row>
        <row r="94">
          <cell r="B94" t="str">
            <v>4.1.2.01.002</v>
          </cell>
          <cell r="C94" t="str">
            <v>PRO LABORE</v>
          </cell>
          <cell r="D94">
            <v>5000</v>
          </cell>
          <cell r="E94">
            <v>2500</v>
          </cell>
          <cell r="F94">
            <v>0</v>
          </cell>
          <cell r="G94" t="str">
            <v>7.500,00 D</v>
          </cell>
          <cell r="H94">
            <v>7500</v>
          </cell>
        </row>
        <row r="95">
          <cell r="B95" t="str">
            <v>4.1.2.01.007</v>
          </cell>
          <cell r="C95" t="str">
            <v>FGTS</v>
          </cell>
          <cell r="D95">
            <v>0</v>
          </cell>
          <cell r="E95">
            <v>269.86</v>
          </cell>
          <cell r="F95">
            <v>0</v>
          </cell>
          <cell r="G95" t="str">
            <v>269,86 D</v>
          </cell>
          <cell r="H95">
            <v>269.86</v>
          </cell>
        </row>
        <row r="96">
          <cell r="B96" t="str">
            <v>4.1.2.01.010</v>
          </cell>
          <cell r="C96" t="str">
            <v>ALIMENTAÇÃO</v>
          </cell>
          <cell r="D96">
            <v>0</v>
          </cell>
          <cell r="E96">
            <v>970.4</v>
          </cell>
          <cell r="F96">
            <v>0</v>
          </cell>
          <cell r="G96" t="str">
            <v>970,40 D</v>
          </cell>
          <cell r="H96">
            <v>970.4</v>
          </cell>
        </row>
        <row r="97">
          <cell r="B97" t="str">
            <v>4.1.2.01.011</v>
          </cell>
          <cell r="C97" t="str">
            <v>TRANSPORTE</v>
          </cell>
          <cell r="D97">
            <v>0</v>
          </cell>
          <cell r="E97">
            <v>0</v>
          </cell>
          <cell r="F97">
            <v>176.8</v>
          </cell>
          <cell r="G97" t="str">
            <v>176,80 C</v>
          </cell>
          <cell r="H97">
            <v>176.8</v>
          </cell>
        </row>
        <row r="98">
          <cell r="B98" t="str">
            <v>4.1.2.02</v>
          </cell>
          <cell r="C98" t="str">
            <v>ALUGUÉIS, ARRENDAMENTOS E</v>
          </cell>
          <cell r="D98">
            <v>2000</v>
          </cell>
          <cell r="E98">
            <v>2000</v>
          </cell>
          <cell r="F98">
            <v>0</v>
          </cell>
          <cell r="G98" t="str">
            <v>4.000,00 D</v>
          </cell>
          <cell r="H98">
            <v>4000</v>
          </cell>
        </row>
        <row r="99">
          <cell r="C99" t="str">
            <v>FINANCIAMENTOS</v>
          </cell>
        </row>
        <row r="100">
          <cell r="B100" t="str">
            <v>4.1.2.02.001</v>
          </cell>
          <cell r="C100" t="str">
            <v>ALUGUÉIS DE IMÓVEIS</v>
          </cell>
          <cell r="D100">
            <v>2000</v>
          </cell>
          <cell r="E100">
            <v>2000</v>
          </cell>
          <cell r="F100">
            <v>0</v>
          </cell>
          <cell r="G100" t="str">
            <v>4.000,00 D</v>
          </cell>
          <cell r="H100">
            <v>4000</v>
          </cell>
        </row>
        <row r="101">
          <cell r="B101" t="str">
            <v>4.1.2.03</v>
          </cell>
          <cell r="C101" t="str">
            <v>DESPESAS TRIBUTÁRIAS</v>
          </cell>
          <cell r="D101">
            <v>6464.58</v>
          </cell>
          <cell r="E101">
            <v>3168.18</v>
          </cell>
          <cell r="F101">
            <v>0</v>
          </cell>
          <cell r="G101" t="str">
            <v>9.632,76 D</v>
          </cell>
          <cell r="H101">
            <v>9632.76</v>
          </cell>
        </row>
        <row r="102">
          <cell r="B102" t="str">
            <v>4.1.2.03.003</v>
          </cell>
          <cell r="C102" t="str">
            <v>TAXAS DIVERSAS</v>
          </cell>
          <cell r="D102">
            <v>0</v>
          </cell>
          <cell r="E102">
            <v>55.96</v>
          </cell>
          <cell r="F102">
            <v>0</v>
          </cell>
          <cell r="G102" t="str">
            <v>55,96 D</v>
          </cell>
          <cell r="H102">
            <v>55.96</v>
          </cell>
        </row>
        <row r="103">
          <cell r="B103" t="str">
            <v>4.1.2.03.008</v>
          </cell>
          <cell r="C103" t="str">
            <v>CIM</v>
          </cell>
          <cell r="D103">
            <v>0</v>
          </cell>
          <cell r="E103">
            <v>325.08</v>
          </cell>
          <cell r="F103">
            <v>0</v>
          </cell>
          <cell r="G103" t="str">
            <v>325,08 D</v>
          </cell>
          <cell r="H103">
            <v>325.08</v>
          </cell>
        </row>
        <row r="104">
          <cell r="B104" t="str">
            <v>4.1.2.03.009</v>
          </cell>
          <cell r="C104" t="str">
            <v>DESPESA COM ICMS</v>
          </cell>
          <cell r="D104">
            <v>6464.58</v>
          </cell>
          <cell r="E104">
            <v>2787.14</v>
          </cell>
          <cell r="F104">
            <v>0</v>
          </cell>
          <cell r="G104" t="str">
            <v>9.251,72 D</v>
          </cell>
          <cell r="H104">
            <v>9251.7199999999993</v>
          </cell>
        </row>
        <row r="105">
          <cell r="B105" t="str">
            <v>4.1.2.04</v>
          </cell>
          <cell r="C105" t="str">
            <v>DESPESAS GERAIS</v>
          </cell>
          <cell r="D105">
            <v>13456.37</v>
          </cell>
          <cell r="E105">
            <v>15355.32</v>
          </cell>
          <cell r="F105">
            <v>0</v>
          </cell>
          <cell r="G105" t="str">
            <v>28.811,69 D</v>
          </cell>
          <cell r="H105">
            <v>28811.69</v>
          </cell>
        </row>
        <row r="106">
          <cell r="B106" t="str">
            <v>4.1.2.04.003</v>
          </cell>
          <cell r="C106" t="str">
            <v>TELEFONE</v>
          </cell>
          <cell r="D106">
            <v>853.17</v>
          </cell>
          <cell r="E106">
            <v>752.78</v>
          </cell>
          <cell r="F106">
            <v>0</v>
          </cell>
          <cell r="G106" t="str">
            <v>1.605,95 D</v>
          </cell>
          <cell r="H106">
            <v>1605.95</v>
          </cell>
        </row>
        <row r="107">
          <cell r="B107" t="str">
            <v>4.1.2.04.008</v>
          </cell>
          <cell r="C107" t="str">
            <v>CONSULTORIA CONTÁBIL</v>
          </cell>
          <cell r="D107">
            <v>0</v>
          </cell>
          <cell r="E107">
            <v>700</v>
          </cell>
          <cell r="F107">
            <v>0</v>
          </cell>
          <cell r="G107" t="str">
            <v>700,00 D</v>
          </cell>
          <cell r="H107">
            <v>700</v>
          </cell>
        </row>
        <row r="108">
          <cell r="B108" t="str">
            <v>4.1.2.04.009</v>
          </cell>
          <cell r="C108" t="str">
            <v>SERVIÇOS PRESTADOS - PF</v>
          </cell>
          <cell r="D108">
            <v>1500</v>
          </cell>
          <cell r="E108">
            <v>1512</v>
          </cell>
          <cell r="F108">
            <v>0</v>
          </cell>
          <cell r="G108" t="str">
            <v>3.012,00 D</v>
          </cell>
          <cell r="H108">
            <v>3012</v>
          </cell>
        </row>
        <row r="109">
          <cell r="B109" t="str">
            <v>4.1.2.04.010</v>
          </cell>
          <cell r="C109" t="str">
            <v>DEPRECIAÇÕES E AMORTIZAÇÕES</v>
          </cell>
          <cell r="D109">
            <v>678.95</v>
          </cell>
          <cell r="E109">
            <v>678.95</v>
          </cell>
          <cell r="F109">
            <v>0</v>
          </cell>
          <cell r="G109" t="str">
            <v>1.357,90 D</v>
          </cell>
          <cell r="H109">
            <v>1357.9</v>
          </cell>
        </row>
        <row r="110">
          <cell r="B110" t="str">
            <v>4.1.2.04.021</v>
          </cell>
          <cell r="C110" t="str">
            <v>DESPESAS DIVERSAS</v>
          </cell>
          <cell r="D110">
            <v>2440</v>
          </cell>
          <cell r="E110">
            <v>5299.88</v>
          </cell>
          <cell r="F110">
            <v>0</v>
          </cell>
          <cell r="G110" t="str">
            <v>7.739,88 D</v>
          </cell>
          <cell r="H110">
            <v>7739.88</v>
          </cell>
        </row>
        <row r="111">
          <cell r="B111" t="str">
            <v>4.1.2.04.022</v>
          </cell>
          <cell r="C111" t="str">
            <v>GASTOS COM CARTÃO DE CRÉDITO</v>
          </cell>
          <cell r="D111">
            <v>4480.95</v>
          </cell>
          <cell r="E111">
            <v>0</v>
          </cell>
          <cell r="F111">
            <v>0</v>
          </cell>
          <cell r="G111" t="str">
            <v>4.480,95 D</v>
          </cell>
          <cell r="H111">
            <v>4480.95</v>
          </cell>
        </row>
        <row r="112">
          <cell r="B112" t="str">
            <v>4.1.2.04.027</v>
          </cell>
          <cell r="C112" t="str">
            <v>SERVIÇOS PRESTADOS - PJ</v>
          </cell>
          <cell r="D112">
            <v>3503.3</v>
          </cell>
          <cell r="E112">
            <v>6411.71</v>
          </cell>
          <cell r="F112">
            <v>0</v>
          </cell>
          <cell r="G112" t="str">
            <v>9.915,01 D</v>
          </cell>
          <cell r="H112">
            <v>9915.01</v>
          </cell>
        </row>
        <row r="113">
          <cell r="B113" t="str">
            <v>4.1.2.05</v>
          </cell>
          <cell r="C113" t="str">
            <v>DESPESAS FINANCEIRAS</v>
          </cell>
          <cell r="D113">
            <v>671.18</v>
          </cell>
          <cell r="E113">
            <v>762.52</v>
          </cell>
          <cell r="F113">
            <v>0</v>
          </cell>
          <cell r="G113" t="str">
            <v>1.433,70 D</v>
          </cell>
          <cell r="H113">
            <v>1433.7</v>
          </cell>
        </row>
        <row r="114">
          <cell r="B114" t="str">
            <v>4.1.2.05.001</v>
          </cell>
          <cell r="C114" t="str">
            <v>JUROS PASSIVOS</v>
          </cell>
          <cell r="D114">
            <v>31.37</v>
          </cell>
          <cell r="E114">
            <v>10.47</v>
          </cell>
          <cell r="F114">
            <v>0</v>
          </cell>
          <cell r="G114" t="str">
            <v>41,84 D</v>
          </cell>
          <cell r="H114">
            <v>41.84</v>
          </cell>
        </row>
        <row r="115">
          <cell r="B115" t="str">
            <v>4.1.2.05.002</v>
          </cell>
          <cell r="C115" t="str">
            <v>TARIFAS BANCÁRIAS</v>
          </cell>
          <cell r="D115">
            <v>639.80999999999995</v>
          </cell>
          <cell r="E115">
            <v>752.05</v>
          </cell>
          <cell r="F115">
            <v>0</v>
          </cell>
          <cell r="G115" t="str">
            <v>1.391,86 D</v>
          </cell>
          <cell r="H115">
            <v>1391.86</v>
          </cell>
        </row>
        <row r="116">
          <cell r="D116" t="str">
            <v>RESUMO OS GRANES GRUPOS</v>
          </cell>
        </row>
        <row r="117">
          <cell r="C117" t="str">
            <v>ATIVO</v>
          </cell>
          <cell r="D117">
            <v>284962.28999999998</v>
          </cell>
          <cell r="E117">
            <v>139542.10999999999</v>
          </cell>
          <cell r="F117">
            <v>200393.36</v>
          </cell>
          <cell r="G117" t="str">
            <v>224.111,04 D</v>
          </cell>
          <cell r="H117">
            <v>224111.04</v>
          </cell>
        </row>
        <row r="118">
          <cell r="C118" t="str">
            <v>PASSIVO</v>
          </cell>
          <cell r="D118">
            <v>300643.84000000003</v>
          </cell>
          <cell r="E118">
            <v>81869.929999999993</v>
          </cell>
          <cell r="F118">
            <v>56335.96</v>
          </cell>
          <cell r="G118" t="str">
            <v>275.109,87 C</v>
          </cell>
          <cell r="H118">
            <v>275109.87</v>
          </cell>
        </row>
        <row r="121">
          <cell r="B121" t="str">
            <v>BALANCETE ANALÍTICO DO MÊS DE FEVEREIRO DE 2016</v>
          </cell>
        </row>
        <row r="123">
          <cell r="B123" t="str">
            <v>MUMA COMERCIO DE MOVEIS LTDA ME</v>
          </cell>
          <cell r="F123" t="str">
            <v>Folha: 0003</v>
          </cell>
        </row>
        <row r="124">
          <cell r="B124" t="str">
            <v>NOME DA CONTA</v>
          </cell>
          <cell r="C124" t="str">
            <v>SALDO ANTERIOR</v>
          </cell>
          <cell r="D124" t="str">
            <v>ÉBITO</v>
          </cell>
          <cell r="E124" t="str">
            <v>CRÉDITO SALDO ATUAL</v>
          </cell>
        </row>
        <row r="125">
          <cell r="B125" t="str">
            <v>CONTAS DE RESULTADO -</v>
          </cell>
          <cell r="C125" t="str">
            <v>33.489,90 C</v>
          </cell>
          <cell r="D125">
            <v>11233.5</v>
          </cell>
          <cell r="E125">
            <v>23228.9</v>
          </cell>
          <cell r="F125" t="str">
            <v>45.485,30 C</v>
          </cell>
        </row>
        <row r="126">
          <cell r="B126" t="str">
            <v>RECEITASCONTAS DE RESULTADO -</v>
          </cell>
          <cell r="C126" t="str">
            <v>49.171,45 D</v>
          </cell>
          <cell r="D126">
            <v>47489.48</v>
          </cell>
          <cell r="E126">
            <v>176.8</v>
          </cell>
          <cell r="F126" t="str">
            <v>96.484,13 D</v>
          </cell>
        </row>
        <row r="127">
          <cell r="B127" t="str">
            <v>CUSTOS E DESPESAS</v>
          </cell>
        </row>
        <row r="128">
          <cell r="B128" t="str">
            <v>RESULTADO</v>
          </cell>
          <cell r="F128" t="str">
            <v>50.998,83 D</v>
          </cell>
        </row>
      </sheetData>
      <sheetData sheetId="17">
        <row r="4">
          <cell r="C4" t="str">
            <v>NOME DA CONTA</v>
          </cell>
          <cell r="D4" t="str">
            <v>SALDO ANTERIOR</v>
          </cell>
          <cell r="E4" t="str">
            <v>DÉBITO</v>
          </cell>
          <cell r="F4" t="str">
            <v xml:space="preserve">CRÉDITO </v>
          </cell>
          <cell r="G4" t="str">
            <v>Saldo Atual</v>
          </cell>
          <cell r="H4" t="str">
            <v>Saldo Atual</v>
          </cell>
        </row>
        <row r="5">
          <cell r="B5">
            <v>1</v>
          </cell>
          <cell r="C5" t="str">
            <v>ATIVO</v>
          </cell>
          <cell r="D5">
            <v>224111.04</v>
          </cell>
          <cell r="E5">
            <v>259880.39</v>
          </cell>
          <cell r="F5">
            <v>239935.97</v>
          </cell>
          <cell r="G5" t="str">
            <v>244.055,46 D</v>
          </cell>
          <cell r="H5">
            <v>244055.46</v>
          </cell>
        </row>
        <row r="6">
          <cell r="B6" t="str">
            <v>1.1</v>
          </cell>
          <cell r="C6" t="str">
            <v>ATIVO CIRCULANTE</v>
          </cell>
          <cell r="D6">
            <v>164061.07</v>
          </cell>
          <cell r="E6">
            <v>259880.39</v>
          </cell>
          <cell r="F6">
            <v>239257.02</v>
          </cell>
          <cell r="G6" t="str">
            <v>184.684,44 D</v>
          </cell>
          <cell r="H6">
            <v>184684.44</v>
          </cell>
        </row>
        <row r="7">
          <cell r="B7" t="str">
            <v>1.1.1</v>
          </cell>
          <cell r="C7" t="str">
            <v>DISPONIVEL</v>
          </cell>
          <cell r="D7">
            <v>19507.32</v>
          </cell>
          <cell r="E7">
            <v>113550.97</v>
          </cell>
          <cell r="F7">
            <v>107116.52</v>
          </cell>
          <cell r="G7" t="str">
            <v>13.072,87 C</v>
          </cell>
          <cell r="H7">
            <v>13072.87</v>
          </cell>
        </row>
        <row r="8">
          <cell r="B8" t="str">
            <v>1.1.1.01</v>
          </cell>
          <cell r="C8" t="str">
            <v>CAIXA</v>
          </cell>
          <cell r="D8">
            <v>617.67999999999995</v>
          </cell>
          <cell r="E8">
            <v>0</v>
          </cell>
          <cell r="F8">
            <v>0</v>
          </cell>
          <cell r="G8" t="str">
            <v>617,68 D</v>
          </cell>
          <cell r="H8">
            <v>617.67999999999995</v>
          </cell>
        </row>
        <row r="9">
          <cell r="B9" t="str">
            <v>1.1.1.01.001</v>
          </cell>
          <cell r="C9" t="str">
            <v>CAIXA GERAL</v>
          </cell>
          <cell r="D9">
            <v>617.67999999999995</v>
          </cell>
          <cell r="E9">
            <v>0</v>
          </cell>
          <cell r="F9">
            <v>0</v>
          </cell>
          <cell r="G9" t="str">
            <v>617,68 D</v>
          </cell>
          <cell r="H9">
            <v>617.67999999999995</v>
          </cell>
        </row>
        <row r="10">
          <cell r="B10" t="str">
            <v>1.1.1.02</v>
          </cell>
          <cell r="C10" t="str">
            <v>BANCOS CONTA MOVIMENTO</v>
          </cell>
          <cell r="D10">
            <v>20125</v>
          </cell>
          <cell r="E10">
            <v>113550.97</v>
          </cell>
          <cell r="F10">
            <v>107116.52</v>
          </cell>
          <cell r="G10" t="str">
            <v>13.690,55 C</v>
          </cell>
          <cell r="H10">
            <v>13690.55</v>
          </cell>
        </row>
        <row r="11">
          <cell r="B11" t="str">
            <v>1.1.1.02.001</v>
          </cell>
          <cell r="C11" t="str">
            <v>ITAU AG.4861 CTA.24317-0</v>
          </cell>
          <cell r="D11">
            <v>11215.88</v>
          </cell>
          <cell r="E11">
            <v>46575.51</v>
          </cell>
          <cell r="F11">
            <v>44781.47</v>
          </cell>
          <cell r="G11" t="str">
            <v>9.421,84 C</v>
          </cell>
          <cell r="H11">
            <v>9421.84</v>
          </cell>
        </row>
        <row r="12">
          <cell r="B12" t="str">
            <v>1.1.1.02.002</v>
          </cell>
          <cell r="C12" t="str">
            <v>CAIXA ECONÔMICA AG.0867 CTA.3103-7</v>
          </cell>
          <cell r="D12">
            <v>8909.1200000000008</v>
          </cell>
          <cell r="E12">
            <v>66975.460000000006</v>
          </cell>
          <cell r="F12">
            <v>62335.05</v>
          </cell>
          <cell r="G12" t="str">
            <v>4.268,71 C</v>
          </cell>
          <cell r="H12">
            <v>4268.71</v>
          </cell>
        </row>
        <row r="13">
          <cell r="B13" t="str">
            <v>1.1.2</v>
          </cell>
          <cell r="C13" t="str">
            <v>CRÉDITOS A RECEBER</v>
          </cell>
          <cell r="D13">
            <v>35157.29</v>
          </cell>
          <cell r="E13">
            <v>98910.48</v>
          </cell>
          <cell r="F13">
            <v>94243.36</v>
          </cell>
          <cell r="G13" t="str">
            <v>39.824,41 D</v>
          </cell>
          <cell r="H13">
            <v>39824.410000000003</v>
          </cell>
        </row>
        <row r="14">
          <cell r="B14" t="str">
            <v>1.1.2.01</v>
          </cell>
          <cell r="C14" t="str">
            <v>DUPLICATAS A RECEBER</v>
          </cell>
          <cell r="D14">
            <v>35157.29</v>
          </cell>
          <cell r="E14">
            <v>98910.48</v>
          </cell>
          <cell r="F14">
            <v>94243.36</v>
          </cell>
          <cell r="G14" t="str">
            <v>39.824,41 D</v>
          </cell>
          <cell r="H14">
            <v>39824.410000000003</v>
          </cell>
        </row>
        <row r="15">
          <cell r="B15" t="str">
            <v>1.1.2.01.001</v>
          </cell>
          <cell r="C15" t="str">
            <v>CLIENTES</v>
          </cell>
          <cell r="D15">
            <v>35157.29</v>
          </cell>
          <cell r="E15">
            <v>98910.48</v>
          </cell>
          <cell r="F15">
            <v>94243.36</v>
          </cell>
          <cell r="G15" t="str">
            <v>39.824,41 D</v>
          </cell>
          <cell r="H15">
            <v>39824.410000000003</v>
          </cell>
        </row>
        <row r="16">
          <cell r="B16" t="str">
            <v>1.1.5</v>
          </cell>
          <cell r="C16" t="str">
            <v>ESTOQUES</v>
          </cell>
          <cell r="D16">
            <v>148411.1</v>
          </cell>
          <cell r="E16">
            <v>47418.94</v>
          </cell>
          <cell r="F16">
            <v>37897.14</v>
          </cell>
          <cell r="G16" t="str">
            <v>157.932,90 D</v>
          </cell>
          <cell r="H16">
            <v>157932.9</v>
          </cell>
        </row>
        <row r="17">
          <cell r="B17" t="str">
            <v>1.1.5.01</v>
          </cell>
          <cell r="C17" t="str">
            <v>MERCADORIAS, PRODUTOS E INSUMOS</v>
          </cell>
          <cell r="D17">
            <v>148411.1</v>
          </cell>
          <cell r="E17">
            <v>47418.94</v>
          </cell>
          <cell r="F17">
            <v>37897.14</v>
          </cell>
          <cell r="G17" t="str">
            <v>157.932,90 D</v>
          </cell>
          <cell r="H17">
            <v>157932.9</v>
          </cell>
        </row>
        <row r="18">
          <cell r="B18" t="str">
            <v>1.1.5.01.001</v>
          </cell>
          <cell r="C18" t="str">
            <v>ESTOQUE MERCADORIAS PARA REVENDA</v>
          </cell>
          <cell r="D18">
            <v>148411.1</v>
          </cell>
          <cell r="E18">
            <v>47418.94</v>
          </cell>
          <cell r="F18">
            <v>37897.14</v>
          </cell>
          <cell r="G18" t="str">
            <v>157.932,90 D</v>
          </cell>
          <cell r="H18">
            <v>157932.9</v>
          </cell>
        </row>
        <row r="19">
          <cell r="B19" t="str">
            <v>1.2</v>
          </cell>
          <cell r="C19" t="str">
            <v>ATIVO NÃO CIRCULANTE</v>
          </cell>
          <cell r="D19">
            <v>60049.97</v>
          </cell>
          <cell r="E19">
            <v>0</v>
          </cell>
          <cell r="F19">
            <v>678.95</v>
          </cell>
          <cell r="G19" t="str">
            <v>59.371,02 D</v>
          </cell>
          <cell r="H19">
            <v>59371.02</v>
          </cell>
        </row>
        <row r="20">
          <cell r="B20" t="str">
            <v>1.2.3</v>
          </cell>
          <cell r="C20" t="str">
            <v>IMOBILIZADO</v>
          </cell>
          <cell r="D20">
            <v>53099.97</v>
          </cell>
          <cell r="E20">
            <v>0</v>
          </cell>
          <cell r="F20">
            <v>678.95</v>
          </cell>
          <cell r="G20" t="str">
            <v>52.421,02 D</v>
          </cell>
          <cell r="H20">
            <v>52421.02</v>
          </cell>
        </row>
        <row r="21">
          <cell r="B21" t="str">
            <v>1.2.3.01</v>
          </cell>
          <cell r="C21" t="str">
            <v>IMOBILIZADO</v>
          </cell>
          <cell r="D21">
            <v>62914.6</v>
          </cell>
          <cell r="E21">
            <v>0</v>
          </cell>
          <cell r="F21">
            <v>0</v>
          </cell>
          <cell r="G21" t="str">
            <v>62.914,60 D</v>
          </cell>
          <cell r="H21">
            <v>62914.6</v>
          </cell>
        </row>
        <row r="22">
          <cell r="B22" t="str">
            <v>1.2.3.01.002</v>
          </cell>
          <cell r="C22" t="str">
            <v>MÓVEIS E UTENSÍLIOS</v>
          </cell>
          <cell r="D22">
            <v>44354.6</v>
          </cell>
          <cell r="E22">
            <v>0</v>
          </cell>
          <cell r="F22">
            <v>0</v>
          </cell>
          <cell r="G22" t="str">
            <v>44.354,60 D</v>
          </cell>
          <cell r="H22">
            <v>44354.6</v>
          </cell>
        </row>
        <row r="23">
          <cell r="B23" t="str">
            <v>1.2.3.01.007</v>
          </cell>
          <cell r="C23" t="str">
            <v>EQUIPAMENTOS DE INFORMÁTICA</v>
          </cell>
          <cell r="D23">
            <v>18560</v>
          </cell>
          <cell r="E23">
            <v>0</v>
          </cell>
          <cell r="F23">
            <v>0</v>
          </cell>
          <cell r="G23" t="str">
            <v>18.560,00 D</v>
          </cell>
          <cell r="H23">
            <v>18560</v>
          </cell>
        </row>
        <row r="24">
          <cell r="B24" t="str">
            <v>1.2.3.02</v>
          </cell>
          <cell r="C24" t="str">
            <v>(-) DEPRECIAÇÕES, AMORTIZAÇÕES E</v>
          </cell>
          <cell r="D24">
            <v>9814.6299999999992</v>
          </cell>
          <cell r="E24">
            <v>0</v>
          </cell>
          <cell r="F24">
            <v>678.95</v>
          </cell>
          <cell r="G24" t="str">
            <v>10.493,58 C</v>
          </cell>
          <cell r="H24">
            <v>10493.58</v>
          </cell>
        </row>
        <row r="25">
          <cell r="C25" t="str">
            <v>EXAUSTÕES</v>
          </cell>
        </row>
        <row r="26">
          <cell r="B26" t="str">
            <v>1.2.3.02.002</v>
          </cell>
          <cell r="C26" t="str">
            <v>(-) DEPRECIAÇÃO DE MÓVEIS E UTENSÍLIOS</v>
          </cell>
          <cell r="D26">
            <v>5174.68</v>
          </cell>
          <cell r="E26">
            <v>0</v>
          </cell>
          <cell r="F26">
            <v>369.62</v>
          </cell>
          <cell r="G26" t="str">
            <v>5.544,30 C</v>
          </cell>
          <cell r="H26">
            <v>5544.3</v>
          </cell>
        </row>
        <row r="27">
          <cell r="B27" t="str">
            <v>1.2.3.02.005</v>
          </cell>
          <cell r="C27" t="str">
            <v>(-) DEPRECIAÇÃO EQUIPAMENTOS DE</v>
          </cell>
          <cell r="D27">
            <v>4639.95</v>
          </cell>
          <cell r="E27">
            <v>0</v>
          </cell>
          <cell r="F27">
            <v>309.33</v>
          </cell>
          <cell r="G27" t="str">
            <v>4.949,28 C</v>
          </cell>
          <cell r="H27">
            <v>4949.28</v>
          </cell>
        </row>
        <row r="28">
          <cell r="C28" t="str">
            <v>INFORMÁTICA</v>
          </cell>
        </row>
        <row r="29">
          <cell r="B29" t="str">
            <v>1.2.4</v>
          </cell>
          <cell r="C29" t="str">
            <v>INTANGIVEL</v>
          </cell>
          <cell r="D29">
            <v>6950</v>
          </cell>
          <cell r="E29">
            <v>0</v>
          </cell>
          <cell r="F29">
            <v>0</v>
          </cell>
          <cell r="G29" t="str">
            <v>6.950,00 D</v>
          </cell>
          <cell r="H29">
            <v>6950</v>
          </cell>
        </row>
        <row r="30">
          <cell r="B30" t="str">
            <v>1.2.4.01</v>
          </cell>
          <cell r="C30" t="str">
            <v>MARCAS, DIREITOS E PATENTES</v>
          </cell>
          <cell r="D30">
            <v>6950</v>
          </cell>
          <cell r="E30">
            <v>0</v>
          </cell>
          <cell r="F30">
            <v>0</v>
          </cell>
          <cell r="G30" t="str">
            <v>6.950,00 D</v>
          </cell>
          <cell r="H30">
            <v>6950</v>
          </cell>
        </row>
        <row r="31">
          <cell r="B31" t="str">
            <v>1.2.4.01.001</v>
          </cell>
          <cell r="C31" t="str">
            <v>MARCAS E PATENTES</v>
          </cell>
          <cell r="D31">
            <v>6950</v>
          </cell>
          <cell r="E31">
            <v>0</v>
          </cell>
          <cell r="F31">
            <v>0</v>
          </cell>
          <cell r="G31" t="str">
            <v>6.950,00 D</v>
          </cell>
          <cell r="H31">
            <v>6950</v>
          </cell>
        </row>
        <row r="32">
          <cell r="B32">
            <v>2</v>
          </cell>
          <cell r="C32" t="str">
            <v>PASSIVO</v>
          </cell>
          <cell r="D32">
            <v>275109.87</v>
          </cell>
          <cell r="E32">
            <v>66685.61</v>
          </cell>
          <cell r="F32">
            <v>79018.179999999993</v>
          </cell>
          <cell r="G32" t="str">
            <v>287.442,44 C</v>
          </cell>
          <cell r="H32">
            <v>287442.44</v>
          </cell>
        </row>
        <row r="33">
          <cell r="B33" t="str">
            <v>2.1</v>
          </cell>
          <cell r="C33" t="str">
            <v>PASSIVO CIRCULANTE</v>
          </cell>
          <cell r="D33">
            <v>92233.72</v>
          </cell>
          <cell r="E33">
            <v>66685.61</v>
          </cell>
          <cell r="F33">
            <v>79018.179999999993</v>
          </cell>
          <cell r="G33" t="str">
            <v>104.566,29 C</v>
          </cell>
          <cell r="H33">
            <v>104566.29</v>
          </cell>
        </row>
        <row r="34">
          <cell r="B34" t="str">
            <v>2.1.1</v>
          </cell>
          <cell r="C34" t="str">
            <v>EMPRÉSTIMOS E FINANCIAMENTOS</v>
          </cell>
          <cell r="D34">
            <v>32815.25</v>
          </cell>
          <cell r="E34">
            <v>521.49</v>
          </cell>
          <cell r="F34">
            <v>17000</v>
          </cell>
          <cell r="G34" t="str">
            <v>49.293,76 C</v>
          </cell>
          <cell r="H34">
            <v>49293.760000000002</v>
          </cell>
        </row>
        <row r="35">
          <cell r="B35" t="str">
            <v>2.1.1.01</v>
          </cell>
          <cell r="C35" t="str">
            <v>EMPRÉSTIMOS</v>
          </cell>
          <cell r="D35">
            <v>32815.25</v>
          </cell>
          <cell r="E35">
            <v>521.49</v>
          </cell>
          <cell r="F35">
            <v>17000</v>
          </cell>
          <cell r="G35" t="str">
            <v>49.293,76 C</v>
          </cell>
          <cell r="H35">
            <v>49293.760000000002</v>
          </cell>
        </row>
        <row r="36">
          <cell r="B36" t="str">
            <v>2.1.1.01.001</v>
          </cell>
          <cell r="C36" t="str">
            <v>EMPRÉSTIMO CAIXA</v>
          </cell>
          <cell r="D36">
            <v>7815.25</v>
          </cell>
          <cell r="E36">
            <v>521.49</v>
          </cell>
          <cell r="F36">
            <v>0</v>
          </cell>
          <cell r="G36" t="str">
            <v>7.293,76 C</v>
          </cell>
          <cell r="H36">
            <v>7293.76</v>
          </cell>
        </row>
        <row r="37">
          <cell r="B37" t="str">
            <v>2.1.1.01.002</v>
          </cell>
          <cell r="C37" t="str">
            <v>AFAC - ADIANT. FUTURO AUMENTO DE</v>
          </cell>
          <cell r="D37">
            <v>25000</v>
          </cell>
          <cell r="E37">
            <v>0</v>
          </cell>
          <cell r="F37">
            <v>17000</v>
          </cell>
          <cell r="G37" t="str">
            <v>42.000,00 C</v>
          </cell>
          <cell r="H37">
            <v>42000</v>
          </cell>
        </row>
        <row r="38">
          <cell r="C38" t="str">
            <v>CAPITAL</v>
          </cell>
        </row>
        <row r="39">
          <cell r="B39" t="str">
            <v>2.1.3</v>
          </cell>
          <cell r="C39" t="str">
            <v>FORNECEDORES</v>
          </cell>
          <cell r="D39">
            <v>138.69999999999999</v>
          </cell>
          <cell r="E39">
            <v>55875.85</v>
          </cell>
          <cell r="F39">
            <v>47418.94</v>
          </cell>
          <cell r="G39" t="str">
            <v>8.318,21 D</v>
          </cell>
          <cell r="H39">
            <v>8318.2099999999991</v>
          </cell>
        </row>
        <row r="40">
          <cell r="B40" t="str">
            <v>2.1.3.01</v>
          </cell>
          <cell r="C40" t="str">
            <v>FORNCEDORES NACIONAIS</v>
          </cell>
          <cell r="D40">
            <v>138.69999999999999</v>
          </cell>
          <cell r="E40">
            <v>55875.85</v>
          </cell>
          <cell r="F40">
            <v>47418.94</v>
          </cell>
          <cell r="G40" t="str">
            <v>8.318,21 D</v>
          </cell>
          <cell r="H40">
            <v>8318.2099999999991</v>
          </cell>
        </row>
        <row r="41">
          <cell r="B41" t="str">
            <v>2.1.3.01.001</v>
          </cell>
          <cell r="C41" t="str">
            <v>FORNECEDORES</v>
          </cell>
          <cell r="D41">
            <v>138.69999999999999</v>
          </cell>
          <cell r="E41">
            <v>55875.85</v>
          </cell>
          <cell r="F41">
            <v>47418.94</v>
          </cell>
          <cell r="G41" t="str">
            <v>8.318,21 D</v>
          </cell>
          <cell r="H41">
            <v>8318.2099999999991</v>
          </cell>
        </row>
        <row r="42">
          <cell r="B42" t="str">
            <v>2.1.4</v>
          </cell>
          <cell r="C42" t="str">
            <v>OBRIGAÇÕES TRIBUTÁRIAS</v>
          </cell>
          <cell r="D42">
            <v>53143.87</v>
          </cell>
          <cell r="E42">
            <v>8125.02</v>
          </cell>
          <cell r="F42">
            <v>12398.31</v>
          </cell>
          <cell r="G42" t="str">
            <v>57.417,16 C</v>
          </cell>
          <cell r="H42">
            <v>57417.16</v>
          </cell>
        </row>
        <row r="43">
          <cell r="B43" t="str">
            <v>2.1.4.01</v>
          </cell>
          <cell r="C43" t="str">
            <v>IMPOSTOS E CONTRIBUIÇÕES A RECOLHER</v>
          </cell>
          <cell r="D43">
            <v>53143.87</v>
          </cell>
          <cell r="E43">
            <v>8125.02</v>
          </cell>
          <cell r="F43">
            <v>12398.31</v>
          </cell>
          <cell r="G43" t="str">
            <v>57.417,16 C</v>
          </cell>
          <cell r="H43">
            <v>57417.16</v>
          </cell>
        </row>
        <row r="44">
          <cell r="B44" t="str">
            <v>2.1.4.01.004</v>
          </cell>
          <cell r="C44" t="str">
            <v>IRRF A RECOLHER</v>
          </cell>
          <cell r="D44">
            <v>31.42</v>
          </cell>
          <cell r="E44">
            <v>31.42</v>
          </cell>
          <cell r="F44">
            <v>31.42</v>
          </cell>
          <cell r="G44" t="str">
            <v>31,42 C</v>
          </cell>
          <cell r="H44">
            <v>31.42</v>
          </cell>
        </row>
        <row r="45">
          <cell r="B45" t="str">
            <v>2.1.4.01.008</v>
          </cell>
          <cell r="C45" t="str">
            <v>DAS-SIMPLES NACIONAL A RECOLHER</v>
          </cell>
          <cell r="D45">
            <v>33176.46</v>
          </cell>
          <cell r="E45">
            <v>1765.4</v>
          </cell>
          <cell r="F45">
            <v>7517.35</v>
          </cell>
          <cell r="G45" t="str">
            <v>38.928,41 C</v>
          </cell>
          <cell r="H45">
            <v>38928.410000000003</v>
          </cell>
        </row>
        <row r="46">
          <cell r="B46" t="str">
            <v>2.1.4.01.009</v>
          </cell>
          <cell r="C46" t="str">
            <v>PARCELAMENTO SIMPLES NACIONAL A</v>
          </cell>
          <cell r="D46">
            <v>10820.65</v>
          </cell>
          <cell r="E46">
            <v>0</v>
          </cell>
          <cell r="F46">
            <v>0</v>
          </cell>
          <cell r="G46" t="str">
            <v>10.820,65 C</v>
          </cell>
          <cell r="H46">
            <v>10820.65</v>
          </cell>
        </row>
        <row r="47">
          <cell r="C47" t="str">
            <v>RECOLHER</v>
          </cell>
        </row>
        <row r="48">
          <cell r="B48" t="str">
            <v>2.1.4.01.010</v>
          </cell>
          <cell r="C48" t="str">
            <v>ICMS FRONTEIRA A RECOLHER</v>
          </cell>
          <cell r="D48">
            <v>9115.34</v>
          </cell>
          <cell r="E48">
            <v>6328.2</v>
          </cell>
          <cell r="F48">
            <v>4849.54</v>
          </cell>
          <cell r="G48" t="str">
            <v>7.636,68 C</v>
          </cell>
          <cell r="H48">
            <v>7636.68</v>
          </cell>
        </row>
        <row r="49">
          <cell r="B49" t="str">
            <v>2.1.5</v>
          </cell>
          <cell r="C49" t="str">
            <v>OBRIGAÇÕES TRABALHISTAS E</v>
          </cell>
          <cell r="D49">
            <v>6135.9</v>
          </cell>
          <cell r="E49">
            <v>2163.25</v>
          </cell>
          <cell r="F49">
            <v>2200.9299999999998</v>
          </cell>
          <cell r="G49" t="str">
            <v>6.173,58 C</v>
          </cell>
          <cell r="H49">
            <v>6173.58</v>
          </cell>
        </row>
        <row r="50">
          <cell r="C50" t="str">
            <v>PREVIDENCIÁRIAS</v>
          </cell>
        </row>
        <row r="51">
          <cell r="B51" t="str">
            <v>2.1.5.01</v>
          </cell>
          <cell r="C51" t="str">
            <v>OBRIGAÇÕES COM PESSOAL</v>
          </cell>
          <cell r="D51">
            <v>5299.18</v>
          </cell>
          <cell r="E51">
            <v>1888.25</v>
          </cell>
          <cell r="F51">
            <v>2200.9299999999998</v>
          </cell>
          <cell r="G51" t="str">
            <v>5.611,86 C</v>
          </cell>
          <cell r="H51">
            <v>5611.86</v>
          </cell>
        </row>
        <row r="52">
          <cell r="B52" t="str">
            <v>2.1.5.01.001</v>
          </cell>
          <cell r="C52" t="str">
            <v>SALÁRIOS E ORDENADOS A PAGAR</v>
          </cell>
          <cell r="D52">
            <v>2897.32</v>
          </cell>
          <cell r="E52">
            <v>1888.25</v>
          </cell>
          <cell r="F52">
            <v>0</v>
          </cell>
          <cell r="G52" t="str">
            <v>1.009,07 C</v>
          </cell>
          <cell r="H52">
            <v>1009.07</v>
          </cell>
        </row>
        <row r="53">
          <cell r="B53" t="str">
            <v>2.1.5.01.002</v>
          </cell>
          <cell r="C53" t="str">
            <v>PRO LABORE A PAGAR</v>
          </cell>
          <cell r="D53">
            <v>2401.86</v>
          </cell>
          <cell r="E53">
            <v>0</v>
          </cell>
          <cell r="F53">
            <v>2200.9299999999998</v>
          </cell>
          <cell r="G53" t="str">
            <v>4.602,79 C</v>
          </cell>
          <cell r="H53">
            <v>4602.79</v>
          </cell>
        </row>
        <row r="54">
          <cell r="B54" t="str">
            <v>2.1.5.02</v>
          </cell>
          <cell r="C54" t="str">
            <v>OBRIGAÇÕES PREVIDENCIÁRIAS</v>
          </cell>
          <cell r="D54">
            <v>836.72</v>
          </cell>
          <cell r="E54">
            <v>275</v>
          </cell>
          <cell r="F54">
            <v>0</v>
          </cell>
          <cell r="G54" t="str">
            <v>561,72 C</v>
          </cell>
          <cell r="H54">
            <v>561.72</v>
          </cell>
        </row>
        <row r="55">
          <cell r="B55" t="str">
            <v>2.1.5.02.001</v>
          </cell>
          <cell r="C55" t="str">
            <v>INSS A RECOLHER</v>
          </cell>
          <cell r="D55">
            <v>566.86</v>
          </cell>
          <cell r="E55">
            <v>275</v>
          </cell>
          <cell r="F55">
            <v>0</v>
          </cell>
          <cell r="G55" t="str">
            <v>291,86 C</v>
          </cell>
          <cell r="H55">
            <v>291.86</v>
          </cell>
        </row>
        <row r="56">
          <cell r="B56" t="str">
            <v>2.1.5.02.002</v>
          </cell>
          <cell r="C56" t="str">
            <v>FGTS A RECOLHER</v>
          </cell>
          <cell r="D56">
            <v>269.86</v>
          </cell>
          <cell r="E56">
            <v>0</v>
          </cell>
          <cell r="F56">
            <v>0</v>
          </cell>
          <cell r="G56" t="str">
            <v>269,86 C</v>
          </cell>
          <cell r="H56">
            <v>269.86</v>
          </cell>
        </row>
        <row r="57">
          <cell r="B57" t="str">
            <v>2.3</v>
          </cell>
          <cell r="C57" t="str">
            <v>PATRIMÔNIO LÍQUIDO</v>
          </cell>
          <cell r="D57">
            <v>182876.15</v>
          </cell>
          <cell r="E57">
            <v>0</v>
          </cell>
          <cell r="F57">
            <v>0</v>
          </cell>
          <cell r="G57" t="str">
            <v>182.876,15 C</v>
          </cell>
          <cell r="H57">
            <v>182876.15</v>
          </cell>
        </row>
        <row r="58">
          <cell r="B58" t="str">
            <v>2.3.1</v>
          </cell>
          <cell r="C58" t="str">
            <v>CAPITAL SOCIAL</v>
          </cell>
          <cell r="D58">
            <v>66000</v>
          </cell>
          <cell r="E58">
            <v>0</v>
          </cell>
          <cell r="F58">
            <v>0</v>
          </cell>
          <cell r="G58" t="str">
            <v>66.000,00 C</v>
          </cell>
          <cell r="H58">
            <v>66000</v>
          </cell>
        </row>
        <row r="59">
          <cell r="B59" t="str">
            <v>2.3.1.01</v>
          </cell>
          <cell r="C59" t="str">
            <v>CAPITAL SUBSCRITO</v>
          </cell>
          <cell r="D59">
            <v>66000</v>
          </cell>
          <cell r="E59">
            <v>0</v>
          </cell>
          <cell r="F59">
            <v>0</v>
          </cell>
          <cell r="G59" t="str">
            <v>66.000,00 C</v>
          </cell>
          <cell r="H59">
            <v>66000</v>
          </cell>
        </row>
        <row r="62">
          <cell r="C62" t="str">
            <v>BALANCETE ANALÍTICO DO MÊS DE MARÇO DE 2016</v>
          </cell>
        </row>
        <row r="64">
          <cell r="D64" t="str">
            <v>MUMA OMERIO E MOVEIS LTA ME</v>
          </cell>
        </row>
        <row r="65">
          <cell r="C65" t="str">
            <v>NOME DA CONTA</v>
          </cell>
        </row>
        <row r="66">
          <cell r="B66" t="str">
            <v>2.3.1.01.001</v>
          </cell>
          <cell r="C66" t="str">
            <v>CAPITAL SOCIAL</v>
          </cell>
          <cell r="D66">
            <v>66000</v>
          </cell>
          <cell r="E66">
            <v>0</v>
          </cell>
          <cell r="F66">
            <v>0</v>
          </cell>
          <cell r="G66" t="str">
            <v>66.000,00 C</v>
          </cell>
          <cell r="H66">
            <v>66000</v>
          </cell>
        </row>
        <row r="67">
          <cell r="B67" t="str">
            <v>2.3.3</v>
          </cell>
          <cell r="C67" t="str">
            <v>LUCROS OU PREJUÍZOS ACUMULADOS</v>
          </cell>
          <cell r="D67">
            <v>116876.15</v>
          </cell>
          <cell r="E67">
            <v>0</v>
          </cell>
          <cell r="F67">
            <v>0</v>
          </cell>
          <cell r="G67" t="str">
            <v>116.876,15 C</v>
          </cell>
          <cell r="H67">
            <v>116876.15</v>
          </cell>
        </row>
        <row r="68">
          <cell r="B68" t="str">
            <v>2.3.3.01</v>
          </cell>
          <cell r="C68" t="str">
            <v>LUCROS OU PREJUÍZOS ACUMULADOS</v>
          </cell>
          <cell r="D68">
            <v>116876.15</v>
          </cell>
          <cell r="E68">
            <v>0</v>
          </cell>
          <cell r="F68">
            <v>0</v>
          </cell>
          <cell r="G68" t="str">
            <v>116.876,15 C</v>
          </cell>
          <cell r="H68">
            <v>116876.15</v>
          </cell>
        </row>
        <row r="69">
          <cell r="B69" t="str">
            <v>2.3.3.01.001</v>
          </cell>
          <cell r="C69" t="str">
            <v>LUCROS ACUMULADOS</v>
          </cell>
          <cell r="D69">
            <v>116876.15</v>
          </cell>
          <cell r="E69">
            <v>0</v>
          </cell>
          <cell r="F69">
            <v>0</v>
          </cell>
          <cell r="G69" t="str">
            <v>116.876,15 C</v>
          </cell>
          <cell r="H69">
            <v>116876.15</v>
          </cell>
        </row>
        <row r="70">
          <cell r="B70">
            <v>3</v>
          </cell>
          <cell r="C70" t="str">
            <v>CONTAS DE RESULTADO - RECEITAS</v>
          </cell>
          <cell r="D70">
            <v>45485.3</v>
          </cell>
          <cell r="E70">
            <v>43485.54</v>
          </cell>
          <cell r="F70">
            <v>89920.48</v>
          </cell>
          <cell r="G70" t="str">
            <v>91.920,24 C</v>
          </cell>
          <cell r="H70">
            <v>91920.24</v>
          </cell>
        </row>
        <row r="71">
          <cell r="B71" t="str">
            <v>3.1</v>
          </cell>
          <cell r="C71" t="str">
            <v>RECEITAS OPERACIONAIS</v>
          </cell>
          <cell r="D71">
            <v>45485.3</v>
          </cell>
          <cell r="E71">
            <v>43485.54</v>
          </cell>
          <cell r="F71">
            <v>89920.48</v>
          </cell>
          <cell r="G71" t="str">
            <v>91.920,24 C</v>
          </cell>
          <cell r="H71">
            <v>91920.24</v>
          </cell>
        </row>
        <row r="72">
          <cell r="B72" t="str">
            <v>3.1.1</v>
          </cell>
          <cell r="C72" t="str">
            <v>RECEITA BRUTA DE VENDAS E SERVIÇOS</v>
          </cell>
          <cell r="D72">
            <v>88079.6</v>
          </cell>
          <cell r="E72">
            <v>0</v>
          </cell>
          <cell r="F72">
            <v>89920.48</v>
          </cell>
          <cell r="G72" t="str">
            <v>178.000,08 C</v>
          </cell>
          <cell r="H72">
            <v>178000.08</v>
          </cell>
        </row>
        <row r="73">
          <cell r="B73" t="str">
            <v>3.1.1.01</v>
          </cell>
          <cell r="C73" t="str">
            <v>RECEITA BRUTA DE VENDAS DE PRODUTOS</v>
          </cell>
          <cell r="D73">
            <v>88079.6</v>
          </cell>
          <cell r="E73">
            <v>0</v>
          </cell>
          <cell r="F73">
            <v>89920.48</v>
          </cell>
          <cell r="G73" t="str">
            <v>178.000,08 C</v>
          </cell>
          <cell r="H73">
            <v>178000.08</v>
          </cell>
        </row>
        <row r="74">
          <cell r="C74" t="str">
            <v>E MERCADORIAS</v>
          </cell>
        </row>
        <row r="75">
          <cell r="B75" t="str">
            <v>3.1.1.01.001</v>
          </cell>
          <cell r="C75" t="str">
            <v>VENDAS DE PRODUTOS/MERCADORIAS</v>
          </cell>
          <cell r="D75">
            <v>88079.6</v>
          </cell>
          <cell r="E75">
            <v>0</v>
          </cell>
          <cell r="F75">
            <v>89920.48</v>
          </cell>
          <cell r="G75" t="str">
            <v>178.000,08 C</v>
          </cell>
          <cell r="H75">
            <v>178000.08</v>
          </cell>
        </row>
        <row r="76">
          <cell r="B76" t="str">
            <v>3.1.2</v>
          </cell>
          <cell r="C76" t="str">
            <v>(-) DEDUÇÕES DA RECEITA BRUTA</v>
          </cell>
          <cell r="D76">
            <v>42595.26</v>
          </cell>
          <cell r="E76">
            <v>43485.54</v>
          </cell>
          <cell r="F76">
            <v>0</v>
          </cell>
          <cell r="G76" t="str">
            <v>86.080,80 D</v>
          </cell>
          <cell r="H76">
            <v>86080.8</v>
          </cell>
        </row>
        <row r="77">
          <cell r="B77" t="str">
            <v>3.1.2.03</v>
          </cell>
          <cell r="C77" t="str">
            <v>(-) IMPOSTOS INCIDENTES SOBRE VENDAS E</v>
          </cell>
          <cell r="D77">
            <v>42595.26</v>
          </cell>
          <cell r="E77">
            <v>43485.54</v>
          </cell>
          <cell r="F77">
            <v>0</v>
          </cell>
          <cell r="G77" t="str">
            <v>86.080,80 D</v>
          </cell>
          <cell r="H77">
            <v>86080.8</v>
          </cell>
        </row>
        <row r="78">
          <cell r="C78" t="str">
            <v>SERVIÇOS</v>
          </cell>
        </row>
        <row r="79">
          <cell r="B79" t="str">
            <v>3.1.2.03.001</v>
          </cell>
          <cell r="C79" t="str">
            <v>(-) CUSTO DA MERCADORIA VENDIDA</v>
          </cell>
          <cell r="D79">
            <v>35231.800000000003</v>
          </cell>
          <cell r="E79">
            <v>35968.19</v>
          </cell>
          <cell r="F79">
            <v>0</v>
          </cell>
          <cell r="G79" t="str">
            <v>71.199,99 D</v>
          </cell>
          <cell r="H79">
            <v>71199.990000000005</v>
          </cell>
        </row>
        <row r="80">
          <cell r="B80" t="str">
            <v>3.1.2.03.005</v>
          </cell>
          <cell r="C80" t="str">
            <v>(-) DAS - SIMPLES NACIONAL</v>
          </cell>
          <cell r="D80">
            <v>7363.46</v>
          </cell>
          <cell r="E80">
            <v>7517.35</v>
          </cell>
          <cell r="F80">
            <v>0</v>
          </cell>
          <cell r="G80" t="str">
            <v>14.880,81 D</v>
          </cell>
          <cell r="H80">
            <v>14880.81</v>
          </cell>
        </row>
        <row r="81">
          <cell r="B81" t="str">
            <v>3.1.3</v>
          </cell>
          <cell r="C81" t="str">
            <v>RECEITAS FINANCEIRAS</v>
          </cell>
          <cell r="D81">
            <v>0.96</v>
          </cell>
          <cell r="E81">
            <v>0</v>
          </cell>
          <cell r="F81">
            <v>0</v>
          </cell>
          <cell r="G81" t="str">
            <v>0,96 C</v>
          </cell>
          <cell r="H81">
            <v>0.96</v>
          </cell>
        </row>
        <row r="82">
          <cell r="B82" t="str">
            <v>3.1.3.01</v>
          </cell>
          <cell r="C82" t="str">
            <v>JUROS, DESCONTOS, OUTRAS RECEITAS</v>
          </cell>
          <cell r="D82">
            <v>0.96</v>
          </cell>
          <cell r="E82">
            <v>0</v>
          </cell>
          <cell r="F82">
            <v>0</v>
          </cell>
          <cell r="G82" t="str">
            <v>0,96 C</v>
          </cell>
          <cell r="H82">
            <v>0.96</v>
          </cell>
        </row>
        <row r="83">
          <cell r="B83" t="str">
            <v>3.1.3.01.001</v>
          </cell>
          <cell r="C83" t="str">
            <v>RENDIMENTO APLICAÇÕES FINANCEIRAS</v>
          </cell>
          <cell r="D83">
            <v>0.96</v>
          </cell>
          <cell r="E83">
            <v>0</v>
          </cell>
          <cell r="F83">
            <v>0</v>
          </cell>
          <cell r="G83" t="str">
            <v>0,96 C</v>
          </cell>
          <cell r="H83">
            <v>0.96</v>
          </cell>
        </row>
        <row r="84">
          <cell r="B84">
            <v>4</v>
          </cell>
          <cell r="C84" t="str">
            <v>CONTAS DE RESULTADO - CUSTOS E</v>
          </cell>
          <cell r="D84">
            <v>96484.13</v>
          </cell>
          <cell r="E84">
            <v>38823.089999999997</v>
          </cell>
          <cell r="F84">
            <v>0</v>
          </cell>
          <cell r="G84" t="str">
            <v>135.307,22 D</v>
          </cell>
          <cell r="H84">
            <v>135307.22</v>
          </cell>
        </row>
        <row r="85">
          <cell r="C85" t="str">
            <v>DESPESAS</v>
          </cell>
        </row>
        <row r="86">
          <cell r="B86" t="str">
            <v>4.1</v>
          </cell>
          <cell r="C86" t="str">
            <v>DESPESAS OPERACIONAIS</v>
          </cell>
          <cell r="D86">
            <v>96484.13</v>
          </cell>
          <cell r="E86">
            <v>38823.089999999997</v>
          </cell>
          <cell r="F86">
            <v>0</v>
          </cell>
          <cell r="G86" t="str">
            <v>135.307,22 D</v>
          </cell>
          <cell r="H86">
            <v>135307.22</v>
          </cell>
        </row>
        <row r="87">
          <cell r="B87" t="str">
            <v>4.1.1</v>
          </cell>
          <cell r="C87" t="str">
            <v>CUSTOS E DESPESAS COM VENDAS</v>
          </cell>
          <cell r="D87">
            <v>36569.19</v>
          </cell>
          <cell r="E87">
            <v>14092.07</v>
          </cell>
          <cell r="F87">
            <v>0</v>
          </cell>
          <cell r="G87" t="str">
            <v>50.661,26 D</v>
          </cell>
          <cell r="H87">
            <v>50661.26</v>
          </cell>
        </row>
        <row r="88">
          <cell r="B88" t="str">
            <v>4.1.1.01</v>
          </cell>
          <cell r="C88" t="str">
            <v>DESPESAS OPERACIONAIS - VENDAS</v>
          </cell>
          <cell r="D88">
            <v>36569.19</v>
          </cell>
          <cell r="E88">
            <v>14092.07</v>
          </cell>
          <cell r="F88">
            <v>0</v>
          </cell>
          <cell r="G88" t="str">
            <v>50.661,26 D</v>
          </cell>
          <cell r="H88">
            <v>50661.26</v>
          </cell>
        </row>
        <row r="89">
          <cell r="B89" t="str">
            <v>4.1.1.01.001</v>
          </cell>
          <cell r="C89" t="str">
            <v>FRETES E CARRETOS</v>
          </cell>
          <cell r="D89">
            <v>33105.79</v>
          </cell>
          <cell r="E89">
            <v>11399.68</v>
          </cell>
          <cell r="F89">
            <v>0</v>
          </cell>
          <cell r="G89" t="str">
            <v>44.505,47 D</v>
          </cell>
          <cell r="H89">
            <v>44505.47</v>
          </cell>
        </row>
        <row r="90">
          <cell r="B90" t="str">
            <v>4.1.1.01.003</v>
          </cell>
          <cell r="C90" t="str">
            <v>PAG SEGURO</v>
          </cell>
          <cell r="D90">
            <v>3463.4</v>
          </cell>
          <cell r="E90">
            <v>2692.39</v>
          </cell>
          <cell r="F90">
            <v>0</v>
          </cell>
          <cell r="G90" t="str">
            <v>6.155,79 D</v>
          </cell>
          <cell r="H90">
            <v>6155.79</v>
          </cell>
        </row>
        <row r="91">
          <cell r="B91" t="str">
            <v>4.1.2</v>
          </cell>
          <cell r="C91" t="str">
            <v>DESPESAS ADMINISTRATIVAS</v>
          </cell>
          <cell r="D91">
            <v>59914.94</v>
          </cell>
          <cell r="E91">
            <v>24731.02</v>
          </cell>
          <cell r="F91">
            <v>0</v>
          </cell>
          <cell r="G91" t="str">
            <v>84.645,96 D</v>
          </cell>
          <cell r="H91">
            <v>84645.96</v>
          </cell>
        </row>
        <row r="92">
          <cell r="B92" t="str">
            <v>4.1.2.01</v>
          </cell>
          <cell r="C92" t="str">
            <v>DESPESAS COM PESSOAL</v>
          </cell>
          <cell r="D92">
            <v>16036.79</v>
          </cell>
          <cell r="E92">
            <v>6441.42</v>
          </cell>
          <cell r="F92">
            <v>0</v>
          </cell>
          <cell r="G92" t="str">
            <v>22.478,21 D</v>
          </cell>
          <cell r="H92">
            <v>22478.21</v>
          </cell>
        </row>
        <row r="93">
          <cell r="B93" t="str">
            <v>4.1.2.01.001</v>
          </cell>
          <cell r="C93" t="str">
            <v>SALÁRIOS E ORDENADOS</v>
          </cell>
          <cell r="D93">
            <v>7473.33</v>
          </cell>
          <cell r="E93">
            <v>1009.07</v>
          </cell>
          <cell r="F93">
            <v>0</v>
          </cell>
          <cell r="G93" t="str">
            <v>8.482,40 D</v>
          </cell>
          <cell r="H93">
            <v>8482.4</v>
          </cell>
        </row>
        <row r="94">
          <cell r="B94" t="str">
            <v>4.1.2.01.002</v>
          </cell>
          <cell r="C94" t="str">
            <v>PRO LABORE</v>
          </cell>
          <cell r="D94">
            <v>7500</v>
          </cell>
          <cell r="E94">
            <v>5400.93</v>
          </cell>
          <cell r="F94">
            <v>0</v>
          </cell>
          <cell r="G94" t="str">
            <v>12.900,93 D</v>
          </cell>
          <cell r="H94">
            <v>12900.93</v>
          </cell>
        </row>
        <row r="95">
          <cell r="B95" t="str">
            <v>4.1.2.01.007</v>
          </cell>
          <cell r="C95" t="str">
            <v>FGTS</v>
          </cell>
          <cell r="D95">
            <v>269.86</v>
          </cell>
          <cell r="E95">
            <v>0</v>
          </cell>
          <cell r="F95">
            <v>0</v>
          </cell>
          <cell r="G95" t="str">
            <v>269,86 D</v>
          </cell>
          <cell r="H95">
            <v>269.86</v>
          </cell>
        </row>
        <row r="96">
          <cell r="B96" t="str">
            <v>4.1.2.01.010</v>
          </cell>
          <cell r="C96" t="str">
            <v>ALIMENTAÇÃO</v>
          </cell>
          <cell r="D96">
            <v>970.4</v>
          </cell>
          <cell r="E96">
            <v>0</v>
          </cell>
          <cell r="F96">
            <v>0</v>
          </cell>
          <cell r="G96" t="str">
            <v>970,40 D</v>
          </cell>
          <cell r="H96">
            <v>970.4</v>
          </cell>
        </row>
        <row r="97">
          <cell r="B97" t="str">
            <v>4.1.2.01.011</v>
          </cell>
          <cell r="C97" t="str">
            <v>TRANSPORTE</v>
          </cell>
          <cell r="D97">
            <v>176.8</v>
          </cell>
          <cell r="E97">
            <v>0</v>
          </cell>
          <cell r="F97">
            <v>0</v>
          </cell>
          <cell r="G97" t="str">
            <v>176,80 C</v>
          </cell>
          <cell r="H97">
            <v>176.8</v>
          </cell>
        </row>
        <row r="98">
          <cell r="B98" t="str">
            <v>4.1.2.01.014</v>
          </cell>
          <cell r="C98" t="str">
            <v>IRRF SOBRE FOLHA</v>
          </cell>
          <cell r="D98" t="str">
            <v>0,00</v>
          </cell>
          <cell r="E98">
            <v>31.42</v>
          </cell>
          <cell r="F98">
            <v>0</v>
          </cell>
          <cell r="G98" t="str">
            <v>31,42 D</v>
          </cell>
          <cell r="H98">
            <v>31.42</v>
          </cell>
        </row>
        <row r="99">
          <cell r="B99" t="str">
            <v>4.1.2.02</v>
          </cell>
          <cell r="C99" t="str">
            <v>ALUGUÉIS, ARRENDAMENTOS E</v>
          </cell>
          <cell r="D99">
            <v>4000</v>
          </cell>
          <cell r="E99">
            <v>2000</v>
          </cell>
          <cell r="F99">
            <v>0</v>
          </cell>
          <cell r="G99" t="str">
            <v>6.000,00 D</v>
          </cell>
          <cell r="H99">
            <v>6000</v>
          </cell>
        </row>
        <row r="100">
          <cell r="C100" t="str">
            <v>FINANCIAMENTOS</v>
          </cell>
        </row>
        <row r="101">
          <cell r="B101" t="str">
            <v>4.1.2.02.001</v>
          </cell>
          <cell r="C101" t="str">
            <v>ALUGUÉIS DE IMÓVEIS</v>
          </cell>
          <cell r="D101">
            <v>4000</v>
          </cell>
          <cell r="E101">
            <v>2000</v>
          </cell>
          <cell r="F101">
            <v>0</v>
          </cell>
          <cell r="G101" t="str">
            <v>6.000,00 D</v>
          </cell>
          <cell r="H101">
            <v>6000</v>
          </cell>
        </row>
        <row r="102">
          <cell r="B102" t="str">
            <v>4.1.2.03</v>
          </cell>
          <cell r="C102" t="str">
            <v>DESPESAS TRIBUTÁRIAS</v>
          </cell>
          <cell r="D102">
            <v>9632.76</v>
          </cell>
          <cell r="E102">
            <v>4860.04</v>
          </cell>
          <cell r="F102">
            <v>0</v>
          </cell>
          <cell r="G102" t="str">
            <v>14.492,80 D</v>
          </cell>
          <cell r="H102">
            <v>14492.8</v>
          </cell>
        </row>
        <row r="103">
          <cell r="B103" t="str">
            <v>4.1.2.03.003</v>
          </cell>
          <cell r="C103" t="str">
            <v>TAXAS DIVERSAS</v>
          </cell>
          <cell r="D103">
            <v>55.96</v>
          </cell>
          <cell r="E103">
            <v>0</v>
          </cell>
          <cell r="F103">
            <v>0</v>
          </cell>
          <cell r="G103" t="str">
            <v>55,96 D</v>
          </cell>
          <cell r="H103">
            <v>55.96</v>
          </cell>
        </row>
        <row r="104">
          <cell r="B104" t="str">
            <v>4.1.2.03.008</v>
          </cell>
          <cell r="C104" t="str">
            <v>CIM</v>
          </cell>
          <cell r="D104">
            <v>325.08</v>
          </cell>
          <cell r="E104">
            <v>0</v>
          </cell>
          <cell r="F104">
            <v>0</v>
          </cell>
          <cell r="G104" t="str">
            <v>325,08 D</v>
          </cell>
          <cell r="H104">
            <v>325.08</v>
          </cell>
        </row>
        <row r="105">
          <cell r="B105" t="str">
            <v>4.1.2.03.009</v>
          </cell>
          <cell r="C105" t="str">
            <v>DESPESA COM ICMS</v>
          </cell>
          <cell r="D105">
            <v>9251.7199999999993</v>
          </cell>
          <cell r="E105">
            <v>4860.04</v>
          </cell>
          <cell r="F105">
            <v>0</v>
          </cell>
          <cell r="G105" t="str">
            <v>14.111,76 D</v>
          </cell>
          <cell r="H105">
            <v>14111.76</v>
          </cell>
        </row>
        <row r="106">
          <cell r="B106" t="str">
            <v>4.1.2.04</v>
          </cell>
          <cell r="C106" t="str">
            <v>DESPESAS GERAIS</v>
          </cell>
          <cell r="D106">
            <v>28811.69</v>
          </cell>
          <cell r="E106">
            <v>8591.75</v>
          </cell>
          <cell r="F106">
            <v>0</v>
          </cell>
          <cell r="G106" t="str">
            <v>37.403,44 D</v>
          </cell>
          <cell r="H106">
            <v>37403.440000000002</v>
          </cell>
        </row>
        <row r="107">
          <cell r="B107" t="str">
            <v>4.1.2.04.003</v>
          </cell>
          <cell r="C107" t="str">
            <v>TELEFONE</v>
          </cell>
          <cell r="D107">
            <v>1605.95</v>
          </cell>
          <cell r="E107">
            <v>1044.48</v>
          </cell>
          <cell r="F107">
            <v>0</v>
          </cell>
          <cell r="G107" t="str">
            <v>2.650,43 D</v>
          </cell>
          <cell r="H107">
            <v>2650.43</v>
          </cell>
        </row>
        <row r="108">
          <cell r="B108" t="str">
            <v>4.1.2.04.006</v>
          </cell>
          <cell r="C108" t="str">
            <v>MATERIAL DE ESCRITÓRIO</v>
          </cell>
          <cell r="D108">
            <v>0</v>
          </cell>
          <cell r="E108">
            <v>9.9</v>
          </cell>
          <cell r="F108">
            <v>0</v>
          </cell>
          <cell r="G108" t="str">
            <v>9,90 D</v>
          </cell>
          <cell r="H108">
            <v>9.9</v>
          </cell>
        </row>
        <row r="109">
          <cell r="B109" t="str">
            <v>4.1.2.04.008</v>
          </cell>
          <cell r="C109" t="str">
            <v>CONSULTORIA CONTÁBIL</v>
          </cell>
          <cell r="D109">
            <v>700</v>
          </cell>
          <cell r="E109">
            <v>0</v>
          </cell>
          <cell r="F109">
            <v>0</v>
          </cell>
          <cell r="G109" t="str">
            <v>700,00 D</v>
          </cell>
          <cell r="H109">
            <v>700</v>
          </cell>
        </row>
        <row r="110">
          <cell r="B110" t="str">
            <v>4.1.2.04.009</v>
          </cell>
          <cell r="C110" t="str">
            <v>SERVIÇOS PRESTADOS - PF</v>
          </cell>
          <cell r="D110">
            <v>3012</v>
          </cell>
          <cell r="E110">
            <v>1500</v>
          </cell>
          <cell r="F110">
            <v>0</v>
          </cell>
          <cell r="G110" t="str">
            <v>4.512,00 D</v>
          </cell>
          <cell r="H110">
            <v>4512</v>
          </cell>
        </row>
        <row r="111">
          <cell r="B111" t="str">
            <v>4.1.2.04.010</v>
          </cell>
          <cell r="C111" t="str">
            <v>DEPRECIAÇÕES E AMORTIZAÇÕES</v>
          </cell>
          <cell r="D111">
            <v>1357.9</v>
          </cell>
          <cell r="E111">
            <v>678.95</v>
          </cell>
          <cell r="F111">
            <v>0</v>
          </cell>
          <cell r="G111" t="str">
            <v>2.036,85 D</v>
          </cell>
          <cell r="H111">
            <v>2036.85</v>
          </cell>
        </row>
        <row r="112">
          <cell r="B112" t="str">
            <v>4.1.2.04.021</v>
          </cell>
          <cell r="C112" t="str">
            <v>DESPESAS DIVERSAS</v>
          </cell>
          <cell r="D112">
            <v>7739.88</v>
          </cell>
          <cell r="E112">
            <v>4758.42</v>
          </cell>
          <cell r="F112">
            <v>0</v>
          </cell>
          <cell r="G112" t="str">
            <v>12.498,30 D</v>
          </cell>
          <cell r="H112">
            <v>12498.3</v>
          </cell>
        </row>
        <row r="113">
          <cell r="B113" t="str">
            <v>4.1.2.04.022</v>
          </cell>
          <cell r="C113" t="str">
            <v>GASTOS COM CARTÃO DE CRÉDITO</v>
          </cell>
          <cell r="D113">
            <v>4480.95</v>
          </cell>
          <cell r="E113">
            <v>0</v>
          </cell>
          <cell r="F113">
            <v>0</v>
          </cell>
          <cell r="G113" t="str">
            <v>4.480,95 D</v>
          </cell>
          <cell r="H113">
            <v>4480.95</v>
          </cell>
        </row>
        <row r="114">
          <cell r="B114" t="str">
            <v>4.1.2.04.027</v>
          </cell>
          <cell r="C114" t="str">
            <v>SERVIÇOS PRESTADOS - PJ</v>
          </cell>
          <cell r="D114">
            <v>9915.01</v>
          </cell>
          <cell r="E114">
            <v>600</v>
          </cell>
          <cell r="F114">
            <v>0</v>
          </cell>
          <cell r="G114" t="str">
            <v>10.515,01 D</v>
          </cell>
          <cell r="H114">
            <v>10515.01</v>
          </cell>
        </row>
        <row r="115">
          <cell r="B115" t="str">
            <v>4.1.2.05</v>
          </cell>
          <cell r="C115" t="str">
            <v>DESPESAS FINANCEIRAS</v>
          </cell>
          <cell r="D115">
            <v>1433.7</v>
          </cell>
          <cell r="E115">
            <v>2837.81</v>
          </cell>
          <cell r="F115">
            <v>0</v>
          </cell>
          <cell r="G115" t="str">
            <v>4.271,51 D</v>
          </cell>
          <cell r="H115">
            <v>4271.51</v>
          </cell>
        </row>
        <row r="116">
          <cell r="B116" t="str">
            <v>4.1.2.05.001</v>
          </cell>
          <cell r="C116" t="str">
            <v>JUROS PASSIVOS</v>
          </cell>
          <cell r="D116">
            <v>41.84</v>
          </cell>
          <cell r="E116">
            <v>1763.21</v>
          </cell>
          <cell r="F116">
            <v>0</v>
          </cell>
          <cell r="G116" t="str">
            <v>1.805,05 D</v>
          </cell>
          <cell r="H116">
            <v>1805.05</v>
          </cell>
        </row>
        <row r="117">
          <cell r="B117" t="str">
            <v>4.1.2.05.002</v>
          </cell>
          <cell r="C117" t="str">
            <v>TARIFAS BANCÁRIAS</v>
          </cell>
          <cell r="D117">
            <v>1391.86</v>
          </cell>
          <cell r="E117">
            <v>1074.5999999999999</v>
          </cell>
          <cell r="F117">
            <v>0</v>
          </cell>
          <cell r="G117" t="str">
            <v>2.466,46 D</v>
          </cell>
          <cell r="H117">
            <v>2466.46</v>
          </cell>
        </row>
        <row r="121">
          <cell r="B121" t="str">
            <v>BALANCETE ANALÍTICO DO MÊS DE MARÇO DE 2016</v>
          </cell>
        </row>
        <row r="123">
          <cell r="C123" t="str">
            <v>MUMA COMERCIO DE MOVEIS LTDA ME</v>
          </cell>
        </row>
        <row r="124">
          <cell r="B124" t="str">
            <v>NOME DA CONTA</v>
          </cell>
          <cell r="C124" t="str">
            <v>SALDO ANTERIOR</v>
          </cell>
        </row>
        <row r="125">
          <cell r="B125" t="str">
            <v>ATIVO</v>
          </cell>
          <cell r="C125" t="str">
            <v>224.111,04 D</v>
          </cell>
          <cell r="D125">
            <v>259880.39</v>
          </cell>
          <cell r="E125">
            <v>239935.97</v>
          </cell>
          <cell r="F125" t="str">
            <v>244.055,46 D</v>
          </cell>
        </row>
        <row r="126">
          <cell r="B126" t="str">
            <v>PASSIVO</v>
          </cell>
          <cell r="C126" t="str">
            <v>275.109,87 C</v>
          </cell>
          <cell r="D126">
            <v>66685.61</v>
          </cell>
          <cell r="E126">
            <v>79018.179999999993</v>
          </cell>
          <cell r="F126" t="str">
            <v>287.442,44 C</v>
          </cell>
        </row>
        <row r="127">
          <cell r="B127" t="str">
            <v>CONTAS DE RESULTADO -</v>
          </cell>
          <cell r="C127" t="str">
            <v>45.485,30 C</v>
          </cell>
          <cell r="D127">
            <v>43485.54</v>
          </cell>
          <cell r="E127">
            <v>89920.48</v>
          </cell>
          <cell r="F127" t="str">
            <v>91.920,24 C</v>
          </cell>
        </row>
        <row r="128">
          <cell r="B128" t="str">
            <v>RECEITASCONTAS DE RESULTADO -</v>
          </cell>
          <cell r="C128" t="str">
            <v>96.484,13 D</v>
          </cell>
          <cell r="D128">
            <v>38823.089999999997</v>
          </cell>
          <cell r="E128">
            <v>0</v>
          </cell>
          <cell r="F128" t="str">
            <v>135.307,22 D</v>
          </cell>
        </row>
        <row r="129">
          <cell r="B129" t="str">
            <v>CUSTOS E DESPESAS</v>
          </cell>
        </row>
        <row r="130">
          <cell r="B130" t="str">
            <v>RESULTADO</v>
          </cell>
          <cell r="F130" t="str">
            <v>43.386,98 D</v>
          </cell>
        </row>
      </sheetData>
      <sheetData sheetId="18">
        <row r="4">
          <cell r="B4"/>
          <cell r="C4" t="str">
            <v>NOME DA CONTA</v>
          </cell>
          <cell r="D4" t="str">
            <v>SALDO ANTERIOR</v>
          </cell>
          <cell r="E4" t="str">
            <v>DÉBITO</v>
          </cell>
          <cell r="F4" t="str">
            <v xml:space="preserve">CRÉDITO </v>
          </cell>
          <cell r="G4" t="str">
            <v>Saldo Atual</v>
          </cell>
          <cell r="H4" t="str">
            <v>Saldo Atual</v>
          </cell>
        </row>
        <row r="5">
          <cell r="B5">
            <v>1</v>
          </cell>
          <cell r="C5" t="str">
            <v>ATIVO</v>
          </cell>
          <cell r="D5">
            <v>244055.46</v>
          </cell>
          <cell r="E5">
            <v>231116.44</v>
          </cell>
          <cell r="F5">
            <v>251730.68</v>
          </cell>
          <cell r="G5" t="str">
            <v>223.441,22 D</v>
          </cell>
          <cell r="H5">
            <v>223441.22</v>
          </cell>
        </row>
        <row r="6">
          <cell r="B6" t="str">
            <v>1.1</v>
          </cell>
          <cell r="C6" t="str">
            <v>ATIVO CIRCULANTE</v>
          </cell>
          <cell r="D6">
            <v>184684.44</v>
          </cell>
          <cell r="E6">
            <v>231116.44</v>
          </cell>
          <cell r="F6">
            <v>251190.35</v>
          </cell>
          <cell r="G6" t="str">
            <v>164.610,53 D</v>
          </cell>
          <cell r="H6">
            <v>164610.53</v>
          </cell>
        </row>
        <row r="7">
          <cell r="B7" t="str">
            <v>1.1.1</v>
          </cell>
          <cell r="C7" t="str">
            <v>DISPONIVEL</v>
          </cell>
          <cell r="D7">
            <v>13072.87</v>
          </cell>
          <cell r="E7">
            <v>102850.33</v>
          </cell>
          <cell r="F7">
            <v>108285.8</v>
          </cell>
          <cell r="G7" t="str">
            <v>18.508,34 C</v>
          </cell>
          <cell r="H7">
            <v>18508.34</v>
          </cell>
        </row>
        <row r="8">
          <cell r="B8" t="str">
            <v>1.1.1.01</v>
          </cell>
          <cell r="C8" t="str">
            <v>CAIXA</v>
          </cell>
          <cell r="D8">
            <v>617.67999999999995</v>
          </cell>
          <cell r="E8">
            <v>240</v>
          </cell>
          <cell r="F8">
            <v>0</v>
          </cell>
          <cell r="G8" t="str">
            <v>857,68 D</v>
          </cell>
          <cell r="H8">
            <v>857.68</v>
          </cell>
        </row>
        <row r="9">
          <cell r="B9" t="str">
            <v>1.1.1.01.001</v>
          </cell>
          <cell r="C9" t="str">
            <v>CAIXA GERAL</v>
          </cell>
          <cell r="D9">
            <v>617.67999999999995</v>
          </cell>
          <cell r="E9">
            <v>240</v>
          </cell>
          <cell r="F9">
            <v>0</v>
          </cell>
          <cell r="G9" t="str">
            <v>857,68 D</v>
          </cell>
          <cell r="H9">
            <v>857.68</v>
          </cell>
        </row>
        <row r="10">
          <cell r="B10" t="str">
            <v>1.1.1.02</v>
          </cell>
          <cell r="C10" t="str">
            <v>BANCOS CONTA MOVIMENTO</v>
          </cell>
          <cell r="D10">
            <v>13690.55</v>
          </cell>
          <cell r="E10">
            <v>102610.33</v>
          </cell>
          <cell r="F10">
            <v>108285.8</v>
          </cell>
          <cell r="G10" t="str">
            <v>19.366,02 C</v>
          </cell>
          <cell r="H10">
            <v>19366.02</v>
          </cell>
        </row>
        <row r="11">
          <cell r="B11" t="str">
            <v>1.1.1.02.001</v>
          </cell>
          <cell r="C11" t="str">
            <v>ITAU AG.4861 CTA.24317-0</v>
          </cell>
          <cell r="D11">
            <v>9421.84</v>
          </cell>
          <cell r="E11">
            <v>57087.86</v>
          </cell>
          <cell r="F11">
            <v>57065.29</v>
          </cell>
          <cell r="G11" t="str">
            <v>9.399,27 C</v>
          </cell>
          <cell r="H11">
            <v>9399.27</v>
          </cell>
        </row>
        <row r="12">
          <cell r="B12" t="str">
            <v>1.1.1.02.002</v>
          </cell>
          <cell r="C12" t="str">
            <v>CAIXA ECONÔMICA AG.0867 CTA.3103-7</v>
          </cell>
          <cell r="D12">
            <v>4268.71</v>
          </cell>
          <cell r="E12">
            <v>45522.47</v>
          </cell>
          <cell r="F12">
            <v>51220.51</v>
          </cell>
          <cell r="G12" t="str">
            <v>9.966,75 C</v>
          </cell>
          <cell r="H12">
            <v>9966.75</v>
          </cell>
        </row>
        <row r="13">
          <cell r="B13" t="str">
            <v>1.1.2</v>
          </cell>
          <cell r="C13" t="str">
            <v>CRÉDITOS A RECEBER</v>
          </cell>
          <cell r="D13">
            <v>39824.410000000003</v>
          </cell>
          <cell r="E13">
            <v>84849.55</v>
          </cell>
          <cell r="F13">
            <v>101591.22</v>
          </cell>
          <cell r="G13" t="str">
            <v>23.082,74 D</v>
          </cell>
          <cell r="H13">
            <v>23082.74</v>
          </cell>
        </row>
        <row r="14">
          <cell r="B14" t="str">
            <v>1.1.2.01</v>
          </cell>
          <cell r="C14" t="str">
            <v>DUPLICATAS A RECEBER</v>
          </cell>
          <cell r="D14">
            <v>39824.410000000003</v>
          </cell>
          <cell r="E14">
            <v>84849.55</v>
          </cell>
          <cell r="F14">
            <v>101591.22</v>
          </cell>
          <cell r="G14" t="str">
            <v>23.082,74 D</v>
          </cell>
          <cell r="H14">
            <v>23082.74</v>
          </cell>
        </row>
        <row r="15">
          <cell r="B15" t="str">
            <v>1.1.2.01.001</v>
          </cell>
          <cell r="C15" t="str">
            <v>CLIENTES</v>
          </cell>
          <cell r="D15">
            <v>39824.410000000003</v>
          </cell>
          <cell r="E15">
            <v>84849.55</v>
          </cell>
          <cell r="F15">
            <v>101591.22</v>
          </cell>
          <cell r="G15" t="str">
            <v>23.082,74 D</v>
          </cell>
          <cell r="H15">
            <v>23082.74</v>
          </cell>
        </row>
        <row r="16">
          <cell r="B16" t="str">
            <v>1.1.5</v>
          </cell>
          <cell r="C16" t="str">
            <v>ESTOQUES</v>
          </cell>
          <cell r="D16">
            <v>157932.9</v>
          </cell>
          <cell r="E16">
            <v>43416.56</v>
          </cell>
          <cell r="F16">
            <v>41313.33</v>
          </cell>
          <cell r="G16" t="str">
            <v>160.036,13 D</v>
          </cell>
          <cell r="H16">
            <v>160036.13</v>
          </cell>
        </row>
        <row r="17">
          <cell r="B17" t="str">
            <v>1.1.5.01</v>
          </cell>
          <cell r="C17" t="str">
            <v>MERCADORIAS, PRODUTOS E INSUMOS</v>
          </cell>
          <cell r="D17">
            <v>157932.9</v>
          </cell>
          <cell r="E17">
            <v>43416.56</v>
          </cell>
          <cell r="F17">
            <v>41313.33</v>
          </cell>
          <cell r="G17" t="str">
            <v>160.036,13 D</v>
          </cell>
          <cell r="H17">
            <v>160036.13</v>
          </cell>
        </row>
        <row r="18">
          <cell r="B18" t="str">
            <v>1.1.5.01.001</v>
          </cell>
          <cell r="C18" t="str">
            <v>ESTOQUE MERCADORIAS PARA REVENDA</v>
          </cell>
          <cell r="D18">
            <v>157932.9</v>
          </cell>
          <cell r="E18">
            <v>43416.56</v>
          </cell>
          <cell r="F18">
            <v>41313.33</v>
          </cell>
          <cell r="G18" t="str">
            <v>160.036,13 D</v>
          </cell>
          <cell r="H18">
            <v>160036.13</v>
          </cell>
        </row>
        <row r="19">
          <cell r="B19" t="str">
            <v>1.2</v>
          </cell>
          <cell r="C19" t="str">
            <v>ATIVO NÃO CIRCULANTE</v>
          </cell>
          <cell r="D19">
            <v>59371.02</v>
          </cell>
          <cell r="E19">
            <v>0</v>
          </cell>
          <cell r="F19">
            <v>540.33000000000004</v>
          </cell>
          <cell r="G19" t="str">
            <v>58.830,69 D</v>
          </cell>
          <cell r="H19">
            <v>58830.69</v>
          </cell>
        </row>
        <row r="20">
          <cell r="B20" t="str">
            <v>1.2.3</v>
          </cell>
          <cell r="C20" t="str">
            <v>IMOBILIZADO</v>
          </cell>
          <cell r="D20">
            <v>52421.02</v>
          </cell>
          <cell r="E20">
            <v>0</v>
          </cell>
          <cell r="F20">
            <v>540.33000000000004</v>
          </cell>
          <cell r="G20" t="str">
            <v>51.880,69 D</v>
          </cell>
          <cell r="H20">
            <v>51880.69</v>
          </cell>
        </row>
        <row r="21">
          <cell r="B21" t="str">
            <v>1.2.3.01</v>
          </cell>
          <cell r="C21" t="str">
            <v>IMOBILIZADO</v>
          </cell>
          <cell r="D21">
            <v>62914.6</v>
          </cell>
          <cell r="E21">
            <v>0</v>
          </cell>
          <cell r="F21">
            <v>0</v>
          </cell>
          <cell r="G21" t="str">
            <v>62.914,60 D</v>
          </cell>
          <cell r="H21">
            <v>62914.6</v>
          </cell>
        </row>
        <row r="22">
          <cell r="B22" t="str">
            <v>1.2.3.01.002</v>
          </cell>
          <cell r="C22" t="str">
            <v>MÓVEIS E UTENSÍLIOS</v>
          </cell>
          <cell r="D22">
            <v>44354.6</v>
          </cell>
          <cell r="E22">
            <v>0</v>
          </cell>
          <cell r="F22">
            <v>0</v>
          </cell>
          <cell r="G22" t="str">
            <v>44.354,60 D</v>
          </cell>
          <cell r="H22">
            <v>44354.6</v>
          </cell>
        </row>
        <row r="23">
          <cell r="B23" t="str">
            <v>1.2.3.01.007</v>
          </cell>
          <cell r="C23" t="str">
            <v>EQUIPAMENTOS DE INFORMÁTICA</v>
          </cell>
          <cell r="D23">
            <v>18560</v>
          </cell>
          <cell r="E23">
            <v>0</v>
          </cell>
          <cell r="F23">
            <v>0</v>
          </cell>
          <cell r="G23" t="str">
            <v>18.560,00 D</v>
          </cell>
          <cell r="H23">
            <v>18560</v>
          </cell>
        </row>
        <row r="24">
          <cell r="B24" t="str">
            <v>1.2.3.02</v>
          </cell>
          <cell r="C24" t="str">
            <v>(-) DEPRECIAÇÕES, AMORTIZAÇÕES E</v>
          </cell>
          <cell r="D24">
            <v>10493.58</v>
          </cell>
          <cell r="E24">
            <v>0</v>
          </cell>
          <cell r="F24">
            <v>540.33000000000004</v>
          </cell>
          <cell r="G24" t="str">
            <v>11.033,91 C</v>
          </cell>
          <cell r="H24">
            <v>11033.91</v>
          </cell>
        </row>
        <row r="25">
          <cell r="B25"/>
          <cell r="C25" t="str">
            <v>EXAUSTÕES</v>
          </cell>
          <cell r="D25"/>
          <cell r="E25"/>
          <cell r="F25"/>
          <cell r="G25"/>
          <cell r="H25"/>
        </row>
        <row r="26">
          <cell r="B26" t="str">
            <v>1.2.3.02.002</v>
          </cell>
          <cell r="C26" t="str">
            <v>(-) DEPRECIAÇÃO DE MÓVEIS E UTENSÍLIOS</v>
          </cell>
          <cell r="D26">
            <v>5544.3</v>
          </cell>
          <cell r="E26">
            <v>0</v>
          </cell>
          <cell r="F26">
            <v>231</v>
          </cell>
          <cell r="G26" t="str">
            <v>5.775,30 C</v>
          </cell>
          <cell r="H26">
            <v>5775.3</v>
          </cell>
        </row>
        <row r="27">
          <cell r="B27" t="str">
            <v>1.2.3.02.005</v>
          </cell>
          <cell r="C27" t="str">
            <v>(-) DEPRECIAÇÃO EQUIPAMENTOS DE</v>
          </cell>
          <cell r="D27">
            <v>4949.28</v>
          </cell>
          <cell r="E27">
            <v>0</v>
          </cell>
          <cell r="F27">
            <v>309.33</v>
          </cell>
          <cell r="G27" t="str">
            <v>5.258,61 C</v>
          </cell>
          <cell r="H27">
            <v>5258.61</v>
          </cell>
        </row>
        <row r="28">
          <cell r="B28"/>
          <cell r="C28" t="str">
            <v>INFORMÁTICA</v>
          </cell>
          <cell r="D28"/>
          <cell r="E28"/>
          <cell r="F28"/>
          <cell r="G28"/>
          <cell r="H28"/>
        </row>
        <row r="29">
          <cell r="B29" t="str">
            <v>1.2.4</v>
          </cell>
          <cell r="C29" t="str">
            <v>INTANGIVEL</v>
          </cell>
          <cell r="D29">
            <v>6950</v>
          </cell>
          <cell r="E29">
            <v>0</v>
          </cell>
          <cell r="F29">
            <v>0</v>
          </cell>
          <cell r="G29" t="str">
            <v>6.950,00 D</v>
          </cell>
          <cell r="H29">
            <v>6950</v>
          </cell>
        </row>
        <row r="30">
          <cell r="B30" t="str">
            <v>1.2.4.01</v>
          </cell>
          <cell r="C30" t="str">
            <v>MARCAS, DIREITOS E PATENTES</v>
          </cell>
          <cell r="D30">
            <v>6950</v>
          </cell>
          <cell r="E30">
            <v>0</v>
          </cell>
          <cell r="F30">
            <v>0</v>
          </cell>
          <cell r="G30" t="str">
            <v>6.950,00 D</v>
          </cell>
          <cell r="H30">
            <v>6950</v>
          </cell>
        </row>
        <row r="31">
          <cell r="B31" t="str">
            <v>1.2.4.01.001</v>
          </cell>
          <cell r="C31" t="str">
            <v>MARCAS E PATENTES</v>
          </cell>
          <cell r="D31">
            <v>6950</v>
          </cell>
          <cell r="E31">
            <v>0</v>
          </cell>
          <cell r="F31">
            <v>0</v>
          </cell>
          <cell r="G31" t="str">
            <v>6.950,00 D</v>
          </cell>
          <cell r="H31">
            <v>6950</v>
          </cell>
        </row>
        <row r="32">
          <cell r="B32">
            <v>2</v>
          </cell>
          <cell r="C32" t="str">
            <v>PASSIVO</v>
          </cell>
          <cell r="D32">
            <v>287442.44</v>
          </cell>
          <cell r="E32">
            <v>70275.210000000006</v>
          </cell>
          <cell r="F32">
            <v>66592.66</v>
          </cell>
          <cell r="G32" t="str">
            <v>283.759,89 C</v>
          </cell>
          <cell r="H32">
            <v>283759.89</v>
          </cell>
        </row>
        <row r="33">
          <cell r="B33" t="str">
            <v>2.1</v>
          </cell>
          <cell r="C33" t="str">
            <v>PASSIVO CIRCULANTE</v>
          </cell>
          <cell r="D33">
            <v>104566.29</v>
          </cell>
          <cell r="E33">
            <v>68816.14</v>
          </cell>
          <cell r="F33">
            <v>66592.66</v>
          </cell>
          <cell r="G33" t="str">
            <v>102.342,81 C</v>
          </cell>
          <cell r="H33">
            <v>102342.81</v>
          </cell>
        </row>
        <row r="34">
          <cell r="B34" t="str">
            <v>2.1.1</v>
          </cell>
          <cell r="C34" t="str">
            <v>EMPRÉSTIMOS E FINANCIAMENTOS</v>
          </cell>
          <cell r="D34">
            <v>49293.760000000002</v>
          </cell>
          <cell r="E34">
            <v>521.49</v>
          </cell>
          <cell r="F34">
            <v>0</v>
          </cell>
          <cell r="G34" t="str">
            <v>48.772,27 C</v>
          </cell>
          <cell r="H34">
            <v>48772.27</v>
          </cell>
        </row>
        <row r="35">
          <cell r="B35" t="str">
            <v>2.1.1.01</v>
          </cell>
          <cell r="C35" t="str">
            <v>EMPRÉSTIMOS</v>
          </cell>
          <cell r="D35">
            <v>49293.760000000002</v>
          </cell>
          <cell r="E35">
            <v>521.49</v>
          </cell>
          <cell r="F35">
            <v>0</v>
          </cell>
          <cell r="G35" t="str">
            <v>48.772,27 C</v>
          </cell>
          <cell r="H35">
            <v>48772.27</v>
          </cell>
        </row>
        <row r="36">
          <cell r="B36" t="str">
            <v>2.1.1.01.001</v>
          </cell>
          <cell r="C36" t="str">
            <v>EMPRÉSTIMO CAIXA</v>
          </cell>
          <cell r="D36">
            <v>7293.76</v>
          </cell>
          <cell r="E36">
            <v>521.49</v>
          </cell>
          <cell r="F36">
            <v>0</v>
          </cell>
          <cell r="G36" t="str">
            <v>6.772,27 C</v>
          </cell>
          <cell r="H36">
            <v>6772.27</v>
          </cell>
        </row>
        <row r="37">
          <cell r="B37" t="str">
            <v>2.1.1.01.002</v>
          </cell>
          <cell r="C37" t="str">
            <v>AFAC - ADIANT. FUTURO AUMENTO DE</v>
          </cell>
          <cell r="D37">
            <v>42000</v>
          </cell>
          <cell r="E37">
            <v>0</v>
          </cell>
          <cell r="F37">
            <v>0</v>
          </cell>
          <cell r="G37" t="str">
            <v>42.000,00 C</v>
          </cell>
          <cell r="H37">
            <v>42000</v>
          </cell>
        </row>
        <row r="38">
          <cell r="B38"/>
          <cell r="C38" t="str">
            <v>CAPITAL</v>
          </cell>
          <cell r="D38"/>
          <cell r="E38"/>
          <cell r="F38"/>
          <cell r="G38"/>
          <cell r="H38"/>
        </row>
        <row r="39">
          <cell r="B39" t="str">
            <v>2.1.3</v>
          </cell>
          <cell r="C39" t="str">
            <v>FORNECEDORES</v>
          </cell>
          <cell r="D39">
            <v>8318.2099999999991</v>
          </cell>
          <cell r="E39">
            <v>43610.15</v>
          </cell>
          <cell r="F39">
            <v>43416.56</v>
          </cell>
          <cell r="G39" t="str">
            <v>8.511,80 D</v>
          </cell>
          <cell r="H39">
            <v>8511.7999999999993</v>
          </cell>
        </row>
        <row r="40">
          <cell r="B40" t="str">
            <v>2.1.3.01</v>
          </cell>
          <cell r="C40" t="str">
            <v>FORNCEDORES NACIONAIS</v>
          </cell>
          <cell r="D40">
            <v>8318.2099999999991</v>
          </cell>
          <cell r="E40">
            <v>43610.15</v>
          </cell>
          <cell r="F40">
            <v>43416.56</v>
          </cell>
          <cell r="G40" t="str">
            <v>8.511,80 D</v>
          </cell>
          <cell r="H40">
            <v>8511.7999999999993</v>
          </cell>
        </row>
        <row r="41">
          <cell r="B41" t="str">
            <v>2.1.3.01.001</v>
          </cell>
          <cell r="C41" t="str">
            <v>FORNECEDORES</v>
          </cell>
          <cell r="D41">
            <v>8318.2099999999991</v>
          </cell>
          <cell r="E41">
            <v>43610.15</v>
          </cell>
          <cell r="F41">
            <v>43416.56</v>
          </cell>
          <cell r="G41" t="str">
            <v>8.511,80 D</v>
          </cell>
          <cell r="H41">
            <v>8511.7999999999993</v>
          </cell>
        </row>
        <row r="42">
          <cell r="B42" t="str">
            <v>2.1.4</v>
          </cell>
          <cell r="C42" t="str">
            <v>OBRIGAÇÕES TRIBUTÁRIAS</v>
          </cell>
          <cell r="D42">
            <v>57417.16</v>
          </cell>
          <cell r="E42">
            <v>8309.84</v>
          </cell>
          <cell r="F42">
            <v>12379.59</v>
          </cell>
          <cell r="G42" t="str">
            <v>61.486,91 C</v>
          </cell>
          <cell r="H42">
            <v>61486.91</v>
          </cell>
        </row>
        <row r="43">
          <cell r="B43" t="str">
            <v>2.1.4.01</v>
          </cell>
          <cell r="C43" t="str">
            <v>IMPOSTOS E CONTRIBUIÇÕES A RECOLHER</v>
          </cell>
          <cell r="D43">
            <v>57417.16</v>
          </cell>
          <cell r="E43">
            <v>8309.84</v>
          </cell>
          <cell r="F43">
            <v>12379.59</v>
          </cell>
          <cell r="G43" t="str">
            <v>61.486,91 C</v>
          </cell>
          <cell r="H43">
            <v>61486.91</v>
          </cell>
        </row>
        <row r="44">
          <cell r="B44" t="str">
            <v>2.1.4.01.004</v>
          </cell>
          <cell r="C44" t="str">
            <v>IRRF A RECOLHER</v>
          </cell>
          <cell r="D44">
            <v>31.42</v>
          </cell>
          <cell r="E44">
            <v>31.42</v>
          </cell>
          <cell r="F44">
            <v>31.42</v>
          </cell>
          <cell r="G44" t="str">
            <v>31,42 C</v>
          </cell>
          <cell r="H44">
            <v>31.42</v>
          </cell>
        </row>
        <row r="45">
          <cell r="B45" t="str">
            <v>2.1.4.01.008</v>
          </cell>
          <cell r="C45" t="str">
            <v>DAS-SIMPLES NACIONAL A RECOLHER</v>
          </cell>
          <cell r="D45">
            <v>38928.410000000003</v>
          </cell>
          <cell r="E45">
            <v>0</v>
          </cell>
          <cell r="F45">
            <v>7037.34</v>
          </cell>
          <cell r="G45" t="str">
            <v>45.965,75 C</v>
          </cell>
          <cell r="H45">
            <v>45965.75</v>
          </cell>
        </row>
        <row r="46">
          <cell r="B46" t="str">
            <v>2.1.4.01.009</v>
          </cell>
          <cell r="C46" t="str">
            <v>PARCELAMENTO SIMPLES NACIONAL A</v>
          </cell>
          <cell r="D46">
            <v>10820.65</v>
          </cell>
          <cell r="E46">
            <v>641.74</v>
          </cell>
          <cell r="F46">
            <v>0</v>
          </cell>
          <cell r="G46" t="str">
            <v>10.178,91 C</v>
          </cell>
          <cell r="H46">
            <v>10178.91</v>
          </cell>
        </row>
        <row r="47">
          <cell r="B47"/>
          <cell r="C47" t="str">
            <v>RECOLHER</v>
          </cell>
          <cell r="D47"/>
          <cell r="E47"/>
          <cell r="F47"/>
          <cell r="G47"/>
          <cell r="H47"/>
        </row>
        <row r="48">
          <cell r="B48" t="str">
            <v>2.1.4.01.010</v>
          </cell>
          <cell r="C48" t="str">
            <v>ICMS FRONTEIRA A RECOLHER</v>
          </cell>
          <cell r="D48">
            <v>7636.68</v>
          </cell>
          <cell r="E48">
            <v>7636.68</v>
          </cell>
          <cell r="F48">
            <v>5310.83</v>
          </cell>
          <cell r="G48" t="str">
            <v>5.310,83 C</v>
          </cell>
          <cell r="H48">
            <v>5310.83</v>
          </cell>
        </row>
        <row r="49">
          <cell r="B49" t="str">
            <v>2.1.5</v>
          </cell>
          <cell r="C49" t="str">
            <v>OBRIGAÇÕES TRABALHISTAS E</v>
          </cell>
          <cell r="D49">
            <v>6173.58</v>
          </cell>
          <cell r="E49">
            <v>13385</v>
          </cell>
          <cell r="F49">
            <v>7806.85</v>
          </cell>
          <cell r="G49" t="str">
            <v>595,43 C</v>
          </cell>
          <cell r="H49">
            <v>595.42999999999995</v>
          </cell>
        </row>
        <row r="50">
          <cell r="B50"/>
          <cell r="C50" t="str">
            <v>PREVIDENCIÁRIAS</v>
          </cell>
          <cell r="D50"/>
          <cell r="E50"/>
          <cell r="F50"/>
          <cell r="G50"/>
          <cell r="H50"/>
        </row>
        <row r="51">
          <cell r="B51" t="str">
            <v>2.1.5.01</v>
          </cell>
          <cell r="C51" t="str">
            <v>OBRIGAÇÕES COM PESSOAL</v>
          </cell>
          <cell r="D51">
            <v>5611.86</v>
          </cell>
          <cell r="E51">
            <v>12161.05</v>
          </cell>
          <cell r="F51">
            <v>6885.85</v>
          </cell>
          <cell r="G51" t="str">
            <v>336,66 C</v>
          </cell>
          <cell r="H51">
            <v>336.66</v>
          </cell>
        </row>
        <row r="52">
          <cell r="B52" t="str">
            <v>2.1.5.01.001</v>
          </cell>
          <cell r="C52" t="str">
            <v>SALÁRIOS E ORDENADOS A PAGAR</v>
          </cell>
          <cell r="D52">
            <v>1009.07</v>
          </cell>
          <cell r="E52">
            <v>6099.19</v>
          </cell>
          <cell r="F52">
            <v>3225.85</v>
          </cell>
          <cell r="G52" t="str">
            <v>1.864,27 D</v>
          </cell>
          <cell r="H52">
            <v>1864.27</v>
          </cell>
        </row>
        <row r="53">
          <cell r="B53" t="str">
            <v>2.1.5.01.002</v>
          </cell>
          <cell r="C53" t="str">
            <v>PRO LABORE A PAGAR</v>
          </cell>
          <cell r="D53">
            <v>4602.79</v>
          </cell>
          <cell r="E53">
            <v>6061.86</v>
          </cell>
          <cell r="F53">
            <v>3660</v>
          </cell>
          <cell r="G53" t="str">
            <v>2.200,93 C</v>
          </cell>
          <cell r="H53">
            <v>2200.9299999999998</v>
          </cell>
        </row>
        <row r="54">
          <cell r="B54" t="str">
            <v>2.1.5.02</v>
          </cell>
          <cell r="C54" t="str">
            <v>OBRIGAÇÕES PREVIDENCIÁRIAS</v>
          </cell>
          <cell r="D54">
            <v>561.72</v>
          </cell>
          <cell r="E54">
            <v>1223.95</v>
          </cell>
          <cell r="F54">
            <v>921</v>
          </cell>
          <cell r="G54" t="str">
            <v>258,77 C</v>
          </cell>
          <cell r="H54">
            <v>258.77</v>
          </cell>
        </row>
        <row r="55">
          <cell r="B55" t="str">
            <v>2.1.5.02.001</v>
          </cell>
          <cell r="C55" t="str">
            <v>INSS A RECOLHER</v>
          </cell>
          <cell r="D55">
            <v>291.86</v>
          </cell>
          <cell r="E55">
            <v>954.09</v>
          </cell>
          <cell r="F55">
            <v>617</v>
          </cell>
          <cell r="G55" t="str">
            <v>45,23 D</v>
          </cell>
          <cell r="H55">
            <v>45.23</v>
          </cell>
        </row>
        <row r="56">
          <cell r="B56" t="str">
            <v>2.1.5.02.002</v>
          </cell>
          <cell r="C56" t="str">
            <v>FGTS A RECOLHER</v>
          </cell>
          <cell r="D56">
            <v>269.86</v>
          </cell>
          <cell r="E56">
            <v>269.86</v>
          </cell>
          <cell r="F56">
            <v>304</v>
          </cell>
          <cell r="G56" t="str">
            <v>304,00 C</v>
          </cell>
          <cell r="H56">
            <v>304</v>
          </cell>
        </row>
        <row r="57">
          <cell r="B57" t="str">
            <v>2.1.6</v>
          </cell>
          <cell r="C57" t="str">
            <v>OUTRAS OBRIGAÇÕES</v>
          </cell>
          <cell r="D57">
            <v>0</v>
          </cell>
          <cell r="E57">
            <v>2989.66</v>
          </cell>
          <cell r="F57">
            <v>2989.66</v>
          </cell>
          <cell r="G57" t="str">
            <v>0,00</v>
          </cell>
          <cell r="H57">
            <v>0</v>
          </cell>
        </row>
        <row r="58">
          <cell r="B58" t="str">
            <v>2.1.6.02</v>
          </cell>
          <cell r="C58" t="str">
            <v>CONTAS A PAGAR</v>
          </cell>
          <cell r="D58">
            <v>0</v>
          </cell>
          <cell r="E58">
            <v>2989.66</v>
          </cell>
          <cell r="F58">
            <v>2989.66</v>
          </cell>
          <cell r="G58" t="str">
            <v>0,00</v>
          </cell>
          <cell r="H58">
            <v>0</v>
          </cell>
        </row>
        <row r="59">
          <cell r="B59" t="str">
            <v>2.1.6.02.002</v>
          </cell>
          <cell r="C59" t="str">
            <v>CHEQUES A RESGATAR</v>
          </cell>
          <cell r="D59">
            <v>0</v>
          </cell>
          <cell r="E59">
            <v>2989.66</v>
          </cell>
          <cell r="F59">
            <v>2989.66</v>
          </cell>
          <cell r="G59" t="str">
            <v>0,00</v>
          </cell>
          <cell r="H59">
            <v>0</v>
          </cell>
        </row>
        <row r="60">
          <cell r="B60" t="str">
            <v>2.3</v>
          </cell>
          <cell r="C60" t="str">
            <v>PATRIMÔNIO LÍQUIDO</v>
          </cell>
          <cell r="D60">
            <v>182876.15</v>
          </cell>
          <cell r="E60">
            <v>1459.07</v>
          </cell>
          <cell r="F60">
            <v>0</v>
          </cell>
          <cell r="G60" t="str">
            <v>181.417,08 C</v>
          </cell>
          <cell r="H60">
            <v>181417.08</v>
          </cell>
        </row>
        <row r="61">
          <cell r="B61" t="str">
            <v>2.3.1</v>
          </cell>
          <cell r="C61" t="str">
            <v>CAPITAL SOCIAL</v>
          </cell>
          <cell r="D61">
            <v>66000</v>
          </cell>
          <cell r="E61">
            <v>0</v>
          </cell>
          <cell r="F61">
            <v>0</v>
          </cell>
          <cell r="G61" t="str">
            <v>66.000,00 C</v>
          </cell>
          <cell r="H61">
            <v>66000</v>
          </cell>
        </row>
        <row r="62">
          <cell r="B62" t="str">
            <v>2.3.1.01</v>
          </cell>
          <cell r="C62" t="str">
            <v>CAPITAL SUBSCRITO</v>
          </cell>
          <cell r="D62">
            <v>66000</v>
          </cell>
          <cell r="E62">
            <v>0</v>
          </cell>
          <cell r="F62">
            <v>0</v>
          </cell>
          <cell r="G62" t="str">
            <v>66.000,00 C</v>
          </cell>
          <cell r="H62">
            <v>66000</v>
          </cell>
        </row>
        <row r="63">
          <cell r="B63" t="str">
            <v>2.3.1.01.001</v>
          </cell>
          <cell r="C63" t="str">
            <v>CAPITAL SOCIAL</v>
          </cell>
          <cell r="D63">
            <v>66000</v>
          </cell>
          <cell r="E63">
            <v>0</v>
          </cell>
          <cell r="F63">
            <v>0</v>
          </cell>
          <cell r="G63" t="str">
            <v>66.000,00 C</v>
          </cell>
          <cell r="H63">
            <v>66000</v>
          </cell>
        </row>
        <row r="64">
          <cell r="B64" t="str">
            <v>2.3.3</v>
          </cell>
          <cell r="C64" t="str">
            <v>LUCROS OU PREJUÍZOS ACUMULADOS</v>
          </cell>
          <cell r="D64">
            <v>116876.15</v>
          </cell>
          <cell r="E64">
            <v>1459.07</v>
          </cell>
          <cell r="F64">
            <v>0</v>
          </cell>
          <cell r="G64" t="str">
            <v>115.417,08 C</v>
          </cell>
          <cell r="H64">
            <v>115417.08</v>
          </cell>
        </row>
        <row r="65">
          <cell r="B65" t="str">
            <v>2.3.3.01</v>
          </cell>
          <cell r="C65" t="str">
            <v>LUCROS OU PREJUÍZOS ACUMULADOS</v>
          </cell>
          <cell r="D65">
            <v>116876.15</v>
          </cell>
          <cell r="E65">
            <v>1459.07</v>
          </cell>
          <cell r="F65">
            <v>0</v>
          </cell>
          <cell r="G65" t="str">
            <v>115.417,08 C</v>
          </cell>
          <cell r="H65">
            <v>115417.08</v>
          </cell>
        </row>
        <row r="66">
          <cell r="B66" t="str">
            <v>2.3.3.01.001</v>
          </cell>
          <cell r="C66" t="str">
            <v>LUCROS ACUMULADOS</v>
          </cell>
          <cell r="D66">
            <v>116876.15</v>
          </cell>
          <cell r="E66">
            <v>1459.07</v>
          </cell>
          <cell r="F66">
            <v>0</v>
          </cell>
          <cell r="G66" t="str">
            <v>115.417,08 C</v>
          </cell>
          <cell r="H66">
            <v>115417.08</v>
          </cell>
        </row>
        <row r="67">
          <cell r="B67">
            <v>3</v>
          </cell>
          <cell r="C67" t="str">
            <v>CONTAS DE RESULTADO - RECEITAS</v>
          </cell>
          <cell r="D67">
            <v>91920.24</v>
          </cell>
          <cell r="E67">
            <v>40708.800000000003</v>
          </cell>
          <cell r="F67">
            <v>84178.65</v>
          </cell>
          <cell r="G67" t="str">
            <v>135.390,09 C</v>
          </cell>
          <cell r="H67">
            <v>135390.09</v>
          </cell>
        </row>
        <row r="68">
          <cell r="B68" t="str">
            <v>3.1</v>
          </cell>
          <cell r="C68" t="str">
            <v>RECEITAS OPERACIONAIS</v>
          </cell>
          <cell r="D68">
            <v>91920.24</v>
          </cell>
          <cell r="E68">
            <v>40708.800000000003</v>
          </cell>
          <cell r="F68">
            <v>84178.65</v>
          </cell>
          <cell r="G68" t="str">
            <v>135.390,09 C</v>
          </cell>
          <cell r="H68">
            <v>135390.09</v>
          </cell>
        </row>
        <row r="69">
          <cell r="B69" t="str">
            <v>3.1.1</v>
          </cell>
          <cell r="C69" t="str">
            <v>RECEITA BRUTA DE VENDAS E SERVIÇOS</v>
          </cell>
          <cell r="D69">
            <v>178000.08</v>
          </cell>
          <cell r="E69">
            <v>0</v>
          </cell>
          <cell r="F69">
            <v>84178.65</v>
          </cell>
          <cell r="G69" t="str">
            <v>262.178,73 C</v>
          </cell>
          <cell r="H69">
            <v>262178.73</v>
          </cell>
        </row>
        <row r="70">
          <cell r="B70" t="str">
            <v>3.1.1.01</v>
          </cell>
          <cell r="C70" t="str">
            <v>RECEITA BRUTA DE VENDAS DE PRODUTOS</v>
          </cell>
          <cell r="D70">
            <v>178000.08</v>
          </cell>
          <cell r="E70">
            <v>0</v>
          </cell>
          <cell r="F70">
            <v>84178.65</v>
          </cell>
          <cell r="G70" t="str">
            <v>262.178,73 C</v>
          </cell>
          <cell r="H70">
            <v>262178.73</v>
          </cell>
        </row>
        <row r="71">
          <cell r="B71"/>
          <cell r="C71" t="str">
            <v>E MERCADORIAS</v>
          </cell>
          <cell r="D71"/>
          <cell r="E71"/>
          <cell r="F71"/>
          <cell r="G71"/>
          <cell r="H71"/>
        </row>
        <row r="72">
          <cell r="B72" t="str">
            <v>3.1.1.01.001</v>
          </cell>
          <cell r="C72" t="str">
            <v>VENDAS DE PRODUTOS/MERCADORIAS</v>
          </cell>
          <cell r="D72">
            <v>178000.08</v>
          </cell>
          <cell r="E72">
            <v>0</v>
          </cell>
          <cell r="F72">
            <v>84178.65</v>
          </cell>
          <cell r="G72" t="str">
            <v>262.178,73 C</v>
          </cell>
          <cell r="H72">
            <v>262178.73</v>
          </cell>
        </row>
        <row r="73">
          <cell r="B73" t="str">
            <v>3.1.2</v>
          </cell>
          <cell r="C73" t="str">
            <v>(-) DEDUÇÕES DA RECEITA BRUTA</v>
          </cell>
          <cell r="D73">
            <v>86080.8</v>
          </cell>
          <cell r="E73">
            <v>40708.800000000003</v>
          </cell>
          <cell r="F73">
            <v>0</v>
          </cell>
          <cell r="G73" t="str">
            <v>126.789,60 D</v>
          </cell>
          <cell r="H73">
            <v>126789.6</v>
          </cell>
        </row>
        <row r="74">
          <cell r="B74" t="str">
            <v>3.1.2.03</v>
          </cell>
          <cell r="C74" t="str">
            <v>(-) IMPOSTOS INCIDENTES SOBRE VENDAS E</v>
          </cell>
          <cell r="D74">
            <v>86080.8</v>
          </cell>
          <cell r="E74">
            <v>40708.800000000003</v>
          </cell>
          <cell r="F74">
            <v>0</v>
          </cell>
          <cell r="G74" t="str">
            <v>126.789,60 D</v>
          </cell>
          <cell r="H74">
            <v>126789.6</v>
          </cell>
        </row>
        <row r="75">
          <cell r="B75"/>
          <cell r="C75" t="str">
            <v>SERVIÇOS</v>
          </cell>
          <cell r="D75"/>
          <cell r="E75"/>
          <cell r="F75"/>
          <cell r="G75"/>
          <cell r="H75"/>
        </row>
        <row r="76">
          <cell r="B76" t="str">
            <v>3.1.2.03.001</v>
          </cell>
          <cell r="C76" t="str">
            <v>(-) CUSTO DA MERCADORIA VENDIDA</v>
          </cell>
          <cell r="D76">
            <v>71199.990000000005</v>
          </cell>
          <cell r="E76">
            <v>33671.46</v>
          </cell>
          <cell r="F76">
            <v>0</v>
          </cell>
          <cell r="G76" t="str">
            <v>104.871,45 D</v>
          </cell>
          <cell r="H76">
            <v>104871.45</v>
          </cell>
        </row>
        <row r="77">
          <cell r="B77" t="str">
            <v>3.1.2.03.005</v>
          </cell>
          <cell r="C77" t="str">
            <v>(-) DAS - SIMPLES NACIONAL</v>
          </cell>
          <cell r="D77">
            <v>14880.81</v>
          </cell>
          <cell r="E77">
            <v>7037.34</v>
          </cell>
          <cell r="F77">
            <v>0</v>
          </cell>
          <cell r="G77" t="str">
            <v>21.918,15 D</v>
          </cell>
          <cell r="H77">
            <v>21918.15</v>
          </cell>
        </row>
        <row r="78">
          <cell r="B78" t="str">
            <v>3.1.3</v>
          </cell>
          <cell r="C78" t="str">
            <v>RECEITAS FINANCEIRAS</v>
          </cell>
          <cell r="D78">
            <v>0.96</v>
          </cell>
          <cell r="E78">
            <v>0</v>
          </cell>
          <cell r="F78">
            <v>0</v>
          </cell>
          <cell r="G78" t="str">
            <v>0,96 C</v>
          </cell>
          <cell r="H78">
            <v>0.96</v>
          </cell>
        </row>
        <row r="79">
          <cell r="B79" t="str">
            <v>3.1.3.01</v>
          </cell>
          <cell r="C79" t="str">
            <v>JUROS, DESCONTOS, OUTRAS RECEITAS</v>
          </cell>
          <cell r="D79">
            <v>0.96</v>
          </cell>
          <cell r="E79">
            <v>0</v>
          </cell>
          <cell r="F79">
            <v>0</v>
          </cell>
          <cell r="G79" t="str">
            <v>0,96 C</v>
          </cell>
          <cell r="H79">
            <v>0.96</v>
          </cell>
        </row>
        <row r="80">
          <cell r="B80" t="str">
            <v>3.1.3.01.001</v>
          </cell>
          <cell r="C80" t="str">
            <v>RENDIMENTO APLICAÇÕES FINANCEIRAS</v>
          </cell>
          <cell r="D80">
            <v>0.96</v>
          </cell>
          <cell r="E80">
            <v>0</v>
          </cell>
          <cell r="F80">
            <v>0</v>
          </cell>
          <cell r="G80" t="str">
            <v>0,96 C</v>
          </cell>
          <cell r="H80">
            <v>0.96</v>
          </cell>
        </row>
        <row r="81">
          <cell r="B81">
            <v>4</v>
          </cell>
          <cell r="C81" t="str">
            <v>CONTAS DE RESULTADO - CUSTOS E</v>
          </cell>
          <cell r="D81">
            <v>135307.22</v>
          </cell>
          <cell r="E81">
            <v>60626.34</v>
          </cell>
          <cell r="F81">
            <v>224.8</v>
          </cell>
          <cell r="G81" t="str">
            <v>195.708,76 D</v>
          </cell>
          <cell r="H81">
            <v>195708.76</v>
          </cell>
        </row>
        <row r="82">
          <cell r="B82"/>
          <cell r="C82" t="str">
            <v>DESPESAS</v>
          </cell>
          <cell r="D82"/>
          <cell r="E82"/>
          <cell r="F82"/>
          <cell r="G82"/>
          <cell r="H82"/>
        </row>
        <row r="83">
          <cell r="B83" t="str">
            <v>4.1</v>
          </cell>
          <cell r="C83" t="str">
            <v>DESPESAS OPERACIONAIS</v>
          </cell>
          <cell r="D83">
            <v>135307.22</v>
          </cell>
          <cell r="E83">
            <v>60626.34</v>
          </cell>
          <cell r="F83">
            <v>224.8</v>
          </cell>
          <cell r="G83" t="str">
            <v>195.708,76 D</v>
          </cell>
          <cell r="H83">
            <v>195708.76</v>
          </cell>
        </row>
        <row r="84">
          <cell r="B84" t="str">
            <v>4.1.1</v>
          </cell>
          <cell r="C84" t="str">
            <v>CUSTOS E DESPESAS COM VENDAS</v>
          </cell>
          <cell r="D84">
            <v>50661.26</v>
          </cell>
          <cell r="E84">
            <v>13964.33</v>
          </cell>
          <cell r="F84">
            <v>0</v>
          </cell>
          <cell r="G84" t="str">
            <v>64.625,59 D</v>
          </cell>
          <cell r="H84">
            <v>64625.59</v>
          </cell>
        </row>
        <row r="85">
          <cell r="B85" t="str">
            <v>4.1.1.01</v>
          </cell>
          <cell r="C85" t="str">
            <v>DESPESAS OPERACIONAIS - VENDAS</v>
          </cell>
          <cell r="D85">
            <v>50661.26</v>
          </cell>
          <cell r="E85">
            <v>13964.33</v>
          </cell>
          <cell r="F85">
            <v>0</v>
          </cell>
          <cell r="G85" t="str">
            <v>64.625,59 D</v>
          </cell>
          <cell r="H85">
            <v>64625.59</v>
          </cell>
        </row>
        <row r="86">
          <cell r="B86" t="str">
            <v>4.1.1.01.001</v>
          </cell>
          <cell r="C86" t="str">
            <v>FRETES E CARRETOS</v>
          </cell>
          <cell r="D86">
            <v>44505.47</v>
          </cell>
          <cell r="E86">
            <v>11993.78</v>
          </cell>
          <cell r="F86">
            <v>0</v>
          </cell>
          <cell r="G86" t="str">
            <v>56.499,25 D</v>
          </cell>
          <cell r="H86">
            <v>56499.25</v>
          </cell>
        </row>
        <row r="87">
          <cell r="B87" t="str">
            <v>4.1.1.01.003</v>
          </cell>
          <cell r="C87" t="str">
            <v>PAG SEGURO</v>
          </cell>
          <cell r="D87">
            <v>6155.79</v>
          </cell>
          <cell r="E87">
            <v>1970.55</v>
          </cell>
          <cell r="F87">
            <v>0</v>
          </cell>
          <cell r="G87" t="str">
            <v>8.126,34 D</v>
          </cell>
          <cell r="H87">
            <v>8126.34</v>
          </cell>
        </row>
        <row r="88">
          <cell r="B88" t="str">
            <v>4.1.2</v>
          </cell>
          <cell r="C88" t="str">
            <v>DESPESAS ADMINISTRATIVAS</v>
          </cell>
          <cell r="D88">
            <v>84645.96</v>
          </cell>
          <cell r="E88">
            <v>46662.01</v>
          </cell>
          <cell r="F88">
            <v>224.8</v>
          </cell>
          <cell r="G88" t="str">
            <v>131.083,17 D</v>
          </cell>
          <cell r="H88">
            <v>131083.17000000001</v>
          </cell>
        </row>
        <row r="89">
          <cell r="B89" t="str">
            <v>4.1.2.01</v>
          </cell>
          <cell r="C89" t="str">
            <v>DESPESAS COM PESSOAL</v>
          </cell>
          <cell r="D89">
            <v>22478.21</v>
          </cell>
          <cell r="E89">
            <v>7529.84</v>
          </cell>
          <cell r="F89">
            <v>224.8</v>
          </cell>
          <cell r="G89" t="str">
            <v>29.783,25 D</v>
          </cell>
          <cell r="H89">
            <v>29783.25</v>
          </cell>
        </row>
        <row r="90">
          <cell r="B90" t="str">
            <v>4.1.2.01.001</v>
          </cell>
          <cell r="C90" t="str">
            <v>SALÁRIOS E ORDENADOS</v>
          </cell>
          <cell r="D90">
            <v>8482.4</v>
          </cell>
          <cell r="E90">
            <v>3800</v>
          </cell>
          <cell r="F90">
            <v>0</v>
          </cell>
          <cell r="G90" t="str">
            <v>12.282,40 D</v>
          </cell>
          <cell r="H90">
            <v>12282.4</v>
          </cell>
        </row>
        <row r="91">
          <cell r="B91" t="str">
            <v>4.1.2.01.002</v>
          </cell>
          <cell r="C91" t="str">
            <v>PRO LABORE</v>
          </cell>
          <cell r="D91">
            <v>12900.93</v>
          </cell>
          <cell r="E91">
            <v>2500</v>
          </cell>
          <cell r="F91">
            <v>0</v>
          </cell>
          <cell r="G91" t="str">
            <v>15.400,93 D</v>
          </cell>
          <cell r="H91">
            <v>15400.93</v>
          </cell>
        </row>
        <row r="92">
          <cell r="B92" t="str">
            <v>4.1.2.01.007</v>
          </cell>
          <cell r="C92" t="str">
            <v>FGTS</v>
          </cell>
          <cell r="D92">
            <v>269.86</v>
          </cell>
          <cell r="E92">
            <v>615.17999999999995</v>
          </cell>
          <cell r="F92">
            <v>0</v>
          </cell>
          <cell r="G92" t="str">
            <v>885,04 D</v>
          </cell>
          <cell r="H92">
            <v>885.04</v>
          </cell>
        </row>
        <row r="93">
          <cell r="B93" t="str">
            <v>4.1.2.01.010</v>
          </cell>
          <cell r="C93" t="str">
            <v>ALIMENTAÇÃO</v>
          </cell>
          <cell r="D93">
            <v>970.4</v>
          </cell>
          <cell r="E93">
            <v>488</v>
          </cell>
          <cell r="F93">
            <v>0</v>
          </cell>
          <cell r="G93" t="str">
            <v>1.458,40 D</v>
          </cell>
          <cell r="H93">
            <v>1458.4</v>
          </cell>
        </row>
        <row r="94">
          <cell r="B94" t="str">
            <v>4.1.2.01.011</v>
          </cell>
          <cell r="C94" t="str">
            <v>TRANSPORTE</v>
          </cell>
          <cell r="D94">
            <v>176.8</v>
          </cell>
          <cell r="E94">
            <v>0</v>
          </cell>
          <cell r="F94">
            <v>224.8</v>
          </cell>
          <cell r="G94" t="str">
            <v>401,60 C</v>
          </cell>
          <cell r="H94">
            <v>401.6</v>
          </cell>
        </row>
        <row r="95">
          <cell r="B95" t="str">
            <v>4.1.2.01.014</v>
          </cell>
          <cell r="C95" t="str">
            <v>IRRF SOBRE FOLHA</v>
          </cell>
          <cell r="D95">
            <v>31.42</v>
          </cell>
          <cell r="E95">
            <v>0</v>
          </cell>
          <cell r="F95">
            <v>0</v>
          </cell>
          <cell r="G95" t="str">
            <v>31,42 D</v>
          </cell>
          <cell r="H95">
            <v>31.42</v>
          </cell>
        </row>
        <row r="96">
          <cell r="B96" t="str">
            <v>4.1.2.01.015</v>
          </cell>
          <cell r="C96" t="str">
            <v>ENTIDADES DE CLASSE</v>
          </cell>
          <cell r="D96">
            <v>0</v>
          </cell>
          <cell r="E96">
            <v>126.66</v>
          </cell>
          <cell r="F96">
            <v>0</v>
          </cell>
          <cell r="G96" t="str">
            <v>126,66 D</v>
          </cell>
          <cell r="H96">
            <v>126.66</v>
          </cell>
        </row>
        <row r="97">
          <cell r="B97" t="str">
            <v>4.1.2.02</v>
          </cell>
          <cell r="C97" t="str">
            <v>ALUGUÉIS, ARRENDAMENTOS E</v>
          </cell>
          <cell r="D97">
            <v>6000</v>
          </cell>
          <cell r="E97">
            <v>2000</v>
          </cell>
          <cell r="F97">
            <v>0</v>
          </cell>
          <cell r="G97" t="str">
            <v>8.000,00 D</v>
          </cell>
          <cell r="H97">
            <v>8000</v>
          </cell>
        </row>
        <row r="98">
          <cell r="B98"/>
          <cell r="C98" t="str">
            <v>FINANCIAMENTOS</v>
          </cell>
          <cell r="D98"/>
          <cell r="E98"/>
          <cell r="F98"/>
          <cell r="G98"/>
          <cell r="H98"/>
        </row>
        <row r="99">
          <cell r="B99" t="str">
            <v>4.1.2.02.001</v>
          </cell>
          <cell r="C99" t="str">
            <v>ALUGUÉIS DE IMÓVEIS</v>
          </cell>
          <cell r="D99">
            <v>6000</v>
          </cell>
          <cell r="E99">
            <v>2000</v>
          </cell>
          <cell r="F99">
            <v>0</v>
          </cell>
          <cell r="G99" t="str">
            <v>8.000,00 D</v>
          </cell>
          <cell r="H99">
            <v>8000</v>
          </cell>
        </row>
        <row r="100">
          <cell r="B100" t="str">
            <v>4.1.2.03</v>
          </cell>
          <cell r="C100" t="str">
            <v>DESPESAS TRIBUTÁRIAS</v>
          </cell>
          <cell r="D100">
            <v>14492.8</v>
          </cell>
          <cell r="E100">
            <v>5400.87</v>
          </cell>
          <cell r="F100">
            <v>0</v>
          </cell>
          <cell r="G100" t="str">
            <v>19.893,67 D</v>
          </cell>
          <cell r="H100">
            <v>19893.669999999998</v>
          </cell>
        </row>
        <row r="101">
          <cell r="B101" t="str">
            <v>4.1.2.03.003</v>
          </cell>
          <cell r="C101" t="str">
            <v>TAXAS DIVERSAS</v>
          </cell>
          <cell r="D101">
            <v>55.96</v>
          </cell>
          <cell r="E101">
            <v>90.04</v>
          </cell>
          <cell r="F101">
            <v>0</v>
          </cell>
          <cell r="G101" t="str">
            <v>146,00 D</v>
          </cell>
          <cell r="H101">
            <v>146</v>
          </cell>
        </row>
        <row r="102">
          <cell r="B102" t="str">
            <v>4.1.2.03.008</v>
          </cell>
          <cell r="C102" t="str">
            <v>CIM</v>
          </cell>
          <cell r="D102">
            <v>325.08</v>
          </cell>
          <cell r="E102">
            <v>0</v>
          </cell>
          <cell r="F102">
            <v>0</v>
          </cell>
          <cell r="G102" t="str">
            <v>325,08 D</v>
          </cell>
          <cell r="H102">
            <v>325.08</v>
          </cell>
        </row>
        <row r="103">
          <cell r="B103" t="str">
            <v>4.1.2.03.009</v>
          </cell>
          <cell r="C103" t="str">
            <v>DESPESA COM ICMS</v>
          </cell>
          <cell r="D103">
            <v>14111.76</v>
          </cell>
          <cell r="E103">
            <v>5310.83</v>
          </cell>
          <cell r="F103">
            <v>0</v>
          </cell>
          <cell r="G103" t="str">
            <v>19.422,59 D</v>
          </cell>
          <cell r="H103">
            <v>19422.59</v>
          </cell>
        </row>
        <row r="104">
          <cell r="B104" t="str">
            <v>4.1.2.04</v>
          </cell>
          <cell r="C104" t="str">
            <v>DESPESAS GERAIS</v>
          </cell>
          <cell r="D104">
            <v>37403.440000000002</v>
          </cell>
          <cell r="E104">
            <v>28090.63</v>
          </cell>
          <cell r="F104">
            <v>0</v>
          </cell>
          <cell r="G104" t="str">
            <v>65.494,07 D</v>
          </cell>
          <cell r="H104">
            <v>65494.07</v>
          </cell>
        </row>
        <row r="105">
          <cell r="B105" t="str">
            <v>4.1.2.04.003</v>
          </cell>
          <cell r="C105" t="str">
            <v>TELEFONE</v>
          </cell>
          <cell r="D105">
            <v>2650.43</v>
          </cell>
          <cell r="E105">
            <v>877.87</v>
          </cell>
          <cell r="F105">
            <v>0</v>
          </cell>
          <cell r="G105" t="str">
            <v>3.528,30 D</v>
          </cell>
          <cell r="H105">
            <v>3528.3</v>
          </cell>
        </row>
        <row r="106">
          <cell r="B106" t="str">
            <v>4.1.2.04.006</v>
          </cell>
          <cell r="C106" t="str">
            <v>MATERIAL DE ESCRITÓRIO</v>
          </cell>
          <cell r="D106">
            <v>9.9</v>
          </cell>
          <cell r="E106">
            <v>0</v>
          </cell>
          <cell r="F106">
            <v>0</v>
          </cell>
          <cell r="G106" t="str">
            <v>9,90 D</v>
          </cell>
          <cell r="H106">
            <v>9.9</v>
          </cell>
        </row>
        <row r="107">
          <cell r="B107" t="str">
            <v>4.1.2.04.008</v>
          </cell>
          <cell r="C107" t="str">
            <v>CONSULTORIA CONTÁBIL</v>
          </cell>
          <cell r="D107">
            <v>700</v>
          </cell>
          <cell r="E107">
            <v>1808.1</v>
          </cell>
          <cell r="F107">
            <v>0</v>
          </cell>
          <cell r="G107" t="str">
            <v>2.508,10 D</v>
          </cell>
          <cell r="H107">
            <v>2508.1</v>
          </cell>
        </row>
        <row r="108">
          <cell r="B108" t="str">
            <v>4.1.2.04.009</v>
          </cell>
          <cell r="C108" t="str">
            <v>SERVIÇOS PRESTADOS - PF</v>
          </cell>
          <cell r="D108">
            <v>4512</v>
          </cell>
          <cell r="E108">
            <v>1500</v>
          </cell>
          <cell r="F108">
            <v>0</v>
          </cell>
          <cell r="G108" t="str">
            <v>6.012,00 D</v>
          </cell>
          <cell r="H108">
            <v>6012</v>
          </cell>
        </row>
        <row r="109">
          <cell r="B109" t="str">
            <v>4.1.2.04.010</v>
          </cell>
          <cell r="C109" t="str">
            <v>DEPRECIAÇÕES E AMORTIZAÇÕES</v>
          </cell>
          <cell r="D109">
            <v>2036.85</v>
          </cell>
          <cell r="E109">
            <v>540.33000000000004</v>
          </cell>
          <cell r="F109">
            <v>0</v>
          </cell>
          <cell r="G109" t="str">
            <v>2.577,18 D</v>
          </cell>
          <cell r="H109">
            <v>2577.1799999999998</v>
          </cell>
        </row>
        <row r="110">
          <cell r="B110" t="str">
            <v>4.1.2.04.016</v>
          </cell>
          <cell r="C110" t="str">
            <v>REEMBOLSO</v>
          </cell>
          <cell r="D110">
            <v>0</v>
          </cell>
          <cell r="E110">
            <v>98.14</v>
          </cell>
          <cell r="F110">
            <v>0</v>
          </cell>
          <cell r="G110" t="str">
            <v>98,14 D</v>
          </cell>
          <cell r="H110">
            <v>98.14</v>
          </cell>
        </row>
        <row r="111">
          <cell r="B111" t="str">
            <v>4.1.2.04.019</v>
          </cell>
          <cell r="C111" t="str">
            <v>SISTEMAS, SOFTWARE E MANUTENÇÃO</v>
          </cell>
          <cell r="D111">
            <v>0</v>
          </cell>
          <cell r="E111">
            <v>359.18</v>
          </cell>
          <cell r="F111">
            <v>0</v>
          </cell>
          <cell r="G111" t="str">
            <v>359,18 D</v>
          </cell>
          <cell r="H111">
            <v>359.18</v>
          </cell>
        </row>
        <row r="112">
          <cell r="B112" t="str">
            <v>4.1.2.04.021</v>
          </cell>
          <cell r="C112" t="str">
            <v>DESPESAS DIVERSAS</v>
          </cell>
          <cell r="D112">
            <v>12498.3</v>
          </cell>
          <cell r="E112">
            <v>13854.68</v>
          </cell>
          <cell r="F112">
            <v>0</v>
          </cell>
          <cell r="G112" t="str">
            <v>26.352,98 D</v>
          </cell>
          <cell r="H112">
            <v>26352.98</v>
          </cell>
        </row>
        <row r="113">
          <cell r="B113" t="str">
            <v>4.1.2.04.022</v>
          </cell>
          <cell r="C113" t="str">
            <v>GASTOS COM CARTÃO DE CRÉDITO</v>
          </cell>
          <cell r="D113">
            <v>4480.95</v>
          </cell>
          <cell r="E113">
            <v>5130.8599999999997</v>
          </cell>
          <cell r="F113">
            <v>0</v>
          </cell>
          <cell r="G113" t="str">
            <v>9.611,81 D</v>
          </cell>
          <cell r="H113">
            <v>9611.81</v>
          </cell>
        </row>
        <row r="114">
          <cell r="B114"/>
          <cell r="C114"/>
          <cell r="D114"/>
          <cell r="E114"/>
          <cell r="F114"/>
          <cell r="G114"/>
          <cell r="H114"/>
        </row>
        <row r="115">
          <cell r="B115"/>
          <cell r="C115"/>
          <cell r="D115"/>
          <cell r="E115"/>
          <cell r="F115"/>
          <cell r="G115"/>
          <cell r="H115"/>
        </row>
        <row r="116">
          <cell r="B116"/>
          <cell r="C116"/>
          <cell r="D116"/>
          <cell r="E116"/>
          <cell r="F116"/>
          <cell r="G116"/>
          <cell r="H116"/>
        </row>
        <row r="117">
          <cell r="B117"/>
          <cell r="C117"/>
          <cell r="D117"/>
          <cell r="E117"/>
          <cell r="F117"/>
          <cell r="G117"/>
          <cell r="H117"/>
        </row>
        <row r="118">
          <cell r="B118"/>
          <cell r="C118"/>
          <cell r="D118"/>
          <cell r="E118"/>
          <cell r="F118"/>
          <cell r="G118"/>
          <cell r="H118"/>
        </row>
        <row r="119">
          <cell r="B119"/>
          <cell r="C119"/>
          <cell r="D119"/>
          <cell r="E119"/>
          <cell r="F119"/>
          <cell r="G119"/>
          <cell r="H119"/>
        </row>
        <row r="120">
          <cell r="B120" t="str">
            <v>4.1.2.04.023</v>
          </cell>
          <cell r="C120" t="str">
            <v>HONORÁRIOS ADVOCATÍCIOS</v>
          </cell>
          <cell r="D120">
            <v>0</v>
          </cell>
          <cell r="E120">
            <v>600</v>
          </cell>
          <cell r="F120">
            <v>0</v>
          </cell>
          <cell r="G120" t="str">
            <v>600,00 D</v>
          </cell>
          <cell r="H120">
            <v>600</v>
          </cell>
        </row>
        <row r="121">
          <cell r="B121" t="str">
            <v>4.1.2.04.027</v>
          </cell>
          <cell r="C121" t="str">
            <v>SERVIÇOS PRESTADOS - PJ</v>
          </cell>
          <cell r="D121">
            <v>10515.01</v>
          </cell>
          <cell r="E121">
            <v>3321.47</v>
          </cell>
          <cell r="F121">
            <v>0</v>
          </cell>
          <cell r="G121" t="str">
            <v>13.836,48 D</v>
          </cell>
          <cell r="H121">
            <v>13836.48</v>
          </cell>
        </row>
        <row r="122">
          <cell r="B122" t="str">
            <v>4.1.2.05</v>
          </cell>
          <cell r="C122" t="str">
            <v>DESPESAS FINANCEIRAS</v>
          </cell>
          <cell r="D122">
            <v>4271.51</v>
          </cell>
          <cell r="E122">
            <v>3640.67</v>
          </cell>
          <cell r="F122">
            <v>0</v>
          </cell>
          <cell r="G122" t="str">
            <v>7.912,18 D</v>
          </cell>
          <cell r="H122">
            <v>7912.18</v>
          </cell>
        </row>
        <row r="123">
          <cell r="B123" t="str">
            <v>4.1.2.05.001</v>
          </cell>
          <cell r="C123" t="str">
            <v>JUROS PASSIVOS</v>
          </cell>
          <cell r="D123">
            <v>1805.05</v>
          </cell>
          <cell r="E123">
            <v>2556.27</v>
          </cell>
          <cell r="F123">
            <v>0</v>
          </cell>
          <cell r="G123" t="str">
            <v>4.361,32 D</v>
          </cell>
          <cell r="H123">
            <v>4361.32</v>
          </cell>
        </row>
        <row r="124">
          <cell r="B124" t="str">
            <v>4.1.2.05.002</v>
          </cell>
          <cell r="C124" t="str">
            <v>TARIFAS BANCÁRIAS</v>
          </cell>
          <cell r="D124">
            <v>2466.46</v>
          </cell>
          <cell r="E124">
            <v>1084.4000000000001</v>
          </cell>
          <cell r="F124">
            <v>0</v>
          </cell>
          <cell r="G124" t="str">
            <v>3.550,86 D</v>
          </cell>
          <cell r="H124">
            <v>3550.86</v>
          </cell>
        </row>
        <row r="125">
          <cell r="B125"/>
          <cell r="C125"/>
          <cell r="D125"/>
          <cell r="E125"/>
          <cell r="F125"/>
          <cell r="G125"/>
          <cell r="H125"/>
        </row>
        <row r="126">
          <cell r="B126"/>
          <cell r="C126" t="str">
            <v>ATIVO</v>
          </cell>
          <cell r="D126">
            <v>244055.46</v>
          </cell>
          <cell r="E126">
            <v>231116.44</v>
          </cell>
          <cell r="F126">
            <v>251730.68</v>
          </cell>
          <cell r="G126" t="str">
            <v>223.441,22 D</v>
          </cell>
          <cell r="H126">
            <v>223441.22</v>
          </cell>
        </row>
        <row r="127">
          <cell r="B127"/>
          <cell r="C127" t="str">
            <v>PASSIVO</v>
          </cell>
          <cell r="D127">
            <v>287442.44</v>
          </cell>
          <cell r="E127">
            <v>70275.210000000006</v>
          </cell>
          <cell r="F127">
            <v>66592.66</v>
          </cell>
          <cell r="G127" t="str">
            <v>283.759,89 C</v>
          </cell>
          <cell r="H127">
            <v>283759.89</v>
          </cell>
        </row>
        <row r="128">
          <cell r="B128"/>
          <cell r="C128" t="str">
            <v>CONTAS DE RESULTADO -</v>
          </cell>
          <cell r="D128">
            <v>91920.24</v>
          </cell>
          <cell r="E128">
            <v>40708.800000000003</v>
          </cell>
          <cell r="F128">
            <v>84178.65</v>
          </cell>
          <cell r="G128" t="str">
            <v>135.390,09 C</v>
          </cell>
          <cell r="H128">
            <v>135390.09</v>
          </cell>
        </row>
        <row r="129">
          <cell r="B129"/>
          <cell r="C129" t="str">
            <v>RECEITASCONTAS DE RESULTADO -</v>
          </cell>
          <cell r="D129">
            <v>135307.22</v>
          </cell>
          <cell r="E129">
            <v>60626.34</v>
          </cell>
          <cell r="F129">
            <v>224.8</v>
          </cell>
          <cell r="G129" t="str">
            <v>195.708,76 D</v>
          </cell>
          <cell r="H129">
            <v>195708.76</v>
          </cell>
        </row>
        <row r="130">
          <cell r="B130"/>
          <cell r="C130" t="str">
            <v>CUSTOS E DESPESAS</v>
          </cell>
          <cell r="D130"/>
          <cell r="E130"/>
          <cell r="F130"/>
          <cell r="G130"/>
          <cell r="H130"/>
        </row>
        <row r="131">
          <cell r="B131"/>
          <cell r="C131" t="str">
            <v>RESULTADO</v>
          </cell>
          <cell r="D131"/>
          <cell r="E131"/>
          <cell r="F131"/>
          <cell r="G131" t="str">
            <v>60.318,67 D</v>
          </cell>
          <cell r="H131">
            <v>60318.67</v>
          </cell>
        </row>
      </sheetData>
      <sheetData sheetId="19">
        <row r="4">
          <cell r="C4" t="str">
            <v>NOME DA CONTA</v>
          </cell>
          <cell r="D4" t="str">
            <v>SALDO ANTERIOR</v>
          </cell>
          <cell r="E4" t="str">
            <v>DÉBITO</v>
          </cell>
          <cell r="F4" t="str">
            <v xml:space="preserve">CRÉDITO </v>
          </cell>
          <cell r="G4" t="str">
            <v>Saldo Atual</v>
          </cell>
          <cell r="H4" t="str">
            <v>Saldo Atual</v>
          </cell>
        </row>
        <row r="5">
          <cell r="B5">
            <v>1</v>
          </cell>
          <cell r="C5" t="str">
            <v>ATIVO</v>
          </cell>
          <cell r="D5">
            <v>223441.22</v>
          </cell>
          <cell r="E5">
            <v>282591.89</v>
          </cell>
          <cell r="F5">
            <v>264246.69</v>
          </cell>
          <cell r="G5" t="str">
            <v>241.786,42 D</v>
          </cell>
          <cell r="H5">
            <v>241786.42</v>
          </cell>
        </row>
        <row r="6">
          <cell r="B6" t="str">
            <v>1.1</v>
          </cell>
          <cell r="C6" t="str">
            <v>ATIVO CIRCULANTE</v>
          </cell>
          <cell r="D6">
            <v>164610.53</v>
          </cell>
          <cell r="E6">
            <v>281941.89</v>
          </cell>
          <cell r="F6">
            <v>263567.74</v>
          </cell>
          <cell r="G6" t="str">
            <v>182.984,68 D</v>
          </cell>
          <cell r="H6">
            <v>182984.68</v>
          </cell>
        </row>
        <row r="7">
          <cell r="B7" t="str">
            <v>1.1.1</v>
          </cell>
          <cell r="C7" t="str">
            <v>DISPONIVEL</v>
          </cell>
          <cell r="D7">
            <v>18508.34</v>
          </cell>
          <cell r="E7">
            <v>104531.43</v>
          </cell>
          <cell r="F7">
            <v>105853.02</v>
          </cell>
          <cell r="G7" t="str">
            <v>19.829,93 C</v>
          </cell>
          <cell r="H7">
            <v>19829.93</v>
          </cell>
        </row>
        <row r="8">
          <cell r="B8" t="str">
            <v>1.1.1.01</v>
          </cell>
          <cell r="C8" t="str">
            <v>CAIXA</v>
          </cell>
          <cell r="D8">
            <v>857.68</v>
          </cell>
          <cell r="E8">
            <v>360</v>
          </cell>
          <cell r="F8">
            <v>0</v>
          </cell>
          <cell r="G8" t="str">
            <v>1.217,68 D</v>
          </cell>
          <cell r="H8">
            <v>1217.68</v>
          </cell>
        </row>
        <row r="9">
          <cell r="B9" t="str">
            <v>1.1.1.01.001</v>
          </cell>
          <cell r="C9" t="str">
            <v>CAIXA GERAL</v>
          </cell>
          <cell r="D9">
            <v>857.68</v>
          </cell>
          <cell r="E9">
            <v>360</v>
          </cell>
          <cell r="F9">
            <v>0</v>
          </cell>
          <cell r="G9" t="str">
            <v>1.217,68 D</v>
          </cell>
          <cell r="H9">
            <v>1217.68</v>
          </cell>
        </row>
        <row r="10">
          <cell r="B10" t="str">
            <v>1.1.1.02</v>
          </cell>
          <cell r="C10" t="str">
            <v>BANCOS CONTA MOVIMENTO</v>
          </cell>
          <cell r="D10">
            <v>19366.02</v>
          </cell>
          <cell r="E10">
            <v>104171.43</v>
          </cell>
          <cell r="F10">
            <v>105853.02</v>
          </cell>
          <cell r="G10" t="str">
            <v>21.047,61 C</v>
          </cell>
          <cell r="H10">
            <v>21047.61</v>
          </cell>
        </row>
        <row r="11">
          <cell r="B11" t="str">
            <v>1.1.1.02.001</v>
          </cell>
          <cell r="C11" t="str">
            <v>ITAU AG.4861 CTA.24317-0</v>
          </cell>
          <cell r="D11">
            <v>9399.27</v>
          </cell>
          <cell r="E11">
            <v>55587.56</v>
          </cell>
          <cell r="F11">
            <v>57877.96</v>
          </cell>
          <cell r="G11" t="str">
            <v>11.689,67 C</v>
          </cell>
          <cell r="H11">
            <v>11689.67</v>
          </cell>
        </row>
        <row r="12">
          <cell r="B12" t="str">
            <v>1.1.1.02.002</v>
          </cell>
          <cell r="C12" t="str">
            <v>CAIXA ECONÔMICA AG.0867 CTA.3103-7</v>
          </cell>
          <cell r="D12">
            <v>9966.75</v>
          </cell>
          <cell r="E12">
            <v>48583.87</v>
          </cell>
          <cell r="F12">
            <v>47975.06</v>
          </cell>
          <cell r="G12" t="str">
            <v>9.357,94 C</v>
          </cell>
          <cell r="H12">
            <v>9357.94</v>
          </cell>
        </row>
        <row r="13">
          <cell r="B13" t="str">
            <v>1.1.2</v>
          </cell>
          <cell r="C13" t="str">
            <v>CRÉDITOS A RECEBER</v>
          </cell>
          <cell r="D13">
            <v>23082.74</v>
          </cell>
          <cell r="E13">
            <v>120631.35</v>
          </cell>
          <cell r="F13">
            <v>105916.33</v>
          </cell>
          <cell r="G13" t="str">
            <v>37.797,76 D</v>
          </cell>
          <cell r="H13">
            <v>37797.760000000002</v>
          </cell>
        </row>
        <row r="14">
          <cell r="B14" t="str">
            <v>1.1.2.01</v>
          </cell>
          <cell r="C14" t="str">
            <v>DUPLICATAS A RECEBER</v>
          </cell>
          <cell r="D14">
            <v>23082.74</v>
          </cell>
          <cell r="E14">
            <v>120631.35</v>
          </cell>
          <cell r="F14">
            <v>105916.33</v>
          </cell>
          <cell r="G14" t="str">
            <v>37.797,76 D</v>
          </cell>
          <cell r="H14">
            <v>37797.760000000002</v>
          </cell>
        </row>
        <row r="15">
          <cell r="B15" t="str">
            <v>1.1.2.01.001</v>
          </cell>
          <cell r="C15" t="str">
            <v>CLIENTES</v>
          </cell>
          <cell r="D15">
            <v>23082.74</v>
          </cell>
          <cell r="E15">
            <v>120631.35</v>
          </cell>
          <cell r="F15">
            <v>105916.33</v>
          </cell>
          <cell r="G15" t="str">
            <v>37.797,76 D</v>
          </cell>
          <cell r="H15">
            <v>37797.760000000002</v>
          </cell>
        </row>
        <row r="16">
          <cell r="B16" t="str">
            <v>1.1.5</v>
          </cell>
          <cell r="C16" t="str">
            <v>ESTOQUES</v>
          </cell>
          <cell r="D16">
            <v>160036.13</v>
          </cell>
          <cell r="E16">
            <v>56779.11</v>
          </cell>
          <cell r="F16">
            <v>51798.39</v>
          </cell>
          <cell r="G16" t="str">
            <v>165.016,85 D</v>
          </cell>
          <cell r="H16">
            <v>165016.85</v>
          </cell>
        </row>
        <row r="17">
          <cell r="B17" t="str">
            <v>1.1.5.01</v>
          </cell>
          <cell r="C17" t="str">
            <v>MERCADORIAS, PRODUTOS E INSUMOS</v>
          </cell>
          <cell r="D17">
            <v>160036.13</v>
          </cell>
          <cell r="E17">
            <v>56779.11</v>
          </cell>
          <cell r="F17">
            <v>51798.39</v>
          </cell>
          <cell r="G17" t="str">
            <v>165.016,85 D</v>
          </cell>
          <cell r="H17">
            <v>165016.85</v>
          </cell>
        </row>
        <row r="18">
          <cell r="B18" t="str">
            <v>1.1.5.01.001</v>
          </cell>
          <cell r="C18" t="str">
            <v>ESTOQUE MERCADORIAS PARA REVENDA</v>
          </cell>
          <cell r="D18">
            <v>160036.13</v>
          </cell>
          <cell r="E18">
            <v>56779.11</v>
          </cell>
          <cell r="F18">
            <v>51798.39</v>
          </cell>
          <cell r="G18" t="str">
            <v>165.016,85 D</v>
          </cell>
          <cell r="H18">
            <v>165016.85</v>
          </cell>
        </row>
        <row r="19">
          <cell r="B19" t="str">
            <v>1.2</v>
          </cell>
          <cell r="C19" t="str">
            <v>ATIVO NÃO CIRCULANTE</v>
          </cell>
          <cell r="D19">
            <v>58830.69</v>
          </cell>
          <cell r="E19">
            <v>650</v>
          </cell>
          <cell r="F19">
            <v>678.95</v>
          </cell>
          <cell r="G19" t="str">
            <v>58.801,74 D</v>
          </cell>
          <cell r="H19">
            <v>58801.74</v>
          </cell>
        </row>
        <row r="20">
          <cell r="B20" t="str">
            <v>1.2.3</v>
          </cell>
          <cell r="C20" t="str">
            <v>IMOBILIZADO</v>
          </cell>
          <cell r="D20">
            <v>51880.69</v>
          </cell>
          <cell r="E20">
            <v>0</v>
          </cell>
          <cell r="F20">
            <v>678.95</v>
          </cell>
          <cell r="G20" t="str">
            <v>51.201,74 D</v>
          </cell>
          <cell r="H20">
            <v>51201.74</v>
          </cell>
        </row>
        <row r="21">
          <cell r="B21" t="str">
            <v>1.2.3.01</v>
          </cell>
          <cell r="C21" t="str">
            <v>IMOBILIZADO</v>
          </cell>
          <cell r="D21">
            <v>62914.6</v>
          </cell>
          <cell r="E21">
            <v>0</v>
          </cell>
          <cell r="F21">
            <v>0</v>
          </cell>
          <cell r="G21" t="str">
            <v>62.914,60 D</v>
          </cell>
          <cell r="H21">
            <v>62914.6</v>
          </cell>
        </row>
        <row r="22">
          <cell r="B22" t="str">
            <v>1.2.3.01.002</v>
          </cell>
          <cell r="C22" t="str">
            <v>MÓVEIS E UTENSÍLIOS</v>
          </cell>
          <cell r="D22">
            <v>44354.6</v>
          </cell>
          <cell r="E22">
            <v>0</v>
          </cell>
          <cell r="F22">
            <v>0</v>
          </cell>
          <cell r="G22" t="str">
            <v>44.354,60 D</v>
          </cell>
          <cell r="H22">
            <v>44354.6</v>
          </cell>
        </row>
        <row r="23">
          <cell r="B23" t="str">
            <v>1.2.3.01.007</v>
          </cell>
          <cell r="C23" t="str">
            <v>EQUIPAMENTOS DE INFORMÁTICA</v>
          </cell>
          <cell r="D23">
            <v>18560</v>
          </cell>
          <cell r="E23">
            <v>0</v>
          </cell>
          <cell r="F23">
            <v>0</v>
          </cell>
          <cell r="G23" t="str">
            <v>18.560,00 D</v>
          </cell>
          <cell r="H23">
            <v>18560</v>
          </cell>
        </row>
        <row r="24">
          <cell r="B24" t="str">
            <v>1.2.3.02</v>
          </cell>
          <cell r="C24" t="str">
            <v>(-) DEPRECIAÇÕES, AMORTIZAÇÕES E</v>
          </cell>
          <cell r="D24">
            <v>11033.91</v>
          </cell>
          <cell r="E24">
            <v>0</v>
          </cell>
          <cell r="F24">
            <v>678.95</v>
          </cell>
          <cell r="G24" t="str">
            <v>11.712,86 C</v>
          </cell>
          <cell r="H24">
            <v>11712.86</v>
          </cell>
        </row>
        <row r="25">
          <cell r="C25" t="str">
            <v>EXAUSTÕES</v>
          </cell>
        </row>
        <row r="26">
          <cell r="B26" t="str">
            <v>1.2.3.02.002</v>
          </cell>
          <cell r="C26" t="str">
            <v>(-) DEPRECIAÇÃO DE MÓVEIS E UTENSÍLIOS</v>
          </cell>
          <cell r="D26">
            <v>5775.3</v>
          </cell>
          <cell r="E26">
            <v>0</v>
          </cell>
          <cell r="F26">
            <v>369.62</v>
          </cell>
          <cell r="G26" t="str">
            <v>6.144,92 C</v>
          </cell>
          <cell r="H26">
            <v>6144.92</v>
          </cell>
        </row>
        <row r="27">
          <cell r="B27" t="str">
            <v>1.2.3.02.005</v>
          </cell>
          <cell r="C27" t="str">
            <v>(-) DEPRECIAÇÃO EQUIPAMENTOS DE</v>
          </cell>
          <cell r="D27">
            <v>5258.61</v>
          </cell>
          <cell r="E27">
            <v>0</v>
          </cell>
          <cell r="F27">
            <v>309.33</v>
          </cell>
          <cell r="G27" t="str">
            <v>5.567,94 C</v>
          </cell>
          <cell r="H27">
            <v>5567.94</v>
          </cell>
        </row>
        <row r="28">
          <cell r="C28" t="str">
            <v>INFORMÁTICA</v>
          </cell>
        </row>
        <row r="29">
          <cell r="B29" t="str">
            <v>1.2.4</v>
          </cell>
          <cell r="C29" t="str">
            <v>INTANGIVEL</v>
          </cell>
          <cell r="D29">
            <v>6950</v>
          </cell>
          <cell r="E29">
            <v>650</v>
          </cell>
          <cell r="F29">
            <v>0</v>
          </cell>
          <cell r="G29" t="str">
            <v>7.600,00 D</v>
          </cell>
          <cell r="H29">
            <v>7600</v>
          </cell>
        </row>
        <row r="30">
          <cell r="B30" t="str">
            <v>1.2.4.01</v>
          </cell>
          <cell r="C30" t="str">
            <v>MARCAS, DIREITOS E PATENTES</v>
          </cell>
          <cell r="D30">
            <v>6950</v>
          </cell>
          <cell r="E30">
            <v>650</v>
          </cell>
          <cell r="F30">
            <v>0</v>
          </cell>
          <cell r="G30" t="str">
            <v>7.600,00 D</v>
          </cell>
          <cell r="H30">
            <v>7600</v>
          </cell>
        </row>
        <row r="31">
          <cell r="B31" t="str">
            <v>1.2.4.01.001</v>
          </cell>
          <cell r="C31" t="str">
            <v>MARCAS E PATENTES</v>
          </cell>
          <cell r="D31">
            <v>6950</v>
          </cell>
          <cell r="E31">
            <v>650</v>
          </cell>
          <cell r="F31">
            <v>0</v>
          </cell>
          <cell r="G31" t="str">
            <v>7.600,00 D</v>
          </cell>
          <cell r="H31">
            <v>7600</v>
          </cell>
        </row>
        <row r="32">
          <cell r="B32">
            <v>2</v>
          </cell>
          <cell r="C32" t="str">
            <v>PASSIVO</v>
          </cell>
          <cell r="D32">
            <v>283759.89</v>
          </cell>
          <cell r="E32">
            <v>77745.539999999994</v>
          </cell>
          <cell r="F32">
            <v>84501.2</v>
          </cell>
          <cell r="G32" t="str">
            <v>290.515,55 C</v>
          </cell>
          <cell r="H32">
            <v>290515.55</v>
          </cell>
        </row>
        <row r="33">
          <cell r="B33" t="str">
            <v>2.1</v>
          </cell>
          <cell r="C33" t="str">
            <v>PASSIVO CIRCULANTE</v>
          </cell>
          <cell r="D33">
            <v>102342.81</v>
          </cell>
          <cell r="E33">
            <v>74111.47</v>
          </cell>
          <cell r="F33">
            <v>84501.2</v>
          </cell>
          <cell r="G33" t="str">
            <v>112.732,54 C</v>
          </cell>
          <cell r="H33">
            <v>112732.54</v>
          </cell>
        </row>
        <row r="34">
          <cell r="B34" t="str">
            <v>2.1.1</v>
          </cell>
          <cell r="C34" t="str">
            <v>EMPRÉSTIMOS E FINANCIAMENTOS</v>
          </cell>
          <cell r="D34">
            <v>48772.27</v>
          </cell>
          <cell r="E34">
            <v>526.11</v>
          </cell>
          <cell r="F34">
            <v>0</v>
          </cell>
          <cell r="G34" t="str">
            <v>48.246,16 C</v>
          </cell>
          <cell r="H34">
            <v>48246.16</v>
          </cell>
        </row>
        <row r="35">
          <cell r="B35" t="str">
            <v>2.1.1.01</v>
          </cell>
          <cell r="C35" t="str">
            <v>EMPRÉSTIMOS</v>
          </cell>
          <cell r="D35">
            <v>48772.27</v>
          </cell>
          <cell r="E35">
            <v>526.11</v>
          </cell>
          <cell r="F35">
            <v>0</v>
          </cell>
          <cell r="G35" t="str">
            <v>48.246,16 C</v>
          </cell>
          <cell r="H35">
            <v>48246.16</v>
          </cell>
        </row>
        <row r="36">
          <cell r="B36" t="str">
            <v>2.1.1.01.001</v>
          </cell>
          <cell r="C36" t="str">
            <v>EMPRÉSTIMO CAIXA</v>
          </cell>
          <cell r="D36">
            <v>6772.27</v>
          </cell>
          <cell r="E36">
            <v>526.11</v>
          </cell>
          <cell r="F36">
            <v>0</v>
          </cell>
          <cell r="G36" t="str">
            <v>6.246,16 C</v>
          </cell>
          <cell r="H36">
            <v>6246.16</v>
          </cell>
        </row>
        <row r="37">
          <cell r="B37" t="str">
            <v>2.1.1.01.002</v>
          </cell>
          <cell r="C37" t="str">
            <v>AFAC - ADIANT. FUTURO AUMENTO DE</v>
          </cell>
          <cell r="D37">
            <v>42000</v>
          </cell>
          <cell r="E37">
            <v>0</v>
          </cell>
          <cell r="F37">
            <v>0</v>
          </cell>
          <cell r="G37" t="str">
            <v>42.000,00 C</v>
          </cell>
          <cell r="H37">
            <v>42000</v>
          </cell>
        </row>
        <row r="38">
          <cell r="C38" t="str">
            <v>CAPITAL</v>
          </cell>
        </row>
        <row r="39">
          <cell r="B39" t="str">
            <v>2.1.3</v>
          </cell>
          <cell r="C39" t="str">
            <v>FORNECEDORES</v>
          </cell>
          <cell r="D39">
            <v>8511.7999999999993</v>
          </cell>
          <cell r="E39">
            <v>55099.09</v>
          </cell>
          <cell r="F39">
            <v>56779.11</v>
          </cell>
          <cell r="G39" t="str">
            <v>6.831,78 D</v>
          </cell>
          <cell r="H39">
            <v>6831.78</v>
          </cell>
        </row>
        <row r="40">
          <cell r="B40" t="str">
            <v>2.1.3.01</v>
          </cell>
          <cell r="C40" t="str">
            <v>FORNCEDORES NACIONAIS</v>
          </cell>
          <cell r="D40">
            <v>8511.7999999999993</v>
          </cell>
          <cell r="E40">
            <v>55099.09</v>
          </cell>
          <cell r="F40">
            <v>56779.11</v>
          </cell>
          <cell r="G40" t="str">
            <v>6.831,78 D</v>
          </cell>
          <cell r="H40">
            <v>6831.78</v>
          </cell>
        </row>
        <row r="41">
          <cell r="B41" t="str">
            <v>2.1.3.01.001</v>
          </cell>
          <cell r="C41" t="str">
            <v>FORNECEDORES</v>
          </cell>
          <cell r="D41">
            <v>8511.7999999999993</v>
          </cell>
          <cell r="E41">
            <v>55099.09</v>
          </cell>
          <cell r="F41">
            <v>56779.11</v>
          </cell>
          <cell r="G41" t="str">
            <v>6.831,78 D</v>
          </cell>
          <cell r="H41">
            <v>6831.78</v>
          </cell>
        </row>
        <row r="42">
          <cell r="B42" t="str">
            <v>2.1.4</v>
          </cell>
          <cell r="C42" t="str">
            <v>OBRIGAÇÕES TRIBUTÁRIAS</v>
          </cell>
          <cell r="D42">
            <v>61486.91</v>
          </cell>
          <cell r="E42">
            <v>7450.39</v>
          </cell>
          <cell r="F42">
            <v>15663.02</v>
          </cell>
          <cell r="G42" t="str">
            <v>69.699,54 C</v>
          </cell>
          <cell r="H42">
            <v>69699.539999999994</v>
          </cell>
        </row>
        <row r="43">
          <cell r="B43" t="str">
            <v>2.1.4.01</v>
          </cell>
          <cell r="C43" t="str">
            <v>IMPOSTOS E CONTRIBUIÇÕES A RECOLHER</v>
          </cell>
          <cell r="D43">
            <v>61486.91</v>
          </cell>
          <cell r="E43">
            <v>7450.39</v>
          </cell>
          <cell r="F43">
            <v>15663.02</v>
          </cell>
          <cell r="G43" t="str">
            <v>69.699,54 C</v>
          </cell>
          <cell r="H43">
            <v>69699.539999999994</v>
          </cell>
        </row>
        <row r="44">
          <cell r="B44" t="str">
            <v>2.1.4.01.004</v>
          </cell>
          <cell r="C44" t="str">
            <v>IRRF A RECOLHER</v>
          </cell>
          <cell r="D44">
            <v>31.42</v>
          </cell>
          <cell r="E44">
            <v>31.42</v>
          </cell>
          <cell r="F44">
            <v>31.43</v>
          </cell>
          <cell r="G44" t="str">
            <v>31,43 C</v>
          </cell>
          <cell r="H44">
            <v>31.43</v>
          </cell>
        </row>
        <row r="45">
          <cell r="B45" t="str">
            <v>2.1.4.01.008</v>
          </cell>
          <cell r="C45" t="str">
            <v>DAS-SIMPLES NACIONAL A RECOLHER</v>
          </cell>
          <cell r="D45">
            <v>45965.75</v>
          </cell>
          <cell r="E45">
            <v>7037.34</v>
          </cell>
          <cell r="F45">
            <v>10150.450000000001</v>
          </cell>
          <cell r="G45" t="str">
            <v>49.078,86 C</v>
          </cell>
          <cell r="H45">
            <v>49078.86</v>
          </cell>
        </row>
        <row r="46">
          <cell r="B46" t="str">
            <v>2.1.4.01.009</v>
          </cell>
          <cell r="C46" t="str">
            <v>PARCELAMENTO SIMPLES NACIONAL A</v>
          </cell>
          <cell r="D46">
            <v>10178.91</v>
          </cell>
          <cell r="E46">
            <v>381.63</v>
          </cell>
          <cell r="F46">
            <v>0</v>
          </cell>
          <cell r="G46" t="str">
            <v>9.797,28 C</v>
          </cell>
          <cell r="H46">
            <v>9797.2800000000007</v>
          </cell>
        </row>
        <row r="47">
          <cell r="C47" t="str">
            <v>RECOLHER</v>
          </cell>
        </row>
        <row r="48">
          <cell r="B48" t="str">
            <v>2.1.4.01.010</v>
          </cell>
          <cell r="C48" t="str">
            <v>ICMS FRONTEIRA A RECOLHER</v>
          </cell>
          <cell r="D48">
            <v>5310.83</v>
          </cell>
          <cell r="E48">
            <v>0</v>
          </cell>
          <cell r="F48">
            <v>5481.14</v>
          </cell>
          <cell r="G48" t="str">
            <v>10.791,97 C</v>
          </cell>
          <cell r="H48">
            <v>10791.97</v>
          </cell>
        </row>
        <row r="49">
          <cell r="B49" t="str">
            <v>2.1.5</v>
          </cell>
          <cell r="C49" t="str">
            <v>OBRIGAÇÕES TRABALHISTAS E</v>
          </cell>
          <cell r="D49">
            <v>595.42999999999995</v>
          </cell>
          <cell r="E49">
            <v>11035.88</v>
          </cell>
          <cell r="F49">
            <v>12059.07</v>
          </cell>
          <cell r="G49" t="str">
            <v>1.618,62 C</v>
          </cell>
          <cell r="H49">
            <v>1618.62</v>
          </cell>
        </row>
        <row r="50">
          <cell r="C50" t="str">
            <v>PREVIDENCIÁRIAS</v>
          </cell>
        </row>
        <row r="51">
          <cell r="B51" t="str">
            <v>2.1.5.01</v>
          </cell>
          <cell r="C51" t="str">
            <v>OBRIGAÇÕES COM PESSOAL</v>
          </cell>
          <cell r="D51">
            <v>336.66</v>
          </cell>
          <cell r="E51">
            <v>9773.2800000000007</v>
          </cell>
          <cell r="F51">
            <v>11010.07</v>
          </cell>
          <cell r="G51" t="str">
            <v>1.573,45 C</v>
          </cell>
          <cell r="H51">
            <v>1573.45</v>
          </cell>
        </row>
        <row r="52">
          <cell r="B52" t="str">
            <v>2.1.5.01.001</v>
          </cell>
          <cell r="C52" t="str">
            <v>SALÁRIOS E ORDENADOS A PAGAR</v>
          </cell>
          <cell r="D52">
            <v>1864.27</v>
          </cell>
          <cell r="E52">
            <v>3639.2</v>
          </cell>
          <cell r="F52">
            <v>4600</v>
          </cell>
          <cell r="G52" t="str">
            <v>903,47 D</v>
          </cell>
          <cell r="H52">
            <v>903.47</v>
          </cell>
        </row>
        <row r="53">
          <cell r="B53" t="str">
            <v>2.1.5.01.002</v>
          </cell>
          <cell r="C53" t="str">
            <v>PRO LABORE A PAGAR</v>
          </cell>
          <cell r="D53">
            <v>2200.9299999999998</v>
          </cell>
          <cell r="E53">
            <v>6134.08</v>
          </cell>
          <cell r="F53">
            <v>6134.07</v>
          </cell>
          <cell r="G53" t="str">
            <v>2.200,92 C</v>
          </cell>
          <cell r="H53">
            <v>2200.92</v>
          </cell>
        </row>
        <row r="54">
          <cell r="B54" t="str">
            <v>2.1.5.01.007</v>
          </cell>
          <cell r="C54" t="str">
            <v>VALE TRANSPORTE A PAGAR</v>
          </cell>
          <cell r="D54" t="str">
            <v>0,00</v>
          </cell>
          <cell r="E54">
            <v>0</v>
          </cell>
          <cell r="F54">
            <v>276</v>
          </cell>
          <cell r="G54" t="str">
            <v>276,00 C</v>
          </cell>
          <cell r="H54">
            <v>276</v>
          </cell>
        </row>
        <row r="55">
          <cell r="B55" t="str">
            <v>2.1.5.02</v>
          </cell>
          <cell r="C55" t="str">
            <v>OBRIGAÇÕES PREVIDENCIÁRIAS</v>
          </cell>
          <cell r="D55">
            <v>258.77</v>
          </cell>
          <cell r="E55">
            <v>1262.5999999999999</v>
          </cell>
          <cell r="F55">
            <v>1049</v>
          </cell>
          <cell r="G55" t="str">
            <v>45,17 C</v>
          </cell>
          <cell r="H55">
            <v>45.17</v>
          </cell>
        </row>
        <row r="56">
          <cell r="B56" t="str">
            <v>2.1.5.02.001</v>
          </cell>
          <cell r="C56" t="str">
            <v>INSS A RECOLHER</v>
          </cell>
          <cell r="D56">
            <v>45.23</v>
          </cell>
          <cell r="E56">
            <v>958.6</v>
          </cell>
          <cell r="F56">
            <v>681</v>
          </cell>
          <cell r="G56" t="str">
            <v>322,83 D</v>
          </cell>
          <cell r="H56">
            <v>322.83</v>
          </cell>
        </row>
        <row r="57">
          <cell r="B57" t="str">
            <v>2.1.5.02.002</v>
          </cell>
          <cell r="C57" t="str">
            <v>FGTS A RECOLHER</v>
          </cell>
          <cell r="D57">
            <v>304</v>
          </cell>
          <cell r="E57">
            <v>304</v>
          </cell>
          <cell r="F57">
            <v>368</v>
          </cell>
          <cell r="G57" t="str">
            <v>368,00 C</v>
          </cell>
          <cell r="H57">
            <v>368</v>
          </cell>
        </row>
        <row r="58">
          <cell r="B58" t="str">
            <v>2.3</v>
          </cell>
          <cell r="C58" t="str">
            <v>PATRIMÔNIO LÍQUIDO</v>
          </cell>
          <cell r="D58">
            <v>181417.08</v>
          </cell>
          <cell r="E58">
            <v>3634.07</v>
          </cell>
          <cell r="F58">
            <v>0</v>
          </cell>
          <cell r="G58" t="str">
            <v>177.783,01 C</v>
          </cell>
          <cell r="H58">
            <v>177783.01</v>
          </cell>
        </row>
        <row r="59">
          <cell r="B59" t="str">
            <v>2.3.1</v>
          </cell>
          <cell r="C59" t="str">
            <v>CAPITAL SOCIAL</v>
          </cell>
          <cell r="D59">
            <v>66000</v>
          </cell>
          <cell r="E59">
            <v>0</v>
          </cell>
          <cell r="F59">
            <v>0</v>
          </cell>
          <cell r="G59" t="str">
            <v>66.000,00 C</v>
          </cell>
          <cell r="H59">
            <v>66000</v>
          </cell>
        </row>
        <row r="62">
          <cell r="C62" t="str">
            <v>BALANCETE ANALÍTICO DO MÊS DE MAIO DE 2016</v>
          </cell>
        </row>
        <row r="64">
          <cell r="C64" t="str">
            <v>MUMA COMERCIO DE MOVEIS LTDA ME</v>
          </cell>
        </row>
        <row r="65">
          <cell r="C65" t="str">
            <v>NOME DA CONTA</v>
          </cell>
        </row>
        <row r="66">
          <cell r="B66" t="str">
            <v>2.3.1.01</v>
          </cell>
          <cell r="C66" t="str">
            <v>CAPITAL SUBSCRITO</v>
          </cell>
          <cell r="D66">
            <v>66000</v>
          </cell>
          <cell r="E66">
            <v>0</v>
          </cell>
          <cell r="F66">
            <v>0</v>
          </cell>
          <cell r="G66" t="str">
            <v>66.000,00 C</v>
          </cell>
          <cell r="H66">
            <v>66000</v>
          </cell>
        </row>
        <row r="67">
          <cell r="B67" t="str">
            <v>2.3.1.01.001</v>
          </cell>
          <cell r="C67" t="str">
            <v>CAPITAL SOCIAL</v>
          </cell>
          <cell r="D67">
            <v>66000</v>
          </cell>
          <cell r="E67">
            <v>0</v>
          </cell>
          <cell r="F67">
            <v>0</v>
          </cell>
          <cell r="G67" t="str">
            <v>66.000,00 C</v>
          </cell>
          <cell r="H67">
            <v>66000</v>
          </cell>
        </row>
        <row r="68">
          <cell r="B68" t="str">
            <v>2.3.3</v>
          </cell>
          <cell r="C68" t="str">
            <v>LUCROS OU PREJUÍZOS ACUMULADOS</v>
          </cell>
          <cell r="D68">
            <v>115417.08</v>
          </cell>
          <cell r="E68">
            <v>3634.07</v>
          </cell>
          <cell r="F68">
            <v>0</v>
          </cell>
          <cell r="G68" t="str">
            <v>111.783,01 C</v>
          </cell>
          <cell r="H68">
            <v>111783.01</v>
          </cell>
        </row>
        <row r="69">
          <cell r="B69" t="str">
            <v>2.3.3.01</v>
          </cell>
          <cell r="C69" t="str">
            <v>LUCROS OU PREJUÍZOS ACUMULADOS</v>
          </cell>
          <cell r="D69">
            <v>115417.08</v>
          </cell>
          <cell r="E69">
            <v>3634.07</v>
          </cell>
          <cell r="F69">
            <v>0</v>
          </cell>
          <cell r="G69" t="str">
            <v>111.783,01 C</v>
          </cell>
          <cell r="H69">
            <v>111783.01</v>
          </cell>
        </row>
        <row r="70">
          <cell r="B70" t="str">
            <v>2.3.3.01.001</v>
          </cell>
          <cell r="C70" t="str">
            <v>LUCROS ACUMULADOS</v>
          </cell>
          <cell r="D70">
            <v>115417.08</v>
          </cell>
          <cell r="E70">
            <v>3634.07</v>
          </cell>
          <cell r="F70">
            <v>0</v>
          </cell>
          <cell r="G70" t="str">
            <v>111.783,01 C</v>
          </cell>
          <cell r="H70">
            <v>111783.01</v>
          </cell>
        </row>
        <row r="71">
          <cell r="B71">
            <v>3</v>
          </cell>
          <cell r="C71" t="str">
            <v>CONTAS DE RESULTADO - RECEITAS</v>
          </cell>
          <cell r="D71">
            <v>135390.09</v>
          </cell>
          <cell r="E71">
            <v>58196.35</v>
          </cell>
          <cell r="F71">
            <v>120114.75</v>
          </cell>
          <cell r="G71" t="str">
            <v>197.308,49 C</v>
          </cell>
          <cell r="H71">
            <v>197308.49</v>
          </cell>
        </row>
        <row r="72">
          <cell r="B72" t="str">
            <v>3.1</v>
          </cell>
          <cell r="C72" t="str">
            <v>RECEITAS OPERACIONAIS</v>
          </cell>
          <cell r="D72">
            <v>135390.09</v>
          </cell>
          <cell r="E72">
            <v>58196.35</v>
          </cell>
          <cell r="F72">
            <v>120114.75</v>
          </cell>
          <cell r="G72" t="str">
            <v>197.308,49 C</v>
          </cell>
          <cell r="H72">
            <v>197308.49</v>
          </cell>
        </row>
        <row r="73">
          <cell r="B73" t="str">
            <v>3.1.1</v>
          </cell>
          <cell r="C73" t="str">
            <v>RECEITA BRUTA DE VENDAS E SERVIÇOS</v>
          </cell>
          <cell r="D73">
            <v>262178.73</v>
          </cell>
          <cell r="E73">
            <v>0</v>
          </cell>
          <cell r="F73">
            <v>120114.75</v>
          </cell>
          <cell r="G73" t="str">
            <v>382.293,48 C</v>
          </cell>
          <cell r="H73">
            <v>382293.48</v>
          </cell>
        </row>
        <row r="74">
          <cell r="B74" t="str">
            <v>3.1.1.01</v>
          </cell>
          <cell r="C74" t="str">
            <v>RECEITA BRUTA DE VENDAS DE PRODUTOS</v>
          </cell>
          <cell r="D74">
            <v>262178.73</v>
          </cell>
          <cell r="E74">
            <v>0</v>
          </cell>
          <cell r="F74">
            <v>120114.75</v>
          </cell>
          <cell r="G74" t="str">
            <v>382.293,48 C</v>
          </cell>
          <cell r="H74">
            <v>382293.48</v>
          </cell>
        </row>
        <row r="75">
          <cell r="C75" t="str">
            <v>E MERCADORIAS</v>
          </cell>
        </row>
        <row r="76">
          <cell r="B76" t="str">
            <v>3.1.1.01.001</v>
          </cell>
          <cell r="C76" t="str">
            <v>VENDAS DE PRODUTOS/MERCADORIAS</v>
          </cell>
          <cell r="D76">
            <v>262178.73</v>
          </cell>
          <cell r="E76">
            <v>0</v>
          </cell>
          <cell r="F76">
            <v>120114.75</v>
          </cell>
          <cell r="G76" t="str">
            <v>382.293,48 C</v>
          </cell>
          <cell r="H76">
            <v>382293.48</v>
          </cell>
        </row>
        <row r="77">
          <cell r="B77" t="str">
            <v>3.1.2</v>
          </cell>
          <cell r="C77" t="str">
            <v>(-) DEDUÇÕES DA RECEITA BRUTA</v>
          </cell>
          <cell r="D77">
            <v>126789.6</v>
          </cell>
          <cell r="E77">
            <v>58196.35</v>
          </cell>
          <cell r="F77">
            <v>0</v>
          </cell>
          <cell r="G77" t="str">
            <v>184.985,95 D</v>
          </cell>
          <cell r="H77">
            <v>184985.95</v>
          </cell>
        </row>
        <row r="78">
          <cell r="B78" t="str">
            <v>3.1.2.03</v>
          </cell>
          <cell r="C78" t="str">
            <v>(-) IMPOSTOS INCIDENTES SOBRE VENDAS E</v>
          </cell>
          <cell r="D78">
            <v>126789.6</v>
          </cell>
          <cell r="E78">
            <v>58196.35</v>
          </cell>
          <cell r="F78">
            <v>0</v>
          </cell>
          <cell r="G78" t="str">
            <v>184.985,95 D</v>
          </cell>
          <cell r="H78">
            <v>184985.95</v>
          </cell>
        </row>
        <row r="79">
          <cell r="C79" t="str">
            <v>SERVIÇOS</v>
          </cell>
        </row>
        <row r="80">
          <cell r="B80" t="str">
            <v>3.1.2.03.001</v>
          </cell>
          <cell r="C80" t="str">
            <v>(-) CUSTO DA MERCADORIA VENDIDA</v>
          </cell>
          <cell r="D80">
            <v>104871.45</v>
          </cell>
          <cell r="E80">
            <v>48045.9</v>
          </cell>
          <cell r="F80">
            <v>0</v>
          </cell>
          <cell r="G80" t="str">
            <v>152.917,35 D</v>
          </cell>
          <cell r="H80">
            <v>152917.35</v>
          </cell>
        </row>
        <row r="81">
          <cell r="B81" t="str">
            <v>3.1.2.03.005</v>
          </cell>
          <cell r="C81" t="str">
            <v>(-) DAS - SIMPLES NACIONAL</v>
          </cell>
          <cell r="D81">
            <v>21918.15</v>
          </cell>
          <cell r="E81">
            <v>10150.450000000001</v>
          </cell>
          <cell r="F81">
            <v>0</v>
          </cell>
          <cell r="G81" t="str">
            <v>32.068,60 D</v>
          </cell>
          <cell r="H81">
            <v>32068.6</v>
          </cell>
        </row>
        <row r="82">
          <cell r="B82" t="str">
            <v>3.1.3</v>
          </cell>
          <cell r="C82" t="str">
            <v>RECEITAS FINANCEIRAS</v>
          </cell>
          <cell r="D82">
            <v>0.96</v>
          </cell>
          <cell r="E82">
            <v>0</v>
          </cell>
          <cell r="F82">
            <v>0</v>
          </cell>
          <cell r="G82" t="str">
            <v>0,96 C</v>
          </cell>
          <cell r="H82">
            <v>0.96</v>
          </cell>
        </row>
        <row r="83">
          <cell r="B83" t="str">
            <v>3.1.3.01</v>
          </cell>
          <cell r="C83" t="str">
            <v>JUROS, DESCONTOS, OUTRAS RECEITAS</v>
          </cell>
          <cell r="D83">
            <v>0.96</v>
          </cell>
          <cell r="E83">
            <v>0</v>
          </cell>
          <cell r="F83">
            <v>0</v>
          </cell>
          <cell r="G83" t="str">
            <v>0,96 C</v>
          </cell>
          <cell r="H83">
            <v>0.96</v>
          </cell>
        </row>
        <row r="84">
          <cell r="B84" t="str">
            <v>3.1.3.01.001</v>
          </cell>
          <cell r="C84" t="str">
            <v>RENDIMENTO APLICAÇÕES FINANCEIRAS</v>
          </cell>
          <cell r="D84">
            <v>0.96</v>
          </cell>
          <cell r="E84">
            <v>0</v>
          </cell>
          <cell r="F84">
            <v>0</v>
          </cell>
          <cell r="G84" t="str">
            <v>0,96 C</v>
          </cell>
          <cell r="H84">
            <v>0.96</v>
          </cell>
        </row>
        <row r="85">
          <cell r="B85">
            <v>4</v>
          </cell>
          <cell r="C85" t="str">
            <v>CONTAS DE RESULTADO - CUSTOS E</v>
          </cell>
          <cell r="D85">
            <v>195708.76</v>
          </cell>
          <cell r="E85">
            <v>50328.86</v>
          </cell>
          <cell r="F85">
            <v>0</v>
          </cell>
          <cell r="G85" t="str">
            <v>246.037,62 D</v>
          </cell>
          <cell r="H85">
            <v>246037.62</v>
          </cell>
        </row>
        <row r="86">
          <cell r="C86" t="str">
            <v>DESPESAS</v>
          </cell>
        </row>
        <row r="87">
          <cell r="B87" t="str">
            <v>4.1</v>
          </cell>
          <cell r="C87" t="str">
            <v>DESPESAS OPERACIONAIS</v>
          </cell>
          <cell r="D87">
            <v>195708.76</v>
          </cell>
          <cell r="E87">
            <v>50328.86</v>
          </cell>
          <cell r="F87">
            <v>0</v>
          </cell>
          <cell r="G87" t="str">
            <v>246.037,62 D</v>
          </cell>
          <cell r="H87">
            <v>246037.62</v>
          </cell>
        </row>
        <row r="88">
          <cell r="B88" t="str">
            <v>4.1.1</v>
          </cell>
          <cell r="C88" t="str">
            <v>CUSTOS E DESPESAS COM VENDAS</v>
          </cell>
          <cell r="D88">
            <v>64625.59</v>
          </cell>
          <cell r="E88">
            <v>21349.93</v>
          </cell>
          <cell r="F88">
            <v>0</v>
          </cell>
          <cell r="G88" t="str">
            <v>85.975,52 D</v>
          </cell>
          <cell r="H88">
            <v>85975.52</v>
          </cell>
        </row>
        <row r="89">
          <cell r="B89" t="str">
            <v>4.1.1.01</v>
          </cell>
          <cell r="C89" t="str">
            <v>DESPESAS OPERACIONAIS - VENDAS</v>
          </cell>
          <cell r="D89">
            <v>64625.59</v>
          </cell>
          <cell r="E89">
            <v>21349.93</v>
          </cell>
          <cell r="F89">
            <v>0</v>
          </cell>
          <cell r="G89" t="str">
            <v>85.975,52 D</v>
          </cell>
          <cell r="H89">
            <v>85975.52</v>
          </cell>
        </row>
        <row r="90">
          <cell r="B90" t="str">
            <v>4.1.1.01.001</v>
          </cell>
          <cell r="C90" t="str">
            <v>FRETES E CARRETOS</v>
          </cell>
          <cell r="D90">
            <v>56499.25</v>
          </cell>
          <cell r="E90">
            <v>18455.03</v>
          </cell>
          <cell r="F90">
            <v>0</v>
          </cell>
          <cell r="G90" t="str">
            <v>74.954,28 D</v>
          </cell>
          <cell r="H90">
            <v>74954.28</v>
          </cell>
        </row>
        <row r="91">
          <cell r="B91" t="str">
            <v>4.1.1.01.003</v>
          </cell>
          <cell r="C91" t="str">
            <v>PAG SEGURO</v>
          </cell>
          <cell r="D91">
            <v>8126.34</v>
          </cell>
          <cell r="E91">
            <v>2894.9</v>
          </cell>
          <cell r="F91">
            <v>0</v>
          </cell>
          <cell r="G91" t="str">
            <v>11.021,24 D</v>
          </cell>
          <cell r="H91">
            <v>11021.24</v>
          </cell>
        </row>
        <row r="92">
          <cell r="B92" t="str">
            <v>4.1.2</v>
          </cell>
          <cell r="C92" t="str">
            <v>DESPESAS ADMINISTRATIVAS</v>
          </cell>
          <cell r="D92">
            <v>131083.17000000001</v>
          </cell>
          <cell r="E92">
            <v>28978.93</v>
          </cell>
          <cell r="F92">
            <v>0</v>
          </cell>
          <cell r="G92" t="str">
            <v>160.062,10 D</v>
          </cell>
          <cell r="H92">
            <v>160062.1</v>
          </cell>
        </row>
        <row r="93">
          <cell r="B93" t="str">
            <v>4.1.2.01</v>
          </cell>
          <cell r="C93" t="str">
            <v>DESPESAS COM PESSOAL</v>
          </cell>
          <cell r="D93">
            <v>29783.25</v>
          </cell>
          <cell r="E93">
            <v>10254.4</v>
          </cell>
          <cell r="F93">
            <v>0</v>
          </cell>
          <cell r="G93" t="str">
            <v>40.037,65 D</v>
          </cell>
          <cell r="H93">
            <v>40037.65</v>
          </cell>
        </row>
        <row r="94">
          <cell r="B94" t="str">
            <v>4.1.2.01.001</v>
          </cell>
          <cell r="C94" t="str">
            <v>SALÁRIOS E ORDENADOS</v>
          </cell>
          <cell r="D94">
            <v>12282.4</v>
          </cell>
          <cell r="E94">
            <v>4600</v>
          </cell>
          <cell r="F94">
            <v>0</v>
          </cell>
          <cell r="G94" t="str">
            <v>16.882,40 D</v>
          </cell>
          <cell r="H94">
            <v>16882.400000000001</v>
          </cell>
        </row>
        <row r="95">
          <cell r="B95" t="str">
            <v>4.1.2.01.002</v>
          </cell>
          <cell r="C95" t="str">
            <v>PRO LABORE</v>
          </cell>
          <cell r="D95">
            <v>15400.93</v>
          </cell>
          <cell r="E95">
            <v>4500</v>
          </cell>
          <cell r="F95">
            <v>0</v>
          </cell>
          <cell r="G95" t="str">
            <v>19.900,93 D</v>
          </cell>
          <cell r="H95">
            <v>19900.93</v>
          </cell>
        </row>
        <row r="96">
          <cell r="B96" t="str">
            <v>4.1.2.01.007</v>
          </cell>
          <cell r="C96" t="str">
            <v>FGTS</v>
          </cell>
          <cell r="D96">
            <v>885.04</v>
          </cell>
          <cell r="E96">
            <v>368</v>
          </cell>
          <cell r="F96">
            <v>0</v>
          </cell>
          <cell r="G96" t="str">
            <v>1.253,04 D</v>
          </cell>
          <cell r="H96">
            <v>1253.04</v>
          </cell>
        </row>
        <row r="97">
          <cell r="B97" t="str">
            <v>4.1.2.01.010</v>
          </cell>
          <cell r="C97" t="str">
            <v>ALIMENTAÇÃO</v>
          </cell>
          <cell r="D97">
            <v>1458.4</v>
          </cell>
          <cell r="E97">
            <v>510.4</v>
          </cell>
          <cell r="F97">
            <v>0</v>
          </cell>
          <cell r="G97" t="str">
            <v>1.968,80 D</v>
          </cell>
          <cell r="H97">
            <v>1968.8</v>
          </cell>
        </row>
        <row r="98">
          <cell r="B98" t="str">
            <v>4.1.2.01.011</v>
          </cell>
          <cell r="C98" t="str">
            <v>TRANSPORTE</v>
          </cell>
          <cell r="D98">
            <v>401.6</v>
          </cell>
          <cell r="E98">
            <v>276</v>
          </cell>
          <cell r="F98">
            <v>0</v>
          </cell>
          <cell r="G98" t="str">
            <v>125,60 C</v>
          </cell>
          <cell r="H98">
            <v>125.6</v>
          </cell>
        </row>
        <row r="99">
          <cell r="B99" t="str">
            <v>4.1.2.01.014</v>
          </cell>
          <cell r="C99" t="str">
            <v>IRRF SOBRE FOLHA</v>
          </cell>
          <cell r="D99">
            <v>31.42</v>
          </cell>
          <cell r="E99">
            <v>0</v>
          </cell>
          <cell r="F99">
            <v>0</v>
          </cell>
          <cell r="G99" t="str">
            <v>31,42 D</v>
          </cell>
          <cell r="H99">
            <v>31.42</v>
          </cell>
        </row>
        <row r="100">
          <cell r="B100" t="str">
            <v>4.1.2.01.015</v>
          </cell>
          <cell r="C100" t="str">
            <v>ENTIDADES DE CLASSE</v>
          </cell>
          <cell r="D100">
            <v>126.66</v>
          </cell>
          <cell r="E100">
            <v>0</v>
          </cell>
          <cell r="F100">
            <v>0</v>
          </cell>
          <cell r="G100" t="str">
            <v>126,66 D</v>
          </cell>
          <cell r="H100">
            <v>126.66</v>
          </cell>
        </row>
        <row r="101">
          <cell r="B101" t="str">
            <v>4.1.2.02</v>
          </cell>
          <cell r="C101" t="str">
            <v>ALUGUÉIS, ARRENDAMENTOS E</v>
          </cell>
          <cell r="D101">
            <v>8000</v>
          </cell>
          <cell r="E101">
            <v>0</v>
          </cell>
          <cell r="F101">
            <v>0</v>
          </cell>
          <cell r="G101" t="str">
            <v>8.000,00 D</v>
          </cell>
          <cell r="H101">
            <v>8000</v>
          </cell>
        </row>
        <row r="102">
          <cell r="C102" t="str">
            <v>FINANCIAMENTOS</v>
          </cell>
        </row>
        <row r="103">
          <cell r="B103" t="str">
            <v>4.1.2.02.001</v>
          </cell>
          <cell r="C103" t="str">
            <v>ALUGUÉIS DE IMÓVEIS</v>
          </cell>
          <cell r="D103">
            <v>8000</v>
          </cell>
          <cell r="E103">
            <v>0</v>
          </cell>
          <cell r="F103">
            <v>0</v>
          </cell>
          <cell r="G103" t="str">
            <v>8.000,00 D</v>
          </cell>
          <cell r="H103">
            <v>8000</v>
          </cell>
        </row>
        <row r="104">
          <cell r="B104" t="str">
            <v>4.1.2.03</v>
          </cell>
          <cell r="C104" t="str">
            <v>DESPESAS TRIBUTÁRIAS</v>
          </cell>
          <cell r="D104">
            <v>19893.669999999998</v>
          </cell>
          <cell r="E104">
            <v>5481.14</v>
          </cell>
          <cell r="F104">
            <v>0</v>
          </cell>
          <cell r="G104" t="str">
            <v>25.374,81 D</v>
          </cell>
          <cell r="H104">
            <v>25374.81</v>
          </cell>
        </row>
        <row r="105">
          <cell r="B105" t="str">
            <v>4.1.2.03.003</v>
          </cell>
          <cell r="C105" t="str">
            <v>TAXAS DIVERSAS</v>
          </cell>
          <cell r="D105">
            <v>146</v>
          </cell>
          <cell r="E105">
            <v>0</v>
          </cell>
          <cell r="F105">
            <v>0</v>
          </cell>
          <cell r="G105" t="str">
            <v>146,00 D</v>
          </cell>
          <cell r="H105">
            <v>146</v>
          </cell>
        </row>
        <row r="106">
          <cell r="B106" t="str">
            <v>4.1.2.03.008</v>
          </cell>
          <cell r="C106" t="str">
            <v>CIM</v>
          </cell>
          <cell r="D106">
            <v>325.08</v>
          </cell>
          <cell r="E106">
            <v>0</v>
          </cell>
          <cell r="F106">
            <v>0</v>
          </cell>
          <cell r="G106" t="str">
            <v>325,08 D</v>
          </cell>
          <cell r="H106">
            <v>325.08</v>
          </cell>
        </row>
        <row r="107">
          <cell r="B107" t="str">
            <v>4.1.2.03.009</v>
          </cell>
          <cell r="C107" t="str">
            <v>DESPESA COM ICMS</v>
          </cell>
          <cell r="D107">
            <v>19422.59</v>
          </cell>
          <cell r="E107">
            <v>5481.14</v>
          </cell>
          <cell r="F107">
            <v>0</v>
          </cell>
          <cell r="G107" t="str">
            <v>24.903,73 D</v>
          </cell>
          <cell r="H107">
            <v>24903.73</v>
          </cell>
        </row>
        <row r="108">
          <cell r="B108" t="str">
            <v>4.1.2.04</v>
          </cell>
          <cell r="C108" t="str">
            <v>DESPESAS GERAIS</v>
          </cell>
          <cell r="D108">
            <v>65494.07</v>
          </cell>
          <cell r="E108">
            <v>9520.7999999999993</v>
          </cell>
          <cell r="F108">
            <v>0</v>
          </cell>
          <cell r="G108" t="str">
            <v>75.014,87 D</v>
          </cell>
          <cell r="H108">
            <v>75014.87</v>
          </cell>
        </row>
        <row r="109">
          <cell r="B109" t="str">
            <v>4.1.2.04.003</v>
          </cell>
          <cell r="C109" t="str">
            <v>TELEFONE</v>
          </cell>
          <cell r="D109">
            <v>3528.3</v>
          </cell>
          <cell r="E109">
            <v>578.72</v>
          </cell>
          <cell r="F109">
            <v>0</v>
          </cell>
          <cell r="G109" t="str">
            <v>4.107,02 D</v>
          </cell>
          <cell r="H109">
            <v>4107.0200000000004</v>
          </cell>
        </row>
        <row r="110">
          <cell r="B110" t="str">
            <v>4.1.2.04.006</v>
          </cell>
          <cell r="C110" t="str">
            <v>MATERIAL DE ESCRITÓRIO</v>
          </cell>
          <cell r="D110">
            <v>9.9</v>
          </cell>
          <cell r="E110">
            <v>0</v>
          </cell>
          <cell r="F110">
            <v>0</v>
          </cell>
          <cell r="G110" t="str">
            <v>9,90 D</v>
          </cell>
          <cell r="H110">
            <v>9.9</v>
          </cell>
        </row>
        <row r="111">
          <cell r="B111" t="str">
            <v>4.1.2.04.008</v>
          </cell>
          <cell r="C111" t="str">
            <v>CONSULTORIA CONTÁBIL</v>
          </cell>
          <cell r="D111">
            <v>2508.1</v>
          </cell>
          <cell r="E111">
            <v>425</v>
          </cell>
          <cell r="F111">
            <v>0</v>
          </cell>
          <cell r="G111" t="str">
            <v>2.933,10 D</v>
          </cell>
          <cell r="H111">
            <v>2933.1</v>
          </cell>
        </row>
        <row r="112">
          <cell r="B112" t="str">
            <v>4.1.2.04.009</v>
          </cell>
          <cell r="C112" t="str">
            <v>SERVIÇOS PRESTADOS - PF</v>
          </cell>
          <cell r="D112">
            <v>6012</v>
          </cell>
          <cell r="E112">
            <v>2470</v>
          </cell>
          <cell r="F112">
            <v>0</v>
          </cell>
          <cell r="G112" t="str">
            <v>8.482,00 D</v>
          </cell>
          <cell r="H112">
            <v>8482</v>
          </cell>
        </row>
        <row r="113">
          <cell r="B113" t="str">
            <v>4.1.2.04.010</v>
          </cell>
          <cell r="C113" t="str">
            <v>DEPRECIAÇÕES E AMORTIZAÇÕES</v>
          </cell>
          <cell r="D113">
            <v>2577.1799999999998</v>
          </cell>
          <cell r="E113">
            <v>678.95</v>
          </cell>
          <cell r="F113">
            <v>0</v>
          </cell>
          <cell r="G113" t="str">
            <v>3.256,13 D</v>
          </cell>
          <cell r="H113">
            <v>3256.13</v>
          </cell>
        </row>
        <row r="114">
          <cell r="B114" t="str">
            <v>4.1.2.04.016</v>
          </cell>
          <cell r="C114" t="str">
            <v>REEMBOLSO</v>
          </cell>
          <cell r="D114">
            <v>98.14</v>
          </cell>
          <cell r="E114">
            <v>1166</v>
          </cell>
          <cell r="F114">
            <v>0</v>
          </cell>
          <cell r="G114" t="str">
            <v>1.264,14 D</v>
          </cell>
          <cell r="H114">
            <v>1264.1400000000001</v>
          </cell>
        </row>
        <row r="115">
          <cell r="B115" t="str">
            <v>4.1.2.04.019</v>
          </cell>
          <cell r="C115" t="str">
            <v>SISTEMAS, SOFTWARE E MANUTENÇÃO</v>
          </cell>
          <cell r="D115">
            <v>359.18</v>
          </cell>
          <cell r="E115">
            <v>486.25</v>
          </cell>
          <cell r="F115">
            <v>0</v>
          </cell>
          <cell r="G115" t="str">
            <v>845,43 D</v>
          </cell>
          <cell r="H115">
            <v>845.43</v>
          </cell>
        </row>
        <row r="116">
          <cell r="B116" t="str">
            <v>4.1.2.04.021</v>
          </cell>
          <cell r="C116" t="str">
            <v>DESPESAS DIVERSAS</v>
          </cell>
          <cell r="D116">
            <v>26352.98</v>
          </cell>
          <cell r="E116">
            <v>1024.05</v>
          </cell>
          <cell r="F116">
            <v>0</v>
          </cell>
          <cell r="G116" t="str">
            <v>27.377,03 D</v>
          </cell>
          <cell r="H116">
            <v>27377.03</v>
          </cell>
        </row>
        <row r="117">
          <cell r="B117" t="str">
            <v>4.1.2.04.022</v>
          </cell>
          <cell r="C117" t="str">
            <v>GASTOS COM CARTÃO DE CRÉDITO</v>
          </cell>
          <cell r="D117">
            <v>9611.81</v>
          </cell>
          <cell r="E117">
            <v>1255.79</v>
          </cell>
          <cell r="F117">
            <v>0</v>
          </cell>
          <cell r="G117" t="str">
            <v>10.867,60 D</v>
          </cell>
          <cell r="H117">
            <v>10867.6</v>
          </cell>
        </row>
        <row r="118">
          <cell r="B118" t="str">
            <v>4.1.2.04.023</v>
          </cell>
          <cell r="C118" t="str">
            <v>HONORÁRIOS ADVOCATÍCIOS</v>
          </cell>
          <cell r="D118">
            <v>600</v>
          </cell>
          <cell r="E118">
            <v>0</v>
          </cell>
          <cell r="F118">
            <v>0</v>
          </cell>
          <cell r="G118" t="str">
            <v>600,00 D</v>
          </cell>
          <cell r="H118">
            <v>600</v>
          </cell>
        </row>
        <row r="119">
          <cell r="B119" t="str">
            <v>4.1.2.04.027</v>
          </cell>
          <cell r="C119" t="str">
            <v>SERVIÇOS PRESTADOS - PJ</v>
          </cell>
          <cell r="D119">
            <v>13836.48</v>
          </cell>
          <cell r="E119">
            <v>1436.04</v>
          </cell>
          <cell r="F119">
            <v>0</v>
          </cell>
          <cell r="G119" t="str">
            <v>15.272,52 D</v>
          </cell>
          <cell r="H119">
            <v>15272.52</v>
          </cell>
        </row>
        <row r="124">
          <cell r="C124" t="str">
            <v>MUMA COMERCIO DE MOVEIS LTDA ME</v>
          </cell>
        </row>
        <row r="125">
          <cell r="C125" t="str">
            <v>NOME DA CONTA</v>
          </cell>
        </row>
        <row r="126">
          <cell r="B126" t="str">
            <v>4.1.2.05</v>
          </cell>
          <cell r="C126" t="str">
            <v>DESPESAS FINANCEIRAS</v>
          </cell>
          <cell r="D126">
            <v>7912.18</v>
          </cell>
          <cell r="E126">
            <v>3722.59</v>
          </cell>
          <cell r="F126">
            <v>0</v>
          </cell>
          <cell r="G126" t="str">
            <v>11.634,77 D</v>
          </cell>
          <cell r="H126">
            <v>11634.77</v>
          </cell>
        </row>
        <row r="127">
          <cell r="B127" t="str">
            <v>4.1.2.05.001</v>
          </cell>
          <cell r="C127" t="str">
            <v>JUROS PASSIVOS</v>
          </cell>
          <cell r="D127">
            <v>4361.32</v>
          </cell>
          <cell r="E127">
            <v>2546.38</v>
          </cell>
          <cell r="F127">
            <v>0</v>
          </cell>
          <cell r="G127" t="str">
            <v>6.907,70 D</v>
          </cell>
          <cell r="H127">
            <v>6907.7</v>
          </cell>
        </row>
        <row r="128">
          <cell r="B128" t="str">
            <v>4.1.2.05.002</v>
          </cell>
          <cell r="C128" t="str">
            <v>TARIFAS BANCÁRIAS</v>
          </cell>
          <cell r="D128">
            <v>3550.86</v>
          </cell>
          <cell r="E128">
            <v>1176.21</v>
          </cell>
          <cell r="F128">
            <v>0</v>
          </cell>
          <cell r="G128" t="str">
            <v>4.727,07 D</v>
          </cell>
          <cell r="H128">
            <v>4727.07</v>
          </cell>
        </row>
        <row r="130">
          <cell r="C130" t="str">
            <v>ATIVO</v>
          </cell>
          <cell r="D130">
            <v>223441.22</v>
          </cell>
          <cell r="E130">
            <v>282591.89</v>
          </cell>
          <cell r="F130">
            <v>264246.69</v>
          </cell>
          <cell r="G130" t="str">
            <v>241.786,42 D</v>
          </cell>
          <cell r="H130">
            <v>241786.42</v>
          </cell>
        </row>
        <row r="131">
          <cell r="C131" t="str">
            <v>PASSIVO</v>
          </cell>
          <cell r="D131">
            <v>283759.89</v>
          </cell>
          <cell r="E131">
            <v>77745.539999999994</v>
          </cell>
          <cell r="F131">
            <v>84501.2</v>
          </cell>
          <cell r="G131" t="str">
            <v>290.515,55 C</v>
          </cell>
          <cell r="H131">
            <v>290515.55</v>
          </cell>
        </row>
        <row r="132">
          <cell r="C132" t="str">
            <v>CONTAS DE RESULTADO -</v>
          </cell>
          <cell r="D132">
            <v>135390.09</v>
          </cell>
          <cell r="E132">
            <v>58196.35</v>
          </cell>
          <cell r="F132">
            <v>120114.75</v>
          </cell>
          <cell r="G132" t="str">
            <v>197.308,49 C</v>
          </cell>
          <cell r="H132">
            <v>197308.49</v>
          </cell>
        </row>
        <row r="133">
          <cell r="C133" t="str">
            <v>RECEITASCONTAS DE RESULTADO -</v>
          </cell>
          <cell r="D133">
            <v>195708.76</v>
          </cell>
          <cell r="E133">
            <v>50328.86</v>
          </cell>
          <cell r="F133">
            <v>0</v>
          </cell>
          <cell r="G133" t="str">
            <v>246.037,62 D</v>
          </cell>
          <cell r="H133">
            <v>246037.62</v>
          </cell>
        </row>
        <row r="134">
          <cell r="C134" t="str">
            <v>CUSTOS E DESPESAS</v>
          </cell>
        </row>
        <row r="135">
          <cell r="C135" t="str">
            <v>RESULTADO</v>
          </cell>
          <cell r="G135" t="str">
            <v>48.729,13 D</v>
          </cell>
          <cell r="H135">
            <v>48729.13</v>
          </cell>
        </row>
      </sheetData>
      <sheetData sheetId="20">
        <row r="4">
          <cell r="B4"/>
          <cell r="C4" t="str">
            <v>NOME DA CONTA</v>
          </cell>
          <cell r="D4" t="str">
            <v>SALDO ANTERIOR</v>
          </cell>
          <cell r="E4" t="str">
            <v>DÉBITO</v>
          </cell>
          <cell r="F4" t="str">
            <v xml:space="preserve">CRÉDITO </v>
          </cell>
          <cell r="G4" t="str">
            <v>Saldo Atual</v>
          </cell>
          <cell r="H4" t="str">
            <v>Saldo Atual</v>
          </cell>
        </row>
        <row r="5">
          <cell r="B5">
            <v>1</v>
          </cell>
          <cell r="C5" t="str">
            <v>ATIVO</v>
          </cell>
          <cell r="D5">
            <v>241786.42</v>
          </cell>
          <cell r="E5">
            <v>205020.83</v>
          </cell>
          <cell r="F5">
            <v>180748.67</v>
          </cell>
          <cell r="G5" t="str">
            <v>266.058,58 D</v>
          </cell>
          <cell r="H5">
            <v>266058.58</v>
          </cell>
        </row>
        <row r="6">
          <cell r="B6" t="str">
            <v>1.1</v>
          </cell>
          <cell r="C6" t="str">
            <v>ATIVO CIRCULANTE</v>
          </cell>
          <cell r="D6">
            <v>182984.68</v>
          </cell>
          <cell r="E6">
            <v>205020.83</v>
          </cell>
          <cell r="F6">
            <v>180069.72</v>
          </cell>
          <cell r="G6" t="str">
            <v>207.935,79 D</v>
          </cell>
          <cell r="H6">
            <v>207935.79</v>
          </cell>
        </row>
        <row r="7">
          <cell r="B7" t="str">
            <v>1.1.1</v>
          </cell>
          <cell r="C7" t="str">
            <v>DISPONIVEL</v>
          </cell>
          <cell r="D7">
            <v>19829.93</v>
          </cell>
          <cell r="E7">
            <v>73649.13</v>
          </cell>
          <cell r="F7">
            <v>74503.16</v>
          </cell>
          <cell r="G7" t="str">
            <v>20.683,96 C</v>
          </cell>
          <cell r="H7">
            <v>20683.96</v>
          </cell>
        </row>
        <row r="8">
          <cell r="B8" t="str">
            <v>1.1.1.01</v>
          </cell>
          <cell r="C8" t="str">
            <v>CAIXA</v>
          </cell>
          <cell r="D8">
            <v>1217.68</v>
          </cell>
          <cell r="E8">
            <v>190</v>
          </cell>
          <cell r="F8">
            <v>0</v>
          </cell>
          <cell r="G8" t="str">
            <v>1.407,68 D</v>
          </cell>
          <cell r="H8">
            <v>1407.68</v>
          </cell>
        </row>
        <row r="9">
          <cell r="B9" t="str">
            <v>1.1.1.01.001</v>
          </cell>
          <cell r="C9" t="str">
            <v>CAIXA GERAL</v>
          </cell>
          <cell r="D9">
            <v>1217.68</v>
          </cell>
          <cell r="E9">
            <v>190</v>
          </cell>
          <cell r="F9">
            <v>0</v>
          </cell>
          <cell r="G9" t="str">
            <v>1.407,68 D</v>
          </cell>
          <cell r="H9">
            <v>1407.68</v>
          </cell>
        </row>
        <row r="10">
          <cell r="B10" t="str">
            <v>1.1.1.02</v>
          </cell>
          <cell r="C10" t="str">
            <v>BANCOS CONTA MOVIMENTO</v>
          </cell>
          <cell r="D10">
            <v>21047.61</v>
          </cell>
          <cell r="E10">
            <v>73459.13</v>
          </cell>
          <cell r="F10">
            <v>74503.16</v>
          </cell>
          <cell r="G10" t="str">
            <v>22.091,64 C</v>
          </cell>
          <cell r="H10">
            <v>22091.64</v>
          </cell>
        </row>
        <row r="11">
          <cell r="B11" t="str">
            <v>1.1.1.02.001</v>
          </cell>
          <cell r="C11" t="str">
            <v>ITAU AG.4861 CTA.24317-0</v>
          </cell>
          <cell r="D11">
            <v>11689.67</v>
          </cell>
          <cell r="E11">
            <v>23632.37</v>
          </cell>
          <cell r="F11">
            <v>24049.33</v>
          </cell>
          <cell r="G11" t="str">
            <v>12.106,63 C</v>
          </cell>
          <cell r="H11">
            <v>12106.63</v>
          </cell>
        </row>
        <row r="12">
          <cell r="B12" t="str">
            <v>1.1.1.02.002</v>
          </cell>
          <cell r="C12" t="str">
            <v>CAIXA ECONÔMICA AG.0867 CTA.3103-7</v>
          </cell>
          <cell r="D12">
            <v>9357.94</v>
          </cell>
          <cell r="E12">
            <v>49826.76</v>
          </cell>
          <cell r="F12">
            <v>50453.83</v>
          </cell>
          <cell r="G12" t="str">
            <v>9.985,01 C</v>
          </cell>
          <cell r="H12">
            <v>9985.01</v>
          </cell>
        </row>
        <row r="13">
          <cell r="B13" t="str">
            <v>1.1.2</v>
          </cell>
          <cell r="C13" t="str">
            <v>CRÉDITOS A RECEBER</v>
          </cell>
          <cell r="D13">
            <v>37797.760000000002</v>
          </cell>
          <cell r="E13">
            <v>73400.75</v>
          </cell>
          <cell r="F13">
            <v>74308.08</v>
          </cell>
          <cell r="G13" t="str">
            <v>36.890,43 D</v>
          </cell>
          <cell r="H13">
            <v>36890.43</v>
          </cell>
        </row>
        <row r="14">
          <cell r="B14" t="str">
            <v>1.1.2.01</v>
          </cell>
          <cell r="C14" t="str">
            <v>DUPLICATAS A RECEBER</v>
          </cell>
          <cell r="D14">
            <v>37797.760000000002</v>
          </cell>
          <cell r="E14">
            <v>73400.75</v>
          </cell>
          <cell r="F14">
            <v>74308.08</v>
          </cell>
          <cell r="G14" t="str">
            <v>36.890,43 D</v>
          </cell>
          <cell r="H14">
            <v>36890.43</v>
          </cell>
        </row>
        <row r="15">
          <cell r="B15" t="str">
            <v>1.1.2.01.001</v>
          </cell>
          <cell r="C15" t="str">
            <v>CLIENTES</v>
          </cell>
          <cell r="D15">
            <v>37797.760000000002</v>
          </cell>
          <cell r="E15">
            <v>73400.75</v>
          </cell>
          <cell r="F15">
            <v>74308.08</v>
          </cell>
          <cell r="G15" t="str">
            <v>36.890,43 D</v>
          </cell>
          <cell r="H15">
            <v>36890.43</v>
          </cell>
        </row>
        <row r="16">
          <cell r="B16" t="str">
            <v>1.1.5</v>
          </cell>
          <cell r="C16" t="str">
            <v>ESTOQUES</v>
          </cell>
          <cell r="D16">
            <v>165016.85</v>
          </cell>
          <cell r="E16">
            <v>57970.95</v>
          </cell>
          <cell r="F16">
            <v>31258.48</v>
          </cell>
          <cell r="G16" t="str">
            <v>191.729,32 D</v>
          </cell>
          <cell r="H16">
            <v>191729.32</v>
          </cell>
        </row>
        <row r="17">
          <cell r="B17" t="str">
            <v>1.1.5.01</v>
          </cell>
          <cell r="C17" t="str">
            <v>MERCADORIAS, PRODUTOS E INSUMOS</v>
          </cell>
          <cell r="D17">
            <v>165016.85</v>
          </cell>
          <cell r="E17">
            <v>57970.95</v>
          </cell>
          <cell r="F17">
            <v>31258.48</v>
          </cell>
          <cell r="G17" t="str">
            <v>191.729,32 D</v>
          </cell>
          <cell r="H17">
            <v>191729.32</v>
          </cell>
        </row>
        <row r="18">
          <cell r="B18" t="str">
            <v>1.1.5.01.001</v>
          </cell>
          <cell r="C18" t="str">
            <v>ESTOQUE MERCADORIAS PARA REVENDA</v>
          </cell>
          <cell r="D18">
            <v>165016.85</v>
          </cell>
          <cell r="E18">
            <v>57970.95</v>
          </cell>
          <cell r="F18">
            <v>31258.48</v>
          </cell>
          <cell r="G18" t="str">
            <v>191.729,32 D</v>
          </cell>
          <cell r="H18">
            <v>191729.32</v>
          </cell>
        </row>
        <row r="19">
          <cell r="B19" t="str">
            <v>1.2</v>
          </cell>
          <cell r="C19" t="str">
            <v>ATIVO NÃO CIRCULANTE</v>
          </cell>
          <cell r="D19">
            <v>58801.74</v>
          </cell>
          <cell r="E19">
            <v>0</v>
          </cell>
          <cell r="F19">
            <v>678.95</v>
          </cell>
          <cell r="G19" t="str">
            <v>58.122,79 D</v>
          </cell>
          <cell r="H19">
            <v>58122.79</v>
          </cell>
        </row>
        <row r="20">
          <cell r="B20" t="str">
            <v>1.2.3</v>
          </cell>
          <cell r="C20" t="str">
            <v>IMOBILIZADO</v>
          </cell>
          <cell r="D20">
            <v>51201.74</v>
          </cell>
          <cell r="E20">
            <v>0</v>
          </cell>
          <cell r="F20">
            <v>678.95</v>
          </cell>
          <cell r="G20" t="str">
            <v>50.522,79 D</v>
          </cell>
          <cell r="H20">
            <v>50522.79</v>
          </cell>
        </row>
        <row r="21">
          <cell r="B21" t="str">
            <v>1.2.3.01</v>
          </cell>
          <cell r="C21" t="str">
            <v>IMOBILIZADO</v>
          </cell>
          <cell r="D21">
            <v>62914.6</v>
          </cell>
          <cell r="E21">
            <v>0</v>
          </cell>
          <cell r="F21">
            <v>0</v>
          </cell>
          <cell r="G21" t="str">
            <v>62.914,60 D</v>
          </cell>
          <cell r="H21">
            <v>62914.6</v>
          </cell>
        </row>
        <row r="22">
          <cell r="B22" t="str">
            <v>1.2.3.01.002</v>
          </cell>
          <cell r="C22" t="str">
            <v>MÓVEIS E UTENSÍLIOS</v>
          </cell>
          <cell r="D22">
            <v>44354.6</v>
          </cell>
          <cell r="E22">
            <v>0</v>
          </cell>
          <cell r="F22">
            <v>0</v>
          </cell>
          <cell r="G22" t="str">
            <v>44.354,60 D</v>
          </cell>
          <cell r="H22">
            <v>44354.6</v>
          </cell>
        </row>
        <row r="23">
          <cell r="B23" t="str">
            <v>1.2.3.01.007</v>
          </cell>
          <cell r="C23" t="str">
            <v>EQUIPAMENTOS DE INFORMÁTICA</v>
          </cell>
          <cell r="D23">
            <v>18560</v>
          </cell>
          <cell r="E23">
            <v>0</v>
          </cell>
          <cell r="F23">
            <v>0</v>
          </cell>
          <cell r="G23" t="str">
            <v>18.560,00 D</v>
          </cell>
          <cell r="H23">
            <v>18560</v>
          </cell>
        </row>
        <row r="24">
          <cell r="B24" t="str">
            <v>1.2.3.02</v>
          </cell>
          <cell r="C24" t="str">
            <v>(-) DEPRECIAÇÕES, AMORTIZAÇÕES E</v>
          </cell>
          <cell r="D24">
            <v>11712.86</v>
          </cell>
          <cell r="E24">
            <v>0</v>
          </cell>
          <cell r="F24">
            <v>678.95</v>
          </cell>
          <cell r="G24" t="str">
            <v>12.391,81 C</v>
          </cell>
          <cell r="H24">
            <v>12391.81</v>
          </cell>
        </row>
        <row r="25">
          <cell r="B25"/>
          <cell r="C25" t="str">
            <v>EXAUSTÕES</v>
          </cell>
          <cell r="D25"/>
          <cell r="E25"/>
          <cell r="F25"/>
          <cell r="G25"/>
          <cell r="H25"/>
        </row>
        <row r="26">
          <cell r="B26" t="str">
            <v>1.2.3.02.002</v>
          </cell>
          <cell r="C26" t="str">
            <v>(-) DEPRECIAÇÃO DE MÓVEIS E UTENSÍLIOS</v>
          </cell>
          <cell r="D26">
            <v>6144.92</v>
          </cell>
          <cell r="E26">
            <v>0</v>
          </cell>
          <cell r="F26">
            <v>369.62</v>
          </cell>
          <cell r="G26" t="str">
            <v>6.514,54 C</v>
          </cell>
          <cell r="H26">
            <v>6514.54</v>
          </cell>
        </row>
        <row r="27">
          <cell r="B27" t="str">
            <v>1.2.3.02.005</v>
          </cell>
          <cell r="C27" t="str">
            <v>(-) DEPRECIAÇÃO EQUIPAMENTOS DE</v>
          </cell>
          <cell r="D27">
            <v>5567.94</v>
          </cell>
          <cell r="E27">
            <v>0</v>
          </cell>
          <cell r="F27">
            <v>309.33</v>
          </cell>
          <cell r="G27" t="str">
            <v>5.877,27 C</v>
          </cell>
          <cell r="H27">
            <v>5877.27</v>
          </cell>
        </row>
        <row r="28">
          <cell r="B28"/>
          <cell r="C28" t="str">
            <v>INFORMÁTICA</v>
          </cell>
          <cell r="D28"/>
          <cell r="E28"/>
          <cell r="F28"/>
          <cell r="G28"/>
          <cell r="H28"/>
        </row>
        <row r="29">
          <cell r="B29" t="str">
            <v>1.2.4</v>
          </cell>
          <cell r="C29" t="str">
            <v>INTANGIVEL</v>
          </cell>
          <cell r="D29">
            <v>7600</v>
          </cell>
          <cell r="E29">
            <v>0</v>
          </cell>
          <cell r="F29">
            <v>0</v>
          </cell>
          <cell r="G29" t="str">
            <v>7.600,00 D</v>
          </cell>
          <cell r="H29">
            <v>7600</v>
          </cell>
        </row>
        <row r="30">
          <cell r="B30" t="str">
            <v>1.2.4.01</v>
          </cell>
          <cell r="C30" t="str">
            <v>MARCAS, DIREITOS E PATENTES</v>
          </cell>
          <cell r="D30">
            <v>7600</v>
          </cell>
          <cell r="E30">
            <v>0</v>
          </cell>
          <cell r="F30">
            <v>0</v>
          </cell>
          <cell r="G30" t="str">
            <v>7.600,00 D</v>
          </cell>
          <cell r="H30">
            <v>7600</v>
          </cell>
        </row>
        <row r="31">
          <cell r="B31" t="str">
            <v>1.2.4.01.001</v>
          </cell>
          <cell r="C31" t="str">
            <v>MARCAS E PATENTES</v>
          </cell>
          <cell r="D31">
            <v>7600</v>
          </cell>
          <cell r="E31">
            <v>0</v>
          </cell>
          <cell r="F31">
            <v>0</v>
          </cell>
          <cell r="G31" t="str">
            <v>7.600,00 D</v>
          </cell>
          <cell r="H31">
            <v>7600</v>
          </cell>
        </row>
        <row r="32">
          <cell r="B32">
            <v>2</v>
          </cell>
          <cell r="C32" t="str">
            <v>PASSIVO</v>
          </cell>
          <cell r="D32">
            <v>290515.55</v>
          </cell>
          <cell r="E32">
            <v>59443.360000000001</v>
          </cell>
          <cell r="F32">
            <v>98467.7</v>
          </cell>
          <cell r="G32" t="str">
            <v>329.539,89 C</v>
          </cell>
          <cell r="H32">
            <v>329539.89</v>
          </cell>
        </row>
        <row r="33">
          <cell r="B33" t="str">
            <v>2.1</v>
          </cell>
          <cell r="C33" t="str">
            <v>PASSIVO CIRCULANTE</v>
          </cell>
          <cell r="D33">
            <v>112732.54</v>
          </cell>
          <cell r="E33">
            <v>59443.360000000001</v>
          </cell>
          <cell r="F33">
            <v>98467.7</v>
          </cell>
          <cell r="G33" t="str">
            <v>151.756,88 C</v>
          </cell>
          <cell r="H33">
            <v>151756.88</v>
          </cell>
        </row>
        <row r="34">
          <cell r="B34" t="str">
            <v>2.1.1</v>
          </cell>
          <cell r="C34" t="str">
            <v>EMPRÉSTIMOS E FINANCIAMENTOS</v>
          </cell>
          <cell r="D34">
            <v>48246.16</v>
          </cell>
          <cell r="E34">
            <v>521.49</v>
          </cell>
          <cell r="F34">
            <v>0</v>
          </cell>
          <cell r="G34" t="str">
            <v>47.724,67 C</v>
          </cell>
          <cell r="H34">
            <v>47724.67</v>
          </cell>
        </row>
        <row r="35">
          <cell r="B35" t="str">
            <v>2.1.1.01</v>
          </cell>
          <cell r="C35" t="str">
            <v>EMPRÉSTIMOS</v>
          </cell>
          <cell r="D35">
            <v>48246.16</v>
          </cell>
          <cell r="E35">
            <v>521.49</v>
          </cell>
          <cell r="F35">
            <v>0</v>
          </cell>
          <cell r="G35" t="str">
            <v>47.724,67 C</v>
          </cell>
          <cell r="H35">
            <v>47724.67</v>
          </cell>
        </row>
        <row r="36">
          <cell r="B36" t="str">
            <v>2.1.1.01.001</v>
          </cell>
          <cell r="C36" t="str">
            <v>EMPRÉSTIMO CAIXA</v>
          </cell>
          <cell r="D36">
            <v>6246.16</v>
          </cell>
          <cell r="E36">
            <v>521.49</v>
          </cell>
          <cell r="F36">
            <v>0</v>
          </cell>
          <cell r="G36" t="str">
            <v>5.724,67 C</v>
          </cell>
          <cell r="H36">
            <v>5724.67</v>
          </cell>
        </row>
        <row r="37">
          <cell r="B37" t="str">
            <v>2.1.1.01.002</v>
          </cell>
          <cell r="C37" t="str">
            <v>AFAC - ADIANT. FUTURO AUMENTO DE</v>
          </cell>
          <cell r="D37">
            <v>42000</v>
          </cell>
          <cell r="E37">
            <v>0</v>
          </cell>
          <cell r="F37">
            <v>0</v>
          </cell>
          <cell r="G37" t="str">
            <v>42.000,00 C</v>
          </cell>
          <cell r="H37">
            <v>42000</v>
          </cell>
        </row>
        <row r="38">
          <cell r="B38"/>
          <cell r="C38" t="str">
            <v>CAPITAL</v>
          </cell>
          <cell r="D38"/>
          <cell r="E38"/>
          <cell r="F38"/>
          <cell r="G38"/>
          <cell r="H38"/>
        </row>
        <row r="39">
          <cell r="B39" t="str">
            <v>2.1.3</v>
          </cell>
          <cell r="C39" t="str">
            <v>FORNECEDORES</v>
          </cell>
          <cell r="D39">
            <v>6831.78</v>
          </cell>
          <cell r="E39">
            <v>32214.880000000001</v>
          </cell>
          <cell r="F39">
            <v>57970.95</v>
          </cell>
          <cell r="G39" t="str">
            <v>18.924,29 C</v>
          </cell>
          <cell r="H39">
            <v>18924.29</v>
          </cell>
        </row>
        <row r="40">
          <cell r="B40" t="str">
            <v>2.1.3.01</v>
          </cell>
          <cell r="C40" t="str">
            <v>FORNCEDORES NACIONAIS</v>
          </cell>
          <cell r="D40">
            <v>6831.78</v>
          </cell>
          <cell r="E40">
            <v>32214.880000000001</v>
          </cell>
          <cell r="F40">
            <v>57970.95</v>
          </cell>
          <cell r="G40" t="str">
            <v>18.924,29 C</v>
          </cell>
          <cell r="H40">
            <v>18924.29</v>
          </cell>
        </row>
        <row r="41">
          <cell r="B41" t="str">
            <v>2.1.3.01.001</v>
          </cell>
          <cell r="C41" t="str">
            <v>FORNECEDORES</v>
          </cell>
          <cell r="D41">
            <v>6831.78</v>
          </cell>
          <cell r="E41">
            <v>32214.880000000001</v>
          </cell>
          <cell r="F41">
            <v>57970.95</v>
          </cell>
          <cell r="G41" t="str">
            <v>18.924,29 C</v>
          </cell>
          <cell r="H41">
            <v>18924.29</v>
          </cell>
        </row>
        <row r="42">
          <cell r="B42" t="str">
            <v>2.1.4</v>
          </cell>
          <cell r="C42" t="str">
            <v>OBRIGAÇÕES TRIBUTÁRIAS</v>
          </cell>
          <cell r="D42">
            <v>69699.539999999994</v>
          </cell>
          <cell r="E42">
            <v>19366.28</v>
          </cell>
          <cell r="F42">
            <v>31849.19</v>
          </cell>
          <cell r="G42" t="str">
            <v>82.182,45 C</v>
          </cell>
          <cell r="H42">
            <v>82182.45</v>
          </cell>
        </row>
        <row r="43">
          <cell r="B43" t="str">
            <v>2.1.4.01</v>
          </cell>
          <cell r="C43" t="str">
            <v>IMPOSTOS E CONTRIBUIÇÕES A RECOLHER</v>
          </cell>
          <cell r="D43">
            <v>69699.539999999994</v>
          </cell>
          <cell r="E43">
            <v>19366.28</v>
          </cell>
          <cell r="F43">
            <v>31849.19</v>
          </cell>
          <cell r="G43" t="str">
            <v>82.182,45 C</v>
          </cell>
          <cell r="H43">
            <v>82182.45</v>
          </cell>
        </row>
        <row r="44">
          <cell r="B44" t="str">
            <v>2.1.4.01.004</v>
          </cell>
          <cell r="C44" t="str">
            <v>IRRF A RECOLHER</v>
          </cell>
          <cell r="D44">
            <v>31.43</v>
          </cell>
          <cell r="E44">
            <v>31.43</v>
          </cell>
          <cell r="F44">
            <v>31.43</v>
          </cell>
          <cell r="G44" t="str">
            <v>31,43 C</v>
          </cell>
          <cell r="H44">
            <v>31.43</v>
          </cell>
        </row>
        <row r="45">
          <cell r="B45" t="str">
            <v>2.1.4.01.008</v>
          </cell>
          <cell r="C45" t="str">
            <v>DAS-SIMPLES NACIONAL A RECOLHER</v>
          </cell>
          <cell r="D45">
            <v>49078.86</v>
          </cell>
          <cell r="E45">
            <v>0</v>
          </cell>
          <cell r="F45">
            <v>6144.75</v>
          </cell>
          <cell r="G45" t="str">
            <v>55.223,61 C</v>
          </cell>
          <cell r="H45">
            <v>55223.61</v>
          </cell>
        </row>
        <row r="46">
          <cell r="B46" t="str">
            <v>2.1.4.01.009</v>
          </cell>
          <cell r="C46" t="str">
            <v>PARCELAMENTO SIMPLES NACIONAL A</v>
          </cell>
          <cell r="D46">
            <v>9797.2800000000007</v>
          </cell>
          <cell r="E46">
            <v>0</v>
          </cell>
          <cell r="F46">
            <v>0</v>
          </cell>
          <cell r="G46" t="str">
            <v>9.797,28 C</v>
          </cell>
          <cell r="H46">
            <v>9797.2800000000007</v>
          </cell>
        </row>
        <row r="47">
          <cell r="B47"/>
          <cell r="C47" t="str">
            <v>RECOLHER</v>
          </cell>
          <cell r="D47"/>
          <cell r="E47"/>
          <cell r="F47"/>
          <cell r="G47"/>
          <cell r="H47"/>
        </row>
        <row r="48">
          <cell r="B48" t="str">
            <v>2.1.4.01.010</v>
          </cell>
          <cell r="C48" t="str">
            <v>ICMS FRONTEIRA A RECOLHER</v>
          </cell>
          <cell r="D48">
            <v>10791.97</v>
          </cell>
          <cell r="E48">
            <v>18820.59</v>
          </cell>
          <cell r="F48">
            <v>12333.56</v>
          </cell>
          <cell r="G48" t="str">
            <v>4.304,94 C</v>
          </cell>
          <cell r="H48">
            <v>4304.9399999999996</v>
          </cell>
        </row>
        <row r="49">
          <cell r="B49" t="str">
            <v>2.1.4.01.011</v>
          </cell>
          <cell r="C49" t="str">
            <v>PARCELAMENTO ICMS FRONTEIRA</v>
          </cell>
          <cell r="D49" t="str">
            <v>0,00</v>
          </cell>
          <cell r="E49">
            <v>514.26</v>
          </cell>
          <cell r="F49">
            <v>13339.45</v>
          </cell>
          <cell r="G49" t="str">
            <v>12.825,19 C</v>
          </cell>
          <cell r="H49">
            <v>12825.19</v>
          </cell>
        </row>
        <row r="50">
          <cell r="B50" t="str">
            <v>2.1.5</v>
          </cell>
          <cell r="C50" t="str">
            <v>OBRIGAÇÕES TRABALHISTAS E</v>
          </cell>
          <cell r="D50">
            <v>1618.62</v>
          </cell>
          <cell r="E50">
            <v>7340.71</v>
          </cell>
          <cell r="F50">
            <v>8647.56</v>
          </cell>
          <cell r="G50" t="str">
            <v>2.925,47 C</v>
          </cell>
          <cell r="H50">
            <v>2925.47</v>
          </cell>
        </row>
        <row r="51">
          <cell r="B51"/>
          <cell r="C51" t="str">
            <v>PREVIDENCIÁRIAS</v>
          </cell>
          <cell r="D51"/>
          <cell r="E51"/>
          <cell r="F51"/>
          <cell r="G51"/>
          <cell r="H51"/>
        </row>
        <row r="52">
          <cell r="B52" t="str">
            <v>2.1.5.01</v>
          </cell>
          <cell r="C52" t="str">
            <v>OBRIGAÇÕES COM PESSOAL</v>
          </cell>
          <cell r="D52">
            <v>1573.45</v>
          </cell>
          <cell r="E52">
            <v>6216.82</v>
          </cell>
          <cell r="F52">
            <v>7585.77</v>
          </cell>
          <cell r="G52" t="str">
            <v>2.942,40 C</v>
          </cell>
          <cell r="H52">
            <v>2942.4</v>
          </cell>
        </row>
        <row r="53">
          <cell r="B53" t="str">
            <v>2.1.5.01.001</v>
          </cell>
          <cell r="C53" t="str">
            <v>SALÁRIOS E ORDENADOS A PAGAR</v>
          </cell>
          <cell r="D53">
            <v>903.47</v>
          </cell>
          <cell r="E53">
            <v>3641.74</v>
          </cell>
          <cell r="F53">
            <v>4857.7700000000004</v>
          </cell>
          <cell r="G53" t="str">
            <v>312,56 C</v>
          </cell>
          <cell r="H53">
            <v>312.56</v>
          </cell>
        </row>
        <row r="54">
          <cell r="B54" t="str">
            <v>2.1.5.01.002</v>
          </cell>
          <cell r="C54" t="str">
            <v>PRO LABORE A PAGAR</v>
          </cell>
          <cell r="D54">
            <v>2200.92</v>
          </cell>
          <cell r="E54">
            <v>2299.08</v>
          </cell>
          <cell r="F54">
            <v>2500</v>
          </cell>
          <cell r="G54" t="str">
            <v>2.401,84 C</v>
          </cell>
          <cell r="H54">
            <v>2401.84</v>
          </cell>
        </row>
        <row r="55">
          <cell r="B55" t="str">
            <v>2.1.5.01.007</v>
          </cell>
          <cell r="C55" t="str">
            <v>VALE TRANSPORTE A PAGAR</v>
          </cell>
          <cell r="D55">
            <v>276</v>
          </cell>
          <cell r="E55">
            <v>276</v>
          </cell>
          <cell r="F55">
            <v>228</v>
          </cell>
          <cell r="G55" t="str">
            <v>228,00 C</v>
          </cell>
          <cell r="H55">
            <v>228</v>
          </cell>
        </row>
        <row r="56">
          <cell r="B56" t="str">
            <v>2.1.5.02</v>
          </cell>
          <cell r="C56" t="str">
            <v>OBRIGAÇÕES PREVIDENCIÁRIAS</v>
          </cell>
          <cell r="D56">
            <v>45.17</v>
          </cell>
          <cell r="E56">
            <v>1123.8900000000001</v>
          </cell>
          <cell r="F56">
            <v>1061.79</v>
          </cell>
          <cell r="G56" t="str">
            <v>16,93 D</v>
          </cell>
          <cell r="H56">
            <v>16.93</v>
          </cell>
        </row>
        <row r="57">
          <cell r="B57" t="str">
            <v>2.1.5.02.001</v>
          </cell>
          <cell r="C57" t="str">
            <v>INSS A RECOLHER</v>
          </cell>
          <cell r="D57">
            <v>322.83</v>
          </cell>
          <cell r="E57">
            <v>685.49</v>
          </cell>
          <cell r="F57">
            <v>687.39</v>
          </cell>
          <cell r="G57" t="str">
            <v>320,93 D</v>
          </cell>
          <cell r="H57">
            <v>320.93</v>
          </cell>
        </row>
        <row r="58">
          <cell r="B58" t="str">
            <v>2.1.5.02.002</v>
          </cell>
          <cell r="C58" t="str">
            <v>FGTS A RECOLHER</v>
          </cell>
          <cell r="D58">
            <v>368</v>
          </cell>
          <cell r="E58">
            <v>438.4</v>
          </cell>
          <cell r="F58">
            <v>374.4</v>
          </cell>
          <cell r="G58" t="str">
            <v>304,00 C</v>
          </cell>
          <cell r="H58">
            <v>304</v>
          </cell>
        </row>
        <row r="59">
          <cell r="B59" t="str">
            <v>2.3</v>
          </cell>
          <cell r="C59" t="str">
            <v>PATRIMÔNIO LÍQUIDO</v>
          </cell>
          <cell r="D59">
            <v>177783.01</v>
          </cell>
          <cell r="E59">
            <v>0</v>
          </cell>
          <cell r="F59">
            <v>0</v>
          </cell>
          <cell r="G59" t="str">
            <v>177.783,01 C</v>
          </cell>
          <cell r="H59">
            <v>177783.01</v>
          </cell>
        </row>
        <row r="60">
          <cell r="B60"/>
          <cell r="C60"/>
          <cell r="D60"/>
          <cell r="E60"/>
          <cell r="F60"/>
          <cell r="G60"/>
          <cell r="H60"/>
        </row>
        <row r="61">
          <cell r="B61"/>
          <cell r="C61"/>
          <cell r="D61"/>
          <cell r="E61"/>
          <cell r="F61"/>
          <cell r="G61"/>
          <cell r="H61"/>
        </row>
        <row r="62">
          <cell r="B62"/>
          <cell r="C62" t="str">
            <v>BALANCETE ANALÍTICO DO MÊS DE JUNHO DE 2016</v>
          </cell>
          <cell r="D62"/>
          <cell r="E62"/>
          <cell r="F62"/>
          <cell r="G62"/>
          <cell r="H62"/>
        </row>
        <row r="63">
          <cell r="B63"/>
          <cell r="C63"/>
          <cell r="D63"/>
          <cell r="E63"/>
          <cell r="F63"/>
          <cell r="G63"/>
          <cell r="H63"/>
        </row>
        <row r="64">
          <cell r="B64"/>
          <cell r="C64"/>
          <cell r="D64"/>
          <cell r="E64"/>
          <cell r="F64"/>
          <cell r="G64"/>
          <cell r="H64"/>
        </row>
        <row r="65">
          <cell r="B65"/>
          <cell r="C65" t="str">
            <v>NOME DA CONTA</v>
          </cell>
          <cell r="D65"/>
          <cell r="E65"/>
          <cell r="F65"/>
          <cell r="G65"/>
          <cell r="H65"/>
        </row>
        <row r="66">
          <cell r="B66" t="str">
            <v>2.3.1</v>
          </cell>
          <cell r="C66" t="str">
            <v>CAPITAL SOCIAL</v>
          </cell>
          <cell r="D66">
            <v>66000</v>
          </cell>
          <cell r="E66">
            <v>0</v>
          </cell>
          <cell r="F66">
            <v>0</v>
          </cell>
          <cell r="G66" t="str">
            <v>66.000,00 C</v>
          </cell>
          <cell r="H66">
            <v>66000</v>
          </cell>
        </row>
        <row r="67">
          <cell r="B67" t="str">
            <v>2.3.1.01</v>
          </cell>
          <cell r="C67" t="str">
            <v>CAPITAL SUBSCRITO</v>
          </cell>
          <cell r="D67">
            <v>66000</v>
          </cell>
          <cell r="E67">
            <v>0</v>
          </cell>
          <cell r="F67">
            <v>0</v>
          </cell>
          <cell r="G67" t="str">
            <v>66.000,00 C</v>
          </cell>
          <cell r="H67">
            <v>66000</v>
          </cell>
        </row>
        <row r="68">
          <cell r="B68" t="str">
            <v>2.3.1.01.001</v>
          </cell>
          <cell r="C68" t="str">
            <v>CAPITAL SOCIAL</v>
          </cell>
          <cell r="D68">
            <v>66000</v>
          </cell>
          <cell r="E68">
            <v>0</v>
          </cell>
          <cell r="F68">
            <v>0</v>
          </cell>
          <cell r="G68" t="str">
            <v>66.000,00 C</v>
          </cell>
          <cell r="H68">
            <v>66000</v>
          </cell>
        </row>
        <row r="69">
          <cell r="B69" t="str">
            <v>2.3.3</v>
          </cell>
          <cell r="C69" t="str">
            <v>LUCROS OU PREJUÍZOS ACUMULADOS</v>
          </cell>
          <cell r="D69">
            <v>111783.01</v>
          </cell>
          <cell r="E69">
            <v>0</v>
          </cell>
          <cell r="F69">
            <v>0</v>
          </cell>
          <cell r="G69" t="str">
            <v>111.783,01 C</v>
          </cell>
          <cell r="H69">
            <v>111783.01</v>
          </cell>
        </row>
        <row r="70">
          <cell r="B70" t="str">
            <v>2.3.3.01</v>
          </cell>
          <cell r="C70" t="str">
            <v>LUCROS OU PREJUÍZOS ACUMULADOS</v>
          </cell>
          <cell r="D70">
            <v>111783.01</v>
          </cell>
          <cell r="E70">
            <v>0</v>
          </cell>
          <cell r="F70">
            <v>0</v>
          </cell>
          <cell r="G70" t="str">
            <v>111.783,01 C</v>
          </cell>
          <cell r="H70">
            <v>111783.01</v>
          </cell>
        </row>
        <row r="71">
          <cell r="B71" t="str">
            <v>2.3.3.01.001</v>
          </cell>
          <cell r="C71" t="str">
            <v>LUCROS ACUMULADOS</v>
          </cell>
          <cell r="D71">
            <v>111783.01</v>
          </cell>
          <cell r="E71">
            <v>0</v>
          </cell>
          <cell r="F71">
            <v>0</v>
          </cell>
          <cell r="G71" t="str">
            <v>111.783,01 C</v>
          </cell>
          <cell r="H71">
            <v>111783.01</v>
          </cell>
        </row>
        <row r="72">
          <cell r="B72">
            <v>3</v>
          </cell>
          <cell r="C72" t="str">
            <v>CONTAS DE RESULTADO - RECEITAS</v>
          </cell>
          <cell r="D72">
            <v>197308.49</v>
          </cell>
          <cell r="E72">
            <v>35232.33</v>
          </cell>
          <cell r="F72">
            <v>72718.95</v>
          </cell>
          <cell r="G72" t="str">
            <v>234.795,11 C</v>
          </cell>
          <cell r="H72">
            <v>234795.11</v>
          </cell>
        </row>
        <row r="73">
          <cell r="B73" t="str">
            <v>3.1</v>
          </cell>
          <cell r="C73" t="str">
            <v>RECEITAS OPERACIONAIS</v>
          </cell>
          <cell r="D73">
            <v>197308.49</v>
          </cell>
          <cell r="E73">
            <v>35232.33</v>
          </cell>
          <cell r="F73">
            <v>72718.95</v>
          </cell>
          <cell r="G73" t="str">
            <v>234.795,11 C</v>
          </cell>
          <cell r="H73">
            <v>234795.11</v>
          </cell>
        </row>
        <row r="74">
          <cell r="B74" t="str">
            <v>3.1.1</v>
          </cell>
          <cell r="C74" t="str">
            <v>RECEITA BRUTA DE VENDAS E SERVIÇOS</v>
          </cell>
          <cell r="D74">
            <v>382293.48</v>
          </cell>
          <cell r="E74">
            <v>0</v>
          </cell>
          <cell r="F74">
            <v>72718.95</v>
          </cell>
          <cell r="G74" t="str">
            <v>455.012,43 C</v>
          </cell>
          <cell r="H74">
            <v>455012.43</v>
          </cell>
        </row>
        <row r="75">
          <cell r="B75" t="str">
            <v>3.1.1.01</v>
          </cell>
          <cell r="C75" t="str">
            <v>RECEITA BRUTA DE VENDAS DE PRODUTOS</v>
          </cell>
          <cell r="D75">
            <v>382293.48</v>
          </cell>
          <cell r="E75">
            <v>0</v>
          </cell>
          <cell r="F75">
            <v>72718.95</v>
          </cell>
          <cell r="G75" t="str">
            <v>455.012,43 C</v>
          </cell>
          <cell r="H75">
            <v>455012.43</v>
          </cell>
        </row>
        <row r="76">
          <cell r="B76"/>
          <cell r="C76" t="str">
            <v>E MERCADORIAS</v>
          </cell>
          <cell r="D76"/>
          <cell r="E76"/>
          <cell r="F76"/>
          <cell r="G76"/>
          <cell r="H76"/>
        </row>
        <row r="77">
          <cell r="B77" t="str">
            <v>3.1.1.01.001</v>
          </cell>
          <cell r="C77" t="str">
            <v>VENDAS DE PRODUTOS/MERCADORIAS</v>
          </cell>
          <cell r="D77">
            <v>382293.48</v>
          </cell>
          <cell r="E77">
            <v>0</v>
          </cell>
          <cell r="F77">
            <v>72718.95</v>
          </cell>
          <cell r="G77" t="str">
            <v>455.012,43 C</v>
          </cell>
          <cell r="H77">
            <v>455012.43</v>
          </cell>
        </row>
        <row r="78">
          <cell r="B78" t="str">
            <v>3.1.2</v>
          </cell>
          <cell r="C78" t="str">
            <v>(-) DEDUÇÕES DA RECEITA BRUTA</v>
          </cell>
          <cell r="D78">
            <v>184985.95</v>
          </cell>
          <cell r="E78">
            <v>35232.33</v>
          </cell>
          <cell r="F78">
            <v>0</v>
          </cell>
          <cell r="G78" t="str">
            <v>220.218,28 D</v>
          </cell>
          <cell r="H78">
            <v>220218.28</v>
          </cell>
        </row>
        <row r="79">
          <cell r="B79" t="str">
            <v>3.1.2.03</v>
          </cell>
          <cell r="C79" t="str">
            <v>(-) IMPOSTOS INCIDENTES SOBRE VENDAS E</v>
          </cell>
          <cell r="D79">
            <v>184985.95</v>
          </cell>
          <cell r="E79">
            <v>35232.33</v>
          </cell>
          <cell r="F79">
            <v>0</v>
          </cell>
          <cell r="G79" t="str">
            <v>220.218,28 D</v>
          </cell>
          <cell r="H79">
            <v>220218.28</v>
          </cell>
        </row>
        <row r="80">
          <cell r="B80"/>
          <cell r="C80" t="str">
            <v>SERVIÇOS</v>
          </cell>
          <cell r="D80"/>
          <cell r="E80"/>
          <cell r="F80"/>
          <cell r="G80"/>
          <cell r="H80"/>
        </row>
        <row r="81">
          <cell r="B81" t="str">
            <v>3.1.2.03.001</v>
          </cell>
          <cell r="C81" t="str">
            <v>(-) CUSTO DA MERCADORIA VENDIDA</v>
          </cell>
          <cell r="D81">
            <v>152917.35</v>
          </cell>
          <cell r="E81">
            <v>29087.58</v>
          </cell>
          <cell r="F81">
            <v>0</v>
          </cell>
          <cell r="G81" t="str">
            <v>182.004,93 D</v>
          </cell>
          <cell r="H81">
            <v>182004.93</v>
          </cell>
        </row>
        <row r="82">
          <cell r="B82" t="str">
            <v>3.1.2.03.005</v>
          </cell>
          <cell r="C82" t="str">
            <v>(-) DAS - SIMPLES NACIONAL</v>
          </cell>
          <cell r="D82">
            <v>32068.6</v>
          </cell>
          <cell r="E82">
            <v>6144.75</v>
          </cell>
          <cell r="F82">
            <v>0</v>
          </cell>
          <cell r="G82" t="str">
            <v>38.213,35 D</v>
          </cell>
          <cell r="H82">
            <v>38213.35</v>
          </cell>
        </row>
        <row r="83">
          <cell r="B83" t="str">
            <v>3.1.3</v>
          </cell>
          <cell r="C83" t="str">
            <v>RECEITAS FINANCEIRAS</v>
          </cell>
          <cell r="D83">
            <v>0.96</v>
          </cell>
          <cell r="E83">
            <v>0</v>
          </cell>
          <cell r="F83">
            <v>0</v>
          </cell>
          <cell r="G83" t="str">
            <v>0,96 C</v>
          </cell>
          <cell r="H83">
            <v>0.96</v>
          </cell>
        </row>
        <row r="84">
          <cell r="B84" t="str">
            <v>3.1.3.01</v>
          </cell>
          <cell r="C84" t="str">
            <v>JUROS, DESCONTOS, OUTRAS RECEITAS</v>
          </cell>
          <cell r="D84">
            <v>0.96</v>
          </cell>
          <cell r="E84">
            <v>0</v>
          </cell>
          <cell r="F84">
            <v>0</v>
          </cell>
          <cell r="G84" t="str">
            <v>0,96 C</v>
          </cell>
          <cell r="H84">
            <v>0.96</v>
          </cell>
        </row>
        <row r="85">
          <cell r="B85" t="str">
            <v>3.1.3.01.001</v>
          </cell>
          <cell r="C85" t="str">
            <v>RENDIMENTO APLICAÇÕES FINANCEIRAS</v>
          </cell>
          <cell r="D85">
            <v>0.96</v>
          </cell>
          <cell r="E85">
            <v>0</v>
          </cell>
          <cell r="F85">
            <v>0</v>
          </cell>
          <cell r="G85" t="str">
            <v>0,96 C</v>
          </cell>
          <cell r="H85">
            <v>0.96</v>
          </cell>
        </row>
        <row r="86">
          <cell r="B86">
            <v>4</v>
          </cell>
          <cell r="C86" t="str">
            <v>CONTAS DE RESULTADO - CUSTOS E</v>
          </cell>
          <cell r="D86">
            <v>246037.62</v>
          </cell>
          <cell r="E86">
            <v>52585.2</v>
          </cell>
          <cell r="F86">
            <v>346.4</v>
          </cell>
          <cell r="G86" t="str">
            <v>298.276,42 D</v>
          </cell>
          <cell r="H86">
            <v>298276.42</v>
          </cell>
        </row>
        <row r="87">
          <cell r="B87"/>
          <cell r="C87" t="str">
            <v>DESPESAS</v>
          </cell>
          <cell r="D87"/>
          <cell r="E87"/>
          <cell r="F87"/>
          <cell r="G87"/>
          <cell r="H87"/>
        </row>
        <row r="88">
          <cell r="B88" t="str">
            <v>4.1</v>
          </cell>
          <cell r="C88" t="str">
            <v>DESPESAS OPERACIONAIS</v>
          </cell>
          <cell r="D88">
            <v>246037.62</v>
          </cell>
          <cell r="E88">
            <v>52585.2</v>
          </cell>
          <cell r="F88">
            <v>346.4</v>
          </cell>
          <cell r="G88" t="str">
            <v>298.276,42 D</v>
          </cell>
          <cell r="H88">
            <v>298276.42</v>
          </cell>
        </row>
        <row r="89">
          <cell r="B89" t="str">
            <v>4.1.1</v>
          </cell>
          <cell r="C89" t="str">
            <v>CUSTOS E DESPESAS COM VENDAS</v>
          </cell>
          <cell r="D89">
            <v>85975.52</v>
          </cell>
          <cell r="E89">
            <v>8313.93</v>
          </cell>
          <cell r="F89">
            <v>0</v>
          </cell>
          <cell r="G89" t="str">
            <v>94.289,45 D</v>
          </cell>
          <cell r="H89">
            <v>94289.45</v>
          </cell>
        </row>
        <row r="90">
          <cell r="B90" t="str">
            <v>4.1.1.01</v>
          </cell>
          <cell r="C90" t="str">
            <v>DESPESAS OPERACIONAIS - VENDAS</v>
          </cell>
          <cell r="D90">
            <v>85975.52</v>
          </cell>
          <cell r="E90">
            <v>8313.93</v>
          </cell>
          <cell r="F90">
            <v>0</v>
          </cell>
          <cell r="G90" t="str">
            <v>94.289,45 D</v>
          </cell>
          <cell r="H90">
            <v>94289.45</v>
          </cell>
        </row>
        <row r="91">
          <cell r="B91" t="str">
            <v>4.1.1.01.001</v>
          </cell>
          <cell r="C91" t="str">
            <v>FRETES E CARRETOS</v>
          </cell>
          <cell r="D91">
            <v>74954.28</v>
          </cell>
          <cell r="E91">
            <v>7164.98</v>
          </cell>
          <cell r="F91">
            <v>0</v>
          </cell>
          <cell r="G91" t="str">
            <v>82.119,26 D</v>
          </cell>
          <cell r="H91">
            <v>82119.259999999995</v>
          </cell>
        </row>
        <row r="92">
          <cell r="B92" t="str">
            <v>4.1.1.01.003</v>
          </cell>
          <cell r="C92" t="str">
            <v>PAG SEGURO</v>
          </cell>
          <cell r="D92">
            <v>11021.24</v>
          </cell>
          <cell r="E92">
            <v>1148.95</v>
          </cell>
          <cell r="F92">
            <v>0</v>
          </cell>
          <cell r="G92" t="str">
            <v>12.170,19 D</v>
          </cell>
          <cell r="H92">
            <v>12170.19</v>
          </cell>
        </row>
        <row r="93">
          <cell r="B93" t="str">
            <v>4.1.2</v>
          </cell>
          <cell r="C93" t="str">
            <v>DESPESAS ADMINISTRATIVAS</v>
          </cell>
          <cell r="D93">
            <v>160062.1</v>
          </cell>
          <cell r="E93">
            <v>44271.27</v>
          </cell>
          <cell r="F93">
            <v>346.4</v>
          </cell>
          <cell r="G93" t="str">
            <v>203.986,97 D</v>
          </cell>
          <cell r="H93">
            <v>203986.97</v>
          </cell>
        </row>
        <row r="94">
          <cell r="B94" t="str">
            <v>4.1.2.01</v>
          </cell>
          <cell r="C94" t="str">
            <v>DESPESAS COM PESSOAL</v>
          </cell>
          <cell r="D94">
            <v>40037.65</v>
          </cell>
          <cell r="E94">
            <v>8533.67</v>
          </cell>
          <cell r="F94">
            <v>346.4</v>
          </cell>
          <cell r="G94" t="str">
            <v>48.224,92 D</v>
          </cell>
          <cell r="H94">
            <v>48224.92</v>
          </cell>
        </row>
        <row r="95">
          <cell r="B95" t="str">
            <v>4.1.2.01.001</v>
          </cell>
          <cell r="C95" t="str">
            <v>SALÁRIOS E ORDENADOS</v>
          </cell>
          <cell r="D95">
            <v>16882.400000000001</v>
          </cell>
          <cell r="E95">
            <v>4546.67</v>
          </cell>
          <cell r="F95">
            <v>0</v>
          </cell>
          <cell r="G95" t="str">
            <v>21.429,07 D</v>
          </cell>
          <cell r="H95">
            <v>21429.07</v>
          </cell>
        </row>
        <row r="96">
          <cell r="B96" t="str">
            <v>4.1.2.01.002</v>
          </cell>
          <cell r="C96" t="str">
            <v>PRO LABORE</v>
          </cell>
          <cell r="D96">
            <v>19900.93</v>
          </cell>
          <cell r="E96">
            <v>2500</v>
          </cell>
          <cell r="F96">
            <v>0</v>
          </cell>
          <cell r="G96" t="str">
            <v>22.400,93 D</v>
          </cell>
          <cell r="H96">
            <v>22400.93</v>
          </cell>
        </row>
        <row r="97">
          <cell r="B97" t="str">
            <v>4.1.2.01.004</v>
          </cell>
          <cell r="C97" t="str">
            <v>13o SALÁRIO</v>
          </cell>
          <cell r="D97" t="str">
            <v>0,00</v>
          </cell>
          <cell r="E97">
            <v>133.33000000000001</v>
          </cell>
          <cell r="F97">
            <v>0</v>
          </cell>
          <cell r="G97" t="str">
            <v>133,33 D</v>
          </cell>
          <cell r="H97">
            <v>133.33000000000001</v>
          </cell>
        </row>
        <row r="98">
          <cell r="B98" t="str">
            <v>4.1.2.01.005</v>
          </cell>
          <cell r="C98" t="str">
            <v>FÉRIAS</v>
          </cell>
          <cell r="D98" t="str">
            <v>0,00</v>
          </cell>
          <cell r="E98">
            <v>177.77</v>
          </cell>
          <cell r="F98">
            <v>0</v>
          </cell>
          <cell r="G98" t="str">
            <v>177,77 D</v>
          </cell>
          <cell r="H98">
            <v>177.77</v>
          </cell>
        </row>
        <row r="99">
          <cell r="B99" t="str">
            <v>4.1.2.01.007</v>
          </cell>
          <cell r="C99" t="str">
            <v>FGTS</v>
          </cell>
          <cell r="D99">
            <v>1253.04</v>
          </cell>
          <cell r="E99">
            <v>448.7</v>
          </cell>
          <cell r="F99">
            <v>70.400000000000006</v>
          </cell>
          <cell r="G99" t="str">
            <v>1.631,34 D</v>
          </cell>
          <cell r="H99">
            <v>1631.34</v>
          </cell>
        </row>
        <row r="100">
          <cell r="B100" t="str">
            <v>4.1.2.01.010</v>
          </cell>
          <cell r="C100" t="str">
            <v>ALIMENTAÇÃO</v>
          </cell>
          <cell r="D100">
            <v>1968.8</v>
          </cell>
          <cell r="E100">
            <v>499.2</v>
          </cell>
          <cell r="F100">
            <v>276</v>
          </cell>
          <cell r="G100" t="str">
            <v>2.192,00 D</v>
          </cell>
          <cell r="H100">
            <v>2192</v>
          </cell>
        </row>
        <row r="101">
          <cell r="B101" t="str">
            <v>4.1.2.01.011</v>
          </cell>
          <cell r="C101" t="str">
            <v>TRANSPORTE</v>
          </cell>
          <cell r="D101">
            <v>125.6</v>
          </cell>
          <cell r="E101">
            <v>228</v>
          </cell>
          <cell r="F101">
            <v>0</v>
          </cell>
          <cell r="G101" t="str">
            <v>102,40 D</v>
          </cell>
          <cell r="H101">
            <v>102.4</v>
          </cell>
        </row>
        <row r="102">
          <cell r="B102" t="str">
            <v>4.1.2.01.014</v>
          </cell>
          <cell r="C102" t="str">
            <v>IRRF SOBRE FOLHA</v>
          </cell>
          <cell r="D102">
            <v>31.42</v>
          </cell>
          <cell r="E102">
            <v>0</v>
          </cell>
          <cell r="F102">
            <v>0</v>
          </cell>
          <cell r="G102" t="str">
            <v>31,42 D</v>
          </cell>
          <cell r="H102">
            <v>31.42</v>
          </cell>
        </row>
        <row r="103">
          <cell r="B103" t="str">
            <v>4.1.2.01.015</v>
          </cell>
          <cell r="C103" t="str">
            <v>ENTIDADES DE CLASSE</v>
          </cell>
          <cell r="D103">
            <v>126.66</v>
          </cell>
          <cell r="E103">
            <v>0</v>
          </cell>
          <cell r="F103">
            <v>0</v>
          </cell>
          <cell r="G103" t="str">
            <v>126,66 D</v>
          </cell>
          <cell r="H103">
            <v>126.66</v>
          </cell>
        </row>
        <row r="104">
          <cell r="B104" t="str">
            <v>4.1.2.02</v>
          </cell>
          <cell r="C104" t="str">
            <v>ALUGUÉIS, ARRENDAMENTOS E</v>
          </cell>
          <cell r="D104">
            <v>8000</v>
          </cell>
          <cell r="E104">
            <v>2000</v>
          </cell>
          <cell r="F104">
            <v>0</v>
          </cell>
          <cell r="G104" t="str">
            <v>10.000,00 D</v>
          </cell>
          <cell r="H104">
            <v>10000</v>
          </cell>
        </row>
        <row r="105">
          <cell r="B105"/>
          <cell r="C105" t="str">
            <v>FINANCIAMENTOS</v>
          </cell>
          <cell r="D105"/>
          <cell r="E105"/>
          <cell r="F105"/>
          <cell r="G105"/>
          <cell r="H105"/>
        </row>
        <row r="106">
          <cell r="B106" t="str">
            <v>4.1.2.02.001</v>
          </cell>
          <cell r="C106" t="str">
            <v>ALUGUÉIS DE IMÓVEIS</v>
          </cell>
          <cell r="D106">
            <v>8000</v>
          </cell>
          <cell r="E106">
            <v>2000</v>
          </cell>
          <cell r="F106">
            <v>0</v>
          </cell>
          <cell r="G106" t="str">
            <v>10.000,00 D</v>
          </cell>
          <cell r="H106">
            <v>10000</v>
          </cell>
        </row>
        <row r="107">
          <cell r="B107" t="str">
            <v>4.1.2.03</v>
          </cell>
          <cell r="C107" t="str">
            <v>DESPESAS TRIBUTÁRIAS</v>
          </cell>
          <cell r="D107">
            <v>25374.81</v>
          </cell>
          <cell r="E107">
            <v>12333.56</v>
          </cell>
          <cell r="F107">
            <v>0</v>
          </cell>
          <cell r="G107" t="str">
            <v>37.708,37 D</v>
          </cell>
          <cell r="H107">
            <v>37708.370000000003</v>
          </cell>
        </row>
        <row r="108">
          <cell r="B108" t="str">
            <v>4.1.2.03.003</v>
          </cell>
          <cell r="C108" t="str">
            <v>TAXAS DIVERSAS</v>
          </cell>
          <cell r="D108">
            <v>146</v>
          </cell>
          <cell r="E108">
            <v>0</v>
          </cell>
          <cell r="F108">
            <v>0</v>
          </cell>
          <cell r="G108" t="str">
            <v>146,00 D</v>
          </cell>
          <cell r="H108">
            <v>146</v>
          </cell>
        </row>
        <row r="109">
          <cell r="B109" t="str">
            <v>4.1.2.03.008</v>
          </cell>
          <cell r="C109" t="str">
            <v>CIM</v>
          </cell>
          <cell r="D109">
            <v>325.08</v>
          </cell>
          <cell r="E109">
            <v>0</v>
          </cell>
          <cell r="F109">
            <v>0</v>
          </cell>
          <cell r="G109" t="str">
            <v>325,08 D</v>
          </cell>
          <cell r="H109">
            <v>325.08</v>
          </cell>
        </row>
        <row r="110">
          <cell r="B110" t="str">
            <v>4.1.2.03.009</v>
          </cell>
          <cell r="C110" t="str">
            <v>DESPESA COM ICMS</v>
          </cell>
          <cell r="D110">
            <v>24903.73</v>
          </cell>
          <cell r="E110">
            <v>12333.56</v>
          </cell>
          <cell r="F110">
            <v>0</v>
          </cell>
          <cell r="G110" t="str">
            <v>37.237,29 D</v>
          </cell>
          <cell r="H110">
            <v>37237.29</v>
          </cell>
        </row>
        <row r="111">
          <cell r="B111" t="str">
            <v>4.1.2.04</v>
          </cell>
          <cell r="C111" t="str">
            <v>DESPESAS GERAIS</v>
          </cell>
          <cell r="D111">
            <v>75014.87</v>
          </cell>
          <cell r="E111">
            <v>17462.689999999999</v>
          </cell>
          <cell r="F111">
            <v>0</v>
          </cell>
          <cell r="G111" t="str">
            <v>92.477,56 D</v>
          </cell>
          <cell r="H111">
            <v>92477.56</v>
          </cell>
        </row>
        <row r="112">
          <cell r="B112" t="str">
            <v>4.1.2.04.003</v>
          </cell>
          <cell r="C112" t="str">
            <v>TELEFONE</v>
          </cell>
          <cell r="D112">
            <v>4107.0200000000004</v>
          </cell>
          <cell r="E112">
            <v>329.81</v>
          </cell>
          <cell r="F112">
            <v>0</v>
          </cell>
          <cell r="G112" t="str">
            <v>4.436,83 D</v>
          </cell>
          <cell r="H112">
            <v>4436.83</v>
          </cell>
        </row>
        <row r="113">
          <cell r="B113" t="str">
            <v>4.1.2.04.006</v>
          </cell>
          <cell r="C113" t="str">
            <v>MATERIAL DE ESCRITÓRIO</v>
          </cell>
          <cell r="D113">
            <v>9.9</v>
          </cell>
          <cell r="E113">
            <v>0</v>
          </cell>
          <cell r="F113">
            <v>0</v>
          </cell>
          <cell r="G113" t="str">
            <v>9,90 D</v>
          </cell>
          <cell r="H113">
            <v>9.9</v>
          </cell>
        </row>
        <row r="114">
          <cell r="B114" t="str">
            <v>4.1.2.04.008</v>
          </cell>
          <cell r="C114" t="str">
            <v>CONSULTORIA CONTÁBIL</v>
          </cell>
          <cell r="D114">
            <v>2933.1</v>
          </cell>
          <cell r="E114">
            <v>425</v>
          </cell>
          <cell r="F114">
            <v>0</v>
          </cell>
          <cell r="G114" t="str">
            <v>3.358,10 D</v>
          </cell>
          <cell r="H114">
            <v>3358.1</v>
          </cell>
        </row>
        <row r="115">
          <cell r="B115" t="str">
            <v>4.1.2.04.009</v>
          </cell>
          <cell r="C115" t="str">
            <v>SERVIÇOS PRESTADOS - PF</v>
          </cell>
          <cell r="D115">
            <v>8482</v>
          </cell>
          <cell r="E115">
            <v>2445</v>
          </cell>
          <cell r="F115">
            <v>0</v>
          </cell>
          <cell r="G115" t="str">
            <v>10.927,00 D</v>
          </cell>
          <cell r="H115">
            <v>10927</v>
          </cell>
        </row>
        <row r="116">
          <cell r="B116" t="str">
            <v>4.1.2.04.010</v>
          </cell>
          <cell r="C116" t="str">
            <v>DEPRECIAÇÕES E AMORTIZAÇÕES</v>
          </cell>
          <cell r="D116">
            <v>3256.13</v>
          </cell>
          <cell r="E116">
            <v>678.95</v>
          </cell>
          <cell r="F116">
            <v>0</v>
          </cell>
          <cell r="G116" t="str">
            <v>3.935,08 D</v>
          </cell>
          <cell r="H116">
            <v>3935.08</v>
          </cell>
        </row>
        <row r="117">
          <cell r="B117" t="str">
            <v>4.1.2.04.016</v>
          </cell>
          <cell r="C117" t="str">
            <v>REEMBOLSO</v>
          </cell>
          <cell r="D117">
            <v>1264.1400000000001</v>
          </cell>
          <cell r="E117">
            <v>1000</v>
          </cell>
          <cell r="F117">
            <v>0</v>
          </cell>
          <cell r="G117" t="str">
            <v>2.264,14 D</v>
          </cell>
          <cell r="H117">
            <v>2264.14</v>
          </cell>
        </row>
        <row r="118">
          <cell r="B118" t="str">
            <v>4.1.2.04.019</v>
          </cell>
          <cell r="C118" t="str">
            <v>SISTEMAS, SOFTWARE E MANUTENÇÃO</v>
          </cell>
          <cell r="D118">
            <v>845.43</v>
          </cell>
          <cell r="E118">
            <v>486.25</v>
          </cell>
          <cell r="F118">
            <v>0</v>
          </cell>
          <cell r="G118" t="str">
            <v>1.331,68 D</v>
          </cell>
          <cell r="H118">
            <v>1331.68</v>
          </cell>
        </row>
        <row r="119">
          <cell r="B119" t="str">
            <v>4.1.2.04.021</v>
          </cell>
          <cell r="C119" t="str">
            <v>DESPESAS DIVERSAS</v>
          </cell>
          <cell r="D119">
            <v>27377.03</v>
          </cell>
          <cell r="E119">
            <v>9432.66</v>
          </cell>
          <cell r="F119">
            <v>0</v>
          </cell>
          <cell r="G119" t="str">
            <v>36.809,69 D</v>
          </cell>
          <cell r="H119">
            <v>36809.69</v>
          </cell>
        </row>
        <row r="120">
          <cell r="B120"/>
          <cell r="C120"/>
          <cell r="D120"/>
          <cell r="E120"/>
          <cell r="F120"/>
          <cell r="G120"/>
          <cell r="H120"/>
        </row>
        <row r="121">
          <cell r="B121"/>
          <cell r="C121"/>
          <cell r="D121"/>
          <cell r="E121"/>
          <cell r="F121"/>
          <cell r="G121"/>
          <cell r="H121"/>
        </row>
        <row r="122">
          <cell r="B122"/>
          <cell r="C122" t="str">
            <v>BALANCETE ANALÍTICO DO MÊS DE JUNHO DE 2016</v>
          </cell>
          <cell r="D122"/>
          <cell r="E122"/>
          <cell r="F122"/>
          <cell r="G122"/>
          <cell r="H122"/>
        </row>
        <row r="123">
          <cell r="B123"/>
          <cell r="C123"/>
          <cell r="D123"/>
          <cell r="E123"/>
          <cell r="F123"/>
          <cell r="G123"/>
          <cell r="H123"/>
        </row>
        <row r="124">
          <cell r="B124"/>
          <cell r="C124" t="str">
            <v>MUMA COMERCIO DE MOVEIS LTDA ME</v>
          </cell>
          <cell r="D124"/>
          <cell r="E124"/>
          <cell r="F124"/>
          <cell r="G124"/>
          <cell r="H124"/>
        </row>
        <row r="125">
          <cell r="B125"/>
          <cell r="C125" t="str">
            <v>NOME DA CONTA</v>
          </cell>
          <cell r="D125"/>
          <cell r="E125"/>
          <cell r="F125"/>
          <cell r="G125"/>
          <cell r="H125"/>
        </row>
        <row r="126">
          <cell r="B126" t="str">
            <v>4.1.2.04.022</v>
          </cell>
          <cell r="C126" t="str">
            <v>GASTOS COM CARTÃO DE CRÉDITO</v>
          </cell>
          <cell r="D126">
            <v>10867.6</v>
          </cell>
          <cell r="E126">
            <v>1180</v>
          </cell>
          <cell r="F126">
            <v>0</v>
          </cell>
          <cell r="G126" t="str">
            <v>12.047,60 D</v>
          </cell>
          <cell r="H126">
            <v>12047.6</v>
          </cell>
        </row>
        <row r="127">
          <cell r="B127" t="str">
            <v>4.1.2.04.023</v>
          </cell>
          <cell r="C127" t="str">
            <v>HONORÁRIOS ADVOCATÍCIOS</v>
          </cell>
          <cell r="D127">
            <v>600</v>
          </cell>
          <cell r="E127">
            <v>0</v>
          </cell>
          <cell r="F127">
            <v>0</v>
          </cell>
          <cell r="G127" t="str">
            <v>600,00 D</v>
          </cell>
          <cell r="H127">
            <v>600</v>
          </cell>
        </row>
        <row r="128">
          <cell r="B128" t="str">
            <v>4.1.2.04.027</v>
          </cell>
          <cell r="C128" t="str">
            <v>SERVIÇOS PRESTADOS - PJ</v>
          </cell>
          <cell r="D128">
            <v>15272.52</v>
          </cell>
          <cell r="E128">
            <v>1345.02</v>
          </cell>
          <cell r="F128">
            <v>0</v>
          </cell>
          <cell r="G128" t="str">
            <v>16.617,54 D</v>
          </cell>
          <cell r="H128">
            <v>16617.54</v>
          </cell>
        </row>
        <row r="129">
          <cell r="B129" t="str">
            <v>4.1.2.04.034</v>
          </cell>
          <cell r="C129" t="str">
            <v>PROPAGANDA E PUBLICIDADE</v>
          </cell>
          <cell r="D129" t="str">
            <v>0,00</v>
          </cell>
          <cell r="E129">
            <v>140</v>
          </cell>
          <cell r="F129">
            <v>0</v>
          </cell>
          <cell r="G129" t="str">
            <v>140,00 D</v>
          </cell>
          <cell r="H129">
            <v>140</v>
          </cell>
        </row>
        <row r="130">
          <cell r="B130" t="str">
            <v>4.1.2.05</v>
          </cell>
          <cell r="C130" t="str">
            <v>DESPESAS FINANCEIRAS</v>
          </cell>
          <cell r="D130">
            <v>11634.77</v>
          </cell>
          <cell r="E130">
            <v>3941.35</v>
          </cell>
          <cell r="F130">
            <v>0</v>
          </cell>
          <cell r="G130" t="str">
            <v>15.576,12 D</v>
          </cell>
          <cell r="H130">
            <v>15576.12</v>
          </cell>
        </row>
        <row r="131">
          <cell r="B131" t="str">
            <v>4.1.2.05.001</v>
          </cell>
          <cell r="C131" t="str">
            <v>JUROS PASSIVOS</v>
          </cell>
          <cell r="D131">
            <v>6907.7</v>
          </cell>
          <cell r="E131">
            <v>2669.97</v>
          </cell>
          <cell r="F131">
            <v>0</v>
          </cell>
          <cell r="G131" t="str">
            <v>9.577,67 D</v>
          </cell>
          <cell r="H131">
            <v>9577.67</v>
          </cell>
        </row>
        <row r="132">
          <cell r="B132" t="str">
            <v>4.1.2.05.002</v>
          </cell>
          <cell r="C132" t="str">
            <v>TARIFAS BANCÁRIAS</v>
          </cell>
          <cell r="D132">
            <v>4727.07</v>
          </cell>
          <cell r="E132">
            <v>1271.3800000000001</v>
          </cell>
          <cell r="F132">
            <v>0</v>
          </cell>
          <cell r="G132" t="str">
            <v>5.998,45 D</v>
          </cell>
          <cell r="H132">
            <v>5998.45</v>
          </cell>
        </row>
        <row r="133">
          <cell r="B133"/>
          <cell r="C133"/>
          <cell r="D133"/>
          <cell r="E133"/>
          <cell r="F133"/>
          <cell r="G133"/>
          <cell r="H133"/>
        </row>
        <row r="134">
          <cell r="B134"/>
          <cell r="C134" t="str">
            <v>ATIVO</v>
          </cell>
          <cell r="D134">
            <v>241786.42</v>
          </cell>
          <cell r="E134">
            <v>205020.83</v>
          </cell>
          <cell r="F134">
            <v>180748.67</v>
          </cell>
          <cell r="G134" t="str">
            <v>266.058,58 D</v>
          </cell>
          <cell r="H134">
            <v>266058.58</v>
          </cell>
        </row>
        <row r="135">
          <cell r="B135"/>
          <cell r="C135" t="str">
            <v>PASSIVO</v>
          </cell>
          <cell r="D135">
            <v>290515.55</v>
          </cell>
          <cell r="E135">
            <v>59443.360000000001</v>
          </cell>
          <cell r="F135">
            <v>98467.7</v>
          </cell>
          <cell r="G135" t="str">
            <v>329.539,89 C</v>
          </cell>
          <cell r="H135">
            <v>329539.89</v>
          </cell>
        </row>
        <row r="136">
          <cell r="B136"/>
          <cell r="C136" t="str">
            <v>CONTAS DE RESULTADO -</v>
          </cell>
          <cell r="D136">
            <v>197308.49</v>
          </cell>
          <cell r="E136">
            <v>35232.33</v>
          </cell>
          <cell r="F136">
            <v>72718.95</v>
          </cell>
          <cell r="G136" t="str">
            <v>234.795,11 C</v>
          </cell>
          <cell r="H136">
            <v>234795.11</v>
          </cell>
        </row>
        <row r="137">
          <cell r="B137"/>
          <cell r="C137" t="str">
            <v>RECEITASCONTAS DE RESULTADO -</v>
          </cell>
          <cell r="D137">
            <v>246037.62</v>
          </cell>
          <cell r="E137">
            <v>52585.2</v>
          </cell>
          <cell r="F137">
            <v>346.4</v>
          </cell>
          <cell r="G137" t="str">
            <v>298.276,42 D</v>
          </cell>
          <cell r="H137">
            <v>298276.42</v>
          </cell>
        </row>
        <row r="138">
          <cell r="B138"/>
          <cell r="C138" t="str">
            <v>CUSTOS E DESPESAS</v>
          </cell>
          <cell r="D138"/>
          <cell r="E138"/>
          <cell r="F138"/>
          <cell r="G138"/>
          <cell r="H138"/>
        </row>
        <row r="139">
          <cell r="B139"/>
          <cell r="C139" t="str">
            <v>RESULTADO</v>
          </cell>
          <cell r="D139"/>
          <cell r="E139"/>
          <cell r="F139"/>
          <cell r="G139" t="str">
            <v>63.481,31 D</v>
          </cell>
          <cell r="H139">
            <v>63481.31</v>
          </cell>
        </row>
      </sheetData>
      <sheetData sheetId="21">
        <row r="4">
          <cell r="C4" t="str">
            <v>NOME DA CONTA</v>
          </cell>
          <cell r="D4" t="str">
            <v>SALDO ANTERIOR</v>
          </cell>
          <cell r="E4" t="str">
            <v>DÉBITO</v>
          </cell>
          <cell r="F4" t="str">
            <v xml:space="preserve">CRÉDITO </v>
          </cell>
          <cell r="G4" t="str">
            <v>Saldo Atual</v>
          </cell>
          <cell r="H4" t="str">
            <v>Saldo Atual</v>
          </cell>
        </row>
        <row r="5">
          <cell r="B5">
            <v>1</v>
          </cell>
          <cell r="C5" t="str">
            <v>ATIVO</v>
          </cell>
          <cell r="D5">
            <v>266058.58</v>
          </cell>
          <cell r="E5">
            <v>279101.96999999997</v>
          </cell>
          <cell r="F5">
            <v>244838.07</v>
          </cell>
          <cell r="G5" t="str">
            <v>300.322,48 D</v>
          </cell>
          <cell r="H5">
            <v>300322.48</v>
          </cell>
        </row>
        <row r="6">
          <cell r="B6" t="str">
            <v>1.1</v>
          </cell>
          <cell r="C6" t="str">
            <v>ATIVO CIRCULANTE</v>
          </cell>
          <cell r="D6">
            <v>207935.79</v>
          </cell>
          <cell r="E6">
            <v>279101.96999999997</v>
          </cell>
          <cell r="F6">
            <v>244159.12</v>
          </cell>
          <cell r="G6" t="str">
            <v>242.878,64 D</v>
          </cell>
          <cell r="H6">
            <v>242878.64</v>
          </cell>
        </row>
        <row r="7">
          <cell r="B7" t="str">
            <v>1.1.1</v>
          </cell>
          <cell r="C7" t="str">
            <v>DISPONIVEL</v>
          </cell>
          <cell r="D7">
            <v>20683.96</v>
          </cell>
          <cell r="E7">
            <v>96813.23</v>
          </cell>
          <cell r="F7">
            <v>95059.76</v>
          </cell>
          <cell r="G7" t="str">
            <v>18.930,49 C</v>
          </cell>
          <cell r="H7">
            <v>18930.490000000002</v>
          </cell>
        </row>
        <row r="8">
          <cell r="B8" t="str">
            <v>1.1.1.01</v>
          </cell>
          <cell r="C8" t="str">
            <v>CAIXA</v>
          </cell>
          <cell r="D8">
            <v>1407.68</v>
          </cell>
          <cell r="E8">
            <v>140</v>
          </cell>
          <cell r="F8">
            <v>0</v>
          </cell>
          <cell r="G8" t="str">
            <v>1.547,68 D</v>
          </cell>
          <cell r="H8">
            <v>1547.68</v>
          </cell>
        </row>
        <row r="9">
          <cell r="B9" t="str">
            <v>1.1.1.01.001</v>
          </cell>
          <cell r="C9" t="str">
            <v>CAIXA GERAL</v>
          </cell>
          <cell r="D9">
            <v>1407.68</v>
          </cell>
          <cell r="E9">
            <v>140</v>
          </cell>
          <cell r="F9">
            <v>0</v>
          </cell>
          <cell r="G9" t="str">
            <v>1.547,68 D</v>
          </cell>
          <cell r="H9">
            <v>1547.68</v>
          </cell>
        </row>
        <row r="10">
          <cell r="B10" t="str">
            <v>1.1.1.02</v>
          </cell>
          <cell r="C10" t="str">
            <v>BANCOS CONTA MOVIMENTO</v>
          </cell>
          <cell r="D10">
            <v>22091.64</v>
          </cell>
          <cell r="E10">
            <v>96673.23</v>
          </cell>
          <cell r="F10">
            <v>95059.76</v>
          </cell>
          <cell r="G10" t="str">
            <v>20.478,17 C</v>
          </cell>
          <cell r="H10">
            <v>20478.169999999998</v>
          </cell>
        </row>
        <row r="11">
          <cell r="B11" t="str">
            <v>1.1.1.02.001</v>
          </cell>
          <cell r="C11" t="str">
            <v>ITAU AG.4861 CTA.24317-0</v>
          </cell>
          <cell r="D11">
            <v>12106.63</v>
          </cell>
          <cell r="E11">
            <v>48960.05</v>
          </cell>
          <cell r="F11">
            <v>47488.97</v>
          </cell>
          <cell r="G11" t="str">
            <v>10.635,55 C</v>
          </cell>
          <cell r="H11">
            <v>10635.55</v>
          </cell>
        </row>
        <row r="12">
          <cell r="B12" t="str">
            <v>1.1.1.02.002</v>
          </cell>
          <cell r="C12" t="str">
            <v>CAIXA ECONÔMICA AG.0867 CTA.3103-7</v>
          </cell>
          <cell r="D12">
            <v>9985.01</v>
          </cell>
          <cell r="E12">
            <v>47713.18</v>
          </cell>
          <cell r="F12">
            <v>47570.79</v>
          </cell>
          <cell r="G12" t="str">
            <v>9.842,62 C</v>
          </cell>
          <cell r="H12">
            <v>9842.6200000000008</v>
          </cell>
        </row>
        <row r="13">
          <cell r="B13" t="str">
            <v>1.1.2</v>
          </cell>
          <cell r="C13" t="str">
            <v>CRÉDITOS A RECEBER</v>
          </cell>
          <cell r="D13">
            <v>36890.43</v>
          </cell>
          <cell r="E13">
            <v>114047.92</v>
          </cell>
          <cell r="F13">
            <v>99518.79</v>
          </cell>
          <cell r="G13" t="str">
            <v>51.419,56 D</v>
          </cell>
          <cell r="H13">
            <v>51419.56</v>
          </cell>
        </row>
        <row r="14">
          <cell r="B14" t="str">
            <v>1.1.2.01</v>
          </cell>
          <cell r="C14" t="str">
            <v>DUPLICATAS A RECEBER</v>
          </cell>
          <cell r="D14">
            <v>36890.43</v>
          </cell>
          <cell r="E14">
            <v>114047.92</v>
          </cell>
          <cell r="F14">
            <v>99518.79</v>
          </cell>
          <cell r="G14" t="str">
            <v>51.419,56 D</v>
          </cell>
          <cell r="H14">
            <v>51419.56</v>
          </cell>
        </row>
        <row r="15">
          <cell r="B15" t="str">
            <v>1.1.2.01.001</v>
          </cell>
          <cell r="C15" t="str">
            <v>CLIENTES</v>
          </cell>
          <cell r="D15">
            <v>36890.43</v>
          </cell>
          <cell r="E15">
            <v>114047.92</v>
          </cell>
          <cell r="F15">
            <v>99518.79</v>
          </cell>
          <cell r="G15" t="str">
            <v>51.419,56 D</v>
          </cell>
          <cell r="H15">
            <v>51419.56</v>
          </cell>
        </row>
        <row r="16">
          <cell r="B16" t="str">
            <v>1.1.5</v>
          </cell>
          <cell r="C16" t="str">
            <v>ESTOQUES</v>
          </cell>
          <cell r="D16">
            <v>191729.32</v>
          </cell>
          <cell r="E16">
            <v>68240.820000000007</v>
          </cell>
          <cell r="F16">
            <v>49580.57</v>
          </cell>
          <cell r="G16" t="str">
            <v>210.389,57 D</v>
          </cell>
          <cell r="H16">
            <v>210389.57</v>
          </cell>
        </row>
        <row r="17">
          <cell r="B17" t="str">
            <v>1.1.5.01</v>
          </cell>
          <cell r="C17" t="str">
            <v>MERCADORIAS, PRODUTOS E INSUMOS</v>
          </cell>
          <cell r="D17">
            <v>191729.32</v>
          </cell>
          <cell r="E17">
            <v>68240.820000000007</v>
          </cell>
          <cell r="F17">
            <v>49580.57</v>
          </cell>
          <cell r="G17" t="str">
            <v>210.389,57 D</v>
          </cell>
          <cell r="H17">
            <v>210389.57</v>
          </cell>
        </row>
        <row r="18">
          <cell r="B18" t="str">
            <v>1.1.5.01.001</v>
          </cell>
          <cell r="C18" t="str">
            <v>ESTOQUE MERCADORIAS PARA REVENDA</v>
          </cell>
          <cell r="D18">
            <v>191729.32</v>
          </cell>
          <cell r="E18">
            <v>68240.820000000007</v>
          </cell>
          <cell r="F18">
            <v>49580.57</v>
          </cell>
          <cell r="G18" t="str">
            <v>210.389,57 D</v>
          </cell>
          <cell r="H18">
            <v>210389.57</v>
          </cell>
        </row>
        <row r="19">
          <cell r="B19" t="str">
            <v>1.2</v>
          </cell>
          <cell r="C19" t="str">
            <v>ATIVO NÃO CIRCULANTE</v>
          </cell>
          <cell r="D19">
            <v>58122.79</v>
          </cell>
          <cell r="E19">
            <v>0</v>
          </cell>
          <cell r="F19">
            <v>678.95</v>
          </cell>
          <cell r="G19" t="str">
            <v>57.443,84 D</v>
          </cell>
          <cell r="H19">
            <v>57443.839999999997</v>
          </cell>
        </row>
        <row r="20">
          <cell r="B20" t="str">
            <v>1.2.3</v>
          </cell>
          <cell r="C20" t="str">
            <v>IMOBILIZADO</v>
          </cell>
          <cell r="D20">
            <v>50522.79</v>
          </cell>
          <cell r="E20">
            <v>0</v>
          </cell>
          <cell r="F20">
            <v>678.95</v>
          </cell>
          <cell r="G20" t="str">
            <v>49.843,84 D</v>
          </cell>
          <cell r="H20">
            <v>49843.839999999997</v>
          </cell>
        </row>
        <row r="21">
          <cell r="B21" t="str">
            <v>1.2.3.01</v>
          </cell>
          <cell r="C21" t="str">
            <v>IMOBILIZADO</v>
          </cell>
          <cell r="D21">
            <v>62914.6</v>
          </cell>
          <cell r="E21">
            <v>0</v>
          </cell>
          <cell r="F21">
            <v>0</v>
          </cell>
          <cell r="G21" t="str">
            <v>62.914,60 D</v>
          </cell>
          <cell r="H21">
            <v>62914.6</v>
          </cell>
        </row>
        <row r="22">
          <cell r="B22" t="str">
            <v>1.2.3.01.002</v>
          </cell>
          <cell r="C22" t="str">
            <v>MÓVEIS E UTENSÍLIOS</v>
          </cell>
          <cell r="D22">
            <v>44354.6</v>
          </cell>
          <cell r="E22">
            <v>0</v>
          </cell>
          <cell r="F22">
            <v>0</v>
          </cell>
          <cell r="G22" t="str">
            <v>44.354,60 D</v>
          </cell>
          <cell r="H22">
            <v>44354.6</v>
          </cell>
        </row>
        <row r="23">
          <cell r="B23" t="str">
            <v>1.2.3.01.007</v>
          </cell>
          <cell r="C23" t="str">
            <v>EQUIPAMENTOS DE INFORMÁTICA</v>
          </cell>
          <cell r="D23">
            <v>18560</v>
          </cell>
          <cell r="E23">
            <v>0</v>
          </cell>
          <cell r="F23">
            <v>0</v>
          </cell>
          <cell r="G23" t="str">
            <v>18.560,00 D</v>
          </cell>
          <cell r="H23">
            <v>18560</v>
          </cell>
        </row>
        <row r="24">
          <cell r="B24" t="str">
            <v>1.2.3.02</v>
          </cell>
          <cell r="C24" t="str">
            <v>(-) DEPRECIAÇÕES, AMORTIZAÇÕES E</v>
          </cell>
          <cell r="D24">
            <v>12391.81</v>
          </cell>
          <cell r="E24">
            <v>0</v>
          </cell>
          <cell r="F24">
            <v>678.95</v>
          </cell>
          <cell r="G24" t="str">
            <v>13.070,76 C</v>
          </cell>
          <cell r="H24">
            <v>13070.76</v>
          </cell>
        </row>
        <row r="25">
          <cell r="C25" t="str">
            <v>EXAUSTÕES</v>
          </cell>
        </row>
        <row r="26">
          <cell r="B26" t="str">
            <v>1.2.3.02.002</v>
          </cell>
          <cell r="C26" t="str">
            <v>(-) DEPRECIAÇÃO DE MÓVEIS E UTENSÍLIOS</v>
          </cell>
          <cell r="D26">
            <v>6514.54</v>
          </cell>
          <cell r="E26">
            <v>0</v>
          </cell>
          <cell r="F26">
            <v>369.62</v>
          </cell>
          <cell r="G26" t="str">
            <v>6.884,16 C</v>
          </cell>
          <cell r="H26">
            <v>6884.16</v>
          </cell>
        </row>
        <row r="27">
          <cell r="B27" t="str">
            <v>1.2.3.02.005</v>
          </cell>
          <cell r="C27" t="str">
            <v>(-) DEPRECIAÇÃO EQUIPAMENTOS DE</v>
          </cell>
          <cell r="D27">
            <v>5877.27</v>
          </cell>
          <cell r="E27">
            <v>0</v>
          </cell>
          <cell r="F27">
            <v>309.33</v>
          </cell>
          <cell r="G27" t="str">
            <v>6.186,60 C</v>
          </cell>
          <cell r="H27">
            <v>6186.6</v>
          </cell>
        </row>
        <row r="28">
          <cell r="C28" t="str">
            <v>INFORMÁTICA</v>
          </cell>
        </row>
        <row r="29">
          <cell r="B29" t="str">
            <v>1.2.4</v>
          </cell>
          <cell r="C29" t="str">
            <v>INTANGIVEL</v>
          </cell>
          <cell r="D29">
            <v>7600</v>
          </cell>
          <cell r="E29">
            <v>0</v>
          </cell>
          <cell r="F29">
            <v>0</v>
          </cell>
          <cell r="G29" t="str">
            <v>7.600,00 D</v>
          </cell>
          <cell r="H29">
            <v>7600</v>
          </cell>
        </row>
        <row r="30">
          <cell r="B30" t="str">
            <v>1.2.4.01</v>
          </cell>
          <cell r="C30" t="str">
            <v>MARCAS, DIREITOS E PATENTES</v>
          </cell>
          <cell r="D30">
            <v>7600</v>
          </cell>
          <cell r="E30">
            <v>0</v>
          </cell>
          <cell r="F30">
            <v>0</v>
          </cell>
          <cell r="G30" t="str">
            <v>7.600,00 D</v>
          </cell>
          <cell r="H30">
            <v>7600</v>
          </cell>
        </row>
        <row r="31">
          <cell r="B31" t="str">
            <v>1.2.4.01.001</v>
          </cell>
          <cell r="C31" t="str">
            <v>MARCAS E PATENTES</v>
          </cell>
          <cell r="D31">
            <v>7600</v>
          </cell>
          <cell r="E31">
            <v>0</v>
          </cell>
          <cell r="F31">
            <v>0</v>
          </cell>
          <cell r="G31" t="str">
            <v>7.600,00 D</v>
          </cell>
          <cell r="H31">
            <v>7600</v>
          </cell>
        </row>
        <row r="32">
          <cell r="B32">
            <v>2</v>
          </cell>
          <cell r="C32" t="str">
            <v>PASSIVO</v>
          </cell>
          <cell r="D32">
            <v>329539.89</v>
          </cell>
          <cell r="E32">
            <v>118014.29</v>
          </cell>
          <cell r="F32">
            <v>155932.99</v>
          </cell>
          <cell r="G32" t="str">
            <v>367.458,59 C</v>
          </cell>
          <cell r="H32">
            <v>367458.59</v>
          </cell>
        </row>
        <row r="33">
          <cell r="B33" t="str">
            <v>2.1</v>
          </cell>
          <cell r="C33" t="str">
            <v>PASSIVO CIRCULANTE</v>
          </cell>
          <cell r="D33">
            <v>151756.88</v>
          </cell>
          <cell r="E33">
            <v>115866.13</v>
          </cell>
          <cell r="F33">
            <v>155932.99</v>
          </cell>
          <cell r="G33" t="str">
            <v>191.823,74 C</v>
          </cell>
          <cell r="H33">
            <v>191823.74</v>
          </cell>
        </row>
        <row r="34">
          <cell r="B34" t="str">
            <v>2.1.1</v>
          </cell>
          <cell r="C34" t="str">
            <v>EMPRÉSTIMOS E FINANCIAMENTOS</v>
          </cell>
          <cell r="D34">
            <v>47724.67</v>
          </cell>
          <cell r="E34">
            <v>521.49</v>
          </cell>
          <cell r="F34">
            <v>0</v>
          </cell>
          <cell r="G34" t="str">
            <v>47.203,18 C</v>
          </cell>
          <cell r="H34">
            <v>47203.18</v>
          </cell>
        </row>
        <row r="35">
          <cell r="B35" t="str">
            <v>2.1.1.01</v>
          </cell>
          <cell r="C35" t="str">
            <v>EMPRÉSTIMOS</v>
          </cell>
          <cell r="D35">
            <v>47724.67</v>
          </cell>
          <cell r="E35">
            <v>521.49</v>
          </cell>
          <cell r="F35">
            <v>0</v>
          </cell>
          <cell r="G35" t="str">
            <v>47.203,18 C</v>
          </cell>
          <cell r="H35">
            <v>47203.18</v>
          </cell>
        </row>
        <row r="36">
          <cell r="B36" t="str">
            <v>2.1.1.01.001</v>
          </cell>
          <cell r="C36" t="str">
            <v>EMPRÉSTIMO CAIXA</v>
          </cell>
          <cell r="D36">
            <v>5724.67</v>
          </cell>
          <cell r="E36">
            <v>521.49</v>
          </cell>
          <cell r="F36">
            <v>0</v>
          </cell>
          <cell r="G36" t="str">
            <v>5.203,18 C</v>
          </cell>
          <cell r="H36">
            <v>5203.18</v>
          </cell>
        </row>
        <row r="37">
          <cell r="B37" t="str">
            <v>2.1.1.01.002</v>
          </cell>
          <cell r="C37" t="str">
            <v>AFAC - ADIANT. FUTURO AUMENTO DE</v>
          </cell>
          <cell r="D37">
            <v>42000</v>
          </cell>
          <cell r="E37">
            <v>0</v>
          </cell>
          <cell r="F37">
            <v>0</v>
          </cell>
          <cell r="G37" t="str">
            <v>42.000,00 C</v>
          </cell>
          <cell r="H37">
            <v>42000</v>
          </cell>
        </row>
        <row r="38">
          <cell r="C38" t="str">
            <v>CAPITAL</v>
          </cell>
        </row>
        <row r="39">
          <cell r="B39" t="str">
            <v>2.1.3</v>
          </cell>
          <cell r="C39" t="str">
            <v>FORNECEDORES</v>
          </cell>
          <cell r="D39">
            <v>18924.29</v>
          </cell>
          <cell r="E39">
            <v>32561.82</v>
          </cell>
          <cell r="F39">
            <v>68240.820000000007</v>
          </cell>
          <cell r="G39" t="str">
            <v>54.603,29 C</v>
          </cell>
          <cell r="H39">
            <v>54603.29</v>
          </cell>
        </row>
        <row r="40">
          <cell r="B40" t="str">
            <v>2.1.3.01</v>
          </cell>
          <cell r="C40" t="str">
            <v>FORNCEDORES NACIONAIS</v>
          </cell>
          <cell r="D40">
            <v>18924.29</v>
          </cell>
          <cell r="E40">
            <v>32561.82</v>
          </cell>
          <cell r="F40">
            <v>68240.820000000007</v>
          </cell>
          <cell r="G40" t="str">
            <v>54.603,29 C</v>
          </cell>
          <cell r="H40">
            <v>54603.29</v>
          </cell>
        </row>
        <row r="41">
          <cell r="B41" t="str">
            <v>2.1.3.01.001</v>
          </cell>
          <cell r="C41" t="str">
            <v>FORNECEDORES</v>
          </cell>
          <cell r="D41">
            <v>18924.29</v>
          </cell>
          <cell r="E41">
            <v>32561.82</v>
          </cell>
          <cell r="F41">
            <v>68240.820000000007</v>
          </cell>
          <cell r="G41" t="str">
            <v>54.603,29 C</v>
          </cell>
          <cell r="H41">
            <v>54603.29</v>
          </cell>
        </row>
        <row r="42">
          <cell r="B42" t="str">
            <v>2.1.4</v>
          </cell>
          <cell r="C42" t="str">
            <v>OBRIGAÇÕES TRIBUTÁRIAS</v>
          </cell>
          <cell r="D42">
            <v>82182.45</v>
          </cell>
          <cell r="E42">
            <v>73008.67</v>
          </cell>
          <cell r="F42">
            <v>74717.34</v>
          </cell>
          <cell r="G42" t="str">
            <v>83.891,12 C</v>
          </cell>
          <cell r="H42">
            <v>83891.12</v>
          </cell>
        </row>
        <row r="43">
          <cell r="B43" t="str">
            <v>2.1.4.01</v>
          </cell>
          <cell r="C43" t="str">
            <v>IMPOSTOS E CONTRIBUIÇÕES A RECOLHER</v>
          </cell>
          <cell r="D43">
            <v>82182.45</v>
          </cell>
          <cell r="E43">
            <v>73008.67</v>
          </cell>
          <cell r="F43">
            <v>74717.34</v>
          </cell>
          <cell r="G43" t="str">
            <v>83.891,12 C</v>
          </cell>
          <cell r="H43">
            <v>83891.12</v>
          </cell>
        </row>
        <row r="44">
          <cell r="B44" t="str">
            <v>2.1.4.01.004</v>
          </cell>
          <cell r="C44" t="str">
            <v>IRRF A RECOLHER</v>
          </cell>
          <cell r="D44">
            <v>31.43</v>
          </cell>
          <cell r="E44">
            <v>31.43</v>
          </cell>
          <cell r="F44">
            <v>24.22</v>
          </cell>
          <cell r="G44" t="str">
            <v>24,22 C</v>
          </cell>
          <cell r="H44">
            <v>24.22</v>
          </cell>
        </row>
        <row r="45">
          <cell r="B45" t="str">
            <v>2.1.4.01.008</v>
          </cell>
          <cell r="C45" t="str">
            <v>DAS-SIMPLES NACIONAL A RECOLHER</v>
          </cell>
          <cell r="D45">
            <v>55223.61</v>
          </cell>
          <cell r="E45">
            <v>57140.480000000003</v>
          </cell>
          <cell r="F45">
            <v>17552.64</v>
          </cell>
          <cell r="G45" t="str">
            <v>15.635,77 C</v>
          </cell>
          <cell r="H45">
            <v>15635.77</v>
          </cell>
        </row>
        <row r="46">
          <cell r="B46" t="str">
            <v>2.1.4.01.009</v>
          </cell>
          <cell r="C46" t="str">
            <v>PARCELAMENTO SIMPLES NACIONAL A</v>
          </cell>
          <cell r="D46">
            <v>9797.2800000000007</v>
          </cell>
          <cell r="E46">
            <v>11012.37</v>
          </cell>
          <cell r="F46">
            <v>57140.480000000003</v>
          </cell>
          <cell r="G46" t="str">
            <v>55.925,39 C</v>
          </cell>
          <cell r="H46">
            <v>55925.39</v>
          </cell>
        </row>
        <row r="47">
          <cell r="C47" t="str">
            <v>RECOLHER</v>
          </cell>
        </row>
        <row r="48">
          <cell r="B48" t="str">
            <v>2.1.4.01.010</v>
          </cell>
          <cell r="C48" t="str">
            <v>ICMS FRONTEIRA A RECOLHER</v>
          </cell>
          <cell r="D48">
            <v>4304.9399999999996</v>
          </cell>
          <cell r="E48">
            <v>4304.9399999999996</v>
          </cell>
          <cell r="F48">
            <v>0</v>
          </cell>
          <cell r="G48" t="str">
            <v>0,00</v>
          </cell>
          <cell r="H48" t="str">
            <v>0,00</v>
          </cell>
        </row>
        <row r="49">
          <cell r="B49" t="str">
            <v>2.1.4.01.011</v>
          </cell>
          <cell r="C49" t="str">
            <v>PARCELAMENTO ICMS FRONTEIRA</v>
          </cell>
          <cell r="D49">
            <v>12825.19</v>
          </cell>
          <cell r="E49">
            <v>519.45000000000005</v>
          </cell>
          <cell r="F49">
            <v>0</v>
          </cell>
          <cell r="G49" t="str">
            <v>12.305,74 C</v>
          </cell>
          <cell r="H49">
            <v>12305.74</v>
          </cell>
        </row>
        <row r="50">
          <cell r="B50" t="str">
            <v>2.1.5</v>
          </cell>
          <cell r="C50" t="str">
            <v>OBRIGAÇÕES TRABALHISTAS E</v>
          </cell>
          <cell r="D50">
            <v>2925.47</v>
          </cell>
          <cell r="E50">
            <v>9774.15</v>
          </cell>
          <cell r="F50">
            <v>12974.83</v>
          </cell>
          <cell r="G50" t="str">
            <v>6.126,15 C</v>
          </cell>
          <cell r="H50">
            <v>6126.15</v>
          </cell>
        </row>
        <row r="51">
          <cell r="C51" t="str">
            <v>PREVIDENCIÁRIAS</v>
          </cell>
        </row>
        <row r="52">
          <cell r="B52" t="str">
            <v>2.1.5.01</v>
          </cell>
          <cell r="C52" t="str">
            <v>OBRIGAÇÕES COM PESSOAL</v>
          </cell>
          <cell r="D52">
            <v>2942.4</v>
          </cell>
          <cell r="E52">
            <v>8782.76</v>
          </cell>
          <cell r="F52">
            <v>11780.83</v>
          </cell>
          <cell r="G52" t="str">
            <v>5.940,47 C</v>
          </cell>
          <cell r="H52">
            <v>5940.47</v>
          </cell>
        </row>
        <row r="53">
          <cell r="B53" t="str">
            <v>2.1.5.01.001</v>
          </cell>
          <cell r="C53" t="str">
            <v>SALÁRIOS E ORDENADOS A PAGAR</v>
          </cell>
          <cell r="D53">
            <v>312.56</v>
          </cell>
          <cell r="E53">
            <v>3705.68</v>
          </cell>
          <cell r="F53">
            <v>6986.67</v>
          </cell>
          <cell r="G53" t="str">
            <v>3.593,55 C</v>
          </cell>
          <cell r="H53">
            <v>3593.55</v>
          </cell>
        </row>
        <row r="54">
          <cell r="B54" t="str">
            <v>2.1.5.01.002</v>
          </cell>
          <cell r="C54" t="str">
            <v>PRO LABORE A PAGAR</v>
          </cell>
          <cell r="D54">
            <v>2401.84</v>
          </cell>
          <cell r="E54">
            <v>4849.08</v>
          </cell>
          <cell r="F54">
            <v>4648.16</v>
          </cell>
          <cell r="G54" t="str">
            <v>2.200,92 C</v>
          </cell>
          <cell r="H54">
            <v>2200.92</v>
          </cell>
        </row>
        <row r="55">
          <cell r="B55" t="str">
            <v>2.1.5.01.007</v>
          </cell>
          <cell r="C55" t="str">
            <v>VALE TRANSPORTE A PAGAR</v>
          </cell>
          <cell r="D55">
            <v>228</v>
          </cell>
          <cell r="E55">
            <v>228</v>
          </cell>
          <cell r="F55">
            <v>146</v>
          </cell>
          <cell r="G55" t="str">
            <v>146,00 C</v>
          </cell>
          <cell r="H55">
            <v>146</v>
          </cell>
        </row>
        <row r="56">
          <cell r="B56" t="str">
            <v>2.1.5.02</v>
          </cell>
          <cell r="C56" t="str">
            <v>OBRIGAÇÕES PREVIDENCIÁRIAS</v>
          </cell>
          <cell r="D56">
            <v>16.93</v>
          </cell>
          <cell r="E56">
            <v>991.39</v>
          </cell>
          <cell r="F56">
            <v>1194</v>
          </cell>
          <cell r="G56" t="str">
            <v>185,68 C</v>
          </cell>
          <cell r="H56">
            <v>185.68</v>
          </cell>
        </row>
        <row r="57">
          <cell r="B57" t="str">
            <v>2.1.5.02.001</v>
          </cell>
          <cell r="C57" t="str">
            <v>INSS A RECOLHER</v>
          </cell>
          <cell r="D57">
            <v>320.93</v>
          </cell>
          <cell r="E57">
            <v>687.39</v>
          </cell>
          <cell r="F57">
            <v>752.4</v>
          </cell>
          <cell r="G57" t="str">
            <v>255,92 D</v>
          </cell>
          <cell r="H57">
            <v>255.92</v>
          </cell>
        </row>
        <row r="58">
          <cell r="B58" t="str">
            <v>2.1.5.02.002</v>
          </cell>
          <cell r="C58" t="str">
            <v>FGTS A RECOLHER</v>
          </cell>
          <cell r="D58">
            <v>304</v>
          </cell>
          <cell r="E58">
            <v>304</v>
          </cell>
          <cell r="F58">
            <v>441.6</v>
          </cell>
          <cell r="G58" t="str">
            <v>441,60 C</v>
          </cell>
          <cell r="H58">
            <v>441.6</v>
          </cell>
        </row>
        <row r="59">
          <cell r="B59" t="str">
            <v>2.3</v>
          </cell>
          <cell r="C59" t="str">
            <v>PATRIMÔNIO LÍQUIDO</v>
          </cell>
          <cell r="D59">
            <v>177783.01</v>
          </cell>
          <cell r="E59">
            <v>2148.16</v>
          </cell>
          <cell r="F59">
            <v>0</v>
          </cell>
          <cell r="G59" t="str">
            <v>175.634,85 C</v>
          </cell>
          <cell r="H59">
            <v>175634.85</v>
          </cell>
        </row>
        <row r="62">
          <cell r="C62" t="str">
            <v>BALANCETE ANALÍTICO DO MÊS DE JULHO DE 2016</v>
          </cell>
        </row>
        <row r="64">
          <cell r="D64" t="str">
            <v>MUMA OMERIO E MOVEIS LTA ME</v>
          </cell>
          <cell r="G64" t="str">
            <v>Folha: 0002</v>
          </cell>
          <cell r="H64" t="str">
            <v>Folha: 0002</v>
          </cell>
        </row>
        <row r="65">
          <cell r="C65" t="str">
            <v>NOME DA CONTA</v>
          </cell>
        </row>
        <row r="66">
          <cell r="B66" t="str">
            <v>2.3.1</v>
          </cell>
          <cell r="C66" t="str">
            <v>CAPITAL SOCIAL</v>
          </cell>
          <cell r="D66">
            <v>66000</v>
          </cell>
          <cell r="E66">
            <v>0</v>
          </cell>
          <cell r="F66">
            <v>0</v>
          </cell>
          <cell r="G66" t="str">
            <v>66.000,00 C</v>
          </cell>
          <cell r="H66">
            <v>66000</v>
          </cell>
        </row>
        <row r="67">
          <cell r="B67" t="str">
            <v>2.3.1.01</v>
          </cell>
          <cell r="C67" t="str">
            <v>CAPITAL SUBSCRITO</v>
          </cell>
          <cell r="D67">
            <v>66000</v>
          </cell>
          <cell r="E67">
            <v>0</v>
          </cell>
          <cell r="F67">
            <v>0</v>
          </cell>
          <cell r="G67" t="str">
            <v>66.000,00 C</v>
          </cell>
          <cell r="H67">
            <v>66000</v>
          </cell>
        </row>
        <row r="68">
          <cell r="B68" t="str">
            <v>2.3.1.01.001</v>
          </cell>
          <cell r="C68" t="str">
            <v>CAPITAL SOCIAL</v>
          </cell>
          <cell r="D68">
            <v>66000</v>
          </cell>
          <cell r="E68">
            <v>0</v>
          </cell>
          <cell r="F68">
            <v>0</v>
          </cell>
          <cell r="G68" t="str">
            <v>66.000,00 C</v>
          </cell>
          <cell r="H68">
            <v>66000</v>
          </cell>
        </row>
        <row r="69">
          <cell r="B69" t="str">
            <v>2.3.3</v>
          </cell>
          <cell r="C69" t="str">
            <v>LUCROS OU PREJUÍZOS ACUMULADOS</v>
          </cell>
          <cell r="D69">
            <v>111783.01</v>
          </cell>
          <cell r="E69">
            <v>2148.16</v>
          </cell>
          <cell r="F69">
            <v>0</v>
          </cell>
          <cell r="G69" t="str">
            <v>109.634,85 C</v>
          </cell>
          <cell r="H69">
            <v>109634.85</v>
          </cell>
        </row>
        <row r="70">
          <cell r="B70" t="str">
            <v>2.3.3.01</v>
          </cell>
          <cell r="C70" t="str">
            <v>LUCROS OU PREJUÍZOS ACUMULADOS</v>
          </cell>
          <cell r="D70">
            <v>111783.01</v>
          </cell>
          <cell r="E70">
            <v>2148.16</v>
          </cell>
          <cell r="F70">
            <v>0</v>
          </cell>
          <cell r="G70" t="str">
            <v>109.634,85 C</v>
          </cell>
          <cell r="H70">
            <v>109634.85</v>
          </cell>
        </row>
        <row r="71">
          <cell r="B71" t="str">
            <v>2.3.3.01.001</v>
          </cell>
          <cell r="C71" t="str">
            <v>LUCROS ACUMULADOS</v>
          </cell>
          <cell r="D71">
            <v>111783.01</v>
          </cell>
          <cell r="E71">
            <v>2148.16</v>
          </cell>
          <cell r="F71">
            <v>0</v>
          </cell>
          <cell r="G71" t="str">
            <v>109.634,85 C</v>
          </cell>
          <cell r="H71">
            <v>109634.85</v>
          </cell>
        </row>
        <row r="72">
          <cell r="B72">
            <v>3</v>
          </cell>
          <cell r="C72" t="str">
            <v>CONTAS DE RESULTADO - RECEITAS</v>
          </cell>
          <cell r="D72">
            <v>234795.11</v>
          </cell>
          <cell r="E72">
            <v>54902.59</v>
          </cell>
          <cell r="F72">
            <v>113528.92</v>
          </cell>
          <cell r="G72" t="str">
            <v>293.421,44 C</v>
          </cell>
          <cell r="H72">
            <v>293421.44</v>
          </cell>
        </row>
        <row r="73">
          <cell r="B73" t="str">
            <v>3.1</v>
          </cell>
          <cell r="C73" t="str">
            <v>RECEITAS OPERACIONAIS</v>
          </cell>
          <cell r="D73">
            <v>234795.11</v>
          </cell>
          <cell r="E73">
            <v>54902.59</v>
          </cell>
          <cell r="F73">
            <v>113528.92</v>
          </cell>
          <cell r="G73" t="str">
            <v>293.421,44 C</v>
          </cell>
          <cell r="H73">
            <v>293421.44</v>
          </cell>
        </row>
        <row r="74">
          <cell r="B74" t="str">
            <v>3.1.1</v>
          </cell>
          <cell r="C74" t="str">
            <v>RECEITA BRUTA DE VENDAS E SERVIÇOS</v>
          </cell>
          <cell r="D74">
            <v>455012.43</v>
          </cell>
          <cell r="E74">
            <v>0</v>
          </cell>
          <cell r="F74">
            <v>113528.92</v>
          </cell>
          <cell r="G74" t="str">
            <v>568.541,35 C</v>
          </cell>
          <cell r="H74">
            <v>568541.35</v>
          </cell>
        </row>
        <row r="75">
          <cell r="B75" t="str">
            <v>3.1.1.01</v>
          </cell>
          <cell r="C75" t="str">
            <v>RECEITA BRUTA DE VENDAS DE PRODUTOS</v>
          </cell>
          <cell r="D75">
            <v>455012.43</v>
          </cell>
          <cell r="E75">
            <v>0</v>
          </cell>
          <cell r="F75">
            <v>113528.92</v>
          </cell>
          <cell r="G75" t="str">
            <v>568.541,35 C</v>
          </cell>
          <cell r="H75">
            <v>568541.35</v>
          </cell>
        </row>
        <row r="76">
          <cell r="C76" t="str">
            <v>E MERCADORIAS</v>
          </cell>
        </row>
        <row r="77">
          <cell r="B77" t="str">
            <v>3.1.1.01.001</v>
          </cell>
          <cell r="C77" t="str">
            <v>VENDAS DE PRODUTOS/MERCADORIAS</v>
          </cell>
          <cell r="D77">
            <v>455012.43</v>
          </cell>
          <cell r="E77">
            <v>0</v>
          </cell>
          <cell r="F77">
            <v>113528.92</v>
          </cell>
          <cell r="G77" t="str">
            <v>568.541,35 C</v>
          </cell>
          <cell r="H77">
            <v>568541.35</v>
          </cell>
        </row>
        <row r="78">
          <cell r="B78" t="str">
            <v>3.1.2</v>
          </cell>
          <cell r="C78" t="str">
            <v>(-) DEDUÇÕES DA RECEITA BRUTA</v>
          </cell>
          <cell r="D78">
            <v>220218.28</v>
          </cell>
          <cell r="E78">
            <v>54902.59</v>
          </cell>
          <cell r="F78">
            <v>0</v>
          </cell>
          <cell r="G78" t="str">
            <v>275.120,87 D</v>
          </cell>
          <cell r="H78">
            <v>275120.87</v>
          </cell>
        </row>
        <row r="79">
          <cell r="B79" t="str">
            <v>3.1.2.03</v>
          </cell>
          <cell r="C79" t="str">
            <v>(-) IMPOSTOS INCIDENTES SOBRE VENDAS E</v>
          </cell>
          <cell r="D79">
            <v>220218.28</v>
          </cell>
          <cell r="E79">
            <v>54902.59</v>
          </cell>
          <cell r="F79">
            <v>0</v>
          </cell>
          <cell r="G79" t="str">
            <v>275.120,87 D</v>
          </cell>
          <cell r="H79">
            <v>275120.87</v>
          </cell>
        </row>
        <row r="80">
          <cell r="C80" t="str">
            <v>SERVIÇOS</v>
          </cell>
        </row>
        <row r="81">
          <cell r="B81" t="str">
            <v>3.1.2.03.001</v>
          </cell>
          <cell r="C81" t="str">
            <v>(-) CUSTO DA MERCADORIA VENDIDA</v>
          </cell>
          <cell r="D81">
            <v>182004.93</v>
          </cell>
          <cell r="E81">
            <v>45411.57</v>
          </cell>
          <cell r="F81">
            <v>0</v>
          </cell>
          <cell r="G81" t="str">
            <v>227.416,50 D</v>
          </cell>
          <cell r="H81">
            <v>227416.5</v>
          </cell>
        </row>
        <row r="82">
          <cell r="B82" t="str">
            <v>3.1.2.03.005</v>
          </cell>
          <cell r="C82" t="str">
            <v>(-) DAS - SIMPLES NACIONAL</v>
          </cell>
          <cell r="D82">
            <v>38213.35</v>
          </cell>
          <cell r="E82">
            <v>9491.02</v>
          </cell>
          <cell r="F82">
            <v>0</v>
          </cell>
          <cell r="G82" t="str">
            <v>47.704,37 D</v>
          </cell>
          <cell r="H82">
            <v>47704.37</v>
          </cell>
        </row>
        <row r="83">
          <cell r="B83" t="str">
            <v>3.1.3</v>
          </cell>
          <cell r="C83" t="str">
            <v>RECEITAS FINANCEIRAS</v>
          </cell>
          <cell r="D83">
            <v>0.96</v>
          </cell>
          <cell r="E83">
            <v>0</v>
          </cell>
          <cell r="F83">
            <v>0</v>
          </cell>
          <cell r="G83" t="str">
            <v>0,96 C</v>
          </cell>
          <cell r="H83">
            <v>0.96</v>
          </cell>
        </row>
        <row r="84">
          <cell r="B84" t="str">
            <v>3.1.3.01</v>
          </cell>
          <cell r="C84" t="str">
            <v>JUROS, DESCONTOS, OUTRAS RECEITAS</v>
          </cell>
          <cell r="D84">
            <v>0.96</v>
          </cell>
          <cell r="E84">
            <v>0</v>
          </cell>
          <cell r="F84">
            <v>0</v>
          </cell>
          <cell r="G84" t="str">
            <v>0,96 C</v>
          </cell>
          <cell r="H84">
            <v>0.96</v>
          </cell>
        </row>
        <row r="85">
          <cell r="B85" t="str">
            <v>3.1.3.01.001</v>
          </cell>
          <cell r="C85" t="str">
            <v>RENDIMENTO APLICAÇÕES FINANCEIRAS</v>
          </cell>
          <cell r="D85">
            <v>0.96</v>
          </cell>
          <cell r="E85">
            <v>0</v>
          </cell>
          <cell r="F85">
            <v>0</v>
          </cell>
          <cell r="G85" t="str">
            <v>0,96 C</v>
          </cell>
          <cell r="H85">
            <v>0.96</v>
          </cell>
        </row>
        <row r="86">
          <cell r="B86">
            <v>4</v>
          </cell>
          <cell r="C86" t="str">
            <v>CONTAS DE RESULTADO - CUSTOS E</v>
          </cell>
          <cell r="D86">
            <v>298276.42</v>
          </cell>
          <cell r="E86">
            <v>64250.43</v>
          </cell>
          <cell r="F86">
            <v>1969.3</v>
          </cell>
          <cell r="G86" t="str">
            <v>360.557,55 D</v>
          </cell>
          <cell r="H86">
            <v>360557.55</v>
          </cell>
        </row>
        <row r="87">
          <cell r="C87" t="str">
            <v>DESPESAS</v>
          </cell>
        </row>
        <row r="88">
          <cell r="B88" t="str">
            <v>4.1</v>
          </cell>
          <cell r="C88" t="str">
            <v>DESPESAS OPERACIONAIS</v>
          </cell>
          <cell r="D88">
            <v>298276.42</v>
          </cell>
          <cell r="E88">
            <v>64250.43</v>
          </cell>
          <cell r="F88">
            <v>1969.3</v>
          </cell>
          <cell r="G88" t="str">
            <v>360.557,55 D</v>
          </cell>
          <cell r="H88">
            <v>360557.55</v>
          </cell>
        </row>
        <row r="89">
          <cell r="B89" t="str">
            <v>4.1.1</v>
          </cell>
          <cell r="C89" t="str">
            <v>CUSTOS E DESPESAS COM VENDAS</v>
          </cell>
          <cell r="D89">
            <v>94289.45</v>
          </cell>
          <cell r="E89">
            <v>14728.33</v>
          </cell>
          <cell r="F89">
            <v>0</v>
          </cell>
          <cell r="G89" t="str">
            <v>109.017,78 D</v>
          </cell>
          <cell r="H89">
            <v>109017.78</v>
          </cell>
        </row>
        <row r="90">
          <cell r="B90" t="str">
            <v>4.1.1.01</v>
          </cell>
          <cell r="C90" t="str">
            <v>DESPESAS OPERACIONAIS - VENDAS</v>
          </cell>
          <cell r="D90">
            <v>94289.45</v>
          </cell>
          <cell r="E90">
            <v>14728.33</v>
          </cell>
          <cell r="F90">
            <v>0</v>
          </cell>
          <cell r="G90" t="str">
            <v>109.017,78 D</v>
          </cell>
          <cell r="H90">
            <v>109017.78</v>
          </cell>
        </row>
        <row r="91">
          <cell r="B91" t="str">
            <v>4.1.1.01.001</v>
          </cell>
          <cell r="C91" t="str">
            <v>FRETES E CARRETOS</v>
          </cell>
          <cell r="D91">
            <v>82119.259999999995</v>
          </cell>
          <cell r="E91">
            <v>11882.77</v>
          </cell>
          <cell r="F91">
            <v>0</v>
          </cell>
          <cell r="G91" t="str">
            <v>94.002,03 D</v>
          </cell>
          <cell r="H91">
            <v>94002.03</v>
          </cell>
        </row>
        <row r="92">
          <cell r="B92" t="str">
            <v>4.1.1.01.003</v>
          </cell>
          <cell r="C92" t="str">
            <v>PAG SEGURO</v>
          </cell>
          <cell r="D92">
            <v>12170.19</v>
          </cell>
          <cell r="E92">
            <v>2845.56</v>
          </cell>
          <cell r="F92">
            <v>0</v>
          </cell>
          <cell r="G92" t="str">
            <v>15.015,75 D</v>
          </cell>
          <cell r="H92">
            <v>15015.75</v>
          </cell>
        </row>
        <row r="93">
          <cell r="B93" t="str">
            <v>4.1.2</v>
          </cell>
          <cell r="C93" t="str">
            <v>DESPESAS ADMINISTRATIVAS</v>
          </cell>
          <cell r="D93">
            <v>203986.97</v>
          </cell>
          <cell r="E93">
            <v>49522.1</v>
          </cell>
          <cell r="F93">
            <v>1969.3</v>
          </cell>
          <cell r="G93" t="str">
            <v>251.539,77 D</v>
          </cell>
          <cell r="H93">
            <v>251539.77</v>
          </cell>
        </row>
        <row r="94">
          <cell r="B94" t="str">
            <v>4.1.2.01</v>
          </cell>
          <cell r="C94" t="str">
            <v>DESPESAS COM PESSOAL</v>
          </cell>
          <cell r="D94">
            <v>48224.92</v>
          </cell>
          <cell r="E94">
            <v>15454.08</v>
          </cell>
          <cell r="F94">
            <v>233.64</v>
          </cell>
          <cell r="G94" t="str">
            <v>63.445,36 D</v>
          </cell>
          <cell r="H94">
            <v>63445.36</v>
          </cell>
        </row>
        <row r="95">
          <cell r="B95" t="str">
            <v>4.1.2.01.001</v>
          </cell>
          <cell r="C95" t="str">
            <v>SALÁRIOS E ORDENADOS</v>
          </cell>
          <cell r="D95">
            <v>21429.07</v>
          </cell>
          <cell r="E95">
            <v>2440</v>
          </cell>
          <cell r="F95">
            <v>0</v>
          </cell>
          <cell r="G95" t="str">
            <v>23.869,07 D</v>
          </cell>
          <cell r="H95">
            <v>23869.07</v>
          </cell>
        </row>
        <row r="96">
          <cell r="B96" t="str">
            <v>4.1.2.01.002</v>
          </cell>
          <cell r="C96" t="str">
            <v>PRO LABORE</v>
          </cell>
          <cell r="D96">
            <v>22400.93</v>
          </cell>
          <cell r="E96">
            <v>2500</v>
          </cell>
          <cell r="F96">
            <v>0</v>
          </cell>
          <cell r="G96" t="str">
            <v>24.900,93 D</v>
          </cell>
          <cell r="H96">
            <v>24900.93</v>
          </cell>
        </row>
        <row r="97">
          <cell r="B97" t="str">
            <v>4.1.2.01.004</v>
          </cell>
          <cell r="C97" t="str">
            <v>13o SALÁRIO</v>
          </cell>
          <cell r="D97">
            <v>133.33000000000001</v>
          </cell>
          <cell r="E97">
            <v>1100</v>
          </cell>
          <cell r="F97">
            <v>0</v>
          </cell>
          <cell r="G97" t="str">
            <v>1.233,33 D</v>
          </cell>
          <cell r="H97">
            <v>1233.33</v>
          </cell>
        </row>
        <row r="98">
          <cell r="B98" t="str">
            <v>4.1.2.01.005</v>
          </cell>
          <cell r="C98" t="str">
            <v>FÉRIAS</v>
          </cell>
          <cell r="D98">
            <v>177.77</v>
          </cell>
          <cell r="E98">
            <v>1466.67</v>
          </cell>
          <cell r="F98">
            <v>0</v>
          </cell>
          <cell r="G98" t="str">
            <v>1.644,44 D</v>
          </cell>
          <cell r="H98">
            <v>1644.44</v>
          </cell>
        </row>
        <row r="99">
          <cell r="B99" t="str">
            <v>4.1.2.01.007</v>
          </cell>
          <cell r="C99" t="str">
            <v>FGTS</v>
          </cell>
          <cell r="D99">
            <v>1631.34</v>
          </cell>
          <cell r="E99">
            <v>441.6</v>
          </cell>
          <cell r="F99">
            <v>0</v>
          </cell>
          <cell r="G99" t="str">
            <v>2.072,94 D</v>
          </cell>
          <cell r="H99">
            <v>2072.94</v>
          </cell>
        </row>
        <row r="100">
          <cell r="B100" t="str">
            <v>4.1.2.01.008</v>
          </cell>
          <cell r="C100" t="str">
            <v>INDENIZAÇÕES E AVISO PRÉVIO</v>
          </cell>
          <cell r="D100" t="str">
            <v>0,00</v>
          </cell>
          <cell r="E100">
            <v>6260.47</v>
          </cell>
          <cell r="F100">
            <v>0</v>
          </cell>
          <cell r="G100" t="str">
            <v>6.260,47 D</v>
          </cell>
          <cell r="H100">
            <v>6260.47</v>
          </cell>
        </row>
        <row r="101">
          <cell r="B101" t="str">
            <v>4.1.2.01.010</v>
          </cell>
          <cell r="C101" t="str">
            <v>ALIMENTAÇÃO</v>
          </cell>
          <cell r="D101">
            <v>2192</v>
          </cell>
          <cell r="E101">
            <v>499.2</v>
          </cell>
          <cell r="F101">
            <v>228</v>
          </cell>
          <cell r="G101" t="str">
            <v>2.463,20 D</v>
          </cell>
          <cell r="H101">
            <v>2463.1999999999998</v>
          </cell>
        </row>
        <row r="102">
          <cell r="B102" t="str">
            <v>4.1.2.01.011</v>
          </cell>
          <cell r="C102" t="str">
            <v>TRANSPORTE</v>
          </cell>
          <cell r="D102">
            <v>102.4</v>
          </cell>
          <cell r="E102">
            <v>146</v>
          </cell>
          <cell r="F102">
            <v>0</v>
          </cell>
          <cell r="G102" t="str">
            <v>248,40 D</v>
          </cell>
          <cell r="H102">
            <v>248.4</v>
          </cell>
        </row>
        <row r="103">
          <cell r="B103" t="str">
            <v>4.1.2.01.014</v>
          </cell>
          <cell r="C103" t="str">
            <v>IRRF SOBRE FOLHA</v>
          </cell>
          <cell r="D103">
            <v>31.42</v>
          </cell>
          <cell r="E103">
            <v>0.14000000000000001</v>
          </cell>
          <cell r="F103">
            <v>5.64</v>
          </cell>
          <cell r="G103" t="str">
            <v>25,92 D</v>
          </cell>
          <cell r="H103">
            <v>25.92</v>
          </cell>
        </row>
        <row r="104">
          <cell r="B104" t="str">
            <v>4.1.2.01.015</v>
          </cell>
          <cell r="C104" t="str">
            <v>ENTIDADES DE CLASSE</v>
          </cell>
          <cell r="D104">
            <v>126.66</v>
          </cell>
          <cell r="E104">
            <v>0</v>
          </cell>
          <cell r="F104">
            <v>0</v>
          </cell>
          <cell r="G104" t="str">
            <v>126,66 D</v>
          </cell>
          <cell r="H104">
            <v>126.66</v>
          </cell>
        </row>
        <row r="105">
          <cell r="B105" t="str">
            <v>4.1.2.01.016</v>
          </cell>
          <cell r="C105" t="str">
            <v>COMISSÕES</v>
          </cell>
          <cell r="D105" t="str">
            <v>0,00</v>
          </cell>
          <cell r="E105">
            <v>600</v>
          </cell>
          <cell r="F105">
            <v>0</v>
          </cell>
          <cell r="G105" t="str">
            <v>600,00 D</v>
          </cell>
          <cell r="H105">
            <v>600</v>
          </cell>
        </row>
        <row r="106">
          <cell r="B106" t="str">
            <v>4.1.2.02</v>
          </cell>
          <cell r="C106" t="str">
            <v>ALUGUÉIS, ARRENDAMENTOS E</v>
          </cell>
          <cell r="D106">
            <v>10000</v>
          </cell>
          <cell r="E106">
            <v>2000</v>
          </cell>
          <cell r="F106">
            <v>0</v>
          </cell>
          <cell r="G106" t="str">
            <v>12.000,00 D</v>
          </cell>
          <cell r="H106">
            <v>12000</v>
          </cell>
        </row>
        <row r="107">
          <cell r="C107" t="str">
            <v>FINANCIAMENTOS</v>
          </cell>
        </row>
        <row r="108">
          <cell r="B108" t="str">
            <v>4.1.2.02.001</v>
          </cell>
          <cell r="C108" t="str">
            <v>ALUGUÉIS DE IMÓVEIS</v>
          </cell>
          <cell r="D108">
            <v>10000</v>
          </cell>
          <cell r="E108">
            <v>2000</v>
          </cell>
          <cell r="F108">
            <v>0</v>
          </cell>
          <cell r="G108" t="str">
            <v>12.000,00 D</v>
          </cell>
          <cell r="H108">
            <v>12000</v>
          </cell>
        </row>
        <row r="109">
          <cell r="B109" t="str">
            <v>4.1.2.03</v>
          </cell>
          <cell r="C109" t="str">
            <v>DESPESAS TRIBUTÁRIAS</v>
          </cell>
          <cell r="D109">
            <v>37708.370000000003</v>
          </cell>
          <cell r="E109">
            <v>683.33</v>
          </cell>
          <cell r="F109">
            <v>0</v>
          </cell>
          <cell r="G109" t="str">
            <v>38.391,70 D</v>
          </cell>
          <cell r="H109">
            <v>38391.699999999997</v>
          </cell>
        </row>
        <row r="110">
          <cell r="B110" t="str">
            <v>4.1.2.03.003</v>
          </cell>
          <cell r="C110" t="str">
            <v>TAXAS DIVERSAS</v>
          </cell>
          <cell r="D110">
            <v>146</v>
          </cell>
          <cell r="E110">
            <v>0</v>
          </cell>
          <cell r="F110">
            <v>0</v>
          </cell>
          <cell r="G110" t="str">
            <v>146,00 D</v>
          </cell>
          <cell r="H110">
            <v>146</v>
          </cell>
        </row>
        <row r="111">
          <cell r="B111" t="str">
            <v>4.1.2.03.008</v>
          </cell>
          <cell r="C111" t="str">
            <v>CIM</v>
          </cell>
          <cell r="D111">
            <v>325.08</v>
          </cell>
          <cell r="E111">
            <v>0</v>
          </cell>
          <cell r="F111">
            <v>0</v>
          </cell>
          <cell r="G111" t="str">
            <v>325,08 D</v>
          </cell>
          <cell r="H111">
            <v>325.08</v>
          </cell>
        </row>
        <row r="112">
          <cell r="B112" t="str">
            <v>4.1.2.03.009</v>
          </cell>
          <cell r="C112" t="str">
            <v>DESPESA COM ICMS</v>
          </cell>
          <cell r="D112">
            <v>37237.29</v>
          </cell>
          <cell r="E112">
            <v>683.33</v>
          </cell>
          <cell r="F112">
            <v>0</v>
          </cell>
          <cell r="G112" t="str">
            <v>37.920,62 D</v>
          </cell>
          <cell r="H112">
            <v>37920.620000000003</v>
          </cell>
        </row>
        <row r="113">
          <cell r="B113" t="str">
            <v>4.1.2.04</v>
          </cell>
          <cell r="C113" t="str">
            <v>DESPESAS GERAIS</v>
          </cell>
          <cell r="D113">
            <v>92477.56</v>
          </cell>
          <cell r="E113">
            <v>27240.04</v>
          </cell>
          <cell r="F113">
            <v>0</v>
          </cell>
          <cell r="G113" t="str">
            <v>119.717,60 D</v>
          </cell>
          <cell r="H113">
            <v>119717.6</v>
          </cell>
        </row>
        <row r="114">
          <cell r="B114" t="str">
            <v>4.1.2.04.003</v>
          </cell>
          <cell r="C114" t="str">
            <v>TELEFONE</v>
          </cell>
          <cell r="D114">
            <v>4436.83</v>
          </cell>
          <cell r="E114">
            <v>882.22</v>
          </cell>
          <cell r="F114">
            <v>0</v>
          </cell>
          <cell r="G114" t="str">
            <v>5.319,05 D</v>
          </cell>
          <cell r="H114">
            <v>5319.05</v>
          </cell>
        </row>
        <row r="115">
          <cell r="B115" t="str">
            <v>4.1.2.04.006</v>
          </cell>
          <cell r="C115" t="str">
            <v>MATERIAL DE ESCRITÓRIO</v>
          </cell>
          <cell r="D115">
            <v>9.9</v>
          </cell>
          <cell r="E115">
            <v>0</v>
          </cell>
          <cell r="F115">
            <v>0</v>
          </cell>
          <cell r="G115" t="str">
            <v>9,90 D</v>
          </cell>
          <cell r="H115">
            <v>9.9</v>
          </cell>
        </row>
        <row r="116">
          <cell r="B116" t="str">
            <v>4.1.2.04.008</v>
          </cell>
          <cell r="C116" t="str">
            <v>CONSULTORIA CONTÁBIL</v>
          </cell>
          <cell r="D116">
            <v>3358.1</v>
          </cell>
          <cell r="E116">
            <v>700</v>
          </cell>
          <cell r="F116">
            <v>0</v>
          </cell>
          <cell r="G116" t="str">
            <v>4.058,10 D</v>
          </cell>
          <cell r="H116">
            <v>4058.1</v>
          </cell>
        </row>
        <row r="117">
          <cell r="B117" t="str">
            <v>4.1.2.04.009</v>
          </cell>
          <cell r="C117" t="str">
            <v>SERVIÇOS PRESTADOS - PF</v>
          </cell>
          <cell r="D117">
            <v>10927</v>
          </cell>
          <cell r="E117">
            <v>1572.28</v>
          </cell>
          <cell r="F117">
            <v>0</v>
          </cell>
          <cell r="G117" t="str">
            <v>12.499,28 D</v>
          </cell>
          <cell r="H117">
            <v>12499.28</v>
          </cell>
        </row>
        <row r="118">
          <cell r="B118" t="str">
            <v>4.1.2.04.010</v>
          </cell>
          <cell r="C118" t="str">
            <v>DEPRECIAÇÕES E AMORTIZAÇÕES</v>
          </cell>
          <cell r="D118">
            <v>3935.08</v>
          </cell>
          <cell r="E118">
            <v>678.95</v>
          </cell>
          <cell r="F118">
            <v>0</v>
          </cell>
          <cell r="G118" t="str">
            <v>4.614,03 D</v>
          </cell>
          <cell r="H118">
            <v>4614.03</v>
          </cell>
        </row>
        <row r="119">
          <cell r="B119" t="str">
            <v>4.1.2.04.016</v>
          </cell>
          <cell r="C119" t="str">
            <v>REEMBOLSO</v>
          </cell>
          <cell r="D119">
            <v>2264.14</v>
          </cell>
          <cell r="E119">
            <v>3148.86</v>
          </cell>
          <cell r="F119">
            <v>0</v>
          </cell>
          <cell r="G119" t="str">
            <v>5.413,00 D</v>
          </cell>
          <cell r="H119">
            <v>5413</v>
          </cell>
        </row>
        <row r="122">
          <cell r="C122" t="str">
            <v>BALANCETE ANALÍTICO DO MÊS DE JULHO DE 2016</v>
          </cell>
        </row>
        <row r="124">
          <cell r="C124" t="str">
            <v>MUMA COMERCIO DE MOVEIS LTDA ME</v>
          </cell>
          <cell r="G124" t="str">
            <v>Folha: 0003</v>
          </cell>
          <cell r="H124" t="str">
            <v>Folha: 0003</v>
          </cell>
        </row>
        <row r="125">
          <cell r="C125" t="str">
            <v>NOME DA CONTA</v>
          </cell>
        </row>
        <row r="126">
          <cell r="B126" t="str">
            <v>4.1.2.04.019</v>
          </cell>
          <cell r="C126" t="str">
            <v>SISTEMAS, SOFTWARE E MANUTENÇÃO</v>
          </cell>
          <cell r="D126">
            <v>1331.68</v>
          </cell>
          <cell r="E126">
            <v>665.83</v>
          </cell>
          <cell r="F126">
            <v>0</v>
          </cell>
          <cell r="G126" t="str">
            <v>1.997,51 D</v>
          </cell>
          <cell r="H126">
            <v>1997.51</v>
          </cell>
        </row>
        <row r="127">
          <cell r="B127" t="str">
            <v>4.1.2.04.021</v>
          </cell>
          <cell r="C127" t="str">
            <v>DESPESAS DIVERSAS</v>
          </cell>
          <cell r="D127">
            <v>36809.69</v>
          </cell>
          <cell r="E127">
            <v>11470.25</v>
          </cell>
          <cell r="F127">
            <v>0</v>
          </cell>
          <cell r="G127" t="str">
            <v>48.279,94 D</v>
          </cell>
          <cell r="H127">
            <v>48279.94</v>
          </cell>
        </row>
        <row r="128">
          <cell r="B128" t="str">
            <v>4.1.2.04.022</v>
          </cell>
          <cell r="C128" t="str">
            <v>GASTOS COM CARTÃO DE CRÉDITO</v>
          </cell>
          <cell r="D128">
            <v>12047.6</v>
          </cell>
          <cell r="E128">
            <v>0</v>
          </cell>
          <cell r="F128">
            <v>0</v>
          </cell>
          <cell r="G128" t="str">
            <v>12.047,60 D</v>
          </cell>
          <cell r="H128">
            <v>12047.6</v>
          </cell>
        </row>
        <row r="129">
          <cell r="B129" t="str">
            <v>4.1.2.04.023</v>
          </cell>
          <cell r="C129" t="str">
            <v>HONORÁRIOS ADVOCATÍCIOS</v>
          </cell>
          <cell r="D129">
            <v>600</v>
          </cell>
          <cell r="E129">
            <v>680</v>
          </cell>
          <cell r="F129">
            <v>0</v>
          </cell>
          <cell r="G129" t="str">
            <v>1.280,00 D</v>
          </cell>
          <cell r="H129">
            <v>1280</v>
          </cell>
        </row>
        <row r="130">
          <cell r="B130" t="str">
            <v>4.1.2.04.027</v>
          </cell>
          <cell r="C130" t="str">
            <v>SERVIÇOS PRESTADOS - PJ</v>
          </cell>
          <cell r="D130">
            <v>16617.54</v>
          </cell>
          <cell r="E130">
            <v>7441.65</v>
          </cell>
          <cell r="F130">
            <v>0</v>
          </cell>
          <cell r="G130" t="str">
            <v>24.059,19 D</v>
          </cell>
          <cell r="H130">
            <v>24059.19</v>
          </cell>
        </row>
        <row r="131">
          <cell r="B131" t="str">
            <v>4.1.2.04.034</v>
          </cell>
          <cell r="C131" t="str">
            <v>PROPAGANDA E PUBLICIDADE</v>
          </cell>
          <cell r="D131">
            <v>140</v>
          </cell>
          <cell r="E131">
            <v>0</v>
          </cell>
          <cell r="F131">
            <v>0</v>
          </cell>
          <cell r="G131" t="str">
            <v>140,00 D</v>
          </cell>
          <cell r="H131">
            <v>140</v>
          </cell>
        </row>
        <row r="132">
          <cell r="B132" t="str">
            <v>4.1.2.05</v>
          </cell>
          <cell r="C132" t="str">
            <v>DESPESAS FINANCEIRAS</v>
          </cell>
          <cell r="D132">
            <v>15576.12</v>
          </cell>
          <cell r="E132">
            <v>4144.6499999999996</v>
          </cell>
          <cell r="F132">
            <v>1735.66</v>
          </cell>
          <cell r="G132" t="str">
            <v>17.985,11 D</v>
          </cell>
          <cell r="H132">
            <v>17985.11</v>
          </cell>
        </row>
        <row r="133">
          <cell r="B133" t="str">
            <v>4.1.2.05.001</v>
          </cell>
          <cell r="C133" t="str">
            <v>JUROS PASSIVOS</v>
          </cell>
          <cell r="D133">
            <v>9577.67</v>
          </cell>
          <cell r="E133">
            <v>2895.49</v>
          </cell>
          <cell r="F133">
            <v>1735.66</v>
          </cell>
          <cell r="G133" t="str">
            <v>10.737,50 D</v>
          </cell>
          <cell r="H133">
            <v>10737.5</v>
          </cell>
        </row>
        <row r="134">
          <cell r="B134" t="str">
            <v>4.1.2.05.002</v>
          </cell>
          <cell r="C134" t="str">
            <v>TARIFAS BANCÁRIAS</v>
          </cell>
          <cell r="D134">
            <v>5998.45</v>
          </cell>
          <cell r="E134">
            <v>1249.1600000000001</v>
          </cell>
          <cell r="F134">
            <v>0</v>
          </cell>
          <cell r="G134" t="str">
            <v>7.247,61 D</v>
          </cell>
          <cell r="H134">
            <v>7247.61</v>
          </cell>
        </row>
        <row r="136">
          <cell r="C136" t="str">
            <v>ATIVO</v>
          </cell>
          <cell r="D136">
            <v>266058.58</v>
          </cell>
          <cell r="E136">
            <v>279101.96999999997</v>
          </cell>
          <cell r="F136">
            <v>244838.07</v>
          </cell>
          <cell r="G136" t="str">
            <v>300.322,48 D</v>
          </cell>
          <cell r="H136">
            <v>300322.48</v>
          </cell>
        </row>
        <row r="137">
          <cell r="C137" t="str">
            <v>PASSIVO</v>
          </cell>
          <cell r="D137">
            <v>329539.89</v>
          </cell>
          <cell r="E137">
            <v>118014.29</v>
          </cell>
          <cell r="F137">
            <v>155932.99</v>
          </cell>
          <cell r="G137" t="str">
            <v>367.458,59 C</v>
          </cell>
          <cell r="H137">
            <v>367458.59</v>
          </cell>
        </row>
        <row r="138">
          <cell r="C138" t="str">
            <v>CONTAS DE RESULTADO -</v>
          </cell>
          <cell r="D138">
            <v>234795.11</v>
          </cell>
          <cell r="E138">
            <v>54902.59</v>
          </cell>
          <cell r="F138">
            <v>113528.92</v>
          </cell>
          <cell r="G138" t="str">
            <v>293.421,44 C</v>
          </cell>
          <cell r="H138">
            <v>293421.44</v>
          </cell>
        </row>
        <row r="139">
          <cell r="C139" t="str">
            <v>RECEITASCONTAS DE RESULTADO -</v>
          </cell>
          <cell r="D139">
            <v>298276.42</v>
          </cell>
          <cell r="E139">
            <v>64250.43</v>
          </cell>
          <cell r="F139">
            <v>1969.3</v>
          </cell>
          <cell r="G139" t="str">
            <v>360.557,55 D</v>
          </cell>
          <cell r="H139">
            <v>360557.55</v>
          </cell>
        </row>
        <row r="140">
          <cell r="C140" t="str">
            <v>CUSTOS E DESPESAS</v>
          </cell>
        </row>
        <row r="141">
          <cell r="C141" t="str">
            <v>RESULTADO</v>
          </cell>
          <cell r="G141" t="str">
            <v>67.136,11 D</v>
          </cell>
          <cell r="H141">
            <v>67136.11</v>
          </cell>
        </row>
      </sheetData>
      <sheetData sheetId="22">
        <row r="5">
          <cell r="B5" t="str">
            <v>CONTA</v>
          </cell>
          <cell r="C5" t="str">
            <v>NOME DA CONTA</v>
          </cell>
          <cell r="D5" t="str">
            <v>SALDO ANTERIOR</v>
          </cell>
          <cell r="E5" t="str">
            <v>DÉBITO</v>
          </cell>
          <cell r="F5" t="str">
            <v>CRÉDITO</v>
          </cell>
          <cell r="G5" t="str">
            <v>SALDO ATUAL</v>
          </cell>
        </row>
        <row r="6">
          <cell r="B6">
            <v>1</v>
          </cell>
          <cell r="C6" t="str">
            <v>ATIVO</v>
          </cell>
          <cell r="D6">
            <v>300322.48</v>
          </cell>
          <cell r="E6">
            <v>178146.84</v>
          </cell>
          <cell r="F6">
            <v>188285.34</v>
          </cell>
          <cell r="G6">
            <v>290183.98</v>
          </cell>
          <cell r="H6">
            <v>290183.98</v>
          </cell>
        </row>
        <row r="7">
          <cell r="B7" t="str">
            <v>1.1</v>
          </cell>
          <cell r="C7" t="str">
            <v>ATIVO CIRCULANTE</v>
          </cell>
          <cell r="D7">
            <v>242878.64</v>
          </cell>
          <cell r="E7">
            <v>178146.84</v>
          </cell>
          <cell r="F7">
            <v>187606.39</v>
          </cell>
          <cell r="G7">
            <v>233419.09</v>
          </cell>
          <cell r="H7">
            <v>233419.09</v>
          </cell>
        </row>
        <row r="8">
          <cell r="B8" t="str">
            <v>1.1.1</v>
          </cell>
          <cell r="C8" t="str">
            <v>DISPONIVEL</v>
          </cell>
          <cell r="D8">
            <v>18930.490000000002</v>
          </cell>
          <cell r="E8">
            <v>76251.08</v>
          </cell>
          <cell r="F8">
            <v>72936.81</v>
          </cell>
          <cell r="G8">
            <v>15616.22</v>
          </cell>
          <cell r="H8">
            <v>15616.22</v>
          </cell>
        </row>
        <row r="9">
          <cell r="B9" t="str">
            <v>1.1.1.01</v>
          </cell>
          <cell r="C9" t="str">
            <v>CAIXA</v>
          </cell>
          <cell r="D9">
            <v>1547.68</v>
          </cell>
          <cell r="E9">
            <v>200</v>
          </cell>
          <cell r="F9">
            <v>0</v>
          </cell>
          <cell r="G9">
            <v>1747.68</v>
          </cell>
          <cell r="H9">
            <v>1747.68</v>
          </cell>
        </row>
        <row r="10">
          <cell r="B10" t="str">
            <v>1.1.1.01.001</v>
          </cell>
          <cell r="C10" t="str">
            <v>CAIXA GERAL</v>
          </cell>
          <cell r="D10">
            <v>1547.68</v>
          </cell>
          <cell r="E10">
            <v>200</v>
          </cell>
          <cell r="F10">
            <v>0</v>
          </cell>
          <cell r="G10">
            <v>1747.68</v>
          </cell>
          <cell r="H10">
            <v>1747.68</v>
          </cell>
        </row>
        <row r="11">
          <cell r="B11" t="str">
            <v>1.1.1.02</v>
          </cell>
          <cell r="C11" t="str">
            <v>BANCOS CONTA MOVIMENTO</v>
          </cell>
          <cell r="D11">
            <v>20478.169999999998</v>
          </cell>
          <cell r="E11">
            <v>76051.08</v>
          </cell>
          <cell r="F11">
            <v>72936.81</v>
          </cell>
          <cell r="G11">
            <v>17363.900000000001</v>
          </cell>
          <cell r="H11">
            <v>17363.900000000001</v>
          </cell>
        </row>
        <row r="12">
          <cell r="B12" t="str">
            <v>1.1.1.02.001</v>
          </cell>
          <cell r="C12" t="str">
            <v>ITAU AG.4861 CTA.24317-0</v>
          </cell>
          <cell r="D12">
            <v>10635.55</v>
          </cell>
          <cell r="E12">
            <v>43501.87</v>
          </cell>
          <cell r="F12">
            <v>40624.300000000003</v>
          </cell>
          <cell r="G12">
            <v>7757.98</v>
          </cell>
          <cell r="H12">
            <v>7757.98</v>
          </cell>
        </row>
        <row r="13">
          <cell r="B13" t="str">
            <v>1.1.1.02.002</v>
          </cell>
          <cell r="C13" t="str">
            <v>CAIXA ECONÔMICA AG.0867 CTA.3103-7</v>
          </cell>
          <cell r="D13">
            <v>9842.6200000000008</v>
          </cell>
          <cell r="E13">
            <v>32549.21</v>
          </cell>
          <cell r="F13">
            <v>32312.51</v>
          </cell>
          <cell r="G13">
            <v>9605.92</v>
          </cell>
          <cell r="H13">
            <v>9605.92</v>
          </cell>
        </row>
        <row r="14">
          <cell r="B14" t="str">
            <v>1.1.2</v>
          </cell>
          <cell r="C14" t="str">
            <v>CRÉDITOS A RECEBER</v>
          </cell>
          <cell r="D14">
            <v>51419.56</v>
          </cell>
          <cell r="E14">
            <v>70297.820000000007</v>
          </cell>
          <cell r="F14">
            <v>78009.539999999994</v>
          </cell>
          <cell r="G14">
            <v>43707.839999999997</v>
          </cell>
          <cell r="H14">
            <v>43707.839999999997</v>
          </cell>
        </row>
        <row r="15">
          <cell r="B15" t="str">
            <v>1.1.2.01</v>
          </cell>
          <cell r="C15" t="str">
            <v>DUPLICATAS A RECEBER</v>
          </cell>
          <cell r="D15">
            <v>51419.56</v>
          </cell>
          <cell r="E15">
            <v>70297.820000000007</v>
          </cell>
          <cell r="F15">
            <v>78009.539999999994</v>
          </cell>
          <cell r="G15">
            <v>43707.839999999997</v>
          </cell>
          <cell r="H15">
            <v>43707.839999999997</v>
          </cell>
        </row>
        <row r="16">
          <cell r="B16" t="str">
            <v>1.1.2.01.001</v>
          </cell>
          <cell r="C16" t="str">
            <v>CLIENTES</v>
          </cell>
          <cell r="D16">
            <v>51419.56</v>
          </cell>
          <cell r="E16">
            <v>70297.820000000007</v>
          </cell>
          <cell r="F16">
            <v>78009.539999999994</v>
          </cell>
          <cell r="G16">
            <v>43707.839999999997</v>
          </cell>
          <cell r="H16">
            <v>43707.839999999997</v>
          </cell>
        </row>
        <row r="17">
          <cell r="B17" t="str">
            <v>1.1.5</v>
          </cell>
          <cell r="C17" t="str">
            <v>ESTOQUES</v>
          </cell>
          <cell r="D17">
            <v>210389.57</v>
          </cell>
          <cell r="E17">
            <v>31597.94</v>
          </cell>
          <cell r="F17">
            <v>36660.04</v>
          </cell>
          <cell r="G17">
            <v>205327.47</v>
          </cell>
          <cell r="H17">
            <v>205327.47</v>
          </cell>
        </row>
        <row r="18">
          <cell r="B18" t="str">
            <v>1.1.5.01</v>
          </cell>
          <cell r="C18" t="str">
            <v>MERCADORIAS, PRODUTOS E INSUMOS</v>
          </cell>
          <cell r="D18">
            <v>210389.57</v>
          </cell>
          <cell r="E18">
            <v>31597.94</v>
          </cell>
          <cell r="F18">
            <v>36660.04</v>
          </cell>
          <cell r="G18">
            <v>205327.47</v>
          </cell>
          <cell r="H18">
            <v>205327.47</v>
          </cell>
        </row>
        <row r="19">
          <cell r="B19" t="str">
            <v>1.1.5.01.001</v>
          </cell>
          <cell r="C19" t="str">
            <v>ESTOQUE MERCADORIAS PARA REVENDA</v>
          </cell>
          <cell r="D19">
            <v>210389.57</v>
          </cell>
          <cell r="E19">
            <v>31597.94</v>
          </cell>
          <cell r="F19">
            <v>36660.04</v>
          </cell>
          <cell r="G19">
            <v>205327.47</v>
          </cell>
          <cell r="H19">
            <v>205327.47</v>
          </cell>
        </row>
        <row r="20">
          <cell r="B20" t="str">
            <v>1.2</v>
          </cell>
          <cell r="C20" t="str">
            <v>ATIVO NÃO CIRCULANTE</v>
          </cell>
          <cell r="D20">
            <v>57443.839999999997</v>
          </cell>
          <cell r="E20">
            <v>0</v>
          </cell>
          <cell r="F20">
            <v>678.95</v>
          </cell>
          <cell r="G20">
            <v>56764.89</v>
          </cell>
          <cell r="H20">
            <v>56764.89</v>
          </cell>
        </row>
        <row r="21">
          <cell r="B21" t="str">
            <v>1.2.3</v>
          </cell>
          <cell r="C21" t="str">
            <v>IMOBILIZADO</v>
          </cell>
          <cell r="D21">
            <v>49843.839999999997</v>
          </cell>
          <cell r="E21">
            <v>0</v>
          </cell>
          <cell r="F21">
            <v>678.95</v>
          </cell>
          <cell r="G21">
            <v>49164.89</v>
          </cell>
          <cell r="H21">
            <v>49164.89</v>
          </cell>
        </row>
        <row r="22">
          <cell r="B22" t="str">
            <v>1.2.3.01</v>
          </cell>
          <cell r="C22" t="str">
            <v>IMOBILIZADO</v>
          </cell>
          <cell r="D22">
            <v>62914.6</v>
          </cell>
          <cell r="E22">
            <v>0</v>
          </cell>
          <cell r="F22">
            <v>0</v>
          </cell>
          <cell r="G22">
            <v>62914.6</v>
          </cell>
          <cell r="H22">
            <v>62914.6</v>
          </cell>
        </row>
        <row r="23">
          <cell r="B23" t="str">
            <v>1.2.3.01.002</v>
          </cell>
          <cell r="C23" t="str">
            <v>MÓVEIS E UTENSÍLIOS</v>
          </cell>
          <cell r="D23">
            <v>44354.6</v>
          </cell>
          <cell r="E23">
            <v>0</v>
          </cell>
          <cell r="F23">
            <v>0</v>
          </cell>
          <cell r="G23">
            <v>44354.6</v>
          </cell>
          <cell r="H23">
            <v>44354.6</v>
          </cell>
        </row>
        <row r="24">
          <cell r="B24" t="str">
            <v>1.2.3.01.007</v>
          </cell>
          <cell r="C24" t="str">
            <v>EQUIPAMENTOS DE INFORMÁTICA</v>
          </cell>
          <cell r="D24">
            <v>18560</v>
          </cell>
          <cell r="E24">
            <v>0</v>
          </cell>
          <cell r="F24">
            <v>0</v>
          </cell>
          <cell r="G24">
            <v>18560</v>
          </cell>
          <cell r="H24">
            <v>18560</v>
          </cell>
        </row>
        <row r="25">
          <cell r="B25" t="str">
            <v>1.2.3.02</v>
          </cell>
          <cell r="C25" t="str">
            <v>(-) DEPRECIAÇÕES, AMORTIZAÇÕES E EXAUSTÕES</v>
          </cell>
          <cell r="D25">
            <v>13070.76</v>
          </cell>
          <cell r="E25">
            <v>0</v>
          </cell>
          <cell r="F25">
            <v>678.95</v>
          </cell>
          <cell r="G25">
            <v>13749.71</v>
          </cell>
          <cell r="H25">
            <v>13749.71</v>
          </cell>
        </row>
        <row r="26">
          <cell r="B26" t="str">
            <v>1.2.3.02.002</v>
          </cell>
          <cell r="C26" t="str">
            <v>(-) DEPRECIAÇÃO DE MÓVEIS E UTENSÍLIOS</v>
          </cell>
          <cell r="D26">
            <v>6884.16</v>
          </cell>
          <cell r="E26">
            <v>0</v>
          </cell>
          <cell r="F26">
            <v>369.62</v>
          </cell>
          <cell r="G26">
            <v>7253.78</v>
          </cell>
          <cell r="H26">
            <v>7253.78</v>
          </cell>
        </row>
        <row r="27">
          <cell r="B27" t="str">
            <v>1.2.3.02.005</v>
          </cell>
          <cell r="C27" t="str">
            <v>(-) DEPRECIAÇÃO EQUIPAMENTOS DE INFORMÁTICA</v>
          </cell>
          <cell r="D27">
            <v>6186.6</v>
          </cell>
          <cell r="E27">
            <v>0</v>
          </cell>
          <cell r="F27">
            <v>309.33</v>
          </cell>
          <cell r="G27">
            <v>6495.93</v>
          </cell>
          <cell r="H27">
            <v>6495.93</v>
          </cell>
        </row>
        <row r="28">
          <cell r="B28" t="str">
            <v>1.2.4</v>
          </cell>
          <cell r="C28" t="str">
            <v>INTANGIVEL</v>
          </cell>
          <cell r="D28">
            <v>7600</v>
          </cell>
          <cell r="E28">
            <v>0</v>
          </cell>
          <cell r="F28">
            <v>0</v>
          </cell>
          <cell r="G28">
            <v>7600</v>
          </cell>
          <cell r="H28">
            <v>7600</v>
          </cell>
        </row>
        <row r="29">
          <cell r="B29" t="str">
            <v>1.2.4.01</v>
          </cell>
          <cell r="C29" t="str">
            <v>MARCAS, DIREITOS E PATENTES</v>
          </cell>
          <cell r="D29">
            <v>7600</v>
          </cell>
          <cell r="E29">
            <v>0</v>
          </cell>
          <cell r="F29">
            <v>0</v>
          </cell>
          <cell r="G29">
            <v>7600</v>
          </cell>
          <cell r="H29">
            <v>7600</v>
          </cell>
        </row>
        <row r="30">
          <cell r="B30" t="str">
            <v>1.2.4.01.001</v>
          </cell>
          <cell r="C30" t="str">
            <v>MARCAS E PATENTES</v>
          </cell>
          <cell r="D30">
            <v>7600</v>
          </cell>
          <cell r="E30">
            <v>0</v>
          </cell>
          <cell r="F30">
            <v>0</v>
          </cell>
          <cell r="G30">
            <v>7600</v>
          </cell>
          <cell r="H30">
            <v>7600</v>
          </cell>
        </row>
        <row r="31">
          <cell r="B31">
            <v>2</v>
          </cell>
          <cell r="C31" t="str">
            <v>PASSIVO</v>
          </cell>
          <cell r="D31">
            <v>367458.59</v>
          </cell>
          <cell r="E31">
            <v>53727.69</v>
          </cell>
          <cell r="F31">
            <v>50889.31</v>
          </cell>
          <cell r="G31">
            <v>364620.21</v>
          </cell>
          <cell r="H31">
            <v>364620.21</v>
          </cell>
        </row>
        <row r="32">
          <cell r="B32" t="str">
            <v>2.1</v>
          </cell>
          <cell r="C32" t="str">
            <v>PASSIVO CIRCULANTE</v>
          </cell>
          <cell r="D32">
            <v>191823.74</v>
          </cell>
          <cell r="E32">
            <v>49928.61</v>
          </cell>
          <cell r="F32">
            <v>50889.31</v>
          </cell>
          <cell r="G32">
            <v>192784.44</v>
          </cell>
          <cell r="H32">
            <v>192784.44</v>
          </cell>
        </row>
        <row r="33">
          <cell r="B33" t="str">
            <v>2.1.1</v>
          </cell>
          <cell r="C33" t="str">
            <v>EMPRÉSTIMOS E FINANCIAMENTOS</v>
          </cell>
          <cell r="D33">
            <v>47203.18</v>
          </cell>
          <cell r="E33">
            <v>521.49</v>
          </cell>
          <cell r="F33">
            <v>0</v>
          </cell>
          <cell r="G33">
            <v>46681.69</v>
          </cell>
          <cell r="H33">
            <v>46681.69</v>
          </cell>
        </row>
        <row r="34">
          <cell r="B34" t="str">
            <v>2.1.1.01</v>
          </cell>
          <cell r="C34" t="str">
            <v>EMPRÉSTIMOS</v>
          </cell>
          <cell r="D34">
            <v>47203.18</v>
          </cell>
          <cell r="E34">
            <v>521.49</v>
          </cell>
          <cell r="F34">
            <v>0</v>
          </cell>
          <cell r="G34">
            <v>46681.69</v>
          </cell>
          <cell r="H34">
            <v>46681.69</v>
          </cell>
        </row>
        <row r="35">
          <cell r="B35" t="str">
            <v>2.1.1.01.001</v>
          </cell>
          <cell r="C35" t="str">
            <v>EMPRÉSTIMO CAIXA</v>
          </cell>
          <cell r="D35">
            <v>5203.18</v>
          </cell>
          <cell r="E35">
            <v>521.49</v>
          </cell>
          <cell r="F35">
            <v>0</v>
          </cell>
          <cell r="G35">
            <v>4681.6899999999996</v>
          </cell>
          <cell r="H35">
            <v>4681.6899999999996</v>
          </cell>
        </row>
        <row r="36">
          <cell r="B36" t="str">
            <v>2.1.1.01.002</v>
          </cell>
          <cell r="C36" t="str">
            <v>AFAC - ADIANT. FUTURO AUMENTO DE CAPITAL</v>
          </cell>
          <cell r="D36">
            <v>42000</v>
          </cell>
          <cell r="E36">
            <v>0</v>
          </cell>
          <cell r="F36">
            <v>0</v>
          </cell>
          <cell r="G36">
            <v>42000</v>
          </cell>
          <cell r="H36">
            <v>42000</v>
          </cell>
        </row>
        <row r="37">
          <cell r="B37" t="str">
            <v>2.1.3</v>
          </cell>
          <cell r="C37" t="str">
            <v>FORNECEDORES</v>
          </cell>
          <cell r="D37">
            <v>54603.29</v>
          </cell>
          <cell r="E37">
            <v>37655.089999999997</v>
          </cell>
          <cell r="F37">
            <v>31597.94</v>
          </cell>
          <cell r="G37">
            <v>48546.14</v>
          </cell>
          <cell r="H37">
            <v>48546.14</v>
          </cell>
        </row>
        <row r="38">
          <cell r="B38" t="str">
            <v>2.1.3.01</v>
          </cell>
          <cell r="C38" t="str">
            <v>FORNCEDORES NACIONAIS</v>
          </cell>
          <cell r="D38">
            <v>54603.29</v>
          </cell>
          <cell r="E38">
            <v>37655.089999999997</v>
          </cell>
          <cell r="F38">
            <v>31597.94</v>
          </cell>
          <cell r="G38">
            <v>48546.14</v>
          </cell>
          <cell r="H38">
            <v>48546.14</v>
          </cell>
        </row>
        <row r="39">
          <cell r="B39" t="str">
            <v>2.1.3.01.001</v>
          </cell>
          <cell r="C39" t="str">
            <v>FORNECEDORES</v>
          </cell>
          <cell r="D39">
            <v>54603.29</v>
          </cell>
          <cell r="E39">
            <v>37655.089999999997</v>
          </cell>
          <cell r="F39">
            <v>31597.94</v>
          </cell>
          <cell r="G39">
            <v>48546.14</v>
          </cell>
          <cell r="H39">
            <v>48546.14</v>
          </cell>
        </row>
        <row r="40">
          <cell r="B40" t="str">
            <v>2.1.4</v>
          </cell>
          <cell r="C40" t="str">
            <v>OBRIGAÇÕES TRIBUTÁRIAS</v>
          </cell>
          <cell r="D40">
            <v>83891.12</v>
          </cell>
          <cell r="E40">
            <v>1776.04</v>
          </cell>
          <cell r="F40">
            <v>8333.69</v>
          </cell>
          <cell r="G40">
            <v>90448.77</v>
          </cell>
          <cell r="H40">
            <v>90448.77</v>
          </cell>
        </row>
        <row r="41">
          <cell r="B41" t="str">
            <v>2.1.4.01</v>
          </cell>
          <cell r="C41" t="str">
            <v>IMPOSTOS E CONTRIBUIÇÕES A RECOLHER</v>
          </cell>
          <cell r="D41">
            <v>83891.12</v>
          </cell>
          <cell r="E41">
            <v>1776.04</v>
          </cell>
          <cell r="F41">
            <v>8333.69</v>
          </cell>
          <cell r="G41">
            <v>90448.77</v>
          </cell>
          <cell r="H41">
            <v>90448.77</v>
          </cell>
        </row>
        <row r="42">
          <cell r="B42" t="str">
            <v>2.1.4.01.004</v>
          </cell>
          <cell r="C42" t="str">
            <v>IRRF A RECOLHER</v>
          </cell>
          <cell r="D42">
            <v>24.22</v>
          </cell>
          <cell r="E42">
            <v>24.22</v>
          </cell>
          <cell r="F42">
            <v>24.87</v>
          </cell>
          <cell r="G42">
            <v>24.87</v>
          </cell>
          <cell r="H42">
            <v>24.87</v>
          </cell>
        </row>
        <row r="43">
          <cell r="B43" t="str">
            <v>2.1.4.01.008</v>
          </cell>
          <cell r="C43" t="str">
            <v>DAS-SIMPLES NACIONAL A RECOLHER</v>
          </cell>
          <cell r="D43">
            <v>15635.77</v>
          </cell>
          <cell r="E43">
            <v>0</v>
          </cell>
          <cell r="F43">
            <v>5650.24</v>
          </cell>
          <cell r="G43">
            <v>21286.01</v>
          </cell>
          <cell r="H43">
            <v>21286.01</v>
          </cell>
        </row>
        <row r="44">
          <cell r="B44" t="str">
            <v>2.1.4.01.009</v>
          </cell>
          <cell r="C44" t="str">
            <v>PARCELAMENTO SIMPLES NACIONAL A RECOLHER</v>
          </cell>
          <cell r="D44">
            <v>55925.39</v>
          </cell>
          <cell r="E44">
            <v>1227.24</v>
          </cell>
          <cell r="F44">
            <v>0</v>
          </cell>
          <cell r="G44">
            <v>54698.15</v>
          </cell>
          <cell r="H44">
            <v>54698.15</v>
          </cell>
        </row>
        <row r="45">
          <cell r="B45" t="str">
            <v>2.1.4.01.010</v>
          </cell>
          <cell r="C45" t="str">
            <v>ICMS FRONTEIRA A RECOLHER</v>
          </cell>
          <cell r="D45">
            <v>0</v>
          </cell>
          <cell r="E45">
            <v>0</v>
          </cell>
          <cell r="F45">
            <v>2658.58</v>
          </cell>
          <cell r="G45">
            <v>2658.58</v>
          </cell>
          <cell r="H45">
            <v>2658.58</v>
          </cell>
        </row>
        <row r="46">
          <cell r="B46" t="str">
            <v>2.1.4.01.011</v>
          </cell>
          <cell r="C46" t="str">
            <v>PARCELAMENTO ICMS FRONTEIRA</v>
          </cell>
          <cell r="D46">
            <v>12305.74</v>
          </cell>
          <cell r="E46">
            <v>524.58000000000004</v>
          </cell>
          <cell r="F46">
            <v>0</v>
          </cell>
          <cell r="G46">
            <v>11781.16</v>
          </cell>
          <cell r="H46">
            <v>11781.16</v>
          </cell>
        </row>
        <row r="47">
          <cell r="B47" t="str">
            <v>2.1.5</v>
          </cell>
          <cell r="C47" t="str">
            <v>OBRIGAÇÕES TRABALHISTAS E PREVIDENCIÁRIAS</v>
          </cell>
          <cell r="D47">
            <v>6126.15</v>
          </cell>
          <cell r="E47">
            <v>9975.99</v>
          </cell>
          <cell r="F47">
            <v>10957.68</v>
          </cell>
          <cell r="G47">
            <v>7107.84</v>
          </cell>
          <cell r="H47">
            <v>7107.84</v>
          </cell>
        </row>
        <row r="48">
          <cell r="B48" t="str">
            <v>2.1.5.01</v>
          </cell>
          <cell r="C48" t="str">
            <v>OBRIGAÇÕES COM PESSOAL</v>
          </cell>
          <cell r="D48">
            <v>5940.47</v>
          </cell>
          <cell r="E48">
            <v>8865.0300000000007</v>
          </cell>
          <cell r="F48">
            <v>10055.719999999999</v>
          </cell>
          <cell r="G48">
            <v>7131.16</v>
          </cell>
          <cell r="H48">
            <v>7131.16</v>
          </cell>
        </row>
        <row r="49">
          <cell r="B49" t="str">
            <v>2.1.5.01.001</v>
          </cell>
          <cell r="C49" t="str">
            <v>SALÁRIOS E ORDENADOS A PAGAR</v>
          </cell>
          <cell r="D49">
            <v>3593.55</v>
          </cell>
          <cell r="E49">
            <v>2419.9499999999998</v>
          </cell>
          <cell r="F49">
            <v>3544</v>
          </cell>
          <cell r="G49">
            <v>4717.6000000000004</v>
          </cell>
          <cell r="H49">
            <v>4717.6000000000004</v>
          </cell>
        </row>
        <row r="50">
          <cell r="B50" t="str">
            <v>2.1.5.01.002</v>
          </cell>
          <cell r="C50" t="str">
            <v>PRO LABORE A PAGAR</v>
          </cell>
          <cell r="D50">
            <v>2200.92</v>
          </cell>
          <cell r="E50">
            <v>6299.08</v>
          </cell>
          <cell r="F50">
            <v>6299.08</v>
          </cell>
          <cell r="G50">
            <v>2200.92</v>
          </cell>
          <cell r="H50">
            <v>2200.92</v>
          </cell>
        </row>
        <row r="51">
          <cell r="B51" t="str">
            <v>2.1.5.01.007</v>
          </cell>
          <cell r="C51" t="str">
            <v>VALE TRANSPORTE A PAGAR</v>
          </cell>
          <cell r="D51">
            <v>146</v>
          </cell>
          <cell r="E51">
            <v>146</v>
          </cell>
          <cell r="F51">
            <v>212.64</v>
          </cell>
          <cell r="G51">
            <v>212.64</v>
          </cell>
          <cell r="H51">
            <v>212.64</v>
          </cell>
        </row>
        <row r="52">
          <cell r="B52" t="str">
            <v>2.1.5.02</v>
          </cell>
          <cell r="C52" t="str">
            <v>OBRIGAÇÕES PREVIDENCIÁRIAS</v>
          </cell>
          <cell r="D52">
            <v>185.68</v>
          </cell>
          <cell r="E52">
            <v>1110.96</v>
          </cell>
          <cell r="F52">
            <v>901.96</v>
          </cell>
          <cell r="G52">
            <v>23.32</v>
          </cell>
          <cell r="H52">
            <v>23.32</v>
          </cell>
        </row>
        <row r="53">
          <cell r="B53" t="str">
            <v>2.1.5.02.001</v>
          </cell>
          <cell r="C53" t="str">
            <v>INSS A RECOLHER</v>
          </cell>
          <cell r="D53">
            <v>255.92</v>
          </cell>
          <cell r="E53">
            <v>757.36</v>
          </cell>
          <cell r="F53">
            <v>606.91999999999996</v>
          </cell>
          <cell r="G53">
            <v>406.36</v>
          </cell>
          <cell r="H53">
            <v>406.36</v>
          </cell>
        </row>
        <row r="54">
          <cell r="B54" t="str">
            <v>2.1.5.02.002</v>
          </cell>
          <cell r="C54" t="str">
            <v>FGTS A RECOLHER</v>
          </cell>
          <cell r="D54">
            <v>441.6</v>
          </cell>
          <cell r="E54">
            <v>353.6</v>
          </cell>
          <cell r="F54">
            <v>295.04000000000002</v>
          </cell>
          <cell r="G54">
            <v>383.04</v>
          </cell>
          <cell r="H54">
            <v>383.04</v>
          </cell>
        </row>
        <row r="55">
          <cell r="B55" t="str">
            <v>2.3</v>
          </cell>
          <cell r="C55" t="str">
            <v>PATRIMÔNIO LÍQUIDO</v>
          </cell>
          <cell r="D55">
            <v>175634.85</v>
          </cell>
          <cell r="E55">
            <v>3799.08</v>
          </cell>
          <cell r="F55">
            <v>0</v>
          </cell>
          <cell r="G55">
            <v>171835.77</v>
          </cell>
          <cell r="H55">
            <v>171835.77</v>
          </cell>
        </row>
        <row r="56">
          <cell r="B56" t="str">
            <v>2.3.1</v>
          </cell>
          <cell r="C56" t="str">
            <v>CAPITAL SOCIAL</v>
          </cell>
          <cell r="D56">
            <v>66000</v>
          </cell>
          <cell r="E56">
            <v>0</v>
          </cell>
          <cell r="F56">
            <v>0</v>
          </cell>
          <cell r="G56">
            <v>66000</v>
          </cell>
          <cell r="H56">
            <v>66000</v>
          </cell>
        </row>
        <row r="57">
          <cell r="B57" t="str">
            <v>2.3.1.01</v>
          </cell>
          <cell r="C57" t="str">
            <v>CAPITAL SUBSCRITO</v>
          </cell>
          <cell r="D57">
            <v>66000</v>
          </cell>
          <cell r="E57">
            <v>0</v>
          </cell>
          <cell r="F57">
            <v>0</v>
          </cell>
          <cell r="G57">
            <v>66000</v>
          </cell>
          <cell r="H57">
            <v>66000</v>
          </cell>
        </row>
        <row r="58">
          <cell r="B58" t="str">
            <v>2.3.1.01.001</v>
          </cell>
          <cell r="C58" t="str">
            <v>CAPITAL SOCIAL</v>
          </cell>
          <cell r="D58">
            <v>66000</v>
          </cell>
          <cell r="E58">
            <v>0</v>
          </cell>
          <cell r="F58">
            <v>0</v>
          </cell>
          <cell r="G58">
            <v>66000</v>
          </cell>
          <cell r="H58">
            <v>66000</v>
          </cell>
        </row>
        <row r="59">
          <cell r="B59" t="str">
            <v>2.3.3</v>
          </cell>
          <cell r="C59" t="str">
            <v>LUCROS OU PREJUÍZOS ACUMULADOS</v>
          </cell>
          <cell r="D59">
            <v>109634.85</v>
          </cell>
          <cell r="E59">
            <v>3799.08</v>
          </cell>
          <cell r="F59">
            <v>0</v>
          </cell>
          <cell r="G59">
            <v>105835.77</v>
          </cell>
          <cell r="H59">
            <v>105835.77</v>
          </cell>
        </row>
        <row r="60">
          <cell r="B60" t="str">
            <v>2.3.3.01</v>
          </cell>
          <cell r="C60" t="str">
            <v>LUCROS OU PREJUÍZOS ACUMULADOS</v>
          </cell>
          <cell r="D60">
            <v>109634.85</v>
          </cell>
          <cell r="E60">
            <v>3799.08</v>
          </cell>
          <cell r="F60">
            <v>0</v>
          </cell>
          <cell r="G60">
            <v>105835.77</v>
          </cell>
          <cell r="H60">
            <v>105835.77</v>
          </cell>
        </row>
        <row r="61">
          <cell r="B61" t="str">
            <v>2.3.3.01.001</v>
          </cell>
          <cell r="C61" t="str">
            <v>LUCROS ACUMULADOS</v>
          </cell>
          <cell r="D61">
            <v>109634.85</v>
          </cell>
          <cell r="E61">
            <v>3799.08</v>
          </cell>
          <cell r="F61">
            <v>0</v>
          </cell>
          <cell r="G61">
            <v>105835.77</v>
          </cell>
          <cell r="H61">
            <v>105835.77</v>
          </cell>
        </row>
        <row r="62">
          <cell r="B62">
            <v>3</v>
          </cell>
          <cell r="C62" t="str">
            <v>CONTAS DE RESULTADO - RECEITAS</v>
          </cell>
          <cell r="D62">
            <v>293421.44</v>
          </cell>
          <cell r="E62">
            <v>32396.93</v>
          </cell>
          <cell r="F62">
            <v>66866.73</v>
          </cell>
          <cell r="G62">
            <v>327891.24</v>
          </cell>
          <cell r="H62">
            <v>327891.24</v>
          </cell>
        </row>
        <row r="63">
          <cell r="B63" t="str">
            <v>3.1</v>
          </cell>
          <cell r="C63" t="str">
            <v>RECEITAS OPERACIONAIS</v>
          </cell>
          <cell r="D63">
            <v>293421.44</v>
          </cell>
          <cell r="E63">
            <v>32396.93</v>
          </cell>
          <cell r="F63">
            <v>66866.73</v>
          </cell>
          <cell r="G63">
            <v>327891.24</v>
          </cell>
          <cell r="H63">
            <v>327891.24</v>
          </cell>
        </row>
        <row r="64">
          <cell r="B64" t="str">
            <v>3.1.1</v>
          </cell>
          <cell r="C64" t="str">
            <v>RECEITA BRUTA DE VENDAS E SERVIÇOS</v>
          </cell>
          <cell r="D64">
            <v>568541.35</v>
          </cell>
          <cell r="E64">
            <v>0</v>
          </cell>
          <cell r="F64">
            <v>66866.73</v>
          </cell>
          <cell r="G64">
            <v>635408.07999999996</v>
          </cell>
          <cell r="H64">
            <v>635408.07999999996</v>
          </cell>
        </row>
        <row r="65">
          <cell r="B65" t="str">
            <v>3.1.1.01</v>
          </cell>
          <cell r="C65" t="str">
            <v>RECEITA BRUTA DE VENDAS DE PRODUTOS E MERCADORIAS</v>
          </cell>
          <cell r="D65">
            <v>568541.35</v>
          </cell>
          <cell r="E65">
            <v>0</v>
          </cell>
          <cell r="F65">
            <v>66866.73</v>
          </cell>
          <cell r="G65">
            <v>635408.07999999996</v>
          </cell>
          <cell r="H65">
            <v>635408.07999999996</v>
          </cell>
        </row>
        <row r="66">
          <cell r="B66" t="str">
            <v>3.1.1.01.001</v>
          </cell>
          <cell r="C66" t="str">
            <v>VENDAS DE PRODUTOS/MERCADORIAS</v>
          </cell>
          <cell r="D66">
            <v>568541.35</v>
          </cell>
          <cell r="E66">
            <v>0</v>
          </cell>
          <cell r="F66">
            <v>66866.73</v>
          </cell>
          <cell r="G66">
            <v>635408.07999999996</v>
          </cell>
          <cell r="H66">
            <v>635408.07999999996</v>
          </cell>
        </row>
        <row r="67">
          <cell r="B67" t="str">
            <v>3.1.2</v>
          </cell>
          <cell r="C67" t="str">
            <v>(-) DEDUÇÕES DA RECEITA BRUTA</v>
          </cell>
          <cell r="D67">
            <v>275120.87</v>
          </cell>
          <cell r="E67">
            <v>32396.93</v>
          </cell>
          <cell r="F67">
            <v>0</v>
          </cell>
          <cell r="G67">
            <v>307517.8</v>
          </cell>
          <cell r="H67">
            <v>307517.8</v>
          </cell>
        </row>
        <row r="68">
          <cell r="B68" t="str">
            <v>3.1.2.03</v>
          </cell>
          <cell r="C68" t="str">
            <v>(-) IMPOSTOS INCIDENTES SOBRE VENDAS E SERVIÇOS</v>
          </cell>
          <cell r="D68">
            <v>275120.87</v>
          </cell>
          <cell r="E68">
            <v>32396.93</v>
          </cell>
          <cell r="F68">
            <v>0</v>
          </cell>
          <cell r="G68">
            <v>307517.8</v>
          </cell>
          <cell r="H68">
            <v>307517.8</v>
          </cell>
        </row>
        <row r="69">
          <cell r="B69" t="str">
            <v>3.1.2.03.001</v>
          </cell>
          <cell r="C69" t="str">
            <v>(-) CUSTO DA MERCADORIA VENDIDA</v>
          </cell>
          <cell r="D69">
            <v>227416.5</v>
          </cell>
          <cell r="E69">
            <v>26746.69</v>
          </cell>
          <cell r="F69">
            <v>0</v>
          </cell>
          <cell r="G69">
            <v>254163.19</v>
          </cell>
          <cell r="H69">
            <v>254163.19</v>
          </cell>
        </row>
        <row r="70">
          <cell r="B70" t="str">
            <v>3.1.2.03.005</v>
          </cell>
          <cell r="C70" t="str">
            <v>(-) DAS - SIMPLES NACIONAL</v>
          </cell>
          <cell r="D70">
            <v>47704.37</v>
          </cell>
          <cell r="E70">
            <v>5650.24</v>
          </cell>
          <cell r="F70">
            <v>0</v>
          </cell>
          <cell r="G70">
            <v>53354.61</v>
          </cell>
          <cell r="H70">
            <v>53354.61</v>
          </cell>
        </row>
        <row r="71">
          <cell r="B71" t="str">
            <v>3.1.3</v>
          </cell>
          <cell r="C71" t="str">
            <v>RECEITAS FINANCEIRAS</v>
          </cell>
          <cell r="D71">
            <v>0.96</v>
          </cell>
          <cell r="E71">
            <v>0</v>
          </cell>
          <cell r="F71">
            <v>0</v>
          </cell>
          <cell r="G71">
            <v>0.96</v>
          </cell>
          <cell r="H71">
            <v>0.96</v>
          </cell>
        </row>
        <row r="72">
          <cell r="B72" t="str">
            <v>3.1.3.01</v>
          </cell>
          <cell r="C72" t="str">
            <v>JUROS, DESCONTOS, OUTRAS RECEITAS</v>
          </cell>
          <cell r="D72">
            <v>0.96</v>
          </cell>
          <cell r="E72">
            <v>0</v>
          </cell>
          <cell r="F72">
            <v>0</v>
          </cell>
          <cell r="G72">
            <v>0.96</v>
          </cell>
          <cell r="H72">
            <v>0.96</v>
          </cell>
        </row>
        <row r="73">
          <cell r="B73" t="str">
            <v>3.1.3.01.001</v>
          </cell>
          <cell r="C73" t="str">
            <v>RENDIMENTO APLICAÇÕES FINANCEIRAS</v>
          </cell>
          <cell r="D73">
            <v>0.96</v>
          </cell>
          <cell r="E73">
            <v>0</v>
          </cell>
          <cell r="F73">
            <v>0</v>
          </cell>
          <cell r="G73">
            <v>0.96</v>
          </cell>
          <cell r="H73">
            <v>0.96</v>
          </cell>
        </row>
        <row r="74">
          <cell r="B74">
            <v>4</v>
          </cell>
          <cell r="C74" t="str">
            <v>CONTAS DE RESULTADO - CUSTOS E DESPESAS</v>
          </cell>
          <cell r="D74">
            <v>360557.55</v>
          </cell>
          <cell r="E74">
            <v>41921.550000000003</v>
          </cell>
          <cell r="F74">
            <v>151.63</v>
          </cell>
          <cell r="G74">
            <v>402327.47</v>
          </cell>
          <cell r="H74">
            <v>402327.47</v>
          </cell>
        </row>
        <row r="75">
          <cell r="B75" t="str">
            <v>4.1</v>
          </cell>
          <cell r="C75" t="str">
            <v>DESPESAS OPERACIONAIS</v>
          </cell>
          <cell r="D75">
            <v>360557.55</v>
          </cell>
          <cell r="E75">
            <v>41921.550000000003</v>
          </cell>
          <cell r="F75">
            <v>151.63</v>
          </cell>
          <cell r="G75">
            <v>402327.47</v>
          </cell>
          <cell r="H75">
            <v>402327.47</v>
          </cell>
        </row>
        <row r="76">
          <cell r="B76" t="str">
            <v>4.1.1</v>
          </cell>
          <cell r="C76" t="str">
            <v>CUSTOS E DESPESAS COM VENDAS</v>
          </cell>
          <cell r="D76">
            <v>109017.78</v>
          </cell>
          <cell r="E76">
            <v>15364.4</v>
          </cell>
          <cell r="F76">
            <v>0</v>
          </cell>
          <cell r="G76">
            <v>124382.18</v>
          </cell>
          <cell r="H76">
            <v>124382.18</v>
          </cell>
        </row>
        <row r="77">
          <cell r="B77" t="str">
            <v>4.1.1.01</v>
          </cell>
          <cell r="C77" t="str">
            <v>DESPESAS OPERACIONAIS - VENDAS</v>
          </cell>
          <cell r="D77">
            <v>109017.78</v>
          </cell>
          <cell r="E77">
            <v>15364.4</v>
          </cell>
          <cell r="F77">
            <v>0</v>
          </cell>
          <cell r="G77">
            <v>124382.18</v>
          </cell>
          <cell r="H77">
            <v>124382.18</v>
          </cell>
        </row>
        <row r="78">
          <cell r="B78" t="str">
            <v>4.1.1.01.001</v>
          </cell>
          <cell r="C78" t="str">
            <v>FRETES E CARRETOS</v>
          </cell>
          <cell r="D78">
            <v>94002.03</v>
          </cell>
          <cell r="E78">
            <v>13405.94</v>
          </cell>
          <cell r="F78">
            <v>0</v>
          </cell>
          <cell r="G78">
            <v>107407.97</v>
          </cell>
          <cell r="H78">
            <v>107407.97</v>
          </cell>
        </row>
        <row r="79">
          <cell r="B79" t="str">
            <v>4.1.1.01.003</v>
          </cell>
          <cell r="C79" t="str">
            <v>PAG SEGURO</v>
          </cell>
          <cell r="D79">
            <v>15015.75</v>
          </cell>
          <cell r="E79">
            <v>1958.46</v>
          </cell>
          <cell r="F79">
            <v>0</v>
          </cell>
          <cell r="G79">
            <v>16974.21</v>
          </cell>
          <cell r="H79">
            <v>16974.21</v>
          </cell>
        </row>
        <row r="80">
          <cell r="B80" t="str">
            <v>4.1.2</v>
          </cell>
          <cell r="C80" t="str">
            <v>DESPESAS ADMINISTRATIVAS</v>
          </cell>
          <cell r="D80">
            <v>251539.77</v>
          </cell>
          <cell r="E80">
            <v>26557.15</v>
          </cell>
          <cell r="F80">
            <v>151.63</v>
          </cell>
          <cell r="G80">
            <v>277945.28999999998</v>
          </cell>
          <cell r="H80">
            <v>277945.28999999998</v>
          </cell>
        </row>
        <row r="81">
          <cell r="B81" t="str">
            <v>4.1.2.01</v>
          </cell>
          <cell r="C81" t="str">
            <v>DESPESAS COM PESSOAL</v>
          </cell>
          <cell r="D81">
            <v>63445.36</v>
          </cell>
          <cell r="E81">
            <v>7773.27</v>
          </cell>
          <cell r="F81">
            <v>151.63</v>
          </cell>
          <cell r="G81">
            <v>71067</v>
          </cell>
          <cell r="H81">
            <v>71067</v>
          </cell>
        </row>
        <row r="82">
          <cell r="B82" t="str">
            <v>4.1.2.01.001</v>
          </cell>
          <cell r="C82" t="str">
            <v>SALÁRIOS E ORDENADOS</v>
          </cell>
          <cell r="D82">
            <v>23869.07</v>
          </cell>
          <cell r="E82">
            <v>3544</v>
          </cell>
          <cell r="F82">
            <v>0</v>
          </cell>
          <cell r="G82">
            <v>27413.07</v>
          </cell>
          <cell r="H82">
            <v>27413.07</v>
          </cell>
        </row>
        <row r="83">
          <cell r="B83" t="str">
            <v>4.1.2.01.002</v>
          </cell>
          <cell r="C83" t="str">
            <v>PRO LABORE</v>
          </cell>
          <cell r="D83">
            <v>24900.93</v>
          </cell>
          <cell r="E83">
            <v>2500</v>
          </cell>
          <cell r="F83">
            <v>0</v>
          </cell>
          <cell r="G83">
            <v>27400.93</v>
          </cell>
          <cell r="H83">
            <v>27400.93</v>
          </cell>
        </row>
        <row r="84">
          <cell r="B84" t="str">
            <v>4.1.2.01.004</v>
          </cell>
          <cell r="C84" t="str">
            <v>13º SALÁRIO</v>
          </cell>
          <cell r="D84">
            <v>1233.33</v>
          </cell>
          <cell r="E84">
            <v>0</v>
          </cell>
          <cell r="F84">
            <v>0</v>
          </cell>
          <cell r="G84">
            <v>1233.33</v>
          </cell>
          <cell r="H84">
            <v>1233.33</v>
          </cell>
        </row>
        <row r="85">
          <cell r="B85" t="str">
            <v>4.1.2.01.005</v>
          </cell>
          <cell r="C85" t="str">
            <v>FÉRIAS</v>
          </cell>
          <cell r="D85">
            <v>1644.44</v>
          </cell>
          <cell r="E85">
            <v>0</v>
          </cell>
          <cell r="F85">
            <v>0</v>
          </cell>
          <cell r="G85">
            <v>1644.44</v>
          </cell>
          <cell r="H85">
            <v>1644.44</v>
          </cell>
        </row>
        <row r="86">
          <cell r="B86" t="str">
            <v>4.1.2.01.007</v>
          </cell>
          <cell r="C86" t="str">
            <v>FGTS</v>
          </cell>
          <cell r="D86">
            <v>2072.94</v>
          </cell>
          <cell r="E86">
            <v>295.04000000000002</v>
          </cell>
          <cell r="F86">
            <v>0</v>
          </cell>
          <cell r="G86">
            <v>2367.98</v>
          </cell>
          <cell r="H86">
            <v>2367.98</v>
          </cell>
        </row>
        <row r="87">
          <cell r="B87" t="str">
            <v>4.1.2.01.008</v>
          </cell>
          <cell r="C87" t="str">
            <v>INDENIZAÇÕES E AVISO PRÉVIO</v>
          </cell>
          <cell r="D87">
            <v>6260.47</v>
          </cell>
          <cell r="E87">
            <v>0</v>
          </cell>
          <cell r="F87">
            <v>0</v>
          </cell>
          <cell r="G87">
            <v>6260.47</v>
          </cell>
          <cell r="H87">
            <v>6260.47</v>
          </cell>
        </row>
        <row r="88">
          <cell r="B88" t="str">
            <v>4.1.2.01.010</v>
          </cell>
          <cell r="C88" t="str">
            <v>ALIMENTAÇÃO</v>
          </cell>
          <cell r="D88">
            <v>2463.1999999999998</v>
          </cell>
          <cell r="E88">
            <v>620.79999999999995</v>
          </cell>
          <cell r="F88">
            <v>146</v>
          </cell>
          <cell r="G88">
            <v>2938</v>
          </cell>
          <cell r="H88">
            <v>2938</v>
          </cell>
        </row>
        <row r="89">
          <cell r="B89" t="str">
            <v>4.1.2.01.011</v>
          </cell>
          <cell r="C89" t="str">
            <v>TRANSPORTE</v>
          </cell>
          <cell r="D89">
            <v>248.4</v>
          </cell>
          <cell r="E89">
            <v>212.64</v>
          </cell>
          <cell r="F89">
            <v>0</v>
          </cell>
          <cell r="G89">
            <v>461.04</v>
          </cell>
          <cell r="H89">
            <v>461.04</v>
          </cell>
        </row>
        <row r="90">
          <cell r="B90" t="str">
            <v>4.1.2.01.014</v>
          </cell>
          <cell r="C90" t="str">
            <v>IRRF SOBRE FOLHA</v>
          </cell>
          <cell r="D90">
            <v>25.92</v>
          </cell>
          <cell r="E90">
            <v>0.79</v>
          </cell>
          <cell r="F90">
            <v>5.63</v>
          </cell>
          <cell r="G90">
            <v>21.08</v>
          </cell>
          <cell r="H90">
            <v>21.08</v>
          </cell>
        </row>
        <row r="91">
          <cell r="B91" t="str">
            <v>4.1.2.01.015</v>
          </cell>
          <cell r="C91" t="str">
            <v>ENTIDADES DE CLASSE</v>
          </cell>
          <cell r="D91">
            <v>126.66</v>
          </cell>
          <cell r="E91">
            <v>0</v>
          </cell>
          <cell r="F91">
            <v>0</v>
          </cell>
          <cell r="G91">
            <v>126.66</v>
          </cell>
          <cell r="H91">
            <v>126.66</v>
          </cell>
        </row>
        <row r="92">
          <cell r="B92" t="str">
            <v>4.1.2.01.016</v>
          </cell>
          <cell r="C92" t="str">
            <v>COMISSÕES</v>
          </cell>
          <cell r="D92">
            <v>600</v>
          </cell>
          <cell r="E92">
            <v>600</v>
          </cell>
          <cell r="F92">
            <v>0</v>
          </cell>
          <cell r="G92">
            <v>1200</v>
          </cell>
          <cell r="H92">
            <v>1200</v>
          </cell>
        </row>
        <row r="93">
          <cell r="B93" t="str">
            <v>4.1.2.02</v>
          </cell>
          <cell r="C93" t="str">
            <v>ALUGUÉIS, ARRENDAMENTOS E FINANCIAMENTOS</v>
          </cell>
          <cell r="D93">
            <v>12000</v>
          </cell>
          <cell r="E93">
            <v>2000</v>
          </cell>
          <cell r="F93">
            <v>0</v>
          </cell>
          <cell r="G93">
            <v>14000</v>
          </cell>
          <cell r="H93">
            <v>14000</v>
          </cell>
        </row>
        <row r="94">
          <cell r="B94" t="str">
            <v>4.1.2.02.001</v>
          </cell>
          <cell r="C94" t="str">
            <v>ALUGUÉIS DE IMÓVEIS</v>
          </cell>
          <cell r="D94">
            <v>12000</v>
          </cell>
          <cell r="E94">
            <v>2000</v>
          </cell>
          <cell r="F94">
            <v>0</v>
          </cell>
          <cell r="G94">
            <v>14000</v>
          </cell>
          <cell r="H94">
            <v>14000</v>
          </cell>
        </row>
        <row r="95">
          <cell r="B95" t="str">
            <v>4.1.2.03</v>
          </cell>
          <cell r="C95" t="str">
            <v>DESPESAS TRIBUTÁRIAS</v>
          </cell>
          <cell r="D95">
            <v>38391.699999999997</v>
          </cell>
          <cell r="E95">
            <v>2983.66</v>
          </cell>
          <cell r="F95">
            <v>0</v>
          </cell>
          <cell r="G95">
            <v>41375.360000000001</v>
          </cell>
          <cell r="H95">
            <v>41375.360000000001</v>
          </cell>
        </row>
        <row r="96">
          <cell r="B96" t="str">
            <v>4.1.2.03.003</v>
          </cell>
          <cell r="C96" t="str">
            <v>TAXAS DIVERSAS</v>
          </cell>
          <cell r="D96">
            <v>146</v>
          </cell>
          <cell r="E96">
            <v>0</v>
          </cell>
          <cell r="F96">
            <v>0</v>
          </cell>
          <cell r="G96">
            <v>146</v>
          </cell>
          <cell r="H96">
            <v>146</v>
          </cell>
        </row>
        <row r="97">
          <cell r="B97" t="str">
            <v>4.1.2.03.008</v>
          </cell>
          <cell r="C97" t="str">
            <v>CIM</v>
          </cell>
          <cell r="D97">
            <v>325.08</v>
          </cell>
          <cell r="E97">
            <v>325.08</v>
          </cell>
          <cell r="F97">
            <v>0</v>
          </cell>
          <cell r="G97">
            <v>650.16</v>
          </cell>
          <cell r="H97">
            <v>650.16</v>
          </cell>
        </row>
        <row r="98">
          <cell r="B98" t="str">
            <v>4.1.2.03.009</v>
          </cell>
          <cell r="C98" t="str">
            <v>DESPESA COM ICMS</v>
          </cell>
          <cell r="D98">
            <v>37920.620000000003</v>
          </cell>
          <cell r="E98">
            <v>2658.58</v>
          </cell>
          <cell r="F98">
            <v>0</v>
          </cell>
          <cell r="G98">
            <v>40579.199999999997</v>
          </cell>
          <cell r="H98">
            <v>40579.199999999997</v>
          </cell>
        </row>
        <row r="99">
          <cell r="B99" t="str">
            <v>4.1.2.04</v>
          </cell>
          <cell r="C99" t="str">
            <v>DESPESAS GERAIS</v>
          </cell>
          <cell r="D99">
            <v>119717.6</v>
          </cell>
          <cell r="E99">
            <v>9882.8799999999992</v>
          </cell>
          <cell r="F99">
            <v>0</v>
          </cell>
          <cell r="G99">
            <v>129600.48</v>
          </cell>
          <cell r="H99">
            <v>129600.48</v>
          </cell>
        </row>
        <row r="100">
          <cell r="B100" t="str">
            <v>4.1.2.04.003</v>
          </cell>
          <cell r="C100" t="str">
            <v>TELEFONE</v>
          </cell>
          <cell r="D100">
            <v>5319.05</v>
          </cell>
          <cell r="E100">
            <v>756.68</v>
          </cell>
          <cell r="F100">
            <v>0</v>
          </cell>
          <cell r="G100">
            <v>6075.73</v>
          </cell>
          <cell r="H100">
            <v>6075.73</v>
          </cell>
        </row>
        <row r="101">
          <cell r="B101" t="str">
            <v>4.1.2.04.006</v>
          </cell>
          <cell r="C101" t="str">
            <v>MATERIAL DE ESCRITÓRIO</v>
          </cell>
          <cell r="D101">
            <v>9.9</v>
          </cell>
          <cell r="E101">
            <v>0</v>
          </cell>
          <cell r="F101">
            <v>0</v>
          </cell>
          <cell r="G101">
            <v>9.9</v>
          </cell>
          <cell r="H101">
            <v>9.9</v>
          </cell>
        </row>
        <row r="102">
          <cell r="B102" t="str">
            <v>4.1.2.04.008</v>
          </cell>
          <cell r="C102" t="str">
            <v>CONSULTORIA CONTÁBIL</v>
          </cell>
          <cell r="D102">
            <v>4058.1</v>
          </cell>
          <cell r="E102">
            <v>0</v>
          </cell>
          <cell r="F102">
            <v>0</v>
          </cell>
          <cell r="G102">
            <v>4058.1</v>
          </cell>
          <cell r="H102">
            <v>4058.1</v>
          </cell>
        </row>
        <row r="103">
          <cell r="B103" t="str">
            <v>4.1.2.04.009</v>
          </cell>
          <cell r="C103" t="str">
            <v>SERVIÇOS PRESTADOS - PF</v>
          </cell>
          <cell r="D103">
            <v>12499.28</v>
          </cell>
          <cell r="E103">
            <v>3325</v>
          </cell>
          <cell r="F103">
            <v>0</v>
          </cell>
          <cell r="G103">
            <v>15824.28</v>
          </cell>
          <cell r="H103">
            <v>15824.28</v>
          </cell>
        </row>
        <row r="104">
          <cell r="B104" t="str">
            <v>4.1.2.04.010</v>
          </cell>
          <cell r="C104" t="str">
            <v>DEPRECIAÇÕES E AMORTIZAÇÕES</v>
          </cell>
          <cell r="D104">
            <v>4614.03</v>
          </cell>
          <cell r="E104">
            <v>678.95</v>
          </cell>
          <cell r="F104">
            <v>0</v>
          </cell>
          <cell r="G104">
            <v>5292.98</v>
          </cell>
          <cell r="H104">
            <v>5292.98</v>
          </cell>
        </row>
        <row r="105">
          <cell r="B105" t="str">
            <v>4.1.2.04.016</v>
          </cell>
          <cell r="C105" t="str">
            <v>REEMBOLSO</v>
          </cell>
          <cell r="D105">
            <v>5413</v>
          </cell>
          <cell r="E105">
            <v>220</v>
          </cell>
          <cell r="F105">
            <v>0</v>
          </cell>
          <cell r="G105">
            <v>5633</v>
          </cell>
          <cell r="H105">
            <v>5633</v>
          </cell>
        </row>
        <row r="106">
          <cell r="B106" t="str">
            <v>4.1.2.04.019</v>
          </cell>
          <cell r="C106" t="str">
            <v>SISTEMAS, SOFTWARE E MANUTENÇÃO</v>
          </cell>
          <cell r="D106">
            <v>1997.51</v>
          </cell>
          <cell r="E106">
            <v>179.58</v>
          </cell>
          <cell r="F106">
            <v>0</v>
          </cell>
          <cell r="G106">
            <v>2177.09</v>
          </cell>
          <cell r="H106">
            <v>2177.09</v>
          </cell>
        </row>
        <row r="107">
          <cell r="B107" t="str">
            <v>4.1.2.04.020</v>
          </cell>
          <cell r="C107" t="str">
            <v>DESPESAS CARTORARIAS</v>
          </cell>
          <cell r="D107">
            <v>0</v>
          </cell>
          <cell r="E107">
            <v>352.83</v>
          </cell>
          <cell r="F107">
            <v>0</v>
          </cell>
          <cell r="G107">
            <v>352.83</v>
          </cell>
          <cell r="H107">
            <v>352.83</v>
          </cell>
        </row>
        <row r="108">
          <cell r="B108" t="str">
            <v>4.1.2.04.021</v>
          </cell>
          <cell r="C108" t="str">
            <v>DESPESAS DIVERSAS</v>
          </cell>
          <cell r="D108">
            <v>48279.94</v>
          </cell>
          <cell r="E108">
            <v>100</v>
          </cell>
          <cell r="F108">
            <v>0</v>
          </cell>
          <cell r="G108">
            <v>48379.94</v>
          </cell>
          <cell r="H108">
            <v>48379.94</v>
          </cell>
        </row>
        <row r="109">
          <cell r="B109" t="str">
            <v>4.1.2.04.022</v>
          </cell>
          <cell r="C109" t="str">
            <v>GASTOS COM CARTÃO DE CRÉDITO</v>
          </cell>
          <cell r="D109">
            <v>12047.6</v>
          </cell>
          <cell r="E109">
            <v>1500</v>
          </cell>
          <cell r="F109">
            <v>0</v>
          </cell>
          <cell r="G109">
            <v>13547.6</v>
          </cell>
          <cell r="H109">
            <v>13547.6</v>
          </cell>
        </row>
        <row r="110">
          <cell r="B110" t="str">
            <v>4.1.2.04.023</v>
          </cell>
          <cell r="C110" t="str">
            <v>HONORÁRIOS ADVOCATÍCIOS</v>
          </cell>
          <cell r="D110">
            <v>1280</v>
          </cell>
          <cell r="E110">
            <v>0</v>
          </cell>
          <cell r="F110">
            <v>0</v>
          </cell>
          <cell r="G110">
            <v>1280</v>
          </cell>
          <cell r="H110">
            <v>1280</v>
          </cell>
        </row>
        <row r="111">
          <cell r="B111" t="str">
            <v>4.1.2.04.027</v>
          </cell>
          <cell r="C111" t="str">
            <v>SERVIÇOS PRESTADOS - PJ</v>
          </cell>
          <cell r="D111">
            <v>24059.19</v>
          </cell>
          <cell r="E111">
            <v>2769.84</v>
          </cell>
          <cell r="F111">
            <v>0</v>
          </cell>
          <cell r="G111">
            <v>26829.03</v>
          </cell>
          <cell r="H111">
            <v>26829.03</v>
          </cell>
        </row>
        <row r="112">
          <cell r="B112" t="str">
            <v>4.1.2.04.034</v>
          </cell>
          <cell r="C112" t="str">
            <v>PROPAGANDA E PUBLICIDADE</v>
          </cell>
          <cell r="D112">
            <v>140</v>
          </cell>
          <cell r="E112">
            <v>0</v>
          </cell>
          <cell r="F112">
            <v>0</v>
          </cell>
          <cell r="G112">
            <v>140</v>
          </cell>
          <cell r="H112">
            <v>140</v>
          </cell>
        </row>
        <row r="113">
          <cell r="B113" t="str">
            <v>4.1.2.05</v>
          </cell>
          <cell r="C113" t="str">
            <v>DESPESAS FINANCEIRAS</v>
          </cell>
          <cell r="D113">
            <v>17985.11</v>
          </cell>
          <cell r="E113">
            <v>3917.34</v>
          </cell>
          <cell r="F113">
            <v>0</v>
          </cell>
          <cell r="G113">
            <v>21902.45</v>
          </cell>
          <cell r="H113">
            <v>21902.45</v>
          </cell>
        </row>
        <row r="114">
          <cell r="B114" t="str">
            <v>4.1.2.05.001</v>
          </cell>
          <cell r="C114" t="str">
            <v>JUROS PASSIVOS</v>
          </cell>
          <cell r="D114">
            <v>10737.5</v>
          </cell>
          <cell r="E114">
            <v>2766.71</v>
          </cell>
          <cell r="F114">
            <v>0</v>
          </cell>
          <cell r="G114">
            <v>13504.21</v>
          </cell>
          <cell r="H114">
            <v>13504.21</v>
          </cell>
        </row>
        <row r="115">
          <cell r="B115" t="str">
            <v>4.1.2.05.002</v>
          </cell>
          <cell r="C115" t="str">
            <v>TARIFAS BANCÁRIAS</v>
          </cell>
          <cell r="D115">
            <v>7247.61</v>
          </cell>
          <cell r="E115">
            <v>1150.6300000000001</v>
          </cell>
          <cell r="F115">
            <v>0</v>
          </cell>
          <cell r="G115">
            <v>8398.24</v>
          </cell>
          <cell r="H115">
            <v>8398.24</v>
          </cell>
        </row>
        <row r="116">
          <cell r="B116" t="str">
            <v>RESUMO DOS</v>
          </cell>
          <cell r="C116"/>
          <cell r="D116" t="str">
            <v>GRANES GRUPOS</v>
          </cell>
          <cell r="E116"/>
          <cell r="F116"/>
          <cell r="G116"/>
          <cell r="H116"/>
        </row>
        <row r="117">
          <cell r="B117" t="str">
            <v>ATIVO</v>
          </cell>
          <cell r="C117"/>
          <cell r="D117">
            <v>300322.48</v>
          </cell>
          <cell r="E117">
            <v>178146.84</v>
          </cell>
          <cell r="F117">
            <v>188285.34</v>
          </cell>
          <cell r="G117">
            <v>290183.98</v>
          </cell>
          <cell r="H117">
            <v>290183.98</v>
          </cell>
        </row>
        <row r="118">
          <cell r="B118" t="str">
            <v>PASSIVO</v>
          </cell>
          <cell r="C118"/>
          <cell r="D118">
            <v>367458.59</v>
          </cell>
          <cell r="E118">
            <v>53727.69</v>
          </cell>
          <cell r="F118">
            <v>50889.31</v>
          </cell>
          <cell r="G118">
            <v>364620.21</v>
          </cell>
          <cell r="H118">
            <v>364620.21</v>
          </cell>
        </row>
        <row r="119">
          <cell r="B119" t="str">
            <v>CONTAS DE RESULTADO - RECEITAS</v>
          </cell>
          <cell r="C119"/>
          <cell r="D119">
            <v>293421.44</v>
          </cell>
          <cell r="E119">
            <v>32396.93</v>
          </cell>
          <cell r="F119">
            <v>66866.73</v>
          </cell>
          <cell r="G119">
            <v>327891.24</v>
          </cell>
          <cell r="H119">
            <v>327891.24</v>
          </cell>
        </row>
        <row r="120">
          <cell r="B120" t="str">
            <v>CONTAS DE RESULTADO - CUSTOS E DESPESAS</v>
          </cell>
          <cell r="C120"/>
          <cell r="D120">
            <v>360557.55</v>
          </cell>
          <cell r="E120">
            <v>41921.550000000003</v>
          </cell>
          <cell r="F120">
            <v>151.63</v>
          </cell>
          <cell r="G120">
            <v>402327.47</v>
          </cell>
          <cell r="H120">
            <v>402327.47</v>
          </cell>
        </row>
        <row r="121">
          <cell r="B121" t="str">
            <v>RESULTADO</v>
          </cell>
          <cell r="C121"/>
          <cell r="D121"/>
          <cell r="E121"/>
          <cell r="F121"/>
          <cell r="G121">
            <v>74436.23</v>
          </cell>
          <cell r="H121">
            <v>74436.23</v>
          </cell>
        </row>
      </sheetData>
      <sheetData sheetId="23">
        <row r="5">
          <cell r="B5" t="str">
            <v>CONTA</v>
          </cell>
          <cell r="C5" t="str">
            <v>NOME DA CONTA</v>
          </cell>
          <cell r="D5" t="str">
            <v>SALDO ANTERIOR</v>
          </cell>
          <cell r="E5" t="str">
            <v>DÉBITO</v>
          </cell>
          <cell r="F5" t="str">
            <v>CRÉDITO</v>
          </cell>
          <cell r="G5" t="str">
            <v>SALDO ATUAL</v>
          </cell>
          <cell r="H5" t="str">
            <v>SALDO ATUAL</v>
          </cell>
        </row>
        <row r="6">
          <cell r="B6">
            <v>1</v>
          </cell>
          <cell r="C6" t="str">
            <v>ATIVO</v>
          </cell>
          <cell r="D6">
            <v>290183.98</v>
          </cell>
          <cell r="E6">
            <v>847591.33</v>
          </cell>
          <cell r="F6">
            <v>695709.71</v>
          </cell>
          <cell r="G6" t="str">
            <v>442.065,60 D</v>
          </cell>
          <cell r="H6">
            <v>442065.6</v>
          </cell>
        </row>
        <row r="7">
          <cell r="B7" t="str">
            <v>1.1</v>
          </cell>
          <cell r="C7" t="str">
            <v>ATIVO CIRCULANTE</v>
          </cell>
          <cell r="D7">
            <v>233419.09</v>
          </cell>
          <cell r="E7">
            <v>847591.33</v>
          </cell>
          <cell r="F7">
            <v>695030.76</v>
          </cell>
          <cell r="G7" t="str">
            <v>385.979,66 D</v>
          </cell>
          <cell r="H7">
            <v>385979.66</v>
          </cell>
        </row>
        <row r="8">
          <cell r="B8" t="str">
            <v>1.1.1</v>
          </cell>
          <cell r="C8" t="str">
            <v>DISPONIVEL</v>
          </cell>
          <cell r="D8">
            <v>15616.22</v>
          </cell>
          <cell r="E8">
            <v>700377.37</v>
          </cell>
          <cell r="F8">
            <v>592191.19999999995</v>
          </cell>
          <cell r="G8" t="str">
            <v>92.569,95 D</v>
          </cell>
          <cell r="H8">
            <v>92569.95</v>
          </cell>
        </row>
        <row r="9">
          <cell r="B9" t="str">
            <v>1.1.1.01</v>
          </cell>
          <cell r="C9" t="str">
            <v>CAIXA</v>
          </cell>
          <cell r="D9">
            <v>1747.68</v>
          </cell>
          <cell r="E9">
            <v>200</v>
          </cell>
          <cell r="F9">
            <v>0</v>
          </cell>
          <cell r="G9" t="str">
            <v>1.947,68 D</v>
          </cell>
          <cell r="H9">
            <v>1947.68</v>
          </cell>
        </row>
        <row r="10">
          <cell r="B10" t="str">
            <v>1.1.1.01.001</v>
          </cell>
          <cell r="C10" t="str">
            <v>CAIXA GERAL</v>
          </cell>
          <cell r="D10">
            <v>1747.68</v>
          </cell>
          <cell r="E10">
            <v>200</v>
          </cell>
          <cell r="F10">
            <v>0</v>
          </cell>
          <cell r="G10" t="str">
            <v>1.947,68 D</v>
          </cell>
          <cell r="H10">
            <v>1947.68</v>
          </cell>
        </row>
        <row r="11">
          <cell r="B11" t="str">
            <v>1.1.1.02</v>
          </cell>
          <cell r="C11" t="str">
            <v>BANCOS CONTA MOVIMENTO</v>
          </cell>
          <cell r="D11">
            <v>17363.900000000001</v>
          </cell>
          <cell r="E11">
            <v>700177.37</v>
          </cell>
          <cell r="F11">
            <v>592191.19999999995</v>
          </cell>
          <cell r="G11" t="str">
            <v>90.622,27 D</v>
          </cell>
          <cell r="H11">
            <v>90622.27</v>
          </cell>
        </row>
        <row r="12">
          <cell r="B12" t="str">
            <v>1.1.1.02.001</v>
          </cell>
          <cell r="C12" t="str">
            <v>ITAU AG.4861 CTA.24317-0</v>
          </cell>
          <cell r="D12">
            <v>7757.98</v>
          </cell>
          <cell r="E12">
            <v>421383.63</v>
          </cell>
          <cell r="F12">
            <v>413615.65</v>
          </cell>
          <cell r="G12" t="str">
            <v>10,00 D</v>
          </cell>
          <cell r="H12">
            <v>10</v>
          </cell>
        </row>
        <row r="13">
          <cell r="B13" t="str">
            <v>1.1.1.02.002</v>
          </cell>
          <cell r="C13" t="str">
            <v>CAIXA ECONÔMICA AG.0867 CTA.3103-7</v>
          </cell>
          <cell r="D13">
            <v>9605.92</v>
          </cell>
          <cell r="E13">
            <v>56992.14</v>
          </cell>
          <cell r="F13">
            <v>44821.2</v>
          </cell>
          <cell r="G13" t="str">
            <v>2.565,02 D</v>
          </cell>
          <cell r="H13">
            <v>2565.02</v>
          </cell>
        </row>
        <row r="14">
          <cell r="B14" t="str">
            <v>1.1.1.02.003</v>
          </cell>
          <cell r="C14" t="str">
            <v>APLICAÇÃO ITAU</v>
          </cell>
          <cell r="D14">
            <v>0</v>
          </cell>
          <cell r="E14">
            <v>221801.60000000001</v>
          </cell>
          <cell r="F14">
            <v>133754.35</v>
          </cell>
          <cell r="G14" t="str">
            <v>88.047,25 D</v>
          </cell>
          <cell r="H14">
            <v>88047.25</v>
          </cell>
        </row>
        <row r="15">
          <cell r="B15" t="str">
            <v>1.1.2</v>
          </cell>
          <cell r="C15" t="str">
            <v>CRÉDITOS A RECEBER</v>
          </cell>
          <cell r="D15">
            <v>43707.839999999997</v>
          </cell>
          <cell r="E15">
            <v>76935.210000000006</v>
          </cell>
          <cell r="F15">
            <v>66465.210000000006</v>
          </cell>
          <cell r="G15" t="str">
            <v>54.177,84 D</v>
          </cell>
          <cell r="H15">
            <v>54177.84</v>
          </cell>
        </row>
        <row r="16">
          <cell r="B16" t="str">
            <v>1.1.2.01</v>
          </cell>
          <cell r="C16" t="str">
            <v>DUPLICATAS A RECEBER</v>
          </cell>
          <cell r="D16">
            <v>43707.839999999997</v>
          </cell>
          <cell r="E16">
            <v>76935.210000000006</v>
          </cell>
          <cell r="F16">
            <v>66465.210000000006</v>
          </cell>
          <cell r="G16" t="str">
            <v>54.177,84 D</v>
          </cell>
          <cell r="H16">
            <v>54177.84</v>
          </cell>
        </row>
        <row r="17">
          <cell r="B17" t="str">
            <v>1.1.2.01.001</v>
          </cell>
          <cell r="C17" t="str">
            <v>CLIENTES</v>
          </cell>
          <cell r="D17">
            <v>43707.839999999997</v>
          </cell>
          <cell r="E17">
            <v>76935.210000000006</v>
          </cell>
          <cell r="F17">
            <v>66465.210000000006</v>
          </cell>
          <cell r="G17" t="str">
            <v>54.177,84 D</v>
          </cell>
          <cell r="H17">
            <v>54177.84</v>
          </cell>
        </row>
        <row r="18">
          <cell r="B18" t="str">
            <v>1.1.5</v>
          </cell>
          <cell r="C18" t="str">
            <v>ESTOQUES</v>
          </cell>
          <cell r="D18">
            <v>205327.47</v>
          </cell>
          <cell r="E18">
            <v>70278.75</v>
          </cell>
          <cell r="F18">
            <v>36374.35</v>
          </cell>
          <cell r="G18" t="str">
            <v>239.231,87 D</v>
          </cell>
          <cell r="H18">
            <v>239231.87</v>
          </cell>
        </row>
        <row r="19">
          <cell r="B19" t="str">
            <v>1.1.5.01</v>
          </cell>
          <cell r="C19" t="str">
            <v>MERCADORIAS, PRODUTOS E INSUMOS</v>
          </cell>
          <cell r="D19">
            <v>205327.47</v>
          </cell>
          <cell r="E19">
            <v>70278.75</v>
          </cell>
          <cell r="F19">
            <v>36374.35</v>
          </cell>
          <cell r="G19" t="str">
            <v>239.231,87 D</v>
          </cell>
          <cell r="H19">
            <v>239231.87</v>
          </cell>
        </row>
        <row r="20">
          <cell r="B20" t="str">
            <v>1.1.5.01.001</v>
          </cell>
          <cell r="C20" t="str">
            <v>ESTOQUE MERCADORIAS PARA REVENDA</v>
          </cell>
          <cell r="D20">
            <v>205327.47</v>
          </cell>
          <cell r="E20">
            <v>70278.75</v>
          </cell>
          <cell r="F20">
            <v>36374.35</v>
          </cell>
          <cell r="G20" t="str">
            <v>239.231,87 D</v>
          </cell>
          <cell r="H20">
            <v>239231.87</v>
          </cell>
        </row>
        <row r="21">
          <cell r="B21" t="str">
            <v>1.2</v>
          </cell>
          <cell r="C21" t="str">
            <v>ATIVO NÃO CIRCULANTE</v>
          </cell>
          <cell r="D21">
            <v>56764.89</v>
          </cell>
          <cell r="E21">
            <v>0</v>
          </cell>
          <cell r="F21">
            <v>678.95</v>
          </cell>
          <cell r="G21" t="str">
            <v>56.085,94 D</v>
          </cell>
          <cell r="H21">
            <v>56085.94</v>
          </cell>
        </row>
        <row r="22">
          <cell r="B22" t="str">
            <v>1.2.3</v>
          </cell>
          <cell r="C22" t="str">
            <v>IMOBILIZADO</v>
          </cell>
          <cell r="D22">
            <v>49164.89</v>
          </cell>
          <cell r="E22">
            <v>0</v>
          </cell>
          <cell r="F22">
            <v>678.95</v>
          </cell>
          <cell r="G22" t="str">
            <v>48.485,94 D</v>
          </cell>
          <cell r="H22">
            <v>48485.94</v>
          </cell>
        </row>
        <row r="23">
          <cell r="B23" t="str">
            <v>1.2.3.01</v>
          </cell>
          <cell r="C23" t="str">
            <v>IMOBILIZADO</v>
          </cell>
          <cell r="D23">
            <v>62914.6</v>
          </cell>
          <cell r="E23">
            <v>0</v>
          </cell>
          <cell r="F23">
            <v>0</v>
          </cell>
          <cell r="G23" t="str">
            <v>62.914,60 D</v>
          </cell>
          <cell r="H23">
            <v>62914.6</v>
          </cell>
        </row>
        <row r="24">
          <cell r="B24" t="str">
            <v>1.2.3.01.002</v>
          </cell>
          <cell r="C24" t="str">
            <v>MÓVEIS E UTENSÍLIOS</v>
          </cell>
          <cell r="D24">
            <v>44354.6</v>
          </cell>
          <cell r="E24">
            <v>0</v>
          </cell>
          <cell r="F24">
            <v>0</v>
          </cell>
          <cell r="G24" t="str">
            <v>44.354,60 D</v>
          </cell>
          <cell r="H24">
            <v>44354.6</v>
          </cell>
        </row>
        <row r="25">
          <cell r="B25" t="str">
            <v>1.2.3.01.007</v>
          </cell>
          <cell r="C25" t="str">
            <v>EQUIPAMENTOS DE INFORMÁTICA</v>
          </cell>
          <cell r="D25">
            <v>18560</v>
          </cell>
          <cell r="E25">
            <v>0</v>
          </cell>
          <cell r="F25">
            <v>0</v>
          </cell>
          <cell r="G25" t="str">
            <v>18.560,00 D</v>
          </cell>
          <cell r="H25">
            <v>18560</v>
          </cell>
        </row>
        <row r="26">
          <cell r="B26" t="str">
            <v>1.2.3.02</v>
          </cell>
          <cell r="C26" t="str">
            <v>(-) DEPRECIAÇÕES, AMORTIZAÇÕES E EXAUSTÕES</v>
          </cell>
          <cell r="D26">
            <v>13749.71</v>
          </cell>
          <cell r="E26">
            <v>0</v>
          </cell>
          <cell r="F26">
            <v>678.95</v>
          </cell>
          <cell r="G26" t="str">
            <v>14.428,66 C</v>
          </cell>
          <cell r="H26">
            <v>14428.66</v>
          </cell>
        </row>
        <row r="27">
          <cell r="B27" t="str">
            <v>1.2.3.02.002</v>
          </cell>
          <cell r="C27" t="str">
            <v>(-) DEPRECIAÇÃO DE MÓVEIS E UTENSÍLIOS</v>
          </cell>
          <cell r="D27">
            <v>7253.78</v>
          </cell>
          <cell r="E27">
            <v>0</v>
          </cell>
          <cell r="F27">
            <v>369.62</v>
          </cell>
          <cell r="G27" t="str">
            <v>7.623,40 C</v>
          </cell>
          <cell r="H27">
            <v>7623.4</v>
          </cell>
        </row>
        <row r="28">
          <cell r="B28" t="str">
            <v>1.2.3.02.005</v>
          </cell>
          <cell r="C28" t="str">
            <v>(-) DEPRECIAÇÃO EQUIPAMENTOS DE INFORMÁTICA</v>
          </cell>
          <cell r="D28">
            <v>6495.93</v>
          </cell>
          <cell r="E28">
            <v>0</v>
          </cell>
          <cell r="F28">
            <v>309.33</v>
          </cell>
          <cell r="G28" t="str">
            <v>6.805,26 C</v>
          </cell>
          <cell r="H28">
            <v>6805.26</v>
          </cell>
        </row>
        <row r="29">
          <cell r="B29" t="str">
            <v>1.2.4</v>
          </cell>
          <cell r="C29" t="str">
            <v>INTANGIVEL</v>
          </cell>
          <cell r="D29">
            <v>7600</v>
          </cell>
          <cell r="E29">
            <v>0</v>
          </cell>
          <cell r="F29">
            <v>0</v>
          </cell>
          <cell r="G29" t="str">
            <v>7.600,00 D</v>
          </cell>
          <cell r="H29">
            <v>7600</v>
          </cell>
        </row>
        <row r="30">
          <cell r="B30" t="str">
            <v>1.2.4.01</v>
          </cell>
          <cell r="C30" t="str">
            <v>MARCAS, DIREITOS E PATENTES</v>
          </cell>
          <cell r="D30">
            <v>7600</v>
          </cell>
          <cell r="E30">
            <v>0</v>
          </cell>
          <cell r="F30">
            <v>0</v>
          </cell>
          <cell r="G30" t="str">
            <v>7.600,00 D</v>
          </cell>
          <cell r="H30">
            <v>7600</v>
          </cell>
        </row>
        <row r="31">
          <cell r="B31" t="str">
            <v>1.2.4.01.001</v>
          </cell>
          <cell r="C31" t="str">
            <v>MARCAS E PATENTES</v>
          </cell>
          <cell r="D31">
            <v>7600</v>
          </cell>
          <cell r="E31">
            <v>0</v>
          </cell>
          <cell r="F31">
            <v>0</v>
          </cell>
          <cell r="G31" t="str">
            <v>7.600,00 D</v>
          </cell>
          <cell r="H31">
            <v>7600</v>
          </cell>
        </row>
        <row r="32">
          <cell r="B32">
            <v>2</v>
          </cell>
          <cell r="C32" t="str">
            <v>PASSIVO</v>
          </cell>
          <cell r="D32">
            <v>364620.21</v>
          </cell>
          <cell r="E32">
            <v>158101.97</v>
          </cell>
          <cell r="F32">
            <v>348353.12</v>
          </cell>
          <cell r="G32" t="str">
            <v>554.871,36 C</v>
          </cell>
          <cell r="H32">
            <v>554871.36</v>
          </cell>
        </row>
        <row r="33">
          <cell r="B33" t="str">
            <v>2.1</v>
          </cell>
          <cell r="C33" t="str">
            <v>PASSIVO CIRCULANTE</v>
          </cell>
          <cell r="D33">
            <v>192784.44</v>
          </cell>
          <cell r="E33">
            <v>158101.97</v>
          </cell>
          <cell r="F33">
            <v>98353.12</v>
          </cell>
          <cell r="G33" t="str">
            <v>133.035,59 C</v>
          </cell>
          <cell r="H33">
            <v>133035.59</v>
          </cell>
        </row>
        <row r="34">
          <cell r="B34" t="str">
            <v>2.1.1</v>
          </cell>
          <cell r="C34" t="str">
            <v>EMPRÉSTIMOS E FINANCIAMENTOS</v>
          </cell>
          <cell r="D34">
            <v>46681.69</v>
          </cell>
          <cell r="E34">
            <v>42521.49</v>
          </cell>
          <cell r="F34">
            <v>0</v>
          </cell>
          <cell r="G34" t="str">
            <v>4.160,20 C</v>
          </cell>
          <cell r="H34">
            <v>4160.2</v>
          </cell>
        </row>
        <row r="35">
          <cell r="B35" t="str">
            <v>2.1.1.01</v>
          </cell>
          <cell r="C35" t="str">
            <v>EMPRÉSTIMOS</v>
          </cell>
          <cell r="D35">
            <v>46681.69</v>
          </cell>
          <cell r="E35">
            <v>42521.49</v>
          </cell>
          <cell r="F35">
            <v>0</v>
          </cell>
          <cell r="G35" t="str">
            <v>4.160,20 C</v>
          </cell>
          <cell r="H35">
            <v>4160.2</v>
          </cell>
        </row>
        <row r="36">
          <cell r="B36" t="str">
            <v>2.1.1.01.001</v>
          </cell>
          <cell r="C36" t="str">
            <v>EMPRÉSTIMO CAIXA</v>
          </cell>
          <cell r="D36">
            <v>4681.6899999999996</v>
          </cell>
          <cell r="E36">
            <v>521.49</v>
          </cell>
          <cell r="F36">
            <v>0</v>
          </cell>
          <cell r="G36" t="str">
            <v>4.160,20 C</v>
          </cell>
          <cell r="H36">
            <v>4160.2</v>
          </cell>
        </row>
        <row r="37">
          <cell r="B37" t="str">
            <v>2.1.1.01.002</v>
          </cell>
          <cell r="C37" t="str">
            <v>AFAC - ADIANT. FUTURO AUMENTO DE CAPITAL</v>
          </cell>
          <cell r="D37">
            <v>42000</v>
          </cell>
          <cell r="E37">
            <v>42000</v>
          </cell>
          <cell r="F37">
            <v>0</v>
          </cell>
          <cell r="G37">
            <v>0</v>
          </cell>
          <cell r="H37">
            <v>0</v>
          </cell>
        </row>
        <row r="38">
          <cell r="B38" t="str">
            <v>2.1.3</v>
          </cell>
          <cell r="C38" t="str">
            <v>FORNECEDORES</v>
          </cell>
          <cell r="D38">
            <v>48546.14</v>
          </cell>
          <cell r="E38">
            <v>75808.86</v>
          </cell>
          <cell r="F38">
            <v>70278.75</v>
          </cell>
          <cell r="G38" t="str">
            <v>43.016,03 C</v>
          </cell>
          <cell r="H38">
            <v>43016.03</v>
          </cell>
        </row>
        <row r="39">
          <cell r="B39" t="str">
            <v>2.1.3.01</v>
          </cell>
          <cell r="C39" t="str">
            <v>FORNCEDORES NACIONAIS</v>
          </cell>
          <cell r="D39">
            <v>48546.14</v>
          </cell>
          <cell r="E39">
            <v>75808.86</v>
          </cell>
          <cell r="F39">
            <v>70278.75</v>
          </cell>
          <cell r="G39" t="str">
            <v>43.016,03 C</v>
          </cell>
          <cell r="H39">
            <v>43016.03</v>
          </cell>
        </row>
        <row r="40">
          <cell r="B40" t="str">
            <v>2.1.3.01.001</v>
          </cell>
          <cell r="C40" t="str">
            <v>FORNECEDORES</v>
          </cell>
          <cell r="D40">
            <v>48546.14</v>
          </cell>
          <cell r="E40">
            <v>75808.86</v>
          </cell>
          <cell r="F40">
            <v>70278.75</v>
          </cell>
          <cell r="G40" t="str">
            <v>43.016,03 C</v>
          </cell>
          <cell r="H40">
            <v>43016.03</v>
          </cell>
        </row>
        <row r="41">
          <cell r="B41" t="str">
            <v>2.1.4</v>
          </cell>
          <cell r="C41" t="str">
            <v>OBRIGAÇÕES TRIBUTÁRIAS</v>
          </cell>
          <cell r="D41">
            <v>90448.77</v>
          </cell>
          <cell r="E41">
            <v>25430.12</v>
          </cell>
          <cell r="F41">
            <v>13874.04</v>
          </cell>
          <cell r="G41" t="str">
            <v>78.892,69 C</v>
          </cell>
          <cell r="H41">
            <v>78892.69</v>
          </cell>
        </row>
        <row r="42">
          <cell r="B42" t="str">
            <v>2.1.4.01</v>
          </cell>
          <cell r="C42" t="str">
            <v>IMPOSTOS E CONTRIBUIÇÕES A RECOLHER</v>
          </cell>
          <cell r="D42">
            <v>90448.77</v>
          </cell>
          <cell r="E42">
            <v>25430.12</v>
          </cell>
          <cell r="F42">
            <v>13874.04</v>
          </cell>
          <cell r="G42" t="str">
            <v>78.892,69 C</v>
          </cell>
          <cell r="H42">
            <v>78892.69</v>
          </cell>
        </row>
        <row r="43">
          <cell r="B43" t="str">
            <v>2.1.4.01.004</v>
          </cell>
          <cell r="C43" t="str">
            <v>IRRF A RECOLHER</v>
          </cell>
          <cell r="D43">
            <v>24.87</v>
          </cell>
          <cell r="E43">
            <v>24.87</v>
          </cell>
          <cell r="F43">
            <v>24.08</v>
          </cell>
          <cell r="G43" t="str">
            <v>24,08 C</v>
          </cell>
          <cell r="H43">
            <v>24.08</v>
          </cell>
        </row>
        <row r="44">
          <cell r="B44" t="str">
            <v>2.1.4.01.008</v>
          </cell>
          <cell r="C44" t="str">
            <v>DAS-SIMPLES NACIONAL A RECOLHER</v>
          </cell>
          <cell r="D44">
            <v>21286.01</v>
          </cell>
          <cell r="E44">
            <v>21286.01</v>
          </cell>
          <cell r="F44">
            <v>6431.78</v>
          </cell>
          <cell r="G44" t="str">
            <v>6.431,78 C</v>
          </cell>
          <cell r="H44">
            <v>6431.78</v>
          </cell>
        </row>
        <row r="45">
          <cell r="B45" t="str">
            <v>2.1.4.01.009</v>
          </cell>
          <cell r="C45" t="str">
            <v>PARCELAMENTO SIMPLES NACIONAL A RECOLHER</v>
          </cell>
          <cell r="D45">
            <v>54698.15</v>
          </cell>
          <cell r="E45">
            <v>0</v>
          </cell>
          <cell r="F45">
            <v>0</v>
          </cell>
          <cell r="G45" t="str">
            <v>54.698,15 C</v>
          </cell>
          <cell r="H45">
            <v>54698.15</v>
          </cell>
        </row>
        <row r="46">
          <cell r="B46" t="str">
            <v>2.1.4.01.010</v>
          </cell>
          <cell r="C46" t="str">
            <v>ICMS FRONTEIRA A RECOLHER</v>
          </cell>
          <cell r="D46">
            <v>2658.58</v>
          </cell>
          <cell r="E46">
            <v>2658.58</v>
          </cell>
          <cell r="F46">
            <v>7418.18</v>
          </cell>
          <cell r="G46" t="str">
            <v>7.418,18 C</v>
          </cell>
          <cell r="H46">
            <v>7418.18</v>
          </cell>
        </row>
        <row r="47">
          <cell r="B47" t="str">
            <v>2.1.4.01.011</v>
          </cell>
          <cell r="C47" t="str">
            <v>PARCELAMENTO ICMS FRONTEIRA</v>
          </cell>
          <cell r="D47">
            <v>11781.16</v>
          </cell>
          <cell r="E47">
            <v>1460.66</v>
          </cell>
          <cell r="F47">
            <v>0</v>
          </cell>
          <cell r="G47" t="str">
            <v>10.320,50 C</v>
          </cell>
          <cell r="H47">
            <v>10320.5</v>
          </cell>
        </row>
        <row r="48">
          <cell r="B48" t="str">
            <v>2.1.5</v>
          </cell>
          <cell r="C48" t="str">
            <v>OBRIGAÇÕES TRABALHISTAS E PREVIDENCIÁRIAS</v>
          </cell>
          <cell r="D48">
            <v>7107.84</v>
          </cell>
          <cell r="E48">
            <v>14341.5</v>
          </cell>
          <cell r="F48">
            <v>14200.33</v>
          </cell>
          <cell r="G48" t="str">
            <v>6.966,67 C</v>
          </cell>
          <cell r="H48">
            <v>6966.67</v>
          </cell>
        </row>
        <row r="49">
          <cell r="B49" t="str">
            <v>2.1.5.01</v>
          </cell>
          <cell r="C49" t="str">
            <v>OBRIGAÇÕES COM PESSOAL</v>
          </cell>
          <cell r="D49">
            <v>7131.16</v>
          </cell>
          <cell r="E49">
            <v>13419.52</v>
          </cell>
          <cell r="F49">
            <v>13322.85</v>
          </cell>
          <cell r="G49" t="str">
            <v>7.034,49 C</v>
          </cell>
          <cell r="H49">
            <v>7034.49</v>
          </cell>
        </row>
        <row r="50">
          <cell r="B50" t="str">
            <v>2.1.5.01.001</v>
          </cell>
          <cell r="C50" t="str">
            <v>SALÁRIOS E ORDENADOS A PAGAR</v>
          </cell>
          <cell r="D50">
            <v>4717.6000000000004</v>
          </cell>
          <cell r="E50">
            <v>3428.03</v>
          </cell>
          <cell r="F50">
            <v>3544</v>
          </cell>
          <cell r="G50" t="str">
            <v>4.833,57 C</v>
          </cell>
          <cell r="H50">
            <v>4833.57</v>
          </cell>
        </row>
        <row r="51">
          <cell r="B51" t="str">
            <v>2.1.5.01.002</v>
          </cell>
          <cell r="C51" t="str">
            <v>PRO LABORE A PAGAR</v>
          </cell>
          <cell r="D51">
            <v>2200.92</v>
          </cell>
          <cell r="E51">
            <v>9778.85</v>
          </cell>
          <cell r="F51">
            <v>9778.85</v>
          </cell>
          <cell r="G51" t="str">
            <v>2.200,92 C</v>
          </cell>
          <cell r="H51">
            <v>2200.92</v>
          </cell>
        </row>
        <row r="52">
          <cell r="B52" t="str">
            <v>2.1.5.01.007</v>
          </cell>
          <cell r="C52" t="str">
            <v>VALE TRANSPORTE A PAGAR</v>
          </cell>
          <cell r="D52">
            <v>212.64</v>
          </cell>
          <cell r="E52">
            <v>212.64</v>
          </cell>
          <cell r="F52">
            <v>0</v>
          </cell>
          <cell r="G52">
            <v>0</v>
          </cell>
          <cell r="H52">
            <v>0</v>
          </cell>
        </row>
        <row r="53">
          <cell r="B53" t="str">
            <v>2.1.5.02</v>
          </cell>
          <cell r="C53" t="str">
            <v>OBRIGAÇÕES PREVIDENCIÁRIAS</v>
          </cell>
          <cell r="D53">
            <v>23.32</v>
          </cell>
          <cell r="E53">
            <v>921.98</v>
          </cell>
          <cell r="F53">
            <v>877.48</v>
          </cell>
          <cell r="G53" t="str">
            <v>67,82 D</v>
          </cell>
          <cell r="H53">
            <v>67.819999999999993</v>
          </cell>
        </row>
        <row r="54">
          <cell r="B54" t="str">
            <v>2.1.5.02.001</v>
          </cell>
          <cell r="C54" t="str">
            <v>INSS A RECOLHER</v>
          </cell>
          <cell r="D54">
            <v>406.36</v>
          </cell>
          <cell r="E54">
            <v>626.94000000000005</v>
          </cell>
          <cell r="F54">
            <v>593.96</v>
          </cell>
          <cell r="G54" t="str">
            <v>439,34 D</v>
          </cell>
          <cell r="H54">
            <v>439.34</v>
          </cell>
        </row>
        <row r="55">
          <cell r="B55" t="str">
            <v>2.1.5.02.002</v>
          </cell>
          <cell r="C55" t="str">
            <v>FGTS A RECOLHER</v>
          </cell>
          <cell r="D55">
            <v>383.04</v>
          </cell>
          <cell r="E55">
            <v>295.04000000000002</v>
          </cell>
          <cell r="F55">
            <v>283.52</v>
          </cell>
          <cell r="G55" t="str">
            <v>371,52 C</v>
          </cell>
          <cell r="H55">
            <v>371.52</v>
          </cell>
        </row>
        <row r="56">
          <cell r="B56" t="str">
            <v>2.2</v>
          </cell>
          <cell r="C56" t="str">
            <v>PASSIVO NÃO CIRCULANTE</v>
          </cell>
          <cell r="D56">
            <v>0</v>
          </cell>
          <cell r="E56">
            <v>0</v>
          </cell>
          <cell r="F56">
            <v>250000</v>
          </cell>
          <cell r="G56" t="str">
            <v>250.000,00 C</v>
          </cell>
          <cell r="H56">
            <v>250000</v>
          </cell>
        </row>
        <row r="57">
          <cell r="B57" t="str">
            <v>2.2.1</v>
          </cell>
          <cell r="C57" t="str">
            <v>EMPRÉSTIMOS, FINANCIAMENTOS E INVESTIMENTOS</v>
          </cell>
          <cell r="D57">
            <v>0</v>
          </cell>
          <cell r="E57">
            <v>0</v>
          </cell>
          <cell r="F57">
            <v>250000</v>
          </cell>
          <cell r="G57" t="str">
            <v>250.000,00 C</v>
          </cell>
          <cell r="H57">
            <v>250000</v>
          </cell>
        </row>
        <row r="58">
          <cell r="B58" t="str">
            <v>2.2.1.02</v>
          </cell>
          <cell r="C58" t="str">
            <v>INVESTIMENTOS</v>
          </cell>
          <cell r="D58">
            <v>0</v>
          </cell>
          <cell r="E58">
            <v>0</v>
          </cell>
          <cell r="F58">
            <v>250000</v>
          </cell>
          <cell r="G58" t="str">
            <v>250.000,00 C</v>
          </cell>
          <cell r="H58">
            <v>250000</v>
          </cell>
        </row>
        <row r="59">
          <cell r="B59" t="str">
            <v>2.2.1.02.001</v>
          </cell>
          <cell r="C59" t="str">
            <v>IKEWAI INV</v>
          </cell>
          <cell r="D59">
            <v>0</v>
          </cell>
          <cell r="E59">
            <v>0</v>
          </cell>
          <cell r="F59">
            <v>250000</v>
          </cell>
          <cell r="G59" t="str">
            <v>250.000,00 C</v>
          </cell>
          <cell r="H59">
            <v>250000</v>
          </cell>
        </row>
        <row r="60">
          <cell r="B60" t="str">
            <v>2.3</v>
          </cell>
          <cell r="C60" t="str">
            <v>PATRIMÔNIO LÍQUIDO</v>
          </cell>
          <cell r="D60">
            <v>171835.77</v>
          </cell>
          <cell r="E60">
            <v>0</v>
          </cell>
          <cell r="F60">
            <v>0</v>
          </cell>
          <cell r="G60" t="str">
            <v>171.835,77 C</v>
          </cell>
          <cell r="H60">
            <v>171835.77</v>
          </cell>
        </row>
        <row r="61">
          <cell r="B61" t="str">
            <v>2.3.1</v>
          </cell>
          <cell r="C61" t="str">
            <v>CAPITAL SOCIAL</v>
          </cell>
          <cell r="D61">
            <v>66000</v>
          </cell>
          <cell r="E61">
            <v>0</v>
          </cell>
          <cell r="F61">
            <v>0</v>
          </cell>
          <cell r="G61" t="str">
            <v>66.000,00 C</v>
          </cell>
          <cell r="H61">
            <v>66000</v>
          </cell>
        </row>
        <row r="62">
          <cell r="B62" t="str">
            <v>2.3.1.01</v>
          </cell>
          <cell r="C62" t="str">
            <v>CAPITAL SUBSCRITO</v>
          </cell>
          <cell r="D62">
            <v>66000</v>
          </cell>
          <cell r="E62">
            <v>0</v>
          </cell>
          <cell r="F62">
            <v>0</v>
          </cell>
          <cell r="G62" t="str">
            <v>66.000,00 C</v>
          </cell>
          <cell r="H62">
            <v>66000</v>
          </cell>
        </row>
        <row r="63">
          <cell r="B63" t="str">
            <v>2.3.1.01.001</v>
          </cell>
          <cell r="C63" t="str">
            <v>CAPITAL SOCIAL</v>
          </cell>
          <cell r="D63">
            <v>66000</v>
          </cell>
          <cell r="E63">
            <v>0</v>
          </cell>
          <cell r="F63">
            <v>0</v>
          </cell>
          <cell r="G63" t="str">
            <v>66.000,00 C</v>
          </cell>
          <cell r="H63">
            <v>66000</v>
          </cell>
        </row>
        <row r="64">
          <cell r="B64" t="str">
            <v>2.3.3</v>
          </cell>
          <cell r="C64" t="str">
            <v>LUCROS OU PREJUÍZOS ACUMULADOS</v>
          </cell>
          <cell r="D64">
            <v>105835.77</v>
          </cell>
          <cell r="E64">
            <v>0</v>
          </cell>
          <cell r="F64">
            <v>0</v>
          </cell>
          <cell r="G64" t="str">
            <v>105.835,77 C</v>
          </cell>
          <cell r="H64">
            <v>105835.77</v>
          </cell>
        </row>
        <row r="65">
          <cell r="B65" t="str">
            <v>2.3.3.01</v>
          </cell>
          <cell r="C65" t="str">
            <v>LUCROS OU PREJUÍZOS ACUMULADOS</v>
          </cell>
          <cell r="D65">
            <v>105835.77</v>
          </cell>
          <cell r="E65">
            <v>0</v>
          </cell>
          <cell r="F65">
            <v>0</v>
          </cell>
          <cell r="G65" t="str">
            <v>105.835,77 C</v>
          </cell>
          <cell r="H65">
            <v>105835.77</v>
          </cell>
        </row>
        <row r="66">
          <cell r="B66" t="str">
            <v>2.3.3.01.001</v>
          </cell>
          <cell r="C66" t="str">
            <v>LUCROS ACUMULADOS</v>
          </cell>
          <cell r="D66">
            <v>105835.77</v>
          </cell>
          <cell r="E66">
            <v>0</v>
          </cell>
          <cell r="F66">
            <v>0</v>
          </cell>
          <cell r="G66" t="str">
            <v>105.835,77 C</v>
          </cell>
          <cell r="H66">
            <v>105835.77</v>
          </cell>
        </row>
        <row r="67">
          <cell r="B67">
            <v>3</v>
          </cell>
          <cell r="C67" t="str">
            <v>CONTAS DE RESULTADO - RECEITAS</v>
          </cell>
          <cell r="D67">
            <v>327891.24</v>
          </cell>
          <cell r="E67">
            <v>37205.86</v>
          </cell>
          <cell r="F67">
            <v>76936.399999999994</v>
          </cell>
          <cell r="G67" t="str">
            <v>367.621,78 C</v>
          </cell>
          <cell r="H67">
            <v>367621.78</v>
          </cell>
        </row>
        <row r="68">
          <cell r="B68" t="str">
            <v>3.1</v>
          </cell>
          <cell r="C68" t="str">
            <v>RECEITAS OPERACIONAIS</v>
          </cell>
          <cell r="D68">
            <v>327891.24</v>
          </cell>
          <cell r="E68">
            <v>37205.86</v>
          </cell>
          <cell r="F68">
            <v>76936.399999999994</v>
          </cell>
          <cell r="G68" t="str">
            <v>367.621,78 C</v>
          </cell>
          <cell r="H68">
            <v>367621.78</v>
          </cell>
        </row>
        <row r="69">
          <cell r="B69" t="str">
            <v>3.1.1</v>
          </cell>
          <cell r="C69" t="str">
            <v>RECEITA BRUTA DE VENDAS E SERVIÇOS</v>
          </cell>
          <cell r="D69">
            <v>635408.07999999996</v>
          </cell>
          <cell r="E69">
            <v>0</v>
          </cell>
          <cell r="F69">
            <v>76935.210000000006</v>
          </cell>
          <cell r="G69" t="str">
            <v>712.343,29 C</v>
          </cell>
          <cell r="H69">
            <v>712343.29</v>
          </cell>
        </row>
        <row r="70">
          <cell r="B70" t="str">
            <v>3.1.1.01</v>
          </cell>
          <cell r="C70" t="str">
            <v>RECEITA BRUTA DE VENDAS DE PRODUTOS E MERCADORIAS</v>
          </cell>
          <cell r="D70">
            <v>635408.07999999996</v>
          </cell>
          <cell r="E70">
            <v>0</v>
          </cell>
          <cell r="F70">
            <v>76935.210000000006</v>
          </cell>
          <cell r="G70" t="str">
            <v>712.343,29 C</v>
          </cell>
          <cell r="H70">
            <v>712343.29</v>
          </cell>
        </row>
        <row r="71">
          <cell r="B71" t="str">
            <v>3.1.1.01.001</v>
          </cell>
          <cell r="C71" t="str">
            <v>VENDAS DE PRODUTOS/MERCADORIAS</v>
          </cell>
          <cell r="D71">
            <v>635408.07999999996</v>
          </cell>
          <cell r="E71">
            <v>0</v>
          </cell>
          <cell r="F71">
            <v>76935.210000000006</v>
          </cell>
          <cell r="G71" t="str">
            <v>712.343,29 C</v>
          </cell>
          <cell r="H71">
            <v>712343.29</v>
          </cell>
        </row>
        <row r="72">
          <cell r="B72" t="str">
            <v>3.1.2</v>
          </cell>
          <cell r="C72" t="str">
            <v>(-) DEDUÇÕES DA RECEITA BRUTA</v>
          </cell>
          <cell r="D72">
            <v>307517.8</v>
          </cell>
          <cell r="E72">
            <v>37205.86</v>
          </cell>
          <cell r="F72">
            <v>0</v>
          </cell>
          <cell r="G72" t="str">
            <v>344.723,66 D</v>
          </cell>
          <cell r="H72">
            <v>344723.66</v>
          </cell>
        </row>
        <row r="73">
          <cell r="B73" t="str">
            <v>3.1.2.03</v>
          </cell>
          <cell r="C73" t="str">
            <v>(-) IMPOSTOS INCIDENTES SOBRE VENDAS E SERVIÇOS</v>
          </cell>
          <cell r="D73">
            <v>307517.8</v>
          </cell>
          <cell r="E73">
            <v>37205.86</v>
          </cell>
          <cell r="F73">
            <v>0</v>
          </cell>
          <cell r="G73" t="str">
            <v>344.723,66 D</v>
          </cell>
          <cell r="H73">
            <v>344723.66</v>
          </cell>
        </row>
        <row r="74">
          <cell r="B74" t="str">
            <v>3.1.2.03.001</v>
          </cell>
          <cell r="C74" t="str">
            <v>(-) CUSTO DA MERCADORIA VENDIDA</v>
          </cell>
          <cell r="D74">
            <v>254163.19</v>
          </cell>
          <cell r="E74">
            <v>30774.080000000002</v>
          </cell>
          <cell r="F74">
            <v>0</v>
          </cell>
          <cell r="G74" t="str">
            <v>284.937,27 D</v>
          </cell>
          <cell r="H74">
            <v>284937.27</v>
          </cell>
        </row>
        <row r="75">
          <cell r="B75" t="str">
            <v>3.1.2.03.005</v>
          </cell>
          <cell r="C75" t="str">
            <v>(-) DAS - SIMPLES NACIONAL</v>
          </cell>
          <cell r="D75">
            <v>53354.61</v>
          </cell>
          <cell r="E75">
            <v>6431.78</v>
          </cell>
          <cell r="F75">
            <v>0</v>
          </cell>
          <cell r="G75" t="str">
            <v>59.786,39 D</v>
          </cell>
          <cell r="H75">
            <v>59786.39</v>
          </cell>
        </row>
        <row r="76">
          <cell r="B76" t="str">
            <v>3.1.3</v>
          </cell>
          <cell r="C76" t="str">
            <v>RECEITAS FINANCEIRAS</v>
          </cell>
          <cell r="D76">
            <v>0.96</v>
          </cell>
          <cell r="E76">
            <v>0</v>
          </cell>
          <cell r="F76">
            <v>1.19</v>
          </cell>
          <cell r="G76" t="str">
            <v>2,15 C</v>
          </cell>
          <cell r="H76">
            <v>2.15</v>
          </cell>
        </row>
        <row r="77">
          <cell r="B77" t="str">
            <v>3.1.3.01</v>
          </cell>
          <cell r="C77" t="str">
            <v>JUROS, DESCONTOS, OUTRAS RECEITAS</v>
          </cell>
          <cell r="D77">
            <v>0.96</v>
          </cell>
          <cell r="E77">
            <v>0</v>
          </cell>
          <cell r="F77">
            <v>1.19</v>
          </cell>
          <cell r="G77" t="str">
            <v>2,15 C</v>
          </cell>
          <cell r="H77">
            <v>2.15</v>
          </cell>
        </row>
        <row r="78">
          <cell r="B78" t="str">
            <v>3.1.3.01.001</v>
          </cell>
          <cell r="C78" t="str">
            <v>RENDIMENTO APLICAÇÕES FINANCEIRAS</v>
          </cell>
          <cell r="D78">
            <v>0.96</v>
          </cell>
          <cell r="E78">
            <v>0</v>
          </cell>
          <cell r="F78">
            <v>1.19</v>
          </cell>
          <cell r="G78" t="str">
            <v>2,15 C</v>
          </cell>
          <cell r="H78">
            <v>2.15</v>
          </cell>
        </row>
        <row r="79">
          <cell r="B79">
            <v>4</v>
          </cell>
          <cell r="C79" t="str">
            <v>CONTAS DE RESULTADO - CUSTOS E DESPESAS</v>
          </cell>
          <cell r="D79">
            <v>402327.47</v>
          </cell>
          <cell r="E79">
            <v>78318.34</v>
          </cell>
          <cell r="F79">
            <v>218.27</v>
          </cell>
          <cell r="G79" t="str">
            <v>480.427,54 D</v>
          </cell>
          <cell r="H79">
            <v>480427.54</v>
          </cell>
        </row>
        <row r="80">
          <cell r="B80" t="str">
            <v>4.1</v>
          </cell>
          <cell r="C80" t="str">
            <v>DESPESAS OPERACIONAIS</v>
          </cell>
          <cell r="D80">
            <v>402327.47</v>
          </cell>
          <cell r="E80">
            <v>78318.34</v>
          </cell>
          <cell r="F80">
            <v>218.27</v>
          </cell>
          <cell r="G80" t="str">
            <v>480.427,54 D</v>
          </cell>
          <cell r="H80">
            <v>480427.54</v>
          </cell>
        </row>
        <row r="81">
          <cell r="B81" t="str">
            <v>4.1.1</v>
          </cell>
          <cell r="C81" t="str">
            <v>CUSTOS E DESPESAS COM VENDAS</v>
          </cell>
          <cell r="D81">
            <v>124382.18</v>
          </cell>
          <cell r="E81">
            <v>17064.490000000002</v>
          </cell>
          <cell r="F81">
            <v>0</v>
          </cell>
          <cell r="G81" t="str">
            <v>141.446,67 D</v>
          </cell>
          <cell r="H81">
            <v>141446.67000000001</v>
          </cell>
        </row>
        <row r="82">
          <cell r="B82" t="str">
            <v>4.1.1.01</v>
          </cell>
          <cell r="C82" t="str">
            <v>DESPESAS OPERACIONAIS - VENDAS</v>
          </cell>
          <cell r="D82">
            <v>124382.18</v>
          </cell>
          <cell r="E82">
            <v>17064.490000000002</v>
          </cell>
          <cell r="F82">
            <v>0</v>
          </cell>
          <cell r="G82" t="str">
            <v>141.446,67 D</v>
          </cell>
          <cell r="H82">
            <v>141446.67000000001</v>
          </cell>
        </row>
        <row r="83">
          <cell r="B83" t="str">
            <v>4.1.1.01.001</v>
          </cell>
          <cell r="C83" t="str">
            <v>FRETES E CARRETOS</v>
          </cell>
          <cell r="D83">
            <v>107407.97</v>
          </cell>
          <cell r="E83">
            <v>15219.51</v>
          </cell>
          <cell r="F83">
            <v>0</v>
          </cell>
          <cell r="G83" t="str">
            <v>122.627,48 D</v>
          </cell>
          <cell r="H83">
            <v>122627.48</v>
          </cell>
        </row>
        <row r="84">
          <cell r="B84" t="str">
            <v>4.1.1.01.003</v>
          </cell>
          <cell r="C84" t="str">
            <v>PAG SEGURO</v>
          </cell>
          <cell r="D84">
            <v>16974.21</v>
          </cell>
          <cell r="E84">
            <v>1844.98</v>
          </cell>
          <cell r="F84">
            <v>0</v>
          </cell>
          <cell r="G84" t="str">
            <v>18.819,19 D</v>
          </cell>
          <cell r="H84">
            <v>18819.189999999999</v>
          </cell>
        </row>
        <row r="85">
          <cell r="B85" t="str">
            <v>4.1.2</v>
          </cell>
          <cell r="C85" t="str">
            <v>DESPESAS ADMINISTRATIVAS</v>
          </cell>
          <cell r="D85">
            <v>277945.28999999998</v>
          </cell>
          <cell r="E85">
            <v>61253.85</v>
          </cell>
          <cell r="F85">
            <v>218.27</v>
          </cell>
          <cell r="G85" t="str">
            <v>338.980,87 D</v>
          </cell>
          <cell r="H85">
            <v>338980.87</v>
          </cell>
        </row>
        <row r="86">
          <cell r="B86" t="str">
            <v>4.1.2.01</v>
          </cell>
          <cell r="C86" t="str">
            <v>DESPESAS COM PESSOAL</v>
          </cell>
          <cell r="D86">
            <v>71067</v>
          </cell>
          <cell r="E86">
            <v>8794.7199999999993</v>
          </cell>
          <cell r="F86">
            <v>218.27</v>
          </cell>
          <cell r="G86" t="str">
            <v>79.643,45 D</v>
          </cell>
          <cell r="H86">
            <v>79643.45</v>
          </cell>
        </row>
        <row r="87">
          <cell r="B87" t="str">
            <v>4.1.2.01.001</v>
          </cell>
          <cell r="C87" t="str">
            <v>SALÁRIOS E ORDENADOS</v>
          </cell>
          <cell r="D87">
            <v>27413.07</v>
          </cell>
          <cell r="E87">
            <v>3544</v>
          </cell>
          <cell r="F87">
            <v>0</v>
          </cell>
          <cell r="G87" t="str">
            <v>30.957,07 D</v>
          </cell>
          <cell r="H87">
            <v>30957.07</v>
          </cell>
        </row>
        <row r="88">
          <cell r="B88" t="str">
            <v>4.1.2.01.002</v>
          </cell>
          <cell r="C88" t="str">
            <v>PRO LABORE</v>
          </cell>
          <cell r="D88">
            <v>27400.93</v>
          </cell>
          <cell r="E88">
            <v>2500</v>
          </cell>
          <cell r="F88">
            <v>0</v>
          </cell>
          <cell r="G88" t="str">
            <v>29.900,93 D</v>
          </cell>
          <cell r="H88">
            <v>29900.93</v>
          </cell>
        </row>
        <row r="89">
          <cell r="B89" t="str">
            <v>4.1.2.01.004</v>
          </cell>
          <cell r="C89" t="str">
            <v>13º SALÁRIO</v>
          </cell>
          <cell r="D89">
            <v>1233.33</v>
          </cell>
          <cell r="E89">
            <v>0</v>
          </cell>
          <cell r="F89">
            <v>0</v>
          </cell>
          <cell r="G89" t="str">
            <v>1.233,33 D</v>
          </cell>
          <cell r="H89">
            <v>1233.33</v>
          </cell>
        </row>
        <row r="90">
          <cell r="B90" t="str">
            <v>4.1.2.01.005</v>
          </cell>
          <cell r="C90" t="str">
            <v>FÉRIAS</v>
          </cell>
          <cell r="D90">
            <v>1644.44</v>
          </cell>
          <cell r="E90">
            <v>0</v>
          </cell>
          <cell r="F90">
            <v>0</v>
          </cell>
          <cell r="G90" t="str">
            <v>1.644,44 D</v>
          </cell>
          <cell r="H90">
            <v>1644.44</v>
          </cell>
        </row>
        <row r="91">
          <cell r="B91" t="str">
            <v>4.1.2.01.007</v>
          </cell>
          <cell r="C91" t="str">
            <v>FGTS</v>
          </cell>
          <cell r="D91">
            <v>2367.98</v>
          </cell>
          <cell r="E91">
            <v>283.52</v>
          </cell>
          <cell r="F91">
            <v>0</v>
          </cell>
          <cell r="G91" t="str">
            <v>2.651,50 D</v>
          </cell>
          <cell r="H91">
            <v>2651.5</v>
          </cell>
        </row>
        <row r="92">
          <cell r="B92" t="str">
            <v>4.1.2.01.008</v>
          </cell>
          <cell r="C92" t="str">
            <v>INDENIZAÇÕES E AVISO PRÉVIO</v>
          </cell>
          <cell r="D92">
            <v>6260.47</v>
          </cell>
          <cell r="E92">
            <v>0</v>
          </cell>
          <cell r="F92">
            <v>0</v>
          </cell>
          <cell r="G92" t="str">
            <v>6.260,47 D</v>
          </cell>
          <cell r="H92">
            <v>6260.47</v>
          </cell>
        </row>
        <row r="93">
          <cell r="B93" t="str">
            <v>4.1.2.01.010</v>
          </cell>
          <cell r="C93" t="str">
            <v>ALIMENTAÇÃO</v>
          </cell>
          <cell r="D93">
            <v>2938</v>
          </cell>
          <cell r="E93">
            <v>527.20000000000005</v>
          </cell>
          <cell r="F93">
            <v>212.64</v>
          </cell>
          <cell r="G93" t="str">
            <v>3.252,56 D</v>
          </cell>
          <cell r="H93">
            <v>3252.56</v>
          </cell>
        </row>
        <row r="94">
          <cell r="B94" t="str">
            <v>4.1.2.01.011</v>
          </cell>
          <cell r="C94" t="str">
            <v>TRANSPORTE</v>
          </cell>
          <cell r="D94">
            <v>461.04</v>
          </cell>
          <cell r="E94">
            <v>0</v>
          </cell>
          <cell r="F94">
            <v>0</v>
          </cell>
          <cell r="G94" t="str">
            <v>461,04 D</v>
          </cell>
          <cell r="H94">
            <v>461.04</v>
          </cell>
        </row>
        <row r="95">
          <cell r="B95" t="str">
            <v>4.1.2.01.014</v>
          </cell>
          <cell r="C95" t="str">
            <v>IRRF SOBRE FOLHA</v>
          </cell>
          <cell r="D95">
            <v>21.08</v>
          </cell>
          <cell r="E95">
            <v>0</v>
          </cell>
          <cell r="F95">
            <v>5.63</v>
          </cell>
          <cell r="G95" t="str">
            <v>15,45 D</v>
          </cell>
          <cell r="H95">
            <v>15.45</v>
          </cell>
        </row>
        <row r="96">
          <cell r="B96" t="str">
            <v>4.1.2.01.015</v>
          </cell>
          <cell r="C96" t="str">
            <v>ENTIDADES DE CLASSE</v>
          </cell>
          <cell r="D96">
            <v>126.66</v>
          </cell>
          <cell r="E96">
            <v>40</v>
          </cell>
          <cell r="F96">
            <v>0</v>
          </cell>
          <cell r="G96" t="str">
            <v>166,66 D</v>
          </cell>
          <cell r="H96">
            <v>166.66</v>
          </cell>
        </row>
        <row r="97">
          <cell r="B97" t="str">
            <v>4.1.2.01.016</v>
          </cell>
          <cell r="C97" t="str">
            <v>COMISSÕES</v>
          </cell>
          <cell r="D97">
            <v>1200</v>
          </cell>
          <cell r="E97">
            <v>1900</v>
          </cell>
          <cell r="F97">
            <v>0</v>
          </cell>
          <cell r="G97" t="str">
            <v>3.100,00 D</v>
          </cell>
          <cell r="H97">
            <v>3100</v>
          </cell>
        </row>
        <row r="98">
          <cell r="B98" t="str">
            <v>4.1.2.02</v>
          </cell>
          <cell r="C98" t="str">
            <v>ALUGUÉIS, ARRENDAMENTOS E FINANCIAMENTOS</v>
          </cell>
          <cell r="D98">
            <v>14000</v>
          </cell>
          <cell r="E98">
            <v>2000</v>
          </cell>
          <cell r="F98">
            <v>0</v>
          </cell>
          <cell r="G98" t="str">
            <v>16.000,00 D</v>
          </cell>
          <cell r="H98">
            <v>16000</v>
          </cell>
        </row>
        <row r="99">
          <cell r="B99" t="str">
            <v>4.1.2.02.001</v>
          </cell>
          <cell r="C99" t="str">
            <v>ALUGUÉIS DE IMÓVEIS</v>
          </cell>
          <cell r="D99">
            <v>14000</v>
          </cell>
          <cell r="E99">
            <v>2000</v>
          </cell>
          <cell r="F99">
            <v>0</v>
          </cell>
          <cell r="G99" t="str">
            <v>16.000,00 D</v>
          </cell>
          <cell r="H99">
            <v>16000</v>
          </cell>
        </row>
        <row r="100">
          <cell r="B100" t="str">
            <v>4.1.2.03</v>
          </cell>
          <cell r="C100" t="str">
            <v>DESPESAS TRIBUTÁRIAS</v>
          </cell>
          <cell r="D100">
            <v>41375.360000000001</v>
          </cell>
          <cell r="E100">
            <v>7611.18</v>
          </cell>
          <cell r="F100">
            <v>0</v>
          </cell>
          <cell r="G100" t="str">
            <v>48.986,54 D</v>
          </cell>
          <cell r="H100">
            <v>48986.54</v>
          </cell>
        </row>
        <row r="101">
          <cell r="B101" t="str">
            <v>4.1.2.03.003</v>
          </cell>
          <cell r="C101" t="str">
            <v>TAXAS DIVERSAS</v>
          </cell>
          <cell r="D101">
            <v>146</v>
          </cell>
          <cell r="E101">
            <v>193</v>
          </cell>
          <cell r="F101">
            <v>0</v>
          </cell>
          <cell r="G101" t="str">
            <v>339,00 D</v>
          </cell>
          <cell r="H101">
            <v>339</v>
          </cell>
        </row>
        <row r="102">
          <cell r="B102" t="str">
            <v>4.1.2.03.008</v>
          </cell>
          <cell r="C102" t="str">
            <v>CIM</v>
          </cell>
          <cell r="D102">
            <v>650.16</v>
          </cell>
          <cell r="E102">
            <v>0</v>
          </cell>
          <cell r="F102">
            <v>0</v>
          </cell>
          <cell r="G102" t="str">
            <v>650,16 D</v>
          </cell>
          <cell r="H102">
            <v>650.16</v>
          </cell>
        </row>
        <row r="103">
          <cell r="B103" t="str">
            <v>4.1.2.03.009</v>
          </cell>
          <cell r="C103" t="str">
            <v>DESPESA COM ICMS</v>
          </cell>
          <cell r="D103">
            <v>40579.199999999997</v>
          </cell>
          <cell r="E103">
            <v>7418.18</v>
          </cell>
          <cell r="F103">
            <v>0</v>
          </cell>
          <cell r="G103" t="str">
            <v>47.997,38 D</v>
          </cell>
          <cell r="H103">
            <v>47997.38</v>
          </cell>
        </row>
        <row r="104">
          <cell r="B104" t="str">
            <v>4.1.2.04</v>
          </cell>
          <cell r="C104" t="str">
            <v>DESPESAS GERAIS</v>
          </cell>
          <cell r="D104">
            <v>129600.48</v>
          </cell>
          <cell r="E104">
            <v>35430.11</v>
          </cell>
          <cell r="F104">
            <v>0</v>
          </cell>
          <cell r="G104" t="str">
            <v>165.030,59 D</v>
          </cell>
          <cell r="H104">
            <v>165030.59</v>
          </cell>
        </row>
        <row r="105">
          <cell r="B105" t="str">
            <v>4.1.2.04.003</v>
          </cell>
          <cell r="C105" t="str">
            <v>TELEFONE</v>
          </cell>
          <cell r="D105">
            <v>6075.73</v>
          </cell>
          <cell r="E105">
            <v>1325.82</v>
          </cell>
          <cell r="F105">
            <v>0</v>
          </cell>
          <cell r="G105" t="str">
            <v>7.401,55 D</v>
          </cell>
          <cell r="H105">
            <v>7401.55</v>
          </cell>
        </row>
        <row r="106">
          <cell r="B106" t="str">
            <v>4.1.2.04.006</v>
          </cell>
          <cell r="C106" t="str">
            <v>MATERIAL DE ESCRITÓRIO</v>
          </cell>
          <cell r="D106">
            <v>9.9</v>
          </cell>
          <cell r="E106">
            <v>0</v>
          </cell>
          <cell r="F106">
            <v>0</v>
          </cell>
          <cell r="G106" t="str">
            <v>9,90 D</v>
          </cell>
          <cell r="H106">
            <v>9.9</v>
          </cell>
        </row>
        <row r="107">
          <cell r="B107" t="str">
            <v>4.1.2.04.008</v>
          </cell>
          <cell r="C107" t="str">
            <v>CONSULTORIA CONTÁBIL</v>
          </cell>
          <cell r="D107">
            <v>4058.1</v>
          </cell>
          <cell r="E107">
            <v>1650</v>
          </cell>
          <cell r="F107">
            <v>0</v>
          </cell>
          <cell r="G107" t="str">
            <v>5.708,10 D</v>
          </cell>
          <cell r="H107">
            <v>5708.1</v>
          </cell>
        </row>
        <row r="108">
          <cell r="B108" t="str">
            <v>4.1.2.04.009</v>
          </cell>
          <cell r="C108" t="str">
            <v>SERVIÇOS PRESTADOS - PF</v>
          </cell>
          <cell r="D108">
            <v>15824.28</v>
          </cell>
          <cell r="E108">
            <v>9299.6</v>
          </cell>
          <cell r="F108">
            <v>0</v>
          </cell>
          <cell r="G108" t="str">
            <v>25.123,88 D</v>
          </cell>
          <cell r="H108">
            <v>25123.88</v>
          </cell>
        </row>
        <row r="109">
          <cell r="B109" t="str">
            <v>4.1.2.04.010</v>
          </cell>
          <cell r="C109" t="str">
            <v>DEPRECIAÇÕES E AMORTIZAÇÕES</v>
          </cell>
          <cell r="D109">
            <v>5292.98</v>
          </cell>
          <cell r="E109">
            <v>678.95</v>
          </cell>
          <cell r="F109">
            <v>0</v>
          </cell>
          <cell r="G109" t="str">
            <v>5.971,93 D</v>
          </cell>
          <cell r="H109">
            <v>5971.93</v>
          </cell>
        </row>
        <row r="110">
          <cell r="B110" t="str">
            <v>4.1.2.04.016</v>
          </cell>
          <cell r="C110" t="str">
            <v>REEMBOLSO</v>
          </cell>
          <cell r="D110">
            <v>5633</v>
          </cell>
          <cell r="E110">
            <v>7388.85</v>
          </cell>
          <cell r="F110">
            <v>0</v>
          </cell>
          <cell r="G110" t="str">
            <v>13.021,85 D</v>
          </cell>
          <cell r="H110">
            <v>13021.85</v>
          </cell>
        </row>
        <row r="111">
          <cell r="B111" t="str">
            <v>4.1.2.04.019</v>
          </cell>
          <cell r="C111" t="str">
            <v>SISTEMAS, SOFTWARE E MANUTENÇÃO</v>
          </cell>
          <cell r="D111">
            <v>2177.09</v>
          </cell>
          <cell r="E111">
            <v>179.58</v>
          </cell>
          <cell r="F111">
            <v>0</v>
          </cell>
          <cell r="G111" t="str">
            <v>2.356,67 D</v>
          </cell>
          <cell r="H111">
            <v>2356.67</v>
          </cell>
        </row>
        <row r="112">
          <cell r="B112" t="str">
            <v>4.1.2.04.020</v>
          </cell>
          <cell r="C112" t="str">
            <v>DESPESAS CARTORARIAS</v>
          </cell>
          <cell r="D112">
            <v>352.83</v>
          </cell>
          <cell r="E112">
            <v>0</v>
          </cell>
          <cell r="F112">
            <v>0</v>
          </cell>
          <cell r="G112" t="str">
            <v>352,83 D</v>
          </cell>
          <cell r="H112">
            <v>352.83</v>
          </cell>
        </row>
        <row r="113">
          <cell r="B113" t="str">
            <v>4.1.2.04.021</v>
          </cell>
          <cell r="C113" t="str">
            <v>DESPESAS DIVERSAS</v>
          </cell>
          <cell r="D113">
            <v>48379.94</v>
          </cell>
          <cell r="E113">
            <v>0</v>
          </cell>
          <cell r="F113">
            <v>0</v>
          </cell>
          <cell r="G113" t="str">
            <v>48.379,94 D</v>
          </cell>
          <cell r="H113">
            <v>48379.94</v>
          </cell>
        </row>
        <row r="114">
          <cell r="B114" t="str">
            <v>4.1.2.04.022</v>
          </cell>
          <cell r="C114" t="str">
            <v>GASTOS COM CARTÃO DE CRÉDITO</v>
          </cell>
          <cell r="D114">
            <v>13547.6</v>
          </cell>
          <cell r="E114">
            <v>6345.83</v>
          </cell>
          <cell r="F114">
            <v>0</v>
          </cell>
          <cell r="G114" t="str">
            <v>19.893,43 D</v>
          </cell>
          <cell r="H114">
            <v>19893.43</v>
          </cell>
        </row>
        <row r="115">
          <cell r="B115" t="str">
            <v>4.1.2.04.023</v>
          </cell>
          <cell r="C115" t="str">
            <v>HONORÁRIOS ADVOCATÍCIOS</v>
          </cell>
          <cell r="D115">
            <v>1280</v>
          </cell>
          <cell r="E115">
            <v>0</v>
          </cell>
          <cell r="F115">
            <v>0</v>
          </cell>
          <cell r="G115" t="str">
            <v>1.280,00 D</v>
          </cell>
          <cell r="H115">
            <v>1280</v>
          </cell>
        </row>
        <row r="116">
          <cell r="B116" t="str">
            <v>4.1.2.04.024</v>
          </cell>
          <cell r="C116" t="str">
            <v>SERVIÇOS GRÁFICOS</v>
          </cell>
          <cell r="D116">
            <v>0</v>
          </cell>
          <cell r="E116">
            <v>131.99</v>
          </cell>
          <cell r="F116">
            <v>0</v>
          </cell>
          <cell r="G116" t="str">
            <v>131,99 D</v>
          </cell>
          <cell r="H116">
            <v>131.99</v>
          </cell>
        </row>
        <row r="117">
          <cell r="B117" t="str">
            <v>4.1.2.04.027</v>
          </cell>
          <cell r="C117" t="str">
            <v>SERVIÇOS PRESTADOS - PJ</v>
          </cell>
          <cell r="D117">
            <v>26829.03</v>
          </cell>
          <cell r="E117">
            <v>8429.49</v>
          </cell>
          <cell r="F117">
            <v>0</v>
          </cell>
          <cell r="G117" t="str">
            <v>35.258,52 D</v>
          </cell>
          <cell r="H117">
            <v>35258.519999999997</v>
          </cell>
        </row>
        <row r="118">
          <cell r="B118" t="str">
            <v>4.1.2.04.034</v>
          </cell>
          <cell r="C118" t="str">
            <v>PROPAGANDA E PUBLICIDADE</v>
          </cell>
          <cell r="D118">
            <v>140</v>
          </cell>
          <cell r="E118">
            <v>0</v>
          </cell>
          <cell r="F118">
            <v>0</v>
          </cell>
          <cell r="G118" t="str">
            <v>140,00 D</v>
          </cell>
          <cell r="H118">
            <v>140</v>
          </cell>
        </row>
        <row r="119">
          <cell r="B119" t="str">
            <v>4.1.2.05</v>
          </cell>
          <cell r="C119" t="str">
            <v>DESPESAS FINANCEIRAS</v>
          </cell>
          <cell r="D119">
            <v>21902.45</v>
          </cell>
          <cell r="E119">
            <v>7417.84</v>
          </cell>
          <cell r="F119">
            <v>0</v>
          </cell>
          <cell r="G119" t="str">
            <v>29.320,29 D</v>
          </cell>
          <cell r="H119">
            <v>29320.29</v>
          </cell>
        </row>
        <row r="120">
          <cell r="B120" t="str">
            <v>4.1.2.05.001</v>
          </cell>
          <cell r="C120" t="str">
            <v>JUROS PASSIVOS</v>
          </cell>
          <cell r="D120">
            <v>13504.21</v>
          </cell>
          <cell r="E120">
            <v>5744.52</v>
          </cell>
          <cell r="F120">
            <v>0</v>
          </cell>
          <cell r="G120" t="str">
            <v>19.248,73 D</v>
          </cell>
          <cell r="H120">
            <v>19248.73</v>
          </cell>
        </row>
        <row r="121">
          <cell r="B121" t="str">
            <v>4.1.2.05.002</v>
          </cell>
          <cell r="C121" t="str">
            <v>TARIFAS BANCÁRIAS</v>
          </cell>
          <cell r="D121">
            <v>8398.24</v>
          </cell>
          <cell r="E121">
            <v>1673.32</v>
          </cell>
          <cell r="F121">
            <v>0</v>
          </cell>
          <cell r="G121" t="str">
            <v>10.071,56 D</v>
          </cell>
          <cell r="H121">
            <v>10071.56</v>
          </cell>
        </row>
        <row r="122">
          <cell r="B122" t="str">
            <v>RESUMO DOS</v>
          </cell>
          <cell r="C122"/>
          <cell r="D122" t="str">
            <v>GRANES GRUPOS</v>
          </cell>
          <cell r="E122"/>
          <cell r="F122"/>
          <cell r="G122"/>
          <cell r="H122"/>
        </row>
        <row r="123">
          <cell r="B123" t="str">
            <v>ATIVO</v>
          </cell>
          <cell r="C123"/>
          <cell r="D123">
            <v>290183.98</v>
          </cell>
          <cell r="E123">
            <v>847591.33</v>
          </cell>
          <cell r="F123">
            <v>695709.71</v>
          </cell>
          <cell r="G123" t="str">
            <v>442.065,60  D</v>
          </cell>
          <cell r="H123">
            <v>442065.6</v>
          </cell>
        </row>
        <row r="124">
          <cell r="B124" t="str">
            <v>PASSIVO</v>
          </cell>
          <cell r="C124"/>
          <cell r="D124">
            <v>364620.21</v>
          </cell>
          <cell r="E124">
            <v>158101.97</v>
          </cell>
          <cell r="F124">
            <v>348353.12</v>
          </cell>
          <cell r="G124" t="str">
            <v>554.871,36  C</v>
          </cell>
          <cell r="H124">
            <v>554871.36</v>
          </cell>
        </row>
        <row r="125">
          <cell r="B125" t="str">
            <v>CONTAS DE RESULTADO - RECEITAS</v>
          </cell>
          <cell r="C125"/>
          <cell r="D125">
            <v>327891.24</v>
          </cell>
          <cell r="E125">
            <v>37205.86</v>
          </cell>
          <cell r="F125">
            <v>76936.399999999994</v>
          </cell>
          <cell r="G125" t="str">
            <v>367.621,78  C</v>
          </cell>
          <cell r="H125">
            <v>367621.78</v>
          </cell>
        </row>
        <row r="126">
          <cell r="B126" t="str">
            <v>CONTAS DE RESULTADO - CUSTOS E DESPESAS</v>
          </cell>
          <cell r="C126"/>
          <cell r="D126">
            <v>402327.47</v>
          </cell>
          <cell r="E126">
            <v>78318.34</v>
          </cell>
          <cell r="F126">
            <v>218.27</v>
          </cell>
          <cell r="G126" t="str">
            <v>480.427,54  D</v>
          </cell>
          <cell r="H126">
            <v>480427.54</v>
          </cell>
        </row>
        <row r="127">
          <cell r="B127" t="str">
            <v>RESULTADO</v>
          </cell>
          <cell r="C127"/>
          <cell r="D127"/>
          <cell r="E127"/>
          <cell r="F127"/>
          <cell r="G127" t="str">
            <v>112.805,76  D</v>
          </cell>
          <cell r="H127">
            <v>112805.75999999999</v>
          </cell>
        </row>
      </sheetData>
      <sheetData sheetId="24">
        <row r="5">
          <cell r="B5" t="str">
            <v>CONTA</v>
          </cell>
          <cell r="C5" t="str">
            <v>NOME DA CONTA</v>
          </cell>
          <cell r="D5" t="str">
            <v>SALDO ANTERIOR</v>
          </cell>
          <cell r="E5" t="str">
            <v>DÉBITO</v>
          </cell>
          <cell r="F5" t="str">
            <v>CRÉDITO</v>
          </cell>
          <cell r="G5" t="str">
            <v>SALDO ATUAL</v>
          </cell>
          <cell r="H5" t="str">
            <v>Saldo Atual</v>
          </cell>
        </row>
        <row r="6">
          <cell r="B6">
            <v>1</v>
          </cell>
          <cell r="C6" t="str">
            <v>ATIVO</v>
          </cell>
          <cell r="D6">
            <v>442065.6</v>
          </cell>
          <cell r="E6">
            <v>240904.86</v>
          </cell>
          <cell r="F6">
            <v>247027.75</v>
          </cell>
          <cell r="G6" t="str">
            <v>435.942,71 D</v>
          </cell>
          <cell r="H6">
            <v>435942.71</v>
          </cell>
        </row>
        <row r="7">
          <cell r="B7" t="str">
            <v>1.1</v>
          </cell>
          <cell r="C7" t="str">
            <v>ATIVO CIRCULANTE</v>
          </cell>
          <cell r="D7">
            <v>385979.66</v>
          </cell>
          <cell r="E7">
            <v>240904.86</v>
          </cell>
          <cell r="F7">
            <v>246348.79999999999</v>
          </cell>
          <cell r="G7" t="str">
            <v>380.535,72 D</v>
          </cell>
          <cell r="H7">
            <v>380535.72</v>
          </cell>
        </row>
        <row r="8">
          <cell r="B8" t="str">
            <v>1.1.1</v>
          </cell>
          <cell r="C8" t="str">
            <v>DISPONIVEL</v>
          </cell>
          <cell r="D8">
            <v>92569.95</v>
          </cell>
          <cell r="E8">
            <v>117679.26</v>
          </cell>
          <cell r="F8">
            <v>137242.45000000001</v>
          </cell>
          <cell r="G8" t="str">
            <v>73.006,76 D</v>
          </cell>
          <cell r="H8">
            <v>73006.759999999995</v>
          </cell>
        </row>
        <row r="9">
          <cell r="B9" t="str">
            <v>1.1.1.01</v>
          </cell>
          <cell r="C9" t="str">
            <v>CAIXA</v>
          </cell>
          <cell r="D9">
            <v>1947.68</v>
          </cell>
          <cell r="E9">
            <v>290</v>
          </cell>
          <cell r="F9">
            <v>0</v>
          </cell>
          <cell r="G9" t="str">
            <v>2.237,68 D</v>
          </cell>
          <cell r="H9">
            <v>2237.6799999999998</v>
          </cell>
        </row>
        <row r="10">
          <cell r="B10" t="str">
            <v>1.1.1.01.001</v>
          </cell>
          <cell r="C10" t="str">
            <v>CAIXA GERAL</v>
          </cell>
          <cell r="D10">
            <v>1947.68</v>
          </cell>
          <cell r="E10">
            <v>290</v>
          </cell>
          <cell r="F10">
            <v>0</v>
          </cell>
          <cell r="G10" t="str">
            <v>2.237,68 D</v>
          </cell>
          <cell r="H10">
            <v>2237.6799999999998</v>
          </cell>
        </row>
        <row r="11">
          <cell r="B11" t="str">
            <v>1.1.1.02</v>
          </cell>
          <cell r="C11" t="str">
            <v>BANCOS CONTA MOVIMENTO</v>
          </cell>
          <cell r="D11">
            <v>90622.27</v>
          </cell>
          <cell r="E11">
            <v>117389.26</v>
          </cell>
          <cell r="F11">
            <v>137242.45000000001</v>
          </cell>
          <cell r="G11" t="str">
            <v>70.769,08 D</v>
          </cell>
          <cell r="H11">
            <v>70769.08</v>
          </cell>
        </row>
        <row r="12">
          <cell r="B12" t="str">
            <v>1.1.1.02.001</v>
          </cell>
          <cell r="C12" t="str">
            <v>ITAU AG.4861 CTA.24317-0</v>
          </cell>
          <cell r="D12">
            <v>10</v>
          </cell>
          <cell r="E12">
            <v>71857.08</v>
          </cell>
          <cell r="F12">
            <v>71633.570000000007</v>
          </cell>
          <cell r="G12" t="str">
            <v>233,51 D</v>
          </cell>
          <cell r="H12">
            <v>233.51</v>
          </cell>
        </row>
        <row r="13">
          <cell r="B13" t="str">
            <v>1.1.1.02.002</v>
          </cell>
          <cell r="C13" t="str">
            <v>CAIXA ECONÔMICA AG.0867 CTA.3103-7</v>
          </cell>
          <cell r="D13">
            <v>2565.02</v>
          </cell>
          <cell r="E13">
            <v>29723.439999999999</v>
          </cell>
          <cell r="F13">
            <v>32955.300000000003</v>
          </cell>
          <cell r="G13" t="str">
            <v>666,84 C</v>
          </cell>
          <cell r="H13">
            <v>666.84</v>
          </cell>
        </row>
        <row r="14">
          <cell r="B14" t="str">
            <v>1.1.1.02.003</v>
          </cell>
          <cell r="C14" t="str">
            <v>APLICAÇÃO ITAU</v>
          </cell>
          <cell r="D14">
            <v>88047.25</v>
          </cell>
          <cell r="E14">
            <v>15808.74</v>
          </cell>
          <cell r="F14">
            <v>32653.58</v>
          </cell>
          <cell r="G14" t="str">
            <v>71.202,41 D</v>
          </cell>
          <cell r="H14">
            <v>71202.41</v>
          </cell>
        </row>
        <row r="15">
          <cell r="B15" t="str">
            <v>1.1.2</v>
          </cell>
          <cell r="C15" t="str">
            <v>CRÉDITOS A RECEBER</v>
          </cell>
          <cell r="D15">
            <v>54177.84</v>
          </cell>
          <cell r="E15">
            <v>81823.75</v>
          </cell>
          <cell r="F15">
            <v>68264.59</v>
          </cell>
          <cell r="G15" t="str">
            <v>67.737,00 D</v>
          </cell>
          <cell r="H15">
            <v>67737</v>
          </cell>
        </row>
        <row r="16">
          <cell r="B16" t="str">
            <v>1.1.2.01</v>
          </cell>
          <cell r="C16" t="str">
            <v>DUPLICATAS A RECEBER</v>
          </cell>
          <cell r="D16">
            <v>54177.84</v>
          </cell>
          <cell r="E16">
            <v>81823.75</v>
          </cell>
          <cell r="F16">
            <v>68264.59</v>
          </cell>
          <cell r="G16" t="str">
            <v>67.737,00 D</v>
          </cell>
          <cell r="H16">
            <v>67737</v>
          </cell>
        </row>
        <row r="17">
          <cell r="B17" t="str">
            <v>1.1.2.01.001</v>
          </cell>
          <cell r="C17" t="str">
            <v>CLIENTES</v>
          </cell>
          <cell r="D17">
            <v>54177.84</v>
          </cell>
          <cell r="E17">
            <v>81823.75</v>
          </cell>
          <cell r="F17">
            <v>68264.59</v>
          </cell>
          <cell r="G17" t="str">
            <v>67.737,00 D</v>
          </cell>
          <cell r="H17">
            <v>67737</v>
          </cell>
        </row>
        <row r="18">
          <cell r="B18" t="str">
            <v>1.1.5</v>
          </cell>
          <cell r="C18" t="str">
            <v>ESTOQUES</v>
          </cell>
          <cell r="D18">
            <v>239231.87</v>
          </cell>
          <cell r="E18">
            <v>41401.85</v>
          </cell>
          <cell r="F18">
            <v>40841.760000000002</v>
          </cell>
          <cell r="G18" t="str">
            <v>239.791,96 D</v>
          </cell>
          <cell r="H18">
            <v>239791.96</v>
          </cell>
        </row>
        <row r="19">
          <cell r="B19" t="str">
            <v>1.1.5.01</v>
          </cell>
          <cell r="C19" t="str">
            <v>MERCADORIAS, PRODUTOS E INSUMOS</v>
          </cell>
          <cell r="D19">
            <v>239231.87</v>
          </cell>
          <cell r="E19">
            <v>41401.85</v>
          </cell>
          <cell r="F19">
            <v>40841.760000000002</v>
          </cell>
          <cell r="G19" t="str">
            <v>239.791,96 D</v>
          </cell>
          <cell r="H19">
            <v>239791.96</v>
          </cell>
        </row>
        <row r="20">
          <cell r="B20" t="str">
            <v>1.1.5.01.001</v>
          </cell>
          <cell r="C20" t="str">
            <v>ESTOQUE MERCADORIAS PARA REVENDA</v>
          </cell>
          <cell r="D20">
            <v>239231.87</v>
          </cell>
          <cell r="E20">
            <v>41401.85</v>
          </cell>
          <cell r="F20">
            <v>40841.760000000002</v>
          </cell>
          <cell r="G20" t="str">
            <v>239.791,96 D</v>
          </cell>
          <cell r="H20">
            <v>239791.96</v>
          </cell>
        </row>
        <row r="21">
          <cell r="B21" t="str">
            <v>1.2</v>
          </cell>
          <cell r="C21" t="str">
            <v>ATIVO NÃO CIRCULANTE</v>
          </cell>
          <cell r="D21">
            <v>56085.94</v>
          </cell>
          <cell r="E21">
            <v>0</v>
          </cell>
          <cell r="F21">
            <v>678.95</v>
          </cell>
          <cell r="G21" t="str">
            <v>55.406,99 D</v>
          </cell>
          <cell r="H21">
            <v>55406.99</v>
          </cell>
        </row>
        <row r="22">
          <cell r="B22" t="str">
            <v>1.2.3</v>
          </cell>
          <cell r="C22" t="str">
            <v>IMOBILIZADO</v>
          </cell>
          <cell r="D22">
            <v>48485.94</v>
          </cell>
          <cell r="E22">
            <v>0</v>
          </cell>
          <cell r="F22">
            <v>678.95</v>
          </cell>
          <cell r="G22" t="str">
            <v>47.806,99 D</v>
          </cell>
          <cell r="H22">
            <v>47806.99</v>
          </cell>
        </row>
        <row r="23">
          <cell r="B23" t="str">
            <v>1.2.3.01</v>
          </cell>
          <cell r="C23" t="str">
            <v>IMOBILIZADO</v>
          </cell>
          <cell r="D23">
            <v>62914.6</v>
          </cell>
          <cell r="E23">
            <v>0</v>
          </cell>
          <cell r="F23">
            <v>0</v>
          </cell>
          <cell r="G23" t="str">
            <v>62.914,60 D</v>
          </cell>
          <cell r="H23">
            <v>62914.6</v>
          </cell>
        </row>
        <row r="24">
          <cell r="B24" t="str">
            <v>1.2.3.01.002</v>
          </cell>
          <cell r="C24" t="str">
            <v>MÓVEIS E UTENSÍLIOS</v>
          </cell>
          <cell r="D24">
            <v>44354.6</v>
          </cell>
          <cell r="E24">
            <v>0</v>
          </cell>
          <cell r="F24">
            <v>0</v>
          </cell>
          <cell r="G24" t="str">
            <v>44.354,60 D</v>
          </cell>
          <cell r="H24">
            <v>44354.6</v>
          </cell>
        </row>
        <row r="25">
          <cell r="B25" t="str">
            <v>1.2.3.01.007</v>
          </cell>
          <cell r="C25" t="str">
            <v>EQUIPAMENTOS DE INFORMÁTICA</v>
          </cell>
          <cell r="D25">
            <v>18560</v>
          </cell>
          <cell r="E25">
            <v>0</v>
          </cell>
          <cell r="F25">
            <v>0</v>
          </cell>
          <cell r="G25" t="str">
            <v>18.560,00 D</v>
          </cell>
          <cell r="H25">
            <v>18560</v>
          </cell>
        </row>
        <row r="26">
          <cell r="B26" t="str">
            <v>1.2.3.02</v>
          </cell>
          <cell r="C26" t="str">
            <v>(-) DEPRECIAÇÕES, AMORTIZAÇÕES E EXAUSTÕES</v>
          </cell>
          <cell r="D26">
            <v>14428.66</v>
          </cell>
          <cell r="E26">
            <v>0</v>
          </cell>
          <cell r="F26">
            <v>678.95</v>
          </cell>
          <cell r="G26" t="str">
            <v>15.107,61 C</v>
          </cell>
          <cell r="H26">
            <v>15107.61</v>
          </cell>
        </row>
        <row r="27">
          <cell r="B27" t="str">
            <v>1.2.3.02.002</v>
          </cell>
          <cell r="C27" t="str">
            <v>(-) DEPRECIAÇÃO DE MÓVEIS E UTENSÍLIOS</v>
          </cell>
          <cell r="D27">
            <v>7623.4</v>
          </cell>
          <cell r="E27">
            <v>0</v>
          </cell>
          <cell r="F27">
            <v>369.62</v>
          </cell>
          <cell r="G27" t="str">
            <v>7.993,02 C</v>
          </cell>
          <cell r="H27">
            <v>7993.02</v>
          </cell>
        </row>
        <row r="28">
          <cell r="B28" t="str">
            <v>1.2.3.02.005</v>
          </cell>
          <cell r="C28" t="str">
            <v>(-) DEPRECIAÇÃO EQUIPAMENTOS DE INFORMÁTICA</v>
          </cell>
          <cell r="D28">
            <v>6805.26</v>
          </cell>
          <cell r="E28">
            <v>0</v>
          </cell>
          <cell r="F28">
            <v>309.33</v>
          </cell>
          <cell r="G28" t="str">
            <v>7.114,59 C</v>
          </cell>
          <cell r="H28">
            <v>7114.59</v>
          </cell>
        </row>
        <row r="29">
          <cell r="B29" t="str">
            <v>1.2.4</v>
          </cell>
          <cell r="C29" t="str">
            <v>INTANGIVEL</v>
          </cell>
          <cell r="D29">
            <v>7600</v>
          </cell>
          <cell r="E29">
            <v>0</v>
          </cell>
          <cell r="F29">
            <v>0</v>
          </cell>
          <cell r="G29" t="str">
            <v>7.600,00 D</v>
          </cell>
          <cell r="H29">
            <v>7600</v>
          </cell>
        </row>
        <row r="30">
          <cell r="B30" t="str">
            <v>1.2.4.01</v>
          </cell>
          <cell r="C30" t="str">
            <v>MARCAS, DIREITOS E PATENTES</v>
          </cell>
          <cell r="D30">
            <v>7600</v>
          </cell>
          <cell r="E30">
            <v>0</v>
          </cell>
          <cell r="F30">
            <v>0</v>
          </cell>
          <cell r="G30" t="str">
            <v>7.600,00 D</v>
          </cell>
          <cell r="H30">
            <v>7600</v>
          </cell>
        </row>
        <row r="31">
          <cell r="B31" t="str">
            <v>1.2.4.01.001</v>
          </cell>
          <cell r="C31" t="str">
            <v>MARCAS E PATENTES</v>
          </cell>
          <cell r="D31">
            <v>7600</v>
          </cell>
          <cell r="E31">
            <v>0</v>
          </cell>
          <cell r="F31">
            <v>0</v>
          </cell>
          <cell r="G31" t="str">
            <v>7.600,00 D</v>
          </cell>
          <cell r="H31">
            <v>7600</v>
          </cell>
        </row>
        <row r="32">
          <cell r="B32">
            <v>2</v>
          </cell>
          <cell r="C32" t="str">
            <v>PASSIVO</v>
          </cell>
          <cell r="D32">
            <v>554871.36</v>
          </cell>
          <cell r="E32">
            <v>67528.259999999995</v>
          </cell>
          <cell r="F32">
            <v>73083.990000000005</v>
          </cell>
          <cell r="G32" t="str">
            <v>560.427,09 C</v>
          </cell>
          <cell r="H32">
            <v>560427.09</v>
          </cell>
        </row>
        <row r="33">
          <cell r="B33" t="str">
            <v>2.1</v>
          </cell>
          <cell r="C33" t="str">
            <v>PASSIVO CIRCULANTE</v>
          </cell>
          <cell r="D33">
            <v>133035.59</v>
          </cell>
          <cell r="E33">
            <v>63654.18</v>
          </cell>
          <cell r="F33">
            <v>73083.990000000005</v>
          </cell>
          <cell r="G33" t="str">
            <v>142.465,40 C</v>
          </cell>
          <cell r="H33">
            <v>142465.4</v>
          </cell>
        </row>
        <row r="34">
          <cell r="B34" t="str">
            <v>2.1.1</v>
          </cell>
          <cell r="C34" t="str">
            <v>EMPRÉSTIMOS E FINANCIAMENTOS</v>
          </cell>
          <cell r="D34">
            <v>4160.2</v>
          </cell>
          <cell r="E34">
            <v>521.49</v>
          </cell>
          <cell r="F34">
            <v>0</v>
          </cell>
          <cell r="G34" t="str">
            <v>3.638,71 C</v>
          </cell>
          <cell r="H34">
            <v>3638.71</v>
          </cell>
        </row>
        <row r="35">
          <cell r="B35" t="str">
            <v>2.1.1.01</v>
          </cell>
          <cell r="C35" t="str">
            <v>EMPRÉSTIMOS</v>
          </cell>
          <cell r="D35">
            <v>4160.2</v>
          </cell>
          <cell r="E35">
            <v>521.49</v>
          </cell>
          <cell r="F35">
            <v>0</v>
          </cell>
          <cell r="G35" t="str">
            <v>3.638,71 C</v>
          </cell>
          <cell r="H35">
            <v>3638.71</v>
          </cell>
        </row>
        <row r="36">
          <cell r="B36" t="str">
            <v>2.1.1.01.001</v>
          </cell>
          <cell r="C36" t="str">
            <v>EMPRÉSTIMO CAIXA</v>
          </cell>
          <cell r="D36">
            <v>4160.2</v>
          </cell>
          <cell r="E36">
            <v>521.49</v>
          </cell>
          <cell r="F36">
            <v>0</v>
          </cell>
          <cell r="G36" t="str">
            <v>3.638,71 C</v>
          </cell>
          <cell r="H36">
            <v>3638.71</v>
          </cell>
        </row>
        <row r="37">
          <cell r="B37" t="str">
            <v>2.1.3</v>
          </cell>
          <cell r="C37" t="str">
            <v>FORNECEDORES</v>
          </cell>
          <cell r="D37">
            <v>43016.03</v>
          </cell>
          <cell r="E37">
            <v>31622.82</v>
          </cell>
          <cell r="F37">
            <v>41401.85</v>
          </cell>
          <cell r="G37" t="str">
            <v>52.795,06 C</v>
          </cell>
          <cell r="H37">
            <v>52795.06</v>
          </cell>
        </row>
        <row r="38">
          <cell r="B38" t="str">
            <v>2.1.3.01</v>
          </cell>
          <cell r="C38" t="str">
            <v>FORNCEDORES NACIONAIS</v>
          </cell>
          <cell r="D38">
            <v>43016.03</v>
          </cell>
          <cell r="E38">
            <v>31622.82</v>
          </cell>
          <cell r="F38">
            <v>41401.85</v>
          </cell>
          <cell r="G38" t="str">
            <v>52.795,06 C</v>
          </cell>
          <cell r="H38">
            <v>52795.06</v>
          </cell>
        </row>
        <row r="39">
          <cell r="B39" t="str">
            <v>2.1.3.01.001</v>
          </cell>
          <cell r="C39" t="str">
            <v>FORNECEDORES</v>
          </cell>
          <cell r="D39">
            <v>43016.03</v>
          </cell>
          <cell r="E39">
            <v>31622.82</v>
          </cell>
          <cell r="F39">
            <v>41401.85</v>
          </cell>
          <cell r="G39" t="str">
            <v>52.795,06 C</v>
          </cell>
          <cell r="H39">
            <v>52795.06</v>
          </cell>
        </row>
        <row r="40">
          <cell r="B40" t="str">
            <v>2.1.4</v>
          </cell>
          <cell r="C40" t="str">
            <v>OBRIGAÇÕES TRIBUTÁRIAS</v>
          </cell>
          <cell r="D40">
            <v>78892.69</v>
          </cell>
          <cell r="E40">
            <v>17860.37</v>
          </cell>
          <cell r="F40">
            <v>11309.33</v>
          </cell>
          <cell r="G40" t="str">
            <v>72.341,65 C</v>
          </cell>
          <cell r="H40">
            <v>72341.649999999994</v>
          </cell>
        </row>
        <row r="41">
          <cell r="B41" t="str">
            <v>2.1.4.01</v>
          </cell>
          <cell r="C41" t="str">
            <v>IMPOSTOS E CONTRIBUIÇÕES A RECOLHER</v>
          </cell>
          <cell r="D41">
            <v>78892.69</v>
          </cell>
          <cell r="E41">
            <v>17860.37</v>
          </cell>
          <cell r="F41">
            <v>11309.33</v>
          </cell>
          <cell r="G41" t="str">
            <v>72.341,65 C</v>
          </cell>
          <cell r="H41">
            <v>72341.649999999994</v>
          </cell>
        </row>
        <row r="42">
          <cell r="B42" t="str">
            <v>2.1.4.01.004</v>
          </cell>
          <cell r="C42" t="str">
            <v>IRRF A RECOLHER</v>
          </cell>
          <cell r="D42">
            <v>24.08</v>
          </cell>
          <cell r="E42">
            <v>24.08</v>
          </cell>
          <cell r="F42">
            <v>988.77</v>
          </cell>
          <cell r="G42" t="str">
            <v>988,77 C</v>
          </cell>
          <cell r="H42">
            <v>988.77</v>
          </cell>
        </row>
        <row r="43">
          <cell r="B43" t="str">
            <v>2.1.4.01.008</v>
          </cell>
          <cell r="C43" t="str">
            <v>DAS-SIMPLES NACIONAL A RECOLHER</v>
          </cell>
          <cell r="D43">
            <v>6431.78</v>
          </cell>
          <cell r="E43">
            <v>6431.78</v>
          </cell>
          <cell r="F43">
            <v>6668.91</v>
          </cell>
          <cell r="G43" t="str">
            <v>6.668,91 C</v>
          </cell>
          <cell r="H43">
            <v>6668.91</v>
          </cell>
        </row>
        <row r="44">
          <cell r="B44" t="str">
            <v>2.1.4.01.009</v>
          </cell>
          <cell r="C44" t="str">
            <v>PARCELAMENTO SIMPLES NACIONAL A RECOLHER</v>
          </cell>
          <cell r="D44">
            <v>54698.15</v>
          </cell>
          <cell r="E44">
            <v>2511.1</v>
          </cell>
          <cell r="F44">
            <v>0</v>
          </cell>
          <cell r="G44" t="str">
            <v>52.187,05 C</v>
          </cell>
          <cell r="H44">
            <v>52187.05</v>
          </cell>
        </row>
        <row r="45">
          <cell r="B45" t="str">
            <v>2.1.4.01.010</v>
          </cell>
          <cell r="C45" t="str">
            <v>ICMS FRONTEIRA A RECOLHER</v>
          </cell>
          <cell r="D45">
            <v>7418.18</v>
          </cell>
          <cell r="E45">
            <v>7418.18</v>
          </cell>
          <cell r="F45">
            <v>3651.65</v>
          </cell>
          <cell r="G45" t="str">
            <v>3.651,65 C</v>
          </cell>
          <cell r="H45">
            <v>3651.65</v>
          </cell>
        </row>
        <row r="46">
          <cell r="B46" t="str">
            <v>2.1.4.01.011</v>
          </cell>
          <cell r="C46" t="str">
            <v>PARCELAMENTO ICMS FRONTEIRA</v>
          </cell>
          <cell r="D46">
            <v>10320.5</v>
          </cell>
          <cell r="E46">
            <v>1475.23</v>
          </cell>
          <cell r="F46">
            <v>0</v>
          </cell>
          <cell r="G46" t="str">
            <v>8.845,27 C</v>
          </cell>
          <cell r="H46">
            <v>8845.27</v>
          </cell>
        </row>
        <row r="47">
          <cell r="B47" t="str">
            <v>2.1.5</v>
          </cell>
          <cell r="C47" t="str">
            <v>OBRIGAÇÕES TRABALHISTAS E PREVIDENCIÁRIAS</v>
          </cell>
          <cell r="D47">
            <v>6966.67</v>
          </cell>
          <cell r="E47">
            <v>13649.5</v>
          </cell>
          <cell r="F47">
            <v>20372.810000000001</v>
          </cell>
          <cell r="G47" t="str">
            <v>13.689,98 C</v>
          </cell>
          <cell r="H47">
            <v>13689.98</v>
          </cell>
        </row>
        <row r="48">
          <cell r="B48" t="str">
            <v>2.1.5.01</v>
          </cell>
          <cell r="C48" t="str">
            <v>OBRIGAÇÕES COM PESSOAL</v>
          </cell>
          <cell r="D48">
            <v>7034.49</v>
          </cell>
          <cell r="E48">
            <v>12772.02</v>
          </cell>
          <cell r="F48">
            <v>18649.45</v>
          </cell>
          <cell r="G48" t="str">
            <v>12.911,92 C</v>
          </cell>
          <cell r="H48">
            <v>12911.92</v>
          </cell>
        </row>
        <row r="49">
          <cell r="B49" t="str">
            <v>2.1.5.01.001</v>
          </cell>
          <cell r="C49" t="str">
            <v>SALÁRIOS E ORDENADOS A PAGAR</v>
          </cell>
          <cell r="D49">
            <v>4833.57</v>
          </cell>
          <cell r="E49">
            <v>4087.37</v>
          </cell>
          <cell r="F49">
            <v>3775.37</v>
          </cell>
          <cell r="G49" t="str">
            <v>4.521,57 C</v>
          </cell>
          <cell r="H49">
            <v>4521.57</v>
          </cell>
        </row>
        <row r="50">
          <cell r="B50" t="str">
            <v>2.1.5.01.002</v>
          </cell>
          <cell r="C50" t="str">
            <v>PRO LABORE A PAGAR</v>
          </cell>
          <cell r="D50">
            <v>2200.92</v>
          </cell>
          <cell r="E50">
            <v>8684.65</v>
          </cell>
          <cell r="F50">
            <v>14874.08</v>
          </cell>
          <cell r="G50" t="str">
            <v>8.390,35 C</v>
          </cell>
          <cell r="H50">
            <v>8390.35</v>
          </cell>
        </row>
        <row r="51">
          <cell r="B51" t="str">
            <v>2.1.5.02</v>
          </cell>
          <cell r="C51" t="str">
            <v>OBRIGAÇÕES PREVIDENCIÁRIAS</v>
          </cell>
          <cell r="D51">
            <v>67.819999999999993</v>
          </cell>
          <cell r="E51">
            <v>877.48</v>
          </cell>
          <cell r="F51">
            <v>1723.36</v>
          </cell>
          <cell r="G51" t="str">
            <v>778,06 C</v>
          </cell>
          <cell r="H51">
            <v>778.06</v>
          </cell>
        </row>
        <row r="52">
          <cell r="B52" t="str">
            <v>2.1.5.02.001</v>
          </cell>
          <cell r="C52" t="str">
            <v>INSS A RECOLHER</v>
          </cell>
          <cell r="D52">
            <v>439.34</v>
          </cell>
          <cell r="E52">
            <v>593.96</v>
          </cell>
          <cell r="F52">
            <v>1439.84</v>
          </cell>
          <cell r="G52" t="str">
            <v>406,54 C</v>
          </cell>
          <cell r="H52">
            <v>406.54</v>
          </cell>
        </row>
        <row r="53">
          <cell r="B53" t="str">
            <v>2.1.5.02.002</v>
          </cell>
          <cell r="C53" t="str">
            <v>FGTS A RECOLHER</v>
          </cell>
          <cell r="D53">
            <v>371.52</v>
          </cell>
          <cell r="E53">
            <v>283.52</v>
          </cell>
          <cell r="F53">
            <v>283.52</v>
          </cell>
          <cell r="G53" t="str">
            <v>371,52 C</v>
          </cell>
          <cell r="H53">
            <v>371.52</v>
          </cell>
        </row>
        <row r="54">
          <cell r="B54" t="str">
            <v>2.2</v>
          </cell>
          <cell r="C54" t="str">
            <v>PASSIVO NÃO CIRCULANTE</v>
          </cell>
          <cell r="D54">
            <v>250000</v>
          </cell>
          <cell r="E54">
            <v>0</v>
          </cell>
          <cell r="F54">
            <v>0</v>
          </cell>
          <cell r="G54" t="str">
            <v>250.000,00 C</v>
          </cell>
          <cell r="H54">
            <v>250000</v>
          </cell>
        </row>
        <row r="55">
          <cell r="B55" t="str">
            <v>2.2.1</v>
          </cell>
          <cell r="C55" t="str">
            <v>EMPRÉSTIMOS, FINANCIAMENTOS E INVESTIMENTOS</v>
          </cell>
          <cell r="D55">
            <v>250000</v>
          </cell>
          <cell r="E55">
            <v>0</v>
          </cell>
          <cell r="F55">
            <v>0</v>
          </cell>
          <cell r="G55" t="str">
            <v>250.000,00 C</v>
          </cell>
          <cell r="H55">
            <v>250000</v>
          </cell>
        </row>
        <row r="56">
          <cell r="B56" t="str">
            <v>2.2.1.02</v>
          </cell>
          <cell r="C56" t="str">
            <v>INVESTIMENTOS</v>
          </cell>
          <cell r="D56">
            <v>250000</v>
          </cell>
          <cell r="E56">
            <v>0</v>
          </cell>
          <cell r="F56">
            <v>0</v>
          </cell>
          <cell r="G56" t="str">
            <v>250.000,00 C</v>
          </cell>
          <cell r="H56">
            <v>250000</v>
          </cell>
        </row>
        <row r="57">
          <cell r="B57" t="str">
            <v>2.2.1.02.001</v>
          </cell>
          <cell r="C57" t="str">
            <v>IKEWAI INV</v>
          </cell>
          <cell r="D57">
            <v>250000</v>
          </cell>
          <cell r="E57">
            <v>0</v>
          </cell>
          <cell r="F57">
            <v>0</v>
          </cell>
          <cell r="G57" t="str">
            <v>250.000,00 C</v>
          </cell>
          <cell r="H57">
            <v>250000</v>
          </cell>
        </row>
        <row r="58">
          <cell r="B58" t="str">
            <v>2.3</v>
          </cell>
          <cell r="C58" t="str">
            <v>PATRIMÔNIO LÍQUIDO</v>
          </cell>
          <cell r="D58">
            <v>171835.77</v>
          </cell>
          <cell r="E58">
            <v>3874.08</v>
          </cell>
          <cell r="F58">
            <v>0</v>
          </cell>
          <cell r="G58" t="str">
            <v>167.961,69 C</v>
          </cell>
          <cell r="H58">
            <v>167961.69</v>
          </cell>
        </row>
        <row r="59">
          <cell r="B59" t="str">
            <v>2.3.1</v>
          </cell>
          <cell r="C59" t="str">
            <v>CAPITAL SOCIAL</v>
          </cell>
          <cell r="D59">
            <v>66000</v>
          </cell>
          <cell r="E59">
            <v>0</v>
          </cell>
          <cell r="F59">
            <v>0</v>
          </cell>
          <cell r="G59" t="str">
            <v>66.000,00 C</v>
          </cell>
          <cell r="H59">
            <v>66000</v>
          </cell>
        </row>
        <row r="60">
          <cell r="B60" t="str">
            <v>2.3.1.01</v>
          </cell>
          <cell r="C60" t="str">
            <v>CAPITAL SUBSCRITO</v>
          </cell>
          <cell r="D60">
            <v>66000</v>
          </cell>
          <cell r="E60">
            <v>0</v>
          </cell>
          <cell r="F60">
            <v>0</v>
          </cell>
          <cell r="G60" t="str">
            <v>66.000,00 C</v>
          </cell>
          <cell r="H60">
            <v>66000</v>
          </cell>
        </row>
        <row r="61">
          <cell r="B61" t="str">
            <v>2.3.1.01.001</v>
          </cell>
          <cell r="C61" t="str">
            <v>CAPITAL SOCIAL</v>
          </cell>
          <cell r="D61">
            <v>66000</v>
          </cell>
          <cell r="E61">
            <v>0</v>
          </cell>
          <cell r="F61">
            <v>0</v>
          </cell>
          <cell r="G61" t="str">
            <v>66.000,00 C</v>
          </cell>
          <cell r="H61">
            <v>66000</v>
          </cell>
        </row>
        <row r="62">
          <cell r="B62" t="str">
            <v>2.3.3</v>
          </cell>
          <cell r="C62" t="str">
            <v>LUCROS OU PREJUÍZOS ACUMULADOS</v>
          </cell>
          <cell r="D62">
            <v>105835.77</v>
          </cell>
          <cell r="E62">
            <v>3874.08</v>
          </cell>
          <cell r="F62">
            <v>0</v>
          </cell>
          <cell r="G62" t="str">
            <v>101.961,69 C</v>
          </cell>
          <cell r="H62">
            <v>101961.69</v>
          </cell>
        </row>
        <row r="63">
          <cell r="B63" t="str">
            <v>2.3.3.01</v>
          </cell>
          <cell r="C63" t="str">
            <v>LUCROS OU PREJUÍZOS ACUMULADOS</v>
          </cell>
          <cell r="D63">
            <v>105835.77</v>
          </cell>
          <cell r="E63">
            <v>3874.08</v>
          </cell>
          <cell r="F63">
            <v>0</v>
          </cell>
          <cell r="G63" t="str">
            <v>101.961,69 C</v>
          </cell>
          <cell r="H63">
            <v>101961.69</v>
          </cell>
        </row>
        <row r="64">
          <cell r="B64" t="str">
            <v>2.3.3.01.001</v>
          </cell>
          <cell r="C64" t="str">
            <v>LUCROS ACUMULADOS</v>
          </cell>
          <cell r="D64">
            <v>105835.77</v>
          </cell>
          <cell r="E64">
            <v>3874.08</v>
          </cell>
          <cell r="F64">
            <v>0</v>
          </cell>
          <cell r="G64" t="str">
            <v>101.961,69 C</v>
          </cell>
          <cell r="H64">
            <v>101961.69</v>
          </cell>
        </row>
        <row r="65">
          <cell r="B65">
            <v>3</v>
          </cell>
          <cell r="C65" t="str">
            <v>CONTAS DE RESULTADO - RECEITAS</v>
          </cell>
          <cell r="D65">
            <v>367621.78</v>
          </cell>
          <cell r="E65">
            <v>38577.57</v>
          </cell>
          <cell r="F65">
            <v>79782.92</v>
          </cell>
          <cell r="G65" t="str">
            <v>408.827,13 C</v>
          </cell>
          <cell r="H65">
            <v>408827.13</v>
          </cell>
        </row>
        <row r="66">
          <cell r="B66" t="str">
            <v>3.1</v>
          </cell>
          <cell r="C66" t="str">
            <v>RECEITAS OPERACIONAIS</v>
          </cell>
          <cell r="D66">
            <v>367621.78</v>
          </cell>
          <cell r="E66">
            <v>38577.57</v>
          </cell>
          <cell r="F66">
            <v>79782.92</v>
          </cell>
          <cell r="G66" t="str">
            <v>408.827,13 C</v>
          </cell>
          <cell r="H66">
            <v>408827.13</v>
          </cell>
        </row>
        <row r="67">
          <cell r="B67" t="str">
            <v>3.1.1</v>
          </cell>
          <cell r="C67" t="str">
            <v>RECEITA BRUTA DE VENDAS E SERVIÇOS</v>
          </cell>
          <cell r="D67">
            <v>712343.29</v>
          </cell>
          <cell r="E67">
            <v>0</v>
          </cell>
          <cell r="F67">
            <v>79771.649999999994</v>
          </cell>
          <cell r="G67" t="str">
            <v>792.114,94 C</v>
          </cell>
          <cell r="H67">
            <v>792114.94</v>
          </cell>
        </row>
        <row r="68">
          <cell r="B68" t="str">
            <v>3.1.1.01</v>
          </cell>
          <cell r="C68" t="str">
            <v>RECEITA BRUTA DE VENDAS DE PRODUTOS E MERCADORIAS</v>
          </cell>
          <cell r="D68">
            <v>712343.29</v>
          </cell>
          <cell r="E68">
            <v>0</v>
          </cell>
          <cell r="F68">
            <v>79771.649999999994</v>
          </cell>
          <cell r="G68" t="str">
            <v>792.114,94 C</v>
          </cell>
          <cell r="H68">
            <v>792114.94</v>
          </cell>
        </row>
        <row r="69">
          <cell r="B69" t="str">
            <v>3.1.1.01.001</v>
          </cell>
          <cell r="C69" t="str">
            <v>VENDAS DE PRODUTOS/MERCADORIAS</v>
          </cell>
          <cell r="D69">
            <v>712343.29</v>
          </cell>
          <cell r="E69">
            <v>0</v>
          </cell>
          <cell r="F69">
            <v>79771.649999999994</v>
          </cell>
          <cell r="G69" t="str">
            <v>792.114,94 C</v>
          </cell>
          <cell r="H69">
            <v>792114.94</v>
          </cell>
        </row>
        <row r="70">
          <cell r="B70" t="str">
            <v>3.1.2</v>
          </cell>
          <cell r="C70" t="str">
            <v>(-) DEDUÇÕES DA RECEITA BRUTA</v>
          </cell>
          <cell r="D70">
            <v>344723.66</v>
          </cell>
          <cell r="E70">
            <v>38577.57</v>
          </cell>
          <cell r="F70">
            <v>0</v>
          </cell>
          <cell r="G70" t="str">
            <v>383.301,23 D</v>
          </cell>
          <cell r="H70">
            <v>383301.23</v>
          </cell>
        </row>
        <row r="71">
          <cell r="B71" t="str">
            <v>3.1.2.03</v>
          </cell>
          <cell r="C71" t="str">
            <v>(-) IMPOSTOS INCIDENTES SOBRE VENDAS E SERVIÇOS</v>
          </cell>
          <cell r="D71">
            <v>344723.66</v>
          </cell>
          <cell r="E71">
            <v>38577.57</v>
          </cell>
          <cell r="F71">
            <v>0</v>
          </cell>
          <cell r="G71" t="str">
            <v>383.301,23 D</v>
          </cell>
          <cell r="H71">
            <v>383301.23</v>
          </cell>
        </row>
        <row r="72">
          <cell r="B72" t="str">
            <v>3.1.2.03.001</v>
          </cell>
          <cell r="C72" t="str">
            <v>(-) CUSTO DA MERCADORIA VENDIDA</v>
          </cell>
          <cell r="D72">
            <v>284937.27</v>
          </cell>
          <cell r="E72">
            <v>31908.66</v>
          </cell>
          <cell r="F72">
            <v>0</v>
          </cell>
          <cell r="G72" t="str">
            <v>316.845,93 D</v>
          </cell>
          <cell r="H72">
            <v>316845.93</v>
          </cell>
        </row>
        <row r="73">
          <cell r="B73" t="str">
            <v>3.1.2.03.005</v>
          </cell>
          <cell r="C73" t="str">
            <v>(-) DAS - SIMPLES NACIONAL</v>
          </cell>
          <cell r="D73">
            <v>59786.39</v>
          </cell>
          <cell r="E73">
            <v>6668.91</v>
          </cell>
          <cell r="F73">
            <v>0</v>
          </cell>
          <cell r="G73" t="str">
            <v>66.455,30 D</v>
          </cell>
          <cell r="H73">
            <v>66455.3</v>
          </cell>
        </row>
        <row r="74">
          <cell r="B74" t="str">
            <v>3.1.3</v>
          </cell>
          <cell r="C74" t="str">
            <v>RECEITAS FINANCEIRAS</v>
          </cell>
          <cell r="D74">
            <v>2.15</v>
          </cell>
          <cell r="E74">
            <v>0</v>
          </cell>
          <cell r="F74">
            <v>11.27</v>
          </cell>
          <cell r="G74" t="str">
            <v>13,42 C</v>
          </cell>
          <cell r="H74">
            <v>13.42</v>
          </cell>
        </row>
        <row r="75">
          <cell r="B75" t="str">
            <v>3.1.3.01</v>
          </cell>
          <cell r="C75" t="str">
            <v>JUROS, DESCONTOS, OUTRAS RECEITAS</v>
          </cell>
          <cell r="D75">
            <v>2.15</v>
          </cell>
          <cell r="E75">
            <v>0</v>
          </cell>
          <cell r="F75">
            <v>11.27</v>
          </cell>
          <cell r="G75" t="str">
            <v>13,42 C</v>
          </cell>
          <cell r="H75">
            <v>13.42</v>
          </cell>
        </row>
        <row r="76">
          <cell r="B76" t="str">
            <v>3.1.3.01.001</v>
          </cell>
          <cell r="C76" t="str">
            <v>RENDIMENTO APLICAÇÕES FINANCEIRAS</v>
          </cell>
          <cell r="D76">
            <v>2.15</v>
          </cell>
          <cell r="E76">
            <v>0</v>
          </cell>
          <cell r="F76">
            <v>11.27</v>
          </cell>
          <cell r="G76" t="str">
            <v>13,42 C</v>
          </cell>
          <cell r="H76">
            <v>13.42</v>
          </cell>
        </row>
        <row r="77">
          <cell r="B77">
            <v>4</v>
          </cell>
          <cell r="C77" t="str">
            <v>CONTAS DE RESULTADO - CUSTOS E DESPESAS</v>
          </cell>
          <cell r="D77">
            <v>480427.54</v>
          </cell>
          <cell r="E77">
            <v>54386.84</v>
          </cell>
          <cell r="F77">
            <v>1502.87</v>
          </cell>
          <cell r="G77" t="str">
            <v>533.311,51 D</v>
          </cell>
          <cell r="H77">
            <v>533311.51</v>
          </cell>
        </row>
        <row r="78">
          <cell r="B78" t="str">
            <v>4.1</v>
          </cell>
          <cell r="C78" t="str">
            <v>DESPESAS OPERACIONAIS</v>
          </cell>
          <cell r="D78">
            <v>480427.54</v>
          </cell>
          <cell r="E78">
            <v>54386.84</v>
          </cell>
          <cell r="F78">
            <v>1502.87</v>
          </cell>
          <cell r="G78" t="str">
            <v>533.311,51 D</v>
          </cell>
          <cell r="H78">
            <v>533311.51</v>
          </cell>
        </row>
        <row r="79">
          <cell r="B79" t="str">
            <v>4.1.1</v>
          </cell>
          <cell r="C79" t="str">
            <v>CUSTOS E DESPESAS COM VENDAS</v>
          </cell>
          <cell r="D79">
            <v>141446.67000000001</v>
          </cell>
          <cell r="E79">
            <v>14581.08</v>
          </cell>
          <cell r="F79">
            <v>0</v>
          </cell>
          <cell r="G79" t="str">
            <v>156.027,75 D</v>
          </cell>
          <cell r="H79">
            <v>156027.75</v>
          </cell>
        </row>
        <row r="80">
          <cell r="B80" t="str">
            <v>4.1.1.01</v>
          </cell>
          <cell r="C80" t="str">
            <v>DESPESAS OPERACIONAIS - VENDAS</v>
          </cell>
          <cell r="D80">
            <v>141446.67000000001</v>
          </cell>
          <cell r="E80">
            <v>14581.08</v>
          </cell>
          <cell r="F80">
            <v>0</v>
          </cell>
          <cell r="G80" t="str">
            <v>156.027,75 D</v>
          </cell>
          <cell r="H80">
            <v>156027.75</v>
          </cell>
        </row>
        <row r="81">
          <cell r="B81" t="str">
            <v>4.1.1.01.001</v>
          </cell>
          <cell r="C81" t="str">
            <v>FRETES E CARRETOS</v>
          </cell>
          <cell r="D81">
            <v>122627.48</v>
          </cell>
          <cell r="E81">
            <v>10204.33</v>
          </cell>
          <cell r="F81">
            <v>0</v>
          </cell>
          <cell r="G81" t="str">
            <v>132.831,81 D</v>
          </cell>
          <cell r="H81">
            <v>132831.81</v>
          </cell>
        </row>
        <row r="82">
          <cell r="B82" t="str">
            <v>4.1.1.01.002</v>
          </cell>
          <cell r="C82" t="str">
            <v>EMBALAGENS</v>
          </cell>
          <cell r="D82">
            <v>0</v>
          </cell>
          <cell r="E82">
            <v>3524.96</v>
          </cell>
          <cell r="F82">
            <v>0</v>
          </cell>
          <cell r="G82" t="str">
            <v>3.524,96 D</v>
          </cell>
          <cell r="H82">
            <v>3524.96</v>
          </cell>
        </row>
        <row r="83">
          <cell r="B83" t="str">
            <v>4.1.1.01.003</v>
          </cell>
          <cell r="C83" t="str">
            <v>PAG SEGURO</v>
          </cell>
          <cell r="D83">
            <v>18819.189999999999</v>
          </cell>
          <cell r="E83">
            <v>851.79</v>
          </cell>
          <cell r="F83">
            <v>0</v>
          </cell>
          <cell r="G83" t="str">
            <v>19.670,98 D</v>
          </cell>
          <cell r="H83">
            <v>19670.98</v>
          </cell>
        </row>
        <row r="84">
          <cell r="B84" t="str">
            <v>4.1.2</v>
          </cell>
          <cell r="C84" t="str">
            <v>DESPESAS ADMINISTRATIVAS</v>
          </cell>
          <cell r="D84">
            <v>338980.87</v>
          </cell>
          <cell r="E84">
            <v>39805.760000000002</v>
          </cell>
          <cell r="F84">
            <v>1502.87</v>
          </cell>
          <cell r="G84" t="str">
            <v>377.283,76 D</v>
          </cell>
          <cell r="H84">
            <v>377283.76</v>
          </cell>
        </row>
        <row r="85">
          <cell r="B85" t="str">
            <v>4.1.2.01</v>
          </cell>
          <cell r="C85" t="str">
            <v>DESPESAS COM PESSOAL</v>
          </cell>
          <cell r="D85">
            <v>79643.45</v>
          </cell>
          <cell r="E85">
            <v>15332.32</v>
          </cell>
          <cell r="F85">
            <v>0</v>
          </cell>
          <cell r="G85" t="str">
            <v>94.975,77 D</v>
          </cell>
          <cell r="H85">
            <v>94975.77</v>
          </cell>
        </row>
        <row r="86">
          <cell r="B86" t="str">
            <v>4.1.2.01.001</v>
          </cell>
          <cell r="C86" t="str">
            <v>SALÁRIOS E ORDENADOS</v>
          </cell>
          <cell r="D86">
            <v>30957.07</v>
          </cell>
          <cell r="E86">
            <v>3544</v>
          </cell>
          <cell r="F86">
            <v>0</v>
          </cell>
          <cell r="G86" t="str">
            <v>34.501,07 D</v>
          </cell>
          <cell r="H86">
            <v>34501.07</v>
          </cell>
        </row>
        <row r="87">
          <cell r="B87" t="str">
            <v>4.1.2.01.002</v>
          </cell>
          <cell r="C87" t="str">
            <v>PRO LABORE</v>
          </cell>
          <cell r="D87">
            <v>29900.93</v>
          </cell>
          <cell r="E87">
            <v>11000</v>
          </cell>
          <cell r="F87">
            <v>0</v>
          </cell>
          <cell r="G87" t="str">
            <v>40.900,93 D</v>
          </cell>
          <cell r="H87">
            <v>40900.93</v>
          </cell>
        </row>
        <row r="88">
          <cell r="B88" t="str">
            <v>4.1.2.01.004</v>
          </cell>
          <cell r="C88" t="str">
            <v>13º SALÁRIO</v>
          </cell>
          <cell r="D88">
            <v>1233.33</v>
          </cell>
          <cell r="E88">
            <v>0</v>
          </cell>
          <cell r="F88">
            <v>0</v>
          </cell>
          <cell r="G88" t="str">
            <v>1.233,33 D</v>
          </cell>
          <cell r="H88">
            <v>1233.33</v>
          </cell>
        </row>
        <row r="89">
          <cell r="B89" t="str">
            <v>4.1.2.01.005</v>
          </cell>
          <cell r="C89" t="str">
            <v>FÉRIAS</v>
          </cell>
          <cell r="D89">
            <v>1644.44</v>
          </cell>
          <cell r="E89">
            <v>0</v>
          </cell>
          <cell r="F89">
            <v>0</v>
          </cell>
          <cell r="G89" t="str">
            <v>1.644,44 D</v>
          </cell>
          <cell r="H89">
            <v>1644.44</v>
          </cell>
        </row>
        <row r="90">
          <cell r="B90" t="str">
            <v>4.1.2.01.007</v>
          </cell>
          <cell r="C90" t="str">
            <v>FGTS</v>
          </cell>
          <cell r="D90">
            <v>2651.5</v>
          </cell>
          <cell r="E90">
            <v>283.52</v>
          </cell>
          <cell r="F90">
            <v>0</v>
          </cell>
          <cell r="G90" t="str">
            <v>2.935,02 D</v>
          </cell>
          <cell r="H90">
            <v>2935.02</v>
          </cell>
        </row>
        <row r="91">
          <cell r="B91" t="str">
            <v>4.1.2.01.008</v>
          </cell>
          <cell r="C91" t="str">
            <v>INDENIZAÇÕES E AVISO PRÉVIO</v>
          </cell>
          <cell r="D91">
            <v>6260.47</v>
          </cell>
          <cell r="E91">
            <v>0</v>
          </cell>
          <cell r="F91">
            <v>0</v>
          </cell>
          <cell r="G91" t="str">
            <v>6.260,47 D</v>
          </cell>
          <cell r="H91">
            <v>6260.47</v>
          </cell>
        </row>
        <row r="92">
          <cell r="B92" t="str">
            <v>4.1.2.01.010</v>
          </cell>
          <cell r="C92" t="str">
            <v>ALIMENTAÇÃO</v>
          </cell>
          <cell r="D92">
            <v>3252.56</v>
          </cell>
          <cell r="E92">
            <v>504.8</v>
          </cell>
          <cell r="F92">
            <v>0</v>
          </cell>
          <cell r="G92" t="str">
            <v>3.757,36 D</v>
          </cell>
          <cell r="H92">
            <v>3757.36</v>
          </cell>
        </row>
        <row r="93">
          <cell r="B93" t="str">
            <v>4.1.2.01.011</v>
          </cell>
          <cell r="C93" t="str">
            <v>TRANSPORTE</v>
          </cell>
          <cell r="D93">
            <v>461.04</v>
          </cell>
          <cell r="E93">
            <v>0</v>
          </cell>
          <cell r="F93">
            <v>0</v>
          </cell>
          <cell r="G93" t="str">
            <v>461,04 D</v>
          </cell>
          <cell r="H93">
            <v>461.04</v>
          </cell>
        </row>
        <row r="94">
          <cell r="B94" t="str">
            <v>4.1.2.01.014</v>
          </cell>
          <cell r="C94" t="str">
            <v>IRRF SOBRE FOLHA</v>
          </cell>
          <cell r="D94">
            <v>15.45</v>
          </cell>
          <cell r="E94">
            <v>0</v>
          </cell>
          <cell r="F94">
            <v>0</v>
          </cell>
          <cell r="G94" t="str">
            <v>15,45 D</v>
          </cell>
          <cell r="H94">
            <v>15.45</v>
          </cell>
        </row>
        <row r="95">
          <cell r="B95" t="str">
            <v>4.1.2.01.015</v>
          </cell>
          <cell r="C95" t="str">
            <v>ENTIDADES DE CLASSE</v>
          </cell>
          <cell r="D95">
            <v>166.66</v>
          </cell>
          <cell r="E95">
            <v>0</v>
          </cell>
          <cell r="F95">
            <v>0</v>
          </cell>
          <cell r="G95" t="str">
            <v>166,66 D</v>
          </cell>
          <cell r="H95">
            <v>166.66</v>
          </cell>
        </row>
        <row r="96">
          <cell r="B96" t="str">
            <v>4.1.2.01.016</v>
          </cell>
          <cell r="C96" t="str">
            <v>COMISSÕES</v>
          </cell>
          <cell r="D96">
            <v>3100</v>
          </cell>
          <cell r="E96">
            <v>0</v>
          </cell>
          <cell r="F96">
            <v>0</v>
          </cell>
          <cell r="G96" t="str">
            <v>3.100,00 D</v>
          </cell>
          <cell r="H96">
            <v>3100</v>
          </cell>
        </row>
        <row r="97">
          <cell r="B97" t="str">
            <v>4.1.2.02</v>
          </cell>
          <cell r="C97" t="str">
            <v>ALUGUÉIS, ARRENDAMENTOS E FINANCIAMENTOS</v>
          </cell>
          <cell r="D97">
            <v>16000</v>
          </cell>
          <cell r="E97">
            <v>2000</v>
          </cell>
          <cell r="F97">
            <v>0</v>
          </cell>
          <cell r="G97" t="str">
            <v>18.000,00 D</v>
          </cell>
          <cell r="H97">
            <v>18000</v>
          </cell>
        </row>
        <row r="98">
          <cell r="B98" t="str">
            <v>4.1.2.02.001</v>
          </cell>
          <cell r="C98" t="str">
            <v>ALUGUÉIS DE IMÓVEIS</v>
          </cell>
          <cell r="D98">
            <v>16000</v>
          </cell>
          <cell r="E98">
            <v>2000</v>
          </cell>
          <cell r="F98">
            <v>0</v>
          </cell>
          <cell r="G98" t="str">
            <v>18.000,00 D</v>
          </cell>
          <cell r="H98">
            <v>18000</v>
          </cell>
        </row>
        <row r="99">
          <cell r="B99" t="str">
            <v>4.1.2.03</v>
          </cell>
          <cell r="C99" t="str">
            <v>DESPESAS TRIBUTÁRIAS</v>
          </cell>
          <cell r="D99">
            <v>48986.54</v>
          </cell>
          <cell r="E99">
            <v>3651.65</v>
          </cell>
          <cell r="F99">
            <v>0</v>
          </cell>
          <cell r="G99" t="str">
            <v>52.638,19 D</v>
          </cell>
          <cell r="H99">
            <v>52638.19</v>
          </cell>
        </row>
        <row r="100">
          <cell r="B100" t="str">
            <v>4.1.2.03.003</v>
          </cell>
          <cell r="C100" t="str">
            <v>TAXAS DIVERSAS</v>
          </cell>
          <cell r="D100">
            <v>339</v>
          </cell>
          <cell r="E100">
            <v>0</v>
          </cell>
          <cell r="F100">
            <v>0</v>
          </cell>
          <cell r="G100" t="str">
            <v>339,00 D</v>
          </cell>
          <cell r="H100">
            <v>339</v>
          </cell>
        </row>
        <row r="101">
          <cell r="B101" t="str">
            <v>4.1.2.03.008</v>
          </cell>
          <cell r="C101" t="str">
            <v>CIM</v>
          </cell>
          <cell r="D101">
            <v>650.16</v>
          </cell>
          <cell r="E101">
            <v>0</v>
          </cell>
          <cell r="F101">
            <v>0</v>
          </cell>
          <cell r="G101" t="str">
            <v>650,16 D</v>
          </cell>
          <cell r="H101">
            <v>650.16</v>
          </cell>
        </row>
        <row r="102">
          <cell r="B102" t="str">
            <v>4.1.2.03.009</v>
          </cell>
          <cell r="C102" t="str">
            <v>DESPESA COM ICMS</v>
          </cell>
          <cell r="D102">
            <v>47997.38</v>
          </cell>
          <cell r="E102">
            <v>3651.65</v>
          </cell>
          <cell r="F102">
            <v>0</v>
          </cell>
          <cell r="G102" t="str">
            <v>51.649,03 D</v>
          </cell>
          <cell r="H102">
            <v>51649.03</v>
          </cell>
        </row>
        <row r="103">
          <cell r="B103" t="str">
            <v>4.1.2.04</v>
          </cell>
          <cell r="C103" t="str">
            <v>DESPESAS GERAIS</v>
          </cell>
          <cell r="D103">
            <v>165030.59</v>
          </cell>
          <cell r="E103">
            <v>13665.22</v>
          </cell>
          <cell r="F103">
            <v>0</v>
          </cell>
          <cell r="G103" t="str">
            <v>178.695,81 D</v>
          </cell>
          <cell r="H103">
            <v>178695.81</v>
          </cell>
        </row>
        <row r="104">
          <cell r="B104" t="str">
            <v>4.1.2.04.003</v>
          </cell>
          <cell r="C104" t="str">
            <v>TELEFONE</v>
          </cell>
          <cell r="D104">
            <v>7401.55</v>
          </cell>
          <cell r="E104">
            <v>292.94</v>
          </cell>
          <cell r="F104">
            <v>0</v>
          </cell>
          <cell r="G104" t="str">
            <v>7.694,49 D</v>
          </cell>
          <cell r="H104">
            <v>7694.49</v>
          </cell>
        </row>
        <row r="105">
          <cell r="B105" t="str">
            <v>4.1.2.04.005</v>
          </cell>
          <cell r="C105" t="str">
            <v>SEGUROS</v>
          </cell>
          <cell r="D105">
            <v>0</v>
          </cell>
          <cell r="E105">
            <v>43.77</v>
          </cell>
          <cell r="F105">
            <v>0</v>
          </cell>
          <cell r="G105" t="str">
            <v>43,77 D</v>
          </cell>
          <cell r="H105">
            <v>43.77</v>
          </cell>
        </row>
        <row r="106">
          <cell r="B106" t="str">
            <v>4.1.2.04.006</v>
          </cell>
          <cell r="C106" t="str">
            <v>MATERIAL DE ESCRITÓRIO</v>
          </cell>
          <cell r="D106">
            <v>9.9</v>
          </cell>
          <cell r="E106">
            <v>0</v>
          </cell>
          <cell r="F106">
            <v>0</v>
          </cell>
          <cell r="G106" t="str">
            <v>9,90 D</v>
          </cell>
          <cell r="H106">
            <v>9.9</v>
          </cell>
        </row>
        <row r="107">
          <cell r="B107" t="str">
            <v>4.1.2.04.008</v>
          </cell>
          <cell r="C107" t="str">
            <v>CONSULTORIA CONTÁBIL</v>
          </cell>
          <cell r="D107">
            <v>5708.1</v>
          </cell>
          <cell r="E107">
            <v>950</v>
          </cell>
          <cell r="F107">
            <v>0</v>
          </cell>
          <cell r="G107" t="str">
            <v>6.658,10 D</v>
          </cell>
          <cell r="H107">
            <v>6658.1</v>
          </cell>
        </row>
        <row r="108">
          <cell r="B108" t="str">
            <v>4.1.2.04.009</v>
          </cell>
          <cell r="C108" t="str">
            <v>SERVIÇOS PRESTADOS - PF</v>
          </cell>
          <cell r="D108">
            <v>25123.88</v>
          </cell>
          <cell r="E108">
            <v>6245.7</v>
          </cell>
          <cell r="F108">
            <v>0</v>
          </cell>
          <cell r="G108" t="str">
            <v>31.369,58 D</v>
          </cell>
          <cell r="H108">
            <v>31369.58</v>
          </cell>
        </row>
        <row r="109">
          <cell r="B109" t="str">
            <v>4.1.2.04.010</v>
          </cell>
          <cell r="C109" t="str">
            <v>DEPRECIAÇÕES E AMORTIZAÇÕES</v>
          </cell>
          <cell r="D109">
            <v>5971.93</v>
          </cell>
          <cell r="E109">
            <v>678.95</v>
          </cell>
          <cell r="F109">
            <v>0</v>
          </cell>
          <cell r="G109" t="str">
            <v>6.650,88 D</v>
          </cell>
          <cell r="H109">
            <v>6650.88</v>
          </cell>
        </row>
        <row r="110">
          <cell r="B110" t="str">
            <v>4.1.2.04.016</v>
          </cell>
          <cell r="C110" t="str">
            <v>REEMBOLSO</v>
          </cell>
          <cell r="D110">
            <v>13021.85</v>
          </cell>
          <cell r="E110">
            <v>0</v>
          </cell>
          <cell r="F110">
            <v>0</v>
          </cell>
          <cell r="G110" t="str">
            <v>13.021,85 D</v>
          </cell>
          <cell r="H110">
            <v>13021.85</v>
          </cell>
        </row>
        <row r="111">
          <cell r="B111" t="str">
            <v>4.1.2.04.017</v>
          </cell>
          <cell r="C111" t="str">
            <v>INTERNET</v>
          </cell>
          <cell r="D111">
            <v>0</v>
          </cell>
          <cell r="E111">
            <v>57</v>
          </cell>
          <cell r="F111">
            <v>0</v>
          </cell>
          <cell r="G111" t="str">
            <v>57,00 D</v>
          </cell>
          <cell r="H111">
            <v>57</v>
          </cell>
        </row>
        <row r="112">
          <cell r="B112" t="str">
            <v>4.1.2.04.019</v>
          </cell>
          <cell r="C112" t="str">
            <v>SISTEMAS, SOFTWARE E MANUTENÇÃO</v>
          </cell>
          <cell r="D112">
            <v>2356.67</v>
          </cell>
          <cell r="E112">
            <v>179.58</v>
          </cell>
          <cell r="F112">
            <v>0</v>
          </cell>
          <cell r="G112" t="str">
            <v>2.536,25 D</v>
          </cell>
          <cell r="H112">
            <v>2536.25</v>
          </cell>
        </row>
        <row r="113">
          <cell r="B113" t="str">
            <v>4.1.2.04.020</v>
          </cell>
          <cell r="C113" t="str">
            <v>DESPESAS CARTORARIAS</v>
          </cell>
          <cell r="D113">
            <v>352.83</v>
          </cell>
          <cell r="E113">
            <v>0</v>
          </cell>
          <cell r="F113">
            <v>0</v>
          </cell>
          <cell r="G113" t="str">
            <v>352,83 D</v>
          </cell>
          <cell r="H113">
            <v>352.83</v>
          </cell>
        </row>
        <row r="114">
          <cell r="B114" t="str">
            <v>4.1.2.04.021</v>
          </cell>
          <cell r="C114" t="str">
            <v>DESPESAS DIVERSAS</v>
          </cell>
          <cell r="D114">
            <v>48379.94</v>
          </cell>
          <cell r="E114">
            <v>0</v>
          </cell>
          <cell r="F114">
            <v>0</v>
          </cell>
          <cell r="G114" t="str">
            <v>48.379,94 D</v>
          </cell>
          <cell r="H114">
            <v>48379.94</v>
          </cell>
        </row>
        <row r="115">
          <cell r="B115" t="str">
            <v>4.1.2.04.022</v>
          </cell>
          <cell r="C115" t="str">
            <v>GASTOS COM CARTÃO DE CRÉDITO</v>
          </cell>
          <cell r="D115">
            <v>19893.43</v>
          </cell>
          <cell r="E115">
            <v>911.99</v>
          </cell>
          <cell r="F115">
            <v>0</v>
          </cell>
          <cell r="G115" t="str">
            <v>20.805,42 D</v>
          </cell>
          <cell r="H115">
            <v>20805.419999999998</v>
          </cell>
        </row>
        <row r="116">
          <cell r="B116" t="str">
            <v>4.1.2.04.023</v>
          </cell>
          <cell r="C116" t="str">
            <v>HONORÁRIOS ADVOCATÍCIOS</v>
          </cell>
          <cell r="D116">
            <v>1280</v>
          </cell>
          <cell r="E116">
            <v>400</v>
          </cell>
          <cell r="F116">
            <v>0</v>
          </cell>
          <cell r="G116" t="str">
            <v>1.680,00 D</v>
          </cell>
          <cell r="H116">
            <v>1680</v>
          </cell>
        </row>
        <row r="117">
          <cell r="B117" t="str">
            <v>4.1.2.04.024</v>
          </cell>
          <cell r="C117" t="str">
            <v>SERVIÇOS GRÁFICOS</v>
          </cell>
          <cell r="D117">
            <v>131.99</v>
          </cell>
          <cell r="E117">
            <v>0</v>
          </cell>
          <cell r="F117">
            <v>0</v>
          </cell>
          <cell r="G117" t="str">
            <v>131,99 D</v>
          </cell>
          <cell r="H117">
            <v>131.99</v>
          </cell>
        </row>
        <row r="118">
          <cell r="B118" t="str">
            <v>4.1.2.04.027</v>
          </cell>
          <cell r="C118" t="str">
            <v>SERVIÇOS PRESTADOS - PJ</v>
          </cell>
          <cell r="D118">
            <v>35258.519999999997</v>
          </cell>
          <cell r="E118">
            <v>3905.29</v>
          </cell>
          <cell r="F118">
            <v>0</v>
          </cell>
          <cell r="G118" t="str">
            <v>39.163,81 D</v>
          </cell>
          <cell r="H118">
            <v>39163.81</v>
          </cell>
        </row>
        <row r="119">
          <cell r="B119" t="str">
            <v>4.1.2.04.034</v>
          </cell>
          <cell r="C119" t="str">
            <v>PROPAGANDA E PUBLICIDADE</v>
          </cell>
          <cell r="D119">
            <v>140</v>
          </cell>
          <cell r="E119">
            <v>0</v>
          </cell>
          <cell r="F119">
            <v>0</v>
          </cell>
          <cell r="G119" t="str">
            <v>140,00 D</v>
          </cell>
          <cell r="H119">
            <v>140</v>
          </cell>
        </row>
        <row r="120">
          <cell r="B120" t="str">
            <v>4.1.2.05</v>
          </cell>
          <cell r="C120" t="str">
            <v>DESPESAS FINANCEIRAS</v>
          </cell>
          <cell r="D120">
            <v>29320.29</v>
          </cell>
          <cell r="E120">
            <v>5156.57</v>
          </cell>
          <cell r="F120">
            <v>1502.87</v>
          </cell>
          <cell r="G120" t="str">
            <v>32.973,99 D</v>
          </cell>
          <cell r="H120">
            <v>32973.99</v>
          </cell>
        </row>
        <row r="121">
          <cell r="B121" t="str">
            <v>4.1.2.05.001</v>
          </cell>
          <cell r="C121" t="str">
            <v>JUROS PASSIVOS</v>
          </cell>
          <cell r="D121">
            <v>19248.73</v>
          </cell>
          <cell r="E121">
            <v>3722.4</v>
          </cell>
          <cell r="F121">
            <v>1502.87</v>
          </cell>
          <cell r="G121" t="str">
            <v>21.468,26 D</v>
          </cell>
          <cell r="H121">
            <v>21468.26</v>
          </cell>
        </row>
        <row r="122">
          <cell r="B122" t="str">
            <v>4.1.2.05.002</v>
          </cell>
          <cell r="C122" t="str">
            <v>TARIFAS BANCÁRIAS</v>
          </cell>
          <cell r="D122">
            <v>10071.56</v>
          </cell>
          <cell r="E122">
            <v>1434.17</v>
          </cell>
          <cell r="F122">
            <v>0</v>
          </cell>
          <cell r="G122" t="str">
            <v>11.505,73 D</v>
          </cell>
          <cell r="H122">
            <v>11505.73</v>
          </cell>
        </row>
        <row r="123">
          <cell r="B123" t="str">
            <v>RESUMO DOS</v>
          </cell>
          <cell r="C123"/>
          <cell r="D123" t="str">
            <v>GRANES GRUPOS</v>
          </cell>
          <cell r="E123"/>
          <cell r="F123"/>
          <cell r="G123"/>
          <cell r="H123"/>
        </row>
        <row r="124">
          <cell r="B124" t="str">
            <v>ATIVO</v>
          </cell>
          <cell r="C124"/>
          <cell r="D124">
            <v>442065.6</v>
          </cell>
          <cell r="E124">
            <v>240904.86</v>
          </cell>
          <cell r="F124">
            <v>247027.75</v>
          </cell>
          <cell r="G124" t="str">
            <v>435.942,71  D</v>
          </cell>
          <cell r="H124">
            <v>435942.71</v>
          </cell>
        </row>
        <row r="125">
          <cell r="B125" t="str">
            <v>PASSIVO</v>
          </cell>
          <cell r="C125"/>
          <cell r="D125">
            <v>554871.36</v>
          </cell>
          <cell r="E125">
            <v>67528.259999999995</v>
          </cell>
          <cell r="F125">
            <v>73083.990000000005</v>
          </cell>
          <cell r="G125" t="str">
            <v>560.427,09  C</v>
          </cell>
          <cell r="H125">
            <v>560427.09</v>
          </cell>
        </row>
        <row r="126">
          <cell r="B126" t="str">
            <v>CONTAS DE RESULTADO - RECEITAS</v>
          </cell>
          <cell r="C126"/>
          <cell r="D126">
            <v>367621.78</v>
          </cell>
          <cell r="E126">
            <v>38577.57</v>
          </cell>
          <cell r="F126">
            <v>79782.92</v>
          </cell>
          <cell r="G126" t="str">
            <v>408.827,13  C</v>
          </cell>
          <cell r="H126">
            <v>408827.13</v>
          </cell>
        </row>
        <row r="127">
          <cell r="B127" t="str">
            <v>CONTAS DE RESULTADO - CUSTOS E DESPESAS</v>
          </cell>
          <cell r="C127"/>
          <cell r="D127">
            <v>480427.54</v>
          </cell>
          <cell r="E127">
            <v>54386.84</v>
          </cell>
          <cell r="F127">
            <v>1502.87</v>
          </cell>
          <cell r="G127" t="str">
            <v>533.311,51  D</v>
          </cell>
          <cell r="H127">
            <v>533311.51</v>
          </cell>
        </row>
        <row r="128">
          <cell r="B128" t="str">
            <v>RESULTADO</v>
          </cell>
          <cell r="C128"/>
          <cell r="D128"/>
          <cell r="E128"/>
          <cell r="F128"/>
          <cell r="G128" t="str">
            <v>124.484,38  D</v>
          </cell>
          <cell r="H128">
            <v>124484.38</v>
          </cell>
        </row>
      </sheetData>
      <sheetData sheetId="25">
        <row r="5">
          <cell r="B5" t="str">
            <v>CONTA</v>
          </cell>
          <cell r="C5" t="str">
            <v>NOME DA CONTA</v>
          </cell>
          <cell r="D5" t="str">
            <v>SALDO ANTERIOR</v>
          </cell>
          <cell r="E5" t="str">
            <v>DÉBITO</v>
          </cell>
          <cell r="F5" t="str">
            <v>CRÉDITO</v>
          </cell>
          <cell r="G5" t="str">
            <v>SALDO ATUAL</v>
          </cell>
          <cell r="H5" t="str">
            <v>Saldo Atual</v>
          </cell>
        </row>
        <row r="6">
          <cell r="B6">
            <v>1</v>
          </cell>
          <cell r="C6" t="str">
            <v>ATIVO</v>
          </cell>
          <cell r="D6">
            <v>435942.71</v>
          </cell>
          <cell r="E6">
            <v>476295.81</v>
          </cell>
          <cell r="F6">
            <v>489702.63</v>
          </cell>
          <cell r="G6" t="str">
            <v>422.535,89 D</v>
          </cell>
          <cell r="H6">
            <v>422535.89</v>
          </cell>
        </row>
        <row r="7">
          <cell r="B7" t="str">
            <v>1.1</v>
          </cell>
          <cell r="C7" t="str">
            <v>ATIVO CIRCULANTE</v>
          </cell>
          <cell r="D7">
            <v>380535.72</v>
          </cell>
          <cell r="E7">
            <v>470396.64</v>
          </cell>
          <cell r="F7">
            <v>489023.68</v>
          </cell>
          <cell r="G7" t="str">
            <v>361.908,68 D</v>
          </cell>
          <cell r="H7">
            <v>361908.68</v>
          </cell>
        </row>
        <row r="8">
          <cell r="B8" t="str">
            <v>1.1.1</v>
          </cell>
          <cell r="C8" t="str">
            <v>DISPONIVEL</v>
          </cell>
          <cell r="D8">
            <v>73006.759999999995</v>
          </cell>
          <cell r="E8">
            <v>257165.24</v>
          </cell>
          <cell r="F8">
            <v>258567.6</v>
          </cell>
          <cell r="G8" t="str">
            <v>71.604,40 D</v>
          </cell>
          <cell r="H8">
            <v>71604.399999999994</v>
          </cell>
        </row>
        <row r="9">
          <cell r="B9" t="str">
            <v>1.1.1.01</v>
          </cell>
          <cell r="C9" t="str">
            <v>CAIXA</v>
          </cell>
          <cell r="D9">
            <v>2237.6799999999998</v>
          </cell>
          <cell r="E9">
            <v>900</v>
          </cell>
          <cell r="F9">
            <v>0</v>
          </cell>
          <cell r="G9" t="str">
            <v>3.137,68 D</v>
          </cell>
          <cell r="H9">
            <v>3137.68</v>
          </cell>
        </row>
        <row r="10">
          <cell r="B10" t="str">
            <v>1.1.1.01.001</v>
          </cell>
          <cell r="C10" t="str">
            <v>CAIXA GERAL</v>
          </cell>
          <cell r="D10">
            <v>2237.6799999999998</v>
          </cell>
          <cell r="E10">
            <v>900</v>
          </cell>
          <cell r="F10">
            <v>0</v>
          </cell>
          <cell r="G10" t="str">
            <v>3.137,68 D</v>
          </cell>
          <cell r="H10">
            <v>3137.68</v>
          </cell>
        </row>
        <row r="11">
          <cell r="B11" t="str">
            <v>1.1.1.02</v>
          </cell>
          <cell r="C11" t="str">
            <v>BANCOS CONTA MOVIMENTO</v>
          </cell>
          <cell r="D11">
            <v>70769.08</v>
          </cell>
          <cell r="E11">
            <v>256265.24</v>
          </cell>
          <cell r="F11">
            <v>258567.6</v>
          </cell>
          <cell r="G11" t="str">
            <v>68.466,72 D</v>
          </cell>
          <cell r="H11">
            <v>68466.720000000001</v>
          </cell>
        </row>
        <row r="12">
          <cell r="B12" t="str">
            <v>1.1.1.02.001</v>
          </cell>
          <cell r="C12" t="str">
            <v>ITAU AG.4861 CTA.24317-0</v>
          </cell>
          <cell r="D12">
            <v>233.51</v>
          </cell>
          <cell r="E12">
            <v>126135.26</v>
          </cell>
          <cell r="F12">
            <v>124483.47</v>
          </cell>
          <cell r="G12" t="str">
            <v>1.885,30 D</v>
          </cell>
          <cell r="H12">
            <v>1885.3</v>
          </cell>
        </row>
        <row r="13">
          <cell r="B13" t="str">
            <v>1.1.1.02.002</v>
          </cell>
          <cell r="C13" t="str">
            <v>CAIXA ECONÔMICA AG.0867 CTA.3103-7</v>
          </cell>
          <cell r="D13">
            <v>666.84</v>
          </cell>
          <cell r="E13">
            <v>94323.33</v>
          </cell>
          <cell r="F13">
            <v>80991.66</v>
          </cell>
          <cell r="G13" t="str">
            <v>12.664,83 D</v>
          </cell>
          <cell r="H13">
            <v>12664.83</v>
          </cell>
        </row>
        <row r="14">
          <cell r="B14" t="str">
            <v>1.1.1.02.003</v>
          </cell>
          <cell r="C14" t="str">
            <v>APLICAÇÃO ITAU</v>
          </cell>
          <cell r="D14">
            <v>71202.41</v>
          </cell>
          <cell r="E14">
            <v>35806.65</v>
          </cell>
          <cell r="F14">
            <v>53092.47</v>
          </cell>
          <cell r="G14" t="str">
            <v>53.916,59 D</v>
          </cell>
          <cell r="H14">
            <v>53916.59</v>
          </cell>
        </row>
        <row r="15">
          <cell r="B15" t="str">
            <v>1.1.2</v>
          </cell>
          <cell r="C15" t="str">
            <v>CRÉDITOS A RECEBER</v>
          </cell>
          <cell r="D15">
            <v>67737</v>
          </cell>
          <cell r="E15">
            <v>143251.95000000001</v>
          </cell>
          <cell r="F15">
            <v>171061.96</v>
          </cell>
          <cell r="G15" t="str">
            <v>39.926,99 D</v>
          </cell>
          <cell r="H15">
            <v>39926.99</v>
          </cell>
        </row>
        <row r="16">
          <cell r="B16" t="str">
            <v>1.1.2.01</v>
          </cell>
          <cell r="C16" t="str">
            <v>DUPLICATAS A RECEBER</v>
          </cell>
          <cell r="D16">
            <v>67737</v>
          </cell>
          <cell r="E16">
            <v>143251.95000000001</v>
          </cell>
          <cell r="F16">
            <v>171061.96</v>
          </cell>
          <cell r="G16" t="str">
            <v>39.926,99 D</v>
          </cell>
          <cell r="H16">
            <v>39926.99</v>
          </cell>
        </row>
        <row r="17">
          <cell r="B17" t="str">
            <v>1.1.2.01.001</v>
          </cell>
          <cell r="C17" t="str">
            <v>CLIENTES</v>
          </cell>
          <cell r="D17">
            <v>67737</v>
          </cell>
          <cell r="E17">
            <v>143251.95000000001</v>
          </cell>
          <cell r="F17">
            <v>171061.96</v>
          </cell>
          <cell r="G17" t="str">
            <v>39.926,99 D</v>
          </cell>
          <cell r="H17">
            <v>39926.99</v>
          </cell>
        </row>
        <row r="18">
          <cell r="B18" t="str">
            <v>1.1.3</v>
          </cell>
          <cell r="C18" t="str">
            <v>OUTROS CRÉDITOS</v>
          </cell>
          <cell r="D18">
            <v>0</v>
          </cell>
          <cell r="E18">
            <v>1174.33</v>
          </cell>
          <cell r="F18">
            <v>0</v>
          </cell>
          <cell r="G18" t="str">
            <v>1.174,33 D</v>
          </cell>
          <cell r="H18">
            <v>1174.33</v>
          </cell>
        </row>
        <row r="19">
          <cell r="B19" t="str">
            <v>1.1.3.02</v>
          </cell>
          <cell r="C19" t="str">
            <v>ADIANTAMENTO A FUNCIONÁRIOS</v>
          </cell>
          <cell r="D19">
            <v>0</v>
          </cell>
          <cell r="E19">
            <v>1174.33</v>
          </cell>
          <cell r="F19">
            <v>0</v>
          </cell>
          <cell r="G19" t="str">
            <v>1.174,33 D</v>
          </cell>
          <cell r="H19">
            <v>1174.33</v>
          </cell>
        </row>
        <row r="20">
          <cell r="B20" t="str">
            <v>1.1.3.02.002</v>
          </cell>
          <cell r="C20" t="str">
            <v>13º SALÁRIO</v>
          </cell>
          <cell r="D20">
            <v>0</v>
          </cell>
          <cell r="E20">
            <v>1174.33</v>
          </cell>
          <cell r="F20">
            <v>0</v>
          </cell>
          <cell r="G20" t="str">
            <v>1.174,33 D</v>
          </cell>
          <cell r="H20">
            <v>1174.33</v>
          </cell>
        </row>
        <row r="21">
          <cell r="B21" t="str">
            <v>1.1.5</v>
          </cell>
          <cell r="C21" t="str">
            <v>ESTOQUES</v>
          </cell>
          <cell r="D21">
            <v>239791.96</v>
          </cell>
          <cell r="E21">
            <v>68805.119999999995</v>
          </cell>
          <cell r="F21">
            <v>59394.12</v>
          </cell>
          <cell r="G21" t="str">
            <v>249.202,96 D</v>
          </cell>
          <cell r="H21">
            <v>249202.96</v>
          </cell>
        </row>
        <row r="22">
          <cell r="B22" t="str">
            <v>1.1.5.01</v>
          </cell>
          <cell r="C22" t="str">
            <v>MERCADORIAS, PRODUTOS E INSUMOS</v>
          </cell>
          <cell r="D22">
            <v>239791.96</v>
          </cell>
          <cell r="E22">
            <v>68805.119999999995</v>
          </cell>
          <cell r="F22">
            <v>59394.12</v>
          </cell>
          <cell r="G22" t="str">
            <v>249.202,96 D</v>
          </cell>
          <cell r="H22">
            <v>249202.96</v>
          </cell>
        </row>
        <row r="23">
          <cell r="B23" t="str">
            <v>1.1.5.01.001</v>
          </cell>
          <cell r="C23" t="str">
            <v>ESTOQUE MERCADORIAS PARA REVENDA</v>
          </cell>
          <cell r="D23">
            <v>239791.96</v>
          </cell>
          <cell r="E23">
            <v>68805.119999999995</v>
          </cell>
          <cell r="F23">
            <v>59394.12</v>
          </cell>
          <cell r="G23" t="str">
            <v>249.202,96 D</v>
          </cell>
          <cell r="H23">
            <v>249202.96</v>
          </cell>
        </row>
        <row r="24">
          <cell r="B24" t="str">
            <v>1.2</v>
          </cell>
          <cell r="C24" t="str">
            <v>ATIVO NÃO CIRCULANTE</v>
          </cell>
          <cell r="D24">
            <v>55406.99</v>
          </cell>
          <cell r="E24">
            <v>5899.17</v>
          </cell>
          <cell r="F24">
            <v>678.95</v>
          </cell>
          <cell r="G24" t="str">
            <v>60.627,21 D</v>
          </cell>
          <cell r="H24">
            <v>60627.21</v>
          </cell>
        </row>
        <row r="25">
          <cell r="B25" t="str">
            <v>1.2.3</v>
          </cell>
          <cell r="C25" t="str">
            <v>IMOBILIZADO</v>
          </cell>
          <cell r="D25">
            <v>47806.99</v>
          </cell>
          <cell r="E25">
            <v>5899.17</v>
          </cell>
          <cell r="F25">
            <v>678.95</v>
          </cell>
          <cell r="G25" t="str">
            <v>53.027,21 D</v>
          </cell>
          <cell r="H25">
            <v>53027.21</v>
          </cell>
        </row>
        <row r="26">
          <cell r="B26" t="str">
            <v>1.2.3.01</v>
          </cell>
          <cell r="C26" t="str">
            <v>IMOBILIZADO</v>
          </cell>
          <cell r="D26">
            <v>62914.6</v>
          </cell>
          <cell r="E26">
            <v>5899.17</v>
          </cell>
          <cell r="F26">
            <v>0</v>
          </cell>
          <cell r="G26" t="str">
            <v>68.813,77 D</v>
          </cell>
          <cell r="H26">
            <v>68813.77</v>
          </cell>
        </row>
        <row r="27">
          <cell r="B27" t="str">
            <v>1.2.3.01.002</v>
          </cell>
          <cell r="C27" t="str">
            <v>MÓVEIS E UTENSÍLIOS</v>
          </cell>
          <cell r="D27">
            <v>44354.6</v>
          </cell>
          <cell r="E27">
            <v>0</v>
          </cell>
          <cell r="F27">
            <v>0</v>
          </cell>
          <cell r="G27" t="str">
            <v>44.354,60 D</v>
          </cell>
          <cell r="H27">
            <v>44354.6</v>
          </cell>
        </row>
        <row r="28">
          <cell r="B28" t="str">
            <v>1.2.3.01.007</v>
          </cell>
          <cell r="C28" t="str">
            <v>EQUIPAMENTOS DE INFORMÁTICA</v>
          </cell>
          <cell r="D28">
            <v>18560</v>
          </cell>
          <cell r="E28">
            <v>5899.17</v>
          </cell>
          <cell r="F28">
            <v>0</v>
          </cell>
          <cell r="G28" t="str">
            <v>24.459,17 D</v>
          </cell>
          <cell r="H28">
            <v>24459.17</v>
          </cell>
        </row>
        <row r="29">
          <cell r="B29" t="str">
            <v>1.2.3.02</v>
          </cell>
          <cell r="C29" t="str">
            <v>(-) DEPRECIAÇÕES, AMORTIZAÇÕES E EXAUSTÕES</v>
          </cell>
          <cell r="D29">
            <v>15107.61</v>
          </cell>
          <cell r="E29">
            <v>0</v>
          </cell>
          <cell r="F29">
            <v>678.95</v>
          </cell>
          <cell r="G29" t="str">
            <v>15.786,56 C</v>
          </cell>
          <cell r="H29">
            <v>15786.56</v>
          </cell>
        </row>
        <row r="30">
          <cell r="B30" t="str">
            <v>1.2.3.02.002</v>
          </cell>
          <cell r="C30" t="str">
            <v>(-) DEPRECIAÇÃO DE MÓVEIS E UTENSÍLIOS</v>
          </cell>
          <cell r="D30">
            <v>7993.02</v>
          </cell>
          <cell r="E30">
            <v>0</v>
          </cell>
          <cell r="F30">
            <v>369.62</v>
          </cell>
          <cell r="G30" t="str">
            <v>8.362,64 C</v>
          </cell>
          <cell r="H30">
            <v>8362.64</v>
          </cell>
        </row>
        <row r="31">
          <cell r="B31" t="str">
            <v>1.2.3.02.005</v>
          </cell>
          <cell r="C31" t="str">
            <v>(-) DEPRECIAÇÃO EQUIPAMENTOS DE INFORMÁTICA</v>
          </cell>
          <cell r="D31">
            <v>7114.59</v>
          </cell>
          <cell r="E31">
            <v>0</v>
          </cell>
          <cell r="F31">
            <v>309.33</v>
          </cell>
          <cell r="G31" t="str">
            <v>7.423,92 C</v>
          </cell>
          <cell r="H31">
            <v>7423.92</v>
          </cell>
        </row>
        <row r="32">
          <cell r="B32" t="str">
            <v>1.2.4</v>
          </cell>
          <cell r="C32" t="str">
            <v>INTANGIVEL</v>
          </cell>
          <cell r="D32">
            <v>7600</v>
          </cell>
          <cell r="E32">
            <v>0</v>
          </cell>
          <cell r="F32">
            <v>0</v>
          </cell>
          <cell r="G32" t="str">
            <v>7.600,00 D</v>
          </cell>
          <cell r="H32">
            <v>7600</v>
          </cell>
        </row>
        <row r="33">
          <cell r="B33" t="str">
            <v>1.2.4.01</v>
          </cell>
          <cell r="C33" t="str">
            <v>MARCAS, DIREITOS E PATENTES</v>
          </cell>
          <cell r="D33">
            <v>7600</v>
          </cell>
          <cell r="E33">
            <v>0</v>
          </cell>
          <cell r="F33">
            <v>0</v>
          </cell>
          <cell r="G33" t="str">
            <v>7.600,00 D</v>
          </cell>
          <cell r="H33">
            <v>7600</v>
          </cell>
        </row>
        <row r="34">
          <cell r="B34" t="str">
            <v>1.2.4.01.001</v>
          </cell>
          <cell r="C34" t="str">
            <v>MARCAS E PATENTES</v>
          </cell>
          <cell r="D34">
            <v>7600</v>
          </cell>
          <cell r="E34">
            <v>0</v>
          </cell>
          <cell r="F34">
            <v>0</v>
          </cell>
          <cell r="G34" t="str">
            <v>7.600,00 D</v>
          </cell>
          <cell r="H34">
            <v>7600</v>
          </cell>
        </row>
        <row r="35">
          <cell r="B35">
            <v>2</v>
          </cell>
          <cell r="C35" t="str">
            <v>PASSIVO</v>
          </cell>
          <cell r="D35">
            <v>560427.09</v>
          </cell>
          <cell r="E35">
            <v>102985.33</v>
          </cell>
          <cell r="F35">
            <v>114790.28</v>
          </cell>
          <cell r="G35" t="str">
            <v>572.232,04 C</v>
          </cell>
          <cell r="H35">
            <v>572232.04</v>
          </cell>
        </row>
        <row r="36">
          <cell r="B36" t="str">
            <v>2.1</v>
          </cell>
          <cell r="C36" t="str">
            <v>PASSIVO CIRCULANTE</v>
          </cell>
          <cell r="D36">
            <v>142465.4</v>
          </cell>
          <cell r="E36">
            <v>100375.67999999999</v>
          </cell>
          <cell r="F36">
            <v>114790.28</v>
          </cell>
          <cell r="G36" t="str">
            <v>156.880,00 C</v>
          </cell>
          <cell r="H36">
            <v>156880</v>
          </cell>
        </row>
        <row r="37">
          <cell r="B37" t="str">
            <v>2.1.1</v>
          </cell>
          <cell r="C37" t="str">
            <v>EMPRÉSTIMOS E FINANCIAMENTOS</v>
          </cell>
          <cell r="D37">
            <v>3638.71</v>
          </cell>
          <cell r="E37">
            <v>521.49</v>
          </cell>
          <cell r="F37">
            <v>0</v>
          </cell>
          <cell r="G37" t="str">
            <v>3.117,22 C</v>
          </cell>
          <cell r="H37">
            <v>3117.22</v>
          </cell>
        </row>
        <row r="38">
          <cell r="B38" t="str">
            <v>2.1.1.01</v>
          </cell>
          <cell r="C38" t="str">
            <v>EMPRÉSTIMOS</v>
          </cell>
          <cell r="D38">
            <v>3638.71</v>
          </cell>
          <cell r="E38">
            <v>521.49</v>
          </cell>
          <cell r="F38">
            <v>0</v>
          </cell>
          <cell r="G38" t="str">
            <v>3.117,22 C</v>
          </cell>
          <cell r="H38">
            <v>3117.22</v>
          </cell>
        </row>
        <row r="39">
          <cell r="B39" t="str">
            <v>2.1.1.01.001</v>
          </cell>
          <cell r="C39" t="str">
            <v>EMPRÉSTIMO CAIXA</v>
          </cell>
          <cell r="D39">
            <v>3638.71</v>
          </cell>
          <cell r="E39">
            <v>521.49</v>
          </cell>
          <cell r="F39">
            <v>0</v>
          </cell>
          <cell r="G39" t="str">
            <v>3.117,22 C</v>
          </cell>
          <cell r="H39">
            <v>3117.22</v>
          </cell>
        </row>
        <row r="40">
          <cell r="B40" t="str">
            <v>2.1.3</v>
          </cell>
          <cell r="C40" t="str">
            <v>FORNECEDORES</v>
          </cell>
          <cell r="D40">
            <v>52795.06</v>
          </cell>
          <cell r="E40">
            <v>66393.119999999995</v>
          </cell>
          <cell r="F40">
            <v>74704.289999999994</v>
          </cell>
          <cell r="G40" t="str">
            <v>61.106,23 C</v>
          </cell>
          <cell r="H40">
            <v>61106.23</v>
          </cell>
        </row>
        <row r="41">
          <cell r="B41" t="str">
            <v>2.1.3.01</v>
          </cell>
          <cell r="C41" t="str">
            <v>FORNCEDORES NACIONAIS</v>
          </cell>
          <cell r="D41">
            <v>52795.06</v>
          </cell>
          <cell r="E41">
            <v>66393.119999999995</v>
          </cell>
          <cell r="F41">
            <v>74704.289999999994</v>
          </cell>
          <cell r="G41" t="str">
            <v>61.106,23 C</v>
          </cell>
          <cell r="H41">
            <v>61106.23</v>
          </cell>
        </row>
        <row r="42">
          <cell r="B42" t="str">
            <v>2.1.3.01.001</v>
          </cell>
          <cell r="C42" t="str">
            <v>FORNECEDORES</v>
          </cell>
          <cell r="D42">
            <v>52795.06</v>
          </cell>
          <cell r="E42">
            <v>66393.119999999995</v>
          </cell>
          <cell r="F42">
            <v>74704.289999999994</v>
          </cell>
          <cell r="G42" t="str">
            <v>61.106,23 C</v>
          </cell>
          <cell r="H42">
            <v>61106.23</v>
          </cell>
        </row>
        <row r="43">
          <cell r="B43" t="str">
            <v>2.1.4</v>
          </cell>
          <cell r="C43" t="str">
            <v>OBRIGAÇÕES TRIBUTÁRIAS</v>
          </cell>
          <cell r="D43">
            <v>72341.649999999994</v>
          </cell>
          <cell r="E43">
            <v>12798.36</v>
          </cell>
          <cell r="F43">
            <v>19709.34</v>
          </cell>
          <cell r="G43" t="str">
            <v>79.252,63 C</v>
          </cell>
          <cell r="H43">
            <v>79252.63</v>
          </cell>
        </row>
        <row r="44">
          <cell r="B44" t="str">
            <v>2.1.4.01</v>
          </cell>
          <cell r="C44" t="str">
            <v>IMPOSTOS E CONTRIBUIÇÕES A RECOLHER</v>
          </cell>
          <cell r="D44">
            <v>72341.649999999994</v>
          </cell>
          <cell r="E44">
            <v>12798.36</v>
          </cell>
          <cell r="F44">
            <v>19709.34</v>
          </cell>
          <cell r="G44" t="str">
            <v>79.252,63 C</v>
          </cell>
          <cell r="H44">
            <v>79252.63</v>
          </cell>
        </row>
        <row r="45">
          <cell r="B45" t="str">
            <v>2.1.4.01.004</v>
          </cell>
          <cell r="C45" t="str">
            <v>IRRF A RECOLHER</v>
          </cell>
          <cell r="D45">
            <v>988.77</v>
          </cell>
          <cell r="E45">
            <v>988.77</v>
          </cell>
          <cell r="F45">
            <v>988.77</v>
          </cell>
          <cell r="G45" t="str">
            <v>988,77 C</v>
          </cell>
          <cell r="H45">
            <v>988.77</v>
          </cell>
        </row>
        <row r="46">
          <cell r="B46" t="str">
            <v>2.1.4.01.008</v>
          </cell>
          <cell r="C46" t="str">
            <v>DAS-SIMPLES NACIONAL A RECOLHER</v>
          </cell>
          <cell r="D46">
            <v>6668.91</v>
          </cell>
          <cell r="E46">
            <v>6668.91</v>
          </cell>
          <cell r="F46">
            <v>11788.86</v>
          </cell>
          <cell r="G46" t="str">
            <v>11.788,86 C</v>
          </cell>
          <cell r="H46">
            <v>11788.86</v>
          </cell>
        </row>
        <row r="47">
          <cell r="B47" t="str">
            <v>2.1.4.01.009</v>
          </cell>
          <cell r="C47" t="str">
            <v>PARCELAMENTO SIMPLES NACIONAL A RECOLHER</v>
          </cell>
          <cell r="D47">
            <v>52187.05</v>
          </cell>
          <cell r="E47">
            <v>0</v>
          </cell>
          <cell r="F47">
            <v>0</v>
          </cell>
          <cell r="G47" t="str">
            <v>52.187,05 C</v>
          </cell>
          <cell r="H47">
            <v>52187.05</v>
          </cell>
        </row>
        <row r="48">
          <cell r="B48" t="str">
            <v>2.1.4.01.010</v>
          </cell>
          <cell r="C48" t="str">
            <v>ICMS FRONTEIRA A RECOLHER</v>
          </cell>
          <cell r="D48">
            <v>3651.65</v>
          </cell>
          <cell r="E48">
            <v>3651.65</v>
          </cell>
          <cell r="F48">
            <v>6931.71</v>
          </cell>
          <cell r="G48" t="str">
            <v>6.931,71 C</v>
          </cell>
          <cell r="H48">
            <v>6931.71</v>
          </cell>
        </row>
        <row r="49">
          <cell r="B49" t="str">
            <v>2.1.4.01.011</v>
          </cell>
          <cell r="C49" t="str">
            <v>PARCELAMENTO ICMS FRONTEIRA</v>
          </cell>
          <cell r="D49">
            <v>8845.27</v>
          </cell>
          <cell r="E49">
            <v>1489.03</v>
          </cell>
          <cell r="F49">
            <v>0</v>
          </cell>
          <cell r="G49" t="str">
            <v>7.356,24 C</v>
          </cell>
          <cell r="H49">
            <v>7356.24</v>
          </cell>
        </row>
        <row r="50">
          <cell r="B50" t="str">
            <v>2.1.5</v>
          </cell>
          <cell r="C50" t="str">
            <v>OBRIGAÇÕES TRABALHISTAS E PREVIDENCIÁRIAS</v>
          </cell>
          <cell r="D50">
            <v>13689.98</v>
          </cell>
          <cell r="E50">
            <v>20662.71</v>
          </cell>
          <cell r="F50">
            <v>20376.650000000001</v>
          </cell>
          <cell r="G50" t="str">
            <v>13.403,92 C</v>
          </cell>
          <cell r="H50">
            <v>13403.92</v>
          </cell>
        </row>
        <row r="51">
          <cell r="B51" t="str">
            <v>2.1.5.01</v>
          </cell>
          <cell r="C51" t="str">
            <v>OBRIGAÇÕES COM PESSOAL</v>
          </cell>
          <cell r="D51">
            <v>12911.92</v>
          </cell>
          <cell r="E51">
            <v>18939.349999999999</v>
          </cell>
          <cell r="F51">
            <v>18559.349999999999</v>
          </cell>
          <cell r="G51" t="str">
            <v>12.531,92 C</v>
          </cell>
          <cell r="H51">
            <v>12531.92</v>
          </cell>
        </row>
        <row r="52">
          <cell r="B52" t="str">
            <v>2.1.5.01.001</v>
          </cell>
          <cell r="C52" t="str">
            <v>SALÁRIOS E ORDENADOS A PAGAR</v>
          </cell>
          <cell r="D52">
            <v>4521.57</v>
          </cell>
          <cell r="E52">
            <v>5829.7</v>
          </cell>
          <cell r="F52">
            <v>4949.7</v>
          </cell>
          <cell r="G52" t="str">
            <v>3.641,57 C</v>
          </cell>
          <cell r="H52">
            <v>3641.57</v>
          </cell>
        </row>
        <row r="53">
          <cell r="B53" t="str">
            <v>2.1.5.01.002</v>
          </cell>
          <cell r="C53" t="str">
            <v>PRO LABORE A PAGAR</v>
          </cell>
          <cell r="D53">
            <v>8390.35</v>
          </cell>
          <cell r="E53">
            <v>13109.65</v>
          </cell>
          <cell r="F53">
            <v>13609.65</v>
          </cell>
          <cell r="G53" t="str">
            <v>8.890,35 C</v>
          </cell>
          <cell r="H53">
            <v>8890.35</v>
          </cell>
        </row>
        <row r="54">
          <cell r="B54" t="str">
            <v>2.1.5.02</v>
          </cell>
          <cell r="C54" t="str">
            <v>OBRIGAÇÕES PREVIDENCIÁRIAS</v>
          </cell>
          <cell r="D54">
            <v>778.06</v>
          </cell>
          <cell r="E54">
            <v>1723.36</v>
          </cell>
          <cell r="F54">
            <v>1817.3</v>
          </cell>
          <cell r="G54" t="str">
            <v>872,00 C</v>
          </cell>
          <cell r="H54">
            <v>872</v>
          </cell>
        </row>
        <row r="55">
          <cell r="B55" t="str">
            <v>2.1.5.02.001</v>
          </cell>
          <cell r="C55" t="str">
            <v>INSS A RECOLHER</v>
          </cell>
          <cell r="D55">
            <v>406.54</v>
          </cell>
          <cell r="E55">
            <v>1439.84</v>
          </cell>
          <cell r="F55">
            <v>1439.84</v>
          </cell>
          <cell r="G55" t="str">
            <v>406,54 C</v>
          </cell>
          <cell r="H55">
            <v>406.54</v>
          </cell>
        </row>
        <row r="56">
          <cell r="B56" t="str">
            <v>2.1.5.02.002</v>
          </cell>
          <cell r="C56" t="str">
            <v>FGTS A RECOLHER</v>
          </cell>
          <cell r="D56">
            <v>371.52</v>
          </cell>
          <cell r="E56">
            <v>283.52</v>
          </cell>
          <cell r="F56">
            <v>377.46</v>
          </cell>
          <cell r="G56" t="str">
            <v>465,46 C</v>
          </cell>
          <cell r="H56">
            <v>465.46</v>
          </cell>
        </row>
        <row r="57">
          <cell r="B57" t="str">
            <v>2.2</v>
          </cell>
          <cell r="C57" t="str">
            <v>PASSIVO NÃO CIRCULANTE</v>
          </cell>
          <cell r="D57">
            <v>250000</v>
          </cell>
          <cell r="E57">
            <v>0</v>
          </cell>
          <cell r="F57">
            <v>0</v>
          </cell>
          <cell r="G57" t="str">
            <v>250.000,00 C</v>
          </cell>
          <cell r="H57">
            <v>250000</v>
          </cell>
        </row>
        <row r="58">
          <cell r="B58" t="str">
            <v>2.2.1</v>
          </cell>
          <cell r="C58" t="str">
            <v>EMPRÉSTIMOS, FINANCIAMENTOS E INVESTIMENTOS</v>
          </cell>
          <cell r="D58">
            <v>250000</v>
          </cell>
          <cell r="E58">
            <v>0</v>
          </cell>
          <cell r="F58">
            <v>0</v>
          </cell>
          <cell r="G58" t="str">
            <v>250.000,00 C</v>
          </cell>
          <cell r="H58">
            <v>250000</v>
          </cell>
        </row>
        <row r="59">
          <cell r="B59" t="str">
            <v>2.2.1.02</v>
          </cell>
          <cell r="C59" t="str">
            <v>INVESTIMENTOS</v>
          </cell>
          <cell r="D59">
            <v>250000</v>
          </cell>
          <cell r="E59">
            <v>0</v>
          </cell>
          <cell r="F59">
            <v>0</v>
          </cell>
          <cell r="G59" t="str">
            <v>250.000,00 C</v>
          </cell>
          <cell r="H59">
            <v>250000</v>
          </cell>
        </row>
        <row r="60">
          <cell r="B60" t="str">
            <v>2.2.1.02.001</v>
          </cell>
          <cell r="C60" t="str">
            <v>IKEWAI INV</v>
          </cell>
          <cell r="D60">
            <v>250000</v>
          </cell>
          <cell r="E60">
            <v>0</v>
          </cell>
          <cell r="F60">
            <v>0</v>
          </cell>
          <cell r="G60" t="str">
            <v>250.000,00 C</v>
          </cell>
          <cell r="H60">
            <v>250000</v>
          </cell>
        </row>
        <row r="61">
          <cell r="B61" t="str">
            <v>2.3</v>
          </cell>
          <cell r="C61" t="str">
            <v>PATRIMÔNIO LÍQUIDO</v>
          </cell>
          <cell r="D61">
            <v>167961.69</v>
          </cell>
          <cell r="E61">
            <v>2609.65</v>
          </cell>
          <cell r="F61">
            <v>0</v>
          </cell>
          <cell r="G61" t="str">
            <v>165.352,04 C</v>
          </cell>
          <cell r="H61">
            <v>165352.04</v>
          </cell>
        </row>
        <row r="62">
          <cell r="B62" t="str">
            <v>2.3.1</v>
          </cell>
          <cell r="C62" t="str">
            <v>CAPITAL SOCIAL</v>
          </cell>
          <cell r="D62">
            <v>66000</v>
          </cell>
          <cell r="E62">
            <v>0</v>
          </cell>
          <cell r="F62">
            <v>0</v>
          </cell>
          <cell r="G62" t="str">
            <v>66.000,00 C</v>
          </cell>
          <cell r="H62">
            <v>66000</v>
          </cell>
        </row>
        <row r="63">
          <cell r="B63" t="str">
            <v>2.3.1.01</v>
          </cell>
          <cell r="C63" t="str">
            <v>CAPITAL SUBSCRITO</v>
          </cell>
          <cell r="D63">
            <v>66000</v>
          </cell>
          <cell r="E63">
            <v>0</v>
          </cell>
          <cell r="F63">
            <v>0</v>
          </cell>
          <cell r="G63" t="str">
            <v>66.000,00 C</v>
          </cell>
          <cell r="H63">
            <v>66000</v>
          </cell>
        </row>
        <row r="64">
          <cell r="B64" t="str">
            <v>2.3.1.01.001</v>
          </cell>
          <cell r="C64" t="str">
            <v>CAPITAL SOCIAL</v>
          </cell>
          <cell r="D64">
            <v>66000</v>
          </cell>
          <cell r="E64">
            <v>0</v>
          </cell>
          <cell r="F64">
            <v>0</v>
          </cell>
          <cell r="G64" t="str">
            <v>66.000,00 C</v>
          </cell>
          <cell r="H64">
            <v>66000</v>
          </cell>
        </row>
        <row r="65">
          <cell r="B65" t="str">
            <v>2.3.3</v>
          </cell>
          <cell r="C65" t="str">
            <v>LUCROS OU PREJUÍZOS ACUMULADOS</v>
          </cell>
          <cell r="D65">
            <v>101961.69</v>
          </cell>
          <cell r="E65">
            <v>2609.65</v>
          </cell>
          <cell r="F65">
            <v>0</v>
          </cell>
          <cell r="G65" t="str">
            <v>99.352,04 C</v>
          </cell>
          <cell r="H65">
            <v>99352.04</v>
          </cell>
        </row>
        <row r="66">
          <cell r="B66" t="str">
            <v>2.3.3.01</v>
          </cell>
          <cell r="C66" t="str">
            <v>LUCROS OU PREJUÍZOS ACUMULADOS</v>
          </cell>
          <cell r="D66">
            <v>101961.69</v>
          </cell>
          <cell r="E66">
            <v>2609.65</v>
          </cell>
          <cell r="F66">
            <v>0</v>
          </cell>
          <cell r="G66" t="str">
            <v>99.352,04 C</v>
          </cell>
          <cell r="H66">
            <v>99352.04</v>
          </cell>
        </row>
        <row r="67">
          <cell r="B67" t="str">
            <v>2.3.3.01.001</v>
          </cell>
          <cell r="C67" t="str">
            <v>LUCROS ACUMULADOS</v>
          </cell>
          <cell r="D67">
            <v>101961.69</v>
          </cell>
          <cell r="E67">
            <v>2609.65</v>
          </cell>
          <cell r="F67">
            <v>0</v>
          </cell>
          <cell r="G67" t="str">
            <v>99.352,04 C</v>
          </cell>
          <cell r="H67">
            <v>99352.04</v>
          </cell>
        </row>
        <row r="68">
          <cell r="B68">
            <v>3</v>
          </cell>
          <cell r="C68" t="str">
            <v>CONTAS DE RESULTADO - RECEITAS</v>
          </cell>
          <cell r="D68">
            <v>408827.13</v>
          </cell>
          <cell r="E68">
            <v>68194.880000000005</v>
          </cell>
          <cell r="F68">
            <v>141091.44</v>
          </cell>
          <cell r="G68" t="str">
            <v>481.723,69 C</v>
          </cell>
          <cell r="H68">
            <v>481723.69</v>
          </cell>
        </row>
        <row r="69">
          <cell r="B69" t="str">
            <v>3.1</v>
          </cell>
          <cell r="C69" t="str">
            <v>RECEITAS OPERACIONAIS</v>
          </cell>
          <cell r="D69">
            <v>408827.13</v>
          </cell>
          <cell r="E69">
            <v>68194.880000000005</v>
          </cell>
          <cell r="F69">
            <v>141091.44</v>
          </cell>
          <cell r="G69" t="str">
            <v>481.723,69 C</v>
          </cell>
          <cell r="H69">
            <v>481723.69</v>
          </cell>
        </row>
        <row r="70">
          <cell r="B70" t="str">
            <v>3.1.1</v>
          </cell>
          <cell r="C70" t="str">
            <v>RECEITA BRUTA DE VENDAS E SERVIÇOS</v>
          </cell>
          <cell r="D70">
            <v>792114.94</v>
          </cell>
          <cell r="E70"/>
          <cell r="F70">
            <v>141015.04999999999</v>
          </cell>
          <cell r="G70" t="str">
            <v>933.129,99 C</v>
          </cell>
          <cell r="H70">
            <v>933129.99</v>
          </cell>
        </row>
        <row r="71">
          <cell r="B71" t="str">
            <v>3.1.1.01</v>
          </cell>
          <cell r="C71" t="str">
            <v>RECEITA BRUTA DE VENDAS DE PRODUTOS E MERCADORIAS</v>
          </cell>
          <cell r="D71">
            <v>792114.94</v>
          </cell>
          <cell r="E71">
            <v>0</v>
          </cell>
          <cell r="F71">
            <v>141015.04999999999</v>
          </cell>
          <cell r="G71" t="str">
            <v>933.129,99 C</v>
          </cell>
          <cell r="H71">
            <v>933129.99</v>
          </cell>
        </row>
        <row r="72">
          <cell r="B72" t="str">
            <v>3.1.1.01.001</v>
          </cell>
          <cell r="C72" t="str">
            <v>VENDAS DE PRODUTOS/MERCADORIAS</v>
          </cell>
          <cell r="D72">
            <v>792114.94</v>
          </cell>
          <cell r="E72">
            <v>0</v>
          </cell>
          <cell r="F72">
            <v>141015.04999999999</v>
          </cell>
          <cell r="G72" t="str">
            <v>933.129,99 C</v>
          </cell>
          <cell r="H72">
            <v>933129.99</v>
          </cell>
        </row>
        <row r="73">
          <cell r="B73" t="str">
            <v>3.1.2</v>
          </cell>
          <cell r="C73" t="str">
            <v>(-) DEDUÇÕES DA RECEITA BRUTA</v>
          </cell>
          <cell r="D73">
            <v>383301.23</v>
          </cell>
          <cell r="E73">
            <v>68194.880000000005</v>
          </cell>
          <cell r="F73">
            <v>0</v>
          </cell>
          <cell r="G73" t="str">
            <v>451.496,11 D</v>
          </cell>
          <cell r="H73">
            <v>451496.11</v>
          </cell>
        </row>
        <row r="74">
          <cell r="B74" t="str">
            <v>3.1.2.03</v>
          </cell>
          <cell r="C74" t="str">
            <v>(-) IMPOSTOS INCIDENTES SOBRE VENDAS E SERVIÇOS</v>
          </cell>
          <cell r="D74">
            <v>383301.23</v>
          </cell>
          <cell r="E74">
            <v>68194.880000000005</v>
          </cell>
          <cell r="F74">
            <v>0</v>
          </cell>
          <cell r="G74" t="str">
            <v>451.496,11 D</v>
          </cell>
          <cell r="H74">
            <v>451496.11</v>
          </cell>
        </row>
        <row r="75">
          <cell r="B75" t="str">
            <v>3.1.2.03.001</v>
          </cell>
          <cell r="C75" t="str">
            <v>(-) CUSTO DA MERCADORIA VENDIDA</v>
          </cell>
          <cell r="D75">
            <v>316845.93</v>
          </cell>
          <cell r="E75">
            <v>56406.02</v>
          </cell>
          <cell r="F75">
            <v>0</v>
          </cell>
          <cell r="G75" t="str">
            <v>373.251,95 D</v>
          </cell>
          <cell r="H75">
            <v>373251.95</v>
          </cell>
        </row>
        <row r="76">
          <cell r="B76" t="str">
            <v>3.1.2.03.005</v>
          </cell>
          <cell r="C76" t="str">
            <v>(-) DAS - SIMPLES NACIONAL</v>
          </cell>
          <cell r="D76">
            <v>66455.3</v>
          </cell>
          <cell r="E76">
            <v>11788.86</v>
          </cell>
          <cell r="F76">
            <v>0</v>
          </cell>
          <cell r="G76" t="str">
            <v>78.244,16 D</v>
          </cell>
          <cell r="H76">
            <v>78244.160000000003</v>
          </cell>
        </row>
        <row r="77">
          <cell r="B77" t="str">
            <v>3.1.3</v>
          </cell>
          <cell r="C77" t="str">
            <v>RECEITAS FINANCEIRAS</v>
          </cell>
          <cell r="D77">
            <v>13.42</v>
          </cell>
          <cell r="E77">
            <v>0</v>
          </cell>
          <cell r="F77">
            <v>76.39</v>
          </cell>
          <cell r="G77" t="str">
            <v>89,81 C</v>
          </cell>
          <cell r="H77">
            <v>89.81</v>
          </cell>
        </row>
        <row r="78">
          <cell r="B78" t="str">
            <v>3.1.3.01</v>
          </cell>
          <cell r="C78" t="str">
            <v>JUROS, DESCONTOS, OUTRAS RECEITAS</v>
          </cell>
          <cell r="D78">
            <v>13.42</v>
          </cell>
          <cell r="E78">
            <v>0</v>
          </cell>
          <cell r="F78">
            <v>76.39</v>
          </cell>
          <cell r="G78" t="str">
            <v>89,81 C</v>
          </cell>
          <cell r="H78">
            <v>89.81</v>
          </cell>
        </row>
        <row r="79">
          <cell r="B79" t="str">
            <v>3.1.3.01.001</v>
          </cell>
          <cell r="C79" t="str">
            <v>RENDIMENTO APLICAÇÕES FINANCEIRAS</v>
          </cell>
          <cell r="D79">
            <v>13.42</v>
          </cell>
          <cell r="E79">
            <v>0</v>
          </cell>
          <cell r="F79">
            <v>76.39</v>
          </cell>
          <cell r="G79" t="str">
            <v>89,81 C</v>
          </cell>
          <cell r="H79">
            <v>89.81</v>
          </cell>
        </row>
        <row r="80">
          <cell r="B80">
            <v>4</v>
          </cell>
          <cell r="C80" t="str">
            <v>CONTAS DE RESULTADO - CUSTOS E DESPESAS</v>
          </cell>
          <cell r="D80">
            <v>533311.51</v>
          </cell>
          <cell r="E80">
            <v>98108.33</v>
          </cell>
          <cell r="F80">
            <v>0</v>
          </cell>
          <cell r="G80" t="str">
            <v>631.419,84 D</v>
          </cell>
          <cell r="H80">
            <v>631419.84</v>
          </cell>
        </row>
        <row r="81">
          <cell r="B81" t="str">
            <v>4.1</v>
          </cell>
          <cell r="C81" t="str">
            <v>DESPESAS OPERACIONAIS</v>
          </cell>
          <cell r="D81">
            <v>533311.51</v>
          </cell>
          <cell r="E81">
            <v>98108.33</v>
          </cell>
          <cell r="F81">
            <v>0</v>
          </cell>
          <cell r="G81" t="str">
            <v>631.419,84 D</v>
          </cell>
          <cell r="H81">
            <v>631419.84</v>
          </cell>
        </row>
        <row r="82">
          <cell r="B82" t="str">
            <v>4.1.1</v>
          </cell>
          <cell r="C82" t="str">
            <v>CUSTOS E DESPESAS COM VENDAS</v>
          </cell>
          <cell r="D82">
            <v>156027.75</v>
          </cell>
          <cell r="E82">
            <v>33309.97</v>
          </cell>
          <cell r="F82">
            <v>0</v>
          </cell>
          <cell r="G82" t="str">
            <v>189.337,72 D</v>
          </cell>
          <cell r="H82">
            <v>189337.72</v>
          </cell>
        </row>
        <row r="83">
          <cell r="B83" t="str">
            <v>4.1.1.01</v>
          </cell>
          <cell r="C83" t="str">
            <v>DESPESAS OPERACIONAIS - VENDAS</v>
          </cell>
          <cell r="D83">
            <v>156027.75</v>
          </cell>
          <cell r="E83">
            <v>33309.97</v>
          </cell>
          <cell r="F83">
            <v>0</v>
          </cell>
          <cell r="G83" t="str">
            <v>189.337,72 D</v>
          </cell>
          <cell r="H83">
            <v>189337.72</v>
          </cell>
        </row>
        <row r="84">
          <cell r="B84" t="str">
            <v>4.1.1.01.001</v>
          </cell>
          <cell r="C84" t="str">
            <v>FRETES E CARRETOS</v>
          </cell>
          <cell r="D84">
            <v>132831.81</v>
          </cell>
          <cell r="E84">
            <v>29537.74</v>
          </cell>
          <cell r="F84">
            <v>0</v>
          </cell>
          <cell r="G84" t="str">
            <v>162.369,55 D</v>
          </cell>
          <cell r="H84">
            <v>162369.54999999999</v>
          </cell>
        </row>
        <row r="85">
          <cell r="B85" t="str">
            <v>4.1.1.01.002</v>
          </cell>
          <cell r="C85" t="str">
            <v>EMBALAGENS</v>
          </cell>
          <cell r="D85">
            <v>3524.96</v>
          </cell>
          <cell r="E85">
            <v>0</v>
          </cell>
          <cell r="F85">
            <v>0</v>
          </cell>
          <cell r="G85" t="str">
            <v>3.524,96 D</v>
          </cell>
          <cell r="H85">
            <v>3524.96</v>
          </cell>
        </row>
        <row r="86">
          <cell r="B86" t="str">
            <v>4.1.1.01.003</v>
          </cell>
          <cell r="C86" t="str">
            <v>PAG SEGURO</v>
          </cell>
          <cell r="D86">
            <v>19670.98</v>
          </cell>
          <cell r="E86">
            <v>3772.23</v>
          </cell>
          <cell r="F86">
            <v>0</v>
          </cell>
          <cell r="G86" t="str">
            <v>23.443,21 D</v>
          </cell>
          <cell r="H86">
            <v>23443.21</v>
          </cell>
        </row>
        <row r="87">
          <cell r="B87" t="str">
            <v>4.1.2</v>
          </cell>
          <cell r="C87" t="str">
            <v>DESPESAS ADMINISTRATIVAS</v>
          </cell>
          <cell r="D87">
            <v>377283.76</v>
          </cell>
          <cell r="E87">
            <v>64798.36</v>
          </cell>
          <cell r="F87">
            <v>0</v>
          </cell>
          <cell r="G87" t="str">
            <v>442.082,12 D</v>
          </cell>
          <cell r="H87">
            <v>442082.12</v>
          </cell>
        </row>
        <row r="88">
          <cell r="B88" t="str">
            <v>4.1.2.01</v>
          </cell>
          <cell r="C88" t="str">
            <v>DESPESAS COM PESSOAL</v>
          </cell>
          <cell r="D88">
            <v>94975.77</v>
          </cell>
          <cell r="E88">
            <v>15437.46</v>
          </cell>
          <cell r="F88">
            <v>0</v>
          </cell>
          <cell r="G88" t="str">
            <v>110.413,23 D</v>
          </cell>
          <cell r="H88">
            <v>110413.23</v>
          </cell>
        </row>
        <row r="89">
          <cell r="B89" t="str">
            <v>4.1.2.01.001</v>
          </cell>
          <cell r="C89" t="str">
            <v>SALÁRIOS E ORDENADOS</v>
          </cell>
          <cell r="D89">
            <v>34501.07</v>
          </cell>
          <cell r="E89">
            <v>3544</v>
          </cell>
          <cell r="F89">
            <v>0</v>
          </cell>
          <cell r="G89" t="str">
            <v>38.045,07 D</v>
          </cell>
          <cell r="H89">
            <v>38045.07</v>
          </cell>
        </row>
        <row r="90">
          <cell r="B90" t="str">
            <v>4.1.2.01.002</v>
          </cell>
          <cell r="C90" t="str">
            <v>PRO LABORE</v>
          </cell>
          <cell r="D90">
            <v>40900.93</v>
          </cell>
          <cell r="E90">
            <v>11000</v>
          </cell>
          <cell r="F90">
            <v>0</v>
          </cell>
          <cell r="G90" t="str">
            <v>51.900,93 D</v>
          </cell>
          <cell r="H90">
            <v>51900.93</v>
          </cell>
        </row>
        <row r="91">
          <cell r="B91" t="str">
            <v>4.1.2.01.004</v>
          </cell>
          <cell r="C91" t="str">
            <v>13º SALÁRIO</v>
          </cell>
          <cell r="D91">
            <v>1233.33</v>
          </cell>
          <cell r="E91">
            <v>0</v>
          </cell>
          <cell r="F91">
            <v>0</v>
          </cell>
          <cell r="G91" t="str">
            <v>1.233,33 D</v>
          </cell>
          <cell r="H91">
            <v>1233.33</v>
          </cell>
        </row>
        <row r="92">
          <cell r="B92" t="str">
            <v>4.1.2.01.005</v>
          </cell>
          <cell r="C92" t="str">
            <v>FÉRIAS</v>
          </cell>
          <cell r="D92">
            <v>1644.44</v>
          </cell>
          <cell r="E92">
            <v>0</v>
          </cell>
          <cell r="F92">
            <v>0</v>
          </cell>
          <cell r="G92" t="str">
            <v>1.644,44 D</v>
          </cell>
          <cell r="H92">
            <v>1644.44</v>
          </cell>
        </row>
        <row r="93">
          <cell r="B93" t="str">
            <v>4.1.2.01.007</v>
          </cell>
          <cell r="C93" t="str">
            <v>FGTS</v>
          </cell>
          <cell r="D93">
            <v>2935.02</v>
          </cell>
          <cell r="E93">
            <v>377.46</v>
          </cell>
          <cell r="F93">
            <v>0</v>
          </cell>
          <cell r="G93" t="str">
            <v>3.312,48 D</v>
          </cell>
          <cell r="H93">
            <v>3312.48</v>
          </cell>
        </row>
        <row r="94">
          <cell r="B94" t="str">
            <v>4.1.2.01.008</v>
          </cell>
          <cell r="C94" t="str">
            <v>INDENIZAÇÕES E AVISO PRÉVIO</v>
          </cell>
          <cell r="D94">
            <v>6260.47</v>
          </cell>
          <cell r="E94">
            <v>0</v>
          </cell>
          <cell r="F94">
            <v>0</v>
          </cell>
          <cell r="G94" t="str">
            <v>6.260,47 D</v>
          </cell>
          <cell r="H94">
            <v>6260.47</v>
          </cell>
        </row>
        <row r="95">
          <cell r="B95" t="str">
            <v>4.1.2.01.010</v>
          </cell>
          <cell r="C95" t="str">
            <v>ALIMENTAÇÃO</v>
          </cell>
          <cell r="D95">
            <v>3757.36</v>
          </cell>
          <cell r="E95">
            <v>516</v>
          </cell>
          <cell r="F95">
            <v>0</v>
          </cell>
          <cell r="G95" t="str">
            <v>4.273,36 D</v>
          </cell>
          <cell r="H95">
            <v>4273.3599999999997</v>
          </cell>
        </row>
        <row r="96">
          <cell r="B96" t="str">
            <v>4.1.2.01.011</v>
          </cell>
          <cell r="C96" t="str">
            <v>TRANSPORTE</v>
          </cell>
          <cell r="D96">
            <v>461.04</v>
          </cell>
          <cell r="E96">
            <v>0</v>
          </cell>
          <cell r="F96">
            <v>0</v>
          </cell>
          <cell r="G96" t="str">
            <v>461,04 D</v>
          </cell>
          <cell r="H96">
            <v>461.04</v>
          </cell>
        </row>
        <row r="97">
          <cell r="B97" t="str">
            <v>4.1.2.01.014</v>
          </cell>
          <cell r="C97" t="str">
            <v>IRRF SOBRE FOLHA</v>
          </cell>
          <cell r="D97">
            <v>15.45</v>
          </cell>
          <cell r="E97">
            <v>0</v>
          </cell>
          <cell r="F97">
            <v>0</v>
          </cell>
          <cell r="G97" t="str">
            <v>15,45 D</v>
          </cell>
          <cell r="H97">
            <v>15.45</v>
          </cell>
        </row>
        <row r="98">
          <cell r="B98" t="str">
            <v>4.1.2.01.015</v>
          </cell>
          <cell r="C98" t="str">
            <v>ENTIDADES DE CLASSE</v>
          </cell>
          <cell r="D98">
            <v>166.66</v>
          </cell>
          <cell r="E98">
            <v>0</v>
          </cell>
          <cell r="F98">
            <v>0</v>
          </cell>
          <cell r="G98" t="str">
            <v>166,66 D</v>
          </cell>
          <cell r="H98">
            <v>166.66</v>
          </cell>
        </row>
        <row r="99">
          <cell r="B99" t="str">
            <v>4.1.2.01.016</v>
          </cell>
          <cell r="C99" t="str">
            <v>COMISSÕES</v>
          </cell>
          <cell r="D99">
            <v>3100</v>
          </cell>
          <cell r="E99">
            <v>0</v>
          </cell>
          <cell r="F99">
            <v>0</v>
          </cell>
          <cell r="G99" t="str">
            <v>3.100,00 D</v>
          </cell>
          <cell r="H99">
            <v>3100</v>
          </cell>
        </row>
        <row r="100">
          <cell r="B100" t="str">
            <v>4.1.2.02</v>
          </cell>
          <cell r="C100" t="str">
            <v>ALUGUÉIS, ARRENDAMENTOS E FINANCIAMENTOS</v>
          </cell>
          <cell r="D100">
            <v>18000</v>
          </cell>
          <cell r="E100">
            <v>2000</v>
          </cell>
          <cell r="F100">
            <v>0</v>
          </cell>
          <cell r="G100" t="str">
            <v>20.000,00 D</v>
          </cell>
          <cell r="H100">
            <v>20000</v>
          </cell>
        </row>
        <row r="101">
          <cell r="B101" t="str">
            <v>4.1.2.02.001</v>
          </cell>
          <cell r="C101" t="str">
            <v>ALUGUÉIS DE IMÓVEIS</v>
          </cell>
          <cell r="D101">
            <v>18000</v>
          </cell>
          <cell r="E101">
            <v>2000</v>
          </cell>
          <cell r="F101">
            <v>0</v>
          </cell>
          <cell r="G101" t="str">
            <v>20.000,00 D</v>
          </cell>
          <cell r="H101">
            <v>20000</v>
          </cell>
        </row>
        <row r="102">
          <cell r="B102" t="str">
            <v>4.1.2.03</v>
          </cell>
          <cell r="C102" t="str">
            <v>DESPESAS TRIBUTÁRIAS</v>
          </cell>
          <cell r="D102">
            <v>52638.19</v>
          </cell>
          <cell r="E102">
            <v>6931.71</v>
          </cell>
          <cell r="F102">
            <v>0</v>
          </cell>
          <cell r="G102" t="str">
            <v>59.569,90 D</v>
          </cell>
          <cell r="H102">
            <v>59569.9</v>
          </cell>
        </row>
        <row r="103">
          <cell r="B103" t="str">
            <v>4.1.2.03.003</v>
          </cell>
          <cell r="C103" t="str">
            <v>TAXAS DIVERSAS</v>
          </cell>
          <cell r="D103">
            <v>339</v>
          </cell>
          <cell r="E103">
            <v>0</v>
          </cell>
          <cell r="F103">
            <v>0</v>
          </cell>
          <cell r="G103" t="str">
            <v>339,00 D</v>
          </cell>
          <cell r="H103">
            <v>339</v>
          </cell>
        </row>
        <row r="104">
          <cell r="B104" t="str">
            <v>4.1.2.03.008</v>
          </cell>
          <cell r="C104" t="str">
            <v>CIM</v>
          </cell>
          <cell r="D104">
            <v>650.16</v>
          </cell>
          <cell r="E104">
            <v>0</v>
          </cell>
          <cell r="F104">
            <v>0</v>
          </cell>
          <cell r="G104" t="str">
            <v>650,16 D</v>
          </cell>
          <cell r="H104">
            <v>650.16</v>
          </cell>
        </row>
        <row r="105">
          <cell r="B105" t="str">
            <v>4.1.2.03.009</v>
          </cell>
          <cell r="C105" t="str">
            <v>DESPESA COM ICMS</v>
          </cell>
          <cell r="D105">
            <v>51649.03</v>
          </cell>
          <cell r="E105">
            <v>6931.71</v>
          </cell>
          <cell r="F105">
            <v>0</v>
          </cell>
          <cell r="G105" t="str">
            <v>58.580,74 D</v>
          </cell>
          <cell r="H105">
            <v>58580.74</v>
          </cell>
        </row>
        <row r="106">
          <cell r="B106" t="str">
            <v>4.1.2.04</v>
          </cell>
          <cell r="C106" t="str">
            <v>DESPESAS GERAIS</v>
          </cell>
          <cell r="D106">
            <v>178695.81</v>
          </cell>
          <cell r="E106">
            <v>39292.870000000003</v>
          </cell>
          <cell r="F106">
            <v>0</v>
          </cell>
          <cell r="G106" t="str">
            <v>217.988,68 D</v>
          </cell>
          <cell r="H106">
            <v>217988.68</v>
          </cell>
        </row>
        <row r="107">
          <cell r="B107" t="str">
            <v>4.1.2.04.003</v>
          </cell>
          <cell r="C107" t="str">
            <v>TELEFONE</v>
          </cell>
          <cell r="D107">
            <v>7694.49</v>
          </cell>
          <cell r="E107">
            <v>623.91999999999996</v>
          </cell>
          <cell r="F107">
            <v>0</v>
          </cell>
          <cell r="G107" t="str">
            <v>8.318,41 D</v>
          </cell>
          <cell r="H107">
            <v>8318.41</v>
          </cell>
        </row>
        <row r="108">
          <cell r="B108" t="str">
            <v>4.1.2.04.005</v>
          </cell>
          <cell r="C108" t="str">
            <v>SEGUROS</v>
          </cell>
          <cell r="D108">
            <v>43.77</v>
          </cell>
          <cell r="E108">
            <v>0</v>
          </cell>
          <cell r="F108">
            <v>0</v>
          </cell>
          <cell r="G108" t="str">
            <v>43,77 D</v>
          </cell>
          <cell r="H108">
            <v>43.77</v>
          </cell>
        </row>
        <row r="109">
          <cell r="B109" t="str">
            <v>4.1.2.04.006</v>
          </cell>
          <cell r="C109" t="str">
            <v>MATERIAL DE ESCRITÓRIO</v>
          </cell>
          <cell r="D109">
            <v>9.9</v>
          </cell>
          <cell r="E109">
            <v>0</v>
          </cell>
          <cell r="F109">
            <v>0</v>
          </cell>
          <cell r="G109" t="str">
            <v>9,90 D</v>
          </cell>
          <cell r="H109">
            <v>9.9</v>
          </cell>
        </row>
        <row r="110">
          <cell r="B110" t="str">
            <v>4.1.2.04.008</v>
          </cell>
          <cell r="C110" t="str">
            <v>CONSULTORIA CONTÁBIL</v>
          </cell>
          <cell r="D110">
            <v>6658.1</v>
          </cell>
          <cell r="E110">
            <v>700</v>
          </cell>
          <cell r="F110">
            <v>0</v>
          </cell>
          <cell r="G110" t="str">
            <v>7.358,10 D</v>
          </cell>
          <cell r="H110">
            <v>7358.1</v>
          </cell>
        </row>
        <row r="111">
          <cell r="B111" t="str">
            <v>4.1.2.04.009</v>
          </cell>
          <cell r="C111" t="str">
            <v>SERVIÇOS PRESTADOS - PF</v>
          </cell>
          <cell r="D111">
            <v>31369.58</v>
          </cell>
          <cell r="E111">
            <v>4654.5</v>
          </cell>
          <cell r="F111">
            <v>0</v>
          </cell>
          <cell r="G111" t="str">
            <v>36.024,08 D</v>
          </cell>
          <cell r="H111">
            <v>36024.080000000002</v>
          </cell>
        </row>
        <row r="112">
          <cell r="B112" t="str">
            <v>4.1.2.04.010</v>
          </cell>
          <cell r="C112" t="str">
            <v>DEPRECIAÇÕES E AMORTIZAÇÕES</v>
          </cell>
          <cell r="D112">
            <v>6650.88</v>
          </cell>
          <cell r="E112">
            <v>678.95</v>
          </cell>
          <cell r="F112">
            <v>0</v>
          </cell>
          <cell r="G112" t="str">
            <v>7.329,83 D</v>
          </cell>
          <cell r="H112">
            <v>7329.83</v>
          </cell>
        </row>
        <row r="113">
          <cell r="B113" t="str">
            <v>4.1.2.04.016</v>
          </cell>
          <cell r="C113" t="str">
            <v>REEMBOLSO</v>
          </cell>
          <cell r="D113">
            <v>13021.85</v>
          </cell>
          <cell r="E113">
            <v>1851.13</v>
          </cell>
          <cell r="F113">
            <v>0</v>
          </cell>
          <cell r="G113" t="str">
            <v>14.872,98 D</v>
          </cell>
          <cell r="H113">
            <v>14872.98</v>
          </cell>
        </row>
        <row r="114">
          <cell r="B114" t="str">
            <v>4.1.2.04.017</v>
          </cell>
          <cell r="C114" t="str">
            <v>INTERNET</v>
          </cell>
          <cell r="D114">
            <v>57</v>
          </cell>
          <cell r="E114">
            <v>0</v>
          </cell>
          <cell r="F114">
            <v>0</v>
          </cell>
          <cell r="G114" t="str">
            <v>57,00 D</v>
          </cell>
          <cell r="H114">
            <v>57</v>
          </cell>
        </row>
        <row r="115">
          <cell r="B115" t="str">
            <v>4.1.2.04.019</v>
          </cell>
          <cell r="C115" t="str">
            <v>SISTEMAS, SOFTWARE E MANUTENÇÃO</v>
          </cell>
          <cell r="D115">
            <v>2536.25</v>
          </cell>
          <cell r="E115">
            <v>179.58</v>
          </cell>
          <cell r="F115">
            <v>0</v>
          </cell>
          <cell r="G115" t="str">
            <v>2.715,83 D</v>
          </cell>
          <cell r="H115">
            <v>2715.83</v>
          </cell>
        </row>
        <row r="116">
          <cell r="B116" t="str">
            <v>4.1.2.04.020</v>
          </cell>
          <cell r="C116" t="str">
            <v>DESPESAS CARTORARIAS</v>
          </cell>
          <cell r="D116">
            <v>352.83</v>
          </cell>
          <cell r="E116">
            <v>0</v>
          </cell>
          <cell r="F116">
            <v>0</v>
          </cell>
          <cell r="G116" t="str">
            <v>352,83 D</v>
          </cell>
          <cell r="H116">
            <v>352.83</v>
          </cell>
        </row>
        <row r="117">
          <cell r="B117" t="str">
            <v>4.1.2.04.021</v>
          </cell>
          <cell r="C117" t="str">
            <v>DESPESAS DIVERSAS</v>
          </cell>
          <cell r="D117">
            <v>48379.94</v>
          </cell>
          <cell r="E117">
            <v>0</v>
          </cell>
          <cell r="F117">
            <v>0</v>
          </cell>
          <cell r="G117" t="str">
            <v>48.379,94 D</v>
          </cell>
          <cell r="H117">
            <v>48379.94</v>
          </cell>
        </row>
        <row r="118">
          <cell r="B118" t="str">
            <v>4.1.2.04.022</v>
          </cell>
          <cell r="C118" t="str">
            <v>GASTOS COM CARTÃO DE CRÉDITO</v>
          </cell>
          <cell r="D118">
            <v>20805.419999999998</v>
          </cell>
          <cell r="E118">
            <v>11521.49</v>
          </cell>
          <cell r="F118">
            <v>0</v>
          </cell>
          <cell r="G118" t="str">
            <v>32.326,91 D</v>
          </cell>
          <cell r="H118">
            <v>32326.91</v>
          </cell>
        </row>
        <row r="119">
          <cell r="B119" t="str">
            <v>4.1.2.04.023</v>
          </cell>
          <cell r="C119" t="str">
            <v>HONORÁRIOS ADVOCATÍCIOS</v>
          </cell>
          <cell r="D119">
            <v>1680</v>
          </cell>
          <cell r="E119">
            <v>0</v>
          </cell>
          <cell r="F119">
            <v>0</v>
          </cell>
          <cell r="G119" t="str">
            <v>1.680,00 D</v>
          </cell>
          <cell r="H119">
            <v>1680</v>
          </cell>
        </row>
        <row r="120">
          <cell r="B120" t="str">
            <v>4.1.2.04.024</v>
          </cell>
          <cell r="C120" t="str">
            <v>SERVIÇOS GRÁFICOS</v>
          </cell>
          <cell r="D120">
            <v>131.99</v>
          </cell>
          <cell r="E120">
            <v>550</v>
          </cell>
          <cell r="F120">
            <v>0</v>
          </cell>
          <cell r="G120" t="str">
            <v>681,99 D</v>
          </cell>
          <cell r="H120">
            <v>681.99</v>
          </cell>
        </row>
        <row r="121">
          <cell r="B121" t="str">
            <v>4.1.2.04.027</v>
          </cell>
          <cell r="C121" t="str">
            <v>SERVIÇOS PRESTADOS - PJ</v>
          </cell>
          <cell r="D121">
            <v>39163.81</v>
          </cell>
          <cell r="E121">
            <v>6740.7</v>
          </cell>
          <cell r="F121">
            <v>0</v>
          </cell>
          <cell r="G121" t="str">
            <v>45.904,51 D</v>
          </cell>
          <cell r="H121">
            <v>45904.51</v>
          </cell>
        </row>
        <row r="122">
          <cell r="B122" t="str">
            <v>4.1.2.04.032</v>
          </cell>
          <cell r="C122" t="str">
            <v>VIAGENS/HOSPEDAGENS</v>
          </cell>
          <cell r="D122">
            <v>0</v>
          </cell>
          <cell r="E122">
            <v>2100</v>
          </cell>
          <cell r="F122">
            <v>0</v>
          </cell>
          <cell r="G122" t="str">
            <v>2.100,00 D</v>
          </cell>
          <cell r="H122">
            <v>2100</v>
          </cell>
        </row>
        <row r="123">
          <cell r="B123" t="str">
            <v>4.1.2.04.034</v>
          </cell>
          <cell r="C123" t="str">
            <v>PROPAGANDA E PUBLICIDADE</v>
          </cell>
          <cell r="D123">
            <v>140</v>
          </cell>
          <cell r="E123">
            <v>9692.6</v>
          </cell>
          <cell r="F123">
            <v>0</v>
          </cell>
          <cell r="G123" t="str">
            <v>9.832,60 D</v>
          </cell>
          <cell r="H123">
            <v>9832.6</v>
          </cell>
        </row>
        <row r="124">
          <cell r="B124" t="str">
            <v>4.1.2.05</v>
          </cell>
          <cell r="C124" t="str">
            <v>DESPESAS FINANCEIRAS</v>
          </cell>
          <cell r="D124">
            <v>32973.99</v>
          </cell>
          <cell r="E124">
            <v>1136.32</v>
          </cell>
          <cell r="F124">
            <v>0</v>
          </cell>
          <cell r="G124" t="str">
            <v>34.110,31 D</v>
          </cell>
          <cell r="H124">
            <v>34110.31</v>
          </cell>
        </row>
        <row r="125">
          <cell r="B125" t="str">
            <v>4.1.2.05.001</v>
          </cell>
          <cell r="C125" t="str">
            <v>JUROS PASSIVOS</v>
          </cell>
          <cell r="D125">
            <v>21468.26</v>
          </cell>
          <cell r="E125">
            <v>0</v>
          </cell>
          <cell r="F125">
            <v>0</v>
          </cell>
          <cell r="G125" t="str">
            <v>21.468,26 D</v>
          </cell>
          <cell r="H125">
            <v>21468.26</v>
          </cell>
        </row>
        <row r="126">
          <cell r="B126" t="str">
            <v>4.1.2.05.002</v>
          </cell>
          <cell r="C126" t="str">
            <v>TARIFAS BANCÁRIAS</v>
          </cell>
          <cell r="D126">
            <v>11505.73</v>
          </cell>
          <cell r="E126">
            <v>1136.32</v>
          </cell>
          <cell r="F126">
            <v>0</v>
          </cell>
          <cell r="G126" t="str">
            <v>12.642,05 D</v>
          </cell>
          <cell r="H126">
            <v>12642.05</v>
          </cell>
        </row>
        <row r="127">
          <cell r="B127" t="str">
            <v>RESUMO DOS</v>
          </cell>
          <cell r="C127"/>
          <cell r="D127" t="str">
            <v>GRANES GRUPOS</v>
          </cell>
          <cell r="E127"/>
          <cell r="F127"/>
          <cell r="G127"/>
          <cell r="H127"/>
        </row>
        <row r="128">
          <cell r="B128" t="str">
            <v>ATIVO</v>
          </cell>
          <cell r="C128"/>
          <cell r="D128">
            <v>435942.71</v>
          </cell>
          <cell r="E128">
            <v>476295.81</v>
          </cell>
          <cell r="F128">
            <v>489702.63</v>
          </cell>
          <cell r="G128" t="str">
            <v>422.535,89  D</v>
          </cell>
          <cell r="H128">
            <v>422535.89</v>
          </cell>
        </row>
        <row r="129">
          <cell r="B129" t="str">
            <v>PASSIVO</v>
          </cell>
          <cell r="C129"/>
          <cell r="D129">
            <v>560427.09</v>
          </cell>
          <cell r="E129">
            <v>102985.33</v>
          </cell>
          <cell r="F129">
            <v>114790.28</v>
          </cell>
          <cell r="G129" t="str">
            <v>572.232,04  C</v>
          </cell>
          <cell r="H129">
            <v>572232.04</v>
          </cell>
        </row>
        <row r="130">
          <cell r="B130" t="str">
            <v>CONTAS DE RESULTADO - RECEITAS</v>
          </cell>
          <cell r="C130"/>
          <cell r="D130">
            <v>408827.13</v>
          </cell>
          <cell r="E130">
            <v>68194.880000000005</v>
          </cell>
          <cell r="F130">
            <v>141091.44</v>
          </cell>
          <cell r="G130" t="str">
            <v>481.723,69  C</v>
          </cell>
          <cell r="H130">
            <v>481723.69</v>
          </cell>
        </row>
        <row r="131">
          <cell r="B131" t="str">
            <v>CONTAS DE RESULTADO - CUSTOS E DESPESAS</v>
          </cell>
          <cell r="C131"/>
          <cell r="D131">
            <v>533311.51</v>
          </cell>
          <cell r="E131">
            <v>98108.33</v>
          </cell>
          <cell r="F131">
            <v>0</v>
          </cell>
          <cell r="G131" t="str">
            <v>631.419,84  D</v>
          </cell>
          <cell r="H131">
            <v>631419.84</v>
          </cell>
        </row>
        <row r="132">
          <cell r="B132" t="str">
            <v>RESULTADO</v>
          </cell>
          <cell r="C132"/>
          <cell r="D132"/>
          <cell r="E132"/>
          <cell r="F132"/>
          <cell r="G132" t="str">
            <v>149.696,15  D</v>
          </cell>
          <cell r="H132">
            <v>149696.15</v>
          </cell>
        </row>
      </sheetData>
      <sheetData sheetId="26">
        <row r="5">
          <cell r="B5" t="str">
            <v>CONTA</v>
          </cell>
          <cell r="C5" t="str">
            <v>NOME DA CONTA</v>
          </cell>
          <cell r="D5" t="str">
            <v>SALDO ANTERIOR</v>
          </cell>
          <cell r="E5" t="str">
            <v>DÉBITO</v>
          </cell>
          <cell r="F5" t="str">
            <v>CRÉDITO</v>
          </cell>
          <cell r="G5" t="str">
            <v>SALDO ATUAL</v>
          </cell>
          <cell r="H5" t="str">
            <v>Saldo Atual</v>
          </cell>
        </row>
        <row r="6">
          <cell r="B6">
            <v>1</v>
          </cell>
          <cell r="C6" t="str">
            <v>ATIVO</v>
          </cell>
          <cell r="D6">
            <v>422535.89</v>
          </cell>
          <cell r="E6">
            <v>338574.26</v>
          </cell>
          <cell r="F6">
            <v>397865.07</v>
          </cell>
          <cell r="G6">
            <v>363245.08</v>
          </cell>
          <cell r="H6">
            <v>363245.08</v>
          </cell>
        </row>
        <row r="7">
          <cell r="B7" t="str">
            <v>1.1</v>
          </cell>
          <cell r="C7" t="str">
            <v>ATIVO CIRCULANTE</v>
          </cell>
          <cell r="D7">
            <v>361908.68</v>
          </cell>
          <cell r="E7">
            <v>338574.26</v>
          </cell>
          <cell r="F7">
            <v>397186.12</v>
          </cell>
          <cell r="G7">
            <v>303296.82</v>
          </cell>
          <cell r="H7">
            <v>303296.82</v>
          </cell>
        </row>
        <row r="8">
          <cell r="B8" t="str">
            <v>1.1.1</v>
          </cell>
          <cell r="C8" t="str">
            <v>DISPONIVEL</v>
          </cell>
          <cell r="D8">
            <v>71604.399999999994</v>
          </cell>
          <cell r="E8">
            <v>126809.5</v>
          </cell>
          <cell r="F8">
            <v>153952.46</v>
          </cell>
          <cell r="G8">
            <v>44461.440000000002</v>
          </cell>
          <cell r="H8">
            <v>44461.440000000002</v>
          </cell>
        </row>
        <row r="9">
          <cell r="B9" t="str">
            <v>1.1.1.01</v>
          </cell>
          <cell r="C9" t="str">
            <v>CAIXA</v>
          </cell>
          <cell r="D9">
            <v>3137.68</v>
          </cell>
          <cell r="E9">
            <v>529.35</v>
          </cell>
          <cell r="F9">
            <v>0</v>
          </cell>
          <cell r="G9">
            <v>3667.03</v>
          </cell>
          <cell r="H9">
            <v>3667.03</v>
          </cell>
        </row>
        <row r="10">
          <cell r="B10" t="str">
            <v>1.1.1.01.001</v>
          </cell>
          <cell r="C10" t="str">
            <v>CAIXA GERAL</v>
          </cell>
          <cell r="D10">
            <v>3137.68</v>
          </cell>
          <cell r="E10">
            <v>529.35</v>
          </cell>
          <cell r="F10">
            <v>0</v>
          </cell>
          <cell r="G10">
            <v>3667.03</v>
          </cell>
          <cell r="H10">
            <v>3667.03</v>
          </cell>
        </row>
        <row r="11">
          <cell r="B11" t="str">
            <v>1.1.1.02</v>
          </cell>
          <cell r="C11" t="str">
            <v>BANCOS CONTA MOVIMENTO</v>
          </cell>
          <cell r="D11">
            <v>68466.720000000001</v>
          </cell>
          <cell r="E11">
            <v>126280.15</v>
          </cell>
          <cell r="F11">
            <v>153952.46</v>
          </cell>
          <cell r="G11">
            <v>40794.410000000003</v>
          </cell>
          <cell r="H11">
            <v>40794.410000000003</v>
          </cell>
        </row>
        <row r="12">
          <cell r="B12" t="str">
            <v>1.1.1.02.001</v>
          </cell>
          <cell r="C12" t="str">
            <v>ITAU AG.4861 CTA.24317-0</v>
          </cell>
          <cell r="D12">
            <v>1885.3</v>
          </cell>
          <cell r="E12">
            <v>34862.75</v>
          </cell>
          <cell r="F12">
            <v>32133.040000000001</v>
          </cell>
          <cell r="G12">
            <v>4615.01</v>
          </cell>
          <cell r="H12">
            <v>4615.01</v>
          </cell>
        </row>
        <row r="13">
          <cell r="B13" t="str">
            <v>1.1.1.02.002</v>
          </cell>
          <cell r="C13" t="str">
            <v>CAIXA ECONÔMICA AG.0867 CTA.3103-7</v>
          </cell>
          <cell r="D13">
            <v>12664.83</v>
          </cell>
          <cell r="E13">
            <v>91417.4</v>
          </cell>
          <cell r="F13">
            <v>102723.62</v>
          </cell>
          <cell r="G13">
            <v>1358.61</v>
          </cell>
          <cell r="H13">
            <v>1358.61</v>
          </cell>
        </row>
        <row r="14">
          <cell r="B14" t="str">
            <v>1.1.1.02.003</v>
          </cell>
          <cell r="C14" t="str">
            <v>APLICAÇÃO ITAU</v>
          </cell>
          <cell r="D14">
            <v>53916.59</v>
          </cell>
          <cell r="E14">
            <v>0</v>
          </cell>
          <cell r="F14">
            <v>19095.8</v>
          </cell>
          <cell r="G14">
            <v>34820.79</v>
          </cell>
          <cell r="H14">
            <v>34820.79</v>
          </cell>
        </row>
        <row r="15">
          <cell r="B15" t="str">
            <v>1.1.2</v>
          </cell>
          <cell r="C15" t="str">
            <v>CRÉDITOS A RECEBER</v>
          </cell>
          <cell r="D15">
            <v>39926.99</v>
          </cell>
          <cell r="E15">
            <v>157944.45000000001</v>
          </cell>
          <cell r="F15">
            <v>175884.33</v>
          </cell>
          <cell r="G15">
            <v>21987.11</v>
          </cell>
          <cell r="H15">
            <v>21987.11</v>
          </cell>
        </row>
        <row r="16">
          <cell r="B16" t="str">
            <v>1.1.2.01</v>
          </cell>
          <cell r="C16" t="str">
            <v>DUPLICATAS A RECEBER</v>
          </cell>
          <cell r="D16">
            <v>39926.99</v>
          </cell>
          <cell r="E16">
            <v>157944.45000000001</v>
          </cell>
          <cell r="F16">
            <v>175884.33</v>
          </cell>
          <cell r="G16">
            <v>21987.11</v>
          </cell>
          <cell r="H16">
            <v>21987.11</v>
          </cell>
        </row>
        <row r="17">
          <cell r="B17" t="str">
            <v>1.1.2.01.001</v>
          </cell>
          <cell r="C17" t="str">
            <v>CLIENTES</v>
          </cell>
          <cell r="D17">
            <v>39926.99</v>
          </cell>
          <cell r="E17">
            <v>157944.45000000001</v>
          </cell>
          <cell r="F17">
            <v>175884.33</v>
          </cell>
          <cell r="G17">
            <v>21987.11</v>
          </cell>
          <cell r="H17">
            <v>21987.11</v>
          </cell>
        </row>
        <row r="18">
          <cell r="B18" t="str">
            <v>1.1.3</v>
          </cell>
          <cell r="C18" t="str">
            <v>OUTROS CRÉDITOS</v>
          </cell>
          <cell r="D18">
            <v>1174.33</v>
          </cell>
          <cell r="E18">
            <v>0</v>
          </cell>
          <cell r="F18">
            <v>1174.33</v>
          </cell>
          <cell r="G18">
            <v>0</v>
          </cell>
          <cell r="H18">
            <v>0</v>
          </cell>
        </row>
        <row r="19">
          <cell r="B19" t="str">
            <v>1.1.3.02</v>
          </cell>
          <cell r="C19" t="str">
            <v>ADIANTAMENTO A FUNCIONÁRIOS</v>
          </cell>
          <cell r="D19">
            <v>1174.33</v>
          </cell>
          <cell r="E19">
            <v>0</v>
          </cell>
          <cell r="F19">
            <v>1174.33</v>
          </cell>
          <cell r="G19">
            <v>0</v>
          </cell>
          <cell r="H19">
            <v>0</v>
          </cell>
        </row>
        <row r="20">
          <cell r="B20" t="str">
            <v>1.1.3.02.002</v>
          </cell>
          <cell r="C20" t="str">
            <v>13º SALÁRIO</v>
          </cell>
          <cell r="D20">
            <v>1174.33</v>
          </cell>
          <cell r="E20">
            <v>0</v>
          </cell>
          <cell r="F20">
            <v>1174.33</v>
          </cell>
          <cell r="G20">
            <v>0</v>
          </cell>
          <cell r="H20">
            <v>0</v>
          </cell>
        </row>
        <row r="21">
          <cell r="B21" t="str">
            <v>1.1.5</v>
          </cell>
          <cell r="C21" t="str">
            <v>ESTOQUES</v>
          </cell>
          <cell r="D21">
            <v>249202.96</v>
          </cell>
          <cell r="E21">
            <v>53820.31</v>
          </cell>
          <cell r="F21">
            <v>66175</v>
          </cell>
          <cell r="G21">
            <v>236848.27</v>
          </cell>
          <cell r="H21">
            <v>236848.27</v>
          </cell>
        </row>
        <row r="22">
          <cell r="B22" t="str">
            <v>1.1.5.01</v>
          </cell>
          <cell r="C22" t="str">
            <v>MERCADORIAS, PRODUTOS E INSUMOS</v>
          </cell>
          <cell r="D22">
            <v>249202.96</v>
          </cell>
          <cell r="E22">
            <v>53820.31</v>
          </cell>
          <cell r="F22">
            <v>66175</v>
          </cell>
          <cell r="G22">
            <v>236848.27</v>
          </cell>
          <cell r="H22">
            <v>236848.27</v>
          </cell>
        </row>
        <row r="23">
          <cell r="B23" t="str">
            <v>1.1.5.01.001</v>
          </cell>
          <cell r="C23" t="str">
            <v>ESTOQUE MERCADORIAS PARA REVENDA</v>
          </cell>
          <cell r="D23">
            <v>249202.96</v>
          </cell>
          <cell r="E23">
            <v>53820.31</v>
          </cell>
          <cell r="F23">
            <v>66175</v>
          </cell>
          <cell r="G23">
            <v>236848.27</v>
          </cell>
          <cell r="H23">
            <v>236848.27</v>
          </cell>
        </row>
        <row r="24">
          <cell r="B24" t="str">
            <v>1.2</v>
          </cell>
          <cell r="C24" t="str">
            <v>ATIVO NÃO CIRCULANTE</v>
          </cell>
          <cell r="D24">
            <v>60627.21</v>
          </cell>
          <cell r="E24">
            <v>0</v>
          </cell>
          <cell r="F24">
            <v>678.95</v>
          </cell>
          <cell r="G24">
            <v>59948.26</v>
          </cell>
          <cell r="H24">
            <v>59948.26</v>
          </cell>
        </row>
        <row r="25">
          <cell r="B25" t="str">
            <v>1.2.3</v>
          </cell>
          <cell r="C25" t="str">
            <v>IMOBILIZADO</v>
          </cell>
          <cell r="D25">
            <v>53027.21</v>
          </cell>
          <cell r="E25">
            <v>0</v>
          </cell>
          <cell r="F25">
            <v>678.95</v>
          </cell>
          <cell r="G25">
            <v>52348.26</v>
          </cell>
          <cell r="H25">
            <v>52348.26</v>
          </cell>
        </row>
        <row r="26">
          <cell r="B26" t="str">
            <v>1.2.3.01</v>
          </cell>
          <cell r="C26" t="str">
            <v>IMOBILIZADO</v>
          </cell>
          <cell r="D26">
            <v>68813.77</v>
          </cell>
          <cell r="E26">
            <v>0</v>
          </cell>
          <cell r="F26">
            <v>0</v>
          </cell>
          <cell r="G26">
            <v>68813.77</v>
          </cell>
          <cell r="H26">
            <v>68813.77</v>
          </cell>
        </row>
        <row r="27">
          <cell r="B27" t="str">
            <v>1.2.3.01.002</v>
          </cell>
          <cell r="C27" t="str">
            <v>MÓVEIS E UTENSÍLIOS</v>
          </cell>
          <cell r="D27">
            <v>44354.6</v>
          </cell>
          <cell r="E27">
            <v>0</v>
          </cell>
          <cell r="F27">
            <v>0</v>
          </cell>
          <cell r="G27">
            <v>44354.6</v>
          </cell>
          <cell r="H27">
            <v>44354.6</v>
          </cell>
        </row>
        <row r="28">
          <cell r="B28" t="str">
            <v>1.2.3.01.007</v>
          </cell>
          <cell r="C28" t="str">
            <v>EQUIPAMENTOS DE INFORMÁTICA</v>
          </cell>
          <cell r="D28">
            <v>24459.17</v>
          </cell>
          <cell r="E28">
            <v>0</v>
          </cell>
          <cell r="F28">
            <v>0</v>
          </cell>
          <cell r="G28">
            <v>24459.17</v>
          </cell>
          <cell r="H28">
            <v>24459.17</v>
          </cell>
        </row>
        <row r="29">
          <cell r="B29" t="str">
            <v>1.2.3.02</v>
          </cell>
          <cell r="C29" t="str">
            <v>(-) DEPRECIAÇÕES, AMORTIZAÇÕES E EXAUSTÕES</v>
          </cell>
          <cell r="D29">
            <v>15786.56</v>
          </cell>
          <cell r="E29">
            <v>0</v>
          </cell>
          <cell r="F29">
            <v>678.95</v>
          </cell>
          <cell r="G29">
            <v>16465.509999999998</v>
          </cell>
          <cell r="H29">
            <v>16465.509999999998</v>
          </cell>
        </row>
        <row r="30">
          <cell r="B30" t="str">
            <v>1.2.3.02.002</v>
          </cell>
          <cell r="C30" t="str">
            <v>(-) DEPRECIAÇÃO DE MÓVEIS E UTENSÍLIOS</v>
          </cell>
          <cell r="D30">
            <v>8362.64</v>
          </cell>
          <cell r="E30">
            <v>0</v>
          </cell>
          <cell r="F30">
            <v>369.62</v>
          </cell>
          <cell r="G30">
            <v>8732.26</v>
          </cell>
          <cell r="H30">
            <v>8732.26</v>
          </cell>
        </row>
        <row r="31">
          <cell r="B31" t="str">
            <v>1.2.3.02.005</v>
          </cell>
          <cell r="C31" t="str">
            <v>(-) DEPRECIAÇÃO EQUIPAMENTOS DE INFORMÁTICA</v>
          </cell>
          <cell r="D31">
            <v>7423.92</v>
          </cell>
          <cell r="E31">
            <v>0</v>
          </cell>
          <cell r="F31">
            <v>309.33</v>
          </cell>
          <cell r="G31">
            <v>7733.25</v>
          </cell>
          <cell r="H31">
            <v>7733.25</v>
          </cell>
        </row>
        <row r="32">
          <cell r="B32" t="str">
            <v>1.2.4</v>
          </cell>
          <cell r="C32" t="str">
            <v>INTANGIVEL</v>
          </cell>
          <cell r="D32">
            <v>7600</v>
          </cell>
          <cell r="E32">
            <v>0</v>
          </cell>
          <cell r="F32">
            <v>0</v>
          </cell>
          <cell r="G32">
            <v>7600</v>
          </cell>
          <cell r="H32">
            <v>7600</v>
          </cell>
        </row>
        <row r="33">
          <cell r="B33" t="str">
            <v>1.2.4.01</v>
          </cell>
          <cell r="C33" t="str">
            <v>MARCAS, DIREITOS E PATENTES</v>
          </cell>
          <cell r="D33">
            <v>7600</v>
          </cell>
          <cell r="E33">
            <v>0</v>
          </cell>
          <cell r="F33">
            <v>0</v>
          </cell>
          <cell r="G33">
            <v>7600</v>
          </cell>
          <cell r="H33">
            <v>7600</v>
          </cell>
        </row>
        <row r="34">
          <cell r="B34" t="str">
            <v>1.2.4.01.001</v>
          </cell>
          <cell r="C34" t="str">
            <v>MARCAS E PATENTES</v>
          </cell>
          <cell r="D34">
            <v>7600</v>
          </cell>
          <cell r="E34">
            <v>0</v>
          </cell>
          <cell r="F34">
            <v>0</v>
          </cell>
          <cell r="G34">
            <v>7600</v>
          </cell>
          <cell r="H34">
            <v>7600</v>
          </cell>
        </row>
        <row r="35">
          <cell r="B35">
            <v>2</v>
          </cell>
          <cell r="C35" t="str">
            <v>PASSIVO</v>
          </cell>
          <cell r="D35">
            <v>572232.04</v>
          </cell>
          <cell r="E35">
            <v>1395610.94</v>
          </cell>
          <cell r="F35">
            <v>1186623.98</v>
          </cell>
          <cell r="G35">
            <v>363245.08</v>
          </cell>
          <cell r="H35">
            <v>363245.08</v>
          </cell>
        </row>
        <row r="36">
          <cell r="B36" t="str">
            <v>2.1</v>
          </cell>
          <cell r="C36" t="str">
            <v>PASSIVO CIRCULANTE</v>
          </cell>
          <cell r="D36">
            <v>156880</v>
          </cell>
          <cell r="E36">
            <v>152292.57</v>
          </cell>
          <cell r="F36">
            <v>98291.17</v>
          </cell>
          <cell r="G36">
            <v>102878.6</v>
          </cell>
          <cell r="H36">
            <v>102878.6</v>
          </cell>
        </row>
        <row r="37">
          <cell r="B37" t="str">
            <v>2.1.1</v>
          </cell>
          <cell r="C37" t="str">
            <v>EMPRÉSTIMOS E FINANCIAMENTOS</v>
          </cell>
          <cell r="D37">
            <v>3117.22</v>
          </cell>
          <cell r="E37">
            <v>521.49</v>
          </cell>
          <cell r="F37">
            <v>0</v>
          </cell>
          <cell r="G37">
            <v>2595.73</v>
          </cell>
          <cell r="H37">
            <v>2595.73</v>
          </cell>
        </row>
        <row r="38">
          <cell r="B38" t="str">
            <v>2.1.1.01</v>
          </cell>
          <cell r="C38" t="str">
            <v>EMPRÉSTIMOS</v>
          </cell>
          <cell r="D38">
            <v>3117.22</v>
          </cell>
          <cell r="E38">
            <v>521.49</v>
          </cell>
          <cell r="F38">
            <v>0</v>
          </cell>
          <cell r="G38">
            <v>2595.73</v>
          </cell>
          <cell r="H38">
            <v>2595.73</v>
          </cell>
        </row>
        <row r="39">
          <cell r="B39" t="str">
            <v>2.1.1.01.001</v>
          </cell>
          <cell r="C39" t="str">
            <v>EMPRÉSTIMO CAIXA</v>
          </cell>
          <cell r="D39">
            <v>3117.22</v>
          </cell>
          <cell r="E39">
            <v>521.49</v>
          </cell>
          <cell r="F39">
            <v>0</v>
          </cell>
          <cell r="G39">
            <v>2595.73</v>
          </cell>
          <cell r="H39">
            <v>2595.73</v>
          </cell>
        </row>
        <row r="40">
          <cell r="B40" t="str">
            <v>2.1.3</v>
          </cell>
          <cell r="C40" t="str">
            <v>FORNECEDORES</v>
          </cell>
          <cell r="D40">
            <v>61106.23</v>
          </cell>
          <cell r="E40">
            <v>43833.46</v>
          </cell>
          <cell r="F40">
            <v>53820.31</v>
          </cell>
          <cell r="G40">
            <v>71093.08</v>
          </cell>
          <cell r="H40">
            <v>71093.08</v>
          </cell>
        </row>
        <row r="41">
          <cell r="B41" t="str">
            <v>2.1.3.01</v>
          </cell>
          <cell r="C41" t="str">
            <v>FORNCEDORES NACIONAIS</v>
          </cell>
          <cell r="D41">
            <v>61106.23</v>
          </cell>
          <cell r="E41">
            <v>43833.46</v>
          </cell>
          <cell r="F41">
            <v>53820.31</v>
          </cell>
          <cell r="G41">
            <v>71093.08</v>
          </cell>
          <cell r="H41">
            <v>71093.08</v>
          </cell>
        </row>
        <row r="42">
          <cell r="B42" t="str">
            <v>2.1.3.01.001</v>
          </cell>
          <cell r="C42" t="str">
            <v>FORNECEDORES</v>
          </cell>
          <cell r="D42">
            <v>61106.23</v>
          </cell>
          <cell r="E42">
            <v>43833.46</v>
          </cell>
          <cell r="F42">
            <v>53820.31</v>
          </cell>
          <cell r="G42">
            <v>71093.08</v>
          </cell>
          <cell r="H42">
            <v>71093.08</v>
          </cell>
        </row>
        <row r="43">
          <cell r="B43" t="str">
            <v>2.1.4</v>
          </cell>
          <cell r="C43" t="str">
            <v>OBRIGAÇÕES TRIBUTÁRIAS</v>
          </cell>
          <cell r="D43">
            <v>79252.63</v>
          </cell>
          <cell r="E43">
            <v>23772.89</v>
          </cell>
          <cell r="F43">
            <v>19752.52</v>
          </cell>
          <cell r="G43">
            <v>75232.259999999995</v>
          </cell>
          <cell r="H43">
            <v>75232.259999999995</v>
          </cell>
        </row>
        <row r="44">
          <cell r="B44" t="str">
            <v>2.1.4.01</v>
          </cell>
          <cell r="C44" t="str">
            <v>IMPOSTOS E CONTRIBUIÇÕES A RECOLHER</v>
          </cell>
          <cell r="D44">
            <v>79252.63</v>
          </cell>
          <cell r="E44">
            <v>23772.89</v>
          </cell>
          <cell r="F44">
            <v>19752.52</v>
          </cell>
          <cell r="G44">
            <v>75232.259999999995</v>
          </cell>
          <cell r="H44">
            <v>75232.259999999995</v>
          </cell>
        </row>
        <row r="45">
          <cell r="B45" t="str">
            <v>2.1.4.01.004</v>
          </cell>
          <cell r="C45" t="str">
            <v>IRRF A RECOLHER</v>
          </cell>
          <cell r="D45">
            <v>988.77</v>
          </cell>
          <cell r="E45">
            <v>988.77</v>
          </cell>
          <cell r="F45">
            <v>988.77</v>
          </cell>
          <cell r="G45">
            <v>988.77</v>
          </cell>
          <cell r="H45">
            <v>988.77</v>
          </cell>
        </row>
        <row r="46">
          <cell r="B46" t="str">
            <v>2.1.4.01.008</v>
          </cell>
          <cell r="C46" t="str">
            <v>DAS-SIMPLES NACIONAL A RECOLHER</v>
          </cell>
          <cell r="D46">
            <v>11788.86</v>
          </cell>
          <cell r="E46">
            <v>11788.86</v>
          </cell>
          <cell r="F46">
            <v>12964.24</v>
          </cell>
          <cell r="G46">
            <v>12964.24</v>
          </cell>
          <cell r="H46">
            <v>12964.24</v>
          </cell>
        </row>
        <row r="47">
          <cell r="B47" t="str">
            <v>2.1.4.01.009</v>
          </cell>
          <cell r="C47" t="str">
            <v>PARCELAMENTO SIMPLES NACIONAL A RECOLHER</v>
          </cell>
          <cell r="D47">
            <v>52187.05</v>
          </cell>
          <cell r="E47">
            <v>2561.88</v>
          </cell>
          <cell r="F47">
            <v>0</v>
          </cell>
          <cell r="G47">
            <v>49625.17</v>
          </cell>
          <cell r="H47">
            <v>49625.17</v>
          </cell>
        </row>
        <row r="48">
          <cell r="B48" t="str">
            <v>2.1.4.01.010</v>
          </cell>
          <cell r="C48" t="str">
            <v>ICMS FRONTEIRA A RECOLHER</v>
          </cell>
          <cell r="D48">
            <v>6931.71</v>
          </cell>
          <cell r="E48">
            <v>6931.71</v>
          </cell>
          <cell r="F48">
            <v>5799.51</v>
          </cell>
          <cell r="G48">
            <v>5799.51</v>
          </cell>
          <cell r="H48">
            <v>5799.51</v>
          </cell>
        </row>
        <row r="49">
          <cell r="B49" t="str">
            <v>2.1.4.01.011</v>
          </cell>
          <cell r="C49" t="str">
            <v>PARCELAMENTO ICMS FRONTEIRA</v>
          </cell>
          <cell r="D49">
            <v>7356.24</v>
          </cell>
          <cell r="E49">
            <v>1501.67</v>
          </cell>
          <cell r="F49">
            <v>0</v>
          </cell>
          <cell r="G49">
            <v>5854.57</v>
          </cell>
          <cell r="H49">
            <v>5854.57</v>
          </cell>
        </row>
        <row r="50">
          <cell r="B50" t="str">
            <v>2.1.5</v>
          </cell>
          <cell r="C50" t="str">
            <v>OBRIGAÇÕES TRABALHISTAS E PREVIDENCIÁRIAS</v>
          </cell>
          <cell r="D50">
            <v>13403.92</v>
          </cell>
          <cell r="E50">
            <v>22134.87</v>
          </cell>
          <cell r="F50">
            <v>24718.34</v>
          </cell>
          <cell r="G50">
            <v>15987.39</v>
          </cell>
          <cell r="H50">
            <v>15987.39</v>
          </cell>
        </row>
        <row r="51">
          <cell r="B51" t="str">
            <v>2.1.5.01</v>
          </cell>
          <cell r="C51" t="str">
            <v>OBRIGAÇÕES COM PESSOAL</v>
          </cell>
          <cell r="D51">
            <v>12531.92</v>
          </cell>
          <cell r="E51">
            <v>20113.689999999999</v>
          </cell>
          <cell r="F51">
            <v>22697.16</v>
          </cell>
          <cell r="G51">
            <v>15115.39</v>
          </cell>
          <cell r="H51">
            <v>15115.39</v>
          </cell>
        </row>
        <row r="52">
          <cell r="B52" t="str">
            <v>2.1.5.01.001</v>
          </cell>
          <cell r="C52" t="str">
            <v>SALÁRIOS E ORDENADOS A PAGAR</v>
          </cell>
          <cell r="D52">
            <v>3641.57</v>
          </cell>
          <cell r="E52">
            <v>7004.04</v>
          </cell>
          <cell r="F52">
            <v>9587.51</v>
          </cell>
          <cell r="G52">
            <v>6225.04</v>
          </cell>
          <cell r="H52">
            <v>6225.04</v>
          </cell>
        </row>
        <row r="53">
          <cell r="B53" t="str">
            <v>2.1.5.01.002</v>
          </cell>
          <cell r="C53" t="str">
            <v>PRO LABORE A PAGAR</v>
          </cell>
          <cell r="D53">
            <v>8890.35</v>
          </cell>
          <cell r="E53">
            <v>13109.65</v>
          </cell>
          <cell r="F53">
            <v>13109.65</v>
          </cell>
          <cell r="G53">
            <v>8890.35</v>
          </cell>
          <cell r="H53">
            <v>8890.35</v>
          </cell>
        </row>
        <row r="54">
          <cell r="B54" t="str">
            <v>2.1.5.02</v>
          </cell>
          <cell r="C54" t="str">
            <v>OBRIGAÇÕES PREVIDENCIÁRIAS</v>
          </cell>
          <cell r="D54">
            <v>872</v>
          </cell>
          <cell r="E54">
            <v>2021.18</v>
          </cell>
          <cell r="F54">
            <v>2021.18</v>
          </cell>
          <cell r="G54">
            <v>872</v>
          </cell>
          <cell r="H54">
            <v>872</v>
          </cell>
        </row>
        <row r="55">
          <cell r="B55" t="str">
            <v>2.1.5.02.001</v>
          </cell>
          <cell r="C55" t="str">
            <v>INSS A RECOLHER</v>
          </cell>
          <cell r="D55">
            <v>406.54</v>
          </cell>
          <cell r="E55">
            <v>1643.72</v>
          </cell>
          <cell r="F55">
            <v>1643.72</v>
          </cell>
          <cell r="G55">
            <v>406.54</v>
          </cell>
          <cell r="H55">
            <v>406.54</v>
          </cell>
        </row>
        <row r="56">
          <cell r="B56" t="str">
            <v>2.1.5.02.002</v>
          </cell>
          <cell r="C56" t="str">
            <v>FGTS A RECOLHER</v>
          </cell>
          <cell r="D56">
            <v>465.46</v>
          </cell>
          <cell r="E56">
            <v>377.46</v>
          </cell>
          <cell r="F56">
            <v>377.46</v>
          </cell>
          <cell r="G56">
            <v>465.46</v>
          </cell>
          <cell r="H56">
            <v>465.46</v>
          </cell>
        </row>
        <row r="57">
          <cell r="B57" t="str">
            <v>2.1.6</v>
          </cell>
          <cell r="C57" t="str">
            <v>OUTRAS OBRIGAÇÕES</v>
          </cell>
          <cell r="D57">
            <v>0</v>
          </cell>
          <cell r="E57">
            <v>62029.86</v>
          </cell>
          <cell r="F57">
            <v>0</v>
          </cell>
          <cell r="G57">
            <v>62029.86</v>
          </cell>
          <cell r="H57">
            <v>62029.86</v>
          </cell>
        </row>
        <row r="58">
          <cell r="B58" t="str">
            <v>2.1.6.01</v>
          </cell>
          <cell r="C58" t="str">
            <v>ADIANTAMENTOS DE CLIENTES</v>
          </cell>
          <cell r="D58">
            <v>0</v>
          </cell>
          <cell r="E58">
            <v>62029.86</v>
          </cell>
          <cell r="F58">
            <v>0</v>
          </cell>
          <cell r="G58">
            <v>62029.86</v>
          </cell>
          <cell r="H58">
            <v>62029.86</v>
          </cell>
        </row>
        <row r="59">
          <cell r="B59" t="str">
            <v>2.1.6.01.001</v>
          </cell>
          <cell r="C59" t="str">
            <v>ADIANTAMENTOS DE CLIENTES</v>
          </cell>
          <cell r="D59">
            <v>0</v>
          </cell>
          <cell r="E59">
            <v>62029.86</v>
          </cell>
          <cell r="F59">
            <v>0</v>
          </cell>
          <cell r="G59">
            <v>62029.86</v>
          </cell>
          <cell r="H59">
            <v>62029.86</v>
          </cell>
        </row>
        <row r="60">
          <cell r="B60" t="str">
            <v>2.2</v>
          </cell>
          <cell r="C60" t="str">
            <v>PASSIVO NÃO CIRCULANTE</v>
          </cell>
          <cell r="D60">
            <v>250000</v>
          </cell>
          <cell r="E60">
            <v>0</v>
          </cell>
          <cell r="F60">
            <v>0</v>
          </cell>
          <cell r="G60">
            <v>250000</v>
          </cell>
          <cell r="H60">
            <v>250000</v>
          </cell>
        </row>
        <row r="61">
          <cell r="B61" t="str">
            <v>2.2.1</v>
          </cell>
          <cell r="C61" t="str">
            <v>EMPRÉSTIMOS, FINANCIAMENTOS E INVESTIMENTOS</v>
          </cell>
          <cell r="D61">
            <v>250000</v>
          </cell>
          <cell r="E61">
            <v>0</v>
          </cell>
          <cell r="F61">
            <v>0</v>
          </cell>
          <cell r="G61">
            <v>250000</v>
          </cell>
          <cell r="H61">
            <v>250000</v>
          </cell>
        </row>
        <row r="62">
          <cell r="B62" t="str">
            <v>2.2.1.02</v>
          </cell>
          <cell r="C62" t="str">
            <v>INVESTIMENTOS</v>
          </cell>
          <cell r="D62">
            <v>250000</v>
          </cell>
          <cell r="E62">
            <v>0</v>
          </cell>
          <cell r="F62">
            <v>0</v>
          </cell>
          <cell r="G62">
            <v>250000</v>
          </cell>
          <cell r="H62">
            <v>250000</v>
          </cell>
        </row>
        <row r="63">
          <cell r="B63" t="str">
            <v>2.2.1.02.001</v>
          </cell>
          <cell r="C63" t="str">
            <v>IKEWAI INV</v>
          </cell>
          <cell r="D63">
            <v>250000</v>
          </cell>
          <cell r="E63">
            <v>0</v>
          </cell>
          <cell r="F63">
            <v>0</v>
          </cell>
          <cell r="G63">
            <v>250000</v>
          </cell>
          <cell r="H63">
            <v>250000</v>
          </cell>
        </row>
        <row r="64">
          <cell r="B64" t="str">
            <v>2.3</v>
          </cell>
          <cell r="C64" t="str">
            <v>PATRIMÔNIO LÍQUIDO</v>
          </cell>
          <cell r="D64">
            <v>165352.04</v>
          </cell>
          <cell r="E64">
            <v>1243318.3700000001</v>
          </cell>
          <cell r="F64">
            <v>1088332.81</v>
          </cell>
          <cell r="G64">
            <v>10366.48</v>
          </cell>
          <cell r="H64">
            <v>10366.48</v>
          </cell>
        </row>
        <row r="65">
          <cell r="B65" t="str">
            <v>2.3.1</v>
          </cell>
          <cell r="C65" t="str">
            <v>CAPITAL SOCIAL</v>
          </cell>
          <cell r="D65">
            <v>66000</v>
          </cell>
          <cell r="E65">
            <v>0</v>
          </cell>
          <cell r="F65">
            <v>0</v>
          </cell>
          <cell r="G65">
            <v>66000</v>
          </cell>
          <cell r="H65">
            <v>66000</v>
          </cell>
        </row>
        <row r="66">
          <cell r="B66" t="str">
            <v>2.3.1.01</v>
          </cell>
          <cell r="C66" t="str">
            <v>CAPITAL SUBSCRITO</v>
          </cell>
          <cell r="D66">
            <v>66000</v>
          </cell>
          <cell r="E66">
            <v>0</v>
          </cell>
          <cell r="F66">
            <v>0</v>
          </cell>
          <cell r="G66">
            <v>66000</v>
          </cell>
          <cell r="H66">
            <v>66000</v>
          </cell>
        </row>
        <row r="67">
          <cell r="B67" t="str">
            <v>2.3.1.01.001</v>
          </cell>
          <cell r="C67" t="str">
            <v>CAPITAL SOCIAL</v>
          </cell>
          <cell r="D67">
            <v>66000</v>
          </cell>
          <cell r="E67">
            <v>0</v>
          </cell>
          <cell r="F67">
            <v>0</v>
          </cell>
          <cell r="G67">
            <v>66000</v>
          </cell>
          <cell r="H67">
            <v>66000</v>
          </cell>
        </row>
        <row r="68">
          <cell r="B68" t="str">
            <v>2.3.3</v>
          </cell>
          <cell r="C68" t="str">
            <v>LUCROS OU PREJUÍZOS ACUMULADOS</v>
          </cell>
          <cell r="D68">
            <v>99352.04</v>
          </cell>
          <cell r="E68">
            <v>1243318.3700000001</v>
          </cell>
          <cell r="F68">
            <v>1088332.81</v>
          </cell>
          <cell r="G68">
            <v>55633.52</v>
          </cell>
          <cell r="H68">
            <v>55633.52</v>
          </cell>
        </row>
        <row r="69">
          <cell r="B69" t="str">
            <v>2.3.3.01</v>
          </cell>
          <cell r="C69" t="str">
            <v>LUCROS OU PREJUÍZOS ACUMULADOS</v>
          </cell>
          <cell r="D69">
            <v>99352.04</v>
          </cell>
          <cell r="E69">
            <v>1243318.3700000001</v>
          </cell>
          <cell r="F69">
            <v>1088332.81</v>
          </cell>
          <cell r="G69">
            <v>55633.52</v>
          </cell>
          <cell r="H69">
            <v>55633.52</v>
          </cell>
        </row>
        <row r="70">
          <cell r="B70" t="str">
            <v>2.3.3.01.001</v>
          </cell>
          <cell r="C70" t="str">
            <v>LUCROS ACUMULADOS</v>
          </cell>
          <cell r="D70">
            <v>99352.04</v>
          </cell>
          <cell r="E70">
            <v>1194.53</v>
          </cell>
          <cell r="F70">
            <v>0</v>
          </cell>
          <cell r="G70">
            <v>98157.51</v>
          </cell>
          <cell r="H70">
            <v>98157.51</v>
          </cell>
        </row>
        <row r="71">
          <cell r="B71" t="str">
            <v>2.3.3.01.003</v>
          </cell>
          <cell r="C71" t="str">
            <v>RESULTADO DO EXERCÍCIO</v>
          </cell>
          <cell r="D71">
            <v>0</v>
          </cell>
          <cell r="E71">
            <v>1242123.8400000001</v>
          </cell>
          <cell r="F71">
            <v>1088332.81</v>
          </cell>
          <cell r="G71">
            <v>153791.03</v>
          </cell>
          <cell r="H71">
            <v>153791.03</v>
          </cell>
        </row>
        <row r="72">
          <cell r="B72">
            <v>3</v>
          </cell>
          <cell r="C72" t="str">
            <v>CONTAS DE RESULTADO - RECEITAS</v>
          </cell>
          <cell r="D72">
            <v>481723.69</v>
          </cell>
          <cell r="E72">
            <v>1163326.9099999999</v>
          </cell>
          <cell r="F72">
            <v>681603.22</v>
          </cell>
          <cell r="G72">
            <v>0</v>
          </cell>
          <cell r="H72">
            <v>0</v>
          </cell>
        </row>
        <row r="73">
          <cell r="B73" t="str">
            <v>3.1</v>
          </cell>
          <cell r="C73" t="str">
            <v>RECEITAS OPERACIONAIS</v>
          </cell>
          <cell r="D73">
            <v>481723.69</v>
          </cell>
          <cell r="E73">
            <v>1163326.9099999999</v>
          </cell>
          <cell r="F73">
            <v>681603.22</v>
          </cell>
          <cell r="G73">
            <v>0</v>
          </cell>
          <cell r="H73">
            <v>0</v>
          </cell>
        </row>
        <row r="74">
          <cell r="B74" t="str">
            <v>3.1.1</v>
          </cell>
          <cell r="C74" t="str">
            <v>RECEITA BRUTA DE VENDAS E SERVIÇOS</v>
          </cell>
          <cell r="D74">
            <v>933129.99</v>
          </cell>
          <cell r="E74">
            <v>1088204.6399999999</v>
          </cell>
          <cell r="F74">
            <v>155074.65</v>
          </cell>
          <cell r="G74">
            <v>0</v>
          </cell>
          <cell r="H74">
            <v>0</v>
          </cell>
        </row>
        <row r="75">
          <cell r="B75" t="str">
            <v>3.1.1.01</v>
          </cell>
          <cell r="C75" t="str">
            <v>RECEITA BRUTA DE VENDAS DE PRODUTOS E MERCADORIAS</v>
          </cell>
          <cell r="D75">
            <v>933129.99</v>
          </cell>
          <cell r="E75">
            <v>1088204.6399999999</v>
          </cell>
          <cell r="F75">
            <v>155074.65</v>
          </cell>
          <cell r="G75">
            <v>0</v>
          </cell>
          <cell r="H75">
            <v>0</v>
          </cell>
        </row>
        <row r="76">
          <cell r="B76" t="str">
            <v>3.1.1.01.001</v>
          </cell>
          <cell r="C76" t="str">
            <v>VENDAS DE PRODUTOS/MERCADORIAS</v>
          </cell>
          <cell r="D76">
            <v>933129.99</v>
          </cell>
          <cell r="E76">
            <v>1088204.6399999999</v>
          </cell>
          <cell r="F76">
            <v>155074.65</v>
          </cell>
          <cell r="G76">
            <v>0</v>
          </cell>
          <cell r="H76">
            <v>0</v>
          </cell>
        </row>
        <row r="77">
          <cell r="B77" t="str">
            <v>3.1.2</v>
          </cell>
          <cell r="C77" t="str">
            <v>(-) DEDUÇÕES DA RECEITA BRUTA</v>
          </cell>
          <cell r="D77">
            <v>451496.11</v>
          </cell>
          <cell r="E77">
            <v>74994.100000000006</v>
          </cell>
          <cell r="F77">
            <v>526490.21</v>
          </cell>
          <cell r="G77">
            <v>0</v>
          </cell>
          <cell r="H77">
            <v>0</v>
          </cell>
        </row>
        <row r="78">
          <cell r="B78" t="str">
            <v>3.1.2.03</v>
          </cell>
          <cell r="C78" t="str">
            <v>(-) IMPOSTOS INCIDENTES SOBRE VENDAS E SERVIÇOS</v>
          </cell>
          <cell r="D78">
            <v>451496.11</v>
          </cell>
          <cell r="E78">
            <v>74994.100000000006</v>
          </cell>
          <cell r="F78">
            <v>526490.21</v>
          </cell>
          <cell r="G78">
            <v>0</v>
          </cell>
          <cell r="H78">
            <v>0</v>
          </cell>
        </row>
        <row r="79">
          <cell r="B79" t="str">
            <v>3.1.2.03.001</v>
          </cell>
          <cell r="C79" t="str">
            <v>(-) CUSTO DA MERCADORIA VENDIDA</v>
          </cell>
          <cell r="D79">
            <v>373251.95</v>
          </cell>
          <cell r="E79">
            <v>62029.86</v>
          </cell>
          <cell r="F79">
            <v>435281.81</v>
          </cell>
          <cell r="G79">
            <v>0</v>
          </cell>
          <cell r="H79">
            <v>0</v>
          </cell>
        </row>
        <row r="80">
          <cell r="B80" t="str">
            <v>3.1.2.03.005</v>
          </cell>
          <cell r="C80" t="str">
            <v>(-) DAS - SIMPLES NACIONAL</v>
          </cell>
          <cell r="D80">
            <v>78244.160000000003</v>
          </cell>
          <cell r="E80">
            <v>12964.24</v>
          </cell>
          <cell r="F80">
            <v>91208.4</v>
          </cell>
          <cell r="G80">
            <v>0</v>
          </cell>
          <cell r="H80">
            <v>0</v>
          </cell>
        </row>
        <row r="81">
          <cell r="B81" t="str">
            <v>3.1.3</v>
          </cell>
          <cell r="C81" t="str">
            <v>RECEITAS FINANCEIRAS</v>
          </cell>
          <cell r="D81">
            <v>89.81</v>
          </cell>
          <cell r="E81">
            <v>128.16999999999999</v>
          </cell>
          <cell r="F81">
            <v>38.36</v>
          </cell>
          <cell r="G81">
            <v>0</v>
          </cell>
          <cell r="H81">
            <v>0</v>
          </cell>
        </row>
        <row r="82">
          <cell r="B82" t="str">
            <v>3.1.3.01</v>
          </cell>
          <cell r="C82" t="str">
            <v>JUROS, DESCONTOS, OUTRAS RECEITAS</v>
          </cell>
          <cell r="D82">
            <v>89.81</v>
          </cell>
          <cell r="E82">
            <v>128.16999999999999</v>
          </cell>
          <cell r="F82">
            <v>38.36</v>
          </cell>
          <cell r="G82">
            <v>0</v>
          </cell>
          <cell r="H82">
            <v>0</v>
          </cell>
        </row>
        <row r="83">
          <cell r="B83" t="str">
            <v>3.1.3.01.001</v>
          </cell>
          <cell r="C83" t="str">
            <v>RENDIMENTO APLICAÇÕES FINANCEIRAS</v>
          </cell>
          <cell r="D83">
            <v>89.81</v>
          </cell>
          <cell r="E83">
            <v>128.16999999999999</v>
          </cell>
          <cell r="F83">
            <v>38.36</v>
          </cell>
          <cell r="G83">
            <v>0</v>
          </cell>
          <cell r="H83">
            <v>0</v>
          </cell>
        </row>
        <row r="84">
          <cell r="B84">
            <v>4</v>
          </cell>
          <cell r="C84" t="str">
            <v>CONTAS DE RESULTADO - CUSTOS E DESPESAS</v>
          </cell>
          <cell r="D84">
            <v>631419.84</v>
          </cell>
          <cell r="E84">
            <v>84213.79</v>
          </cell>
          <cell r="F84">
            <v>715633.63</v>
          </cell>
          <cell r="G84">
            <v>0</v>
          </cell>
          <cell r="H84">
            <v>0</v>
          </cell>
        </row>
        <row r="85">
          <cell r="B85" t="str">
            <v>4.1</v>
          </cell>
          <cell r="C85" t="str">
            <v>DESPESAS OPERACIONAIS</v>
          </cell>
          <cell r="D85">
            <v>631419.84</v>
          </cell>
          <cell r="E85">
            <v>84213.79</v>
          </cell>
          <cell r="F85">
            <v>715633.63</v>
          </cell>
          <cell r="G85">
            <v>0</v>
          </cell>
          <cell r="H85">
            <v>0</v>
          </cell>
        </row>
        <row r="86">
          <cell r="B86" t="str">
            <v>4.1.1</v>
          </cell>
          <cell r="C86" t="str">
            <v>CUSTOS E DESPESAS COM VENDAS</v>
          </cell>
          <cell r="D86">
            <v>189337.72</v>
          </cell>
          <cell r="E86">
            <v>16248.03</v>
          </cell>
          <cell r="F86">
            <v>205585.75</v>
          </cell>
          <cell r="G86">
            <v>0</v>
          </cell>
          <cell r="H86">
            <v>0</v>
          </cell>
        </row>
        <row r="87">
          <cell r="B87" t="str">
            <v>4.1.1.01</v>
          </cell>
          <cell r="C87" t="str">
            <v>DESPESAS OPERACIONAIS - VENDAS</v>
          </cell>
          <cell r="D87">
            <v>189337.72</v>
          </cell>
          <cell r="E87">
            <v>16248.03</v>
          </cell>
          <cell r="F87">
            <v>205585.75</v>
          </cell>
          <cell r="G87">
            <v>0</v>
          </cell>
          <cell r="H87">
            <v>0</v>
          </cell>
        </row>
        <row r="88">
          <cell r="B88" t="str">
            <v>4.1.1.01.001</v>
          </cell>
          <cell r="C88" t="str">
            <v>FRETES E CARRETOS</v>
          </cell>
          <cell r="D88">
            <v>162369.54999999999</v>
          </cell>
          <cell r="E88">
            <v>9439.5499999999993</v>
          </cell>
          <cell r="F88">
            <v>171809.1</v>
          </cell>
          <cell r="G88">
            <v>0</v>
          </cell>
          <cell r="H88">
            <v>0</v>
          </cell>
        </row>
        <row r="89">
          <cell r="B89" t="str">
            <v>4.1.1.01.002</v>
          </cell>
          <cell r="C89" t="str">
            <v>EMBALAGENS</v>
          </cell>
          <cell r="D89">
            <v>3524.96</v>
          </cell>
          <cell r="E89">
            <v>100</v>
          </cell>
          <cell r="F89">
            <v>3624.96</v>
          </cell>
          <cell r="G89">
            <v>0</v>
          </cell>
          <cell r="H89">
            <v>0</v>
          </cell>
        </row>
        <row r="90">
          <cell r="B90" t="str">
            <v>4.1.1.01.003</v>
          </cell>
          <cell r="C90" t="str">
            <v>PAG SEGURO</v>
          </cell>
          <cell r="D90">
            <v>23443.21</v>
          </cell>
          <cell r="E90">
            <v>6708.48</v>
          </cell>
          <cell r="F90">
            <v>30151.69</v>
          </cell>
          <cell r="G90">
            <v>0</v>
          </cell>
          <cell r="H90">
            <v>0</v>
          </cell>
        </row>
        <row r="91">
          <cell r="B91" t="str">
            <v>4.1.2</v>
          </cell>
          <cell r="C91" t="str">
            <v>DESPESAS ADMINISTRATIVAS</v>
          </cell>
          <cell r="D91">
            <v>442082.12</v>
          </cell>
          <cell r="E91">
            <v>67965.759999999995</v>
          </cell>
          <cell r="F91">
            <v>510047.88</v>
          </cell>
          <cell r="G91">
            <v>0</v>
          </cell>
          <cell r="H91">
            <v>0</v>
          </cell>
        </row>
        <row r="92">
          <cell r="B92" t="str">
            <v>4.1.2.01</v>
          </cell>
          <cell r="C92" t="str">
            <v>DESPESAS COM PESSOAL</v>
          </cell>
          <cell r="D92">
            <v>110413.23</v>
          </cell>
          <cell r="E92">
            <v>21260.799999999999</v>
          </cell>
          <cell r="F92">
            <v>131674.03</v>
          </cell>
          <cell r="G92">
            <v>0</v>
          </cell>
          <cell r="H92">
            <v>0</v>
          </cell>
        </row>
        <row r="93">
          <cell r="B93" t="str">
            <v>4.1.2.01.001</v>
          </cell>
          <cell r="C93" t="str">
            <v>SALÁRIOS E ORDENADOS</v>
          </cell>
          <cell r="D93">
            <v>38045.07</v>
          </cell>
          <cell r="E93">
            <v>7007.47</v>
          </cell>
          <cell r="F93">
            <v>45052.54</v>
          </cell>
          <cell r="G93">
            <v>0</v>
          </cell>
          <cell r="H93">
            <v>0</v>
          </cell>
        </row>
        <row r="94">
          <cell r="B94" t="str">
            <v>4.1.2.01.002</v>
          </cell>
          <cell r="C94" t="str">
            <v>PRO LABORE</v>
          </cell>
          <cell r="D94">
            <v>51900.93</v>
          </cell>
          <cell r="E94">
            <v>11000</v>
          </cell>
          <cell r="F94">
            <v>62900.93</v>
          </cell>
          <cell r="G94">
            <v>0</v>
          </cell>
          <cell r="H94">
            <v>0</v>
          </cell>
        </row>
        <row r="95">
          <cell r="B95" t="str">
            <v>4.1.2.01.004</v>
          </cell>
          <cell r="C95" t="str">
            <v>13º SALÁRIO</v>
          </cell>
          <cell r="D95">
            <v>1233.33</v>
          </cell>
          <cell r="E95">
            <v>2348.67</v>
          </cell>
          <cell r="F95">
            <v>3582</v>
          </cell>
          <cell r="G95">
            <v>0</v>
          </cell>
          <cell r="H95">
            <v>0</v>
          </cell>
        </row>
        <row r="96">
          <cell r="B96" t="str">
            <v>4.1.2.01.005</v>
          </cell>
          <cell r="C96" t="str">
            <v>FÉRIAS</v>
          </cell>
          <cell r="D96">
            <v>1644.44</v>
          </cell>
          <cell r="E96">
            <v>0</v>
          </cell>
          <cell r="F96">
            <v>1644.44</v>
          </cell>
          <cell r="G96">
            <v>0</v>
          </cell>
          <cell r="H96">
            <v>0</v>
          </cell>
        </row>
        <row r="97">
          <cell r="B97" t="str">
            <v>4.1.2.01.007</v>
          </cell>
          <cell r="C97" t="str">
            <v>FGTS</v>
          </cell>
          <cell r="D97">
            <v>3312.48</v>
          </cell>
          <cell r="E97">
            <v>377.46</v>
          </cell>
          <cell r="F97">
            <v>3689.94</v>
          </cell>
          <cell r="G97">
            <v>0</v>
          </cell>
          <cell r="H97">
            <v>0</v>
          </cell>
        </row>
        <row r="98">
          <cell r="B98" t="str">
            <v>4.1.2.01.008</v>
          </cell>
          <cell r="C98" t="str">
            <v>INDENIZAÇÕES E AVISO PRÉVIO</v>
          </cell>
          <cell r="D98">
            <v>6260.47</v>
          </cell>
          <cell r="E98">
            <v>0</v>
          </cell>
          <cell r="F98">
            <v>6260.47</v>
          </cell>
          <cell r="G98">
            <v>0</v>
          </cell>
          <cell r="H98">
            <v>0</v>
          </cell>
        </row>
        <row r="99">
          <cell r="B99" t="str">
            <v>4.1.2.01.010</v>
          </cell>
          <cell r="C99" t="str">
            <v>ALIMENTAÇÃO</v>
          </cell>
          <cell r="D99">
            <v>4273.3599999999997</v>
          </cell>
          <cell r="E99">
            <v>527.20000000000005</v>
          </cell>
          <cell r="F99">
            <v>4800.5600000000004</v>
          </cell>
          <cell r="G99">
            <v>0</v>
          </cell>
          <cell r="H99">
            <v>0</v>
          </cell>
        </row>
        <row r="100">
          <cell r="B100" t="str">
            <v>4.1.2.01.011</v>
          </cell>
          <cell r="C100" t="str">
            <v>TRANSPORTE</v>
          </cell>
          <cell r="D100">
            <v>461.04</v>
          </cell>
          <cell r="E100">
            <v>0</v>
          </cell>
          <cell r="F100">
            <v>461.04</v>
          </cell>
          <cell r="G100">
            <v>0</v>
          </cell>
          <cell r="H100">
            <v>0</v>
          </cell>
        </row>
        <row r="101">
          <cell r="B101" t="str">
            <v>4.1.2.01.014</v>
          </cell>
          <cell r="C101" t="str">
            <v>IRRF SOBRE FOLHA</v>
          </cell>
          <cell r="D101">
            <v>15.45</v>
          </cell>
          <cell r="E101">
            <v>0</v>
          </cell>
          <cell r="F101">
            <v>15.45</v>
          </cell>
          <cell r="G101">
            <v>0</v>
          </cell>
          <cell r="H101">
            <v>0</v>
          </cell>
        </row>
        <row r="102">
          <cell r="B102" t="str">
            <v>4.1.2.01.015</v>
          </cell>
          <cell r="C102" t="str">
            <v>ENTIDADES DE CLASSE</v>
          </cell>
          <cell r="D102">
            <v>166.66</v>
          </cell>
          <cell r="E102">
            <v>0</v>
          </cell>
          <cell r="F102">
            <v>166.66</v>
          </cell>
          <cell r="G102">
            <v>0</v>
          </cell>
          <cell r="H102">
            <v>0</v>
          </cell>
        </row>
        <row r="103">
          <cell r="B103" t="str">
            <v>4.1.2.01.016</v>
          </cell>
          <cell r="C103" t="str">
            <v>COMISSÕES</v>
          </cell>
          <cell r="D103">
            <v>3100</v>
          </cell>
          <cell r="E103">
            <v>0</v>
          </cell>
          <cell r="F103">
            <v>3100</v>
          </cell>
          <cell r="G103">
            <v>0</v>
          </cell>
          <cell r="H103">
            <v>0</v>
          </cell>
        </row>
        <row r="104">
          <cell r="B104" t="str">
            <v>4.1.2.02</v>
          </cell>
          <cell r="C104" t="str">
            <v>ALUGUÉIS, ARRENDAMENTOS E FINANCIAMENTOS</v>
          </cell>
          <cell r="D104">
            <v>20000</v>
          </cell>
          <cell r="E104">
            <v>2000</v>
          </cell>
          <cell r="F104">
            <v>22000</v>
          </cell>
          <cell r="G104">
            <v>0</v>
          </cell>
          <cell r="H104">
            <v>0</v>
          </cell>
        </row>
        <row r="105">
          <cell r="B105" t="str">
            <v>4.1.2.02.001</v>
          </cell>
          <cell r="C105" t="str">
            <v>ALUGUÉIS DE IMÓVEIS</v>
          </cell>
          <cell r="D105">
            <v>20000</v>
          </cell>
          <cell r="E105">
            <v>2000</v>
          </cell>
          <cell r="F105">
            <v>22000</v>
          </cell>
          <cell r="G105">
            <v>0</v>
          </cell>
          <cell r="H105">
            <v>0</v>
          </cell>
        </row>
        <row r="106">
          <cell r="B106" t="str">
            <v>4.1.2.03</v>
          </cell>
          <cell r="C106" t="str">
            <v>DESPESAS TRIBUTÁRIAS</v>
          </cell>
          <cell r="D106">
            <v>59569.9</v>
          </cell>
          <cell r="E106">
            <v>5799.51</v>
          </cell>
          <cell r="F106">
            <v>65369.41</v>
          </cell>
          <cell r="G106">
            <v>0</v>
          </cell>
          <cell r="H106">
            <v>0</v>
          </cell>
        </row>
        <row r="107">
          <cell r="B107" t="str">
            <v>4.1.2.03.003</v>
          </cell>
          <cell r="C107" t="str">
            <v>TAXAS DIVERSAS</v>
          </cell>
          <cell r="D107">
            <v>339</v>
          </cell>
          <cell r="E107">
            <v>0</v>
          </cell>
          <cell r="F107">
            <v>339</v>
          </cell>
          <cell r="G107">
            <v>0</v>
          </cell>
          <cell r="H107">
            <v>0</v>
          </cell>
        </row>
        <row r="108">
          <cell r="B108" t="str">
            <v>4.1.2.03.008</v>
          </cell>
          <cell r="C108" t="str">
            <v>CIM</v>
          </cell>
          <cell r="D108">
            <v>650.16</v>
          </cell>
          <cell r="E108">
            <v>0</v>
          </cell>
          <cell r="F108">
            <v>650.16</v>
          </cell>
          <cell r="G108">
            <v>0</v>
          </cell>
          <cell r="H108">
            <v>0</v>
          </cell>
        </row>
        <row r="109">
          <cell r="B109" t="str">
            <v>4.1.2.03.009</v>
          </cell>
          <cell r="C109" t="str">
            <v>DESPESA COM ICMS</v>
          </cell>
          <cell r="D109">
            <v>58580.74</v>
          </cell>
          <cell r="E109">
            <v>5799.51</v>
          </cell>
          <cell r="F109">
            <v>64380.25</v>
          </cell>
          <cell r="G109">
            <v>0</v>
          </cell>
          <cell r="H109">
            <v>0</v>
          </cell>
        </row>
        <row r="110">
          <cell r="B110" t="str">
            <v>4.1.2.04</v>
          </cell>
          <cell r="C110" t="str">
            <v>DESPESAS GERAIS</v>
          </cell>
          <cell r="D110">
            <v>217988.68</v>
          </cell>
          <cell r="E110">
            <v>38094.379999999997</v>
          </cell>
          <cell r="F110">
            <v>256083.06</v>
          </cell>
          <cell r="G110">
            <v>0</v>
          </cell>
          <cell r="H110">
            <v>0</v>
          </cell>
        </row>
        <row r="111">
          <cell r="B111" t="str">
            <v>4.1.2.04.003</v>
          </cell>
          <cell r="C111" t="str">
            <v>TELEFONE</v>
          </cell>
          <cell r="D111">
            <v>8318.41</v>
          </cell>
          <cell r="E111">
            <v>784.93</v>
          </cell>
          <cell r="F111">
            <v>9103.34</v>
          </cell>
          <cell r="G111">
            <v>0</v>
          </cell>
          <cell r="H111">
            <v>0</v>
          </cell>
        </row>
        <row r="112">
          <cell r="B112" t="str">
            <v>4.1.2.04.005</v>
          </cell>
          <cell r="C112" t="str">
            <v>SEGUROS</v>
          </cell>
          <cell r="D112">
            <v>43.77</v>
          </cell>
          <cell r="E112">
            <v>0</v>
          </cell>
          <cell r="F112">
            <v>43.77</v>
          </cell>
          <cell r="G112">
            <v>0</v>
          </cell>
          <cell r="H112">
            <v>0</v>
          </cell>
        </row>
        <row r="113">
          <cell r="B113" t="str">
            <v>4.1.2.04.006</v>
          </cell>
          <cell r="C113" t="str">
            <v>MATERIAL DE ESCRITÓRIO</v>
          </cell>
          <cell r="D113">
            <v>9.9</v>
          </cell>
          <cell r="E113">
            <v>0</v>
          </cell>
          <cell r="F113">
            <v>9.9</v>
          </cell>
          <cell r="G113">
            <v>0</v>
          </cell>
          <cell r="H113">
            <v>0</v>
          </cell>
        </row>
        <row r="114">
          <cell r="B114" t="str">
            <v>4.1.2.04.008</v>
          </cell>
          <cell r="C114" t="str">
            <v>CONSULTORIA CONTÁBIL</v>
          </cell>
          <cell r="D114">
            <v>7358.1</v>
          </cell>
          <cell r="E114">
            <v>1400</v>
          </cell>
          <cell r="F114">
            <v>8758.1</v>
          </cell>
          <cell r="G114">
            <v>0</v>
          </cell>
          <cell r="H114">
            <v>0</v>
          </cell>
        </row>
        <row r="115">
          <cell r="B115" t="str">
            <v>4.1.2.04.009</v>
          </cell>
          <cell r="C115" t="str">
            <v>SERVIÇOS PRESTADOS - PF</v>
          </cell>
          <cell r="D115">
            <v>36024.080000000002</v>
          </cell>
          <cell r="E115">
            <v>6393</v>
          </cell>
          <cell r="F115">
            <v>42417.08</v>
          </cell>
          <cell r="G115">
            <v>0</v>
          </cell>
          <cell r="H115">
            <v>0</v>
          </cell>
        </row>
        <row r="116">
          <cell r="B116" t="str">
            <v>4.1.2.04.010</v>
          </cell>
          <cell r="C116" t="str">
            <v>DEPRECIAÇÕES E AMORTIZAÇÕES</v>
          </cell>
          <cell r="D116">
            <v>7329.83</v>
          </cell>
          <cell r="E116">
            <v>678.95</v>
          </cell>
          <cell r="F116">
            <v>8008.78</v>
          </cell>
          <cell r="G116">
            <v>0</v>
          </cell>
          <cell r="H116">
            <v>0</v>
          </cell>
        </row>
        <row r="117">
          <cell r="B117" t="str">
            <v>4.1.2.04.014</v>
          </cell>
          <cell r="C117" t="str">
            <v>EVENTOS E SOLENIDADES</v>
          </cell>
          <cell r="D117">
            <v>0</v>
          </cell>
          <cell r="E117">
            <v>1915.12</v>
          </cell>
          <cell r="F117">
            <v>1915.12</v>
          </cell>
          <cell r="G117">
            <v>0</v>
          </cell>
          <cell r="H117">
            <v>0</v>
          </cell>
        </row>
        <row r="118">
          <cell r="B118" t="str">
            <v>4.1.2.04.016</v>
          </cell>
          <cell r="C118" t="str">
            <v>REEMBOLSO</v>
          </cell>
          <cell r="D118">
            <v>14872.98</v>
          </cell>
          <cell r="E118">
            <v>3242.83</v>
          </cell>
          <cell r="F118">
            <v>18115.810000000001</v>
          </cell>
          <cell r="G118">
            <v>0</v>
          </cell>
          <cell r="H118">
            <v>0</v>
          </cell>
        </row>
        <row r="119">
          <cell r="B119" t="str">
            <v>4.1.2.04.017</v>
          </cell>
          <cell r="C119" t="str">
            <v>INTERNET</v>
          </cell>
          <cell r="D119">
            <v>57</v>
          </cell>
          <cell r="E119">
            <v>0</v>
          </cell>
          <cell r="F119">
            <v>57</v>
          </cell>
          <cell r="G119">
            <v>0</v>
          </cell>
          <cell r="H119">
            <v>0</v>
          </cell>
        </row>
        <row r="120">
          <cell r="B120" t="str">
            <v>4.1.2.04.019</v>
          </cell>
          <cell r="C120" t="str">
            <v>SISTEMAS, SOFTWARE E MANUTENÇÃO</v>
          </cell>
          <cell r="D120">
            <v>2715.83</v>
          </cell>
          <cell r="E120">
            <v>259.48</v>
          </cell>
          <cell r="F120">
            <v>2975.31</v>
          </cell>
          <cell r="G120">
            <v>0</v>
          </cell>
          <cell r="H120">
            <v>0</v>
          </cell>
        </row>
        <row r="121">
          <cell r="B121" t="str">
            <v>4.1.2.04.020</v>
          </cell>
          <cell r="C121" t="str">
            <v>DESPESAS CARTORARIAS</v>
          </cell>
          <cell r="D121">
            <v>352.83</v>
          </cell>
          <cell r="E121">
            <v>0</v>
          </cell>
          <cell r="F121">
            <v>352.83</v>
          </cell>
          <cell r="G121">
            <v>0</v>
          </cell>
          <cell r="H121">
            <v>0</v>
          </cell>
        </row>
        <row r="122">
          <cell r="B122" t="str">
            <v>4.1.2.04.021</v>
          </cell>
          <cell r="C122" t="str">
            <v>DESPESAS DIVERSAS</v>
          </cell>
          <cell r="D122">
            <v>48379.94</v>
          </cell>
          <cell r="E122">
            <v>0</v>
          </cell>
          <cell r="F122">
            <v>48379.94</v>
          </cell>
          <cell r="G122">
            <v>0</v>
          </cell>
          <cell r="H122">
            <v>0</v>
          </cell>
        </row>
        <row r="123">
          <cell r="B123" t="str">
            <v>4.1.2.04.022</v>
          </cell>
          <cell r="C123" t="str">
            <v>GASTOS COM CARTÃO DE CRÉDITO</v>
          </cell>
          <cell r="D123">
            <v>32326.91</v>
          </cell>
          <cell r="E123">
            <v>3259.88</v>
          </cell>
          <cell r="F123">
            <v>35586.79</v>
          </cell>
          <cell r="G123">
            <v>0</v>
          </cell>
          <cell r="H123">
            <v>0</v>
          </cell>
        </row>
        <row r="124">
          <cell r="B124" t="str">
            <v>4.1.2.04.023</v>
          </cell>
          <cell r="C124" t="str">
            <v>HONORÁRIOS ADVOCATÍCIOS</v>
          </cell>
          <cell r="D124">
            <v>1680</v>
          </cell>
          <cell r="E124">
            <v>0</v>
          </cell>
          <cell r="F124">
            <v>1680</v>
          </cell>
          <cell r="G124">
            <v>0</v>
          </cell>
          <cell r="H124">
            <v>0</v>
          </cell>
        </row>
        <row r="125">
          <cell r="B125" t="str">
            <v>4.1.2.04.024</v>
          </cell>
          <cell r="C125" t="str">
            <v>SERVIÇOS GRÁFICOS</v>
          </cell>
          <cell r="D125">
            <v>681.99</v>
          </cell>
          <cell r="E125">
            <v>1960</v>
          </cell>
          <cell r="F125">
            <v>2641.99</v>
          </cell>
          <cell r="G125">
            <v>0</v>
          </cell>
          <cell r="H125">
            <v>0</v>
          </cell>
        </row>
        <row r="126">
          <cell r="B126" t="str">
            <v>4.1.2.04.027</v>
          </cell>
          <cell r="C126" t="str">
            <v>SERVIÇOS PRESTADOS - PJ</v>
          </cell>
          <cell r="D126">
            <v>45904.51</v>
          </cell>
          <cell r="E126">
            <v>11531.04</v>
          </cell>
          <cell r="F126">
            <v>57435.55</v>
          </cell>
          <cell r="G126">
            <v>0</v>
          </cell>
          <cell r="H126">
            <v>0</v>
          </cell>
        </row>
        <row r="127">
          <cell r="B127" t="str">
            <v>4.1.2.04.032</v>
          </cell>
          <cell r="C127" t="str">
            <v>VIAGENS/HOSPEDAGENS</v>
          </cell>
          <cell r="D127">
            <v>2100</v>
          </cell>
          <cell r="E127">
            <v>0</v>
          </cell>
          <cell r="F127">
            <v>2100</v>
          </cell>
          <cell r="G127">
            <v>0</v>
          </cell>
          <cell r="H127">
            <v>0</v>
          </cell>
        </row>
        <row r="128">
          <cell r="B128" t="str">
            <v>4.1.2.04.034</v>
          </cell>
          <cell r="C128" t="str">
            <v>PROPAGANDA E PUBLICIDADE</v>
          </cell>
          <cell r="D128">
            <v>9832.6</v>
          </cell>
          <cell r="E128">
            <v>6492.6</v>
          </cell>
          <cell r="F128">
            <v>16325.2</v>
          </cell>
          <cell r="G128">
            <v>0</v>
          </cell>
          <cell r="H128">
            <v>0</v>
          </cell>
        </row>
        <row r="129">
          <cell r="B129" t="str">
            <v>4.1.2.04.035</v>
          </cell>
          <cell r="C129" t="str">
            <v>BRINDES</v>
          </cell>
          <cell r="D129">
            <v>0</v>
          </cell>
          <cell r="E129">
            <v>176.55</v>
          </cell>
          <cell r="F129">
            <v>176.55</v>
          </cell>
          <cell r="G129">
            <v>0</v>
          </cell>
          <cell r="H129">
            <v>0</v>
          </cell>
        </row>
        <row r="130">
          <cell r="B130" t="str">
            <v>4.1.2.05</v>
          </cell>
          <cell r="C130" t="str">
            <v>DESPESAS FINANCEIRAS</v>
          </cell>
          <cell r="D130">
            <v>34110.31</v>
          </cell>
          <cell r="E130">
            <v>811.07</v>
          </cell>
          <cell r="F130">
            <v>34921.379999999997</v>
          </cell>
          <cell r="G130">
            <v>0</v>
          </cell>
          <cell r="H130">
            <v>0</v>
          </cell>
        </row>
        <row r="131">
          <cell r="B131" t="str">
            <v>4.1.2.05.001</v>
          </cell>
          <cell r="C131" t="str">
            <v>JUROS PASSIVOS</v>
          </cell>
          <cell r="D131">
            <v>21468.26</v>
          </cell>
          <cell r="E131">
            <v>4.38</v>
          </cell>
          <cell r="F131">
            <v>21472.639999999999</v>
          </cell>
          <cell r="G131">
            <v>0</v>
          </cell>
          <cell r="H131">
            <v>0</v>
          </cell>
        </row>
        <row r="132">
          <cell r="B132" t="str">
            <v>4.1.2.05.002</v>
          </cell>
          <cell r="C132" t="str">
            <v>TARIFAS BANCÁRIAS</v>
          </cell>
          <cell r="D132">
            <v>12642.05</v>
          </cell>
          <cell r="E132">
            <v>806.69</v>
          </cell>
          <cell r="F132">
            <v>13448.74</v>
          </cell>
          <cell r="G132">
            <v>0</v>
          </cell>
          <cell r="H132">
            <v>0</v>
          </cell>
        </row>
        <row r="133">
          <cell r="B133" t="str">
            <v>RESUMO DOS</v>
          </cell>
          <cell r="C133"/>
          <cell r="D133" t="str">
            <v>GRANES GRUPOS</v>
          </cell>
          <cell r="E133"/>
          <cell r="F133"/>
          <cell r="G133"/>
        </row>
        <row r="134">
          <cell r="B134" t="str">
            <v>ATIVO</v>
          </cell>
          <cell r="C134"/>
          <cell r="D134">
            <v>422535.89</v>
          </cell>
          <cell r="E134">
            <v>338574.26</v>
          </cell>
          <cell r="F134">
            <v>397865.07</v>
          </cell>
          <cell r="G134" t="str">
            <v>363.245,08  D</v>
          </cell>
        </row>
        <row r="135">
          <cell r="B135" t="str">
            <v>PASSIVO</v>
          </cell>
          <cell r="C135"/>
          <cell r="D135">
            <v>572232.04</v>
          </cell>
          <cell r="E135">
            <v>1395610.94</v>
          </cell>
          <cell r="F135">
            <v>1186623.98</v>
          </cell>
          <cell r="G135" t="str">
            <v>363.245,08  C</v>
          </cell>
        </row>
        <row r="136">
          <cell r="B136" t="str">
            <v>CONTAS DE RESULTADO - RECEITAS</v>
          </cell>
          <cell r="C136"/>
          <cell r="D136">
            <v>481723.69</v>
          </cell>
          <cell r="E136">
            <v>1163326.9099999999</v>
          </cell>
          <cell r="F136">
            <v>681603.22</v>
          </cell>
          <cell r="G136">
            <v>0</v>
          </cell>
        </row>
        <row r="137">
          <cell r="B137" t="str">
            <v>CONTAS DE RESULTADO - CUSTOS E DESPESAS</v>
          </cell>
          <cell r="C137"/>
          <cell r="D137">
            <v>631419.84</v>
          </cell>
          <cell r="E137">
            <v>84213.79</v>
          </cell>
          <cell r="F137">
            <v>715633.63</v>
          </cell>
          <cell r="G137">
            <v>0</v>
          </cell>
        </row>
        <row r="138">
          <cell r="B138" t="str">
            <v>RESULTADO</v>
          </cell>
          <cell r="C138"/>
          <cell r="D138"/>
          <cell r="E138"/>
          <cell r="F138"/>
          <cell r="G138">
            <v>0</v>
          </cell>
        </row>
      </sheetData>
      <sheetData sheetId="27"/>
      <sheetData sheetId="28"/>
      <sheetData sheetId="29"/>
      <sheetData sheetId="30"/>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ULAE"/>
    </sheetNames>
    <sheetDataSet>
      <sheetData sheetId="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conto"/>
      <sheetName val="Dólar"/>
      <sheetName val="Juros Pré"/>
      <sheetName val="CDI"/>
      <sheetName val="Índices"/>
    </sheetNames>
    <sheetDataSet>
      <sheetData sheetId="0"/>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ivo e Passivo"/>
      <sheetName val="DRE"/>
      <sheetName val="DMPL "/>
      <sheetName val="DOAR"/>
      <sheetName val="Mapa da Doar"/>
      <sheetName val="Debt"/>
      <sheetName val="Pre Tax  Output"/>
      <sheetName val="Tax Output"/>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dos"/>
      <sheetName val="Balanco Ajustado"/>
      <sheetName val="Assumptions"/>
      <sheetName val="Ativo"/>
      <sheetName val="Passivo"/>
      <sheetName val="DRE"/>
      <sheetName val="Fluxo de Caixa"/>
      <sheetName val="IRCS"/>
      <sheetName val="Depreciacao"/>
      <sheetName val="Investimentos"/>
      <sheetName val="Taxa de Desconto"/>
      <sheetName val="macros"/>
      <sheetName val="Módulo1"/>
      <sheetName val="CAPEX"/>
      <sheetName val="Ativo Base"/>
      <sheetName val="Passivo Base"/>
      <sheetName val="DRE Base"/>
      <sheetName val="TckMark"/>
      <sheetName val="Trib Recuperar"/>
      <sheetName val="Indebtness AKB"/>
    </sheetNames>
    <sheetDataSet>
      <sheetData sheetId="0">
        <row r="15">
          <cell r="E15">
            <v>1</v>
          </cell>
        </row>
      </sheetData>
      <sheetData sheetId="1"/>
      <sheetData sheetId="2"/>
      <sheetData sheetId="3"/>
      <sheetData sheetId="4"/>
      <sheetData sheetId="5">
        <row r="8">
          <cell r="E8">
            <v>493541.46341463411</v>
          </cell>
        </row>
      </sheetData>
      <sheetData sheetId="6"/>
      <sheetData sheetId="7">
        <row r="160">
          <cell r="O160">
            <v>0</v>
          </cell>
        </row>
      </sheetData>
      <sheetData sheetId="8"/>
      <sheetData sheetId="9"/>
      <sheetData sheetId="10"/>
      <sheetData sheetId="11" refreshError="1"/>
      <sheetData sheetId="12" refreshError="1"/>
      <sheetData sheetId="13"/>
      <sheetData sheetId="14"/>
      <sheetData sheetId="15">
        <row r="13">
          <cell r="R13">
            <v>99545</v>
          </cell>
        </row>
      </sheetData>
      <sheetData sheetId="16">
        <row r="7">
          <cell r="V7">
            <v>173697</v>
          </cell>
        </row>
      </sheetData>
      <sheetData sheetId="17"/>
      <sheetData sheetId="18"/>
      <sheetData sheetId="19"/>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_BAL"/>
      <sheetName val="DM_BAL"/>
      <sheetName val="DM_DRE"/>
      <sheetName val="DM_DOAR"/>
      <sheetName val="DM_MUT"/>
      <sheetName val="BALANÇO"/>
      <sheetName val="RESULT"/>
      <sheetName val="DOAR"/>
      <sheetName val="MUT'PL"/>
      <sheetName val="LEI'8541"/>
      <sheetName val="C'SOCIAL"/>
      <sheetName val="IRPJ"/>
      <sheetName val="INFL"/>
      <sheetName val="INFL94"/>
      <sheetName val="INFL92"/>
      <sheetName val="INFL91"/>
      <sheetName val="RSM'INFL"/>
      <sheetName val="RLZ'INFL"/>
      <sheetName val="MÚTUOS"/>
      <sheetName val="RESUMO"/>
      <sheetName val="DADOS"/>
      <sheetName val="IMPRESSÕES"/>
      <sheetName val="DOLAR"/>
      <sheetName val="Z"/>
      <sheetName val="AA"/>
      <sheetName val="AB"/>
      <sheetName val="TABELAS"/>
      <sheetName val="CMI"/>
      <sheetName val="COLETOR"/>
      <sheetName val="BAL-COMP"/>
      <sheetName val="DRE-COMP"/>
      <sheetName val="AG"/>
      <sheetName val="MACROS"/>
      <sheetName val="Módulo1"/>
      <sheetName val="Módulo2"/>
    </sheetNames>
    <sheetDataSet>
      <sheetData sheetId="0"/>
      <sheetData sheetId="1"/>
      <sheetData sheetId="2"/>
      <sheetData sheetId="3"/>
      <sheetData sheetId="4"/>
      <sheetData sheetId="5"/>
      <sheetData sheetId="6"/>
      <sheetData sheetId="7"/>
      <sheetData sheetId="8"/>
      <sheetData sheetId="9">
        <row r="85">
          <cell r="B85">
            <v>211115.29</v>
          </cell>
          <cell r="C85">
            <v>426615.28999999992</v>
          </cell>
          <cell r="D85">
            <v>661215.29</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dos"/>
      <sheetName val="Balanco Ajustado"/>
      <sheetName val="Assumptions"/>
      <sheetName val="Ativo"/>
      <sheetName val="Passivo"/>
      <sheetName val="DRE"/>
      <sheetName val="Fluxo de Caixa"/>
      <sheetName val="IRCS"/>
      <sheetName val="Depreciacao"/>
      <sheetName val="Investimentos"/>
      <sheetName val="Taxa de Desconto"/>
      <sheetName val="macros"/>
      <sheetName val="Módulo1"/>
      <sheetName val="CAPEX"/>
      <sheetName val="Ativo Base"/>
      <sheetName val="Passivo Base"/>
      <sheetName val="DRE Base"/>
      <sheetName val="TckMark"/>
      <sheetName val="Trib Recuperar"/>
      <sheetName val="Indebtness AKB"/>
    </sheetNames>
    <sheetDataSet>
      <sheetData sheetId="0">
        <row r="15">
          <cell r="E15">
            <v>1</v>
          </cell>
        </row>
        <row r="17">
          <cell r="D17">
            <v>12</v>
          </cell>
        </row>
        <row r="19">
          <cell r="E19">
            <v>2</v>
          </cell>
        </row>
        <row r="27">
          <cell r="D27">
            <v>0.18207058051876723</v>
          </cell>
          <cell r="F27">
            <v>0.23164999999999999</v>
          </cell>
        </row>
        <row r="29">
          <cell r="E29">
            <v>2</v>
          </cell>
        </row>
        <row r="33">
          <cell r="E33">
            <v>1</v>
          </cell>
        </row>
        <row r="39">
          <cell r="D39">
            <v>0.15</v>
          </cell>
        </row>
        <row r="41">
          <cell r="D41">
            <v>0.1</v>
          </cell>
        </row>
        <row r="45">
          <cell r="D45">
            <v>0.09</v>
          </cell>
          <cell r="F45">
            <v>0.09</v>
          </cell>
        </row>
        <row r="47">
          <cell r="D47">
            <v>21509</v>
          </cell>
        </row>
        <row r="49">
          <cell r="D49">
            <v>21509</v>
          </cell>
        </row>
      </sheetData>
      <sheetData sheetId="1"/>
      <sheetData sheetId="2"/>
      <sheetData sheetId="3"/>
      <sheetData sheetId="4"/>
      <sheetData sheetId="5">
        <row r="8">
          <cell r="E8">
            <v>493541.46341463411</v>
          </cell>
        </row>
      </sheetData>
      <sheetData sheetId="6"/>
      <sheetData sheetId="7">
        <row r="160">
          <cell r="O160">
            <v>0</v>
          </cell>
        </row>
      </sheetData>
      <sheetData sheetId="8"/>
      <sheetData sheetId="9"/>
      <sheetData sheetId="10"/>
      <sheetData sheetId="11" refreshError="1"/>
      <sheetData sheetId="12" refreshError="1"/>
      <sheetData sheetId="13"/>
      <sheetData sheetId="14"/>
      <sheetData sheetId="15">
        <row r="13">
          <cell r="R13">
            <v>99545</v>
          </cell>
        </row>
      </sheetData>
      <sheetData sheetId="16">
        <row r="7">
          <cell r="V7">
            <v>173697</v>
          </cell>
        </row>
      </sheetData>
      <sheetData sheetId="17"/>
      <sheetData sheetId="18"/>
      <sheetData sheetId="19"/>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ATIVO JERFERSON"/>
      <sheetName val="criterio"/>
      <sheetName val="Rateio por ano"/>
    </sheetNames>
    <sheetDataSet>
      <sheetData sheetId="0" refreshError="1">
        <row r="5">
          <cell r="B5">
            <v>4.537431818181819</v>
          </cell>
        </row>
        <row r="6">
          <cell r="B6">
            <v>0.60499090909090913</v>
          </cell>
        </row>
        <row r="8">
          <cell r="B8">
            <v>1.5124772727272728</v>
          </cell>
        </row>
      </sheetData>
      <sheetData sheetId="1" refreshError="1"/>
      <sheetData sheetId="2"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RESUMO"/>
    </sheetNames>
    <sheetDataSet>
      <sheetData sheetId="0"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ividadeGeral"/>
      <sheetName val="AtividadeRural"/>
      <sheetName val="Lalur"/>
      <sheetName val="Lalur para DIPJ"/>
      <sheetName val="Lalur com VariaçãoCambial"/>
      <sheetName val="Lalur 31-12-02 - AJUSTES"/>
      <sheetName val="Faturamento"/>
      <sheetName val="Receita"/>
      <sheetName val="Base de CálculoPIS"/>
      <sheetName val="BCPIS-MSA-2002"/>
      <sheetName val="BCCOFINS-MSA-2002"/>
      <sheetName val="Imobilizado"/>
      <sheetName val="IncentivoFiscal"/>
      <sheetName val="IR e CS Diferido2001"/>
      <sheetName val="IR e CS Difer032002"/>
      <sheetName val="IR e CS Difer1-5-2002"/>
      <sheetName val="IR e CS Difer06-2002"/>
      <sheetName val="IR e CS Difer062002"/>
      <sheetName val="IR e CS Difer092002"/>
      <sheetName val="IR e CS Difer122002"/>
      <sheetName val="IR e CS DiferAno02"/>
      <sheetName val="IR e CS DiferAno02 (2)"/>
      <sheetName val="IR-CS DiferAno02 pos venda FS1"/>
      <sheetName val="IR-CS DiferAno02 pos venda  (3)"/>
      <sheetName val="DMPL"/>
      <sheetName val="Msa86a93"/>
      <sheetName val="Msa94"/>
      <sheetName val="RIMSA"/>
      <sheetName val="Agrícola"/>
      <sheetName val="RIAgrícola"/>
      <sheetName val="RIAGRCSocial"/>
      <sheetName val="IN11"/>
      <sheetName val="DemoDoar032002"/>
      <sheetName val="DemoDoar062002"/>
      <sheetName val="DemoDoarjan-Dez"/>
      <sheetName val="Doar"/>
      <sheetName val="Continuação "/>
      <sheetName val="IRFonte2000"/>
      <sheetName val="IRFonte2001"/>
      <sheetName val="IRFonte2002"/>
      <sheetName val="ResumoPDD"/>
      <sheetName val="PDD01"/>
      <sheetName val="PDD02"/>
      <sheetName val="PDD03"/>
      <sheetName val="PDD04"/>
      <sheetName val="PDD05"/>
      <sheetName val="PMÓleo2001"/>
      <sheetName val="ResumoPDD300902"/>
      <sheetName val="IR-CS DiferAno02 pos venda  (2)"/>
      <sheetName val="COMPARATIVO JERFERSON"/>
      <sheetName val="Lalur_para_DIPJ"/>
      <sheetName val="Lalur_com_VariaçãoCambial"/>
      <sheetName val="Lalur_31-12-02_-_AJUSTES"/>
      <sheetName val="Base_de_CálculoPIS"/>
      <sheetName val="IR_e_CS_Diferido2001"/>
      <sheetName val="IR_e_CS_Difer032002"/>
      <sheetName val="IR_e_CS_Difer1-5-2002"/>
      <sheetName val="IR_e_CS_Difer06-2002"/>
      <sheetName val="IR_e_CS_Difer062002"/>
      <sheetName val="IR_e_CS_Difer092002"/>
      <sheetName val="IR_e_CS_Difer122002"/>
      <sheetName val="IR_e_CS_DiferAno02"/>
      <sheetName val="IR_e_CS_DiferAno02_(2)"/>
      <sheetName val="IR-CS_DiferAno02_pos_venda_FS1"/>
      <sheetName val="IR-CS_DiferAno02_pos_venda__(3)"/>
      <sheetName val="Continuação_"/>
      <sheetName val="IR-CS_DiferAno02_pos_venda__(2)"/>
      <sheetName val="COMPARATIVO_JERFERSON"/>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te"/>
      <sheetName val="B"/>
      <sheetName val="1"/>
      <sheetName val="2"/>
      <sheetName val="3"/>
      <sheetName val="4"/>
      <sheetName val="5"/>
      <sheetName val="G&amp;A"/>
      <sheetName val="BusOper"/>
      <sheetName val="MKT"/>
      <sheetName val="Tech"/>
      <sheetName val="LocalProg"/>
      <sheetName val="Painel de Controle"/>
      <sheetName val="Módulo4"/>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STIFICATIVAS DESPESAS"/>
      <sheetName val="RESUMO"/>
      <sheetName val="DESPESAS"/>
      <sheetName val="JUSTIFICATIVAS INVESTIMENTOS"/>
      <sheetName val="INVESTIMENTO"/>
      <sheetName val="Projeto Hosting"/>
      <sheetName val="Cotação do Dolar"/>
    </sheetNames>
    <sheetDataSet>
      <sheetData sheetId="0" refreshError="1"/>
      <sheetData sheetId="1" refreshError="1"/>
      <sheetData sheetId="2">
        <row r="4">
          <cell r="H4">
            <v>6176968.0225719996</v>
          </cell>
        </row>
        <row r="211">
          <cell r="H211">
            <v>2844974.2000000007</v>
          </cell>
        </row>
        <row r="249">
          <cell r="H249">
            <v>1548520</v>
          </cell>
        </row>
        <row r="261">
          <cell r="H261">
            <v>1072371</v>
          </cell>
        </row>
        <row r="275">
          <cell r="H275">
            <v>9991.2400000000016</v>
          </cell>
        </row>
        <row r="297">
          <cell r="H297">
            <v>55488</v>
          </cell>
        </row>
        <row r="337">
          <cell r="H337">
            <v>5.2400000000000002E-2</v>
          </cell>
        </row>
        <row r="340">
          <cell r="H340">
            <v>120</v>
          </cell>
        </row>
        <row r="341">
          <cell r="H341">
            <v>560</v>
          </cell>
        </row>
        <row r="342">
          <cell r="H342">
            <v>47.96</v>
          </cell>
        </row>
        <row r="343">
          <cell r="H343">
            <v>450</v>
          </cell>
        </row>
        <row r="344">
          <cell r="H344">
            <v>120</v>
          </cell>
        </row>
        <row r="345">
          <cell r="H345">
            <v>69.900000000000006</v>
          </cell>
        </row>
        <row r="346">
          <cell r="H346">
            <v>932</v>
          </cell>
        </row>
        <row r="347">
          <cell r="H347">
            <v>914</v>
          </cell>
        </row>
        <row r="348">
          <cell r="H348">
            <v>326</v>
          </cell>
        </row>
        <row r="351">
          <cell r="H351">
            <v>700</v>
          </cell>
        </row>
        <row r="352">
          <cell r="H352">
            <v>750</v>
          </cell>
        </row>
        <row r="353">
          <cell r="H353">
            <v>250</v>
          </cell>
        </row>
        <row r="354">
          <cell r="H354">
            <v>250</v>
          </cell>
        </row>
        <row r="355">
          <cell r="H355">
            <v>190</v>
          </cell>
        </row>
        <row r="356">
          <cell r="H356">
            <v>180</v>
          </cell>
        </row>
        <row r="357">
          <cell r="H357">
            <v>190</v>
          </cell>
        </row>
        <row r="358">
          <cell r="H358">
            <v>45</v>
          </cell>
        </row>
        <row r="360">
          <cell r="H360">
            <v>30</v>
          </cell>
        </row>
        <row r="363">
          <cell r="H363">
            <v>45</v>
          </cell>
        </row>
        <row r="364">
          <cell r="H364">
            <v>35</v>
          </cell>
        </row>
        <row r="365">
          <cell r="H365">
            <v>60</v>
          </cell>
        </row>
        <row r="366">
          <cell r="H366">
            <v>38.5</v>
          </cell>
        </row>
        <row r="367">
          <cell r="H367">
            <v>190</v>
          </cell>
        </row>
        <row r="368">
          <cell r="H368">
            <v>70</v>
          </cell>
        </row>
        <row r="369">
          <cell r="H369">
            <v>40</v>
          </cell>
        </row>
        <row r="370">
          <cell r="H370">
            <v>30</v>
          </cell>
        </row>
        <row r="371">
          <cell r="H371">
            <v>66</v>
          </cell>
        </row>
        <row r="372">
          <cell r="H372">
            <v>40</v>
          </cell>
        </row>
        <row r="373">
          <cell r="H373">
            <v>64</v>
          </cell>
        </row>
        <row r="375">
          <cell r="H375">
            <v>2.9000000000000001E-2</v>
          </cell>
        </row>
        <row r="376">
          <cell r="H376">
            <v>0.59</v>
          </cell>
        </row>
        <row r="378">
          <cell r="H378">
            <v>125</v>
          </cell>
        </row>
        <row r="379">
          <cell r="H379">
            <v>24</v>
          </cell>
        </row>
        <row r="380">
          <cell r="H380">
            <v>6</v>
          </cell>
        </row>
        <row r="381">
          <cell r="H381">
            <v>15</v>
          </cell>
        </row>
      </sheetData>
      <sheetData sheetId="3"/>
      <sheetData sheetId="4">
        <row r="4">
          <cell r="H4">
            <v>5693790.234943999</v>
          </cell>
        </row>
        <row r="122">
          <cell r="H122">
            <v>2268.3200000000002</v>
          </cell>
        </row>
        <row r="123">
          <cell r="H123">
            <v>2180.41</v>
          </cell>
        </row>
      </sheetData>
      <sheetData sheetId="5" refreshError="1"/>
      <sheetData sheetId="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STIFICATIVAS DESPESAS"/>
      <sheetName val="RESUMO"/>
      <sheetName val="DESPESAS"/>
      <sheetName val="JUSTIFICATIVAS INVESTIMENTOS"/>
      <sheetName val="INVESTIMENTO"/>
      <sheetName val="Projeto Hosting"/>
      <sheetName val="Cotação do Dolar"/>
      <sheetName val="Alterações Despesas"/>
      <sheetName val="Composição Mensal"/>
    </sheetNames>
    <sheetDataSet>
      <sheetData sheetId="0" refreshError="1"/>
      <sheetData sheetId="1" refreshError="1"/>
      <sheetData sheetId="2">
        <row r="3">
          <cell r="H3">
            <v>7333793.2870720001</v>
          </cell>
        </row>
        <row r="357">
          <cell r="H357">
            <v>70</v>
          </cell>
        </row>
      </sheetData>
      <sheetData sheetId="3" refreshError="1"/>
      <sheetData sheetId="4"/>
      <sheetData sheetId="5" refreshError="1"/>
      <sheetData sheetId="6" refreshError="1"/>
      <sheetData sheetId="7" refreshError="1"/>
      <sheetData sheetId="8"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 17 - Consultas"/>
    </sheet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ted Summary"/>
      <sheetName val="Consolidated Canbras"/>
      <sheetName val="Consolidated SP"/>
      <sheetName val="CanbrasTVA"/>
      <sheetName val="Paraná"/>
      <sheetName val="Mogno"/>
      <sheetName val="Vale"/>
      <sheetName val="Eucalipto"/>
      <sheetName val="Walberg"/>
      <sheetName val="Canbras Net"/>
      <sheetName val="CTVA Assumption"/>
      <sheetName val="Parana Assumption"/>
      <sheetName val="EBITDA-Q"/>
      <sheetName val="Budget x Reforeca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l Andrew___Data"/>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áquinas &amp; Equipos APPLA"/>
      <sheetName val="listas"/>
    </sheetNames>
    <sheetDataSet>
      <sheetData sheetId="0" refreshError="1"/>
      <sheetData sheetId="1"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sheetName val="RESUMO ER"/>
      <sheetName val="DEMONSTRATIVO"/>
      <sheetName val="CODIGO-K"/>
      <sheetName val="TIP"/>
      <sheetName val="DADOS-CA"/>
      <sheetName val="DADOS-DIV"/>
      <sheetName val="Plan1"/>
      <sheetName val="pl atual"/>
      <sheetName val="CALC-RESUMO"/>
      <sheetName val="Cover"/>
      <sheetName val="RESTRAD (2)"/>
      <sheetName val="Finance &amp; Economic Data"/>
      <sheetName val="Cash Flow &amp; Coverages"/>
      <sheetName val="Assump"/>
      <sheetName val="Assumptions"/>
      <sheetName val="Lead"/>
      <sheetName val="C5Reco"/>
      <sheetName val="RIEP_INC_98"/>
      <sheetName val="Gesellschaftsübersicht"/>
      <sheetName val="Anexo 17 - Consultas"/>
      <sheetName val="Paraná"/>
      <sheetName val="Project data"/>
      <sheetName val="Finance data"/>
      <sheetName val="Operating Cash flow"/>
      <sheetName val="Debt"/>
      <sheetName val="FORNECEDORES"/>
      <sheetName val="Tabela de parâmetro"/>
      <sheetName val="TAB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A1" t="str">
            <v>codmun</v>
          </cell>
        </row>
        <row r="2">
          <cell r="A2" t="str">
            <v>001</v>
          </cell>
        </row>
        <row r="3">
          <cell r="A3" t="str">
            <v>001</v>
          </cell>
        </row>
        <row r="4">
          <cell r="A4" t="str">
            <v>001</v>
          </cell>
        </row>
        <row r="5">
          <cell r="A5" t="str">
            <v>001</v>
          </cell>
        </row>
        <row r="6">
          <cell r="A6" t="str">
            <v>003</v>
          </cell>
        </row>
        <row r="7">
          <cell r="A7" t="str">
            <v>003</v>
          </cell>
        </row>
        <row r="8">
          <cell r="A8" t="str">
            <v>006</v>
          </cell>
        </row>
        <row r="9">
          <cell r="A9" t="str">
            <v>006</v>
          </cell>
        </row>
        <row r="10">
          <cell r="A10" t="str">
            <v>006</v>
          </cell>
        </row>
        <row r="11">
          <cell r="A11" t="str">
            <v>006</v>
          </cell>
        </row>
        <row r="12">
          <cell r="A12" t="str">
            <v>011</v>
          </cell>
        </row>
        <row r="13">
          <cell r="A13" t="str">
            <v>011</v>
          </cell>
        </row>
        <row r="14">
          <cell r="A14" t="str">
            <v>011</v>
          </cell>
        </row>
        <row r="15">
          <cell r="A15" t="str">
            <v>011</v>
          </cell>
        </row>
        <row r="16">
          <cell r="A16" t="str">
            <v>011</v>
          </cell>
        </row>
        <row r="17">
          <cell r="A17" t="str">
            <v>016</v>
          </cell>
        </row>
        <row r="18">
          <cell r="A18" t="str">
            <v>016</v>
          </cell>
        </row>
        <row r="19">
          <cell r="A19" t="str">
            <v>016</v>
          </cell>
        </row>
        <row r="20">
          <cell r="A20" t="str">
            <v>016</v>
          </cell>
        </row>
        <row r="21">
          <cell r="A21" t="str">
            <v>021</v>
          </cell>
        </row>
        <row r="22">
          <cell r="A22" t="str">
            <v>021</v>
          </cell>
        </row>
        <row r="23">
          <cell r="A23" t="str">
            <v>021</v>
          </cell>
        </row>
        <row r="24">
          <cell r="A24" t="str">
            <v>021</v>
          </cell>
        </row>
        <row r="25">
          <cell r="A25" t="str">
            <v>021</v>
          </cell>
        </row>
        <row r="26">
          <cell r="A26" t="str">
            <v>026</v>
          </cell>
        </row>
        <row r="27">
          <cell r="A27" t="str">
            <v>026</v>
          </cell>
        </row>
        <row r="28">
          <cell r="A28" t="str">
            <v>031</v>
          </cell>
        </row>
        <row r="29">
          <cell r="A29" t="str">
            <v>031</v>
          </cell>
        </row>
        <row r="30">
          <cell r="A30" t="str">
            <v>031</v>
          </cell>
        </row>
        <row r="31">
          <cell r="A31" t="str">
            <v>031</v>
          </cell>
        </row>
        <row r="32">
          <cell r="A32" t="str">
            <v>031</v>
          </cell>
        </row>
        <row r="33">
          <cell r="A33" t="str">
            <v>031</v>
          </cell>
        </row>
        <row r="34">
          <cell r="A34" t="str">
            <v>036</v>
          </cell>
        </row>
        <row r="35">
          <cell r="A35" t="str">
            <v>036</v>
          </cell>
        </row>
        <row r="36">
          <cell r="A36" t="str">
            <v>036</v>
          </cell>
        </row>
        <row r="37">
          <cell r="A37" t="str">
            <v>036</v>
          </cell>
        </row>
        <row r="38">
          <cell r="A38" t="str">
            <v>036</v>
          </cell>
        </row>
        <row r="39">
          <cell r="A39" t="str">
            <v>041</v>
          </cell>
        </row>
        <row r="40">
          <cell r="A40" t="str">
            <v>041</v>
          </cell>
        </row>
        <row r="41">
          <cell r="A41" t="str">
            <v>041</v>
          </cell>
        </row>
        <row r="42">
          <cell r="A42" t="str">
            <v>041</v>
          </cell>
        </row>
        <row r="43">
          <cell r="A43" t="str">
            <v>046</v>
          </cell>
        </row>
        <row r="44">
          <cell r="A44" t="str">
            <v>046</v>
          </cell>
        </row>
        <row r="45">
          <cell r="A45" t="str">
            <v>051</v>
          </cell>
        </row>
        <row r="46">
          <cell r="A46" t="str">
            <v>053</v>
          </cell>
        </row>
        <row r="47">
          <cell r="A47" t="str">
            <v>056</v>
          </cell>
        </row>
        <row r="48">
          <cell r="A48" t="str">
            <v>056</v>
          </cell>
        </row>
        <row r="49">
          <cell r="A49" t="str">
            <v>056</v>
          </cell>
        </row>
        <row r="50">
          <cell r="A50" t="str">
            <v>056</v>
          </cell>
        </row>
        <row r="51">
          <cell r="A51" t="str">
            <v>061</v>
          </cell>
        </row>
        <row r="52">
          <cell r="A52" t="str">
            <v>061</v>
          </cell>
        </row>
        <row r="53">
          <cell r="A53" t="str">
            <v>061</v>
          </cell>
        </row>
        <row r="54">
          <cell r="A54" t="str">
            <v>066</v>
          </cell>
        </row>
        <row r="55">
          <cell r="A55" t="str">
            <v>066</v>
          </cell>
        </row>
        <row r="56">
          <cell r="A56" t="str">
            <v>066</v>
          </cell>
        </row>
        <row r="57">
          <cell r="A57" t="str">
            <v>071</v>
          </cell>
        </row>
        <row r="58">
          <cell r="A58" t="str">
            <v>071</v>
          </cell>
        </row>
        <row r="59">
          <cell r="A59" t="str">
            <v>076</v>
          </cell>
        </row>
        <row r="60">
          <cell r="A60" t="str">
            <v>076</v>
          </cell>
        </row>
        <row r="61">
          <cell r="A61" t="str">
            <v>076</v>
          </cell>
        </row>
        <row r="62">
          <cell r="A62" t="str">
            <v>076</v>
          </cell>
        </row>
        <row r="63">
          <cell r="A63" t="str">
            <v>081</v>
          </cell>
        </row>
        <row r="64">
          <cell r="A64" t="str">
            <v>081</v>
          </cell>
        </row>
        <row r="65">
          <cell r="A65" t="str">
            <v>081</v>
          </cell>
        </row>
        <row r="66">
          <cell r="A66" t="str">
            <v>081</v>
          </cell>
        </row>
        <row r="67">
          <cell r="A67" t="str">
            <v>081</v>
          </cell>
        </row>
        <row r="68">
          <cell r="A68" t="str">
            <v>081</v>
          </cell>
        </row>
        <row r="69">
          <cell r="A69" t="str">
            <v>081</v>
          </cell>
        </row>
        <row r="70">
          <cell r="A70" t="str">
            <v>086</v>
          </cell>
        </row>
        <row r="71">
          <cell r="A71" t="str">
            <v>091</v>
          </cell>
        </row>
        <row r="72">
          <cell r="A72" t="str">
            <v>091</v>
          </cell>
        </row>
        <row r="73">
          <cell r="A73" t="str">
            <v>091</v>
          </cell>
        </row>
        <row r="74">
          <cell r="A74" t="str">
            <v>091</v>
          </cell>
        </row>
        <row r="75">
          <cell r="A75" t="str">
            <v>091</v>
          </cell>
        </row>
        <row r="76">
          <cell r="A76" t="str">
            <v>091</v>
          </cell>
        </row>
        <row r="77">
          <cell r="A77" t="str">
            <v>091</v>
          </cell>
        </row>
        <row r="78">
          <cell r="A78" t="str">
            <v>091</v>
          </cell>
        </row>
        <row r="79">
          <cell r="A79" t="str">
            <v>091</v>
          </cell>
        </row>
        <row r="80">
          <cell r="A80" t="str">
            <v>096</v>
          </cell>
        </row>
        <row r="81">
          <cell r="A81" t="str">
            <v>096</v>
          </cell>
        </row>
        <row r="82">
          <cell r="A82" t="str">
            <v>096</v>
          </cell>
        </row>
        <row r="83">
          <cell r="A83" t="str">
            <v>101</v>
          </cell>
        </row>
        <row r="84">
          <cell r="A84" t="str">
            <v>101</v>
          </cell>
        </row>
        <row r="85">
          <cell r="A85" t="str">
            <v>101</v>
          </cell>
        </row>
        <row r="86">
          <cell r="A86" t="str">
            <v>106</v>
          </cell>
        </row>
        <row r="87">
          <cell r="A87" t="str">
            <v>106</v>
          </cell>
        </row>
        <row r="88">
          <cell r="A88" t="str">
            <v>111</v>
          </cell>
        </row>
        <row r="89">
          <cell r="A89" t="str">
            <v>111</v>
          </cell>
        </row>
        <row r="90">
          <cell r="A90" t="str">
            <v>111</v>
          </cell>
        </row>
        <row r="91">
          <cell r="A91" t="str">
            <v>111</v>
          </cell>
        </row>
        <row r="92">
          <cell r="A92" t="str">
            <v>111</v>
          </cell>
        </row>
        <row r="93">
          <cell r="A93" t="str">
            <v>111</v>
          </cell>
        </row>
        <row r="94">
          <cell r="A94" t="str">
            <v>116</v>
          </cell>
        </row>
        <row r="95">
          <cell r="A95" t="str">
            <v>116</v>
          </cell>
        </row>
        <row r="96">
          <cell r="A96" t="str">
            <v>116</v>
          </cell>
        </row>
        <row r="97">
          <cell r="A97" t="str">
            <v>121</v>
          </cell>
        </row>
        <row r="98">
          <cell r="A98" t="str">
            <v>121</v>
          </cell>
        </row>
        <row r="99">
          <cell r="A99" t="str">
            <v>121</v>
          </cell>
        </row>
        <row r="100">
          <cell r="A100" t="str">
            <v>121</v>
          </cell>
        </row>
        <row r="101">
          <cell r="A101" t="str">
            <v>126</v>
          </cell>
        </row>
        <row r="102">
          <cell r="A102" t="str">
            <v>126</v>
          </cell>
        </row>
        <row r="103">
          <cell r="A103" t="str">
            <v>126</v>
          </cell>
        </row>
        <row r="104">
          <cell r="A104" t="str">
            <v>126</v>
          </cell>
        </row>
        <row r="105">
          <cell r="A105" t="str">
            <v>131</v>
          </cell>
        </row>
        <row r="106">
          <cell r="A106" t="str">
            <v>131</v>
          </cell>
        </row>
        <row r="107">
          <cell r="A107" t="str">
            <v>131</v>
          </cell>
        </row>
        <row r="108">
          <cell r="A108" t="str">
            <v>136</v>
          </cell>
        </row>
        <row r="109">
          <cell r="A109" t="str">
            <v>136</v>
          </cell>
        </row>
        <row r="110">
          <cell r="A110" t="str">
            <v>136</v>
          </cell>
        </row>
        <row r="111">
          <cell r="A111" t="str">
            <v>136</v>
          </cell>
        </row>
        <row r="112">
          <cell r="A112" t="str">
            <v>136</v>
          </cell>
        </row>
        <row r="113">
          <cell r="A113" t="str">
            <v>136</v>
          </cell>
        </row>
        <row r="114">
          <cell r="A114" t="str">
            <v>141</v>
          </cell>
        </row>
        <row r="115">
          <cell r="A115" t="str">
            <v>141</v>
          </cell>
        </row>
        <row r="116">
          <cell r="A116" t="str">
            <v>141</v>
          </cell>
        </row>
        <row r="117">
          <cell r="A117" t="str">
            <v>141</v>
          </cell>
        </row>
        <row r="118">
          <cell r="A118" t="str">
            <v>146</v>
          </cell>
        </row>
        <row r="119">
          <cell r="A119" t="str">
            <v>146</v>
          </cell>
        </row>
        <row r="120">
          <cell r="A120" t="str">
            <v>146</v>
          </cell>
        </row>
        <row r="121">
          <cell r="A121" t="str">
            <v>146</v>
          </cell>
        </row>
        <row r="122">
          <cell r="A122" t="str">
            <v>151</v>
          </cell>
        </row>
        <row r="123">
          <cell r="A123" t="str">
            <v>151</v>
          </cell>
        </row>
        <row r="124">
          <cell r="A124" t="str">
            <v>156</v>
          </cell>
        </row>
        <row r="125">
          <cell r="A125" t="str">
            <v>156</v>
          </cell>
        </row>
        <row r="126">
          <cell r="A126" t="str">
            <v>156</v>
          </cell>
        </row>
        <row r="127">
          <cell r="A127" t="str">
            <v>156</v>
          </cell>
        </row>
        <row r="128">
          <cell r="A128" t="str">
            <v>156</v>
          </cell>
        </row>
        <row r="129">
          <cell r="A129" t="str">
            <v>156</v>
          </cell>
        </row>
        <row r="130">
          <cell r="A130" t="str">
            <v>161</v>
          </cell>
        </row>
        <row r="131">
          <cell r="A131" t="str">
            <v>166</v>
          </cell>
        </row>
        <row r="132">
          <cell r="A132" t="str">
            <v>166</v>
          </cell>
        </row>
        <row r="133">
          <cell r="A133" t="str">
            <v>168</v>
          </cell>
        </row>
        <row r="134">
          <cell r="A134" t="str">
            <v>168</v>
          </cell>
        </row>
        <row r="135">
          <cell r="A135" t="str">
            <v>171</v>
          </cell>
        </row>
        <row r="136">
          <cell r="A136" t="str">
            <v>171</v>
          </cell>
        </row>
        <row r="137">
          <cell r="A137" t="str">
            <v>171</v>
          </cell>
        </row>
        <row r="138">
          <cell r="A138" t="str">
            <v>176</v>
          </cell>
        </row>
        <row r="139">
          <cell r="A139" t="str">
            <v>176</v>
          </cell>
        </row>
        <row r="140">
          <cell r="A140" t="str">
            <v>176</v>
          </cell>
        </row>
        <row r="141">
          <cell r="A141" t="str">
            <v>176</v>
          </cell>
        </row>
        <row r="142">
          <cell r="A142" t="str">
            <v>181</v>
          </cell>
        </row>
        <row r="143">
          <cell r="A143" t="str">
            <v>186</v>
          </cell>
        </row>
        <row r="144">
          <cell r="A144" t="str">
            <v>186</v>
          </cell>
        </row>
        <row r="145">
          <cell r="A145" t="str">
            <v>186</v>
          </cell>
        </row>
        <row r="146">
          <cell r="A146" t="str">
            <v>191</v>
          </cell>
        </row>
        <row r="147">
          <cell r="A147" t="str">
            <v>191</v>
          </cell>
        </row>
        <row r="148">
          <cell r="A148" t="str">
            <v>191</v>
          </cell>
        </row>
        <row r="149">
          <cell r="A149" t="str">
            <v>191</v>
          </cell>
        </row>
        <row r="150">
          <cell r="A150" t="str">
            <v>191</v>
          </cell>
        </row>
        <row r="151">
          <cell r="A151" t="str">
            <v>193</v>
          </cell>
        </row>
        <row r="152">
          <cell r="A152" t="str">
            <v>193</v>
          </cell>
        </row>
        <row r="153">
          <cell r="A153" t="str">
            <v>196</v>
          </cell>
        </row>
        <row r="154">
          <cell r="A154" t="str">
            <v>196</v>
          </cell>
        </row>
        <row r="155">
          <cell r="A155" t="str">
            <v>196</v>
          </cell>
        </row>
        <row r="156">
          <cell r="A156" t="str">
            <v>196</v>
          </cell>
        </row>
        <row r="157">
          <cell r="A157" t="str">
            <v>201</v>
          </cell>
        </row>
        <row r="158">
          <cell r="A158" t="str">
            <v>201</v>
          </cell>
        </row>
        <row r="159">
          <cell r="A159" t="str">
            <v>201</v>
          </cell>
        </row>
        <row r="160">
          <cell r="A160" t="str">
            <v>201</v>
          </cell>
        </row>
        <row r="161">
          <cell r="A161" t="str">
            <v>201</v>
          </cell>
        </row>
        <row r="162">
          <cell r="A162" t="str">
            <v>201</v>
          </cell>
        </row>
        <row r="163">
          <cell r="A163" t="str">
            <v>201</v>
          </cell>
        </row>
        <row r="164">
          <cell r="A164" t="str">
            <v>203</v>
          </cell>
        </row>
        <row r="165">
          <cell r="A165" t="str">
            <v>206</v>
          </cell>
        </row>
        <row r="166">
          <cell r="A166" t="str">
            <v>206</v>
          </cell>
        </row>
        <row r="167">
          <cell r="A167" t="str">
            <v>206</v>
          </cell>
        </row>
        <row r="168">
          <cell r="A168" t="str">
            <v>211</v>
          </cell>
        </row>
        <row r="169">
          <cell r="A169" t="str">
            <v>211</v>
          </cell>
        </row>
        <row r="170">
          <cell r="A170" t="str">
            <v>216</v>
          </cell>
        </row>
        <row r="171">
          <cell r="A171" t="str">
            <v>216</v>
          </cell>
        </row>
        <row r="172">
          <cell r="A172" t="str">
            <v>216</v>
          </cell>
        </row>
        <row r="173">
          <cell r="A173" t="str">
            <v>216</v>
          </cell>
        </row>
        <row r="174">
          <cell r="A174" t="str">
            <v>221</v>
          </cell>
        </row>
        <row r="175">
          <cell r="A175" t="str">
            <v>226</v>
          </cell>
        </row>
        <row r="176">
          <cell r="A176" t="str">
            <v>226</v>
          </cell>
        </row>
        <row r="177">
          <cell r="A177" t="str">
            <v>231</v>
          </cell>
        </row>
        <row r="178">
          <cell r="A178" t="str">
            <v>231</v>
          </cell>
        </row>
        <row r="179">
          <cell r="A179" t="str">
            <v>231</v>
          </cell>
        </row>
        <row r="180">
          <cell r="A180" t="str">
            <v>236</v>
          </cell>
        </row>
        <row r="181">
          <cell r="A181" t="str">
            <v>236</v>
          </cell>
        </row>
        <row r="182">
          <cell r="A182" t="str">
            <v>236</v>
          </cell>
        </row>
        <row r="183">
          <cell r="A183" t="str">
            <v>241</v>
          </cell>
        </row>
        <row r="184">
          <cell r="A184" t="str">
            <v>241</v>
          </cell>
        </row>
        <row r="185">
          <cell r="A185" t="str">
            <v>241</v>
          </cell>
        </row>
        <row r="186">
          <cell r="A186" t="str">
            <v>241</v>
          </cell>
        </row>
        <row r="187">
          <cell r="A187" t="str">
            <v>241</v>
          </cell>
        </row>
        <row r="188">
          <cell r="A188" t="str">
            <v>246</v>
          </cell>
        </row>
        <row r="189">
          <cell r="A189" t="str">
            <v>246</v>
          </cell>
        </row>
        <row r="190">
          <cell r="A190" t="str">
            <v>246</v>
          </cell>
        </row>
        <row r="191">
          <cell r="A191" t="str">
            <v>251</v>
          </cell>
        </row>
        <row r="192">
          <cell r="A192" t="str">
            <v>251</v>
          </cell>
        </row>
        <row r="193">
          <cell r="A193" t="str">
            <v>251</v>
          </cell>
        </row>
        <row r="194">
          <cell r="A194" t="str">
            <v>253</v>
          </cell>
        </row>
        <row r="195">
          <cell r="A195" t="str">
            <v>253</v>
          </cell>
        </row>
        <row r="196">
          <cell r="A196" t="str">
            <v>256</v>
          </cell>
        </row>
        <row r="197">
          <cell r="A197" t="str">
            <v>256</v>
          </cell>
        </row>
        <row r="198">
          <cell r="A198" t="str">
            <v>256</v>
          </cell>
        </row>
        <row r="199">
          <cell r="A199" t="str">
            <v>261</v>
          </cell>
        </row>
        <row r="200">
          <cell r="A200" t="str">
            <v>261</v>
          </cell>
        </row>
        <row r="201">
          <cell r="A201" t="str">
            <v>261</v>
          </cell>
        </row>
        <row r="202">
          <cell r="A202" t="str">
            <v>266</v>
          </cell>
        </row>
        <row r="203">
          <cell r="A203" t="str">
            <v>271</v>
          </cell>
        </row>
        <row r="204">
          <cell r="A204" t="str">
            <v>271</v>
          </cell>
        </row>
        <row r="205">
          <cell r="A205" t="str">
            <v>271</v>
          </cell>
        </row>
        <row r="206">
          <cell r="A206" t="str">
            <v>271</v>
          </cell>
        </row>
        <row r="207">
          <cell r="A207" t="str">
            <v>276</v>
          </cell>
        </row>
        <row r="208">
          <cell r="A208" t="str">
            <v>276</v>
          </cell>
        </row>
        <row r="209">
          <cell r="A209" t="str">
            <v>281</v>
          </cell>
        </row>
        <row r="210">
          <cell r="A210" t="str">
            <v>281</v>
          </cell>
        </row>
        <row r="211">
          <cell r="A211" t="str">
            <v>281</v>
          </cell>
        </row>
        <row r="212">
          <cell r="A212" t="str">
            <v>281</v>
          </cell>
        </row>
        <row r="213">
          <cell r="A213" t="str">
            <v>286</v>
          </cell>
        </row>
        <row r="214">
          <cell r="A214" t="str">
            <v>286</v>
          </cell>
        </row>
        <row r="215">
          <cell r="A215" t="str">
            <v>286</v>
          </cell>
        </row>
        <row r="216">
          <cell r="A216" t="str">
            <v>286</v>
          </cell>
        </row>
        <row r="217">
          <cell r="A217" t="str">
            <v>291</v>
          </cell>
        </row>
        <row r="218">
          <cell r="A218" t="str">
            <v>291</v>
          </cell>
        </row>
        <row r="219">
          <cell r="A219" t="str">
            <v>291</v>
          </cell>
        </row>
        <row r="220">
          <cell r="A220" t="str">
            <v>291</v>
          </cell>
        </row>
        <row r="221">
          <cell r="A221" t="str">
            <v>291</v>
          </cell>
        </row>
        <row r="222">
          <cell r="A222" t="str">
            <v>291</v>
          </cell>
        </row>
        <row r="223">
          <cell r="A223" t="str">
            <v>296</v>
          </cell>
        </row>
        <row r="224">
          <cell r="A224" t="str">
            <v>296</v>
          </cell>
        </row>
        <row r="225">
          <cell r="A225" t="str">
            <v>296</v>
          </cell>
        </row>
        <row r="226">
          <cell r="A226" t="str">
            <v>296</v>
          </cell>
        </row>
        <row r="227">
          <cell r="A227" t="str">
            <v>301</v>
          </cell>
        </row>
        <row r="228">
          <cell r="A228" t="str">
            <v>301</v>
          </cell>
        </row>
        <row r="229">
          <cell r="A229" t="str">
            <v>306</v>
          </cell>
        </row>
        <row r="230">
          <cell r="A230" t="str">
            <v>311</v>
          </cell>
        </row>
        <row r="231">
          <cell r="A231" t="str">
            <v>311</v>
          </cell>
        </row>
        <row r="232">
          <cell r="A232" t="str">
            <v>316</v>
          </cell>
        </row>
        <row r="233">
          <cell r="A233" t="str">
            <v>316</v>
          </cell>
        </row>
        <row r="234">
          <cell r="A234" t="str">
            <v>316</v>
          </cell>
        </row>
        <row r="235">
          <cell r="A235" t="str">
            <v>316</v>
          </cell>
        </row>
        <row r="236">
          <cell r="A236" t="str">
            <v>321</v>
          </cell>
        </row>
        <row r="237">
          <cell r="A237" t="str">
            <v>321</v>
          </cell>
        </row>
        <row r="238">
          <cell r="A238" t="str">
            <v>321</v>
          </cell>
        </row>
        <row r="239">
          <cell r="A239" t="str">
            <v>321</v>
          </cell>
        </row>
        <row r="240">
          <cell r="A240" t="str">
            <v>326</v>
          </cell>
        </row>
        <row r="241">
          <cell r="A241" t="str">
            <v>326</v>
          </cell>
        </row>
        <row r="242">
          <cell r="A242" t="str">
            <v>331</v>
          </cell>
        </row>
        <row r="243">
          <cell r="A243" t="str">
            <v>331</v>
          </cell>
        </row>
        <row r="244">
          <cell r="A244" t="str">
            <v>336</v>
          </cell>
        </row>
        <row r="245">
          <cell r="A245" t="str">
            <v>336</v>
          </cell>
        </row>
        <row r="246">
          <cell r="A246" t="str">
            <v>341</v>
          </cell>
        </row>
        <row r="247">
          <cell r="A247" t="str">
            <v>341</v>
          </cell>
        </row>
        <row r="248">
          <cell r="A248" t="str">
            <v>341</v>
          </cell>
        </row>
        <row r="249">
          <cell r="A249" t="str">
            <v>346</v>
          </cell>
        </row>
        <row r="250">
          <cell r="A250" t="str">
            <v>346</v>
          </cell>
        </row>
        <row r="251">
          <cell r="A251" t="str">
            <v>351</v>
          </cell>
        </row>
        <row r="252">
          <cell r="A252" t="str">
            <v>351</v>
          </cell>
        </row>
        <row r="253">
          <cell r="A253" t="str">
            <v>356</v>
          </cell>
        </row>
        <row r="254">
          <cell r="A254" t="str">
            <v>356</v>
          </cell>
        </row>
        <row r="255">
          <cell r="A255" t="str">
            <v>361</v>
          </cell>
        </row>
        <row r="256">
          <cell r="A256" t="str">
            <v>361</v>
          </cell>
        </row>
        <row r="257">
          <cell r="A257" t="str">
            <v>361</v>
          </cell>
        </row>
        <row r="258">
          <cell r="A258" t="str">
            <v>361</v>
          </cell>
        </row>
        <row r="259">
          <cell r="A259" t="str">
            <v>361</v>
          </cell>
        </row>
        <row r="260">
          <cell r="A260" t="str">
            <v>361</v>
          </cell>
        </row>
        <row r="261">
          <cell r="A261" t="str">
            <v>366</v>
          </cell>
        </row>
        <row r="262">
          <cell r="A262" t="str">
            <v>366</v>
          </cell>
        </row>
        <row r="263">
          <cell r="A263" t="str">
            <v>371</v>
          </cell>
        </row>
        <row r="264">
          <cell r="A264" t="str">
            <v>376</v>
          </cell>
        </row>
        <row r="265">
          <cell r="A265" t="str">
            <v>376</v>
          </cell>
        </row>
        <row r="266">
          <cell r="A266" t="str">
            <v>376</v>
          </cell>
        </row>
        <row r="267">
          <cell r="A267" t="str">
            <v>381</v>
          </cell>
        </row>
        <row r="268">
          <cell r="A268" t="str">
            <v>381</v>
          </cell>
        </row>
        <row r="269">
          <cell r="A269" t="str">
            <v>381</v>
          </cell>
        </row>
        <row r="270">
          <cell r="A270" t="str">
            <v>383</v>
          </cell>
        </row>
        <row r="271">
          <cell r="A271" t="str">
            <v>383</v>
          </cell>
        </row>
        <row r="272">
          <cell r="A272" t="str">
            <v>386</v>
          </cell>
        </row>
        <row r="273">
          <cell r="A273" t="str">
            <v>391</v>
          </cell>
        </row>
        <row r="274">
          <cell r="A274" t="str">
            <v>391</v>
          </cell>
        </row>
        <row r="275">
          <cell r="A275" t="str">
            <v>391</v>
          </cell>
        </row>
        <row r="276">
          <cell r="A276" t="str">
            <v>391</v>
          </cell>
        </row>
        <row r="277">
          <cell r="A277" t="str">
            <v>391</v>
          </cell>
        </row>
        <row r="278">
          <cell r="A278" t="str">
            <v>391</v>
          </cell>
        </row>
        <row r="279">
          <cell r="A279" t="str">
            <v>391</v>
          </cell>
        </row>
        <row r="280">
          <cell r="A280" t="str">
            <v>391</v>
          </cell>
        </row>
        <row r="281">
          <cell r="A281" t="str">
            <v>391</v>
          </cell>
        </row>
        <row r="282">
          <cell r="A282" t="str">
            <v>393</v>
          </cell>
        </row>
        <row r="283">
          <cell r="A283" t="str">
            <v>396</v>
          </cell>
        </row>
        <row r="284">
          <cell r="A284" t="str">
            <v>396</v>
          </cell>
        </row>
        <row r="285">
          <cell r="A285" t="str">
            <v>396</v>
          </cell>
        </row>
        <row r="286">
          <cell r="A286" t="str">
            <v>396</v>
          </cell>
        </row>
        <row r="287">
          <cell r="A287" t="str">
            <v>396</v>
          </cell>
        </row>
        <row r="288">
          <cell r="A288" t="str">
            <v>396</v>
          </cell>
        </row>
        <row r="289">
          <cell r="A289" t="str">
            <v>398</v>
          </cell>
        </row>
        <row r="290">
          <cell r="A290" t="str">
            <v>398</v>
          </cell>
        </row>
        <row r="291">
          <cell r="A291" t="str">
            <v>401</v>
          </cell>
        </row>
        <row r="292">
          <cell r="A292" t="str">
            <v>401</v>
          </cell>
        </row>
        <row r="293">
          <cell r="A293" t="str">
            <v>401</v>
          </cell>
        </row>
        <row r="294">
          <cell r="A294" t="str">
            <v>406</v>
          </cell>
        </row>
        <row r="295">
          <cell r="A295" t="str">
            <v>406</v>
          </cell>
        </row>
        <row r="296">
          <cell r="A296" t="str">
            <v>406</v>
          </cell>
        </row>
        <row r="297">
          <cell r="A297" t="str">
            <v>409</v>
          </cell>
        </row>
        <row r="298">
          <cell r="A298" t="str">
            <v>411</v>
          </cell>
        </row>
        <row r="299">
          <cell r="A299" t="str">
            <v>416</v>
          </cell>
        </row>
        <row r="300">
          <cell r="A300" t="str">
            <v>416</v>
          </cell>
        </row>
        <row r="301">
          <cell r="A301" t="str">
            <v>416</v>
          </cell>
        </row>
        <row r="302">
          <cell r="A302" t="str">
            <v>416</v>
          </cell>
        </row>
        <row r="303">
          <cell r="A303" t="str">
            <v>421</v>
          </cell>
        </row>
        <row r="304">
          <cell r="A304" t="str">
            <v>421</v>
          </cell>
        </row>
        <row r="305">
          <cell r="A305" t="str">
            <v>421</v>
          </cell>
        </row>
        <row r="306">
          <cell r="A306" t="str">
            <v>421</v>
          </cell>
        </row>
        <row r="307">
          <cell r="A307" t="str">
            <v>423</v>
          </cell>
        </row>
        <row r="308">
          <cell r="A308" t="str">
            <v>423</v>
          </cell>
        </row>
        <row r="309">
          <cell r="A309" t="str">
            <v>423</v>
          </cell>
        </row>
        <row r="310">
          <cell r="A310" t="str">
            <v>426</v>
          </cell>
        </row>
        <row r="311">
          <cell r="A311" t="str">
            <v>426</v>
          </cell>
        </row>
        <row r="312">
          <cell r="A312" t="str">
            <v>426</v>
          </cell>
        </row>
        <row r="313">
          <cell r="A313" t="str">
            <v>426</v>
          </cell>
        </row>
        <row r="314">
          <cell r="A314" t="str">
            <v>426</v>
          </cell>
        </row>
        <row r="315">
          <cell r="A315" t="str">
            <v>431</v>
          </cell>
        </row>
        <row r="316">
          <cell r="A316" t="str">
            <v>431</v>
          </cell>
        </row>
        <row r="317">
          <cell r="A317" t="str">
            <v>431</v>
          </cell>
        </row>
        <row r="318">
          <cell r="A318" t="str">
            <v>433</v>
          </cell>
        </row>
        <row r="319">
          <cell r="A319" t="str">
            <v>433</v>
          </cell>
        </row>
        <row r="320">
          <cell r="A320" t="str">
            <v>433</v>
          </cell>
        </row>
        <row r="321">
          <cell r="A321" t="str">
            <v>433</v>
          </cell>
        </row>
        <row r="322">
          <cell r="A322" t="str">
            <v>436</v>
          </cell>
        </row>
        <row r="323">
          <cell r="A323" t="str">
            <v>436</v>
          </cell>
        </row>
        <row r="324">
          <cell r="A324" t="str">
            <v>441</v>
          </cell>
        </row>
        <row r="325">
          <cell r="A325" t="str">
            <v>441</v>
          </cell>
        </row>
        <row r="326">
          <cell r="A326" t="str">
            <v>441</v>
          </cell>
        </row>
        <row r="327">
          <cell r="A327" t="str">
            <v>441</v>
          </cell>
        </row>
        <row r="328">
          <cell r="A328" t="str">
            <v>441</v>
          </cell>
        </row>
        <row r="329">
          <cell r="A329" t="str">
            <v>446</v>
          </cell>
        </row>
        <row r="330">
          <cell r="A330" t="str">
            <v>446</v>
          </cell>
        </row>
        <row r="331">
          <cell r="A331" t="str">
            <v>451</v>
          </cell>
        </row>
        <row r="332">
          <cell r="A332" t="str">
            <v>451</v>
          </cell>
        </row>
        <row r="333">
          <cell r="A333" t="str">
            <v>451</v>
          </cell>
        </row>
        <row r="334">
          <cell r="A334" t="str">
            <v>453</v>
          </cell>
        </row>
        <row r="335">
          <cell r="A335" t="str">
            <v>453</v>
          </cell>
        </row>
        <row r="336">
          <cell r="A336" t="str">
            <v>456</v>
          </cell>
        </row>
        <row r="337">
          <cell r="A337" t="str">
            <v>456</v>
          </cell>
        </row>
        <row r="338">
          <cell r="A338" t="str">
            <v>456</v>
          </cell>
        </row>
        <row r="339">
          <cell r="A339" t="str">
            <v>456</v>
          </cell>
        </row>
        <row r="340">
          <cell r="A340" t="str">
            <v>461</v>
          </cell>
        </row>
        <row r="341">
          <cell r="A341" t="str">
            <v>461</v>
          </cell>
        </row>
        <row r="342">
          <cell r="A342" t="str">
            <v>461</v>
          </cell>
        </row>
        <row r="343">
          <cell r="A343" t="str">
            <v>466</v>
          </cell>
        </row>
        <row r="344">
          <cell r="A344" t="str">
            <v>466</v>
          </cell>
        </row>
        <row r="345">
          <cell r="A345" t="str">
            <v>466</v>
          </cell>
        </row>
        <row r="346">
          <cell r="A346" t="str">
            <v>466</v>
          </cell>
        </row>
        <row r="347">
          <cell r="A347" t="str">
            <v>471</v>
          </cell>
        </row>
        <row r="348">
          <cell r="A348" t="str">
            <v>471</v>
          </cell>
        </row>
        <row r="349">
          <cell r="A349" t="str">
            <v>476</v>
          </cell>
        </row>
        <row r="350">
          <cell r="A350" t="str">
            <v>476</v>
          </cell>
        </row>
        <row r="351">
          <cell r="A351" t="str">
            <v>476</v>
          </cell>
        </row>
        <row r="352">
          <cell r="A352" t="str">
            <v>476</v>
          </cell>
        </row>
        <row r="353">
          <cell r="A353" t="str">
            <v>476</v>
          </cell>
        </row>
        <row r="354">
          <cell r="A354" t="str">
            <v>476</v>
          </cell>
        </row>
        <row r="355">
          <cell r="A355" t="str">
            <v>476</v>
          </cell>
        </row>
        <row r="356">
          <cell r="A356" t="str">
            <v>476</v>
          </cell>
        </row>
        <row r="357">
          <cell r="A357" t="str">
            <v>476</v>
          </cell>
        </row>
        <row r="358">
          <cell r="A358" t="str">
            <v>481</v>
          </cell>
        </row>
        <row r="359">
          <cell r="A359" t="str">
            <v>481</v>
          </cell>
        </row>
        <row r="360">
          <cell r="A360" t="str">
            <v>486</v>
          </cell>
        </row>
        <row r="361">
          <cell r="A361" t="str">
            <v>486</v>
          </cell>
        </row>
        <row r="362">
          <cell r="A362" t="str">
            <v>486</v>
          </cell>
        </row>
        <row r="363">
          <cell r="A363" t="str">
            <v>491</v>
          </cell>
        </row>
        <row r="364">
          <cell r="A364" t="str">
            <v>491</v>
          </cell>
        </row>
        <row r="365">
          <cell r="A365" t="str">
            <v>491</v>
          </cell>
        </row>
        <row r="366">
          <cell r="A366" t="str">
            <v>491</v>
          </cell>
        </row>
        <row r="367">
          <cell r="A367" t="str">
            <v>496</v>
          </cell>
        </row>
        <row r="368">
          <cell r="A368" t="str">
            <v>496</v>
          </cell>
        </row>
        <row r="369">
          <cell r="A369" t="str">
            <v>501</v>
          </cell>
        </row>
        <row r="370">
          <cell r="A370" t="str">
            <v>501</v>
          </cell>
        </row>
        <row r="371">
          <cell r="A371" t="str">
            <v>501</v>
          </cell>
        </row>
        <row r="372">
          <cell r="A372" t="str">
            <v>506</v>
          </cell>
        </row>
        <row r="373">
          <cell r="A373" t="str">
            <v>506</v>
          </cell>
        </row>
        <row r="374">
          <cell r="A374" t="str">
            <v>506</v>
          </cell>
        </row>
        <row r="375">
          <cell r="A375" t="str">
            <v>511</v>
          </cell>
        </row>
        <row r="376">
          <cell r="A376" t="str">
            <v>511</v>
          </cell>
        </row>
        <row r="377">
          <cell r="A377" t="str">
            <v>511</v>
          </cell>
        </row>
        <row r="378">
          <cell r="A378" t="str">
            <v>511</v>
          </cell>
        </row>
        <row r="379">
          <cell r="A379" t="str">
            <v>516</v>
          </cell>
        </row>
        <row r="380">
          <cell r="A380" t="str">
            <v>516</v>
          </cell>
        </row>
        <row r="381">
          <cell r="A381" t="str">
            <v>516</v>
          </cell>
        </row>
        <row r="382">
          <cell r="A382" t="str">
            <v>516</v>
          </cell>
        </row>
        <row r="383">
          <cell r="A383" t="str">
            <v>516</v>
          </cell>
        </row>
        <row r="384">
          <cell r="A384" t="str">
            <v>516</v>
          </cell>
        </row>
        <row r="385">
          <cell r="A385" t="str">
            <v>521</v>
          </cell>
        </row>
        <row r="386">
          <cell r="A386" t="str">
            <v>521</v>
          </cell>
        </row>
        <row r="387">
          <cell r="A387" t="str">
            <v>521</v>
          </cell>
        </row>
        <row r="388">
          <cell r="A388" t="str">
            <v>521</v>
          </cell>
        </row>
        <row r="389">
          <cell r="A389" t="str">
            <v>521</v>
          </cell>
        </row>
        <row r="390">
          <cell r="A390" t="str">
            <v>521</v>
          </cell>
        </row>
        <row r="391">
          <cell r="A391" t="str">
            <v>526</v>
          </cell>
        </row>
        <row r="392">
          <cell r="A392" t="str">
            <v>526</v>
          </cell>
        </row>
        <row r="393">
          <cell r="A393" t="str">
            <v>526</v>
          </cell>
        </row>
        <row r="394">
          <cell r="A394" t="str">
            <v>531</v>
          </cell>
        </row>
        <row r="395">
          <cell r="A395" t="str">
            <v>531</v>
          </cell>
        </row>
        <row r="396">
          <cell r="A396" t="str">
            <v>531</v>
          </cell>
        </row>
        <row r="397">
          <cell r="A397" t="str">
            <v>531</v>
          </cell>
        </row>
        <row r="398">
          <cell r="A398" t="str">
            <v>531</v>
          </cell>
        </row>
        <row r="399">
          <cell r="A399" t="str">
            <v>536</v>
          </cell>
        </row>
        <row r="400">
          <cell r="A400" t="str">
            <v>536</v>
          </cell>
        </row>
        <row r="401">
          <cell r="A401" t="str">
            <v>536</v>
          </cell>
        </row>
        <row r="402">
          <cell r="A402" t="str">
            <v>536</v>
          </cell>
        </row>
        <row r="403">
          <cell r="A403" t="str">
            <v>541</v>
          </cell>
        </row>
        <row r="404">
          <cell r="A404" t="str">
            <v>541</v>
          </cell>
        </row>
        <row r="405">
          <cell r="A405" t="str">
            <v>541</v>
          </cell>
        </row>
        <row r="406">
          <cell r="A406" t="str">
            <v>546</v>
          </cell>
        </row>
        <row r="407">
          <cell r="A407" t="str">
            <v>546</v>
          </cell>
        </row>
        <row r="408">
          <cell r="A408" t="str">
            <v>546</v>
          </cell>
        </row>
        <row r="409">
          <cell r="A409" t="str">
            <v>551</v>
          </cell>
        </row>
        <row r="410">
          <cell r="A410" t="str">
            <v>551</v>
          </cell>
        </row>
        <row r="411">
          <cell r="A411" t="str">
            <v>551</v>
          </cell>
        </row>
        <row r="412">
          <cell r="A412" t="str">
            <v>551</v>
          </cell>
        </row>
        <row r="413">
          <cell r="A413" t="str">
            <v>556</v>
          </cell>
        </row>
        <row r="414">
          <cell r="A414" t="str">
            <v>556</v>
          </cell>
        </row>
        <row r="415">
          <cell r="A415" t="str">
            <v>556</v>
          </cell>
        </row>
        <row r="416">
          <cell r="A416" t="str">
            <v>561</v>
          </cell>
        </row>
        <row r="417">
          <cell r="A417" t="str">
            <v>561</v>
          </cell>
        </row>
        <row r="418">
          <cell r="A418" t="str">
            <v>561</v>
          </cell>
        </row>
        <row r="419">
          <cell r="A419" t="str">
            <v>561</v>
          </cell>
        </row>
        <row r="420">
          <cell r="A420" t="str">
            <v>561</v>
          </cell>
        </row>
        <row r="421">
          <cell r="A421" t="str">
            <v>566</v>
          </cell>
        </row>
        <row r="422">
          <cell r="A422" t="str">
            <v>566</v>
          </cell>
        </row>
        <row r="423">
          <cell r="A423" t="str">
            <v>566</v>
          </cell>
        </row>
        <row r="424">
          <cell r="A424" t="str">
            <v>571</v>
          </cell>
        </row>
        <row r="425">
          <cell r="A425" t="str">
            <v>571</v>
          </cell>
        </row>
        <row r="426">
          <cell r="A426" t="str">
            <v>573</v>
          </cell>
        </row>
        <row r="427">
          <cell r="A427" t="str">
            <v>573</v>
          </cell>
        </row>
        <row r="428">
          <cell r="A428" t="str">
            <v>573</v>
          </cell>
        </row>
        <row r="429">
          <cell r="A429" t="str">
            <v>573</v>
          </cell>
        </row>
        <row r="430">
          <cell r="A430" t="str">
            <v>573</v>
          </cell>
        </row>
        <row r="431">
          <cell r="A431" t="str">
            <v>576</v>
          </cell>
        </row>
        <row r="432">
          <cell r="A432" t="str">
            <v>576</v>
          </cell>
        </row>
        <row r="433">
          <cell r="A433" t="str">
            <v>576</v>
          </cell>
        </row>
        <row r="434">
          <cell r="A434" t="str">
            <v>576</v>
          </cell>
        </row>
        <row r="435">
          <cell r="A435" t="str">
            <v>576</v>
          </cell>
        </row>
        <row r="436">
          <cell r="A436" t="str">
            <v>576</v>
          </cell>
        </row>
        <row r="437">
          <cell r="A437" t="str">
            <v>576</v>
          </cell>
        </row>
        <row r="438">
          <cell r="A438" t="str">
            <v>576</v>
          </cell>
        </row>
        <row r="439">
          <cell r="A439" t="str">
            <v>576</v>
          </cell>
        </row>
        <row r="440">
          <cell r="A440" t="str">
            <v>576</v>
          </cell>
        </row>
        <row r="441">
          <cell r="A441" t="str">
            <v>576</v>
          </cell>
        </row>
        <row r="442">
          <cell r="A442" t="str">
            <v>576</v>
          </cell>
        </row>
        <row r="443">
          <cell r="A443" t="str">
            <v>576</v>
          </cell>
        </row>
        <row r="444">
          <cell r="A444" t="str">
            <v>576</v>
          </cell>
        </row>
        <row r="445">
          <cell r="A445" t="str">
            <v>576</v>
          </cell>
        </row>
        <row r="446">
          <cell r="A446" t="str">
            <v>576</v>
          </cell>
        </row>
        <row r="447">
          <cell r="A447" t="str">
            <v>576</v>
          </cell>
        </row>
        <row r="448">
          <cell r="A448" t="str">
            <v>576</v>
          </cell>
        </row>
        <row r="449">
          <cell r="A449" t="str">
            <v>576</v>
          </cell>
        </row>
        <row r="450">
          <cell r="A450" t="str">
            <v>576</v>
          </cell>
        </row>
        <row r="451">
          <cell r="A451" t="str">
            <v>581</v>
          </cell>
        </row>
        <row r="452">
          <cell r="A452" t="str">
            <v>581</v>
          </cell>
        </row>
        <row r="453">
          <cell r="A453" t="str">
            <v>581</v>
          </cell>
        </row>
        <row r="454">
          <cell r="A454" t="str">
            <v>586</v>
          </cell>
        </row>
        <row r="455">
          <cell r="A455" t="str">
            <v>586</v>
          </cell>
        </row>
        <row r="456">
          <cell r="A456" t="str">
            <v>591</v>
          </cell>
        </row>
        <row r="457">
          <cell r="A457" t="str">
            <v>591</v>
          </cell>
        </row>
        <row r="458">
          <cell r="A458" t="str">
            <v>591</v>
          </cell>
        </row>
        <row r="459">
          <cell r="A459" t="str">
            <v>596</v>
          </cell>
        </row>
        <row r="460">
          <cell r="A460" t="str">
            <v>596</v>
          </cell>
        </row>
        <row r="461">
          <cell r="A461" t="str">
            <v>596</v>
          </cell>
        </row>
        <row r="462">
          <cell r="A462" t="str">
            <v>596</v>
          </cell>
        </row>
        <row r="463">
          <cell r="A463" t="str">
            <v>606</v>
          </cell>
        </row>
        <row r="464">
          <cell r="A464" t="str">
            <v>606</v>
          </cell>
        </row>
        <row r="465">
          <cell r="A465" t="str">
            <v>611</v>
          </cell>
        </row>
        <row r="466">
          <cell r="A466" t="str">
            <v>616</v>
          </cell>
        </row>
        <row r="467">
          <cell r="A467" t="str">
            <v>616</v>
          </cell>
        </row>
        <row r="468">
          <cell r="A468" t="str">
            <v>621</v>
          </cell>
        </row>
        <row r="469">
          <cell r="A469" t="str">
            <v>621</v>
          </cell>
        </row>
        <row r="470">
          <cell r="A470" t="str">
            <v>621</v>
          </cell>
        </row>
        <row r="471">
          <cell r="A471" t="str">
            <v>621</v>
          </cell>
        </row>
        <row r="472">
          <cell r="A472" t="str">
            <v>621</v>
          </cell>
        </row>
        <row r="473">
          <cell r="A473" t="str">
            <v>623</v>
          </cell>
        </row>
        <row r="474">
          <cell r="A474" t="str">
            <v>625</v>
          </cell>
        </row>
        <row r="475">
          <cell r="A475" t="str">
            <v>625</v>
          </cell>
        </row>
        <row r="476">
          <cell r="A476" t="str">
            <v>626</v>
          </cell>
        </row>
        <row r="477">
          <cell r="A477" t="str">
            <v>626</v>
          </cell>
        </row>
        <row r="478">
          <cell r="A478" t="str">
            <v>628</v>
          </cell>
        </row>
        <row r="479">
          <cell r="A479" t="str">
            <v>628</v>
          </cell>
        </row>
        <row r="480">
          <cell r="A480" t="str">
            <v>631</v>
          </cell>
        </row>
        <row r="481">
          <cell r="A481" t="str">
            <v>631</v>
          </cell>
        </row>
        <row r="482">
          <cell r="A482" t="str">
            <v>636</v>
          </cell>
        </row>
        <row r="483">
          <cell r="A483" t="str">
            <v>636</v>
          </cell>
        </row>
        <row r="484">
          <cell r="A484" t="str">
            <v>636</v>
          </cell>
        </row>
        <row r="485">
          <cell r="A485" t="str">
            <v>641</v>
          </cell>
        </row>
        <row r="486">
          <cell r="A486" t="str">
            <v>641</v>
          </cell>
        </row>
        <row r="487">
          <cell r="A487" t="str">
            <v>641</v>
          </cell>
        </row>
        <row r="488">
          <cell r="A488" t="str">
            <v>641</v>
          </cell>
        </row>
        <row r="489">
          <cell r="A489" t="str">
            <v>641</v>
          </cell>
        </row>
        <row r="490">
          <cell r="A490" t="str">
            <v>646</v>
          </cell>
        </row>
        <row r="491">
          <cell r="A491" t="str">
            <v>646</v>
          </cell>
        </row>
        <row r="492">
          <cell r="A492" t="str">
            <v>651</v>
          </cell>
        </row>
        <row r="493">
          <cell r="A493" t="str">
            <v>651</v>
          </cell>
        </row>
        <row r="494">
          <cell r="A494" t="str">
            <v>656</v>
          </cell>
        </row>
        <row r="495">
          <cell r="A495" t="str">
            <v>656</v>
          </cell>
        </row>
        <row r="496">
          <cell r="A496" t="str">
            <v>656</v>
          </cell>
        </row>
        <row r="497">
          <cell r="A497" t="str">
            <v>661</v>
          </cell>
        </row>
        <row r="498">
          <cell r="A498" t="str">
            <v>661</v>
          </cell>
        </row>
        <row r="499">
          <cell r="A499" t="str">
            <v>661</v>
          </cell>
        </row>
        <row r="500">
          <cell r="A500" t="str">
            <v>661</v>
          </cell>
        </row>
        <row r="501">
          <cell r="A501" t="str">
            <v>666</v>
          </cell>
        </row>
        <row r="502">
          <cell r="A502" t="str">
            <v>666</v>
          </cell>
        </row>
        <row r="503">
          <cell r="A503" t="str">
            <v>666</v>
          </cell>
        </row>
        <row r="504">
          <cell r="A504" t="str">
            <v>666</v>
          </cell>
        </row>
        <row r="505">
          <cell r="A505" t="str">
            <v>671</v>
          </cell>
        </row>
        <row r="506">
          <cell r="A506" t="str">
            <v>676</v>
          </cell>
        </row>
        <row r="507">
          <cell r="A507" t="str">
            <v>676</v>
          </cell>
        </row>
        <row r="508">
          <cell r="A508" t="str">
            <v>681</v>
          </cell>
        </row>
        <row r="509">
          <cell r="A509" t="str">
            <v>681</v>
          </cell>
        </row>
        <row r="510">
          <cell r="A510" t="str">
            <v>686</v>
          </cell>
        </row>
        <row r="511">
          <cell r="A511" t="str">
            <v>686</v>
          </cell>
        </row>
        <row r="512">
          <cell r="A512" t="str">
            <v>691</v>
          </cell>
        </row>
        <row r="513">
          <cell r="A513" t="str">
            <v>691</v>
          </cell>
        </row>
        <row r="514">
          <cell r="A514" t="str">
            <v>691</v>
          </cell>
        </row>
        <row r="515">
          <cell r="A515" t="str">
            <v>691</v>
          </cell>
        </row>
        <row r="516">
          <cell r="A516" t="str">
            <v>696</v>
          </cell>
        </row>
        <row r="517">
          <cell r="A517" t="str">
            <v>701</v>
          </cell>
        </row>
        <row r="518">
          <cell r="A518" t="str">
            <v>701</v>
          </cell>
        </row>
        <row r="519">
          <cell r="A519" t="str">
            <v>706</v>
          </cell>
        </row>
        <row r="520">
          <cell r="A520" t="str">
            <v>711</v>
          </cell>
        </row>
        <row r="521">
          <cell r="A521" t="str">
            <v>711</v>
          </cell>
        </row>
        <row r="522">
          <cell r="A522" t="str">
            <v>716</v>
          </cell>
        </row>
        <row r="523">
          <cell r="A523" t="str">
            <v>716</v>
          </cell>
        </row>
        <row r="524">
          <cell r="A524" t="str">
            <v>721</v>
          </cell>
        </row>
        <row r="525">
          <cell r="A525" t="str">
            <v>721</v>
          </cell>
        </row>
        <row r="526">
          <cell r="A526" t="str">
            <v>726</v>
          </cell>
        </row>
        <row r="527">
          <cell r="A527" t="str">
            <v>726</v>
          </cell>
        </row>
        <row r="528">
          <cell r="A528" t="str">
            <v>731</v>
          </cell>
        </row>
        <row r="529">
          <cell r="A529" t="str">
            <v>736</v>
          </cell>
        </row>
        <row r="530">
          <cell r="A530" t="str">
            <v>736</v>
          </cell>
        </row>
        <row r="531">
          <cell r="A531" t="str">
            <v>741</v>
          </cell>
        </row>
        <row r="532">
          <cell r="A532" t="str">
            <v>741</v>
          </cell>
        </row>
        <row r="533">
          <cell r="A533" t="str">
            <v>741</v>
          </cell>
        </row>
        <row r="534">
          <cell r="A534" t="str">
            <v>743</v>
          </cell>
        </row>
        <row r="535">
          <cell r="A535" t="str">
            <v>743</v>
          </cell>
        </row>
        <row r="536">
          <cell r="A536" t="str">
            <v>746</v>
          </cell>
        </row>
        <row r="537">
          <cell r="A537" t="str">
            <v>746</v>
          </cell>
        </row>
        <row r="538">
          <cell r="A538" t="str">
            <v>746</v>
          </cell>
        </row>
        <row r="539">
          <cell r="A539" t="str">
            <v>751</v>
          </cell>
        </row>
        <row r="540">
          <cell r="A540" t="str">
            <v>751</v>
          </cell>
        </row>
        <row r="541">
          <cell r="A541" t="str">
            <v>751</v>
          </cell>
        </row>
        <row r="542">
          <cell r="A542" t="str">
            <v>756</v>
          </cell>
        </row>
        <row r="543">
          <cell r="A543" t="str">
            <v>756</v>
          </cell>
        </row>
        <row r="544">
          <cell r="A544" t="str">
            <v>756</v>
          </cell>
        </row>
        <row r="545">
          <cell r="A545" t="str">
            <v>756</v>
          </cell>
        </row>
        <row r="546">
          <cell r="A546" t="str">
            <v>756</v>
          </cell>
        </row>
        <row r="547">
          <cell r="A547" t="str">
            <v>756</v>
          </cell>
        </row>
        <row r="548">
          <cell r="A548" t="str">
            <v>761</v>
          </cell>
        </row>
        <row r="549">
          <cell r="A549" t="str">
            <v>766</v>
          </cell>
        </row>
        <row r="550">
          <cell r="A550" t="str">
            <v>766</v>
          </cell>
        </row>
        <row r="551">
          <cell r="A551" t="str">
            <v>771</v>
          </cell>
        </row>
        <row r="552">
          <cell r="A552" t="str">
            <v>771</v>
          </cell>
        </row>
        <row r="553">
          <cell r="A553" t="str">
            <v>771</v>
          </cell>
        </row>
        <row r="554">
          <cell r="A554" t="str">
            <v>771</v>
          </cell>
        </row>
        <row r="555">
          <cell r="A555" t="str">
            <v>776</v>
          </cell>
        </row>
        <row r="556">
          <cell r="A556" t="str">
            <v>776</v>
          </cell>
        </row>
        <row r="557">
          <cell r="A557" t="str">
            <v>776</v>
          </cell>
        </row>
        <row r="558">
          <cell r="A558" t="str">
            <v>781</v>
          </cell>
        </row>
        <row r="559">
          <cell r="A559" t="str">
            <v>781</v>
          </cell>
        </row>
        <row r="560">
          <cell r="A560" t="str">
            <v>786</v>
          </cell>
        </row>
        <row r="561">
          <cell r="A561" t="str">
            <v>791</v>
          </cell>
        </row>
        <row r="562">
          <cell r="A562" t="str">
            <v>796</v>
          </cell>
        </row>
        <row r="563">
          <cell r="A563" t="str">
            <v>796</v>
          </cell>
        </row>
        <row r="564">
          <cell r="A564" t="str">
            <v>801</v>
          </cell>
        </row>
        <row r="565">
          <cell r="A565" t="str">
            <v>801</v>
          </cell>
        </row>
        <row r="566">
          <cell r="A566" t="str">
            <v>801</v>
          </cell>
        </row>
        <row r="567">
          <cell r="A567" t="str">
            <v>801</v>
          </cell>
        </row>
        <row r="568">
          <cell r="A568" t="str">
            <v>806</v>
          </cell>
        </row>
        <row r="569">
          <cell r="A569" t="str">
            <v>806</v>
          </cell>
        </row>
        <row r="570">
          <cell r="A570" t="str">
            <v>811</v>
          </cell>
        </row>
        <row r="571">
          <cell r="A571" t="str">
            <v>813</v>
          </cell>
        </row>
        <row r="572">
          <cell r="A572" t="str">
            <v>813</v>
          </cell>
        </row>
        <row r="573">
          <cell r="A573" t="str">
            <v>816</v>
          </cell>
        </row>
        <row r="574">
          <cell r="A574" t="str">
            <v>816</v>
          </cell>
        </row>
        <row r="575">
          <cell r="A575" t="str">
            <v>821</v>
          </cell>
        </row>
        <row r="576">
          <cell r="A576" t="str">
            <v>821</v>
          </cell>
        </row>
        <row r="577">
          <cell r="A577" t="str">
            <v>821</v>
          </cell>
        </row>
        <row r="578">
          <cell r="A578" t="str">
            <v>821</v>
          </cell>
        </row>
        <row r="579">
          <cell r="A579" t="str">
            <v>826</v>
          </cell>
        </row>
        <row r="580">
          <cell r="A580" t="str">
            <v>831</v>
          </cell>
        </row>
        <row r="581">
          <cell r="A581" t="str">
            <v>831</v>
          </cell>
        </row>
        <row r="582">
          <cell r="A582" t="str">
            <v>990</v>
          </cell>
        </row>
        <row r="583">
          <cell r="A583" t="str">
            <v>990</v>
          </cell>
        </row>
        <row r="584">
          <cell r="A584" t="str">
            <v>990</v>
          </cell>
        </row>
        <row r="585">
          <cell r="A585" t="str">
            <v>_x001A_</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ry"/>
      <sheetName val="Valuation"/>
      <sheetName val="DCF"/>
      <sheetName val="Profit Statement"/>
      <sheetName val="Summary"/>
      <sheetName val="Cash Flows"/>
      <sheetName val="Cash Flows YTD"/>
      <sheetName val="Sig Item Summary"/>
      <sheetName val="Sig Item Cash Impact"/>
      <sheetName val="Capex Summary"/>
      <sheetName val="Summary Split"/>
      <sheetName val="Group Results Summary"/>
      <sheetName val="Group Item Selection"/>
      <sheetName val="Key Charts"/>
      <sheetName val="Instructions"/>
      <sheetName val="Print Reports"/>
      <sheetName val="AllDataCubeNew"/>
      <sheetName val="Selector"/>
      <sheetName val="Profit Bridge"/>
      <sheetName val="HP BG Mapping"/>
      <sheetName val="HQ Control"/>
      <sheetName val="Overall-PET"/>
      <sheetName val="Profit Bridge-PET"/>
      <sheetName val="Capex-PET"/>
      <sheetName val="Control"/>
      <sheetName val="Overall-Master"/>
      <sheetName val="Profit Bridge-Master"/>
      <sheetName val="Capex-Master"/>
      <sheetName val="Start"/>
      <sheetName val="Profit Bridge Data"/>
      <sheetName val="Assumptions"/>
      <sheetName val="Col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CHAMENTO-2003"/>
      <sheetName val="ADIÇÕES EXCLUSÕES"/>
      <sheetName val="DIFERIDO"/>
      <sheetName val="LALUR IR"/>
      <sheetName val="PAT"/>
      <sheetName val="FICHA 9"/>
      <sheetName val="FECHAMENTO fiscal (7)"/>
      <sheetName val="PIS COFINS ABR A DEZ2003"/>
      <sheetName val="DADOS"/>
    </sheetNames>
    <sheetDataSet>
      <sheetData sheetId="0" refreshError="1"/>
      <sheetData sheetId="1" refreshError="1"/>
      <sheetData sheetId="2" refreshError="1"/>
      <sheetData sheetId="3" refreshError="1"/>
      <sheetData sheetId="4" refreshError="1"/>
      <sheetData sheetId="5">
        <row r="3">
          <cell r="R3" t="str">
            <v>REAL</v>
          </cell>
        </row>
        <row r="4">
          <cell r="R4" t="str">
            <v>ESTIMADO</v>
          </cell>
        </row>
      </sheetData>
      <sheetData sheetId="6" refreshError="1"/>
      <sheetData sheetId="7" refreshError="1"/>
      <sheetData sheetId="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s Selec."/>
      <sheetName val="JSCP"/>
      <sheetName val="PPC"/>
      <sheetName val="Pontos"/>
      <sheetName val="Saldos"/>
      <sheetName val="Balancete"/>
      <sheetName val="IR"/>
      <sheetName val="CS"/>
      <sheetName val="LE"/>
      <sheetName val="Ativos Regulatórios"/>
      <sheetName val="Teste LE"/>
      <sheetName val="Provisões"/>
      <sheetName val="% Incentivo"/>
      <sheetName val="Excesso Rec."/>
      <sheetName val="Incentiv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juros"/>
      <sheetName val="Ebitda"/>
      <sheetName val="Versao 9 (d) (3)"/>
      <sheetName val="Versao 9 (d) (4)"/>
      <sheetName val="Versao 10 (e) (3)"/>
      <sheetName val="Versao 1"/>
      <sheetName val="1B"/>
      <sheetName val="1B (2)"/>
      <sheetName val="Versao 1b ($=R$2,13)"/>
      <sheetName val="Versao 1 (budget)"/>
      <sheetName val="Versao 1b ($=R$2,13) (2)"/>
      <sheetName val="Versao 2"/>
      <sheetName val="Versao 3"/>
      <sheetName val="Versao 4"/>
      <sheetName val="Versao 5"/>
      <sheetName val="Versao 6"/>
      <sheetName val="Versao 7"/>
      <sheetName val="Versao 8 (c)"/>
      <sheetName val="Versao 8 (c) (2)"/>
      <sheetName val="Versao 9 (d)"/>
      <sheetName val="Versao 9 (d) (2)"/>
      <sheetName val="Versao 10 (e)"/>
      <sheetName val="Versao 10 (e) (2)"/>
      <sheetName val="V 15 (Scenario 4) (2)"/>
      <sheetName val="Versao 11"/>
      <sheetName val="Versao 12"/>
      <sheetName val="Versao 13"/>
      <sheetName val="Versao 14"/>
      <sheetName val="V 17 (Scenario 5) (2)"/>
      <sheetName val="V 16 (Scenario 4) (2)"/>
      <sheetName val="V 18 (Scenario 5) (2)"/>
      <sheetName val="V 19 (Scenario Budget) (2)"/>
      <sheetName val="V 20 (Scenario Budget) (2)"/>
      <sheetName val="V 16 (Scenario 4) (3)"/>
      <sheetName val="V 15 (Scenario 4)"/>
      <sheetName val="V 16 (Scenario 4)"/>
      <sheetName val="V 17 (Scenario 5)"/>
      <sheetName val="V 18 (Scenario 5)"/>
      <sheetName val="V 19 (Scenario Budget)"/>
      <sheetName val="V 20 (Scenario Budget)"/>
      <sheetName val="Dec 00"/>
      <sheetName val="Budget 2001-P&amp;L"/>
      <sheetName val="Versao Q1"/>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ow r="2">
          <cell r="Q2">
            <v>0.99999999999999989</v>
          </cell>
        </row>
        <row r="3">
          <cell r="B3" t="str">
            <v>change of ebitda</v>
          </cell>
          <cell r="F3">
            <v>5.6798910438426949E-2</v>
          </cell>
          <cell r="G3">
            <v>5.834743859801883E-2</v>
          </cell>
          <cell r="H3">
            <v>6.2102684633137444E-2</v>
          </cell>
          <cell r="I3">
            <v>6.3063514889176886E-2</v>
          </cell>
          <cell r="J3">
            <v>7.2422341954769098E-2</v>
          </cell>
          <cell r="K3">
            <v>7.6834038916414146E-2</v>
          </cell>
          <cell r="L3">
            <v>8.2825559608114149E-2</v>
          </cell>
          <cell r="M3">
            <v>9.142715061820024E-2</v>
          </cell>
          <cell r="N3">
            <v>9.5307739794327342E-2</v>
          </cell>
          <cell r="O3">
            <v>0.10329806023997132</v>
          </cell>
          <cell r="P3">
            <v>0.11318395625003069</v>
          </cell>
          <cell r="Q3">
            <v>0.12438860405941277</v>
          </cell>
          <cell r="R3">
            <v>5.6798910438426949E-2</v>
          </cell>
          <cell r="S3">
            <v>5.834743859801883E-2</v>
          </cell>
          <cell r="T3">
            <v>6.2102684633137444E-2</v>
          </cell>
          <cell r="U3">
            <v>6.3063514889176886E-2</v>
          </cell>
          <cell r="V3">
            <v>7.2422341954769098E-2</v>
          </cell>
          <cell r="W3">
            <v>7.6834038916414146E-2</v>
          </cell>
          <cell r="X3">
            <v>8.2825559608114149E-2</v>
          </cell>
          <cell r="Y3">
            <v>9.142715061820024E-2</v>
          </cell>
          <cell r="Z3">
            <v>9.5307739794327342E-2</v>
          </cell>
          <cell r="AA3">
            <v>0.10329806023997132</v>
          </cell>
          <cell r="AB3">
            <v>0.11318395625003069</v>
          </cell>
          <cell r="AC3">
            <v>0.12438860405941277</v>
          </cell>
        </row>
        <row r="4">
          <cell r="Q4">
            <v>8494.2880559232963</v>
          </cell>
          <cell r="AC4">
            <v>20748.609946354176</v>
          </cell>
        </row>
        <row r="7">
          <cell r="D7" t="str">
            <v>Q4/00</v>
          </cell>
          <cell r="F7">
            <v>36892</v>
          </cell>
          <cell r="G7">
            <v>36923</v>
          </cell>
          <cell r="H7">
            <v>36951</v>
          </cell>
          <cell r="I7">
            <v>36982</v>
          </cell>
          <cell r="J7">
            <v>37012</v>
          </cell>
          <cell r="K7">
            <v>37043</v>
          </cell>
          <cell r="L7">
            <v>37073</v>
          </cell>
          <cell r="M7">
            <v>37104</v>
          </cell>
          <cell r="N7">
            <v>37135</v>
          </cell>
          <cell r="O7">
            <v>37165</v>
          </cell>
          <cell r="P7">
            <v>37196</v>
          </cell>
          <cell r="Q7">
            <v>37226</v>
          </cell>
          <cell r="R7">
            <v>37257</v>
          </cell>
          <cell r="S7">
            <v>37288</v>
          </cell>
          <cell r="T7">
            <v>37316</v>
          </cell>
          <cell r="U7">
            <v>37347</v>
          </cell>
          <cell r="V7">
            <v>37377</v>
          </cell>
          <cell r="W7">
            <v>37408</v>
          </cell>
          <cell r="X7">
            <v>37438</v>
          </cell>
          <cell r="Y7">
            <v>37469</v>
          </cell>
          <cell r="Z7">
            <v>37500</v>
          </cell>
          <cell r="AA7">
            <v>37530</v>
          </cell>
          <cell r="AB7">
            <v>37561</v>
          </cell>
          <cell r="AC7">
            <v>37591</v>
          </cell>
        </row>
        <row r="9">
          <cell r="B9" t="str">
            <v>EBTIDA US$ th</v>
          </cell>
          <cell r="D9">
            <v>2106</v>
          </cell>
          <cell r="F9">
            <v>482.46630652658706</v>
          </cell>
          <cell r="G9">
            <v>495.61995077686925</v>
          </cell>
          <cell r="H9">
            <v>527.51809232003063</v>
          </cell>
          <cell r="I9">
            <v>535.67966128767614</v>
          </cell>
          <cell r="J9">
            <v>615.1762342483878</v>
          </cell>
          <cell r="K9">
            <v>652.65045905604245</v>
          </cell>
          <cell r="L9">
            <v>703.54416170436707</v>
          </cell>
          <cell r="M9">
            <v>776.60855348327846</v>
          </cell>
          <cell r="N9">
            <v>809.57139577200019</v>
          </cell>
          <cell r="O9">
            <v>877.44347929643357</v>
          </cell>
          <cell r="P9">
            <v>961.41712769678065</v>
          </cell>
          <cell r="Q9">
            <v>1056.5926337548419</v>
          </cell>
          <cell r="R9">
            <v>1116.6059441293849</v>
          </cell>
          <cell r="S9">
            <v>1181.757040892657</v>
          </cell>
          <cell r="T9">
            <v>1255.1473257162033</v>
          </cell>
          <cell r="U9">
            <v>1334.3013277796178</v>
          </cell>
          <cell r="V9">
            <v>1430.9345548107758</v>
          </cell>
          <cell r="W9">
            <v>1540.8790360819487</v>
          </cell>
          <cell r="X9">
            <v>1668.5032045338478</v>
          </cell>
          <cell r="Y9">
            <v>1821.0496983217138</v>
          </cell>
          <cell r="Z9">
            <v>1994.609829121898</v>
          </cell>
          <cell r="AA9">
            <v>2200.6491554057707</v>
          </cell>
          <cell r="AB9">
            <v>2449.7273331328847</v>
          </cell>
          <cell r="AC9">
            <v>2754.4454964274723</v>
          </cell>
        </row>
        <row r="10">
          <cell r="AC10">
            <v>20748.609946354176</v>
          </cell>
        </row>
        <row r="11">
          <cell r="B11" t="str">
            <v>Interest Expenses budget</v>
          </cell>
          <cell r="F11">
            <v>715.02140875197028</v>
          </cell>
          <cell r="G11">
            <v>573.48092723004686</v>
          </cell>
          <cell r="H11">
            <v>573.48092723004595</v>
          </cell>
          <cell r="I11">
            <v>573.48092723004686</v>
          </cell>
          <cell r="J11">
            <v>573.48092723004663</v>
          </cell>
          <cell r="K11">
            <v>635.92224178403808</v>
          </cell>
          <cell r="L11">
            <v>635.92224178403751</v>
          </cell>
          <cell r="M11">
            <v>635.92224178403728</v>
          </cell>
          <cell r="N11">
            <v>654.65463615023475</v>
          </cell>
          <cell r="O11">
            <v>654.65463615023475</v>
          </cell>
          <cell r="P11">
            <v>654.65463615023452</v>
          </cell>
          <cell r="Q11">
            <v>671.6890910281719</v>
          </cell>
          <cell r="R11">
            <v>668.75</v>
          </cell>
          <cell r="S11">
            <v>668.75</v>
          </cell>
          <cell r="T11">
            <v>668.75</v>
          </cell>
          <cell r="U11">
            <v>668.75</v>
          </cell>
          <cell r="V11">
            <v>668.75</v>
          </cell>
          <cell r="W11">
            <v>668.75</v>
          </cell>
          <cell r="X11">
            <v>668.75</v>
          </cell>
          <cell r="Y11">
            <v>668.75</v>
          </cell>
          <cell r="Z11">
            <v>668.75</v>
          </cell>
          <cell r="AA11">
            <v>668.75</v>
          </cell>
          <cell r="AB11">
            <v>668.75</v>
          </cell>
          <cell r="AC11">
            <v>668.75</v>
          </cell>
        </row>
        <row r="12">
          <cell r="B12" t="str">
            <v>Interest Expenses 2</v>
          </cell>
          <cell r="D12">
            <v>1718</v>
          </cell>
          <cell r="F12">
            <v>588.53125</v>
          </cell>
          <cell r="G12">
            <v>588.53125</v>
          </cell>
          <cell r="H12">
            <v>630.78477112676069</v>
          </cell>
          <cell r="I12">
            <v>630.78477112676069</v>
          </cell>
          <cell r="J12">
            <v>630.78477112676069</v>
          </cell>
          <cell r="K12">
            <v>694.16505281690149</v>
          </cell>
          <cell r="L12">
            <v>694.16505281690149</v>
          </cell>
          <cell r="M12">
            <v>694.16505281690149</v>
          </cell>
          <cell r="N12">
            <v>710.01012323943667</v>
          </cell>
          <cell r="O12">
            <v>710.01012323943667</v>
          </cell>
          <cell r="P12">
            <v>710.01012323943667</v>
          </cell>
          <cell r="Q12">
            <v>710.01012323943667</v>
          </cell>
          <cell r="R12">
            <v>775.3684565727699</v>
          </cell>
          <cell r="S12">
            <v>775.3684565727699</v>
          </cell>
          <cell r="T12">
            <v>775.3684565727699</v>
          </cell>
          <cell r="U12">
            <v>775.3684565727699</v>
          </cell>
          <cell r="V12">
            <v>775.3684565727699</v>
          </cell>
          <cell r="W12">
            <v>721.89345657276999</v>
          </cell>
          <cell r="X12">
            <v>721.89345657276999</v>
          </cell>
          <cell r="Y12">
            <v>721.89345657276999</v>
          </cell>
          <cell r="Z12">
            <v>721.89345657276999</v>
          </cell>
          <cell r="AA12">
            <v>721.89345657276999</v>
          </cell>
          <cell r="AB12">
            <v>721.89345657276999</v>
          </cell>
          <cell r="AC12">
            <v>721.89345657276999</v>
          </cell>
        </row>
        <row r="15">
          <cell r="B15" t="str">
            <v>Indebtedness</v>
          </cell>
        </row>
        <row r="16">
          <cell r="B16" t="str">
            <v>Capital</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row>
        <row r="17">
          <cell r="B17" t="str">
            <v>New AFAC</v>
          </cell>
        </row>
        <row r="18">
          <cell r="B18" t="str">
            <v>Capitalized Loan</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row>
        <row r="20">
          <cell r="B20" t="str">
            <v>Principal Loan Related Parties</v>
          </cell>
          <cell r="F20">
            <v>20625</v>
          </cell>
          <cell r="G20">
            <v>20625</v>
          </cell>
          <cell r="H20">
            <v>24380.86854460094</v>
          </cell>
          <cell r="I20">
            <v>24380.86854460094</v>
          </cell>
          <cell r="J20">
            <v>24380.86854460094</v>
          </cell>
          <cell r="K20">
            <v>30014.671361502347</v>
          </cell>
          <cell r="L20">
            <v>30014.671361502347</v>
          </cell>
          <cell r="M20">
            <v>30014.671361502347</v>
          </cell>
          <cell r="N20">
            <v>31423.122065727701</v>
          </cell>
          <cell r="O20">
            <v>31423.122065727701</v>
          </cell>
          <cell r="P20">
            <v>31423.122065727701</v>
          </cell>
          <cell r="Q20">
            <v>31423.122065727701</v>
          </cell>
          <cell r="R20">
            <v>31423.122065727701</v>
          </cell>
          <cell r="S20">
            <v>31423.122065727701</v>
          </cell>
          <cell r="T20">
            <v>31423.122065727701</v>
          </cell>
          <cell r="U20">
            <v>31423.122065727701</v>
          </cell>
          <cell r="V20">
            <v>31423.122065727701</v>
          </cell>
          <cell r="W20">
            <v>31423.122065727701</v>
          </cell>
          <cell r="X20">
            <v>31423.122065727701</v>
          </cell>
          <cell r="Y20">
            <v>31423.122065727701</v>
          </cell>
          <cell r="Z20">
            <v>31423.122065727701</v>
          </cell>
          <cell r="AA20">
            <v>31423.122065727701</v>
          </cell>
          <cell r="AB20">
            <v>31423.122065727701</v>
          </cell>
          <cell r="AC20">
            <v>31423.122065727701</v>
          </cell>
        </row>
        <row r="21">
          <cell r="B21" t="str">
            <v>Principal Loan Banks</v>
          </cell>
          <cell r="D21">
            <v>30000</v>
          </cell>
          <cell r="F21">
            <v>30000</v>
          </cell>
          <cell r="G21">
            <v>30000</v>
          </cell>
          <cell r="H21">
            <v>30000</v>
          </cell>
          <cell r="I21">
            <v>30000</v>
          </cell>
          <cell r="J21">
            <v>30000</v>
          </cell>
          <cell r="K21">
            <v>30000</v>
          </cell>
          <cell r="L21">
            <v>30000</v>
          </cell>
          <cell r="M21">
            <v>30000</v>
          </cell>
          <cell r="N21">
            <v>30000</v>
          </cell>
          <cell r="O21">
            <v>30000</v>
          </cell>
          <cell r="P21">
            <v>30000</v>
          </cell>
          <cell r="Q21">
            <v>30000</v>
          </cell>
          <cell r="R21">
            <v>35500</v>
          </cell>
          <cell r="S21">
            <v>35500</v>
          </cell>
          <cell r="T21">
            <v>35500</v>
          </cell>
          <cell r="U21">
            <v>35500</v>
          </cell>
          <cell r="V21">
            <v>35500</v>
          </cell>
          <cell r="W21">
            <v>31000</v>
          </cell>
          <cell r="X21">
            <v>31000</v>
          </cell>
          <cell r="Y21">
            <v>31000</v>
          </cell>
          <cell r="Z21">
            <v>31000</v>
          </cell>
          <cell r="AA21">
            <v>31000</v>
          </cell>
          <cell r="AB21">
            <v>31000</v>
          </cell>
          <cell r="AC21">
            <v>31000</v>
          </cell>
        </row>
        <row r="22">
          <cell r="B22" t="str">
            <v>Bank Interest rate(year)</v>
          </cell>
          <cell r="F22">
            <v>0.1426</v>
          </cell>
          <cell r="G22">
            <v>0.1426</v>
          </cell>
          <cell r="H22">
            <v>0.1426</v>
          </cell>
          <cell r="I22">
            <v>0.1426</v>
          </cell>
          <cell r="J22">
            <v>0.1426</v>
          </cell>
          <cell r="K22">
            <v>0.1426</v>
          </cell>
          <cell r="L22">
            <v>0.1426</v>
          </cell>
          <cell r="M22">
            <v>0.1426</v>
          </cell>
          <cell r="N22">
            <v>0.1426</v>
          </cell>
          <cell r="O22">
            <v>0.1426</v>
          </cell>
          <cell r="P22">
            <v>0.1426</v>
          </cell>
          <cell r="Q22">
            <v>0.1426</v>
          </cell>
          <cell r="R22">
            <v>0.1426</v>
          </cell>
          <cell r="S22">
            <v>0.1426</v>
          </cell>
          <cell r="T22">
            <v>0.1426</v>
          </cell>
          <cell r="U22">
            <v>0.1426</v>
          </cell>
          <cell r="V22">
            <v>0.1426</v>
          </cell>
          <cell r="W22">
            <v>0.1426</v>
          </cell>
          <cell r="X22">
            <v>0.1426</v>
          </cell>
          <cell r="Y22">
            <v>0.1426</v>
          </cell>
          <cell r="Z22">
            <v>0.1426</v>
          </cell>
          <cell r="AA22">
            <v>0.1426</v>
          </cell>
          <cell r="AB22">
            <v>0.1426</v>
          </cell>
          <cell r="AC22">
            <v>0.1426</v>
          </cell>
        </row>
        <row r="24">
          <cell r="B24" t="str">
            <v>Begin Balance</v>
          </cell>
          <cell r="F24">
            <v>50625</v>
          </cell>
          <cell r="G24">
            <v>51064</v>
          </cell>
          <cell r="H24">
            <v>51503</v>
          </cell>
          <cell r="I24">
            <v>54690.122065727701</v>
          </cell>
          <cell r="J24">
            <v>55144.145539906101</v>
          </cell>
          <cell r="K24">
            <v>55598.169014084502</v>
          </cell>
          <cell r="L24">
            <v>60699.375586854454</v>
          </cell>
          <cell r="M24">
            <v>61216.779342722999</v>
          </cell>
          <cell r="N24">
            <v>61734.183098591544</v>
          </cell>
          <cell r="O24">
            <v>62625.882629107975</v>
          </cell>
          <cell r="P24">
            <v>63159.131455399052</v>
          </cell>
          <cell r="Q24">
            <v>63692.38028169013</v>
          </cell>
          <cell r="R24">
            <v>63175.629107981207</v>
          </cell>
          <cell r="S24">
            <v>69274.236267605622</v>
          </cell>
          <cell r="T24">
            <v>69872.843427230036</v>
          </cell>
          <cell r="U24">
            <v>69228.950586854451</v>
          </cell>
          <cell r="V24">
            <v>69827.557746478866</v>
          </cell>
          <cell r="W24">
            <v>70426.16490610328</v>
          </cell>
          <cell r="X24">
            <v>65228.797065727689</v>
          </cell>
          <cell r="Y24">
            <v>65773.929225352098</v>
          </cell>
          <cell r="Z24">
            <v>66319.061384976507</v>
          </cell>
          <cell r="AA24">
            <v>65779.193544600916</v>
          </cell>
          <cell r="AB24">
            <v>66324.325704225324</v>
          </cell>
          <cell r="AC24">
            <v>66869.457863849733</v>
          </cell>
        </row>
        <row r="25">
          <cell r="B25" t="str">
            <v>New Bank loan</v>
          </cell>
          <cell r="R25">
            <v>5500</v>
          </cell>
          <cell r="W25">
            <v>5500</v>
          </cell>
        </row>
        <row r="26">
          <cell r="B26" t="str">
            <v>New Shareholder loan</v>
          </cell>
          <cell r="H26">
            <v>3755.868544600939</v>
          </cell>
          <cell r="K26">
            <v>5633.8028169014087</v>
          </cell>
          <cell r="N26">
            <v>1408.4507042253522</v>
          </cell>
        </row>
        <row r="27">
          <cell r="B27" t="str">
            <v>Bank Principal Repayment</v>
          </cell>
          <cell r="W27">
            <v>-10000</v>
          </cell>
        </row>
        <row r="28">
          <cell r="B28" t="str">
            <v>Loan Transformed in Equity</v>
          </cell>
        </row>
        <row r="29">
          <cell r="B29" t="str">
            <v>Accrual interest (2)</v>
          </cell>
          <cell r="F29">
            <v>588.53125</v>
          </cell>
          <cell r="G29">
            <v>588.53125</v>
          </cell>
          <cell r="H29">
            <v>630.78477112676069</v>
          </cell>
          <cell r="I29">
            <v>630.78477112676069</v>
          </cell>
          <cell r="J29">
            <v>630.78477112676069</v>
          </cell>
          <cell r="K29">
            <v>694.16505281690149</v>
          </cell>
          <cell r="L29">
            <v>694.16505281690149</v>
          </cell>
          <cell r="M29">
            <v>694.16505281690149</v>
          </cell>
          <cell r="N29">
            <v>710.01012323943667</v>
          </cell>
          <cell r="O29">
            <v>710.01012323943667</v>
          </cell>
          <cell r="P29">
            <v>710.01012323943667</v>
          </cell>
          <cell r="Q29">
            <v>710.01012323943667</v>
          </cell>
          <cell r="R29">
            <v>775.3684565727699</v>
          </cell>
          <cell r="S29">
            <v>775.3684565727699</v>
          </cell>
          <cell r="T29">
            <v>775.3684565727699</v>
          </cell>
          <cell r="U29">
            <v>775.3684565727699</v>
          </cell>
          <cell r="V29">
            <v>775.3684565727699</v>
          </cell>
          <cell r="W29">
            <v>721.89345657276999</v>
          </cell>
          <cell r="X29">
            <v>721.89345657276999</v>
          </cell>
          <cell r="Y29">
            <v>721.89345657276999</v>
          </cell>
          <cell r="Z29">
            <v>721.89345657276999</v>
          </cell>
          <cell r="AA29">
            <v>721.89345657276999</v>
          </cell>
          <cell r="AB29">
            <v>721.89345657276999</v>
          </cell>
          <cell r="AC29">
            <v>721.89345657276999</v>
          </cell>
        </row>
        <row r="30">
          <cell r="B30" t="str">
            <v>Interest Paid</v>
          </cell>
          <cell r="F30">
            <v>-149.53125</v>
          </cell>
          <cell r="G30">
            <v>-149.53125</v>
          </cell>
          <cell r="H30">
            <v>-1199.53125</v>
          </cell>
          <cell r="I30">
            <v>-176.76129694835683</v>
          </cell>
          <cell r="J30">
            <v>-176.76129694835683</v>
          </cell>
          <cell r="K30">
            <v>-1226.7612969483569</v>
          </cell>
          <cell r="L30">
            <v>-176.76129694835683</v>
          </cell>
          <cell r="M30">
            <v>-176.76129694835683</v>
          </cell>
          <cell r="N30">
            <v>-1226.7612969483569</v>
          </cell>
          <cell r="O30">
            <v>-176.76129694835683</v>
          </cell>
          <cell r="P30">
            <v>-176.76129694835683</v>
          </cell>
          <cell r="Q30">
            <v>-1226.7612969483569</v>
          </cell>
          <cell r="R30">
            <v>-176.76129694835683</v>
          </cell>
          <cell r="S30">
            <v>-176.76129694835683</v>
          </cell>
          <cell r="T30">
            <v>-1419.2612969483571</v>
          </cell>
          <cell r="U30">
            <v>-176.76129694835683</v>
          </cell>
          <cell r="V30">
            <v>-176.76129694835683</v>
          </cell>
          <cell r="W30">
            <v>-1419.2612969483571</v>
          </cell>
          <cell r="X30">
            <v>-176.76129694835683</v>
          </cell>
          <cell r="Y30">
            <v>-176.76129694835683</v>
          </cell>
          <cell r="Z30">
            <v>-1261.7612969483569</v>
          </cell>
          <cell r="AA30">
            <v>-176.76129694835683</v>
          </cell>
          <cell r="AB30">
            <v>-176.76129694835683</v>
          </cell>
          <cell r="AC30">
            <v>-1261.7612969483569</v>
          </cell>
        </row>
        <row r="31">
          <cell r="B31" t="str">
            <v>End Indebtedness</v>
          </cell>
          <cell r="F31">
            <v>51064</v>
          </cell>
          <cell r="G31">
            <v>51503</v>
          </cell>
          <cell r="H31">
            <v>54690.122065727701</v>
          </cell>
          <cell r="I31">
            <v>55144.145539906101</v>
          </cell>
          <cell r="J31">
            <v>55598.169014084502</v>
          </cell>
          <cell r="K31">
            <v>60699.375586854454</v>
          </cell>
          <cell r="L31">
            <v>61216.779342722999</v>
          </cell>
          <cell r="M31">
            <v>61734.183098591544</v>
          </cell>
          <cell r="N31">
            <v>62625.882629107975</v>
          </cell>
          <cell r="O31">
            <v>63159.131455399052</v>
          </cell>
          <cell r="P31">
            <v>63692.38028169013</v>
          </cell>
          <cell r="Q31">
            <v>63175.629107981207</v>
          </cell>
          <cell r="R31">
            <v>69274.236267605622</v>
          </cell>
          <cell r="S31">
            <v>69872.843427230036</v>
          </cell>
          <cell r="T31">
            <v>69228.950586854451</v>
          </cell>
          <cell r="U31">
            <v>69827.557746478866</v>
          </cell>
          <cell r="V31">
            <v>70426.16490610328</v>
          </cell>
          <cell r="W31">
            <v>65228.797065727689</v>
          </cell>
          <cell r="X31">
            <v>65773.929225352098</v>
          </cell>
          <cell r="Y31">
            <v>66319.061384976507</v>
          </cell>
          <cell r="Z31">
            <v>65779.193544600916</v>
          </cell>
          <cell r="AA31">
            <v>66324.325704225324</v>
          </cell>
          <cell r="AB31">
            <v>66869.457863849733</v>
          </cell>
          <cell r="AC31">
            <v>66329.590023474142</v>
          </cell>
        </row>
        <row r="33">
          <cell r="B33" t="str">
            <v>US$ rate</v>
          </cell>
          <cell r="F33">
            <v>2.13</v>
          </cell>
          <cell r="G33">
            <v>2.13</v>
          </cell>
          <cell r="H33">
            <v>2.13</v>
          </cell>
          <cell r="I33">
            <v>2.13</v>
          </cell>
          <cell r="J33">
            <v>2.13</v>
          </cell>
          <cell r="K33">
            <v>2.13</v>
          </cell>
          <cell r="L33">
            <v>2.13</v>
          </cell>
          <cell r="M33">
            <v>2.13</v>
          </cell>
          <cell r="N33">
            <v>2.13</v>
          </cell>
          <cell r="O33">
            <v>2.13</v>
          </cell>
          <cell r="P33">
            <v>2.13</v>
          </cell>
          <cell r="Q33">
            <v>2.13</v>
          </cell>
          <cell r="R33">
            <v>2.13</v>
          </cell>
          <cell r="S33">
            <v>2.13</v>
          </cell>
          <cell r="T33">
            <v>2.13</v>
          </cell>
          <cell r="U33">
            <v>2.13</v>
          </cell>
          <cell r="V33">
            <v>2.13</v>
          </cell>
          <cell r="W33">
            <v>2.13</v>
          </cell>
          <cell r="X33">
            <v>2.13</v>
          </cell>
          <cell r="Y33">
            <v>2.13</v>
          </cell>
          <cell r="Z33">
            <v>2.13</v>
          </cell>
          <cell r="AA33">
            <v>2.13</v>
          </cell>
          <cell r="AB33">
            <v>2.13</v>
          </cell>
          <cell r="AC33">
            <v>2.13</v>
          </cell>
        </row>
        <row r="37">
          <cell r="F37" t="str">
            <v>Q4/00</v>
          </cell>
          <cell r="H37" t="str">
            <v>Q1/01</v>
          </cell>
          <cell r="K37" t="str">
            <v>Q2/01</v>
          </cell>
          <cell r="N37" t="str">
            <v>Q3/01</v>
          </cell>
          <cell r="Q37" t="str">
            <v>Q4/01</v>
          </cell>
          <cell r="T37" t="str">
            <v>Q1/02</v>
          </cell>
          <cell r="W37" t="str">
            <v>Q2/02</v>
          </cell>
          <cell r="Z37" t="str">
            <v>Q3/02</v>
          </cell>
          <cell r="AC37" t="str">
            <v>Q4/02</v>
          </cell>
        </row>
        <row r="39">
          <cell r="B39" t="str">
            <v>Consolidated Adjusted Ebitda</v>
          </cell>
          <cell r="F39">
            <v>8005.0839240050409</v>
          </cell>
          <cell r="H39">
            <v>7223.208699246974</v>
          </cell>
          <cell r="K39">
            <v>6618.2214084311872</v>
          </cell>
          <cell r="N39">
            <v>8186.4609311035038</v>
          </cell>
          <cell r="Q39">
            <v>10370.354703415403</v>
          </cell>
          <cell r="T39">
            <v>12897.927102972602</v>
          </cell>
          <cell r="W39">
            <v>15719.250458821174</v>
          </cell>
          <cell r="Z39">
            <v>19580.555301299602</v>
          </cell>
          <cell r="AC39">
            <v>25777.969433887174</v>
          </cell>
        </row>
        <row r="40">
          <cell r="B40" t="str">
            <v>Consolidated adj.Interest Expense</v>
          </cell>
          <cell r="F40">
            <v>6815.0109866060002</v>
          </cell>
          <cell r="H40">
            <v>7051.6945422535209</v>
          </cell>
          <cell r="K40">
            <v>7527.1637323943678</v>
          </cell>
          <cell r="N40">
            <v>8108.149647887326</v>
          </cell>
          <cell r="Q40">
            <v>8456.7411971830988</v>
          </cell>
          <cell r="T40">
            <v>8912.2714788732392</v>
          </cell>
          <cell r="W40">
            <v>9197.4714788732381</v>
          </cell>
          <cell r="Z40">
            <v>8876.6214788732395</v>
          </cell>
          <cell r="AC40">
            <v>8662.7214788732399</v>
          </cell>
        </row>
        <row r="41">
          <cell r="B41" t="str">
            <v>A) INTEREST COVERAGE</v>
          </cell>
          <cell r="F41">
            <v>1.174625241212079</v>
          </cell>
          <cell r="H41">
            <v>1.0243224030714526</v>
          </cell>
          <cell r="K41">
            <v>0.87924504417893823</v>
          </cell>
          <cell r="N41">
            <v>1.0096583421146628</v>
          </cell>
          <cell r="Q41">
            <v>1.226282614261593</v>
          </cell>
          <cell r="T41">
            <v>1.4472098536885303</v>
          </cell>
          <cell r="W41">
            <v>1.709083903649887</v>
          </cell>
          <cell r="Z41">
            <v>2.2058567381635243</v>
          </cell>
          <cell r="AC41">
            <v>2.9757356849986265</v>
          </cell>
        </row>
        <row r="42">
          <cell r="B42" t="str">
            <v xml:space="preserve">      INDENTURE</v>
          </cell>
          <cell r="F42">
            <v>1.1000000000000001</v>
          </cell>
          <cell r="H42">
            <v>1.25</v>
          </cell>
          <cell r="K42">
            <v>1.25</v>
          </cell>
          <cell r="N42">
            <v>1.5</v>
          </cell>
          <cell r="Q42">
            <v>1.5</v>
          </cell>
          <cell r="T42">
            <v>1.75</v>
          </cell>
          <cell r="W42">
            <v>1.75</v>
          </cell>
          <cell r="Z42">
            <v>2</v>
          </cell>
          <cell r="AC42">
            <v>2</v>
          </cell>
        </row>
        <row r="43">
          <cell r="B43" t="str">
            <v>In complace:</v>
          </cell>
          <cell r="F43" t="str">
            <v>ok</v>
          </cell>
          <cell r="H43" t="str">
            <v>not match</v>
          </cell>
          <cell r="K43" t="str">
            <v>not match</v>
          </cell>
          <cell r="N43" t="str">
            <v>not match</v>
          </cell>
          <cell r="Q43" t="str">
            <v>not match</v>
          </cell>
          <cell r="T43" t="str">
            <v>not match</v>
          </cell>
          <cell r="W43" t="str">
            <v>not match</v>
          </cell>
          <cell r="Z43" t="str">
            <v>ok</v>
          </cell>
          <cell r="AC43" t="str">
            <v>ok</v>
          </cell>
        </row>
        <row r="47">
          <cell r="B47" t="str">
            <v>Consolidated  Total Indebtedness</v>
          </cell>
          <cell r="F47">
            <v>30000</v>
          </cell>
          <cell r="H47">
            <v>30000</v>
          </cell>
          <cell r="K47">
            <v>30000</v>
          </cell>
          <cell r="N47">
            <v>30000</v>
          </cell>
          <cell r="Q47">
            <v>30000</v>
          </cell>
          <cell r="T47">
            <v>35500</v>
          </cell>
          <cell r="W47">
            <v>31000</v>
          </cell>
          <cell r="Z47">
            <v>31000</v>
          </cell>
          <cell r="AC47">
            <v>31000</v>
          </cell>
        </row>
        <row r="48">
          <cell r="B48" t="str">
            <v>Consolidated Adjusted Ebitda</v>
          </cell>
          <cell r="F48">
            <v>8005.0839240050409</v>
          </cell>
          <cell r="H48">
            <v>7223.208699246974</v>
          </cell>
          <cell r="K48">
            <v>6618.2214084311872</v>
          </cell>
          <cell r="N48">
            <v>8186.4609311035038</v>
          </cell>
          <cell r="Q48">
            <v>10370.354703415403</v>
          </cell>
          <cell r="T48">
            <v>12897.927102972602</v>
          </cell>
          <cell r="W48">
            <v>15719.250458821174</v>
          </cell>
          <cell r="Z48">
            <v>19580.555301299602</v>
          </cell>
          <cell r="AC48">
            <v>25777.969433887174</v>
          </cell>
        </row>
        <row r="49">
          <cell r="B49" t="str">
            <v>B) LEVERAGE-INDEBTEDNESS</v>
          </cell>
          <cell r="F49">
            <v>3.7476184240915034</v>
          </cell>
          <cell r="H49">
            <v>4.1532788611143863</v>
          </cell>
          <cell r="K49">
            <v>4.5329399167247466</v>
          </cell>
          <cell r="N49">
            <v>3.664587207155475</v>
          </cell>
          <cell r="Q49">
            <v>2.8928615132247799</v>
          </cell>
          <cell r="T49">
            <v>2.7523802636330816</v>
          </cell>
          <cell r="W49">
            <v>1.9721042094983432</v>
          </cell>
          <cell r="Z49">
            <v>1.5832033118050777</v>
          </cell>
          <cell r="AC49">
            <v>1.2025772658124132</v>
          </cell>
        </row>
        <row r="50">
          <cell r="B50" t="str">
            <v xml:space="preserve">      INDENTURE</v>
          </cell>
          <cell r="F50">
            <v>6</v>
          </cell>
          <cell r="H50">
            <v>5.5</v>
          </cell>
          <cell r="K50">
            <v>5</v>
          </cell>
          <cell r="N50">
            <v>4.5</v>
          </cell>
          <cell r="Q50">
            <v>4</v>
          </cell>
          <cell r="T50">
            <v>4</v>
          </cell>
          <cell r="W50">
            <v>4</v>
          </cell>
          <cell r="Z50">
            <v>4</v>
          </cell>
          <cell r="AC50">
            <v>4</v>
          </cell>
        </row>
        <row r="51">
          <cell r="B51" t="str">
            <v>In complace:</v>
          </cell>
          <cell r="F51" t="str">
            <v>ok</v>
          </cell>
          <cell r="H51" t="str">
            <v>ok</v>
          </cell>
          <cell r="K51" t="str">
            <v>ok</v>
          </cell>
          <cell r="N51" t="str">
            <v>ok</v>
          </cell>
          <cell r="Q51" t="str">
            <v>ok</v>
          </cell>
          <cell r="T51" t="str">
            <v>ok</v>
          </cell>
          <cell r="W51" t="str">
            <v>ok</v>
          </cell>
          <cell r="Z51" t="str">
            <v>ok</v>
          </cell>
          <cell r="AC51" t="str">
            <v>ok</v>
          </cell>
        </row>
      </sheetData>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Principal"/>
      <sheetName val="#REF"/>
      <sheetName val="Principal"/>
      <sheetName val="CVRDMenu"/>
    </sheetNames>
    <sheetDataSet>
      <sheetData sheetId="0"/>
      <sheetData sheetId="1" refreshError="1"/>
      <sheetData sheetId="2" refreshError="1"/>
      <sheetData sheetId="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
      <sheetName val="DRE"/>
      <sheetName val="DRE MENSAL"/>
      <sheetName val="Mapa da Doar"/>
      <sheetName val="Análise Receita_Custo_Impostos"/>
      <sheetName val="Tabelas"/>
      <sheetName val="Acompanhamento"/>
      <sheetName val="XREF"/>
      <sheetName val="Tickmarks"/>
      <sheetName val="Aplicação"/>
      <sheetName val="Aging"/>
      <sheetName val="PDD-Movimentação"/>
      <sheetName val="pl atual"/>
      <sheetName val="Atual. cambial"/>
    </sheetNames>
    <sheetDataSet>
      <sheetData sheetId="0"/>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
      <sheetName val="DR"/>
      <sheetName val="Ajustes"/>
      <sheetName val="Ajustes (2005)"/>
      <sheetName val="Tickmarks"/>
      <sheetName val="CódigosBase"/>
      <sheetName val="Versao 1b ($=R$2,13)"/>
      <sheetName val="ParâmetrosXLS"/>
      <sheetName val="Débitos Financeiros"/>
      <sheetName val="XREF"/>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RENCIADOR"/>
      <sheetName val="FECHAMENTO"/>
      <sheetName val="TRANSF"/>
      <sheetName val="COTA_PETROBRAS"/>
      <sheetName val="ESTOQUE_DIA"/>
      <sheetName val="COMPRA_OUTROS"/>
      <sheetName val="OBJETIVOS"/>
      <sheetName val="VENDAS"/>
      <sheetName val="FILIAIS"/>
      <sheetName val="STATUS_LOG"/>
      <sheetName val="PRODUTOS"/>
      <sheetName val="STOCK_LEVEL"/>
      <sheetName val="CONSISTÊNCIA_ALE"/>
      <sheetName val="CONSISTÊNCIA_REPSOL"/>
      <sheetName val="ABERTURA_MES"/>
      <sheetName val="ABERTURA_DIA"/>
      <sheetName val="ENTRADA_PRODUTO"/>
      <sheetName val="ESPAÇOS"/>
      <sheetName val="AUDITORI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tical junho"/>
      <sheetName val="Estudo Vertical"/>
      <sheetName val="Estudo Vertical.xls"/>
    </sheetNames>
    <definedNames>
      <definedName name="b" refersTo="#REF!"/>
      <definedName name="BBet" refersTo="#REF!"/>
      <definedName name="BBras" refersTo="#REF!"/>
      <definedName name="BCAX" refersTo="#REF!"/>
      <definedName name="BCpos" refersTo="#REF!"/>
      <definedName name="BGoia" refersTo="#REF!"/>
      <definedName name="BGVal" refersTo="#REF!"/>
      <definedName name="BMCla" refersTo="#REF!"/>
      <definedName name="BNA" refersTo="#REF!"/>
      <definedName name="BSino" refersTo="#REF!"/>
      <definedName name="BVit" refersTo="#REF!"/>
      <definedName name="BVRed" refersTo="#REF!"/>
      <definedName name="Critica" refersTo="#REF!"/>
      <definedName name="Descargas_RJ" refersTo="#REF!"/>
      <definedName name="ERQER" refersTo="#REF!"/>
      <definedName name="Fechar_Mês" refersTo="#REF!"/>
      <definedName name="Home" refersTo="#REF!"/>
      <definedName name="Imprime" refersTo="#REF!"/>
      <definedName name="Imprime_BBet" refersTo="#REF!"/>
      <definedName name="Imprime_BBras" refersTo="#REF!"/>
      <definedName name="Imprime_BCAX" refersTo="#REF!"/>
      <definedName name="Imprime_BGoia" refersTo="#REF!"/>
      <definedName name="Imprime_BGVal" refersTo="#REF!"/>
      <definedName name="Imprime_BMCla" refersTo="#REF!"/>
      <definedName name="Imprime_BSino" refersTo="#REF!"/>
      <definedName name="Imprime_BVit" refersTo="#REF!"/>
      <definedName name="Imprime_BVRed" refersTo="#REF!"/>
      <definedName name="Imprime_PABH" refersTo="#REF!"/>
      <definedName name="Imprime_Tudo1" refersTo="#REF!"/>
      <definedName name="Limpa_aberturas" refersTo="#REF!"/>
      <definedName name="M" refersTo="#REF!"/>
      <definedName name="MAIA" refersTo="#REF!"/>
      <definedName name="MMM" refersTo="#REF!"/>
      <definedName name="name" refersTo="#REF!"/>
      <definedName name="PPP" refersTo="#REF!"/>
      <definedName name="PPPP" refersTo="#REF!"/>
      <definedName name="prog" refersTo="#REF!"/>
      <definedName name="prog011104" refersTo="#REF!"/>
      <definedName name="Q" refersTo="#REF!"/>
      <definedName name="um" refersTo="#REF!"/>
      <definedName name="V" refersTo="#REF!"/>
      <definedName name="XE" refersTo="#REF!"/>
      <definedName name="Zera_RJ" refersTo="#REF!"/>
    </definedNames>
    <sheetDataSet>
      <sheetData sheetId="0" refreshError="1"/>
      <sheetData sheetId="1" refreshError="1"/>
      <sheetData sheetId="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2"/>
      <sheetName val="MENU"/>
      <sheetName val="Infor Eng - R$-m³ - construção"/>
      <sheetName val="Cap. Mov x Movi. Esp.Ocioso"/>
      <sheetName val="Relatório_Cap. Venda"/>
      <sheetName val="Base_CálculoComposiçãoCombustív"/>
      <sheetName val="Açailândia (MA)"/>
      <sheetName val="Araucária (PR)_Democrática"/>
      <sheetName val="Baurú (SP)"/>
      <sheetName val="Belém (PA)"/>
      <sheetName val="Cabedelo (PB)"/>
      <sheetName val="Candeias_S.Francisco Conde (BA)"/>
      <sheetName val="Canoas (Esteio) RS"/>
      <sheetName val="Crato (CE)"/>
      <sheetName val="Cubatão (SP)"/>
      <sheetName val="Fortaleza (FR)"/>
      <sheetName val="GoVal (Gov_Valadares) RJ"/>
      <sheetName val="Ipojuca (Suape) PE"/>
      <sheetName val="Itajaí (SC)_Democrática"/>
      <sheetName val="Juazeiro (BA)"/>
      <sheetName val="Lages (SC)"/>
      <sheetName val="Laranjeiras (SE)"/>
      <sheetName val="Maceió (AL)"/>
      <sheetName val="MOC (Montes Claros) MG"/>
      <sheetName val="Ourinhos (SP)"/>
      <sheetName val="Paulinia (SP) Pool"/>
      <sheetName val="Paulinia (SP) 3º"/>
      <sheetName val="Porto Nacional (TO)"/>
      <sheetName val="Ribeirão Preto (SP)"/>
      <sheetName val="São Caetano do Sul (SP)"/>
      <sheetName val="São Luis (MA)"/>
      <sheetName val="Sarandi (PR)"/>
      <sheetName val="Teresina (PI)"/>
      <sheetName val="UBERABA - RIO BRANCO (MG)"/>
      <sheetName val="Vitória (ES)"/>
      <sheetName val="GMR POR PÓLO 2018 v 6"/>
      <sheetName val="Base Pri x Base Sec"/>
      <sheetName val="Tabela Ke e Ka"/>
      <sheetName val="% rateio"/>
      <sheetName val="Demanda_Plan Estratégico"/>
      <sheetName val="Nome dos Tanques no SICOF"/>
      <sheetName val="Dados"/>
      <sheetName val="Resumo Tancagem_Base Cap Mov."/>
      <sheetName val="Detalhes"/>
      <sheetName val="De Para_Cond. Comerciais"/>
      <sheetName val="Capacidade de Movimentação"/>
      <sheetName val="Composição combustíveis"/>
      <sheetName val="Cálculo ANP 03-81"/>
      <sheetName val="Estudo"/>
      <sheetName val="Projeção de Movimentação"/>
      <sheetName val="Histórico de Movimentação"/>
      <sheetName val="Resumo_Manutenção dos Tanques"/>
      <sheetName val="GMR POR PÓLO 2019"/>
      <sheetName val="Vendas + Transferência"/>
      <sheetName val="Coeficiente"/>
      <sheetName val="Comparativo CoeficienteVariação"/>
    </sheetNames>
    <sheetDataSet>
      <sheetData sheetId="0" refreshError="1"/>
      <sheetData sheetId="1"/>
      <sheetData sheetId="2"/>
      <sheetData sheetId="3"/>
      <sheetData sheetId="4"/>
      <sheetData sheetId="5">
        <row r="2">
          <cell r="B2">
            <v>0.73</v>
          </cell>
        </row>
        <row r="4">
          <cell r="D4">
            <v>0.1</v>
          </cell>
        </row>
        <row r="5">
          <cell r="D5">
            <v>0.1</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7">
          <cell r="B17" t="str">
            <v>Gasolina A</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ow r="2">
          <cell r="B2">
            <v>0</v>
          </cell>
          <cell r="C2">
            <v>0</v>
          </cell>
        </row>
      </sheetData>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te Genomika set16"/>
      <sheetName val="Balancete Genomika 2015 DEZYTD"/>
      <sheetName val="Balancete Genomika set15"/>
      <sheetName val="Balancete Genomika set16YTDD"/>
      <sheetName val="Razão Genomika Set16YTD"/>
      <sheetName val="Razão genomika 2015"/>
      <sheetName val="Dúvidas"/>
      <sheetName val="Razão genomika 2016"/>
      <sheetName val="Insumos"/>
      <sheetName val="Serviços de terceiros PJ custo"/>
      <sheetName val="Pessoal custo"/>
      <sheetName val="Pessoal PJ custo"/>
      <sheetName val="Serviços de terceiros PJ despes"/>
      <sheetName val="Pessoal despesa"/>
      <sheetName val="Contas a Receber"/>
      <sheetName val="Despesa financeira"/>
      <sheetName val="Gráfico Genomika"/>
      <sheetName val="Balancete Genomilka Dez15 YTD"/>
      <sheetName val="Balancete Genomika Dez16 YTD"/>
      <sheetName val="Razão Genomika dez15 YTD"/>
      <sheetName val="Razão Genomika dez16 YTD"/>
      <sheetName val="RazãoGenomika2016Atualizado"/>
      <sheetName val="Dre Genomika"/>
      <sheetName val="Serv. de terc. PJ DESP. dez16YT"/>
      <sheetName val="Despesa financeira dez16"/>
      <sheetName val="Serviços de ter PJ DEZ16"/>
      <sheetName val="Insumos 16"/>
      <sheetName val="Pessoal PJ custo dez16"/>
      <sheetName val="Insumos dez16 YTD"/>
      <sheetName val="Serviços de terceiros PJ Cus 16"/>
      <sheetName val="Pessoal Custo 2016"/>
      <sheetName val="Aluguel-IPTU-COND. 2016"/>
      <sheetName val="Viagens 16"/>
      <sheetName val="Manut. de equipament. 2016"/>
      <sheetName val="Serviços de terceiros PJ Des 16"/>
      <sheetName val="Pessoal despesa 2016"/>
      <sheetName val="Despesa financeira 2016"/>
      <sheetName val="Balancete Genomika 4º trimestre"/>
      <sheetName val="Balancete Genomika atua 2016"/>
      <sheetName val="Balancete Genom. atua Set16-YTD"/>
      <sheetName val="Razao Genomika atua 2016"/>
      <sheetName val="Mútuos a pagar"/>
      <sheetName val="Balancete Genomika 1T17"/>
      <sheetName val="Razão Genomika 1T17"/>
      <sheetName val="Razão Genomika 1T17 Atual."/>
      <sheetName val="Razão Genomi 1T17 "/>
      <sheetName val="Razão 1T16"/>
      <sheetName val="#GENOMIKA - Balancete 01.2017"/>
      <sheetName val="#GENOMIKA - Balancete 02.2017"/>
      <sheetName val="#GENOMIKA - Balancete 03.2017"/>
      <sheetName val="#GENOMIKA - Balancete 04.2017"/>
      <sheetName val="#GENOMIKA - Balancete 05.2017"/>
      <sheetName val="Razão Jan a Jul17"/>
      <sheetName val="Planilha4"/>
      <sheetName val="Balancete Jan a Jul16"/>
      <sheetName val="Balancete Jan a Jul17"/>
      <sheetName val="ROIC"/>
      <sheetName val="pauta Julho"/>
      <sheetName val="Q&amp;A Gnmk"/>
      <sheetName val="Dre Genomika Ago17 YTD"/>
      <sheetName val="Dre Genomika Ago17 YTD (PPT)"/>
      <sheetName val="Dre Genomika Ago17 YTD (PPT AJ)"/>
      <sheetName val="Balancete Ago17"/>
      <sheetName val="Razão Ago17"/>
      <sheetName val="Pauta Resultado Ago17ytd"/>
      <sheetName val="Balancete Jul17"/>
      <sheetName val="BP Genomika Jan-Ago 17"/>
      <sheetName val="FC Genomika Jan-Ago 17"/>
      <sheetName val="DRE Genomika Jul17YTD (2)"/>
      <sheetName val="Gráfico1"/>
      <sheetName val="DRE Genomika Jul17 x Jul17Y (G)"/>
      <sheetName val="DRE Genomika Mai17YTD"/>
      <sheetName val="DRE Genomika Mai16xMai17"/>
      <sheetName val="Fluxo de Caixa Mai17YTD"/>
      <sheetName val="Dúvidas FABI"/>
      <sheetName val="Insumos Mai17 YTD"/>
      <sheetName val="Viagens Mai17YTD"/>
      <sheetName val="Ferramentas e acess. Mai17YTD"/>
      <sheetName val="Serv. ter. PJ Custo"/>
      <sheetName val="Pessoal PJ Custo Mai"/>
      <sheetName val="Razão Genomika Jan-Mai 17"/>
      <sheetName val="Balancete Genomika Mai17"/>
      <sheetName val="Balancete Genomika Abr17"/>
      <sheetName val="Balancete Genomika Mai16"/>
      <sheetName val="Balancete Genomika Jan-Mai 17"/>
      <sheetName val="Balancete Genomika Jan-Mai 16"/>
      <sheetName val="Salários e distribuição"/>
      <sheetName val="BP Genomika Mai17"/>
      <sheetName val="Balancete Genomika 1T16"/>
      <sheetName val="Planilha3"/>
      <sheetName val="FLUXO DE CAIXA &gt;&gt;&gt;"/>
      <sheetName val="Caixa Jan 16"/>
      <sheetName val="Caixa Fev 16"/>
      <sheetName val="Caixa Mar 16"/>
      <sheetName val="Caixa Jan 17"/>
      <sheetName val="Caixa Fev 17"/>
      <sheetName val="Caixa Mar 17"/>
      <sheetName val="Caixa Abr 17"/>
      <sheetName val="Caixa Mai17"/>
      <sheetName val="Planilha2"/>
      <sheetName val="Fluxo de caixa Genomika 2017"/>
      <sheetName val="Pessoal PJ Custo Mar17"/>
      <sheetName val="Pessoal PJ Despesa Mar17"/>
      <sheetName val="Serviços de terc. PJ Cus Mar-17"/>
      <sheetName val="Ferramentas e acess. Mar-17"/>
      <sheetName val="Fluxo de Caixa Livre"/>
      <sheetName val="210101 - FORNECEDORES"/>
      <sheetName val="110201 - CLIENTES"/>
      <sheetName val="110202 - PCLD"/>
      <sheetName val="Balancete Jan17"/>
      <sheetName val="Balancete Fev17"/>
      <sheetName val="Balancete Mar17"/>
      <sheetName val="Balancete Abr17"/>
      <sheetName val="Balancete Mai17"/>
      <sheetName val="Balancete Jun17"/>
      <sheetName val="GNMK"/>
      <sheetName val="Genomika Jan17"/>
      <sheetName val="Genomika Fev17"/>
      <sheetName val="Genomika Mar17"/>
      <sheetName val="Genomika Abr17"/>
      <sheetName val="Genomika Mai17"/>
      <sheetName val="Genomika Jun17"/>
      <sheetName val="Genomika Jul17"/>
      <sheetName val="Fat17"/>
      <sheetName val="Gráficos"/>
      <sheetName val="Produção 2016 x 2017"/>
      <sheetName val="Genomika Ago17"/>
      <sheetName val="Exames Gnmk 2017"/>
      <sheetName val="Planilha6"/>
      <sheetName val="Planilha1"/>
      <sheetName val="Convênios"/>
      <sheetName val="Controle dos exames sem val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ow r="1">
          <cell r="B1"/>
          <cell r="C1"/>
          <cell r="D1"/>
          <cell r="E1" t="str">
            <v>Folha:</v>
          </cell>
          <cell r="F1"/>
          <cell r="G1">
            <v>1</v>
          </cell>
        </row>
        <row r="2">
          <cell r="B2"/>
          <cell r="C2" t="str">
            <v>Balancete de Verificação</v>
          </cell>
          <cell r="D2"/>
          <cell r="E2" t="str">
            <v>Data:</v>
          </cell>
          <cell r="F2"/>
          <cell r="G2">
            <v>42971</v>
          </cell>
        </row>
        <row r="3">
          <cell r="B3"/>
          <cell r="C3"/>
          <cell r="D3"/>
          <cell r="E3" t="str">
            <v>Hora:</v>
          </cell>
          <cell r="F3"/>
          <cell r="G3">
            <v>0.37291666666666662</v>
          </cell>
        </row>
        <row r="4">
          <cell r="B4"/>
          <cell r="C4" t="str">
            <v>Grau: 5</v>
          </cell>
          <cell r="D4"/>
          <cell r="E4" t="str">
            <v>Período:</v>
          </cell>
          <cell r="F4"/>
          <cell r="G4" t="str">
            <v>01/2016 a 07/2016</v>
          </cell>
        </row>
        <row r="5">
          <cell r="B5"/>
          <cell r="C5"/>
          <cell r="D5"/>
          <cell r="E5"/>
          <cell r="F5"/>
          <cell r="G5"/>
        </row>
        <row r="6">
          <cell r="B6" t="str">
            <v>Reduzida</v>
          </cell>
          <cell r="C6" t="str">
            <v>Nome</v>
          </cell>
          <cell r="D6" t="str">
            <v>Saldo Anterior</v>
          </cell>
          <cell r="E6" t="str">
            <v>Débito</v>
          </cell>
          <cell r="F6" t="str">
            <v>Crédito</v>
          </cell>
          <cell r="G6" t="str">
            <v>Saldo Atual</v>
          </cell>
        </row>
        <row r="7">
          <cell r="B7"/>
          <cell r="C7"/>
          <cell r="D7"/>
          <cell r="E7"/>
          <cell r="F7"/>
          <cell r="G7"/>
        </row>
        <row r="8">
          <cell r="B8"/>
          <cell r="C8" t="str">
            <v>ATIVO</v>
          </cell>
          <cell r="D8">
            <v>4295971.05</v>
          </cell>
          <cell r="E8">
            <v>17921752.27</v>
          </cell>
          <cell r="F8">
            <v>17850753.91</v>
          </cell>
          <cell r="G8">
            <v>4366969.41</v>
          </cell>
        </row>
        <row r="9">
          <cell r="B9"/>
          <cell r="C9" t="str">
            <v>CIRCULANTE</v>
          </cell>
          <cell r="D9">
            <v>2970003.79</v>
          </cell>
          <cell r="E9">
            <v>17666495.539999999</v>
          </cell>
          <cell r="F9">
            <v>17733886.370000001</v>
          </cell>
          <cell r="G9">
            <v>2902612.96</v>
          </cell>
        </row>
        <row r="10">
          <cell r="B10"/>
          <cell r="C10" t="str">
            <v>DISPONIBILIDADES</v>
          </cell>
          <cell r="D10">
            <v>920409.04</v>
          </cell>
          <cell r="E10">
            <v>11650981.380000001</v>
          </cell>
          <cell r="F10">
            <v>12148755.810000001</v>
          </cell>
          <cell r="G10">
            <v>422634.61</v>
          </cell>
        </row>
        <row r="11">
          <cell r="B11"/>
          <cell r="C11" t="str">
            <v>CAIXA</v>
          </cell>
          <cell r="D11">
            <v>13193.48</v>
          </cell>
          <cell r="E11">
            <v>0</v>
          </cell>
          <cell r="F11">
            <v>69</v>
          </cell>
          <cell r="G11">
            <v>13124.48</v>
          </cell>
        </row>
        <row r="12">
          <cell r="B12" t="str">
            <v>1001-4</v>
          </cell>
          <cell r="C12" t="str">
            <v>CAIXA</v>
          </cell>
          <cell r="D12">
            <v>13193.48</v>
          </cell>
          <cell r="E12">
            <v>0</v>
          </cell>
          <cell r="F12">
            <v>69</v>
          </cell>
          <cell r="G12">
            <v>13124.48</v>
          </cell>
        </row>
        <row r="13">
          <cell r="B13"/>
          <cell r="C13"/>
          <cell r="D13"/>
          <cell r="E13"/>
          <cell r="F13"/>
          <cell r="G13"/>
        </row>
        <row r="14">
          <cell r="B14"/>
          <cell r="C14" t="str">
            <v>BANCOS E APLICAÇÕES</v>
          </cell>
          <cell r="D14">
            <v>907215.56</v>
          </cell>
          <cell r="E14">
            <v>11650981.380000001</v>
          </cell>
          <cell r="F14">
            <v>12148686.810000001</v>
          </cell>
          <cell r="G14">
            <v>409510.13</v>
          </cell>
        </row>
        <row r="15">
          <cell r="B15" t="str">
            <v>1003-0</v>
          </cell>
          <cell r="C15" t="str">
            <v>BANCO ITAÚ AG.: 3175 C/C 21630-2</v>
          </cell>
          <cell r="D15">
            <v>150</v>
          </cell>
          <cell r="E15">
            <v>8306858.4199999999</v>
          </cell>
          <cell r="F15">
            <v>8306998.4199999999</v>
          </cell>
          <cell r="G15">
            <v>10</v>
          </cell>
        </row>
        <row r="16">
          <cell r="B16" t="str">
            <v>1004-9</v>
          </cell>
          <cell r="C16" t="str">
            <v>BANCO ITAÚ APLICAÇÃO</v>
          </cell>
          <cell r="D16">
            <v>883515.53</v>
          </cell>
          <cell r="E16">
            <v>3213674.73</v>
          </cell>
          <cell r="F16">
            <v>3803184.31</v>
          </cell>
          <cell r="G16">
            <v>294005.95</v>
          </cell>
        </row>
        <row r="17">
          <cell r="B17" t="str">
            <v>1005-7</v>
          </cell>
          <cell r="C17" t="str">
            <v>BANCO DO BRASIL AG.: 6971 C/C 63354-2</v>
          </cell>
          <cell r="D17">
            <v>22274.9</v>
          </cell>
          <cell r="E17">
            <v>32898.42</v>
          </cell>
          <cell r="F17">
            <v>461.45</v>
          </cell>
          <cell r="G17">
            <v>54711.87</v>
          </cell>
        </row>
        <row r="18">
          <cell r="B18" t="str">
            <v>34478-8</v>
          </cell>
          <cell r="C18" t="str">
            <v>BANCO BRADESCO AG.: 3209 C/C 1928-3</v>
          </cell>
          <cell r="D18">
            <v>173.17</v>
          </cell>
          <cell r="E18">
            <v>34623.769999999997</v>
          </cell>
          <cell r="F18">
            <v>34530.92</v>
          </cell>
          <cell r="G18">
            <v>266.02</v>
          </cell>
        </row>
        <row r="19">
          <cell r="B19" t="str">
            <v>34479-6</v>
          </cell>
          <cell r="C19" t="str">
            <v>BRADESCO APLICAÇÃO INVEST PLUS</v>
          </cell>
          <cell r="D19">
            <v>1101.96</v>
          </cell>
          <cell r="E19">
            <v>34264.910000000003</v>
          </cell>
          <cell r="F19">
            <v>2123.1999999999998</v>
          </cell>
          <cell r="G19">
            <v>33243.67</v>
          </cell>
        </row>
        <row r="20">
          <cell r="B20" t="str">
            <v>34524-5</v>
          </cell>
          <cell r="C20" t="str">
            <v>CAPITALIZAÇÃO SUL AMERICA(GARANTIA DE ALUGUEL)</v>
          </cell>
          <cell r="D20">
            <v>0</v>
          </cell>
          <cell r="E20">
            <v>18000</v>
          </cell>
          <cell r="F20">
            <v>0</v>
          </cell>
          <cell r="G20">
            <v>18000</v>
          </cell>
        </row>
        <row r="21">
          <cell r="B21" t="str">
            <v>34532-6</v>
          </cell>
          <cell r="C21" t="str">
            <v>CAIXA ECONOMICA AG: 1582-3 CTA:1338-5</v>
          </cell>
          <cell r="D21">
            <v>0</v>
          </cell>
          <cell r="E21">
            <v>10661.13</v>
          </cell>
          <cell r="F21">
            <v>1388.51</v>
          </cell>
          <cell r="G21">
            <v>9272.6200000000008</v>
          </cell>
        </row>
        <row r="22">
          <cell r="B22"/>
          <cell r="C22"/>
          <cell r="D22"/>
          <cell r="E22"/>
          <cell r="F22"/>
          <cell r="G22"/>
        </row>
        <row r="23">
          <cell r="B23"/>
          <cell r="C23" t="str">
            <v>CLIENTES</v>
          </cell>
          <cell r="D23">
            <v>747876.66</v>
          </cell>
          <cell r="E23">
            <v>4823736.54</v>
          </cell>
          <cell r="F23">
            <v>4931092.6500000004</v>
          </cell>
          <cell r="G23">
            <v>640520.55000000005</v>
          </cell>
        </row>
        <row r="24">
          <cell r="B24"/>
          <cell r="C24" t="str">
            <v>DUPLICATAS A RECEBER</v>
          </cell>
          <cell r="D24">
            <v>747876.66</v>
          </cell>
          <cell r="E24">
            <v>4823736.54</v>
          </cell>
          <cell r="F24">
            <v>4931092.6500000004</v>
          </cell>
          <cell r="G24">
            <v>640520.55000000005</v>
          </cell>
        </row>
        <row r="25">
          <cell r="B25" t="str">
            <v>1271-8</v>
          </cell>
          <cell r="C25" t="str">
            <v>DUPLICATAS A RECEBER</v>
          </cell>
          <cell r="D25">
            <v>747876.66</v>
          </cell>
          <cell r="E25">
            <v>4380921.3099999996</v>
          </cell>
          <cell r="F25">
            <v>4569429.66</v>
          </cell>
          <cell r="G25">
            <v>559368.31000000006</v>
          </cell>
        </row>
        <row r="26">
          <cell r="B26" t="str">
            <v>34526-1</v>
          </cell>
          <cell r="C26" t="str">
            <v>VALORES A FATURAR</v>
          </cell>
          <cell r="D26">
            <v>0</v>
          </cell>
          <cell r="E26">
            <v>442815.23</v>
          </cell>
          <cell r="F26">
            <v>361662.99</v>
          </cell>
          <cell r="G26">
            <v>81152.240000000005</v>
          </cell>
        </row>
        <row r="27">
          <cell r="B27"/>
          <cell r="C27"/>
          <cell r="D27"/>
          <cell r="E27"/>
          <cell r="F27"/>
          <cell r="G27"/>
        </row>
        <row r="28">
          <cell r="B28"/>
          <cell r="C28" t="str">
            <v>ESTOQUE</v>
          </cell>
          <cell r="D28">
            <v>0</v>
          </cell>
          <cell r="E28">
            <v>443265.08</v>
          </cell>
          <cell r="F28">
            <v>107022.38</v>
          </cell>
          <cell r="G28">
            <v>336242.7</v>
          </cell>
        </row>
        <row r="29">
          <cell r="B29"/>
          <cell r="C29" t="str">
            <v>ESTOQUE - INSUMO</v>
          </cell>
          <cell r="D29">
            <v>0</v>
          </cell>
          <cell r="E29">
            <v>443265.08</v>
          </cell>
          <cell r="F29">
            <v>107022.38</v>
          </cell>
          <cell r="G29">
            <v>336242.7</v>
          </cell>
        </row>
        <row r="30">
          <cell r="B30" t="str">
            <v>34518-0</v>
          </cell>
          <cell r="C30" t="str">
            <v>INSUMO - ESTOQUE</v>
          </cell>
          <cell r="D30">
            <v>0</v>
          </cell>
          <cell r="E30">
            <v>443265.08</v>
          </cell>
          <cell r="F30">
            <v>107022.38</v>
          </cell>
          <cell r="G30">
            <v>336242.7</v>
          </cell>
        </row>
        <row r="31">
          <cell r="B31"/>
          <cell r="C31"/>
          <cell r="D31"/>
          <cell r="E31"/>
          <cell r="F31"/>
          <cell r="G31"/>
        </row>
        <row r="32">
          <cell r="B32"/>
          <cell r="C32" t="str">
            <v>CRÉDITOS</v>
          </cell>
          <cell r="D32">
            <v>1301718.0900000001</v>
          </cell>
          <cell r="E32">
            <v>678891.59</v>
          </cell>
          <cell r="F32">
            <v>479957.63</v>
          </cell>
          <cell r="G32">
            <v>1500652.05</v>
          </cell>
        </row>
        <row r="33">
          <cell r="B33"/>
          <cell r="C33" t="str">
            <v>ADIANTAMENTO A FORNECEDORES</v>
          </cell>
          <cell r="D33">
            <v>218348</v>
          </cell>
          <cell r="E33">
            <v>44890.52</v>
          </cell>
          <cell r="F33">
            <v>44380.52</v>
          </cell>
          <cell r="G33">
            <v>218858</v>
          </cell>
        </row>
        <row r="34">
          <cell r="B34" t="str">
            <v>34328-5</v>
          </cell>
          <cell r="C34" t="str">
            <v>ADIANTAMENTO A FORNECEDORES</v>
          </cell>
          <cell r="D34">
            <v>194680.19</v>
          </cell>
          <cell r="E34">
            <v>44890.52</v>
          </cell>
          <cell r="F34">
            <v>44380.52</v>
          </cell>
          <cell r="G34">
            <v>195190.19</v>
          </cell>
        </row>
        <row r="35">
          <cell r="B35" t="str">
            <v>34338-2</v>
          </cell>
          <cell r="C35" t="str">
            <v>VALORES A IDENTIFICAR</v>
          </cell>
          <cell r="D35">
            <v>23667.81</v>
          </cell>
          <cell r="E35">
            <v>0</v>
          </cell>
          <cell r="F35">
            <v>0</v>
          </cell>
          <cell r="G35">
            <v>23667.81</v>
          </cell>
        </row>
        <row r="36">
          <cell r="B36"/>
          <cell r="C36"/>
          <cell r="D36"/>
          <cell r="E36"/>
          <cell r="F36"/>
          <cell r="G36"/>
        </row>
        <row r="37">
          <cell r="B37"/>
          <cell r="C37" t="str">
            <v>ADIANTAMENTO A EMPREGADOS</v>
          </cell>
          <cell r="D37">
            <v>775.27</v>
          </cell>
          <cell r="E37">
            <v>41664.67</v>
          </cell>
          <cell r="F37">
            <v>39053.58</v>
          </cell>
          <cell r="G37">
            <v>3386.36</v>
          </cell>
        </row>
        <row r="38">
          <cell r="B38" t="str">
            <v>1265-3</v>
          </cell>
          <cell r="C38" t="str">
            <v>ADIANTAMENTO DE FÉRIAS</v>
          </cell>
          <cell r="D38">
            <v>775.27</v>
          </cell>
          <cell r="E38">
            <v>13296.29</v>
          </cell>
          <cell r="F38">
            <v>13789</v>
          </cell>
          <cell r="G38">
            <v>282.56</v>
          </cell>
        </row>
        <row r="39">
          <cell r="B39" t="str">
            <v>1266-1</v>
          </cell>
          <cell r="C39" t="str">
            <v>ADIANTAMENTO DE EMPREGADOS</v>
          </cell>
          <cell r="D39">
            <v>0</v>
          </cell>
          <cell r="E39">
            <v>25264.58</v>
          </cell>
          <cell r="F39">
            <v>25264.58</v>
          </cell>
          <cell r="G39">
            <v>0</v>
          </cell>
        </row>
        <row r="40">
          <cell r="B40" t="str">
            <v>34352-8</v>
          </cell>
          <cell r="C40" t="str">
            <v>ADIANTAMENTO 13° SALÁRIO</v>
          </cell>
          <cell r="D40">
            <v>0</v>
          </cell>
          <cell r="E40">
            <v>3103.8</v>
          </cell>
          <cell r="F40">
            <v>0</v>
          </cell>
          <cell r="G40">
            <v>3103.8</v>
          </cell>
        </row>
        <row r="41">
          <cell r="B41"/>
          <cell r="C41"/>
          <cell r="D41"/>
          <cell r="E41"/>
          <cell r="F41"/>
          <cell r="G41"/>
        </row>
        <row r="42">
          <cell r="B42"/>
          <cell r="C42" t="str">
            <v>ADIANTAMENTOS</v>
          </cell>
          <cell r="D42">
            <v>993654.83</v>
          </cell>
          <cell r="E42">
            <v>348609.74</v>
          </cell>
          <cell r="F42">
            <v>156335.45000000001</v>
          </cell>
          <cell r="G42">
            <v>1185929.1200000001</v>
          </cell>
        </row>
        <row r="43">
          <cell r="B43" t="str">
            <v>1269-6</v>
          </cell>
          <cell r="C43" t="str">
            <v>ADIANTAMENTO A JOÃO BOSCO</v>
          </cell>
          <cell r="D43">
            <v>653643.34</v>
          </cell>
          <cell r="E43">
            <v>192274.29</v>
          </cell>
          <cell r="F43">
            <v>0</v>
          </cell>
          <cell r="G43">
            <v>845917.63</v>
          </cell>
        </row>
        <row r="44">
          <cell r="B44" t="str">
            <v>34366-8</v>
          </cell>
          <cell r="C44" t="str">
            <v>ADIANTAMENTO REEMBOLSO</v>
          </cell>
          <cell r="D44">
            <v>12201.41</v>
          </cell>
          <cell r="E44">
            <v>0</v>
          </cell>
          <cell r="F44">
            <v>0</v>
          </cell>
          <cell r="G44">
            <v>12201.41</v>
          </cell>
        </row>
        <row r="45">
          <cell r="B45" t="str">
            <v>34461-3</v>
          </cell>
          <cell r="C45" t="str">
            <v>ADIANTAMENTO IKEWAI - FERNANDOSODRÉ</v>
          </cell>
          <cell r="D45">
            <v>20027.79</v>
          </cell>
          <cell r="E45">
            <v>0</v>
          </cell>
          <cell r="F45">
            <v>0</v>
          </cell>
          <cell r="G45">
            <v>20027.79</v>
          </cell>
        </row>
        <row r="46">
          <cell r="B46" t="str">
            <v>34492-3</v>
          </cell>
          <cell r="C46" t="str">
            <v>ADIANTAMENTO CARTÃO EMPRESARIAL</v>
          </cell>
          <cell r="D46">
            <v>2607.62</v>
          </cell>
          <cell r="E46">
            <v>141400.56</v>
          </cell>
          <cell r="F46">
            <v>141400.56</v>
          </cell>
          <cell r="G46">
            <v>2607.62</v>
          </cell>
        </row>
        <row r="47">
          <cell r="B47" t="str">
            <v>34497-4</v>
          </cell>
          <cell r="C47" t="str">
            <v>ADIANTAMENTO DIANA MEIRA</v>
          </cell>
          <cell r="D47">
            <v>5174.67</v>
          </cell>
          <cell r="E47">
            <v>0</v>
          </cell>
          <cell r="F47">
            <v>0</v>
          </cell>
          <cell r="G47">
            <v>5174.67</v>
          </cell>
        </row>
        <row r="48">
          <cell r="B48" t="str">
            <v>34504-0</v>
          </cell>
          <cell r="C48" t="str">
            <v>ADIANTAMENTO IKEWAI</v>
          </cell>
          <cell r="D48">
            <v>69000</v>
          </cell>
          <cell r="E48">
            <v>0</v>
          </cell>
          <cell r="F48">
            <v>0</v>
          </cell>
          <cell r="G48">
            <v>69000</v>
          </cell>
        </row>
        <row r="49">
          <cell r="B49" t="str">
            <v>34510-5</v>
          </cell>
          <cell r="C49" t="str">
            <v>ADIANTAMENTO SÉRGIO MONTEIROCAVALCANTI</v>
          </cell>
          <cell r="D49">
            <v>81000</v>
          </cell>
          <cell r="E49">
            <v>0</v>
          </cell>
          <cell r="F49">
            <v>0</v>
          </cell>
          <cell r="G49">
            <v>81000</v>
          </cell>
        </row>
        <row r="50">
          <cell r="B50" t="str">
            <v>34516-4</v>
          </cell>
          <cell r="C50" t="str">
            <v>ADIANTAMENTO BOSCO</v>
          </cell>
          <cell r="D50">
            <v>150000</v>
          </cell>
          <cell r="E50">
            <v>0</v>
          </cell>
          <cell r="F50">
            <v>0</v>
          </cell>
          <cell r="G50">
            <v>150000</v>
          </cell>
        </row>
        <row r="51">
          <cell r="B51" t="str">
            <v>34519-9</v>
          </cell>
          <cell r="C51" t="str">
            <v>ADIANTAMENTO DESPACHANTEIMPORTAÇÃO</v>
          </cell>
          <cell r="D51">
            <v>0</v>
          </cell>
          <cell r="E51">
            <v>14934.89</v>
          </cell>
          <cell r="F51">
            <v>14934.89</v>
          </cell>
          <cell r="G51">
            <v>0</v>
          </cell>
        </row>
        <row r="52">
          <cell r="B52"/>
          <cell r="C52"/>
          <cell r="D52"/>
          <cell r="E52"/>
          <cell r="F52"/>
          <cell r="G52"/>
        </row>
        <row r="53">
          <cell r="B53"/>
          <cell r="C53" t="str">
            <v>IMPOSTOS E CONTRIBUIÇÕES ARECUPERAR</v>
          </cell>
          <cell r="D53">
            <v>0</v>
          </cell>
          <cell r="E53">
            <v>222257.2</v>
          </cell>
          <cell r="F53">
            <v>210576.24</v>
          </cell>
          <cell r="G53">
            <v>11680.96</v>
          </cell>
        </row>
        <row r="54">
          <cell r="B54" t="str">
            <v>1279-3</v>
          </cell>
          <cell r="C54" t="str">
            <v>IMPOSTO DE RENDA A RECUPERAR</v>
          </cell>
          <cell r="D54">
            <v>0</v>
          </cell>
          <cell r="E54">
            <v>54059.98</v>
          </cell>
          <cell r="F54">
            <v>47055.27</v>
          </cell>
          <cell r="G54">
            <v>7004.71</v>
          </cell>
        </row>
        <row r="55">
          <cell r="B55" t="str">
            <v>1281-5</v>
          </cell>
          <cell r="C55" t="str">
            <v>PIS A RECUPERAR</v>
          </cell>
          <cell r="D55">
            <v>0</v>
          </cell>
          <cell r="E55">
            <v>23461.68</v>
          </cell>
          <cell r="F55">
            <v>23461.68</v>
          </cell>
          <cell r="G55">
            <v>0</v>
          </cell>
        </row>
        <row r="56">
          <cell r="B56" t="str">
            <v>1282-3</v>
          </cell>
          <cell r="C56" t="str">
            <v>COFINS A RECUPERAR</v>
          </cell>
          <cell r="D56">
            <v>0</v>
          </cell>
          <cell r="E56">
            <v>107285.14</v>
          </cell>
          <cell r="F56">
            <v>107285.14</v>
          </cell>
          <cell r="G56">
            <v>0</v>
          </cell>
        </row>
        <row r="57">
          <cell r="B57" t="str">
            <v>1283-1</v>
          </cell>
          <cell r="C57" t="str">
            <v>CSLL A RECUPERAR</v>
          </cell>
          <cell r="D57">
            <v>0</v>
          </cell>
          <cell r="E57">
            <v>36094.92</v>
          </cell>
          <cell r="F57">
            <v>31418.67</v>
          </cell>
          <cell r="G57">
            <v>4676.25</v>
          </cell>
        </row>
        <row r="58">
          <cell r="B58" t="str">
            <v>34465-6</v>
          </cell>
          <cell r="C58" t="str">
            <v>ISS Á RECUPERAR</v>
          </cell>
          <cell r="D58">
            <v>0</v>
          </cell>
          <cell r="E58">
            <v>1355.48</v>
          </cell>
          <cell r="F58">
            <v>1355.48</v>
          </cell>
          <cell r="G58">
            <v>0</v>
          </cell>
        </row>
        <row r="59">
          <cell r="B59"/>
          <cell r="C59"/>
          <cell r="D59"/>
          <cell r="E59"/>
          <cell r="F59"/>
          <cell r="G59"/>
        </row>
        <row r="60">
          <cell r="B60"/>
          <cell r="C60" t="str">
            <v>IMPOSTOS E CONTRIBUIÇÕES ACOMPENSAR</v>
          </cell>
          <cell r="D60">
            <v>88939.99</v>
          </cell>
          <cell r="E60">
            <v>21469.46</v>
          </cell>
          <cell r="F60">
            <v>29611.84</v>
          </cell>
          <cell r="G60">
            <v>80797.61</v>
          </cell>
        </row>
        <row r="61">
          <cell r="B61" t="str">
            <v>1292-0</v>
          </cell>
          <cell r="C61" t="str">
            <v>IMPOSTO DE RENDA RETIDO NA FONTE</v>
          </cell>
          <cell r="D61">
            <v>159.68</v>
          </cell>
          <cell r="E61">
            <v>0</v>
          </cell>
          <cell r="F61">
            <v>0</v>
          </cell>
          <cell r="G61">
            <v>159.68</v>
          </cell>
        </row>
        <row r="62">
          <cell r="B62" t="str">
            <v>1293-9</v>
          </cell>
          <cell r="C62" t="str">
            <v>CSLL RETIDOS NA FONTE</v>
          </cell>
          <cell r="D62">
            <v>50.82</v>
          </cell>
          <cell r="E62">
            <v>0</v>
          </cell>
          <cell r="F62">
            <v>0</v>
          </cell>
          <cell r="G62">
            <v>50.82</v>
          </cell>
        </row>
        <row r="63">
          <cell r="B63" t="str">
            <v>1294-7</v>
          </cell>
          <cell r="C63" t="str">
            <v>PIS RETIDOS NA FONTE</v>
          </cell>
          <cell r="D63">
            <v>15757.97</v>
          </cell>
          <cell r="E63">
            <v>3220.01</v>
          </cell>
          <cell r="F63">
            <v>4647.47</v>
          </cell>
          <cell r="G63">
            <v>14330.51</v>
          </cell>
        </row>
        <row r="64">
          <cell r="B64" t="str">
            <v>1295-5</v>
          </cell>
          <cell r="C64" t="str">
            <v>COFINS RETIDOS NA FONTE</v>
          </cell>
          <cell r="D64">
            <v>72729.119999999995</v>
          </cell>
          <cell r="E64">
            <v>18249.45</v>
          </cell>
          <cell r="F64">
            <v>24964.37</v>
          </cell>
          <cell r="G64">
            <v>66014.2</v>
          </cell>
        </row>
        <row r="65">
          <cell r="B65" t="str">
            <v>34442-7</v>
          </cell>
          <cell r="C65" t="str">
            <v>TAXA ASSISTENCIAL A COMPENSAR</v>
          </cell>
          <cell r="D65">
            <v>242.4</v>
          </cell>
          <cell r="E65">
            <v>0</v>
          </cell>
          <cell r="F65">
            <v>0</v>
          </cell>
          <cell r="G65">
            <v>242.4</v>
          </cell>
        </row>
        <row r="66">
          <cell r="B66"/>
          <cell r="C66"/>
          <cell r="D66"/>
          <cell r="E66"/>
          <cell r="F66"/>
          <cell r="G66"/>
        </row>
        <row r="67">
          <cell r="B67"/>
          <cell r="C67" t="str">
            <v>DESPESAS DO EXERCÍCIO SEGUINTE</v>
          </cell>
          <cell r="D67">
            <v>0</v>
          </cell>
          <cell r="E67">
            <v>69620.95</v>
          </cell>
          <cell r="F67">
            <v>67057.899999999994</v>
          </cell>
          <cell r="G67">
            <v>2563.0500000000002</v>
          </cell>
        </row>
        <row r="68">
          <cell r="B68"/>
          <cell r="C68" t="str">
            <v>OUTRAS CONTAS</v>
          </cell>
          <cell r="D68">
            <v>0</v>
          </cell>
          <cell r="E68">
            <v>69620.95</v>
          </cell>
          <cell r="F68">
            <v>67057.899999999994</v>
          </cell>
          <cell r="G68">
            <v>2563.0500000000002</v>
          </cell>
        </row>
        <row r="69">
          <cell r="B69" t="str">
            <v>1039-1</v>
          </cell>
          <cell r="C69" t="str">
            <v>PRÊMIOS DE SEGURO A VENCER</v>
          </cell>
          <cell r="D69">
            <v>0</v>
          </cell>
          <cell r="E69">
            <v>2563.0500000000002</v>
          </cell>
          <cell r="F69">
            <v>0</v>
          </cell>
          <cell r="G69">
            <v>2563.0500000000002</v>
          </cell>
        </row>
        <row r="70">
          <cell r="B70" t="str">
            <v>34527-0</v>
          </cell>
          <cell r="C70" t="str">
            <v>IMPORTAÇÃO EM ANDAMENTO</v>
          </cell>
          <cell r="D70">
            <v>0</v>
          </cell>
          <cell r="E70">
            <v>67057.899999999994</v>
          </cell>
          <cell r="F70">
            <v>67057.899999999994</v>
          </cell>
          <cell r="G70">
            <v>0</v>
          </cell>
        </row>
        <row r="71">
          <cell r="B71"/>
          <cell r="C71"/>
          <cell r="D71"/>
          <cell r="E71"/>
          <cell r="F71"/>
          <cell r="G71"/>
        </row>
        <row r="72">
          <cell r="B72"/>
          <cell r="C72" t="str">
            <v>NÃO CIRCULANTE</v>
          </cell>
          <cell r="D72">
            <v>1325967.26</v>
          </cell>
          <cell r="E72">
            <v>255256.73</v>
          </cell>
          <cell r="F72">
            <v>116867.54</v>
          </cell>
          <cell r="G72">
            <v>1464356.45</v>
          </cell>
        </row>
        <row r="73">
          <cell r="B73"/>
          <cell r="C73" t="str">
            <v>IMOBILIZADO</v>
          </cell>
          <cell r="D73">
            <v>1285223.3</v>
          </cell>
          <cell r="E73">
            <v>199741.54</v>
          </cell>
          <cell r="F73">
            <v>113650.36</v>
          </cell>
          <cell r="G73">
            <v>1371314.48</v>
          </cell>
        </row>
        <row r="74">
          <cell r="B74"/>
          <cell r="C74" t="str">
            <v>MÁQUINAS E EQUIPAMENTOS EINSTALAÇÕES INDUSTRIAIS</v>
          </cell>
          <cell r="D74">
            <v>1534075.46</v>
          </cell>
          <cell r="E74">
            <v>133703.24</v>
          </cell>
          <cell r="F74">
            <v>0</v>
          </cell>
          <cell r="G74">
            <v>1667778.7</v>
          </cell>
        </row>
        <row r="75">
          <cell r="B75" t="str">
            <v>1067-7</v>
          </cell>
          <cell r="C75" t="str">
            <v>EQUIPAMENTOS, MÁQUINAS EINSTALAÇÕES INDUSTRIAIS</v>
          </cell>
          <cell r="D75">
            <v>1534075.46</v>
          </cell>
          <cell r="E75">
            <v>133703.24</v>
          </cell>
          <cell r="F75">
            <v>0</v>
          </cell>
          <cell r="G75">
            <v>1667778.7</v>
          </cell>
        </row>
        <row r="76">
          <cell r="B76"/>
          <cell r="C76"/>
          <cell r="D76"/>
          <cell r="E76"/>
          <cell r="F76"/>
          <cell r="G76"/>
        </row>
        <row r="77">
          <cell r="B77"/>
          <cell r="C77" t="str">
            <v>MÓVEIS E UTENSÍLIOS E INSTALAÇÕESCOMERCIAIS</v>
          </cell>
          <cell r="D77">
            <v>120557.01</v>
          </cell>
          <cell r="E77">
            <v>22605</v>
          </cell>
          <cell r="F77">
            <v>0</v>
          </cell>
          <cell r="G77">
            <v>143162.01</v>
          </cell>
        </row>
        <row r="78">
          <cell r="B78" t="str">
            <v>1069-3</v>
          </cell>
          <cell r="C78" t="str">
            <v>MÓVEIS, UTENSÍLIOS E INSTALAÇÕESCOMERCIAIS</v>
          </cell>
          <cell r="D78">
            <v>120557.01</v>
          </cell>
          <cell r="E78">
            <v>22605</v>
          </cell>
          <cell r="F78">
            <v>0</v>
          </cell>
          <cell r="G78">
            <v>143162.01</v>
          </cell>
        </row>
        <row r="79">
          <cell r="B79"/>
          <cell r="C79"/>
          <cell r="D79"/>
          <cell r="E79"/>
          <cell r="F79"/>
          <cell r="G79"/>
        </row>
        <row r="80">
          <cell r="B80"/>
          <cell r="C80" t="str">
            <v>BENFEITORIA EM IMÓVEIS DETERCEIROS</v>
          </cell>
          <cell r="D80">
            <v>100478.66</v>
          </cell>
          <cell r="E80">
            <v>0</v>
          </cell>
          <cell r="F80">
            <v>0</v>
          </cell>
          <cell r="G80">
            <v>100478.66</v>
          </cell>
        </row>
        <row r="81">
          <cell r="B81" t="str">
            <v>1070-7</v>
          </cell>
          <cell r="C81" t="str">
            <v>BENFEITORIA EM IMOVEIS DETERCEIROS</v>
          </cell>
          <cell r="D81">
            <v>100478.66</v>
          </cell>
          <cell r="E81">
            <v>0</v>
          </cell>
          <cell r="F81">
            <v>0</v>
          </cell>
          <cell r="G81">
            <v>100478.66</v>
          </cell>
        </row>
        <row r="82">
          <cell r="B82"/>
          <cell r="C82"/>
          <cell r="D82"/>
          <cell r="E82"/>
          <cell r="F82"/>
          <cell r="G82"/>
        </row>
        <row r="83">
          <cell r="B83"/>
          <cell r="C83" t="str">
            <v>COMPUTADORES E PERÍFERICOS</v>
          </cell>
          <cell r="D83">
            <v>57756.639999999999</v>
          </cell>
          <cell r="E83">
            <v>12750.83</v>
          </cell>
          <cell r="F83">
            <v>0</v>
          </cell>
          <cell r="G83">
            <v>70507.47</v>
          </cell>
        </row>
        <row r="84">
          <cell r="B84" t="str">
            <v>34459-1</v>
          </cell>
          <cell r="C84" t="str">
            <v>COMPUTADORES E PERÍFERICOS</v>
          </cell>
          <cell r="D84">
            <v>57756.639999999999</v>
          </cell>
          <cell r="E84">
            <v>12750.83</v>
          </cell>
          <cell r="F84">
            <v>0</v>
          </cell>
          <cell r="G84">
            <v>70507.47</v>
          </cell>
        </row>
        <row r="85">
          <cell r="B85"/>
          <cell r="C85"/>
          <cell r="D85"/>
          <cell r="E85"/>
          <cell r="F85"/>
          <cell r="G85"/>
        </row>
        <row r="86">
          <cell r="B86"/>
          <cell r="C86" t="str">
            <v>OBRAS EM VIDRO</v>
          </cell>
          <cell r="D86">
            <v>3800</v>
          </cell>
          <cell r="E86">
            <v>0</v>
          </cell>
          <cell r="F86">
            <v>0</v>
          </cell>
          <cell r="G86">
            <v>3800</v>
          </cell>
        </row>
        <row r="87">
          <cell r="B87" t="str">
            <v>34466-4</v>
          </cell>
          <cell r="C87" t="str">
            <v>OBRAS EM VIDRO</v>
          </cell>
          <cell r="D87">
            <v>3800</v>
          </cell>
          <cell r="E87">
            <v>0</v>
          </cell>
          <cell r="F87">
            <v>0</v>
          </cell>
          <cell r="G87">
            <v>3800</v>
          </cell>
        </row>
        <row r="88">
          <cell r="B88"/>
          <cell r="C88"/>
          <cell r="D88"/>
          <cell r="E88"/>
          <cell r="F88"/>
          <cell r="G88"/>
        </row>
        <row r="89">
          <cell r="B89"/>
          <cell r="C89" t="str">
            <v>(-) DEPRECIAÇÃO, AMORTIZAÇÃO EQUOTAS DE EXAUSTÃO</v>
          </cell>
          <cell r="D89">
            <v>-531444.47</v>
          </cell>
          <cell r="E89">
            <v>30682.47</v>
          </cell>
          <cell r="F89">
            <v>113650.36</v>
          </cell>
          <cell r="G89">
            <v>-614412.36</v>
          </cell>
        </row>
        <row r="90">
          <cell r="B90" t="str">
            <v>34335-8</v>
          </cell>
          <cell r="C90" t="str">
            <v>(-) EQUIPAMENTOS, MÁQUINAS EINSTALAÇÕES INDUSTRIAIS</v>
          </cell>
          <cell r="D90">
            <v>-463564.98</v>
          </cell>
          <cell r="E90">
            <v>29752.61</v>
          </cell>
          <cell r="F90">
            <v>95218.67</v>
          </cell>
          <cell r="G90">
            <v>-529031.04</v>
          </cell>
        </row>
        <row r="91">
          <cell r="B91" t="str">
            <v>34336-6</v>
          </cell>
          <cell r="C91" t="str">
            <v>(-) BENFEITORIA EM IMÓVEIS DETERCEIROS</v>
          </cell>
          <cell r="D91">
            <v>-10985.22</v>
          </cell>
          <cell r="E91">
            <v>150.49</v>
          </cell>
          <cell r="F91">
            <v>2345.41</v>
          </cell>
          <cell r="G91">
            <v>-13180.14</v>
          </cell>
        </row>
        <row r="92">
          <cell r="B92" t="str">
            <v>34359-5</v>
          </cell>
          <cell r="C92" t="str">
            <v>(-) MÓVEIS, UTENSÍLIOS E INSTALAÇÕES COMERCIAIS</v>
          </cell>
          <cell r="D92">
            <v>-27285.9</v>
          </cell>
          <cell r="E92">
            <v>373.78</v>
          </cell>
          <cell r="F92">
            <v>7835.5</v>
          </cell>
          <cell r="G92">
            <v>-34747.620000000003</v>
          </cell>
        </row>
        <row r="93">
          <cell r="B93" t="str">
            <v>34460-5</v>
          </cell>
          <cell r="C93" t="str">
            <v>(-) COMPUTADORES E PERÍFERICOS</v>
          </cell>
          <cell r="D93">
            <v>-28907.48</v>
          </cell>
          <cell r="E93">
            <v>395.99</v>
          </cell>
          <cell r="F93">
            <v>7807.26</v>
          </cell>
          <cell r="G93">
            <v>-36318.75</v>
          </cell>
        </row>
        <row r="94">
          <cell r="B94" t="str">
            <v>34467-2</v>
          </cell>
          <cell r="C94" t="str">
            <v>(-) OBRAS EM VIDRO</v>
          </cell>
          <cell r="D94">
            <v>-700.89</v>
          </cell>
          <cell r="E94">
            <v>9.6</v>
          </cell>
          <cell r="F94">
            <v>443.52</v>
          </cell>
          <cell r="G94">
            <v>-1134.81</v>
          </cell>
        </row>
        <row r="95">
          <cell r="B95"/>
          <cell r="C95"/>
          <cell r="D95"/>
          <cell r="E95"/>
          <cell r="F95"/>
          <cell r="G95"/>
        </row>
        <row r="96">
          <cell r="B96"/>
          <cell r="C96" t="str">
            <v>INTANGÍVEL</v>
          </cell>
          <cell r="D96">
            <v>40743.96</v>
          </cell>
          <cell r="E96">
            <v>55515.19</v>
          </cell>
          <cell r="F96">
            <v>3217.18</v>
          </cell>
          <cell r="G96">
            <v>93041.97</v>
          </cell>
        </row>
        <row r="97">
          <cell r="B97"/>
          <cell r="C97" t="str">
            <v>INTANGÍVEL</v>
          </cell>
          <cell r="D97">
            <v>55675</v>
          </cell>
          <cell r="E97">
            <v>55310.66</v>
          </cell>
          <cell r="F97">
            <v>0</v>
          </cell>
          <cell r="G97">
            <v>110985.66</v>
          </cell>
        </row>
        <row r="98">
          <cell r="B98" t="str">
            <v>1076-6</v>
          </cell>
          <cell r="C98" t="str">
            <v>MARCAS E PATENTES</v>
          </cell>
          <cell r="D98">
            <v>545</v>
          </cell>
          <cell r="E98">
            <v>0</v>
          </cell>
          <cell r="F98">
            <v>0</v>
          </cell>
          <cell r="G98">
            <v>545</v>
          </cell>
        </row>
        <row r="99">
          <cell r="B99" t="str">
            <v>1079-0</v>
          </cell>
          <cell r="C99" t="str">
            <v>SOFTWARE OU PROGRAMAS DECOMPUTADOR</v>
          </cell>
          <cell r="D99">
            <v>55130</v>
          </cell>
          <cell r="E99">
            <v>0</v>
          </cell>
          <cell r="F99">
            <v>0</v>
          </cell>
          <cell r="G99">
            <v>55130</v>
          </cell>
        </row>
        <row r="100">
          <cell r="B100" t="str">
            <v>1081-2</v>
          </cell>
          <cell r="C100" t="str">
            <v>DESENVOLVIMENTO DE SOFTWARE</v>
          </cell>
          <cell r="D100">
            <v>0</v>
          </cell>
          <cell r="E100">
            <v>55310.66</v>
          </cell>
          <cell r="F100">
            <v>0</v>
          </cell>
          <cell r="G100">
            <v>55310.66</v>
          </cell>
        </row>
        <row r="101">
          <cell r="B101"/>
          <cell r="C101"/>
          <cell r="D101"/>
          <cell r="E101"/>
          <cell r="F101"/>
          <cell r="G101"/>
        </row>
        <row r="102">
          <cell r="B102"/>
          <cell r="C102" t="str">
            <v>(-) AMORTIZAÇÃO ACUMULADA</v>
          </cell>
          <cell r="D102">
            <v>-14931.04</v>
          </cell>
          <cell r="E102">
            <v>204.53</v>
          </cell>
          <cell r="F102">
            <v>3217.18</v>
          </cell>
          <cell r="G102">
            <v>-17943.689999999999</v>
          </cell>
        </row>
        <row r="103">
          <cell r="B103" t="str">
            <v>1083-9</v>
          </cell>
          <cell r="C103" t="str">
            <v>(-) AMORTIZAÇÃO DO INTANGÍVEL</v>
          </cell>
          <cell r="D103">
            <v>-14931.04</v>
          </cell>
          <cell r="E103">
            <v>204.53</v>
          </cell>
          <cell r="F103">
            <v>3217.18</v>
          </cell>
          <cell r="G103">
            <v>-17943.689999999999</v>
          </cell>
        </row>
        <row r="104">
          <cell r="B104"/>
          <cell r="C104"/>
          <cell r="D104"/>
          <cell r="E104"/>
          <cell r="F104"/>
          <cell r="G104"/>
        </row>
        <row r="105">
          <cell r="B105"/>
          <cell r="C105" t="str">
            <v>PASSIVO</v>
          </cell>
          <cell r="D105">
            <v>4295971.05</v>
          </cell>
          <cell r="E105">
            <v>5225016.5</v>
          </cell>
          <cell r="F105">
            <v>5465392.4100000001</v>
          </cell>
          <cell r="G105">
            <v>4536346.96</v>
          </cell>
        </row>
        <row r="106">
          <cell r="B106"/>
          <cell r="C106" t="str">
            <v>CIRCULANTE</v>
          </cell>
          <cell r="D106">
            <v>1047232.3</v>
          </cell>
          <cell r="E106">
            <v>5168558.83</v>
          </cell>
          <cell r="F106">
            <v>5236187.43</v>
          </cell>
          <cell r="G106">
            <v>1114860.8999999999</v>
          </cell>
        </row>
        <row r="107">
          <cell r="B107"/>
          <cell r="C107" t="str">
            <v>FORNECEDORES</v>
          </cell>
          <cell r="D107">
            <v>621427.56000000006</v>
          </cell>
          <cell r="E107">
            <v>2718594.17</v>
          </cell>
          <cell r="F107">
            <v>2784063.34</v>
          </cell>
          <cell r="G107">
            <v>686896.73</v>
          </cell>
        </row>
        <row r="108">
          <cell r="B108"/>
          <cell r="C108" t="str">
            <v>FORNECEDORES NACIONAIS</v>
          </cell>
          <cell r="D108">
            <v>621427.56000000006</v>
          </cell>
          <cell r="E108">
            <v>2675656.64</v>
          </cell>
          <cell r="F108">
            <v>2741125.81</v>
          </cell>
          <cell r="G108">
            <v>686896.73</v>
          </cell>
        </row>
        <row r="109">
          <cell r="B109" t="str">
            <v>1091-0</v>
          </cell>
          <cell r="C109" t="str">
            <v>FORNECEDORES NACIONAIS</v>
          </cell>
          <cell r="D109">
            <v>621427.56000000006</v>
          </cell>
          <cell r="E109">
            <v>2675656.64</v>
          </cell>
          <cell r="F109">
            <v>2741125.81</v>
          </cell>
          <cell r="G109">
            <v>686896.73</v>
          </cell>
        </row>
        <row r="110">
          <cell r="B110"/>
          <cell r="C110"/>
          <cell r="D110"/>
          <cell r="E110"/>
          <cell r="F110"/>
          <cell r="G110"/>
        </row>
        <row r="111">
          <cell r="B111"/>
          <cell r="C111" t="str">
            <v>FORNECEDORES INTERNACIONAIS</v>
          </cell>
          <cell r="D111">
            <v>0</v>
          </cell>
          <cell r="E111">
            <v>42937.53</v>
          </cell>
          <cell r="F111">
            <v>42937.53</v>
          </cell>
          <cell r="G111">
            <v>0</v>
          </cell>
        </row>
        <row r="112">
          <cell r="B112" t="str">
            <v>1093-6</v>
          </cell>
          <cell r="C112" t="str">
            <v>FORNECEDORES INTERNACIONAIS</v>
          </cell>
          <cell r="D112">
            <v>0</v>
          </cell>
          <cell r="E112">
            <v>42937.53</v>
          </cell>
          <cell r="F112">
            <v>42937.53</v>
          </cell>
          <cell r="G112">
            <v>0</v>
          </cell>
        </row>
        <row r="113">
          <cell r="B113"/>
          <cell r="C113"/>
          <cell r="D113"/>
          <cell r="E113"/>
          <cell r="F113"/>
          <cell r="G113"/>
        </row>
        <row r="114">
          <cell r="B114"/>
          <cell r="C114" t="str">
            <v>EMPRÉSTIMOS E FINANCIAMENTOS</v>
          </cell>
          <cell r="D114">
            <v>160541.54999999999</v>
          </cell>
          <cell r="E114">
            <v>111880.08</v>
          </cell>
          <cell r="F114">
            <v>74433.36</v>
          </cell>
          <cell r="G114">
            <v>123094.83</v>
          </cell>
        </row>
        <row r="115">
          <cell r="B115"/>
          <cell r="C115" t="str">
            <v>FINANCIAMENTOS</v>
          </cell>
          <cell r="D115">
            <v>160541.54999999999</v>
          </cell>
          <cell r="E115">
            <v>111880.08</v>
          </cell>
          <cell r="F115">
            <v>74433.36</v>
          </cell>
          <cell r="G115">
            <v>123094.83</v>
          </cell>
        </row>
        <row r="116">
          <cell r="B116" t="str">
            <v>34468-0</v>
          </cell>
          <cell r="C116" t="str">
            <v>EMPRÉSTIMO CTRL 1054753635 CP</v>
          </cell>
          <cell r="D116">
            <v>63557.04</v>
          </cell>
          <cell r="E116">
            <v>37074.94</v>
          </cell>
          <cell r="F116">
            <v>15889.26</v>
          </cell>
          <cell r="G116">
            <v>42371.360000000001</v>
          </cell>
        </row>
        <row r="117">
          <cell r="B117" t="str">
            <v>34470-2</v>
          </cell>
          <cell r="C117" t="str">
            <v>(-) JUROS CTRL 1054753635 CP</v>
          </cell>
          <cell r="D117">
            <v>-10745.16</v>
          </cell>
          <cell r="E117">
            <v>584.22</v>
          </cell>
          <cell r="F117">
            <v>7816.7</v>
          </cell>
          <cell r="G117">
            <v>-3512.68</v>
          </cell>
        </row>
        <row r="118">
          <cell r="B118" t="str">
            <v>34471-0</v>
          </cell>
          <cell r="C118" t="str">
            <v>EMPRÉSTIMO CTRL 1053896393 CP</v>
          </cell>
          <cell r="D118">
            <v>64660.32</v>
          </cell>
          <cell r="E118">
            <v>37718.519999999997</v>
          </cell>
          <cell r="F118">
            <v>16165.08</v>
          </cell>
          <cell r="G118">
            <v>43106.879999999997</v>
          </cell>
        </row>
        <row r="119">
          <cell r="B119" t="str">
            <v>34472-9</v>
          </cell>
          <cell r="C119" t="str">
            <v>(-) JUROS CTRL 1053896393 CP</v>
          </cell>
          <cell r="D119">
            <v>-10858.22</v>
          </cell>
          <cell r="E119">
            <v>628.58000000000004</v>
          </cell>
          <cell r="F119">
            <v>7872.87</v>
          </cell>
          <cell r="G119">
            <v>-3613.93</v>
          </cell>
        </row>
        <row r="120">
          <cell r="B120" t="str">
            <v>34481-8</v>
          </cell>
          <cell r="C120" t="str">
            <v>EMPRÉSTIMO CTRL 1057708255 CP</v>
          </cell>
          <cell r="D120">
            <v>32365.439999999999</v>
          </cell>
          <cell r="E120">
            <v>18879.84</v>
          </cell>
          <cell r="F120">
            <v>10788.48</v>
          </cell>
          <cell r="G120">
            <v>24274.080000000002</v>
          </cell>
        </row>
        <row r="121">
          <cell r="B121" t="str">
            <v>34482-6</v>
          </cell>
          <cell r="C121" t="str">
            <v>(-) JUROS CTRL 1057708255 CP</v>
          </cell>
          <cell r="D121">
            <v>-5642.94</v>
          </cell>
          <cell r="E121">
            <v>397.56</v>
          </cell>
          <cell r="F121">
            <v>4056.06</v>
          </cell>
          <cell r="G121">
            <v>-1984.44</v>
          </cell>
        </row>
        <row r="122">
          <cell r="B122" t="str">
            <v>34485-0</v>
          </cell>
          <cell r="C122" t="str">
            <v>EMPRÉSTIMO CTRL 1057705244 CP</v>
          </cell>
          <cell r="D122">
            <v>32432.16</v>
          </cell>
          <cell r="E122">
            <v>16216.08</v>
          </cell>
          <cell r="F122">
            <v>8108.04</v>
          </cell>
          <cell r="G122">
            <v>24324.12</v>
          </cell>
        </row>
        <row r="123">
          <cell r="B123" t="str">
            <v>34486-9</v>
          </cell>
          <cell r="C123" t="str">
            <v>(-) JUROS CTRL 1057705244 CP</v>
          </cell>
          <cell r="D123">
            <v>-5227.09</v>
          </cell>
          <cell r="E123">
            <v>380.34</v>
          </cell>
          <cell r="F123">
            <v>3736.87</v>
          </cell>
          <cell r="G123">
            <v>-1870.56</v>
          </cell>
        </row>
        <row r="124">
          <cell r="B124"/>
          <cell r="C124"/>
          <cell r="D124"/>
          <cell r="E124"/>
          <cell r="F124"/>
          <cell r="G124"/>
        </row>
        <row r="125">
          <cell r="B125"/>
          <cell r="C125" t="str">
            <v>IMPOSTOS E CONTRIBUIÇÕES ARECOLHER</v>
          </cell>
          <cell r="D125">
            <v>58799.46</v>
          </cell>
          <cell r="E125">
            <v>563760.41</v>
          </cell>
          <cell r="F125">
            <v>564781.01</v>
          </cell>
          <cell r="G125">
            <v>59820.06</v>
          </cell>
        </row>
        <row r="126">
          <cell r="B126"/>
          <cell r="C126" t="str">
            <v>IMPOSTOS E CONTRIBUIÇÕES ARECOLHER</v>
          </cell>
          <cell r="D126">
            <v>58799.46</v>
          </cell>
          <cell r="E126">
            <v>563760.41</v>
          </cell>
          <cell r="F126">
            <v>564781.01</v>
          </cell>
          <cell r="G126">
            <v>59820.06</v>
          </cell>
        </row>
        <row r="127">
          <cell r="B127" t="str">
            <v>1301-3</v>
          </cell>
          <cell r="C127" t="str">
            <v>ISS A RECOLHER</v>
          </cell>
          <cell r="D127">
            <v>12781.79</v>
          </cell>
          <cell r="E127">
            <v>82532.98</v>
          </cell>
          <cell r="F127">
            <v>83826.64</v>
          </cell>
          <cell r="G127">
            <v>14075.45</v>
          </cell>
        </row>
        <row r="128">
          <cell r="B128" t="str">
            <v>1302-1</v>
          </cell>
          <cell r="C128" t="str">
            <v>FGTS A RECOLHER</v>
          </cell>
          <cell r="D128">
            <v>6894.04</v>
          </cell>
          <cell r="E128">
            <v>39923.06</v>
          </cell>
          <cell r="F128">
            <v>37966.71</v>
          </cell>
          <cell r="G128">
            <v>4937.6899999999996</v>
          </cell>
        </row>
        <row r="129">
          <cell r="B129" t="str">
            <v>1303-0</v>
          </cell>
          <cell r="C129" t="str">
            <v>CONTRIBUIÇÕES PREVIDENCIÁRIAS ARECOLHER</v>
          </cell>
          <cell r="D129">
            <v>26088.240000000002</v>
          </cell>
          <cell r="E129">
            <v>218963.39</v>
          </cell>
          <cell r="F129">
            <v>221837.19</v>
          </cell>
          <cell r="G129">
            <v>28962.04</v>
          </cell>
        </row>
        <row r="130">
          <cell r="B130" t="str">
            <v>1304-8</v>
          </cell>
          <cell r="C130" t="str">
            <v>PIS A RECOLHER</v>
          </cell>
          <cell r="D130">
            <v>321.47000000000003</v>
          </cell>
          <cell r="E130">
            <v>28720.95</v>
          </cell>
          <cell r="F130">
            <v>28873.71</v>
          </cell>
          <cell r="G130">
            <v>474.23</v>
          </cell>
        </row>
        <row r="131">
          <cell r="B131" t="str">
            <v>1305-6</v>
          </cell>
          <cell r="C131" t="str">
            <v>COFINS A RECOLHER</v>
          </cell>
          <cell r="D131">
            <v>1483.58</v>
          </cell>
          <cell r="E131">
            <v>132558.07</v>
          </cell>
          <cell r="F131">
            <v>133263.26</v>
          </cell>
          <cell r="G131">
            <v>2188.77</v>
          </cell>
        </row>
        <row r="132">
          <cell r="B132" t="str">
            <v>1306-4</v>
          </cell>
          <cell r="C132" t="str">
            <v>IRRF S/ FOLHA</v>
          </cell>
          <cell r="D132">
            <v>6354.73</v>
          </cell>
          <cell r="E132">
            <v>40757.94</v>
          </cell>
          <cell r="F132">
            <v>40667.85</v>
          </cell>
          <cell r="G132">
            <v>6264.64</v>
          </cell>
        </row>
        <row r="133">
          <cell r="B133" t="str">
            <v>34345-5</v>
          </cell>
          <cell r="C133" t="str">
            <v>CSRF A RECOLHER (PIS,COFINS E CSLL)</v>
          </cell>
          <cell r="D133">
            <v>2984.86</v>
          </cell>
          <cell r="E133">
            <v>11565.11</v>
          </cell>
          <cell r="F133">
            <v>10440.950000000001</v>
          </cell>
          <cell r="G133">
            <v>1860.7</v>
          </cell>
        </row>
        <row r="134">
          <cell r="B134" t="str">
            <v>34346-3</v>
          </cell>
          <cell r="C134" t="str">
            <v>IRRF A RECOLHER</v>
          </cell>
          <cell r="D134">
            <v>926.79</v>
          </cell>
          <cell r="E134">
            <v>3085.3</v>
          </cell>
          <cell r="F134">
            <v>2467.9299999999998</v>
          </cell>
          <cell r="G134">
            <v>309.42</v>
          </cell>
        </row>
        <row r="135">
          <cell r="B135" t="str">
            <v>34354-4</v>
          </cell>
          <cell r="C135" t="str">
            <v>CONTRIBUIÇÕES SINDICAIS A RECOLHER</v>
          </cell>
          <cell r="D135">
            <v>717.98</v>
          </cell>
          <cell r="E135">
            <v>2650.04</v>
          </cell>
          <cell r="F135">
            <v>2516.71</v>
          </cell>
          <cell r="G135">
            <v>584.65</v>
          </cell>
        </row>
        <row r="136">
          <cell r="B136" t="str">
            <v>34375-7</v>
          </cell>
          <cell r="C136" t="str">
            <v>ISS RETIDO Á RECOLHER</v>
          </cell>
          <cell r="D136">
            <v>150.80000000000001</v>
          </cell>
          <cell r="E136">
            <v>626.52</v>
          </cell>
          <cell r="F136">
            <v>638.19000000000005</v>
          </cell>
          <cell r="G136">
            <v>162.47</v>
          </cell>
        </row>
        <row r="137">
          <cell r="B137" t="str">
            <v>34378-1</v>
          </cell>
          <cell r="C137" t="str">
            <v>TAXA ASSISTENCIAL A RECOLHER</v>
          </cell>
          <cell r="D137">
            <v>95.18</v>
          </cell>
          <cell r="E137">
            <v>1276.3</v>
          </cell>
          <cell r="F137">
            <v>1181.1199999999999</v>
          </cell>
          <cell r="G137">
            <v>0</v>
          </cell>
        </row>
        <row r="138">
          <cell r="B138" t="str">
            <v>34455-9</v>
          </cell>
          <cell r="C138" t="str">
            <v>INSS RETIDO A RECOLHER</v>
          </cell>
          <cell r="D138">
            <v>0</v>
          </cell>
          <cell r="E138">
            <v>1100.75</v>
          </cell>
          <cell r="F138">
            <v>1100.75</v>
          </cell>
          <cell r="G138">
            <v>0</v>
          </cell>
        </row>
        <row r="139">
          <cell r="B139"/>
          <cell r="C139"/>
          <cell r="D139"/>
          <cell r="E139"/>
          <cell r="F139"/>
          <cell r="G139"/>
        </row>
        <row r="140">
          <cell r="B140"/>
          <cell r="C140" t="str">
            <v>SALÁRIOS A PAGAR</v>
          </cell>
          <cell r="D140">
            <v>58706.52</v>
          </cell>
          <cell r="E140">
            <v>534887.17000000004</v>
          </cell>
          <cell r="F140">
            <v>544879.35</v>
          </cell>
          <cell r="G140">
            <v>68698.7</v>
          </cell>
        </row>
        <row r="141">
          <cell r="B141"/>
          <cell r="C141" t="str">
            <v>SALÁRIOS A PAGAR</v>
          </cell>
          <cell r="D141">
            <v>58706.52</v>
          </cell>
          <cell r="E141">
            <v>534887.17000000004</v>
          </cell>
          <cell r="F141">
            <v>544879.35</v>
          </cell>
          <cell r="G141">
            <v>68698.7</v>
          </cell>
        </row>
        <row r="142">
          <cell r="B142" t="str">
            <v>1307-2</v>
          </cell>
          <cell r="C142" t="str">
            <v>SALÁRIOS A PAGAR</v>
          </cell>
          <cell r="D142">
            <v>47082.1</v>
          </cell>
          <cell r="E142">
            <v>369956.35</v>
          </cell>
          <cell r="F142">
            <v>373785.11</v>
          </cell>
          <cell r="G142">
            <v>50910.86</v>
          </cell>
        </row>
        <row r="143">
          <cell r="B143" t="str">
            <v>1310-2</v>
          </cell>
          <cell r="C143" t="str">
            <v>RESCISÕES A PAGAR</v>
          </cell>
          <cell r="D143">
            <v>0</v>
          </cell>
          <cell r="E143">
            <v>59115.73</v>
          </cell>
          <cell r="F143">
            <v>59115.73</v>
          </cell>
          <cell r="G143">
            <v>0</v>
          </cell>
        </row>
        <row r="144">
          <cell r="B144" t="str">
            <v>34379-0</v>
          </cell>
          <cell r="C144" t="str">
            <v>PRÓ-LABORE A PAGAR</v>
          </cell>
          <cell r="D144">
            <v>11624.42</v>
          </cell>
          <cell r="E144">
            <v>104988.05</v>
          </cell>
          <cell r="F144">
            <v>109565.57</v>
          </cell>
          <cell r="G144">
            <v>16201.94</v>
          </cell>
        </row>
        <row r="145">
          <cell r="B145" t="str">
            <v>34449-4</v>
          </cell>
          <cell r="C145" t="str">
            <v>AUTÔNOMOS A PAGAR</v>
          </cell>
          <cell r="D145">
            <v>0</v>
          </cell>
          <cell r="E145">
            <v>827.04</v>
          </cell>
          <cell r="F145">
            <v>2412.94</v>
          </cell>
          <cell r="G145">
            <v>1585.9</v>
          </cell>
        </row>
        <row r="146">
          <cell r="B146"/>
          <cell r="C146"/>
          <cell r="D146"/>
          <cell r="E146"/>
          <cell r="F146"/>
          <cell r="G146"/>
        </row>
        <row r="147">
          <cell r="B147"/>
          <cell r="C147" t="str">
            <v>PROVISÕES</v>
          </cell>
          <cell r="D147">
            <v>147757.21</v>
          </cell>
          <cell r="E147">
            <v>1238796.23</v>
          </cell>
          <cell r="F147">
            <v>1265467.32</v>
          </cell>
          <cell r="G147">
            <v>174428.3</v>
          </cell>
        </row>
        <row r="148">
          <cell r="B148"/>
          <cell r="C148" t="str">
            <v>PROVISÃO PARA A CONTRIBUIÇÃOSOCIAL SOBRE O LUCRO LÍQUIDO</v>
          </cell>
          <cell r="D148">
            <v>17866.61</v>
          </cell>
          <cell r="E148">
            <v>59305.24</v>
          </cell>
          <cell r="F148">
            <v>41438.629999999997</v>
          </cell>
          <cell r="G148">
            <v>0</v>
          </cell>
        </row>
        <row r="149">
          <cell r="B149" t="str">
            <v>1312-9</v>
          </cell>
          <cell r="C149" t="str">
            <v>PROVISÃO PARA A CONTRIBUIÇÃOSOCIAL SOBRE O LUCRO LIQUIDO</v>
          </cell>
          <cell r="D149">
            <v>17866.61</v>
          </cell>
          <cell r="E149">
            <v>59305.24</v>
          </cell>
          <cell r="F149">
            <v>41438.629999999997</v>
          </cell>
          <cell r="G149">
            <v>0</v>
          </cell>
        </row>
        <row r="150">
          <cell r="B150"/>
          <cell r="C150"/>
          <cell r="D150"/>
          <cell r="E150"/>
          <cell r="F150"/>
          <cell r="G150"/>
        </row>
        <row r="151">
          <cell r="B151"/>
          <cell r="C151" t="str">
            <v>PROVISÃO PARA O IMPOSTO DE RENDA</v>
          </cell>
          <cell r="D151">
            <v>30025.200000000001</v>
          </cell>
          <cell r="E151">
            <v>94757.47</v>
          </cell>
          <cell r="F151">
            <v>64732.27</v>
          </cell>
          <cell r="G151">
            <v>0</v>
          </cell>
        </row>
        <row r="152">
          <cell r="B152" t="str">
            <v>1313-7</v>
          </cell>
          <cell r="C152" t="str">
            <v>PROVISÃO PARA O IMPOSTO DE RENDA</v>
          </cell>
          <cell r="D152">
            <v>30025.200000000001</v>
          </cell>
          <cell r="E152">
            <v>94757.47</v>
          </cell>
          <cell r="F152">
            <v>64732.27</v>
          </cell>
          <cell r="G152">
            <v>0</v>
          </cell>
        </row>
        <row r="153">
          <cell r="B153"/>
          <cell r="C153"/>
          <cell r="D153"/>
          <cell r="E153"/>
          <cell r="F153"/>
          <cell r="G153"/>
        </row>
        <row r="154">
          <cell r="B154"/>
          <cell r="C154" t="str">
            <v>PROVISÕES DE NATUREZATRABALHISTA</v>
          </cell>
          <cell r="D154">
            <v>99865.4</v>
          </cell>
          <cell r="E154">
            <v>1084733.52</v>
          </cell>
          <cell r="F154">
            <v>1159296.42</v>
          </cell>
          <cell r="G154">
            <v>174428.3</v>
          </cell>
        </row>
        <row r="155">
          <cell r="B155" t="str">
            <v>1317-0</v>
          </cell>
          <cell r="C155" t="str">
            <v>PROVISÕES PARA 13º SALÁRIO</v>
          </cell>
          <cell r="D155">
            <v>0</v>
          </cell>
          <cell r="E155">
            <v>133506.44</v>
          </cell>
          <cell r="F155">
            <v>175052.71</v>
          </cell>
          <cell r="G155">
            <v>41546.269999999997</v>
          </cell>
        </row>
        <row r="156">
          <cell r="B156" t="str">
            <v>1318-8</v>
          </cell>
          <cell r="C156" t="str">
            <v>PROVISÕES INSS SOBRE 13º SALÁRIO</v>
          </cell>
          <cell r="D156">
            <v>0</v>
          </cell>
          <cell r="E156">
            <v>37114.31</v>
          </cell>
          <cell r="F156">
            <v>48664.1</v>
          </cell>
          <cell r="G156">
            <v>11549.79</v>
          </cell>
        </row>
        <row r="157">
          <cell r="B157" t="str">
            <v>1319-6</v>
          </cell>
          <cell r="C157" t="str">
            <v>PROVISÕES FGTS SOBRFE 13º SALÁRIO</v>
          </cell>
          <cell r="D157">
            <v>0</v>
          </cell>
          <cell r="E157">
            <v>10680.07</v>
          </cell>
          <cell r="F157">
            <v>14003.71</v>
          </cell>
          <cell r="G157">
            <v>3323.64</v>
          </cell>
        </row>
        <row r="158">
          <cell r="B158" t="str">
            <v>1320-0</v>
          </cell>
          <cell r="C158" t="str">
            <v>PROVISÕES PARA FÉRIAS</v>
          </cell>
          <cell r="D158">
            <v>73538.73</v>
          </cell>
          <cell r="E158">
            <v>665268.19999999995</v>
          </cell>
          <cell r="F158">
            <v>678628.42</v>
          </cell>
          <cell r="G158">
            <v>86898.95</v>
          </cell>
        </row>
        <row r="159">
          <cell r="B159" t="str">
            <v>1321-8</v>
          </cell>
          <cell r="C159" t="str">
            <v>PROVISÕES INSS SOBRE FÉRIAS</v>
          </cell>
          <cell r="D159">
            <v>20443.669999999998</v>
          </cell>
          <cell r="E159">
            <v>184943.81</v>
          </cell>
          <cell r="F159">
            <v>188657.95</v>
          </cell>
          <cell r="G159">
            <v>24157.81</v>
          </cell>
        </row>
        <row r="160">
          <cell r="B160" t="str">
            <v>1322-6</v>
          </cell>
          <cell r="C160" t="str">
            <v>PROVISÕES FGTS SOBRE FÉRIAS</v>
          </cell>
          <cell r="D160">
            <v>5883</v>
          </cell>
          <cell r="E160">
            <v>53220.69</v>
          </cell>
          <cell r="F160">
            <v>54289.53</v>
          </cell>
          <cell r="G160">
            <v>6951.84</v>
          </cell>
        </row>
        <row r="161">
          <cell r="B161"/>
          <cell r="C161"/>
          <cell r="D161"/>
          <cell r="E161"/>
          <cell r="F161"/>
          <cell r="G161"/>
        </row>
        <row r="162">
          <cell r="B162"/>
          <cell r="C162" t="str">
            <v>OUTRAS CONTAS A PAGAR</v>
          </cell>
          <cell r="D162">
            <v>0</v>
          </cell>
          <cell r="E162">
            <v>640.77</v>
          </cell>
          <cell r="F162">
            <v>2563.0500000000002</v>
          </cell>
          <cell r="G162">
            <v>1922.28</v>
          </cell>
        </row>
        <row r="163">
          <cell r="B163"/>
          <cell r="C163" t="str">
            <v>OUTRAS CONTAS</v>
          </cell>
          <cell r="D163">
            <v>0</v>
          </cell>
          <cell r="E163">
            <v>640.77</v>
          </cell>
          <cell r="F163">
            <v>2563.0500000000002</v>
          </cell>
          <cell r="G163">
            <v>1922.28</v>
          </cell>
        </row>
        <row r="164">
          <cell r="B164" t="str">
            <v>34531-8</v>
          </cell>
          <cell r="C164" t="str">
            <v>SEGUROS DVS A PAGAR</v>
          </cell>
          <cell r="D164">
            <v>0</v>
          </cell>
          <cell r="E164">
            <v>640.77</v>
          </cell>
          <cell r="F164">
            <v>2563.0500000000002</v>
          </cell>
          <cell r="G164">
            <v>1922.28</v>
          </cell>
        </row>
        <row r="165">
          <cell r="B165"/>
          <cell r="C165"/>
          <cell r="D165"/>
          <cell r="E165"/>
          <cell r="F165"/>
          <cell r="G165"/>
        </row>
        <row r="166">
          <cell r="B166"/>
          <cell r="C166" t="str">
            <v>NÃO CIRCULANTE</v>
          </cell>
          <cell r="D166">
            <v>3168765.06</v>
          </cell>
          <cell r="E166">
            <v>56457.67</v>
          </cell>
          <cell r="F166">
            <v>195459.48</v>
          </cell>
          <cell r="G166">
            <v>3307766.87</v>
          </cell>
        </row>
        <row r="167">
          <cell r="B167"/>
          <cell r="C167" t="str">
            <v>OBRIGAÇÕES A LONGO PRAZO</v>
          </cell>
          <cell r="D167">
            <v>3164528.79</v>
          </cell>
          <cell r="E167">
            <v>50950.86</v>
          </cell>
          <cell r="F167">
            <v>191963.67</v>
          </cell>
          <cell r="G167">
            <v>3305541.6</v>
          </cell>
        </row>
        <row r="168">
          <cell r="B168"/>
          <cell r="C168" t="str">
            <v>FINANCIAMENTOS</v>
          </cell>
          <cell r="D168">
            <v>48960.160000000003</v>
          </cell>
          <cell r="E168">
            <v>50950.86</v>
          </cell>
          <cell r="F168">
            <v>1990.7</v>
          </cell>
          <cell r="G168">
            <v>0</v>
          </cell>
        </row>
        <row r="169">
          <cell r="B169" t="str">
            <v>1329-3</v>
          </cell>
          <cell r="C169" t="str">
            <v>EMPRÉSTIMO CTRL 1054753635 LP</v>
          </cell>
          <cell r="D169">
            <v>15889.26</v>
          </cell>
          <cell r="E169">
            <v>15889.26</v>
          </cell>
          <cell r="F169">
            <v>0</v>
          </cell>
          <cell r="G169">
            <v>0</v>
          </cell>
        </row>
        <row r="170">
          <cell r="B170" t="str">
            <v>1330-7</v>
          </cell>
          <cell r="C170" t="str">
            <v>(-) JUROS CTRL 1054753635 LP</v>
          </cell>
          <cell r="D170">
            <v>-584.22</v>
          </cell>
          <cell r="E170">
            <v>0</v>
          </cell>
          <cell r="F170">
            <v>584.22</v>
          </cell>
          <cell r="G170">
            <v>0</v>
          </cell>
        </row>
        <row r="171">
          <cell r="B171" t="str">
            <v>34473-7</v>
          </cell>
          <cell r="C171" t="str">
            <v>EMPRÉSTIMO CTRL 1053896393 LP</v>
          </cell>
          <cell r="D171">
            <v>16165.08</v>
          </cell>
          <cell r="E171">
            <v>16165.08</v>
          </cell>
          <cell r="F171">
            <v>0</v>
          </cell>
          <cell r="G171">
            <v>0</v>
          </cell>
        </row>
        <row r="172">
          <cell r="B172" t="str">
            <v>34474-5</v>
          </cell>
          <cell r="C172" t="str">
            <v>(-) JUROS CTRL 1053896393 LP</v>
          </cell>
          <cell r="D172">
            <v>-628.58000000000004</v>
          </cell>
          <cell r="E172">
            <v>0</v>
          </cell>
          <cell r="F172">
            <v>628.58000000000004</v>
          </cell>
          <cell r="G172">
            <v>0</v>
          </cell>
        </row>
        <row r="173">
          <cell r="B173" t="str">
            <v>34483-4</v>
          </cell>
          <cell r="C173" t="str">
            <v>EMPRÉSTIMO CTRL 1057708255 LP</v>
          </cell>
          <cell r="D173">
            <v>10788.48</v>
          </cell>
          <cell r="E173">
            <v>10788.48</v>
          </cell>
          <cell r="F173">
            <v>0</v>
          </cell>
          <cell r="G173">
            <v>0</v>
          </cell>
        </row>
        <row r="174">
          <cell r="B174" t="str">
            <v>34484-2</v>
          </cell>
          <cell r="C174" t="str">
            <v>(-) JUROS CTRL 1057708255 LP</v>
          </cell>
          <cell r="D174">
            <v>-397.56</v>
          </cell>
          <cell r="E174">
            <v>0</v>
          </cell>
          <cell r="F174">
            <v>397.56</v>
          </cell>
          <cell r="G174">
            <v>0</v>
          </cell>
        </row>
        <row r="175">
          <cell r="B175" t="str">
            <v>34487-7</v>
          </cell>
          <cell r="C175" t="str">
            <v>EMPRÉSTIMO CTRL 1057705244 LP</v>
          </cell>
          <cell r="D175">
            <v>8108.04</v>
          </cell>
          <cell r="E175">
            <v>8108.04</v>
          </cell>
          <cell r="F175">
            <v>0</v>
          </cell>
          <cell r="G175">
            <v>0</v>
          </cell>
        </row>
        <row r="176">
          <cell r="B176" t="str">
            <v>34488-5</v>
          </cell>
          <cell r="C176" t="str">
            <v>(-) JUROS CTRL 1057705244 LP</v>
          </cell>
          <cell r="D176">
            <v>-380.34</v>
          </cell>
          <cell r="E176">
            <v>0</v>
          </cell>
          <cell r="F176">
            <v>380.34</v>
          </cell>
          <cell r="G176">
            <v>0</v>
          </cell>
        </row>
        <row r="177">
          <cell r="B177"/>
          <cell r="C177"/>
          <cell r="D177"/>
          <cell r="E177"/>
          <cell r="F177"/>
          <cell r="G177"/>
        </row>
        <row r="178">
          <cell r="B178"/>
          <cell r="C178" t="str">
            <v>MÚTUOS</v>
          </cell>
          <cell r="D178">
            <v>3115568.63</v>
          </cell>
          <cell r="E178">
            <v>0</v>
          </cell>
          <cell r="F178">
            <v>189972.97</v>
          </cell>
          <cell r="G178">
            <v>3305541.6</v>
          </cell>
        </row>
        <row r="179">
          <cell r="B179" t="str">
            <v>34374-9</v>
          </cell>
          <cell r="C179" t="str">
            <v>MÚTUO IKEWAI - OPEX</v>
          </cell>
          <cell r="D179">
            <v>1477291.97</v>
          </cell>
          <cell r="E179">
            <v>0</v>
          </cell>
          <cell r="F179">
            <v>119380.33</v>
          </cell>
          <cell r="G179">
            <v>1596672.3</v>
          </cell>
        </row>
        <row r="180">
          <cell r="B180" t="str">
            <v>34525-3</v>
          </cell>
          <cell r="C180" t="str">
            <v>MÚTUO IKEWAI - CAPEX</v>
          </cell>
          <cell r="D180">
            <v>1638276.66</v>
          </cell>
          <cell r="E180">
            <v>0</v>
          </cell>
          <cell r="F180">
            <v>70592.639999999999</v>
          </cell>
          <cell r="G180">
            <v>1708869.3</v>
          </cell>
        </row>
        <row r="181">
          <cell r="B181"/>
          <cell r="C181"/>
          <cell r="D181"/>
          <cell r="E181"/>
          <cell r="F181"/>
          <cell r="G181"/>
        </row>
        <row r="182">
          <cell r="B182"/>
          <cell r="C182" t="str">
            <v>OUTRAS CONTAS A LONGO PRAZO</v>
          </cell>
          <cell r="D182">
            <v>4236.2700000000004</v>
          </cell>
          <cell r="E182">
            <v>5506.81</v>
          </cell>
          <cell r="F182">
            <v>3495.81</v>
          </cell>
          <cell r="G182">
            <v>2225.27</v>
          </cell>
        </row>
        <row r="183">
          <cell r="B183"/>
          <cell r="C183" t="str">
            <v>OUTRAS CONTAS A LONG PRAZO</v>
          </cell>
          <cell r="D183">
            <v>4236.2700000000004</v>
          </cell>
          <cell r="E183">
            <v>5506.81</v>
          </cell>
          <cell r="F183">
            <v>3495.81</v>
          </cell>
          <cell r="G183">
            <v>2225.27</v>
          </cell>
        </row>
        <row r="184">
          <cell r="B184" t="str">
            <v>1333-1</v>
          </cell>
          <cell r="C184" t="str">
            <v>ADIANTAMENTO DE CLIENTES</v>
          </cell>
          <cell r="D184">
            <v>4236.2700000000004</v>
          </cell>
          <cell r="E184">
            <v>5506.81</v>
          </cell>
          <cell r="F184">
            <v>3495.81</v>
          </cell>
          <cell r="G184">
            <v>2225.27</v>
          </cell>
        </row>
        <row r="185">
          <cell r="B185"/>
          <cell r="C185"/>
          <cell r="D185"/>
          <cell r="E185"/>
          <cell r="F185"/>
          <cell r="G185"/>
        </row>
        <row r="186">
          <cell r="B186"/>
          <cell r="C186" t="str">
            <v>PATRIMÔNIO LÍQUIDO</v>
          </cell>
          <cell r="D186">
            <v>79973.69</v>
          </cell>
          <cell r="E186">
            <v>0</v>
          </cell>
          <cell r="F186">
            <v>33745.5</v>
          </cell>
          <cell r="G186">
            <v>113719.19</v>
          </cell>
        </row>
        <row r="187">
          <cell r="B187"/>
          <cell r="C187" t="str">
            <v>CAPITAL REALIZADO</v>
          </cell>
          <cell r="D187">
            <v>12000</v>
          </cell>
          <cell r="E187">
            <v>0</v>
          </cell>
          <cell r="F187">
            <v>0</v>
          </cell>
          <cell r="G187">
            <v>12000</v>
          </cell>
        </row>
        <row r="188">
          <cell r="B188"/>
          <cell r="C188" t="str">
            <v>CAPITAL SUBSCRITO DE DOMICILIADOS E RESIDENTES NO PAÍS</v>
          </cell>
          <cell r="D188">
            <v>12000</v>
          </cell>
          <cell r="E188">
            <v>0</v>
          </cell>
          <cell r="F188">
            <v>0</v>
          </cell>
          <cell r="G188">
            <v>12000</v>
          </cell>
        </row>
        <row r="189">
          <cell r="B189" t="str">
            <v>34325-0</v>
          </cell>
          <cell r="C189" t="str">
            <v>JOÃO BOSCO DE OLIVEIRA FILHO</v>
          </cell>
          <cell r="D189">
            <v>6000</v>
          </cell>
          <cell r="E189">
            <v>0</v>
          </cell>
          <cell r="F189">
            <v>0</v>
          </cell>
          <cell r="G189">
            <v>6000</v>
          </cell>
        </row>
        <row r="190">
          <cell r="B190" t="str">
            <v>34341-2</v>
          </cell>
          <cell r="C190" t="str">
            <v>IKEWAI INVEST E PARTICIPAÇÕES LTDA</v>
          </cell>
          <cell r="D190">
            <v>2760</v>
          </cell>
          <cell r="E190">
            <v>0</v>
          </cell>
          <cell r="F190">
            <v>0</v>
          </cell>
          <cell r="G190">
            <v>2760</v>
          </cell>
        </row>
        <row r="191">
          <cell r="B191" t="str">
            <v>34515-6</v>
          </cell>
          <cell r="C191" t="str">
            <v>SÉRGIO MONTEIRO CAVALCANTI</v>
          </cell>
          <cell r="D191">
            <v>3240</v>
          </cell>
          <cell r="E191">
            <v>0</v>
          </cell>
          <cell r="F191">
            <v>0</v>
          </cell>
          <cell r="G191">
            <v>3240</v>
          </cell>
        </row>
        <row r="192">
          <cell r="B192"/>
          <cell r="C192"/>
          <cell r="D192"/>
          <cell r="E192"/>
          <cell r="F192"/>
          <cell r="G192"/>
        </row>
        <row r="193">
          <cell r="B193"/>
          <cell r="C193" t="str">
            <v>RESERVAS</v>
          </cell>
          <cell r="D193">
            <v>2494000</v>
          </cell>
          <cell r="E193">
            <v>0</v>
          </cell>
          <cell r="F193">
            <v>0</v>
          </cell>
          <cell r="G193">
            <v>2494000</v>
          </cell>
        </row>
        <row r="194">
          <cell r="B194"/>
          <cell r="C194" t="str">
            <v>RESERVAS DE CAPITAL</v>
          </cell>
          <cell r="D194">
            <v>2494000</v>
          </cell>
          <cell r="E194">
            <v>0</v>
          </cell>
          <cell r="F194">
            <v>0</v>
          </cell>
          <cell r="G194">
            <v>2494000</v>
          </cell>
        </row>
        <row r="195">
          <cell r="B195" t="str">
            <v>34342-0</v>
          </cell>
          <cell r="C195" t="str">
            <v>ÁGIO NA EMISSÃO DE AÇÕES</v>
          </cell>
          <cell r="D195">
            <v>996000</v>
          </cell>
          <cell r="E195">
            <v>0</v>
          </cell>
          <cell r="F195">
            <v>0</v>
          </cell>
          <cell r="G195">
            <v>996000</v>
          </cell>
        </row>
        <row r="196">
          <cell r="B196" t="str">
            <v>34514-8</v>
          </cell>
          <cell r="C196" t="str">
            <v>RESERVA DE CAPITAL</v>
          </cell>
          <cell r="D196">
            <v>998000</v>
          </cell>
          <cell r="E196">
            <v>0</v>
          </cell>
          <cell r="F196">
            <v>0</v>
          </cell>
          <cell r="G196">
            <v>998000</v>
          </cell>
        </row>
        <row r="197">
          <cell r="B197" t="str">
            <v>34517-2</v>
          </cell>
          <cell r="C197" t="str">
            <v>ADIANTAMENTOS PARA AUMENTO DECAPITAL</v>
          </cell>
          <cell r="D197">
            <v>500000</v>
          </cell>
          <cell r="E197">
            <v>0</v>
          </cell>
          <cell r="F197">
            <v>0</v>
          </cell>
          <cell r="G197">
            <v>500000</v>
          </cell>
        </row>
        <row r="198">
          <cell r="B198"/>
          <cell r="C198"/>
          <cell r="D198"/>
          <cell r="E198"/>
          <cell r="F198"/>
          <cell r="G198"/>
        </row>
        <row r="199">
          <cell r="B199"/>
          <cell r="C199" t="str">
            <v>OUTRAS CONTAS</v>
          </cell>
          <cell r="D199">
            <v>-2426026.31</v>
          </cell>
          <cell r="E199">
            <v>0</v>
          </cell>
          <cell r="F199">
            <v>33745.5</v>
          </cell>
          <cell r="G199">
            <v>-2392280.81</v>
          </cell>
        </row>
        <row r="200">
          <cell r="B200"/>
          <cell r="C200" t="str">
            <v>LUCROS ACUMULADOS E/OU SALDO ÀDISPOSIÇÃO DA ASSEMBLÉIA</v>
          </cell>
          <cell r="D200">
            <v>0</v>
          </cell>
          <cell r="E200">
            <v>0</v>
          </cell>
          <cell r="F200">
            <v>2858.5</v>
          </cell>
          <cell r="G200">
            <v>2858.5</v>
          </cell>
        </row>
        <row r="201">
          <cell r="B201" t="str">
            <v>34339-0</v>
          </cell>
          <cell r="C201" t="str">
            <v>LUCRO DO EXERCÍCIO</v>
          </cell>
          <cell r="D201">
            <v>0</v>
          </cell>
          <cell r="E201">
            <v>0</v>
          </cell>
          <cell r="F201">
            <v>2858.5</v>
          </cell>
          <cell r="G201">
            <v>2858.5</v>
          </cell>
        </row>
        <row r="202">
          <cell r="B202"/>
          <cell r="C202"/>
          <cell r="D202"/>
          <cell r="E202"/>
          <cell r="F202"/>
          <cell r="G202"/>
        </row>
        <row r="203">
          <cell r="B203"/>
          <cell r="C203" t="str">
            <v>(-) PREJUÍZOS ACUMULADOS</v>
          </cell>
          <cell r="D203">
            <v>-2426026.31</v>
          </cell>
          <cell r="E203">
            <v>0</v>
          </cell>
          <cell r="F203">
            <v>30887</v>
          </cell>
          <cell r="G203">
            <v>-2395139.31</v>
          </cell>
        </row>
        <row r="204">
          <cell r="B204" t="str">
            <v>34340-4</v>
          </cell>
          <cell r="C204" t="str">
            <v>(-) PREJUÍZO DO EXERCÍCIO</v>
          </cell>
          <cell r="D204">
            <v>-2426026.31</v>
          </cell>
          <cell r="E204">
            <v>0</v>
          </cell>
          <cell r="F204">
            <v>30887</v>
          </cell>
          <cell r="G204">
            <v>-2395139.31</v>
          </cell>
        </row>
        <row r="205">
          <cell r="B205"/>
          <cell r="C205"/>
          <cell r="D205"/>
          <cell r="E205"/>
          <cell r="F205"/>
          <cell r="G205"/>
        </row>
        <row r="206">
          <cell r="B206"/>
          <cell r="C206" t="str">
            <v>CONTAS DE RESULTADO</v>
          </cell>
          <cell r="D206">
            <v>0</v>
          </cell>
          <cell r="E206">
            <v>6680741.54</v>
          </cell>
          <cell r="F206">
            <v>6511363.9900000002</v>
          </cell>
          <cell r="G206">
            <v>-169377.55</v>
          </cell>
        </row>
        <row r="207">
          <cell r="B207"/>
          <cell r="C207" t="str">
            <v>RECEITAS</v>
          </cell>
          <cell r="D207">
            <v>0</v>
          </cell>
          <cell r="E207">
            <v>5539961</v>
          </cell>
          <cell r="F207">
            <v>6384244.5800000001</v>
          </cell>
          <cell r="G207">
            <v>844283.58</v>
          </cell>
        </row>
        <row r="208">
          <cell r="B208"/>
          <cell r="C208" t="str">
            <v>RECEITA BRUTA</v>
          </cell>
          <cell r="D208">
            <v>0</v>
          </cell>
          <cell r="E208">
            <v>361662.99</v>
          </cell>
          <cell r="F208">
            <v>5049703.4800000004</v>
          </cell>
          <cell r="G208">
            <v>4688040.49</v>
          </cell>
        </row>
        <row r="209">
          <cell r="B209"/>
          <cell r="C209" t="str">
            <v>RECEITA NO MERCADO INTERNO</v>
          </cell>
          <cell r="D209">
            <v>0</v>
          </cell>
          <cell r="E209">
            <v>361662.99</v>
          </cell>
          <cell r="F209">
            <v>5049703.4800000004</v>
          </cell>
          <cell r="G209">
            <v>4688040.49</v>
          </cell>
        </row>
        <row r="210">
          <cell r="B210" t="str">
            <v>1147-9</v>
          </cell>
          <cell r="C210" t="str">
            <v>RECEITA DE PRESTAÇÃO DE SERVIÇOS</v>
          </cell>
          <cell r="D210">
            <v>0</v>
          </cell>
          <cell r="E210">
            <v>0</v>
          </cell>
          <cell r="F210">
            <v>4606888.25</v>
          </cell>
          <cell r="G210">
            <v>4606888.25</v>
          </cell>
        </row>
        <row r="211">
          <cell r="B211" t="str">
            <v>1148-7</v>
          </cell>
          <cell r="C211" t="str">
            <v>RECEITA DE PRESTAÇÃO DE SERVIÇOS A FATURAR</v>
          </cell>
          <cell r="D211">
            <v>0</v>
          </cell>
          <cell r="E211">
            <v>361662.99</v>
          </cell>
          <cell r="F211">
            <v>442815.23</v>
          </cell>
          <cell r="G211">
            <v>81152.240000000005</v>
          </cell>
        </row>
        <row r="212">
          <cell r="B212"/>
          <cell r="C212"/>
          <cell r="D212"/>
          <cell r="E212"/>
          <cell r="F212"/>
          <cell r="G212"/>
        </row>
        <row r="213">
          <cell r="B213"/>
          <cell r="C213" t="str">
            <v>(-) DEDUÇÕES DA RECEITA BRUTA</v>
          </cell>
          <cell r="D213">
            <v>0</v>
          </cell>
          <cell r="E213">
            <v>244221.39</v>
          </cell>
          <cell r="F213">
            <v>2209.15</v>
          </cell>
          <cell r="G213">
            <v>-242012.24</v>
          </cell>
        </row>
        <row r="214">
          <cell r="B214"/>
          <cell r="C214" t="str">
            <v>(-) DEDUÇÕES DA RECEITA BRUTA</v>
          </cell>
          <cell r="D214">
            <v>0</v>
          </cell>
          <cell r="E214">
            <v>244221.39</v>
          </cell>
          <cell r="F214">
            <v>2209.15</v>
          </cell>
          <cell r="G214">
            <v>-242012.24</v>
          </cell>
        </row>
        <row r="215">
          <cell r="B215" t="str">
            <v>1462-1</v>
          </cell>
          <cell r="C215" t="str">
            <v>(-) VENDAS CANCELADAS, DEVOLUÇÕES E DESCONTOS INCONDICIONAIS</v>
          </cell>
          <cell r="D215">
            <v>0</v>
          </cell>
          <cell r="E215">
            <v>4551.8</v>
          </cell>
          <cell r="F215">
            <v>2209.15</v>
          </cell>
          <cell r="G215">
            <v>-2342.65</v>
          </cell>
        </row>
        <row r="216">
          <cell r="B216" t="str">
            <v>1441-9</v>
          </cell>
          <cell r="C216" t="str">
            <v>(-) COFINS</v>
          </cell>
          <cell r="D216">
            <v>0</v>
          </cell>
          <cell r="E216">
            <v>121239.05</v>
          </cell>
          <cell r="F216">
            <v>0</v>
          </cell>
          <cell r="G216">
            <v>-121239.05</v>
          </cell>
        </row>
        <row r="217">
          <cell r="B217" t="str">
            <v>1442-7</v>
          </cell>
          <cell r="C217" t="str">
            <v>(-) PIS/PASEP</v>
          </cell>
          <cell r="D217">
            <v>0</v>
          </cell>
          <cell r="E217">
            <v>26268.46</v>
          </cell>
          <cell r="F217">
            <v>0</v>
          </cell>
          <cell r="G217">
            <v>-26268.46</v>
          </cell>
        </row>
        <row r="218">
          <cell r="B218" t="str">
            <v>1443-5</v>
          </cell>
          <cell r="C218" t="str">
            <v>(-) ISS</v>
          </cell>
          <cell r="D218">
            <v>0</v>
          </cell>
          <cell r="E218">
            <v>92162.08</v>
          </cell>
          <cell r="F218">
            <v>0</v>
          </cell>
          <cell r="G218">
            <v>-92162.08</v>
          </cell>
        </row>
        <row r="219">
          <cell r="B219"/>
          <cell r="C219"/>
          <cell r="D219"/>
          <cell r="E219"/>
          <cell r="F219"/>
          <cell r="G219"/>
        </row>
        <row r="220">
          <cell r="B220"/>
          <cell r="C220" t="str">
            <v>CUSTOS</v>
          </cell>
          <cell r="D220">
            <v>0</v>
          </cell>
          <cell r="E220">
            <v>4934052.62</v>
          </cell>
          <cell r="F220">
            <v>1318341.4099999999</v>
          </cell>
          <cell r="G220">
            <v>-3615711.21</v>
          </cell>
        </row>
        <row r="221">
          <cell r="B221"/>
          <cell r="C221" t="str">
            <v>CUSTOS DOS BENS E SERVICOSVENDIDOS</v>
          </cell>
          <cell r="D221">
            <v>0</v>
          </cell>
          <cell r="E221">
            <v>166444.51999999999</v>
          </cell>
          <cell r="F221">
            <v>0</v>
          </cell>
          <cell r="G221">
            <v>-166444.51999999999</v>
          </cell>
        </row>
        <row r="222">
          <cell r="B222" t="str">
            <v>34373-0</v>
          </cell>
          <cell r="C222" t="str">
            <v>CUSTO DOS SERVIÇOS VARIÁVEIS</v>
          </cell>
          <cell r="D222">
            <v>0</v>
          </cell>
          <cell r="E222">
            <v>166444.51999999999</v>
          </cell>
          <cell r="F222">
            <v>0</v>
          </cell>
          <cell r="G222">
            <v>-166444.51999999999</v>
          </cell>
        </row>
        <row r="223">
          <cell r="B223"/>
          <cell r="C223"/>
          <cell r="D223"/>
          <cell r="E223"/>
          <cell r="F223"/>
          <cell r="G223"/>
        </row>
        <row r="224">
          <cell r="B224"/>
          <cell r="C224" t="str">
            <v>CUSTOS DOS SERVIÇOS FIXOS</v>
          </cell>
          <cell r="D224">
            <v>0</v>
          </cell>
          <cell r="E224">
            <v>2292331.42</v>
          </cell>
          <cell r="F224">
            <v>974378.11</v>
          </cell>
          <cell r="G224">
            <v>-1317953.31</v>
          </cell>
        </row>
        <row r="225">
          <cell r="B225" t="str">
            <v>34390-0</v>
          </cell>
          <cell r="C225" t="str">
            <v>ENERGIA ELÉTRICA</v>
          </cell>
          <cell r="D225">
            <v>0</v>
          </cell>
          <cell r="E225">
            <v>54144.39</v>
          </cell>
          <cell r="F225">
            <v>0</v>
          </cell>
          <cell r="G225">
            <v>-54144.39</v>
          </cell>
        </row>
        <row r="226">
          <cell r="B226" t="str">
            <v>34391-9</v>
          </cell>
          <cell r="C226" t="str">
            <v>TELEFONES (CELULARES)</v>
          </cell>
          <cell r="D226">
            <v>0</v>
          </cell>
          <cell r="E226">
            <v>2992.97</v>
          </cell>
          <cell r="F226">
            <v>0</v>
          </cell>
          <cell r="G226">
            <v>-2992.97</v>
          </cell>
        </row>
        <row r="227">
          <cell r="B227" t="str">
            <v>34392-7</v>
          </cell>
          <cell r="C227" t="str">
            <v>ALUGUEL EQUIPAMENTO</v>
          </cell>
          <cell r="D227">
            <v>0</v>
          </cell>
          <cell r="E227">
            <v>8766.7199999999993</v>
          </cell>
          <cell r="F227">
            <v>0</v>
          </cell>
          <cell r="G227">
            <v>-8766.7199999999993</v>
          </cell>
        </row>
        <row r="228">
          <cell r="B228" t="str">
            <v>34393-5</v>
          </cell>
          <cell r="C228" t="str">
            <v>MANUTENÇÃO DE EQUIPAMENTOS</v>
          </cell>
          <cell r="D228">
            <v>0</v>
          </cell>
          <cell r="E228">
            <v>54129.29</v>
          </cell>
          <cell r="F228">
            <v>0</v>
          </cell>
          <cell r="G228">
            <v>-54129.29</v>
          </cell>
        </row>
        <row r="229">
          <cell r="B229" t="str">
            <v>34394-3</v>
          </cell>
          <cell r="C229" t="str">
            <v>ALUGUEL/IPTU</v>
          </cell>
          <cell r="D229">
            <v>0</v>
          </cell>
          <cell r="E229">
            <v>162829.48000000001</v>
          </cell>
          <cell r="F229">
            <v>0</v>
          </cell>
          <cell r="G229">
            <v>-162829.48000000001</v>
          </cell>
        </row>
        <row r="230">
          <cell r="B230" t="str">
            <v>34395-1</v>
          </cell>
          <cell r="C230" t="str">
            <v>CONDOMÍNIO</v>
          </cell>
          <cell r="D230">
            <v>0</v>
          </cell>
          <cell r="E230">
            <v>39605.379999999997</v>
          </cell>
          <cell r="F230">
            <v>0</v>
          </cell>
          <cell r="G230">
            <v>-39605.379999999997</v>
          </cell>
        </row>
        <row r="231">
          <cell r="B231" t="str">
            <v>34396-0</v>
          </cell>
          <cell r="C231" t="str">
            <v>AUXÍLIO TRANSPORTE</v>
          </cell>
          <cell r="D231">
            <v>0</v>
          </cell>
          <cell r="E231">
            <v>16755.099999999999</v>
          </cell>
          <cell r="F231">
            <v>3965.67</v>
          </cell>
          <cell r="G231">
            <v>-12789.43</v>
          </cell>
        </row>
        <row r="232">
          <cell r="B232" t="str">
            <v>34397-8</v>
          </cell>
          <cell r="C232" t="str">
            <v>INTERNET/CONEXÕES</v>
          </cell>
          <cell r="D232">
            <v>0</v>
          </cell>
          <cell r="E232">
            <v>21449.41</v>
          </cell>
          <cell r="F232">
            <v>0</v>
          </cell>
          <cell r="G232">
            <v>-21449.41</v>
          </cell>
        </row>
        <row r="233">
          <cell r="B233" t="str">
            <v>34399-4</v>
          </cell>
          <cell r="C233" t="str">
            <v>AUXÍLIO ALIMENTAÇÃO</v>
          </cell>
          <cell r="D233">
            <v>0</v>
          </cell>
          <cell r="E233">
            <v>61381.47</v>
          </cell>
          <cell r="F233">
            <v>0</v>
          </cell>
          <cell r="G233">
            <v>-61381.47</v>
          </cell>
        </row>
        <row r="234">
          <cell r="B234" t="str">
            <v>34401-0</v>
          </cell>
          <cell r="C234" t="str">
            <v>ASSISTÊNCIA MÉDICA/ODONTOLÓGICA</v>
          </cell>
          <cell r="D234">
            <v>0</v>
          </cell>
          <cell r="E234">
            <v>47298.38</v>
          </cell>
          <cell r="F234">
            <v>8082.67</v>
          </cell>
          <cell r="G234">
            <v>-39215.71</v>
          </cell>
        </row>
        <row r="235">
          <cell r="B235" t="str">
            <v>34402-8</v>
          </cell>
          <cell r="C235" t="str">
            <v>MÃO DE OBRA DE TERCEIROS</v>
          </cell>
          <cell r="D235">
            <v>0</v>
          </cell>
          <cell r="E235">
            <v>14549.87</v>
          </cell>
          <cell r="F235">
            <v>0</v>
          </cell>
          <cell r="G235">
            <v>-14549.87</v>
          </cell>
        </row>
        <row r="236">
          <cell r="B236" t="str">
            <v>34403-6</v>
          </cell>
          <cell r="C236" t="str">
            <v>PESSOAL TERCEIRIZADO</v>
          </cell>
          <cell r="D236">
            <v>0</v>
          </cell>
          <cell r="E236">
            <v>72881.23</v>
          </cell>
          <cell r="F236">
            <v>0</v>
          </cell>
          <cell r="G236">
            <v>-72881.23</v>
          </cell>
        </row>
        <row r="237">
          <cell r="B237" t="str">
            <v>34405-2</v>
          </cell>
          <cell r="C237" t="str">
            <v>ASSESSORIA TÉCNICA</v>
          </cell>
          <cell r="D237">
            <v>0</v>
          </cell>
          <cell r="E237">
            <v>4304.8</v>
          </cell>
          <cell r="F237">
            <v>0</v>
          </cell>
          <cell r="G237">
            <v>-4304.8</v>
          </cell>
        </row>
        <row r="238">
          <cell r="B238" t="str">
            <v>34406-0</v>
          </cell>
          <cell r="C238" t="str">
            <v>SOFTWARES/LICENÇAS DE USO</v>
          </cell>
          <cell r="D238">
            <v>0</v>
          </cell>
          <cell r="E238">
            <v>7874.25</v>
          </cell>
          <cell r="F238">
            <v>0</v>
          </cell>
          <cell r="G238">
            <v>-7874.25</v>
          </cell>
        </row>
        <row r="239">
          <cell r="B239" t="str">
            <v>34407-9</v>
          </cell>
          <cell r="C239" t="str">
            <v>PRÓ - LABORE</v>
          </cell>
          <cell r="D239">
            <v>0</v>
          </cell>
          <cell r="E239">
            <v>133470.32</v>
          </cell>
          <cell r="F239">
            <v>0</v>
          </cell>
          <cell r="G239">
            <v>-133470.32</v>
          </cell>
        </row>
        <row r="240">
          <cell r="B240" t="str">
            <v>34418-4</v>
          </cell>
          <cell r="C240" t="str">
            <v>CORREIOS/ENTREGAS/DESPACHOS/CARTÓRIO</v>
          </cell>
          <cell r="D240">
            <v>0</v>
          </cell>
          <cell r="E240">
            <v>196.38</v>
          </cell>
          <cell r="F240">
            <v>0</v>
          </cell>
          <cell r="G240">
            <v>-196.38</v>
          </cell>
        </row>
        <row r="241">
          <cell r="B241" t="str">
            <v>34420-6</v>
          </cell>
          <cell r="C241" t="str">
            <v>ASSOCIAÇÕES/CONSELHOS</v>
          </cell>
          <cell r="D241">
            <v>0</v>
          </cell>
          <cell r="E241">
            <v>3077</v>
          </cell>
          <cell r="F241">
            <v>0</v>
          </cell>
          <cell r="G241">
            <v>-3077</v>
          </cell>
        </row>
        <row r="242">
          <cell r="B242" t="str">
            <v>34429-0</v>
          </cell>
          <cell r="C242" t="str">
            <v>SALÁRIOS</v>
          </cell>
          <cell r="D242">
            <v>0</v>
          </cell>
          <cell r="E242">
            <v>371119.95</v>
          </cell>
          <cell r="F242">
            <v>0</v>
          </cell>
          <cell r="G242">
            <v>-371119.95</v>
          </cell>
        </row>
        <row r="243">
          <cell r="B243" t="str">
            <v>34434-6</v>
          </cell>
          <cell r="C243" t="str">
            <v>SEGUROS</v>
          </cell>
          <cell r="D243">
            <v>0</v>
          </cell>
          <cell r="E243">
            <v>860.66</v>
          </cell>
          <cell r="F243">
            <v>0</v>
          </cell>
          <cell r="G243">
            <v>-860.66</v>
          </cell>
        </row>
        <row r="244">
          <cell r="B244" t="str">
            <v>34437-0</v>
          </cell>
          <cell r="C244" t="str">
            <v>INSS - PREVIDÊNCIA SOCIAL</v>
          </cell>
          <cell r="D244">
            <v>0</v>
          </cell>
          <cell r="E244">
            <v>135385.10999999999</v>
          </cell>
          <cell r="F244">
            <v>0</v>
          </cell>
          <cell r="G244">
            <v>-135385.10999999999</v>
          </cell>
        </row>
        <row r="245">
          <cell r="B245" t="str">
            <v>34438-9</v>
          </cell>
          <cell r="C245" t="str">
            <v>FGTS</v>
          </cell>
          <cell r="D245">
            <v>0</v>
          </cell>
          <cell r="E245">
            <v>29569.46</v>
          </cell>
          <cell r="F245">
            <v>0</v>
          </cell>
          <cell r="G245">
            <v>-29569.46</v>
          </cell>
        </row>
        <row r="246">
          <cell r="B246" t="str">
            <v>34439-7</v>
          </cell>
          <cell r="C246" t="str">
            <v>FÉRIAS</v>
          </cell>
          <cell r="D246">
            <v>0</v>
          </cell>
          <cell r="E246">
            <v>15726.27</v>
          </cell>
          <cell r="F246">
            <v>0</v>
          </cell>
          <cell r="G246">
            <v>-15726.27</v>
          </cell>
        </row>
        <row r="247">
          <cell r="B247" t="str">
            <v>34445-1</v>
          </cell>
          <cell r="C247" t="str">
            <v>PROVISÕES DE FÉRIAS (CF)</v>
          </cell>
          <cell r="D247">
            <v>0</v>
          </cell>
          <cell r="E247">
            <v>606507.43999999994</v>
          </cell>
          <cell r="F247">
            <v>597361.24</v>
          </cell>
          <cell r="G247">
            <v>-9146.2000000000007</v>
          </cell>
        </row>
        <row r="248">
          <cell r="B248" t="str">
            <v>34446-0</v>
          </cell>
          <cell r="C248" t="str">
            <v>PROVISÕES ENCARGOS SOBRE FÉRIAS(CF)</v>
          </cell>
          <cell r="D248">
            <v>0</v>
          </cell>
          <cell r="E248">
            <v>217128.75</v>
          </cell>
          <cell r="F248">
            <v>213854.4</v>
          </cell>
          <cell r="G248">
            <v>-3274.35</v>
          </cell>
        </row>
        <row r="249">
          <cell r="B249" t="str">
            <v>34447-8</v>
          </cell>
          <cell r="C249" t="str">
            <v>PROVISÕES 13°SALÁRIO (CF)</v>
          </cell>
          <cell r="D249">
            <v>0</v>
          </cell>
          <cell r="E249">
            <v>147094.73000000001</v>
          </cell>
          <cell r="F249">
            <v>111277.45</v>
          </cell>
          <cell r="G249">
            <v>-35817.279999999999</v>
          </cell>
        </row>
        <row r="250">
          <cell r="B250" t="str">
            <v>34448-6</v>
          </cell>
          <cell r="C250" t="str">
            <v>PROVISÕES ENCARGOS SOBRE 13° (CF)</v>
          </cell>
          <cell r="D250">
            <v>0</v>
          </cell>
          <cell r="E250">
            <v>52659.17</v>
          </cell>
          <cell r="F250">
            <v>39836.68</v>
          </cell>
          <cell r="G250">
            <v>-12822.49</v>
          </cell>
        </row>
        <row r="251">
          <cell r="B251" t="str">
            <v>34454-0</v>
          </cell>
          <cell r="C251" t="str">
            <v>ESTAGIÁRIOS</v>
          </cell>
          <cell r="D251">
            <v>0</v>
          </cell>
          <cell r="E251">
            <v>6450.93</v>
          </cell>
          <cell r="F251">
            <v>0</v>
          </cell>
          <cell r="G251">
            <v>-6450.93</v>
          </cell>
        </row>
        <row r="252">
          <cell r="B252" t="str">
            <v>34500-8</v>
          </cell>
          <cell r="C252" t="str">
            <v>DESP. C/ SOFTWARES E LICENÇA DEUSO</v>
          </cell>
          <cell r="D252">
            <v>0</v>
          </cell>
          <cell r="E252">
            <v>1250</v>
          </cell>
          <cell r="F252">
            <v>0</v>
          </cell>
          <cell r="G252">
            <v>-1250</v>
          </cell>
        </row>
        <row r="253">
          <cell r="B253" t="str">
            <v>34507-5</v>
          </cell>
          <cell r="C253" t="str">
            <v>SERVIÇO PRESTADO PESSOA FÍSICA</v>
          </cell>
          <cell r="D253">
            <v>0</v>
          </cell>
          <cell r="E253">
            <v>2872.51</v>
          </cell>
          <cell r="F253">
            <v>0</v>
          </cell>
          <cell r="G253">
            <v>-2872.51</v>
          </cell>
        </row>
        <row r="254">
          <cell r="B254"/>
          <cell r="C254"/>
          <cell r="D254"/>
          <cell r="E254"/>
          <cell r="F254"/>
          <cell r="G254"/>
        </row>
        <row r="255">
          <cell r="B255"/>
          <cell r="C255" t="str">
            <v>CUSTOS DOS SERVIÇOS VARIÁVEIS</v>
          </cell>
          <cell r="D255">
            <v>0</v>
          </cell>
          <cell r="E255">
            <v>2475276.6800000002</v>
          </cell>
          <cell r="F255">
            <v>343963.3</v>
          </cell>
          <cell r="G255">
            <v>-2131313.38</v>
          </cell>
        </row>
        <row r="256">
          <cell r="B256" t="str">
            <v>34381-1</v>
          </cell>
          <cell r="C256" t="str">
            <v>CORREIOS/ENTREGAS/DESPACHOS/CARTÓRIO</v>
          </cell>
          <cell r="D256">
            <v>0</v>
          </cell>
          <cell r="E256">
            <v>46537.26</v>
          </cell>
          <cell r="F256">
            <v>0</v>
          </cell>
          <cell r="G256">
            <v>-46537.26</v>
          </cell>
        </row>
        <row r="257">
          <cell r="B257" t="str">
            <v>34382-0</v>
          </cell>
          <cell r="C257" t="str">
            <v>BONIFICAÇÕES/QUEBRAS</v>
          </cell>
          <cell r="D257">
            <v>0</v>
          </cell>
          <cell r="E257">
            <v>1284.6600000000001</v>
          </cell>
          <cell r="F257">
            <v>0</v>
          </cell>
          <cell r="G257">
            <v>-1284.6600000000001</v>
          </cell>
        </row>
        <row r="258">
          <cell r="B258" t="str">
            <v>34383-8</v>
          </cell>
          <cell r="C258" t="str">
            <v>MÃO DE OBRA DE TERCEIROS</v>
          </cell>
          <cell r="D258">
            <v>0</v>
          </cell>
          <cell r="E258">
            <v>390127.59</v>
          </cell>
          <cell r="F258">
            <v>0</v>
          </cell>
          <cell r="G258">
            <v>-390127.59</v>
          </cell>
        </row>
        <row r="259">
          <cell r="B259" t="str">
            <v>34384-6</v>
          </cell>
          <cell r="C259" t="str">
            <v>PASSAGENS</v>
          </cell>
          <cell r="D259">
            <v>0</v>
          </cell>
          <cell r="E259">
            <v>30180.560000000001</v>
          </cell>
          <cell r="F259">
            <v>0</v>
          </cell>
          <cell r="G259">
            <v>-30180.560000000001</v>
          </cell>
        </row>
        <row r="260">
          <cell r="B260" t="str">
            <v>34385-4</v>
          </cell>
          <cell r="C260" t="str">
            <v>MATERIAL DE ESCRITÓRIO</v>
          </cell>
          <cell r="D260">
            <v>0</v>
          </cell>
          <cell r="E260">
            <v>7560.89</v>
          </cell>
          <cell r="F260">
            <v>0</v>
          </cell>
          <cell r="G260">
            <v>-7560.89</v>
          </cell>
        </row>
        <row r="261">
          <cell r="B261" t="str">
            <v>34386-2</v>
          </cell>
          <cell r="C261" t="str">
            <v>EXAMES MÉDICOS/PCMSO/PPRA</v>
          </cell>
          <cell r="D261">
            <v>0</v>
          </cell>
          <cell r="E261">
            <v>220</v>
          </cell>
          <cell r="F261">
            <v>0</v>
          </cell>
          <cell r="G261">
            <v>-220</v>
          </cell>
        </row>
        <row r="262">
          <cell r="B262" t="str">
            <v>34387-0</v>
          </cell>
          <cell r="C262" t="str">
            <v>INSUMO</v>
          </cell>
          <cell r="D262">
            <v>0</v>
          </cell>
          <cell r="E262">
            <v>1716926.07</v>
          </cell>
          <cell r="F262">
            <v>340171.02</v>
          </cell>
          <cell r="G262">
            <v>-1376755.05</v>
          </cell>
        </row>
        <row r="263">
          <cell r="B263" t="str">
            <v>34388-9</v>
          </cell>
          <cell r="C263" t="str">
            <v>MANUTENÇÃO DE EQUIPAMENTOS</v>
          </cell>
          <cell r="D263">
            <v>0</v>
          </cell>
          <cell r="E263">
            <v>24358.38</v>
          </cell>
          <cell r="F263">
            <v>0</v>
          </cell>
          <cell r="G263">
            <v>-24358.38</v>
          </cell>
        </row>
        <row r="264">
          <cell r="B264" t="str">
            <v>34389-7</v>
          </cell>
          <cell r="C264" t="str">
            <v>MATERIAL IMPRESSO</v>
          </cell>
          <cell r="D264">
            <v>0</v>
          </cell>
          <cell r="E264">
            <v>6400</v>
          </cell>
          <cell r="F264">
            <v>0</v>
          </cell>
          <cell r="G264">
            <v>-6400</v>
          </cell>
        </row>
        <row r="265">
          <cell r="B265" t="str">
            <v>34408-7</v>
          </cell>
          <cell r="C265" t="str">
            <v>UNIFORMES/PROTEÇÃO INDIVIDUAL</v>
          </cell>
          <cell r="D265">
            <v>0</v>
          </cell>
          <cell r="E265">
            <v>18852.07</v>
          </cell>
          <cell r="F265">
            <v>0</v>
          </cell>
          <cell r="G265">
            <v>-18852.07</v>
          </cell>
        </row>
        <row r="266">
          <cell r="B266" t="str">
            <v>34409-5</v>
          </cell>
          <cell r="C266" t="str">
            <v>MÓVEIS E UTENSÍLIOS</v>
          </cell>
          <cell r="D266">
            <v>0</v>
          </cell>
          <cell r="E266">
            <v>6468.27</v>
          </cell>
          <cell r="F266">
            <v>0</v>
          </cell>
          <cell r="G266">
            <v>-6468.27</v>
          </cell>
        </row>
        <row r="267">
          <cell r="B267" t="str">
            <v>34411-7</v>
          </cell>
          <cell r="C267" t="str">
            <v>TRANSPORTE LOCAL EM VIAGEM</v>
          </cell>
          <cell r="D267">
            <v>0</v>
          </cell>
          <cell r="E267">
            <v>59160.84</v>
          </cell>
          <cell r="F267">
            <v>0</v>
          </cell>
          <cell r="G267">
            <v>-59160.84</v>
          </cell>
        </row>
        <row r="268">
          <cell r="B268" t="str">
            <v>34412-5</v>
          </cell>
          <cell r="C268" t="str">
            <v>HOSPEDAGEM</v>
          </cell>
          <cell r="D268">
            <v>0</v>
          </cell>
          <cell r="E268">
            <v>6763.08</v>
          </cell>
          <cell r="F268">
            <v>0</v>
          </cell>
          <cell r="G268">
            <v>-6763.08</v>
          </cell>
        </row>
        <row r="269">
          <cell r="B269" t="str">
            <v>34413-3</v>
          </cell>
          <cell r="C269" t="str">
            <v>MÁQUINAS E EQUIPAMENTOS</v>
          </cell>
          <cell r="D269">
            <v>0</v>
          </cell>
          <cell r="E269">
            <v>7109.97</v>
          </cell>
          <cell r="F269">
            <v>0</v>
          </cell>
          <cell r="G269">
            <v>-7109.97</v>
          </cell>
        </row>
        <row r="270">
          <cell r="B270" t="str">
            <v>34416-8</v>
          </cell>
          <cell r="C270" t="str">
            <v>PESSOAL TERCEIRIZADO</v>
          </cell>
          <cell r="D270">
            <v>0</v>
          </cell>
          <cell r="E270">
            <v>2666.89</v>
          </cell>
          <cell r="F270">
            <v>0</v>
          </cell>
          <cell r="G270">
            <v>-2666.89</v>
          </cell>
        </row>
        <row r="271">
          <cell r="B271" t="str">
            <v>34417-6</v>
          </cell>
          <cell r="C271" t="str">
            <v>LIMPEZA E COPA</v>
          </cell>
          <cell r="D271">
            <v>0</v>
          </cell>
          <cell r="E271">
            <v>10248.129999999999</v>
          </cell>
          <cell r="F271">
            <v>0</v>
          </cell>
          <cell r="G271">
            <v>-10248.129999999999</v>
          </cell>
        </row>
        <row r="272">
          <cell r="B272" t="str">
            <v>34421-4</v>
          </cell>
          <cell r="C272" t="str">
            <v>FRETE</v>
          </cell>
          <cell r="D272">
            <v>0</v>
          </cell>
          <cell r="E272">
            <v>16380.8</v>
          </cell>
          <cell r="F272">
            <v>0</v>
          </cell>
          <cell r="G272">
            <v>-16380.8</v>
          </cell>
        </row>
        <row r="273">
          <cell r="B273" t="str">
            <v>34422-2</v>
          </cell>
          <cell r="C273" t="str">
            <v>SOFTWARES/LICENÇAS DE USO</v>
          </cell>
          <cell r="D273">
            <v>0</v>
          </cell>
          <cell r="E273">
            <v>21247.63</v>
          </cell>
          <cell r="F273">
            <v>0</v>
          </cell>
          <cell r="G273">
            <v>-21247.63</v>
          </cell>
        </row>
        <row r="274">
          <cell r="B274" t="str">
            <v>34423-0</v>
          </cell>
          <cell r="C274" t="str">
            <v>CARTÃO EMPRESARIAL</v>
          </cell>
          <cell r="D274">
            <v>0</v>
          </cell>
          <cell r="E274">
            <v>16.489999999999998</v>
          </cell>
          <cell r="F274">
            <v>0</v>
          </cell>
          <cell r="G274">
            <v>-16.489999999999998</v>
          </cell>
        </row>
        <row r="275">
          <cell r="B275" t="str">
            <v>34425-7</v>
          </cell>
          <cell r="C275" t="str">
            <v>FERRAMENTAS/ACESSÓRIOS</v>
          </cell>
          <cell r="D275">
            <v>0</v>
          </cell>
          <cell r="E275">
            <v>27623.55</v>
          </cell>
          <cell r="F275">
            <v>3564.86</v>
          </cell>
          <cell r="G275">
            <v>-24058.69</v>
          </cell>
        </row>
        <row r="276">
          <cell r="B276" t="str">
            <v>34426-5</v>
          </cell>
          <cell r="C276" t="str">
            <v>IOF CARTÃO</v>
          </cell>
          <cell r="D276">
            <v>0</v>
          </cell>
          <cell r="E276">
            <v>14194.54</v>
          </cell>
          <cell r="F276">
            <v>227.42</v>
          </cell>
          <cell r="G276">
            <v>-13967.12</v>
          </cell>
        </row>
        <row r="277">
          <cell r="B277" t="str">
            <v>34427-3</v>
          </cell>
          <cell r="C277" t="str">
            <v>FESTAS/CONFRATERNIZAÇÕES</v>
          </cell>
          <cell r="D277">
            <v>0</v>
          </cell>
          <cell r="E277">
            <v>625.91999999999996</v>
          </cell>
          <cell r="F277">
            <v>0</v>
          </cell>
          <cell r="G277">
            <v>-625.91999999999996</v>
          </cell>
        </row>
        <row r="278">
          <cell r="B278" t="str">
            <v>34440-0</v>
          </cell>
          <cell r="C278" t="str">
            <v>RESCISÕES/INDENIZAÇÕES</v>
          </cell>
          <cell r="D278">
            <v>0</v>
          </cell>
          <cell r="E278">
            <v>2863.08</v>
          </cell>
          <cell r="F278">
            <v>0</v>
          </cell>
          <cell r="G278">
            <v>-2863.08</v>
          </cell>
        </row>
        <row r="279">
          <cell r="B279" t="str">
            <v>34441-9</v>
          </cell>
          <cell r="C279" t="str">
            <v>BRINDES</v>
          </cell>
          <cell r="D279">
            <v>0</v>
          </cell>
          <cell r="E279">
            <v>3537.6</v>
          </cell>
          <cell r="F279">
            <v>0</v>
          </cell>
          <cell r="G279">
            <v>-3537.6</v>
          </cell>
        </row>
        <row r="280">
          <cell r="B280" t="str">
            <v>34456-7</v>
          </cell>
          <cell r="C280" t="str">
            <v>MANUTENÇÃO PREDIAL</v>
          </cell>
          <cell r="D280">
            <v>0</v>
          </cell>
          <cell r="E280">
            <v>44030</v>
          </cell>
          <cell r="F280">
            <v>0</v>
          </cell>
          <cell r="G280">
            <v>-44030</v>
          </cell>
        </row>
        <row r="281">
          <cell r="B281" t="str">
            <v>34457-5</v>
          </cell>
          <cell r="C281" t="str">
            <v>SERV. PRESTADO PESSOA FÍSICA</v>
          </cell>
          <cell r="D281">
            <v>0</v>
          </cell>
          <cell r="E281">
            <v>1842.15</v>
          </cell>
          <cell r="F281">
            <v>0</v>
          </cell>
          <cell r="G281">
            <v>-1842.15</v>
          </cell>
        </row>
        <row r="282">
          <cell r="B282" t="str">
            <v>34458-3</v>
          </cell>
          <cell r="C282" t="str">
            <v>TELEFONES (INTERURBANOS)</v>
          </cell>
          <cell r="D282">
            <v>0</v>
          </cell>
          <cell r="E282">
            <v>2.48</v>
          </cell>
          <cell r="F282">
            <v>0</v>
          </cell>
          <cell r="G282">
            <v>-2.48</v>
          </cell>
        </row>
        <row r="283">
          <cell r="B283" t="str">
            <v>34477-0</v>
          </cell>
          <cell r="C283" t="str">
            <v>TAXAS E ENCARGOS FINANCEIROS</v>
          </cell>
          <cell r="D283">
            <v>0</v>
          </cell>
          <cell r="E283">
            <v>509.18</v>
          </cell>
          <cell r="F283">
            <v>0</v>
          </cell>
          <cell r="G283">
            <v>-509.18</v>
          </cell>
        </row>
        <row r="284">
          <cell r="B284" t="str">
            <v>34498-2</v>
          </cell>
          <cell r="C284" t="str">
            <v>REFEIÇÕES</v>
          </cell>
          <cell r="D284">
            <v>0</v>
          </cell>
          <cell r="E284">
            <v>4377.4799999999996</v>
          </cell>
          <cell r="F284">
            <v>0</v>
          </cell>
          <cell r="G284">
            <v>-4377.4799999999996</v>
          </cell>
        </row>
        <row r="285">
          <cell r="B285" t="str">
            <v>34502-4</v>
          </cell>
          <cell r="C285" t="str">
            <v>CV C/ TREINAMENTOS E CERTIFICADOS</v>
          </cell>
          <cell r="D285">
            <v>0</v>
          </cell>
          <cell r="E285">
            <v>263.70999999999998</v>
          </cell>
          <cell r="F285">
            <v>0</v>
          </cell>
          <cell r="G285">
            <v>-263.70999999999998</v>
          </cell>
        </row>
        <row r="286">
          <cell r="B286" t="str">
            <v>34520-2</v>
          </cell>
          <cell r="C286" t="str">
            <v>ASSOCIAÇÕES/ CONSELHOS</v>
          </cell>
          <cell r="D286">
            <v>0</v>
          </cell>
          <cell r="E286">
            <v>440</v>
          </cell>
          <cell r="F286">
            <v>0</v>
          </cell>
          <cell r="G286">
            <v>-440</v>
          </cell>
        </row>
        <row r="287">
          <cell r="B287" t="str">
            <v>34523-7</v>
          </cell>
          <cell r="C287" t="str">
            <v>ASSINATURAS E ANUIDADES</v>
          </cell>
          <cell r="D287">
            <v>0</v>
          </cell>
          <cell r="E287">
            <v>2017.6</v>
          </cell>
          <cell r="F287">
            <v>0</v>
          </cell>
          <cell r="G287">
            <v>-2017.6</v>
          </cell>
        </row>
        <row r="288">
          <cell r="B288" t="str">
            <v>34530-0</v>
          </cell>
          <cell r="C288" t="str">
            <v>SERVIÇOS PRESTADOS A PESSOAJURIDICA</v>
          </cell>
          <cell r="D288">
            <v>0</v>
          </cell>
          <cell r="E288">
            <v>439.81</v>
          </cell>
          <cell r="F288">
            <v>0</v>
          </cell>
          <cell r="G288">
            <v>-439.81</v>
          </cell>
        </row>
        <row r="289">
          <cell r="B289"/>
          <cell r="C289"/>
          <cell r="D289"/>
          <cell r="E289"/>
          <cell r="F289"/>
          <cell r="G289"/>
        </row>
        <row r="290">
          <cell r="B290"/>
          <cell r="C290" t="str">
            <v>RECEITA FINANCEIRA</v>
          </cell>
          <cell r="D290">
            <v>0</v>
          </cell>
          <cell r="E290">
            <v>24</v>
          </cell>
          <cell r="F290">
            <v>13990.54</v>
          </cell>
          <cell r="G290">
            <v>13966.54</v>
          </cell>
        </row>
        <row r="291">
          <cell r="B291"/>
          <cell r="C291" t="str">
            <v>RECEITAS FINANCEIRAS COMERCIAIS</v>
          </cell>
          <cell r="D291">
            <v>0</v>
          </cell>
          <cell r="E291">
            <v>24</v>
          </cell>
          <cell r="F291">
            <v>10836.57</v>
          </cell>
          <cell r="G291">
            <v>10812.57</v>
          </cell>
        </row>
        <row r="292">
          <cell r="B292" t="str">
            <v>1180-0</v>
          </cell>
          <cell r="C292" t="str">
            <v>JUROS RECEBIDOS</v>
          </cell>
          <cell r="D292">
            <v>0</v>
          </cell>
          <cell r="E292">
            <v>0</v>
          </cell>
          <cell r="F292">
            <v>17.95</v>
          </cell>
          <cell r="G292">
            <v>17.95</v>
          </cell>
        </row>
        <row r="293">
          <cell r="B293" t="str">
            <v>1181-9</v>
          </cell>
          <cell r="C293" t="str">
            <v>DESCONTOS OBTIDOS</v>
          </cell>
          <cell r="D293">
            <v>0</v>
          </cell>
          <cell r="E293">
            <v>24</v>
          </cell>
          <cell r="F293">
            <v>2828.24</v>
          </cell>
          <cell r="G293">
            <v>2804.24</v>
          </cell>
        </row>
        <row r="294">
          <cell r="B294" t="str">
            <v>34361-7</v>
          </cell>
          <cell r="C294" t="str">
            <v>RENDIMENTO S/ APLICAÇÃO FINANCEIRA</v>
          </cell>
          <cell r="D294">
            <v>0</v>
          </cell>
          <cell r="E294">
            <v>0</v>
          </cell>
          <cell r="F294">
            <v>4252</v>
          </cell>
          <cell r="G294">
            <v>4252</v>
          </cell>
        </row>
        <row r="295">
          <cell r="B295" t="str">
            <v>34509-1</v>
          </cell>
          <cell r="C295" t="str">
            <v>JUROS SELIC</v>
          </cell>
          <cell r="D295">
            <v>0</v>
          </cell>
          <cell r="E295">
            <v>0</v>
          </cell>
          <cell r="F295">
            <v>3738.38</v>
          </cell>
          <cell r="G295">
            <v>3738.38</v>
          </cell>
        </row>
        <row r="296">
          <cell r="B296"/>
          <cell r="C296"/>
          <cell r="D296"/>
          <cell r="E296"/>
          <cell r="F296"/>
          <cell r="G296"/>
        </row>
        <row r="297">
          <cell r="B297"/>
          <cell r="C297" t="str">
            <v>OUTRAS RECEITAS FINANCEIRAS</v>
          </cell>
          <cell r="D297">
            <v>0</v>
          </cell>
          <cell r="E297">
            <v>0</v>
          </cell>
          <cell r="F297">
            <v>3153.97</v>
          </cell>
          <cell r="G297">
            <v>3153.97</v>
          </cell>
        </row>
        <row r="298">
          <cell r="B298" t="str">
            <v>1446-0</v>
          </cell>
          <cell r="C298" t="str">
            <v>VARIAÇÕES CAMBIAIS ATIVAS</v>
          </cell>
          <cell r="D298">
            <v>0</v>
          </cell>
          <cell r="E298">
            <v>0</v>
          </cell>
          <cell r="F298">
            <v>3153.97</v>
          </cell>
          <cell r="G298">
            <v>3153.97</v>
          </cell>
        </row>
        <row r="299">
          <cell r="B299"/>
          <cell r="C299"/>
          <cell r="D299"/>
          <cell r="E299"/>
          <cell r="F299"/>
          <cell r="G299"/>
        </row>
        <row r="300">
          <cell r="B300"/>
          <cell r="C300" t="str">
            <v>DESPESAS</v>
          </cell>
          <cell r="D300">
            <v>0</v>
          </cell>
          <cell r="E300">
            <v>1034609.67</v>
          </cell>
          <cell r="F300">
            <v>127067.24</v>
          </cell>
          <cell r="G300">
            <v>-907542.43</v>
          </cell>
        </row>
        <row r="301">
          <cell r="B301"/>
          <cell r="C301" t="str">
            <v>DESPESAS OPERACIONAIS</v>
          </cell>
          <cell r="D301">
            <v>0</v>
          </cell>
          <cell r="E301">
            <v>666023.47</v>
          </cell>
          <cell r="F301">
            <v>126812.78</v>
          </cell>
          <cell r="G301">
            <v>-539210.68999999994</v>
          </cell>
        </row>
        <row r="302">
          <cell r="B302"/>
          <cell r="C302" t="str">
            <v>DESPESAS COM PESSOAL</v>
          </cell>
          <cell r="D302">
            <v>0</v>
          </cell>
          <cell r="E302">
            <v>207430.98</v>
          </cell>
          <cell r="F302">
            <v>3379.72</v>
          </cell>
          <cell r="G302">
            <v>-204051.26</v>
          </cell>
        </row>
        <row r="303">
          <cell r="B303" t="str">
            <v>1247-5</v>
          </cell>
          <cell r="C303" t="str">
            <v>ORDENADOS, SALÁRIOSGRATIFICAÇÕES E OUTRASREMUNERAÇÕES A EMPREGADOS</v>
          </cell>
          <cell r="D303">
            <v>0</v>
          </cell>
          <cell r="E303">
            <v>81396.55</v>
          </cell>
          <cell r="F303">
            <v>0</v>
          </cell>
          <cell r="G303">
            <v>-81396.55</v>
          </cell>
        </row>
        <row r="304">
          <cell r="B304" t="str">
            <v>1345-5</v>
          </cell>
          <cell r="C304" t="str">
            <v>PREVIDÊNCIA SOCIAL - INSS</v>
          </cell>
          <cell r="D304">
            <v>0</v>
          </cell>
          <cell r="E304">
            <v>30167.72</v>
          </cell>
          <cell r="F304">
            <v>0</v>
          </cell>
          <cell r="G304">
            <v>-30167.72</v>
          </cell>
        </row>
        <row r="305">
          <cell r="B305" t="str">
            <v>1346-3</v>
          </cell>
          <cell r="C305" t="str">
            <v>FUNDO DE GARANTIA POR TEMPO DESERVIÇO - FGTS</v>
          </cell>
          <cell r="D305">
            <v>0</v>
          </cell>
          <cell r="E305">
            <v>30503.439999999999</v>
          </cell>
          <cell r="F305">
            <v>0</v>
          </cell>
          <cell r="G305">
            <v>-30503.439999999999</v>
          </cell>
        </row>
        <row r="306">
          <cell r="B306" t="str">
            <v>1350-1</v>
          </cell>
          <cell r="C306" t="str">
            <v>ASSISTÊNCIA MÉDICA, ODONTOLÓGICA E FARMACÊUTICA</v>
          </cell>
          <cell r="D306">
            <v>0</v>
          </cell>
          <cell r="E306">
            <v>1343.04</v>
          </cell>
          <cell r="F306">
            <v>1144.02</v>
          </cell>
          <cell r="G306">
            <v>-199.02</v>
          </cell>
        </row>
        <row r="307">
          <cell r="B307" t="str">
            <v>1351-0</v>
          </cell>
          <cell r="C307" t="str">
            <v>ALIMENTAÇÃO DO TRABALHADOR</v>
          </cell>
          <cell r="D307">
            <v>0</v>
          </cell>
          <cell r="E307">
            <v>20.12</v>
          </cell>
          <cell r="F307">
            <v>0</v>
          </cell>
          <cell r="G307">
            <v>-20.12</v>
          </cell>
        </row>
        <row r="308">
          <cell r="B308" t="str">
            <v>1352-8</v>
          </cell>
          <cell r="C308" t="str">
            <v>AUXÍLIO TRANSPORTE</v>
          </cell>
          <cell r="D308">
            <v>0</v>
          </cell>
          <cell r="E308">
            <v>1243.54</v>
          </cell>
          <cell r="F308">
            <v>1243.54</v>
          </cell>
          <cell r="G308">
            <v>0</v>
          </cell>
        </row>
        <row r="309">
          <cell r="B309" t="str">
            <v>1353-6</v>
          </cell>
          <cell r="C309" t="str">
            <v>13º SALÁRIO</v>
          </cell>
          <cell r="D309">
            <v>0</v>
          </cell>
          <cell r="E309">
            <v>5811.51</v>
          </cell>
          <cell r="F309">
            <v>0</v>
          </cell>
          <cell r="G309">
            <v>-5811.51</v>
          </cell>
        </row>
        <row r="310">
          <cell r="B310" t="str">
            <v>34370-6</v>
          </cell>
          <cell r="C310" t="str">
            <v>FÉRIAS</v>
          </cell>
          <cell r="D310">
            <v>0</v>
          </cell>
          <cell r="E310">
            <v>33609.93</v>
          </cell>
          <cell r="F310">
            <v>0</v>
          </cell>
          <cell r="G310">
            <v>-33609.93</v>
          </cell>
        </row>
        <row r="311">
          <cell r="B311" t="str">
            <v>34376-5</v>
          </cell>
          <cell r="C311" t="str">
            <v>RESCISÃO</v>
          </cell>
          <cell r="D311">
            <v>0</v>
          </cell>
          <cell r="E311">
            <v>4810.99</v>
          </cell>
          <cell r="F311">
            <v>992.16</v>
          </cell>
          <cell r="G311">
            <v>-3818.83</v>
          </cell>
        </row>
        <row r="312">
          <cell r="B312" t="str">
            <v>34350-1</v>
          </cell>
          <cell r="C312" t="str">
            <v>ESTÁGIARIOS</v>
          </cell>
          <cell r="D312">
            <v>0</v>
          </cell>
          <cell r="E312">
            <v>18524.14</v>
          </cell>
          <cell r="F312">
            <v>0</v>
          </cell>
          <cell r="G312">
            <v>-18524.14</v>
          </cell>
        </row>
        <row r="313">
          <cell r="B313"/>
          <cell r="C313"/>
          <cell r="D313"/>
          <cell r="E313"/>
          <cell r="F313"/>
          <cell r="G313"/>
        </row>
        <row r="314">
          <cell r="B314"/>
          <cell r="C314" t="str">
            <v>PROVISÃO DE FÉRIAS E 13º EENCARGOS</v>
          </cell>
          <cell r="D314">
            <v>0</v>
          </cell>
          <cell r="E314">
            <v>143678.93</v>
          </cell>
          <cell r="F314">
            <v>122403.75</v>
          </cell>
          <cell r="G314">
            <v>-21275.18</v>
          </cell>
        </row>
        <row r="315">
          <cell r="B315" t="str">
            <v>1354-4</v>
          </cell>
          <cell r="C315" t="str">
            <v>PROVISÃO DE FÉRIAS</v>
          </cell>
          <cell r="D315">
            <v>0</v>
          </cell>
          <cell r="E315">
            <v>79893.58</v>
          </cell>
          <cell r="F315">
            <v>67906.960000000006</v>
          </cell>
          <cell r="G315">
            <v>-11986.62</v>
          </cell>
        </row>
        <row r="316">
          <cell r="B316" t="str">
            <v>1355-2</v>
          </cell>
          <cell r="C316" t="str">
            <v>PROVISÃO SOBRE ENCARGOS DEFÉRIAS</v>
          </cell>
          <cell r="D316">
            <v>0</v>
          </cell>
          <cell r="E316">
            <v>25818.73</v>
          </cell>
          <cell r="F316">
            <v>24310.1</v>
          </cell>
          <cell r="G316">
            <v>-1508.63</v>
          </cell>
        </row>
        <row r="317">
          <cell r="B317" t="str">
            <v>1356-0</v>
          </cell>
          <cell r="C317" t="str">
            <v>PROVISÃO DE 13º SALÁRO</v>
          </cell>
          <cell r="D317">
            <v>0</v>
          </cell>
          <cell r="E317">
            <v>27957.98</v>
          </cell>
          <cell r="F317">
            <v>22228.99</v>
          </cell>
          <cell r="G317">
            <v>-5728.99</v>
          </cell>
        </row>
        <row r="318">
          <cell r="B318" t="str">
            <v>1357-9</v>
          </cell>
          <cell r="C318" t="str">
            <v>PROVISÃO SOBRE ENCARGOS DE 13ºSALÁRIO</v>
          </cell>
          <cell r="D318">
            <v>0</v>
          </cell>
          <cell r="E318">
            <v>10008.64</v>
          </cell>
          <cell r="F318">
            <v>7957.7</v>
          </cell>
          <cell r="G318">
            <v>-2050.94</v>
          </cell>
        </row>
        <row r="319">
          <cell r="B319"/>
          <cell r="C319"/>
          <cell r="D319"/>
          <cell r="E319"/>
          <cell r="F319"/>
          <cell r="G319"/>
        </row>
        <row r="320">
          <cell r="B320"/>
          <cell r="C320" t="str">
            <v>DESPESAS ADMINISTRATIVAS</v>
          </cell>
          <cell r="D320">
            <v>0</v>
          </cell>
          <cell r="E320">
            <v>314913.56</v>
          </cell>
          <cell r="F320">
            <v>1029.31</v>
          </cell>
          <cell r="G320">
            <v>-313884.25</v>
          </cell>
        </row>
        <row r="321">
          <cell r="B321" t="str">
            <v>1358-7</v>
          </cell>
          <cell r="C321" t="str">
            <v>PASSAGENS E CONDUÇÕES</v>
          </cell>
          <cell r="D321">
            <v>0</v>
          </cell>
          <cell r="E321">
            <v>56.5</v>
          </cell>
          <cell r="F321">
            <v>0</v>
          </cell>
          <cell r="G321">
            <v>-56.5</v>
          </cell>
        </row>
        <row r="322">
          <cell r="B322" t="str">
            <v>1364-1</v>
          </cell>
          <cell r="C322" t="str">
            <v>ANÚNCIOS E PROPAGANDA</v>
          </cell>
          <cell r="D322">
            <v>0</v>
          </cell>
          <cell r="E322">
            <v>2475</v>
          </cell>
          <cell r="F322">
            <v>0</v>
          </cell>
          <cell r="G322">
            <v>-2475</v>
          </cell>
        </row>
        <row r="323">
          <cell r="B323" t="str">
            <v>1365-0</v>
          </cell>
          <cell r="C323" t="str">
            <v>PATROCÍNIOS</v>
          </cell>
          <cell r="D323">
            <v>0</v>
          </cell>
          <cell r="E323">
            <v>2000</v>
          </cell>
          <cell r="F323">
            <v>0</v>
          </cell>
          <cell r="G323">
            <v>-2000</v>
          </cell>
        </row>
        <row r="324">
          <cell r="B324" t="str">
            <v>1367-6</v>
          </cell>
          <cell r="C324" t="str">
            <v>ALUGUEL DE MÁQUINAS EEQUIPAMENTOS</v>
          </cell>
          <cell r="D324">
            <v>0</v>
          </cell>
          <cell r="E324">
            <v>4810.18</v>
          </cell>
          <cell r="F324">
            <v>0</v>
          </cell>
          <cell r="G324">
            <v>-4810.18</v>
          </cell>
        </row>
        <row r="325">
          <cell r="B325" t="str">
            <v>1370-6</v>
          </cell>
          <cell r="C325" t="str">
            <v>SERVIÇOS PRESTADOS PESSOAJURÍDICA</v>
          </cell>
          <cell r="D325">
            <v>0</v>
          </cell>
          <cell r="E325">
            <v>175347.06</v>
          </cell>
          <cell r="F325">
            <v>0</v>
          </cell>
          <cell r="G325">
            <v>-175347.06</v>
          </cell>
        </row>
        <row r="326">
          <cell r="B326" t="str">
            <v>1371-4</v>
          </cell>
          <cell r="C326" t="str">
            <v>SERVIÇOS PRESTADOS PESSOA FÍSICA</v>
          </cell>
          <cell r="D326">
            <v>0</v>
          </cell>
          <cell r="E326">
            <v>650</v>
          </cell>
          <cell r="F326">
            <v>0</v>
          </cell>
          <cell r="G326">
            <v>-650</v>
          </cell>
        </row>
        <row r="327">
          <cell r="B327" t="str">
            <v>1374-9</v>
          </cell>
          <cell r="C327" t="str">
            <v>TELEFONE</v>
          </cell>
          <cell r="D327">
            <v>0</v>
          </cell>
          <cell r="E327">
            <v>66.28</v>
          </cell>
          <cell r="F327">
            <v>0</v>
          </cell>
          <cell r="G327">
            <v>-66.28</v>
          </cell>
        </row>
        <row r="328">
          <cell r="B328" t="str">
            <v>1375-7</v>
          </cell>
          <cell r="C328" t="str">
            <v>REFEIÇÕES E LANCHES</v>
          </cell>
          <cell r="D328">
            <v>0</v>
          </cell>
          <cell r="E328">
            <v>434.19</v>
          </cell>
          <cell r="F328">
            <v>0</v>
          </cell>
          <cell r="G328">
            <v>-434.19</v>
          </cell>
        </row>
        <row r="329">
          <cell r="B329" t="str">
            <v>1376-5</v>
          </cell>
          <cell r="C329" t="str">
            <v>MATERIAL DE EXPEDIENTE</v>
          </cell>
          <cell r="D329">
            <v>0</v>
          </cell>
          <cell r="E329">
            <v>536</v>
          </cell>
          <cell r="F329">
            <v>0</v>
          </cell>
          <cell r="G329">
            <v>-536</v>
          </cell>
        </row>
        <row r="330">
          <cell r="B330" t="str">
            <v>1379-0</v>
          </cell>
          <cell r="C330" t="str">
            <v>FRETES E CARRETOS</v>
          </cell>
          <cell r="D330">
            <v>0</v>
          </cell>
          <cell r="E330">
            <v>3664.56</v>
          </cell>
          <cell r="F330">
            <v>0</v>
          </cell>
          <cell r="G330">
            <v>-3664.56</v>
          </cell>
        </row>
        <row r="331">
          <cell r="B331" t="str">
            <v>1382-0</v>
          </cell>
          <cell r="C331" t="str">
            <v>CONTRIBUIÇÕES E DOAÇÕES</v>
          </cell>
          <cell r="D331">
            <v>0</v>
          </cell>
          <cell r="E331">
            <v>415</v>
          </cell>
          <cell r="F331">
            <v>0</v>
          </cell>
          <cell r="G331">
            <v>-415</v>
          </cell>
        </row>
        <row r="332">
          <cell r="B332" t="str">
            <v>1383-8</v>
          </cell>
          <cell r="C332" t="str">
            <v>MATERIAL DE USO E CONSUMO</v>
          </cell>
          <cell r="D332">
            <v>0</v>
          </cell>
          <cell r="E332">
            <v>39375.660000000003</v>
          </cell>
          <cell r="F332">
            <v>0</v>
          </cell>
          <cell r="G332">
            <v>-39375.660000000003</v>
          </cell>
        </row>
        <row r="333">
          <cell r="B333" t="str">
            <v>34329-3</v>
          </cell>
          <cell r="C333" t="str">
            <v>ASSOC. DE CLASSES</v>
          </cell>
          <cell r="D333">
            <v>0</v>
          </cell>
          <cell r="E333">
            <v>270</v>
          </cell>
          <cell r="F333">
            <v>0</v>
          </cell>
          <cell r="G333">
            <v>-270</v>
          </cell>
        </row>
        <row r="334">
          <cell r="B334" t="str">
            <v>34330-7</v>
          </cell>
          <cell r="C334" t="str">
            <v>DESP. C/ IMPORTAÇÃO</v>
          </cell>
          <cell r="D334">
            <v>0</v>
          </cell>
          <cell r="E334">
            <v>2852.15</v>
          </cell>
          <cell r="F334">
            <v>0</v>
          </cell>
          <cell r="G334">
            <v>-2852.15</v>
          </cell>
        </row>
        <row r="335">
          <cell r="B335" t="str">
            <v>34331-5</v>
          </cell>
          <cell r="C335" t="str">
            <v>CERTIFICADO DIGITAL</v>
          </cell>
          <cell r="D335">
            <v>0</v>
          </cell>
          <cell r="E335">
            <v>90</v>
          </cell>
          <cell r="F335">
            <v>0</v>
          </cell>
          <cell r="G335">
            <v>-90</v>
          </cell>
        </row>
        <row r="336">
          <cell r="B336" t="str">
            <v>34343-9</v>
          </cell>
          <cell r="C336" t="str">
            <v>CONTRIBUIÇÃO SINDICAL</v>
          </cell>
          <cell r="D336">
            <v>0</v>
          </cell>
          <cell r="E336">
            <v>2927.32</v>
          </cell>
          <cell r="F336">
            <v>0</v>
          </cell>
          <cell r="G336">
            <v>-2927.32</v>
          </cell>
        </row>
        <row r="337">
          <cell r="B337" t="str">
            <v>34347-1</v>
          </cell>
          <cell r="C337" t="str">
            <v>DESP. C/ TRANSPORTE</v>
          </cell>
          <cell r="D337">
            <v>0</v>
          </cell>
          <cell r="E337">
            <v>332.25</v>
          </cell>
          <cell r="F337">
            <v>0</v>
          </cell>
          <cell r="G337">
            <v>-332.25</v>
          </cell>
        </row>
        <row r="338">
          <cell r="B338" t="str">
            <v>34348-0</v>
          </cell>
          <cell r="C338" t="str">
            <v>ESTACIONAMENTO</v>
          </cell>
          <cell r="D338">
            <v>0</v>
          </cell>
          <cell r="E338">
            <v>26</v>
          </cell>
          <cell r="F338">
            <v>0</v>
          </cell>
          <cell r="G338">
            <v>-26</v>
          </cell>
        </row>
        <row r="339">
          <cell r="B339" t="str">
            <v>34357-9</v>
          </cell>
          <cell r="C339" t="str">
            <v>DOMINIOS,PROGRAMAS E SOFTWARE</v>
          </cell>
          <cell r="D339">
            <v>0</v>
          </cell>
          <cell r="E339">
            <v>3391.68</v>
          </cell>
          <cell r="F339">
            <v>0</v>
          </cell>
          <cell r="G339">
            <v>-3391.68</v>
          </cell>
        </row>
        <row r="340">
          <cell r="B340" t="str">
            <v>34358-7</v>
          </cell>
          <cell r="C340" t="str">
            <v>DESPESA C/ MEDICAMENTOS</v>
          </cell>
          <cell r="D340">
            <v>0</v>
          </cell>
          <cell r="E340">
            <v>72.790000000000006</v>
          </cell>
          <cell r="F340">
            <v>0</v>
          </cell>
          <cell r="G340">
            <v>-72.790000000000006</v>
          </cell>
        </row>
        <row r="341">
          <cell r="B341" t="str">
            <v>34362-5</v>
          </cell>
          <cell r="C341" t="str">
            <v>DESP. C/ EXAME</v>
          </cell>
          <cell r="D341">
            <v>0</v>
          </cell>
          <cell r="E341">
            <v>30</v>
          </cell>
          <cell r="F341">
            <v>0</v>
          </cell>
          <cell r="G341">
            <v>-30</v>
          </cell>
        </row>
        <row r="342">
          <cell r="B342" t="str">
            <v>34363-3</v>
          </cell>
          <cell r="C342" t="str">
            <v>DESP. C/ FARDAMENTO</v>
          </cell>
          <cell r="D342">
            <v>0</v>
          </cell>
          <cell r="E342">
            <v>251.94</v>
          </cell>
          <cell r="F342">
            <v>0</v>
          </cell>
          <cell r="G342">
            <v>-251.94</v>
          </cell>
        </row>
        <row r="343">
          <cell r="B343" t="str">
            <v>34367-6</v>
          </cell>
          <cell r="C343" t="str">
            <v>DESP. C/ CARTÃO DE CRÉDITO</v>
          </cell>
          <cell r="D343">
            <v>0</v>
          </cell>
          <cell r="E343">
            <v>10156.56</v>
          </cell>
          <cell r="F343">
            <v>1029.31</v>
          </cell>
          <cell r="G343">
            <v>-9127.25</v>
          </cell>
        </row>
        <row r="344">
          <cell r="B344" t="str">
            <v>34475-3</v>
          </cell>
          <cell r="C344" t="str">
            <v>FESTAS E CONFRATERNIZAÇÕES</v>
          </cell>
          <cell r="D344">
            <v>0</v>
          </cell>
          <cell r="E344">
            <v>3221.45</v>
          </cell>
          <cell r="F344">
            <v>0</v>
          </cell>
          <cell r="G344">
            <v>-3221.45</v>
          </cell>
        </row>
        <row r="345">
          <cell r="B345" t="str">
            <v>34490-7</v>
          </cell>
          <cell r="C345" t="str">
            <v>PESSOAL TERCEIRIZADO</v>
          </cell>
          <cell r="D345">
            <v>0</v>
          </cell>
          <cell r="E345">
            <v>29734.76</v>
          </cell>
          <cell r="F345">
            <v>0</v>
          </cell>
          <cell r="G345">
            <v>-29734.76</v>
          </cell>
        </row>
        <row r="346">
          <cell r="B346" t="str">
            <v>34491-5</v>
          </cell>
          <cell r="C346" t="str">
            <v>MÃO-DE-OBRA DE TERCEIROS</v>
          </cell>
          <cell r="D346">
            <v>0</v>
          </cell>
          <cell r="E346">
            <v>8535</v>
          </cell>
          <cell r="F346">
            <v>0</v>
          </cell>
          <cell r="G346">
            <v>-8535</v>
          </cell>
        </row>
        <row r="347">
          <cell r="B347" t="str">
            <v>34494-0</v>
          </cell>
          <cell r="C347" t="str">
            <v>GRATIFICAÇÕES</v>
          </cell>
          <cell r="D347">
            <v>0</v>
          </cell>
          <cell r="E347">
            <v>1333.33</v>
          </cell>
          <cell r="F347">
            <v>0</v>
          </cell>
          <cell r="G347">
            <v>-1333.33</v>
          </cell>
        </row>
        <row r="348">
          <cell r="B348" t="str">
            <v>34495-8</v>
          </cell>
          <cell r="C348" t="str">
            <v>INGRESSOS/EVENTOS</v>
          </cell>
          <cell r="D348">
            <v>0</v>
          </cell>
          <cell r="E348">
            <v>21460</v>
          </cell>
          <cell r="F348">
            <v>0</v>
          </cell>
          <cell r="G348">
            <v>-21460</v>
          </cell>
        </row>
        <row r="349">
          <cell r="B349" t="str">
            <v>34529-6</v>
          </cell>
          <cell r="C349" t="str">
            <v>ALIMENTAÇÃO EM VIAGEM</v>
          </cell>
          <cell r="D349">
            <v>0</v>
          </cell>
          <cell r="E349">
            <v>397.9</v>
          </cell>
          <cell r="F349">
            <v>0</v>
          </cell>
          <cell r="G349">
            <v>-397.9</v>
          </cell>
        </row>
        <row r="350">
          <cell r="B350"/>
          <cell r="C350"/>
          <cell r="D350"/>
          <cell r="E350"/>
          <cell r="F350"/>
          <cell r="G350"/>
        </row>
        <row r="351">
          <cell r="B351"/>
          <cell r="C351" t="str">
            <v>DESPESAS TRIBUTÁRIAS</v>
          </cell>
          <cell r="D351">
            <v>0</v>
          </cell>
          <cell r="E351">
            <v>19137.95</v>
          </cell>
          <cell r="F351">
            <v>9.51</v>
          </cell>
          <cell r="G351">
            <v>-19128.439999999999</v>
          </cell>
        </row>
        <row r="352">
          <cell r="B352"/>
          <cell r="C352" t="str">
            <v>IMPOSTOS</v>
          </cell>
          <cell r="D352">
            <v>0</v>
          </cell>
          <cell r="E352">
            <v>12405.95</v>
          </cell>
          <cell r="F352">
            <v>0</v>
          </cell>
          <cell r="G352">
            <v>-12405.95</v>
          </cell>
        </row>
        <row r="353">
          <cell r="B353" t="str">
            <v>1385-4</v>
          </cell>
          <cell r="C353" t="str">
            <v>ISS</v>
          </cell>
          <cell r="D353">
            <v>0</v>
          </cell>
          <cell r="E353">
            <v>269.04000000000002</v>
          </cell>
          <cell r="F353">
            <v>0</v>
          </cell>
          <cell r="G353">
            <v>-269.04000000000002</v>
          </cell>
        </row>
        <row r="354">
          <cell r="B354" t="str">
            <v>1387-0</v>
          </cell>
          <cell r="C354" t="str">
            <v>IPTU</v>
          </cell>
          <cell r="D354">
            <v>0</v>
          </cell>
          <cell r="E354">
            <v>4095.53</v>
          </cell>
          <cell r="F354">
            <v>0</v>
          </cell>
          <cell r="G354">
            <v>-4095.53</v>
          </cell>
        </row>
        <row r="355">
          <cell r="B355" t="str">
            <v>1388-9</v>
          </cell>
          <cell r="C355" t="str">
            <v>IOF</v>
          </cell>
          <cell r="D355">
            <v>0</v>
          </cell>
          <cell r="E355">
            <v>8041.38</v>
          </cell>
          <cell r="F355">
            <v>0</v>
          </cell>
          <cell r="G355">
            <v>-8041.38</v>
          </cell>
        </row>
        <row r="356">
          <cell r="B356"/>
          <cell r="C356"/>
          <cell r="D356"/>
          <cell r="E356"/>
          <cell r="F356"/>
          <cell r="G356"/>
        </row>
        <row r="357">
          <cell r="B357"/>
          <cell r="C357" t="str">
            <v>TAXAS E CONTRIBUIÇÕES</v>
          </cell>
          <cell r="D357">
            <v>0</v>
          </cell>
          <cell r="E357">
            <v>6732</v>
          </cell>
          <cell r="F357">
            <v>9.51</v>
          </cell>
          <cell r="G357">
            <v>-6722.49</v>
          </cell>
        </row>
        <row r="358">
          <cell r="B358" t="str">
            <v>1391-9</v>
          </cell>
          <cell r="C358" t="str">
            <v>TAXAS MUNICIPAIS</v>
          </cell>
          <cell r="D358">
            <v>0</v>
          </cell>
          <cell r="E358">
            <v>5400.77</v>
          </cell>
          <cell r="F358">
            <v>9.5</v>
          </cell>
          <cell r="G358">
            <v>-5391.27</v>
          </cell>
        </row>
        <row r="359">
          <cell r="B359" t="str">
            <v>1392-7</v>
          </cell>
          <cell r="C359" t="str">
            <v>TAXAS ESTADUAIS</v>
          </cell>
          <cell r="D359">
            <v>0</v>
          </cell>
          <cell r="E359">
            <v>1264</v>
          </cell>
          <cell r="F359">
            <v>0</v>
          </cell>
          <cell r="G359">
            <v>-1264</v>
          </cell>
        </row>
        <row r="360">
          <cell r="B360" t="str">
            <v>1393-5</v>
          </cell>
          <cell r="C360" t="str">
            <v>TAXAS FEDERAIS</v>
          </cell>
          <cell r="D360">
            <v>0</v>
          </cell>
          <cell r="E360">
            <v>67.2</v>
          </cell>
          <cell r="F360">
            <v>0.01</v>
          </cell>
          <cell r="G360">
            <v>-67.19</v>
          </cell>
        </row>
        <row r="361">
          <cell r="B361" t="str">
            <v>1397-8</v>
          </cell>
          <cell r="C361" t="str">
            <v>OUTRAS CONTRIBUIÇÕES</v>
          </cell>
          <cell r="D361">
            <v>0</v>
          </cell>
          <cell r="E361">
            <v>0.03</v>
          </cell>
          <cell r="F361">
            <v>0</v>
          </cell>
          <cell r="G361">
            <v>-0.03</v>
          </cell>
        </row>
        <row r="362">
          <cell r="B362"/>
          <cell r="C362"/>
          <cell r="D362"/>
          <cell r="E362"/>
          <cell r="F362"/>
          <cell r="G362"/>
        </row>
        <row r="363">
          <cell r="B363"/>
          <cell r="C363" t="str">
            <v>DESPESAS FINANCEIRAS</v>
          </cell>
          <cell r="D363">
            <v>0</v>
          </cell>
          <cell r="E363">
            <v>231438.98</v>
          </cell>
          <cell r="F363">
            <v>244.95</v>
          </cell>
          <cell r="G363">
            <v>-231194.03</v>
          </cell>
        </row>
        <row r="364">
          <cell r="B364"/>
          <cell r="C364" t="str">
            <v>DESPESAS BANCÁRIAS</v>
          </cell>
          <cell r="D364">
            <v>0</v>
          </cell>
          <cell r="E364">
            <v>13633.14</v>
          </cell>
          <cell r="F364">
            <v>0.55000000000000004</v>
          </cell>
          <cell r="G364">
            <v>-13632.59</v>
          </cell>
        </row>
        <row r="365">
          <cell r="B365" t="str">
            <v>1398-6</v>
          </cell>
          <cell r="C365" t="str">
            <v>TARIFAS BANCÁRIAS</v>
          </cell>
          <cell r="D365">
            <v>0</v>
          </cell>
          <cell r="E365">
            <v>12697.4</v>
          </cell>
          <cell r="F365">
            <v>0</v>
          </cell>
          <cell r="G365">
            <v>-12697.4</v>
          </cell>
        </row>
        <row r="366">
          <cell r="B366" t="str">
            <v>34469-9</v>
          </cell>
          <cell r="C366" t="str">
            <v>IR S/ APLICAÇÃO FINANCEIRA</v>
          </cell>
          <cell r="D366">
            <v>0</v>
          </cell>
          <cell r="E366">
            <v>935.74</v>
          </cell>
          <cell r="F366">
            <v>0.55000000000000004</v>
          </cell>
          <cell r="G366">
            <v>-935.19</v>
          </cell>
        </row>
        <row r="367">
          <cell r="B367"/>
          <cell r="C367"/>
          <cell r="D367"/>
          <cell r="E367"/>
          <cell r="F367"/>
          <cell r="G367"/>
        </row>
        <row r="368">
          <cell r="B368"/>
          <cell r="C368" t="str">
            <v>OUTRAS DESPESAS FINANCEIRAS</v>
          </cell>
          <cell r="D368">
            <v>0</v>
          </cell>
          <cell r="E368">
            <v>2995.04</v>
          </cell>
          <cell r="F368">
            <v>244.39</v>
          </cell>
          <cell r="G368">
            <v>-2750.65</v>
          </cell>
        </row>
        <row r="369">
          <cell r="B369" t="str">
            <v>1400-1</v>
          </cell>
          <cell r="C369" t="str">
            <v>DESCONTOS CONCEDIDOS</v>
          </cell>
          <cell r="D369">
            <v>0</v>
          </cell>
          <cell r="E369">
            <v>990.7</v>
          </cell>
          <cell r="F369">
            <v>244.39</v>
          </cell>
          <cell r="G369">
            <v>-746.31</v>
          </cell>
        </row>
        <row r="370">
          <cell r="B370" t="str">
            <v>34462-1</v>
          </cell>
          <cell r="C370" t="str">
            <v>VARIAÇÃO CAMBIAL PASSIVA</v>
          </cell>
          <cell r="D370">
            <v>0</v>
          </cell>
          <cell r="E370">
            <v>2004.34</v>
          </cell>
          <cell r="F370">
            <v>0</v>
          </cell>
          <cell r="G370">
            <v>-2004.34</v>
          </cell>
        </row>
        <row r="371">
          <cell r="B371"/>
          <cell r="C371"/>
          <cell r="D371"/>
          <cell r="E371"/>
          <cell r="F371"/>
          <cell r="G371"/>
        </row>
        <row r="372">
          <cell r="B372"/>
          <cell r="C372" t="str">
            <v>DESPESAS FINANCEIRAS</v>
          </cell>
          <cell r="D372">
            <v>0</v>
          </cell>
          <cell r="E372">
            <v>214810.8</v>
          </cell>
          <cell r="F372">
            <v>0.01</v>
          </cell>
          <cell r="G372">
            <v>-214810.79</v>
          </cell>
        </row>
        <row r="373">
          <cell r="B373" t="str">
            <v>34360-9</v>
          </cell>
          <cell r="C373" t="str">
            <v>JUROS</v>
          </cell>
          <cell r="D373">
            <v>0</v>
          </cell>
          <cell r="E373">
            <v>1355.33</v>
          </cell>
          <cell r="F373">
            <v>0.01</v>
          </cell>
          <cell r="G373">
            <v>-1355.32</v>
          </cell>
        </row>
        <row r="374">
          <cell r="B374" t="str">
            <v>34522-9</v>
          </cell>
          <cell r="C374" t="str">
            <v>JUROS S/ EMPRÉSTIMO</v>
          </cell>
          <cell r="D374">
            <v>0</v>
          </cell>
          <cell r="E374">
            <v>213455.47</v>
          </cell>
          <cell r="F374">
            <v>0</v>
          </cell>
          <cell r="G374">
            <v>-213455.47</v>
          </cell>
        </row>
        <row r="375">
          <cell r="B375"/>
          <cell r="C375"/>
          <cell r="D375"/>
          <cell r="E375"/>
          <cell r="F375"/>
          <cell r="G375"/>
        </row>
        <row r="376">
          <cell r="B376"/>
          <cell r="C376" t="str">
            <v>DEMAIS DESPESAS OPERACIONAIS</v>
          </cell>
          <cell r="D376">
            <v>0</v>
          </cell>
          <cell r="E376">
            <v>118009.27</v>
          </cell>
          <cell r="F376">
            <v>0</v>
          </cell>
          <cell r="G376">
            <v>-118009.27</v>
          </cell>
        </row>
        <row r="377">
          <cell r="B377"/>
          <cell r="C377" t="str">
            <v>DEPRECIAÇÕES AMORTIZAÇÕES EEXAUSTÃO</v>
          </cell>
          <cell r="D377">
            <v>0</v>
          </cell>
          <cell r="E377">
            <v>116875.09</v>
          </cell>
          <cell r="F377">
            <v>0</v>
          </cell>
          <cell r="G377">
            <v>-116875.09</v>
          </cell>
        </row>
        <row r="378">
          <cell r="B378" t="str">
            <v>1409-5</v>
          </cell>
          <cell r="C378" t="str">
            <v>DESPESAS COM DEPRECIAÇÃO</v>
          </cell>
          <cell r="D378">
            <v>0</v>
          </cell>
          <cell r="E378">
            <v>113650.36</v>
          </cell>
          <cell r="F378">
            <v>0</v>
          </cell>
          <cell r="G378">
            <v>-113650.36</v>
          </cell>
        </row>
        <row r="379">
          <cell r="B379" t="str">
            <v>1410-9</v>
          </cell>
          <cell r="C379" t="str">
            <v>DESPESAS COM AMORTIZAÇÃO</v>
          </cell>
          <cell r="D379">
            <v>0</v>
          </cell>
          <cell r="E379">
            <v>3217.18</v>
          </cell>
          <cell r="F379">
            <v>0</v>
          </cell>
          <cell r="G379">
            <v>-3217.18</v>
          </cell>
        </row>
        <row r="380">
          <cell r="B380" t="str">
            <v>34355-2</v>
          </cell>
          <cell r="C380" t="str">
            <v>DESPESAS ACESSORIAS</v>
          </cell>
          <cell r="D380">
            <v>0</v>
          </cell>
          <cell r="E380">
            <v>7.55</v>
          </cell>
          <cell r="F380">
            <v>0</v>
          </cell>
          <cell r="G380">
            <v>-7.55</v>
          </cell>
        </row>
        <row r="381">
          <cell r="B381"/>
          <cell r="C381"/>
          <cell r="D381"/>
          <cell r="E381"/>
          <cell r="F381"/>
          <cell r="G381"/>
        </row>
        <row r="382">
          <cell r="B382"/>
          <cell r="C382" t="str">
            <v>DEMAIS DESPESAS OPERACIONAIS</v>
          </cell>
          <cell r="D382">
            <v>0</v>
          </cell>
          <cell r="E382">
            <v>1134.18</v>
          </cell>
          <cell r="F382">
            <v>0</v>
          </cell>
          <cell r="G382">
            <v>-1134.18</v>
          </cell>
        </row>
        <row r="383">
          <cell r="B383" t="str">
            <v>1413-3</v>
          </cell>
          <cell r="C383" t="str">
            <v>MULTAS</v>
          </cell>
          <cell r="D383">
            <v>0</v>
          </cell>
          <cell r="E383">
            <v>1134.18</v>
          </cell>
          <cell r="F383">
            <v>0</v>
          </cell>
          <cell r="G383">
            <v>-1134.18</v>
          </cell>
        </row>
        <row r="384">
          <cell r="B384"/>
          <cell r="C384"/>
          <cell r="D384"/>
          <cell r="E384"/>
          <cell r="F384"/>
          <cell r="G384"/>
        </row>
        <row r="385">
          <cell r="B385"/>
          <cell r="C385" t="str">
            <v>PROVISÕES DE IRPJ E CSLL</v>
          </cell>
          <cell r="D385">
            <v>0</v>
          </cell>
          <cell r="E385">
            <v>106170.87</v>
          </cell>
          <cell r="F385">
            <v>52.17</v>
          </cell>
          <cell r="G385">
            <v>-106118.7</v>
          </cell>
        </row>
        <row r="386">
          <cell r="B386"/>
          <cell r="C386" t="str">
            <v>PROVISÕES DE IRPJ E CSLL</v>
          </cell>
          <cell r="D386">
            <v>0</v>
          </cell>
          <cell r="E386">
            <v>106170.87</v>
          </cell>
          <cell r="F386">
            <v>52.17</v>
          </cell>
          <cell r="G386">
            <v>-106118.7</v>
          </cell>
        </row>
        <row r="387">
          <cell r="B387"/>
          <cell r="C387" t="str">
            <v>PROVISÕES DE IRPJ E CSLL</v>
          </cell>
          <cell r="D387">
            <v>0</v>
          </cell>
          <cell r="E387">
            <v>106170.87</v>
          </cell>
          <cell r="F387">
            <v>52.17</v>
          </cell>
          <cell r="G387">
            <v>-106118.7</v>
          </cell>
        </row>
        <row r="388">
          <cell r="B388" t="str">
            <v>1432-0</v>
          </cell>
          <cell r="C388" t="str">
            <v>(-) PROVISÃO DE CONTRIBUIÇÃO SOCIAL SOBRE O LUCRO LÍQUIDO</v>
          </cell>
          <cell r="D388">
            <v>0</v>
          </cell>
          <cell r="E388">
            <v>41438.629999999997</v>
          </cell>
          <cell r="F388">
            <v>18.3</v>
          </cell>
          <cell r="G388">
            <v>-41420.33</v>
          </cell>
        </row>
        <row r="389">
          <cell r="B389" t="str">
            <v>1433-8</v>
          </cell>
          <cell r="C389" t="str">
            <v>(-) PROVISÃO DE IMPOSTO DE RENDAPESSOA JURÍDICA</v>
          </cell>
          <cell r="D389">
            <v>0</v>
          </cell>
          <cell r="E389">
            <v>64732.24</v>
          </cell>
          <cell r="F389">
            <v>33.869999999999997</v>
          </cell>
          <cell r="G389">
            <v>-64698.37</v>
          </cell>
        </row>
        <row r="390">
          <cell r="B390"/>
          <cell r="C390" t="str">
            <v>TOTAL GERAL</v>
          </cell>
          <cell r="D390">
            <v>0</v>
          </cell>
          <cell r="E390">
            <v>29827510.309999999</v>
          </cell>
          <cell r="F390">
            <v>29827510.309999999</v>
          </cell>
          <cell r="G390">
            <v>0</v>
          </cell>
        </row>
      </sheetData>
      <sheetData sheetId="55">
        <row r="1">
          <cell r="B1"/>
          <cell r="C1"/>
          <cell r="D1"/>
          <cell r="E1" t="str">
            <v>Folha:</v>
          </cell>
          <cell r="F1"/>
          <cell r="G1">
            <v>1</v>
          </cell>
        </row>
        <row r="2">
          <cell r="B2"/>
          <cell r="C2" t="str">
            <v>Balancete de Verificação</v>
          </cell>
          <cell r="D2"/>
          <cell r="E2" t="str">
            <v>Data:</v>
          </cell>
          <cell r="F2"/>
          <cell r="G2">
            <v>42969</v>
          </cell>
        </row>
        <row r="3">
          <cell r="B3"/>
          <cell r="C3"/>
          <cell r="D3"/>
          <cell r="E3" t="str">
            <v>Hora:</v>
          </cell>
          <cell r="F3"/>
          <cell r="G3">
            <v>0.82638888888888884</v>
          </cell>
        </row>
        <row r="4">
          <cell r="B4"/>
          <cell r="C4" t="str">
            <v>Grau: 5</v>
          </cell>
          <cell r="D4"/>
          <cell r="E4" t="str">
            <v>Período:</v>
          </cell>
          <cell r="F4"/>
          <cell r="G4" t="str">
            <v>01/2017 a 07/2017</v>
          </cell>
        </row>
        <row r="5">
          <cell r="B5"/>
          <cell r="C5"/>
          <cell r="D5"/>
          <cell r="E5"/>
          <cell r="F5"/>
          <cell r="G5"/>
        </row>
        <row r="6">
          <cell r="B6" t="str">
            <v>Reduzida</v>
          </cell>
          <cell r="C6" t="str">
            <v>Nome</v>
          </cell>
          <cell r="D6" t="str">
            <v>Saldo Anterior</v>
          </cell>
          <cell r="E6" t="str">
            <v>Débito</v>
          </cell>
          <cell r="F6" t="str">
            <v>Crédito</v>
          </cell>
          <cell r="G6" t="str">
            <v>Saldo Atual</v>
          </cell>
        </row>
        <row r="7">
          <cell r="B7"/>
          <cell r="C7"/>
          <cell r="D7"/>
          <cell r="E7"/>
          <cell r="F7"/>
          <cell r="G7"/>
        </row>
        <row r="8">
          <cell r="B8"/>
          <cell r="C8" t="str">
            <v>ATIVO</v>
          </cell>
          <cell r="D8">
            <v>4633576.2300000004</v>
          </cell>
          <cell r="E8">
            <v>41837743.520000003</v>
          </cell>
          <cell r="F8">
            <v>37922481.700000003</v>
          </cell>
          <cell r="G8">
            <v>8548838.0500000007</v>
          </cell>
        </row>
        <row r="9">
          <cell r="B9"/>
          <cell r="C9" t="str">
            <v>CIRCULANTE</v>
          </cell>
          <cell r="D9">
            <v>3231532.96</v>
          </cell>
          <cell r="E9">
            <v>41134139.640000001</v>
          </cell>
          <cell r="F9">
            <v>37763975.090000004</v>
          </cell>
          <cell r="G9">
            <v>6601697.5099999998</v>
          </cell>
        </row>
        <row r="10">
          <cell r="B10"/>
          <cell r="C10" t="str">
            <v>DISPONIBILIDADES</v>
          </cell>
          <cell r="D10">
            <v>587738.17000000004</v>
          </cell>
          <cell r="E10">
            <v>28065574.02</v>
          </cell>
          <cell r="F10">
            <v>25195883.109999999</v>
          </cell>
          <cell r="G10">
            <v>3457429.08</v>
          </cell>
        </row>
        <row r="11">
          <cell r="B11"/>
          <cell r="C11" t="str">
            <v>CAIXA</v>
          </cell>
          <cell r="D11">
            <v>0</v>
          </cell>
          <cell r="E11">
            <v>500</v>
          </cell>
          <cell r="F11">
            <v>70.010000000000005</v>
          </cell>
          <cell r="G11">
            <v>429.99</v>
          </cell>
        </row>
        <row r="12">
          <cell r="B12" t="str">
            <v>1001-4</v>
          </cell>
          <cell r="C12" t="str">
            <v>CAIXA</v>
          </cell>
          <cell r="D12">
            <v>0</v>
          </cell>
          <cell r="E12">
            <v>500</v>
          </cell>
          <cell r="F12">
            <v>70.010000000000005</v>
          </cell>
          <cell r="G12">
            <v>429.99</v>
          </cell>
        </row>
        <row r="13">
          <cell r="B13"/>
          <cell r="C13"/>
          <cell r="D13"/>
          <cell r="E13"/>
          <cell r="F13"/>
          <cell r="G13"/>
        </row>
        <row r="14">
          <cell r="B14"/>
          <cell r="C14" t="str">
            <v>BANCOS E APLICAÇÕES</v>
          </cell>
          <cell r="D14">
            <v>587738.17000000004</v>
          </cell>
          <cell r="E14">
            <v>28065074.02</v>
          </cell>
          <cell r="F14">
            <v>25195813.100000001</v>
          </cell>
          <cell r="G14">
            <v>3456999.09</v>
          </cell>
        </row>
        <row r="15">
          <cell r="B15" t="str">
            <v>1003-0</v>
          </cell>
          <cell r="C15" t="str">
            <v>BANCO ITAÚ AG.: 3175 C/C 21630-2</v>
          </cell>
          <cell r="D15">
            <v>10</v>
          </cell>
          <cell r="E15">
            <v>9250588.8200000003</v>
          </cell>
          <cell r="F15">
            <v>9234486.8399999999</v>
          </cell>
          <cell r="G15">
            <v>16111.98</v>
          </cell>
        </row>
        <row r="16">
          <cell r="B16" t="str">
            <v>1004-9</v>
          </cell>
          <cell r="C16" t="str">
            <v>BANCO ITAÚ APLICAÇÃO</v>
          </cell>
          <cell r="D16">
            <v>368658.19</v>
          </cell>
          <cell r="E16">
            <v>3952800.49</v>
          </cell>
          <cell r="F16">
            <v>3969498.65</v>
          </cell>
          <cell r="G16">
            <v>351960.03</v>
          </cell>
        </row>
        <row r="17">
          <cell r="B17" t="str">
            <v>1005-7</v>
          </cell>
          <cell r="C17" t="str">
            <v>BANCO DO BRASIL AG.: 6971 C/C 63354-2</v>
          </cell>
          <cell r="D17">
            <v>75001.08</v>
          </cell>
          <cell r="E17">
            <v>152169.32999999999</v>
          </cell>
          <cell r="F17">
            <v>227170.41</v>
          </cell>
          <cell r="G17">
            <v>0</v>
          </cell>
        </row>
        <row r="18">
          <cell r="B18" t="str">
            <v>34478-8</v>
          </cell>
          <cell r="C18" t="str">
            <v>BANCO BRADESCO AG.: 3209 C/C 1928-3</v>
          </cell>
          <cell r="D18">
            <v>1</v>
          </cell>
          <cell r="E18">
            <v>354246.77</v>
          </cell>
          <cell r="F18">
            <v>354246.77</v>
          </cell>
          <cell r="G18">
            <v>1</v>
          </cell>
        </row>
        <row r="19">
          <cell r="B19" t="str">
            <v>34479-6</v>
          </cell>
          <cell r="C19" t="str">
            <v>BRADESCO APLICAÇÃO INVEST PLUS</v>
          </cell>
          <cell r="D19">
            <v>84758.43</v>
          </cell>
          <cell r="E19">
            <v>84436.36</v>
          </cell>
          <cell r="F19">
            <v>169194.79</v>
          </cell>
          <cell r="G19">
            <v>0</v>
          </cell>
        </row>
        <row r="20">
          <cell r="B20" t="str">
            <v>34524-5</v>
          </cell>
          <cell r="C20" t="str">
            <v>CAPITALIZAÇÃO SUL AMERICA(GARANTIA DE ALUGUEL)</v>
          </cell>
          <cell r="D20">
            <v>18000</v>
          </cell>
          <cell r="E20">
            <v>0</v>
          </cell>
          <cell r="F20">
            <v>0</v>
          </cell>
          <cell r="G20">
            <v>18000</v>
          </cell>
        </row>
        <row r="21">
          <cell r="B21" t="str">
            <v>34532-6</v>
          </cell>
          <cell r="C21" t="str">
            <v>CAIXA ECONOMICA AG: 1582-3 CTA:1338-5</v>
          </cell>
          <cell r="D21">
            <v>41309.47</v>
          </cell>
          <cell r="E21">
            <v>22630.42</v>
          </cell>
          <cell r="F21">
            <v>63486.8</v>
          </cell>
          <cell r="G21">
            <v>453.09</v>
          </cell>
        </row>
        <row r="22">
          <cell r="B22" t="str">
            <v>34552-0</v>
          </cell>
          <cell r="C22" t="str">
            <v>BANCO DO BRASIL APLICAÇÃO AG.: 6971 C/C 63354-2</v>
          </cell>
          <cell r="D22">
            <v>0</v>
          </cell>
          <cell r="E22">
            <v>118614.19</v>
          </cell>
          <cell r="F22">
            <v>109058.62</v>
          </cell>
          <cell r="G22">
            <v>9555.57</v>
          </cell>
        </row>
        <row r="23">
          <cell r="B23" t="str">
            <v>34553-9</v>
          </cell>
          <cell r="C23" t="str">
            <v>BANCO ITAÚ FILIAL AG.:0186 C/C 05657-8</v>
          </cell>
          <cell r="D23">
            <v>0</v>
          </cell>
          <cell r="E23">
            <v>94272.43</v>
          </cell>
          <cell r="F23">
            <v>94262.43</v>
          </cell>
          <cell r="G23">
            <v>10</v>
          </cell>
        </row>
        <row r="24">
          <cell r="B24" t="str">
            <v>34554-7</v>
          </cell>
          <cell r="C24" t="str">
            <v>BANCO ITAÚ APLICAÇÃO FILIAL</v>
          </cell>
          <cell r="D24">
            <v>0</v>
          </cell>
          <cell r="E24">
            <v>30021.65</v>
          </cell>
          <cell r="F24">
            <v>23906.06</v>
          </cell>
          <cell r="G24">
            <v>6115.59</v>
          </cell>
        </row>
        <row r="25">
          <cell r="B25" t="str">
            <v>34562-8</v>
          </cell>
          <cell r="C25" t="str">
            <v>SAFRA AG 14400 C/C 4021-1</v>
          </cell>
          <cell r="D25">
            <v>0</v>
          </cell>
          <cell r="E25">
            <v>8931364.0299999993</v>
          </cell>
          <cell r="F25">
            <v>8929625.8399999999</v>
          </cell>
          <cell r="G25">
            <v>1738.19</v>
          </cell>
        </row>
        <row r="26">
          <cell r="B26" t="str">
            <v>34563-6</v>
          </cell>
          <cell r="C26" t="str">
            <v>APL SAFRA AG 14400 CONTA 4021-1 DBC - DEB COMPROM</v>
          </cell>
          <cell r="D26">
            <v>0</v>
          </cell>
          <cell r="E26">
            <v>3455369.31</v>
          </cell>
          <cell r="F26">
            <v>1932097.27</v>
          </cell>
          <cell r="G26">
            <v>1523272.04</v>
          </cell>
        </row>
        <row r="27">
          <cell r="B27" t="str">
            <v>34564-4</v>
          </cell>
          <cell r="C27" t="str">
            <v>BRADESCO APLICAÇÃO INVEST FÁCIL</v>
          </cell>
          <cell r="D27">
            <v>0</v>
          </cell>
          <cell r="E27">
            <v>97770.63</v>
          </cell>
          <cell r="F27">
            <v>88778.62</v>
          </cell>
          <cell r="G27">
            <v>8992.01</v>
          </cell>
        </row>
        <row r="28">
          <cell r="B28" t="str">
            <v>34569-5</v>
          </cell>
          <cell r="C28" t="str">
            <v>APL SAFRA AG 14400 CONTA 4021-1 SCM - SAF CAP MARKET</v>
          </cell>
          <cell r="D28">
            <v>0</v>
          </cell>
          <cell r="E28">
            <v>1520789.59</v>
          </cell>
          <cell r="F28">
            <v>0</v>
          </cell>
          <cell r="G28">
            <v>1520789.59</v>
          </cell>
        </row>
        <row r="29">
          <cell r="B29"/>
          <cell r="C29"/>
          <cell r="D29"/>
          <cell r="E29"/>
          <cell r="F29"/>
          <cell r="G29"/>
        </row>
        <row r="30">
          <cell r="B30"/>
          <cell r="C30" t="str">
            <v>CLIENTES</v>
          </cell>
          <cell r="D30">
            <v>888391.5</v>
          </cell>
          <cell r="E30">
            <v>10539010.560000001</v>
          </cell>
          <cell r="F30">
            <v>10200343.210000001</v>
          </cell>
          <cell r="G30">
            <v>1227058.8500000001</v>
          </cell>
        </row>
        <row r="31">
          <cell r="B31"/>
          <cell r="C31" t="str">
            <v>DUPLICATAS A RECEBER</v>
          </cell>
          <cell r="D31">
            <v>888391.5</v>
          </cell>
          <cell r="E31">
            <v>10528909.310000001</v>
          </cell>
          <cell r="F31">
            <v>10112656.66</v>
          </cell>
          <cell r="G31">
            <v>1304644.1499999999</v>
          </cell>
        </row>
        <row r="32">
          <cell r="B32" t="str">
            <v>1271-8</v>
          </cell>
          <cell r="C32" t="str">
            <v>DUPLICATAS A RECEBER</v>
          </cell>
          <cell r="D32">
            <v>590515.44999999995</v>
          </cell>
          <cell r="E32">
            <v>5058549.1399999997</v>
          </cell>
          <cell r="F32">
            <v>4758197.22</v>
          </cell>
          <cell r="G32">
            <v>890867.37</v>
          </cell>
        </row>
        <row r="33">
          <cell r="B33" t="str">
            <v>34526-1</v>
          </cell>
          <cell r="C33" t="str">
            <v>VALORES A FATURAR</v>
          </cell>
          <cell r="D33">
            <v>297876.05</v>
          </cell>
          <cell r="E33">
            <v>5470360.1699999999</v>
          </cell>
          <cell r="F33">
            <v>5354459.4400000004</v>
          </cell>
          <cell r="G33">
            <v>413776.78</v>
          </cell>
        </row>
        <row r="34">
          <cell r="B34"/>
          <cell r="C34"/>
          <cell r="D34"/>
          <cell r="E34"/>
          <cell r="F34"/>
          <cell r="G34"/>
        </row>
        <row r="35">
          <cell r="B35"/>
          <cell r="C35" t="str">
            <v>(-) PROVISÃO PARA CRÉDITO DELIQUIDAÇÃO DUVIDOSA</v>
          </cell>
          <cell r="D35">
            <v>0</v>
          </cell>
          <cell r="E35">
            <v>10101.25</v>
          </cell>
          <cell r="F35">
            <v>87686.55</v>
          </cell>
          <cell r="G35">
            <v>-77585.3</v>
          </cell>
        </row>
        <row r="36">
          <cell r="B36" t="str">
            <v>1272-6</v>
          </cell>
          <cell r="C36" t="str">
            <v>(-) PROVISÃO PARA CRÉDITO DELIQUIDAÇÃO DUVIDOSA</v>
          </cell>
          <cell r="D36">
            <v>0</v>
          </cell>
          <cell r="E36">
            <v>10101.25</v>
          </cell>
          <cell r="F36">
            <v>87686.55</v>
          </cell>
          <cell r="G36">
            <v>-77585.3</v>
          </cell>
        </row>
        <row r="37">
          <cell r="B37"/>
          <cell r="C37"/>
          <cell r="D37"/>
          <cell r="E37"/>
          <cell r="F37"/>
          <cell r="G37"/>
        </row>
        <row r="38">
          <cell r="B38"/>
          <cell r="C38" t="str">
            <v>ESTOQUE</v>
          </cell>
          <cell r="D38">
            <v>332468.7</v>
          </cell>
          <cell r="E38">
            <v>1551425.64</v>
          </cell>
          <cell r="F38">
            <v>1295111.57</v>
          </cell>
          <cell r="G38">
            <v>588782.77</v>
          </cell>
        </row>
        <row r="39">
          <cell r="B39"/>
          <cell r="C39" t="str">
            <v>ESTOQUE - INSUMO</v>
          </cell>
          <cell r="D39">
            <v>332468.7</v>
          </cell>
          <cell r="E39">
            <v>1551425.64</v>
          </cell>
          <cell r="F39">
            <v>1295111.57</v>
          </cell>
          <cell r="G39">
            <v>588782.77</v>
          </cell>
        </row>
        <row r="40">
          <cell r="B40" t="str">
            <v>34518-0</v>
          </cell>
          <cell r="C40" t="str">
            <v>INSUMO - ESTOQUE</v>
          </cell>
          <cell r="D40">
            <v>332468.7</v>
          </cell>
          <cell r="E40">
            <v>1551425.64</v>
          </cell>
          <cell r="F40">
            <v>1295111.57</v>
          </cell>
          <cell r="G40">
            <v>588782.77</v>
          </cell>
        </row>
        <row r="41">
          <cell r="B41"/>
          <cell r="C41"/>
          <cell r="D41"/>
          <cell r="E41"/>
          <cell r="F41"/>
          <cell r="G41"/>
        </row>
        <row r="42">
          <cell r="B42"/>
          <cell r="C42" t="str">
            <v>CRÉDITOS</v>
          </cell>
          <cell r="D42">
            <v>1419752.14</v>
          </cell>
          <cell r="E42">
            <v>976128.94</v>
          </cell>
          <cell r="F42">
            <v>1069829.71</v>
          </cell>
          <cell r="G42">
            <v>1326051.3700000001</v>
          </cell>
        </row>
        <row r="43">
          <cell r="B43"/>
          <cell r="C43" t="str">
            <v>ADIANTAMENTO A FORNECEDORES</v>
          </cell>
          <cell r="D43">
            <v>43329.36</v>
          </cell>
          <cell r="E43">
            <v>41147.360000000001</v>
          </cell>
          <cell r="F43">
            <v>54851.48</v>
          </cell>
          <cell r="G43">
            <v>29625.24</v>
          </cell>
        </row>
        <row r="44">
          <cell r="B44" t="str">
            <v>34328-5</v>
          </cell>
          <cell r="C44" t="str">
            <v>ADIANTAMENTO A FORNECEDORES</v>
          </cell>
          <cell r="D44">
            <v>19661.55</v>
          </cell>
          <cell r="E44">
            <v>41147.360000000001</v>
          </cell>
          <cell r="F44">
            <v>54851.48</v>
          </cell>
          <cell r="G44">
            <v>5957.43</v>
          </cell>
        </row>
        <row r="45">
          <cell r="B45" t="str">
            <v>34338-2</v>
          </cell>
          <cell r="C45" t="str">
            <v>VALORES A IDENTIFICAR</v>
          </cell>
          <cell r="D45">
            <v>23667.81</v>
          </cell>
          <cell r="E45">
            <v>0</v>
          </cell>
          <cell r="F45">
            <v>0</v>
          </cell>
          <cell r="G45">
            <v>23667.81</v>
          </cell>
        </row>
        <row r="46">
          <cell r="B46"/>
          <cell r="C46"/>
          <cell r="D46"/>
          <cell r="E46"/>
          <cell r="F46"/>
          <cell r="G46"/>
        </row>
        <row r="47">
          <cell r="B47"/>
          <cell r="C47" t="str">
            <v>ADIANTAMENTO A EMPREGADOS</v>
          </cell>
          <cell r="D47">
            <v>0</v>
          </cell>
          <cell r="E47">
            <v>107760.54</v>
          </cell>
          <cell r="F47">
            <v>80674.45</v>
          </cell>
          <cell r="G47">
            <v>27086.09</v>
          </cell>
        </row>
        <row r="48">
          <cell r="B48" t="str">
            <v>1265-3</v>
          </cell>
          <cell r="C48" t="str">
            <v>ADIANTAMENTO DE FÉRIAS</v>
          </cell>
          <cell r="D48">
            <v>0</v>
          </cell>
          <cell r="E48">
            <v>49367.95</v>
          </cell>
          <cell r="F48">
            <v>39807.08</v>
          </cell>
          <cell r="G48">
            <v>9560.8700000000008</v>
          </cell>
        </row>
        <row r="49">
          <cell r="B49" t="str">
            <v>1266-1</v>
          </cell>
          <cell r="C49" t="str">
            <v>ADIANTAMENTO DE EMPREGADOS</v>
          </cell>
          <cell r="D49">
            <v>0</v>
          </cell>
          <cell r="E49">
            <v>40917.370000000003</v>
          </cell>
          <cell r="F49">
            <v>40867.370000000003</v>
          </cell>
          <cell r="G49">
            <v>50</v>
          </cell>
        </row>
        <row r="50">
          <cell r="B50" t="str">
            <v>34352-8</v>
          </cell>
          <cell r="C50" t="str">
            <v>ADIANTAMENTO 13° SALÁRIO</v>
          </cell>
          <cell r="D50">
            <v>0</v>
          </cell>
          <cell r="E50">
            <v>17475.22</v>
          </cell>
          <cell r="F50">
            <v>0</v>
          </cell>
          <cell r="G50">
            <v>17475.22</v>
          </cell>
        </row>
        <row r="51">
          <cell r="B51"/>
          <cell r="C51"/>
          <cell r="D51"/>
          <cell r="E51"/>
          <cell r="F51"/>
          <cell r="G51"/>
        </row>
        <row r="52">
          <cell r="B52"/>
          <cell r="C52" t="str">
            <v>ADIANTAMENTOS</v>
          </cell>
          <cell r="D52">
            <v>1309906.22</v>
          </cell>
          <cell r="E52">
            <v>555130.92000000004</v>
          </cell>
          <cell r="F52">
            <v>640815.65</v>
          </cell>
          <cell r="G52">
            <v>1224221.49</v>
          </cell>
        </row>
        <row r="53">
          <cell r="B53" t="str">
            <v>1269-6</v>
          </cell>
          <cell r="C53" t="str">
            <v>ADIANTAMENTO A JOÃO BOSCO</v>
          </cell>
          <cell r="D53">
            <v>989878.43</v>
          </cell>
          <cell r="E53">
            <v>213775.52</v>
          </cell>
          <cell r="F53">
            <v>0</v>
          </cell>
          <cell r="G53">
            <v>1203653.95</v>
          </cell>
        </row>
        <row r="54">
          <cell r="B54" t="str">
            <v>34366-8</v>
          </cell>
          <cell r="C54" t="str">
            <v>ADIANTAMENTO REEMBOLSO</v>
          </cell>
          <cell r="D54">
            <v>0</v>
          </cell>
          <cell r="E54">
            <v>539.75</v>
          </cell>
          <cell r="F54">
            <v>0</v>
          </cell>
          <cell r="G54">
            <v>539.75</v>
          </cell>
        </row>
        <row r="55">
          <cell r="B55" t="str">
            <v>34461-3</v>
          </cell>
          <cell r="C55" t="str">
            <v>ADIANTAMENTO IKEWAI - FERNANDOSODRÉ</v>
          </cell>
          <cell r="D55">
            <v>20027.79</v>
          </cell>
          <cell r="E55">
            <v>0</v>
          </cell>
          <cell r="F55">
            <v>0</v>
          </cell>
          <cell r="G55">
            <v>20027.79</v>
          </cell>
        </row>
        <row r="56">
          <cell r="B56" t="str">
            <v>34492-3</v>
          </cell>
          <cell r="C56" t="str">
            <v>ADIANTAMENTO CARTÃO EMPRESARIAL</v>
          </cell>
          <cell r="D56">
            <v>0</v>
          </cell>
          <cell r="E56">
            <v>308723.57</v>
          </cell>
          <cell r="F56">
            <v>308723.57</v>
          </cell>
          <cell r="G56">
            <v>0</v>
          </cell>
        </row>
        <row r="57">
          <cell r="B57" t="str">
            <v>34504-0</v>
          </cell>
          <cell r="C57" t="str">
            <v>ADIANTAMENTO IKEWAI</v>
          </cell>
          <cell r="D57">
            <v>69000</v>
          </cell>
          <cell r="E57">
            <v>0</v>
          </cell>
          <cell r="F57">
            <v>69000</v>
          </cell>
          <cell r="G57">
            <v>0</v>
          </cell>
        </row>
        <row r="58">
          <cell r="B58" t="str">
            <v>34510-5</v>
          </cell>
          <cell r="C58" t="str">
            <v>ADIANTAMENTO SÉRGIO MONTEIROCAVALCANTI</v>
          </cell>
          <cell r="D58">
            <v>81000</v>
          </cell>
          <cell r="E58">
            <v>0</v>
          </cell>
          <cell r="F58">
            <v>81000</v>
          </cell>
          <cell r="G58">
            <v>0</v>
          </cell>
        </row>
        <row r="59">
          <cell r="B59" t="str">
            <v>34516-4</v>
          </cell>
          <cell r="C59" t="str">
            <v>ADIANTAMENTO BOSCO</v>
          </cell>
          <cell r="D59">
            <v>150000</v>
          </cell>
          <cell r="E59">
            <v>0</v>
          </cell>
          <cell r="F59">
            <v>150000</v>
          </cell>
          <cell r="G59">
            <v>0</v>
          </cell>
        </row>
        <row r="60">
          <cell r="B60" t="str">
            <v>34549-0</v>
          </cell>
          <cell r="C60" t="str">
            <v>ADIANTAMENTO RESCISÃO</v>
          </cell>
          <cell r="D60">
            <v>0</v>
          </cell>
          <cell r="E60">
            <v>32092.080000000002</v>
          </cell>
          <cell r="F60">
            <v>32092.080000000002</v>
          </cell>
          <cell r="G60">
            <v>0</v>
          </cell>
        </row>
        <row r="61">
          <cell r="B61"/>
          <cell r="C61"/>
          <cell r="D61"/>
          <cell r="E61"/>
          <cell r="F61"/>
          <cell r="G61"/>
        </row>
        <row r="62">
          <cell r="B62"/>
          <cell r="C62" t="str">
            <v>IMPOSTOS E CONTRIBUIÇÕES ARECUPERAR</v>
          </cell>
          <cell r="D62">
            <v>20776.96</v>
          </cell>
          <cell r="E62">
            <v>270853.37</v>
          </cell>
          <cell r="F62">
            <v>270614.58</v>
          </cell>
          <cell r="G62">
            <v>21015.75</v>
          </cell>
        </row>
        <row r="63">
          <cell r="B63" t="str">
            <v>1279-3</v>
          </cell>
          <cell r="C63" t="str">
            <v>IMPOSTO DE RENDA A RECUPERAR</v>
          </cell>
          <cell r="D63">
            <v>4823.72</v>
          </cell>
          <cell r="E63">
            <v>66896.98</v>
          </cell>
          <cell r="F63">
            <v>59711.08</v>
          </cell>
          <cell r="G63">
            <v>12009.62</v>
          </cell>
        </row>
        <row r="64">
          <cell r="B64" t="str">
            <v>1281-5</v>
          </cell>
          <cell r="C64" t="str">
            <v>PIS A RECUPERAR</v>
          </cell>
          <cell r="D64">
            <v>2090.2800000000002</v>
          </cell>
          <cell r="E64">
            <v>28510.17</v>
          </cell>
          <cell r="F64">
            <v>30600.45</v>
          </cell>
          <cell r="G64">
            <v>0</v>
          </cell>
        </row>
        <row r="65">
          <cell r="B65" t="str">
            <v>1282-3</v>
          </cell>
          <cell r="C65" t="str">
            <v>COFINS A RECUPERAR</v>
          </cell>
          <cell r="D65">
            <v>10647.14</v>
          </cell>
          <cell r="E65">
            <v>131584.68</v>
          </cell>
          <cell r="F65">
            <v>141232.12</v>
          </cell>
          <cell r="G65">
            <v>999.7</v>
          </cell>
        </row>
        <row r="66">
          <cell r="B66" t="str">
            <v>1283-1</v>
          </cell>
          <cell r="C66" t="str">
            <v>CSLL A RECUPERAR</v>
          </cell>
          <cell r="D66">
            <v>3215.82</v>
          </cell>
          <cell r="E66">
            <v>43861.54</v>
          </cell>
          <cell r="F66">
            <v>39070.93</v>
          </cell>
          <cell r="G66">
            <v>8006.43</v>
          </cell>
        </row>
        <row r="67">
          <cell r="B67"/>
          <cell r="C67"/>
          <cell r="D67"/>
          <cell r="E67"/>
          <cell r="F67"/>
          <cell r="G67"/>
        </row>
        <row r="68">
          <cell r="B68"/>
          <cell r="C68" t="str">
            <v>IMPOSTOS E CONTRIBUIÇÕES ACOMPENSAR</v>
          </cell>
          <cell r="D68">
            <v>45739.6</v>
          </cell>
          <cell r="E68">
            <v>1236.75</v>
          </cell>
          <cell r="F68">
            <v>22873.55</v>
          </cell>
          <cell r="G68">
            <v>24102.799999999999</v>
          </cell>
        </row>
        <row r="69">
          <cell r="B69" t="str">
            <v>1292-0</v>
          </cell>
          <cell r="C69" t="str">
            <v>IMPOSTO DE RENDA RETIDO NA FONTE</v>
          </cell>
          <cell r="D69">
            <v>159.68</v>
          </cell>
          <cell r="E69">
            <v>0</v>
          </cell>
          <cell r="F69">
            <v>0</v>
          </cell>
          <cell r="G69">
            <v>159.68</v>
          </cell>
        </row>
        <row r="70">
          <cell r="B70" t="str">
            <v>1293-9</v>
          </cell>
          <cell r="C70" t="str">
            <v>CSLL RETIDOS NA FONTE</v>
          </cell>
          <cell r="D70">
            <v>50.82</v>
          </cell>
          <cell r="E70">
            <v>0</v>
          </cell>
          <cell r="F70">
            <v>0</v>
          </cell>
          <cell r="G70">
            <v>50.82</v>
          </cell>
        </row>
        <row r="71">
          <cell r="B71" t="str">
            <v>1294-7</v>
          </cell>
          <cell r="C71" t="str">
            <v>PIS RETIDOS NA FONTE</v>
          </cell>
          <cell r="D71">
            <v>12486.73</v>
          </cell>
          <cell r="E71">
            <v>142.46</v>
          </cell>
          <cell r="F71">
            <v>3294.96</v>
          </cell>
          <cell r="G71">
            <v>9334.23</v>
          </cell>
        </row>
        <row r="72">
          <cell r="B72" t="str">
            <v>1295-5</v>
          </cell>
          <cell r="C72" t="str">
            <v>COFINS RETIDOS NA FONTE</v>
          </cell>
          <cell r="D72">
            <v>31146.58</v>
          </cell>
          <cell r="E72">
            <v>149.83000000000001</v>
          </cell>
          <cell r="F72">
            <v>17888.009999999998</v>
          </cell>
          <cell r="G72">
            <v>13408.4</v>
          </cell>
        </row>
        <row r="73">
          <cell r="B73" t="str">
            <v>34442-7</v>
          </cell>
          <cell r="C73" t="str">
            <v>TAXA ASSISTENCIAL A COMPENSAR</v>
          </cell>
          <cell r="D73">
            <v>242.4</v>
          </cell>
          <cell r="E73">
            <v>0</v>
          </cell>
          <cell r="F73">
            <v>0</v>
          </cell>
          <cell r="G73">
            <v>242.4</v>
          </cell>
        </row>
        <row r="74">
          <cell r="B74" t="str">
            <v>34536-9</v>
          </cell>
          <cell r="C74" t="str">
            <v>INSS A COMPENSAR</v>
          </cell>
          <cell r="D74">
            <v>726.08</v>
          </cell>
          <cell r="E74">
            <v>38.5</v>
          </cell>
          <cell r="F74">
            <v>726.08</v>
          </cell>
          <cell r="G74">
            <v>38.5</v>
          </cell>
        </row>
        <row r="75">
          <cell r="B75" t="str">
            <v>34537-7</v>
          </cell>
          <cell r="C75" t="str">
            <v>IRRF A COMPENSAR</v>
          </cell>
          <cell r="D75">
            <v>927.31</v>
          </cell>
          <cell r="E75">
            <v>491.64</v>
          </cell>
          <cell r="F75">
            <v>964.5</v>
          </cell>
          <cell r="G75">
            <v>454.45</v>
          </cell>
        </row>
        <row r="76">
          <cell r="B76" t="str">
            <v>34559-8</v>
          </cell>
          <cell r="C76" t="str">
            <v>CSRF A COMPENSAR</v>
          </cell>
          <cell r="D76">
            <v>0</v>
          </cell>
          <cell r="E76">
            <v>414.32</v>
          </cell>
          <cell r="F76">
            <v>0</v>
          </cell>
          <cell r="G76">
            <v>414.32</v>
          </cell>
        </row>
        <row r="77">
          <cell r="B77"/>
          <cell r="C77"/>
          <cell r="D77"/>
          <cell r="E77"/>
          <cell r="F77"/>
          <cell r="G77"/>
        </row>
        <row r="78">
          <cell r="B78"/>
          <cell r="C78" t="str">
            <v>DESPESAS DO EXERCÍCIO SEGUINTE</v>
          </cell>
          <cell r="D78">
            <v>3182.45</v>
          </cell>
          <cell r="E78">
            <v>2000.48</v>
          </cell>
          <cell r="F78">
            <v>2807.49</v>
          </cell>
          <cell r="G78">
            <v>2375.44</v>
          </cell>
        </row>
        <row r="79">
          <cell r="B79"/>
          <cell r="C79" t="str">
            <v>OUTRAS CONTAS</v>
          </cell>
          <cell r="D79">
            <v>3182.45</v>
          </cell>
          <cell r="E79">
            <v>2000.48</v>
          </cell>
          <cell r="F79">
            <v>2807.49</v>
          </cell>
          <cell r="G79">
            <v>2375.44</v>
          </cell>
        </row>
        <row r="80">
          <cell r="B80" t="str">
            <v>1039-1</v>
          </cell>
          <cell r="C80" t="str">
            <v>PRÊMIOS DE SEGURO A VENCER</v>
          </cell>
          <cell r="D80">
            <v>3182.45</v>
          </cell>
          <cell r="E80">
            <v>2000.48</v>
          </cell>
          <cell r="F80">
            <v>2807.49</v>
          </cell>
          <cell r="G80">
            <v>2375.44</v>
          </cell>
        </row>
        <row r="81">
          <cell r="B81"/>
          <cell r="C81"/>
          <cell r="D81"/>
          <cell r="E81"/>
          <cell r="F81"/>
          <cell r="G81"/>
        </row>
        <row r="82">
          <cell r="B82"/>
          <cell r="C82" t="str">
            <v>NÃO CIRCULANTE</v>
          </cell>
          <cell r="D82">
            <v>1402043.27</v>
          </cell>
          <cell r="E82">
            <v>703603.88</v>
          </cell>
          <cell r="F82">
            <v>158506.60999999999</v>
          </cell>
          <cell r="G82">
            <v>1947140.54</v>
          </cell>
        </row>
        <row r="83">
          <cell r="B83"/>
          <cell r="C83" t="str">
            <v>IMOBILIZADO</v>
          </cell>
          <cell r="D83">
            <v>1311312.23</v>
          </cell>
          <cell r="E83">
            <v>208136.99</v>
          </cell>
          <cell r="F83">
            <v>155304.54999999999</v>
          </cell>
          <cell r="G83">
            <v>1364144.67</v>
          </cell>
        </row>
        <row r="84">
          <cell r="B84"/>
          <cell r="C84" t="str">
            <v>MÁQUINAS E EQUIPAMENTOS EINSTALAÇÕES INDUSTRIAIS</v>
          </cell>
          <cell r="D84">
            <v>1683679.24</v>
          </cell>
          <cell r="E84">
            <v>112524.42</v>
          </cell>
          <cell r="F84">
            <v>29005.01</v>
          </cell>
          <cell r="G84">
            <v>1767198.65</v>
          </cell>
        </row>
        <row r="85">
          <cell r="B85" t="str">
            <v>1067-7</v>
          </cell>
          <cell r="C85" t="str">
            <v>EQUIPAMENTOS, MÁQUINAS EINSTALAÇÕES INDUSTRIAIS</v>
          </cell>
          <cell r="D85">
            <v>1683679.24</v>
          </cell>
          <cell r="E85">
            <v>112524.42</v>
          </cell>
          <cell r="F85">
            <v>29005.01</v>
          </cell>
          <cell r="G85">
            <v>1767198.65</v>
          </cell>
        </row>
        <row r="86">
          <cell r="B86"/>
          <cell r="C86"/>
          <cell r="D86"/>
          <cell r="E86"/>
          <cell r="F86"/>
          <cell r="G86"/>
        </row>
        <row r="87">
          <cell r="B87"/>
          <cell r="C87" t="str">
            <v>MÓVEIS E UTENSÍLIOS E INSTALAÇÕESCOMERCIAIS</v>
          </cell>
          <cell r="D87">
            <v>143162.01</v>
          </cell>
          <cell r="E87">
            <v>20933.55</v>
          </cell>
          <cell r="F87">
            <v>0</v>
          </cell>
          <cell r="G87">
            <v>164095.56</v>
          </cell>
        </row>
        <row r="88">
          <cell r="B88" t="str">
            <v>1069-3</v>
          </cell>
          <cell r="C88" t="str">
            <v>MÓVEIS, UTENSÍLIOS E INSTALAÇÕESCOMERCIAIS</v>
          </cell>
          <cell r="D88">
            <v>143162.01</v>
          </cell>
          <cell r="E88">
            <v>20933.55</v>
          </cell>
          <cell r="F88">
            <v>0</v>
          </cell>
          <cell r="G88">
            <v>164095.56</v>
          </cell>
        </row>
        <row r="89">
          <cell r="B89"/>
          <cell r="C89"/>
          <cell r="D89"/>
          <cell r="E89"/>
          <cell r="F89"/>
          <cell r="G89"/>
        </row>
        <row r="90">
          <cell r="B90"/>
          <cell r="C90" t="str">
            <v>BENFEITORIA EM IMÓVEIS DETERCEIROS</v>
          </cell>
          <cell r="D90">
            <v>100478.66</v>
          </cell>
          <cell r="E90">
            <v>52007.75</v>
          </cell>
          <cell r="F90">
            <v>0</v>
          </cell>
          <cell r="G90">
            <v>152486.41</v>
          </cell>
        </row>
        <row r="91">
          <cell r="B91" t="str">
            <v>1070-7</v>
          </cell>
          <cell r="C91" t="str">
            <v>BENFEITORIA EM IMOVEIS DETERCEIROS</v>
          </cell>
          <cell r="D91">
            <v>100478.66</v>
          </cell>
          <cell r="E91">
            <v>52007.75</v>
          </cell>
          <cell r="F91">
            <v>0</v>
          </cell>
          <cell r="G91">
            <v>152486.41</v>
          </cell>
        </row>
        <row r="92">
          <cell r="B92"/>
          <cell r="C92"/>
          <cell r="D92"/>
          <cell r="E92"/>
          <cell r="F92"/>
          <cell r="G92"/>
        </row>
        <row r="93">
          <cell r="B93"/>
          <cell r="C93" t="str">
            <v>COMPUTADORES E PERÍFERICOS</v>
          </cell>
          <cell r="D93">
            <v>79734.03</v>
          </cell>
          <cell r="E93">
            <v>22671.27</v>
          </cell>
          <cell r="F93">
            <v>0</v>
          </cell>
          <cell r="G93">
            <v>102405.3</v>
          </cell>
        </row>
        <row r="94">
          <cell r="B94" t="str">
            <v>34459-1</v>
          </cell>
          <cell r="C94" t="str">
            <v>COMPUTADORES E PERÍFERICOS</v>
          </cell>
          <cell r="D94">
            <v>79734.03</v>
          </cell>
          <cell r="E94">
            <v>22671.27</v>
          </cell>
          <cell r="F94">
            <v>0</v>
          </cell>
          <cell r="G94">
            <v>102405.3</v>
          </cell>
        </row>
        <row r="95">
          <cell r="B95"/>
          <cell r="C95"/>
          <cell r="D95"/>
          <cell r="E95"/>
          <cell r="F95"/>
          <cell r="G95"/>
        </row>
        <row r="96">
          <cell r="B96"/>
          <cell r="C96" t="str">
            <v>OBRAS EM VIDRO</v>
          </cell>
          <cell r="D96">
            <v>3800</v>
          </cell>
          <cell r="E96">
            <v>0</v>
          </cell>
          <cell r="F96">
            <v>0</v>
          </cell>
          <cell r="G96">
            <v>3800</v>
          </cell>
        </row>
        <row r="97">
          <cell r="B97" t="str">
            <v>34466-4</v>
          </cell>
          <cell r="C97" t="str">
            <v>OBRAS EM VIDRO</v>
          </cell>
          <cell r="D97">
            <v>3800</v>
          </cell>
          <cell r="E97">
            <v>0</v>
          </cell>
          <cell r="F97">
            <v>0</v>
          </cell>
          <cell r="G97">
            <v>3800</v>
          </cell>
        </row>
        <row r="98">
          <cell r="B98"/>
          <cell r="C98"/>
          <cell r="D98"/>
          <cell r="E98"/>
          <cell r="F98"/>
          <cell r="G98"/>
        </row>
        <row r="99">
          <cell r="B99"/>
          <cell r="C99" t="str">
            <v>(-) DEPRECIAÇÃO, AMORTIZAÇÃO EQUOTAS DE EXAUSTÃO</v>
          </cell>
          <cell r="D99">
            <v>-699541.71</v>
          </cell>
          <cell r="E99">
            <v>0</v>
          </cell>
          <cell r="F99">
            <v>126299.54</v>
          </cell>
          <cell r="G99">
            <v>-825841.25</v>
          </cell>
        </row>
        <row r="100">
          <cell r="B100" t="str">
            <v>34335-8</v>
          </cell>
          <cell r="C100" t="str">
            <v>(-) EQUIPAMENTOS, MÁQUINAS EINSTALAÇÕES INDUSTRIAIS</v>
          </cell>
          <cell r="D100">
            <v>-599607.18000000005</v>
          </cell>
          <cell r="E100">
            <v>0</v>
          </cell>
          <cell r="F100">
            <v>103145.24</v>
          </cell>
          <cell r="G100">
            <v>-702752.42</v>
          </cell>
        </row>
        <row r="101">
          <cell r="B101" t="str">
            <v>34336-6</v>
          </cell>
          <cell r="C101" t="str">
            <v>(-) BENFEITORIA EM IMÓVEIS DETERCEIROS</v>
          </cell>
          <cell r="D101">
            <v>-14864.87</v>
          </cell>
          <cell r="E101">
            <v>0</v>
          </cell>
          <cell r="F101">
            <v>3345.26</v>
          </cell>
          <cell r="G101">
            <v>-18210.13</v>
          </cell>
        </row>
        <row r="102">
          <cell r="B102" t="str">
            <v>34359-5</v>
          </cell>
          <cell r="C102" t="str">
            <v>(-) MÓVEIS, UTENSÍLIOS E INSTALAÇÕES COMERCIAIS</v>
          </cell>
          <cell r="D102">
            <v>-40748.660000000003</v>
          </cell>
          <cell r="E102">
            <v>0</v>
          </cell>
          <cell r="F102">
            <v>8740.58</v>
          </cell>
          <cell r="G102">
            <v>-49489.24</v>
          </cell>
        </row>
        <row r="103">
          <cell r="B103" t="str">
            <v>34460-5</v>
          </cell>
          <cell r="C103" t="str">
            <v>(-) COMPUTADORES E PERÍFERICOS</v>
          </cell>
          <cell r="D103">
            <v>-42867.6</v>
          </cell>
          <cell r="E103">
            <v>0</v>
          </cell>
          <cell r="F103">
            <v>10627.03</v>
          </cell>
          <cell r="G103">
            <v>-53494.63</v>
          </cell>
        </row>
        <row r="104">
          <cell r="B104" t="str">
            <v>34467-2</v>
          </cell>
          <cell r="C104" t="str">
            <v>(-) OBRAS EM VIDRO</v>
          </cell>
          <cell r="D104">
            <v>-1453.4</v>
          </cell>
          <cell r="E104">
            <v>0</v>
          </cell>
          <cell r="F104">
            <v>441.43</v>
          </cell>
          <cell r="G104">
            <v>-1894.83</v>
          </cell>
        </row>
        <row r="105">
          <cell r="B105"/>
          <cell r="C105"/>
          <cell r="D105"/>
          <cell r="E105"/>
          <cell r="F105"/>
          <cell r="G105"/>
        </row>
        <row r="106">
          <cell r="B106"/>
          <cell r="C106" t="str">
            <v>INTANGÍVEL</v>
          </cell>
          <cell r="D106">
            <v>90731.04</v>
          </cell>
          <cell r="E106">
            <v>0</v>
          </cell>
          <cell r="F106">
            <v>3202.06</v>
          </cell>
          <cell r="G106">
            <v>87528.98</v>
          </cell>
        </row>
        <row r="107">
          <cell r="B107"/>
          <cell r="C107" t="str">
            <v>INTANGÍVEL</v>
          </cell>
          <cell r="D107">
            <v>110985.66</v>
          </cell>
          <cell r="E107">
            <v>0</v>
          </cell>
          <cell r="F107">
            <v>0</v>
          </cell>
          <cell r="G107">
            <v>110985.66</v>
          </cell>
        </row>
        <row r="108">
          <cell r="B108" t="str">
            <v>1076-6</v>
          </cell>
          <cell r="C108" t="str">
            <v>MARCAS E PATENTES</v>
          </cell>
          <cell r="D108">
            <v>545</v>
          </cell>
          <cell r="E108">
            <v>0</v>
          </cell>
          <cell r="F108">
            <v>0</v>
          </cell>
          <cell r="G108">
            <v>545</v>
          </cell>
        </row>
        <row r="109">
          <cell r="B109" t="str">
            <v>1079-0</v>
          </cell>
          <cell r="C109" t="str">
            <v>SOFTWARE OU PROGRAMAS DECOMPUTADOR</v>
          </cell>
          <cell r="D109">
            <v>55130</v>
          </cell>
          <cell r="E109">
            <v>0</v>
          </cell>
          <cell r="F109">
            <v>0</v>
          </cell>
          <cell r="G109">
            <v>55130</v>
          </cell>
        </row>
        <row r="110">
          <cell r="B110" t="str">
            <v>1081-2</v>
          </cell>
          <cell r="C110" t="str">
            <v>DESENVOLVIMENTO DE SOFTWARE</v>
          </cell>
          <cell r="D110">
            <v>55310.66</v>
          </cell>
          <cell r="E110">
            <v>0</v>
          </cell>
          <cell r="F110">
            <v>0</v>
          </cell>
          <cell r="G110">
            <v>55310.66</v>
          </cell>
        </row>
        <row r="111">
          <cell r="B111"/>
          <cell r="C111"/>
          <cell r="D111"/>
          <cell r="E111"/>
          <cell r="F111"/>
          <cell r="G111"/>
        </row>
        <row r="112">
          <cell r="B112"/>
          <cell r="C112" t="str">
            <v>(-) AMORTIZAÇÃO ACUMULADA</v>
          </cell>
          <cell r="D112">
            <v>-20254.62</v>
          </cell>
          <cell r="E112">
            <v>0</v>
          </cell>
          <cell r="F112">
            <v>3202.06</v>
          </cell>
          <cell r="G112">
            <v>-23456.68</v>
          </cell>
        </row>
        <row r="113">
          <cell r="B113" t="str">
            <v>1083-9</v>
          </cell>
          <cell r="C113" t="str">
            <v>(-) AMORTIZAÇÃO DO INTANGÍVEL</v>
          </cell>
          <cell r="D113">
            <v>-20254.62</v>
          </cell>
          <cell r="E113">
            <v>0</v>
          </cell>
          <cell r="F113">
            <v>3202.06</v>
          </cell>
          <cell r="G113">
            <v>-23456.68</v>
          </cell>
        </row>
        <row r="114">
          <cell r="B114"/>
          <cell r="C114"/>
          <cell r="D114"/>
          <cell r="E114"/>
          <cell r="F114"/>
          <cell r="G114"/>
        </row>
        <row r="115">
          <cell r="B115"/>
          <cell r="C115" t="str">
            <v>COMPENSAÇÃO ATIVA</v>
          </cell>
          <cell r="D115">
            <v>0</v>
          </cell>
          <cell r="E115">
            <v>495466.89</v>
          </cell>
          <cell r="F115">
            <v>0</v>
          </cell>
          <cell r="G115">
            <v>495466.89</v>
          </cell>
        </row>
        <row r="116">
          <cell r="B116"/>
          <cell r="C116" t="str">
            <v>COMODATO</v>
          </cell>
          <cell r="D116">
            <v>0</v>
          </cell>
          <cell r="E116">
            <v>396261.57</v>
          </cell>
          <cell r="F116">
            <v>0</v>
          </cell>
          <cell r="G116">
            <v>396261.57</v>
          </cell>
        </row>
        <row r="117">
          <cell r="B117" t="str">
            <v>34463-0</v>
          </cell>
          <cell r="C117" t="str">
            <v>COMODATO DE BENS (ATIVO)</v>
          </cell>
          <cell r="D117">
            <v>0</v>
          </cell>
          <cell r="E117">
            <v>396261.57</v>
          </cell>
          <cell r="F117">
            <v>0</v>
          </cell>
          <cell r="G117">
            <v>396261.57</v>
          </cell>
        </row>
        <row r="118">
          <cell r="B118"/>
          <cell r="C118"/>
          <cell r="D118"/>
          <cell r="E118"/>
          <cell r="F118"/>
          <cell r="G118"/>
        </row>
        <row r="119">
          <cell r="B119"/>
          <cell r="C119" t="str">
            <v>DEMONSTRAÇÃO DE BENS (ATIVO)</v>
          </cell>
          <cell r="D119">
            <v>0</v>
          </cell>
          <cell r="E119">
            <v>99205.32</v>
          </cell>
          <cell r="F119">
            <v>0</v>
          </cell>
          <cell r="G119">
            <v>99205.32</v>
          </cell>
        </row>
        <row r="120">
          <cell r="B120" t="str">
            <v>34557-1</v>
          </cell>
          <cell r="C120" t="str">
            <v>DEMONSTRAÇÃO DE BENS (ATIVO)</v>
          </cell>
          <cell r="D120">
            <v>0</v>
          </cell>
          <cell r="E120">
            <v>99205.32</v>
          </cell>
          <cell r="F120">
            <v>0</v>
          </cell>
          <cell r="G120">
            <v>99205.32</v>
          </cell>
        </row>
        <row r="121">
          <cell r="B121"/>
          <cell r="C121"/>
          <cell r="D121"/>
          <cell r="E121"/>
          <cell r="F121"/>
          <cell r="G121"/>
        </row>
        <row r="122">
          <cell r="B122"/>
          <cell r="C122" t="str">
            <v>PASSIVO</v>
          </cell>
          <cell r="D122">
            <v>4633576.2300000004</v>
          </cell>
          <cell r="E122">
            <v>17017639.190000001</v>
          </cell>
          <cell r="F122">
            <v>21709294.760000002</v>
          </cell>
          <cell r="G122">
            <v>9325231.8000000007</v>
          </cell>
        </row>
        <row r="123">
          <cell r="B123"/>
          <cell r="C123" t="str">
            <v>CIRCULANTE</v>
          </cell>
          <cell r="D123">
            <v>1041378.63</v>
          </cell>
          <cell r="E123">
            <v>6106683.2400000002</v>
          </cell>
          <cell r="F123">
            <v>7036875.2400000002</v>
          </cell>
          <cell r="G123">
            <v>1971570.63</v>
          </cell>
        </row>
        <row r="124">
          <cell r="B124"/>
          <cell r="C124" t="str">
            <v>FORNECEDORES</v>
          </cell>
          <cell r="D124">
            <v>344494.35</v>
          </cell>
          <cell r="E124">
            <v>2520447.69</v>
          </cell>
          <cell r="F124">
            <v>2951695.79</v>
          </cell>
          <cell r="G124">
            <v>775742.45</v>
          </cell>
        </row>
        <row r="125">
          <cell r="B125"/>
          <cell r="C125" t="str">
            <v>FORNECEDORES NACIONAIS</v>
          </cell>
          <cell r="D125">
            <v>344494.35</v>
          </cell>
          <cell r="E125">
            <v>2515029.75</v>
          </cell>
          <cell r="F125">
            <v>2946277.85</v>
          </cell>
          <cell r="G125">
            <v>775742.45</v>
          </cell>
        </row>
        <row r="126">
          <cell r="B126" t="str">
            <v>1091-0</v>
          </cell>
          <cell r="C126" t="str">
            <v>FORNECEDORES NACIONAIS</v>
          </cell>
          <cell r="D126">
            <v>344494.35</v>
          </cell>
          <cell r="E126">
            <v>2515029.75</v>
          </cell>
          <cell r="F126">
            <v>2946277.85</v>
          </cell>
          <cell r="G126">
            <v>775742.45</v>
          </cell>
        </row>
        <row r="127">
          <cell r="B127"/>
          <cell r="C127"/>
          <cell r="D127"/>
          <cell r="E127"/>
          <cell r="F127"/>
          <cell r="G127"/>
        </row>
        <row r="128">
          <cell r="B128"/>
          <cell r="C128" t="str">
            <v>FORNECEDORES INTERNACIONAIS</v>
          </cell>
          <cell r="D128">
            <v>0</v>
          </cell>
          <cell r="E128">
            <v>5417.94</v>
          </cell>
          <cell r="F128">
            <v>5417.94</v>
          </cell>
          <cell r="G128">
            <v>0</v>
          </cell>
        </row>
        <row r="129">
          <cell r="B129" t="str">
            <v>1093-6</v>
          </cell>
          <cell r="C129" t="str">
            <v>FORNECEDORES INTERNACIONAIS</v>
          </cell>
          <cell r="D129">
            <v>0</v>
          </cell>
          <cell r="E129">
            <v>5417.94</v>
          </cell>
          <cell r="F129">
            <v>5417.94</v>
          </cell>
          <cell r="G129">
            <v>0</v>
          </cell>
        </row>
        <row r="130">
          <cell r="B130"/>
          <cell r="C130"/>
          <cell r="D130"/>
          <cell r="E130"/>
          <cell r="F130"/>
          <cell r="G130"/>
        </row>
        <row r="131">
          <cell r="B131"/>
          <cell r="C131" t="str">
            <v>EMPRÉSTIMOS E FINANCIAMENTOS</v>
          </cell>
          <cell r="D131">
            <v>48960.160000000003</v>
          </cell>
          <cell r="E131">
            <v>50950.86</v>
          </cell>
          <cell r="F131">
            <v>1990.7</v>
          </cell>
          <cell r="G131">
            <v>0</v>
          </cell>
        </row>
        <row r="132">
          <cell r="B132"/>
          <cell r="C132" t="str">
            <v>FINANCIAMENTOS</v>
          </cell>
          <cell r="D132">
            <v>48960.160000000003</v>
          </cell>
          <cell r="E132">
            <v>50950.86</v>
          </cell>
          <cell r="F132">
            <v>1990.7</v>
          </cell>
          <cell r="G132">
            <v>0</v>
          </cell>
        </row>
        <row r="133">
          <cell r="B133" t="str">
            <v>34468-0</v>
          </cell>
          <cell r="C133" t="str">
            <v>EMPRÉSTIMO CTRL 1054753635 CP</v>
          </cell>
          <cell r="D133">
            <v>15889.26</v>
          </cell>
          <cell r="E133">
            <v>15889.26</v>
          </cell>
          <cell r="F133">
            <v>0</v>
          </cell>
          <cell r="G133">
            <v>0</v>
          </cell>
        </row>
        <row r="134">
          <cell r="B134" t="str">
            <v>34470-2</v>
          </cell>
          <cell r="C134" t="str">
            <v>(-) JUROS CTRL 1054753635 CP</v>
          </cell>
          <cell r="D134">
            <v>-584.22</v>
          </cell>
          <cell r="E134">
            <v>0</v>
          </cell>
          <cell r="F134">
            <v>584.22</v>
          </cell>
          <cell r="G134">
            <v>0</v>
          </cell>
        </row>
        <row r="135">
          <cell r="B135" t="str">
            <v>34471-0</v>
          </cell>
          <cell r="C135" t="str">
            <v>EMPRÉSTIMO CTRL 1053896393 CP</v>
          </cell>
          <cell r="D135">
            <v>16165.08</v>
          </cell>
          <cell r="E135">
            <v>16165.08</v>
          </cell>
          <cell r="F135">
            <v>0</v>
          </cell>
          <cell r="G135">
            <v>0</v>
          </cell>
        </row>
        <row r="136">
          <cell r="B136" t="str">
            <v>34472-9</v>
          </cell>
          <cell r="C136" t="str">
            <v>(-) JUROS CTRL 1053896393 CP</v>
          </cell>
          <cell r="D136">
            <v>-628.58000000000004</v>
          </cell>
          <cell r="E136">
            <v>0</v>
          </cell>
          <cell r="F136">
            <v>628.58000000000004</v>
          </cell>
          <cell r="G136">
            <v>0</v>
          </cell>
        </row>
        <row r="137">
          <cell r="B137" t="str">
            <v>34481-8</v>
          </cell>
          <cell r="C137" t="str">
            <v>EMPRÉSTIMO CTRL 1057708255 CP</v>
          </cell>
          <cell r="D137">
            <v>10788.48</v>
          </cell>
          <cell r="E137">
            <v>10788.48</v>
          </cell>
          <cell r="F137">
            <v>0</v>
          </cell>
          <cell r="G137">
            <v>0</v>
          </cell>
        </row>
        <row r="138">
          <cell r="B138" t="str">
            <v>34482-6</v>
          </cell>
          <cell r="C138" t="str">
            <v>(-) JUROS CTRL 1057708255 CP</v>
          </cell>
          <cell r="D138">
            <v>-397.56</v>
          </cell>
          <cell r="E138">
            <v>0</v>
          </cell>
          <cell r="F138">
            <v>397.56</v>
          </cell>
          <cell r="G138">
            <v>0</v>
          </cell>
        </row>
        <row r="139">
          <cell r="B139" t="str">
            <v>34485-0</v>
          </cell>
          <cell r="C139" t="str">
            <v>EMPRÉSTIMO CTRL 1057705244 CP</v>
          </cell>
          <cell r="D139">
            <v>8108.04</v>
          </cell>
          <cell r="E139">
            <v>8108.04</v>
          </cell>
          <cell r="F139">
            <v>0</v>
          </cell>
          <cell r="G139">
            <v>0</v>
          </cell>
        </row>
        <row r="140">
          <cell r="B140" t="str">
            <v>34486-9</v>
          </cell>
          <cell r="C140" t="str">
            <v>(-) JUROS CTRL 1057705244 CP</v>
          </cell>
          <cell r="D140">
            <v>-380.34</v>
          </cell>
          <cell r="E140">
            <v>0</v>
          </cell>
          <cell r="F140">
            <v>380.34</v>
          </cell>
          <cell r="G140">
            <v>0</v>
          </cell>
        </row>
        <row r="141">
          <cell r="B141"/>
          <cell r="C141"/>
          <cell r="D141"/>
          <cell r="E141"/>
          <cell r="F141"/>
          <cell r="G141"/>
        </row>
        <row r="142">
          <cell r="B142"/>
          <cell r="C142" t="str">
            <v>IMPOSTOS E CONTRIBUIÇÕES ARECOLHER</v>
          </cell>
          <cell r="D142">
            <v>85578.36</v>
          </cell>
          <cell r="E142">
            <v>1077527.28</v>
          </cell>
          <cell r="F142">
            <v>1236427.5900000001</v>
          </cell>
          <cell r="G142">
            <v>244478.67</v>
          </cell>
        </row>
        <row r="143">
          <cell r="B143"/>
          <cell r="C143" t="str">
            <v>IMPOSTOS E CONTRIBUIÇÕES ARECOLHER</v>
          </cell>
          <cell r="D143">
            <v>85578.36</v>
          </cell>
          <cell r="E143">
            <v>778930.9</v>
          </cell>
          <cell r="F143">
            <v>928469.65</v>
          </cell>
          <cell r="G143">
            <v>235117.11</v>
          </cell>
        </row>
        <row r="144">
          <cell r="B144" t="str">
            <v>1301-3</v>
          </cell>
          <cell r="C144" t="str">
            <v>ISS A RECOLHER</v>
          </cell>
          <cell r="D144">
            <v>16257.86</v>
          </cell>
          <cell r="E144">
            <v>84904.55</v>
          </cell>
          <cell r="F144">
            <v>82427.66</v>
          </cell>
          <cell r="G144">
            <v>13780.97</v>
          </cell>
        </row>
        <row r="145">
          <cell r="B145" t="str">
            <v>1302-1</v>
          </cell>
          <cell r="C145" t="str">
            <v>FGTS A RECOLHER</v>
          </cell>
          <cell r="D145">
            <v>8325.14</v>
          </cell>
          <cell r="E145">
            <v>59257.89</v>
          </cell>
          <cell r="F145">
            <v>64481.88</v>
          </cell>
          <cell r="G145">
            <v>13549.13</v>
          </cell>
        </row>
        <row r="146">
          <cell r="B146" t="str">
            <v>1303-0</v>
          </cell>
          <cell r="C146" t="str">
            <v>CONTRIBUIÇÕES PREVIDENCIÁRIAS ARECOLHER</v>
          </cell>
          <cell r="D146">
            <v>32702.34</v>
          </cell>
          <cell r="E146">
            <v>308009.32</v>
          </cell>
          <cell r="F146">
            <v>382458.27</v>
          </cell>
          <cell r="G146">
            <v>107151.29</v>
          </cell>
        </row>
        <row r="147">
          <cell r="B147" t="str">
            <v>1304-8</v>
          </cell>
          <cell r="C147" t="str">
            <v>PIS A RECOLHER</v>
          </cell>
          <cell r="D147">
            <v>2617.2199999999998</v>
          </cell>
          <cell r="E147">
            <v>35941.61</v>
          </cell>
          <cell r="F147">
            <v>34110.44</v>
          </cell>
          <cell r="G147">
            <v>786.05</v>
          </cell>
        </row>
        <row r="148">
          <cell r="B148" t="str">
            <v>1305-6</v>
          </cell>
          <cell r="C148" t="str">
            <v>COFINS A RECOLHER</v>
          </cell>
          <cell r="D148">
            <v>12079.59</v>
          </cell>
          <cell r="E148">
            <v>165884.32</v>
          </cell>
          <cell r="F148">
            <v>157432.82999999999</v>
          </cell>
          <cell r="G148">
            <v>3628.1</v>
          </cell>
        </row>
        <row r="149">
          <cell r="B149" t="str">
            <v>1306-4</v>
          </cell>
          <cell r="C149" t="str">
            <v>IRRF S/ FOLHA</v>
          </cell>
          <cell r="D149">
            <v>9320.6299999999992</v>
          </cell>
          <cell r="E149">
            <v>94181.06</v>
          </cell>
          <cell r="F149">
            <v>169672.48</v>
          </cell>
          <cell r="G149">
            <v>84812.05</v>
          </cell>
        </row>
        <row r="150">
          <cell r="B150" t="str">
            <v>34345-5</v>
          </cell>
          <cell r="C150" t="str">
            <v>CSRF A RECOLHER (PIS,COFINS E CSLL)</v>
          </cell>
          <cell r="D150">
            <v>1537.34</v>
          </cell>
          <cell r="E150">
            <v>15383.35</v>
          </cell>
          <cell r="F150">
            <v>17725.77</v>
          </cell>
          <cell r="G150">
            <v>3879.76</v>
          </cell>
        </row>
        <row r="151">
          <cell r="B151" t="str">
            <v>34346-3</v>
          </cell>
          <cell r="C151" t="str">
            <v>IRRF A RECOLHER</v>
          </cell>
          <cell r="D151">
            <v>293.75</v>
          </cell>
          <cell r="E151">
            <v>4273.74</v>
          </cell>
          <cell r="F151">
            <v>5225.79</v>
          </cell>
          <cell r="G151">
            <v>1245.8</v>
          </cell>
        </row>
        <row r="152">
          <cell r="B152" t="str">
            <v>34354-4</v>
          </cell>
          <cell r="C152" t="str">
            <v>CONTRIBUIÇÕES SINDICAIS ARECOLHER</v>
          </cell>
          <cell r="D152">
            <v>1894.3</v>
          </cell>
          <cell r="E152">
            <v>3952.21</v>
          </cell>
          <cell r="F152">
            <v>7738.09</v>
          </cell>
          <cell r="G152">
            <v>5680.18</v>
          </cell>
        </row>
        <row r="153">
          <cell r="B153" t="str">
            <v>34375-7</v>
          </cell>
          <cell r="C153" t="str">
            <v>ISS RETIDO Á RECOLHER</v>
          </cell>
          <cell r="D153">
            <v>0</v>
          </cell>
          <cell r="E153">
            <v>251.33</v>
          </cell>
          <cell r="F153">
            <v>267.08999999999997</v>
          </cell>
          <cell r="G153">
            <v>15.76</v>
          </cell>
        </row>
        <row r="154">
          <cell r="B154" t="str">
            <v>34455-9</v>
          </cell>
          <cell r="C154" t="str">
            <v>INSS RETIDO A RECOLHER</v>
          </cell>
          <cell r="D154">
            <v>550.19000000000005</v>
          </cell>
          <cell r="E154">
            <v>6891.52</v>
          </cell>
          <cell r="F154">
            <v>6929.35</v>
          </cell>
          <cell r="G154">
            <v>588.02</v>
          </cell>
        </row>
        <row r="155">
          <cell r="B155"/>
          <cell r="C155"/>
          <cell r="D155"/>
          <cell r="E155"/>
          <cell r="F155"/>
          <cell r="G155"/>
        </row>
        <row r="156">
          <cell r="B156"/>
          <cell r="C156" t="str">
            <v>IMPOSTOS E CONTRIBUIÇÕES AFATURAR</v>
          </cell>
          <cell r="D156">
            <v>0</v>
          </cell>
          <cell r="E156">
            <v>298596.38</v>
          </cell>
          <cell r="F156">
            <v>307957.94</v>
          </cell>
          <cell r="G156">
            <v>9361.56</v>
          </cell>
        </row>
        <row r="157">
          <cell r="B157" t="str">
            <v>34571-7</v>
          </cell>
          <cell r="C157" t="str">
            <v>PIS A FATURAR</v>
          </cell>
          <cell r="D157">
            <v>0</v>
          </cell>
          <cell r="E157">
            <v>34110.44</v>
          </cell>
          <cell r="F157">
            <v>35428.800000000003</v>
          </cell>
          <cell r="G157">
            <v>1318.36</v>
          </cell>
        </row>
        <row r="158">
          <cell r="B158" t="str">
            <v>34572-5</v>
          </cell>
          <cell r="C158" t="str">
            <v>COFINS A FATURAR</v>
          </cell>
          <cell r="D158">
            <v>0</v>
          </cell>
          <cell r="E158">
            <v>157432.82999999999</v>
          </cell>
          <cell r="F158">
            <v>163517.49</v>
          </cell>
          <cell r="G158">
            <v>6084.66</v>
          </cell>
        </row>
        <row r="159">
          <cell r="B159" t="str">
            <v>34575-0</v>
          </cell>
          <cell r="C159" t="str">
            <v>ISS A FATURAR</v>
          </cell>
          <cell r="D159">
            <v>0</v>
          </cell>
          <cell r="E159">
            <v>107053.11</v>
          </cell>
          <cell r="F159">
            <v>109011.65</v>
          </cell>
          <cell r="G159">
            <v>1958.54</v>
          </cell>
        </row>
        <row r="160">
          <cell r="B160"/>
          <cell r="C160"/>
          <cell r="D160"/>
          <cell r="E160"/>
          <cell r="F160"/>
          <cell r="G160"/>
        </row>
        <row r="161">
          <cell r="B161"/>
          <cell r="C161" t="str">
            <v>SALÁRIOS A PAGAR</v>
          </cell>
          <cell r="D161">
            <v>68419.63</v>
          </cell>
          <cell r="E161">
            <v>714179.07</v>
          </cell>
          <cell r="F161">
            <v>955645.48</v>
          </cell>
          <cell r="G161">
            <v>309886.03999999998</v>
          </cell>
        </row>
        <row r="162">
          <cell r="B162"/>
          <cell r="C162" t="str">
            <v>SALÁRIOS A PAGAR</v>
          </cell>
          <cell r="D162">
            <v>68419.63</v>
          </cell>
          <cell r="E162">
            <v>714179.07</v>
          </cell>
          <cell r="F162">
            <v>955645.48</v>
          </cell>
          <cell r="G162">
            <v>309886.03999999998</v>
          </cell>
        </row>
        <row r="163">
          <cell r="B163" t="str">
            <v>1307-2</v>
          </cell>
          <cell r="C163" t="str">
            <v>SALÁRIOS A PAGAR</v>
          </cell>
          <cell r="D163">
            <v>52368.51</v>
          </cell>
          <cell r="E163">
            <v>536044.56000000006</v>
          </cell>
          <cell r="F163">
            <v>598245.34</v>
          </cell>
          <cell r="G163">
            <v>114569.29</v>
          </cell>
        </row>
        <row r="164">
          <cell r="B164" t="str">
            <v>1309-9</v>
          </cell>
          <cell r="C164" t="str">
            <v>13º SALÁRIOS A PAGAR</v>
          </cell>
          <cell r="D164">
            <v>0</v>
          </cell>
          <cell r="E164">
            <v>17475.22</v>
          </cell>
          <cell r="F164">
            <v>17475.22</v>
          </cell>
          <cell r="G164">
            <v>0</v>
          </cell>
        </row>
        <row r="165">
          <cell r="B165" t="str">
            <v>1310-2</v>
          </cell>
          <cell r="C165" t="str">
            <v>RESCISÕES A PAGAR</v>
          </cell>
          <cell r="D165">
            <v>0</v>
          </cell>
          <cell r="E165">
            <v>9037.9599999999991</v>
          </cell>
          <cell r="F165">
            <v>11310.8</v>
          </cell>
          <cell r="G165">
            <v>2272.84</v>
          </cell>
        </row>
        <row r="166">
          <cell r="B166" t="str">
            <v>34379-0</v>
          </cell>
          <cell r="C166" t="str">
            <v>PRÓ-LABORE A PAGAR</v>
          </cell>
          <cell r="D166">
            <v>16051.12</v>
          </cell>
          <cell r="E166">
            <v>148430.12</v>
          </cell>
          <cell r="F166">
            <v>325302.90000000002</v>
          </cell>
          <cell r="G166">
            <v>192923.9</v>
          </cell>
        </row>
        <row r="167">
          <cell r="B167" t="str">
            <v>34449-4</v>
          </cell>
          <cell r="C167" t="str">
            <v>AUTÔNOMOS A PAGAR</v>
          </cell>
          <cell r="D167">
            <v>0</v>
          </cell>
          <cell r="E167">
            <v>3191.21</v>
          </cell>
          <cell r="F167">
            <v>3311.22</v>
          </cell>
          <cell r="G167">
            <v>120.01</v>
          </cell>
        </row>
        <row r="168">
          <cell r="B168"/>
          <cell r="C168"/>
          <cell r="D168"/>
          <cell r="E168"/>
          <cell r="F168"/>
          <cell r="G168"/>
        </row>
        <row r="169">
          <cell r="B169"/>
          <cell r="C169" t="str">
            <v>PROVISÕES</v>
          </cell>
          <cell r="D169">
            <v>161536.06</v>
          </cell>
          <cell r="E169">
            <v>1655300.2</v>
          </cell>
          <cell r="F169">
            <v>1829821.6</v>
          </cell>
          <cell r="G169">
            <v>336057.46</v>
          </cell>
        </row>
        <row r="170">
          <cell r="B170"/>
          <cell r="C170" t="str">
            <v>PROVISÃO PARA A CONTRIBUIÇÃOSOCIAL SOBRE O LUCRO LÍQUIDO</v>
          </cell>
          <cell r="D170">
            <v>8402.94</v>
          </cell>
          <cell r="E170">
            <v>63335.53</v>
          </cell>
          <cell r="F170">
            <v>60329.65</v>
          </cell>
          <cell r="G170">
            <v>5397.06</v>
          </cell>
        </row>
        <row r="171">
          <cell r="B171" t="str">
            <v>1312-9</v>
          </cell>
          <cell r="C171" t="str">
            <v>PROVISÃO PARA A CONTRIBUIÇÃOSOCIAL SOBRE O LUCRO LIQUIDO</v>
          </cell>
          <cell r="D171">
            <v>8402.94</v>
          </cell>
          <cell r="E171">
            <v>15735.83</v>
          </cell>
          <cell r="F171">
            <v>11744.58</v>
          </cell>
          <cell r="G171">
            <v>4411.6899999999996</v>
          </cell>
        </row>
        <row r="172">
          <cell r="B172" t="str">
            <v>34574-1</v>
          </cell>
          <cell r="C172" t="str">
            <v>PROVISÃO DE CSLL A FATURAR</v>
          </cell>
          <cell r="D172">
            <v>0</v>
          </cell>
          <cell r="E172">
            <v>47599.7</v>
          </cell>
          <cell r="F172">
            <v>48585.07</v>
          </cell>
          <cell r="G172">
            <v>985.37</v>
          </cell>
        </row>
        <row r="173">
          <cell r="B173"/>
          <cell r="C173"/>
          <cell r="D173"/>
          <cell r="E173"/>
          <cell r="F173"/>
          <cell r="G173"/>
        </row>
        <row r="174">
          <cell r="B174"/>
          <cell r="C174" t="str">
            <v>PROVISÃO PARA O IMPOSTO DE RENDA</v>
          </cell>
          <cell r="D174">
            <v>12758.25</v>
          </cell>
          <cell r="E174">
            <v>101905.91</v>
          </cell>
          <cell r="F174">
            <v>99232.57</v>
          </cell>
          <cell r="G174">
            <v>10084.91</v>
          </cell>
        </row>
        <row r="175">
          <cell r="B175" t="str">
            <v>1313-7</v>
          </cell>
          <cell r="C175" t="str">
            <v>PROVISÃO PARA O IMPOSTO DE RENDA</v>
          </cell>
          <cell r="D175">
            <v>12758.25</v>
          </cell>
          <cell r="E175">
            <v>25758.33</v>
          </cell>
          <cell r="F175">
            <v>21260.22</v>
          </cell>
          <cell r="G175">
            <v>8260.14</v>
          </cell>
        </row>
        <row r="176">
          <cell r="B176" t="str">
            <v>34573-3</v>
          </cell>
          <cell r="C176" t="str">
            <v>PROVISÃO DE IRPJ A FATURAR</v>
          </cell>
          <cell r="D176">
            <v>0</v>
          </cell>
          <cell r="E176">
            <v>76147.58</v>
          </cell>
          <cell r="F176">
            <v>77972.350000000006</v>
          </cell>
          <cell r="G176">
            <v>1824.77</v>
          </cell>
        </row>
        <row r="177">
          <cell r="B177"/>
          <cell r="C177"/>
          <cell r="D177"/>
          <cell r="E177"/>
          <cell r="F177"/>
          <cell r="G177"/>
        </row>
        <row r="178">
          <cell r="B178"/>
          <cell r="C178" t="str">
            <v>PROVISÕES DE NATUREZATRABALHISTA</v>
          </cell>
          <cell r="D178">
            <v>140374.87</v>
          </cell>
          <cell r="E178">
            <v>1490058.76</v>
          </cell>
          <cell r="F178">
            <v>1670259.38</v>
          </cell>
          <cell r="G178">
            <v>320575.49</v>
          </cell>
        </row>
        <row r="179">
          <cell r="B179" t="str">
            <v>1317-0</v>
          </cell>
          <cell r="C179" t="str">
            <v>PROVISÕES PARA 13º SALÁRIO</v>
          </cell>
          <cell r="D179">
            <v>0</v>
          </cell>
          <cell r="E179">
            <v>158969.41</v>
          </cell>
          <cell r="F179">
            <v>221998.02</v>
          </cell>
          <cell r="G179">
            <v>63028.61</v>
          </cell>
        </row>
        <row r="180">
          <cell r="B180" t="str">
            <v>1318-8</v>
          </cell>
          <cell r="C180" t="str">
            <v>PROVISÕES INSS SOBRE 13º SALÁRIO</v>
          </cell>
          <cell r="D180">
            <v>0</v>
          </cell>
          <cell r="E180">
            <v>42647.72</v>
          </cell>
          <cell r="F180">
            <v>59567.91</v>
          </cell>
          <cell r="G180">
            <v>16920.189999999999</v>
          </cell>
        </row>
        <row r="181">
          <cell r="B181" t="str">
            <v>1319-6</v>
          </cell>
          <cell r="C181" t="str">
            <v>PROVISÕES FGTS SOBRFE 13º SALÁRIO</v>
          </cell>
          <cell r="D181">
            <v>0</v>
          </cell>
          <cell r="E181">
            <v>12716.93</v>
          </cell>
          <cell r="F181">
            <v>17759.099999999999</v>
          </cell>
          <cell r="G181">
            <v>5042.17</v>
          </cell>
        </row>
        <row r="182">
          <cell r="B182" t="str">
            <v>1320-0</v>
          </cell>
          <cell r="C182" t="str">
            <v>PROVISÕES PARA FÉRIAS</v>
          </cell>
          <cell r="D182">
            <v>103369.01</v>
          </cell>
          <cell r="E182">
            <v>945573.84</v>
          </cell>
          <cell r="F182">
            <v>1016942.72</v>
          </cell>
          <cell r="G182">
            <v>174737.89</v>
          </cell>
        </row>
        <row r="183">
          <cell r="B183" t="str">
            <v>1321-8</v>
          </cell>
          <cell r="C183" t="str">
            <v>PROVISÕES INSS SOBRE FÉRIAS</v>
          </cell>
          <cell r="D183">
            <v>28736.47</v>
          </cell>
          <cell r="E183">
            <v>254505.85</v>
          </cell>
          <cell r="F183">
            <v>272637.12</v>
          </cell>
          <cell r="G183">
            <v>46867.74</v>
          </cell>
        </row>
        <row r="184">
          <cell r="B184" t="str">
            <v>1322-6</v>
          </cell>
          <cell r="C184" t="str">
            <v>PROVISÕES FGTS SOBRE FÉRIAS</v>
          </cell>
          <cell r="D184">
            <v>8269.39</v>
          </cell>
          <cell r="E184">
            <v>75645.009999999995</v>
          </cell>
          <cell r="F184">
            <v>81354.509999999995</v>
          </cell>
          <cell r="G184">
            <v>13978.89</v>
          </cell>
        </row>
        <row r="185">
          <cell r="B185"/>
          <cell r="C185"/>
          <cell r="D185"/>
          <cell r="E185"/>
          <cell r="F185"/>
          <cell r="G185"/>
        </row>
        <row r="186">
          <cell r="B186"/>
          <cell r="C186" t="str">
            <v>OUTRAS CONTAS A PAGAR</v>
          </cell>
          <cell r="D186">
            <v>332390.07</v>
          </cell>
          <cell r="E186">
            <v>88278.14</v>
          </cell>
          <cell r="F186">
            <v>61294.080000000002</v>
          </cell>
          <cell r="G186">
            <v>305406.01</v>
          </cell>
        </row>
        <row r="187">
          <cell r="B187"/>
          <cell r="C187" t="str">
            <v>OUTRAS CONTAS</v>
          </cell>
          <cell r="D187">
            <v>332390.07</v>
          </cell>
          <cell r="E187">
            <v>88278.14</v>
          </cell>
          <cell r="F187">
            <v>61294.080000000002</v>
          </cell>
          <cell r="G187">
            <v>305406.01</v>
          </cell>
        </row>
        <row r="188">
          <cell r="B188" t="str">
            <v>34531-8</v>
          </cell>
          <cell r="C188" t="str">
            <v>SEGUROS DVS A PAGAR</v>
          </cell>
          <cell r="D188">
            <v>562.44000000000005</v>
          </cell>
          <cell r="E188">
            <v>1062.57</v>
          </cell>
          <cell r="F188">
            <v>2000.49</v>
          </cell>
          <cell r="G188">
            <v>1500.36</v>
          </cell>
        </row>
        <row r="189">
          <cell r="B189" t="str">
            <v>34533-4</v>
          </cell>
          <cell r="C189" t="str">
            <v>ADIANTAMENTO DE CLIENTES</v>
          </cell>
          <cell r="D189">
            <v>331827.63</v>
          </cell>
          <cell r="E189">
            <v>87215.57</v>
          </cell>
          <cell r="F189">
            <v>59293.59</v>
          </cell>
          <cell r="G189">
            <v>303905.65000000002</v>
          </cell>
        </row>
        <row r="190">
          <cell r="B190"/>
          <cell r="C190"/>
          <cell r="D190"/>
          <cell r="E190"/>
          <cell r="F190"/>
          <cell r="G190"/>
        </row>
        <row r="191">
          <cell r="B191"/>
          <cell r="C191" t="str">
            <v>NÃO CIRCULANTE</v>
          </cell>
          <cell r="D191">
            <v>3447720.81</v>
          </cell>
          <cell r="E191">
            <v>3564480.65</v>
          </cell>
          <cell r="F191">
            <v>612226.73</v>
          </cell>
          <cell r="G191">
            <v>495466.89</v>
          </cell>
        </row>
        <row r="192">
          <cell r="B192"/>
          <cell r="C192" t="str">
            <v>OBRIGAÇÕES A LONGO PRAZO</v>
          </cell>
          <cell r="D192">
            <v>3447720.81</v>
          </cell>
          <cell r="E192">
            <v>3564480.65</v>
          </cell>
          <cell r="F192">
            <v>116759.84</v>
          </cell>
          <cell r="G192">
            <v>0</v>
          </cell>
        </row>
        <row r="193">
          <cell r="B193"/>
          <cell r="C193" t="str">
            <v>MÚTUOS</v>
          </cell>
          <cell r="D193">
            <v>3447720.81</v>
          </cell>
          <cell r="E193">
            <v>3564480.65</v>
          </cell>
          <cell r="F193">
            <v>116759.84</v>
          </cell>
          <cell r="G193">
            <v>0</v>
          </cell>
        </row>
        <row r="194">
          <cell r="B194" t="str">
            <v>34374-9</v>
          </cell>
          <cell r="C194" t="str">
            <v>MÚTUO IKEWAI - OPEX</v>
          </cell>
          <cell r="D194">
            <v>1686573.41</v>
          </cell>
          <cell r="E194">
            <v>1757669.81</v>
          </cell>
          <cell r="F194">
            <v>71096.399999999994</v>
          </cell>
          <cell r="G194">
            <v>0</v>
          </cell>
        </row>
        <row r="195">
          <cell r="B195" t="str">
            <v>34525-3</v>
          </cell>
          <cell r="C195" t="str">
            <v>MÚTUO IKEWAI - CAPEX</v>
          </cell>
          <cell r="D195">
            <v>1761147.4</v>
          </cell>
          <cell r="E195">
            <v>1806810.84</v>
          </cell>
          <cell r="F195">
            <v>45663.44</v>
          </cell>
          <cell r="G195">
            <v>0</v>
          </cell>
        </row>
        <row r="196">
          <cell r="B196"/>
          <cell r="C196"/>
          <cell r="D196"/>
          <cell r="E196"/>
          <cell r="F196"/>
          <cell r="G196"/>
        </row>
        <row r="197">
          <cell r="B197"/>
          <cell r="C197" t="str">
            <v>COMPENSAÇÃO PASSIVA</v>
          </cell>
          <cell r="D197">
            <v>0</v>
          </cell>
          <cell r="E197">
            <v>0</v>
          </cell>
          <cell r="F197">
            <v>495466.89</v>
          </cell>
          <cell r="G197">
            <v>495466.89</v>
          </cell>
        </row>
        <row r="198">
          <cell r="B198"/>
          <cell r="C198" t="str">
            <v>COMODATO</v>
          </cell>
          <cell r="D198">
            <v>0</v>
          </cell>
          <cell r="E198">
            <v>0</v>
          </cell>
          <cell r="F198">
            <v>396261.57</v>
          </cell>
          <cell r="G198">
            <v>396261.57</v>
          </cell>
        </row>
        <row r="199">
          <cell r="B199" t="str">
            <v>34464-8</v>
          </cell>
          <cell r="C199" t="str">
            <v>COMODATO DE BENS (PASSIVO)</v>
          </cell>
          <cell r="D199">
            <v>0</v>
          </cell>
          <cell r="E199">
            <v>0</v>
          </cell>
          <cell r="F199">
            <v>396261.57</v>
          </cell>
          <cell r="G199">
            <v>396261.57</v>
          </cell>
        </row>
        <row r="200">
          <cell r="B200"/>
          <cell r="C200"/>
          <cell r="D200"/>
          <cell r="E200"/>
          <cell r="F200"/>
          <cell r="G200"/>
        </row>
        <row r="201">
          <cell r="B201"/>
          <cell r="C201" t="str">
            <v>DEMONSTRAÇÃO DE BENS (PASSIVO)</v>
          </cell>
          <cell r="D201">
            <v>0</v>
          </cell>
          <cell r="E201">
            <v>0</v>
          </cell>
          <cell r="F201">
            <v>99205.32</v>
          </cell>
          <cell r="G201">
            <v>99205.32</v>
          </cell>
        </row>
        <row r="202">
          <cell r="B202" t="str">
            <v>34558-0</v>
          </cell>
          <cell r="C202" t="str">
            <v>DEMONSTRAÇÃO DE BENS (PASSIVO)</v>
          </cell>
          <cell r="D202">
            <v>0</v>
          </cell>
          <cell r="E202">
            <v>0</v>
          </cell>
          <cell r="F202">
            <v>99205.32</v>
          </cell>
          <cell r="G202">
            <v>99205.32</v>
          </cell>
        </row>
        <row r="203">
          <cell r="B203"/>
          <cell r="C203"/>
          <cell r="D203"/>
          <cell r="E203"/>
          <cell r="F203"/>
          <cell r="G203"/>
        </row>
        <row r="204">
          <cell r="B204"/>
          <cell r="C204" t="str">
            <v>PATRIMÔNIO LÍQUIDO</v>
          </cell>
          <cell r="D204">
            <v>144476.79</v>
          </cell>
          <cell r="E204">
            <v>7346475.2999999998</v>
          </cell>
          <cell r="F204">
            <v>14060192.789999999</v>
          </cell>
          <cell r="G204">
            <v>6858194.2800000003</v>
          </cell>
        </row>
        <row r="205">
          <cell r="B205"/>
          <cell r="C205" t="str">
            <v>CAPITAL REALIZADO</v>
          </cell>
          <cell r="D205">
            <v>12000</v>
          </cell>
          <cell r="E205">
            <v>7004080</v>
          </cell>
          <cell r="F205">
            <v>14004080</v>
          </cell>
          <cell r="G205">
            <v>7012000</v>
          </cell>
        </row>
        <row r="206">
          <cell r="B206"/>
          <cell r="C206" t="str">
            <v>CAPITAL SUBSCRITO DE DOMICILIADOS E RESIDENTES NO PAÍS</v>
          </cell>
          <cell r="D206">
            <v>12000</v>
          </cell>
          <cell r="E206">
            <v>4080</v>
          </cell>
          <cell r="F206">
            <v>7004080</v>
          </cell>
          <cell r="G206">
            <v>7012000</v>
          </cell>
        </row>
        <row r="207">
          <cell r="B207" t="str">
            <v>34325-0</v>
          </cell>
          <cell r="C207" t="str">
            <v>JOÃO BOSCO DE OLIVEIRA FILHO</v>
          </cell>
          <cell r="D207">
            <v>6000</v>
          </cell>
          <cell r="E207">
            <v>2040</v>
          </cell>
          <cell r="F207">
            <v>0</v>
          </cell>
          <cell r="G207">
            <v>3960</v>
          </cell>
        </row>
        <row r="208">
          <cell r="B208" t="str">
            <v>34341-2</v>
          </cell>
          <cell r="C208" t="str">
            <v>IKEWAI INVEST E PARTICIPAÇÕES LTDA</v>
          </cell>
          <cell r="D208">
            <v>2760</v>
          </cell>
          <cell r="E208">
            <v>938</v>
          </cell>
          <cell r="F208">
            <v>0</v>
          </cell>
          <cell r="G208">
            <v>1822</v>
          </cell>
        </row>
        <row r="209">
          <cell r="B209" t="str">
            <v>34515-6</v>
          </cell>
          <cell r="C209" t="str">
            <v>SÉRGIO MONTEIRO CAVALCANTI</v>
          </cell>
          <cell r="D209">
            <v>3240</v>
          </cell>
          <cell r="E209">
            <v>1102</v>
          </cell>
          <cell r="F209">
            <v>0</v>
          </cell>
          <cell r="G209">
            <v>2138</v>
          </cell>
        </row>
        <row r="210">
          <cell r="B210" t="str">
            <v>34555-5</v>
          </cell>
          <cell r="C210" t="str">
            <v>SOCIEDADE BENEFICENTE ISRAELITABRASILEIRA HOSPITAL ALBERTEINSTEIN</v>
          </cell>
          <cell r="D210">
            <v>0</v>
          </cell>
          <cell r="E210">
            <v>0</v>
          </cell>
          <cell r="F210">
            <v>7004080</v>
          </cell>
          <cell r="G210">
            <v>7004080</v>
          </cell>
        </row>
        <row r="211">
          <cell r="B211"/>
          <cell r="C211"/>
          <cell r="D211"/>
          <cell r="E211"/>
          <cell r="F211"/>
          <cell r="G211"/>
        </row>
        <row r="212">
          <cell r="B212"/>
          <cell r="C212" t="str">
            <v>(-) CAPITAL A INTEGRALIZAR DEDOMICILIADOS E RESIDENTES NO PAÍS</v>
          </cell>
          <cell r="D212">
            <v>0</v>
          </cell>
          <cell r="E212">
            <v>7000000</v>
          </cell>
          <cell r="F212">
            <v>7000000</v>
          </cell>
          <cell r="G212">
            <v>0</v>
          </cell>
        </row>
        <row r="213">
          <cell r="B213" t="str">
            <v>34556-3</v>
          </cell>
          <cell r="C213" t="str">
            <v>(-) CAPITAL A INTEGRALIZAR -SOCIEDADE BENEFICENTE ISRAELITABRASILEIRA HOSPITAL ALBERTEINSTEIN</v>
          </cell>
          <cell r="D213">
            <v>0</v>
          </cell>
          <cell r="E213">
            <v>7000000</v>
          </cell>
          <cell r="F213">
            <v>7000000</v>
          </cell>
          <cell r="G213">
            <v>0</v>
          </cell>
        </row>
        <row r="214">
          <cell r="B214"/>
          <cell r="C214"/>
          <cell r="D214"/>
          <cell r="E214"/>
          <cell r="F214"/>
          <cell r="G214"/>
        </row>
        <row r="215">
          <cell r="B215"/>
          <cell r="C215" t="str">
            <v>RESERVAS</v>
          </cell>
          <cell r="D215">
            <v>2494000</v>
          </cell>
          <cell r="E215">
            <v>300000</v>
          </cell>
          <cell r="F215">
            <v>0</v>
          </cell>
          <cell r="G215">
            <v>2194000</v>
          </cell>
        </row>
        <row r="216">
          <cell r="B216"/>
          <cell r="C216" t="str">
            <v>RESERVAS DE CAPITAL</v>
          </cell>
          <cell r="D216">
            <v>2494000</v>
          </cell>
          <cell r="E216">
            <v>300000</v>
          </cell>
          <cell r="F216">
            <v>0</v>
          </cell>
          <cell r="G216">
            <v>2194000</v>
          </cell>
        </row>
        <row r="217">
          <cell r="B217" t="str">
            <v>34342-0</v>
          </cell>
          <cell r="C217" t="str">
            <v>ÁGIO NA EMISSÃO DE AÇÕES</v>
          </cell>
          <cell r="D217">
            <v>996000</v>
          </cell>
          <cell r="E217">
            <v>0</v>
          </cell>
          <cell r="F217">
            <v>0</v>
          </cell>
          <cell r="G217">
            <v>996000</v>
          </cell>
        </row>
        <row r="218">
          <cell r="B218" t="str">
            <v>34514-8</v>
          </cell>
          <cell r="C218" t="str">
            <v>RESERVA DE CAPITAL</v>
          </cell>
          <cell r="D218">
            <v>998000</v>
          </cell>
          <cell r="E218">
            <v>0</v>
          </cell>
          <cell r="F218">
            <v>0</v>
          </cell>
          <cell r="G218">
            <v>998000</v>
          </cell>
        </row>
        <row r="219">
          <cell r="B219" t="str">
            <v>34517-2</v>
          </cell>
          <cell r="C219" t="str">
            <v>ADIANTAMENTOS PARA AUMENTO DECAPITAL</v>
          </cell>
          <cell r="D219">
            <v>500000</v>
          </cell>
          <cell r="E219">
            <v>300000</v>
          </cell>
          <cell r="F219">
            <v>0</v>
          </cell>
          <cell r="G219">
            <v>200000</v>
          </cell>
        </row>
        <row r="220">
          <cell r="B220"/>
          <cell r="C220"/>
          <cell r="D220"/>
          <cell r="E220"/>
          <cell r="F220"/>
          <cell r="G220"/>
        </row>
        <row r="221">
          <cell r="B221"/>
          <cell r="C221" t="str">
            <v>OUTRAS CONTAS</v>
          </cell>
          <cell r="D221">
            <v>-2361523.21</v>
          </cell>
          <cell r="E221">
            <v>42395.3</v>
          </cell>
          <cell r="F221">
            <v>56112.79</v>
          </cell>
          <cell r="G221">
            <v>-2347805.7200000002</v>
          </cell>
        </row>
        <row r="222">
          <cell r="B222"/>
          <cell r="C222" t="str">
            <v>(-) PREJUÍZOS ACUMULADOS</v>
          </cell>
          <cell r="D222">
            <v>-2361523.21</v>
          </cell>
          <cell r="E222">
            <v>42395.3</v>
          </cell>
          <cell r="F222">
            <v>56112.79</v>
          </cell>
          <cell r="G222">
            <v>-2347805.7200000002</v>
          </cell>
        </row>
        <row r="223">
          <cell r="B223" t="str">
            <v>34340-4</v>
          </cell>
          <cell r="C223" t="str">
            <v>(-) PREJUÍZO DO EXERCÍCIO</v>
          </cell>
          <cell r="D223">
            <v>-2361523.21</v>
          </cell>
          <cell r="E223">
            <v>42395.3</v>
          </cell>
          <cell r="F223">
            <v>56112.79</v>
          </cell>
          <cell r="G223">
            <v>-2347805.7200000002</v>
          </cell>
        </row>
        <row r="224">
          <cell r="B224"/>
          <cell r="C224"/>
          <cell r="D224"/>
          <cell r="E224"/>
          <cell r="F224"/>
          <cell r="G224"/>
        </row>
        <row r="225">
          <cell r="B225"/>
          <cell r="C225" t="str">
            <v>CONTAS DE RESULTADO</v>
          </cell>
          <cell r="D225">
            <v>0</v>
          </cell>
          <cell r="E225">
            <v>7918996.3200000003</v>
          </cell>
          <cell r="F225">
            <v>7142602.5700000003</v>
          </cell>
          <cell r="G225">
            <v>-776393.75</v>
          </cell>
        </row>
        <row r="226">
          <cell r="B226"/>
          <cell r="C226" t="str">
            <v>RECEITAS</v>
          </cell>
          <cell r="D226">
            <v>0</v>
          </cell>
          <cell r="E226">
            <v>6403268.1200000001</v>
          </cell>
          <cell r="F226">
            <v>6858663.8300000001</v>
          </cell>
          <cell r="G226">
            <v>455395.71</v>
          </cell>
        </row>
        <row r="227">
          <cell r="B227"/>
          <cell r="C227" t="str">
            <v>RECEITA BRUTA</v>
          </cell>
          <cell r="D227">
            <v>0</v>
          </cell>
          <cell r="E227">
            <v>0</v>
          </cell>
          <cell r="F227">
            <v>5450582.9199999999</v>
          </cell>
          <cell r="G227">
            <v>5450582.9199999999</v>
          </cell>
        </row>
        <row r="228">
          <cell r="B228"/>
          <cell r="C228" t="str">
            <v>RECEITA NO MERCADO INTERNO</v>
          </cell>
          <cell r="D228">
            <v>0</v>
          </cell>
          <cell r="E228">
            <v>0</v>
          </cell>
          <cell r="F228">
            <v>5450582.9199999999</v>
          </cell>
          <cell r="G228">
            <v>5450582.9199999999</v>
          </cell>
        </row>
        <row r="229">
          <cell r="B229" t="str">
            <v>1147-9</v>
          </cell>
          <cell r="C229" t="str">
            <v>RECEITA DE PRESTAÇÃO DE SERVIÇOS</v>
          </cell>
          <cell r="D229">
            <v>0</v>
          </cell>
          <cell r="E229">
            <v>0</v>
          </cell>
          <cell r="F229">
            <v>5450582.9199999999</v>
          </cell>
          <cell r="G229">
            <v>5450582.9199999999</v>
          </cell>
        </row>
        <row r="230">
          <cell r="B230"/>
          <cell r="C230"/>
          <cell r="D230"/>
          <cell r="E230"/>
          <cell r="F230"/>
          <cell r="G230"/>
        </row>
        <row r="231">
          <cell r="B231"/>
          <cell r="C231" t="str">
            <v>(-) DEDUÇÕES DA RECEITA BRUTA</v>
          </cell>
          <cell r="D231">
            <v>0</v>
          </cell>
          <cell r="E231">
            <v>310297.94</v>
          </cell>
          <cell r="F231">
            <v>0</v>
          </cell>
          <cell r="G231">
            <v>-310297.94</v>
          </cell>
        </row>
        <row r="232">
          <cell r="B232"/>
          <cell r="C232" t="str">
            <v>(-) DEDUÇÕES DA RECEITA BRUTA</v>
          </cell>
          <cell r="D232">
            <v>0</v>
          </cell>
          <cell r="E232">
            <v>310297.94</v>
          </cell>
          <cell r="F232">
            <v>0</v>
          </cell>
          <cell r="G232">
            <v>-310297.94</v>
          </cell>
        </row>
        <row r="233">
          <cell r="B233" t="str">
            <v>1462-1</v>
          </cell>
          <cell r="C233" t="str">
            <v>(-) VENDAS CANCELADAS, DEVOLUÇÕES E DESCONTOS INCONDICIONAIS</v>
          </cell>
          <cell r="D233">
            <v>0</v>
          </cell>
          <cell r="E233">
            <v>2340</v>
          </cell>
          <cell r="F233">
            <v>0</v>
          </cell>
          <cell r="G233">
            <v>-2340</v>
          </cell>
        </row>
        <row r="234">
          <cell r="B234" t="str">
            <v>1441-9</v>
          </cell>
          <cell r="C234" t="str">
            <v>(-) COFINS</v>
          </cell>
          <cell r="D234">
            <v>0</v>
          </cell>
          <cell r="E234">
            <v>163517.49</v>
          </cell>
          <cell r="F234">
            <v>0</v>
          </cell>
          <cell r="G234">
            <v>-163517.49</v>
          </cell>
        </row>
        <row r="235">
          <cell r="B235" t="str">
            <v>1442-7</v>
          </cell>
          <cell r="C235" t="str">
            <v>(-) PIS/PASEP</v>
          </cell>
          <cell r="D235">
            <v>0</v>
          </cell>
          <cell r="E235">
            <v>35428.800000000003</v>
          </cell>
          <cell r="F235">
            <v>0</v>
          </cell>
          <cell r="G235">
            <v>-35428.800000000003</v>
          </cell>
        </row>
        <row r="236">
          <cell r="B236" t="str">
            <v>1443-5</v>
          </cell>
          <cell r="C236" t="str">
            <v>(-) ISS</v>
          </cell>
          <cell r="D236">
            <v>0</v>
          </cell>
          <cell r="E236">
            <v>109011.65</v>
          </cell>
          <cell r="F236">
            <v>0</v>
          </cell>
          <cell r="G236">
            <v>-109011.65</v>
          </cell>
        </row>
        <row r="237">
          <cell r="B237"/>
          <cell r="C237"/>
          <cell r="D237"/>
          <cell r="E237"/>
          <cell r="F237"/>
          <cell r="G237"/>
        </row>
        <row r="238">
          <cell r="B238"/>
          <cell r="C238" t="str">
            <v>CUSTOS</v>
          </cell>
          <cell r="D238">
            <v>0</v>
          </cell>
          <cell r="E238">
            <v>6092656.6200000001</v>
          </cell>
          <cell r="F238">
            <v>1318103.8999999999</v>
          </cell>
          <cell r="G238">
            <v>-4774552.72</v>
          </cell>
        </row>
        <row r="239">
          <cell r="B239"/>
          <cell r="C239" t="str">
            <v>CUSTOS DOS SERVIÇOS FIXOS</v>
          </cell>
          <cell r="D239">
            <v>0</v>
          </cell>
          <cell r="E239">
            <v>3546847.33</v>
          </cell>
          <cell r="F239">
            <v>1300344.72</v>
          </cell>
          <cell r="G239">
            <v>-2246502.61</v>
          </cell>
        </row>
        <row r="240">
          <cell r="B240" t="str">
            <v>34390-0</v>
          </cell>
          <cell r="C240" t="str">
            <v>ENERGIA ELÉTRICA</v>
          </cell>
          <cell r="D240">
            <v>0</v>
          </cell>
          <cell r="E240">
            <v>64807.43</v>
          </cell>
          <cell r="F240">
            <v>0</v>
          </cell>
          <cell r="G240">
            <v>-64807.43</v>
          </cell>
        </row>
        <row r="241">
          <cell r="B241" t="str">
            <v>34391-9</v>
          </cell>
          <cell r="C241" t="str">
            <v>TELEFONES (CELULARES)</v>
          </cell>
          <cell r="D241">
            <v>0</v>
          </cell>
          <cell r="E241">
            <v>7346.79</v>
          </cell>
          <cell r="F241">
            <v>0</v>
          </cell>
          <cell r="G241">
            <v>-7346.79</v>
          </cell>
        </row>
        <row r="242">
          <cell r="B242" t="str">
            <v>34392-7</v>
          </cell>
          <cell r="C242" t="str">
            <v>ALUGUEL EQUIPAMENTO</v>
          </cell>
          <cell r="D242">
            <v>0</v>
          </cell>
          <cell r="E242">
            <v>7437.66</v>
          </cell>
          <cell r="F242">
            <v>0</v>
          </cell>
          <cell r="G242">
            <v>-7437.66</v>
          </cell>
        </row>
        <row r="243">
          <cell r="B243" t="str">
            <v>34393-5</v>
          </cell>
          <cell r="C243" t="str">
            <v>MANUTENÇÃO DE EQUIPAMENTOS</v>
          </cell>
          <cell r="D243">
            <v>0</v>
          </cell>
          <cell r="E243">
            <v>30896.22</v>
          </cell>
          <cell r="F243">
            <v>0</v>
          </cell>
          <cell r="G243">
            <v>-30896.22</v>
          </cell>
        </row>
        <row r="244">
          <cell r="B244" t="str">
            <v>34394-3</v>
          </cell>
          <cell r="C244" t="str">
            <v>ALUGUEL/IPTU</v>
          </cell>
          <cell r="D244">
            <v>0</v>
          </cell>
          <cell r="E244">
            <v>230019.63</v>
          </cell>
          <cell r="F244">
            <v>0</v>
          </cell>
          <cell r="G244">
            <v>-230019.63</v>
          </cell>
        </row>
        <row r="245">
          <cell r="B245" t="str">
            <v>34395-1</v>
          </cell>
          <cell r="C245" t="str">
            <v>CONDOMÍNIO</v>
          </cell>
          <cell r="D245">
            <v>0</v>
          </cell>
          <cell r="E245">
            <v>42551.08</v>
          </cell>
          <cell r="F245">
            <v>0</v>
          </cell>
          <cell r="G245">
            <v>-42551.08</v>
          </cell>
        </row>
        <row r="246">
          <cell r="B246" t="str">
            <v>34396-0</v>
          </cell>
          <cell r="C246" t="str">
            <v>AUXÍLIO TRANSPORTE</v>
          </cell>
          <cell r="D246">
            <v>0</v>
          </cell>
          <cell r="E246">
            <v>24428.83</v>
          </cell>
          <cell r="F246">
            <v>12696.74</v>
          </cell>
          <cell r="G246">
            <v>-11732.09</v>
          </cell>
        </row>
        <row r="247">
          <cell r="B247" t="str">
            <v>34397-8</v>
          </cell>
          <cell r="C247" t="str">
            <v>INTERNET/CONEXÕES</v>
          </cell>
          <cell r="D247">
            <v>0</v>
          </cell>
          <cell r="E247">
            <v>19081.71</v>
          </cell>
          <cell r="F247">
            <v>0</v>
          </cell>
          <cell r="G247">
            <v>-19081.71</v>
          </cell>
        </row>
        <row r="248">
          <cell r="B248" t="str">
            <v>34399-4</v>
          </cell>
          <cell r="C248" t="str">
            <v>AUXÍLIO ALIMENTAÇÃO</v>
          </cell>
          <cell r="D248">
            <v>0</v>
          </cell>
          <cell r="E248">
            <v>68711.179999999993</v>
          </cell>
          <cell r="F248">
            <v>0</v>
          </cell>
          <cell r="G248">
            <v>-68711.179999999993</v>
          </cell>
        </row>
        <row r="249">
          <cell r="B249" t="str">
            <v>34400-1</v>
          </cell>
          <cell r="C249" t="str">
            <v>COMBUSTÍVEIS</v>
          </cell>
          <cell r="D249">
            <v>0</v>
          </cell>
          <cell r="E249">
            <v>1774.24</v>
          </cell>
          <cell r="F249">
            <v>0</v>
          </cell>
          <cell r="G249">
            <v>-1774.24</v>
          </cell>
        </row>
        <row r="250">
          <cell r="B250" t="str">
            <v>34401-0</v>
          </cell>
          <cell r="C250" t="str">
            <v>ASSISTÊNCIA MÉDICA/ODONTOLÓGICA</v>
          </cell>
          <cell r="D250">
            <v>0</v>
          </cell>
          <cell r="E250">
            <v>55992.72</v>
          </cell>
          <cell r="F250">
            <v>12126.78</v>
          </cell>
          <cell r="G250">
            <v>-43865.94</v>
          </cell>
        </row>
        <row r="251">
          <cell r="B251" t="str">
            <v>34402-8</v>
          </cell>
          <cell r="C251" t="str">
            <v>MÃO DE OBRA DE TERCEIROS</v>
          </cell>
          <cell r="D251">
            <v>0</v>
          </cell>
          <cell r="E251">
            <v>5121.54</v>
          </cell>
          <cell r="F251">
            <v>0</v>
          </cell>
          <cell r="G251">
            <v>-5121.54</v>
          </cell>
        </row>
        <row r="252">
          <cell r="B252" t="str">
            <v>34403-6</v>
          </cell>
          <cell r="C252" t="str">
            <v>PESSOAL TERCEIRIZADO</v>
          </cell>
          <cell r="D252">
            <v>0</v>
          </cell>
          <cell r="E252">
            <v>69242.649999999994</v>
          </cell>
          <cell r="F252">
            <v>0</v>
          </cell>
          <cell r="G252">
            <v>-69242.649999999994</v>
          </cell>
        </row>
        <row r="253">
          <cell r="B253" t="str">
            <v>34404-4</v>
          </cell>
          <cell r="C253" t="str">
            <v>TELEFONES (FIXO LOCAL)</v>
          </cell>
          <cell r="D253">
            <v>0</v>
          </cell>
          <cell r="E253">
            <v>10984.19</v>
          </cell>
          <cell r="F253">
            <v>950</v>
          </cell>
          <cell r="G253">
            <v>-10034.19</v>
          </cell>
        </row>
        <row r="254">
          <cell r="B254" t="str">
            <v>34405-2</v>
          </cell>
          <cell r="C254" t="str">
            <v>ASSESSORIA TÉCNICA</v>
          </cell>
          <cell r="D254">
            <v>0</v>
          </cell>
          <cell r="E254">
            <v>3150</v>
          </cell>
          <cell r="F254">
            <v>0</v>
          </cell>
          <cell r="G254">
            <v>-3150</v>
          </cell>
        </row>
        <row r="255">
          <cell r="B255" t="str">
            <v>34406-0</v>
          </cell>
          <cell r="C255" t="str">
            <v>SOFTWARES/LICENÇAS DE USO</v>
          </cell>
          <cell r="D255">
            <v>0</v>
          </cell>
          <cell r="E255">
            <v>19265.22</v>
          </cell>
          <cell r="F255">
            <v>0</v>
          </cell>
          <cell r="G255">
            <v>-19265.22</v>
          </cell>
        </row>
        <row r="256">
          <cell r="B256" t="str">
            <v>34407-9</v>
          </cell>
          <cell r="C256" t="str">
            <v>PRÓ - LABORE</v>
          </cell>
          <cell r="D256">
            <v>0</v>
          </cell>
          <cell r="E256">
            <v>401175.24</v>
          </cell>
          <cell r="F256">
            <v>3408.5</v>
          </cell>
          <cell r="G256">
            <v>-397766.74</v>
          </cell>
        </row>
        <row r="257">
          <cell r="B257" t="str">
            <v>34420-6</v>
          </cell>
          <cell r="C257" t="str">
            <v>ASSOCIAÇÕES/CONSELHOS</v>
          </cell>
          <cell r="D257">
            <v>0</v>
          </cell>
          <cell r="E257">
            <v>4671</v>
          </cell>
          <cell r="F257">
            <v>0</v>
          </cell>
          <cell r="G257">
            <v>-4671</v>
          </cell>
        </row>
        <row r="258">
          <cell r="B258" t="str">
            <v>34429-0</v>
          </cell>
          <cell r="C258" t="str">
            <v>SALÁRIOS</v>
          </cell>
          <cell r="D258">
            <v>0</v>
          </cell>
          <cell r="E258">
            <v>608768.15</v>
          </cell>
          <cell r="F258">
            <v>22529.02</v>
          </cell>
          <cell r="G258">
            <v>-586239.13</v>
          </cell>
        </row>
        <row r="259">
          <cell r="B259" t="str">
            <v>34434-6</v>
          </cell>
          <cell r="C259" t="str">
            <v>SEGUROS</v>
          </cell>
          <cell r="D259">
            <v>0</v>
          </cell>
          <cell r="E259">
            <v>3725.66</v>
          </cell>
          <cell r="F259">
            <v>0</v>
          </cell>
          <cell r="G259">
            <v>-3725.66</v>
          </cell>
        </row>
        <row r="260">
          <cell r="B260" t="str">
            <v>34437-0</v>
          </cell>
          <cell r="C260" t="str">
            <v>INSS - PREVIDÊNCIA SOCIAL</v>
          </cell>
          <cell r="D260">
            <v>0</v>
          </cell>
          <cell r="E260">
            <v>250328.51</v>
          </cell>
          <cell r="F260">
            <v>5257.77</v>
          </cell>
          <cell r="G260">
            <v>-245070.74</v>
          </cell>
        </row>
        <row r="261">
          <cell r="B261" t="str">
            <v>34438-9</v>
          </cell>
          <cell r="C261" t="str">
            <v>FGTS</v>
          </cell>
          <cell r="D261">
            <v>0</v>
          </cell>
          <cell r="E261">
            <v>60886.69</v>
          </cell>
          <cell r="F261">
            <v>1916.09</v>
          </cell>
          <cell r="G261">
            <v>-58970.6</v>
          </cell>
        </row>
        <row r="262">
          <cell r="B262" t="str">
            <v>34439-7</v>
          </cell>
          <cell r="C262" t="str">
            <v>FÉRIAS</v>
          </cell>
          <cell r="D262">
            <v>0</v>
          </cell>
          <cell r="E262">
            <v>41689.760000000002</v>
          </cell>
          <cell r="F262">
            <v>0</v>
          </cell>
          <cell r="G262">
            <v>-41689.760000000002</v>
          </cell>
        </row>
        <row r="263">
          <cell r="B263" t="str">
            <v>34444-3</v>
          </cell>
          <cell r="C263" t="str">
            <v>13° SALÁRIO</v>
          </cell>
          <cell r="D263">
            <v>0</v>
          </cell>
          <cell r="E263">
            <v>5674.04</v>
          </cell>
          <cell r="F263">
            <v>0</v>
          </cell>
          <cell r="G263">
            <v>-5674.04</v>
          </cell>
        </row>
        <row r="264">
          <cell r="B264" t="str">
            <v>34445-1</v>
          </cell>
          <cell r="C264" t="str">
            <v>PROVISÕES DE FÉRIAS (CF)</v>
          </cell>
          <cell r="D264">
            <v>0</v>
          </cell>
          <cell r="E264">
            <v>838117.66</v>
          </cell>
          <cell r="F264">
            <v>788053.06</v>
          </cell>
          <cell r="G264">
            <v>-50064.6</v>
          </cell>
        </row>
        <row r="265">
          <cell r="B265" t="str">
            <v>34446-0</v>
          </cell>
          <cell r="C265" t="str">
            <v>PROVISÕES ENCARGOS SOBRE FÉRIAS(CF)</v>
          </cell>
          <cell r="D265">
            <v>0</v>
          </cell>
          <cell r="E265">
            <v>291721.69</v>
          </cell>
          <cell r="F265">
            <v>275158.93</v>
          </cell>
          <cell r="G265">
            <v>-16562.759999999998</v>
          </cell>
        </row>
        <row r="266">
          <cell r="B266" t="str">
            <v>34447-8</v>
          </cell>
          <cell r="C266" t="str">
            <v>PROVISÕES 13°SALÁRIO (CF)</v>
          </cell>
          <cell r="D266">
            <v>0</v>
          </cell>
          <cell r="E266">
            <v>177600.48</v>
          </cell>
          <cell r="F266">
            <v>131312.51999999999</v>
          </cell>
          <cell r="G266">
            <v>-46287.96</v>
          </cell>
        </row>
        <row r="267">
          <cell r="B267" t="str">
            <v>34448-6</v>
          </cell>
          <cell r="C267" t="str">
            <v>PROVISÕES ENCARGOS SOBRE 13° (CF)</v>
          </cell>
          <cell r="D267">
            <v>0</v>
          </cell>
          <cell r="E267">
            <v>61861.97</v>
          </cell>
          <cell r="F267">
            <v>45735.31</v>
          </cell>
          <cell r="G267">
            <v>-16126.66</v>
          </cell>
        </row>
        <row r="268">
          <cell r="B268" t="str">
            <v>34454-0</v>
          </cell>
          <cell r="C268" t="str">
            <v>ESTAGIÁRIOS</v>
          </cell>
          <cell r="D268">
            <v>0</v>
          </cell>
          <cell r="E268">
            <v>24777.14</v>
          </cell>
          <cell r="F268">
            <v>0</v>
          </cell>
          <cell r="G268">
            <v>-24777.14</v>
          </cell>
        </row>
        <row r="269">
          <cell r="B269" t="str">
            <v>34507-5</v>
          </cell>
          <cell r="C269" t="str">
            <v>SERVIÇO PRESTADO PESSOA FÍSICA</v>
          </cell>
          <cell r="D269">
            <v>0</v>
          </cell>
          <cell r="E269">
            <v>1515.24</v>
          </cell>
          <cell r="F269">
            <v>1200</v>
          </cell>
          <cell r="G269">
            <v>-315.24</v>
          </cell>
        </row>
        <row r="270">
          <cell r="B270" t="str">
            <v>34550-4</v>
          </cell>
          <cell r="C270" t="str">
            <v>DEPRECIAÇÃO</v>
          </cell>
          <cell r="D270">
            <v>0</v>
          </cell>
          <cell r="E270">
            <v>104811.52</v>
          </cell>
          <cell r="F270">
            <v>0</v>
          </cell>
          <cell r="G270">
            <v>-104811.52</v>
          </cell>
        </row>
        <row r="271">
          <cell r="B271" t="str">
            <v>34551-2</v>
          </cell>
          <cell r="C271" t="str">
            <v>AMORTIZAÇÃO</v>
          </cell>
          <cell r="D271">
            <v>0</v>
          </cell>
          <cell r="E271">
            <v>2733.83</v>
          </cell>
          <cell r="F271">
            <v>0</v>
          </cell>
          <cell r="G271">
            <v>-2733.83</v>
          </cell>
        </row>
        <row r="272">
          <cell r="B272" t="str">
            <v>34566-0</v>
          </cell>
          <cell r="C272" t="str">
            <v>AVISO PRÉVIO</v>
          </cell>
          <cell r="D272">
            <v>0</v>
          </cell>
          <cell r="E272">
            <v>2298.9299999999998</v>
          </cell>
          <cell r="F272">
            <v>0</v>
          </cell>
          <cell r="G272">
            <v>-2298.9299999999998</v>
          </cell>
        </row>
        <row r="273">
          <cell r="B273" t="str">
            <v>34567-9</v>
          </cell>
          <cell r="C273" t="str">
            <v>DIÁRIAS E AJUDA DE CUSTO</v>
          </cell>
          <cell r="D273">
            <v>0</v>
          </cell>
          <cell r="E273">
            <v>3678.73</v>
          </cell>
          <cell r="F273">
            <v>0</v>
          </cell>
          <cell r="G273">
            <v>-3678.73</v>
          </cell>
        </row>
        <row r="274">
          <cell r="B274"/>
          <cell r="C274"/>
          <cell r="D274"/>
          <cell r="E274"/>
          <cell r="F274"/>
          <cell r="G274"/>
        </row>
        <row r="275">
          <cell r="B275"/>
          <cell r="C275" t="str">
            <v>CUSTOS DOS SERVIÇOS VARIÁVEIS</v>
          </cell>
          <cell r="D275">
            <v>0</v>
          </cell>
          <cell r="E275">
            <v>2545809.29</v>
          </cell>
          <cell r="F275">
            <v>17759.18</v>
          </cell>
          <cell r="G275">
            <v>-2528050.11</v>
          </cell>
        </row>
        <row r="276">
          <cell r="B276" t="str">
            <v>34381-1</v>
          </cell>
          <cell r="C276" t="str">
            <v>CORREIOS/ENTREGAS/DESPACHOS/CARTÓRIO</v>
          </cell>
          <cell r="D276">
            <v>0</v>
          </cell>
          <cell r="E276">
            <v>33516.910000000003</v>
          </cell>
          <cell r="F276">
            <v>810</v>
          </cell>
          <cell r="G276">
            <v>-32706.91</v>
          </cell>
        </row>
        <row r="277">
          <cell r="B277" t="str">
            <v>34382-0</v>
          </cell>
          <cell r="C277" t="str">
            <v>BONIFICAÇÕES/QUEBRAS</v>
          </cell>
          <cell r="D277">
            <v>0</v>
          </cell>
          <cell r="E277">
            <v>1007.15</v>
          </cell>
          <cell r="F277">
            <v>0</v>
          </cell>
          <cell r="G277">
            <v>-1007.15</v>
          </cell>
        </row>
        <row r="278">
          <cell r="B278" t="str">
            <v>34383-8</v>
          </cell>
          <cell r="C278" t="str">
            <v>MÃO DE OBRA DE TERCEIROS</v>
          </cell>
          <cell r="D278">
            <v>0</v>
          </cell>
          <cell r="E278">
            <v>320181.74</v>
          </cell>
          <cell r="F278">
            <v>0</v>
          </cell>
          <cell r="G278">
            <v>-320181.74</v>
          </cell>
        </row>
        <row r="279">
          <cell r="B279" t="str">
            <v>34384-6</v>
          </cell>
          <cell r="C279" t="str">
            <v>PASSAGENS</v>
          </cell>
          <cell r="D279">
            <v>0</v>
          </cell>
          <cell r="E279">
            <v>83033.67</v>
          </cell>
          <cell r="F279">
            <v>0</v>
          </cell>
          <cell r="G279">
            <v>-83033.67</v>
          </cell>
        </row>
        <row r="280">
          <cell r="B280" t="str">
            <v>34385-4</v>
          </cell>
          <cell r="C280" t="str">
            <v>MATERIAL DE ESCRITÓRIO</v>
          </cell>
          <cell r="D280">
            <v>0</v>
          </cell>
          <cell r="E280">
            <v>4126.34</v>
          </cell>
          <cell r="F280">
            <v>0</v>
          </cell>
          <cell r="G280">
            <v>-4126.34</v>
          </cell>
        </row>
        <row r="281">
          <cell r="B281" t="str">
            <v>34386-2</v>
          </cell>
          <cell r="C281" t="str">
            <v>EXAMES MÉDICOS/PCMSO/PPRA</v>
          </cell>
          <cell r="D281">
            <v>0</v>
          </cell>
          <cell r="E281">
            <v>880</v>
          </cell>
          <cell r="F281">
            <v>0</v>
          </cell>
          <cell r="G281">
            <v>-880</v>
          </cell>
        </row>
        <row r="282">
          <cell r="B282" t="str">
            <v>34387-0</v>
          </cell>
          <cell r="C282" t="str">
            <v>INSUMO</v>
          </cell>
          <cell r="D282">
            <v>0</v>
          </cell>
          <cell r="E282">
            <v>1280060.77</v>
          </cell>
          <cell r="F282">
            <v>543.80999999999995</v>
          </cell>
          <cell r="G282">
            <v>-1279516.96</v>
          </cell>
        </row>
        <row r="283">
          <cell r="B283" t="str">
            <v>34388-9</v>
          </cell>
          <cell r="C283" t="str">
            <v>MANUTENÇÃO DE EQUIPAMENTOS</v>
          </cell>
          <cell r="D283">
            <v>0</v>
          </cell>
          <cell r="E283">
            <v>24751.62</v>
          </cell>
          <cell r="F283">
            <v>840</v>
          </cell>
          <cell r="G283">
            <v>-23911.62</v>
          </cell>
        </row>
        <row r="284">
          <cell r="B284" t="str">
            <v>34389-7</v>
          </cell>
          <cell r="C284" t="str">
            <v>MATERIAL IMPRESSO</v>
          </cell>
          <cell r="D284">
            <v>0</v>
          </cell>
          <cell r="E284">
            <v>364.95</v>
          </cell>
          <cell r="F284">
            <v>0</v>
          </cell>
          <cell r="G284">
            <v>-364.95</v>
          </cell>
        </row>
        <row r="285">
          <cell r="B285" t="str">
            <v>34408-7</v>
          </cell>
          <cell r="C285" t="str">
            <v>UNIFORMES/PROTEÇÃO INDIVIDUAL</v>
          </cell>
          <cell r="D285">
            <v>0</v>
          </cell>
          <cell r="E285">
            <v>1162.5899999999999</v>
          </cell>
          <cell r="F285">
            <v>86.06</v>
          </cell>
          <cell r="G285">
            <v>-1076.53</v>
          </cell>
        </row>
        <row r="286">
          <cell r="B286" t="str">
            <v>34409-5</v>
          </cell>
          <cell r="C286" t="str">
            <v>MÓVEIS E UTENSÍLIOS</v>
          </cell>
          <cell r="D286">
            <v>0</v>
          </cell>
          <cell r="E286">
            <v>8642.6299999999992</v>
          </cell>
          <cell r="F286">
            <v>292.99</v>
          </cell>
          <cell r="G286">
            <v>-8349.64</v>
          </cell>
        </row>
        <row r="287">
          <cell r="B287" t="str">
            <v>34411-7</v>
          </cell>
          <cell r="C287" t="str">
            <v>TRANSPORTE LOCAL EM VIAGEM</v>
          </cell>
          <cell r="D287">
            <v>0</v>
          </cell>
          <cell r="E287">
            <v>20500.12</v>
          </cell>
          <cell r="F287">
            <v>0</v>
          </cell>
          <cell r="G287">
            <v>-20500.12</v>
          </cell>
        </row>
        <row r="288">
          <cell r="B288" t="str">
            <v>34412-5</v>
          </cell>
          <cell r="C288" t="str">
            <v>HOSPEDAGEM</v>
          </cell>
          <cell r="D288">
            <v>0</v>
          </cell>
          <cell r="E288">
            <v>42004.05</v>
          </cell>
          <cell r="F288">
            <v>4389</v>
          </cell>
          <cell r="G288">
            <v>-37615.050000000003</v>
          </cell>
        </row>
        <row r="289">
          <cell r="B289" t="str">
            <v>34413-3</v>
          </cell>
          <cell r="C289" t="str">
            <v>MÁQUINAS E EQUIPAMENTOS</v>
          </cell>
          <cell r="D289">
            <v>0</v>
          </cell>
          <cell r="E289">
            <v>18799.89</v>
          </cell>
          <cell r="F289">
            <v>1276.67</v>
          </cell>
          <cell r="G289">
            <v>-17523.22</v>
          </cell>
        </row>
        <row r="290">
          <cell r="B290" t="str">
            <v>34416-8</v>
          </cell>
          <cell r="C290" t="str">
            <v>PESSOAL TERCEIRIZADO</v>
          </cell>
          <cell r="D290">
            <v>0</v>
          </cell>
          <cell r="E290">
            <v>10409.61</v>
          </cell>
          <cell r="F290">
            <v>0</v>
          </cell>
          <cell r="G290">
            <v>-10409.61</v>
          </cell>
        </row>
        <row r="291">
          <cell r="B291" t="str">
            <v>34417-6</v>
          </cell>
          <cell r="C291" t="str">
            <v>LIMPEZA E COPA</v>
          </cell>
          <cell r="D291">
            <v>0</v>
          </cell>
          <cell r="E291">
            <v>10967.38</v>
          </cell>
          <cell r="F291">
            <v>0</v>
          </cell>
          <cell r="G291">
            <v>-10967.38</v>
          </cell>
        </row>
        <row r="292">
          <cell r="B292" t="str">
            <v>34421-4</v>
          </cell>
          <cell r="C292" t="str">
            <v>FRETE</v>
          </cell>
          <cell r="D292">
            <v>0</v>
          </cell>
          <cell r="E292">
            <v>88445.14</v>
          </cell>
          <cell r="F292">
            <v>8661.1</v>
          </cell>
          <cell r="G292">
            <v>-79784.039999999994</v>
          </cell>
        </row>
        <row r="293">
          <cell r="B293" t="str">
            <v>34422-2</v>
          </cell>
          <cell r="C293" t="str">
            <v>SOFTWARES/LICENÇAS DE USO</v>
          </cell>
          <cell r="D293">
            <v>0</v>
          </cell>
          <cell r="E293">
            <v>1295.7</v>
          </cell>
          <cell r="F293">
            <v>0</v>
          </cell>
          <cell r="G293">
            <v>-1295.7</v>
          </cell>
        </row>
        <row r="294">
          <cell r="B294" t="str">
            <v>34423-0</v>
          </cell>
          <cell r="C294" t="str">
            <v>CARTÃO EMPRESARIAL</v>
          </cell>
          <cell r="D294">
            <v>0</v>
          </cell>
          <cell r="E294">
            <v>282.82</v>
          </cell>
          <cell r="F294">
            <v>282.82</v>
          </cell>
          <cell r="G294">
            <v>0</v>
          </cell>
        </row>
        <row r="295">
          <cell r="B295" t="str">
            <v>34425-7</v>
          </cell>
          <cell r="C295" t="str">
            <v>FERRAMENTAS/ACESSÓRIOS</v>
          </cell>
          <cell r="D295">
            <v>0</v>
          </cell>
          <cell r="E295">
            <v>45813.32</v>
          </cell>
          <cell r="F295">
            <v>138.09</v>
          </cell>
          <cell r="G295">
            <v>-45675.23</v>
          </cell>
        </row>
        <row r="296">
          <cell r="B296" t="str">
            <v>34426-5</v>
          </cell>
          <cell r="C296" t="str">
            <v>IOF CARTÃO</v>
          </cell>
          <cell r="D296">
            <v>0</v>
          </cell>
          <cell r="E296">
            <v>13843.3</v>
          </cell>
          <cell r="F296">
            <v>0</v>
          </cell>
          <cell r="G296">
            <v>-13843.3</v>
          </cell>
        </row>
        <row r="297">
          <cell r="B297" t="str">
            <v>34427-3</v>
          </cell>
          <cell r="C297" t="str">
            <v>FESTAS/CONFRATERNIZAÇÕES</v>
          </cell>
          <cell r="D297">
            <v>0</v>
          </cell>
          <cell r="E297">
            <v>1440</v>
          </cell>
          <cell r="F297">
            <v>0</v>
          </cell>
          <cell r="G297">
            <v>-1440</v>
          </cell>
        </row>
        <row r="298">
          <cell r="B298" t="str">
            <v>34428-1</v>
          </cell>
          <cell r="C298" t="str">
            <v>TELEFONES (FIXO LOCAL)</v>
          </cell>
          <cell r="D298">
            <v>0</v>
          </cell>
          <cell r="E298">
            <v>2099</v>
          </cell>
          <cell r="F298">
            <v>0</v>
          </cell>
          <cell r="G298">
            <v>-2099</v>
          </cell>
        </row>
        <row r="299">
          <cell r="B299" t="str">
            <v>34430-3</v>
          </cell>
          <cell r="C299" t="str">
            <v>COMBUSTÍVEIS</v>
          </cell>
          <cell r="D299">
            <v>0</v>
          </cell>
          <cell r="E299">
            <v>220</v>
          </cell>
          <cell r="F299">
            <v>0</v>
          </cell>
          <cell r="G299">
            <v>-220</v>
          </cell>
        </row>
        <row r="300">
          <cell r="B300" t="str">
            <v>34431-1</v>
          </cell>
          <cell r="C300" t="str">
            <v>ALIMENTAÇÃO EM VIAGEM</v>
          </cell>
          <cell r="D300">
            <v>0</v>
          </cell>
          <cell r="E300">
            <v>10525.32</v>
          </cell>
          <cell r="F300">
            <v>0</v>
          </cell>
          <cell r="G300">
            <v>-10525.32</v>
          </cell>
        </row>
        <row r="301">
          <cell r="B301" t="str">
            <v>34435-4</v>
          </cell>
          <cell r="C301" t="str">
            <v>ALUGUEL EQUIPAMENTO</v>
          </cell>
          <cell r="D301">
            <v>0</v>
          </cell>
          <cell r="E301">
            <v>2788.96</v>
          </cell>
          <cell r="F301">
            <v>0</v>
          </cell>
          <cell r="G301">
            <v>-2788.96</v>
          </cell>
        </row>
        <row r="302">
          <cell r="B302" t="str">
            <v>34441-9</v>
          </cell>
          <cell r="C302" t="str">
            <v>BRINDES</v>
          </cell>
          <cell r="D302">
            <v>0</v>
          </cell>
          <cell r="E302">
            <v>2061.59</v>
          </cell>
          <cell r="F302">
            <v>438.64</v>
          </cell>
          <cell r="G302">
            <v>-1622.95</v>
          </cell>
        </row>
        <row r="303">
          <cell r="B303" t="str">
            <v>34443-5</v>
          </cell>
          <cell r="C303" t="str">
            <v>ASSESSORIA TÉCNICA</v>
          </cell>
          <cell r="D303">
            <v>0</v>
          </cell>
          <cell r="E303">
            <v>350</v>
          </cell>
          <cell r="F303">
            <v>0</v>
          </cell>
          <cell r="G303">
            <v>-350</v>
          </cell>
        </row>
        <row r="304">
          <cell r="B304" t="str">
            <v>34456-7</v>
          </cell>
          <cell r="C304" t="str">
            <v>MANUTENÇÃO PREDIAL</v>
          </cell>
          <cell r="D304">
            <v>0</v>
          </cell>
          <cell r="E304">
            <v>43995.27</v>
          </cell>
          <cell r="F304">
            <v>0</v>
          </cell>
          <cell r="G304">
            <v>-43995.27</v>
          </cell>
        </row>
        <row r="305">
          <cell r="B305" t="str">
            <v>34458-3</v>
          </cell>
          <cell r="C305" t="str">
            <v>TELEFONES (INTERURBANOS)</v>
          </cell>
          <cell r="D305">
            <v>0</v>
          </cell>
          <cell r="E305">
            <v>176.9</v>
          </cell>
          <cell r="F305">
            <v>0</v>
          </cell>
          <cell r="G305">
            <v>-176.9</v>
          </cell>
        </row>
        <row r="306">
          <cell r="B306" t="str">
            <v>34498-2</v>
          </cell>
          <cell r="C306" t="str">
            <v>REFEIÇÕES</v>
          </cell>
          <cell r="D306">
            <v>0</v>
          </cell>
          <cell r="E306">
            <v>17628.509999999998</v>
          </cell>
          <cell r="F306">
            <v>0</v>
          </cell>
          <cell r="G306">
            <v>-17628.509999999998</v>
          </cell>
        </row>
        <row r="307">
          <cell r="B307" t="str">
            <v>34502-4</v>
          </cell>
          <cell r="C307" t="str">
            <v>CV C/ TREINAMENTOS E CERTIFICADOS</v>
          </cell>
          <cell r="D307">
            <v>0</v>
          </cell>
          <cell r="E307">
            <v>3419.82</v>
          </cell>
          <cell r="F307">
            <v>0</v>
          </cell>
          <cell r="G307">
            <v>-3419.82</v>
          </cell>
        </row>
        <row r="308">
          <cell r="B308" t="str">
            <v>34520-2</v>
          </cell>
          <cell r="C308" t="str">
            <v>ASSOCIAÇÕES/ CONSELHOS</v>
          </cell>
          <cell r="D308">
            <v>0</v>
          </cell>
          <cell r="E308">
            <v>4196</v>
          </cell>
          <cell r="F308">
            <v>0</v>
          </cell>
          <cell r="G308">
            <v>-4196</v>
          </cell>
        </row>
        <row r="309">
          <cell r="B309" t="str">
            <v>34521-0</v>
          </cell>
          <cell r="C309" t="str">
            <v>HONORÁRIOS ADVOCATÍCIOS</v>
          </cell>
          <cell r="D309">
            <v>0</v>
          </cell>
          <cell r="E309">
            <v>684.32</v>
          </cell>
          <cell r="F309">
            <v>0</v>
          </cell>
          <cell r="G309">
            <v>-684.32</v>
          </cell>
        </row>
        <row r="310">
          <cell r="B310" t="str">
            <v>34523-7</v>
          </cell>
          <cell r="C310" t="str">
            <v>ASSINATURAS E ANUIDADES</v>
          </cell>
          <cell r="D310">
            <v>0</v>
          </cell>
          <cell r="E310">
            <v>175</v>
          </cell>
          <cell r="F310">
            <v>0</v>
          </cell>
          <cell r="G310">
            <v>-175</v>
          </cell>
        </row>
        <row r="311">
          <cell r="B311" t="str">
            <v>34530-0</v>
          </cell>
          <cell r="C311" t="str">
            <v>SERVIÇOS PRESTADOS A PESSOAJURIDICA</v>
          </cell>
          <cell r="D311">
            <v>0</v>
          </cell>
          <cell r="E311">
            <v>445269.63</v>
          </cell>
          <cell r="F311">
            <v>0</v>
          </cell>
          <cell r="G311">
            <v>-445269.63</v>
          </cell>
        </row>
        <row r="312">
          <cell r="B312" t="str">
            <v>34547-4</v>
          </cell>
          <cell r="C312" t="str">
            <v>FARDAMENTOS E ROUPAS</v>
          </cell>
          <cell r="D312">
            <v>0</v>
          </cell>
          <cell r="E312">
            <v>689.27</v>
          </cell>
          <cell r="F312">
            <v>0</v>
          </cell>
          <cell r="G312">
            <v>-689.27</v>
          </cell>
        </row>
        <row r="313">
          <cell r="B313"/>
          <cell r="C313"/>
          <cell r="D313"/>
          <cell r="E313"/>
          <cell r="F313"/>
          <cell r="G313"/>
        </row>
        <row r="314">
          <cell r="B314" t="str">
            <v>Rec fin</v>
          </cell>
          <cell r="C314" t="str">
            <v>RECEITA FINANCEIRA</v>
          </cell>
          <cell r="D314">
            <v>0</v>
          </cell>
          <cell r="E314">
            <v>313.56</v>
          </cell>
          <cell r="F314">
            <v>54006.42</v>
          </cell>
          <cell r="G314">
            <v>53692.86</v>
          </cell>
        </row>
        <row r="315">
          <cell r="B315"/>
          <cell r="C315" t="str">
            <v>RECEITAS FINANCEIRAS COMERCIAIS</v>
          </cell>
          <cell r="D315">
            <v>0</v>
          </cell>
          <cell r="E315">
            <v>207.76</v>
          </cell>
          <cell r="F315">
            <v>53387.66</v>
          </cell>
          <cell r="G315">
            <v>53179.9</v>
          </cell>
        </row>
        <row r="316">
          <cell r="B316" t="str">
            <v>1180-0</v>
          </cell>
          <cell r="C316" t="str">
            <v>JUROS RECEBIDOS</v>
          </cell>
          <cell r="D316">
            <v>0</v>
          </cell>
          <cell r="E316">
            <v>0</v>
          </cell>
          <cell r="F316">
            <v>14.1</v>
          </cell>
          <cell r="G316">
            <v>14.1</v>
          </cell>
        </row>
        <row r="317">
          <cell r="B317" t="str">
            <v>1181-9</v>
          </cell>
          <cell r="C317" t="str">
            <v>DESCONTOS OBTIDOS</v>
          </cell>
          <cell r="D317">
            <v>0</v>
          </cell>
          <cell r="E317">
            <v>0</v>
          </cell>
          <cell r="F317">
            <v>9518.4</v>
          </cell>
          <cell r="G317">
            <v>9518.4</v>
          </cell>
        </row>
        <row r="318">
          <cell r="B318" t="str">
            <v>34361-7</v>
          </cell>
          <cell r="C318" t="str">
            <v>RENDIMENTO S/ APLICAÇÃO FINANCEIRA</v>
          </cell>
          <cell r="D318">
            <v>0</v>
          </cell>
          <cell r="E318">
            <v>0</v>
          </cell>
          <cell r="F318">
            <v>43525.68</v>
          </cell>
          <cell r="G318">
            <v>43525.68</v>
          </cell>
        </row>
        <row r="319">
          <cell r="B319" t="str">
            <v>34509-1</v>
          </cell>
          <cell r="C319" t="str">
            <v>JUROS SELIC</v>
          </cell>
          <cell r="D319">
            <v>0</v>
          </cell>
          <cell r="E319">
            <v>207.76</v>
          </cell>
          <cell r="F319">
            <v>329.48</v>
          </cell>
          <cell r="G319">
            <v>121.72</v>
          </cell>
        </row>
        <row r="320">
          <cell r="B320"/>
          <cell r="C320"/>
          <cell r="D320"/>
          <cell r="E320"/>
          <cell r="F320"/>
          <cell r="G320"/>
        </row>
        <row r="321">
          <cell r="B321"/>
          <cell r="C321" t="str">
            <v>OUTRAS RECEITAS FINANCEIRAS</v>
          </cell>
          <cell r="D321">
            <v>0</v>
          </cell>
          <cell r="E321">
            <v>105.8</v>
          </cell>
          <cell r="F321">
            <v>618.76</v>
          </cell>
          <cell r="G321">
            <v>512.96</v>
          </cell>
        </row>
        <row r="322">
          <cell r="B322" t="str">
            <v>1446-0</v>
          </cell>
          <cell r="C322" t="str">
            <v>VARIAÇÕES CAMBIAIS ATIVAS</v>
          </cell>
          <cell r="D322">
            <v>0</v>
          </cell>
          <cell r="E322">
            <v>105.8</v>
          </cell>
          <cell r="F322">
            <v>618.76</v>
          </cell>
          <cell r="G322">
            <v>512.96</v>
          </cell>
        </row>
        <row r="323">
          <cell r="B323"/>
          <cell r="C323"/>
          <cell r="D323"/>
          <cell r="E323"/>
          <cell r="F323"/>
          <cell r="G323"/>
        </row>
        <row r="324">
          <cell r="B324" t="str">
            <v>Out Rece</v>
          </cell>
          <cell r="C324" t="str">
            <v>OUTRAS RECEITAS</v>
          </cell>
          <cell r="D324">
            <v>0</v>
          </cell>
          <cell r="E324">
            <v>0</v>
          </cell>
          <cell r="F324">
            <v>35970.589999999997</v>
          </cell>
          <cell r="G324">
            <v>35970.589999999997</v>
          </cell>
        </row>
        <row r="325">
          <cell r="B325"/>
          <cell r="C325" t="str">
            <v>OUTRAS RECEITAS</v>
          </cell>
          <cell r="D325">
            <v>0</v>
          </cell>
          <cell r="E325">
            <v>0</v>
          </cell>
          <cell r="F325">
            <v>35970.589999999997</v>
          </cell>
          <cell r="G325">
            <v>35970.589999999997</v>
          </cell>
        </row>
        <row r="326">
          <cell r="B326" t="str">
            <v>34535-0</v>
          </cell>
          <cell r="C326" t="str">
            <v>RECUPERAÇÃO DESPESA</v>
          </cell>
          <cell r="D326">
            <v>0</v>
          </cell>
          <cell r="E326">
            <v>0</v>
          </cell>
          <cell r="F326">
            <v>108.1</v>
          </cell>
          <cell r="G326">
            <v>108.1</v>
          </cell>
        </row>
        <row r="327">
          <cell r="B327" t="str">
            <v>34538-5</v>
          </cell>
          <cell r="C327" t="str">
            <v>OUTRAS RECEITAS</v>
          </cell>
          <cell r="D327">
            <v>0</v>
          </cell>
          <cell r="E327">
            <v>0</v>
          </cell>
          <cell r="F327">
            <v>26876.67</v>
          </cell>
          <cell r="G327">
            <v>26876.67</v>
          </cell>
        </row>
        <row r="328">
          <cell r="B328" t="str">
            <v>34548-2</v>
          </cell>
          <cell r="C328" t="str">
            <v>RESSARCIMENTO AVISO PRÉVIO</v>
          </cell>
          <cell r="D328">
            <v>0</v>
          </cell>
          <cell r="E328">
            <v>0</v>
          </cell>
          <cell r="F328">
            <v>2326.2199999999998</v>
          </cell>
          <cell r="G328">
            <v>2326.2199999999998</v>
          </cell>
        </row>
        <row r="329">
          <cell r="B329" t="str">
            <v>34581-4</v>
          </cell>
          <cell r="C329" t="str">
            <v>REVERSÃO DA PROVISÃO PARACRÉDITO DE LIQUIDAÇÃO DUVIDOSA</v>
          </cell>
          <cell r="D329">
            <v>0</v>
          </cell>
          <cell r="E329">
            <v>0</v>
          </cell>
          <cell r="F329">
            <v>6659.6</v>
          </cell>
          <cell r="G329">
            <v>6659.6</v>
          </cell>
        </row>
        <row r="330">
          <cell r="B330"/>
          <cell r="C330"/>
          <cell r="D330"/>
          <cell r="E330"/>
          <cell r="F330"/>
          <cell r="G330"/>
        </row>
        <row r="331">
          <cell r="B331"/>
          <cell r="C331" t="str">
            <v>DESPESAS</v>
          </cell>
          <cell r="D331">
            <v>0</v>
          </cell>
          <cell r="E331">
            <v>1389170.78</v>
          </cell>
          <cell r="F331">
            <v>283938.74</v>
          </cell>
          <cell r="G331">
            <v>-1105232.04</v>
          </cell>
        </row>
        <row r="332">
          <cell r="B332"/>
          <cell r="C332" t="str">
            <v>DESPESAS OPERACIONAIS</v>
          </cell>
          <cell r="D332">
            <v>0</v>
          </cell>
          <cell r="E332">
            <v>1162780.67</v>
          </cell>
          <cell r="F332">
            <v>281455.05</v>
          </cell>
          <cell r="G332">
            <v>-881325.62</v>
          </cell>
        </row>
        <row r="333">
          <cell r="B333"/>
          <cell r="C333" t="str">
            <v>DESPESAS COM PESSOAL</v>
          </cell>
          <cell r="D333">
            <v>0</v>
          </cell>
          <cell r="E333">
            <v>369104.49</v>
          </cell>
          <cell r="F333">
            <v>20057.16</v>
          </cell>
          <cell r="G333">
            <v>-349047.33</v>
          </cell>
        </row>
        <row r="334">
          <cell r="B334" t="str">
            <v>1246-7</v>
          </cell>
          <cell r="C334" t="str">
            <v>REMUNERAÇÃO A DIRIGENTES E ACONSELHO DE ADMINISTRAÇÃO</v>
          </cell>
          <cell r="D334">
            <v>0</v>
          </cell>
          <cell r="E334">
            <v>34739.93</v>
          </cell>
          <cell r="F334">
            <v>0</v>
          </cell>
          <cell r="G334">
            <v>-34739.93</v>
          </cell>
        </row>
        <row r="335">
          <cell r="B335" t="str">
            <v>1247-5</v>
          </cell>
          <cell r="C335" t="str">
            <v>ORDENADOS, SALÁRIOSGRATIFICAÇÕES E OUTRASREMUNERAÇÕES A EMPREGADOS</v>
          </cell>
          <cell r="D335">
            <v>0</v>
          </cell>
          <cell r="E335">
            <v>203566.73</v>
          </cell>
          <cell r="F335">
            <v>0.53</v>
          </cell>
          <cell r="G335">
            <v>-203566.2</v>
          </cell>
        </row>
        <row r="336">
          <cell r="B336" t="str">
            <v>1345-5</v>
          </cell>
          <cell r="C336" t="str">
            <v>PREVIDÊNCIA SOCIAL - INSS</v>
          </cell>
          <cell r="D336">
            <v>0</v>
          </cell>
          <cell r="E336">
            <v>60485.59</v>
          </cell>
          <cell r="F336">
            <v>0</v>
          </cell>
          <cell r="G336">
            <v>-60485.59</v>
          </cell>
        </row>
        <row r="337">
          <cell r="B337" t="str">
            <v>1346-3</v>
          </cell>
          <cell r="C337" t="str">
            <v>FUNDO DE GARANTIA POR TEMPO DESERVIÇO - FGTS</v>
          </cell>
          <cell r="D337">
            <v>0</v>
          </cell>
          <cell r="E337">
            <v>18966.669999999998</v>
          </cell>
          <cell r="F337">
            <v>92</v>
          </cell>
          <cell r="G337">
            <v>-18874.669999999998</v>
          </cell>
        </row>
        <row r="338">
          <cell r="B338" t="str">
            <v>1350-1</v>
          </cell>
          <cell r="C338" t="str">
            <v>ASSISTÊNCIA MÉDICA, ODONTOLÓGICA E FARMACÊUTICA</v>
          </cell>
          <cell r="D338">
            <v>0</v>
          </cell>
          <cell r="E338">
            <v>10719.69</v>
          </cell>
          <cell r="F338">
            <v>3979.72</v>
          </cell>
          <cell r="G338">
            <v>-6739.97</v>
          </cell>
        </row>
        <row r="339">
          <cell r="B339" t="str">
            <v>1351-0</v>
          </cell>
          <cell r="C339" t="str">
            <v>ALIMENTAÇÃO DO TRABALHADOR</v>
          </cell>
          <cell r="D339">
            <v>0</v>
          </cell>
          <cell r="E339">
            <v>6974.09</v>
          </cell>
          <cell r="F339">
            <v>0</v>
          </cell>
          <cell r="G339">
            <v>-6974.09</v>
          </cell>
        </row>
        <row r="340">
          <cell r="B340" t="str">
            <v>1352-8</v>
          </cell>
          <cell r="C340" t="str">
            <v>AUXÍLIO TRANSPORTE</v>
          </cell>
          <cell r="D340">
            <v>0</v>
          </cell>
          <cell r="E340">
            <v>5232.13</v>
          </cell>
          <cell r="F340">
            <v>1959.3</v>
          </cell>
          <cell r="G340">
            <v>-3272.83</v>
          </cell>
        </row>
        <row r="341">
          <cell r="B341" t="str">
            <v>1353-6</v>
          </cell>
          <cell r="C341" t="str">
            <v>13º SALÁRIO</v>
          </cell>
          <cell r="D341">
            <v>0</v>
          </cell>
          <cell r="E341">
            <v>2481.59</v>
          </cell>
          <cell r="F341">
            <v>1035</v>
          </cell>
          <cell r="G341">
            <v>-1446.59</v>
          </cell>
        </row>
        <row r="342">
          <cell r="B342" t="str">
            <v>34365-0</v>
          </cell>
          <cell r="C342" t="str">
            <v>AVISO PRÉVIO</v>
          </cell>
          <cell r="D342">
            <v>0</v>
          </cell>
          <cell r="E342">
            <v>1897.8</v>
          </cell>
          <cell r="F342">
            <v>0</v>
          </cell>
          <cell r="G342">
            <v>-1897.8</v>
          </cell>
        </row>
        <row r="343">
          <cell r="B343" t="str">
            <v>34370-6</v>
          </cell>
          <cell r="C343" t="str">
            <v>FÉRIAS</v>
          </cell>
          <cell r="D343">
            <v>0</v>
          </cell>
          <cell r="E343">
            <v>14832.1</v>
          </cell>
          <cell r="F343">
            <v>3782.44</v>
          </cell>
          <cell r="G343">
            <v>-11049.66</v>
          </cell>
        </row>
        <row r="344">
          <cell r="B344" t="str">
            <v>34376-5</v>
          </cell>
          <cell r="C344" t="str">
            <v>RESCISÃO</v>
          </cell>
          <cell r="D344">
            <v>0</v>
          </cell>
          <cell r="E344">
            <v>1728.77</v>
          </cell>
          <cell r="F344">
            <v>1728.77</v>
          </cell>
          <cell r="G344">
            <v>0</v>
          </cell>
        </row>
        <row r="345">
          <cell r="B345" t="str">
            <v>34350-1</v>
          </cell>
          <cell r="C345" t="str">
            <v>ESTÁGIARIOS</v>
          </cell>
          <cell r="D345">
            <v>0</v>
          </cell>
          <cell r="E345">
            <v>7479.4</v>
          </cell>
          <cell r="F345">
            <v>7479.4</v>
          </cell>
          <cell r="G345">
            <v>0</v>
          </cell>
        </row>
        <row r="346">
          <cell r="B346"/>
          <cell r="C346"/>
          <cell r="D346"/>
          <cell r="E346"/>
          <cell r="F346"/>
          <cell r="G346"/>
        </row>
        <row r="347">
          <cell r="B347"/>
          <cell r="C347" t="str">
            <v>PROVISÃO DE FÉRIAS E 13º EENCARGOS</v>
          </cell>
          <cell r="D347">
            <v>0</v>
          </cell>
          <cell r="E347">
            <v>306231.03000000003</v>
          </cell>
          <cell r="F347">
            <v>255072.38</v>
          </cell>
          <cell r="G347">
            <v>-51158.65</v>
          </cell>
        </row>
        <row r="348">
          <cell r="B348" t="str">
            <v>1354-4</v>
          </cell>
          <cell r="C348" t="str">
            <v>PROVISÃO DE FÉRIAS</v>
          </cell>
          <cell r="D348">
            <v>0</v>
          </cell>
          <cell r="E348">
            <v>181184.34</v>
          </cell>
          <cell r="F348">
            <v>159880.06</v>
          </cell>
          <cell r="G348">
            <v>-21304.28</v>
          </cell>
        </row>
        <row r="349">
          <cell r="B349" t="str">
            <v>1355-2</v>
          </cell>
          <cell r="C349" t="str">
            <v>PROVISÃO SOBRE ENCARGOS DEFÉRIAS</v>
          </cell>
          <cell r="D349">
            <v>0</v>
          </cell>
          <cell r="E349">
            <v>62826.65</v>
          </cell>
          <cell r="F349">
            <v>55548.639999999999</v>
          </cell>
          <cell r="G349">
            <v>-7278.01</v>
          </cell>
        </row>
        <row r="350">
          <cell r="B350" t="str">
            <v>1356-0</v>
          </cell>
          <cell r="C350" t="str">
            <v>PROVISÃO DE 13º SALÁRO</v>
          </cell>
          <cell r="D350">
            <v>0</v>
          </cell>
          <cell r="E350">
            <v>46146.39</v>
          </cell>
          <cell r="F350">
            <v>29405.74</v>
          </cell>
          <cell r="G350">
            <v>-16740.650000000001</v>
          </cell>
        </row>
        <row r="351">
          <cell r="B351" t="str">
            <v>1357-9</v>
          </cell>
          <cell r="C351" t="str">
            <v>PROVISÃO SOBRE ENCARGOS DE 13ºSALÁRIO</v>
          </cell>
          <cell r="D351">
            <v>0</v>
          </cell>
          <cell r="E351">
            <v>16073.65</v>
          </cell>
          <cell r="F351">
            <v>10237.94</v>
          </cell>
          <cell r="G351">
            <v>-5835.71</v>
          </cell>
        </row>
        <row r="352">
          <cell r="B352"/>
          <cell r="C352"/>
          <cell r="D352"/>
          <cell r="E352"/>
          <cell r="F352"/>
          <cell r="G352"/>
        </row>
        <row r="353">
          <cell r="B353"/>
          <cell r="C353" t="str">
            <v>DESPESAS ADMINISTRATIVAS</v>
          </cell>
          <cell r="D353">
            <v>0</v>
          </cell>
          <cell r="E353">
            <v>487445.15</v>
          </cell>
          <cell r="F353">
            <v>6325.51</v>
          </cell>
          <cell r="G353">
            <v>-481119.64</v>
          </cell>
        </row>
        <row r="354">
          <cell r="B354" t="str">
            <v>1358-7</v>
          </cell>
          <cell r="C354" t="str">
            <v>PASSAGENS E CONDUÇÕES</v>
          </cell>
          <cell r="D354">
            <v>0</v>
          </cell>
          <cell r="E354">
            <v>560</v>
          </cell>
          <cell r="F354">
            <v>0</v>
          </cell>
          <cell r="G354">
            <v>-560</v>
          </cell>
        </row>
        <row r="355">
          <cell r="B355" t="str">
            <v>1360-9</v>
          </cell>
          <cell r="C355" t="str">
            <v>DIÁRIAS E AJUDA DE CUSTO</v>
          </cell>
          <cell r="D355">
            <v>0</v>
          </cell>
          <cell r="E355">
            <v>16890.599999999999</v>
          </cell>
          <cell r="F355">
            <v>0</v>
          </cell>
          <cell r="G355">
            <v>-16890.599999999999</v>
          </cell>
        </row>
        <row r="356">
          <cell r="B356" t="str">
            <v>1361-7</v>
          </cell>
          <cell r="C356" t="str">
            <v>COMBUSTÍVEIS E LUBRIFICANTES</v>
          </cell>
          <cell r="D356">
            <v>0</v>
          </cell>
          <cell r="E356">
            <v>325.95999999999998</v>
          </cell>
          <cell r="F356">
            <v>0</v>
          </cell>
          <cell r="G356">
            <v>-325.95999999999998</v>
          </cell>
        </row>
        <row r="357">
          <cell r="B357" t="str">
            <v>1364-1</v>
          </cell>
          <cell r="C357" t="str">
            <v>ANÚNCIOS E PROPAGANDA</v>
          </cell>
          <cell r="D357">
            <v>0</v>
          </cell>
          <cell r="E357">
            <v>65191.63</v>
          </cell>
          <cell r="F357">
            <v>0</v>
          </cell>
          <cell r="G357">
            <v>-65191.63</v>
          </cell>
        </row>
        <row r="358">
          <cell r="B358" t="str">
            <v>1365-0</v>
          </cell>
          <cell r="C358" t="str">
            <v>PATROCÍNIOS</v>
          </cell>
          <cell r="D358">
            <v>0</v>
          </cell>
          <cell r="E358">
            <v>10000</v>
          </cell>
          <cell r="F358">
            <v>0</v>
          </cell>
          <cell r="G358">
            <v>-10000</v>
          </cell>
        </row>
        <row r="359">
          <cell r="B359" t="str">
            <v>1367-6</v>
          </cell>
          <cell r="C359" t="str">
            <v>ALUGUEL DE MÁQUINAS EEQUIPAMENTOS</v>
          </cell>
          <cell r="D359">
            <v>0</v>
          </cell>
          <cell r="E359">
            <v>7872.38</v>
          </cell>
          <cell r="F359">
            <v>0</v>
          </cell>
          <cell r="G359">
            <v>-7872.38</v>
          </cell>
        </row>
        <row r="360">
          <cell r="B360" t="str">
            <v>1370-6</v>
          </cell>
          <cell r="C360" t="str">
            <v>SERVIÇOS PRESTADOS PESSOAJURÍDICA</v>
          </cell>
          <cell r="D360">
            <v>0</v>
          </cell>
          <cell r="E360">
            <v>417.2</v>
          </cell>
          <cell r="F360">
            <v>0</v>
          </cell>
          <cell r="G360">
            <v>-417.2</v>
          </cell>
        </row>
        <row r="361">
          <cell r="B361" t="str">
            <v>1371-4</v>
          </cell>
          <cell r="C361" t="str">
            <v>SERVIÇOS PRESTADOS PESSOA FÍSICA</v>
          </cell>
          <cell r="D361">
            <v>0</v>
          </cell>
          <cell r="E361">
            <v>1399.05</v>
          </cell>
          <cell r="F361">
            <v>172.38</v>
          </cell>
          <cell r="G361">
            <v>-1226.67</v>
          </cell>
        </row>
        <row r="362">
          <cell r="B362" t="str">
            <v>1374-9</v>
          </cell>
          <cell r="C362" t="str">
            <v>TELEFONE</v>
          </cell>
          <cell r="D362">
            <v>0</v>
          </cell>
          <cell r="E362">
            <v>3034.61</v>
          </cell>
          <cell r="F362">
            <v>0</v>
          </cell>
          <cell r="G362">
            <v>-3034.61</v>
          </cell>
        </row>
        <row r="363">
          <cell r="B363" t="str">
            <v>1377-3</v>
          </cell>
          <cell r="C363" t="str">
            <v>CORREIOS E TELÉGRAFOS</v>
          </cell>
          <cell r="D363">
            <v>0</v>
          </cell>
          <cell r="E363">
            <v>9410.52</v>
          </cell>
          <cell r="F363">
            <v>0</v>
          </cell>
          <cell r="G363">
            <v>-9410.52</v>
          </cell>
        </row>
        <row r="364">
          <cell r="B364" t="str">
            <v>1378-1</v>
          </cell>
          <cell r="C364" t="str">
            <v>ASSINATURAS E ANUIDADES</v>
          </cell>
          <cell r="D364">
            <v>0</v>
          </cell>
          <cell r="E364">
            <v>70</v>
          </cell>
          <cell r="F364">
            <v>0</v>
          </cell>
          <cell r="G364">
            <v>-70</v>
          </cell>
        </row>
        <row r="365">
          <cell r="B365" t="str">
            <v>1379-0</v>
          </cell>
          <cell r="C365" t="str">
            <v>FRETES E CARRETOS</v>
          </cell>
          <cell r="D365">
            <v>0</v>
          </cell>
          <cell r="E365">
            <v>22287.22</v>
          </cell>
          <cell r="F365">
            <v>0</v>
          </cell>
          <cell r="G365">
            <v>-22287.22</v>
          </cell>
        </row>
        <row r="366">
          <cell r="B366" t="str">
            <v>1382-0</v>
          </cell>
          <cell r="C366" t="str">
            <v>CONTRIBUIÇÕES E DOAÇÕES</v>
          </cell>
          <cell r="D366">
            <v>0</v>
          </cell>
          <cell r="E366">
            <v>3000</v>
          </cell>
          <cell r="F366">
            <v>0</v>
          </cell>
          <cell r="G366">
            <v>-3000</v>
          </cell>
        </row>
        <row r="367">
          <cell r="B367" t="str">
            <v>1383-8</v>
          </cell>
          <cell r="C367" t="str">
            <v>MATERIAL DE USO E CONSUMO</v>
          </cell>
          <cell r="D367">
            <v>0</v>
          </cell>
          <cell r="E367">
            <v>5452.56</v>
          </cell>
          <cell r="F367">
            <v>228.89</v>
          </cell>
          <cell r="G367">
            <v>-5223.67</v>
          </cell>
        </row>
        <row r="368">
          <cell r="B368" t="str">
            <v>1384-6</v>
          </cell>
          <cell r="C368" t="str">
            <v>OUTRAS DESPESAS ADMINSTRATIVAS</v>
          </cell>
          <cell r="D368">
            <v>0</v>
          </cell>
          <cell r="E368">
            <v>4</v>
          </cell>
          <cell r="F368">
            <v>4</v>
          </cell>
          <cell r="G368">
            <v>0</v>
          </cell>
        </row>
        <row r="369">
          <cell r="B369" t="str">
            <v>34329-3</v>
          </cell>
          <cell r="C369" t="str">
            <v>ASSOC. DE CLASSES</v>
          </cell>
          <cell r="D369">
            <v>0</v>
          </cell>
          <cell r="E369">
            <v>730.32</v>
          </cell>
          <cell r="F369">
            <v>0</v>
          </cell>
          <cell r="G369">
            <v>-730.32</v>
          </cell>
        </row>
        <row r="370">
          <cell r="B370" t="str">
            <v>34343-9</v>
          </cell>
          <cell r="C370" t="str">
            <v>CONTRIBUIÇÃO SINDICAL</v>
          </cell>
          <cell r="D370">
            <v>0</v>
          </cell>
          <cell r="E370">
            <v>559.30999999999995</v>
          </cell>
          <cell r="F370">
            <v>360</v>
          </cell>
          <cell r="G370">
            <v>-199.31</v>
          </cell>
        </row>
        <row r="371">
          <cell r="B371" t="str">
            <v>34347-1</v>
          </cell>
          <cell r="C371" t="str">
            <v>DESP. C/ TRANSPORTE</v>
          </cell>
          <cell r="D371">
            <v>0</v>
          </cell>
          <cell r="E371">
            <v>930.54</v>
          </cell>
          <cell r="F371">
            <v>0</v>
          </cell>
          <cell r="G371">
            <v>-930.54</v>
          </cell>
        </row>
        <row r="372">
          <cell r="B372" t="str">
            <v>34348-0</v>
          </cell>
          <cell r="C372" t="str">
            <v>ESTACIONAMENTO</v>
          </cell>
          <cell r="D372">
            <v>0</v>
          </cell>
          <cell r="E372">
            <v>161</v>
          </cell>
          <cell r="F372">
            <v>0</v>
          </cell>
          <cell r="G372">
            <v>-161</v>
          </cell>
        </row>
        <row r="373">
          <cell r="B373" t="str">
            <v>34356-0</v>
          </cell>
          <cell r="C373" t="str">
            <v>DESP. C/ CURSOS E TREINAMENTOS</v>
          </cell>
          <cell r="D373">
            <v>0</v>
          </cell>
          <cell r="E373">
            <v>270</v>
          </cell>
          <cell r="F373">
            <v>180</v>
          </cell>
          <cell r="G373">
            <v>-90</v>
          </cell>
        </row>
        <row r="374">
          <cell r="B374" t="str">
            <v>34357-9</v>
          </cell>
          <cell r="C374" t="str">
            <v>DOMINIOS,PROGRAMAS E SOFTWARE</v>
          </cell>
          <cell r="D374">
            <v>0</v>
          </cell>
          <cell r="E374">
            <v>10225.1</v>
          </cell>
          <cell r="F374">
            <v>0</v>
          </cell>
          <cell r="G374">
            <v>-10225.1</v>
          </cell>
        </row>
        <row r="375">
          <cell r="B375" t="str">
            <v>34367-6</v>
          </cell>
          <cell r="C375" t="str">
            <v>DESP. C/ CARTÃO DE CRÉDITO</v>
          </cell>
          <cell r="D375">
            <v>0</v>
          </cell>
          <cell r="E375">
            <v>8947.2000000000007</v>
          </cell>
          <cell r="F375">
            <v>1600.96</v>
          </cell>
          <cell r="G375">
            <v>-7346.24</v>
          </cell>
        </row>
        <row r="376">
          <cell r="B376" t="str">
            <v>34377-3</v>
          </cell>
          <cell r="C376" t="str">
            <v>FERRAMENTAS/ACESSÓRIOS</v>
          </cell>
          <cell r="D376">
            <v>0</v>
          </cell>
          <cell r="E376">
            <v>2701.49</v>
          </cell>
          <cell r="F376">
            <v>1759.56</v>
          </cell>
          <cell r="G376">
            <v>-941.93</v>
          </cell>
        </row>
        <row r="377">
          <cell r="B377" t="str">
            <v>34475-3</v>
          </cell>
          <cell r="C377" t="str">
            <v>FESTAS E CONFRATERNIZAÇÕES</v>
          </cell>
          <cell r="D377">
            <v>0</v>
          </cell>
          <cell r="E377">
            <v>11114.87</v>
          </cell>
          <cell r="F377">
            <v>0</v>
          </cell>
          <cell r="G377">
            <v>-11114.87</v>
          </cell>
        </row>
        <row r="378">
          <cell r="B378" t="str">
            <v>34490-7</v>
          </cell>
          <cell r="C378" t="str">
            <v>PESSOAL TERCEIRIZADO</v>
          </cell>
          <cell r="D378">
            <v>0</v>
          </cell>
          <cell r="E378">
            <v>28200</v>
          </cell>
          <cell r="F378">
            <v>200</v>
          </cell>
          <cell r="G378">
            <v>-28000</v>
          </cell>
        </row>
        <row r="379">
          <cell r="B379" t="str">
            <v>34491-5</v>
          </cell>
          <cell r="C379" t="str">
            <v>MÃO-DE-OBRA DE TERCEIROS</v>
          </cell>
          <cell r="D379">
            <v>0</v>
          </cell>
          <cell r="E379">
            <v>25920.2</v>
          </cell>
          <cell r="F379">
            <v>0</v>
          </cell>
          <cell r="G379">
            <v>-25920.2</v>
          </cell>
        </row>
        <row r="380">
          <cell r="B380" t="str">
            <v>34493-1</v>
          </cell>
          <cell r="C380" t="str">
            <v>HORA EXTRA</v>
          </cell>
          <cell r="D380">
            <v>0</v>
          </cell>
          <cell r="E380">
            <v>1297.17</v>
          </cell>
          <cell r="F380">
            <v>0</v>
          </cell>
          <cell r="G380">
            <v>-1297.17</v>
          </cell>
        </row>
        <row r="381">
          <cell r="B381" t="str">
            <v>34494-0</v>
          </cell>
          <cell r="C381" t="str">
            <v>GRATIFICAÇÕES</v>
          </cell>
          <cell r="D381">
            <v>0</v>
          </cell>
          <cell r="E381">
            <v>851.96</v>
          </cell>
          <cell r="F381">
            <v>851.96</v>
          </cell>
          <cell r="G381">
            <v>0</v>
          </cell>
        </row>
        <row r="382">
          <cell r="B382" t="str">
            <v>34495-8</v>
          </cell>
          <cell r="C382" t="str">
            <v>INGRESSOS/EVENTOS</v>
          </cell>
          <cell r="D382">
            <v>0</v>
          </cell>
          <cell r="E382">
            <v>90448.57</v>
          </cell>
          <cell r="F382">
            <v>0</v>
          </cell>
          <cell r="G382">
            <v>-90448.57</v>
          </cell>
        </row>
        <row r="383">
          <cell r="B383" t="str">
            <v>34508-3</v>
          </cell>
          <cell r="C383" t="str">
            <v>DESPESA HONORÁRIOS ADVOGATÍCIOS</v>
          </cell>
          <cell r="D383">
            <v>0</v>
          </cell>
          <cell r="E383">
            <v>72313.320000000007</v>
          </cell>
          <cell r="F383">
            <v>0</v>
          </cell>
          <cell r="G383">
            <v>-72313.320000000007</v>
          </cell>
        </row>
        <row r="384">
          <cell r="B384" t="str">
            <v>34529-6</v>
          </cell>
          <cell r="C384" t="str">
            <v>ALIMENTAÇÃO EM VIAGEM</v>
          </cell>
          <cell r="D384">
            <v>0</v>
          </cell>
          <cell r="E384">
            <v>1332.57</v>
          </cell>
          <cell r="F384">
            <v>0</v>
          </cell>
          <cell r="G384">
            <v>-1332.57</v>
          </cell>
        </row>
        <row r="385">
          <cell r="B385" t="str">
            <v>34506-7</v>
          </cell>
          <cell r="C385" t="str">
            <v>HONORÁRIOS CONTÁBEIS</v>
          </cell>
          <cell r="D385">
            <v>0</v>
          </cell>
          <cell r="E385">
            <v>22195.759999999998</v>
          </cell>
          <cell r="F385">
            <v>967.76</v>
          </cell>
          <cell r="G385">
            <v>-21228</v>
          </cell>
        </row>
        <row r="386">
          <cell r="B386" t="str">
            <v>34539-3</v>
          </cell>
          <cell r="C386" t="str">
            <v>MATERIAL IMPRESSO</v>
          </cell>
          <cell r="D386">
            <v>0</v>
          </cell>
          <cell r="E386">
            <v>25338.75</v>
          </cell>
          <cell r="F386">
            <v>0</v>
          </cell>
          <cell r="G386">
            <v>-25338.75</v>
          </cell>
        </row>
        <row r="387">
          <cell r="B387" t="str">
            <v>34540-7</v>
          </cell>
          <cell r="C387" t="str">
            <v>CONSULTORIA</v>
          </cell>
          <cell r="D387">
            <v>0</v>
          </cell>
          <cell r="E387">
            <v>22360</v>
          </cell>
          <cell r="F387">
            <v>0</v>
          </cell>
          <cell r="G387">
            <v>-22360</v>
          </cell>
        </row>
        <row r="388">
          <cell r="B388" t="str">
            <v>34541-5</v>
          </cell>
          <cell r="C388" t="str">
            <v>ASSESSORIA TÉCNICA</v>
          </cell>
          <cell r="D388">
            <v>0</v>
          </cell>
          <cell r="E388">
            <v>4895</v>
          </cell>
          <cell r="F388">
            <v>0</v>
          </cell>
          <cell r="G388">
            <v>-4895</v>
          </cell>
        </row>
        <row r="389">
          <cell r="B389" t="str">
            <v>34542-3</v>
          </cell>
          <cell r="C389" t="str">
            <v>DESPESA COM MÓVEIS E UTENSÍLIOS</v>
          </cell>
          <cell r="D389">
            <v>0</v>
          </cell>
          <cell r="E389">
            <v>7425.47</v>
          </cell>
          <cell r="F389">
            <v>0</v>
          </cell>
          <cell r="G389">
            <v>-7425.47</v>
          </cell>
        </row>
        <row r="390">
          <cell r="B390" t="str">
            <v>34560-1</v>
          </cell>
          <cell r="C390" t="str">
            <v>MATERIAL ESCRITORIO</v>
          </cell>
          <cell r="D390">
            <v>0</v>
          </cell>
          <cell r="E390">
            <v>97.85</v>
          </cell>
          <cell r="F390">
            <v>0</v>
          </cell>
          <cell r="G390">
            <v>-97.85</v>
          </cell>
        </row>
        <row r="391">
          <cell r="B391" t="str">
            <v>34561-0</v>
          </cell>
          <cell r="C391" t="str">
            <v>BRINDES</v>
          </cell>
          <cell r="D391">
            <v>0</v>
          </cell>
          <cell r="E391">
            <v>1395.4</v>
          </cell>
          <cell r="F391">
            <v>0</v>
          </cell>
          <cell r="G391">
            <v>-1395.4</v>
          </cell>
        </row>
        <row r="392">
          <cell r="B392" t="str">
            <v>34568-7</v>
          </cell>
          <cell r="C392" t="str">
            <v>MÁQUINAS E EQUIPAMENTOS</v>
          </cell>
          <cell r="D392">
            <v>0</v>
          </cell>
          <cell r="E392">
            <v>1187.57</v>
          </cell>
          <cell r="F392">
            <v>0</v>
          </cell>
          <cell r="G392">
            <v>-1187.57</v>
          </cell>
        </row>
        <row r="393">
          <cell r="B393" t="str">
            <v>34570-9</v>
          </cell>
          <cell r="C393" t="str">
            <v>DESP. C/ ASSOCIAÇÕES / CONSELHOS</v>
          </cell>
          <cell r="D393">
            <v>0</v>
          </cell>
          <cell r="E393">
            <v>630</v>
          </cell>
          <cell r="F393">
            <v>0</v>
          </cell>
          <cell r="G393">
            <v>-630</v>
          </cell>
        </row>
        <row r="394">
          <cell r="B394"/>
          <cell r="C394"/>
          <cell r="D394"/>
          <cell r="E394"/>
          <cell r="F394"/>
          <cell r="G394"/>
        </row>
        <row r="395">
          <cell r="B395"/>
          <cell r="C395" t="str">
            <v>DESPESAS TRIBUTÁRIAS</v>
          </cell>
          <cell r="D395">
            <v>0</v>
          </cell>
          <cell r="E395">
            <v>10844.62</v>
          </cell>
          <cell r="F395">
            <v>0</v>
          </cell>
          <cell r="G395">
            <v>-10844.62</v>
          </cell>
        </row>
        <row r="396">
          <cell r="B396"/>
          <cell r="C396" t="str">
            <v>IMPOSTOS</v>
          </cell>
          <cell r="D396">
            <v>0</v>
          </cell>
          <cell r="E396">
            <v>5535.51</v>
          </cell>
          <cell r="F396">
            <v>0</v>
          </cell>
          <cell r="G396">
            <v>-5535.51</v>
          </cell>
        </row>
        <row r="397">
          <cell r="B397" t="str">
            <v>1385-4</v>
          </cell>
          <cell r="C397" t="str">
            <v>ISS</v>
          </cell>
          <cell r="D397">
            <v>0</v>
          </cell>
          <cell r="E397">
            <v>3829.49</v>
          </cell>
          <cell r="F397">
            <v>0</v>
          </cell>
          <cell r="G397">
            <v>-3829.49</v>
          </cell>
        </row>
        <row r="398">
          <cell r="B398" t="str">
            <v>1387-0</v>
          </cell>
          <cell r="C398" t="str">
            <v>IPTU</v>
          </cell>
          <cell r="D398">
            <v>0</v>
          </cell>
          <cell r="E398">
            <v>470.91</v>
          </cell>
          <cell r="F398">
            <v>0</v>
          </cell>
          <cell r="G398">
            <v>-470.91</v>
          </cell>
        </row>
        <row r="399">
          <cell r="B399" t="str">
            <v>1388-9</v>
          </cell>
          <cell r="C399" t="str">
            <v>IOF</v>
          </cell>
          <cell r="D399">
            <v>0</v>
          </cell>
          <cell r="E399">
            <v>142.33000000000001</v>
          </cell>
          <cell r="F399">
            <v>0</v>
          </cell>
          <cell r="G399">
            <v>-142.33000000000001</v>
          </cell>
        </row>
        <row r="400">
          <cell r="B400" t="str">
            <v>34333-1</v>
          </cell>
          <cell r="C400" t="str">
            <v>OUTROS IMPOSTOS E TAXAS</v>
          </cell>
          <cell r="D400">
            <v>0</v>
          </cell>
          <cell r="E400">
            <v>177.29</v>
          </cell>
          <cell r="F400">
            <v>0</v>
          </cell>
          <cell r="G400">
            <v>-177.29</v>
          </cell>
        </row>
        <row r="401">
          <cell r="B401" t="str">
            <v>34534-2</v>
          </cell>
          <cell r="C401" t="str">
            <v>IR SOBRE IMPORTAÇÃO</v>
          </cell>
          <cell r="D401">
            <v>0</v>
          </cell>
          <cell r="E401">
            <v>915.49</v>
          </cell>
          <cell r="F401">
            <v>0</v>
          </cell>
          <cell r="G401">
            <v>-915.49</v>
          </cell>
        </row>
        <row r="402">
          <cell r="B402"/>
          <cell r="C402"/>
          <cell r="D402"/>
          <cell r="E402"/>
          <cell r="F402"/>
          <cell r="G402"/>
        </row>
        <row r="403">
          <cell r="B403"/>
          <cell r="C403" t="str">
            <v>TAXAS E CONTRIBUIÇÕES</v>
          </cell>
          <cell r="D403">
            <v>0</v>
          </cell>
          <cell r="E403">
            <v>5309.11</v>
          </cell>
          <cell r="F403">
            <v>0</v>
          </cell>
          <cell r="G403">
            <v>-5309.11</v>
          </cell>
        </row>
        <row r="404">
          <cell r="B404" t="str">
            <v>1391-9</v>
          </cell>
          <cell r="C404" t="str">
            <v>TAXAS MUNICIPAIS</v>
          </cell>
          <cell r="D404">
            <v>0</v>
          </cell>
          <cell r="E404">
            <v>2064.87</v>
          </cell>
          <cell r="F404">
            <v>0</v>
          </cell>
          <cell r="G404">
            <v>-2064.87</v>
          </cell>
        </row>
        <row r="405">
          <cell r="B405" t="str">
            <v>1392-7</v>
          </cell>
          <cell r="C405" t="str">
            <v>TAXAS ESTADUAIS</v>
          </cell>
          <cell r="D405">
            <v>0</v>
          </cell>
          <cell r="E405">
            <v>2635.24</v>
          </cell>
          <cell r="F405">
            <v>0</v>
          </cell>
          <cell r="G405">
            <v>-2635.24</v>
          </cell>
        </row>
        <row r="406">
          <cell r="B406" t="str">
            <v>1393-5</v>
          </cell>
          <cell r="C406" t="str">
            <v>TAXAS FEDERAIS</v>
          </cell>
          <cell r="D406">
            <v>0</v>
          </cell>
          <cell r="E406">
            <v>609</v>
          </cell>
          <cell r="F406">
            <v>0</v>
          </cell>
          <cell r="G406">
            <v>-609</v>
          </cell>
        </row>
        <row r="407">
          <cell r="B407"/>
          <cell r="C407"/>
          <cell r="D407"/>
          <cell r="E407"/>
          <cell r="F407"/>
          <cell r="G407"/>
        </row>
        <row r="408">
          <cell r="B408" t="str">
            <v>Desp fin</v>
          </cell>
          <cell r="C408" t="str">
            <v>DESPESAS FINANCEIRAS</v>
          </cell>
          <cell r="D408">
            <v>0</v>
          </cell>
          <cell r="E408">
            <v>136306.96</v>
          </cell>
          <cell r="F408">
            <v>0.04</v>
          </cell>
          <cell r="G408">
            <v>-136306.92000000001</v>
          </cell>
        </row>
        <row r="409">
          <cell r="B409"/>
          <cell r="C409" t="str">
            <v>DESPESAS BANCÁRIAS</v>
          </cell>
          <cell r="D409">
            <v>0</v>
          </cell>
          <cell r="E409">
            <v>15477.3</v>
          </cell>
          <cell r="F409">
            <v>0</v>
          </cell>
          <cell r="G409">
            <v>-15477.3</v>
          </cell>
        </row>
        <row r="410">
          <cell r="B410" t="str">
            <v>1398-6</v>
          </cell>
          <cell r="C410" t="str">
            <v>TARIFAS BANCÁRIAS</v>
          </cell>
          <cell r="D410">
            <v>0</v>
          </cell>
          <cell r="E410">
            <v>14249.48</v>
          </cell>
          <cell r="F410">
            <v>0</v>
          </cell>
          <cell r="G410">
            <v>-14249.48</v>
          </cell>
        </row>
        <row r="411">
          <cell r="B411" t="str">
            <v>34469-9</v>
          </cell>
          <cell r="C411" t="str">
            <v>IR S/ APLICAÇÃO FINANCEIRA</v>
          </cell>
          <cell r="D411">
            <v>0</v>
          </cell>
          <cell r="E411">
            <v>1227.82</v>
          </cell>
          <cell r="F411">
            <v>0</v>
          </cell>
          <cell r="G411">
            <v>-1227.82</v>
          </cell>
        </row>
        <row r="412">
          <cell r="B412"/>
          <cell r="C412"/>
          <cell r="D412"/>
          <cell r="E412"/>
          <cell r="F412"/>
          <cell r="G412"/>
        </row>
        <row r="413">
          <cell r="B413"/>
          <cell r="C413" t="str">
            <v>OUTRAS DESPESAS FINANCEIRAS</v>
          </cell>
          <cell r="D413">
            <v>0</v>
          </cell>
          <cell r="E413">
            <v>982.61</v>
          </cell>
          <cell r="F413">
            <v>0</v>
          </cell>
          <cell r="G413">
            <v>-982.61</v>
          </cell>
        </row>
        <row r="414">
          <cell r="B414" t="str">
            <v>1400-1</v>
          </cell>
          <cell r="C414" t="str">
            <v>DESCONTOS CONCEDIDOS</v>
          </cell>
          <cell r="D414">
            <v>0</v>
          </cell>
          <cell r="E414">
            <v>3.53</v>
          </cell>
          <cell r="F414">
            <v>0</v>
          </cell>
          <cell r="G414">
            <v>-3.53</v>
          </cell>
        </row>
        <row r="415">
          <cell r="B415" t="str">
            <v>34462-1</v>
          </cell>
          <cell r="C415" t="str">
            <v>VARIAÇÃO CAMBIAL PASSIVA</v>
          </cell>
          <cell r="D415">
            <v>0</v>
          </cell>
          <cell r="E415">
            <v>979.08</v>
          </cell>
          <cell r="F415">
            <v>0</v>
          </cell>
          <cell r="G415">
            <v>-979.08</v>
          </cell>
        </row>
        <row r="416">
          <cell r="B416"/>
          <cell r="C416"/>
          <cell r="D416"/>
          <cell r="E416"/>
          <cell r="F416"/>
          <cell r="G416"/>
        </row>
        <row r="417">
          <cell r="B417"/>
          <cell r="C417" t="str">
            <v>DESPESAS FINANCEIRAS</v>
          </cell>
          <cell r="D417">
            <v>0</v>
          </cell>
          <cell r="E417">
            <v>119847.05</v>
          </cell>
          <cell r="F417">
            <v>0.04</v>
          </cell>
          <cell r="G417">
            <v>-119847.01</v>
          </cell>
        </row>
        <row r="418">
          <cell r="B418" t="str">
            <v>34360-9</v>
          </cell>
          <cell r="C418" t="str">
            <v>JUROS</v>
          </cell>
          <cell r="D418">
            <v>0</v>
          </cell>
          <cell r="E418">
            <v>1463.01</v>
          </cell>
          <cell r="F418">
            <v>0.04</v>
          </cell>
          <cell r="G418">
            <v>-1462.97</v>
          </cell>
        </row>
        <row r="419">
          <cell r="B419" t="str">
            <v>34522-9</v>
          </cell>
          <cell r="C419" t="str">
            <v>JUROS S/ EMPRÉSTIMO</v>
          </cell>
          <cell r="D419">
            <v>0</v>
          </cell>
          <cell r="E419">
            <v>118384.04</v>
          </cell>
          <cell r="F419">
            <v>0</v>
          </cell>
          <cell r="G419">
            <v>-118384.04</v>
          </cell>
        </row>
        <row r="420">
          <cell r="B420"/>
          <cell r="C420"/>
          <cell r="D420"/>
          <cell r="E420"/>
          <cell r="F420"/>
          <cell r="G420"/>
        </row>
        <row r="421">
          <cell r="B421"/>
          <cell r="C421" t="str">
            <v>DEMAIS DESPESAS OPERACIONAIS</v>
          </cell>
          <cell r="D421">
            <v>0</v>
          </cell>
          <cell r="E421">
            <v>79238.53</v>
          </cell>
          <cell r="F421">
            <v>2483.65</v>
          </cell>
          <cell r="G421">
            <v>-76754.880000000005</v>
          </cell>
        </row>
        <row r="422">
          <cell r="B422"/>
          <cell r="C422" t="str">
            <v>PROVISÕES</v>
          </cell>
          <cell r="D422">
            <v>0</v>
          </cell>
          <cell r="E422">
            <v>47000.95</v>
          </cell>
          <cell r="F422">
            <v>2483.65</v>
          </cell>
          <cell r="G422">
            <v>-44517.3</v>
          </cell>
        </row>
        <row r="423">
          <cell r="B423" t="str">
            <v>1407-9</v>
          </cell>
          <cell r="C423" t="str">
            <v>PROVISÃO PARA CRÉDITO DELIQUIDAÇÃO DUVIDOSA</v>
          </cell>
          <cell r="D423">
            <v>0</v>
          </cell>
          <cell r="E423">
            <v>47000.95</v>
          </cell>
          <cell r="F423">
            <v>2483.65</v>
          </cell>
          <cell r="G423">
            <v>-44517.3</v>
          </cell>
        </row>
        <row r="424">
          <cell r="B424"/>
          <cell r="C424"/>
          <cell r="D424"/>
          <cell r="E424"/>
          <cell r="F424"/>
          <cell r="G424"/>
        </row>
        <row r="425">
          <cell r="B425"/>
          <cell r="C425" t="str">
            <v>DEPRECIAÇÕES AMORTIZAÇÕES EEXAUSTÃO</v>
          </cell>
          <cell r="D425">
            <v>0</v>
          </cell>
          <cell r="E425">
            <v>20305.21</v>
          </cell>
          <cell r="F425">
            <v>0</v>
          </cell>
          <cell r="G425">
            <v>-20305.21</v>
          </cell>
        </row>
        <row r="426">
          <cell r="B426" t="str">
            <v>1409-5</v>
          </cell>
          <cell r="C426" t="str">
            <v>DESPESAS COM DEPRECIAÇÃO</v>
          </cell>
          <cell r="D426">
            <v>0</v>
          </cell>
          <cell r="E426">
            <v>19778.32</v>
          </cell>
          <cell r="F426">
            <v>0</v>
          </cell>
          <cell r="G426">
            <v>-19778.32</v>
          </cell>
        </row>
        <row r="427">
          <cell r="B427" t="str">
            <v>1410-9</v>
          </cell>
          <cell r="C427" t="str">
            <v>DESPESAS COM AMORTIZAÇÃO</v>
          </cell>
          <cell r="D427">
            <v>0</v>
          </cell>
          <cell r="E427">
            <v>468.23</v>
          </cell>
          <cell r="F427">
            <v>0</v>
          </cell>
          <cell r="G427">
            <v>-468.23</v>
          </cell>
        </row>
        <row r="428">
          <cell r="B428" t="str">
            <v>34355-2</v>
          </cell>
          <cell r="C428" t="str">
            <v>DESPESAS ACESSORIAS</v>
          </cell>
          <cell r="D428">
            <v>0</v>
          </cell>
          <cell r="E428">
            <v>58.66</v>
          </cell>
          <cell r="F428">
            <v>0</v>
          </cell>
          <cell r="G428">
            <v>-58.66</v>
          </cell>
        </row>
        <row r="429">
          <cell r="B429"/>
          <cell r="C429"/>
          <cell r="D429"/>
          <cell r="E429"/>
          <cell r="F429"/>
          <cell r="G429"/>
        </row>
        <row r="430">
          <cell r="B430"/>
          <cell r="C430" t="str">
            <v>DEMAIS DESPESAS OPERACIONAIS</v>
          </cell>
          <cell r="D430">
            <v>0</v>
          </cell>
          <cell r="E430">
            <v>11932.37</v>
          </cell>
          <cell r="F430">
            <v>0</v>
          </cell>
          <cell r="G430">
            <v>-11932.37</v>
          </cell>
        </row>
        <row r="431">
          <cell r="B431" t="str">
            <v>1413-3</v>
          </cell>
          <cell r="C431" t="str">
            <v>MULTAS</v>
          </cell>
          <cell r="D431">
            <v>0</v>
          </cell>
          <cell r="E431">
            <v>863.08</v>
          </cell>
          <cell r="F431">
            <v>0</v>
          </cell>
          <cell r="G431">
            <v>-863.08</v>
          </cell>
        </row>
        <row r="432">
          <cell r="B432" t="str">
            <v>1415-0</v>
          </cell>
          <cell r="C432" t="str">
            <v>PERDAS EM OPERAÇÃO DE CRÉDITO</v>
          </cell>
          <cell r="D432">
            <v>0</v>
          </cell>
          <cell r="E432">
            <v>8369.2900000000009</v>
          </cell>
          <cell r="F432">
            <v>0</v>
          </cell>
          <cell r="G432">
            <v>-8369.2900000000009</v>
          </cell>
        </row>
        <row r="433">
          <cell r="B433" t="str">
            <v>1428-1</v>
          </cell>
          <cell r="C433" t="str">
            <v>DEMAIS DESPESAS OPERACIONAIS</v>
          </cell>
          <cell r="D433">
            <v>0</v>
          </cell>
          <cell r="E433">
            <v>2700</v>
          </cell>
          <cell r="F433">
            <v>0</v>
          </cell>
          <cell r="G433">
            <v>-2700</v>
          </cell>
        </row>
        <row r="434">
          <cell r="B434"/>
          <cell r="C434"/>
          <cell r="D434"/>
          <cell r="E434"/>
          <cell r="F434"/>
          <cell r="G434"/>
        </row>
        <row r="435">
          <cell r="B435"/>
          <cell r="C435" t="str">
            <v>PROVISÕES DE IRPJ E CSLL</v>
          </cell>
          <cell r="D435">
            <v>0</v>
          </cell>
          <cell r="E435">
            <v>126557.42</v>
          </cell>
          <cell r="F435">
            <v>0</v>
          </cell>
          <cell r="G435">
            <v>-126557.42</v>
          </cell>
        </row>
        <row r="436">
          <cell r="B436"/>
          <cell r="C436" t="str">
            <v>PROVISÕES DE IRPJ E CSLL</v>
          </cell>
          <cell r="D436">
            <v>0</v>
          </cell>
          <cell r="E436">
            <v>126557.42</v>
          </cell>
          <cell r="F436">
            <v>0</v>
          </cell>
          <cell r="G436">
            <v>-126557.42</v>
          </cell>
        </row>
        <row r="437">
          <cell r="B437"/>
          <cell r="C437" t="str">
            <v>PROVISÕES DE IRPJ E CSLL</v>
          </cell>
          <cell r="D437">
            <v>0</v>
          </cell>
          <cell r="E437">
            <v>126557.42</v>
          </cell>
          <cell r="F437">
            <v>0</v>
          </cell>
          <cell r="G437">
            <v>-126557.42</v>
          </cell>
        </row>
        <row r="438">
          <cell r="B438" t="str">
            <v>1432-0</v>
          </cell>
          <cell r="C438" t="str">
            <v>(-) PROVISÃO DE CONTRIBUIÇÃO SOCIAL SOBRE O LUCRO LÍQUIDO</v>
          </cell>
          <cell r="D438">
            <v>0</v>
          </cell>
          <cell r="E438">
            <v>48585.07</v>
          </cell>
          <cell r="F438">
            <v>0</v>
          </cell>
          <cell r="G438">
            <v>-48585.07</v>
          </cell>
        </row>
        <row r="439">
          <cell r="B439" t="str">
            <v>1433-8</v>
          </cell>
          <cell r="C439" t="str">
            <v>(-) PROVISÃO DE IMPOSTO DE RENDAPESSOA JURÍDICA</v>
          </cell>
          <cell r="D439">
            <v>0</v>
          </cell>
          <cell r="E439">
            <v>77972.350000000006</v>
          </cell>
          <cell r="F439">
            <v>0</v>
          </cell>
          <cell r="G439">
            <v>-77972.350000000006</v>
          </cell>
        </row>
        <row r="440">
          <cell r="B440"/>
          <cell r="C440" t="str">
            <v>TOTAL GERAL</v>
          </cell>
          <cell r="D440">
            <v>0</v>
          </cell>
          <cell r="E440">
            <v>66774379.030000001</v>
          </cell>
          <cell r="F440">
            <v>66774379.030000001</v>
          </cell>
          <cell r="G440">
            <v>0</v>
          </cell>
        </row>
      </sheetData>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Baixa Renda"/>
      <sheetName val="Relatório"/>
      <sheetName val="Links"/>
      <sheetName val="XREF"/>
      <sheetName val="Tickmarks"/>
    </sheetNames>
    <sheetDataSet>
      <sheetData sheetId="0"/>
      <sheetData sheetId="1"/>
      <sheetData sheetId="2"/>
      <sheetData sheetId="3"/>
      <sheetData sheetId="4"/>
      <sheetData sheetId="5"/>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ação de Empregados"/>
      <sheetName val="Base - só equiparados"/>
      <sheetName val="Rem devida"/>
      <sheetName val="Impostos rem"/>
      <sheetName val="Rateio por ano"/>
    </sheetNames>
    <sheetDataSet>
      <sheetData sheetId="0" refreshError="1"/>
      <sheetData sheetId="1" refreshError="1"/>
      <sheetData sheetId="2"/>
      <sheetData sheetId="3" refreshError="1"/>
      <sheetData sheetId="4">
        <row r="11">
          <cell r="L11">
            <v>2010</v>
          </cell>
          <cell r="M11">
            <v>2009</v>
          </cell>
          <cell r="N11">
            <v>2008</v>
          </cell>
          <cell r="O11">
            <v>2007</v>
          </cell>
          <cell r="P11">
            <v>2006</v>
          </cell>
          <cell r="Q11">
            <v>2005</v>
          </cell>
        </row>
        <row r="12">
          <cell r="L12">
            <v>4</v>
          </cell>
          <cell r="M12">
            <v>16</v>
          </cell>
          <cell r="N12">
            <v>28</v>
          </cell>
          <cell r="O12">
            <v>40</v>
          </cell>
          <cell r="P12">
            <v>52</v>
          </cell>
          <cell r="Q12">
            <v>60</v>
          </cell>
        </row>
        <row r="13">
          <cell r="L13">
            <v>4</v>
          </cell>
          <cell r="M13">
            <v>12</v>
          </cell>
          <cell r="N13">
            <v>12</v>
          </cell>
          <cell r="O13">
            <v>12</v>
          </cell>
          <cell r="P13">
            <v>12</v>
          </cell>
          <cell r="Q13">
            <v>8</v>
          </cell>
        </row>
        <row r="14">
          <cell r="L14">
            <v>4221.3596853886875</v>
          </cell>
          <cell r="M14">
            <v>1967.0753617216124</v>
          </cell>
          <cell r="N14">
            <v>1967.0753617216124</v>
          </cell>
          <cell r="O14">
            <v>294.27298076923103</v>
          </cell>
          <cell r="P14">
            <v>194.2442307692308</v>
          </cell>
          <cell r="Q14">
            <v>0</v>
          </cell>
        </row>
        <row r="15">
          <cell r="L15">
            <v>1044.5909812722837</v>
          </cell>
          <cell r="M15">
            <v>597.79694718351686</v>
          </cell>
          <cell r="N15">
            <v>597.79694718351686</v>
          </cell>
          <cell r="O15">
            <v>89.429969469230883</v>
          </cell>
          <cell r="P15">
            <v>59.031092769230796</v>
          </cell>
          <cell r="Q15">
            <v>0</v>
          </cell>
        </row>
      </sheetData>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s>
    <sheetDataSet>
      <sheetData sheetId="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erminação dos Parâmetros"/>
      <sheetName val="Dados"/>
      <sheetName val="Tabela de Parâmetros"/>
      <sheetName val="Tiques"/>
      <sheetName val="Macro"/>
      <sheetName val="Parâmetros-Terminais"/>
      <sheetName val="Parâmetros-Depreciação"/>
      <sheetName val="Det.Parâmetros Estoque Final"/>
      <sheetName val="Sheet1"/>
      <sheetName val="Parâmetros"/>
      <sheetName val="Parâmetro vendas 31.12.02"/>
      <sheetName val="#REF"/>
      <sheetName val="Determinação dos Parâmetros2"/>
      <sheetName val=" Parâm Prov. Fopag"/>
      <sheetName val="Base-Nordeste"/>
      <sheetName val="Worksheet in     Revisão Analít"/>
      <sheetName val="Parametros"/>
      <sheetName val="Tabela_de_Parâmetros"/>
      <sheetName val="Determinação dos Parâmetros (2)"/>
      <sheetName val="Tabela_de_Parâmetros1"/>
    </sheetNames>
    <sheetDataSet>
      <sheetData sheetId="0"/>
      <sheetData sheetId="1"/>
      <sheetData sheetId="2" refreshError="1">
        <row r="6">
          <cell r="A6">
            <v>1</v>
          </cell>
          <cell r="B6">
            <v>0.9</v>
          </cell>
          <cell r="C6">
            <v>4.5</v>
          </cell>
          <cell r="D6">
            <v>1</v>
          </cell>
          <cell r="E6">
            <v>0.45</v>
          </cell>
          <cell r="F6">
            <v>3</v>
          </cell>
        </row>
        <row r="7">
          <cell r="A7">
            <v>2</v>
          </cell>
          <cell r="B7">
            <v>0.85</v>
          </cell>
          <cell r="C7">
            <v>4.25</v>
          </cell>
          <cell r="D7">
            <v>2</v>
          </cell>
          <cell r="E7">
            <v>0.4</v>
          </cell>
          <cell r="F7">
            <v>2.67</v>
          </cell>
        </row>
        <row r="8">
          <cell r="A8">
            <v>4</v>
          </cell>
          <cell r="B8">
            <v>0.75</v>
          </cell>
          <cell r="C8">
            <v>3.75</v>
          </cell>
          <cell r="D8">
            <v>4</v>
          </cell>
          <cell r="E8">
            <v>0.35</v>
          </cell>
          <cell r="F8">
            <v>2.33</v>
          </cell>
        </row>
        <row r="9">
          <cell r="A9">
            <v>6</v>
          </cell>
          <cell r="B9">
            <v>0.65</v>
          </cell>
          <cell r="C9">
            <v>3.25</v>
          </cell>
          <cell r="D9">
            <v>6</v>
          </cell>
          <cell r="E9">
            <v>0.3</v>
          </cell>
          <cell r="F9">
            <v>2</v>
          </cell>
        </row>
        <row r="10">
          <cell r="A10">
            <v>12</v>
          </cell>
          <cell r="B10">
            <v>0.5</v>
          </cell>
          <cell r="C10">
            <v>2.5</v>
          </cell>
          <cell r="D10">
            <v>12</v>
          </cell>
          <cell r="E10">
            <v>0.25</v>
          </cell>
          <cell r="F10">
            <v>1.67</v>
          </cell>
        </row>
        <row r="11">
          <cell r="A11">
            <v>13</v>
          </cell>
          <cell r="B11">
            <v>0.4</v>
          </cell>
          <cell r="C11">
            <v>2</v>
          </cell>
          <cell r="D11">
            <v>13</v>
          </cell>
          <cell r="E11">
            <v>0.2</v>
          </cell>
          <cell r="F11">
            <v>1.33</v>
          </cell>
        </row>
      </sheetData>
      <sheetData sheetId="3"/>
      <sheetData sheetId="4" refreshError="1"/>
      <sheetData sheetId="5" refreshError="1"/>
      <sheetData sheetId="6"/>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SSL - Real"/>
    </sheetNames>
    <sheetDataSet>
      <sheetData sheetId="0"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sheetData>
      <sheetData sheetId="4" refreshError="1"/>
      <sheetData sheetId="5" refreshError="1"/>
      <sheetData sheetId="6" refreshError="1"/>
      <sheetData sheetId="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a CNC Junho de 2014"/>
      <sheetName val="Taxa CNC Dezembro de 2014"/>
      <sheetName val="Taxa CNC Só novo Financiamento"/>
      <sheetName val="BETA"/>
    </sheetNames>
    <sheetDataSet>
      <sheetData sheetId="0" refreshError="1"/>
      <sheetData sheetId="1" refreshError="1"/>
      <sheetData sheetId="2" refreshError="1"/>
      <sheetData sheetId="3">
        <row r="30">
          <cell r="L30">
            <v>1.1442913872552245</v>
          </cell>
        </row>
      </sheetData>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ADO MÊS A MÊS"/>
    </sheetNames>
    <sheetDataSet>
      <sheetData sheetId="0"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
      <sheetName val="Report_R$"/>
      <sheetName val="Report_US$"/>
      <sheetName val="GRAPHS"/>
      <sheetName val="Prem-IS"/>
      <sheetName val="Prem-BS"/>
      <sheetName val="Anual_R$"/>
      <sheetName val="Anual_US$"/>
      <sheetName val="multiples"/>
      <sheetName val="WACC"/>
      <sheetName val="dados"/>
      <sheetName val="Celular"/>
      <sheetName val="tabela1"/>
      <sheetName val="tabela2"/>
      <sheetName val="tabela3"/>
      <sheetName val="tabela4"/>
      <sheetName val="results"/>
    </sheetNames>
    <sheetDataSet>
      <sheetData sheetId="0" refreshError="1">
        <row r="12">
          <cell r="E12" t="str">
            <v>a=blpH(E10,"EQY_WEIGHTED_AVG_PX,PX_LAST,PX_VOLUME","1/1/1998"," ",0,TRUE,"D","C","C",TRUE,1296,4)</v>
          </cell>
          <cell r="J12" t="str">
            <v>a=blpH(J10,"EQY_WEIGHTED_AVG_PX,PX_LAST,PX_VOLUME","1/1/1998"," ",0,TRUE,"D","C","C",TRUE,1296,4)</v>
          </cell>
          <cell r="O12" t="str">
            <v>a=blpH(O10,"EQY_WEIGHTED_AVG_PX,PX_LAST,PX_VOLUME","1/1/1998"," ",0,TRUE,"D","C","C",TRUE,1296,4)</v>
          </cell>
          <cell r="T12" t="str">
            <v>a=blpH(T10,"EQY_WEIGHTED_AVG_PX,PX_LAST,PX_VOLUME","1/1/1998"," ",0,TRUE,"D","C","C",TRUE,1296,4)</v>
          </cell>
          <cell r="Y12" t="str">
            <v>a=blpH(Y10,"EQY_WEIGHTED_AVG_PX,PX_LAST,PX_VOLUME","1/1/1998"," ",0,TRUE,"D","C","C",TRUE,1296,4)</v>
          </cell>
          <cell r="AD12" t="str">
            <v>a=blpH(AD10,"EQY_WEIGHTED_AVG_PX,PX_LAST,PX_VOLUME","1/1/1998"," ",0,TRUE,"D","C","C",TRUE,1296,4)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OM"/>
    </sheetNames>
    <sheetDataSet>
      <sheetData sheetId="0" refreshError="1"/>
      <sheetData sheetId="1">
        <row r="5">
          <cell r="I5">
            <v>629.54054054054052</v>
          </cell>
        </row>
        <row r="6">
          <cell r="I6">
            <v>5693.0270270270266</v>
          </cell>
        </row>
        <row r="7">
          <cell r="I7">
            <v>3360</v>
          </cell>
        </row>
        <row r="8">
          <cell r="I8">
            <v>3780</v>
          </cell>
        </row>
        <row r="10">
          <cell r="I10">
            <v>290</v>
          </cell>
        </row>
        <row r="12">
          <cell r="I12">
            <v>165.6</v>
          </cell>
        </row>
        <row r="13">
          <cell r="I13">
            <v>3650</v>
          </cell>
        </row>
        <row r="14">
          <cell r="I14">
            <v>292.5</v>
          </cell>
        </row>
      </sheetData>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
      <sheetName val="DRE"/>
      <sheetName val="DMPL"/>
      <sheetName val="DOAR"/>
      <sheetName val="MOVIMENTAÇÃO PARA DOAR"/>
    </sheetNames>
    <sheetDataSet>
      <sheetData sheetId="0" refreshError="1"/>
      <sheetData sheetId="1" refreshError="1"/>
      <sheetData sheetId="2"/>
      <sheetData sheetId="3" refreshError="1"/>
      <sheetData sheetId="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heetName val="Controle"/>
      <sheetName val="Dados_Macroeconomico"/>
      <sheetName val="Dados bloomberg"/>
      <sheetName val="Capital de Terceiros"/>
      <sheetName val="BETA"/>
      <sheetName val="Country Risk"/>
      <sheetName val="T-Bonds"/>
      <sheetName val="Long-Horizon ERP"/>
      <sheetName val="Mid-Cap Premia"/>
      <sheetName val="Low-Cap Premia"/>
      <sheetName val="Micro-Cap Premia"/>
      <sheetName val="Tabela Power Point"/>
      <sheetName val="US Inflation"/>
    </sheetNames>
    <sheetDataSet>
      <sheetData sheetId="0">
        <row r="19">
          <cell r="E19">
            <v>0.67784655094482449</v>
          </cell>
        </row>
        <row r="23">
          <cell r="E23">
            <v>0.34</v>
          </cell>
        </row>
        <row r="27">
          <cell r="E27">
            <v>2.2661161444627726E-2</v>
          </cell>
        </row>
      </sheetData>
      <sheetData sheetId="1">
        <row r="8">
          <cell r="C8">
            <v>4</v>
          </cell>
        </row>
      </sheetData>
      <sheetData sheetId="2" refreshError="1"/>
      <sheetData sheetId="3" refreshError="1"/>
      <sheetData sheetId="4" refreshError="1"/>
      <sheetData sheetId="5" refreshError="1"/>
      <sheetData sheetId="6" refreshError="1"/>
      <sheetData sheetId="7">
        <row r="6">
          <cell r="E6">
            <v>4.0207083333333324</v>
          </cell>
        </row>
        <row r="148">
          <cell r="O148">
            <v>2.0328561247949989E-2</v>
          </cell>
        </row>
      </sheetData>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sheetName val="Compras"/>
      <sheetName val="FORNECEDORES"/>
      <sheetName val="FORNECEDORES DE ENERGIA"/>
      <sheetName val="Tickmarks"/>
      <sheetName val="Pgtos jan a mar 03"/>
      <sheetName val="Tabela de Parâmetros"/>
      <sheetName val="CALCULOS VNi"/>
      <sheetName val="Mercado_Projetado"/>
      <sheetName val="RESULTADO MÊS A MÊS"/>
      <sheetName val="DRE-MES "/>
      <sheetName val="Balance"/>
      <sheetName val="Datos - Data Sheet"/>
    </sheetNames>
    <sheetDataSet>
      <sheetData sheetId="0" refreshError="1"/>
      <sheetData sheetId="1" refreshError="1"/>
      <sheetData sheetId="2" refreshError="1">
        <row r="1">
          <cell r="A1" t="str">
            <v>GUARANIANA COMÉRCIO E SERVIÇO LTDA</v>
          </cell>
        </row>
        <row r="3">
          <cell r="A3" t="str">
            <v xml:space="preserve">COMPOSICAO DA CONTA: 1784 – FORNECEDOR DE MATERIAIS E SERVIÇOS </v>
          </cell>
          <cell r="C3">
            <v>37681</v>
          </cell>
        </row>
        <row r="5">
          <cell r="A5">
            <v>37189</v>
          </cell>
          <cell r="B5" t="str">
            <v>Vr. ref.. nf. Pluriplast Ind. Com. Repres.</v>
          </cell>
          <cell r="C5">
            <v>313.92</v>
          </cell>
        </row>
        <row r="6">
          <cell r="A6">
            <v>37111</v>
          </cell>
          <cell r="B6" t="str">
            <v>SD. da RPA de 08/08/01 JOSE ANCHIETA VASCONCELOS GOMES</v>
          </cell>
          <cell r="C6">
            <v>0.75</v>
          </cell>
        </row>
        <row r="7">
          <cell r="A7">
            <v>37152</v>
          </cell>
          <cell r="B7" t="str">
            <v>SD. da RPA de 18/09/01 JOSE ANCHIETA VASCONCELOS</v>
          </cell>
          <cell r="C7">
            <v>0.5</v>
          </cell>
        </row>
        <row r="8">
          <cell r="A8">
            <v>37347</v>
          </cell>
          <cell r="B8" t="str">
            <v>Vr. ref. Sd. Da apolice seguro Bco do Brasil</v>
          </cell>
          <cell r="C8">
            <v>7622.45</v>
          </cell>
        </row>
        <row r="9">
          <cell r="A9">
            <v>37442</v>
          </cell>
          <cell r="B9" t="str">
            <v>Vr. ref.  PAGTº CARTAO A. EXPRESS</v>
          </cell>
          <cell r="C9">
            <v>-319.47000000000003</v>
          </cell>
        </row>
        <row r="10">
          <cell r="A10">
            <v>37680</v>
          </cell>
          <cell r="B10" t="str">
            <v xml:space="preserve">VR. REF. A APOLICE SEGURO BCO BRASIL </v>
          </cell>
          <cell r="C10">
            <v>7005.19</v>
          </cell>
        </row>
        <row r="11">
          <cell r="A11">
            <v>37680</v>
          </cell>
          <cell r="B11" t="str">
            <v xml:space="preserve">VR. REF. A APOLICE SEGURO BCO BRASIL </v>
          </cell>
          <cell r="C11">
            <v>2270.21</v>
          </cell>
        </row>
        <row r="12">
          <cell r="A12">
            <v>37680</v>
          </cell>
          <cell r="B12" t="str">
            <v xml:space="preserve">VR. REF. A APOLICE SEGURO BCO BRASIL </v>
          </cell>
          <cell r="C12">
            <v>1105.04</v>
          </cell>
        </row>
        <row r="13">
          <cell r="A13">
            <v>37680</v>
          </cell>
          <cell r="B13" t="str">
            <v xml:space="preserve">VR. REF. A APOLICE SEGURO BCO BRASIL </v>
          </cell>
          <cell r="C13">
            <v>1084.8</v>
          </cell>
        </row>
        <row r="14">
          <cell r="A14">
            <v>37683</v>
          </cell>
          <cell r="B14" t="str">
            <v xml:space="preserve">PROVISÃO NF SERV 2235 DA QUANTOR ENGENH. ELETRONICA LTDA  </v>
          </cell>
          <cell r="C14">
            <v>500</v>
          </cell>
        </row>
        <row r="15">
          <cell r="A15">
            <v>37683</v>
          </cell>
          <cell r="B15" t="str">
            <v xml:space="preserve">PROVISÃO NF 044072  J.H. SATURNO DIST. MAT. ESCRIT. LTDA </v>
          </cell>
          <cell r="C15">
            <v>587</v>
          </cell>
        </row>
        <row r="16">
          <cell r="A16">
            <v>37687</v>
          </cell>
          <cell r="B16" t="str">
            <v xml:space="preserve">PROVISÃO NF. 046876 PEDRAGON AUTOS LTDA.  </v>
          </cell>
          <cell r="C16">
            <v>417.35</v>
          </cell>
        </row>
        <row r="17">
          <cell r="A17">
            <v>37693</v>
          </cell>
          <cell r="B17" t="str">
            <v xml:space="preserve">PROVISÃO NF 425903 CIL COM. DE INFORMATICA LTDA - NAGEM INFORMATICA </v>
          </cell>
          <cell r="C17">
            <v>165.26</v>
          </cell>
        </row>
        <row r="18">
          <cell r="A18">
            <v>37698</v>
          </cell>
          <cell r="B18" t="str">
            <v xml:space="preserve">PROVISÃO NF 426946 CIL COM. DE INFORMATICA LTDA - NAGEM INFORMATICA </v>
          </cell>
          <cell r="C18">
            <v>983.98</v>
          </cell>
        </row>
        <row r="19">
          <cell r="A19">
            <v>37704</v>
          </cell>
          <cell r="B19" t="str">
            <v xml:space="preserve">PROVISÃO NFS. 188570 TICKET SERVIÇOS S.A </v>
          </cell>
          <cell r="C19">
            <v>2010</v>
          </cell>
        </row>
        <row r="20">
          <cell r="A20">
            <v>37704</v>
          </cell>
          <cell r="B20" t="str">
            <v xml:space="preserve">PROVISÃO NFS. 188598 TICKET SERVIÇOS S.A </v>
          </cell>
          <cell r="C20">
            <v>730</v>
          </cell>
        </row>
        <row r="21">
          <cell r="A21">
            <v>37705</v>
          </cell>
          <cell r="B21" t="str">
            <v>Pg.NF.05266 ALLEN RIO-Serv.Com.de Produtos de Informatica Ltda. ref.compra 01 Acrobat.5.0 Windows(22001443)</v>
          </cell>
          <cell r="C21">
            <v>1159.28</v>
          </cell>
        </row>
        <row r="22">
          <cell r="A22">
            <v>37708</v>
          </cell>
          <cell r="B22" t="str">
            <v xml:space="preserve">PROVISÃO NFS. 00522  CULTURA INGLESA REF. MENSALIDADE DO CURSO AVANÇADO </v>
          </cell>
          <cell r="C22">
            <v>167.66</v>
          </cell>
        </row>
        <row r="23">
          <cell r="A23">
            <v>37711</v>
          </cell>
          <cell r="B23" t="str">
            <v xml:space="preserve">PROVISAO MAR/03 DESP.  CARTAO EMPRESARIAL BBRASIL - MAX XAVIER </v>
          </cell>
          <cell r="C23">
            <v>1062.55</v>
          </cell>
        </row>
        <row r="24">
          <cell r="A24">
            <v>37711</v>
          </cell>
          <cell r="B24" t="str">
            <v xml:space="preserve">PROVISAO MAR/03 DESP. VIAGEM SR. PAULO CESAR F. CUNHA CONF. CARTAO EMPRESARIAL BBRASIL </v>
          </cell>
          <cell r="C24">
            <v>1366.95</v>
          </cell>
        </row>
        <row r="25">
          <cell r="A25">
            <v>37711</v>
          </cell>
          <cell r="B25" t="str">
            <v xml:space="preserve">PROVISAO MAR/03 DESP. CARTAO EMPRESARIAL - ROBERTO WAINSTOK </v>
          </cell>
          <cell r="C25">
            <v>1373.21</v>
          </cell>
        </row>
        <row r="26">
          <cell r="A26">
            <v>37711</v>
          </cell>
          <cell r="B26" t="str">
            <v xml:space="preserve">PROVISÃO NFS. 00236 COOP. TRAB. ATIVID. MULTIPLAS E MOTO SERVIÇO PE. - REF. SERVS. MOTOBOYS. </v>
          </cell>
          <cell r="C26">
            <v>144</v>
          </cell>
        </row>
        <row r="28">
          <cell r="B28" t="str">
            <v>TOTAL</v>
          </cell>
          <cell r="C28">
            <v>29750.629999999994</v>
          </cell>
        </row>
      </sheetData>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sheetName val="fev"/>
      <sheetName val="mar"/>
      <sheetName val="abril"/>
      <sheetName val="maio"/>
      <sheetName val="junho"/>
      <sheetName val="Julho"/>
      <sheetName val="Agosto"/>
      <sheetName val="Setembro"/>
      <sheetName val="Folha8"/>
      <sheetName val="1ºsemestre"/>
      <sheetName val="Cadastro"/>
    </sheetNames>
    <sheetDataSet>
      <sheetData sheetId="0" refreshError="1">
        <row r="1">
          <cell r="A1" t="str">
            <v>AVIS - CONTROLE DE DESPESAS OPERACIONAIS</v>
          </cell>
          <cell r="F1" t="str">
            <v>PERÍODO</v>
          </cell>
          <cell r="G1">
            <v>36892</v>
          </cell>
        </row>
        <row r="3">
          <cell r="A3" t="str">
            <v>RESUMO</v>
          </cell>
          <cell r="F3" t="str">
            <v>OBS : No campo TIPO SER. Colocar M,R,I ou P para Manutenção,</v>
          </cell>
        </row>
        <row r="4">
          <cell r="A4" t="str">
            <v>MANUTENÇÃO</v>
          </cell>
          <cell r="B4">
            <v>5460.95</v>
          </cell>
          <cell r="C4" t="str">
            <v>TOTAL</v>
          </cell>
          <cell r="D4">
            <v>-13031.91</v>
          </cell>
          <cell r="F4" t="str">
            <v>Reforma, Invertimento ou Pneus respectivamente</v>
          </cell>
        </row>
        <row r="5">
          <cell r="A5" t="str">
            <v>REFORMA</v>
          </cell>
          <cell r="B5">
            <v>5401.36</v>
          </cell>
          <cell r="C5" t="str">
            <v>RESSARCIDO</v>
          </cell>
          <cell r="D5">
            <v>2006.8899999999999</v>
          </cell>
        </row>
        <row r="6">
          <cell r="A6" t="str">
            <v>INVESTIMENTO</v>
          </cell>
          <cell r="B6">
            <v>0</v>
          </cell>
          <cell r="C6" t="str">
            <v>DIFERENÇA</v>
          </cell>
          <cell r="D6">
            <v>-11025.02</v>
          </cell>
        </row>
        <row r="7">
          <cell r="A7" t="str">
            <v>PNEUS</v>
          </cell>
          <cell r="B7">
            <v>2169.6</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sheetNames>
    <sheetDataSet>
      <sheetData sheetId="0" refreshError="1">
        <row r="110">
          <cell r="J110" t="str">
            <v>OC 1% - 3.5% CIF MED</v>
          </cell>
        </row>
        <row r="111">
          <cell r="A111" t="str">
            <v>médias WTI-Dtd</v>
          </cell>
          <cell r="AB111" t="str">
            <v>UNL-Nft USG</v>
          </cell>
          <cell r="AO111" t="str">
            <v>C3 CP-(DU(m-1)+MOPS180)/2</v>
          </cell>
        </row>
        <row r="130">
          <cell r="A130" t="str">
            <v>Datado-Dubai</v>
          </cell>
          <cell r="O130" t="str">
            <v>WTI- No.6 1%</v>
          </cell>
          <cell r="AB130" t="str">
            <v>NYH-USG No2</v>
          </cell>
          <cell r="AO130" t="str">
            <v>H.O. NYMEX -No2 USG wtb</v>
          </cell>
        </row>
        <row r="148">
          <cell r="O148" t="str">
            <v>No6 .3%- No.6 1% NYH</v>
          </cell>
        </row>
        <row r="152">
          <cell r="A152" t="str">
            <v>WTI-WTS</v>
          </cell>
          <cell r="AB152" t="str">
            <v>Jet 54 USG - No2 USG</v>
          </cell>
        </row>
        <row r="167">
          <cell r="O167" t="str">
            <v>No6 .7%- No.6 1% NYH</v>
          </cell>
        </row>
        <row r="171">
          <cell r="AB171" t="str">
            <v>3%NYH- 3%USG</v>
          </cell>
        </row>
        <row r="186">
          <cell r="O186" t="str">
            <v>No6 1%- No.6 3% NYH</v>
          </cell>
        </row>
        <row r="190">
          <cell r="AB190" t="str">
            <v>Jet-No.2 NYH</v>
          </cell>
        </row>
        <row r="192">
          <cell r="A192" t="str">
            <v>naphtha phy CIF NWE x dtd</v>
          </cell>
        </row>
        <row r="205">
          <cell r="O205" t="str">
            <v>Unl NYH-Unl USG</v>
          </cell>
        </row>
        <row r="209">
          <cell r="AB209" t="str">
            <v>No.2 NYH - WTI</v>
          </cell>
        </row>
        <row r="212">
          <cell r="A212" t="str">
            <v>propane CIF NWE x dtd</v>
          </cell>
        </row>
        <row r="224">
          <cell r="O224" t="str">
            <v>No6 1%- No.6 2.2% NYH</v>
          </cell>
        </row>
        <row r="228">
          <cell r="AB228" t="str">
            <v>HSFO 380 Sing - HSFO 180 Sing</v>
          </cell>
        </row>
        <row r="242">
          <cell r="O242" t="str">
            <v xml:space="preserve">WTI - Propane MB </v>
          </cell>
        </row>
        <row r="256">
          <cell r="A256" t="str">
            <v>gasoil 0,2% CIF NWE x dtd</v>
          </cell>
        </row>
        <row r="260">
          <cell r="O260" t="str">
            <v xml:space="preserve">Propano MB - Butane MB </v>
          </cell>
        </row>
        <row r="278">
          <cell r="O278" t="str">
            <v>Unl NYH - WTI</v>
          </cell>
        </row>
        <row r="279">
          <cell r="A279" t="str">
            <v>No.6 1% FOB NWE x dtd</v>
          </cell>
        </row>
        <row r="301">
          <cell r="O301" t="str">
            <v>No 6 1% FOB NWE - 1% CIF MED</v>
          </cell>
        </row>
        <row r="302">
          <cell r="A302" t="str">
            <v>Premium FOB MED - dtd</v>
          </cell>
        </row>
        <row r="320">
          <cell r="O320" t="str">
            <v>IPE Gasoil - Brent</v>
          </cell>
        </row>
        <row r="326">
          <cell r="A326" t="str">
            <v>naphtha FOB MED x dtd</v>
          </cell>
        </row>
        <row r="350">
          <cell r="A350" t="str">
            <v>Jet FOB MED x dtd</v>
          </cell>
        </row>
        <row r="373">
          <cell r="A373" t="str">
            <v>No.6 1% FOB MED x dtd</v>
          </cell>
        </row>
        <row r="396">
          <cell r="A396" t="str">
            <v>3.5% FOB MED - 1% CIF MED</v>
          </cell>
        </row>
        <row r="419">
          <cell r="A419" t="str">
            <v>GOMFM-IPE</v>
          </cell>
        </row>
        <row r="442">
          <cell r="A442" t="str">
            <v>EN590 CIF NWE x dtd</v>
          </cell>
        </row>
        <row r="465">
          <cell r="A465" t="str">
            <v>JET CIF NWE x dtd</v>
          </cell>
        </row>
        <row r="488">
          <cell r="A488" t="str">
            <v>JET CIF NWE - IPE Gasoil</v>
          </cell>
        </row>
        <row r="511">
          <cell r="A511" t="str">
            <v>No.6 1% CIF NWE x dtd</v>
          </cell>
        </row>
        <row r="533">
          <cell r="A533" t="str">
            <v>No.6 3,5 % CIF NWE - 1% FOB NWE</v>
          </cell>
        </row>
        <row r="556">
          <cell r="A556" t="str">
            <v>butane CIF NWE x dtd</v>
          </cell>
        </row>
        <row r="579">
          <cell r="A579" t="str">
            <v>HSFO 180 SINGAPURA x Dubai</v>
          </cell>
        </row>
        <row r="602">
          <cell r="A602" t="str">
            <v>Unleaded 95 SINGAPURA x dtd</v>
          </cell>
        </row>
      </sheetData>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VI"/>
      <sheetName val="RA "/>
      <sheetName val="IRT "/>
      <sheetName val="PARTICIP  IRT"/>
      <sheetName val="quadro"/>
      <sheetName val="Encargos"/>
      <sheetName val="En.Comp-ANEEL "/>
      <sheetName val="CUST"/>
      <sheetName val="VN_Lajeado"/>
      <sheetName val="Compensação Financeira"/>
      <sheetName val="CÁLCULO GRÁFICO"/>
      <sheetName val=" Anexo I"/>
      <sheetName val=" Anexo I I"/>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row r="8">
          <cell r="B8" t="str">
            <v>ENERGIA COMPRADA</v>
          </cell>
          <cell r="C8">
            <v>0.12540000000000001</v>
          </cell>
        </row>
        <row r="9">
          <cell r="B9" t="str">
            <v>TOTAL PARCELA  A</v>
          </cell>
          <cell r="C9">
            <v>0.13790000000000002</v>
          </cell>
        </row>
        <row r="10">
          <cell r="B10" t="str">
            <v>TOTAL PARCELA  B</v>
          </cell>
          <cell r="C10">
            <v>0.11365578890406226</v>
          </cell>
        </row>
        <row r="11">
          <cell r="B11" t="str">
            <v>IRT TOTAL</v>
          </cell>
          <cell r="C11">
            <v>0.25155578890406227</v>
          </cell>
        </row>
        <row r="19">
          <cell r="B19" t="str">
            <v>RGR</v>
          </cell>
          <cell r="C19">
            <v>6.1009076503414144E-3</v>
          </cell>
        </row>
        <row r="20">
          <cell r="B20" t="str">
            <v>CCC</v>
          </cell>
          <cell r="C20">
            <v>3.9351814388906711E-2</v>
          </cell>
        </row>
        <row r="21">
          <cell r="B21" t="str">
            <v>CDE</v>
          </cell>
          <cell r="C21">
            <v>2.8183553481268619E-2</v>
          </cell>
        </row>
        <row r="22">
          <cell r="B22" t="str">
            <v>CFURH</v>
          </cell>
          <cell r="C22">
            <v>0</v>
          </cell>
        </row>
        <row r="23">
          <cell r="B23" t="str">
            <v>TFSEE</v>
          </cell>
          <cell r="C23">
            <v>1.960076788064426E-3</v>
          </cell>
        </row>
        <row r="24">
          <cell r="B24" t="str">
            <v xml:space="preserve">ENERGIA COMPRADA  </v>
          </cell>
          <cell r="C24">
            <v>0.5037989698382872</v>
          </cell>
        </row>
        <row r="25">
          <cell r="B25" t="str">
            <v>ENCARGOS DE TRANSMISSÃO</v>
          </cell>
          <cell r="C25">
            <v>2.1288983176628966E-3</v>
          </cell>
        </row>
        <row r="26">
          <cell r="B26" t="str">
            <v xml:space="preserve">PARCELA " B " </v>
          </cell>
          <cell r="C26">
            <v>0.41847577953546883</v>
          </cell>
        </row>
        <row r="27">
          <cell r="C27">
            <v>1.0000000000000002</v>
          </cell>
        </row>
        <row r="35">
          <cell r="B35" t="str">
            <v>ENCARGOS</v>
          </cell>
          <cell r="C35">
            <v>7.7725250626244066E-2</v>
          </cell>
        </row>
        <row r="36">
          <cell r="B36" t="str">
            <v xml:space="preserve">ENERGIA COMPRADA </v>
          </cell>
          <cell r="C36">
            <v>0.5037989698382872</v>
          </cell>
        </row>
        <row r="37">
          <cell r="B37" t="str">
            <v xml:space="preserve">PARCELA " B " </v>
          </cell>
          <cell r="C37">
            <v>0.41847577953546883</v>
          </cell>
        </row>
        <row r="38">
          <cell r="C38">
            <v>1</v>
          </cell>
        </row>
      </sheetData>
      <sheetData sheetId="11" refreshError="1"/>
      <sheetData sheetId="12"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rigerante"/>
      <sheetName val="Cerveja"/>
      <sheetName val="Agua"/>
      <sheetName val="Kapo"/>
      <sheetName val="Suco Mais"/>
      <sheetName val="Energético"/>
      <sheetName val="Nestea"/>
      <sheetName val="Rolling Agrupado c.f."/>
      <sheetName val="Rolling 2007 Recebido em Mar_0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nbras TVA"/>
      <sheetName val="São Jose"/>
      <sheetName val="Eucalipto"/>
      <sheetName val="Mogno"/>
      <sheetName val="Canpar"/>
      <sheetName val="Canbras Net"/>
      <sheetName val="Walberg"/>
      <sheetName val="Licenses Consol"/>
      <sheetName val="Consol &amp; Inputs"/>
      <sheetName val="Free Cash 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Circularização"/>
      <sheetName val="Análise Aging"/>
      <sheetName val="Atual. cambial"/>
      <sheetName val="Partes Relacionadas"/>
      <sheetName val="Movimentação Clientes"/>
      <sheetName val="XREF"/>
      <sheetName val="Tickmarks"/>
      <sheetName val="Atual_ cambial"/>
      <sheetName val="CÁLCULO GRÁFICO"/>
      <sheetName val="Aging"/>
      <sheetName val="PDD-Movimentação"/>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DMPL - 31.12.2008"/>
      <sheetName val="DMPL - 31.10.2008"/>
      <sheetName val="XREF"/>
      <sheetName val="Tickmarks"/>
      <sheetName val="DMPL"/>
      <sheetName val="Composição Acionária"/>
      <sheetName val="1.DMPL"/>
      <sheetName val="1.1 DMPL Ajustada"/>
      <sheetName val="2. Lucro por Ação"/>
      <sheetName val="2.1 Quadro Ev. Stock Options"/>
    </sheetNames>
    <sheetDataSet>
      <sheetData sheetId="0" refreshError="1">
        <row r="11">
          <cell r="F11">
            <v>-666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sheetName val="RESUMO ER"/>
      <sheetName val="DEMONSTRATIVO"/>
      <sheetName val="CODIGO-K"/>
      <sheetName val="TIP"/>
      <sheetName val="DADOS-CA"/>
      <sheetName val="DADOS-DIV"/>
      <sheetName val="Plan1"/>
      <sheetName val="pl atual"/>
      <sheetName val="C5Reco"/>
      <sheetName val="Cover"/>
      <sheetName val="LOC"/>
      <sheetName val="Correção"/>
      <sheetName val="RESUMO_ER"/>
      <sheetName val="pl_atual"/>
      <sheetName val="FORNECEDORES"/>
      <sheetName val="Lead"/>
      <sheetName val="Canbras TVA"/>
      <sheetName val="Statements"/>
      <sheetName val="Debt"/>
      <sheetName val="Mutuo 19112001"/>
      <sheetName val="Mutuo 13122001"/>
      <sheetName val="DR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row r="1">
          <cell r="A1" t="str">
            <v>codmun</v>
          </cell>
        </row>
        <row r="2">
          <cell r="A2" t="str">
            <v>001</v>
          </cell>
        </row>
        <row r="3">
          <cell r="A3" t="str">
            <v>001</v>
          </cell>
        </row>
        <row r="4">
          <cell r="A4" t="str">
            <v>001</v>
          </cell>
        </row>
        <row r="5">
          <cell r="A5" t="str">
            <v>001</v>
          </cell>
        </row>
        <row r="6">
          <cell r="A6" t="str">
            <v>003</v>
          </cell>
        </row>
        <row r="7">
          <cell r="A7" t="str">
            <v>003</v>
          </cell>
        </row>
        <row r="8">
          <cell r="A8" t="str">
            <v>006</v>
          </cell>
        </row>
        <row r="9">
          <cell r="A9" t="str">
            <v>006</v>
          </cell>
        </row>
        <row r="10">
          <cell r="A10" t="str">
            <v>006</v>
          </cell>
        </row>
        <row r="11">
          <cell r="A11" t="str">
            <v>006</v>
          </cell>
        </row>
        <row r="12">
          <cell r="A12" t="str">
            <v>011</v>
          </cell>
        </row>
        <row r="13">
          <cell r="A13" t="str">
            <v>011</v>
          </cell>
        </row>
        <row r="14">
          <cell r="A14" t="str">
            <v>011</v>
          </cell>
        </row>
        <row r="15">
          <cell r="A15" t="str">
            <v>011</v>
          </cell>
        </row>
        <row r="16">
          <cell r="A16" t="str">
            <v>011</v>
          </cell>
        </row>
        <row r="17">
          <cell r="A17" t="str">
            <v>016</v>
          </cell>
        </row>
        <row r="18">
          <cell r="A18" t="str">
            <v>016</v>
          </cell>
        </row>
        <row r="19">
          <cell r="A19" t="str">
            <v>016</v>
          </cell>
        </row>
        <row r="20">
          <cell r="A20" t="str">
            <v>016</v>
          </cell>
        </row>
        <row r="21">
          <cell r="A21" t="str">
            <v>021</v>
          </cell>
        </row>
        <row r="22">
          <cell r="A22" t="str">
            <v>021</v>
          </cell>
        </row>
        <row r="23">
          <cell r="A23" t="str">
            <v>021</v>
          </cell>
        </row>
        <row r="24">
          <cell r="A24" t="str">
            <v>021</v>
          </cell>
        </row>
        <row r="25">
          <cell r="A25" t="str">
            <v>021</v>
          </cell>
        </row>
        <row r="26">
          <cell r="A26" t="str">
            <v>026</v>
          </cell>
        </row>
        <row r="27">
          <cell r="A27" t="str">
            <v>026</v>
          </cell>
        </row>
        <row r="28">
          <cell r="A28" t="str">
            <v>031</v>
          </cell>
        </row>
        <row r="29">
          <cell r="A29" t="str">
            <v>031</v>
          </cell>
        </row>
        <row r="30">
          <cell r="A30" t="str">
            <v>031</v>
          </cell>
        </row>
        <row r="31">
          <cell r="A31" t="str">
            <v>031</v>
          </cell>
        </row>
        <row r="32">
          <cell r="A32" t="str">
            <v>031</v>
          </cell>
        </row>
        <row r="33">
          <cell r="A33" t="str">
            <v>031</v>
          </cell>
        </row>
        <row r="34">
          <cell r="A34" t="str">
            <v>036</v>
          </cell>
        </row>
        <row r="35">
          <cell r="A35" t="str">
            <v>036</v>
          </cell>
        </row>
        <row r="36">
          <cell r="A36" t="str">
            <v>036</v>
          </cell>
        </row>
        <row r="37">
          <cell r="A37" t="str">
            <v>036</v>
          </cell>
        </row>
        <row r="38">
          <cell r="A38" t="str">
            <v>036</v>
          </cell>
        </row>
        <row r="39">
          <cell r="A39" t="str">
            <v>041</v>
          </cell>
        </row>
        <row r="40">
          <cell r="A40" t="str">
            <v>041</v>
          </cell>
        </row>
        <row r="41">
          <cell r="A41" t="str">
            <v>041</v>
          </cell>
        </row>
        <row r="42">
          <cell r="A42" t="str">
            <v>041</v>
          </cell>
        </row>
        <row r="43">
          <cell r="A43" t="str">
            <v>046</v>
          </cell>
        </row>
        <row r="44">
          <cell r="A44" t="str">
            <v>046</v>
          </cell>
        </row>
        <row r="45">
          <cell r="A45" t="str">
            <v>051</v>
          </cell>
        </row>
        <row r="46">
          <cell r="A46" t="str">
            <v>053</v>
          </cell>
        </row>
        <row r="47">
          <cell r="A47" t="str">
            <v>056</v>
          </cell>
        </row>
        <row r="48">
          <cell r="A48" t="str">
            <v>056</v>
          </cell>
        </row>
        <row r="49">
          <cell r="A49" t="str">
            <v>056</v>
          </cell>
        </row>
        <row r="50">
          <cell r="A50" t="str">
            <v>056</v>
          </cell>
        </row>
        <row r="51">
          <cell r="A51" t="str">
            <v>061</v>
          </cell>
        </row>
        <row r="52">
          <cell r="A52" t="str">
            <v>061</v>
          </cell>
        </row>
        <row r="53">
          <cell r="A53" t="str">
            <v>061</v>
          </cell>
        </row>
        <row r="54">
          <cell r="A54" t="str">
            <v>066</v>
          </cell>
        </row>
        <row r="55">
          <cell r="A55" t="str">
            <v>066</v>
          </cell>
        </row>
        <row r="56">
          <cell r="A56" t="str">
            <v>066</v>
          </cell>
        </row>
        <row r="57">
          <cell r="A57" t="str">
            <v>071</v>
          </cell>
        </row>
        <row r="58">
          <cell r="A58" t="str">
            <v>071</v>
          </cell>
        </row>
        <row r="59">
          <cell r="A59" t="str">
            <v>076</v>
          </cell>
        </row>
        <row r="60">
          <cell r="A60" t="str">
            <v>076</v>
          </cell>
        </row>
        <row r="61">
          <cell r="A61" t="str">
            <v>076</v>
          </cell>
        </row>
        <row r="62">
          <cell r="A62" t="str">
            <v>076</v>
          </cell>
        </row>
        <row r="63">
          <cell r="A63" t="str">
            <v>081</v>
          </cell>
        </row>
        <row r="64">
          <cell r="A64" t="str">
            <v>081</v>
          </cell>
        </row>
        <row r="65">
          <cell r="A65" t="str">
            <v>081</v>
          </cell>
        </row>
        <row r="66">
          <cell r="A66" t="str">
            <v>081</v>
          </cell>
        </row>
        <row r="67">
          <cell r="A67" t="str">
            <v>081</v>
          </cell>
        </row>
        <row r="68">
          <cell r="A68" t="str">
            <v>081</v>
          </cell>
        </row>
        <row r="69">
          <cell r="A69" t="str">
            <v>081</v>
          </cell>
        </row>
        <row r="70">
          <cell r="A70" t="str">
            <v>086</v>
          </cell>
        </row>
        <row r="71">
          <cell r="A71" t="str">
            <v>091</v>
          </cell>
        </row>
        <row r="72">
          <cell r="A72" t="str">
            <v>091</v>
          </cell>
        </row>
        <row r="73">
          <cell r="A73" t="str">
            <v>091</v>
          </cell>
        </row>
        <row r="74">
          <cell r="A74" t="str">
            <v>091</v>
          </cell>
        </row>
        <row r="75">
          <cell r="A75" t="str">
            <v>091</v>
          </cell>
        </row>
        <row r="76">
          <cell r="A76" t="str">
            <v>091</v>
          </cell>
        </row>
        <row r="77">
          <cell r="A77" t="str">
            <v>091</v>
          </cell>
        </row>
        <row r="78">
          <cell r="A78" t="str">
            <v>091</v>
          </cell>
        </row>
        <row r="79">
          <cell r="A79" t="str">
            <v>091</v>
          </cell>
        </row>
        <row r="80">
          <cell r="A80" t="str">
            <v>096</v>
          </cell>
        </row>
        <row r="81">
          <cell r="A81" t="str">
            <v>096</v>
          </cell>
        </row>
        <row r="82">
          <cell r="A82" t="str">
            <v>096</v>
          </cell>
        </row>
        <row r="83">
          <cell r="A83" t="str">
            <v>101</v>
          </cell>
        </row>
        <row r="84">
          <cell r="A84" t="str">
            <v>101</v>
          </cell>
        </row>
        <row r="85">
          <cell r="A85" t="str">
            <v>101</v>
          </cell>
        </row>
        <row r="86">
          <cell r="A86" t="str">
            <v>106</v>
          </cell>
        </row>
        <row r="87">
          <cell r="A87" t="str">
            <v>106</v>
          </cell>
        </row>
        <row r="88">
          <cell r="A88" t="str">
            <v>111</v>
          </cell>
        </row>
        <row r="89">
          <cell r="A89" t="str">
            <v>111</v>
          </cell>
        </row>
        <row r="90">
          <cell r="A90" t="str">
            <v>111</v>
          </cell>
        </row>
        <row r="91">
          <cell r="A91" t="str">
            <v>111</v>
          </cell>
        </row>
        <row r="92">
          <cell r="A92" t="str">
            <v>111</v>
          </cell>
        </row>
        <row r="93">
          <cell r="A93" t="str">
            <v>111</v>
          </cell>
        </row>
        <row r="94">
          <cell r="A94" t="str">
            <v>116</v>
          </cell>
        </row>
        <row r="95">
          <cell r="A95" t="str">
            <v>116</v>
          </cell>
        </row>
        <row r="96">
          <cell r="A96" t="str">
            <v>116</v>
          </cell>
        </row>
        <row r="97">
          <cell r="A97" t="str">
            <v>121</v>
          </cell>
        </row>
        <row r="98">
          <cell r="A98" t="str">
            <v>121</v>
          </cell>
        </row>
        <row r="99">
          <cell r="A99" t="str">
            <v>121</v>
          </cell>
        </row>
        <row r="100">
          <cell r="A100" t="str">
            <v>121</v>
          </cell>
        </row>
        <row r="101">
          <cell r="A101" t="str">
            <v>126</v>
          </cell>
        </row>
        <row r="102">
          <cell r="A102" t="str">
            <v>126</v>
          </cell>
        </row>
        <row r="103">
          <cell r="A103" t="str">
            <v>126</v>
          </cell>
        </row>
        <row r="104">
          <cell r="A104" t="str">
            <v>126</v>
          </cell>
        </row>
        <row r="105">
          <cell r="A105" t="str">
            <v>131</v>
          </cell>
        </row>
        <row r="106">
          <cell r="A106" t="str">
            <v>131</v>
          </cell>
        </row>
        <row r="107">
          <cell r="A107" t="str">
            <v>131</v>
          </cell>
        </row>
        <row r="108">
          <cell r="A108" t="str">
            <v>136</v>
          </cell>
        </row>
        <row r="109">
          <cell r="A109" t="str">
            <v>136</v>
          </cell>
        </row>
        <row r="110">
          <cell r="A110" t="str">
            <v>136</v>
          </cell>
        </row>
        <row r="111">
          <cell r="A111" t="str">
            <v>136</v>
          </cell>
        </row>
        <row r="112">
          <cell r="A112" t="str">
            <v>136</v>
          </cell>
        </row>
        <row r="113">
          <cell r="A113" t="str">
            <v>136</v>
          </cell>
        </row>
        <row r="114">
          <cell r="A114" t="str">
            <v>141</v>
          </cell>
        </row>
        <row r="115">
          <cell r="A115" t="str">
            <v>141</v>
          </cell>
        </row>
        <row r="116">
          <cell r="A116" t="str">
            <v>141</v>
          </cell>
        </row>
        <row r="117">
          <cell r="A117" t="str">
            <v>141</v>
          </cell>
        </row>
        <row r="118">
          <cell r="A118" t="str">
            <v>146</v>
          </cell>
        </row>
        <row r="119">
          <cell r="A119" t="str">
            <v>146</v>
          </cell>
        </row>
        <row r="120">
          <cell r="A120" t="str">
            <v>146</v>
          </cell>
        </row>
        <row r="121">
          <cell r="A121" t="str">
            <v>146</v>
          </cell>
        </row>
        <row r="122">
          <cell r="A122" t="str">
            <v>151</v>
          </cell>
        </row>
        <row r="123">
          <cell r="A123" t="str">
            <v>151</v>
          </cell>
        </row>
        <row r="124">
          <cell r="A124" t="str">
            <v>156</v>
          </cell>
        </row>
        <row r="125">
          <cell r="A125" t="str">
            <v>156</v>
          </cell>
        </row>
        <row r="126">
          <cell r="A126" t="str">
            <v>156</v>
          </cell>
        </row>
        <row r="127">
          <cell r="A127" t="str">
            <v>156</v>
          </cell>
        </row>
        <row r="128">
          <cell r="A128" t="str">
            <v>156</v>
          </cell>
        </row>
        <row r="129">
          <cell r="A129" t="str">
            <v>156</v>
          </cell>
        </row>
        <row r="130">
          <cell r="A130" t="str">
            <v>161</v>
          </cell>
        </row>
        <row r="131">
          <cell r="A131" t="str">
            <v>166</v>
          </cell>
        </row>
        <row r="132">
          <cell r="A132" t="str">
            <v>166</v>
          </cell>
        </row>
        <row r="133">
          <cell r="A133" t="str">
            <v>168</v>
          </cell>
        </row>
        <row r="134">
          <cell r="A134" t="str">
            <v>168</v>
          </cell>
        </row>
        <row r="135">
          <cell r="A135" t="str">
            <v>171</v>
          </cell>
        </row>
        <row r="136">
          <cell r="A136" t="str">
            <v>171</v>
          </cell>
        </row>
        <row r="137">
          <cell r="A137" t="str">
            <v>171</v>
          </cell>
        </row>
        <row r="138">
          <cell r="A138" t="str">
            <v>176</v>
          </cell>
        </row>
        <row r="139">
          <cell r="A139" t="str">
            <v>176</v>
          </cell>
        </row>
        <row r="140">
          <cell r="A140" t="str">
            <v>176</v>
          </cell>
        </row>
        <row r="141">
          <cell r="A141" t="str">
            <v>176</v>
          </cell>
        </row>
        <row r="142">
          <cell r="A142" t="str">
            <v>181</v>
          </cell>
        </row>
        <row r="143">
          <cell r="A143" t="str">
            <v>186</v>
          </cell>
        </row>
        <row r="144">
          <cell r="A144" t="str">
            <v>186</v>
          </cell>
        </row>
        <row r="145">
          <cell r="A145" t="str">
            <v>186</v>
          </cell>
        </row>
        <row r="146">
          <cell r="A146" t="str">
            <v>191</v>
          </cell>
        </row>
        <row r="147">
          <cell r="A147" t="str">
            <v>191</v>
          </cell>
        </row>
        <row r="148">
          <cell r="A148" t="str">
            <v>191</v>
          </cell>
        </row>
        <row r="149">
          <cell r="A149" t="str">
            <v>191</v>
          </cell>
        </row>
        <row r="150">
          <cell r="A150" t="str">
            <v>191</v>
          </cell>
        </row>
        <row r="151">
          <cell r="A151" t="str">
            <v>193</v>
          </cell>
        </row>
        <row r="152">
          <cell r="A152" t="str">
            <v>193</v>
          </cell>
        </row>
        <row r="153">
          <cell r="A153" t="str">
            <v>196</v>
          </cell>
        </row>
        <row r="154">
          <cell r="A154" t="str">
            <v>196</v>
          </cell>
        </row>
        <row r="155">
          <cell r="A155" t="str">
            <v>196</v>
          </cell>
        </row>
        <row r="156">
          <cell r="A156" t="str">
            <v>196</v>
          </cell>
        </row>
        <row r="157">
          <cell r="A157" t="str">
            <v>201</v>
          </cell>
        </row>
        <row r="158">
          <cell r="A158" t="str">
            <v>201</v>
          </cell>
        </row>
        <row r="159">
          <cell r="A159" t="str">
            <v>201</v>
          </cell>
        </row>
        <row r="160">
          <cell r="A160" t="str">
            <v>201</v>
          </cell>
        </row>
        <row r="161">
          <cell r="A161" t="str">
            <v>201</v>
          </cell>
        </row>
        <row r="162">
          <cell r="A162" t="str">
            <v>201</v>
          </cell>
        </row>
        <row r="163">
          <cell r="A163" t="str">
            <v>201</v>
          </cell>
        </row>
        <row r="164">
          <cell r="A164" t="str">
            <v>203</v>
          </cell>
        </row>
        <row r="165">
          <cell r="A165" t="str">
            <v>206</v>
          </cell>
        </row>
        <row r="166">
          <cell r="A166" t="str">
            <v>206</v>
          </cell>
        </row>
        <row r="167">
          <cell r="A167" t="str">
            <v>206</v>
          </cell>
        </row>
        <row r="168">
          <cell r="A168" t="str">
            <v>211</v>
          </cell>
        </row>
        <row r="169">
          <cell r="A169" t="str">
            <v>211</v>
          </cell>
        </row>
        <row r="170">
          <cell r="A170" t="str">
            <v>216</v>
          </cell>
        </row>
        <row r="171">
          <cell r="A171" t="str">
            <v>216</v>
          </cell>
        </row>
        <row r="172">
          <cell r="A172" t="str">
            <v>216</v>
          </cell>
        </row>
        <row r="173">
          <cell r="A173" t="str">
            <v>216</v>
          </cell>
        </row>
        <row r="174">
          <cell r="A174" t="str">
            <v>221</v>
          </cell>
        </row>
        <row r="175">
          <cell r="A175" t="str">
            <v>226</v>
          </cell>
        </row>
        <row r="176">
          <cell r="A176" t="str">
            <v>226</v>
          </cell>
        </row>
        <row r="177">
          <cell r="A177" t="str">
            <v>231</v>
          </cell>
        </row>
        <row r="178">
          <cell r="A178" t="str">
            <v>231</v>
          </cell>
        </row>
        <row r="179">
          <cell r="A179" t="str">
            <v>231</v>
          </cell>
        </row>
        <row r="180">
          <cell r="A180" t="str">
            <v>236</v>
          </cell>
        </row>
        <row r="181">
          <cell r="A181" t="str">
            <v>236</v>
          </cell>
        </row>
        <row r="182">
          <cell r="A182" t="str">
            <v>236</v>
          </cell>
        </row>
        <row r="183">
          <cell r="A183" t="str">
            <v>241</v>
          </cell>
        </row>
        <row r="184">
          <cell r="A184" t="str">
            <v>241</v>
          </cell>
        </row>
        <row r="185">
          <cell r="A185" t="str">
            <v>241</v>
          </cell>
        </row>
        <row r="186">
          <cell r="A186" t="str">
            <v>241</v>
          </cell>
        </row>
        <row r="187">
          <cell r="A187" t="str">
            <v>241</v>
          </cell>
        </row>
        <row r="188">
          <cell r="A188" t="str">
            <v>246</v>
          </cell>
        </row>
        <row r="189">
          <cell r="A189" t="str">
            <v>246</v>
          </cell>
        </row>
        <row r="190">
          <cell r="A190" t="str">
            <v>246</v>
          </cell>
        </row>
        <row r="191">
          <cell r="A191" t="str">
            <v>251</v>
          </cell>
        </row>
        <row r="192">
          <cell r="A192" t="str">
            <v>251</v>
          </cell>
        </row>
        <row r="193">
          <cell r="A193" t="str">
            <v>251</v>
          </cell>
        </row>
        <row r="194">
          <cell r="A194" t="str">
            <v>253</v>
          </cell>
        </row>
        <row r="195">
          <cell r="A195" t="str">
            <v>253</v>
          </cell>
        </row>
        <row r="196">
          <cell r="A196" t="str">
            <v>256</v>
          </cell>
        </row>
        <row r="197">
          <cell r="A197" t="str">
            <v>256</v>
          </cell>
        </row>
        <row r="198">
          <cell r="A198" t="str">
            <v>256</v>
          </cell>
        </row>
        <row r="199">
          <cell r="A199" t="str">
            <v>261</v>
          </cell>
        </row>
        <row r="200">
          <cell r="A200" t="str">
            <v>261</v>
          </cell>
        </row>
        <row r="201">
          <cell r="A201" t="str">
            <v>261</v>
          </cell>
        </row>
        <row r="202">
          <cell r="A202" t="str">
            <v>266</v>
          </cell>
        </row>
        <row r="203">
          <cell r="A203" t="str">
            <v>271</v>
          </cell>
        </row>
        <row r="204">
          <cell r="A204" t="str">
            <v>271</v>
          </cell>
        </row>
        <row r="205">
          <cell r="A205" t="str">
            <v>271</v>
          </cell>
        </row>
        <row r="206">
          <cell r="A206" t="str">
            <v>271</v>
          </cell>
        </row>
        <row r="207">
          <cell r="A207" t="str">
            <v>276</v>
          </cell>
        </row>
        <row r="208">
          <cell r="A208" t="str">
            <v>276</v>
          </cell>
        </row>
        <row r="209">
          <cell r="A209" t="str">
            <v>281</v>
          </cell>
        </row>
        <row r="210">
          <cell r="A210" t="str">
            <v>281</v>
          </cell>
        </row>
        <row r="211">
          <cell r="A211" t="str">
            <v>281</v>
          </cell>
        </row>
        <row r="212">
          <cell r="A212" t="str">
            <v>281</v>
          </cell>
        </row>
        <row r="213">
          <cell r="A213" t="str">
            <v>286</v>
          </cell>
        </row>
        <row r="214">
          <cell r="A214" t="str">
            <v>286</v>
          </cell>
        </row>
        <row r="215">
          <cell r="A215" t="str">
            <v>286</v>
          </cell>
        </row>
        <row r="216">
          <cell r="A216" t="str">
            <v>286</v>
          </cell>
        </row>
        <row r="217">
          <cell r="A217" t="str">
            <v>291</v>
          </cell>
        </row>
        <row r="218">
          <cell r="A218" t="str">
            <v>291</v>
          </cell>
        </row>
        <row r="219">
          <cell r="A219" t="str">
            <v>291</v>
          </cell>
        </row>
        <row r="220">
          <cell r="A220" t="str">
            <v>291</v>
          </cell>
        </row>
        <row r="221">
          <cell r="A221" t="str">
            <v>291</v>
          </cell>
        </row>
        <row r="222">
          <cell r="A222" t="str">
            <v>291</v>
          </cell>
        </row>
        <row r="223">
          <cell r="A223" t="str">
            <v>296</v>
          </cell>
        </row>
        <row r="224">
          <cell r="A224" t="str">
            <v>296</v>
          </cell>
        </row>
        <row r="225">
          <cell r="A225" t="str">
            <v>296</v>
          </cell>
        </row>
        <row r="226">
          <cell r="A226" t="str">
            <v>296</v>
          </cell>
        </row>
        <row r="227">
          <cell r="A227" t="str">
            <v>301</v>
          </cell>
        </row>
        <row r="228">
          <cell r="A228" t="str">
            <v>301</v>
          </cell>
        </row>
        <row r="229">
          <cell r="A229" t="str">
            <v>306</v>
          </cell>
        </row>
        <row r="230">
          <cell r="A230" t="str">
            <v>311</v>
          </cell>
        </row>
        <row r="231">
          <cell r="A231" t="str">
            <v>311</v>
          </cell>
        </row>
        <row r="232">
          <cell r="A232" t="str">
            <v>316</v>
          </cell>
        </row>
        <row r="233">
          <cell r="A233" t="str">
            <v>316</v>
          </cell>
        </row>
        <row r="234">
          <cell r="A234" t="str">
            <v>316</v>
          </cell>
        </row>
        <row r="235">
          <cell r="A235" t="str">
            <v>316</v>
          </cell>
        </row>
        <row r="236">
          <cell r="A236" t="str">
            <v>321</v>
          </cell>
        </row>
        <row r="237">
          <cell r="A237" t="str">
            <v>321</v>
          </cell>
        </row>
        <row r="238">
          <cell r="A238" t="str">
            <v>321</v>
          </cell>
        </row>
        <row r="239">
          <cell r="A239" t="str">
            <v>321</v>
          </cell>
        </row>
        <row r="240">
          <cell r="A240" t="str">
            <v>326</v>
          </cell>
        </row>
        <row r="241">
          <cell r="A241" t="str">
            <v>326</v>
          </cell>
        </row>
        <row r="242">
          <cell r="A242" t="str">
            <v>331</v>
          </cell>
        </row>
        <row r="243">
          <cell r="A243" t="str">
            <v>331</v>
          </cell>
        </row>
        <row r="244">
          <cell r="A244" t="str">
            <v>336</v>
          </cell>
        </row>
        <row r="245">
          <cell r="A245" t="str">
            <v>336</v>
          </cell>
        </row>
        <row r="246">
          <cell r="A246" t="str">
            <v>341</v>
          </cell>
        </row>
        <row r="247">
          <cell r="A247" t="str">
            <v>341</v>
          </cell>
        </row>
        <row r="248">
          <cell r="A248" t="str">
            <v>341</v>
          </cell>
        </row>
        <row r="249">
          <cell r="A249" t="str">
            <v>346</v>
          </cell>
        </row>
        <row r="250">
          <cell r="A250" t="str">
            <v>346</v>
          </cell>
        </row>
        <row r="251">
          <cell r="A251" t="str">
            <v>351</v>
          </cell>
        </row>
        <row r="252">
          <cell r="A252" t="str">
            <v>351</v>
          </cell>
        </row>
        <row r="253">
          <cell r="A253" t="str">
            <v>356</v>
          </cell>
        </row>
        <row r="254">
          <cell r="A254" t="str">
            <v>356</v>
          </cell>
        </row>
        <row r="255">
          <cell r="A255" t="str">
            <v>361</v>
          </cell>
        </row>
        <row r="256">
          <cell r="A256" t="str">
            <v>361</v>
          </cell>
        </row>
        <row r="257">
          <cell r="A257" t="str">
            <v>361</v>
          </cell>
        </row>
        <row r="258">
          <cell r="A258" t="str">
            <v>361</v>
          </cell>
        </row>
        <row r="259">
          <cell r="A259" t="str">
            <v>361</v>
          </cell>
        </row>
        <row r="260">
          <cell r="A260" t="str">
            <v>361</v>
          </cell>
        </row>
        <row r="261">
          <cell r="A261" t="str">
            <v>366</v>
          </cell>
        </row>
        <row r="262">
          <cell r="A262" t="str">
            <v>366</v>
          </cell>
        </row>
        <row r="263">
          <cell r="A263" t="str">
            <v>371</v>
          </cell>
        </row>
        <row r="264">
          <cell r="A264" t="str">
            <v>376</v>
          </cell>
        </row>
        <row r="265">
          <cell r="A265" t="str">
            <v>376</v>
          </cell>
        </row>
        <row r="266">
          <cell r="A266" t="str">
            <v>376</v>
          </cell>
        </row>
        <row r="267">
          <cell r="A267" t="str">
            <v>381</v>
          </cell>
        </row>
        <row r="268">
          <cell r="A268" t="str">
            <v>381</v>
          </cell>
        </row>
        <row r="269">
          <cell r="A269" t="str">
            <v>381</v>
          </cell>
        </row>
        <row r="270">
          <cell r="A270" t="str">
            <v>383</v>
          </cell>
        </row>
        <row r="271">
          <cell r="A271" t="str">
            <v>383</v>
          </cell>
        </row>
        <row r="272">
          <cell r="A272" t="str">
            <v>386</v>
          </cell>
        </row>
        <row r="273">
          <cell r="A273" t="str">
            <v>391</v>
          </cell>
        </row>
        <row r="274">
          <cell r="A274" t="str">
            <v>391</v>
          </cell>
        </row>
        <row r="275">
          <cell r="A275" t="str">
            <v>391</v>
          </cell>
        </row>
        <row r="276">
          <cell r="A276" t="str">
            <v>391</v>
          </cell>
        </row>
        <row r="277">
          <cell r="A277" t="str">
            <v>391</v>
          </cell>
        </row>
        <row r="278">
          <cell r="A278" t="str">
            <v>391</v>
          </cell>
        </row>
        <row r="279">
          <cell r="A279" t="str">
            <v>391</v>
          </cell>
        </row>
        <row r="280">
          <cell r="A280" t="str">
            <v>391</v>
          </cell>
        </row>
        <row r="281">
          <cell r="A281" t="str">
            <v>391</v>
          </cell>
        </row>
        <row r="282">
          <cell r="A282" t="str">
            <v>393</v>
          </cell>
        </row>
        <row r="283">
          <cell r="A283" t="str">
            <v>396</v>
          </cell>
        </row>
        <row r="284">
          <cell r="A284" t="str">
            <v>396</v>
          </cell>
        </row>
        <row r="285">
          <cell r="A285" t="str">
            <v>396</v>
          </cell>
        </row>
        <row r="286">
          <cell r="A286" t="str">
            <v>396</v>
          </cell>
        </row>
        <row r="287">
          <cell r="A287" t="str">
            <v>396</v>
          </cell>
        </row>
        <row r="288">
          <cell r="A288" t="str">
            <v>396</v>
          </cell>
        </row>
        <row r="289">
          <cell r="A289" t="str">
            <v>398</v>
          </cell>
        </row>
        <row r="290">
          <cell r="A290" t="str">
            <v>398</v>
          </cell>
        </row>
        <row r="291">
          <cell r="A291" t="str">
            <v>401</v>
          </cell>
        </row>
        <row r="292">
          <cell r="A292" t="str">
            <v>401</v>
          </cell>
        </row>
        <row r="293">
          <cell r="A293" t="str">
            <v>401</v>
          </cell>
        </row>
        <row r="294">
          <cell r="A294" t="str">
            <v>406</v>
          </cell>
        </row>
        <row r="295">
          <cell r="A295" t="str">
            <v>406</v>
          </cell>
        </row>
        <row r="296">
          <cell r="A296" t="str">
            <v>406</v>
          </cell>
        </row>
        <row r="297">
          <cell r="A297" t="str">
            <v>409</v>
          </cell>
        </row>
        <row r="298">
          <cell r="A298" t="str">
            <v>411</v>
          </cell>
        </row>
        <row r="299">
          <cell r="A299" t="str">
            <v>416</v>
          </cell>
        </row>
        <row r="300">
          <cell r="A300" t="str">
            <v>416</v>
          </cell>
        </row>
        <row r="301">
          <cell r="A301" t="str">
            <v>416</v>
          </cell>
        </row>
        <row r="302">
          <cell r="A302" t="str">
            <v>416</v>
          </cell>
        </row>
        <row r="303">
          <cell r="A303" t="str">
            <v>421</v>
          </cell>
        </row>
        <row r="304">
          <cell r="A304" t="str">
            <v>421</v>
          </cell>
        </row>
        <row r="305">
          <cell r="A305" t="str">
            <v>421</v>
          </cell>
        </row>
        <row r="306">
          <cell r="A306" t="str">
            <v>421</v>
          </cell>
        </row>
        <row r="307">
          <cell r="A307" t="str">
            <v>423</v>
          </cell>
        </row>
        <row r="308">
          <cell r="A308" t="str">
            <v>423</v>
          </cell>
        </row>
        <row r="309">
          <cell r="A309" t="str">
            <v>423</v>
          </cell>
        </row>
        <row r="310">
          <cell r="A310" t="str">
            <v>426</v>
          </cell>
        </row>
        <row r="311">
          <cell r="A311" t="str">
            <v>426</v>
          </cell>
        </row>
        <row r="312">
          <cell r="A312" t="str">
            <v>426</v>
          </cell>
        </row>
        <row r="313">
          <cell r="A313" t="str">
            <v>426</v>
          </cell>
        </row>
        <row r="314">
          <cell r="A314" t="str">
            <v>426</v>
          </cell>
        </row>
        <row r="315">
          <cell r="A315" t="str">
            <v>431</v>
          </cell>
        </row>
        <row r="316">
          <cell r="A316" t="str">
            <v>431</v>
          </cell>
        </row>
        <row r="317">
          <cell r="A317" t="str">
            <v>431</v>
          </cell>
        </row>
        <row r="318">
          <cell r="A318" t="str">
            <v>433</v>
          </cell>
        </row>
        <row r="319">
          <cell r="A319" t="str">
            <v>433</v>
          </cell>
        </row>
        <row r="320">
          <cell r="A320" t="str">
            <v>433</v>
          </cell>
        </row>
        <row r="321">
          <cell r="A321" t="str">
            <v>433</v>
          </cell>
        </row>
        <row r="322">
          <cell r="A322" t="str">
            <v>436</v>
          </cell>
        </row>
        <row r="323">
          <cell r="A323" t="str">
            <v>436</v>
          </cell>
        </row>
        <row r="324">
          <cell r="A324" t="str">
            <v>441</v>
          </cell>
        </row>
        <row r="325">
          <cell r="A325" t="str">
            <v>441</v>
          </cell>
        </row>
        <row r="326">
          <cell r="A326" t="str">
            <v>441</v>
          </cell>
        </row>
        <row r="327">
          <cell r="A327" t="str">
            <v>441</v>
          </cell>
        </row>
        <row r="328">
          <cell r="A328" t="str">
            <v>441</v>
          </cell>
        </row>
        <row r="329">
          <cell r="A329" t="str">
            <v>446</v>
          </cell>
        </row>
        <row r="330">
          <cell r="A330" t="str">
            <v>446</v>
          </cell>
        </row>
        <row r="331">
          <cell r="A331" t="str">
            <v>451</v>
          </cell>
        </row>
        <row r="332">
          <cell r="A332" t="str">
            <v>451</v>
          </cell>
        </row>
        <row r="333">
          <cell r="A333" t="str">
            <v>451</v>
          </cell>
        </row>
        <row r="334">
          <cell r="A334" t="str">
            <v>453</v>
          </cell>
        </row>
        <row r="335">
          <cell r="A335" t="str">
            <v>453</v>
          </cell>
        </row>
        <row r="336">
          <cell r="A336" t="str">
            <v>456</v>
          </cell>
        </row>
        <row r="337">
          <cell r="A337" t="str">
            <v>456</v>
          </cell>
        </row>
        <row r="338">
          <cell r="A338" t="str">
            <v>456</v>
          </cell>
        </row>
        <row r="339">
          <cell r="A339" t="str">
            <v>456</v>
          </cell>
        </row>
        <row r="340">
          <cell r="A340" t="str">
            <v>461</v>
          </cell>
        </row>
        <row r="341">
          <cell r="A341" t="str">
            <v>461</v>
          </cell>
        </row>
        <row r="342">
          <cell r="A342" t="str">
            <v>461</v>
          </cell>
        </row>
        <row r="343">
          <cell r="A343" t="str">
            <v>466</v>
          </cell>
        </row>
        <row r="344">
          <cell r="A344" t="str">
            <v>466</v>
          </cell>
        </row>
        <row r="345">
          <cell r="A345" t="str">
            <v>466</v>
          </cell>
        </row>
        <row r="346">
          <cell r="A346" t="str">
            <v>466</v>
          </cell>
        </row>
        <row r="347">
          <cell r="A347" t="str">
            <v>471</v>
          </cell>
        </row>
        <row r="348">
          <cell r="A348" t="str">
            <v>471</v>
          </cell>
        </row>
        <row r="349">
          <cell r="A349" t="str">
            <v>476</v>
          </cell>
        </row>
        <row r="350">
          <cell r="A350" t="str">
            <v>476</v>
          </cell>
        </row>
        <row r="351">
          <cell r="A351" t="str">
            <v>476</v>
          </cell>
        </row>
        <row r="352">
          <cell r="A352" t="str">
            <v>476</v>
          </cell>
        </row>
        <row r="353">
          <cell r="A353" t="str">
            <v>476</v>
          </cell>
        </row>
        <row r="354">
          <cell r="A354" t="str">
            <v>476</v>
          </cell>
        </row>
        <row r="355">
          <cell r="A355" t="str">
            <v>476</v>
          </cell>
        </row>
        <row r="356">
          <cell r="A356" t="str">
            <v>476</v>
          </cell>
        </row>
        <row r="357">
          <cell r="A357" t="str">
            <v>476</v>
          </cell>
        </row>
        <row r="358">
          <cell r="A358" t="str">
            <v>481</v>
          </cell>
        </row>
        <row r="359">
          <cell r="A359" t="str">
            <v>481</v>
          </cell>
        </row>
        <row r="360">
          <cell r="A360" t="str">
            <v>486</v>
          </cell>
        </row>
        <row r="361">
          <cell r="A361" t="str">
            <v>486</v>
          </cell>
        </row>
        <row r="362">
          <cell r="A362" t="str">
            <v>486</v>
          </cell>
        </row>
        <row r="363">
          <cell r="A363" t="str">
            <v>491</v>
          </cell>
        </row>
        <row r="364">
          <cell r="A364" t="str">
            <v>491</v>
          </cell>
        </row>
        <row r="365">
          <cell r="A365" t="str">
            <v>491</v>
          </cell>
        </row>
        <row r="366">
          <cell r="A366" t="str">
            <v>491</v>
          </cell>
        </row>
        <row r="367">
          <cell r="A367" t="str">
            <v>496</v>
          </cell>
        </row>
        <row r="368">
          <cell r="A368" t="str">
            <v>496</v>
          </cell>
        </row>
        <row r="369">
          <cell r="A369" t="str">
            <v>501</v>
          </cell>
        </row>
        <row r="370">
          <cell r="A370" t="str">
            <v>501</v>
          </cell>
        </row>
        <row r="371">
          <cell r="A371" t="str">
            <v>501</v>
          </cell>
        </row>
        <row r="372">
          <cell r="A372" t="str">
            <v>506</v>
          </cell>
        </row>
        <row r="373">
          <cell r="A373" t="str">
            <v>506</v>
          </cell>
        </row>
        <row r="374">
          <cell r="A374" t="str">
            <v>506</v>
          </cell>
        </row>
        <row r="375">
          <cell r="A375" t="str">
            <v>511</v>
          </cell>
        </row>
        <row r="376">
          <cell r="A376" t="str">
            <v>511</v>
          </cell>
        </row>
        <row r="377">
          <cell r="A377" t="str">
            <v>511</v>
          </cell>
        </row>
        <row r="378">
          <cell r="A378" t="str">
            <v>511</v>
          </cell>
        </row>
        <row r="379">
          <cell r="A379" t="str">
            <v>516</v>
          </cell>
        </row>
        <row r="380">
          <cell r="A380" t="str">
            <v>516</v>
          </cell>
        </row>
        <row r="381">
          <cell r="A381" t="str">
            <v>516</v>
          </cell>
        </row>
        <row r="382">
          <cell r="A382" t="str">
            <v>516</v>
          </cell>
        </row>
        <row r="383">
          <cell r="A383" t="str">
            <v>516</v>
          </cell>
        </row>
        <row r="384">
          <cell r="A384" t="str">
            <v>516</v>
          </cell>
        </row>
        <row r="385">
          <cell r="A385" t="str">
            <v>521</v>
          </cell>
        </row>
        <row r="386">
          <cell r="A386" t="str">
            <v>521</v>
          </cell>
        </row>
        <row r="387">
          <cell r="A387" t="str">
            <v>521</v>
          </cell>
        </row>
        <row r="388">
          <cell r="A388" t="str">
            <v>521</v>
          </cell>
        </row>
        <row r="389">
          <cell r="A389" t="str">
            <v>521</v>
          </cell>
        </row>
        <row r="390">
          <cell r="A390" t="str">
            <v>521</v>
          </cell>
        </row>
        <row r="391">
          <cell r="A391" t="str">
            <v>526</v>
          </cell>
        </row>
        <row r="392">
          <cell r="A392" t="str">
            <v>526</v>
          </cell>
        </row>
        <row r="393">
          <cell r="A393" t="str">
            <v>526</v>
          </cell>
        </row>
        <row r="394">
          <cell r="A394" t="str">
            <v>531</v>
          </cell>
        </row>
        <row r="395">
          <cell r="A395" t="str">
            <v>531</v>
          </cell>
        </row>
        <row r="396">
          <cell r="A396" t="str">
            <v>531</v>
          </cell>
        </row>
        <row r="397">
          <cell r="A397" t="str">
            <v>531</v>
          </cell>
        </row>
        <row r="398">
          <cell r="A398" t="str">
            <v>531</v>
          </cell>
        </row>
        <row r="399">
          <cell r="A399" t="str">
            <v>536</v>
          </cell>
        </row>
        <row r="400">
          <cell r="A400" t="str">
            <v>536</v>
          </cell>
        </row>
        <row r="401">
          <cell r="A401" t="str">
            <v>536</v>
          </cell>
        </row>
        <row r="402">
          <cell r="A402" t="str">
            <v>536</v>
          </cell>
        </row>
        <row r="403">
          <cell r="A403" t="str">
            <v>541</v>
          </cell>
        </row>
        <row r="404">
          <cell r="A404" t="str">
            <v>541</v>
          </cell>
        </row>
        <row r="405">
          <cell r="A405" t="str">
            <v>541</v>
          </cell>
        </row>
        <row r="406">
          <cell r="A406" t="str">
            <v>546</v>
          </cell>
        </row>
        <row r="407">
          <cell r="A407" t="str">
            <v>546</v>
          </cell>
        </row>
        <row r="408">
          <cell r="A408" t="str">
            <v>546</v>
          </cell>
        </row>
        <row r="409">
          <cell r="A409" t="str">
            <v>551</v>
          </cell>
        </row>
        <row r="410">
          <cell r="A410" t="str">
            <v>551</v>
          </cell>
        </row>
        <row r="411">
          <cell r="A411" t="str">
            <v>551</v>
          </cell>
        </row>
        <row r="412">
          <cell r="A412" t="str">
            <v>551</v>
          </cell>
        </row>
        <row r="413">
          <cell r="A413" t="str">
            <v>556</v>
          </cell>
        </row>
        <row r="414">
          <cell r="A414" t="str">
            <v>556</v>
          </cell>
        </row>
        <row r="415">
          <cell r="A415" t="str">
            <v>556</v>
          </cell>
        </row>
        <row r="416">
          <cell r="A416" t="str">
            <v>561</v>
          </cell>
        </row>
        <row r="417">
          <cell r="A417" t="str">
            <v>561</v>
          </cell>
        </row>
        <row r="418">
          <cell r="A418" t="str">
            <v>561</v>
          </cell>
        </row>
        <row r="419">
          <cell r="A419" t="str">
            <v>561</v>
          </cell>
        </row>
        <row r="420">
          <cell r="A420" t="str">
            <v>561</v>
          </cell>
        </row>
        <row r="421">
          <cell r="A421" t="str">
            <v>566</v>
          </cell>
        </row>
        <row r="422">
          <cell r="A422" t="str">
            <v>566</v>
          </cell>
        </row>
        <row r="423">
          <cell r="A423" t="str">
            <v>566</v>
          </cell>
        </row>
        <row r="424">
          <cell r="A424" t="str">
            <v>571</v>
          </cell>
        </row>
        <row r="425">
          <cell r="A425" t="str">
            <v>571</v>
          </cell>
        </row>
        <row r="426">
          <cell r="A426" t="str">
            <v>573</v>
          </cell>
        </row>
        <row r="427">
          <cell r="A427" t="str">
            <v>573</v>
          </cell>
        </row>
        <row r="428">
          <cell r="A428" t="str">
            <v>573</v>
          </cell>
        </row>
        <row r="429">
          <cell r="A429" t="str">
            <v>573</v>
          </cell>
        </row>
        <row r="430">
          <cell r="A430" t="str">
            <v>573</v>
          </cell>
        </row>
        <row r="431">
          <cell r="A431" t="str">
            <v>576</v>
          </cell>
        </row>
        <row r="432">
          <cell r="A432" t="str">
            <v>576</v>
          </cell>
        </row>
        <row r="433">
          <cell r="A433" t="str">
            <v>576</v>
          </cell>
        </row>
        <row r="434">
          <cell r="A434" t="str">
            <v>576</v>
          </cell>
        </row>
        <row r="435">
          <cell r="A435" t="str">
            <v>576</v>
          </cell>
        </row>
        <row r="436">
          <cell r="A436" t="str">
            <v>576</v>
          </cell>
        </row>
        <row r="437">
          <cell r="A437" t="str">
            <v>576</v>
          </cell>
        </row>
        <row r="438">
          <cell r="A438" t="str">
            <v>576</v>
          </cell>
        </row>
        <row r="439">
          <cell r="A439" t="str">
            <v>576</v>
          </cell>
        </row>
        <row r="440">
          <cell r="A440" t="str">
            <v>576</v>
          </cell>
        </row>
        <row r="441">
          <cell r="A441" t="str">
            <v>576</v>
          </cell>
        </row>
        <row r="442">
          <cell r="A442" t="str">
            <v>576</v>
          </cell>
        </row>
        <row r="443">
          <cell r="A443" t="str">
            <v>576</v>
          </cell>
        </row>
        <row r="444">
          <cell r="A444" t="str">
            <v>576</v>
          </cell>
        </row>
        <row r="445">
          <cell r="A445" t="str">
            <v>576</v>
          </cell>
        </row>
        <row r="446">
          <cell r="A446" t="str">
            <v>576</v>
          </cell>
        </row>
        <row r="447">
          <cell r="A447" t="str">
            <v>576</v>
          </cell>
        </row>
        <row r="448">
          <cell r="A448" t="str">
            <v>576</v>
          </cell>
        </row>
        <row r="449">
          <cell r="A449" t="str">
            <v>576</v>
          </cell>
        </row>
        <row r="450">
          <cell r="A450" t="str">
            <v>576</v>
          </cell>
        </row>
        <row r="451">
          <cell r="A451" t="str">
            <v>581</v>
          </cell>
        </row>
        <row r="452">
          <cell r="A452" t="str">
            <v>581</v>
          </cell>
        </row>
        <row r="453">
          <cell r="A453" t="str">
            <v>581</v>
          </cell>
        </row>
        <row r="454">
          <cell r="A454" t="str">
            <v>586</v>
          </cell>
        </row>
        <row r="455">
          <cell r="A455" t="str">
            <v>586</v>
          </cell>
        </row>
        <row r="456">
          <cell r="A456" t="str">
            <v>591</v>
          </cell>
        </row>
        <row r="457">
          <cell r="A457" t="str">
            <v>591</v>
          </cell>
        </row>
        <row r="458">
          <cell r="A458" t="str">
            <v>591</v>
          </cell>
        </row>
        <row r="459">
          <cell r="A459" t="str">
            <v>596</v>
          </cell>
        </row>
        <row r="460">
          <cell r="A460" t="str">
            <v>596</v>
          </cell>
        </row>
        <row r="461">
          <cell r="A461" t="str">
            <v>596</v>
          </cell>
        </row>
        <row r="462">
          <cell r="A462" t="str">
            <v>596</v>
          </cell>
        </row>
        <row r="463">
          <cell r="A463" t="str">
            <v>606</v>
          </cell>
        </row>
        <row r="464">
          <cell r="A464" t="str">
            <v>606</v>
          </cell>
        </row>
        <row r="465">
          <cell r="A465" t="str">
            <v>611</v>
          </cell>
        </row>
        <row r="466">
          <cell r="A466" t="str">
            <v>616</v>
          </cell>
        </row>
        <row r="467">
          <cell r="A467" t="str">
            <v>616</v>
          </cell>
        </row>
        <row r="468">
          <cell r="A468" t="str">
            <v>621</v>
          </cell>
        </row>
        <row r="469">
          <cell r="A469" t="str">
            <v>621</v>
          </cell>
        </row>
        <row r="470">
          <cell r="A470" t="str">
            <v>621</v>
          </cell>
        </row>
        <row r="471">
          <cell r="A471" t="str">
            <v>621</v>
          </cell>
        </row>
        <row r="472">
          <cell r="A472" t="str">
            <v>621</v>
          </cell>
        </row>
        <row r="473">
          <cell r="A473" t="str">
            <v>623</v>
          </cell>
        </row>
        <row r="474">
          <cell r="A474" t="str">
            <v>625</v>
          </cell>
        </row>
        <row r="475">
          <cell r="A475" t="str">
            <v>625</v>
          </cell>
        </row>
        <row r="476">
          <cell r="A476" t="str">
            <v>626</v>
          </cell>
        </row>
        <row r="477">
          <cell r="A477" t="str">
            <v>626</v>
          </cell>
        </row>
        <row r="478">
          <cell r="A478" t="str">
            <v>628</v>
          </cell>
        </row>
        <row r="479">
          <cell r="A479" t="str">
            <v>628</v>
          </cell>
        </row>
        <row r="480">
          <cell r="A480" t="str">
            <v>631</v>
          </cell>
        </row>
        <row r="481">
          <cell r="A481" t="str">
            <v>631</v>
          </cell>
        </row>
        <row r="482">
          <cell r="A482" t="str">
            <v>636</v>
          </cell>
        </row>
        <row r="483">
          <cell r="A483" t="str">
            <v>636</v>
          </cell>
        </row>
        <row r="484">
          <cell r="A484" t="str">
            <v>636</v>
          </cell>
        </row>
        <row r="485">
          <cell r="A485" t="str">
            <v>641</v>
          </cell>
        </row>
        <row r="486">
          <cell r="A486" t="str">
            <v>641</v>
          </cell>
        </row>
        <row r="487">
          <cell r="A487" t="str">
            <v>641</v>
          </cell>
        </row>
        <row r="488">
          <cell r="A488" t="str">
            <v>641</v>
          </cell>
        </row>
        <row r="489">
          <cell r="A489" t="str">
            <v>641</v>
          </cell>
        </row>
        <row r="490">
          <cell r="A490" t="str">
            <v>646</v>
          </cell>
        </row>
        <row r="491">
          <cell r="A491" t="str">
            <v>646</v>
          </cell>
        </row>
        <row r="492">
          <cell r="A492" t="str">
            <v>651</v>
          </cell>
        </row>
        <row r="493">
          <cell r="A493" t="str">
            <v>651</v>
          </cell>
        </row>
        <row r="494">
          <cell r="A494" t="str">
            <v>656</v>
          </cell>
        </row>
        <row r="495">
          <cell r="A495" t="str">
            <v>656</v>
          </cell>
        </row>
        <row r="496">
          <cell r="A496" t="str">
            <v>656</v>
          </cell>
        </row>
        <row r="497">
          <cell r="A497" t="str">
            <v>661</v>
          </cell>
        </row>
        <row r="498">
          <cell r="A498" t="str">
            <v>661</v>
          </cell>
        </row>
        <row r="499">
          <cell r="A499" t="str">
            <v>661</v>
          </cell>
        </row>
        <row r="500">
          <cell r="A500" t="str">
            <v>661</v>
          </cell>
        </row>
        <row r="501">
          <cell r="A501" t="str">
            <v>666</v>
          </cell>
        </row>
        <row r="502">
          <cell r="A502" t="str">
            <v>666</v>
          </cell>
        </row>
        <row r="503">
          <cell r="A503" t="str">
            <v>666</v>
          </cell>
        </row>
        <row r="504">
          <cell r="A504" t="str">
            <v>666</v>
          </cell>
        </row>
        <row r="505">
          <cell r="A505" t="str">
            <v>671</v>
          </cell>
        </row>
        <row r="506">
          <cell r="A506" t="str">
            <v>676</v>
          </cell>
        </row>
        <row r="507">
          <cell r="A507" t="str">
            <v>676</v>
          </cell>
        </row>
        <row r="508">
          <cell r="A508" t="str">
            <v>681</v>
          </cell>
        </row>
        <row r="509">
          <cell r="A509" t="str">
            <v>681</v>
          </cell>
        </row>
        <row r="510">
          <cell r="A510" t="str">
            <v>686</v>
          </cell>
        </row>
        <row r="511">
          <cell r="A511" t="str">
            <v>686</v>
          </cell>
        </row>
        <row r="512">
          <cell r="A512" t="str">
            <v>691</v>
          </cell>
        </row>
        <row r="513">
          <cell r="A513" t="str">
            <v>691</v>
          </cell>
        </row>
        <row r="514">
          <cell r="A514" t="str">
            <v>691</v>
          </cell>
        </row>
        <row r="515">
          <cell r="A515" t="str">
            <v>691</v>
          </cell>
        </row>
        <row r="516">
          <cell r="A516" t="str">
            <v>696</v>
          </cell>
        </row>
        <row r="517">
          <cell r="A517" t="str">
            <v>701</v>
          </cell>
        </row>
        <row r="518">
          <cell r="A518" t="str">
            <v>701</v>
          </cell>
        </row>
        <row r="519">
          <cell r="A519" t="str">
            <v>706</v>
          </cell>
        </row>
        <row r="520">
          <cell r="A520" t="str">
            <v>711</v>
          </cell>
        </row>
        <row r="521">
          <cell r="A521" t="str">
            <v>711</v>
          </cell>
        </row>
        <row r="522">
          <cell r="A522" t="str">
            <v>716</v>
          </cell>
        </row>
        <row r="523">
          <cell r="A523" t="str">
            <v>716</v>
          </cell>
        </row>
        <row r="524">
          <cell r="A524" t="str">
            <v>721</v>
          </cell>
        </row>
        <row r="525">
          <cell r="A525" t="str">
            <v>721</v>
          </cell>
        </row>
        <row r="526">
          <cell r="A526" t="str">
            <v>726</v>
          </cell>
        </row>
        <row r="527">
          <cell r="A527" t="str">
            <v>726</v>
          </cell>
        </row>
        <row r="528">
          <cell r="A528" t="str">
            <v>731</v>
          </cell>
        </row>
        <row r="529">
          <cell r="A529" t="str">
            <v>736</v>
          </cell>
        </row>
        <row r="530">
          <cell r="A530" t="str">
            <v>736</v>
          </cell>
        </row>
        <row r="531">
          <cell r="A531" t="str">
            <v>741</v>
          </cell>
        </row>
        <row r="532">
          <cell r="A532" t="str">
            <v>741</v>
          </cell>
        </row>
        <row r="533">
          <cell r="A533" t="str">
            <v>741</v>
          </cell>
        </row>
        <row r="534">
          <cell r="A534" t="str">
            <v>743</v>
          </cell>
        </row>
        <row r="535">
          <cell r="A535" t="str">
            <v>743</v>
          </cell>
        </row>
        <row r="536">
          <cell r="A536" t="str">
            <v>746</v>
          </cell>
        </row>
        <row r="537">
          <cell r="A537" t="str">
            <v>746</v>
          </cell>
        </row>
        <row r="538">
          <cell r="A538" t="str">
            <v>746</v>
          </cell>
        </row>
        <row r="539">
          <cell r="A539" t="str">
            <v>751</v>
          </cell>
        </row>
        <row r="540">
          <cell r="A540" t="str">
            <v>751</v>
          </cell>
        </row>
        <row r="541">
          <cell r="A541" t="str">
            <v>751</v>
          </cell>
        </row>
        <row r="542">
          <cell r="A542" t="str">
            <v>756</v>
          </cell>
        </row>
        <row r="543">
          <cell r="A543" t="str">
            <v>756</v>
          </cell>
        </row>
        <row r="544">
          <cell r="A544" t="str">
            <v>756</v>
          </cell>
        </row>
        <row r="545">
          <cell r="A545" t="str">
            <v>756</v>
          </cell>
        </row>
        <row r="546">
          <cell r="A546" t="str">
            <v>756</v>
          </cell>
        </row>
        <row r="547">
          <cell r="A547" t="str">
            <v>756</v>
          </cell>
        </row>
        <row r="548">
          <cell r="A548" t="str">
            <v>761</v>
          </cell>
        </row>
        <row r="549">
          <cell r="A549" t="str">
            <v>766</v>
          </cell>
        </row>
        <row r="550">
          <cell r="A550" t="str">
            <v>766</v>
          </cell>
        </row>
        <row r="551">
          <cell r="A551" t="str">
            <v>771</v>
          </cell>
        </row>
        <row r="552">
          <cell r="A552" t="str">
            <v>771</v>
          </cell>
        </row>
        <row r="553">
          <cell r="A553" t="str">
            <v>771</v>
          </cell>
        </row>
        <row r="554">
          <cell r="A554" t="str">
            <v>771</v>
          </cell>
        </row>
        <row r="555">
          <cell r="A555" t="str">
            <v>776</v>
          </cell>
        </row>
        <row r="556">
          <cell r="A556" t="str">
            <v>776</v>
          </cell>
        </row>
        <row r="557">
          <cell r="A557" t="str">
            <v>776</v>
          </cell>
        </row>
        <row r="558">
          <cell r="A558" t="str">
            <v>781</v>
          </cell>
        </row>
        <row r="559">
          <cell r="A559" t="str">
            <v>781</v>
          </cell>
        </row>
        <row r="560">
          <cell r="A560" t="str">
            <v>786</v>
          </cell>
        </row>
        <row r="561">
          <cell r="A561" t="str">
            <v>791</v>
          </cell>
        </row>
        <row r="562">
          <cell r="A562" t="str">
            <v>796</v>
          </cell>
        </row>
        <row r="563">
          <cell r="A563" t="str">
            <v>796</v>
          </cell>
        </row>
        <row r="564">
          <cell r="A564" t="str">
            <v>801</v>
          </cell>
        </row>
        <row r="565">
          <cell r="A565" t="str">
            <v>801</v>
          </cell>
        </row>
        <row r="566">
          <cell r="A566" t="str">
            <v>801</v>
          </cell>
        </row>
        <row r="567">
          <cell r="A567" t="str">
            <v>801</v>
          </cell>
        </row>
        <row r="568">
          <cell r="A568" t="str">
            <v>806</v>
          </cell>
        </row>
        <row r="569">
          <cell r="A569" t="str">
            <v>806</v>
          </cell>
        </row>
        <row r="570">
          <cell r="A570" t="str">
            <v>811</v>
          </cell>
        </row>
        <row r="571">
          <cell r="A571" t="str">
            <v>813</v>
          </cell>
        </row>
        <row r="572">
          <cell r="A572" t="str">
            <v>813</v>
          </cell>
        </row>
        <row r="573">
          <cell r="A573" t="str">
            <v>816</v>
          </cell>
        </row>
        <row r="574">
          <cell r="A574" t="str">
            <v>816</v>
          </cell>
        </row>
        <row r="575">
          <cell r="A575" t="str">
            <v>821</v>
          </cell>
        </row>
        <row r="576">
          <cell r="A576" t="str">
            <v>821</v>
          </cell>
        </row>
        <row r="577">
          <cell r="A577" t="str">
            <v>821</v>
          </cell>
        </row>
        <row r="578">
          <cell r="A578" t="str">
            <v>821</v>
          </cell>
        </row>
        <row r="579">
          <cell r="A579" t="str">
            <v>826</v>
          </cell>
        </row>
        <row r="580">
          <cell r="A580" t="str">
            <v>831</v>
          </cell>
        </row>
        <row r="581">
          <cell r="A581" t="str">
            <v>831</v>
          </cell>
        </row>
        <row r="582">
          <cell r="A582" t="str">
            <v>990</v>
          </cell>
        </row>
        <row r="583">
          <cell r="A583" t="str">
            <v>990</v>
          </cell>
        </row>
        <row r="584">
          <cell r="A584" t="str">
            <v>990</v>
          </cell>
        </row>
        <row r="585">
          <cell r="A585" t="str">
            <v>_x001A_</v>
          </cell>
        </row>
      </sheetData>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ABORADORES"/>
      <sheetName val="Controle Benefícios"/>
      <sheetName val="Base"/>
      <sheetName val="RESUMO BENEFÍCIOS"/>
      <sheetName val="Sheet1"/>
    </sheetNames>
    <sheetDataSet>
      <sheetData sheetId="0"/>
      <sheetData sheetId="1" refreshError="1"/>
      <sheetData sheetId="2" refreshError="1"/>
      <sheetData sheetId="3" refreshError="1"/>
      <sheetData sheetId="4"/>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POLARTB"/>
      <sheetName val="Cash Diff"/>
      <sheetName val="Cash Flow"/>
      <sheetName val="GLQTPTB"/>
    </sheetNames>
    <sheetDataSet>
      <sheetData sheetId="0"/>
      <sheetData sheetId="1" refreshError="1"/>
      <sheetData sheetId="2" refreshError="1"/>
      <sheetData sheetId="3" refreshError="1"/>
      <sheetData sheetId="4"/>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EIRO"/>
      <sheetName val="FEVEREIRO"/>
      <sheetName val="MARÇO"/>
      <sheetName val="ABRIL"/>
      <sheetName val="MAIO"/>
      <sheetName val="JUNHO"/>
      <sheetName val="JULHO"/>
      <sheetName val="AGOSTO"/>
      <sheetName val="SETEMBRO"/>
      <sheetName val="OUTUBRO"/>
      <sheetName val="NOVEMBRO"/>
      <sheetName val="DEZEMBRO"/>
      <sheetName val="ACUMULADO ATÉ OUTUBRO"/>
      <sheetName val="Módulo1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3">
          <cell r="DA3" t="str">
            <v>FINANCIAMENTO A CLIENTES</v>
          </cell>
        </row>
        <row r="4">
          <cell r="DA4" t="str">
            <v>(em US$)</v>
          </cell>
        </row>
        <row r="5">
          <cell r="DA5" t="str">
            <v>METANOR</v>
          </cell>
        </row>
        <row r="6">
          <cell r="DB6" t="str">
            <v>VENCIDAS</v>
          </cell>
          <cell r="DC6" t="str">
            <v>A VENCER</v>
          </cell>
          <cell r="DD6" t="str">
            <v>TOTAL</v>
          </cell>
        </row>
        <row r="7">
          <cell r="DA7" t="str">
            <v>MERCADO INTERNO</v>
          </cell>
          <cell r="DB7">
            <v>42.04</v>
          </cell>
          <cell r="DC7">
            <v>1423353.6600000001</v>
          </cell>
          <cell r="DD7">
            <v>1423395.7000000002</v>
          </cell>
        </row>
        <row r="8">
          <cell r="DA8" t="str">
            <v>ATÉ 5 DIAS</v>
          </cell>
          <cell r="DB8">
            <v>0</v>
          </cell>
          <cell r="DC8">
            <v>63397.9</v>
          </cell>
          <cell r="DD8">
            <v>63397.9</v>
          </cell>
        </row>
        <row r="9">
          <cell r="DA9" t="str">
            <v>ATÉ 15 DIAS</v>
          </cell>
          <cell r="DB9">
            <v>0</v>
          </cell>
          <cell r="DC9">
            <v>454870.49</v>
          </cell>
          <cell r="DD9">
            <v>454870.49</v>
          </cell>
        </row>
        <row r="10">
          <cell r="DA10" t="str">
            <v>ATÉ 30 DIAS</v>
          </cell>
          <cell r="DB10">
            <v>0</v>
          </cell>
          <cell r="DC10">
            <v>578750.29</v>
          </cell>
          <cell r="DD10">
            <v>578750.29</v>
          </cell>
        </row>
        <row r="11">
          <cell r="DA11" t="str">
            <v>ATÉ 60 DIAS</v>
          </cell>
          <cell r="DB11">
            <v>0</v>
          </cell>
          <cell r="DC11">
            <v>326334.98</v>
          </cell>
          <cell r="DD11">
            <v>326334.98</v>
          </cell>
        </row>
        <row r="12">
          <cell r="DA12" t="str">
            <v>ATÉ 90 DIAS</v>
          </cell>
          <cell r="DB12">
            <v>0</v>
          </cell>
          <cell r="DC12">
            <v>0</v>
          </cell>
          <cell r="DD12">
            <v>0</v>
          </cell>
        </row>
        <row r="13">
          <cell r="DA13" t="str">
            <v>MAIS DE 90 DIAS</v>
          </cell>
          <cell r="DB13">
            <v>42.04</v>
          </cell>
          <cell r="DC13">
            <v>0</v>
          </cell>
          <cell r="DD13">
            <v>42.04</v>
          </cell>
        </row>
        <row r="14">
          <cell r="DA14" t="str">
            <v>COPENOR CAMAÇARI</v>
          </cell>
        </row>
        <row r="15">
          <cell r="DB15" t="str">
            <v>VENCIDAS</v>
          </cell>
          <cell r="DC15" t="str">
            <v>A VENCER</v>
          </cell>
          <cell r="DD15" t="str">
            <v>TOTAL</v>
          </cell>
        </row>
        <row r="16">
          <cell r="DA16" t="str">
            <v>MERCADO INTERNO</v>
          </cell>
          <cell r="DB16">
            <v>3745157.44</v>
          </cell>
          <cell r="DC16">
            <v>3315726.8899999997</v>
          </cell>
          <cell r="DD16">
            <v>7060884.3300000001</v>
          </cell>
        </row>
        <row r="17">
          <cell r="DA17" t="str">
            <v>ATÉ 5 DIAS</v>
          </cell>
          <cell r="DB17">
            <v>112547.78</v>
          </cell>
          <cell r="DC17">
            <v>359827.06</v>
          </cell>
          <cell r="DD17">
            <v>472374.83999999997</v>
          </cell>
        </row>
        <row r="18">
          <cell r="DA18" t="str">
            <v>ATÉ 15 DIAS</v>
          </cell>
          <cell r="DB18">
            <v>152332.85999999999</v>
          </cell>
          <cell r="DC18">
            <v>314596.53000000003</v>
          </cell>
          <cell r="DD18">
            <v>466929.39</v>
          </cell>
        </row>
        <row r="19">
          <cell r="DA19" t="str">
            <v>ATÉ 30 DIAS</v>
          </cell>
          <cell r="DB19">
            <v>111382.67</v>
          </cell>
          <cell r="DC19">
            <v>787381.22</v>
          </cell>
          <cell r="DD19">
            <v>898763.89</v>
          </cell>
        </row>
        <row r="20">
          <cell r="DA20" t="str">
            <v>ATÉ 60 DIAS</v>
          </cell>
          <cell r="DB20">
            <v>329152.56</v>
          </cell>
          <cell r="DC20">
            <v>1397224.9</v>
          </cell>
          <cell r="DD20">
            <v>1726377.46</v>
          </cell>
        </row>
        <row r="21">
          <cell r="DA21" t="str">
            <v>ATÉ 90 DIAS</v>
          </cell>
          <cell r="DB21">
            <v>334717.5</v>
          </cell>
          <cell r="DC21">
            <v>435359.82</v>
          </cell>
          <cell r="DD21">
            <v>770077.32000000007</v>
          </cell>
        </row>
        <row r="22">
          <cell r="DA22" t="str">
            <v>MAIS DE 90 DIAS</v>
          </cell>
          <cell r="DB22">
            <v>2705024.07</v>
          </cell>
          <cell r="DC22">
            <v>21337.360000000001</v>
          </cell>
          <cell r="DD22">
            <v>2726361.4299999997</v>
          </cell>
        </row>
        <row r="23">
          <cell r="DA23" t="str">
            <v>MERCADO EXTERNO</v>
          </cell>
          <cell r="DB23">
            <v>0</v>
          </cell>
          <cell r="DC23">
            <v>1619594.07</v>
          </cell>
          <cell r="DD23">
            <v>1619594.07</v>
          </cell>
        </row>
        <row r="24">
          <cell r="DA24" t="str">
            <v>COPENOR SOROCABA</v>
          </cell>
        </row>
        <row r="25">
          <cell r="DB25" t="str">
            <v>VENCIDAS</v>
          </cell>
          <cell r="DC25" t="str">
            <v>A VENCER</v>
          </cell>
          <cell r="DD25" t="str">
            <v>TOTAL</v>
          </cell>
        </row>
        <row r="26">
          <cell r="DA26" t="str">
            <v>MERCADO INTERNO</v>
          </cell>
          <cell r="DB26">
            <v>0</v>
          </cell>
          <cell r="DC26">
            <v>416851.51</v>
          </cell>
          <cell r="DD26">
            <v>416851.51</v>
          </cell>
        </row>
        <row r="27">
          <cell r="DA27" t="str">
            <v>ATÉ 5 DIAS</v>
          </cell>
          <cell r="DB27">
            <v>0</v>
          </cell>
          <cell r="DC27">
            <v>8749.59</v>
          </cell>
          <cell r="DD27">
            <v>8749.59</v>
          </cell>
        </row>
        <row r="28">
          <cell r="DA28" t="str">
            <v>ATÉ 15 DIAS</v>
          </cell>
          <cell r="DB28">
            <v>0</v>
          </cell>
          <cell r="DC28">
            <v>31209.7</v>
          </cell>
          <cell r="DD28">
            <v>31209.7</v>
          </cell>
        </row>
        <row r="29">
          <cell r="DA29" t="str">
            <v>ATÉ 30 DIAS</v>
          </cell>
          <cell r="DB29">
            <v>0</v>
          </cell>
          <cell r="DC29">
            <v>193009.16</v>
          </cell>
          <cell r="DD29">
            <v>193009.16</v>
          </cell>
        </row>
        <row r="30">
          <cell r="DA30" t="str">
            <v>ATÉ 60 DIAS</v>
          </cell>
          <cell r="DB30">
            <v>0</v>
          </cell>
          <cell r="DC30">
            <v>150246</v>
          </cell>
          <cell r="DD30">
            <v>150246</v>
          </cell>
        </row>
        <row r="31">
          <cell r="DA31" t="str">
            <v>ATÉ 90 DIAS</v>
          </cell>
          <cell r="DB31">
            <v>0</v>
          </cell>
          <cell r="DC31">
            <v>33637.06</v>
          </cell>
          <cell r="DD31">
            <v>33637.06</v>
          </cell>
        </row>
        <row r="32">
          <cell r="DA32" t="str">
            <v>MAIS DE 90 DIAS</v>
          </cell>
          <cell r="DB32">
            <v>0</v>
          </cell>
          <cell r="DC32">
            <v>0</v>
          </cell>
          <cell r="DD32">
            <v>0</v>
          </cell>
        </row>
      </sheetData>
      <sheetData sheetId="13"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t Genomika 2015"/>
      <sheetName val="Fat 2015"/>
      <sheetName val="GNMK"/>
      <sheetName val="Prod.Jan16"/>
      <sheetName val="Genomika Jan17"/>
      <sheetName val="Genomika Fev17"/>
      <sheetName val="Genomika Mar17"/>
      <sheetName val="Genomika Abr17"/>
      <sheetName val="Genomika Mai17"/>
      <sheetName val="Genomika Jun17"/>
      <sheetName val="Genomikaa Jun17"/>
      <sheetName val="Prod.Mar16"/>
      <sheetName val="Genomika Jul17"/>
      <sheetName val="Genomika Ago17"/>
      <sheetName val="Genomika Set17"/>
      <sheetName val="Genomika Out17"/>
      <sheetName val="Fat17"/>
      <sheetName val="Genomika Nov17"/>
      <sheetName val="Plan5"/>
      <sheetName val="Gráfico 15"/>
      <sheetName val="Gráfico 16 (Ptc+ biomarin)"/>
      <sheetName val="Planilha1"/>
      <sheetName val="Análises"/>
      <sheetName val="Análises Mesmos clientes Set"/>
      <sheetName val="Gráfico Mês a Mês 16x17"/>
      <sheetName val="Genomika Dez17"/>
      <sheetName val="FAT Genomika 2017 YTD"/>
      <sheetName val="Gráfico 2016 Clientes"/>
      <sheetName val="Gráfico2017"/>
      <sheetName val="Exames GNK 2017"/>
      <sheetName val="Convênios"/>
      <sheetName val="Gráficos"/>
      <sheetName val="Produção 2016 x 201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7">
          <cell r="C7">
            <v>53470</v>
          </cell>
        </row>
        <row r="8">
          <cell r="C8">
            <v>6600</v>
          </cell>
        </row>
        <row r="9">
          <cell r="C9">
            <v>24612.93</v>
          </cell>
        </row>
        <row r="10">
          <cell r="C10">
            <v>547.20000000000005</v>
          </cell>
        </row>
        <row r="11">
          <cell r="C11">
            <v>27300</v>
          </cell>
        </row>
        <row r="12">
          <cell r="C12">
            <v>6639.12</v>
          </cell>
        </row>
        <row r="13">
          <cell r="C13">
            <v>1254</v>
          </cell>
        </row>
        <row r="14">
          <cell r="C14">
            <v>1281.3599999999999</v>
          </cell>
        </row>
        <row r="15">
          <cell r="C15">
            <v>8310</v>
          </cell>
        </row>
        <row r="16">
          <cell r="C16">
            <v>1348.8</v>
          </cell>
        </row>
        <row r="17">
          <cell r="C17">
            <v>826.5</v>
          </cell>
        </row>
        <row r="18">
          <cell r="C18">
            <v>12781</v>
          </cell>
        </row>
        <row r="19">
          <cell r="C19">
            <v>13200</v>
          </cell>
        </row>
        <row r="20">
          <cell r="C20">
            <v>1320</v>
          </cell>
        </row>
        <row r="21">
          <cell r="C21">
            <v>900</v>
          </cell>
        </row>
        <row r="22">
          <cell r="C22">
            <v>450</v>
          </cell>
        </row>
        <row r="23">
          <cell r="C23">
            <v>934.8</v>
          </cell>
        </row>
        <row r="24">
          <cell r="C24">
            <v>26367.68</v>
          </cell>
        </row>
        <row r="25">
          <cell r="C25">
            <v>1254</v>
          </cell>
        </row>
        <row r="26">
          <cell r="C26">
            <v>8455</v>
          </cell>
        </row>
        <row r="27">
          <cell r="C27">
            <v>580.70000000000005</v>
          </cell>
        </row>
        <row r="28">
          <cell r="C28">
            <v>3502.62</v>
          </cell>
        </row>
        <row r="29">
          <cell r="C29">
            <v>300</v>
          </cell>
        </row>
        <row r="30">
          <cell r="C30">
            <v>5582</v>
          </cell>
        </row>
        <row r="31">
          <cell r="C31">
            <v>1319.99</v>
          </cell>
        </row>
        <row r="32">
          <cell r="C32">
            <v>2350</v>
          </cell>
        </row>
        <row r="33">
          <cell r="C33">
            <v>1320</v>
          </cell>
        </row>
        <row r="34">
          <cell r="C34">
            <v>1680</v>
          </cell>
        </row>
        <row r="35">
          <cell r="C35">
            <v>81197.52</v>
          </cell>
        </row>
        <row r="36">
          <cell r="C36">
            <v>700</v>
          </cell>
        </row>
        <row r="37">
          <cell r="C37">
            <v>4867.8</v>
          </cell>
        </row>
        <row r="38">
          <cell r="C38">
            <v>864</v>
          </cell>
        </row>
        <row r="39">
          <cell r="C39">
            <v>864</v>
          </cell>
        </row>
        <row r="40">
          <cell r="C40">
            <v>7810</v>
          </cell>
        </row>
        <row r="41">
          <cell r="C41">
            <v>870</v>
          </cell>
        </row>
        <row r="42">
          <cell r="C42">
            <v>2190</v>
          </cell>
        </row>
        <row r="43">
          <cell r="C43">
            <v>4144.24</v>
          </cell>
        </row>
        <row r="44">
          <cell r="C44">
            <v>1281.3599999999999</v>
          </cell>
        </row>
        <row r="45">
          <cell r="C45">
            <v>1995</v>
          </cell>
        </row>
        <row r="46">
          <cell r="C46">
            <v>300</v>
          </cell>
        </row>
        <row r="47">
          <cell r="C47">
            <v>864.01</v>
          </cell>
        </row>
        <row r="48">
          <cell r="C48">
            <v>1254</v>
          </cell>
        </row>
        <row r="49">
          <cell r="C49">
            <v>1320</v>
          </cell>
        </row>
        <row r="50">
          <cell r="C50">
            <v>3700</v>
          </cell>
        </row>
        <row r="51">
          <cell r="C51">
            <v>1320</v>
          </cell>
        </row>
        <row r="52">
          <cell r="C52">
            <v>4690</v>
          </cell>
        </row>
        <row r="53">
          <cell r="C53">
            <v>4211.22</v>
          </cell>
        </row>
        <row r="54">
          <cell r="C54">
            <v>1254</v>
          </cell>
        </row>
        <row r="55">
          <cell r="C55">
            <v>8900</v>
          </cell>
        </row>
        <row r="56">
          <cell r="C56">
            <v>68067.72</v>
          </cell>
        </row>
        <row r="57">
          <cell r="C57">
            <v>1254</v>
          </cell>
        </row>
        <row r="58">
          <cell r="C58">
            <v>1680</v>
          </cell>
        </row>
        <row r="59">
          <cell r="C59">
            <v>4900</v>
          </cell>
        </row>
        <row r="60">
          <cell r="C60">
            <v>4810</v>
          </cell>
        </row>
        <row r="61">
          <cell r="C61">
            <v>1214</v>
          </cell>
        </row>
        <row r="62">
          <cell r="C62">
            <v>5196</v>
          </cell>
        </row>
        <row r="63">
          <cell r="C63">
            <v>8400</v>
          </cell>
        </row>
        <row r="64">
          <cell r="C64">
            <v>6148.8</v>
          </cell>
        </row>
        <row r="65">
          <cell r="C65">
            <v>13192</v>
          </cell>
        </row>
        <row r="66">
          <cell r="C66">
            <v>40908</v>
          </cell>
        </row>
        <row r="67">
          <cell r="C67">
            <v>5389.44</v>
          </cell>
        </row>
        <row r="68">
          <cell r="C68">
            <v>19788.240000000002</v>
          </cell>
        </row>
        <row r="69">
          <cell r="C69">
            <v>10160</v>
          </cell>
        </row>
        <row r="70">
          <cell r="C70">
            <v>12490</v>
          </cell>
        </row>
        <row r="71">
          <cell r="C71">
            <v>3590</v>
          </cell>
        </row>
        <row r="72">
          <cell r="C72">
            <v>5600</v>
          </cell>
        </row>
        <row r="73">
          <cell r="C73">
            <v>9000</v>
          </cell>
        </row>
        <row r="74">
          <cell r="C74">
            <v>2146</v>
          </cell>
        </row>
        <row r="81">
          <cell r="C81">
            <v>26169</v>
          </cell>
        </row>
        <row r="82">
          <cell r="C82">
            <v>8900</v>
          </cell>
        </row>
        <row r="83">
          <cell r="C83">
            <v>23700</v>
          </cell>
        </row>
        <row r="84">
          <cell r="C84">
            <v>5147.8</v>
          </cell>
        </row>
        <row r="85">
          <cell r="C85">
            <v>11220</v>
          </cell>
        </row>
        <row r="86">
          <cell r="C86">
            <v>7000</v>
          </cell>
        </row>
        <row r="87">
          <cell r="C87">
            <v>32252</v>
          </cell>
        </row>
        <row r="88">
          <cell r="C88">
            <v>279.95999999999998</v>
          </cell>
        </row>
        <row r="89">
          <cell r="C89">
            <v>3600</v>
          </cell>
        </row>
        <row r="90">
          <cell r="C90">
            <v>5412.9</v>
          </cell>
        </row>
        <row r="91">
          <cell r="C91">
            <v>4655</v>
          </cell>
        </row>
        <row r="92">
          <cell r="C92">
            <v>4900</v>
          </cell>
        </row>
        <row r="93">
          <cell r="C93">
            <v>777.6</v>
          </cell>
        </row>
        <row r="94">
          <cell r="C94">
            <v>69.25</v>
          </cell>
        </row>
        <row r="95">
          <cell r="C95">
            <v>4867.8</v>
          </cell>
        </row>
        <row r="96">
          <cell r="C96">
            <v>1320</v>
          </cell>
        </row>
        <row r="97">
          <cell r="C97">
            <v>26600</v>
          </cell>
        </row>
        <row r="98">
          <cell r="C98">
            <v>51882.26</v>
          </cell>
        </row>
        <row r="99">
          <cell r="C99">
            <v>2190</v>
          </cell>
        </row>
        <row r="100">
          <cell r="C100">
            <v>4900</v>
          </cell>
        </row>
        <row r="101">
          <cell r="C101">
            <v>2440</v>
          </cell>
        </row>
        <row r="102">
          <cell r="C102">
            <v>864</v>
          </cell>
        </row>
        <row r="103">
          <cell r="C103">
            <v>2990</v>
          </cell>
        </row>
        <row r="104">
          <cell r="C104">
            <v>1320</v>
          </cell>
        </row>
        <row r="105">
          <cell r="C105">
            <v>2052</v>
          </cell>
        </row>
        <row r="106">
          <cell r="C106">
            <v>820.8</v>
          </cell>
        </row>
        <row r="107">
          <cell r="C107">
            <v>1804</v>
          </cell>
        </row>
        <row r="108">
          <cell r="C108">
            <v>547.20000000000005</v>
          </cell>
        </row>
        <row r="109">
          <cell r="C109">
            <v>648</v>
          </cell>
        </row>
        <row r="110">
          <cell r="C110">
            <v>547.20000000000005</v>
          </cell>
        </row>
        <row r="111">
          <cell r="C111">
            <v>2190</v>
          </cell>
        </row>
        <row r="112">
          <cell r="C112">
            <v>2080.5</v>
          </cell>
        </row>
        <row r="113">
          <cell r="C113">
            <v>2190</v>
          </cell>
        </row>
        <row r="114">
          <cell r="C114">
            <v>867</v>
          </cell>
        </row>
        <row r="115">
          <cell r="C115">
            <v>4633.4399999999996</v>
          </cell>
        </row>
        <row r="116">
          <cell r="C116">
            <v>2190</v>
          </cell>
        </row>
        <row r="117">
          <cell r="C117">
            <v>532.41999999999996</v>
          </cell>
        </row>
        <row r="118">
          <cell r="C118">
            <v>4655</v>
          </cell>
        </row>
        <row r="119">
          <cell r="C119">
            <v>3915</v>
          </cell>
        </row>
        <row r="120">
          <cell r="C120">
            <v>7710</v>
          </cell>
        </row>
        <row r="121">
          <cell r="C121">
            <v>12302</v>
          </cell>
        </row>
        <row r="122">
          <cell r="C122">
            <v>3990</v>
          </cell>
        </row>
        <row r="123">
          <cell r="C123">
            <v>4655</v>
          </cell>
        </row>
        <row r="124">
          <cell r="C124">
            <v>2000</v>
          </cell>
        </row>
        <row r="125">
          <cell r="C125">
            <v>8400</v>
          </cell>
        </row>
        <row r="126">
          <cell r="C126">
            <v>43224</v>
          </cell>
        </row>
        <row r="127">
          <cell r="C127">
            <v>43436</v>
          </cell>
        </row>
        <row r="128">
          <cell r="C128">
            <v>6069.2</v>
          </cell>
        </row>
        <row r="129">
          <cell r="C129">
            <v>11700</v>
          </cell>
        </row>
        <row r="130">
          <cell r="C130">
            <v>4714</v>
          </cell>
        </row>
        <row r="131">
          <cell r="C131">
            <v>8705</v>
          </cell>
        </row>
        <row r="132">
          <cell r="C132">
            <v>5800</v>
          </cell>
        </row>
        <row r="133">
          <cell r="C133">
            <v>14000</v>
          </cell>
        </row>
        <row r="134">
          <cell r="C134">
            <v>3000</v>
          </cell>
        </row>
        <row r="135">
          <cell r="C135">
            <v>28200</v>
          </cell>
        </row>
        <row r="136">
          <cell r="C136">
            <v>924</v>
          </cell>
        </row>
        <row r="137">
          <cell r="C137">
            <v>13404.9</v>
          </cell>
        </row>
        <row r="138">
          <cell r="C138">
            <v>120</v>
          </cell>
        </row>
        <row r="144">
          <cell r="C144">
            <v>763</v>
          </cell>
        </row>
        <row r="145">
          <cell r="C145">
            <v>2990</v>
          </cell>
        </row>
        <row r="146">
          <cell r="C146">
            <v>8700</v>
          </cell>
        </row>
        <row r="147">
          <cell r="C147">
            <v>20368</v>
          </cell>
        </row>
        <row r="148">
          <cell r="C148">
            <v>720</v>
          </cell>
        </row>
        <row r="149">
          <cell r="C149">
            <v>3990</v>
          </cell>
        </row>
        <row r="150">
          <cell r="C150">
            <v>13500</v>
          </cell>
        </row>
        <row r="151">
          <cell r="C151">
            <v>1971</v>
          </cell>
        </row>
        <row r="152">
          <cell r="C152">
            <v>3700</v>
          </cell>
        </row>
        <row r="153">
          <cell r="C153">
            <v>4900</v>
          </cell>
        </row>
        <row r="154">
          <cell r="C154">
            <v>14400</v>
          </cell>
        </row>
        <row r="155">
          <cell r="C155">
            <v>7400</v>
          </cell>
        </row>
        <row r="156">
          <cell r="C156">
            <v>1700</v>
          </cell>
        </row>
        <row r="157">
          <cell r="C157">
            <v>32198.400000000001</v>
          </cell>
        </row>
        <row r="158">
          <cell r="C158">
            <v>1824</v>
          </cell>
        </row>
        <row r="159">
          <cell r="C159">
            <v>5040</v>
          </cell>
        </row>
        <row r="160">
          <cell r="C160">
            <v>16800</v>
          </cell>
        </row>
        <row r="161">
          <cell r="C161">
            <v>22484</v>
          </cell>
        </row>
        <row r="162">
          <cell r="C162">
            <v>6000</v>
          </cell>
        </row>
        <row r="163">
          <cell r="C163">
            <v>30076</v>
          </cell>
        </row>
        <row r="164">
          <cell r="C164">
            <v>9564</v>
          </cell>
        </row>
        <row r="165">
          <cell r="C165">
            <v>5228.7</v>
          </cell>
        </row>
        <row r="166">
          <cell r="C166">
            <v>2100</v>
          </cell>
        </row>
        <row r="167">
          <cell r="C167">
            <v>2000</v>
          </cell>
        </row>
        <row r="168">
          <cell r="C168">
            <v>2000</v>
          </cell>
        </row>
        <row r="169">
          <cell r="C169">
            <v>1734</v>
          </cell>
        </row>
        <row r="170">
          <cell r="C170">
            <v>2223</v>
          </cell>
        </row>
        <row r="171">
          <cell r="C171">
            <v>53660</v>
          </cell>
        </row>
        <row r="172">
          <cell r="C172">
            <v>4046.4</v>
          </cell>
        </row>
        <row r="173">
          <cell r="C173">
            <v>540</v>
          </cell>
        </row>
        <row r="174">
          <cell r="C174">
            <v>8455</v>
          </cell>
        </row>
        <row r="175">
          <cell r="C175">
            <v>2840.5</v>
          </cell>
        </row>
        <row r="176">
          <cell r="C176">
            <v>5797.82</v>
          </cell>
        </row>
        <row r="177">
          <cell r="C177">
            <v>8455</v>
          </cell>
        </row>
        <row r="178">
          <cell r="C178">
            <v>1448.94</v>
          </cell>
        </row>
        <row r="179">
          <cell r="C179">
            <v>4900</v>
          </cell>
        </row>
        <row r="180">
          <cell r="C180">
            <v>2640</v>
          </cell>
        </row>
        <row r="181">
          <cell r="C181">
            <v>4900</v>
          </cell>
        </row>
        <row r="182">
          <cell r="C182">
            <v>1795.5</v>
          </cell>
        </row>
        <row r="183">
          <cell r="C183">
            <v>5359</v>
          </cell>
        </row>
        <row r="184">
          <cell r="C184">
            <v>1320</v>
          </cell>
        </row>
        <row r="185">
          <cell r="C185">
            <v>2990</v>
          </cell>
        </row>
        <row r="186">
          <cell r="C186">
            <v>1980</v>
          </cell>
        </row>
        <row r="187">
          <cell r="C187">
            <v>1254</v>
          </cell>
        </row>
        <row r="188">
          <cell r="C188">
            <v>855</v>
          </cell>
        </row>
        <row r="189">
          <cell r="C189">
            <v>2190</v>
          </cell>
        </row>
        <row r="190">
          <cell r="C190">
            <v>1254</v>
          </cell>
        </row>
        <row r="191">
          <cell r="C191">
            <v>4900</v>
          </cell>
        </row>
        <row r="192">
          <cell r="C192">
            <v>8000</v>
          </cell>
        </row>
        <row r="193">
          <cell r="C193">
            <v>4900</v>
          </cell>
        </row>
        <row r="194">
          <cell r="C194">
            <v>8400</v>
          </cell>
        </row>
        <row r="195">
          <cell r="C195">
            <v>84224</v>
          </cell>
        </row>
        <row r="196">
          <cell r="C196">
            <v>1320</v>
          </cell>
        </row>
        <row r="197">
          <cell r="C197">
            <v>1281.3599999999999</v>
          </cell>
        </row>
        <row r="198">
          <cell r="C198">
            <v>9219.66</v>
          </cell>
        </row>
        <row r="199">
          <cell r="C199">
            <v>4806</v>
          </cell>
        </row>
        <row r="200">
          <cell r="C200">
            <v>3502.62</v>
          </cell>
        </row>
        <row r="201">
          <cell r="C201">
            <v>4900</v>
          </cell>
        </row>
        <row r="202">
          <cell r="C202">
            <v>540</v>
          </cell>
        </row>
        <row r="203">
          <cell r="C203">
            <v>1320</v>
          </cell>
        </row>
        <row r="204">
          <cell r="C204">
            <v>4099</v>
          </cell>
        </row>
        <row r="205">
          <cell r="C205">
            <v>4655</v>
          </cell>
        </row>
        <row r="206">
          <cell r="C206">
            <v>820.8</v>
          </cell>
        </row>
        <row r="207">
          <cell r="C207">
            <v>1971</v>
          </cell>
        </row>
        <row r="208">
          <cell r="C208">
            <v>3800</v>
          </cell>
        </row>
        <row r="209">
          <cell r="C209">
            <v>2190</v>
          </cell>
        </row>
        <row r="210">
          <cell r="C210">
            <v>26600</v>
          </cell>
        </row>
        <row r="211">
          <cell r="C211">
            <v>1938</v>
          </cell>
        </row>
        <row r="212">
          <cell r="C212">
            <v>826.5</v>
          </cell>
        </row>
        <row r="213">
          <cell r="C213">
            <v>6102.8</v>
          </cell>
        </row>
        <row r="214">
          <cell r="C214">
            <v>2565</v>
          </cell>
        </row>
        <row r="215">
          <cell r="C215">
            <v>2440</v>
          </cell>
        </row>
        <row r="216">
          <cell r="C216">
            <v>2190</v>
          </cell>
        </row>
        <row r="217">
          <cell r="C217">
            <v>1800</v>
          </cell>
        </row>
        <row r="218">
          <cell r="C218">
            <v>2445.3000000000002</v>
          </cell>
        </row>
        <row r="219">
          <cell r="C219">
            <v>4011.26</v>
          </cell>
        </row>
        <row r="220">
          <cell r="C220">
            <v>75898.36</v>
          </cell>
        </row>
        <row r="221">
          <cell r="C221">
            <v>3894.24</v>
          </cell>
        </row>
        <row r="222">
          <cell r="C222">
            <v>1473</v>
          </cell>
        </row>
        <row r="223">
          <cell r="C223">
            <v>24990</v>
          </cell>
        </row>
        <row r="224">
          <cell r="C224">
            <v>461.84</v>
          </cell>
        </row>
        <row r="225">
          <cell r="C225">
            <v>3606.21</v>
          </cell>
        </row>
        <row r="226">
          <cell r="C226">
            <v>1254</v>
          </cell>
        </row>
        <row r="227">
          <cell r="C227">
            <v>1254</v>
          </cell>
        </row>
        <row r="228">
          <cell r="C228">
            <v>1254</v>
          </cell>
        </row>
        <row r="229">
          <cell r="C229">
            <v>1320</v>
          </cell>
        </row>
        <row r="230">
          <cell r="C230">
            <v>9000</v>
          </cell>
        </row>
        <row r="231">
          <cell r="C231">
            <v>2190</v>
          </cell>
        </row>
        <row r="232">
          <cell r="C232">
            <v>583.77</v>
          </cell>
        </row>
        <row r="233">
          <cell r="C233">
            <v>3600</v>
          </cell>
        </row>
        <row r="234">
          <cell r="C234">
            <v>1254</v>
          </cell>
        </row>
        <row r="235">
          <cell r="C235">
            <v>8455</v>
          </cell>
        </row>
        <row r="236">
          <cell r="C236">
            <v>4800</v>
          </cell>
        </row>
        <row r="237">
          <cell r="C237">
            <v>12540</v>
          </cell>
        </row>
        <row r="238">
          <cell r="C238">
            <v>17886.32</v>
          </cell>
        </row>
        <row r="239">
          <cell r="C239">
            <v>2190</v>
          </cell>
        </row>
        <row r="240">
          <cell r="C240">
            <v>6552</v>
          </cell>
        </row>
        <row r="241">
          <cell r="C241">
            <v>40809</v>
          </cell>
        </row>
        <row r="247">
          <cell r="C247">
            <v>61368</v>
          </cell>
        </row>
        <row r="248">
          <cell r="C248">
            <v>17205</v>
          </cell>
        </row>
        <row r="249">
          <cell r="C249">
            <v>23409.919999999998</v>
          </cell>
        </row>
        <row r="250">
          <cell r="C250">
            <v>35170</v>
          </cell>
        </row>
        <row r="251">
          <cell r="C251">
            <v>12984</v>
          </cell>
        </row>
        <row r="252">
          <cell r="C252">
            <v>38167.199999999997</v>
          </cell>
        </row>
        <row r="253">
          <cell r="C253">
            <v>1254</v>
          </cell>
        </row>
        <row r="254">
          <cell r="C254">
            <v>905.34</v>
          </cell>
        </row>
        <row r="255">
          <cell r="C255">
            <v>1200</v>
          </cell>
        </row>
        <row r="256">
          <cell r="C256">
            <v>4410</v>
          </cell>
        </row>
        <row r="257">
          <cell r="C257">
            <v>4900</v>
          </cell>
        </row>
        <row r="258">
          <cell r="C258">
            <v>2724.26</v>
          </cell>
        </row>
        <row r="259">
          <cell r="C259">
            <v>2500</v>
          </cell>
        </row>
        <row r="260">
          <cell r="C260">
            <v>4000</v>
          </cell>
        </row>
        <row r="261">
          <cell r="C261">
            <v>4410</v>
          </cell>
        </row>
        <row r="262">
          <cell r="C262">
            <v>1020</v>
          </cell>
        </row>
        <row r="263">
          <cell r="C263">
            <v>1360</v>
          </cell>
        </row>
        <row r="264">
          <cell r="C264">
            <v>2990</v>
          </cell>
        </row>
        <row r="265">
          <cell r="C265">
            <v>21990</v>
          </cell>
        </row>
        <row r="266">
          <cell r="C266">
            <v>2990</v>
          </cell>
        </row>
        <row r="267">
          <cell r="C267">
            <v>2190</v>
          </cell>
        </row>
        <row r="268">
          <cell r="C268">
            <v>150</v>
          </cell>
        </row>
        <row r="269">
          <cell r="C269">
            <v>1254</v>
          </cell>
        </row>
        <row r="270">
          <cell r="C270">
            <v>4655</v>
          </cell>
        </row>
        <row r="271">
          <cell r="C271">
            <v>30100</v>
          </cell>
        </row>
        <row r="272">
          <cell r="C272">
            <v>4577.41</v>
          </cell>
        </row>
        <row r="273">
          <cell r="C273">
            <v>1254</v>
          </cell>
        </row>
        <row r="274">
          <cell r="C274">
            <v>1800</v>
          </cell>
        </row>
        <row r="275">
          <cell r="C275">
            <v>798</v>
          </cell>
        </row>
        <row r="276">
          <cell r="C276">
            <v>33.15</v>
          </cell>
        </row>
        <row r="277">
          <cell r="C277">
            <v>2600</v>
          </cell>
        </row>
        <row r="278">
          <cell r="C278">
            <v>6200</v>
          </cell>
        </row>
        <row r="279">
          <cell r="C279">
            <v>24801.94</v>
          </cell>
        </row>
        <row r="280">
          <cell r="C280">
            <v>2190</v>
          </cell>
        </row>
        <row r="281">
          <cell r="C281">
            <v>8455</v>
          </cell>
        </row>
        <row r="282">
          <cell r="C282">
            <v>820.8</v>
          </cell>
        </row>
        <row r="283">
          <cell r="C283">
            <v>2190</v>
          </cell>
        </row>
        <row r="284">
          <cell r="C284">
            <v>44752.26</v>
          </cell>
        </row>
        <row r="285">
          <cell r="C285">
            <v>8455</v>
          </cell>
        </row>
        <row r="286">
          <cell r="C286">
            <v>44752.26</v>
          </cell>
        </row>
        <row r="287">
          <cell r="C287">
            <v>4410</v>
          </cell>
        </row>
        <row r="288">
          <cell r="C288">
            <v>864</v>
          </cell>
        </row>
        <row r="289">
          <cell r="C289">
            <v>8455</v>
          </cell>
        </row>
        <row r="290">
          <cell r="C290">
            <v>71366.66</v>
          </cell>
        </row>
        <row r="291">
          <cell r="C291">
            <v>864</v>
          </cell>
        </row>
        <row r="292">
          <cell r="C292">
            <v>2200</v>
          </cell>
        </row>
        <row r="293">
          <cell r="C293">
            <v>656</v>
          </cell>
        </row>
        <row r="294">
          <cell r="C294">
            <v>2880</v>
          </cell>
        </row>
        <row r="295">
          <cell r="C295">
            <v>2440</v>
          </cell>
        </row>
        <row r="296">
          <cell r="C296">
            <v>1680</v>
          </cell>
        </row>
        <row r="297">
          <cell r="C297">
            <v>53660.6</v>
          </cell>
        </row>
        <row r="298">
          <cell r="C298">
            <v>103200</v>
          </cell>
        </row>
        <row r="299">
          <cell r="C299">
            <v>2990</v>
          </cell>
        </row>
        <row r="300">
          <cell r="C300">
            <v>11941.44</v>
          </cell>
        </row>
        <row r="301">
          <cell r="C301">
            <v>14937.83</v>
          </cell>
        </row>
        <row r="302">
          <cell r="C302">
            <v>8455</v>
          </cell>
        </row>
        <row r="303">
          <cell r="C303">
            <v>2392</v>
          </cell>
        </row>
        <row r="304">
          <cell r="C304">
            <v>1023.7</v>
          </cell>
        </row>
        <row r="305">
          <cell r="C305">
            <v>13815.9</v>
          </cell>
        </row>
        <row r="306">
          <cell r="C306">
            <v>8400</v>
          </cell>
        </row>
        <row r="307">
          <cell r="C307">
            <v>2251.1999999999998</v>
          </cell>
        </row>
        <row r="308">
          <cell r="C308">
            <v>18228</v>
          </cell>
        </row>
        <row r="309">
          <cell r="C309">
            <v>2520</v>
          </cell>
        </row>
        <row r="310">
          <cell r="C310">
            <v>8000</v>
          </cell>
        </row>
        <row r="311">
          <cell r="C311">
            <v>20338.439999999999</v>
          </cell>
        </row>
        <row r="312">
          <cell r="C312">
            <v>3790</v>
          </cell>
        </row>
        <row r="313">
          <cell r="C313">
            <v>7580</v>
          </cell>
        </row>
        <row r="314">
          <cell r="C314">
            <v>2160</v>
          </cell>
        </row>
        <row r="315">
          <cell r="C315">
            <v>11600</v>
          </cell>
        </row>
        <row r="316">
          <cell r="C316">
            <v>13500</v>
          </cell>
        </row>
        <row r="317">
          <cell r="C317">
            <v>3000</v>
          </cell>
        </row>
        <row r="318">
          <cell r="C318">
            <v>13224</v>
          </cell>
        </row>
        <row r="319">
          <cell r="C319">
            <v>18938</v>
          </cell>
        </row>
        <row r="320">
          <cell r="C320">
            <v>36093.199999999997</v>
          </cell>
        </row>
        <row r="321">
          <cell r="C321">
            <v>7750</v>
          </cell>
        </row>
        <row r="322">
          <cell r="C322">
            <v>900</v>
          </cell>
        </row>
        <row r="323">
          <cell r="C323">
            <v>44516</v>
          </cell>
        </row>
      </sheetData>
      <sheetData sheetId="27">
        <row r="3">
          <cell r="Z3" t="str">
            <v>Biomarin</v>
          </cell>
          <cell r="AA3">
            <v>888203.71</v>
          </cell>
        </row>
        <row r="4">
          <cell r="Z4" t="str">
            <v>Mantis (LaborFLux)</v>
          </cell>
          <cell r="AA4">
            <v>241582</v>
          </cell>
        </row>
        <row r="5">
          <cell r="Z5" t="str">
            <v>Pessoas físicas</v>
          </cell>
          <cell r="AA5">
            <v>223670.83</v>
          </cell>
          <cell r="BM5" t="str">
            <v>Pessoas Físicas</v>
          </cell>
          <cell r="BN5">
            <v>384129.2099999999</v>
          </cell>
        </row>
        <row r="6">
          <cell r="Z6" t="str">
            <v>Unimed Recife</v>
          </cell>
          <cell r="AA6">
            <v>188943.04</v>
          </cell>
          <cell r="BM6" t="str">
            <v>Unimed Recife</v>
          </cell>
          <cell r="BN6">
            <v>382706.68000000005</v>
          </cell>
        </row>
        <row r="7">
          <cell r="Z7" t="str">
            <v>Sna Brasil</v>
          </cell>
          <cell r="AA7">
            <v>179650.81</v>
          </cell>
          <cell r="BM7" t="str">
            <v>Albert Einstein</v>
          </cell>
          <cell r="BN7">
            <v>271320.52</v>
          </cell>
        </row>
        <row r="8">
          <cell r="Z8" t="str">
            <v>Unimed Fortaleza</v>
          </cell>
          <cell r="AA8">
            <v>139657.44</v>
          </cell>
          <cell r="BM8" t="str">
            <v>Mantis (laborflux)</v>
          </cell>
          <cell r="BN8">
            <v>138648</v>
          </cell>
        </row>
        <row r="9">
          <cell r="Z9" t="str">
            <v>PTC</v>
          </cell>
          <cell r="AA9">
            <v>117129.88</v>
          </cell>
          <cell r="BM9" t="str">
            <v>Unimed Fortaleza</v>
          </cell>
          <cell r="BN9">
            <v>115332</v>
          </cell>
        </row>
        <row r="10">
          <cell r="Z10" t="str">
            <v>Merck</v>
          </cell>
          <cell r="AA10">
            <v>90900</v>
          </cell>
          <cell r="BM10" t="str">
            <v>Merck</v>
          </cell>
          <cell r="BN10">
            <v>110600</v>
          </cell>
        </row>
        <row r="11">
          <cell r="Z11" t="str">
            <v>Albert Einstein</v>
          </cell>
          <cell r="AA11">
            <v>81876.639999999999</v>
          </cell>
          <cell r="BM11" t="str">
            <v>Estado de Pernambuco</v>
          </cell>
          <cell r="BN11">
            <v>107320.6</v>
          </cell>
        </row>
        <row r="12">
          <cell r="Z12" t="str">
            <v>Amil</v>
          </cell>
          <cell r="AA12">
            <v>74629</v>
          </cell>
          <cell r="BM12" t="str">
            <v>PTC</v>
          </cell>
          <cell r="BN12">
            <v>105999.46</v>
          </cell>
        </row>
        <row r="13">
          <cell r="Z13" t="str">
            <v>Labac</v>
          </cell>
          <cell r="AA13">
            <v>60733.440000000002</v>
          </cell>
          <cell r="BM13" t="str">
            <v>Sin Solution</v>
          </cell>
          <cell r="BN13">
            <v>103200</v>
          </cell>
        </row>
        <row r="14">
          <cell r="Z14" t="str">
            <v>Salomão e Zoppi</v>
          </cell>
          <cell r="AA14">
            <v>43244</v>
          </cell>
          <cell r="BM14" t="str">
            <v>Unimed Goiânia</v>
          </cell>
          <cell r="BN14">
            <v>94149.040000000008</v>
          </cell>
        </row>
        <row r="15">
          <cell r="Z15" t="str">
            <v>Novartis</v>
          </cell>
          <cell r="AA15">
            <v>38167.199999999997</v>
          </cell>
          <cell r="BM15" t="str">
            <v>Amil</v>
          </cell>
          <cell r="BN15">
            <v>88532.25</v>
          </cell>
        </row>
        <row r="16">
          <cell r="Z16" t="str">
            <v>In Health</v>
          </cell>
          <cell r="AA16">
            <v>36627.86</v>
          </cell>
          <cell r="BM16" t="str">
            <v>Epharma</v>
          </cell>
          <cell r="BN16">
            <v>79347.22</v>
          </cell>
        </row>
        <row r="17">
          <cell r="Z17" t="str">
            <v xml:space="preserve">Unimed Goiânia </v>
          </cell>
          <cell r="AA17">
            <v>32208</v>
          </cell>
          <cell r="BM17" t="str">
            <v>DNA Lab</v>
          </cell>
          <cell r="BN17">
            <v>75308</v>
          </cell>
        </row>
        <row r="18">
          <cell r="Z18" t="str">
            <v>Unimed Natal</v>
          </cell>
          <cell r="AA18">
            <v>22657.439999999999</v>
          </cell>
          <cell r="BM18" t="str">
            <v>Labgene</v>
          </cell>
          <cell r="BN18">
            <v>64200</v>
          </cell>
        </row>
        <row r="19">
          <cell r="Z19" t="str">
            <v>Outros</v>
          </cell>
          <cell r="AA19">
            <v>152383.27000000002</v>
          </cell>
          <cell r="BM19" t="str">
            <v>Labac</v>
          </cell>
          <cell r="BN19">
            <v>57440</v>
          </cell>
        </row>
        <row r="20">
          <cell r="Z20" t="str">
            <v>Outros AbrYTD</v>
          </cell>
          <cell r="AA20">
            <v>38</v>
          </cell>
          <cell r="BM20" t="str">
            <v>Astrazeneca</v>
          </cell>
          <cell r="BN20">
            <v>54165</v>
          </cell>
        </row>
        <row r="21">
          <cell r="BM21" t="str">
            <v>Unimed Natal</v>
          </cell>
          <cell r="BN21">
            <v>49598.44</v>
          </cell>
        </row>
        <row r="22">
          <cell r="BM22" t="str">
            <v>Salomão e Zoppi</v>
          </cell>
          <cell r="BN22">
            <v>48322</v>
          </cell>
        </row>
        <row r="23">
          <cell r="BM23" t="str">
            <v>Sulamérica</v>
          </cell>
          <cell r="BN23">
            <v>37104</v>
          </cell>
        </row>
        <row r="24">
          <cell r="BM24" t="str">
            <v>Unimed Teresina</v>
          </cell>
          <cell r="BN24">
            <v>28774</v>
          </cell>
        </row>
        <row r="25">
          <cell r="BM25" t="str">
            <v>Dna Consult</v>
          </cell>
          <cell r="BN25">
            <v>19600</v>
          </cell>
        </row>
        <row r="26">
          <cell r="BM26" t="str">
            <v>Outros</v>
          </cell>
          <cell r="BN26">
            <v>382803.6700000001</v>
          </cell>
        </row>
        <row r="28">
          <cell r="BM28" t="str">
            <v>OutrosAbr YTD</v>
          </cell>
          <cell r="BN28">
            <v>73</v>
          </cell>
        </row>
      </sheetData>
      <sheetData sheetId="28"/>
      <sheetData sheetId="29"/>
      <sheetData sheetId="30"/>
      <sheetData sheetId="31"/>
      <sheetData sheetId="32"/>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0210002"/>
      <sheetName val="CBD0210003"/>
      <sheetName val="TABELAS"/>
      <sheetName val="Macro1"/>
      <sheetName val="1208ir"/>
      <sheetName val="Balancete"/>
      <sheetName val="Adições - Exclusões"/>
      <sheetName val="Lucro real"/>
      <sheetName val="Calculo da CS"/>
      <sheetName val="Calculo do IR"/>
      <sheetName val="IR CS Dif Atualizada 06"/>
      <sheetName val="Lucro da Exploração"/>
      <sheetName val="IR CS Dif"/>
      <sheetName val="IR CS Dif Atualizada"/>
      <sheetName val="CS Estimativa"/>
      <sheetName val="IR Estimativa"/>
      <sheetName val="Lucro da Exploração Estimativa"/>
      <sheetName val="Lucro Orçado"/>
      <sheetName val="Lançamentos"/>
      <sheetName val="2ª Posição"/>
      <sheetName val="Doações dedut"/>
      <sheetName val="Previd Privada"/>
      <sheetName val="Depracelrural"/>
    </sheetNames>
    <sheetDataSet>
      <sheetData sheetId="0">
        <row r="1">
          <cell r="A1">
            <v>1110100</v>
          </cell>
          <cell r="E1">
            <v>0</v>
          </cell>
          <cell r="F1">
            <v>0</v>
          </cell>
          <cell r="G1">
            <v>0</v>
          </cell>
          <cell r="H1">
            <v>11</v>
          </cell>
        </row>
        <row r="2">
          <cell r="A2">
            <v>1110100</v>
          </cell>
          <cell r="E2">
            <v>0</v>
          </cell>
          <cell r="F2">
            <v>1000</v>
          </cell>
          <cell r="G2">
            <v>0</v>
          </cell>
          <cell r="H2">
            <v>11</v>
          </cell>
        </row>
        <row r="3">
          <cell r="A3">
            <v>1110100</v>
          </cell>
          <cell r="E3">
            <v>-293.55</v>
          </cell>
          <cell r="F3">
            <v>1028.1600000000001</v>
          </cell>
          <cell r="G3">
            <v>0</v>
          </cell>
          <cell r="H3">
            <v>11</v>
          </cell>
        </row>
        <row r="4">
          <cell r="A4">
            <v>1110309</v>
          </cell>
          <cell r="E4">
            <v>-6.04</v>
          </cell>
          <cell r="F4">
            <v>1532.09</v>
          </cell>
          <cell r="G4">
            <v>0</v>
          </cell>
          <cell r="H4">
            <v>11</v>
          </cell>
        </row>
        <row r="5">
          <cell r="A5">
            <v>1110309</v>
          </cell>
          <cell r="E5">
            <v>-6.02</v>
          </cell>
          <cell r="F5">
            <v>155.57</v>
          </cell>
          <cell r="G5">
            <v>0</v>
          </cell>
          <cell r="H5">
            <v>11</v>
          </cell>
        </row>
        <row r="6">
          <cell r="A6">
            <v>1110309</v>
          </cell>
          <cell r="E6">
            <v>-477.41</v>
          </cell>
          <cell r="F6">
            <v>931.93</v>
          </cell>
          <cell r="G6">
            <v>0</v>
          </cell>
          <cell r="H6">
            <v>11</v>
          </cell>
        </row>
        <row r="7">
          <cell r="A7">
            <v>1110310</v>
          </cell>
          <cell r="E7">
            <v>16732.64</v>
          </cell>
          <cell r="F7">
            <v>28787.48</v>
          </cell>
          <cell r="G7">
            <v>0</v>
          </cell>
          <cell r="H7">
            <v>11</v>
          </cell>
        </row>
        <row r="8">
          <cell r="A8">
            <v>1110311</v>
          </cell>
          <cell r="E8">
            <v>0</v>
          </cell>
          <cell r="F8">
            <v>61.62</v>
          </cell>
          <cell r="G8">
            <v>0</v>
          </cell>
          <cell r="H8">
            <v>11</v>
          </cell>
        </row>
        <row r="9">
          <cell r="A9">
            <v>1110334</v>
          </cell>
          <cell r="E9">
            <v>-386.46</v>
          </cell>
          <cell r="F9">
            <v>3651.88</v>
          </cell>
          <cell r="G9">
            <v>0</v>
          </cell>
          <cell r="H9">
            <v>11</v>
          </cell>
        </row>
        <row r="10">
          <cell r="A10">
            <v>1110334</v>
          </cell>
          <cell r="E10">
            <v>-246.55</v>
          </cell>
          <cell r="F10">
            <v>3271.06</v>
          </cell>
          <cell r="G10">
            <v>0</v>
          </cell>
          <cell r="H10">
            <v>11</v>
          </cell>
        </row>
        <row r="11">
          <cell r="A11">
            <v>1110340</v>
          </cell>
          <cell r="E11">
            <v>0</v>
          </cell>
          <cell r="F11">
            <v>532.80999999999995</v>
          </cell>
          <cell r="G11">
            <v>0</v>
          </cell>
          <cell r="H11">
            <v>11</v>
          </cell>
        </row>
        <row r="12">
          <cell r="A12">
            <v>1110344</v>
          </cell>
          <cell r="E12">
            <v>0</v>
          </cell>
          <cell r="F12">
            <v>233.71</v>
          </cell>
          <cell r="G12">
            <v>0</v>
          </cell>
          <cell r="H12">
            <v>11</v>
          </cell>
        </row>
        <row r="13">
          <cell r="A13">
            <v>1110346</v>
          </cell>
          <cell r="E13">
            <v>0</v>
          </cell>
          <cell r="F13">
            <v>-0.03</v>
          </cell>
          <cell r="G13">
            <v>0</v>
          </cell>
          <cell r="H13">
            <v>11</v>
          </cell>
        </row>
        <row r="14">
          <cell r="A14">
            <v>1110350</v>
          </cell>
          <cell r="E14">
            <v>-985.46</v>
          </cell>
          <cell r="F14">
            <v>1442.82</v>
          </cell>
          <cell r="G14">
            <v>0</v>
          </cell>
          <cell r="H14">
            <v>11</v>
          </cell>
        </row>
        <row r="15">
          <cell r="A15">
            <v>1110600</v>
          </cell>
          <cell r="E15">
            <v>0</v>
          </cell>
          <cell r="F15">
            <v>0</v>
          </cell>
          <cell r="G15">
            <v>0</v>
          </cell>
          <cell r="H15">
            <v>11</v>
          </cell>
        </row>
        <row r="16">
          <cell r="A16">
            <v>1120102</v>
          </cell>
          <cell r="E16">
            <v>0</v>
          </cell>
          <cell r="F16">
            <v>0</v>
          </cell>
          <cell r="G16">
            <v>0</v>
          </cell>
          <cell r="H16">
            <v>11</v>
          </cell>
        </row>
        <row r="17">
          <cell r="A17">
            <v>1120102</v>
          </cell>
          <cell r="E17">
            <v>-300881.17</v>
          </cell>
          <cell r="F17">
            <v>24206.29</v>
          </cell>
          <cell r="G17">
            <v>0</v>
          </cell>
          <cell r="H17">
            <v>11</v>
          </cell>
        </row>
        <row r="18">
          <cell r="A18">
            <v>1120104</v>
          </cell>
          <cell r="E18">
            <v>0</v>
          </cell>
          <cell r="F18">
            <v>0</v>
          </cell>
          <cell r="G18">
            <v>0</v>
          </cell>
          <cell r="H18">
            <v>11</v>
          </cell>
        </row>
        <row r="19">
          <cell r="A19">
            <v>1120110</v>
          </cell>
          <cell r="E19">
            <v>37413.53</v>
          </cell>
          <cell r="F19">
            <v>37413.53</v>
          </cell>
          <cell r="G19">
            <v>0</v>
          </cell>
          <cell r="H19">
            <v>11</v>
          </cell>
        </row>
        <row r="20">
          <cell r="A20">
            <v>1120110</v>
          </cell>
          <cell r="E20">
            <v>0</v>
          </cell>
          <cell r="F20">
            <v>265739.42</v>
          </cell>
          <cell r="G20">
            <v>0</v>
          </cell>
          <cell r="H20">
            <v>11</v>
          </cell>
        </row>
        <row r="21">
          <cell r="A21">
            <v>1120110</v>
          </cell>
          <cell r="E21">
            <v>0</v>
          </cell>
          <cell r="F21">
            <v>-265739.42</v>
          </cell>
          <cell r="G21">
            <v>0</v>
          </cell>
          <cell r="H21">
            <v>11</v>
          </cell>
        </row>
        <row r="22">
          <cell r="A22">
            <v>1120110</v>
          </cell>
          <cell r="E22">
            <v>0</v>
          </cell>
          <cell r="F22">
            <v>0</v>
          </cell>
          <cell r="G22">
            <v>0</v>
          </cell>
          <cell r="H22">
            <v>11</v>
          </cell>
        </row>
        <row r="23">
          <cell r="A23">
            <v>1120110</v>
          </cell>
          <cell r="E23">
            <v>-181666.8</v>
          </cell>
          <cell r="F23">
            <v>652515.15</v>
          </cell>
          <cell r="G23">
            <v>0</v>
          </cell>
          <cell r="H23">
            <v>11</v>
          </cell>
        </row>
        <row r="24">
          <cell r="A24">
            <v>1120110</v>
          </cell>
          <cell r="E24">
            <v>0</v>
          </cell>
          <cell r="F24">
            <v>0</v>
          </cell>
          <cell r="G24">
            <v>0</v>
          </cell>
          <cell r="H24">
            <v>11</v>
          </cell>
        </row>
        <row r="25">
          <cell r="A25">
            <v>1120110</v>
          </cell>
          <cell r="E25">
            <v>0</v>
          </cell>
          <cell r="F25">
            <v>0</v>
          </cell>
          <cell r="G25">
            <v>0</v>
          </cell>
          <cell r="H25">
            <v>11</v>
          </cell>
        </row>
        <row r="26">
          <cell r="A26">
            <v>1120110</v>
          </cell>
          <cell r="E26">
            <v>0</v>
          </cell>
          <cell r="F26">
            <v>0</v>
          </cell>
          <cell r="G26">
            <v>0</v>
          </cell>
          <cell r="H26">
            <v>11</v>
          </cell>
        </row>
        <row r="27">
          <cell r="A27">
            <v>1120110</v>
          </cell>
          <cell r="E27">
            <v>0</v>
          </cell>
          <cell r="F27">
            <v>0</v>
          </cell>
          <cell r="G27">
            <v>0</v>
          </cell>
          <cell r="H27">
            <v>11</v>
          </cell>
        </row>
        <row r="28">
          <cell r="A28">
            <v>1120110</v>
          </cell>
          <cell r="E28">
            <v>-209.25</v>
          </cell>
          <cell r="F28">
            <v>0</v>
          </cell>
          <cell r="G28">
            <v>0</v>
          </cell>
          <cell r="H28">
            <v>11</v>
          </cell>
        </row>
        <row r="29">
          <cell r="A29">
            <v>1120110</v>
          </cell>
          <cell r="E29">
            <v>122367.99</v>
          </cell>
          <cell r="F29">
            <v>122367.99</v>
          </cell>
          <cell r="G29">
            <v>0</v>
          </cell>
          <cell r="H29">
            <v>11</v>
          </cell>
        </row>
        <row r="30">
          <cell r="A30">
            <v>1120110</v>
          </cell>
          <cell r="E30">
            <v>-122367.99</v>
          </cell>
          <cell r="F30">
            <v>-122367.99</v>
          </cell>
          <cell r="G30">
            <v>0</v>
          </cell>
          <cell r="H30">
            <v>11</v>
          </cell>
        </row>
        <row r="31">
          <cell r="A31">
            <v>1120110</v>
          </cell>
          <cell r="E31">
            <v>10555.98</v>
          </cell>
          <cell r="F31">
            <v>10555.98</v>
          </cell>
          <cell r="G31">
            <v>0</v>
          </cell>
          <cell r="H31">
            <v>11</v>
          </cell>
        </row>
        <row r="32">
          <cell r="A32">
            <v>1120110</v>
          </cell>
          <cell r="E32">
            <v>-209.25</v>
          </cell>
          <cell r="F32">
            <v>0</v>
          </cell>
          <cell r="G32">
            <v>0</v>
          </cell>
          <cell r="H32">
            <v>11</v>
          </cell>
        </row>
        <row r="33">
          <cell r="A33">
            <v>1120110</v>
          </cell>
          <cell r="E33">
            <v>0</v>
          </cell>
          <cell r="F33">
            <v>0</v>
          </cell>
          <cell r="G33">
            <v>0</v>
          </cell>
          <cell r="H33">
            <v>11</v>
          </cell>
        </row>
        <row r="34">
          <cell r="A34">
            <v>1120110</v>
          </cell>
          <cell r="E34">
            <v>-209.25</v>
          </cell>
          <cell r="F34">
            <v>0</v>
          </cell>
          <cell r="G34">
            <v>0</v>
          </cell>
          <cell r="H34">
            <v>11</v>
          </cell>
        </row>
        <row r="35">
          <cell r="A35">
            <v>1120110</v>
          </cell>
          <cell r="E35">
            <v>0</v>
          </cell>
          <cell r="F35">
            <v>0</v>
          </cell>
          <cell r="G35">
            <v>0</v>
          </cell>
          <cell r="H35">
            <v>11</v>
          </cell>
        </row>
        <row r="36">
          <cell r="A36">
            <v>1120110</v>
          </cell>
          <cell r="E36">
            <v>0</v>
          </cell>
          <cell r="F36">
            <v>0</v>
          </cell>
          <cell r="G36">
            <v>0</v>
          </cell>
          <cell r="H36">
            <v>11</v>
          </cell>
        </row>
        <row r="37">
          <cell r="A37">
            <v>1120110</v>
          </cell>
          <cell r="E37">
            <v>0</v>
          </cell>
          <cell r="F37">
            <v>0</v>
          </cell>
          <cell r="G37">
            <v>0</v>
          </cell>
          <cell r="H37">
            <v>11</v>
          </cell>
        </row>
        <row r="38">
          <cell r="A38">
            <v>1120110</v>
          </cell>
          <cell r="E38">
            <v>-209.25</v>
          </cell>
          <cell r="F38">
            <v>0</v>
          </cell>
          <cell r="G38">
            <v>0</v>
          </cell>
          <cell r="H38">
            <v>11</v>
          </cell>
        </row>
        <row r="39">
          <cell r="A39">
            <v>1120110</v>
          </cell>
          <cell r="E39">
            <v>-209.25</v>
          </cell>
          <cell r="F39">
            <v>0</v>
          </cell>
          <cell r="G39">
            <v>0</v>
          </cell>
          <cell r="H39">
            <v>11</v>
          </cell>
        </row>
        <row r="40">
          <cell r="A40">
            <v>1120110</v>
          </cell>
          <cell r="E40">
            <v>0</v>
          </cell>
          <cell r="F40">
            <v>0</v>
          </cell>
          <cell r="G40">
            <v>0</v>
          </cell>
          <cell r="H40">
            <v>11</v>
          </cell>
        </row>
        <row r="41">
          <cell r="A41">
            <v>1120110</v>
          </cell>
          <cell r="E41">
            <v>-417.5</v>
          </cell>
          <cell r="F41">
            <v>0</v>
          </cell>
          <cell r="G41">
            <v>0</v>
          </cell>
          <cell r="H41">
            <v>11</v>
          </cell>
        </row>
        <row r="42">
          <cell r="A42">
            <v>1120110</v>
          </cell>
          <cell r="E42">
            <v>-209.25</v>
          </cell>
          <cell r="F42">
            <v>0</v>
          </cell>
          <cell r="G42">
            <v>0</v>
          </cell>
          <cell r="H42">
            <v>11</v>
          </cell>
        </row>
        <row r="43">
          <cell r="A43">
            <v>1120110</v>
          </cell>
          <cell r="E43">
            <v>-209.25</v>
          </cell>
          <cell r="F43">
            <v>0</v>
          </cell>
          <cell r="G43">
            <v>0</v>
          </cell>
          <cell r="H43">
            <v>11</v>
          </cell>
        </row>
        <row r="44">
          <cell r="A44">
            <v>1120110</v>
          </cell>
          <cell r="E44">
            <v>0</v>
          </cell>
          <cell r="F44">
            <v>0</v>
          </cell>
          <cell r="G44">
            <v>0</v>
          </cell>
          <cell r="H44">
            <v>11</v>
          </cell>
        </row>
        <row r="45">
          <cell r="A45">
            <v>1120110</v>
          </cell>
          <cell r="E45">
            <v>-334.8</v>
          </cell>
          <cell r="F45">
            <v>0</v>
          </cell>
          <cell r="G45">
            <v>0</v>
          </cell>
          <cell r="H45">
            <v>11</v>
          </cell>
        </row>
        <row r="46">
          <cell r="A46">
            <v>1120110</v>
          </cell>
          <cell r="E46">
            <v>-209.25</v>
          </cell>
          <cell r="F46">
            <v>0</v>
          </cell>
          <cell r="G46">
            <v>0</v>
          </cell>
          <cell r="H46">
            <v>11</v>
          </cell>
        </row>
        <row r="47">
          <cell r="A47">
            <v>1120210</v>
          </cell>
          <cell r="E47">
            <v>0</v>
          </cell>
          <cell r="F47">
            <v>-709159.62</v>
          </cell>
          <cell r="G47">
            <v>0</v>
          </cell>
          <cell r="H47">
            <v>11</v>
          </cell>
        </row>
        <row r="48">
          <cell r="A48">
            <v>1120210</v>
          </cell>
          <cell r="E48">
            <v>0</v>
          </cell>
          <cell r="F48">
            <v>443491.6</v>
          </cell>
          <cell r="G48">
            <v>0</v>
          </cell>
          <cell r="H48">
            <v>11</v>
          </cell>
        </row>
        <row r="49">
          <cell r="A49">
            <v>1120210</v>
          </cell>
          <cell r="E49">
            <v>0</v>
          </cell>
          <cell r="F49">
            <v>265668.02</v>
          </cell>
          <cell r="G49">
            <v>0</v>
          </cell>
          <cell r="H49">
            <v>11</v>
          </cell>
        </row>
        <row r="50">
          <cell r="A50">
            <v>1120210</v>
          </cell>
          <cell r="E50">
            <v>0</v>
          </cell>
          <cell r="F50">
            <v>-1144992.01</v>
          </cell>
          <cell r="G50">
            <v>0</v>
          </cell>
          <cell r="H50">
            <v>11</v>
          </cell>
        </row>
        <row r="51">
          <cell r="A51">
            <v>1120210</v>
          </cell>
          <cell r="E51">
            <v>0</v>
          </cell>
          <cell r="F51">
            <v>1028767.55</v>
          </cell>
          <cell r="G51">
            <v>0</v>
          </cell>
          <cell r="H51">
            <v>11</v>
          </cell>
        </row>
        <row r="52">
          <cell r="A52">
            <v>1120210</v>
          </cell>
          <cell r="E52">
            <v>0</v>
          </cell>
          <cell r="F52">
            <v>121647.46</v>
          </cell>
          <cell r="G52">
            <v>0</v>
          </cell>
          <cell r="H52">
            <v>11</v>
          </cell>
        </row>
        <row r="53">
          <cell r="A53">
            <v>1120509</v>
          </cell>
          <cell r="E53">
            <v>300881.17</v>
          </cell>
          <cell r="F53">
            <v>-24206.38</v>
          </cell>
          <cell r="G53">
            <v>0</v>
          </cell>
          <cell r="H53">
            <v>11</v>
          </cell>
        </row>
        <row r="54">
          <cell r="A54">
            <v>1130101</v>
          </cell>
          <cell r="E54">
            <v>-240</v>
          </cell>
          <cell r="F54">
            <v>7054.17</v>
          </cell>
          <cell r="G54">
            <v>0</v>
          </cell>
          <cell r="H54">
            <v>11</v>
          </cell>
        </row>
        <row r="55">
          <cell r="A55">
            <v>1130107</v>
          </cell>
          <cell r="E55">
            <v>-9277.0499999999993</v>
          </cell>
          <cell r="F55">
            <v>21714.49</v>
          </cell>
          <cell r="G55">
            <v>0</v>
          </cell>
          <cell r="H55">
            <v>11</v>
          </cell>
        </row>
        <row r="56">
          <cell r="A56">
            <v>1130107</v>
          </cell>
          <cell r="E56">
            <v>-82200</v>
          </cell>
          <cell r="F56">
            <v>0</v>
          </cell>
          <cell r="G56">
            <v>0</v>
          </cell>
          <cell r="H56">
            <v>11</v>
          </cell>
        </row>
        <row r="57">
          <cell r="A57">
            <v>1130107</v>
          </cell>
          <cell r="E57">
            <v>0</v>
          </cell>
          <cell r="F57">
            <v>-61953.85</v>
          </cell>
          <cell r="G57">
            <v>0</v>
          </cell>
          <cell r="H57">
            <v>11</v>
          </cell>
        </row>
        <row r="58">
          <cell r="A58">
            <v>1130107</v>
          </cell>
          <cell r="E58">
            <v>0</v>
          </cell>
          <cell r="F58">
            <v>61953.85</v>
          </cell>
          <cell r="G58">
            <v>0</v>
          </cell>
          <cell r="H58">
            <v>11</v>
          </cell>
        </row>
        <row r="59">
          <cell r="A59">
            <v>1130107</v>
          </cell>
          <cell r="E59">
            <v>2400</v>
          </cell>
          <cell r="F59">
            <v>2400</v>
          </cell>
          <cell r="G59">
            <v>0</v>
          </cell>
          <cell r="H59">
            <v>11</v>
          </cell>
        </row>
        <row r="60">
          <cell r="A60">
            <v>1130111</v>
          </cell>
          <cell r="E60">
            <v>0</v>
          </cell>
          <cell r="F60">
            <v>64695.16</v>
          </cell>
          <cell r="G60">
            <v>0</v>
          </cell>
          <cell r="H60">
            <v>11</v>
          </cell>
        </row>
        <row r="61">
          <cell r="A61">
            <v>1130152</v>
          </cell>
          <cell r="E61">
            <v>-1920.23</v>
          </cell>
          <cell r="F61">
            <v>10709.88</v>
          </cell>
          <cell r="G61">
            <v>0</v>
          </cell>
          <cell r="H61">
            <v>11</v>
          </cell>
        </row>
        <row r="62">
          <cell r="A62">
            <v>1130199</v>
          </cell>
          <cell r="E62">
            <v>16157.8</v>
          </cell>
          <cell r="F62">
            <v>25589.34</v>
          </cell>
          <cell r="G62">
            <v>0</v>
          </cell>
          <cell r="H62">
            <v>11</v>
          </cell>
        </row>
        <row r="63">
          <cell r="A63">
            <v>1130201</v>
          </cell>
          <cell r="E63">
            <v>0</v>
          </cell>
          <cell r="F63">
            <v>358.68</v>
          </cell>
          <cell r="G63">
            <v>0</v>
          </cell>
          <cell r="H63">
            <v>11</v>
          </cell>
        </row>
        <row r="64">
          <cell r="A64">
            <v>1130201</v>
          </cell>
          <cell r="E64">
            <v>88895.11</v>
          </cell>
          <cell r="F64">
            <v>832594.18</v>
          </cell>
          <cell r="G64">
            <v>0</v>
          </cell>
          <cell r="H64">
            <v>11</v>
          </cell>
        </row>
        <row r="65">
          <cell r="A65">
            <v>1130202</v>
          </cell>
          <cell r="E65">
            <v>14012.85</v>
          </cell>
          <cell r="F65">
            <v>183491.28</v>
          </cell>
          <cell r="G65">
            <v>0</v>
          </cell>
          <cell r="H65">
            <v>11</v>
          </cell>
        </row>
        <row r="66">
          <cell r="A66">
            <v>1130202</v>
          </cell>
          <cell r="E66">
            <v>132529.47</v>
          </cell>
          <cell r="F66">
            <v>1252958.02</v>
          </cell>
          <cell r="G66">
            <v>0</v>
          </cell>
          <cell r="H66">
            <v>11</v>
          </cell>
        </row>
        <row r="67">
          <cell r="A67">
            <v>1130256</v>
          </cell>
          <cell r="E67">
            <v>8693.5</v>
          </cell>
          <cell r="F67">
            <v>83761.679999999993</v>
          </cell>
          <cell r="G67">
            <v>0</v>
          </cell>
          <cell r="H67">
            <v>11</v>
          </cell>
        </row>
        <row r="68">
          <cell r="A68">
            <v>1130258</v>
          </cell>
          <cell r="E68">
            <v>0</v>
          </cell>
          <cell r="F68">
            <v>1657.92</v>
          </cell>
          <cell r="G68">
            <v>0</v>
          </cell>
          <cell r="H68">
            <v>11</v>
          </cell>
        </row>
        <row r="69">
          <cell r="A69">
            <v>1130260</v>
          </cell>
          <cell r="E69">
            <v>-28072.55</v>
          </cell>
          <cell r="F69">
            <v>-10592.1</v>
          </cell>
          <cell r="G69">
            <v>0</v>
          </cell>
          <cell r="H69">
            <v>11</v>
          </cell>
        </row>
        <row r="70">
          <cell r="A70">
            <v>1130951</v>
          </cell>
          <cell r="E70">
            <v>0</v>
          </cell>
          <cell r="F70">
            <v>1100000</v>
          </cell>
          <cell r="G70">
            <v>0</v>
          </cell>
          <cell r="H70">
            <v>11</v>
          </cell>
        </row>
        <row r="71">
          <cell r="A71">
            <v>1130951</v>
          </cell>
          <cell r="E71">
            <v>0</v>
          </cell>
          <cell r="F71">
            <v>-990332.59</v>
          </cell>
          <cell r="G71">
            <v>0</v>
          </cell>
          <cell r="H71">
            <v>11</v>
          </cell>
        </row>
        <row r="72">
          <cell r="A72">
            <v>1130951</v>
          </cell>
          <cell r="E72">
            <v>0</v>
          </cell>
          <cell r="F72">
            <v>-8280.07</v>
          </cell>
          <cell r="G72">
            <v>0</v>
          </cell>
          <cell r="H72">
            <v>11</v>
          </cell>
        </row>
        <row r="73">
          <cell r="A73">
            <v>1130951</v>
          </cell>
          <cell r="E73">
            <v>-374962.73</v>
          </cell>
          <cell r="F73">
            <v>2681432.13</v>
          </cell>
          <cell r="G73">
            <v>0</v>
          </cell>
          <cell r="H73">
            <v>11</v>
          </cell>
        </row>
        <row r="74">
          <cell r="A74">
            <v>1130951</v>
          </cell>
          <cell r="E74">
            <v>-3909280.29</v>
          </cell>
          <cell r="F74">
            <v>4316833.4000000004</v>
          </cell>
          <cell r="G74">
            <v>0</v>
          </cell>
          <cell r="H74">
            <v>11</v>
          </cell>
        </row>
        <row r="75">
          <cell r="A75">
            <v>1130951</v>
          </cell>
          <cell r="E75">
            <v>-375096.66</v>
          </cell>
          <cell r="F75">
            <v>7204912.3099999996</v>
          </cell>
          <cell r="G75">
            <v>0</v>
          </cell>
          <cell r="H75">
            <v>11</v>
          </cell>
        </row>
        <row r="76">
          <cell r="A76">
            <v>1130951</v>
          </cell>
          <cell r="E76">
            <v>-2803286.91</v>
          </cell>
          <cell r="F76">
            <v>-7204912.3099999996</v>
          </cell>
          <cell r="G76">
            <v>0</v>
          </cell>
          <cell r="H76">
            <v>11</v>
          </cell>
        </row>
        <row r="77">
          <cell r="A77">
            <v>1130951</v>
          </cell>
          <cell r="E77">
            <v>59134.39</v>
          </cell>
          <cell r="F77">
            <v>5156237.8099999996</v>
          </cell>
          <cell r="G77">
            <v>0</v>
          </cell>
          <cell r="H77">
            <v>11</v>
          </cell>
        </row>
        <row r="78">
          <cell r="A78">
            <v>1130951</v>
          </cell>
          <cell r="E78">
            <v>-45.39</v>
          </cell>
          <cell r="F78">
            <v>0</v>
          </cell>
          <cell r="G78">
            <v>0</v>
          </cell>
          <cell r="H78">
            <v>11</v>
          </cell>
        </row>
        <row r="79">
          <cell r="A79">
            <v>1131000</v>
          </cell>
          <cell r="E79">
            <v>0</v>
          </cell>
          <cell r="F79">
            <v>4264.5</v>
          </cell>
          <cell r="G79">
            <v>0</v>
          </cell>
          <cell r="H79">
            <v>11</v>
          </cell>
        </row>
        <row r="80">
          <cell r="A80">
            <v>1131000</v>
          </cell>
          <cell r="E80">
            <v>0</v>
          </cell>
          <cell r="F80">
            <v>75000</v>
          </cell>
          <cell r="G80">
            <v>0</v>
          </cell>
          <cell r="H80">
            <v>11</v>
          </cell>
        </row>
        <row r="81">
          <cell r="A81">
            <v>1131000</v>
          </cell>
          <cell r="E81">
            <v>0</v>
          </cell>
          <cell r="F81">
            <v>99.42</v>
          </cell>
          <cell r="G81">
            <v>0</v>
          </cell>
          <cell r="H81">
            <v>11</v>
          </cell>
        </row>
        <row r="82">
          <cell r="A82">
            <v>1131000</v>
          </cell>
          <cell r="E82">
            <v>0</v>
          </cell>
          <cell r="F82">
            <v>0</v>
          </cell>
          <cell r="G82">
            <v>0</v>
          </cell>
          <cell r="H82">
            <v>11</v>
          </cell>
        </row>
        <row r="83">
          <cell r="A83">
            <v>1131000</v>
          </cell>
          <cell r="E83">
            <v>-500</v>
          </cell>
          <cell r="F83">
            <v>0</v>
          </cell>
          <cell r="G83">
            <v>0</v>
          </cell>
          <cell r="H83">
            <v>11</v>
          </cell>
        </row>
        <row r="84">
          <cell r="A84">
            <v>1131000</v>
          </cell>
          <cell r="E84">
            <v>2500</v>
          </cell>
          <cell r="F84">
            <v>2500</v>
          </cell>
          <cell r="G84">
            <v>0</v>
          </cell>
          <cell r="H84">
            <v>11</v>
          </cell>
        </row>
        <row r="85">
          <cell r="A85">
            <v>1131000</v>
          </cell>
          <cell r="E85">
            <v>0</v>
          </cell>
          <cell r="F85">
            <v>86.24</v>
          </cell>
          <cell r="G85">
            <v>0</v>
          </cell>
          <cell r="H85">
            <v>11</v>
          </cell>
        </row>
        <row r="86">
          <cell r="A86">
            <v>1131000</v>
          </cell>
          <cell r="E86">
            <v>0</v>
          </cell>
          <cell r="F86">
            <v>66285.31</v>
          </cell>
          <cell r="G86">
            <v>0</v>
          </cell>
          <cell r="H86">
            <v>11</v>
          </cell>
        </row>
        <row r="87">
          <cell r="A87">
            <v>1131000</v>
          </cell>
          <cell r="E87">
            <v>2974</v>
          </cell>
          <cell r="F87">
            <v>2974</v>
          </cell>
          <cell r="G87">
            <v>0</v>
          </cell>
          <cell r="H87">
            <v>11</v>
          </cell>
        </row>
        <row r="88">
          <cell r="A88">
            <v>1131000</v>
          </cell>
          <cell r="E88">
            <v>0</v>
          </cell>
          <cell r="F88">
            <v>315.5</v>
          </cell>
          <cell r="G88">
            <v>0</v>
          </cell>
          <cell r="H88">
            <v>11</v>
          </cell>
        </row>
        <row r="89">
          <cell r="A89">
            <v>1131000</v>
          </cell>
          <cell r="E89">
            <v>0</v>
          </cell>
          <cell r="F89">
            <v>0</v>
          </cell>
          <cell r="G89">
            <v>0</v>
          </cell>
          <cell r="H89">
            <v>11</v>
          </cell>
        </row>
        <row r="90">
          <cell r="A90">
            <v>1131000</v>
          </cell>
          <cell r="E90">
            <v>0</v>
          </cell>
          <cell r="F90">
            <v>275.45</v>
          </cell>
          <cell r="G90">
            <v>0</v>
          </cell>
          <cell r="H90">
            <v>11</v>
          </cell>
        </row>
        <row r="91">
          <cell r="A91">
            <v>1131000</v>
          </cell>
          <cell r="E91">
            <v>57066.29</v>
          </cell>
          <cell r="F91">
            <v>57066.29</v>
          </cell>
          <cell r="G91">
            <v>0</v>
          </cell>
          <cell r="H91">
            <v>11</v>
          </cell>
        </row>
        <row r="92">
          <cell r="A92">
            <v>1131000</v>
          </cell>
          <cell r="E92">
            <v>0</v>
          </cell>
          <cell r="F92">
            <v>525.24</v>
          </cell>
          <cell r="G92">
            <v>0</v>
          </cell>
          <cell r="H92">
            <v>11</v>
          </cell>
        </row>
        <row r="93">
          <cell r="A93">
            <v>1131000</v>
          </cell>
          <cell r="E93">
            <v>0</v>
          </cell>
          <cell r="F93">
            <v>0</v>
          </cell>
          <cell r="G93">
            <v>0</v>
          </cell>
          <cell r="H93">
            <v>11</v>
          </cell>
        </row>
        <row r="94">
          <cell r="A94">
            <v>1131000</v>
          </cell>
          <cell r="E94">
            <v>0</v>
          </cell>
          <cell r="F94">
            <v>0</v>
          </cell>
          <cell r="G94">
            <v>0</v>
          </cell>
          <cell r="H94">
            <v>11</v>
          </cell>
        </row>
        <row r="95">
          <cell r="A95">
            <v>1131000</v>
          </cell>
          <cell r="E95">
            <v>1000</v>
          </cell>
          <cell r="F95">
            <v>1000</v>
          </cell>
          <cell r="G95">
            <v>0</v>
          </cell>
          <cell r="H95">
            <v>11</v>
          </cell>
        </row>
        <row r="96">
          <cell r="A96">
            <v>1131000</v>
          </cell>
          <cell r="E96">
            <v>0</v>
          </cell>
          <cell r="F96">
            <v>8610.98</v>
          </cell>
          <cell r="G96">
            <v>0</v>
          </cell>
          <cell r="H96">
            <v>11</v>
          </cell>
        </row>
        <row r="97">
          <cell r="A97">
            <v>1131000</v>
          </cell>
          <cell r="E97">
            <v>-200</v>
          </cell>
          <cell r="F97">
            <v>4207</v>
          </cell>
          <cell r="G97">
            <v>0</v>
          </cell>
          <cell r="H97">
            <v>11</v>
          </cell>
        </row>
        <row r="98">
          <cell r="A98">
            <v>1131000</v>
          </cell>
          <cell r="E98">
            <v>0</v>
          </cell>
          <cell r="F98">
            <v>22132.79</v>
          </cell>
          <cell r="G98">
            <v>0</v>
          </cell>
          <cell r="H98">
            <v>11</v>
          </cell>
        </row>
        <row r="99">
          <cell r="A99">
            <v>1131000</v>
          </cell>
          <cell r="E99">
            <v>0</v>
          </cell>
          <cell r="F99">
            <v>0</v>
          </cell>
          <cell r="G99">
            <v>0</v>
          </cell>
          <cell r="H99">
            <v>11</v>
          </cell>
        </row>
        <row r="100">
          <cell r="A100">
            <v>1131000</v>
          </cell>
          <cell r="E100">
            <v>81240.539999999994</v>
          </cell>
          <cell r="F100">
            <v>226438.06</v>
          </cell>
          <cell r="G100">
            <v>0</v>
          </cell>
          <cell r="H100">
            <v>11</v>
          </cell>
        </row>
        <row r="101">
          <cell r="A101">
            <v>1131000</v>
          </cell>
          <cell r="E101">
            <v>0</v>
          </cell>
          <cell r="F101">
            <v>195</v>
          </cell>
          <cell r="G101">
            <v>0</v>
          </cell>
          <cell r="H101">
            <v>11</v>
          </cell>
        </row>
        <row r="102">
          <cell r="A102">
            <v>1131000</v>
          </cell>
          <cell r="E102">
            <v>-388.03</v>
          </cell>
          <cell r="F102">
            <v>19462.07</v>
          </cell>
          <cell r="G102">
            <v>0</v>
          </cell>
          <cell r="H102">
            <v>11</v>
          </cell>
        </row>
        <row r="103">
          <cell r="A103">
            <v>1131000</v>
          </cell>
          <cell r="E103">
            <v>0</v>
          </cell>
          <cell r="F103">
            <v>0</v>
          </cell>
          <cell r="G103">
            <v>0</v>
          </cell>
          <cell r="H103">
            <v>11</v>
          </cell>
        </row>
        <row r="104">
          <cell r="A104">
            <v>1131000</v>
          </cell>
          <cell r="E104">
            <v>0</v>
          </cell>
          <cell r="F104">
            <v>0</v>
          </cell>
          <cell r="G104">
            <v>0</v>
          </cell>
          <cell r="H104">
            <v>11</v>
          </cell>
        </row>
        <row r="105">
          <cell r="A105">
            <v>1131000</v>
          </cell>
          <cell r="E105">
            <v>-310</v>
          </cell>
          <cell r="F105">
            <v>0</v>
          </cell>
          <cell r="G105">
            <v>0</v>
          </cell>
          <cell r="H105">
            <v>11</v>
          </cell>
        </row>
        <row r="106">
          <cell r="A106">
            <v>1131000</v>
          </cell>
          <cell r="E106">
            <v>-500</v>
          </cell>
          <cell r="F106">
            <v>0</v>
          </cell>
          <cell r="G106">
            <v>0</v>
          </cell>
          <cell r="H106">
            <v>11</v>
          </cell>
        </row>
        <row r="107">
          <cell r="A107">
            <v>1131000</v>
          </cell>
          <cell r="E107">
            <v>4</v>
          </cell>
          <cell r="F107">
            <v>4</v>
          </cell>
          <cell r="G107">
            <v>0</v>
          </cell>
          <cell r="H107">
            <v>11</v>
          </cell>
        </row>
        <row r="108">
          <cell r="A108">
            <v>1131000</v>
          </cell>
          <cell r="E108">
            <v>0</v>
          </cell>
          <cell r="F108">
            <v>2220</v>
          </cell>
          <cell r="G108">
            <v>0</v>
          </cell>
          <cell r="H108">
            <v>11</v>
          </cell>
        </row>
        <row r="109">
          <cell r="A109">
            <v>1131000</v>
          </cell>
          <cell r="E109">
            <v>100</v>
          </cell>
          <cell r="F109">
            <v>250</v>
          </cell>
          <cell r="G109">
            <v>0</v>
          </cell>
          <cell r="H109">
            <v>11</v>
          </cell>
        </row>
        <row r="110">
          <cell r="A110">
            <v>1131000</v>
          </cell>
          <cell r="E110">
            <v>0</v>
          </cell>
          <cell r="F110">
            <v>0</v>
          </cell>
          <cell r="G110">
            <v>0</v>
          </cell>
          <cell r="H110">
            <v>11</v>
          </cell>
        </row>
        <row r="111">
          <cell r="A111">
            <v>1131100</v>
          </cell>
          <cell r="E111">
            <v>-200</v>
          </cell>
          <cell r="F111">
            <v>0</v>
          </cell>
          <cell r="G111">
            <v>0</v>
          </cell>
          <cell r="H111">
            <v>11</v>
          </cell>
        </row>
        <row r="112">
          <cell r="A112">
            <v>1131100</v>
          </cell>
          <cell r="E112">
            <v>500</v>
          </cell>
          <cell r="F112">
            <v>500</v>
          </cell>
          <cell r="G112">
            <v>0</v>
          </cell>
          <cell r="H112">
            <v>11</v>
          </cell>
        </row>
        <row r="113">
          <cell r="A113">
            <v>1131100</v>
          </cell>
          <cell r="E113">
            <v>-200</v>
          </cell>
          <cell r="F113">
            <v>0</v>
          </cell>
          <cell r="G113">
            <v>0</v>
          </cell>
          <cell r="H113">
            <v>11</v>
          </cell>
        </row>
        <row r="114">
          <cell r="A114">
            <v>1131100</v>
          </cell>
          <cell r="E114">
            <v>0</v>
          </cell>
          <cell r="F114">
            <v>0</v>
          </cell>
          <cell r="G114">
            <v>0</v>
          </cell>
          <cell r="H114">
            <v>11</v>
          </cell>
        </row>
        <row r="115">
          <cell r="A115">
            <v>1131100</v>
          </cell>
          <cell r="E115">
            <v>0</v>
          </cell>
          <cell r="F115">
            <v>0</v>
          </cell>
          <cell r="G115">
            <v>0</v>
          </cell>
          <cell r="H115">
            <v>11</v>
          </cell>
        </row>
        <row r="116">
          <cell r="A116">
            <v>1131100</v>
          </cell>
          <cell r="E116">
            <v>0</v>
          </cell>
          <cell r="F116">
            <v>0</v>
          </cell>
          <cell r="G116">
            <v>0</v>
          </cell>
          <cell r="H116">
            <v>11</v>
          </cell>
        </row>
        <row r="117">
          <cell r="A117">
            <v>1131100</v>
          </cell>
          <cell r="E117">
            <v>0</v>
          </cell>
          <cell r="F117">
            <v>0</v>
          </cell>
          <cell r="G117">
            <v>0</v>
          </cell>
          <cell r="H117">
            <v>11</v>
          </cell>
        </row>
        <row r="118">
          <cell r="A118">
            <v>1131100</v>
          </cell>
          <cell r="E118">
            <v>0</v>
          </cell>
          <cell r="F118">
            <v>0</v>
          </cell>
          <cell r="G118">
            <v>0</v>
          </cell>
          <cell r="H118">
            <v>11</v>
          </cell>
        </row>
        <row r="119">
          <cell r="A119">
            <v>1131100</v>
          </cell>
          <cell r="E119">
            <v>0</v>
          </cell>
          <cell r="F119">
            <v>0</v>
          </cell>
          <cell r="G119">
            <v>0</v>
          </cell>
          <cell r="H119">
            <v>11</v>
          </cell>
        </row>
        <row r="120">
          <cell r="A120">
            <v>1131100</v>
          </cell>
          <cell r="E120">
            <v>0</v>
          </cell>
          <cell r="F120">
            <v>0</v>
          </cell>
          <cell r="G120">
            <v>0</v>
          </cell>
          <cell r="H120">
            <v>11</v>
          </cell>
        </row>
        <row r="121">
          <cell r="A121">
            <v>1131300</v>
          </cell>
          <cell r="E121">
            <v>0</v>
          </cell>
          <cell r="F121">
            <v>458.25</v>
          </cell>
          <cell r="G121">
            <v>0</v>
          </cell>
          <cell r="H121">
            <v>11</v>
          </cell>
        </row>
        <row r="122">
          <cell r="A122">
            <v>1131300</v>
          </cell>
          <cell r="E122">
            <v>0</v>
          </cell>
          <cell r="F122">
            <v>55105</v>
          </cell>
          <cell r="G122">
            <v>0</v>
          </cell>
          <cell r="H122">
            <v>11</v>
          </cell>
        </row>
        <row r="123">
          <cell r="A123">
            <v>1131300</v>
          </cell>
          <cell r="E123">
            <v>-55105</v>
          </cell>
          <cell r="F123">
            <v>-55105</v>
          </cell>
          <cell r="G123">
            <v>0</v>
          </cell>
          <cell r="H123">
            <v>11</v>
          </cell>
        </row>
        <row r="124">
          <cell r="A124">
            <v>1135100</v>
          </cell>
          <cell r="E124">
            <v>0</v>
          </cell>
          <cell r="F124">
            <v>0</v>
          </cell>
          <cell r="G124">
            <v>0</v>
          </cell>
          <cell r="H124">
            <v>11</v>
          </cell>
        </row>
        <row r="125">
          <cell r="A125">
            <v>1140100</v>
          </cell>
          <cell r="E125">
            <v>-515543.64</v>
          </cell>
          <cell r="F125">
            <v>4797395.71</v>
          </cell>
          <cell r="G125">
            <v>0</v>
          </cell>
          <cell r="H125">
            <v>11</v>
          </cell>
        </row>
        <row r="126">
          <cell r="A126">
            <v>1140100</v>
          </cell>
          <cell r="E126">
            <v>-28051.56</v>
          </cell>
          <cell r="F126">
            <v>0</v>
          </cell>
          <cell r="G126">
            <v>0</v>
          </cell>
          <cell r="H126">
            <v>11</v>
          </cell>
        </row>
        <row r="127">
          <cell r="A127">
            <v>1140100</v>
          </cell>
          <cell r="E127">
            <v>-329120.11</v>
          </cell>
          <cell r="F127">
            <v>6042.45</v>
          </cell>
          <cell r="G127">
            <v>0</v>
          </cell>
          <cell r="H127">
            <v>11</v>
          </cell>
        </row>
        <row r="128">
          <cell r="A128">
            <v>1140100</v>
          </cell>
          <cell r="E128">
            <v>-170170.38</v>
          </cell>
          <cell r="F128">
            <v>174896.66</v>
          </cell>
          <cell r="G128">
            <v>0</v>
          </cell>
          <cell r="H128">
            <v>11</v>
          </cell>
        </row>
        <row r="129">
          <cell r="A129">
            <v>1140400</v>
          </cell>
          <cell r="E129">
            <v>-2265.98</v>
          </cell>
          <cell r="F129">
            <v>47246</v>
          </cell>
          <cell r="G129">
            <v>0</v>
          </cell>
          <cell r="H129">
            <v>11</v>
          </cell>
        </row>
        <row r="130">
          <cell r="A130">
            <v>1140400</v>
          </cell>
          <cell r="E130">
            <v>13358.88</v>
          </cell>
          <cell r="F130">
            <v>21912.39</v>
          </cell>
          <cell r="G130">
            <v>0</v>
          </cell>
          <cell r="H130">
            <v>11</v>
          </cell>
        </row>
        <row r="131">
          <cell r="A131">
            <v>1140501</v>
          </cell>
          <cell r="E131">
            <v>-99388.13</v>
          </cell>
          <cell r="F131">
            <v>158243.89000000001</v>
          </cell>
          <cell r="G131">
            <v>0</v>
          </cell>
          <cell r="H131">
            <v>11</v>
          </cell>
        </row>
        <row r="132">
          <cell r="A132">
            <v>1140502</v>
          </cell>
          <cell r="E132">
            <v>6988.71</v>
          </cell>
          <cell r="F132">
            <v>180751.24</v>
          </cell>
          <cell r="G132">
            <v>0</v>
          </cell>
          <cell r="H132">
            <v>11</v>
          </cell>
        </row>
        <row r="133">
          <cell r="A133">
            <v>1140503</v>
          </cell>
          <cell r="E133">
            <v>-11749.28</v>
          </cell>
          <cell r="F133">
            <v>225877.54</v>
          </cell>
          <cell r="G133">
            <v>0</v>
          </cell>
          <cell r="H133">
            <v>11</v>
          </cell>
        </row>
        <row r="134">
          <cell r="A134">
            <v>1140504</v>
          </cell>
          <cell r="E134">
            <v>101659.24</v>
          </cell>
          <cell r="F134">
            <v>261021.11</v>
          </cell>
          <cell r="G134">
            <v>0</v>
          </cell>
          <cell r="H134">
            <v>11</v>
          </cell>
        </row>
        <row r="135">
          <cell r="A135">
            <v>1140505</v>
          </cell>
          <cell r="E135">
            <v>-20997.39</v>
          </cell>
          <cell r="F135">
            <v>95901.49</v>
          </cell>
          <cell r="G135">
            <v>0</v>
          </cell>
          <cell r="H135">
            <v>11</v>
          </cell>
        </row>
        <row r="136">
          <cell r="A136">
            <v>1140506</v>
          </cell>
          <cell r="E136">
            <v>46804.31</v>
          </cell>
          <cell r="F136">
            <v>5753554.2599999998</v>
          </cell>
          <cell r="G136">
            <v>0</v>
          </cell>
          <cell r="H136">
            <v>11</v>
          </cell>
        </row>
        <row r="137">
          <cell r="A137">
            <v>1140507</v>
          </cell>
          <cell r="E137">
            <v>-7972.79</v>
          </cell>
          <cell r="F137">
            <v>89546.74</v>
          </cell>
          <cell r="G137">
            <v>0</v>
          </cell>
          <cell r="H137">
            <v>11</v>
          </cell>
        </row>
        <row r="138">
          <cell r="A138">
            <v>1140509</v>
          </cell>
          <cell r="E138">
            <v>0</v>
          </cell>
          <cell r="F138">
            <v>0</v>
          </cell>
          <cell r="G138">
            <v>0</v>
          </cell>
          <cell r="H138">
            <v>11</v>
          </cell>
        </row>
        <row r="139">
          <cell r="A139">
            <v>1140512</v>
          </cell>
          <cell r="E139">
            <v>0</v>
          </cell>
          <cell r="F139">
            <v>45889.8</v>
          </cell>
          <cell r="G139">
            <v>0</v>
          </cell>
          <cell r="H139">
            <v>11</v>
          </cell>
        </row>
        <row r="140">
          <cell r="A140">
            <v>1140598</v>
          </cell>
          <cell r="E140">
            <v>0</v>
          </cell>
          <cell r="F140">
            <v>0</v>
          </cell>
          <cell r="G140">
            <v>0</v>
          </cell>
          <cell r="H140">
            <v>11</v>
          </cell>
        </row>
        <row r="141">
          <cell r="A141">
            <v>1140599</v>
          </cell>
          <cell r="E141">
            <v>1130.1400000000001</v>
          </cell>
          <cell r="F141">
            <v>2056.87</v>
          </cell>
          <cell r="G141">
            <v>0</v>
          </cell>
          <cell r="H141">
            <v>11</v>
          </cell>
        </row>
        <row r="142">
          <cell r="A142">
            <v>1140601</v>
          </cell>
          <cell r="E142">
            <v>-165325.29</v>
          </cell>
          <cell r="F142">
            <v>776822.8</v>
          </cell>
          <cell r="G142">
            <v>0</v>
          </cell>
          <cell r="H142">
            <v>11</v>
          </cell>
        </row>
        <row r="143">
          <cell r="A143">
            <v>1140601</v>
          </cell>
          <cell r="E143">
            <v>178024.17</v>
          </cell>
          <cell r="F143">
            <v>1680264.66</v>
          </cell>
          <cell r="G143">
            <v>0</v>
          </cell>
          <cell r="H143">
            <v>11</v>
          </cell>
        </row>
        <row r="144">
          <cell r="A144">
            <v>1140800</v>
          </cell>
          <cell r="E144">
            <v>7500</v>
          </cell>
          <cell r="F144">
            <v>7500</v>
          </cell>
          <cell r="G144">
            <v>0</v>
          </cell>
          <cell r="H144">
            <v>11</v>
          </cell>
        </row>
        <row r="145">
          <cell r="A145">
            <v>1140800</v>
          </cell>
          <cell r="E145">
            <v>0</v>
          </cell>
          <cell r="F145">
            <v>18450</v>
          </cell>
          <cell r="G145">
            <v>0</v>
          </cell>
          <cell r="H145">
            <v>11</v>
          </cell>
        </row>
        <row r="146">
          <cell r="A146">
            <v>1140800</v>
          </cell>
          <cell r="E146">
            <v>0</v>
          </cell>
          <cell r="F146">
            <v>8996.4</v>
          </cell>
          <cell r="G146">
            <v>0</v>
          </cell>
          <cell r="H146">
            <v>11</v>
          </cell>
        </row>
        <row r="147">
          <cell r="A147">
            <v>1140900</v>
          </cell>
          <cell r="E147">
            <v>0</v>
          </cell>
          <cell r="F147">
            <v>0</v>
          </cell>
          <cell r="G147">
            <v>0</v>
          </cell>
          <cell r="H147">
            <v>11</v>
          </cell>
        </row>
        <row r="148">
          <cell r="A148">
            <v>1140900</v>
          </cell>
          <cell r="E148">
            <v>0</v>
          </cell>
          <cell r="F148">
            <v>0</v>
          </cell>
          <cell r="G148">
            <v>0</v>
          </cell>
          <cell r="H148">
            <v>11</v>
          </cell>
        </row>
        <row r="149">
          <cell r="A149">
            <v>1140900</v>
          </cell>
          <cell r="E149">
            <v>6497.84</v>
          </cell>
          <cell r="F149">
            <v>6497.84</v>
          </cell>
          <cell r="G149">
            <v>0</v>
          </cell>
          <cell r="H149">
            <v>11</v>
          </cell>
        </row>
        <row r="150">
          <cell r="A150">
            <v>1140900</v>
          </cell>
          <cell r="E150">
            <v>0</v>
          </cell>
          <cell r="F150">
            <v>3939.84</v>
          </cell>
          <cell r="G150">
            <v>0</v>
          </cell>
          <cell r="H150">
            <v>11</v>
          </cell>
        </row>
        <row r="151">
          <cell r="A151">
            <v>1140900</v>
          </cell>
          <cell r="E151">
            <v>0</v>
          </cell>
          <cell r="F151">
            <v>2567.13</v>
          </cell>
          <cell r="G151">
            <v>0</v>
          </cell>
          <cell r="H151">
            <v>11</v>
          </cell>
        </row>
        <row r="152">
          <cell r="A152">
            <v>1140900</v>
          </cell>
          <cell r="E152">
            <v>0</v>
          </cell>
          <cell r="F152">
            <v>0</v>
          </cell>
          <cell r="G152">
            <v>0</v>
          </cell>
          <cell r="H152">
            <v>11</v>
          </cell>
        </row>
        <row r="153">
          <cell r="A153">
            <v>1140900</v>
          </cell>
          <cell r="E153">
            <v>1786.2</v>
          </cell>
          <cell r="F153">
            <v>1786.2</v>
          </cell>
          <cell r="G153">
            <v>0</v>
          </cell>
          <cell r="H153">
            <v>11</v>
          </cell>
        </row>
        <row r="154">
          <cell r="A154">
            <v>1149901</v>
          </cell>
          <cell r="E154">
            <v>6742.7</v>
          </cell>
          <cell r="F154">
            <v>49768.84</v>
          </cell>
          <cell r="G154">
            <v>0</v>
          </cell>
          <cell r="H154">
            <v>11</v>
          </cell>
        </row>
        <row r="155">
          <cell r="A155">
            <v>1149904</v>
          </cell>
          <cell r="E155">
            <v>0</v>
          </cell>
          <cell r="F155">
            <v>71574.350000000006</v>
          </cell>
          <cell r="G155">
            <v>0</v>
          </cell>
          <cell r="H155">
            <v>11</v>
          </cell>
        </row>
        <row r="156">
          <cell r="A156">
            <v>1149906</v>
          </cell>
          <cell r="E156">
            <v>0</v>
          </cell>
          <cell r="F156">
            <v>55328.83</v>
          </cell>
          <cell r="G156">
            <v>0</v>
          </cell>
          <cell r="H156">
            <v>11</v>
          </cell>
        </row>
        <row r="157">
          <cell r="A157">
            <v>1160102</v>
          </cell>
          <cell r="E157">
            <v>8717.85</v>
          </cell>
          <cell r="F157">
            <v>50839.360000000001</v>
          </cell>
          <cell r="G157">
            <v>0</v>
          </cell>
          <cell r="H157">
            <v>11</v>
          </cell>
        </row>
        <row r="158">
          <cell r="A158">
            <v>1160110</v>
          </cell>
          <cell r="E158">
            <v>-10798.41</v>
          </cell>
          <cell r="F158">
            <v>0</v>
          </cell>
          <cell r="G158">
            <v>0</v>
          </cell>
          <cell r="H158">
            <v>11</v>
          </cell>
        </row>
        <row r="159">
          <cell r="A159">
            <v>1160110</v>
          </cell>
          <cell r="E159">
            <v>15964.16</v>
          </cell>
          <cell r="F159">
            <v>270985.58</v>
          </cell>
          <cell r="G159">
            <v>0</v>
          </cell>
          <cell r="H159">
            <v>11</v>
          </cell>
        </row>
        <row r="160">
          <cell r="A160">
            <v>1160110</v>
          </cell>
          <cell r="E160">
            <v>0</v>
          </cell>
          <cell r="F160">
            <v>23755.919999999998</v>
          </cell>
          <cell r="G160">
            <v>0</v>
          </cell>
          <cell r="H160">
            <v>11</v>
          </cell>
        </row>
        <row r="161">
          <cell r="A161">
            <v>1160110</v>
          </cell>
          <cell r="E161">
            <v>-19719.650000000001</v>
          </cell>
          <cell r="F161">
            <v>174387.41</v>
          </cell>
          <cell r="G161">
            <v>0</v>
          </cell>
          <cell r="H161">
            <v>11</v>
          </cell>
        </row>
        <row r="162">
          <cell r="A162">
            <v>1160111</v>
          </cell>
          <cell r="E162">
            <v>-12879.25</v>
          </cell>
          <cell r="F162">
            <v>-171973.86</v>
          </cell>
          <cell r="G162">
            <v>0</v>
          </cell>
          <cell r="H162">
            <v>11</v>
          </cell>
        </row>
        <row r="163">
          <cell r="A163">
            <v>1160111</v>
          </cell>
          <cell r="E163">
            <v>-7714.15</v>
          </cell>
          <cell r="F163">
            <v>-15632.79</v>
          </cell>
          <cell r="G163">
            <v>0</v>
          </cell>
          <cell r="H163">
            <v>11</v>
          </cell>
        </row>
        <row r="164">
          <cell r="A164">
            <v>1160111</v>
          </cell>
          <cell r="E164">
            <v>-4543.71</v>
          </cell>
          <cell r="F164">
            <v>-94588.6</v>
          </cell>
          <cell r="G164">
            <v>0</v>
          </cell>
          <cell r="H164">
            <v>11</v>
          </cell>
        </row>
        <row r="165">
          <cell r="A165">
            <v>1210104</v>
          </cell>
          <cell r="E165">
            <v>13.79</v>
          </cell>
          <cell r="F165">
            <v>3014.24</v>
          </cell>
          <cell r="G165">
            <v>0</v>
          </cell>
          <cell r="H165">
            <v>12</v>
          </cell>
        </row>
        <row r="166">
          <cell r="A166">
            <v>1210104</v>
          </cell>
          <cell r="E166">
            <v>24.99</v>
          </cell>
          <cell r="F166">
            <v>5463.01</v>
          </cell>
          <cell r="G166">
            <v>0</v>
          </cell>
          <cell r="H166">
            <v>12</v>
          </cell>
        </row>
        <row r="167">
          <cell r="A167">
            <v>1210104</v>
          </cell>
          <cell r="E167">
            <v>59.12</v>
          </cell>
          <cell r="F167">
            <v>5753.24</v>
          </cell>
          <cell r="G167">
            <v>0</v>
          </cell>
          <cell r="H167">
            <v>12</v>
          </cell>
        </row>
        <row r="168">
          <cell r="A168">
            <v>1210104</v>
          </cell>
          <cell r="E168">
            <v>7.1</v>
          </cell>
          <cell r="F168">
            <v>1552.35</v>
          </cell>
          <cell r="G168">
            <v>0</v>
          </cell>
          <cell r="H168">
            <v>12</v>
          </cell>
        </row>
        <row r="169">
          <cell r="A169">
            <v>1210104</v>
          </cell>
          <cell r="E169">
            <v>6.16</v>
          </cell>
          <cell r="F169">
            <v>1116.1400000000001</v>
          </cell>
          <cell r="G169">
            <v>0</v>
          </cell>
          <cell r="H169">
            <v>12</v>
          </cell>
        </row>
        <row r="170">
          <cell r="A170">
            <v>1210104</v>
          </cell>
          <cell r="E170">
            <v>40.76</v>
          </cell>
          <cell r="F170">
            <v>3283.14</v>
          </cell>
          <cell r="G170">
            <v>0</v>
          </cell>
          <cell r="H170">
            <v>12</v>
          </cell>
        </row>
        <row r="171">
          <cell r="A171">
            <v>1210104</v>
          </cell>
          <cell r="E171">
            <v>9.42</v>
          </cell>
          <cell r="F171">
            <v>2060.58</v>
          </cell>
          <cell r="G171">
            <v>0</v>
          </cell>
          <cell r="H171">
            <v>12</v>
          </cell>
        </row>
        <row r="172">
          <cell r="A172">
            <v>1220102</v>
          </cell>
          <cell r="E172">
            <v>-10796.49</v>
          </cell>
          <cell r="F172">
            <v>36083.629999999997</v>
          </cell>
          <cell r="G172">
            <v>0</v>
          </cell>
          <cell r="H172">
            <v>12</v>
          </cell>
        </row>
        <row r="173">
          <cell r="A173">
            <v>1290910</v>
          </cell>
          <cell r="E173">
            <v>-5165.75</v>
          </cell>
          <cell r="F173">
            <v>38116.68</v>
          </cell>
          <cell r="G173">
            <v>0</v>
          </cell>
          <cell r="H173">
            <v>12</v>
          </cell>
        </row>
        <row r="174">
          <cell r="A174">
            <v>1310299</v>
          </cell>
          <cell r="E174">
            <v>0</v>
          </cell>
          <cell r="F174">
            <v>11564946.789999999</v>
          </cell>
          <cell r="G174">
            <v>0</v>
          </cell>
          <cell r="H174">
            <v>13</v>
          </cell>
        </row>
        <row r="175">
          <cell r="A175">
            <v>1310299</v>
          </cell>
          <cell r="E175">
            <v>2483.15</v>
          </cell>
          <cell r="F175">
            <v>88112</v>
          </cell>
          <cell r="G175">
            <v>0</v>
          </cell>
          <cell r="H175">
            <v>13</v>
          </cell>
        </row>
        <row r="176">
          <cell r="A176">
            <v>1320101</v>
          </cell>
          <cell r="E176">
            <v>0</v>
          </cell>
          <cell r="F176">
            <v>2733181.26</v>
          </cell>
          <cell r="G176">
            <v>0</v>
          </cell>
          <cell r="H176">
            <v>13</v>
          </cell>
        </row>
        <row r="177">
          <cell r="A177">
            <v>1320102</v>
          </cell>
          <cell r="E177">
            <v>0</v>
          </cell>
          <cell r="F177">
            <v>37190579.560000002</v>
          </cell>
          <cell r="G177">
            <v>0</v>
          </cell>
          <cell r="H177">
            <v>13</v>
          </cell>
        </row>
        <row r="178">
          <cell r="A178">
            <v>1320103</v>
          </cell>
          <cell r="E178">
            <v>0</v>
          </cell>
          <cell r="F178">
            <v>280694.01</v>
          </cell>
          <cell r="G178">
            <v>0</v>
          </cell>
          <cell r="H178">
            <v>13</v>
          </cell>
        </row>
        <row r="179">
          <cell r="A179">
            <v>1320104</v>
          </cell>
          <cell r="E179">
            <v>0</v>
          </cell>
          <cell r="F179">
            <v>1922781.06</v>
          </cell>
          <cell r="G179">
            <v>0</v>
          </cell>
          <cell r="H179">
            <v>13</v>
          </cell>
        </row>
        <row r="180">
          <cell r="A180">
            <v>1320105</v>
          </cell>
          <cell r="E180">
            <v>0</v>
          </cell>
          <cell r="F180">
            <v>254724320.97</v>
          </cell>
          <cell r="G180">
            <v>0</v>
          </cell>
          <cell r="H180">
            <v>13</v>
          </cell>
        </row>
        <row r="181">
          <cell r="A181">
            <v>1320106</v>
          </cell>
          <cell r="E181">
            <v>0</v>
          </cell>
          <cell r="F181">
            <v>1470997.03</v>
          </cell>
          <cell r="G181">
            <v>0</v>
          </cell>
          <cell r="H181">
            <v>13</v>
          </cell>
        </row>
        <row r="182">
          <cell r="A182">
            <v>1320107</v>
          </cell>
          <cell r="E182">
            <v>0</v>
          </cell>
          <cell r="F182">
            <v>3358477.26</v>
          </cell>
          <cell r="G182">
            <v>0</v>
          </cell>
          <cell r="H182">
            <v>13</v>
          </cell>
        </row>
        <row r="183">
          <cell r="A183">
            <v>1320108</v>
          </cell>
          <cell r="E183">
            <v>0</v>
          </cell>
          <cell r="F183">
            <v>2195356.48</v>
          </cell>
          <cell r="G183">
            <v>0</v>
          </cell>
          <cell r="H183">
            <v>13</v>
          </cell>
        </row>
        <row r="184">
          <cell r="A184">
            <v>1320109</v>
          </cell>
          <cell r="E184">
            <v>0</v>
          </cell>
          <cell r="F184">
            <v>5299459.05</v>
          </cell>
          <cell r="G184">
            <v>0</v>
          </cell>
          <cell r="H184">
            <v>13</v>
          </cell>
        </row>
        <row r="185">
          <cell r="A185">
            <v>1320110</v>
          </cell>
          <cell r="E185">
            <v>0</v>
          </cell>
          <cell r="F185">
            <v>95246.9</v>
          </cell>
          <cell r="G185">
            <v>0</v>
          </cell>
          <cell r="H185">
            <v>13</v>
          </cell>
        </row>
        <row r="186">
          <cell r="A186">
            <v>1320113</v>
          </cell>
          <cell r="E186">
            <v>0</v>
          </cell>
          <cell r="F186">
            <v>6150.51</v>
          </cell>
          <cell r="G186">
            <v>0</v>
          </cell>
          <cell r="H186">
            <v>13</v>
          </cell>
        </row>
        <row r="187">
          <cell r="A187">
            <v>1320113</v>
          </cell>
          <cell r="E187">
            <v>0</v>
          </cell>
          <cell r="F187">
            <v>15844.8</v>
          </cell>
          <cell r="G187">
            <v>0</v>
          </cell>
          <cell r="H187">
            <v>13</v>
          </cell>
        </row>
        <row r="188">
          <cell r="A188">
            <v>1320117</v>
          </cell>
          <cell r="E188">
            <v>0</v>
          </cell>
          <cell r="F188">
            <v>6571598.6100000003</v>
          </cell>
          <cell r="G188">
            <v>0</v>
          </cell>
          <cell r="H188">
            <v>13</v>
          </cell>
        </row>
        <row r="189">
          <cell r="A189">
            <v>1320302</v>
          </cell>
          <cell r="E189">
            <v>-123968.6</v>
          </cell>
          <cell r="F189">
            <v>-4520333.1399999997</v>
          </cell>
          <cell r="G189">
            <v>0</v>
          </cell>
          <cell r="H189">
            <v>13</v>
          </cell>
        </row>
        <row r="190">
          <cell r="A190">
            <v>1320304</v>
          </cell>
          <cell r="E190">
            <v>-31837.81</v>
          </cell>
          <cell r="F190">
            <v>-1196497.9099999999</v>
          </cell>
          <cell r="G190">
            <v>0</v>
          </cell>
          <cell r="H190">
            <v>13</v>
          </cell>
        </row>
        <row r="191">
          <cell r="A191">
            <v>1320305</v>
          </cell>
          <cell r="E191">
            <v>-1057784.3899999999</v>
          </cell>
          <cell r="F191">
            <v>-37970484.909999996</v>
          </cell>
          <cell r="G191">
            <v>0</v>
          </cell>
          <cell r="H191">
            <v>13</v>
          </cell>
        </row>
        <row r="192">
          <cell r="A192">
            <v>1320306</v>
          </cell>
          <cell r="E192">
            <v>-12145.8</v>
          </cell>
          <cell r="F192">
            <v>-505470.06</v>
          </cell>
          <cell r="G192">
            <v>0</v>
          </cell>
          <cell r="H192">
            <v>13</v>
          </cell>
        </row>
        <row r="193">
          <cell r="A193">
            <v>1320307</v>
          </cell>
          <cell r="E193">
            <v>-55208.23</v>
          </cell>
          <cell r="F193">
            <v>-2085112.18</v>
          </cell>
          <cell r="G193">
            <v>0</v>
          </cell>
          <cell r="H193">
            <v>13</v>
          </cell>
        </row>
        <row r="194">
          <cell r="A194">
            <v>1320308</v>
          </cell>
          <cell r="E194">
            <v>-17908.990000000002</v>
          </cell>
          <cell r="F194">
            <v>-749932.39</v>
          </cell>
          <cell r="G194">
            <v>0</v>
          </cell>
          <cell r="H194">
            <v>13</v>
          </cell>
        </row>
        <row r="195">
          <cell r="A195">
            <v>1320309</v>
          </cell>
          <cell r="E195">
            <v>-17664.86</v>
          </cell>
          <cell r="F195">
            <v>-651563.73</v>
          </cell>
          <cell r="G195">
            <v>0</v>
          </cell>
          <cell r="H195">
            <v>13</v>
          </cell>
        </row>
        <row r="196">
          <cell r="A196">
            <v>1320317</v>
          </cell>
          <cell r="E196">
            <v>-109526.64</v>
          </cell>
          <cell r="F196">
            <v>-4592416.22</v>
          </cell>
          <cell r="G196">
            <v>0</v>
          </cell>
          <cell r="H196">
            <v>13</v>
          </cell>
        </row>
        <row r="197">
          <cell r="A197">
            <v>1320501</v>
          </cell>
          <cell r="E197">
            <v>65253.42</v>
          </cell>
          <cell r="F197">
            <v>537175.82999999996</v>
          </cell>
          <cell r="G197">
            <v>0</v>
          </cell>
          <cell r="H197">
            <v>13</v>
          </cell>
        </row>
        <row r="198">
          <cell r="A198">
            <v>1320502</v>
          </cell>
          <cell r="E198">
            <v>0</v>
          </cell>
          <cell r="F198">
            <v>0</v>
          </cell>
          <cell r="G198">
            <v>0</v>
          </cell>
          <cell r="H198">
            <v>13</v>
          </cell>
        </row>
        <row r="199">
          <cell r="A199">
            <v>1320502</v>
          </cell>
          <cell r="E199">
            <v>0</v>
          </cell>
          <cell r="F199">
            <v>0</v>
          </cell>
          <cell r="G199">
            <v>0</v>
          </cell>
          <cell r="H199">
            <v>13</v>
          </cell>
        </row>
        <row r="200">
          <cell r="A200">
            <v>1320507</v>
          </cell>
          <cell r="E200">
            <v>0</v>
          </cell>
          <cell r="F200">
            <v>41751.53</v>
          </cell>
          <cell r="G200">
            <v>0</v>
          </cell>
          <cell r="H200">
            <v>13</v>
          </cell>
        </row>
        <row r="201">
          <cell r="A201">
            <v>1320600</v>
          </cell>
          <cell r="E201">
            <v>0</v>
          </cell>
          <cell r="F201">
            <v>6558</v>
          </cell>
          <cell r="G201">
            <v>0</v>
          </cell>
          <cell r="H201">
            <v>13</v>
          </cell>
        </row>
        <row r="202">
          <cell r="A202">
            <v>1320600</v>
          </cell>
          <cell r="E202">
            <v>0</v>
          </cell>
          <cell r="F202">
            <v>34000</v>
          </cell>
          <cell r="G202">
            <v>0</v>
          </cell>
          <cell r="H202">
            <v>13</v>
          </cell>
        </row>
        <row r="203">
          <cell r="A203">
            <v>1320600</v>
          </cell>
          <cell r="E203">
            <v>0</v>
          </cell>
          <cell r="F203">
            <v>1300</v>
          </cell>
          <cell r="G203">
            <v>0</v>
          </cell>
          <cell r="H203">
            <v>13</v>
          </cell>
        </row>
        <row r="204">
          <cell r="A204">
            <v>1320600</v>
          </cell>
          <cell r="E204">
            <v>30000.07</v>
          </cell>
          <cell r="F204">
            <v>30000.07</v>
          </cell>
          <cell r="G204">
            <v>0</v>
          </cell>
          <cell r="H204">
            <v>13</v>
          </cell>
        </row>
        <row r="205">
          <cell r="A205">
            <v>1320600</v>
          </cell>
          <cell r="E205">
            <v>-105587.69</v>
          </cell>
          <cell r="F205">
            <v>799594.59</v>
          </cell>
          <cell r="G205">
            <v>0</v>
          </cell>
          <cell r="H205">
            <v>13</v>
          </cell>
        </row>
        <row r="206">
          <cell r="A206">
            <v>1320600</v>
          </cell>
          <cell r="E206">
            <v>64000</v>
          </cell>
          <cell r="F206">
            <v>80000</v>
          </cell>
          <cell r="G206">
            <v>0</v>
          </cell>
          <cell r="H206">
            <v>13</v>
          </cell>
        </row>
        <row r="207">
          <cell r="A207">
            <v>1330102</v>
          </cell>
          <cell r="E207">
            <v>2136.4299999999998</v>
          </cell>
          <cell r="F207">
            <v>1514376.96</v>
          </cell>
          <cell r="G207">
            <v>0</v>
          </cell>
          <cell r="H207">
            <v>13</v>
          </cell>
        </row>
        <row r="208">
          <cell r="A208">
            <v>1350101</v>
          </cell>
          <cell r="E208">
            <v>0</v>
          </cell>
          <cell r="F208">
            <v>2615418.91</v>
          </cell>
          <cell r="G208">
            <v>0</v>
          </cell>
          <cell r="H208">
            <v>13</v>
          </cell>
        </row>
        <row r="209">
          <cell r="A209">
            <v>1350101</v>
          </cell>
          <cell r="E209">
            <v>0</v>
          </cell>
          <cell r="F209">
            <v>99133.25</v>
          </cell>
          <cell r="G209">
            <v>0</v>
          </cell>
          <cell r="H209">
            <v>13</v>
          </cell>
        </row>
        <row r="210">
          <cell r="A210">
            <v>1350102</v>
          </cell>
          <cell r="E210">
            <v>0</v>
          </cell>
          <cell r="F210">
            <v>14098342.91</v>
          </cell>
          <cell r="G210">
            <v>0</v>
          </cell>
          <cell r="H210">
            <v>13</v>
          </cell>
        </row>
        <row r="211">
          <cell r="A211">
            <v>1350102</v>
          </cell>
          <cell r="E211">
            <v>0</v>
          </cell>
          <cell r="F211">
            <v>1468104.75</v>
          </cell>
          <cell r="G211">
            <v>0</v>
          </cell>
          <cell r="H211">
            <v>13</v>
          </cell>
        </row>
        <row r="212">
          <cell r="A212">
            <v>1350102</v>
          </cell>
          <cell r="E212">
            <v>0</v>
          </cell>
          <cell r="F212">
            <v>738021.25</v>
          </cell>
          <cell r="G212">
            <v>0</v>
          </cell>
          <cell r="H212">
            <v>13</v>
          </cell>
        </row>
        <row r="213">
          <cell r="A213">
            <v>1350102</v>
          </cell>
          <cell r="E213">
            <v>0</v>
          </cell>
          <cell r="F213">
            <v>19278445.059999999</v>
          </cell>
          <cell r="G213">
            <v>0</v>
          </cell>
          <cell r="H213">
            <v>13</v>
          </cell>
        </row>
        <row r="214">
          <cell r="A214">
            <v>1350102</v>
          </cell>
          <cell r="E214">
            <v>0</v>
          </cell>
          <cell r="F214">
            <v>949232.11</v>
          </cell>
          <cell r="G214">
            <v>0</v>
          </cell>
          <cell r="H214">
            <v>13</v>
          </cell>
        </row>
        <row r="215">
          <cell r="A215">
            <v>1350102</v>
          </cell>
          <cell r="E215">
            <v>0</v>
          </cell>
          <cell r="F215">
            <v>8761539.4199999999</v>
          </cell>
          <cell r="G215">
            <v>0</v>
          </cell>
          <cell r="H215">
            <v>13</v>
          </cell>
        </row>
        <row r="216">
          <cell r="A216">
            <v>1350102</v>
          </cell>
          <cell r="E216">
            <v>0</v>
          </cell>
          <cell r="F216">
            <v>4149235.08</v>
          </cell>
          <cell r="G216">
            <v>0</v>
          </cell>
          <cell r="H216">
            <v>13</v>
          </cell>
        </row>
        <row r="217">
          <cell r="A217">
            <v>1350102</v>
          </cell>
          <cell r="E217">
            <v>0</v>
          </cell>
          <cell r="F217">
            <v>2154000.42</v>
          </cell>
          <cell r="G217">
            <v>0</v>
          </cell>
          <cell r="H217">
            <v>13</v>
          </cell>
        </row>
        <row r="218">
          <cell r="A218">
            <v>1350102</v>
          </cell>
          <cell r="E218">
            <v>0</v>
          </cell>
          <cell r="F218">
            <v>293118.28999999998</v>
          </cell>
          <cell r="G218">
            <v>0</v>
          </cell>
          <cell r="H218">
            <v>13</v>
          </cell>
        </row>
        <row r="219">
          <cell r="A219">
            <v>1350103</v>
          </cell>
          <cell r="E219">
            <v>-117486.19</v>
          </cell>
          <cell r="F219">
            <v>-5138302.62</v>
          </cell>
          <cell r="G219">
            <v>0</v>
          </cell>
          <cell r="H219">
            <v>13</v>
          </cell>
        </row>
        <row r="220">
          <cell r="A220">
            <v>1350103</v>
          </cell>
          <cell r="E220">
            <v>-12234.21</v>
          </cell>
          <cell r="F220">
            <v>-538305.24</v>
          </cell>
          <cell r="G220">
            <v>0</v>
          </cell>
          <cell r="H220">
            <v>13</v>
          </cell>
        </row>
        <row r="221">
          <cell r="A221">
            <v>1350103</v>
          </cell>
          <cell r="E221">
            <v>-6150.18</v>
          </cell>
          <cell r="F221">
            <v>-270607.92</v>
          </cell>
          <cell r="G221">
            <v>0</v>
          </cell>
          <cell r="H221">
            <v>13</v>
          </cell>
        </row>
        <row r="222">
          <cell r="A222">
            <v>1350103</v>
          </cell>
          <cell r="E222">
            <v>-160653.71</v>
          </cell>
          <cell r="F222">
            <v>-4176996.45</v>
          </cell>
          <cell r="G222">
            <v>0</v>
          </cell>
          <cell r="H222">
            <v>13</v>
          </cell>
        </row>
        <row r="223">
          <cell r="A223">
            <v>1350103</v>
          </cell>
          <cell r="E223">
            <v>-7910.27</v>
          </cell>
          <cell r="F223">
            <v>-205667.02</v>
          </cell>
          <cell r="G223">
            <v>0</v>
          </cell>
          <cell r="H223">
            <v>13</v>
          </cell>
        </row>
        <row r="224">
          <cell r="A224">
            <v>1350103</v>
          </cell>
          <cell r="E224">
            <v>-73012.83</v>
          </cell>
          <cell r="F224">
            <v>-1898333.58</v>
          </cell>
          <cell r="G224">
            <v>0</v>
          </cell>
          <cell r="H224">
            <v>13</v>
          </cell>
        </row>
        <row r="225">
          <cell r="A225">
            <v>1350103</v>
          </cell>
          <cell r="E225">
            <v>-34576.959999999999</v>
          </cell>
          <cell r="F225">
            <v>-899000.96</v>
          </cell>
          <cell r="G225">
            <v>0</v>
          </cell>
          <cell r="H225">
            <v>13</v>
          </cell>
        </row>
        <row r="226">
          <cell r="A226">
            <v>1350103</v>
          </cell>
          <cell r="E226">
            <v>-17950</v>
          </cell>
          <cell r="F226">
            <v>-466700</v>
          </cell>
          <cell r="G226">
            <v>0</v>
          </cell>
          <cell r="H226">
            <v>13</v>
          </cell>
        </row>
        <row r="227">
          <cell r="A227">
            <v>1350103</v>
          </cell>
          <cell r="E227">
            <v>-2442.65</v>
          </cell>
          <cell r="F227">
            <v>-63508.9</v>
          </cell>
          <cell r="G227">
            <v>0</v>
          </cell>
          <cell r="H227">
            <v>13</v>
          </cell>
        </row>
        <row r="228">
          <cell r="A228">
            <v>1350302</v>
          </cell>
          <cell r="E228">
            <v>0</v>
          </cell>
          <cell r="F228">
            <v>277670.34999999998</v>
          </cell>
          <cell r="G228">
            <v>0</v>
          </cell>
          <cell r="H228">
            <v>13</v>
          </cell>
        </row>
        <row r="229">
          <cell r="A229">
            <v>1350302</v>
          </cell>
          <cell r="E229">
            <v>0</v>
          </cell>
          <cell r="F229">
            <v>183963.76</v>
          </cell>
          <cell r="G229">
            <v>0</v>
          </cell>
          <cell r="H229">
            <v>13</v>
          </cell>
        </row>
        <row r="230">
          <cell r="A230">
            <v>1350302</v>
          </cell>
          <cell r="E230">
            <v>0</v>
          </cell>
          <cell r="F230">
            <v>105948.96</v>
          </cell>
          <cell r="G230">
            <v>0</v>
          </cell>
          <cell r="H230">
            <v>13</v>
          </cell>
        </row>
        <row r="231">
          <cell r="A231">
            <v>1350302</v>
          </cell>
          <cell r="E231">
            <v>0</v>
          </cell>
          <cell r="F231">
            <v>86041.19</v>
          </cell>
          <cell r="G231">
            <v>0</v>
          </cell>
          <cell r="H231">
            <v>13</v>
          </cell>
        </row>
        <row r="232">
          <cell r="A232">
            <v>1350302</v>
          </cell>
          <cell r="E232">
            <v>0</v>
          </cell>
          <cell r="F232">
            <v>56715</v>
          </cell>
          <cell r="G232">
            <v>0</v>
          </cell>
          <cell r="H232">
            <v>13</v>
          </cell>
        </row>
        <row r="233">
          <cell r="A233">
            <v>1350303</v>
          </cell>
          <cell r="E233">
            <v>-4627.84</v>
          </cell>
          <cell r="F233">
            <v>-166264.93</v>
          </cell>
          <cell r="G233">
            <v>0</v>
          </cell>
          <cell r="H233">
            <v>13</v>
          </cell>
        </row>
        <row r="234">
          <cell r="A234">
            <v>1350303</v>
          </cell>
          <cell r="E234">
            <v>-3066.06</v>
          </cell>
          <cell r="F234">
            <v>-144104.82</v>
          </cell>
          <cell r="G234">
            <v>0</v>
          </cell>
          <cell r="H234">
            <v>13</v>
          </cell>
        </row>
        <row r="235">
          <cell r="A235">
            <v>1350303</v>
          </cell>
          <cell r="E235">
            <v>-1765.82</v>
          </cell>
          <cell r="F235">
            <v>-82993.539999999994</v>
          </cell>
          <cell r="G235">
            <v>0</v>
          </cell>
          <cell r="H235">
            <v>13</v>
          </cell>
        </row>
        <row r="236">
          <cell r="A236">
            <v>1350303</v>
          </cell>
          <cell r="E236">
            <v>-1434.02</v>
          </cell>
          <cell r="F236">
            <v>-67398.94</v>
          </cell>
          <cell r="G236">
            <v>0</v>
          </cell>
          <cell r="H236">
            <v>13</v>
          </cell>
        </row>
        <row r="237">
          <cell r="A237">
            <v>1350303</v>
          </cell>
          <cell r="E237">
            <v>-945.25</v>
          </cell>
          <cell r="F237">
            <v>-32138.5</v>
          </cell>
          <cell r="G237">
            <v>0</v>
          </cell>
          <cell r="H237">
            <v>13</v>
          </cell>
        </row>
        <row r="238">
          <cell r="A238">
            <v>2110102</v>
          </cell>
          <cell r="E238">
            <v>7146.1</v>
          </cell>
          <cell r="F238">
            <v>-112012.68</v>
          </cell>
          <cell r="G238">
            <v>0</v>
          </cell>
          <cell r="H238">
            <v>21</v>
          </cell>
        </row>
        <row r="239">
          <cell r="A239">
            <v>2110103</v>
          </cell>
          <cell r="E239">
            <v>0</v>
          </cell>
          <cell r="F239">
            <v>269813.49</v>
          </cell>
          <cell r="G239">
            <v>0</v>
          </cell>
          <cell r="H239">
            <v>21</v>
          </cell>
        </row>
        <row r="240">
          <cell r="A240">
            <v>2110103</v>
          </cell>
          <cell r="E240">
            <v>0</v>
          </cell>
          <cell r="F240">
            <v>-269813.49</v>
          </cell>
          <cell r="G240">
            <v>0</v>
          </cell>
          <cell r="H240">
            <v>21</v>
          </cell>
        </row>
        <row r="241">
          <cell r="A241">
            <v>2110103</v>
          </cell>
          <cell r="E241">
            <v>-34374.33</v>
          </cell>
          <cell r="F241">
            <v>-90630.29</v>
          </cell>
          <cell r="G241">
            <v>0</v>
          </cell>
          <cell r="H241">
            <v>21</v>
          </cell>
        </row>
        <row r="242">
          <cell r="A242">
            <v>2110103</v>
          </cell>
          <cell r="E242">
            <v>-250750.12</v>
          </cell>
          <cell r="F242">
            <v>-1053561.67</v>
          </cell>
          <cell r="G242">
            <v>0</v>
          </cell>
          <cell r="H242">
            <v>21</v>
          </cell>
        </row>
        <row r="243">
          <cell r="A243">
            <v>2110103</v>
          </cell>
          <cell r="E243">
            <v>-83416.05</v>
          </cell>
          <cell r="F243">
            <v>-317998.40999999997</v>
          </cell>
          <cell r="G243">
            <v>0</v>
          </cell>
          <cell r="H243">
            <v>21</v>
          </cell>
        </row>
        <row r="244">
          <cell r="A244">
            <v>2110103</v>
          </cell>
          <cell r="E244">
            <v>-382713.07</v>
          </cell>
          <cell r="F244">
            <v>-826353.99</v>
          </cell>
          <cell r="G244">
            <v>0</v>
          </cell>
          <cell r="H244">
            <v>21</v>
          </cell>
        </row>
        <row r="245">
          <cell r="A245">
            <v>2110151</v>
          </cell>
          <cell r="E245">
            <v>-63455.49</v>
          </cell>
          <cell r="F245">
            <v>-8940035.2599999998</v>
          </cell>
          <cell r="G245">
            <v>0</v>
          </cell>
          <cell r="H245">
            <v>21</v>
          </cell>
        </row>
        <row r="246">
          <cell r="A246">
            <v>2110153</v>
          </cell>
          <cell r="E246">
            <v>0</v>
          </cell>
          <cell r="F246">
            <v>7036996.04</v>
          </cell>
          <cell r="G246">
            <v>0</v>
          </cell>
          <cell r="H246">
            <v>21</v>
          </cell>
        </row>
        <row r="247">
          <cell r="A247">
            <v>2110153</v>
          </cell>
          <cell r="E247">
            <v>0</v>
          </cell>
          <cell r="F247">
            <v>21573.93</v>
          </cell>
          <cell r="G247">
            <v>0</v>
          </cell>
          <cell r="H247">
            <v>21</v>
          </cell>
        </row>
        <row r="248">
          <cell r="A248">
            <v>2110153</v>
          </cell>
          <cell r="E248">
            <v>106315.41</v>
          </cell>
          <cell r="F248">
            <v>-12174585.880000001</v>
          </cell>
          <cell r="G248">
            <v>0</v>
          </cell>
          <cell r="H248">
            <v>21</v>
          </cell>
        </row>
        <row r="249">
          <cell r="A249">
            <v>2110153</v>
          </cell>
          <cell r="E249">
            <v>450870</v>
          </cell>
          <cell r="F249">
            <v>-23521050</v>
          </cell>
          <cell r="G249">
            <v>0</v>
          </cell>
          <cell r="H249">
            <v>21</v>
          </cell>
        </row>
        <row r="250">
          <cell r="A250">
            <v>2130106</v>
          </cell>
          <cell r="E250">
            <v>890316.73</v>
          </cell>
          <cell r="F250">
            <v>-872559.67</v>
          </cell>
          <cell r="G250">
            <v>0</v>
          </cell>
          <cell r="H250">
            <v>21</v>
          </cell>
        </row>
        <row r="251">
          <cell r="A251">
            <v>2130107</v>
          </cell>
          <cell r="E251">
            <v>3264.59</v>
          </cell>
          <cell r="F251">
            <v>-36807.910000000003</v>
          </cell>
          <cell r="G251">
            <v>0</v>
          </cell>
          <cell r="H251">
            <v>21</v>
          </cell>
        </row>
        <row r="252">
          <cell r="A252">
            <v>2130107</v>
          </cell>
          <cell r="E252">
            <v>18464.689999999999</v>
          </cell>
          <cell r="F252">
            <v>-25545.360000000001</v>
          </cell>
          <cell r="G252">
            <v>0</v>
          </cell>
          <cell r="H252">
            <v>21</v>
          </cell>
        </row>
        <row r="253">
          <cell r="A253">
            <v>2130107</v>
          </cell>
          <cell r="E253">
            <v>18390.25</v>
          </cell>
          <cell r="F253">
            <v>-81318.570000000007</v>
          </cell>
          <cell r="G253">
            <v>0</v>
          </cell>
          <cell r="H253">
            <v>21</v>
          </cell>
        </row>
        <row r="254">
          <cell r="A254">
            <v>2130107</v>
          </cell>
          <cell r="E254">
            <v>8993.65</v>
          </cell>
          <cell r="F254">
            <v>-44251.85</v>
          </cell>
          <cell r="G254">
            <v>0</v>
          </cell>
          <cell r="H254">
            <v>21</v>
          </cell>
        </row>
        <row r="255">
          <cell r="A255">
            <v>2130108</v>
          </cell>
          <cell r="E255">
            <v>378.59</v>
          </cell>
          <cell r="F255">
            <v>-174003.53</v>
          </cell>
          <cell r="G255">
            <v>0</v>
          </cell>
          <cell r="H255">
            <v>21</v>
          </cell>
        </row>
        <row r="256">
          <cell r="A256">
            <v>2130110</v>
          </cell>
          <cell r="E256">
            <v>0</v>
          </cell>
          <cell r="F256">
            <v>0</v>
          </cell>
          <cell r="G256">
            <v>0</v>
          </cell>
          <cell r="H256">
            <v>21</v>
          </cell>
        </row>
        <row r="257">
          <cell r="A257">
            <v>2130111</v>
          </cell>
          <cell r="E257">
            <v>20824.599999999999</v>
          </cell>
          <cell r="F257">
            <v>-2093620.19</v>
          </cell>
          <cell r="G257">
            <v>0</v>
          </cell>
          <cell r="H257">
            <v>21</v>
          </cell>
        </row>
        <row r="258">
          <cell r="A258">
            <v>2130113</v>
          </cell>
          <cell r="E258">
            <v>11761.68</v>
          </cell>
          <cell r="F258">
            <v>-78945.710000000006</v>
          </cell>
          <cell r="G258">
            <v>0</v>
          </cell>
          <cell r="H258">
            <v>21</v>
          </cell>
        </row>
        <row r="259">
          <cell r="A259">
            <v>2130120</v>
          </cell>
          <cell r="E259">
            <v>0</v>
          </cell>
          <cell r="F259">
            <v>-343.82</v>
          </cell>
          <cell r="G259">
            <v>0</v>
          </cell>
          <cell r="H259">
            <v>21</v>
          </cell>
        </row>
        <row r="260">
          <cell r="A260">
            <v>2130120</v>
          </cell>
          <cell r="E260">
            <v>0</v>
          </cell>
          <cell r="F260">
            <v>0</v>
          </cell>
          <cell r="G260">
            <v>0</v>
          </cell>
          <cell r="H260">
            <v>21</v>
          </cell>
        </row>
        <row r="261">
          <cell r="A261">
            <v>2130151</v>
          </cell>
          <cell r="E261">
            <v>94606.17</v>
          </cell>
          <cell r="F261">
            <v>-91113.12</v>
          </cell>
          <cell r="G261">
            <v>0</v>
          </cell>
          <cell r="H261">
            <v>21</v>
          </cell>
        </row>
        <row r="262">
          <cell r="A262">
            <v>2130151</v>
          </cell>
          <cell r="E262">
            <v>-12261.29</v>
          </cell>
          <cell r="F262">
            <v>-12261.29</v>
          </cell>
          <cell r="G262">
            <v>0</v>
          </cell>
          <cell r="H262">
            <v>21</v>
          </cell>
        </row>
        <row r="263">
          <cell r="A263">
            <v>2130151</v>
          </cell>
          <cell r="E263">
            <v>-2660.69</v>
          </cell>
          <cell r="F263">
            <v>-2660.69</v>
          </cell>
          <cell r="G263">
            <v>0</v>
          </cell>
          <cell r="H263">
            <v>21</v>
          </cell>
        </row>
        <row r="264">
          <cell r="A264">
            <v>2130151</v>
          </cell>
          <cell r="E264">
            <v>-6488.7</v>
          </cell>
          <cell r="F264">
            <v>-6488.7</v>
          </cell>
          <cell r="G264">
            <v>0</v>
          </cell>
          <cell r="H264">
            <v>21</v>
          </cell>
        </row>
        <row r="265">
          <cell r="A265">
            <v>2130151</v>
          </cell>
          <cell r="E265">
            <v>1875.44</v>
          </cell>
          <cell r="F265">
            <v>-97838.36</v>
          </cell>
          <cell r="G265">
            <v>0</v>
          </cell>
          <cell r="H265">
            <v>21</v>
          </cell>
        </row>
        <row r="266">
          <cell r="A266">
            <v>2130151</v>
          </cell>
          <cell r="E266">
            <v>-3641.98</v>
          </cell>
          <cell r="F266">
            <v>-13104.59</v>
          </cell>
          <cell r="G266">
            <v>0</v>
          </cell>
          <cell r="H266">
            <v>21</v>
          </cell>
        </row>
        <row r="267">
          <cell r="A267">
            <v>2130151</v>
          </cell>
          <cell r="E267">
            <v>292439.42</v>
          </cell>
          <cell r="F267">
            <v>0</v>
          </cell>
          <cell r="G267">
            <v>0</v>
          </cell>
          <cell r="H267">
            <v>21</v>
          </cell>
        </row>
        <row r="268">
          <cell r="A268">
            <v>2130151</v>
          </cell>
          <cell r="E268">
            <v>58.54</v>
          </cell>
          <cell r="F268">
            <v>-3834.65</v>
          </cell>
          <cell r="G268">
            <v>0</v>
          </cell>
          <cell r="H268">
            <v>21</v>
          </cell>
        </row>
        <row r="269">
          <cell r="A269">
            <v>2130151</v>
          </cell>
          <cell r="E269">
            <v>1169.55</v>
          </cell>
          <cell r="F269">
            <v>-61013.25</v>
          </cell>
          <cell r="G269">
            <v>0</v>
          </cell>
          <cell r="H269">
            <v>21</v>
          </cell>
        </row>
        <row r="270">
          <cell r="A270">
            <v>2130151</v>
          </cell>
          <cell r="E270">
            <v>-1798.47</v>
          </cell>
          <cell r="F270">
            <v>-1798.47</v>
          </cell>
          <cell r="G270">
            <v>0</v>
          </cell>
          <cell r="H270">
            <v>21</v>
          </cell>
        </row>
        <row r="271">
          <cell r="A271">
            <v>2130151</v>
          </cell>
          <cell r="E271">
            <v>0</v>
          </cell>
          <cell r="F271">
            <v>0</v>
          </cell>
          <cell r="G271">
            <v>0</v>
          </cell>
          <cell r="H271">
            <v>21</v>
          </cell>
        </row>
        <row r="272">
          <cell r="A272">
            <v>2130211</v>
          </cell>
          <cell r="E272">
            <v>45042.69</v>
          </cell>
          <cell r="F272">
            <v>-21528.93</v>
          </cell>
          <cell r="G272">
            <v>0</v>
          </cell>
          <cell r="H272">
            <v>21</v>
          </cell>
        </row>
        <row r="273">
          <cell r="A273">
            <v>2140100</v>
          </cell>
          <cell r="E273">
            <v>0</v>
          </cell>
          <cell r="F273">
            <v>0</v>
          </cell>
          <cell r="G273">
            <v>0</v>
          </cell>
          <cell r="H273">
            <v>21</v>
          </cell>
        </row>
        <row r="274">
          <cell r="A274">
            <v>2140100</v>
          </cell>
          <cell r="E274">
            <v>9511.25</v>
          </cell>
          <cell r="F274">
            <v>-8965.18</v>
          </cell>
          <cell r="G274">
            <v>0</v>
          </cell>
          <cell r="H274">
            <v>21</v>
          </cell>
        </row>
        <row r="275">
          <cell r="A275">
            <v>2140300</v>
          </cell>
          <cell r="E275">
            <v>0</v>
          </cell>
          <cell r="F275">
            <v>0.01</v>
          </cell>
          <cell r="G275">
            <v>0</v>
          </cell>
          <cell r="H275">
            <v>21</v>
          </cell>
        </row>
        <row r="276">
          <cell r="A276">
            <v>2140400</v>
          </cell>
          <cell r="E276">
            <v>-501.13</v>
          </cell>
          <cell r="F276">
            <v>-6105.5</v>
          </cell>
          <cell r="G276">
            <v>0</v>
          </cell>
          <cell r="H276">
            <v>21</v>
          </cell>
        </row>
        <row r="277">
          <cell r="A277">
            <v>2140500</v>
          </cell>
          <cell r="E277">
            <v>-2312.9</v>
          </cell>
          <cell r="F277">
            <v>-28179.19</v>
          </cell>
          <cell r="G277">
            <v>0</v>
          </cell>
          <cell r="H277">
            <v>21</v>
          </cell>
        </row>
        <row r="278">
          <cell r="A278">
            <v>2140600</v>
          </cell>
          <cell r="E278">
            <v>-5599.41</v>
          </cell>
          <cell r="F278">
            <v>-16306.6</v>
          </cell>
          <cell r="G278">
            <v>0</v>
          </cell>
          <cell r="H278">
            <v>21</v>
          </cell>
        </row>
        <row r="279">
          <cell r="A279">
            <v>2150100</v>
          </cell>
          <cell r="E279">
            <v>-894.72</v>
          </cell>
          <cell r="F279">
            <v>-1789.44</v>
          </cell>
          <cell r="G279">
            <v>0</v>
          </cell>
          <cell r="H279">
            <v>21</v>
          </cell>
        </row>
        <row r="280">
          <cell r="A280">
            <v>2150100</v>
          </cell>
          <cell r="E280">
            <v>-6275.96</v>
          </cell>
          <cell r="F280">
            <v>-16290.87</v>
          </cell>
          <cell r="G280">
            <v>0</v>
          </cell>
          <cell r="H280">
            <v>21</v>
          </cell>
        </row>
        <row r="281">
          <cell r="A281">
            <v>2150200</v>
          </cell>
          <cell r="E281">
            <v>0</v>
          </cell>
          <cell r="F281">
            <v>0</v>
          </cell>
          <cell r="G281">
            <v>0</v>
          </cell>
          <cell r="H281">
            <v>21</v>
          </cell>
        </row>
        <row r="282">
          <cell r="A282">
            <v>2150300</v>
          </cell>
          <cell r="E282">
            <v>-510.65</v>
          </cell>
          <cell r="F282">
            <v>-510.65</v>
          </cell>
          <cell r="G282">
            <v>0</v>
          </cell>
          <cell r="H282">
            <v>21</v>
          </cell>
        </row>
        <row r="283">
          <cell r="A283">
            <v>2150300</v>
          </cell>
          <cell r="E283">
            <v>1506</v>
          </cell>
          <cell r="F283">
            <v>-157.13999999999999</v>
          </cell>
          <cell r="G283">
            <v>0</v>
          </cell>
          <cell r="H283">
            <v>21</v>
          </cell>
        </row>
        <row r="284">
          <cell r="A284">
            <v>2150600</v>
          </cell>
          <cell r="E284">
            <v>0</v>
          </cell>
          <cell r="F284">
            <v>-7.82</v>
          </cell>
          <cell r="G284">
            <v>0</v>
          </cell>
          <cell r="H284">
            <v>21</v>
          </cell>
        </row>
        <row r="285">
          <cell r="A285">
            <v>2150900</v>
          </cell>
          <cell r="E285">
            <v>0</v>
          </cell>
          <cell r="F285">
            <v>0</v>
          </cell>
          <cell r="G285">
            <v>0</v>
          </cell>
          <cell r="H285">
            <v>21</v>
          </cell>
        </row>
        <row r="286">
          <cell r="A286">
            <v>2151000</v>
          </cell>
          <cell r="E286">
            <v>0</v>
          </cell>
          <cell r="F286">
            <v>442</v>
          </cell>
          <cell r="G286">
            <v>0</v>
          </cell>
          <cell r="H286">
            <v>21</v>
          </cell>
        </row>
        <row r="287">
          <cell r="A287">
            <v>2159900</v>
          </cell>
          <cell r="E287">
            <v>-17.100000000000001</v>
          </cell>
          <cell r="F287">
            <v>-43.17</v>
          </cell>
          <cell r="G287">
            <v>0</v>
          </cell>
          <cell r="H287">
            <v>21</v>
          </cell>
        </row>
        <row r="288">
          <cell r="A288">
            <v>2160101</v>
          </cell>
          <cell r="E288">
            <v>0</v>
          </cell>
          <cell r="F288">
            <v>0</v>
          </cell>
          <cell r="G288">
            <v>0</v>
          </cell>
          <cell r="H288">
            <v>21</v>
          </cell>
        </row>
        <row r="289">
          <cell r="A289">
            <v>2160101</v>
          </cell>
          <cell r="E289">
            <v>-468.47</v>
          </cell>
          <cell r="F289">
            <v>-5476.31</v>
          </cell>
          <cell r="G289">
            <v>0</v>
          </cell>
          <cell r="H289">
            <v>21</v>
          </cell>
        </row>
        <row r="290">
          <cell r="A290">
            <v>2160102</v>
          </cell>
          <cell r="E290">
            <v>-64362.04</v>
          </cell>
          <cell r="F290">
            <v>-64362.04</v>
          </cell>
          <cell r="G290">
            <v>0</v>
          </cell>
          <cell r="H290">
            <v>21</v>
          </cell>
        </row>
        <row r="291">
          <cell r="A291">
            <v>2160103</v>
          </cell>
          <cell r="E291">
            <v>0</v>
          </cell>
          <cell r="F291">
            <v>0</v>
          </cell>
          <cell r="G291">
            <v>0</v>
          </cell>
          <cell r="H291">
            <v>21</v>
          </cell>
        </row>
        <row r="292">
          <cell r="A292">
            <v>2160103</v>
          </cell>
          <cell r="E292">
            <v>0</v>
          </cell>
          <cell r="F292">
            <v>0</v>
          </cell>
          <cell r="G292">
            <v>0</v>
          </cell>
          <cell r="H292">
            <v>21</v>
          </cell>
        </row>
        <row r="293">
          <cell r="A293">
            <v>2160201</v>
          </cell>
          <cell r="E293">
            <v>0</v>
          </cell>
          <cell r="F293">
            <v>-3891.48</v>
          </cell>
          <cell r="G293">
            <v>0</v>
          </cell>
          <cell r="H293">
            <v>21</v>
          </cell>
        </row>
        <row r="294">
          <cell r="A294">
            <v>2160201</v>
          </cell>
          <cell r="E294">
            <v>1025.8399999999999</v>
          </cell>
          <cell r="F294">
            <v>-136860.20000000001</v>
          </cell>
          <cell r="G294">
            <v>0</v>
          </cell>
          <cell r="H294">
            <v>21</v>
          </cell>
        </row>
        <row r="295">
          <cell r="A295">
            <v>2160202</v>
          </cell>
          <cell r="E295">
            <v>1659.36</v>
          </cell>
          <cell r="F295">
            <v>-82974.12</v>
          </cell>
          <cell r="G295">
            <v>0</v>
          </cell>
          <cell r="H295">
            <v>21</v>
          </cell>
        </row>
        <row r="296">
          <cell r="A296">
            <v>2160204</v>
          </cell>
          <cell r="E296">
            <v>11325.9</v>
          </cell>
          <cell r="F296">
            <v>243.54</v>
          </cell>
          <cell r="G296">
            <v>0</v>
          </cell>
          <cell r="H296">
            <v>21</v>
          </cell>
        </row>
        <row r="297">
          <cell r="A297">
            <v>2160206</v>
          </cell>
          <cell r="E297">
            <v>0</v>
          </cell>
          <cell r="F297">
            <v>0</v>
          </cell>
          <cell r="G297">
            <v>0</v>
          </cell>
          <cell r="H297">
            <v>21</v>
          </cell>
        </row>
        <row r="298">
          <cell r="A298">
            <v>2160206</v>
          </cell>
          <cell r="E298">
            <v>0</v>
          </cell>
          <cell r="F298">
            <v>0</v>
          </cell>
          <cell r="G298">
            <v>0</v>
          </cell>
          <cell r="H298">
            <v>21</v>
          </cell>
        </row>
        <row r="299">
          <cell r="A299">
            <v>2160206</v>
          </cell>
          <cell r="E299">
            <v>-803.07</v>
          </cell>
          <cell r="F299">
            <v>-5975.94</v>
          </cell>
          <cell r="G299">
            <v>0</v>
          </cell>
          <cell r="H299">
            <v>21</v>
          </cell>
        </row>
        <row r="300">
          <cell r="A300">
            <v>2160208</v>
          </cell>
          <cell r="E300">
            <v>44656.08</v>
          </cell>
          <cell r="F300">
            <v>33735.870000000003</v>
          </cell>
          <cell r="G300">
            <v>0</v>
          </cell>
          <cell r="H300">
            <v>21</v>
          </cell>
        </row>
        <row r="301">
          <cell r="A301">
            <v>2160209</v>
          </cell>
          <cell r="E301">
            <v>-449.39</v>
          </cell>
          <cell r="F301">
            <v>-8731.99</v>
          </cell>
          <cell r="G301">
            <v>0</v>
          </cell>
          <cell r="H301">
            <v>21</v>
          </cell>
        </row>
        <row r="302">
          <cell r="A302">
            <v>2160210</v>
          </cell>
          <cell r="E302">
            <v>-808.92</v>
          </cell>
          <cell r="F302">
            <v>-23566.66</v>
          </cell>
          <cell r="G302">
            <v>0</v>
          </cell>
          <cell r="H302">
            <v>21</v>
          </cell>
        </row>
        <row r="303">
          <cell r="A303">
            <v>2160213</v>
          </cell>
          <cell r="E303">
            <v>0</v>
          </cell>
          <cell r="F303">
            <v>-14.85</v>
          </cell>
          <cell r="G303">
            <v>0</v>
          </cell>
          <cell r="H303">
            <v>21</v>
          </cell>
        </row>
        <row r="304">
          <cell r="A304">
            <v>2160213</v>
          </cell>
          <cell r="E304">
            <v>-98.82</v>
          </cell>
          <cell r="F304">
            <v>-98.82</v>
          </cell>
          <cell r="G304">
            <v>0</v>
          </cell>
          <cell r="H304">
            <v>21</v>
          </cell>
        </row>
        <row r="305">
          <cell r="A305">
            <v>2160213</v>
          </cell>
          <cell r="E305">
            <v>-4399.82</v>
          </cell>
          <cell r="F305">
            <v>-4399.84</v>
          </cell>
          <cell r="G305">
            <v>0</v>
          </cell>
          <cell r="H305">
            <v>21</v>
          </cell>
        </row>
        <row r="306">
          <cell r="A306">
            <v>2160213</v>
          </cell>
          <cell r="E306">
            <v>0</v>
          </cell>
          <cell r="F306">
            <v>18.7</v>
          </cell>
          <cell r="G306">
            <v>0</v>
          </cell>
          <cell r="H306">
            <v>21</v>
          </cell>
        </row>
        <row r="307">
          <cell r="A307">
            <v>2160213</v>
          </cell>
          <cell r="E307">
            <v>-2798.46</v>
          </cell>
          <cell r="F307">
            <v>-1641.6</v>
          </cell>
          <cell r="G307">
            <v>0</v>
          </cell>
          <cell r="H307">
            <v>21</v>
          </cell>
        </row>
        <row r="308">
          <cell r="A308">
            <v>2160213</v>
          </cell>
          <cell r="E308">
            <v>-63.35</v>
          </cell>
          <cell r="F308">
            <v>0</v>
          </cell>
          <cell r="G308">
            <v>0</v>
          </cell>
          <cell r="H308">
            <v>21</v>
          </cell>
        </row>
        <row r="309">
          <cell r="A309">
            <v>2160213</v>
          </cell>
          <cell r="E309">
            <v>0</v>
          </cell>
          <cell r="F309">
            <v>208.38</v>
          </cell>
          <cell r="G309">
            <v>0</v>
          </cell>
          <cell r="H309">
            <v>21</v>
          </cell>
        </row>
        <row r="310">
          <cell r="A310">
            <v>2160213</v>
          </cell>
          <cell r="E310">
            <v>0</v>
          </cell>
          <cell r="F310">
            <v>-233.22</v>
          </cell>
          <cell r="G310">
            <v>0</v>
          </cell>
          <cell r="H310">
            <v>21</v>
          </cell>
        </row>
        <row r="311">
          <cell r="A311">
            <v>2160213</v>
          </cell>
          <cell r="E311">
            <v>-157.63999999999999</v>
          </cell>
          <cell r="F311">
            <v>-361.26</v>
          </cell>
          <cell r="G311">
            <v>0</v>
          </cell>
          <cell r="H311">
            <v>21</v>
          </cell>
        </row>
        <row r="312">
          <cell r="A312">
            <v>2160213</v>
          </cell>
          <cell r="E312">
            <v>-235.84</v>
          </cell>
          <cell r="F312">
            <v>-1009.19</v>
          </cell>
          <cell r="G312">
            <v>0</v>
          </cell>
          <cell r="H312">
            <v>21</v>
          </cell>
        </row>
        <row r="313">
          <cell r="A313">
            <v>2160213</v>
          </cell>
          <cell r="E313">
            <v>-120</v>
          </cell>
          <cell r="F313">
            <v>-240</v>
          </cell>
          <cell r="G313">
            <v>0</v>
          </cell>
          <cell r="H313">
            <v>21</v>
          </cell>
        </row>
        <row r="314">
          <cell r="A314">
            <v>2160213</v>
          </cell>
          <cell r="E314">
            <v>-6295.63</v>
          </cell>
          <cell r="F314">
            <v>-7863.98</v>
          </cell>
          <cell r="G314">
            <v>0</v>
          </cell>
          <cell r="H314">
            <v>21</v>
          </cell>
        </row>
        <row r="315">
          <cell r="A315">
            <v>2160213</v>
          </cell>
          <cell r="E315">
            <v>0</v>
          </cell>
          <cell r="F315">
            <v>-1154.76</v>
          </cell>
          <cell r="G315">
            <v>0</v>
          </cell>
          <cell r="H315">
            <v>21</v>
          </cell>
        </row>
        <row r="316">
          <cell r="A316">
            <v>2160213</v>
          </cell>
          <cell r="E316">
            <v>-288.83999999999997</v>
          </cell>
          <cell r="F316">
            <v>1155.3599999999999</v>
          </cell>
          <cell r="G316">
            <v>0</v>
          </cell>
          <cell r="H316">
            <v>21</v>
          </cell>
        </row>
        <row r="317">
          <cell r="A317">
            <v>2160213</v>
          </cell>
          <cell r="E317">
            <v>0</v>
          </cell>
          <cell r="F317">
            <v>-5043.0200000000004</v>
          </cell>
          <cell r="G317">
            <v>0</v>
          </cell>
          <cell r="H317">
            <v>21</v>
          </cell>
        </row>
        <row r="318">
          <cell r="A318">
            <v>2160213</v>
          </cell>
          <cell r="E318">
            <v>-12397.91</v>
          </cell>
          <cell r="F318">
            <v>5192.9399999999996</v>
          </cell>
          <cell r="G318">
            <v>0</v>
          </cell>
          <cell r="H318">
            <v>21</v>
          </cell>
        </row>
        <row r="319">
          <cell r="A319">
            <v>2160213</v>
          </cell>
          <cell r="E319">
            <v>-2506.08</v>
          </cell>
          <cell r="F319">
            <v>0</v>
          </cell>
          <cell r="G319">
            <v>0</v>
          </cell>
          <cell r="H319">
            <v>21</v>
          </cell>
        </row>
        <row r="320">
          <cell r="A320">
            <v>2160213</v>
          </cell>
          <cell r="E320">
            <v>-1486.43</v>
          </cell>
          <cell r="F320">
            <v>-1486.43</v>
          </cell>
          <cell r="G320">
            <v>0</v>
          </cell>
          <cell r="H320">
            <v>21</v>
          </cell>
        </row>
        <row r="321">
          <cell r="A321">
            <v>2160213</v>
          </cell>
          <cell r="E321">
            <v>0</v>
          </cell>
          <cell r="F321">
            <v>-638.97</v>
          </cell>
          <cell r="G321">
            <v>0</v>
          </cell>
          <cell r="H321">
            <v>21</v>
          </cell>
        </row>
        <row r="322">
          <cell r="A322">
            <v>2160213</v>
          </cell>
          <cell r="E322">
            <v>0</v>
          </cell>
          <cell r="F322">
            <v>638.97</v>
          </cell>
          <cell r="G322">
            <v>0</v>
          </cell>
          <cell r="H322">
            <v>21</v>
          </cell>
        </row>
        <row r="323">
          <cell r="A323">
            <v>2160213</v>
          </cell>
          <cell r="E323">
            <v>0</v>
          </cell>
          <cell r="F323">
            <v>816.75</v>
          </cell>
          <cell r="G323">
            <v>0</v>
          </cell>
          <cell r="H323">
            <v>21</v>
          </cell>
        </row>
        <row r="324">
          <cell r="A324">
            <v>2160213</v>
          </cell>
          <cell r="E324">
            <v>-2112.04</v>
          </cell>
          <cell r="F324">
            <v>-7402.69</v>
          </cell>
          <cell r="G324">
            <v>0</v>
          </cell>
          <cell r="H324">
            <v>21</v>
          </cell>
        </row>
        <row r="325">
          <cell r="A325">
            <v>2160213</v>
          </cell>
          <cell r="E325">
            <v>0</v>
          </cell>
          <cell r="F325">
            <v>3795</v>
          </cell>
          <cell r="G325">
            <v>0</v>
          </cell>
          <cell r="H325">
            <v>21</v>
          </cell>
        </row>
        <row r="326">
          <cell r="A326">
            <v>2160213</v>
          </cell>
          <cell r="E326">
            <v>0</v>
          </cell>
          <cell r="F326">
            <v>533.44000000000005</v>
          </cell>
          <cell r="G326">
            <v>0</v>
          </cell>
          <cell r="H326">
            <v>21</v>
          </cell>
        </row>
        <row r="327">
          <cell r="A327">
            <v>2160213</v>
          </cell>
          <cell r="E327">
            <v>-629.17999999999995</v>
          </cell>
          <cell r="F327">
            <v>-1921.18</v>
          </cell>
          <cell r="G327">
            <v>0</v>
          </cell>
          <cell r="H327">
            <v>21</v>
          </cell>
        </row>
        <row r="328">
          <cell r="A328">
            <v>2160213</v>
          </cell>
          <cell r="E328">
            <v>-3086.74</v>
          </cell>
          <cell r="F328">
            <v>-2196.04</v>
          </cell>
          <cell r="G328">
            <v>0</v>
          </cell>
          <cell r="H328">
            <v>21</v>
          </cell>
        </row>
        <row r="329">
          <cell r="A329">
            <v>2160213</v>
          </cell>
          <cell r="E329">
            <v>0</v>
          </cell>
          <cell r="F329">
            <v>0.1</v>
          </cell>
          <cell r="G329">
            <v>0</v>
          </cell>
          <cell r="H329">
            <v>21</v>
          </cell>
        </row>
        <row r="330">
          <cell r="A330">
            <v>2160213</v>
          </cell>
          <cell r="E330">
            <v>0</v>
          </cell>
          <cell r="F330">
            <v>0.01</v>
          </cell>
          <cell r="G330">
            <v>0</v>
          </cell>
          <cell r="H330">
            <v>21</v>
          </cell>
        </row>
        <row r="331">
          <cell r="A331">
            <v>2160213</v>
          </cell>
          <cell r="E331">
            <v>-701.75</v>
          </cell>
          <cell r="F331">
            <v>-701.75</v>
          </cell>
          <cell r="G331">
            <v>0</v>
          </cell>
          <cell r="H331">
            <v>21</v>
          </cell>
        </row>
        <row r="332">
          <cell r="A332">
            <v>2160213</v>
          </cell>
          <cell r="E332">
            <v>-2677.11</v>
          </cell>
          <cell r="F332">
            <v>-2677.11</v>
          </cell>
          <cell r="G332">
            <v>0</v>
          </cell>
          <cell r="H332">
            <v>21</v>
          </cell>
        </row>
        <row r="333">
          <cell r="A333">
            <v>2160213</v>
          </cell>
          <cell r="E333">
            <v>-5022.2299999999996</v>
          </cell>
          <cell r="F333">
            <v>-0.02</v>
          </cell>
          <cell r="G333">
            <v>0</v>
          </cell>
          <cell r="H333">
            <v>21</v>
          </cell>
        </row>
        <row r="334">
          <cell r="A334">
            <v>2160213</v>
          </cell>
          <cell r="E334">
            <v>44289.69</v>
          </cell>
          <cell r="F334">
            <v>6665.76</v>
          </cell>
          <cell r="G334">
            <v>0</v>
          </cell>
          <cell r="H334">
            <v>21</v>
          </cell>
        </row>
        <row r="335">
          <cell r="A335">
            <v>2160301</v>
          </cell>
          <cell r="E335">
            <v>-145.38</v>
          </cell>
          <cell r="F335">
            <v>-1.02</v>
          </cell>
          <cell r="G335">
            <v>0</v>
          </cell>
          <cell r="H335">
            <v>21</v>
          </cell>
        </row>
        <row r="336">
          <cell r="A336">
            <v>2160302</v>
          </cell>
          <cell r="E336">
            <v>17.809999999999999</v>
          </cell>
          <cell r="F336">
            <v>-985.62</v>
          </cell>
          <cell r="G336">
            <v>0</v>
          </cell>
          <cell r="H336">
            <v>21</v>
          </cell>
        </row>
        <row r="337">
          <cell r="A337">
            <v>2160303</v>
          </cell>
          <cell r="E337">
            <v>0</v>
          </cell>
          <cell r="F337">
            <v>-174.26</v>
          </cell>
          <cell r="G337">
            <v>0</v>
          </cell>
          <cell r="H337">
            <v>21</v>
          </cell>
        </row>
        <row r="338">
          <cell r="A338">
            <v>2160304</v>
          </cell>
          <cell r="E338">
            <v>-1268</v>
          </cell>
          <cell r="F338">
            <v>-1172</v>
          </cell>
          <cell r="G338">
            <v>0</v>
          </cell>
          <cell r="H338">
            <v>21</v>
          </cell>
        </row>
        <row r="339">
          <cell r="A339">
            <v>2160399</v>
          </cell>
          <cell r="E339">
            <v>-1118.78</v>
          </cell>
          <cell r="F339">
            <v>-1580.55</v>
          </cell>
          <cell r="G339">
            <v>0</v>
          </cell>
          <cell r="H339">
            <v>21</v>
          </cell>
        </row>
        <row r="340">
          <cell r="A340">
            <v>2160401</v>
          </cell>
          <cell r="E340">
            <v>0</v>
          </cell>
          <cell r="F340">
            <v>-10802.87</v>
          </cell>
          <cell r="G340">
            <v>0</v>
          </cell>
          <cell r="H340">
            <v>21</v>
          </cell>
        </row>
        <row r="341">
          <cell r="A341">
            <v>2160401</v>
          </cell>
          <cell r="E341">
            <v>67280.45</v>
          </cell>
          <cell r="F341">
            <v>-688698.47</v>
          </cell>
          <cell r="G341">
            <v>0</v>
          </cell>
          <cell r="H341">
            <v>21</v>
          </cell>
        </row>
        <row r="342">
          <cell r="A342">
            <v>2160402</v>
          </cell>
          <cell r="E342">
            <v>-40686.379999999997</v>
          </cell>
          <cell r="F342">
            <v>-78970.14</v>
          </cell>
          <cell r="G342">
            <v>0</v>
          </cell>
          <cell r="H342">
            <v>21</v>
          </cell>
        </row>
        <row r="343">
          <cell r="A343">
            <v>2160406</v>
          </cell>
          <cell r="E343">
            <v>28290.959999999999</v>
          </cell>
          <cell r="F343">
            <v>76558.509999999995</v>
          </cell>
          <cell r="G343">
            <v>0</v>
          </cell>
          <cell r="H343">
            <v>21</v>
          </cell>
        </row>
        <row r="344">
          <cell r="A344">
            <v>2190301</v>
          </cell>
          <cell r="E344">
            <v>-1729.84</v>
          </cell>
          <cell r="F344">
            <v>-1729.84</v>
          </cell>
          <cell r="G344">
            <v>0</v>
          </cell>
          <cell r="H344">
            <v>21</v>
          </cell>
        </row>
        <row r="345">
          <cell r="A345">
            <v>2190301</v>
          </cell>
          <cell r="E345">
            <v>0</v>
          </cell>
          <cell r="F345">
            <v>0</v>
          </cell>
          <cell r="G345">
            <v>0</v>
          </cell>
          <cell r="H345">
            <v>21</v>
          </cell>
        </row>
        <row r="346">
          <cell r="A346">
            <v>2190351</v>
          </cell>
          <cell r="E346">
            <v>-20.010000000000002</v>
          </cell>
          <cell r="F346">
            <v>-7697.21</v>
          </cell>
          <cell r="G346">
            <v>0</v>
          </cell>
          <cell r="H346">
            <v>21</v>
          </cell>
        </row>
        <row r="347">
          <cell r="A347">
            <v>2190400</v>
          </cell>
          <cell r="E347">
            <v>-7.47</v>
          </cell>
          <cell r="F347">
            <v>-1312.02</v>
          </cell>
          <cell r="G347">
            <v>0</v>
          </cell>
          <cell r="H347">
            <v>21</v>
          </cell>
        </row>
        <row r="348">
          <cell r="A348">
            <v>2190400</v>
          </cell>
          <cell r="E348">
            <v>0</v>
          </cell>
          <cell r="F348">
            <v>-6.23</v>
          </cell>
          <cell r="G348">
            <v>0</v>
          </cell>
          <cell r="H348">
            <v>21</v>
          </cell>
        </row>
        <row r="349">
          <cell r="A349">
            <v>2190602</v>
          </cell>
          <cell r="E349">
            <v>0</v>
          </cell>
          <cell r="F349">
            <v>220732.23</v>
          </cell>
          <cell r="G349">
            <v>0</v>
          </cell>
          <cell r="H349">
            <v>21</v>
          </cell>
        </row>
        <row r="350">
          <cell r="A350">
            <v>2190602</v>
          </cell>
          <cell r="E350">
            <v>-11055.45</v>
          </cell>
          <cell r="F350">
            <v>-336457.04</v>
          </cell>
          <cell r="G350">
            <v>0</v>
          </cell>
          <cell r="H350">
            <v>21</v>
          </cell>
        </row>
        <row r="351">
          <cell r="A351">
            <v>2190602</v>
          </cell>
          <cell r="E351">
            <v>-83734.41</v>
          </cell>
          <cell r="F351">
            <v>-166086.84</v>
          </cell>
          <cell r="G351">
            <v>0</v>
          </cell>
          <cell r="H351">
            <v>21</v>
          </cell>
        </row>
        <row r="352">
          <cell r="A352">
            <v>2190653</v>
          </cell>
          <cell r="E352">
            <v>439563.05</v>
          </cell>
          <cell r="F352">
            <v>-95969764.129999995</v>
          </cell>
          <cell r="G352">
            <v>0</v>
          </cell>
          <cell r="H352">
            <v>21</v>
          </cell>
        </row>
        <row r="353">
          <cell r="A353">
            <v>2190653</v>
          </cell>
          <cell r="E353">
            <v>9042883.9800000004</v>
          </cell>
          <cell r="F353">
            <v>79019160.939999998</v>
          </cell>
          <cell r="G353">
            <v>0</v>
          </cell>
          <cell r="H353">
            <v>21</v>
          </cell>
        </row>
        <row r="354">
          <cell r="A354">
            <v>2190951</v>
          </cell>
          <cell r="E354">
            <v>-102122.26</v>
          </cell>
          <cell r="F354">
            <v>-289448.26</v>
          </cell>
          <cell r="G354">
            <v>0</v>
          </cell>
          <cell r="H354">
            <v>21</v>
          </cell>
        </row>
        <row r="355">
          <cell r="A355">
            <v>2190999</v>
          </cell>
          <cell r="E355">
            <v>-33096.04</v>
          </cell>
          <cell r="F355">
            <v>-493846.96</v>
          </cell>
          <cell r="G355">
            <v>0</v>
          </cell>
          <cell r="H355">
            <v>21</v>
          </cell>
        </row>
        <row r="356">
          <cell r="A356">
            <v>2199700</v>
          </cell>
          <cell r="E356">
            <v>0</v>
          </cell>
          <cell r="F356">
            <v>0</v>
          </cell>
          <cell r="G356">
            <v>0</v>
          </cell>
          <cell r="H356">
            <v>21</v>
          </cell>
        </row>
        <row r="357">
          <cell r="A357">
            <v>2199700</v>
          </cell>
          <cell r="E357">
            <v>0</v>
          </cell>
          <cell r="F357">
            <v>0</v>
          </cell>
          <cell r="G357">
            <v>0</v>
          </cell>
          <cell r="H357">
            <v>21</v>
          </cell>
        </row>
        <row r="358">
          <cell r="A358">
            <v>2199700</v>
          </cell>
          <cell r="E358">
            <v>0</v>
          </cell>
          <cell r="F358">
            <v>0</v>
          </cell>
          <cell r="G358">
            <v>0</v>
          </cell>
          <cell r="H358">
            <v>21</v>
          </cell>
        </row>
        <row r="359">
          <cell r="A359">
            <v>2199700</v>
          </cell>
          <cell r="E359">
            <v>-39508.92</v>
          </cell>
          <cell r="F359">
            <v>-105110.61</v>
          </cell>
          <cell r="G359">
            <v>0</v>
          </cell>
          <cell r="H359">
            <v>21</v>
          </cell>
        </row>
        <row r="360">
          <cell r="A360">
            <v>2199700</v>
          </cell>
          <cell r="E360">
            <v>0</v>
          </cell>
          <cell r="F360">
            <v>-0.03</v>
          </cell>
          <cell r="G360">
            <v>0</v>
          </cell>
          <cell r="H360">
            <v>21</v>
          </cell>
        </row>
        <row r="361">
          <cell r="A361">
            <v>2199900</v>
          </cell>
          <cell r="E361">
            <v>0</v>
          </cell>
          <cell r="F361">
            <v>-28573.72</v>
          </cell>
          <cell r="G361">
            <v>0</v>
          </cell>
          <cell r="H361">
            <v>21</v>
          </cell>
        </row>
        <row r="362">
          <cell r="A362">
            <v>2199900</v>
          </cell>
          <cell r="E362">
            <v>0</v>
          </cell>
          <cell r="F362">
            <v>-201.16</v>
          </cell>
          <cell r="G362">
            <v>0</v>
          </cell>
          <cell r="H362">
            <v>21</v>
          </cell>
        </row>
        <row r="363">
          <cell r="A363">
            <v>2199900</v>
          </cell>
          <cell r="E363">
            <v>0</v>
          </cell>
          <cell r="F363">
            <v>-62686.98</v>
          </cell>
          <cell r="G363">
            <v>0</v>
          </cell>
          <cell r="H363">
            <v>21</v>
          </cell>
        </row>
        <row r="364">
          <cell r="A364">
            <v>2199900</v>
          </cell>
          <cell r="E364">
            <v>0</v>
          </cell>
          <cell r="F364">
            <v>0</v>
          </cell>
          <cell r="G364">
            <v>0</v>
          </cell>
          <cell r="H364">
            <v>21</v>
          </cell>
        </row>
        <row r="365">
          <cell r="A365">
            <v>2199900</v>
          </cell>
          <cell r="E365">
            <v>4892</v>
          </cell>
          <cell r="F365">
            <v>-122579.08</v>
          </cell>
          <cell r="G365">
            <v>0</v>
          </cell>
          <cell r="H365">
            <v>21</v>
          </cell>
        </row>
        <row r="366">
          <cell r="A366">
            <v>2199900</v>
          </cell>
          <cell r="E366">
            <v>-4229.34</v>
          </cell>
          <cell r="F366">
            <v>-4229.34</v>
          </cell>
          <cell r="G366">
            <v>0</v>
          </cell>
          <cell r="H366">
            <v>21</v>
          </cell>
        </row>
        <row r="367">
          <cell r="A367">
            <v>2199900</v>
          </cell>
          <cell r="E367">
            <v>-6277.22</v>
          </cell>
          <cell r="F367">
            <v>-6277.22</v>
          </cell>
          <cell r="G367">
            <v>0</v>
          </cell>
          <cell r="H367">
            <v>21</v>
          </cell>
        </row>
        <row r="368">
          <cell r="A368">
            <v>2199900</v>
          </cell>
          <cell r="E368">
            <v>0</v>
          </cell>
          <cell r="F368">
            <v>-13255.78</v>
          </cell>
          <cell r="G368">
            <v>0</v>
          </cell>
          <cell r="H368">
            <v>21</v>
          </cell>
        </row>
        <row r="369">
          <cell r="A369">
            <v>2199900</v>
          </cell>
          <cell r="E369">
            <v>130</v>
          </cell>
          <cell r="F369">
            <v>-966.88</v>
          </cell>
          <cell r="G369">
            <v>0</v>
          </cell>
          <cell r="H369">
            <v>21</v>
          </cell>
        </row>
        <row r="370">
          <cell r="A370">
            <v>2199900</v>
          </cell>
          <cell r="E370">
            <v>0</v>
          </cell>
          <cell r="F370">
            <v>-146.77000000000001</v>
          </cell>
          <cell r="G370">
            <v>0</v>
          </cell>
          <cell r="H370">
            <v>21</v>
          </cell>
        </row>
        <row r="371">
          <cell r="A371">
            <v>2199900</v>
          </cell>
          <cell r="E371">
            <v>0</v>
          </cell>
          <cell r="F371">
            <v>0</v>
          </cell>
          <cell r="G371">
            <v>0</v>
          </cell>
          <cell r="H371">
            <v>21</v>
          </cell>
        </row>
        <row r="372">
          <cell r="A372">
            <v>2199900</v>
          </cell>
          <cell r="E372">
            <v>-36047.74</v>
          </cell>
          <cell r="F372">
            <v>-140674.51</v>
          </cell>
          <cell r="G372">
            <v>0</v>
          </cell>
          <cell r="H372">
            <v>21</v>
          </cell>
        </row>
        <row r="373">
          <cell r="A373">
            <v>2199900</v>
          </cell>
          <cell r="E373">
            <v>0</v>
          </cell>
          <cell r="F373">
            <v>0</v>
          </cell>
          <cell r="G373">
            <v>0</v>
          </cell>
          <cell r="H373">
            <v>21</v>
          </cell>
        </row>
        <row r="374">
          <cell r="A374">
            <v>2199900</v>
          </cell>
          <cell r="E374">
            <v>2260</v>
          </cell>
          <cell r="F374">
            <v>-109.4</v>
          </cell>
          <cell r="G374">
            <v>0</v>
          </cell>
          <cell r="H374">
            <v>21</v>
          </cell>
        </row>
        <row r="375">
          <cell r="A375">
            <v>2210151</v>
          </cell>
          <cell r="E375">
            <v>63455.49</v>
          </cell>
          <cell r="F375">
            <v>8940035.2599999998</v>
          </cell>
          <cell r="G375">
            <v>0</v>
          </cell>
          <cell r="H375">
            <v>22</v>
          </cell>
        </row>
        <row r="376">
          <cell r="A376">
            <v>2210151</v>
          </cell>
          <cell r="E376">
            <v>43622.84</v>
          </cell>
          <cell r="F376">
            <v>-1694516.86</v>
          </cell>
          <cell r="G376">
            <v>0</v>
          </cell>
          <cell r="H376">
            <v>22</v>
          </cell>
        </row>
        <row r="377">
          <cell r="A377">
            <v>2210151</v>
          </cell>
          <cell r="E377">
            <v>146917.79999999999</v>
          </cell>
          <cell r="F377">
            <v>-5706977.71</v>
          </cell>
          <cell r="G377">
            <v>0</v>
          </cell>
          <cell r="H377">
            <v>22</v>
          </cell>
        </row>
        <row r="378">
          <cell r="A378">
            <v>2210151</v>
          </cell>
          <cell r="E378">
            <v>123896.56</v>
          </cell>
          <cell r="F378">
            <v>-4642824.78</v>
          </cell>
          <cell r="G378">
            <v>0</v>
          </cell>
          <cell r="H378">
            <v>22</v>
          </cell>
        </row>
        <row r="379">
          <cell r="A379">
            <v>2210151</v>
          </cell>
          <cell r="E379">
            <v>47618.12</v>
          </cell>
          <cell r="F379">
            <v>-1849762.26</v>
          </cell>
          <cell r="G379">
            <v>0</v>
          </cell>
          <cell r="H379">
            <v>22</v>
          </cell>
        </row>
        <row r="380">
          <cell r="A380">
            <v>2210151</v>
          </cell>
          <cell r="E380">
            <v>5786.61</v>
          </cell>
          <cell r="F380">
            <v>-224785.22</v>
          </cell>
          <cell r="G380">
            <v>0</v>
          </cell>
          <cell r="H380">
            <v>22</v>
          </cell>
        </row>
        <row r="381">
          <cell r="A381">
            <v>2210151</v>
          </cell>
          <cell r="E381">
            <v>99517.51</v>
          </cell>
          <cell r="F381">
            <v>-4143268.72</v>
          </cell>
          <cell r="G381">
            <v>0</v>
          </cell>
          <cell r="H381">
            <v>22</v>
          </cell>
        </row>
        <row r="382">
          <cell r="A382">
            <v>2210151</v>
          </cell>
          <cell r="E382">
            <v>-2005.9</v>
          </cell>
          <cell r="F382">
            <v>-843421.4</v>
          </cell>
          <cell r="G382">
            <v>0</v>
          </cell>
          <cell r="H382">
            <v>22</v>
          </cell>
        </row>
        <row r="383">
          <cell r="A383">
            <v>2210151</v>
          </cell>
          <cell r="E383">
            <v>868.47</v>
          </cell>
          <cell r="F383">
            <v>-19149.3</v>
          </cell>
          <cell r="G383">
            <v>0</v>
          </cell>
          <cell r="H383">
            <v>22</v>
          </cell>
        </row>
        <row r="384">
          <cell r="A384">
            <v>2210151</v>
          </cell>
          <cell r="E384">
            <v>756.75</v>
          </cell>
          <cell r="F384">
            <v>-19473.87</v>
          </cell>
          <cell r="G384">
            <v>0</v>
          </cell>
          <cell r="H384">
            <v>22</v>
          </cell>
        </row>
        <row r="385">
          <cell r="A385">
            <v>2210151</v>
          </cell>
          <cell r="E385">
            <v>806.57</v>
          </cell>
          <cell r="F385">
            <v>-25909.82</v>
          </cell>
          <cell r="G385">
            <v>0</v>
          </cell>
          <cell r="H385">
            <v>22</v>
          </cell>
        </row>
        <row r="386">
          <cell r="A386">
            <v>2210151</v>
          </cell>
          <cell r="E386">
            <v>756.36</v>
          </cell>
          <cell r="F386">
            <v>-24296.77</v>
          </cell>
          <cell r="G386">
            <v>0</v>
          </cell>
          <cell r="H386">
            <v>22</v>
          </cell>
        </row>
        <row r="387">
          <cell r="A387">
            <v>2210151</v>
          </cell>
          <cell r="E387">
            <v>540.9</v>
          </cell>
          <cell r="F387">
            <v>-2212.59</v>
          </cell>
          <cell r="G387">
            <v>0</v>
          </cell>
          <cell r="H387">
            <v>22</v>
          </cell>
        </row>
        <row r="388">
          <cell r="A388">
            <v>2210151</v>
          </cell>
          <cell r="E388">
            <v>537.71</v>
          </cell>
          <cell r="F388">
            <v>-2761.91</v>
          </cell>
          <cell r="G388">
            <v>0</v>
          </cell>
          <cell r="H388">
            <v>22</v>
          </cell>
        </row>
        <row r="389">
          <cell r="A389">
            <v>2210151</v>
          </cell>
          <cell r="E389">
            <v>751.48</v>
          </cell>
          <cell r="F389">
            <v>-25129.68</v>
          </cell>
          <cell r="G389">
            <v>0</v>
          </cell>
          <cell r="H389">
            <v>22</v>
          </cell>
        </row>
        <row r="390">
          <cell r="A390">
            <v>2210151</v>
          </cell>
          <cell r="E390">
            <v>792.83</v>
          </cell>
          <cell r="F390">
            <v>-27567.33</v>
          </cell>
          <cell r="G390">
            <v>0</v>
          </cell>
          <cell r="H390">
            <v>22</v>
          </cell>
        </row>
        <row r="391">
          <cell r="A391">
            <v>2210151</v>
          </cell>
          <cell r="E391">
            <v>42963.18</v>
          </cell>
          <cell r="F391">
            <v>-1609977.32</v>
          </cell>
          <cell r="G391">
            <v>0</v>
          </cell>
          <cell r="H391">
            <v>22</v>
          </cell>
        </row>
        <row r="392">
          <cell r="A392">
            <v>2210151</v>
          </cell>
          <cell r="E392">
            <v>839.03</v>
          </cell>
          <cell r="F392">
            <v>-30301.599999999999</v>
          </cell>
          <cell r="G392">
            <v>0</v>
          </cell>
          <cell r="H392">
            <v>22</v>
          </cell>
        </row>
        <row r="393">
          <cell r="A393">
            <v>2210151</v>
          </cell>
          <cell r="E393">
            <v>9123.91</v>
          </cell>
          <cell r="F393">
            <v>-163836.09</v>
          </cell>
          <cell r="G393">
            <v>0</v>
          </cell>
          <cell r="H393">
            <v>22</v>
          </cell>
        </row>
        <row r="394">
          <cell r="A394">
            <v>2210151</v>
          </cell>
          <cell r="E394">
            <v>102005.91</v>
          </cell>
          <cell r="F394">
            <v>-5763770.5300000003</v>
          </cell>
          <cell r="G394">
            <v>0</v>
          </cell>
          <cell r="H394">
            <v>22</v>
          </cell>
        </row>
        <row r="395">
          <cell r="A395">
            <v>2210151</v>
          </cell>
          <cell r="E395">
            <v>4880.8999999999996</v>
          </cell>
          <cell r="F395">
            <v>-917497.37</v>
          </cell>
          <cell r="G395">
            <v>0</v>
          </cell>
          <cell r="H395">
            <v>22</v>
          </cell>
        </row>
        <row r="396">
          <cell r="A396">
            <v>2210152</v>
          </cell>
          <cell r="E396">
            <v>40680</v>
          </cell>
          <cell r="F396">
            <v>-2122200</v>
          </cell>
          <cell r="G396">
            <v>0</v>
          </cell>
          <cell r="H396">
            <v>22</v>
          </cell>
        </row>
        <row r="397">
          <cell r="A397">
            <v>2210152</v>
          </cell>
          <cell r="E397">
            <v>57694.17</v>
          </cell>
          <cell r="F397">
            <v>-2271701.5299999998</v>
          </cell>
          <cell r="G397">
            <v>0</v>
          </cell>
          <cell r="H397">
            <v>22</v>
          </cell>
        </row>
        <row r="398">
          <cell r="A398">
            <v>2210152</v>
          </cell>
          <cell r="E398">
            <v>91530</v>
          </cell>
          <cell r="F398">
            <v>-4774950</v>
          </cell>
          <cell r="G398">
            <v>0</v>
          </cell>
          <cell r="H398">
            <v>22</v>
          </cell>
        </row>
        <row r="399">
          <cell r="A399">
            <v>2210152</v>
          </cell>
          <cell r="E399">
            <v>40680</v>
          </cell>
          <cell r="F399">
            <v>-2122200</v>
          </cell>
          <cell r="G399">
            <v>0</v>
          </cell>
          <cell r="H399">
            <v>22</v>
          </cell>
        </row>
        <row r="400">
          <cell r="A400">
            <v>2210152</v>
          </cell>
          <cell r="E400">
            <v>91530</v>
          </cell>
          <cell r="F400">
            <v>-4774950</v>
          </cell>
          <cell r="G400">
            <v>0</v>
          </cell>
          <cell r="H400">
            <v>22</v>
          </cell>
        </row>
        <row r="401">
          <cell r="A401">
            <v>2210152</v>
          </cell>
          <cell r="E401">
            <v>57694.17</v>
          </cell>
          <cell r="F401">
            <v>-2271701.5299999998</v>
          </cell>
          <cell r="G401">
            <v>0</v>
          </cell>
          <cell r="H401">
            <v>22</v>
          </cell>
        </row>
        <row r="402">
          <cell r="A402">
            <v>2210152</v>
          </cell>
          <cell r="E402">
            <v>57694.17</v>
          </cell>
          <cell r="F402">
            <v>-2271701.52</v>
          </cell>
          <cell r="G402">
            <v>0</v>
          </cell>
          <cell r="H402">
            <v>22</v>
          </cell>
        </row>
        <row r="403">
          <cell r="A403">
            <v>2210152</v>
          </cell>
          <cell r="E403">
            <v>40680</v>
          </cell>
          <cell r="F403">
            <v>-2122200</v>
          </cell>
          <cell r="G403">
            <v>0</v>
          </cell>
          <cell r="H403">
            <v>22</v>
          </cell>
        </row>
        <row r="404">
          <cell r="A404">
            <v>2210152</v>
          </cell>
          <cell r="E404">
            <v>91530</v>
          </cell>
          <cell r="F404">
            <v>-4774950</v>
          </cell>
          <cell r="G404">
            <v>0</v>
          </cell>
          <cell r="H404">
            <v>22</v>
          </cell>
        </row>
        <row r="405">
          <cell r="A405">
            <v>2210152</v>
          </cell>
          <cell r="E405">
            <v>57694.17</v>
          </cell>
          <cell r="F405">
            <v>-2271701.5299999998</v>
          </cell>
          <cell r="G405">
            <v>0</v>
          </cell>
          <cell r="H405">
            <v>22</v>
          </cell>
        </row>
        <row r="406">
          <cell r="A406">
            <v>2210152</v>
          </cell>
          <cell r="E406">
            <v>40680</v>
          </cell>
          <cell r="F406">
            <v>-2122200</v>
          </cell>
          <cell r="G406">
            <v>0</v>
          </cell>
          <cell r="H406">
            <v>22</v>
          </cell>
        </row>
        <row r="407">
          <cell r="A407">
            <v>2210152</v>
          </cell>
          <cell r="E407">
            <v>91530</v>
          </cell>
          <cell r="F407">
            <v>-4774950</v>
          </cell>
          <cell r="G407">
            <v>0</v>
          </cell>
          <cell r="H407">
            <v>22</v>
          </cell>
        </row>
        <row r="408">
          <cell r="A408">
            <v>2210152</v>
          </cell>
          <cell r="E408">
            <v>91530</v>
          </cell>
          <cell r="F408">
            <v>-4774950</v>
          </cell>
          <cell r="G408">
            <v>0</v>
          </cell>
          <cell r="H408">
            <v>22</v>
          </cell>
        </row>
        <row r="409">
          <cell r="A409">
            <v>2210152</v>
          </cell>
          <cell r="E409">
            <v>40680</v>
          </cell>
          <cell r="F409">
            <v>-2122200</v>
          </cell>
          <cell r="G409">
            <v>0</v>
          </cell>
          <cell r="H409">
            <v>22</v>
          </cell>
        </row>
        <row r="410">
          <cell r="A410">
            <v>2210152</v>
          </cell>
          <cell r="E410">
            <v>91530</v>
          </cell>
          <cell r="F410">
            <v>-4774950</v>
          </cell>
          <cell r="G410">
            <v>0</v>
          </cell>
          <cell r="H410">
            <v>22</v>
          </cell>
        </row>
        <row r="411">
          <cell r="A411">
            <v>2210153</v>
          </cell>
          <cell r="E411">
            <v>237300</v>
          </cell>
          <cell r="F411">
            <v>-12379500</v>
          </cell>
          <cell r="G411">
            <v>0</v>
          </cell>
          <cell r="H411">
            <v>22</v>
          </cell>
        </row>
        <row r="412">
          <cell r="A412">
            <v>2210153</v>
          </cell>
          <cell r="E412">
            <v>169500</v>
          </cell>
          <cell r="F412">
            <v>-8842500</v>
          </cell>
          <cell r="G412">
            <v>0</v>
          </cell>
          <cell r="H412">
            <v>22</v>
          </cell>
        </row>
        <row r="413">
          <cell r="A413">
            <v>2220102</v>
          </cell>
          <cell r="E413">
            <v>0</v>
          </cell>
          <cell r="F413">
            <v>-603.36</v>
          </cell>
          <cell r="G413">
            <v>0</v>
          </cell>
          <cell r="H413">
            <v>22</v>
          </cell>
        </row>
        <row r="414">
          <cell r="A414">
            <v>2220102</v>
          </cell>
          <cell r="E414">
            <v>0</v>
          </cell>
          <cell r="F414">
            <v>-8.8000000000000007</v>
          </cell>
          <cell r="G414">
            <v>0</v>
          </cell>
          <cell r="H414">
            <v>22</v>
          </cell>
        </row>
        <row r="415">
          <cell r="A415">
            <v>2220152</v>
          </cell>
          <cell r="E415">
            <v>0</v>
          </cell>
          <cell r="F415">
            <v>0</v>
          </cell>
          <cell r="G415">
            <v>0</v>
          </cell>
          <cell r="H415">
            <v>22</v>
          </cell>
        </row>
        <row r="416">
          <cell r="A416">
            <v>2220153</v>
          </cell>
          <cell r="E416">
            <v>1695000</v>
          </cell>
          <cell r="F416">
            <v>-88425000</v>
          </cell>
          <cell r="G416">
            <v>0</v>
          </cell>
          <cell r="H416">
            <v>22</v>
          </cell>
        </row>
        <row r="417">
          <cell r="A417">
            <v>2220153</v>
          </cell>
          <cell r="E417">
            <v>0</v>
          </cell>
          <cell r="F417">
            <v>0</v>
          </cell>
          <cell r="G417">
            <v>0</v>
          </cell>
          <cell r="H417">
            <v>22</v>
          </cell>
        </row>
        <row r="418">
          <cell r="A418">
            <v>2220153</v>
          </cell>
          <cell r="E418">
            <v>271200</v>
          </cell>
          <cell r="F418">
            <v>-14148000</v>
          </cell>
          <cell r="G418">
            <v>0</v>
          </cell>
          <cell r="H418">
            <v>22</v>
          </cell>
        </row>
        <row r="419">
          <cell r="A419">
            <v>2299800</v>
          </cell>
          <cell r="E419">
            <v>-44256.2</v>
          </cell>
          <cell r="F419">
            <v>-3827552.78</v>
          </cell>
          <cell r="G419">
            <v>0</v>
          </cell>
          <cell r="H419">
            <v>22</v>
          </cell>
        </row>
        <row r="420">
          <cell r="A420">
            <v>2410101</v>
          </cell>
          <cell r="E420">
            <v>0</v>
          </cell>
          <cell r="F420">
            <v>-236298825.94</v>
          </cell>
          <cell r="G420">
            <v>0</v>
          </cell>
          <cell r="H420">
            <v>24</v>
          </cell>
        </row>
        <row r="421">
          <cell r="A421">
            <v>2410102</v>
          </cell>
          <cell r="E421">
            <v>0</v>
          </cell>
          <cell r="F421">
            <v>-87096105.340000004</v>
          </cell>
          <cell r="G421">
            <v>0</v>
          </cell>
          <cell r="H421">
            <v>24</v>
          </cell>
        </row>
        <row r="422">
          <cell r="A422">
            <v>2420100</v>
          </cell>
          <cell r="E422">
            <v>0</v>
          </cell>
          <cell r="F422">
            <v>-605141.18000000005</v>
          </cell>
          <cell r="G422">
            <v>0</v>
          </cell>
          <cell r="H422">
            <v>24</v>
          </cell>
        </row>
        <row r="423">
          <cell r="A423">
            <v>2450200</v>
          </cell>
          <cell r="E423">
            <v>0</v>
          </cell>
          <cell r="F423">
            <v>233252539.81</v>
          </cell>
          <cell r="G423">
            <v>0</v>
          </cell>
          <cell r="H423">
            <v>24</v>
          </cell>
        </row>
        <row r="424">
          <cell r="A424">
            <v>3110101</v>
          </cell>
          <cell r="E424">
            <v>-264580.82</v>
          </cell>
          <cell r="F424">
            <v>-487369.98</v>
          </cell>
          <cell r="G424">
            <v>5</v>
          </cell>
          <cell r="H424">
            <v>31</v>
          </cell>
        </row>
        <row r="425">
          <cell r="A425">
            <v>3110101</v>
          </cell>
          <cell r="E425">
            <v>-364998.93</v>
          </cell>
          <cell r="F425">
            <v>-652515.15</v>
          </cell>
          <cell r="G425">
            <v>5</v>
          </cell>
          <cell r="H425">
            <v>31</v>
          </cell>
        </row>
        <row r="426">
          <cell r="A426">
            <v>3110101</v>
          </cell>
          <cell r="E426">
            <v>-2344.2600000000002</v>
          </cell>
          <cell r="F426">
            <v>-6211.16</v>
          </cell>
          <cell r="G426">
            <v>5</v>
          </cell>
          <cell r="H426">
            <v>31</v>
          </cell>
        </row>
        <row r="427">
          <cell r="A427">
            <v>3110110</v>
          </cell>
          <cell r="E427">
            <v>-122367.99</v>
          </cell>
          <cell r="F427">
            <v>-122367.99</v>
          </cell>
          <cell r="G427">
            <v>7</v>
          </cell>
          <cell r="H427">
            <v>31</v>
          </cell>
        </row>
        <row r="428">
          <cell r="A428">
            <v>3110301</v>
          </cell>
          <cell r="E428">
            <v>31749.69</v>
          </cell>
          <cell r="F428">
            <v>58484.4</v>
          </cell>
          <cell r="G428">
            <v>0</v>
          </cell>
          <cell r="H428">
            <v>31</v>
          </cell>
        </row>
        <row r="429">
          <cell r="A429">
            <v>3110301</v>
          </cell>
          <cell r="E429">
            <v>43799.88</v>
          </cell>
          <cell r="F429">
            <v>78301.84</v>
          </cell>
          <cell r="G429">
            <v>0</v>
          </cell>
          <cell r="H429">
            <v>31</v>
          </cell>
        </row>
        <row r="430">
          <cell r="A430">
            <v>3110301</v>
          </cell>
          <cell r="E430">
            <v>308.97000000000003</v>
          </cell>
          <cell r="F430">
            <v>856.58</v>
          </cell>
          <cell r="G430">
            <v>0</v>
          </cell>
          <cell r="H430">
            <v>31</v>
          </cell>
        </row>
        <row r="431">
          <cell r="A431">
            <v>3110302</v>
          </cell>
          <cell r="E431">
            <v>4902.8999999999996</v>
          </cell>
          <cell r="F431">
            <v>8245.02</v>
          </cell>
          <cell r="G431">
            <v>0</v>
          </cell>
          <cell r="H431">
            <v>31</v>
          </cell>
        </row>
        <row r="432">
          <cell r="A432">
            <v>3110303</v>
          </cell>
          <cell r="E432">
            <v>22628.76</v>
          </cell>
          <cell r="F432">
            <v>38053.93</v>
          </cell>
          <cell r="G432">
            <v>0</v>
          </cell>
          <cell r="H432">
            <v>31</v>
          </cell>
        </row>
        <row r="433">
          <cell r="A433">
            <v>3110304</v>
          </cell>
          <cell r="E433">
            <v>3671.04</v>
          </cell>
          <cell r="F433">
            <v>3671.04</v>
          </cell>
          <cell r="G433">
            <v>0</v>
          </cell>
          <cell r="H433">
            <v>31</v>
          </cell>
        </row>
        <row r="434">
          <cell r="A434">
            <v>3110401</v>
          </cell>
          <cell r="E434">
            <v>158411.79</v>
          </cell>
          <cell r="F434">
            <v>307640.87</v>
          </cell>
          <cell r="G434">
            <v>0</v>
          </cell>
          <cell r="H434">
            <v>31</v>
          </cell>
        </row>
        <row r="435">
          <cell r="A435">
            <v>3110401</v>
          </cell>
          <cell r="E435">
            <v>169306.35</v>
          </cell>
          <cell r="F435">
            <v>295511.40999999997</v>
          </cell>
          <cell r="G435">
            <v>0</v>
          </cell>
          <cell r="H435">
            <v>31</v>
          </cell>
        </row>
        <row r="436">
          <cell r="A436">
            <v>3120101</v>
          </cell>
          <cell r="E436">
            <v>-8286.06</v>
          </cell>
          <cell r="F436">
            <v>-8286.06</v>
          </cell>
          <cell r="G436">
            <v>5</v>
          </cell>
          <cell r="H436">
            <v>31</v>
          </cell>
        </row>
        <row r="437">
          <cell r="A437">
            <v>3120102</v>
          </cell>
          <cell r="E437">
            <v>-9050731.5600000005</v>
          </cell>
          <cell r="F437">
            <v>-14828330.67</v>
          </cell>
          <cell r="G437">
            <v>5</v>
          </cell>
          <cell r="H437">
            <v>31</v>
          </cell>
        </row>
        <row r="438">
          <cell r="A438">
            <v>3120105</v>
          </cell>
          <cell r="E438">
            <v>7847.58</v>
          </cell>
          <cell r="F438">
            <v>54372.38</v>
          </cell>
          <cell r="G438">
            <v>6</v>
          </cell>
          <cell r="H438">
            <v>31</v>
          </cell>
        </row>
        <row r="439">
          <cell r="A439">
            <v>3120201</v>
          </cell>
          <cell r="E439">
            <v>-99433.43</v>
          </cell>
          <cell r="F439">
            <v>-187668.06</v>
          </cell>
          <cell r="G439">
            <v>5</v>
          </cell>
          <cell r="H439">
            <v>31</v>
          </cell>
        </row>
        <row r="440">
          <cell r="A440">
            <v>3120401</v>
          </cell>
          <cell r="E440">
            <v>7536664.9100000001</v>
          </cell>
          <cell r="F440">
            <v>13118919.98</v>
          </cell>
          <cell r="G440">
            <v>0</v>
          </cell>
          <cell r="H440">
            <v>31</v>
          </cell>
        </row>
        <row r="441">
          <cell r="A441">
            <v>3130101</v>
          </cell>
          <cell r="E441">
            <v>8250</v>
          </cell>
          <cell r="F441">
            <v>22920</v>
          </cell>
          <cell r="G441">
            <v>0</v>
          </cell>
          <cell r="H441">
            <v>31</v>
          </cell>
        </row>
        <row r="442">
          <cell r="A442">
            <v>3130101</v>
          </cell>
          <cell r="E442">
            <v>11410</v>
          </cell>
          <cell r="F442">
            <v>21190</v>
          </cell>
          <cell r="G442">
            <v>0</v>
          </cell>
          <cell r="H442">
            <v>31</v>
          </cell>
        </row>
        <row r="443">
          <cell r="A443">
            <v>3130102</v>
          </cell>
          <cell r="E443">
            <v>0</v>
          </cell>
          <cell r="F443">
            <v>3260</v>
          </cell>
          <cell r="G443">
            <v>0</v>
          </cell>
          <cell r="H443">
            <v>31</v>
          </cell>
        </row>
        <row r="444">
          <cell r="A444">
            <v>3130203</v>
          </cell>
          <cell r="E444">
            <v>207.74</v>
          </cell>
          <cell r="F444">
            <v>207.74</v>
          </cell>
          <cell r="G444">
            <v>0</v>
          </cell>
          <cell r="H444">
            <v>31</v>
          </cell>
        </row>
        <row r="445">
          <cell r="A445">
            <v>3130207</v>
          </cell>
          <cell r="E445">
            <v>2107.88</v>
          </cell>
          <cell r="F445">
            <v>2177.85</v>
          </cell>
          <cell r="G445">
            <v>0</v>
          </cell>
          <cell r="H445">
            <v>31</v>
          </cell>
        </row>
        <row r="446">
          <cell r="A446">
            <v>3130299</v>
          </cell>
          <cell r="E446">
            <v>143.76</v>
          </cell>
          <cell r="F446">
            <v>143.76</v>
          </cell>
          <cell r="G446">
            <v>0</v>
          </cell>
          <cell r="H446">
            <v>31</v>
          </cell>
        </row>
        <row r="447">
          <cell r="A447">
            <v>3130299</v>
          </cell>
          <cell r="E447">
            <v>128050.13</v>
          </cell>
          <cell r="F447">
            <v>212194.29</v>
          </cell>
          <cell r="G447">
            <v>0</v>
          </cell>
          <cell r="H447">
            <v>31</v>
          </cell>
        </row>
        <row r="448">
          <cell r="A448">
            <v>3140102</v>
          </cell>
          <cell r="E448">
            <v>20262.89</v>
          </cell>
          <cell r="F448">
            <v>30975.45</v>
          </cell>
          <cell r="G448">
            <v>102</v>
          </cell>
          <cell r="H448">
            <v>31</v>
          </cell>
        </row>
        <row r="449">
          <cell r="A449">
            <v>3140103</v>
          </cell>
          <cell r="E449">
            <v>7200.6</v>
          </cell>
          <cell r="F449">
            <v>7200.6</v>
          </cell>
          <cell r="G449">
            <v>103</v>
          </cell>
          <cell r="H449">
            <v>31</v>
          </cell>
        </row>
        <row r="450">
          <cell r="A450">
            <v>3140106</v>
          </cell>
          <cell r="E450">
            <v>285.67</v>
          </cell>
          <cell r="F450">
            <v>260.14</v>
          </cell>
          <cell r="G450">
            <v>106</v>
          </cell>
          <cell r="H450">
            <v>31</v>
          </cell>
        </row>
        <row r="451">
          <cell r="A451">
            <v>3140110</v>
          </cell>
          <cell r="E451">
            <v>6396.91</v>
          </cell>
          <cell r="F451">
            <v>7605.44</v>
          </cell>
          <cell r="G451">
            <v>110</v>
          </cell>
          <cell r="H451">
            <v>31</v>
          </cell>
        </row>
        <row r="452">
          <cell r="A452">
            <v>3140111</v>
          </cell>
          <cell r="E452">
            <v>2465.9</v>
          </cell>
          <cell r="F452">
            <v>4125.7299999999996</v>
          </cell>
          <cell r="G452">
            <v>111</v>
          </cell>
          <cell r="H452">
            <v>31</v>
          </cell>
        </row>
        <row r="453">
          <cell r="A453">
            <v>3140112</v>
          </cell>
          <cell r="E453">
            <v>2338.25</v>
          </cell>
          <cell r="F453">
            <v>18400.810000000001</v>
          </cell>
          <cell r="G453">
            <v>112</v>
          </cell>
          <cell r="H453">
            <v>31</v>
          </cell>
        </row>
        <row r="454">
          <cell r="A454">
            <v>3140113</v>
          </cell>
          <cell r="E454">
            <v>7424.13</v>
          </cell>
          <cell r="F454">
            <v>12797.53</v>
          </cell>
          <cell r="G454">
            <v>113</v>
          </cell>
          <cell r="H454">
            <v>31</v>
          </cell>
        </row>
        <row r="455">
          <cell r="A455">
            <v>3140115</v>
          </cell>
          <cell r="E455">
            <v>0</v>
          </cell>
          <cell r="F455">
            <v>280.85000000000002</v>
          </cell>
          <cell r="G455">
            <v>115</v>
          </cell>
          <cell r="H455">
            <v>31</v>
          </cell>
        </row>
        <row r="456">
          <cell r="A456">
            <v>3140116</v>
          </cell>
          <cell r="E456">
            <v>265.93</v>
          </cell>
          <cell r="F456">
            <v>462.95</v>
          </cell>
          <cell r="G456">
            <v>116</v>
          </cell>
          <cell r="H456">
            <v>31</v>
          </cell>
        </row>
        <row r="457">
          <cell r="A457">
            <v>3140117</v>
          </cell>
          <cell r="E457">
            <v>2074.08</v>
          </cell>
          <cell r="F457">
            <v>2105.65</v>
          </cell>
          <cell r="G457">
            <v>117</v>
          </cell>
          <cell r="H457">
            <v>31</v>
          </cell>
        </row>
        <row r="458">
          <cell r="A458">
            <v>3140118</v>
          </cell>
          <cell r="E458">
            <v>-12.25</v>
          </cell>
          <cell r="F458">
            <v>-22.05</v>
          </cell>
          <cell r="G458">
            <v>118</v>
          </cell>
          <cell r="H458">
            <v>31</v>
          </cell>
        </row>
        <row r="459">
          <cell r="A459">
            <v>3140119</v>
          </cell>
          <cell r="E459">
            <v>1001.79</v>
          </cell>
          <cell r="F459">
            <v>2003.63</v>
          </cell>
          <cell r="G459">
            <v>119</v>
          </cell>
          <cell r="H459">
            <v>31</v>
          </cell>
        </row>
        <row r="460">
          <cell r="A460">
            <v>3140120</v>
          </cell>
          <cell r="E460">
            <v>337.81</v>
          </cell>
          <cell r="F460">
            <v>570.05999999999995</v>
          </cell>
          <cell r="G460">
            <v>120</v>
          </cell>
          <cell r="H460">
            <v>31</v>
          </cell>
        </row>
        <row r="461">
          <cell r="A461">
            <v>3140123</v>
          </cell>
          <cell r="E461">
            <v>660.85</v>
          </cell>
          <cell r="F461">
            <v>1263.01</v>
          </cell>
          <cell r="G461">
            <v>123</v>
          </cell>
          <cell r="H461">
            <v>31</v>
          </cell>
        </row>
        <row r="462">
          <cell r="A462">
            <v>3140124</v>
          </cell>
          <cell r="E462">
            <v>129.84</v>
          </cell>
          <cell r="F462">
            <v>129.84</v>
          </cell>
          <cell r="G462">
            <v>124</v>
          </cell>
          <cell r="H462">
            <v>31</v>
          </cell>
        </row>
        <row r="463">
          <cell r="A463">
            <v>3140158</v>
          </cell>
          <cell r="E463">
            <v>0</v>
          </cell>
          <cell r="F463">
            <v>750</v>
          </cell>
          <cell r="G463">
            <v>158</v>
          </cell>
          <cell r="H463">
            <v>31</v>
          </cell>
        </row>
        <row r="464">
          <cell r="A464">
            <v>3140159</v>
          </cell>
          <cell r="E464">
            <v>0</v>
          </cell>
          <cell r="F464">
            <v>529.30999999999995</v>
          </cell>
          <cell r="G464">
            <v>159</v>
          </cell>
          <cell r="H464">
            <v>31</v>
          </cell>
        </row>
        <row r="465">
          <cell r="A465">
            <v>3140407</v>
          </cell>
          <cell r="E465">
            <v>1061.18</v>
          </cell>
          <cell r="F465">
            <v>1646.43</v>
          </cell>
          <cell r="G465">
            <v>407</v>
          </cell>
          <cell r="H465">
            <v>31</v>
          </cell>
        </row>
        <row r="466">
          <cell r="A466">
            <v>3140422</v>
          </cell>
          <cell r="E466">
            <v>338.4</v>
          </cell>
          <cell r="F466">
            <v>338.4</v>
          </cell>
          <cell r="G466">
            <v>422</v>
          </cell>
          <cell r="H466">
            <v>31</v>
          </cell>
        </row>
        <row r="467">
          <cell r="A467">
            <v>3140430</v>
          </cell>
          <cell r="E467">
            <v>34.65</v>
          </cell>
          <cell r="F467">
            <v>385.44</v>
          </cell>
          <cell r="G467">
            <v>430</v>
          </cell>
          <cell r="H467">
            <v>31</v>
          </cell>
        </row>
        <row r="468">
          <cell r="A468">
            <v>3140509</v>
          </cell>
          <cell r="E468">
            <v>13362.56</v>
          </cell>
          <cell r="F468">
            <v>14849.94</v>
          </cell>
          <cell r="G468">
            <v>509</v>
          </cell>
          <cell r="H468">
            <v>31</v>
          </cell>
        </row>
        <row r="469">
          <cell r="A469">
            <v>3140640</v>
          </cell>
          <cell r="E469">
            <v>177.54</v>
          </cell>
          <cell r="F469">
            <v>177.54</v>
          </cell>
          <cell r="G469">
            <v>640</v>
          </cell>
          <cell r="H469">
            <v>31</v>
          </cell>
        </row>
        <row r="470">
          <cell r="A470">
            <v>3140655</v>
          </cell>
          <cell r="E470">
            <v>4.25</v>
          </cell>
          <cell r="F470">
            <v>4.25</v>
          </cell>
          <cell r="G470">
            <v>655</v>
          </cell>
          <cell r="H470">
            <v>31</v>
          </cell>
        </row>
        <row r="471">
          <cell r="A471">
            <v>3140659</v>
          </cell>
          <cell r="E471">
            <v>0</v>
          </cell>
          <cell r="F471">
            <v>44.45</v>
          </cell>
          <cell r="G471">
            <v>659</v>
          </cell>
          <cell r="H471">
            <v>31</v>
          </cell>
        </row>
        <row r="472">
          <cell r="A472">
            <v>3140669</v>
          </cell>
          <cell r="E472">
            <v>2865.42</v>
          </cell>
          <cell r="F472">
            <v>12802.43</v>
          </cell>
          <cell r="G472">
            <v>669</v>
          </cell>
          <cell r="H472">
            <v>31</v>
          </cell>
        </row>
        <row r="473">
          <cell r="A473">
            <v>3140806</v>
          </cell>
          <cell r="E473">
            <v>0</v>
          </cell>
          <cell r="F473">
            <v>0</v>
          </cell>
          <cell r="G473">
            <v>806</v>
          </cell>
          <cell r="H473">
            <v>31</v>
          </cell>
        </row>
        <row r="474">
          <cell r="A474">
            <v>3140809</v>
          </cell>
          <cell r="E474">
            <v>5530.61</v>
          </cell>
          <cell r="F474">
            <v>15241.67</v>
          </cell>
          <cell r="G474">
            <v>809</v>
          </cell>
          <cell r="H474">
            <v>31</v>
          </cell>
        </row>
        <row r="475">
          <cell r="A475">
            <v>3140810</v>
          </cell>
          <cell r="E475">
            <v>7</v>
          </cell>
          <cell r="F475">
            <v>12</v>
          </cell>
          <cell r="G475">
            <v>810</v>
          </cell>
          <cell r="H475">
            <v>31</v>
          </cell>
        </row>
        <row r="476">
          <cell r="A476">
            <v>3140811</v>
          </cell>
          <cell r="E476">
            <v>6485</v>
          </cell>
          <cell r="F476">
            <v>6485</v>
          </cell>
          <cell r="G476">
            <v>811</v>
          </cell>
          <cell r="H476">
            <v>31</v>
          </cell>
        </row>
        <row r="477">
          <cell r="A477">
            <v>3140812</v>
          </cell>
          <cell r="E477">
            <v>1640.35</v>
          </cell>
          <cell r="F477">
            <v>3139.84</v>
          </cell>
          <cell r="G477">
            <v>812</v>
          </cell>
          <cell r="H477">
            <v>31</v>
          </cell>
        </row>
        <row r="478">
          <cell r="A478">
            <v>3140813</v>
          </cell>
          <cell r="E478">
            <v>1082.9100000000001</v>
          </cell>
          <cell r="F478">
            <v>1587.61</v>
          </cell>
          <cell r="G478">
            <v>813</v>
          </cell>
          <cell r="H478">
            <v>31</v>
          </cell>
        </row>
        <row r="479">
          <cell r="A479">
            <v>3140815</v>
          </cell>
          <cell r="E479">
            <v>248.2</v>
          </cell>
          <cell r="F479">
            <v>433.13</v>
          </cell>
          <cell r="G479">
            <v>815</v>
          </cell>
          <cell r="H479">
            <v>31</v>
          </cell>
        </row>
        <row r="480">
          <cell r="A480">
            <v>3140822</v>
          </cell>
          <cell r="E480">
            <v>31.11</v>
          </cell>
          <cell r="F480">
            <v>31.11</v>
          </cell>
          <cell r="G480">
            <v>822</v>
          </cell>
          <cell r="H480">
            <v>31</v>
          </cell>
        </row>
        <row r="481">
          <cell r="A481">
            <v>3140828</v>
          </cell>
          <cell r="E481">
            <v>300</v>
          </cell>
          <cell r="F481">
            <v>504.27</v>
          </cell>
          <cell r="G481">
            <v>828</v>
          </cell>
          <cell r="H481">
            <v>31</v>
          </cell>
        </row>
        <row r="482">
          <cell r="A482">
            <v>3140833</v>
          </cell>
          <cell r="E482">
            <v>8327.7999999999993</v>
          </cell>
          <cell r="F482">
            <v>19439.61</v>
          </cell>
          <cell r="G482">
            <v>833</v>
          </cell>
          <cell r="H482">
            <v>31</v>
          </cell>
        </row>
        <row r="483">
          <cell r="A483">
            <v>3140899</v>
          </cell>
          <cell r="E483">
            <v>30</v>
          </cell>
          <cell r="F483">
            <v>30</v>
          </cell>
          <cell r="G483">
            <v>899</v>
          </cell>
          <cell r="H483">
            <v>31</v>
          </cell>
        </row>
        <row r="484">
          <cell r="A484">
            <v>3140903</v>
          </cell>
          <cell r="E484">
            <v>0</v>
          </cell>
          <cell r="F484">
            <v>1005.5</v>
          </cell>
          <cell r="G484">
            <v>903</v>
          </cell>
          <cell r="H484">
            <v>31</v>
          </cell>
        </row>
        <row r="485">
          <cell r="A485">
            <v>3150102</v>
          </cell>
          <cell r="E485">
            <v>21285.38</v>
          </cell>
          <cell r="F485">
            <v>38964.36</v>
          </cell>
          <cell r="G485">
            <v>102</v>
          </cell>
          <cell r="H485">
            <v>31</v>
          </cell>
        </row>
        <row r="486">
          <cell r="A486">
            <v>3150103</v>
          </cell>
          <cell r="E486">
            <v>18500</v>
          </cell>
          <cell r="F486">
            <v>37000</v>
          </cell>
          <cell r="G486">
            <v>103</v>
          </cell>
          <cell r="H486">
            <v>31</v>
          </cell>
        </row>
        <row r="487">
          <cell r="A487">
            <v>3150104</v>
          </cell>
          <cell r="E487">
            <v>21472</v>
          </cell>
          <cell r="F487">
            <v>42944</v>
          </cell>
          <cell r="G487">
            <v>104</v>
          </cell>
          <cell r="H487">
            <v>31</v>
          </cell>
        </row>
        <row r="488">
          <cell r="A488">
            <v>3150105</v>
          </cell>
          <cell r="E488">
            <v>4290</v>
          </cell>
          <cell r="F488">
            <v>8580</v>
          </cell>
          <cell r="G488">
            <v>105</v>
          </cell>
          <cell r="H488">
            <v>31</v>
          </cell>
        </row>
        <row r="489">
          <cell r="A489">
            <v>3150106</v>
          </cell>
          <cell r="E489">
            <v>375.9</v>
          </cell>
          <cell r="F489">
            <v>-206.07</v>
          </cell>
          <cell r="G489">
            <v>106</v>
          </cell>
          <cell r="H489">
            <v>31</v>
          </cell>
        </row>
        <row r="490">
          <cell r="A490">
            <v>3150109</v>
          </cell>
          <cell r="E490">
            <v>607.6</v>
          </cell>
          <cell r="F490">
            <v>2928.93</v>
          </cell>
          <cell r="G490">
            <v>109</v>
          </cell>
          <cell r="H490">
            <v>31</v>
          </cell>
        </row>
        <row r="491">
          <cell r="A491">
            <v>3150110</v>
          </cell>
          <cell r="E491">
            <v>3820.99</v>
          </cell>
          <cell r="F491">
            <v>2401.84</v>
          </cell>
          <cell r="G491">
            <v>110</v>
          </cell>
          <cell r="H491">
            <v>31</v>
          </cell>
        </row>
        <row r="492">
          <cell r="A492">
            <v>3150111</v>
          </cell>
          <cell r="E492">
            <v>2360.61</v>
          </cell>
          <cell r="F492">
            <v>4558.8900000000003</v>
          </cell>
          <cell r="G492">
            <v>111</v>
          </cell>
          <cell r="H492">
            <v>31</v>
          </cell>
        </row>
        <row r="493">
          <cell r="A493">
            <v>3150112</v>
          </cell>
          <cell r="E493">
            <v>3487.08</v>
          </cell>
          <cell r="F493">
            <v>6994.99</v>
          </cell>
          <cell r="G493">
            <v>112</v>
          </cell>
          <cell r="H493">
            <v>31</v>
          </cell>
        </row>
        <row r="494">
          <cell r="A494">
            <v>3150113</v>
          </cell>
          <cell r="E494">
            <v>13144.65</v>
          </cell>
          <cell r="F494">
            <v>26258.74</v>
          </cell>
          <cell r="G494">
            <v>113</v>
          </cell>
          <cell r="H494">
            <v>31</v>
          </cell>
        </row>
        <row r="495">
          <cell r="A495">
            <v>3150116</v>
          </cell>
          <cell r="E495">
            <v>87.5</v>
          </cell>
          <cell r="F495">
            <v>247.27</v>
          </cell>
          <cell r="G495">
            <v>116</v>
          </cell>
          <cell r="H495">
            <v>31</v>
          </cell>
        </row>
        <row r="496">
          <cell r="A496">
            <v>3150117</v>
          </cell>
          <cell r="E496">
            <v>2656.34</v>
          </cell>
          <cell r="F496">
            <v>2735.94</v>
          </cell>
          <cell r="G496">
            <v>117</v>
          </cell>
          <cell r="H496">
            <v>31</v>
          </cell>
        </row>
        <row r="497">
          <cell r="A497">
            <v>3150118</v>
          </cell>
          <cell r="E497">
            <v>-19.600000000000001</v>
          </cell>
          <cell r="F497">
            <v>-38.5</v>
          </cell>
          <cell r="G497">
            <v>118</v>
          </cell>
          <cell r="H497">
            <v>31</v>
          </cell>
        </row>
        <row r="498">
          <cell r="A498">
            <v>3150119</v>
          </cell>
          <cell r="E498">
            <v>2230.8000000000002</v>
          </cell>
          <cell r="F498">
            <v>4461.72</v>
          </cell>
          <cell r="G498">
            <v>119</v>
          </cell>
          <cell r="H498">
            <v>31</v>
          </cell>
        </row>
        <row r="499">
          <cell r="A499">
            <v>3150120</v>
          </cell>
          <cell r="E499">
            <v>3647.96</v>
          </cell>
          <cell r="F499">
            <v>1645.5</v>
          </cell>
          <cell r="G499">
            <v>120</v>
          </cell>
          <cell r="H499">
            <v>31</v>
          </cell>
        </row>
        <row r="500">
          <cell r="A500">
            <v>3150123</v>
          </cell>
          <cell r="E500">
            <v>1302.98</v>
          </cell>
          <cell r="F500">
            <v>2563.37</v>
          </cell>
          <cell r="G500">
            <v>123</v>
          </cell>
          <cell r="H500">
            <v>31</v>
          </cell>
        </row>
        <row r="501">
          <cell r="A501">
            <v>3150124</v>
          </cell>
          <cell r="E501">
            <v>498.33</v>
          </cell>
          <cell r="F501">
            <v>2829.33</v>
          </cell>
          <cell r="G501">
            <v>124</v>
          </cell>
          <cell r="H501">
            <v>31</v>
          </cell>
        </row>
        <row r="502">
          <cell r="A502">
            <v>3150126</v>
          </cell>
          <cell r="E502">
            <v>0</v>
          </cell>
          <cell r="F502">
            <v>20.399999999999999</v>
          </cell>
          <cell r="G502">
            <v>126</v>
          </cell>
          <cell r="H502">
            <v>31</v>
          </cell>
        </row>
        <row r="503">
          <cell r="A503">
            <v>3150159</v>
          </cell>
          <cell r="E503">
            <v>0</v>
          </cell>
          <cell r="F503">
            <v>1202.57</v>
          </cell>
          <cell r="G503">
            <v>159</v>
          </cell>
          <cell r="H503">
            <v>31</v>
          </cell>
        </row>
        <row r="504">
          <cell r="A504">
            <v>3150407</v>
          </cell>
          <cell r="E504">
            <v>1660.55</v>
          </cell>
          <cell r="F504">
            <v>2266.75</v>
          </cell>
          <cell r="G504">
            <v>407</v>
          </cell>
          <cell r="H504">
            <v>31</v>
          </cell>
        </row>
        <row r="505">
          <cell r="A505">
            <v>3150420</v>
          </cell>
          <cell r="E505">
            <v>14</v>
          </cell>
          <cell r="F505">
            <v>14</v>
          </cell>
          <cell r="G505">
            <v>420</v>
          </cell>
          <cell r="H505">
            <v>31</v>
          </cell>
        </row>
        <row r="506">
          <cell r="A506">
            <v>3150430</v>
          </cell>
          <cell r="E506">
            <v>332.02</v>
          </cell>
          <cell r="F506">
            <v>2641.89</v>
          </cell>
          <cell r="G506">
            <v>430</v>
          </cell>
          <cell r="H506">
            <v>31</v>
          </cell>
        </row>
        <row r="507">
          <cell r="A507">
            <v>3150439</v>
          </cell>
          <cell r="E507">
            <v>501.1</v>
          </cell>
          <cell r="F507">
            <v>506.9</v>
          </cell>
          <cell r="G507">
            <v>439</v>
          </cell>
          <cell r="H507">
            <v>31</v>
          </cell>
        </row>
        <row r="508">
          <cell r="A508">
            <v>3150501</v>
          </cell>
          <cell r="E508">
            <v>1900</v>
          </cell>
          <cell r="F508">
            <v>11460</v>
          </cell>
          <cell r="G508">
            <v>501</v>
          </cell>
          <cell r="H508">
            <v>31</v>
          </cell>
        </row>
        <row r="509">
          <cell r="A509">
            <v>3150502</v>
          </cell>
          <cell r="E509">
            <v>0</v>
          </cell>
          <cell r="F509">
            <v>3731.81</v>
          </cell>
          <cell r="G509">
            <v>502</v>
          </cell>
          <cell r="H509">
            <v>31</v>
          </cell>
        </row>
        <row r="510">
          <cell r="A510">
            <v>3150505</v>
          </cell>
          <cell r="E510">
            <v>28043</v>
          </cell>
          <cell r="F510">
            <v>29007.4</v>
          </cell>
          <cell r="G510">
            <v>505</v>
          </cell>
          <cell r="H510">
            <v>31</v>
          </cell>
        </row>
        <row r="511">
          <cell r="A511">
            <v>3150509</v>
          </cell>
          <cell r="E511">
            <v>257488.25</v>
          </cell>
          <cell r="F511">
            <v>259556.32</v>
          </cell>
          <cell r="G511">
            <v>509</v>
          </cell>
          <cell r="H511">
            <v>31</v>
          </cell>
        </row>
        <row r="512">
          <cell r="A512">
            <v>3150519</v>
          </cell>
          <cell r="E512">
            <v>200.84</v>
          </cell>
          <cell r="F512">
            <v>200.84</v>
          </cell>
          <cell r="G512">
            <v>519</v>
          </cell>
          <cell r="H512">
            <v>31</v>
          </cell>
        </row>
        <row r="513">
          <cell r="A513">
            <v>3150599</v>
          </cell>
          <cell r="E513">
            <v>5600</v>
          </cell>
          <cell r="F513">
            <v>5800</v>
          </cell>
          <cell r="G513">
            <v>599</v>
          </cell>
          <cell r="H513">
            <v>31</v>
          </cell>
        </row>
        <row r="514">
          <cell r="A514">
            <v>3150630</v>
          </cell>
          <cell r="E514">
            <v>13901.19</v>
          </cell>
          <cell r="F514">
            <v>13930.79</v>
          </cell>
          <cell r="G514">
            <v>630</v>
          </cell>
          <cell r="H514">
            <v>31</v>
          </cell>
        </row>
        <row r="515">
          <cell r="A515">
            <v>3150639</v>
          </cell>
          <cell r="E515">
            <v>498.06</v>
          </cell>
          <cell r="F515">
            <v>498.06</v>
          </cell>
          <cell r="G515">
            <v>639</v>
          </cell>
          <cell r="H515">
            <v>31</v>
          </cell>
        </row>
        <row r="516">
          <cell r="A516">
            <v>3150640</v>
          </cell>
          <cell r="E516">
            <v>22.38</v>
          </cell>
          <cell r="F516">
            <v>154.87</v>
          </cell>
          <cell r="G516">
            <v>640</v>
          </cell>
          <cell r="H516">
            <v>31</v>
          </cell>
        </row>
        <row r="517">
          <cell r="A517">
            <v>3150659</v>
          </cell>
          <cell r="E517">
            <v>-412.98</v>
          </cell>
          <cell r="F517">
            <v>-412.98</v>
          </cell>
          <cell r="G517">
            <v>659</v>
          </cell>
          <cell r="H517">
            <v>31</v>
          </cell>
        </row>
        <row r="518">
          <cell r="A518">
            <v>3150669</v>
          </cell>
          <cell r="E518">
            <v>45</v>
          </cell>
          <cell r="F518">
            <v>151.96</v>
          </cell>
          <cell r="G518">
            <v>669</v>
          </cell>
          <cell r="H518">
            <v>31</v>
          </cell>
        </row>
        <row r="519">
          <cell r="A519">
            <v>3150710</v>
          </cell>
          <cell r="E519">
            <v>3917.74</v>
          </cell>
          <cell r="F519">
            <v>7835.48</v>
          </cell>
          <cell r="G519">
            <v>710</v>
          </cell>
          <cell r="H519">
            <v>31</v>
          </cell>
        </row>
        <row r="520">
          <cell r="A520">
            <v>3150722</v>
          </cell>
          <cell r="E520">
            <v>11838.99</v>
          </cell>
          <cell r="F520">
            <v>23677.98</v>
          </cell>
          <cell r="G520">
            <v>722</v>
          </cell>
          <cell r="H520">
            <v>31</v>
          </cell>
        </row>
        <row r="521">
          <cell r="A521">
            <v>3150806</v>
          </cell>
          <cell r="E521">
            <v>0</v>
          </cell>
          <cell r="F521">
            <v>-458.25</v>
          </cell>
          <cell r="G521">
            <v>806</v>
          </cell>
          <cell r="H521">
            <v>31</v>
          </cell>
        </row>
        <row r="522">
          <cell r="A522">
            <v>3150809</v>
          </cell>
          <cell r="E522">
            <v>17293.72</v>
          </cell>
          <cell r="F522">
            <v>20683.18</v>
          </cell>
          <cell r="G522">
            <v>809</v>
          </cell>
          <cell r="H522">
            <v>31</v>
          </cell>
        </row>
        <row r="523">
          <cell r="A523">
            <v>3150810</v>
          </cell>
          <cell r="E523">
            <v>104</v>
          </cell>
          <cell r="F523">
            <v>278</v>
          </cell>
          <cell r="G523">
            <v>810</v>
          </cell>
          <cell r="H523">
            <v>31</v>
          </cell>
        </row>
        <row r="524">
          <cell r="A524">
            <v>3150811</v>
          </cell>
          <cell r="E524">
            <v>1170</v>
          </cell>
          <cell r="F524">
            <v>3141.59</v>
          </cell>
          <cell r="G524">
            <v>811</v>
          </cell>
          <cell r="H524">
            <v>31</v>
          </cell>
        </row>
        <row r="525">
          <cell r="A525">
            <v>3150812</v>
          </cell>
          <cell r="E525">
            <v>1961.62</v>
          </cell>
          <cell r="F525">
            <v>4261.24</v>
          </cell>
          <cell r="G525">
            <v>812</v>
          </cell>
          <cell r="H525">
            <v>31</v>
          </cell>
        </row>
        <row r="526">
          <cell r="A526">
            <v>3150813</v>
          </cell>
          <cell r="E526">
            <v>6273.16</v>
          </cell>
          <cell r="F526">
            <v>15124.54</v>
          </cell>
          <cell r="G526">
            <v>813</v>
          </cell>
          <cell r="H526">
            <v>31</v>
          </cell>
        </row>
        <row r="527">
          <cell r="A527">
            <v>3150814</v>
          </cell>
          <cell r="E527">
            <v>8</v>
          </cell>
          <cell r="F527">
            <v>8</v>
          </cell>
          <cell r="G527">
            <v>814</v>
          </cell>
          <cell r="H527">
            <v>31</v>
          </cell>
        </row>
        <row r="528">
          <cell r="A528">
            <v>3150815</v>
          </cell>
          <cell r="E528">
            <v>888.95</v>
          </cell>
          <cell r="F528">
            <v>1383.93</v>
          </cell>
          <cell r="G528">
            <v>815</v>
          </cell>
          <cell r="H528">
            <v>31</v>
          </cell>
        </row>
        <row r="529">
          <cell r="A529">
            <v>3150818</v>
          </cell>
          <cell r="E529">
            <v>3381.05</v>
          </cell>
          <cell r="F529">
            <v>3743.43</v>
          </cell>
          <cell r="G529">
            <v>818</v>
          </cell>
          <cell r="H529">
            <v>31</v>
          </cell>
        </row>
        <row r="530">
          <cell r="A530">
            <v>3150828</v>
          </cell>
          <cell r="E530">
            <v>374.75</v>
          </cell>
          <cell r="F530">
            <v>748.5</v>
          </cell>
          <cell r="G530">
            <v>828</v>
          </cell>
          <cell r="H530">
            <v>31</v>
          </cell>
        </row>
        <row r="531">
          <cell r="A531">
            <v>3150831</v>
          </cell>
          <cell r="E531">
            <v>1150</v>
          </cell>
          <cell r="F531">
            <v>1150</v>
          </cell>
          <cell r="G531">
            <v>831</v>
          </cell>
          <cell r="H531">
            <v>31</v>
          </cell>
        </row>
        <row r="532">
          <cell r="A532">
            <v>3150899</v>
          </cell>
          <cell r="E532">
            <v>167.6</v>
          </cell>
          <cell r="F532">
            <v>172.15</v>
          </cell>
          <cell r="G532">
            <v>899</v>
          </cell>
          <cell r="H532">
            <v>31</v>
          </cell>
        </row>
        <row r="533">
          <cell r="A533">
            <v>3150903</v>
          </cell>
          <cell r="E533">
            <v>4.46</v>
          </cell>
          <cell r="F533">
            <v>13.38</v>
          </cell>
          <cell r="G533">
            <v>903</v>
          </cell>
          <cell r="H533">
            <v>31</v>
          </cell>
        </row>
        <row r="534">
          <cell r="A534">
            <v>3160101</v>
          </cell>
          <cell r="E534">
            <v>106878.28</v>
          </cell>
          <cell r="F534">
            <v>223270.97</v>
          </cell>
          <cell r="G534">
            <v>0</v>
          </cell>
          <cell r="H534">
            <v>31</v>
          </cell>
        </row>
        <row r="535">
          <cell r="A535">
            <v>3160130</v>
          </cell>
          <cell r="E535">
            <v>186506.55</v>
          </cell>
          <cell r="F535">
            <v>410679.38</v>
          </cell>
          <cell r="G535">
            <v>0</v>
          </cell>
          <cell r="H535">
            <v>31</v>
          </cell>
        </row>
        <row r="536">
          <cell r="A536">
            <v>3160131</v>
          </cell>
          <cell r="E536">
            <v>2005.9</v>
          </cell>
          <cell r="F536">
            <v>4144.87</v>
          </cell>
          <cell r="G536">
            <v>0</v>
          </cell>
          <cell r="H536">
            <v>31</v>
          </cell>
        </row>
        <row r="537">
          <cell r="A537">
            <v>3160220</v>
          </cell>
          <cell r="E537">
            <v>-983356.68</v>
          </cell>
          <cell r="F537">
            <v>-966796.80000000005</v>
          </cell>
          <cell r="G537">
            <v>0</v>
          </cell>
          <cell r="H537">
            <v>31</v>
          </cell>
        </row>
        <row r="538">
          <cell r="A538">
            <v>3160224</v>
          </cell>
          <cell r="E538">
            <v>-955910.79</v>
          </cell>
          <cell r="F538">
            <v>-578065.19999999995</v>
          </cell>
          <cell r="G538">
            <v>0</v>
          </cell>
          <cell r="H538">
            <v>31</v>
          </cell>
        </row>
        <row r="539">
          <cell r="A539">
            <v>3160230</v>
          </cell>
          <cell r="E539">
            <v>382713.07</v>
          </cell>
          <cell r="F539">
            <v>861178.25</v>
          </cell>
          <cell r="G539">
            <v>0</v>
          </cell>
          <cell r="H539">
            <v>31</v>
          </cell>
        </row>
        <row r="540">
          <cell r="A540">
            <v>3160233</v>
          </cell>
          <cell r="E540">
            <v>368540.5</v>
          </cell>
          <cell r="F540">
            <v>785462.84</v>
          </cell>
          <cell r="G540">
            <v>0</v>
          </cell>
          <cell r="H540">
            <v>31</v>
          </cell>
        </row>
        <row r="541">
          <cell r="A541">
            <v>3160240</v>
          </cell>
          <cell r="E541">
            <v>0</v>
          </cell>
          <cell r="F541">
            <v>586.42999999999995</v>
          </cell>
          <cell r="G541">
            <v>0</v>
          </cell>
          <cell r="H541">
            <v>31</v>
          </cell>
        </row>
        <row r="542">
          <cell r="A542">
            <v>3160913</v>
          </cell>
          <cell r="E542">
            <v>44259.360000000001</v>
          </cell>
          <cell r="F542">
            <v>92467.89</v>
          </cell>
          <cell r="G542">
            <v>0</v>
          </cell>
          <cell r="H542">
            <v>31</v>
          </cell>
        </row>
        <row r="543">
          <cell r="A543">
            <v>3160920</v>
          </cell>
          <cell r="E543">
            <v>-13248.98</v>
          </cell>
          <cell r="F543">
            <v>-1678.76</v>
          </cell>
          <cell r="G543">
            <v>0</v>
          </cell>
          <cell r="H543">
            <v>31</v>
          </cell>
        </row>
        <row r="544">
          <cell r="A544">
            <v>3160923</v>
          </cell>
          <cell r="E544">
            <v>3.7</v>
          </cell>
          <cell r="F544">
            <v>3.7</v>
          </cell>
          <cell r="G544">
            <v>0</v>
          </cell>
          <cell r="H544">
            <v>31</v>
          </cell>
        </row>
        <row r="545">
          <cell r="A545">
            <v>3160931</v>
          </cell>
          <cell r="E545">
            <v>0</v>
          </cell>
          <cell r="F545">
            <v>5.28</v>
          </cell>
          <cell r="G545">
            <v>0</v>
          </cell>
          <cell r="H545">
            <v>31</v>
          </cell>
        </row>
        <row r="546">
          <cell r="A546">
            <v>3160935</v>
          </cell>
          <cell r="E546">
            <v>28.4</v>
          </cell>
          <cell r="F546">
            <v>56.16</v>
          </cell>
          <cell r="G546">
            <v>0</v>
          </cell>
          <cell r="H546">
            <v>31</v>
          </cell>
        </row>
        <row r="547">
          <cell r="A547">
            <v>3160941</v>
          </cell>
          <cell r="E547">
            <v>6800.55</v>
          </cell>
          <cell r="F547">
            <v>25978.58</v>
          </cell>
          <cell r="G547">
            <v>0</v>
          </cell>
          <cell r="H547">
            <v>31</v>
          </cell>
        </row>
        <row r="548">
          <cell r="A548">
            <v>3160946</v>
          </cell>
          <cell r="E548">
            <v>47918.54</v>
          </cell>
          <cell r="F548">
            <v>3104.99</v>
          </cell>
          <cell r="G548">
            <v>0</v>
          </cell>
          <cell r="H548">
            <v>31</v>
          </cell>
        </row>
        <row r="549">
          <cell r="A549">
            <v>3160956</v>
          </cell>
          <cell r="E549">
            <v>50863.71</v>
          </cell>
          <cell r="F549">
            <v>121266.29</v>
          </cell>
          <cell r="G549">
            <v>0</v>
          </cell>
          <cell r="H549">
            <v>31</v>
          </cell>
        </row>
        <row r="550">
          <cell r="A550">
            <v>3160957</v>
          </cell>
          <cell r="E550">
            <v>0</v>
          </cell>
          <cell r="F550">
            <v>4616.12</v>
          </cell>
          <cell r="G550">
            <v>0</v>
          </cell>
          <cell r="H550">
            <v>31</v>
          </cell>
        </row>
        <row r="551">
          <cell r="A551">
            <v>3160999</v>
          </cell>
          <cell r="E551">
            <v>12</v>
          </cell>
          <cell r="F551">
            <v>18.600000000000001</v>
          </cell>
          <cell r="G551">
            <v>0</v>
          </cell>
          <cell r="H551">
            <v>31</v>
          </cell>
        </row>
        <row r="552">
          <cell r="A552">
            <v>3162040</v>
          </cell>
          <cell r="E552">
            <v>0</v>
          </cell>
          <cell r="F552">
            <v>0</v>
          </cell>
          <cell r="G552">
            <v>0</v>
          </cell>
          <cell r="H552">
            <v>31</v>
          </cell>
        </row>
        <row r="553">
          <cell r="A553">
            <v>3162040</v>
          </cell>
          <cell r="E553">
            <v>278800.49</v>
          </cell>
          <cell r="F553">
            <v>591913.47</v>
          </cell>
          <cell r="G553">
            <v>0</v>
          </cell>
          <cell r="H553">
            <v>31</v>
          </cell>
        </row>
        <row r="554">
          <cell r="A554">
            <v>3162041</v>
          </cell>
          <cell r="E554">
            <v>-2134563.0499999998</v>
          </cell>
          <cell r="F554">
            <v>-1264113.94</v>
          </cell>
          <cell r="G554">
            <v>0</v>
          </cell>
          <cell r="H554">
            <v>31</v>
          </cell>
        </row>
        <row r="555">
          <cell r="A555">
            <v>3162041</v>
          </cell>
          <cell r="E555">
            <v>-12487.31</v>
          </cell>
          <cell r="F555">
            <v>-12487.31</v>
          </cell>
          <cell r="G555">
            <v>0</v>
          </cell>
          <cell r="H555">
            <v>31</v>
          </cell>
        </row>
        <row r="556">
          <cell r="A556">
            <v>3162041</v>
          </cell>
          <cell r="E556">
            <v>-271200</v>
          </cell>
          <cell r="F556">
            <v>-164000</v>
          </cell>
          <cell r="G556">
            <v>0</v>
          </cell>
          <cell r="H556">
            <v>31</v>
          </cell>
        </row>
        <row r="557">
          <cell r="A557">
            <v>3162047</v>
          </cell>
          <cell r="E557">
            <v>11055.45</v>
          </cell>
          <cell r="F557">
            <v>22377.22</v>
          </cell>
          <cell r="G557">
            <v>0</v>
          </cell>
          <cell r="H557">
            <v>31</v>
          </cell>
        </row>
        <row r="558">
          <cell r="A558">
            <v>3162047</v>
          </cell>
          <cell r="E558">
            <v>83734.41</v>
          </cell>
          <cell r="F558">
            <v>166086.84</v>
          </cell>
          <cell r="G558">
            <v>0</v>
          </cell>
          <cell r="H558">
            <v>31</v>
          </cell>
        </row>
        <row r="559">
          <cell r="A559">
            <v>3170299</v>
          </cell>
          <cell r="E559">
            <v>-161.34</v>
          </cell>
          <cell r="F559">
            <v>-798.98</v>
          </cell>
          <cell r="G559">
            <v>8</v>
          </cell>
          <cell r="H559">
            <v>31</v>
          </cell>
        </row>
        <row r="560">
          <cell r="A560">
            <v>3170402</v>
          </cell>
          <cell r="E560">
            <v>-0.5</v>
          </cell>
          <cell r="F560">
            <v>-638.5</v>
          </cell>
          <cell r="G560">
            <v>9</v>
          </cell>
          <cell r="H560">
            <v>31</v>
          </cell>
        </row>
        <row r="561">
          <cell r="A561">
            <v>3170499</v>
          </cell>
          <cell r="E561">
            <v>-1216.04</v>
          </cell>
          <cell r="F561">
            <v>-1679.93</v>
          </cell>
          <cell r="G561">
            <v>9</v>
          </cell>
          <cell r="H561">
            <v>31</v>
          </cell>
        </row>
        <row r="562">
          <cell r="A562">
            <v>3170501</v>
          </cell>
          <cell r="E562">
            <v>-183681.29</v>
          </cell>
          <cell r="F562">
            <v>-529972.17000000004</v>
          </cell>
          <cell r="G562">
            <v>15</v>
          </cell>
          <cell r="H562">
            <v>31</v>
          </cell>
        </row>
        <row r="563">
          <cell r="A563">
            <v>3170999</v>
          </cell>
          <cell r="E563">
            <v>-4.84</v>
          </cell>
          <cell r="F563">
            <v>-11.2</v>
          </cell>
          <cell r="G563">
            <v>11</v>
          </cell>
          <cell r="H563">
            <v>31</v>
          </cell>
        </row>
        <row r="564">
          <cell r="A564">
            <v>3171000</v>
          </cell>
          <cell r="E564">
            <v>1202.5899999999999</v>
          </cell>
          <cell r="F564">
            <v>3464.83</v>
          </cell>
          <cell r="G564">
            <v>11</v>
          </cell>
          <cell r="H564">
            <v>31</v>
          </cell>
        </row>
        <row r="565">
          <cell r="A565">
            <v>3171400</v>
          </cell>
          <cell r="E565">
            <v>5550.41</v>
          </cell>
          <cell r="F565">
            <v>15991.51</v>
          </cell>
          <cell r="G565">
            <v>8</v>
          </cell>
          <cell r="H565">
            <v>31</v>
          </cell>
        </row>
        <row r="566">
          <cell r="A566">
            <v>3310101</v>
          </cell>
          <cell r="E566">
            <v>0</v>
          </cell>
          <cell r="F566">
            <v>-6640.55</v>
          </cell>
          <cell r="G566">
            <v>12</v>
          </cell>
          <cell r="H566">
            <v>33</v>
          </cell>
        </row>
        <row r="567">
          <cell r="A567">
            <v>3310102</v>
          </cell>
          <cell r="E567">
            <v>0</v>
          </cell>
          <cell r="F567">
            <v>12037.1</v>
          </cell>
          <cell r="G567">
            <v>12</v>
          </cell>
          <cell r="H567">
            <v>33</v>
          </cell>
        </row>
        <row r="568">
          <cell r="A568">
            <v>5110102</v>
          </cell>
          <cell r="E568">
            <v>128206.37</v>
          </cell>
          <cell r="F568">
            <v>247961.47</v>
          </cell>
          <cell r="G568">
            <v>102</v>
          </cell>
          <cell r="H568">
            <v>51</v>
          </cell>
        </row>
        <row r="569">
          <cell r="A569">
            <v>5110106</v>
          </cell>
          <cell r="E569">
            <v>18969.5</v>
          </cell>
          <cell r="F569">
            <v>32883.440000000002</v>
          </cell>
          <cell r="G569">
            <v>106</v>
          </cell>
          <cell r="H569">
            <v>51</v>
          </cell>
        </row>
        <row r="570">
          <cell r="A570">
            <v>5110107</v>
          </cell>
          <cell r="E570">
            <v>0</v>
          </cell>
          <cell r="F570">
            <v>546.44000000000005</v>
          </cell>
          <cell r="G570">
            <v>107</v>
          </cell>
          <cell r="H570">
            <v>51</v>
          </cell>
        </row>
        <row r="571">
          <cell r="A571">
            <v>5110109</v>
          </cell>
          <cell r="E571">
            <v>14892.34</v>
          </cell>
          <cell r="F571">
            <v>27828.53</v>
          </cell>
          <cell r="G571">
            <v>109</v>
          </cell>
          <cell r="H571">
            <v>51</v>
          </cell>
        </row>
        <row r="572">
          <cell r="A572">
            <v>5110110</v>
          </cell>
          <cell r="E572">
            <v>-28864.66</v>
          </cell>
          <cell r="F572">
            <v>-11719.72</v>
          </cell>
          <cell r="G572">
            <v>110</v>
          </cell>
          <cell r="H572">
            <v>51</v>
          </cell>
        </row>
        <row r="573">
          <cell r="A573">
            <v>5110111</v>
          </cell>
          <cell r="E573">
            <v>12802.78</v>
          </cell>
          <cell r="F573">
            <v>24695.84</v>
          </cell>
          <cell r="G573">
            <v>111</v>
          </cell>
          <cell r="H573">
            <v>51</v>
          </cell>
        </row>
        <row r="574">
          <cell r="A574">
            <v>5110112</v>
          </cell>
          <cell r="E574">
            <v>14164.81</v>
          </cell>
          <cell r="F574">
            <v>27681.8</v>
          </cell>
          <cell r="G574">
            <v>112</v>
          </cell>
          <cell r="H574">
            <v>51</v>
          </cell>
        </row>
        <row r="575">
          <cell r="A575">
            <v>5110113</v>
          </cell>
          <cell r="E575">
            <v>45933.23</v>
          </cell>
          <cell r="F575">
            <v>89158.24</v>
          </cell>
          <cell r="G575">
            <v>113</v>
          </cell>
          <cell r="H575">
            <v>51</v>
          </cell>
        </row>
        <row r="576">
          <cell r="A576">
            <v>5110115</v>
          </cell>
          <cell r="E576">
            <v>0</v>
          </cell>
          <cell r="F576">
            <v>48.3</v>
          </cell>
          <cell r="G576">
            <v>115</v>
          </cell>
          <cell r="H576">
            <v>51</v>
          </cell>
        </row>
        <row r="577">
          <cell r="A577">
            <v>5110116</v>
          </cell>
          <cell r="E577">
            <v>1791.72</v>
          </cell>
          <cell r="F577">
            <v>4983.71</v>
          </cell>
          <cell r="G577">
            <v>116</v>
          </cell>
          <cell r="H577">
            <v>51</v>
          </cell>
        </row>
        <row r="578">
          <cell r="A578">
            <v>5110117</v>
          </cell>
          <cell r="E578">
            <v>7228.63</v>
          </cell>
          <cell r="F578">
            <v>11670.02</v>
          </cell>
          <cell r="G578">
            <v>117</v>
          </cell>
          <cell r="H578">
            <v>51</v>
          </cell>
        </row>
        <row r="579">
          <cell r="A579">
            <v>5110118</v>
          </cell>
          <cell r="E579">
            <v>-153.62</v>
          </cell>
          <cell r="F579">
            <v>-297.08999999999997</v>
          </cell>
          <cell r="G579">
            <v>118</v>
          </cell>
          <cell r="H579">
            <v>51</v>
          </cell>
        </row>
        <row r="580">
          <cell r="A580">
            <v>5110119</v>
          </cell>
          <cell r="E580">
            <v>200</v>
          </cell>
          <cell r="F580">
            <v>407</v>
          </cell>
          <cell r="G580">
            <v>119</v>
          </cell>
          <cell r="H580">
            <v>51</v>
          </cell>
        </row>
        <row r="581">
          <cell r="A581">
            <v>5110120</v>
          </cell>
          <cell r="E581">
            <v>36492.31</v>
          </cell>
          <cell r="F581">
            <v>72422.94</v>
          </cell>
          <cell r="G581">
            <v>120</v>
          </cell>
          <cell r="H581">
            <v>51</v>
          </cell>
        </row>
        <row r="582">
          <cell r="A582">
            <v>5110123</v>
          </cell>
          <cell r="E582">
            <v>13021.51</v>
          </cell>
          <cell r="F582">
            <v>27283.47</v>
          </cell>
          <cell r="G582">
            <v>123</v>
          </cell>
          <cell r="H582">
            <v>51</v>
          </cell>
        </row>
        <row r="583">
          <cell r="A583">
            <v>5110124</v>
          </cell>
          <cell r="E583">
            <v>1740.89</v>
          </cell>
          <cell r="F583">
            <v>2258.5500000000002</v>
          </cell>
          <cell r="G583">
            <v>124</v>
          </cell>
          <cell r="H583">
            <v>51</v>
          </cell>
        </row>
        <row r="584">
          <cell r="A584">
            <v>5110126</v>
          </cell>
          <cell r="E584">
            <v>3829.92</v>
          </cell>
          <cell r="F584">
            <v>7248.45</v>
          </cell>
          <cell r="G584">
            <v>126</v>
          </cell>
          <cell r="H584">
            <v>51</v>
          </cell>
        </row>
        <row r="585">
          <cell r="A585">
            <v>5110131</v>
          </cell>
          <cell r="E585">
            <v>27319.79</v>
          </cell>
          <cell r="F585">
            <v>53744</v>
          </cell>
          <cell r="G585">
            <v>131</v>
          </cell>
          <cell r="H585">
            <v>51</v>
          </cell>
        </row>
        <row r="586">
          <cell r="A586">
            <v>5110158</v>
          </cell>
          <cell r="E586">
            <v>0</v>
          </cell>
          <cell r="F586">
            <v>250</v>
          </cell>
          <cell r="G586">
            <v>158</v>
          </cell>
          <cell r="H586">
            <v>51</v>
          </cell>
        </row>
        <row r="587">
          <cell r="A587">
            <v>5110159</v>
          </cell>
          <cell r="E587">
            <v>37.54</v>
          </cell>
          <cell r="F587">
            <v>6179.64</v>
          </cell>
          <cell r="G587">
            <v>159</v>
          </cell>
          <cell r="H587">
            <v>51</v>
          </cell>
        </row>
        <row r="588">
          <cell r="A588">
            <v>5110211</v>
          </cell>
          <cell r="E588">
            <v>11887.27</v>
          </cell>
          <cell r="F588">
            <v>18624.150000000001</v>
          </cell>
          <cell r="G588">
            <v>211</v>
          </cell>
          <cell r="H588">
            <v>51</v>
          </cell>
        </row>
        <row r="589">
          <cell r="A589">
            <v>5110215</v>
          </cell>
          <cell r="E589">
            <v>10371.36</v>
          </cell>
          <cell r="F589">
            <v>22052.17</v>
          </cell>
          <cell r="G589">
            <v>215</v>
          </cell>
          <cell r="H589">
            <v>51</v>
          </cell>
        </row>
        <row r="590">
          <cell r="A590">
            <v>5110217</v>
          </cell>
          <cell r="E590">
            <v>142782.57</v>
          </cell>
          <cell r="F590">
            <v>232853.57</v>
          </cell>
          <cell r="G590">
            <v>217</v>
          </cell>
          <cell r="H590">
            <v>51</v>
          </cell>
        </row>
        <row r="591">
          <cell r="A591">
            <v>5110221</v>
          </cell>
          <cell r="E591">
            <v>95959.44</v>
          </cell>
          <cell r="F591">
            <v>139617.68</v>
          </cell>
          <cell r="G591">
            <v>221</v>
          </cell>
          <cell r="H591">
            <v>51</v>
          </cell>
        </row>
        <row r="592">
          <cell r="A592">
            <v>5110222</v>
          </cell>
          <cell r="E592">
            <v>139216.71</v>
          </cell>
          <cell r="F592">
            <v>273026.21999999997</v>
          </cell>
          <cell r="G592">
            <v>222</v>
          </cell>
          <cell r="H592">
            <v>51</v>
          </cell>
        </row>
        <row r="593">
          <cell r="A593">
            <v>5110224</v>
          </cell>
          <cell r="E593">
            <v>2046.95</v>
          </cell>
          <cell r="F593">
            <v>2046.95</v>
          </cell>
          <cell r="G593">
            <v>224</v>
          </cell>
          <cell r="H593">
            <v>51</v>
          </cell>
        </row>
        <row r="594">
          <cell r="A594">
            <v>5110225</v>
          </cell>
          <cell r="E594">
            <v>112451.52</v>
          </cell>
          <cell r="F594">
            <v>234955.05</v>
          </cell>
          <cell r="G594">
            <v>225</v>
          </cell>
          <cell r="H594">
            <v>51</v>
          </cell>
        </row>
        <row r="595">
          <cell r="A595">
            <v>5110234</v>
          </cell>
          <cell r="E595">
            <v>22476.3</v>
          </cell>
          <cell r="F595">
            <v>54738.32</v>
          </cell>
          <cell r="G595">
            <v>234</v>
          </cell>
          <cell r="H595">
            <v>51</v>
          </cell>
        </row>
        <row r="596">
          <cell r="A596">
            <v>5110235</v>
          </cell>
          <cell r="E596">
            <v>17145.75</v>
          </cell>
          <cell r="F596">
            <v>27958.92</v>
          </cell>
          <cell r="G596">
            <v>235</v>
          </cell>
          <cell r="H596">
            <v>51</v>
          </cell>
        </row>
        <row r="597">
          <cell r="A597">
            <v>5110246</v>
          </cell>
          <cell r="E597">
            <v>1683234.69</v>
          </cell>
          <cell r="F597">
            <v>3213567.14</v>
          </cell>
          <cell r="G597">
            <v>246</v>
          </cell>
          <cell r="H597">
            <v>51</v>
          </cell>
        </row>
        <row r="598">
          <cell r="A598">
            <v>5110249</v>
          </cell>
          <cell r="E598">
            <v>7200.9</v>
          </cell>
          <cell r="F598">
            <v>12698.56</v>
          </cell>
          <cell r="G598">
            <v>249</v>
          </cell>
          <cell r="H598">
            <v>51</v>
          </cell>
        </row>
        <row r="599">
          <cell r="A599">
            <v>5110258</v>
          </cell>
          <cell r="E599">
            <v>27916.04</v>
          </cell>
          <cell r="F599">
            <v>67656.429999999993</v>
          </cell>
          <cell r="G599">
            <v>258</v>
          </cell>
          <cell r="H599">
            <v>51</v>
          </cell>
        </row>
        <row r="600">
          <cell r="A600">
            <v>5110259</v>
          </cell>
          <cell r="E600">
            <v>8961.34</v>
          </cell>
          <cell r="F600">
            <v>13075.53</v>
          </cell>
          <cell r="G600">
            <v>259</v>
          </cell>
          <cell r="H600">
            <v>51</v>
          </cell>
        </row>
        <row r="601">
          <cell r="A601">
            <v>5110260</v>
          </cell>
          <cell r="E601">
            <v>6125.85</v>
          </cell>
          <cell r="F601">
            <v>7857.44</v>
          </cell>
          <cell r="G601">
            <v>260</v>
          </cell>
          <cell r="H601">
            <v>51</v>
          </cell>
        </row>
        <row r="602">
          <cell r="A602">
            <v>5110266</v>
          </cell>
          <cell r="E602">
            <v>16021.12</v>
          </cell>
          <cell r="F602">
            <v>72804.81</v>
          </cell>
          <cell r="G602">
            <v>266</v>
          </cell>
          <cell r="H602">
            <v>51</v>
          </cell>
        </row>
        <row r="603">
          <cell r="A603">
            <v>5110270</v>
          </cell>
          <cell r="E603">
            <v>24263.360000000001</v>
          </cell>
          <cell r="F603">
            <v>53251.02</v>
          </cell>
          <cell r="G603">
            <v>270</v>
          </cell>
          <cell r="H603">
            <v>51</v>
          </cell>
        </row>
        <row r="604">
          <cell r="A604">
            <v>5110271</v>
          </cell>
          <cell r="E604">
            <v>7714.15</v>
          </cell>
          <cell r="F604">
            <v>23346.94</v>
          </cell>
          <cell r="G604">
            <v>271</v>
          </cell>
          <cell r="H604">
            <v>51</v>
          </cell>
        </row>
        <row r="605">
          <cell r="A605">
            <v>5110281</v>
          </cell>
          <cell r="E605">
            <v>24508.49</v>
          </cell>
          <cell r="F605">
            <v>50859.55</v>
          </cell>
          <cell r="G605">
            <v>281</v>
          </cell>
          <cell r="H605">
            <v>51</v>
          </cell>
        </row>
        <row r="606">
          <cell r="A606">
            <v>5110286</v>
          </cell>
          <cell r="E606">
            <v>336434.74</v>
          </cell>
          <cell r="F606">
            <v>623024.64000000001</v>
          </cell>
          <cell r="G606">
            <v>286</v>
          </cell>
          <cell r="H606">
            <v>51</v>
          </cell>
        </row>
        <row r="607">
          <cell r="A607">
            <v>5110289</v>
          </cell>
          <cell r="E607">
            <v>5480.8</v>
          </cell>
          <cell r="F607">
            <v>6187.08</v>
          </cell>
          <cell r="G607">
            <v>289</v>
          </cell>
          <cell r="H607">
            <v>51</v>
          </cell>
        </row>
        <row r="608">
          <cell r="A608">
            <v>5110291</v>
          </cell>
          <cell r="E608">
            <v>2387.2600000000002</v>
          </cell>
          <cell r="F608">
            <v>10723.04</v>
          </cell>
          <cell r="G608">
            <v>291</v>
          </cell>
          <cell r="H608">
            <v>51</v>
          </cell>
        </row>
        <row r="609">
          <cell r="A609">
            <v>5110296</v>
          </cell>
          <cell r="E609">
            <v>25180.51</v>
          </cell>
          <cell r="F609">
            <v>28448.58</v>
          </cell>
          <cell r="G609">
            <v>296</v>
          </cell>
          <cell r="H609">
            <v>51</v>
          </cell>
        </row>
        <row r="610">
          <cell r="A610">
            <v>5110299</v>
          </cell>
          <cell r="E610">
            <v>0</v>
          </cell>
          <cell r="F610">
            <v>1915.23</v>
          </cell>
          <cell r="G610">
            <v>299</v>
          </cell>
          <cell r="H610">
            <v>51</v>
          </cell>
        </row>
        <row r="611">
          <cell r="A611">
            <v>5110404</v>
          </cell>
          <cell r="E611">
            <v>41400.53</v>
          </cell>
          <cell r="F611">
            <v>132502.62</v>
          </cell>
          <cell r="G611">
            <v>404</v>
          </cell>
          <cell r="H611">
            <v>51</v>
          </cell>
        </row>
        <row r="612">
          <cell r="A612">
            <v>5110405</v>
          </cell>
          <cell r="E612">
            <v>2790.55</v>
          </cell>
          <cell r="F612">
            <v>5784.36</v>
          </cell>
          <cell r="G612">
            <v>405</v>
          </cell>
          <cell r="H612">
            <v>51</v>
          </cell>
        </row>
        <row r="613">
          <cell r="A613">
            <v>5110406</v>
          </cell>
          <cell r="E613">
            <v>87.44</v>
          </cell>
          <cell r="F613">
            <v>87.44</v>
          </cell>
          <cell r="G613">
            <v>406</v>
          </cell>
          <cell r="H613">
            <v>51</v>
          </cell>
        </row>
        <row r="614">
          <cell r="A614">
            <v>5110407</v>
          </cell>
          <cell r="E614">
            <v>0</v>
          </cell>
          <cell r="F614">
            <v>0</v>
          </cell>
          <cell r="G614">
            <v>407</v>
          </cell>
          <cell r="H614">
            <v>51</v>
          </cell>
        </row>
        <row r="615">
          <cell r="A615">
            <v>5110409</v>
          </cell>
          <cell r="E615">
            <v>2996.6</v>
          </cell>
          <cell r="F615">
            <v>5130.3999999999996</v>
          </cell>
          <cell r="G615">
            <v>409</v>
          </cell>
          <cell r="H615">
            <v>51</v>
          </cell>
        </row>
        <row r="616">
          <cell r="A616">
            <v>5110420</v>
          </cell>
          <cell r="E616">
            <v>13378.8</v>
          </cell>
          <cell r="F616">
            <v>29121.42</v>
          </cell>
          <cell r="G616">
            <v>420</v>
          </cell>
          <cell r="H616">
            <v>51</v>
          </cell>
        </row>
        <row r="617">
          <cell r="A617">
            <v>5110422</v>
          </cell>
          <cell r="E617">
            <v>0</v>
          </cell>
          <cell r="F617">
            <v>311.62</v>
          </cell>
          <cell r="G617">
            <v>422</v>
          </cell>
          <cell r="H617">
            <v>51</v>
          </cell>
        </row>
        <row r="618">
          <cell r="A618">
            <v>5110426</v>
          </cell>
          <cell r="E618">
            <v>11218.68</v>
          </cell>
          <cell r="F618">
            <v>13362.17</v>
          </cell>
          <cell r="G618">
            <v>426</v>
          </cell>
          <cell r="H618">
            <v>51</v>
          </cell>
        </row>
        <row r="619">
          <cell r="A619">
            <v>5110430</v>
          </cell>
          <cell r="E619">
            <v>492.83</v>
          </cell>
          <cell r="F619">
            <v>1033.96</v>
          </cell>
          <cell r="G619">
            <v>430</v>
          </cell>
          <cell r="H619">
            <v>51</v>
          </cell>
        </row>
        <row r="620">
          <cell r="A620">
            <v>5110431</v>
          </cell>
          <cell r="E620">
            <v>195.13</v>
          </cell>
          <cell r="F620">
            <v>335.44</v>
          </cell>
          <cell r="G620">
            <v>431</v>
          </cell>
          <cell r="H620">
            <v>51</v>
          </cell>
        </row>
        <row r="621">
          <cell r="A621">
            <v>5110432</v>
          </cell>
          <cell r="E621">
            <v>43.79</v>
          </cell>
          <cell r="F621">
            <v>43.79</v>
          </cell>
          <cell r="G621">
            <v>432</v>
          </cell>
          <cell r="H621">
            <v>51</v>
          </cell>
        </row>
        <row r="622">
          <cell r="A622">
            <v>5110439</v>
          </cell>
          <cell r="E622">
            <v>48.01</v>
          </cell>
          <cell r="F622">
            <v>471.59</v>
          </cell>
          <cell r="G622">
            <v>439</v>
          </cell>
          <cell r="H622">
            <v>51</v>
          </cell>
        </row>
        <row r="623">
          <cell r="A623">
            <v>5110508</v>
          </cell>
          <cell r="E623">
            <v>19220</v>
          </cell>
          <cell r="F623">
            <v>19220</v>
          </cell>
          <cell r="G623">
            <v>508</v>
          </cell>
          <cell r="H623">
            <v>51</v>
          </cell>
        </row>
        <row r="624">
          <cell r="A624">
            <v>5110509</v>
          </cell>
          <cell r="E624">
            <v>16239.63</v>
          </cell>
          <cell r="F624">
            <v>163082.46</v>
          </cell>
          <cell r="G624">
            <v>509</v>
          </cell>
          <cell r="H624">
            <v>51</v>
          </cell>
        </row>
        <row r="625">
          <cell r="A625">
            <v>5110521</v>
          </cell>
          <cell r="E625">
            <v>106591.96</v>
          </cell>
          <cell r="F625">
            <v>239806.84</v>
          </cell>
          <cell r="G625">
            <v>521</v>
          </cell>
          <cell r="H625">
            <v>51</v>
          </cell>
        </row>
        <row r="626">
          <cell r="A626">
            <v>5110609</v>
          </cell>
          <cell r="E626">
            <v>852.72</v>
          </cell>
          <cell r="F626">
            <v>852.72</v>
          </cell>
          <cell r="G626">
            <v>609</v>
          </cell>
          <cell r="H626">
            <v>51</v>
          </cell>
        </row>
        <row r="627">
          <cell r="A627">
            <v>5110659</v>
          </cell>
          <cell r="E627">
            <v>1430</v>
          </cell>
          <cell r="F627">
            <v>3007.65</v>
          </cell>
          <cell r="G627">
            <v>659</v>
          </cell>
          <cell r="H627">
            <v>51</v>
          </cell>
        </row>
        <row r="628">
          <cell r="A628">
            <v>5110669</v>
          </cell>
          <cell r="E628">
            <v>60051.92</v>
          </cell>
          <cell r="F628">
            <v>106978.6</v>
          </cell>
          <cell r="G628">
            <v>669</v>
          </cell>
          <cell r="H628">
            <v>51</v>
          </cell>
        </row>
        <row r="629">
          <cell r="A629">
            <v>5110809</v>
          </cell>
          <cell r="E629">
            <v>138269.9</v>
          </cell>
          <cell r="F629">
            <v>279880.42</v>
          </cell>
          <cell r="G629">
            <v>809</v>
          </cell>
          <cell r="H629">
            <v>51</v>
          </cell>
        </row>
        <row r="630">
          <cell r="A630">
            <v>5110811</v>
          </cell>
          <cell r="E630">
            <v>-6485</v>
          </cell>
          <cell r="F630">
            <v>0</v>
          </cell>
          <cell r="G630">
            <v>811</v>
          </cell>
          <cell r="H630">
            <v>51</v>
          </cell>
        </row>
        <row r="631">
          <cell r="A631">
            <v>5110812</v>
          </cell>
          <cell r="E631">
            <v>703.24</v>
          </cell>
          <cell r="F631">
            <v>1638.71</v>
          </cell>
          <cell r="G631">
            <v>812</v>
          </cell>
          <cell r="H631">
            <v>51</v>
          </cell>
        </row>
        <row r="632">
          <cell r="A632">
            <v>5110813</v>
          </cell>
          <cell r="E632">
            <v>6199.12</v>
          </cell>
          <cell r="F632">
            <v>7086.77</v>
          </cell>
          <cell r="G632">
            <v>813</v>
          </cell>
          <cell r="H632">
            <v>51</v>
          </cell>
        </row>
        <row r="633">
          <cell r="A633">
            <v>5110815</v>
          </cell>
          <cell r="E633">
            <v>1466.81</v>
          </cell>
          <cell r="F633">
            <v>2235.85</v>
          </cell>
          <cell r="G633">
            <v>815</v>
          </cell>
          <cell r="H633">
            <v>51</v>
          </cell>
        </row>
        <row r="634">
          <cell r="A634">
            <v>5110822</v>
          </cell>
          <cell r="E634">
            <v>289839.71999999997</v>
          </cell>
          <cell r="F634">
            <v>586970.64</v>
          </cell>
          <cell r="G634">
            <v>822</v>
          </cell>
          <cell r="H634">
            <v>51</v>
          </cell>
        </row>
        <row r="635">
          <cell r="A635">
            <v>5110899</v>
          </cell>
          <cell r="E635">
            <v>120.15</v>
          </cell>
          <cell r="F635">
            <v>137.12</v>
          </cell>
          <cell r="G635">
            <v>899</v>
          </cell>
          <cell r="H635">
            <v>51</v>
          </cell>
        </row>
        <row r="636">
          <cell r="A636">
            <v>5110903</v>
          </cell>
          <cell r="E636">
            <v>876716.91</v>
          </cell>
          <cell r="F636">
            <v>1734240.83</v>
          </cell>
          <cell r="G636">
            <v>903</v>
          </cell>
          <cell r="H636">
            <v>51</v>
          </cell>
        </row>
        <row r="637">
          <cell r="A637">
            <v>5110909</v>
          </cell>
          <cell r="E637">
            <v>0</v>
          </cell>
          <cell r="F637">
            <v>0</v>
          </cell>
          <cell r="G637">
            <v>909</v>
          </cell>
          <cell r="H637">
            <v>51</v>
          </cell>
        </row>
        <row r="638">
          <cell r="A638">
            <v>5119900</v>
          </cell>
          <cell r="E638">
            <v>-4611249.6399999997</v>
          </cell>
          <cell r="F638">
            <v>-9149847.4399999995</v>
          </cell>
          <cell r="G638">
            <v>900</v>
          </cell>
          <cell r="H638">
            <v>51</v>
          </cell>
        </row>
        <row r="639">
          <cell r="A639">
            <v>5230102</v>
          </cell>
          <cell r="E639">
            <v>205926.64</v>
          </cell>
          <cell r="F639">
            <v>385439.79</v>
          </cell>
          <cell r="G639">
            <v>102</v>
          </cell>
          <cell r="H639">
            <v>52</v>
          </cell>
        </row>
        <row r="640">
          <cell r="A640">
            <v>5230106</v>
          </cell>
          <cell r="E640">
            <v>16471.05</v>
          </cell>
          <cell r="F640">
            <v>51718.93</v>
          </cell>
          <cell r="G640">
            <v>106</v>
          </cell>
          <cell r="H640">
            <v>52</v>
          </cell>
        </row>
        <row r="641">
          <cell r="A641">
            <v>5230107</v>
          </cell>
          <cell r="E641">
            <v>920.11</v>
          </cell>
          <cell r="F641">
            <v>1640.83</v>
          </cell>
          <cell r="G641">
            <v>107</v>
          </cell>
          <cell r="H641">
            <v>52</v>
          </cell>
        </row>
        <row r="642">
          <cell r="A642">
            <v>5230109</v>
          </cell>
          <cell r="E642">
            <v>5555.86</v>
          </cell>
          <cell r="F642">
            <v>27912.6</v>
          </cell>
          <cell r="G642">
            <v>109</v>
          </cell>
          <cell r="H642">
            <v>52</v>
          </cell>
        </row>
        <row r="643">
          <cell r="A643">
            <v>5230110</v>
          </cell>
          <cell r="E643">
            <v>16819.93</v>
          </cell>
          <cell r="F643">
            <v>12309.45</v>
          </cell>
          <cell r="G643">
            <v>110</v>
          </cell>
          <cell r="H643">
            <v>52</v>
          </cell>
        </row>
        <row r="644">
          <cell r="A644">
            <v>5230111</v>
          </cell>
          <cell r="E644">
            <v>24493.599999999999</v>
          </cell>
          <cell r="F644">
            <v>47416.55</v>
          </cell>
          <cell r="G644">
            <v>111</v>
          </cell>
          <cell r="H644">
            <v>52</v>
          </cell>
        </row>
        <row r="645">
          <cell r="A645">
            <v>5230112</v>
          </cell>
          <cell r="E645">
            <v>27487.05</v>
          </cell>
          <cell r="F645">
            <v>79843.679999999993</v>
          </cell>
          <cell r="G645">
            <v>112</v>
          </cell>
          <cell r="H645">
            <v>52</v>
          </cell>
        </row>
        <row r="646">
          <cell r="A646">
            <v>5230113</v>
          </cell>
          <cell r="E646">
            <v>69431.8</v>
          </cell>
          <cell r="F646">
            <v>142610.16</v>
          </cell>
          <cell r="G646">
            <v>113</v>
          </cell>
          <cell r="H646">
            <v>52</v>
          </cell>
        </row>
        <row r="647">
          <cell r="A647">
            <v>5230115</v>
          </cell>
          <cell r="E647">
            <v>3015.01</v>
          </cell>
          <cell r="F647">
            <v>3464.95</v>
          </cell>
          <cell r="G647">
            <v>115</v>
          </cell>
          <cell r="H647">
            <v>52</v>
          </cell>
        </row>
        <row r="648">
          <cell r="A648">
            <v>5230116</v>
          </cell>
          <cell r="E648">
            <v>3065.25</v>
          </cell>
          <cell r="F648">
            <v>8056.88</v>
          </cell>
          <cell r="G648">
            <v>116</v>
          </cell>
          <cell r="H648">
            <v>52</v>
          </cell>
        </row>
        <row r="649">
          <cell r="A649">
            <v>5230117</v>
          </cell>
          <cell r="E649">
            <v>18783.48</v>
          </cell>
          <cell r="F649">
            <v>25311.16</v>
          </cell>
          <cell r="G649">
            <v>117</v>
          </cell>
          <cell r="H649">
            <v>52</v>
          </cell>
        </row>
        <row r="650">
          <cell r="A650">
            <v>5230118</v>
          </cell>
          <cell r="E650">
            <v>818.69</v>
          </cell>
          <cell r="F650">
            <v>1643.4</v>
          </cell>
          <cell r="G650">
            <v>118</v>
          </cell>
          <cell r="H650">
            <v>52</v>
          </cell>
        </row>
        <row r="651">
          <cell r="A651">
            <v>5230119</v>
          </cell>
          <cell r="E651">
            <v>1605.7</v>
          </cell>
          <cell r="F651">
            <v>3233.21</v>
          </cell>
          <cell r="G651">
            <v>119</v>
          </cell>
          <cell r="H651">
            <v>52</v>
          </cell>
        </row>
        <row r="652">
          <cell r="A652">
            <v>5230120</v>
          </cell>
          <cell r="E652">
            <v>22014.74</v>
          </cell>
          <cell r="F652">
            <v>48171.94</v>
          </cell>
          <cell r="G652">
            <v>120</v>
          </cell>
          <cell r="H652">
            <v>52</v>
          </cell>
        </row>
        <row r="653">
          <cell r="A653">
            <v>5230122</v>
          </cell>
          <cell r="E653">
            <v>-482.89</v>
          </cell>
          <cell r="F653">
            <v>-943.37</v>
          </cell>
          <cell r="G653">
            <v>122</v>
          </cell>
          <cell r="H653">
            <v>52</v>
          </cell>
        </row>
        <row r="654">
          <cell r="A654">
            <v>5230123</v>
          </cell>
          <cell r="E654">
            <v>15912.58</v>
          </cell>
          <cell r="F654">
            <v>33312.39</v>
          </cell>
          <cell r="G654">
            <v>123</v>
          </cell>
          <cell r="H654">
            <v>52</v>
          </cell>
        </row>
        <row r="655">
          <cell r="A655">
            <v>5230124</v>
          </cell>
          <cell r="E655">
            <v>3500.2</v>
          </cell>
          <cell r="F655">
            <v>10881.44</v>
          </cell>
          <cell r="G655">
            <v>124</v>
          </cell>
          <cell r="H655">
            <v>52</v>
          </cell>
        </row>
        <row r="656">
          <cell r="A656">
            <v>5230126</v>
          </cell>
          <cell r="E656">
            <v>3615.15</v>
          </cell>
          <cell r="F656">
            <v>7948.1</v>
          </cell>
          <cell r="G656">
            <v>126</v>
          </cell>
          <cell r="H656">
            <v>52</v>
          </cell>
        </row>
        <row r="657">
          <cell r="A657">
            <v>5230131</v>
          </cell>
          <cell r="E657">
            <v>10781.21</v>
          </cell>
          <cell r="F657">
            <v>21742.639999999999</v>
          </cell>
          <cell r="G657">
            <v>131</v>
          </cell>
          <cell r="H657">
            <v>52</v>
          </cell>
        </row>
        <row r="658">
          <cell r="A658">
            <v>5230158</v>
          </cell>
          <cell r="E658">
            <v>540</v>
          </cell>
          <cell r="F658">
            <v>4116.26</v>
          </cell>
          <cell r="G658">
            <v>158</v>
          </cell>
          <cell r="H658">
            <v>52</v>
          </cell>
        </row>
        <row r="659">
          <cell r="A659">
            <v>5230159</v>
          </cell>
          <cell r="E659">
            <v>297.97000000000003</v>
          </cell>
          <cell r="F659">
            <v>10629.61</v>
          </cell>
          <cell r="G659">
            <v>159</v>
          </cell>
          <cell r="H659">
            <v>52</v>
          </cell>
        </row>
        <row r="660">
          <cell r="A660">
            <v>5230258</v>
          </cell>
          <cell r="E660">
            <v>0</v>
          </cell>
          <cell r="F660">
            <v>0</v>
          </cell>
          <cell r="G660">
            <v>258</v>
          </cell>
          <cell r="H660">
            <v>52</v>
          </cell>
        </row>
        <row r="661">
          <cell r="A661">
            <v>5230260</v>
          </cell>
          <cell r="E661">
            <v>0</v>
          </cell>
          <cell r="F661">
            <v>0</v>
          </cell>
          <cell r="G661">
            <v>260</v>
          </cell>
          <cell r="H661">
            <v>52</v>
          </cell>
        </row>
        <row r="662">
          <cell r="A662">
            <v>5230405</v>
          </cell>
          <cell r="E662">
            <v>637.63</v>
          </cell>
          <cell r="F662">
            <v>1321.71</v>
          </cell>
          <cell r="G662">
            <v>405</v>
          </cell>
          <cell r="H662">
            <v>52</v>
          </cell>
        </row>
        <row r="663">
          <cell r="A663">
            <v>5230406</v>
          </cell>
          <cell r="E663">
            <v>5944.19</v>
          </cell>
          <cell r="F663">
            <v>10835.96</v>
          </cell>
          <cell r="G663">
            <v>406</v>
          </cell>
          <cell r="H663">
            <v>52</v>
          </cell>
        </row>
        <row r="664">
          <cell r="A664">
            <v>5230407</v>
          </cell>
          <cell r="E664">
            <v>6428.76</v>
          </cell>
          <cell r="F664">
            <v>10670.89</v>
          </cell>
          <cell r="G664">
            <v>407</v>
          </cell>
          <cell r="H664">
            <v>52</v>
          </cell>
        </row>
        <row r="665">
          <cell r="A665">
            <v>5230408</v>
          </cell>
          <cell r="E665">
            <v>69.86</v>
          </cell>
          <cell r="F665">
            <v>69.86</v>
          </cell>
          <cell r="G665">
            <v>408</v>
          </cell>
          <cell r="H665">
            <v>52</v>
          </cell>
        </row>
        <row r="666">
          <cell r="A666">
            <v>5230409</v>
          </cell>
          <cell r="E666">
            <v>9714.84</v>
          </cell>
          <cell r="F666">
            <v>9971.44</v>
          </cell>
          <cell r="G666">
            <v>409</v>
          </cell>
          <cell r="H666">
            <v>52</v>
          </cell>
        </row>
        <row r="667">
          <cell r="A667">
            <v>5230420</v>
          </cell>
          <cell r="E667">
            <v>172483.93</v>
          </cell>
          <cell r="F667">
            <v>399341.54</v>
          </cell>
          <cell r="G667">
            <v>420</v>
          </cell>
          <cell r="H667">
            <v>52</v>
          </cell>
        </row>
        <row r="668">
          <cell r="A668">
            <v>5230422</v>
          </cell>
          <cell r="E668">
            <v>18619.990000000002</v>
          </cell>
          <cell r="F668">
            <v>23845.69</v>
          </cell>
          <cell r="G668">
            <v>422</v>
          </cell>
          <cell r="H668">
            <v>52</v>
          </cell>
        </row>
        <row r="669">
          <cell r="A669">
            <v>5230426</v>
          </cell>
          <cell r="E669">
            <v>73351.710000000006</v>
          </cell>
          <cell r="F669">
            <v>73351.710000000006</v>
          </cell>
          <cell r="G669">
            <v>426</v>
          </cell>
          <cell r="H669">
            <v>52</v>
          </cell>
        </row>
        <row r="670">
          <cell r="A670">
            <v>5230430</v>
          </cell>
          <cell r="E670">
            <v>5654.9</v>
          </cell>
          <cell r="F670">
            <v>9451.9</v>
          </cell>
          <cell r="G670">
            <v>430</v>
          </cell>
          <cell r="H670">
            <v>52</v>
          </cell>
        </row>
        <row r="671">
          <cell r="A671">
            <v>5230431</v>
          </cell>
          <cell r="E671">
            <v>4776.45</v>
          </cell>
          <cell r="F671">
            <v>7950.34</v>
          </cell>
          <cell r="G671">
            <v>431</v>
          </cell>
          <cell r="H671">
            <v>52</v>
          </cell>
        </row>
        <row r="672">
          <cell r="A672">
            <v>5230432</v>
          </cell>
          <cell r="E672">
            <v>2332.4499999999998</v>
          </cell>
          <cell r="F672">
            <v>4755.37</v>
          </cell>
          <cell r="G672">
            <v>432</v>
          </cell>
          <cell r="H672">
            <v>52</v>
          </cell>
        </row>
        <row r="673">
          <cell r="A673">
            <v>5230433</v>
          </cell>
          <cell r="E673">
            <v>6704.3</v>
          </cell>
          <cell r="F673">
            <v>20043.38</v>
          </cell>
          <cell r="G673">
            <v>433</v>
          </cell>
          <cell r="H673">
            <v>52</v>
          </cell>
        </row>
        <row r="674">
          <cell r="A674">
            <v>5230439</v>
          </cell>
          <cell r="E674">
            <v>4918.5600000000004</v>
          </cell>
          <cell r="F674">
            <v>7318.98</v>
          </cell>
          <cell r="G674">
            <v>439</v>
          </cell>
          <cell r="H674">
            <v>52</v>
          </cell>
        </row>
        <row r="675">
          <cell r="A675">
            <v>5230501</v>
          </cell>
          <cell r="E675">
            <v>600</v>
          </cell>
          <cell r="F675">
            <v>1200</v>
          </cell>
          <cell r="G675">
            <v>501</v>
          </cell>
          <cell r="H675">
            <v>52</v>
          </cell>
        </row>
        <row r="676">
          <cell r="A676">
            <v>5230503</v>
          </cell>
          <cell r="E676">
            <v>20764.55</v>
          </cell>
          <cell r="F676">
            <v>41801.360000000001</v>
          </cell>
          <cell r="G676">
            <v>503</v>
          </cell>
          <cell r="H676">
            <v>52</v>
          </cell>
        </row>
        <row r="677">
          <cell r="A677">
            <v>5230504</v>
          </cell>
          <cell r="E677">
            <v>69173.19</v>
          </cell>
          <cell r="F677">
            <v>184089.87</v>
          </cell>
          <cell r="G677">
            <v>504</v>
          </cell>
          <cell r="H677">
            <v>52</v>
          </cell>
        </row>
        <row r="678">
          <cell r="A678">
            <v>5230508</v>
          </cell>
          <cell r="E678">
            <v>9922.06</v>
          </cell>
          <cell r="F678">
            <v>9922.06</v>
          </cell>
          <cell r="G678">
            <v>508</v>
          </cell>
          <cell r="H678">
            <v>52</v>
          </cell>
        </row>
        <row r="679">
          <cell r="A679">
            <v>5230509</v>
          </cell>
          <cell r="E679">
            <v>303065.8</v>
          </cell>
          <cell r="F679">
            <v>443026.65</v>
          </cell>
          <cell r="G679">
            <v>509</v>
          </cell>
          <cell r="H679">
            <v>52</v>
          </cell>
        </row>
        <row r="680">
          <cell r="A680">
            <v>5230519</v>
          </cell>
          <cell r="E680">
            <v>328.46</v>
          </cell>
          <cell r="F680">
            <v>629.72</v>
          </cell>
          <cell r="G680">
            <v>519</v>
          </cell>
          <cell r="H680">
            <v>52</v>
          </cell>
        </row>
        <row r="681">
          <cell r="A681">
            <v>5230599</v>
          </cell>
          <cell r="E681">
            <v>8969.5499999999993</v>
          </cell>
          <cell r="F681">
            <v>17810.28</v>
          </cell>
          <cell r="G681">
            <v>599</v>
          </cell>
          <cell r="H681">
            <v>52</v>
          </cell>
        </row>
        <row r="682">
          <cell r="A682">
            <v>5230601</v>
          </cell>
          <cell r="E682">
            <v>0</v>
          </cell>
          <cell r="F682">
            <v>0</v>
          </cell>
          <cell r="G682">
            <v>601</v>
          </cell>
          <cell r="H682">
            <v>52</v>
          </cell>
        </row>
        <row r="683">
          <cell r="A683">
            <v>5230620</v>
          </cell>
          <cell r="E683">
            <v>9110.2800000000007</v>
          </cell>
          <cell r="F683">
            <v>9110.2800000000007</v>
          </cell>
          <cell r="G683">
            <v>620</v>
          </cell>
          <cell r="H683">
            <v>52</v>
          </cell>
        </row>
        <row r="684">
          <cell r="A684">
            <v>5230629</v>
          </cell>
          <cell r="E684">
            <v>9127.27</v>
          </cell>
          <cell r="F684">
            <v>9127.27</v>
          </cell>
          <cell r="G684">
            <v>629</v>
          </cell>
          <cell r="H684">
            <v>52</v>
          </cell>
        </row>
        <row r="685">
          <cell r="A685">
            <v>5230630</v>
          </cell>
          <cell r="E685">
            <v>-13901.19</v>
          </cell>
          <cell r="F685">
            <v>0</v>
          </cell>
          <cell r="G685">
            <v>630</v>
          </cell>
          <cell r="H685">
            <v>52</v>
          </cell>
        </row>
        <row r="686">
          <cell r="A686">
            <v>5230639</v>
          </cell>
          <cell r="E686">
            <v>0</v>
          </cell>
          <cell r="F686">
            <v>0</v>
          </cell>
          <cell r="G686">
            <v>639</v>
          </cell>
          <cell r="H686">
            <v>52</v>
          </cell>
        </row>
        <row r="687">
          <cell r="A687">
            <v>5230652</v>
          </cell>
          <cell r="E687">
            <v>1729.84</v>
          </cell>
          <cell r="F687">
            <v>1729.84</v>
          </cell>
          <cell r="G687">
            <v>652</v>
          </cell>
          <cell r="H687">
            <v>52</v>
          </cell>
        </row>
        <row r="688">
          <cell r="A688">
            <v>5230655</v>
          </cell>
          <cell r="E688">
            <v>971.61</v>
          </cell>
          <cell r="F688">
            <v>1704.78</v>
          </cell>
          <cell r="G688">
            <v>655</v>
          </cell>
          <cell r="H688">
            <v>52</v>
          </cell>
        </row>
        <row r="689">
          <cell r="A689">
            <v>5230659</v>
          </cell>
          <cell r="E689">
            <v>31097.599999999999</v>
          </cell>
          <cell r="F689">
            <v>62336.480000000003</v>
          </cell>
          <cell r="G689">
            <v>659</v>
          </cell>
          <cell r="H689">
            <v>52</v>
          </cell>
        </row>
        <row r="690">
          <cell r="A690">
            <v>5230669</v>
          </cell>
          <cell r="E690">
            <v>8925.8700000000008</v>
          </cell>
          <cell r="F690">
            <v>29232.5</v>
          </cell>
          <cell r="G690">
            <v>669</v>
          </cell>
          <cell r="H690">
            <v>52</v>
          </cell>
        </row>
        <row r="691">
          <cell r="A691">
            <v>5230710</v>
          </cell>
          <cell r="E691">
            <v>1422127.58</v>
          </cell>
          <cell r="F691">
            <v>2844254.07</v>
          </cell>
          <cell r="G691">
            <v>710</v>
          </cell>
          <cell r="H691">
            <v>52</v>
          </cell>
        </row>
        <row r="692">
          <cell r="A692">
            <v>5230720</v>
          </cell>
          <cell r="E692">
            <v>432417</v>
          </cell>
          <cell r="F692">
            <v>864834</v>
          </cell>
          <cell r="G692">
            <v>720</v>
          </cell>
          <cell r="H692">
            <v>52</v>
          </cell>
        </row>
        <row r="693">
          <cell r="A693">
            <v>5230809</v>
          </cell>
          <cell r="E693">
            <v>28437.58</v>
          </cell>
          <cell r="F693">
            <v>51368.160000000003</v>
          </cell>
          <cell r="G693">
            <v>809</v>
          </cell>
          <cell r="H693">
            <v>52</v>
          </cell>
        </row>
        <row r="694">
          <cell r="A694">
            <v>5230810</v>
          </cell>
          <cell r="E694">
            <v>10</v>
          </cell>
          <cell r="F694">
            <v>401.15</v>
          </cell>
          <cell r="G694">
            <v>810</v>
          </cell>
          <cell r="H694">
            <v>52</v>
          </cell>
        </row>
        <row r="695">
          <cell r="A695">
            <v>5230811</v>
          </cell>
          <cell r="E695">
            <v>4516</v>
          </cell>
          <cell r="F695">
            <v>6176</v>
          </cell>
          <cell r="G695">
            <v>811</v>
          </cell>
          <cell r="H695">
            <v>52</v>
          </cell>
        </row>
        <row r="696">
          <cell r="A696">
            <v>5230812</v>
          </cell>
          <cell r="E696">
            <v>6502.35</v>
          </cell>
          <cell r="F696">
            <v>12379.73</v>
          </cell>
          <cell r="G696">
            <v>812</v>
          </cell>
          <cell r="H696">
            <v>52</v>
          </cell>
        </row>
        <row r="697">
          <cell r="A697">
            <v>5230813</v>
          </cell>
          <cell r="E697">
            <v>11848.73</v>
          </cell>
          <cell r="F697">
            <v>22600.78</v>
          </cell>
          <cell r="G697">
            <v>813</v>
          </cell>
          <cell r="H697">
            <v>52</v>
          </cell>
        </row>
        <row r="698">
          <cell r="A698">
            <v>5230814</v>
          </cell>
          <cell r="E698">
            <v>46.6</v>
          </cell>
          <cell r="F698">
            <v>929.98</v>
          </cell>
          <cell r="G698">
            <v>814</v>
          </cell>
          <cell r="H698">
            <v>52</v>
          </cell>
        </row>
        <row r="699">
          <cell r="A699">
            <v>5230815</v>
          </cell>
          <cell r="E699">
            <v>6770.45</v>
          </cell>
          <cell r="F699">
            <v>20533.919999999998</v>
          </cell>
          <cell r="G699">
            <v>815</v>
          </cell>
          <cell r="H699">
            <v>52</v>
          </cell>
        </row>
        <row r="700">
          <cell r="A700">
            <v>5230816</v>
          </cell>
          <cell r="E700">
            <v>2520.16</v>
          </cell>
          <cell r="F700">
            <v>4028.24</v>
          </cell>
          <cell r="G700">
            <v>816</v>
          </cell>
          <cell r="H700">
            <v>52</v>
          </cell>
        </row>
        <row r="701">
          <cell r="A701">
            <v>5230818</v>
          </cell>
          <cell r="E701">
            <v>182</v>
          </cell>
          <cell r="F701">
            <v>205.87</v>
          </cell>
          <cell r="G701">
            <v>818</v>
          </cell>
          <cell r="H701">
            <v>52</v>
          </cell>
        </row>
        <row r="702">
          <cell r="A702">
            <v>5230828</v>
          </cell>
          <cell r="E702">
            <v>2471.56</v>
          </cell>
          <cell r="F702">
            <v>5156.38</v>
          </cell>
          <cell r="G702">
            <v>828</v>
          </cell>
          <cell r="H702">
            <v>52</v>
          </cell>
        </row>
        <row r="703">
          <cell r="A703">
            <v>5230852</v>
          </cell>
          <cell r="E703">
            <v>0</v>
          </cell>
          <cell r="F703">
            <v>904</v>
          </cell>
          <cell r="G703">
            <v>852</v>
          </cell>
          <cell r="H703">
            <v>52</v>
          </cell>
        </row>
        <row r="704">
          <cell r="A704">
            <v>5230899</v>
          </cell>
          <cell r="E704">
            <v>1993.96</v>
          </cell>
          <cell r="F704">
            <v>2377.7199999999998</v>
          </cell>
          <cell r="G704">
            <v>899</v>
          </cell>
          <cell r="H704">
            <v>52</v>
          </cell>
        </row>
        <row r="705">
          <cell r="A705">
            <v>5230903</v>
          </cell>
          <cell r="E705">
            <v>25606.54</v>
          </cell>
          <cell r="F705">
            <v>23171.279999999999</v>
          </cell>
          <cell r="G705">
            <v>903</v>
          </cell>
          <cell r="H705">
            <v>52</v>
          </cell>
        </row>
        <row r="706">
          <cell r="A706">
            <v>5230904</v>
          </cell>
          <cell r="E706">
            <v>-989645.65</v>
          </cell>
          <cell r="F706">
            <v>-1847862.73</v>
          </cell>
          <cell r="G706">
            <v>904</v>
          </cell>
          <cell r="H706">
            <v>52</v>
          </cell>
        </row>
        <row r="707">
          <cell r="A707">
            <v>5230907</v>
          </cell>
          <cell r="E707">
            <v>4840.5200000000004</v>
          </cell>
          <cell r="F707">
            <v>11117.38</v>
          </cell>
          <cell r="G707">
            <v>907</v>
          </cell>
          <cell r="H707">
            <v>52</v>
          </cell>
        </row>
        <row r="708">
          <cell r="A708">
            <v>5230950</v>
          </cell>
          <cell r="E708">
            <v>189440</v>
          </cell>
          <cell r="F708">
            <v>378880</v>
          </cell>
          <cell r="G708">
            <v>950</v>
          </cell>
          <cell r="H708">
            <v>52</v>
          </cell>
        </row>
        <row r="709">
          <cell r="A709">
            <v>5239900</v>
          </cell>
          <cell r="E709">
            <v>-2372180.96</v>
          </cell>
          <cell r="F709">
            <v>-4718566.37</v>
          </cell>
          <cell r="G709">
            <v>900</v>
          </cell>
          <cell r="H709">
            <v>52</v>
          </cell>
        </row>
        <row r="710">
          <cell r="A710">
            <v>5380102</v>
          </cell>
          <cell r="E710">
            <v>625.6</v>
          </cell>
          <cell r="F710">
            <v>1245.99</v>
          </cell>
          <cell r="G710">
            <v>102</v>
          </cell>
          <cell r="H710">
            <v>53</v>
          </cell>
        </row>
        <row r="711">
          <cell r="A711">
            <v>5380110</v>
          </cell>
          <cell r="E711">
            <v>94.67</v>
          </cell>
          <cell r="F711">
            <v>196.54</v>
          </cell>
          <cell r="G711">
            <v>110</v>
          </cell>
          <cell r="H711">
            <v>53</v>
          </cell>
        </row>
        <row r="712">
          <cell r="A712">
            <v>5380111</v>
          </cell>
          <cell r="E712">
            <v>71</v>
          </cell>
          <cell r="F712">
            <v>141.96</v>
          </cell>
          <cell r="G712">
            <v>111</v>
          </cell>
          <cell r="H712">
            <v>53</v>
          </cell>
        </row>
        <row r="713">
          <cell r="A713">
            <v>5380112</v>
          </cell>
          <cell r="E713">
            <v>50.04</v>
          </cell>
          <cell r="F713">
            <v>100.24</v>
          </cell>
          <cell r="G713">
            <v>112</v>
          </cell>
          <cell r="H713">
            <v>53</v>
          </cell>
        </row>
        <row r="714">
          <cell r="A714">
            <v>5380113</v>
          </cell>
          <cell r="E714">
            <v>176.4</v>
          </cell>
          <cell r="F714">
            <v>353.36</v>
          </cell>
          <cell r="G714">
            <v>113</v>
          </cell>
          <cell r="H714">
            <v>53</v>
          </cell>
        </row>
        <row r="715">
          <cell r="A715">
            <v>5380117</v>
          </cell>
          <cell r="E715">
            <v>131.28</v>
          </cell>
          <cell r="F715">
            <v>131.28</v>
          </cell>
          <cell r="G715">
            <v>117</v>
          </cell>
          <cell r="H715">
            <v>53</v>
          </cell>
        </row>
        <row r="716">
          <cell r="A716">
            <v>5380118</v>
          </cell>
          <cell r="E716">
            <v>-0.72</v>
          </cell>
          <cell r="F716">
            <v>-1.44</v>
          </cell>
          <cell r="G716">
            <v>118</v>
          </cell>
          <cell r="H716">
            <v>53</v>
          </cell>
        </row>
        <row r="717">
          <cell r="A717">
            <v>5380120</v>
          </cell>
          <cell r="E717">
            <v>-0.04</v>
          </cell>
          <cell r="F717">
            <v>-0.08</v>
          </cell>
          <cell r="G717">
            <v>120</v>
          </cell>
          <cell r="H717">
            <v>53</v>
          </cell>
        </row>
        <row r="718">
          <cell r="A718">
            <v>5380123</v>
          </cell>
          <cell r="E718">
            <v>0</v>
          </cell>
          <cell r="F718">
            <v>0</v>
          </cell>
          <cell r="G718">
            <v>123</v>
          </cell>
          <cell r="H718">
            <v>53</v>
          </cell>
        </row>
        <row r="719">
          <cell r="A719">
            <v>5380127</v>
          </cell>
          <cell r="E719">
            <v>319.2</v>
          </cell>
          <cell r="F719">
            <v>319.2</v>
          </cell>
          <cell r="G719">
            <v>127</v>
          </cell>
          <cell r="H719">
            <v>53</v>
          </cell>
        </row>
        <row r="720">
          <cell r="A720">
            <v>5380199</v>
          </cell>
          <cell r="E720">
            <v>-0.04</v>
          </cell>
          <cell r="F720">
            <v>-0.08</v>
          </cell>
          <cell r="G720">
            <v>199</v>
          </cell>
          <cell r="H720">
            <v>53</v>
          </cell>
        </row>
        <row r="721">
          <cell r="A721">
            <v>5380246</v>
          </cell>
          <cell r="E721">
            <v>851847.88</v>
          </cell>
          <cell r="F721">
            <v>1650716</v>
          </cell>
          <cell r="G721">
            <v>246</v>
          </cell>
          <cell r="H721">
            <v>53</v>
          </cell>
        </row>
        <row r="722">
          <cell r="A722">
            <v>5380420</v>
          </cell>
          <cell r="E722">
            <v>3603.08</v>
          </cell>
          <cell r="F722">
            <v>3603.08</v>
          </cell>
          <cell r="G722">
            <v>420</v>
          </cell>
          <cell r="H722">
            <v>53</v>
          </cell>
        </row>
        <row r="723">
          <cell r="A723">
            <v>5380503</v>
          </cell>
          <cell r="E723">
            <v>404345.29</v>
          </cell>
          <cell r="F723">
            <v>850661.11</v>
          </cell>
          <cell r="G723">
            <v>503</v>
          </cell>
          <cell r="H723">
            <v>53</v>
          </cell>
        </row>
        <row r="724">
          <cell r="A724">
            <v>5380509</v>
          </cell>
          <cell r="E724">
            <v>64167.58</v>
          </cell>
          <cell r="F724">
            <v>110930.32</v>
          </cell>
          <cell r="G724">
            <v>509</v>
          </cell>
          <cell r="H724">
            <v>53</v>
          </cell>
        </row>
        <row r="725">
          <cell r="A725">
            <v>5380659</v>
          </cell>
          <cell r="E725">
            <v>2290.9</v>
          </cell>
          <cell r="F725">
            <v>4581.8</v>
          </cell>
          <cell r="G725">
            <v>659</v>
          </cell>
          <cell r="H725">
            <v>53</v>
          </cell>
        </row>
        <row r="726">
          <cell r="A726">
            <v>5380669</v>
          </cell>
          <cell r="E726">
            <v>223679.02</v>
          </cell>
          <cell r="F726">
            <v>422612.46</v>
          </cell>
          <cell r="G726">
            <v>669</v>
          </cell>
          <cell r="H726">
            <v>53</v>
          </cell>
        </row>
        <row r="727">
          <cell r="A727">
            <v>5380813</v>
          </cell>
          <cell r="E727">
            <v>112.03</v>
          </cell>
          <cell r="F727">
            <v>112.03</v>
          </cell>
          <cell r="G727">
            <v>813</v>
          </cell>
          <cell r="H727">
            <v>53</v>
          </cell>
        </row>
        <row r="728">
          <cell r="A728">
            <v>5380815</v>
          </cell>
          <cell r="E728">
            <v>367</v>
          </cell>
          <cell r="F728">
            <v>367</v>
          </cell>
          <cell r="G728">
            <v>815</v>
          </cell>
          <cell r="H728">
            <v>53</v>
          </cell>
        </row>
        <row r="729">
          <cell r="A729">
            <v>5380822</v>
          </cell>
          <cell r="E729">
            <v>38.01</v>
          </cell>
          <cell r="F729">
            <v>76.739999999999995</v>
          </cell>
          <cell r="G729">
            <v>822</v>
          </cell>
          <cell r="H729">
            <v>53</v>
          </cell>
        </row>
        <row r="730">
          <cell r="A730">
            <v>5380899</v>
          </cell>
          <cell r="E730">
            <v>152</v>
          </cell>
          <cell r="F730">
            <v>152</v>
          </cell>
          <cell r="G730">
            <v>899</v>
          </cell>
          <cell r="H730">
            <v>53</v>
          </cell>
        </row>
        <row r="731">
          <cell r="A731">
            <v>5389900</v>
          </cell>
          <cell r="E731">
            <v>-1552070.18</v>
          </cell>
          <cell r="F731">
            <v>-3046299.51</v>
          </cell>
          <cell r="G731">
            <v>900</v>
          </cell>
          <cell r="H731">
            <v>53</v>
          </cell>
        </row>
      </sheetData>
      <sheetData sheetId="1">
        <row r="1">
          <cell r="A1">
            <v>1110100</v>
          </cell>
          <cell r="E1">
            <v>0</v>
          </cell>
          <cell r="F1">
            <v>0</v>
          </cell>
          <cell r="G1">
            <v>0</v>
          </cell>
          <cell r="H1">
            <v>11</v>
          </cell>
        </row>
        <row r="2">
          <cell r="A2">
            <v>1110100</v>
          </cell>
          <cell r="E2">
            <v>0</v>
          </cell>
          <cell r="F2">
            <v>1000</v>
          </cell>
          <cell r="G2">
            <v>0</v>
          </cell>
          <cell r="H2">
            <v>11</v>
          </cell>
        </row>
        <row r="3">
          <cell r="A3">
            <v>1110100</v>
          </cell>
          <cell r="E3">
            <v>1276.6300000000001</v>
          </cell>
          <cell r="F3">
            <v>2304.79</v>
          </cell>
          <cell r="G3">
            <v>0</v>
          </cell>
          <cell r="H3">
            <v>11</v>
          </cell>
        </row>
        <row r="4">
          <cell r="A4">
            <v>1110309</v>
          </cell>
          <cell r="E4">
            <v>-34.74</v>
          </cell>
          <cell r="F4">
            <v>1497.35</v>
          </cell>
          <cell r="G4">
            <v>0</v>
          </cell>
          <cell r="H4">
            <v>11</v>
          </cell>
        </row>
        <row r="5">
          <cell r="A5">
            <v>1110309</v>
          </cell>
          <cell r="E5">
            <v>-6.02</v>
          </cell>
          <cell r="F5">
            <v>149.55000000000001</v>
          </cell>
          <cell r="G5">
            <v>0</v>
          </cell>
          <cell r="H5">
            <v>11</v>
          </cell>
        </row>
        <row r="6">
          <cell r="A6">
            <v>1110309</v>
          </cell>
          <cell r="E6">
            <v>825.27</v>
          </cell>
          <cell r="F6">
            <v>1757.2</v>
          </cell>
          <cell r="G6">
            <v>0</v>
          </cell>
          <cell r="H6">
            <v>11</v>
          </cell>
        </row>
        <row r="7">
          <cell r="A7">
            <v>1110310</v>
          </cell>
          <cell r="E7">
            <v>-21983.29</v>
          </cell>
          <cell r="F7">
            <v>6804.19</v>
          </cell>
          <cell r="G7">
            <v>0</v>
          </cell>
          <cell r="H7">
            <v>11</v>
          </cell>
        </row>
        <row r="8">
          <cell r="A8">
            <v>1110311</v>
          </cell>
          <cell r="E8">
            <v>0</v>
          </cell>
          <cell r="F8">
            <v>61.62</v>
          </cell>
          <cell r="G8">
            <v>0</v>
          </cell>
          <cell r="H8">
            <v>11</v>
          </cell>
        </row>
        <row r="9">
          <cell r="A9">
            <v>1110334</v>
          </cell>
          <cell r="E9">
            <v>463.38</v>
          </cell>
          <cell r="F9">
            <v>4115.26</v>
          </cell>
          <cell r="G9">
            <v>0</v>
          </cell>
          <cell r="H9">
            <v>11</v>
          </cell>
        </row>
        <row r="10">
          <cell r="A10">
            <v>1110334</v>
          </cell>
          <cell r="E10">
            <v>-780.4</v>
          </cell>
          <cell r="F10">
            <v>2490.66</v>
          </cell>
          <cell r="G10">
            <v>0</v>
          </cell>
          <cell r="H10">
            <v>11</v>
          </cell>
        </row>
        <row r="11">
          <cell r="A11">
            <v>1110340</v>
          </cell>
          <cell r="E11">
            <v>0</v>
          </cell>
          <cell r="F11">
            <v>532.80999999999995</v>
          </cell>
          <cell r="G11">
            <v>0</v>
          </cell>
          <cell r="H11">
            <v>11</v>
          </cell>
        </row>
        <row r="12">
          <cell r="A12">
            <v>1110344</v>
          </cell>
          <cell r="E12">
            <v>0</v>
          </cell>
          <cell r="F12">
            <v>233.71</v>
          </cell>
          <cell r="G12">
            <v>0</v>
          </cell>
          <cell r="H12">
            <v>11</v>
          </cell>
        </row>
        <row r="13">
          <cell r="A13">
            <v>1110346</v>
          </cell>
          <cell r="E13">
            <v>0</v>
          </cell>
          <cell r="F13">
            <v>-0.03</v>
          </cell>
          <cell r="G13">
            <v>0</v>
          </cell>
          <cell r="H13">
            <v>11</v>
          </cell>
        </row>
        <row r="14">
          <cell r="A14">
            <v>1110350</v>
          </cell>
          <cell r="E14">
            <v>762.3</v>
          </cell>
          <cell r="F14">
            <v>2205.12</v>
          </cell>
          <cell r="G14">
            <v>0</v>
          </cell>
          <cell r="H14">
            <v>11</v>
          </cell>
        </row>
        <row r="15">
          <cell r="A15">
            <v>1110600</v>
          </cell>
          <cell r="E15">
            <v>0</v>
          </cell>
          <cell r="F15">
            <v>0</v>
          </cell>
          <cell r="G15">
            <v>0</v>
          </cell>
          <cell r="H15">
            <v>11</v>
          </cell>
        </row>
        <row r="16">
          <cell r="A16">
            <v>1120102</v>
          </cell>
          <cell r="E16">
            <v>0</v>
          </cell>
          <cell r="F16">
            <v>0</v>
          </cell>
          <cell r="G16">
            <v>0</v>
          </cell>
          <cell r="H16">
            <v>11</v>
          </cell>
        </row>
        <row r="17">
          <cell r="A17">
            <v>1120102</v>
          </cell>
          <cell r="E17">
            <v>-16131.76</v>
          </cell>
          <cell r="F17">
            <v>8074.53</v>
          </cell>
          <cell r="G17">
            <v>0</v>
          </cell>
          <cell r="H17">
            <v>11</v>
          </cell>
        </row>
        <row r="18">
          <cell r="A18">
            <v>1120104</v>
          </cell>
          <cell r="E18">
            <v>0</v>
          </cell>
          <cell r="F18">
            <v>0</v>
          </cell>
          <cell r="G18">
            <v>0</v>
          </cell>
          <cell r="H18">
            <v>11</v>
          </cell>
        </row>
        <row r="19">
          <cell r="A19">
            <v>1120110</v>
          </cell>
          <cell r="E19">
            <v>-37413.53</v>
          </cell>
          <cell r="F19">
            <v>0</v>
          </cell>
          <cell r="G19">
            <v>0</v>
          </cell>
          <cell r="H19">
            <v>11</v>
          </cell>
        </row>
        <row r="20">
          <cell r="A20">
            <v>1120110</v>
          </cell>
          <cell r="E20">
            <v>0</v>
          </cell>
          <cell r="F20">
            <v>265739.42</v>
          </cell>
          <cell r="G20">
            <v>0</v>
          </cell>
          <cell r="H20">
            <v>11</v>
          </cell>
        </row>
        <row r="21">
          <cell r="A21">
            <v>1120110</v>
          </cell>
          <cell r="E21">
            <v>0</v>
          </cell>
          <cell r="F21">
            <v>-265739.42</v>
          </cell>
          <cell r="G21">
            <v>0</v>
          </cell>
          <cell r="H21">
            <v>11</v>
          </cell>
        </row>
        <row r="22">
          <cell r="A22">
            <v>1120110</v>
          </cell>
          <cell r="E22">
            <v>0</v>
          </cell>
          <cell r="F22">
            <v>0</v>
          </cell>
          <cell r="G22">
            <v>0</v>
          </cell>
          <cell r="H22">
            <v>11</v>
          </cell>
        </row>
        <row r="23">
          <cell r="A23">
            <v>1120110</v>
          </cell>
          <cell r="E23">
            <v>370888.7</v>
          </cell>
          <cell r="F23">
            <v>1023403.85</v>
          </cell>
          <cell r="G23">
            <v>0</v>
          </cell>
          <cell r="H23">
            <v>11</v>
          </cell>
        </row>
        <row r="24">
          <cell r="A24">
            <v>1120110</v>
          </cell>
          <cell r="E24">
            <v>0</v>
          </cell>
          <cell r="F24">
            <v>0</v>
          </cell>
          <cell r="G24">
            <v>0</v>
          </cell>
          <cell r="H24">
            <v>11</v>
          </cell>
        </row>
        <row r="25">
          <cell r="A25">
            <v>1120110</v>
          </cell>
          <cell r="E25">
            <v>0</v>
          </cell>
          <cell r="F25">
            <v>0</v>
          </cell>
          <cell r="G25">
            <v>0</v>
          </cell>
          <cell r="H25">
            <v>11</v>
          </cell>
        </row>
        <row r="26">
          <cell r="A26">
            <v>1120110</v>
          </cell>
          <cell r="E26">
            <v>0</v>
          </cell>
          <cell r="F26">
            <v>0</v>
          </cell>
          <cell r="G26">
            <v>0</v>
          </cell>
          <cell r="H26">
            <v>11</v>
          </cell>
        </row>
        <row r="27">
          <cell r="A27">
            <v>1120110</v>
          </cell>
          <cell r="E27">
            <v>0</v>
          </cell>
          <cell r="F27">
            <v>0</v>
          </cell>
          <cell r="G27">
            <v>0</v>
          </cell>
          <cell r="H27">
            <v>11</v>
          </cell>
        </row>
        <row r="28">
          <cell r="A28">
            <v>1120110</v>
          </cell>
          <cell r="E28">
            <v>0</v>
          </cell>
          <cell r="F28">
            <v>0</v>
          </cell>
          <cell r="G28">
            <v>0</v>
          </cell>
          <cell r="H28">
            <v>11</v>
          </cell>
        </row>
        <row r="29">
          <cell r="A29">
            <v>1120110</v>
          </cell>
          <cell r="E29">
            <v>0</v>
          </cell>
          <cell r="F29">
            <v>0</v>
          </cell>
          <cell r="G29">
            <v>0</v>
          </cell>
          <cell r="H29">
            <v>11</v>
          </cell>
        </row>
        <row r="30">
          <cell r="A30">
            <v>1120110</v>
          </cell>
          <cell r="E30">
            <v>0</v>
          </cell>
          <cell r="F30">
            <v>122367.99</v>
          </cell>
          <cell r="G30">
            <v>0</v>
          </cell>
          <cell r="H30">
            <v>11</v>
          </cell>
        </row>
        <row r="31">
          <cell r="A31">
            <v>1120110</v>
          </cell>
          <cell r="E31">
            <v>-5423</v>
          </cell>
          <cell r="F31">
            <v>-127790.99</v>
          </cell>
          <cell r="G31">
            <v>0</v>
          </cell>
          <cell r="H31">
            <v>11</v>
          </cell>
        </row>
        <row r="32">
          <cell r="A32">
            <v>1120110</v>
          </cell>
          <cell r="E32">
            <v>-10555.98</v>
          </cell>
          <cell r="F32">
            <v>0</v>
          </cell>
          <cell r="G32">
            <v>0</v>
          </cell>
          <cell r="H32">
            <v>11</v>
          </cell>
        </row>
        <row r="33">
          <cell r="A33">
            <v>1120110</v>
          </cell>
          <cell r="E33">
            <v>0</v>
          </cell>
          <cell r="F33">
            <v>0</v>
          </cell>
          <cell r="G33">
            <v>0</v>
          </cell>
          <cell r="H33">
            <v>11</v>
          </cell>
        </row>
        <row r="34">
          <cell r="A34">
            <v>1120110</v>
          </cell>
          <cell r="E34">
            <v>0</v>
          </cell>
          <cell r="F34">
            <v>0</v>
          </cell>
          <cell r="G34">
            <v>0</v>
          </cell>
          <cell r="H34">
            <v>11</v>
          </cell>
        </row>
        <row r="35">
          <cell r="A35">
            <v>1120110</v>
          </cell>
          <cell r="E35">
            <v>0</v>
          </cell>
          <cell r="F35">
            <v>0</v>
          </cell>
          <cell r="G35">
            <v>0</v>
          </cell>
          <cell r="H35">
            <v>11</v>
          </cell>
        </row>
        <row r="36">
          <cell r="A36">
            <v>1120110</v>
          </cell>
          <cell r="E36">
            <v>0</v>
          </cell>
          <cell r="F36">
            <v>0</v>
          </cell>
          <cell r="G36">
            <v>0</v>
          </cell>
          <cell r="H36">
            <v>11</v>
          </cell>
        </row>
        <row r="37">
          <cell r="A37">
            <v>1120110</v>
          </cell>
          <cell r="E37">
            <v>0</v>
          </cell>
          <cell r="F37">
            <v>0</v>
          </cell>
          <cell r="G37">
            <v>0</v>
          </cell>
          <cell r="H37">
            <v>11</v>
          </cell>
        </row>
        <row r="38">
          <cell r="A38">
            <v>1120110</v>
          </cell>
          <cell r="E38">
            <v>0</v>
          </cell>
          <cell r="F38">
            <v>0</v>
          </cell>
          <cell r="G38">
            <v>0</v>
          </cell>
          <cell r="H38">
            <v>11</v>
          </cell>
        </row>
        <row r="39">
          <cell r="A39">
            <v>1120110</v>
          </cell>
          <cell r="E39">
            <v>0</v>
          </cell>
          <cell r="F39">
            <v>0</v>
          </cell>
          <cell r="G39">
            <v>0</v>
          </cell>
          <cell r="H39">
            <v>11</v>
          </cell>
        </row>
        <row r="40">
          <cell r="A40">
            <v>1120110</v>
          </cell>
          <cell r="E40">
            <v>0</v>
          </cell>
          <cell r="F40">
            <v>0</v>
          </cell>
          <cell r="G40">
            <v>0</v>
          </cell>
          <cell r="H40">
            <v>11</v>
          </cell>
        </row>
        <row r="41">
          <cell r="A41">
            <v>1120110</v>
          </cell>
          <cell r="E41">
            <v>0</v>
          </cell>
          <cell r="F41">
            <v>0</v>
          </cell>
          <cell r="G41">
            <v>0</v>
          </cell>
          <cell r="H41">
            <v>11</v>
          </cell>
        </row>
        <row r="42">
          <cell r="A42">
            <v>1120110</v>
          </cell>
          <cell r="E42">
            <v>0</v>
          </cell>
          <cell r="F42">
            <v>0</v>
          </cell>
          <cell r="G42">
            <v>0</v>
          </cell>
          <cell r="H42">
            <v>11</v>
          </cell>
        </row>
        <row r="43">
          <cell r="A43">
            <v>1120110</v>
          </cell>
          <cell r="E43">
            <v>0</v>
          </cell>
          <cell r="F43">
            <v>0</v>
          </cell>
          <cell r="G43">
            <v>0</v>
          </cell>
          <cell r="H43">
            <v>11</v>
          </cell>
        </row>
        <row r="44">
          <cell r="A44">
            <v>1120110</v>
          </cell>
          <cell r="E44">
            <v>0</v>
          </cell>
          <cell r="F44">
            <v>0</v>
          </cell>
          <cell r="G44">
            <v>0</v>
          </cell>
          <cell r="H44">
            <v>11</v>
          </cell>
        </row>
        <row r="45">
          <cell r="A45">
            <v>1120110</v>
          </cell>
          <cell r="E45">
            <v>0</v>
          </cell>
          <cell r="F45">
            <v>0</v>
          </cell>
          <cell r="G45">
            <v>0</v>
          </cell>
          <cell r="H45">
            <v>11</v>
          </cell>
        </row>
        <row r="46">
          <cell r="A46">
            <v>1120110</v>
          </cell>
          <cell r="E46">
            <v>0</v>
          </cell>
          <cell r="F46">
            <v>0</v>
          </cell>
          <cell r="G46">
            <v>0</v>
          </cell>
          <cell r="H46">
            <v>11</v>
          </cell>
        </row>
        <row r="47">
          <cell r="A47">
            <v>1120110</v>
          </cell>
          <cell r="E47">
            <v>0</v>
          </cell>
          <cell r="F47">
            <v>0</v>
          </cell>
          <cell r="G47">
            <v>0</v>
          </cell>
          <cell r="H47">
            <v>11</v>
          </cell>
        </row>
        <row r="48">
          <cell r="A48">
            <v>1120110</v>
          </cell>
          <cell r="E48">
            <v>0</v>
          </cell>
          <cell r="F48">
            <v>0</v>
          </cell>
          <cell r="G48">
            <v>0</v>
          </cell>
          <cell r="H48">
            <v>11</v>
          </cell>
        </row>
        <row r="49">
          <cell r="A49">
            <v>1120110</v>
          </cell>
          <cell r="E49">
            <v>0</v>
          </cell>
          <cell r="F49">
            <v>0</v>
          </cell>
          <cell r="G49">
            <v>0</v>
          </cell>
          <cell r="H49">
            <v>11</v>
          </cell>
        </row>
        <row r="50">
          <cell r="A50">
            <v>1120110</v>
          </cell>
          <cell r="E50">
            <v>0</v>
          </cell>
          <cell r="F50">
            <v>0</v>
          </cell>
          <cell r="G50">
            <v>0</v>
          </cell>
          <cell r="H50">
            <v>11</v>
          </cell>
        </row>
        <row r="51">
          <cell r="A51">
            <v>1120210</v>
          </cell>
          <cell r="E51">
            <v>0</v>
          </cell>
          <cell r="F51">
            <v>-709159.62</v>
          </cell>
          <cell r="G51">
            <v>0</v>
          </cell>
          <cell r="H51">
            <v>11</v>
          </cell>
        </row>
        <row r="52">
          <cell r="A52">
            <v>1120210</v>
          </cell>
          <cell r="E52">
            <v>0</v>
          </cell>
          <cell r="F52">
            <v>443491.6</v>
          </cell>
          <cell r="G52">
            <v>0</v>
          </cell>
          <cell r="H52">
            <v>11</v>
          </cell>
        </row>
        <row r="53">
          <cell r="A53">
            <v>1120210</v>
          </cell>
          <cell r="E53">
            <v>0</v>
          </cell>
          <cell r="F53">
            <v>265668.02</v>
          </cell>
          <cell r="G53">
            <v>0</v>
          </cell>
          <cell r="H53">
            <v>11</v>
          </cell>
        </row>
        <row r="54">
          <cell r="A54">
            <v>1120210</v>
          </cell>
          <cell r="E54">
            <v>0</v>
          </cell>
          <cell r="F54">
            <v>-1144992.01</v>
          </cell>
          <cell r="G54">
            <v>0</v>
          </cell>
          <cell r="H54">
            <v>11</v>
          </cell>
        </row>
        <row r="55">
          <cell r="A55">
            <v>1120210</v>
          </cell>
          <cell r="E55">
            <v>20584.689999999999</v>
          </cell>
          <cell r="F55">
            <v>1049352.24</v>
          </cell>
          <cell r="G55">
            <v>0</v>
          </cell>
          <cell r="H55">
            <v>11</v>
          </cell>
        </row>
        <row r="56">
          <cell r="A56">
            <v>1120210</v>
          </cell>
          <cell r="E56">
            <v>0</v>
          </cell>
          <cell r="F56">
            <v>121647.46</v>
          </cell>
          <cell r="G56">
            <v>0</v>
          </cell>
          <cell r="H56">
            <v>11</v>
          </cell>
        </row>
        <row r="57">
          <cell r="A57">
            <v>1120509</v>
          </cell>
          <cell r="E57">
            <v>16131.76</v>
          </cell>
          <cell r="F57">
            <v>-8074.62</v>
          </cell>
          <cell r="G57">
            <v>0</v>
          </cell>
          <cell r="H57">
            <v>11</v>
          </cell>
        </row>
        <row r="58">
          <cell r="A58">
            <v>1130101</v>
          </cell>
          <cell r="E58">
            <v>-240</v>
          </cell>
          <cell r="F58">
            <v>6814.17</v>
          </cell>
          <cell r="G58">
            <v>0</v>
          </cell>
          <cell r="H58">
            <v>11</v>
          </cell>
        </row>
        <row r="59">
          <cell r="A59">
            <v>1130107</v>
          </cell>
          <cell r="E59">
            <v>-18.260000000000002</v>
          </cell>
          <cell r="F59">
            <v>21696.23</v>
          </cell>
          <cell r="G59">
            <v>0</v>
          </cell>
          <cell r="H59">
            <v>11</v>
          </cell>
        </row>
        <row r="60">
          <cell r="A60">
            <v>1130107</v>
          </cell>
          <cell r="E60">
            <v>78900</v>
          </cell>
          <cell r="F60">
            <v>78900</v>
          </cell>
          <cell r="G60">
            <v>0</v>
          </cell>
          <cell r="H60">
            <v>11</v>
          </cell>
        </row>
        <row r="61">
          <cell r="A61">
            <v>1130107</v>
          </cell>
          <cell r="E61">
            <v>0</v>
          </cell>
          <cell r="F61">
            <v>-61953.85</v>
          </cell>
          <cell r="G61">
            <v>0</v>
          </cell>
          <cell r="H61">
            <v>11</v>
          </cell>
        </row>
        <row r="62">
          <cell r="A62">
            <v>1130107</v>
          </cell>
          <cell r="E62">
            <v>0</v>
          </cell>
          <cell r="F62">
            <v>61953.85</v>
          </cell>
          <cell r="G62">
            <v>0</v>
          </cell>
          <cell r="H62">
            <v>11</v>
          </cell>
        </row>
        <row r="63">
          <cell r="A63">
            <v>1130107</v>
          </cell>
          <cell r="E63">
            <v>-2400</v>
          </cell>
          <cell r="F63">
            <v>0</v>
          </cell>
          <cell r="G63">
            <v>0</v>
          </cell>
          <cell r="H63">
            <v>11</v>
          </cell>
        </row>
        <row r="64">
          <cell r="A64">
            <v>1130111</v>
          </cell>
          <cell r="E64">
            <v>-64695.16</v>
          </cell>
          <cell r="F64">
            <v>0</v>
          </cell>
          <cell r="G64">
            <v>0</v>
          </cell>
          <cell r="H64">
            <v>11</v>
          </cell>
        </row>
        <row r="65">
          <cell r="A65">
            <v>1130152</v>
          </cell>
          <cell r="E65">
            <v>-1920.23</v>
          </cell>
          <cell r="F65">
            <v>8789.65</v>
          </cell>
          <cell r="G65">
            <v>0</v>
          </cell>
          <cell r="H65">
            <v>11</v>
          </cell>
        </row>
        <row r="66">
          <cell r="A66">
            <v>1130199</v>
          </cell>
          <cell r="E66">
            <v>61481.49</v>
          </cell>
          <cell r="F66">
            <v>87070.83</v>
          </cell>
          <cell r="G66">
            <v>0</v>
          </cell>
          <cell r="H66">
            <v>11</v>
          </cell>
        </row>
        <row r="67">
          <cell r="A67">
            <v>1130201</v>
          </cell>
          <cell r="E67">
            <v>0</v>
          </cell>
          <cell r="F67">
            <v>358.68</v>
          </cell>
          <cell r="G67">
            <v>0</v>
          </cell>
          <cell r="H67">
            <v>11</v>
          </cell>
        </row>
        <row r="68">
          <cell r="A68">
            <v>1130201</v>
          </cell>
          <cell r="E68">
            <v>67106.7</v>
          </cell>
          <cell r="F68">
            <v>899700.88</v>
          </cell>
          <cell r="G68">
            <v>0</v>
          </cell>
          <cell r="H68">
            <v>11</v>
          </cell>
        </row>
        <row r="69">
          <cell r="A69">
            <v>1130202</v>
          </cell>
          <cell r="E69">
            <v>15820.25</v>
          </cell>
          <cell r="F69">
            <v>199311.53</v>
          </cell>
          <cell r="G69">
            <v>0</v>
          </cell>
          <cell r="H69">
            <v>11</v>
          </cell>
        </row>
        <row r="70">
          <cell r="A70">
            <v>1130202</v>
          </cell>
          <cell r="E70">
            <v>149045.54</v>
          </cell>
          <cell r="F70">
            <v>1402003.56</v>
          </cell>
          <cell r="G70">
            <v>0</v>
          </cell>
          <cell r="H70">
            <v>11</v>
          </cell>
        </row>
        <row r="71">
          <cell r="A71">
            <v>1130256</v>
          </cell>
          <cell r="E71">
            <v>146780.76999999999</v>
          </cell>
          <cell r="F71">
            <v>230542.45</v>
          </cell>
          <cell r="G71">
            <v>0</v>
          </cell>
          <cell r="H71">
            <v>11</v>
          </cell>
        </row>
        <row r="72">
          <cell r="A72">
            <v>1130258</v>
          </cell>
          <cell r="E72">
            <v>0</v>
          </cell>
          <cell r="F72">
            <v>1657.92</v>
          </cell>
          <cell r="G72">
            <v>0</v>
          </cell>
          <cell r="H72">
            <v>11</v>
          </cell>
        </row>
        <row r="73">
          <cell r="A73">
            <v>1130260</v>
          </cell>
          <cell r="E73">
            <v>40512.480000000003</v>
          </cell>
          <cell r="F73">
            <v>29920.38</v>
          </cell>
          <cell r="G73">
            <v>0</v>
          </cell>
          <cell r="H73">
            <v>11</v>
          </cell>
        </row>
        <row r="74">
          <cell r="A74">
            <v>1130951</v>
          </cell>
          <cell r="E74">
            <v>0</v>
          </cell>
          <cell r="F74">
            <v>1100000</v>
          </cell>
          <cell r="G74">
            <v>0</v>
          </cell>
          <cell r="H74">
            <v>11</v>
          </cell>
        </row>
        <row r="75">
          <cell r="A75">
            <v>1130951</v>
          </cell>
          <cell r="E75">
            <v>0</v>
          </cell>
          <cell r="F75">
            <v>-990332.59</v>
          </cell>
          <cell r="G75">
            <v>0</v>
          </cell>
          <cell r="H75">
            <v>11</v>
          </cell>
        </row>
        <row r="76">
          <cell r="A76">
            <v>1130951</v>
          </cell>
          <cell r="E76">
            <v>0</v>
          </cell>
          <cell r="F76">
            <v>-8280.07</v>
          </cell>
          <cell r="G76">
            <v>0</v>
          </cell>
          <cell r="H76">
            <v>11</v>
          </cell>
        </row>
        <row r="77">
          <cell r="A77">
            <v>1130951</v>
          </cell>
          <cell r="E77">
            <v>30960.26</v>
          </cell>
          <cell r="F77">
            <v>2712392.39</v>
          </cell>
          <cell r="G77">
            <v>0</v>
          </cell>
          <cell r="H77">
            <v>11</v>
          </cell>
        </row>
        <row r="78">
          <cell r="A78">
            <v>1130951</v>
          </cell>
          <cell r="E78">
            <v>-3368790.65</v>
          </cell>
          <cell r="F78">
            <v>948042.75</v>
          </cell>
          <cell r="G78">
            <v>0</v>
          </cell>
          <cell r="H78">
            <v>11</v>
          </cell>
        </row>
        <row r="79">
          <cell r="A79">
            <v>1130951</v>
          </cell>
          <cell r="E79">
            <v>0</v>
          </cell>
          <cell r="F79">
            <v>7204912.3099999996</v>
          </cell>
          <cell r="G79">
            <v>0</v>
          </cell>
          <cell r="H79">
            <v>11</v>
          </cell>
        </row>
        <row r="80">
          <cell r="A80">
            <v>1130951</v>
          </cell>
          <cell r="E80">
            <v>0</v>
          </cell>
          <cell r="F80">
            <v>-7204912.3099999996</v>
          </cell>
          <cell r="G80">
            <v>0</v>
          </cell>
          <cell r="H80">
            <v>11</v>
          </cell>
        </row>
        <row r="81">
          <cell r="A81">
            <v>1130951</v>
          </cell>
          <cell r="E81">
            <v>-3351913.05</v>
          </cell>
          <cell r="F81">
            <v>1804324.76</v>
          </cell>
          <cell r="G81">
            <v>0</v>
          </cell>
          <cell r="H81">
            <v>11</v>
          </cell>
        </row>
        <row r="82">
          <cell r="A82">
            <v>1130951</v>
          </cell>
          <cell r="E82">
            <v>0</v>
          </cell>
          <cell r="F82">
            <v>0</v>
          </cell>
          <cell r="G82">
            <v>0</v>
          </cell>
          <cell r="H82">
            <v>11</v>
          </cell>
        </row>
        <row r="83">
          <cell r="A83">
            <v>1131000</v>
          </cell>
          <cell r="E83">
            <v>5000</v>
          </cell>
          <cell r="F83">
            <v>5000</v>
          </cell>
          <cell r="G83">
            <v>0</v>
          </cell>
          <cell r="H83">
            <v>11</v>
          </cell>
        </row>
        <row r="84">
          <cell r="A84">
            <v>1131000</v>
          </cell>
          <cell r="E84">
            <v>0</v>
          </cell>
          <cell r="F84">
            <v>4264.5</v>
          </cell>
          <cell r="G84">
            <v>0</v>
          </cell>
          <cell r="H84">
            <v>11</v>
          </cell>
        </row>
        <row r="85">
          <cell r="A85">
            <v>1131000</v>
          </cell>
          <cell r="E85">
            <v>10000</v>
          </cell>
          <cell r="F85">
            <v>85000</v>
          </cell>
          <cell r="G85">
            <v>0</v>
          </cell>
          <cell r="H85">
            <v>11</v>
          </cell>
        </row>
        <row r="86">
          <cell r="A86">
            <v>1131000</v>
          </cell>
          <cell r="E86">
            <v>195</v>
          </cell>
          <cell r="F86">
            <v>195</v>
          </cell>
          <cell r="G86">
            <v>0</v>
          </cell>
          <cell r="H86">
            <v>11</v>
          </cell>
        </row>
        <row r="87">
          <cell r="A87">
            <v>1131000</v>
          </cell>
          <cell r="E87">
            <v>0</v>
          </cell>
          <cell r="F87">
            <v>99.42</v>
          </cell>
          <cell r="G87">
            <v>0</v>
          </cell>
          <cell r="H87">
            <v>11</v>
          </cell>
        </row>
        <row r="88">
          <cell r="A88">
            <v>1131000</v>
          </cell>
          <cell r="E88">
            <v>260.56</v>
          </cell>
          <cell r="F88">
            <v>260.56</v>
          </cell>
          <cell r="G88">
            <v>0</v>
          </cell>
          <cell r="H88">
            <v>11</v>
          </cell>
        </row>
        <row r="89">
          <cell r="A89">
            <v>1131000</v>
          </cell>
          <cell r="E89">
            <v>0</v>
          </cell>
          <cell r="F89">
            <v>0</v>
          </cell>
          <cell r="G89">
            <v>0</v>
          </cell>
          <cell r="H89">
            <v>11</v>
          </cell>
        </row>
        <row r="90">
          <cell r="A90">
            <v>1131000</v>
          </cell>
          <cell r="E90">
            <v>0</v>
          </cell>
          <cell r="F90">
            <v>0</v>
          </cell>
          <cell r="G90">
            <v>0</v>
          </cell>
          <cell r="H90">
            <v>11</v>
          </cell>
        </row>
        <row r="91">
          <cell r="A91">
            <v>1131000</v>
          </cell>
          <cell r="E91">
            <v>-2500</v>
          </cell>
          <cell r="F91">
            <v>0</v>
          </cell>
          <cell r="G91">
            <v>0</v>
          </cell>
          <cell r="H91">
            <v>11</v>
          </cell>
        </row>
        <row r="92">
          <cell r="A92">
            <v>1131000</v>
          </cell>
          <cell r="E92">
            <v>2902</v>
          </cell>
          <cell r="F92">
            <v>2902</v>
          </cell>
          <cell r="G92">
            <v>0</v>
          </cell>
          <cell r="H92">
            <v>11</v>
          </cell>
        </row>
        <row r="93">
          <cell r="A93">
            <v>1131000</v>
          </cell>
          <cell r="E93">
            <v>0</v>
          </cell>
          <cell r="F93">
            <v>86.24</v>
          </cell>
          <cell r="G93">
            <v>0</v>
          </cell>
          <cell r="H93">
            <v>11</v>
          </cell>
        </row>
        <row r="94">
          <cell r="A94">
            <v>1131000</v>
          </cell>
          <cell r="E94">
            <v>564</v>
          </cell>
          <cell r="F94">
            <v>564</v>
          </cell>
          <cell r="G94">
            <v>0</v>
          </cell>
          <cell r="H94">
            <v>11</v>
          </cell>
        </row>
        <row r="95">
          <cell r="A95">
            <v>1131000</v>
          </cell>
          <cell r="E95">
            <v>0</v>
          </cell>
          <cell r="F95">
            <v>66285.31</v>
          </cell>
          <cell r="G95">
            <v>0</v>
          </cell>
          <cell r="H95">
            <v>11</v>
          </cell>
        </row>
        <row r="96">
          <cell r="A96">
            <v>1131000</v>
          </cell>
          <cell r="E96">
            <v>0</v>
          </cell>
          <cell r="F96">
            <v>2974</v>
          </cell>
          <cell r="G96">
            <v>0</v>
          </cell>
          <cell r="H96">
            <v>11</v>
          </cell>
        </row>
        <row r="97">
          <cell r="A97">
            <v>1131000</v>
          </cell>
          <cell r="E97">
            <v>0</v>
          </cell>
          <cell r="F97">
            <v>315.5</v>
          </cell>
          <cell r="G97">
            <v>0</v>
          </cell>
          <cell r="H97">
            <v>11</v>
          </cell>
        </row>
        <row r="98">
          <cell r="A98">
            <v>1131000</v>
          </cell>
          <cell r="E98">
            <v>0</v>
          </cell>
          <cell r="F98">
            <v>0</v>
          </cell>
          <cell r="G98">
            <v>0</v>
          </cell>
          <cell r="H98">
            <v>11</v>
          </cell>
        </row>
        <row r="99">
          <cell r="A99">
            <v>1131000</v>
          </cell>
          <cell r="E99">
            <v>0</v>
          </cell>
          <cell r="F99">
            <v>275.45</v>
          </cell>
          <cell r="G99">
            <v>0</v>
          </cell>
          <cell r="H99">
            <v>11</v>
          </cell>
        </row>
        <row r="100">
          <cell r="A100">
            <v>1131000</v>
          </cell>
          <cell r="E100">
            <v>-18450</v>
          </cell>
          <cell r="F100">
            <v>-18450</v>
          </cell>
          <cell r="G100">
            <v>0</v>
          </cell>
          <cell r="H100">
            <v>11</v>
          </cell>
        </row>
        <row r="101">
          <cell r="A101">
            <v>1131000</v>
          </cell>
          <cell r="E101">
            <v>-57066.29</v>
          </cell>
          <cell r="F101">
            <v>0</v>
          </cell>
          <cell r="G101">
            <v>0</v>
          </cell>
          <cell r="H101">
            <v>11</v>
          </cell>
        </row>
        <row r="102">
          <cell r="A102">
            <v>1131000</v>
          </cell>
          <cell r="E102">
            <v>0</v>
          </cell>
          <cell r="F102">
            <v>525.24</v>
          </cell>
          <cell r="G102">
            <v>0</v>
          </cell>
          <cell r="H102">
            <v>11</v>
          </cell>
        </row>
        <row r="103">
          <cell r="A103">
            <v>1131000</v>
          </cell>
          <cell r="E103">
            <v>0</v>
          </cell>
          <cell r="F103">
            <v>0</v>
          </cell>
          <cell r="G103">
            <v>0</v>
          </cell>
          <cell r="H103">
            <v>11</v>
          </cell>
        </row>
        <row r="104">
          <cell r="A104">
            <v>1131000</v>
          </cell>
          <cell r="E104">
            <v>0</v>
          </cell>
          <cell r="F104">
            <v>0</v>
          </cell>
          <cell r="G104">
            <v>0</v>
          </cell>
          <cell r="H104">
            <v>11</v>
          </cell>
        </row>
        <row r="105">
          <cell r="A105">
            <v>1131000</v>
          </cell>
          <cell r="E105">
            <v>2426.6999999999998</v>
          </cell>
          <cell r="F105">
            <v>2426.6999999999998</v>
          </cell>
          <cell r="G105">
            <v>0</v>
          </cell>
          <cell r="H105">
            <v>11</v>
          </cell>
        </row>
        <row r="106">
          <cell r="A106">
            <v>1131000</v>
          </cell>
          <cell r="E106">
            <v>-500</v>
          </cell>
          <cell r="F106">
            <v>500</v>
          </cell>
          <cell r="G106">
            <v>0</v>
          </cell>
          <cell r="H106">
            <v>11</v>
          </cell>
        </row>
        <row r="107">
          <cell r="A107">
            <v>1131000</v>
          </cell>
          <cell r="E107">
            <v>0</v>
          </cell>
          <cell r="F107">
            <v>8610.98</v>
          </cell>
          <cell r="G107">
            <v>0</v>
          </cell>
          <cell r="H107">
            <v>11</v>
          </cell>
        </row>
        <row r="108">
          <cell r="A108">
            <v>1131000</v>
          </cell>
          <cell r="E108">
            <v>-20</v>
          </cell>
          <cell r="F108">
            <v>4187</v>
          </cell>
          <cell r="G108">
            <v>0</v>
          </cell>
          <cell r="H108">
            <v>11</v>
          </cell>
        </row>
        <row r="109">
          <cell r="A109">
            <v>1131000</v>
          </cell>
          <cell r="E109">
            <v>0</v>
          </cell>
          <cell r="F109">
            <v>22132.79</v>
          </cell>
          <cell r="G109">
            <v>0</v>
          </cell>
          <cell r="H109">
            <v>11</v>
          </cell>
        </row>
        <row r="110">
          <cell r="A110">
            <v>1131000</v>
          </cell>
          <cell r="E110">
            <v>0</v>
          </cell>
          <cell r="F110">
            <v>0</v>
          </cell>
          <cell r="G110">
            <v>0</v>
          </cell>
          <cell r="H110">
            <v>11</v>
          </cell>
        </row>
        <row r="111">
          <cell r="A111">
            <v>1131000</v>
          </cell>
          <cell r="E111">
            <v>-82152.3</v>
          </cell>
          <cell r="F111">
            <v>144285.76000000001</v>
          </cell>
          <cell r="G111">
            <v>0</v>
          </cell>
          <cell r="H111">
            <v>11</v>
          </cell>
        </row>
        <row r="112">
          <cell r="A112">
            <v>1131000</v>
          </cell>
          <cell r="E112">
            <v>0</v>
          </cell>
          <cell r="F112">
            <v>195</v>
          </cell>
          <cell r="G112">
            <v>0</v>
          </cell>
          <cell r="H112">
            <v>11</v>
          </cell>
        </row>
        <row r="113">
          <cell r="A113">
            <v>1131000</v>
          </cell>
          <cell r="E113">
            <v>0</v>
          </cell>
          <cell r="F113">
            <v>19462.07</v>
          </cell>
          <cell r="G113">
            <v>0</v>
          </cell>
          <cell r="H113">
            <v>11</v>
          </cell>
        </row>
        <row r="114">
          <cell r="A114">
            <v>1131000</v>
          </cell>
          <cell r="E114">
            <v>0</v>
          </cell>
          <cell r="F114">
            <v>0</v>
          </cell>
          <cell r="G114">
            <v>0</v>
          </cell>
          <cell r="H114">
            <v>11</v>
          </cell>
        </row>
        <row r="115">
          <cell r="A115">
            <v>1131000</v>
          </cell>
          <cell r="E115">
            <v>0</v>
          </cell>
          <cell r="F115">
            <v>0</v>
          </cell>
          <cell r="G115">
            <v>0</v>
          </cell>
          <cell r="H115">
            <v>11</v>
          </cell>
        </row>
        <row r="116">
          <cell r="A116">
            <v>1131000</v>
          </cell>
          <cell r="E116">
            <v>400</v>
          </cell>
          <cell r="F116">
            <v>400</v>
          </cell>
          <cell r="G116">
            <v>0</v>
          </cell>
          <cell r="H116">
            <v>11</v>
          </cell>
        </row>
        <row r="117">
          <cell r="A117">
            <v>1131000</v>
          </cell>
          <cell r="E117">
            <v>0</v>
          </cell>
          <cell r="F117">
            <v>0</v>
          </cell>
          <cell r="G117">
            <v>0</v>
          </cell>
          <cell r="H117">
            <v>11</v>
          </cell>
        </row>
        <row r="118">
          <cell r="A118">
            <v>1131000</v>
          </cell>
          <cell r="E118">
            <v>0</v>
          </cell>
          <cell r="F118">
            <v>4</v>
          </cell>
          <cell r="G118">
            <v>0</v>
          </cell>
          <cell r="H118">
            <v>11</v>
          </cell>
        </row>
        <row r="119">
          <cell r="A119">
            <v>1131000</v>
          </cell>
          <cell r="E119">
            <v>0</v>
          </cell>
          <cell r="F119">
            <v>2220</v>
          </cell>
          <cell r="G119">
            <v>0</v>
          </cell>
          <cell r="H119">
            <v>11</v>
          </cell>
        </row>
        <row r="120">
          <cell r="A120">
            <v>1131000</v>
          </cell>
          <cell r="E120">
            <v>0</v>
          </cell>
          <cell r="F120">
            <v>250</v>
          </cell>
          <cell r="G120">
            <v>0</v>
          </cell>
          <cell r="H120">
            <v>11</v>
          </cell>
        </row>
        <row r="121">
          <cell r="A121">
            <v>1131000</v>
          </cell>
          <cell r="E121">
            <v>0</v>
          </cell>
          <cell r="F121">
            <v>0</v>
          </cell>
          <cell r="G121">
            <v>0</v>
          </cell>
          <cell r="H121">
            <v>11</v>
          </cell>
        </row>
        <row r="122">
          <cell r="A122">
            <v>1131100</v>
          </cell>
          <cell r="E122">
            <v>0</v>
          </cell>
          <cell r="F122">
            <v>0</v>
          </cell>
          <cell r="G122">
            <v>0</v>
          </cell>
          <cell r="H122">
            <v>11</v>
          </cell>
        </row>
        <row r="123">
          <cell r="A123">
            <v>1131100</v>
          </cell>
          <cell r="E123">
            <v>0</v>
          </cell>
          <cell r="F123">
            <v>500</v>
          </cell>
          <cell r="G123">
            <v>0</v>
          </cell>
          <cell r="H123">
            <v>11</v>
          </cell>
        </row>
        <row r="124">
          <cell r="A124">
            <v>1131100</v>
          </cell>
          <cell r="E124">
            <v>0</v>
          </cell>
          <cell r="F124">
            <v>0</v>
          </cell>
          <cell r="G124">
            <v>0</v>
          </cell>
          <cell r="H124">
            <v>11</v>
          </cell>
        </row>
        <row r="125">
          <cell r="A125">
            <v>1131100</v>
          </cell>
          <cell r="E125">
            <v>0</v>
          </cell>
          <cell r="F125">
            <v>0</v>
          </cell>
          <cell r="G125">
            <v>0</v>
          </cell>
          <cell r="H125">
            <v>11</v>
          </cell>
        </row>
        <row r="126">
          <cell r="A126">
            <v>1131100</v>
          </cell>
          <cell r="E126">
            <v>0</v>
          </cell>
          <cell r="F126">
            <v>0</v>
          </cell>
          <cell r="G126">
            <v>0</v>
          </cell>
          <cell r="H126">
            <v>11</v>
          </cell>
        </row>
        <row r="127">
          <cell r="A127">
            <v>1131100</v>
          </cell>
          <cell r="E127">
            <v>0</v>
          </cell>
          <cell r="F127">
            <v>0</v>
          </cell>
          <cell r="G127">
            <v>0</v>
          </cell>
          <cell r="H127">
            <v>11</v>
          </cell>
        </row>
        <row r="128">
          <cell r="A128">
            <v>1131100</v>
          </cell>
          <cell r="E128">
            <v>300</v>
          </cell>
          <cell r="F128">
            <v>300</v>
          </cell>
          <cell r="G128">
            <v>0</v>
          </cell>
          <cell r="H128">
            <v>11</v>
          </cell>
        </row>
        <row r="129">
          <cell r="A129">
            <v>1131100</v>
          </cell>
          <cell r="E129">
            <v>0</v>
          </cell>
          <cell r="F129">
            <v>0</v>
          </cell>
          <cell r="G129">
            <v>0</v>
          </cell>
          <cell r="H129">
            <v>11</v>
          </cell>
        </row>
        <row r="130">
          <cell r="A130">
            <v>1131100</v>
          </cell>
          <cell r="E130">
            <v>0</v>
          </cell>
          <cell r="F130">
            <v>0</v>
          </cell>
          <cell r="G130">
            <v>0</v>
          </cell>
          <cell r="H130">
            <v>11</v>
          </cell>
        </row>
        <row r="131">
          <cell r="A131">
            <v>1131100</v>
          </cell>
          <cell r="E131">
            <v>0</v>
          </cell>
          <cell r="F131">
            <v>0</v>
          </cell>
          <cell r="G131">
            <v>0</v>
          </cell>
          <cell r="H131">
            <v>11</v>
          </cell>
        </row>
        <row r="132">
          <cell r="A132">
            <v>1131100</v>
          </cell>
          <cell r="E132">
            <v>0</v>
          </cell>
          <cell r="F132">
            <v>0</v>
          </cell>
          <cell r="G132">
            <v>0</v>
          </cell>
          <cell r="H132">
            <v>11</v>
          </cell>
        </row>
        <row r="133">
          <cell r="A133">
            <v>1131100</v>
          </cell>
          <cell r="E133">
            <v>300</v>
          </cell>
          <cell r="F133">
            <v>300</v>
          </cell>
          <cell r="G133">
            <v>0</v>
          </cell>
          <cell r="H133">
            <v>11</v>
          </cell>
        </row>
        <row r="134">
          <cell r="A134">
            <v>1131300</v>
          </cell>
          <cell r="E134">
            <v>0</v>
          </cell>
          <cell r="F134">
            <v>458.25</v>
          </cell>
          <cell r="G134">
            <v>0</v>
          </cell>
          <cell r="H134">
            <v>11</v>
          </cell>
        </row>
        <row r="135">
          <cell r="A135">
            <v>1131300</v>
          </cell>
          <cell r="E135">
            <v>0</v>
          </cell>
          <cell r="F135">
            <v>55105</v>
          </cell>
          <cell r="G135">
            <v>0</v>
          </cell>
          <cell r="H135">
            <v>11</v>
          </cell>
        </row>
        <row r="136">
          <cell r="A136">
            <v>1131300</v>
          </cell>
          <cell r="E136">
            <v>0</v>
          </cell>
          <cell r="F136">
            <v>-55105</v>
          </cell>
          <cell r="G136">
            <v>0</v>
          </cell>
          <cell r="H136">
            <v>11</v>
          </cell>
        </row>
        <row r="137">
          <cell r="A137">
            <v>1135100</v>
          </cell>
          <cell r="E137">
            <v>0</v>
          </cell>
          <cell r="F137">
            <v>0</v>
          </cell>
          <cell r="G137">
            <v>0</v>
          </cell>
          <cell r="H137">
            <v>11</v>
          </cell>
        </row>
        <row r="138">
          <cell r="A138">
            <v>1140100</v>
          </cell>
          <cell r="E138">
            <v>-213076.51</v>
          </cell>
          <cell r="F138">
            <v>4584319.2</v>
          </cell>
          <cell r="G138">
            <v>0</v>
          </cell>
          <cell r="H138">
            <v>11</v>
          </cell>
        </row>
        <row r="139">
          <cell r="A139">
            <v>1140100</v>
          </cell>
          <cell r="E139">
            <v>0</v>
          </cell>
          <cell r="F139">
            <v>0</v>
          </cell>
          <cell r="G139">
            <v>0</v>
          </cell>
          <cell r="H139">
            <v>11</v>
          </cell>
        </row>
        <row r="140">
          <cell r="A140">
            <v>1140100</v>
          </cell>
          <cell r="E140">
            <v>686314.08</v>
          </cell>
          <cell r="F140">
            <v>692356.53</v>
          </cell>
          <cell r="G140">
            <v>0</v>
          </cell>
          <cell r="H140">
            <v>11</v>
          </cell>
        </row>
        <row r="141">
          <cell r="A141">
            <v>1140100</v>
          </cell>
          <cell r="E141">
            <v>570849.91</v>
          </cell>
          <cell r="F141">
            <v>745746.57</v>
          </cell>
          <cell r="G141">
            <v>0</v>
          </cell>
          <cell r="H141">
            <v>11</v>
          </cell>
        </row>
        <row r="142">
          <cell r="A142">
            <v>1140400</v>
          </cell>
          <cell r="E142">
            <v>-46862.42</v>
          </cell>
          <cell r="F142">
            <v>383.58</v>
          </cell>
          <cell r="G142">
            <v>0</v>
          </cell>
          <cell r="H142">
            <v>11</v>
          </cell>
        </row>
        <row r="143">
          <cell r="A143">
            <v>1140400</v>
          </cell>
          <cell r="E143">
            <v>38684.6</v>
          </cell>
          <cell r="F143">
            <v>60596.99</v>
          </cell>
          <cell r="G143">
            <v>0</v>
          </cell>
          <cell r="H143">
            <v>11</v>
          </cell>
        </row>
        <row r="144">
          <cell r="A144">
            <v>1140501</v>
          </cell>
          <cell r="E144">
            <v>130960.65</v>
          </cell>
          <cell r="F144">
            <v>289204.53999999998</v>
          </cell>
          <cell r="G144">
            <v>0</v>
          </cell>
          <cell r="H144">
            <v>11</v>
          </cell>
        </row>
        <row r="145">
          <cell r="A145">
            <v>1140502</v>
          </cell>
          <cell r="E145">
            <v>62328.3</v>
          </cell>
          <cell r="F145">
            <v>243079.54</v>
          </cell>
          <cell r="G145">
            <v>0</v>
          </cell>
          <cell r="H145">
            <v>11</v>
          </cell>
        </row>
        <row r="146">
          <cell r="A146">
            <v>1140503</v>
          </cell>
          <cell r="E146">
            <v>-36905.47</v>
          </cell>
          <cell r="F146">
            <v>188972.07</v>
          </cell>
          <cell r="G146">
            <v>0</v>
          </cell>
          <cell r="H146">
            <v>11</v>
          </cell>
        </row>
        <row r="147">
          <cell r="A147">
            <v>1140504</v>
          </cell>
          <cell r="E147">
            <v>0</v>
          </cell>
          <cell r="F147">
            <v>261021.11</v>
          </cell>
          <cell r="G147">
            <v>0</v>
          </cell>
          <cell r="H147">
            <v>11</v>
          </cell>
        </row>
        <row r="148">
          <cell r="A148">
            <v>1140505</v>
          </cell>
          <cell r="E148">
            <v>-8550.76</v>
          </cell>
          <cell r="F148">
            <v>87350.73</v>
          </cell>
          <cell r="G148">
            <v>0</v>
          </cell>
          <cell r="H148">
            <v>11</v>
          </cell>
        </row>
        <row r="149">
          <cell r="A149">
            <v>1140506</v>
          </cell>
          <cell r="E149">
            <v>-31450.73</v>
          </cell>
          <cell r="F149">
            <v>5722103.5300000003</v>
          </cell>
          <cell r="G149">
            <v>0</v>
          </cell>
          <cell r="H149">
            <v>11</v>
          </cell>
        </row>
        <row r="150">
          <cell r="A150">
            <v>1140507</v>
          </cell>
          <cell r="E150">
            <v>2236.84</v>
          </cell>
          <cell r="F150">
            <v>91783.58</v>
          </cell>
          <cell r="G150">
            <v>0</v>
          </cell>
          <cell r="H150">
            <v>11</v>
          </cell>
        </row>
        <row r="151">
          <cell r="A151">
            <v>1140509</v>
          </cell>
          <cell r="E151">
            <v>0</v>
          </cell>
          <cell r="F151">
            <v>0</v>
          </cell>
          <cell r="G151">
            <v>0</v>
          </cell>
          <cell r="H151">
            <v>11</v>
          </cell>
        </row>
        <row r="152">
          <cell r="A152">
            <v>1140512</v>
          </cell>
          <cell r="E152">
            <v>6545.02</v>
          </cell>
          <cell r="F152">
            <v>52434.82</v>
          </cell>
          <cell r="G152">
            <v>0</v>
          </cell>
          <cell r="H152">
            <v>11</v>
          </cell>
        </row>
        <row r="153">
          <cell r="A153">
            <v>1140598</v>
          </cell>
          <cell r="E153">
            <v>0</v>
          </cell>
          <cell r="F153">
            <v>0</v>
          </cell>
          <cell r="G153">
            <v>0</v>
          </cell>
          <cell r="H153">
            <v>11</v>
          </cell>
        </row>
        <row r="154">
          <cell r="A154">
            <v>1140599</v>
          </cell>
          <cell r="E154">
            <v>0</v>
          </cell>
          <cell r="F154">
            <v>2056.87</v>
          </cell>
          <cell r="G154">
            <v>0</v>
          </cell>
          <cell r="H154">
            <v>11</v>
          </cell>
        </row>
        <row r="155">
          <cell r="A155">
            <v>1140601</v>
          </cell>
          <cell r="E155">
            <v>399120.85</v>
          </cell>
          <cell r="F155">
            <v>1175943.6499999999</v>
          </cell>
          <cell r="G155">
            <v>0</v>
          </cell>
          <cell r="H155">
            <v>11</v>
          </cell>
        </row>
        <row r="156">
          <cell r="A156">
            <v>1140601</v>
          </cell>
          <cell r="E156">
            <v>-296095.31</v>
          </cell>
          <cell r="F156">
            <v>1384169.35</v>
          </cell>
          <cell r="G156">
            <v>0</v>
          </cell>
          <cell r="H156">
            <v>11</v>
          </cell>
        </row>
        <row r="157">
          <cell r="A157">
            <v>1140800</v>
          </cell>
          <cell r="E157">
            <v>-5000</v>
          </cell>
          <cell r="F157">
            <v>2500</v>
          </cell>
          <cell r="G157">
            <v>0</v>
          </cell>
          <cell r="H157">
            <v>11</v>
          </cell>
        </row>
        <row r="158">
          <cell r="A158">
            <v>1140800</v>
          </cell>
          <cell r="E158">
            <v>0</v>
          </cell>
          <cell r="F158">
            <v>18450</v>
          </cell>
          <cell r="G158">
            <v>0</v>
          </cell>
          <cell r="H158">
            <v>11</v>
          </cell>
        </row>
        <row r="159">
          <cell r="A159">
            <v>1140800</v>
          </cell>
          <cell r="E159">
            <v>873.6</v>
          </cell>
          <cell r="F159">
            <v>873.6</v>
          </cell>
          <cell r="G159">
            <v>0</v>
          </cell>
          <cell r="H159">
            <v>11</v>
          </cell>
        </row>
        <row r="160">
          <cell r="A160">
            <v>1140800</v>
          </cell>
          <cell r="E160">
            <v>0</v>
          </cell>
          <cell r="F160">
            <v>8996.4</v>
          </cell>
          <cell r="G160">
            <v>0</v>
          </cell>
          <cell r="H160">
            <v>11</v>
          </cell>
        </row>
        <row r="161">
          <cell r="A161">
            <v>1140900</v>
          </cell>
          <cell r="E161">
            <v>0</v>
          </cell>
          <cell r="F161">
            <v>0</v>
          </cell>
          <cell r="G161">
            <v>0</v>
          </cell>
          <cell r="H161">
            <v>11</v>
          </cell>
        </row>
        <row r="162">
          <cell r="A162">
            <v>1140900</v>
          </cell>
          <cell r="E162">
            <v>0</v>
          </cell>
          <cell r="F162">
            <v>0</v>
          </cell>
          <cell r="G162">
            <v>0</v>
          </cell>
          <cell r="H162">
            <v>11</v>
          </cell>
        </row>
        <row r="163">
          <cell r="A163">
            <v>1140900</v>
          </cell>
          <cell r="E163">
            <v>0</v>
          </cell>
          <cell r="F163">
            <v>6497.84</v>
          </cell>
          <cell r="G163">
            <v>0</v>
          </cell>
          <cell r="H163">
            <v>11</v>
          </cell>
        </row>
        <row r="164">
          <cell r="A164">
            <v>1140900</v>
          </cell>
          <cell r="E164">
            <v>0</v>
          </cell>
          <cell r="F164">
            <v>3939.84</v>
          </cell>
          <cell r="G164">
            <v>0</v>
          </cell>
          <cell r="H164">
            <v>11</v>
          </cell>
        </row>
        <row r="165">
          <cell r="A165">
            <v>1140900</v>
          </cell>
          <cell r="E165">
            <v>0</v>
          </cell>
          <cell r="F165">
            <v>2567.13</v>
          </cell>
          <cell r="G165">
            <v>0</v>
          </cell>
          <cell r="H165">
            <v>11</v>
          </cell>
        </row>
        <row r="166">
          <cell r="A166">
            <v>1140900</v>
          </cell>
          <cell r="E166">
            <v>0</v>
          </cell>
          <cell r="F166">
            <v>0</v>
          </cell>
          <cell r="G166">
            <v>0</v>
          </cell>
          <cell r="H166">
            <v>11</v>
          </cell>
        </row>
        <row r="167">
          <cell r="A167">
            <v>1140900</v>
          </cell>
          <cell r="E167">
            <v>0</v>
          </cell>
          <cell r="F167">
            <v>1786.2</v>
          </cell>
          <cell r="G167">
            <v>0</v>
          </cell>
          <cell r="H167">
            <v>11</v>
          </cell>
        </row>
        <row r="168">
          <cell r="A168">
            <v>1149901</v>
          </cell>
          <cell r="E168">
            <v>-1296.32</v>
          </cell>
          <cell r="F168">
            <v>48472.52</v>
          </cell>
          <cell r="G168">
            <v>0</v>
          </cell>
          <cell r="H168">
            <v>11</v>
          </cell>
        </row>
        <row r="169">
          <cell r="A169">
            <v>1149904</v>
          </cell>
          <cell r="E169">
            <v>5264.91</v>
          </cell>
          <cell r="F169">
            <v>76839.259999999995</v>
          </cell>
          <cell r="G169">
            <v>0</v>
          </cell>
          <cell r="H169">
            <v>11</v>
          </cell>
        </row>
        <row r="170">
          <cell r="A170">
            <v>1149906</v>
          </cell>
          <cell r="E170">
            <v>0</v>
          </cell>
          <cell r="F170">
            <v>55328.83</v>
          </cell>
          <cell r="G170">
            <v>0</v>
          </cell>
          <cell r="H170">
            <v>11</v>
          </cell>
        </row>
        <row r="171">
          <cell r="A171">
            <v>1160102</v>
          </cell>
          <cell r="E171">
            <v>431307.73</v>
          </cell>
          <cell r="F171">
            <v>482147.09</v>
          </cell>
          <cell r="G171">
            <v>0</v>
          </cell>
          <cell r="H171">
            <v>11</v>
          </cell>
        </row>
        <row r="172">
          <cell r="A172">
            <v>1160110</v>
          </cell>
          <cell r="E172">
            <v>0</v>
          </cell>
          <cell r="F172">
            <v>0</v>
          </cell>
          <cell r="G172">
            <v>0</v>
          </cell>
          <cell r="H172">
            <v>11</v>
          </cell>
        </row>
        <row r="173">
          <cell r="A173">
            <v>1160110</v>
          </cell>
          <cell r="E173">
            <v>13336.4</v>
          </cell>
          <cell r="F173">
            <v>284321.98</v>
          </cell>
          <cell r="G173">
            <v>0</v>
          </cell>
          <cell r="H173">
            <v>11</v>
          </cell>
        </row>
        <row r="174">
          <cell r="A174">
            <v>1160110</v>
          </cell>
          <cell r="E174">
            <v>-23755.919999999998</v>
          </cell>
          <cell r="F174">
            <v>0</v>
          </cell>
          <cell r="G174">
            <v>0</v>
          </cell>
          <cell r="H174">
            <v>11</v>
          </cell>
        </row>
        <row r="175">
          <cell r="A175">
            <v>1160110</v>
          </cell>
          <cell r="E175">
            <v>-19719.650000000001</v>
          </cell>
          <cell r="F175">
            <v>154667.76</v>
          </cell>
          <cell r="G175">
            <v>0</v>
          </cell>
          <cell r="H175">
            <v>11</v>
          </cell>
        </row>
        <row r="176">
          <cell r="A176">
            <v>1160111</v>
          </cell>
          <cell r="E176">
            <v>-13507.78</v>
          </cell>
          <cell r="F176">
            <v>-185481.64</v>
          </cell>
          <cell r="G176">
            <v>0</v>
          </cell>
          <cell r="H176">
            <v>11</v>
          </cell>
        </row>
        <row r="177">
          <cell r="A177">
            <v>1160111</v>
          </cell>
          <cell r="E177">
            <v>16041.77</v>
          </cell>
          <cell r="F177">
            <v>408.98</v>
          </cell>
          <cell r="G177">
            <v>0</v>
          </cell>
          <cell r="H177">
            <v>11</v>
          </cell>
        </row>
        <row r="178">
          <cell r="A178">
            <v>1160111</v>
          </cell>
          <cell r="E178">
            <v>-2078.75</v>
          </cell>
          <cell r="F178">
            <v>-96667.35</v>
          </cell>
          <cell r="G178">
            <v>0</v>
          </cell>
          <cell r="H178">
            <v>11</v>
          </cell>
        </row>
        <row r="179">
          <cell r="A179">
            <v>1210104</v>
          </cell>
          <cell r="E179">
            <v>14.47</v>
          </cell>
          <cell r="F179">
            <v>3028.71</v>
          </cell>
          <cell r="G179">
            <v>0</v>
          </cell>
          <cell r="H179">
            <v>12</v>
          </cell>
        </row>
        <row r="180">
          <cell r="A180">
            <v>1210104</v>
          </cell>
          <cell r="E180">
            <v>26.22</v>
          </cell>
          <cell r="F180">
            <v>5489.23</v>
          </cell>
          <cell r="G180">
            <v>0</v>
          </cell>
          <cell r="H180">
            <v>12</v>
          </cell>
        </row>
        <row r="181">
          <cell r="A181">
            <v>1210104</v>
          </cell>
          <cell r="E181">
            <v>62.22</v>
          </cell>
          <cell r="F181">
            <v>5815.46</v>
          </cell>
          <cell r="G181">
            <v>0</v>
          </cell>
          <cell r="H181">
            <v>12</v>
          </cell>
        </row>
        <row r="182">
          <cell r="A182">
            <v>1210104</v>
          </cell>
          <cell r="E182">
            <v>2809.45</v>
          </cell>
          <cell r="F182">
            <v>4361.8</v>
          </cell>
          <cell r="G182">
            <v>0</v>
          </cell>
          <cell r="H182">
            <v>12</v>
          </cell>
        </row>
        <row r="183">
          <cell r="A183">
            <v>1210104</v>
          </cell>
          <cell r="E183">
            <v>6.4</v>
          </cell>
          <cell r="F183">
            <v>1122.54</v>
          </cell>
          <cell r="G183">
            <v>0</v>
          </cell>
          <cell r="H183">
            <v>12</v>
          </cell>
        </row>
        <row r="184">
          <cell r="A184">
            <v>1210104</v>
          </cell>
          <cell r="E184">
            <v>42.9</v>
          </cell>
          <cell r="F184">
            <v>3326.04</v>
          </cell>
          <cell r="G184">
            <v>0</v>
          </cell>
          <cell r="H184">
            <v>12</v>
          </cell>
        </row>
        <row r="185">
          <cell r="A185">
            <v>1210104</v>
          </cell>
          <cell r="E185">
            <v>9.89</v>
          </cell>
          <cell r="F185">
            <v>2070.4699999999998</v>
          </cell>
          <cell r="G185">
            <v>0</v>
          </cell>
          <cell r="H185">
            <v>12</v>
          </cell>
        </row>
        <row r="186">
          <cell r="A186">
            <v>1210152</v>
          </cell>
          <cell r="E186">
            <v>0</v>
          </cell>
          <cell r="F186">
            <v>0</v>
          </cell>
          <cell r="G186">
            <v>0</v>
          </cell>
          <cell r="H186">
            <v>12</v>
          </cell>
        </row>
        <row r="187">
          <cell r="A187">
            <v>1210152</v>
          </cell>
          <cell r="E187">
            <v>0</v>
          </cell>
          <cell r="F187">
            <v>0</v>
          </cell>
          <cell r="G187">
            <v>0</v>
          </cell>
          <cell r="H187">
            <v>12</v>
          </cell>
        </row>
        <row r="188">
          <cell r="A188">
            <v>1220102</v>
          </cell>
          <cell r="E188">
            <v>0</v>
          </cell>
          <cell r="F188">
            <v>36083.629999999997</v>
          </cell>
          <cell r="G188">
            <v>0</v>
          </cell>
          <cell r="H188">
            <v>12</v>
          </cell>
        </row>
        <row r="189">
          <cell r="A189">
            <v>1290910</v>
          </cell>
          <cell r="E189">
            <v>1747.86</v>
          </cell>
          <cell r="F189">
            <v>39864.54</v>
          </cell>
          <cell r="G189">
            <v>0</v>
          </cell>
          <cell r="H189">
            <v>12</v>
          </cell>
        </row>
        <row r="190">
          <cell r="A190">
            <v>1310299</v>
          </cell>
          <cell r="E190">
            <v>0</v>
          </cell>
          <cell r="F190">
            <v>11564946.789999999</v>
          </cell>
          <cell r="G190">
            <v>0</v>
          </cell>
          <cell r="H190">
            <v>13</v>
          </cell>
        </row>
        <row r="191">
          <cell r="A191">
            <v>1310299</v>
          </cell>
          <cell r="E191">
            <v>0</v>
          </cell>
          <cell r="F191">
            <v>88112</v>
          </cell>
          <cell r="G191">
            <v>0</v>
          </cell>
          <cell r="H191">
            <v>13</v>
          </cell>
        </row>
        <row r="192">
          <cell r="A192">
            <v>1320101</v>
          </cell>
          <cell r="E192">
            <v>0</v>
          </cell>
          <cell r="F192">
            <v>2733181.26</v>
          </cell>
          <cell r="G192">
            <v>0</v>
          </cell>
          <cell r="H192">
            <v>13</v>
          </cell>
        </row>
        <row r="193">
          <cell r="A193">
            <v>1320102</v>
          </cell>
          <cell r="E193">
            <v>0</v>
          </cell>
          <cell r="F193">
            <v>37190579.560000002</v>
          </cell>
          <cell r="G193">
            <v>0</v>
          </cell>
          <cell r="H193">
            <v>13</v>
          </cell>
        </row>
        <row r="194">
          <cell r="A194">
            <v>1320103</v>
          </cell>
          <cell r="E194">
            <v>0</v>
          </cell>
          <cell r="F194">
            <v>280694.01</v>
          </cell>
          <cell r="G194">
            <v>0</v>
          </cell>
          <cell r="H194">
            <v>13</v>
          </cell>
        </row>
        <row r="195">
          <cell r="A195">
            <v>1320104</v>
          </cell>
          <cell r="E195">
            <v>6816.94</v>
          </cell>
          <cell r="F195">
            <v>1929598</v>
          </cell>
          <cell r="G195">
            <v>0</v>
          </cell>
          <cell r="H195">
            <v>13</v>
          </cell>
        </row>
        <row r="196">
          <cell r="A196">
            <v>1320105</v>
          </cell>
          <cell r="E196">
            <v>0</v>
          </cell>
          <cell r="F196">
            <v>254724320.97</v>
          </cell>
          <cell r="G196">
            <v>0</v>
          </cell>
          <cell r="H196">
            <v>13</v>
          </cell>
        </row>
        <row r="197">
          <cell r="A197">
            <v>1320106</v>
          </cell>
          <cell r="E197">
            <v>0</v>
          </cell>
          <cell r="F197">
            <v>1470997.03</v>
          </cell>
          <cell r="G197">
            <v>0</v>
          </cell>
          <cell r="H197">
            <v>13</v>
          </cell>
        </row>
        <row r="198">
          <cell r="A198">
            <v>1320107</v>
          </cell>
          <cell r="E198">
            <v>0</v>
          </cell>
          <cell r="F198">
            <v>3358477.26</v>
          </cell>
          <cell r="G198">
            <v>0</v>
          </cell>
          <cell r="H198">
            <v>13</v>
          </cell>
        </row>
        <row r="199">
          <cell r="A199">
            <v>1320108</v>
          </cell>
          <cell r="E199">
            <v>0</v>
          </cell>
          <cell r="F199">
            <v>2195356.48</v>
          </cell>
          <cell r="G199">
            <v>0</v>
          </cell>
          <cell r="H199">
            <v>13</v>
          </cell>
        </row>
        <row r="200">
          <cell r="A200">
            <v>1320109</v>
          </cell>
          <cell r="E200">
            <v>0</v>
          </cell>
          <cell r="F200">
            <v>5299459.05</v>
          </cell>
          <cell r="G200">
            <v>0</v>
          </cell>
          <cell r="H200">
            <v>13</v>
          </cell>
        </row>
        <row r="201">
          <cell r="A201">
            <v>1320110</v>
          </cell>
          <cell r="E201">
            <v>0</v>
          </cell>
          <cell r="F201">
            <v>95246.9</v>
          </cell>
          <cell r="G201">
            <v>0</v>
          </cell>
          <cell r="H201">
            <v>13</v>
          </cell>
        </row>
        <row r="202">
          <cell r="A202">
            <v>1320113</v>
          </cell>
          <cell r="E202">
            <v>0</v>
          </cell>
          <cell r="F202">
            <v>6150.51</v>
          </cell>
          <cell r="G202">
            <v>0</v>
          </cell>
          <cell r="H202">
            <v>13</v>
          </cell>
        </row>
        <row r="203">
          <cell r="A203">
            <v>1320113</v>
          </cell>
          <cell r="E203">
            <v>0</v>
          </cell>
          <cell r="F203">
            <v>15844.8</v>
          </cell>
          <cell r="G203">
            <v>0</v>
          </cell>
          <cell r="H203">
            <v>13</v>
          </cell>
        </row>
        <row r="204">
          <cell r="A204">
            <v>1320117</v>
          </cell>
          <cell r="E204">
            <v>0</v>
          </cell>
          <cell r="F204">
            <v>6571598.6100000003</v>
          </cell>
          <cell r="G204">
            <v>0</v>
          </cell>
          <cell r="H204">
            <v>13</v>
          </cell>
        </row>
        <row r="205">
          <cell r="A205">
            <v>1320302</v>
          </cell>
          <cell r="E205">
            <v>-123968.6</v>
          </cell>
          <cell r="F205">
            <v>-4644301.74</v>
          </cell>
          <cell r="G205">
            <v>0</v>
          </cell>
          <cell r="H205">
            <v>13</v>
          </cell>
        </row>
        <row r="206">
          <cell r="A206">
            <v>1320304</v>
          </cell>
          <cell r="E206">
            <v>-31837.81</v>
          </cell>
          <cell r="F206">
            <v>-1228335.72</v>
          </cell>
          <cell r="G206">
            <v>0</v>
          </cell>
          <cell r="H206">
            <v>13</v>
          </cell>
        </row>
        <row r="207">
          <cell r="A207">
            <v>1320305</v>
          </cell>
          <cell r="E207">
            <v>-1165801.8999999999</v>
          </cell>
          <cell r="F207">
            <v>-39136286.810000002</v>
          </cell>
          <cell r="G207">
            <v>0</v>
          </cell>
          <cell r="H207">
            <v>13</v>
          </cell>
        </row>
        <row r="208">
          <cell r="A208">
            <v>1320306</v>
          </cell>
          <cell r="E208">
            <v>-12145.8</v>
          </cell>
          <cell r="F208">
            <v>-517615.86</v>
          </cell>
          <cell r="G208">
            <v>0</v>
          </cell>
          <cell r="H208">
            <v>13</v>
          </cell>
        </row>
        <row r="209">
          <cell r="A209">
            <v>1320307</v>
          </cell>
          <cell r="E209">
            <v>-55208.23</v>
          </cell>
          <cell r="F209">
            <v>-2140320.41</v>
          </cell>
          <cell r="G209">
            <v>0</v>
          </cell>
          <cell r="H209">
            <v>13</v>
          </cell>
        </row>
        <row r="210">
          <cell r="A210">
            <v>1320308</v>
          </cell>
          <cell r="E210">
            <v>-17908.990000000002</v>
          </cell>
          <cell r="F210">
            <v>-767841.38</v>
          </cell>
          <cell r="G210">
            <v>0</v>
          </cell>
          <cell r="H210">
            <v>13</v>
          </cell>
        </row>
        <row r="211">
          <cell r="A211">
            <v>1320309</v>
          </cell>
          <cell r="E211">
            <v>-17664.86</v>
          </cell>
          <cell r="F211">
            <v>-669228.59</v>
          </cell>
          <cell r="G211">
            <v>0</v>
          </cell>
          <cell r="H211">
            <v>13</v>
          </cell>
        </row>
        <row r="212">
          <cell r="A212">
            <v>1320317</v>
          </cell>
          <cell r="E212">
            <v>-109526.64</v>
          </cell>
          <cell r="F212">
            <v>-4701942.8600000003</v>
          </cell>
          <cell r="G212">
            <v>0</v>
          </cell>
          <cell r="H212">
            <v>13</v>
          </cell>
        </row>
        <row r="213">
          <cell r="A213">
            <v>1320501</v>
          </cell>
          <cell r="E213">
            <v>475365.22</v>
          </cell>
          <cell r="F213">
            <v>1012541.05</v>
          </cell>
          <cell r="G213">
            <v>0</v>
          </cell>
          <cell r="H213">
            <v>13</v>
          </cell>
        </row>
        <row r="214">
          <cell r="A214">
            <v>1320502</v>
          </cell>
          <cell r="E214">
            <v>0</v>
          </cell>
          <cell r="F214">
            <v>0</v>
          </cell>
          <cell r="G214">
            <v>0</v>
          </cell>
          <cell r="H214">
            <v>13</v>
          </cell>
        </row>
        <row r="215">
          <cell r="A215">
            <v>1320502</v>
          </cell>
          <cell r="E215">
            <v>0</v>
          </cell>
          <cell r="F215">
            <v>0</v>
          </cell>
          <cell r="G215">
            <v>0</v>
          </cell>
          <cell r="H215">
            <v>13</v>
          </cell>
        </row>
        <row r="216">
          <cell r="A216">
            <v>1320506</v>
          </cell>
          <cell r="E216">
            <v>0</v>
          </cell>
          <cell r="F216">
            <v>0</v>
          </cell>
          <cell r="G216">
            <v>0</v>
          </cell>
          <cell r="H216">
            <v>13</v>
          </cell>
        </row>
        <row r="217">
          <cell r="A217">
            <v>1320507</v>
          </cell>
          <cell r="E217">
            <v>0</v>
          </cell>
          <cell r="F217">
            <v>41751.53</v>
          </cell>
          <cell r="G217">
            <v>0</v>
          </cell>
          <cell r="H217">
            <v>13</v>
          </cell>
        </row>
        <row r="218">
          <cell r="A218">
            <v>1320600</v>
          </cell>
          <cell r="E218">
            <v>0</v>
          </cell>
          <cell r="F218">
            <v>6558</v>
          </cell>
          <cell r="G218">
            <v>0</v>
          </cell>
          <cell r="H218">
            <v>13</v>
          </cell>
        </row>
        <row r="219">
          <cell r="A219">
            <v>1320600</v>
          </cell>
          <cell r="E219">
            <v>0</v>
          </cell>
          <cell r="F219">
            <v>34000</v>
          </cell>
          <cell r="G219">
            <v>0</v>
          </cell>
          <cell r="H219">
            <v>13</v>
          </cell>
        </row>
        <row r="220">
          <cell r="A220">
            <v>1320600</v>
          </cell>
          <cell r="E220">
            <v>0</v>
          </cell>
          <cell r="F220">
            <v>1300</v>
          </cell>
          <cell r="G220">
            <v>0</v>
          </cell>
          <cell r="H220">
            <v>13</v>
          </cell>
        </row>
        <row r="221">
          <cell r="A221">
            <v>1320600</v>
          </cell>
          <cell r="E221">
            <v>98982.2</v>
          </cell>
          <cell r="F221">
            <v>128982.27</v>
          </cell>
          <cell r="G221">
            <v>0</v>
          </cell>
          <cell r="H221">
            <v>13</v>
          </cell>
        </row>
        <row r="222">
          <cell r="A222">
            <v>1320600</v>
          </cell>
          <cell r="E222">
            <v>452835.39</v>
          </cell>
          <cell r="F222">
            <v>1252429.98</v>
          </cell>
          <cell r="G222">
            <v>0</v>
          </cell>
          <cell r="H222">
            <v>13</v>
          </cell>
        </row>
        <row r="223">
          <cell r="A223">
            <v>1320600</v>
          </cell>
          <cell r="E223">
            <v>0</v>
          </cell>
          <cell r="F223">
            <v>80000</v>
          </cell>
          <cell r="G223">
            <v>0</v>
          </cell>
          <cell r="H223">
            <v>13</v>
          </cell>
        </row>
        <row r="224">
          <cell r="A224">
            <v>1330102</v>
          </cell>
          <cell r="E224">
            <v>1342.72</v>
          </cell>
          <cell r="F224">
            <v>1515719.6799999999</v>
          </cell>
          <cell r="G224">
            <v>0</v>
          </cell>
          <cell r="H224">
            <v>13</v>
          </cell>
        </row>
        <row r="225">
          <cell r="A225">
            <v>1350101</v>
          </cell>
          <cell r="E225">
            <v>0</v>
          </cell>
          <cell r="F225">
            <v>2615418.91</v>
          </cell>
          <cell r="G225">
            <v>0</v>
          </cell>
          <cell r="H225">
            <v>13</v>
          </cell>
        </row>
        <row r="226">
          <cell r="A226">
            <v>1350101</v>
          </cell>
          <cell r="E226">
            <v>0</v>
          </cell>
          <cell r="F226">
            <v>99133.25</v>
          </cell>
          <cell r="G226">
            <v>0</v>
          </cell>
          <cell r="H226">
            <v>13</v>
          </cell>
        </row>
        <row r="227">
          <cell r="A227">
            <v>1350102</v>
          </cell>
          <cell r="E227">
            <v>0</v>
          </cell>
          <cell r="F227">
            <v>14098342.91</v>
          </cell>
          <cell r="G227">
            <v>0</v>
          </cell>
          <cell r="H227">
            <v>13</v>
          </cell>
        </row>
        <row r="228">
          <cell r="A228">
            <v>1350102</v>
          </cell>
          <cell r="E228">
            <v>0</v>
          </cell>
          <cell r="F228">
            <v>1468104.75</v>
          </cell>
          <cell r="G228">
            <v>0</v>
          </cell>
          <cell r="H228">
            <v>13</v>
          </cell>
        </row>
        <row r="229">
          <cell r="A229">
            <v>1350102</v>
          </cell>
          <cell r="E229">
            <v>0</v>
          </cell>
          <cell r="F229">
            <v>738021.25</v>
          </cell>
          <cell r="G229">
            <v>0</v>
          </cell>
          <cell r="H229">
            <v>13</v>
          </cell>
        </row>
        <row r="230">
          <cell r="A230">
            <v>1350102</v>
          </cell>
          <cell r="E230">
            <v>0</v>
          </cell>
          <cell r="F230">
            <v>19278445.059999999</v>
          </cell>
          <cell r="G230">
            <v>0</v>
          </cell>
          <cell r="H230">
            <v>13</v>
          </cell>
        </row>
        <row r="231">
          <cell r="A231">
            <v>1350102</v>
          </cell>
          <cell r="E231">
            <v>0</v>
          </cell>
          <cell r="F231">
            <v>949232.11</v>
          </cell>
          <cell r="G231">
            <v>0</v>
          </cell>
          <cell r="H231">
            <v>13</v>
          </cell>
        </row>
        <row r="232">
          <cell r="A232">
            <v>1350102</v>
          </cell>
          <cell r="E232">
            <v>0</v>
          </cell>
          <cell r="F232">
            <v>8761539.4199999999</v>
          </cell>
          <cell r="G232">
            <v>0</v>
          </cell>
          <cell r="H232">
            <v>13</v>
          </cell>
        </row>
        <row r="233">
          <cell r="A233">
            <v>1350102</v>
          </cell>
          <cell r="E233">
            <v>0</v>
          </cell>
          <cell r="F233">
            <v>4149235.08</v>
          </cell>
          <cell r="G233">
            <v>0</v>
          </cell>
          <cell r="H233">
            <v>13</v>
          </cell>
        </row>
        <row r="234">
          <cell r="A234">
            <v>1350102</v>
          </cell>
          <cell r="E234">
            <v>0</v>
          </cell>
          <cell r="F234">
            <v>2154000.42</v>
          </cell>
          <cell r="G234">
            <v>0</v>
          </cell>
          <cell r="H234">
            <v>13</v>
          </cell>
        </row>
        <row r="235">
          <cell r="A235">
            <v>1350102</v>
          </cell>
          <cell r="E235">
            <v>0</v>
          </cell>
          <cell r="F235">
            <v>293118.28999999998</v>
          </cell>
          <cell r="G235">
            <v>0</v>
          </cell>
          <cell r="H235">
            <v>13</v>
          </cell>
        </row>
        <row r="236">
          <cell r="A236">
            <v>1350103</v>
          </cell>
          <cell r="E236">
            <v>-117486.19</v>
          </cell>
          <cell r="F236">
            <v>-5255788.8099999996</v>
          </cell>
          <cell r="G236">
            <v>0</v>
          </cell>
          <cell r="H236">
            <v>13</v>
          </cell>
        </row>
        <row r="237">
          <cell r="A237">
            <v>1350103</v>
          </cell>
          <cell r="E237">
            <v>-12234.21</v>
          </cell>
          <cell r="F237">
            <v>-550539.44999999995</v>
          </cell>
          <cell r="G237">
            <v>0</v>
          </cell>
          <cell r="H237">
            <v>13</v>
          </cell>
        </row>
        <row r="238">
          <cell r="A238">
            <v>1350103</v>
          </cell>
          <cell r="E238">
            <v>-6150.18</v>
          </cell>
          <cell r="F238">
            <v>-276758.09999999998</v>
          </cell>
          <cell r="G238">
            <v>0</v>
          </cell>
          <cell r="H238">
            <v>13</v>
          </cell>
        </row>
        <row r="239">
          <cell r="A239">
            <v>1350103</v>
          </cell>
          <cell r="E239">
            <v>-160653.71</v>
          </cell>
          <cell r="F239">
            <v>-4337650.16</v>
          </cell>
          <cell r="G239">
            <v>0</v>
          </cell>
          <cell r="H239">
            <v>13</v>
          </cell>
        </row>
        <row r="240">
          <cell r="A240">
            <v>1350103</v>
          </cell>
          <cell r="E240">
            <v>-7910.27</v>
          </cell>
          <cell r="F240">
            <v>-213577.29</v>
          </cell>
          <cell r="G240">
            <v>0</v>
          </cell>
          <cell r="H240">
            <v>13</v>
          </cell>
        </row>
        <row r="241">
          <cell r="A241">
            <v>1350103</v>
          </cell>
          <cell r="E241">
            <v>-73012.83</v>
          </cell>
          <cell r="F241">
            <v>-1971346.41</v>
          </cell>
          <cell r="G241">
            <v>0</v>
          </cell>
          <cell r="H241">
            <v>13</v>
          </cell>
        </row>
        <row r="242">
          <cell r="A242">
            <v>1350103</v>
          </cell>
          <cell r="E242">
            <v>-34576.959999999999</v>
          </cell>
          <cell r="F242">
            <v>-933577.92</v>
          </cell>
          <cell r="G242">
            <v>0</v>
          </cell>
          <cell r="H242">
            <v>13</v>
          </cell>
        </row>
        <row r="243">
          <cell r="A243">
            <v>1350103</v>
          </cell>
          <cell r="E243">
            <v>-17950</v>
          </cell>
          <cell r="F243">
            <v>-484650</v>
          </cell>
          <cell r="G243">
            <v>0</v>
          </cell>
          <cell r="H243">
            <v>13</v>
          </cell>
        </row>
        <row r="244">
          <cell r="A244">
            <v>1350103</v>
          </cell>
          <cell r="E244">
            <v>-2442.65</v>
          </cell>
          <cell r="F244">
            <v>-65951.55</v>
          </cell>
          <cell r="G244">
            <v>0</v>
          </cell>
          <cell r="H244">
            <v>13</v>
          </cell>
        </row>
        <row r="245">
          <cell r="A245">
            <v>1350302</v>
          </cell>
          <cell r="E245">
            <v>0</v>
          </cell>
          <cell r="F245">
            <v>277670.34999999998</v>
          </cell>
          <cell r="G245">
            <v>0</v>
          </cell>
          <cell r="H245">
            <v>13</v>
          </cell>
        </row>
        <row r="246">
          <cell r="A246">
            <v>1350302</v>
          </cell>
          <cell r="E246">
            <v>0</v>
          </cell>
          <cell r="F246">
            <v>183963.76</v>
          </cell>
          <cell r="G246">
            <v>0</v>
          </cell>
          <cell r="H246">
            <v>13</v>
          </cell>
        </row>
        <row r="247">
          <cell r="A247">
            <v>1350302</v>
          </cell>
          <cell r="E247">
            <v>0</v>
          </cell>
          <cell r="F247">
            <v>105948.96</v>
          </cell>
          <cell r="G247">
            <v>0</v>
          </cell>
          <cell r="H247">
            <v>13</v>
          </cell>
        </row>
        <row r="248">
          <cell r="A248">
            <v>1350302</v>
          </cell>
          <cell r="E248">
            <v>0</v>
          </cell>
          <cell r="F248">
            <v>86041.19</v>
          </cell>
          <cell r="G248">
            <v>0</v>
          </cell>
          <cell r="H248">
            <v>13</v>
          </cell>
        </row>
        <row r="249">
          <cell r="A249">
            <v>1350302</v>
          </cell>
          <cell r="E249">
            <v>0</v>
          </cell>
          <cell r="F249">
            <v>56715</v>
          </cell>
          <cell r="G249">
            <v>0</v>
          </cell>
          <cell r="H249">
            <v>13</v>
          </cell>
        </row>
        <row r="250">
          <cell r="A250">
            <v>1350303</v>
          </cell>
          <cell r="E250">
            <v>-4627.84</v>
          </cell>
          <cell r="F250">
            <v>-170892.77</v>
          </cell>
          <cell r="G250">
            <v>0</v>
          </cell>
          <cell r="H250">
            <v>13</v>
          </cell>
        </row>
        <row r="251">
          <cell r="A251">
            <v>1350303</v>
          </cell>
          <cell r="E251">
            <v>-3066.06</v>
          </cell>
          <cell r="F251">
            <v>-147170.88</v>
          </cell>
          <cell r="G251">
            <v>0</v>
          </cell>
          <cell r="H251">
            <v>13</v>
          </cell>
        </row>
        <row r="252">
          <cell r="A252">
            <v>1350303</v>
          </cell>
          <cell r="E252">
            <v>-1765.82</v>
          </cell>
          <cell r="F252">
            <v>-84759.360000000001</v>
          </cell>
          <cell r="G252">
            <v>0</v>
          </cell>
          <cell r="H252">
            <v>13</v>
          </cell>
        </row>
        <row r="253">
          <cell r="A253">
            <v>1350303</v>
          </cell>
          <cell r="E253">
            <v>-1434.02</v>
          </cell>
          <cell r="F253">
            <v>-68832.960000000006</v>
          </cell>
          <cell r="G253">
            <v>0</v>
          </cell>
          <cell r="H253">
            <v>13</v>
          </cell>
        </row>
        <row r="254">
          <cell r="A254">
            <v>1350303</v>
          </cell>
          <cell r="E254">
            <v>-945.25</v>
          </cell>
          <cell r="F254">
            <v>-33083.75</v>
          </cell>
          <cell r="G254">
            <v>0</v>
          </cell>
          <cell r="H254">
            <v>13</v>
          </cell>
        </row>
        <row r="255">
          <cell r="A255">
            <v>2110102</v>
          </cell>
          <cell r="E255">
            <v>6970.09</v>
          </cell>
          <cell r="F255">
            <v>-105042.59</v>
          </cell>
          <cell r="G255">
            <v>0</v>
          </cell>
          <cell r="H255">
            <v>21</v>
          </cell>
        </row>
        <row r="256">
          <cell r="A256">
            <v>2110103</v>
          </cell>
          <cell r="E256">
            <v>0</v>
          </cell>
          <cell r="F256">
            <v>269813.49</v>
          </cell>
          <cell r="G256">
            <v>0</v>
          </cell>
          <cell r="H256">
            <v>21</v>
          </cell>
        </row>
        <row r="257">
          <cell r="A257">
            <v>2110103</v>
          </cell>
          <cell r="E257">
            <v>0</v>
          </cell>
          <cell r="F257">
            <v>-269813.49</v>
          </cell>
          <cell r="G257">
            <v>0</v>
          </cell>
          <cell r="H257">
            <v>21</v>
          </cell>
        </row>
        <row r="258">
          <cell r="A258">
            <v>2110103</v>
          </cell>
          <cell r="E258">
            <v>25940.45</v>
          </cell>
          <cell r="F258">
            <v>-64689.84</v>
          </cell>
          <cell r="G258">
            <v>0</v>
          </cell>
          <cell r="H258">
            <v>21</v>
          </cell>
        </row>
        <row r="259">
          <cell r="A259">
            <v>2110103</v>
          </cell>
          <cell r="E259">
            <v>253585.12</v>
          </cell>
          <cell r="F259">
            <v>-799976.55</v>
          </cell>
          <cell r="G259">
            <v>0</v>
          </cell>
          <cell r="H259">
            <v>21</v>
          </cell>
        </row>
        <row r="260">
          <cell r="A260">
            <v>2110103</v>
          </cell>
          <cell r="E260">
            <v>-88947.76</v>
          </cell>
          <cell r="F260">
            <v>-406946.17</v>
          </cell>
          <cell r="G260">
            <v>0</v>
          </cell>
          <cell r="H260">
            <v>21</v>
          </cell>
        </row>
        <row r="261">
          <cell r="A261">
            <v>2110103</v>
          </cell>
          <cell r="E261">
            <v>-401307.97</v>
          </cell>
          <cell r="F261">
            <v>-1227661.96</v>
          </cell>
          <cell r="G261">
            <v>0</v>
          </cell>
          <cell r="H261">
            <v>21</v>
          </cell>
        </row>
        <row r="262">
          <cell r="A262">
            <v>2110151</v>
          </cell>
          <cell r="E262">
            <v>-65750.58</v>
          </cell>
          <cell r="F262">
            <v>-9005785.8399999999</v>
          </cell>
          <cell r="G262">
            <v>0</v>
          </cell>
          <cell r="H262">
            <v>21</v>
          </cell>
        </row>
        <row r="263">
          <cell r="A263">
            <v>2110153</v>
          </cell>
          <cell r="E263">
            <v>0</v>
          </cell>
          <cell r="F263">
            <v>7036996.04</v>
          </cell>
          <cell r="G263">
            <v>0</v>
          </cell>
          <cell r="H263">
            <v>21</v>
          </cell>
        </row>
        <row r="264">
          <cell r="A264">
            <v>2110153</v>
          </cell>
          <cell r="E264">
            <v>0</v>
          </cell>
          <cell r="F264">
            <v>21573.93</v>
          </cell>
          <cell r="G264">
            <v>0</v>
          </cell>
          <cell r="H264">
            <v>21</v>
          </cell>
        </row>
        <row r="265">
          <cell r="A265">
            <v>2110153</v>
          </cell>
          <cell r="E265">
            <v>61328.55</v>
          </cell>
          <cell r="F265">
            <v>-12113257.33</v>
          </cell>
          <cell r="G265">
            <v>0</v>
          </cell>
          <cell r="H265">
            <v>21</v>
          </cell>
        </row>
        <row r="266">
          <cell r="A266">
            <v>2110153</v>
          </cell>
          <cell r="E266">
            <v>281960</v>
          </cell>
          <cell r="F266">
            <v>-23239090</v>
          </cell>
          <cell r="G266">
            <v>0</v>
          </cell>
          <cell r="H266">
            <v>21</v>
          </cell>
        </row>
        <row r="267">
          <cell r="A267">
            <v>2130106</v>
          </cell>
          <cell r="E267">
            <v>-984051.19</v>
          </cell>
          <cell r="F267">
            <v>-1856610.86</v>
          </cell>
          <cell r="G267">
            <v>0</v>
          </cell>
          <cell r="H267">
            <v>21</v>
          </cell>
        </row>
        <row r="268">
          <cell r="A268">
            <v>2130107</v>
          </cell>
          <cell r="E268">
            <v>7911.05</v>
          </cell>
          <cell r="F268">
            <v>-28896.86</v>
          </cell>
          <cell r="G268">
            <v>0</v>
          </cell>
          <cell r="H268">
            <v>21</v>
          </cell>
        </row>
        <row r="269">
          <cell r="A269">
            <v>2130107</v>
          </cell>
          <cell r="E269">
            <v>-7458.23</v>
          </cell>
          <cell r="F269">
            <v>-33003.589999999997</v>
          </cell>
          <cell r="G269">
            <v>0</v>
          </cell>
          <cell r="H269">
            <v>21</v>
          </cell>
        </row>
        <row r="270">
          <cell r="A270">
            <v>2130107</v>
          </cell>
          <cell r="E270">
            <v>41862.730000000003</v>
          </cell>
          <cell r="F270">
            <v>-39455.839999999997</v>
          </cell>
          <cell r="G270">
            <v>0</v>
          </cell>
          <cell r="H270">
            <v>21</v>
          </cell>
        </row>
        <row r="271">
          <cell r="A271">
            <v>2130107</v>
          </cell>
          <cell r="E271">
            <v>5526.68</v>
          </cell>
          <cell r="F271">
            <v>-38725.17</v>
          </cell>
          <cell r="G271">
            <v>0</v>
          </cell>
          <cell r="H271">
            <v>21</v>
          </cell>
        </row>
        <row r="272">
          <cell r="A272">
            <v>2130108</v>
          </cell>
          <cell r="E272">
            <v>-89930.28</v>
          </cell>
          <cell r="F272">
            <v>-263933.81</v>
          </cell>
          <cell r="G272">
            <v>0</v>
          </cell>
          <cell r="H272">
            <v>21</v>
          </cell>
        </row>
        <row r="273">
          <cell r="A273">
            <v>2130110</v>
          </cell>
          <cell r="E273">
            <v>0</v>
          </cell>
          <cell r="F273">
            <v>0</v>
          </cell>
          <cell r="G273">
            <v>0</v>
          </cell>
          <cell r="H273">
            <v>21</v>
          </cell>
        </row>
        <row r="274">
          <cell r="A274">
            <v>2130110</v>
          </cell>
          <cell r="E274">
            <v>0</v>
          </cell>
          <cell r="F274">
            <v>0</v>
          </cell>
          <cell r="G274">
            <v>0</v>
          </cell>
          <cell r="H274">
            <v>21</v>
          </cell>
        </row>
        <row r="275">
          <cell r="A275">
            <v>2130111</v>
          </cell>
          <cell r="E275">
            <v>-549154.18000000005</v>
          </cell>
          <cell r="F275">
            <v>-2642774.37</v>
          </cell>
          <cell r="G275">
            <v>0</v>
          </cell>
          <cell r="H275">
            <v>21</v>
          </cell>
        </row>
        <row r="276">
          <cell r="A276">
            <v>2130113</v>
          </cell>
          <cell r="E276">
            <v>-341.77</v>
          </cell>
          <cell r="F276">
            <v>-79287.48</v>
          </cell>
          <cell r="G276">
            <v>0</v>
          </cell>
          <cell r="H276">
            <v>21</v>
          </cell>
        </row>
        <row r="277">
          <cell r="A277">
            <v>2130120</v>
          </cell>
          <cell r="E277">
            <v>-2625.76</v>
          </cell>
          <cell r="F277">
            <v>-2969.58</v>
          </cell>
          <cell r="G277">
            <v>0</v>
          </cell>
          <cell r="H277">
            <v>21</v>
          </cell>
        </row>
        <row r="278">
          <cell r="A278">
            <v>2130120</v>
          </cell>
          <cell r="E278">
            <v>0</v>
          </cell>
          <cell r="F278">
            <v>0</v>
          </cell>
          <cell r="G278">
            <v>0</v>
          </cell>
          <cell r="H278">
            <v>21</v>
          </cell>
        </row>
        <row r="279">
          <cell r="A279">
            <v>2130151</v>
          </cell>
          <cell r="E279">
            <v>0</v>
          </cell>
          <cell r="F279">
            <v>0</v>
          </cell>
          <cell r="G279">
            <v>0</v>
          </cell>
          <cell r="H279">
            <v>21</v>
          </cell>
        </row>
        <row r="280">
          <cell r="A280">
            <v>2130151</v>
          </cell>
          <cell r="E280">
            <v>0</v>
          </cell>
          <cell r="F280">
            <v>-91113.12</v>
          </cell>
          <cell r="G280">
            <v>0</v>
          </cell>
          <cell r="H280">
            <v>21</v>
          </cell>
        </row>
        <row r="281">
          <cell r="A281">
            <v>2130151</v>
          </cell>
          <cell r="E281">
            <v>12261.29</v>
          </cell>
          <cell r="F281">
            <v>0</v>
          </cell>
          <cell r="G281">
            <v>0</v>
          </cell>
          <cell r="H281">
            <v>21</v>
          </cell>
        </row>
        <row r="282">
          <cell r="A282">
            <v>2130151</v>
          </cell>
          <cell r="E282">
            <v>2660.69</v>
          </cell>
          <cell r="F282">
            <v>0</v>
          </cell>
          <cell r="G282">
            <v>0</v>
          </cell>
          <cell r="H282">
            <v>21</v>
          </cell>
        </row>
        <row r="283">
          <cell r="A283">
            <v>2130151</v>
          </cell>
          <cell r="E283">
            <v>0</v>
          </cell>
          <cell r="F283">
            <v>-6488.7</v>
          </cell>
          <cell r="G283">
            <v>0</v>
          </cell>
          <cell r="H283">
            <v>21</v>
          </cell>
        </row>
        <row r="284">
          <cell r="A284">
            <v>2130151</v>
          </cell>
          <cell r="E284">
            <v>0</v>
          </cell>
          <cell r="F284">
            <v>-97838.36</v>
          </cell>
          <cell r="G284">
            <v>0</v>
          </cell>
          <cell r="H284">
            <v>21</v>
          </cell>
        </row>
        <row r="285">
          <cell r="A285">
            <v>2130151</v>
          </cell>
          <cell r="E285">
            <v>0</v>
          </cell>
          <cell r="F285">
            <v>-13104.59</v>
          </cell>
          <cell r="G285">
            <v>0</v>
          </cell>
          <cell r="H285">
            <v>21</v>
          </cell>
        </row>
        <row r="286">
          <cell r="A286">
            <v>2130151</v>
          </cell>
          <cell r="E286">
            <v>0</v>
          </cell>
          <cell r="F286">
            <v>0</v>
          </cell>
          <cell r="G286">
            <v>0</v>
          </cell>
          <cell r="H286">
            <v>21</v>
          </cell>
        </row>
        <row r="287">
          <cell r="A287">
            <v>2130151</v>
          </cell>
          <cell r="E287">
            <v>0</v>
          </cell>
          <cell r="F287">
            <v>-3834.65</v>
          </cell>
          <cell r="G287">
            <v>0</v>
          </cell>
          <cell r="H287">
            <v>21</v>
          </cell>
        </row>
        <row r="288">
          <cell r="A288">
            <v>2130151</v>
          </cell>
          <cell r="E288">
            <v>61013.25</v>
          </cell>
          <cell r="F288">
            <v>0</v>
          </cell>
          <cell r="G288">
            <v>0</v>
          </cell>
          <cell r="H288">
            <v>21</v>
          </cell>
        </row>
        <row r="289">
          <cell r="A289">
            <v>2130151</v>
          </cell>
          <cell r="E289">
            <v>0</v>
          </cell>
          <cell r="F289">
            <v>-1798.47</v>
          </cell>
          <cell r="G289">
            <v>0</v>
          </cell>
          <cell r="H289">
            <v>21</v>
          </cell>
        </row>
        <row r="290">
          <cell r="A290">
            <v>2130151</v>
          </cell>
          <cell r="E290">
            <v>0</v>
          </cell>
          <cell r="F290">
            <v>0</v>
          </cell>
          <cell r="G290">
            <v>0</v>
          </cell>
          <cell r="H290">
            <v>21</v>
          </cell>
        </row>
        <row r="291">
          <cell r="A291">
            <v>2130211</v>
          </cell>
          <cell r="E291">
            <v>-77970.070000000007</v>
          </cell>
          <cell r="F291">
            <v>-99499</v>
          </cell>
          <cell r="G291">
            <v>0</v>
          </cell>
          <cell r="H291">
            <v>21</v>
          </cell>
        </row>
        <row r="292">
          <cell r="A292">
            <v>2140100</v>
          </cell>
          <cell r="E292">
            <v>0</v>
          </cell>
          <cell r="F292">
            <v>0</v>
          </cell>
          <cell r="G292">
            <v>0</v>
          </cell>
          <cell r="H292">
            <v>21</v>
          </cell>
        </row>
        <row r="293">
          <cell r="A293">
            <v>2140100</v>
          </cell>
          <cell r="E293">
            <v>-2100.75</v>
          </cell>
          <cell r="F293">
            <v>-11065.93</v>
          </cell>
          <cell r="G293">
            <v>0</v>
          </cell>
          <cell r="H293">
            <v>21</v>
          </cell>
        </row>
        <row r="294">
          <cell r="A294">
            <v>2140300</v>
          </cell>
          <cell r="E294">
            <v>0</v>
          </cell>
          <cell r="F294">
            <v>0.01</v>
          </cell>
          <cell r="G294">
            <v>0</v>
          </cell>
          <cell r="H294">
            <v>21</v>
          </cell>
        </row>
        <row r="295">
          <cell r="A295">
            <v>2140400</v>
          </cell>
          <cell r="E295">
            <v>-3077.45</v>
          </cell>
          <cell r="F295">
            <v>-9182.9500000000007</v>
          </cell>
          <cell r="G295">
            <v>0</v>
          </cell>
          <cell r="H295">
            <v>21</v>
          </cell>
        </row>
        <row r="296">
          <cell r="A296">
            <v>2140500</v>
          </cell>
          <cell r="E296">
            <v>-14203.64</v>
          </cell>
          <cell r="F296">
            <v>-42382.83</v>
          </cell>
          <cell r="G296">
            <v>0</v>
          </cell>
          <cell r="H296">
            <v>21</v>
          </cell>
        </row>
        <row r="297">
          <cell r="A297">
            <v>2140600</v>
          </cell>
          <cell r="E297">
            <v>4624.5600000000004</v>
          </cell>
          <cell r="F297">
            <v>-11682.04</v>
          </cell>
          <cell r="G297">
            <v>0</v>
          </cell>
          <cell r="H297">
            <v>21</v>
          </cell>
        </row>
        <row r="298">
          <cell r="A298">
            <v>2145300</v>
          </cell>
          <cell r="E298">
            <v>0</v>
          </cell>
          <cell r="F298">
            <v>-116711.24</v>
          </cell>
          <cell r="G298">
            <v>0</v>
          </cell>
          <cell r="H298">
            <v>21</v>
          </cell>
        </row>
        <row r="299">
          <cell r="A299">
            <v>2145400</v>
          </cell>
          <cell r="E299">
            <v>90.79</v>
          </cell>
          <cell r="F299">
            <v>-3090.66</v>
          </cell>
          <cell r="G299">
            <v>0</v>
          </cell>
          <cell r="H299">
            <v>21</v>
          </cell>
        </row>
        <row r="300">
          <cell r="A300">
            <v>2150100</v>
          </cell>
          <cell r="E300">
            <v>-896.56</v>
          </cell>
          <cell r="F300">
            <v>-2686</v>
          </cell>
          <cell r="G300">
            <v>0</v>
          </cell>
          <cell r="H300">
            <v>21</v>
          </cell>
        </row>
        <row r="301">
          <cell r="A301">
            <v>2150100</v>
          </cell>
          <cell r="E301">
            <v>4895.62</v>
          </cell>
          <cell r="F301">
            <v>-11395.25</v>
          </cell>
          <cell r="G301">
            <v>0</v>
          </cell>
          <cell r="H301">
            <v>21</v>
          </cell>
        </row>
        <row r="302">
          <cell r="A302">
            <v>2150200</v>
          </cell>
          <cell r="E302">
            <v>-374.06</v>
          </cell>
          <cell r="F302">
            <v>-374.06</v>
          </cell>
          <cell r="G302">
            <v>0</v>
          </cell>
          <cell r="H302">
            <v>21</v>
          </cell>
        </row>
        <row r="303">
          <cell r="A303">
            <v>2150300</v>
          </cell>
          <cell r="E303">
            <v>-43.89</v>
          </cell>
          <cell r="F303">
            <v>-554.54</v>
          </cell>
          <cell r="G303">
            <v>0</v>
          </cell>
          <cell r="H303">
            <v>21</v>
          </cell>
        </row>
        <row r="304">
          <cell r="A304">
            <v>2150300</v>
          </cell>
          <cell r="E304">
            <v>317.81</v>
          </cell>
          <cell r="F304">
            <v>160.66999999999999</v>
          </cell>
          <cell r="G304">
            <v>0</v>
          </cell>
          <cell r="H304">
            <v>21</v>
          </cell>
        </row>
        <row r="305">
          <cell r="A305">
            <v>2150400</v>
          </cell>
          <cell r="E305">
            <v>-86.21</v>
          </cell>
          <cell r="F305">
            <v>-86.21</v>
          </cell>
          <cell r="G305">
            <v>0</v>
          </cell>
          <cell r="H305">
            <v>21</v>
          </cell>
        </row>
        <row r="306">
          <cell r="A306">
            <v>2150600</v>
          </cell>
          <cell r="E306">
            <v>0</v>
          </cell>
          <cell r="F306">
            <v>-7.82</v>
          </cell>
          <cell r="G306">
            <v>0</v>
          </cell>
          <cell r="H306">
            <v>21</v>
          </cell>
        </row>
        <row r="307">
          <cell r="A307">
            <v>2150900</v>
          </cell>
          <cell r="E307">
            <v>0</v>
          </cell>
          <cell r="F307">
            <v>0</v>
          </cell>
          <cell r="G307">
            <v>0</v>
          </cell>
          <cell r="H307">
            <v>21</v>
          </cell>
        </row>
        <row r="308">
          <cell r="A308">
            <v>2151000</v>
          </cell>
          <cell r="E308">
            <v>0</v>
          </cell>
          <cell r="F308">
            <v>442</v>
          </cell>
          <cell r="G308">
            <v>0</v>
          </cell>
          <cell r="H308">
            <v>21</v>
          </cell>
        </row>
        <row r="309">
          <cell r="A309">
            <v>2159900</v>
          </cell>
          <cell r="E309">
            <v>12.86</v>
          </cell>
          <cell r="F309">
            <v>-30.31</v>
          </cell>
          <cell r="G309">
            <v>0</v>
          </cell>
          <cell r="H309">
            <v>21</v>
          </cell>
        </row>
        <row r="310">
          <cell r="A310">
            <v>2160101</v>
          </cell>
          <cell r="E310">
            <v>0</v>
          </cell>
          <cell r="F310">
            <v>0</v>
          </cell>
          <cell r="G310">
            <v>0</v>
          </cell>
          <cell r="H310">
            <v>21</v>
          </cell>
        </row>
        <row r="311">
          <cell r="A311">
            <v>2160101</v>
          </cell>
          <cell r="E311">
            <v>459.39</v>
          </cell>
          <cell r="F311">
            <v>-5016.92</v>
          </cell>
          <cell r="G311">
            <v>0</v>
          </cell>
          <cell r="H311">
            <v>21</v>
          </cell>
        </row>
        <row r="312">
          <cell r="A312">
            <v>2160102</v>
          </cell>
          <cell r="E312">
            <v>53872.639999999999</v>
          </cell>
          <cell r="F312">
            <v>-10489.4</v>
          </cell>
          <cell r="G312">
            <v>0</v>
          </cell>
          <cell r="H312">
            <v>21</v>
          </cell>
        </row>
        <row r="313">
          <cell r="A313">
            <v>2160103</v>
          </cell>
          <cell r="E313">
            <v>0</v>
          </cell>
          <cell r="F313">
            <v>0</v>
          </cell>
          <cell r="G313">
            <v>0</v>
          </cell>
          <cell r="H313">
            <v>21</v>
          </cell>
        </row>
        <row r="314">
          <cell r="A314">
            <v>2160103</v>
          </cell>
          <cell r="E314">
            <v>0</v>
          </cell>
          <cell r="F314">
            <v>0</v>
          </cell>
          <cell r="G314">
            <v>0</v>
          </cell>
          <cell r="H314">
            <v>21</v>
          </cell>
        </row>
        <row r="315">
          <cell r="A315">
            <v>2160201</v>
          </cell>
          <cell r="E315">
            <v>-1275.8599999999999</v>
          </cell>
          <cell r="F315">
            <v>-5167.34</v>
          </cell>
          <cell r="G315">
            <v>0</v>
          </cell>
          <cell r="H315">
            <v>21</v>
          </cell>
        </row>
        <row r="316">
          <cell r="A316">
            <v>2160201</v>
          </cell>
          <cell r="E316">
            <v>1590.65</v>
          </cell>
          <cell r="F316">
            <v>-135269.54999999999</v>
          </cell>
          <cell r="G316">
            <v>0</v>
          </cell>
          <cell r="H316">
            <v>21</v>
          </cell>
        </row>
        <row r="317">
          <cell r="A317">
            <v>2160202</v>
          </cell>
          <cell r="E317">
            <v>2260.5100000000002</v>
          </cell>
          <cell r="F317">
            <v>-80713.61</v>
          </cell>
          <cell r="G317">
            <v>0</v>
          </cell>
          <cell r="H317">
            <v>21</v>
          </cell>
        </row>
        <row r="318">
          <cell r="A318">
            <v>2160204</v>
          </cell>
          <cell r="E318">
            <v>-10770.42</v>
          </cell>
          <cell r="F318">
            <v>-10526.88</v>
          </cell>
          <cell r="G318">
            <v>0</v>
          </cell>
          <cell r="H318">
            <v>21</v>
          </cell>
        </row>
        <row r="319">
          <cell r="A319">
            <v>2160206</v>
          </cell>
          <cell r="E319">
            <v>0</v>
          </cell>
          <cell r="F319">
            <v>0</v>
          </cell>
          <cell r="G319">
            <v>0</v>
          </cell>
          <cell r="H319">
            <v>21</v>
          </cell>
        </row>
        <row r="320">
          <cell r="A320">
            <v>2160206</v>
          </cell>
          <cell r="E320">
            <v>0</v>
          </cell>
          <cell r="F320">
            <v>0</v>
          </cell>
          <cell r="G320">
            <v>0</v>
          </cell>
          <cell r="H320">
            <v>21</v>
          </cell>
        </row>
        <row r="321">
          <cell r="A321">
            <v>2160206</v>
          </cell>
          <cell r="E321">
            <v>5345.92</v>
          </cell>
          <cell r="F321">
            <v>-630.02</v>
          </cell>
          <cell r="G321">
            <v>0</v>
          </cell>
          <cell r="H321">
            <v>21</v>
          </cell>
        </row>
        <row r="322">
          <cell r="A322">
            <v>2160208</v>
          </cell>
          <cell r="E322">
            <v>359.4</v>
          </cell>
          <cell r="F322">
            <v>34095.269999999997</v>
          </cell>
          <cell r="G322">
            <v>0</v>
          </cell>
          <cell r="H322">
            <v>21</v>
          </cell>
        </row>
        <row r="323">
          <cell r="A323">
            <v>2160209</v>
          </cell>
          <cell r="E323">
            <v>0</v>
          </cell>
          <cell r="F323">
            <v>-8731.99</v>
          </cell>
          <cell r="G323">
            <v>0</v>
          </cell>
          <cell r="H323">
            <v>21</v>
          </cell>
        </row>
        <row r="324">
          <cell r="A324">
            <v>2160210</v>
          </cell>
          <cell r="E324">
            <v>900</v>
          </cell>
          <cell r="F324">
            <v>-22666.66</v>
          </cell>
          <cell r="G324">
            <v>0</v>
          </cell>
          <cell r="H324">
            <v>21</v>
          </cell>
        </row>
        <row r="325">
          <cell r="A325">
            <v>2160213</v>
          </cell>
          <cell r="E325">
            <v>0</v>
          </cell>
          <cell r="F325">
            <v>-14.85</v>
          </cell>
          <cell r="G325">
            <v>0</v>
          </cell>
          <cell r="H325">
            <v>21</v>
          </cell>
        </row>
        <row r="326">
          <cell r="A326">
            <v>2160213</v>
          </cell>
          <cell r="E326">
            <v>-98.82</v>
          </cell>
          <cell r="F326">
            <v>-197.64</v>
          </cell>
          <cell r="G326">
            <v>0</v>
          </cell>
          <cell r="H326">
            <v>21</v>
          </cell>
        </row>
        <row r="327">
          <cell r="A327">
            <v>2160213</v>
          </cell>
          <cell r="E327">
            <v>-4330.4799999999996</v>
          </cell>
          <cell r="F327">
            <v>-8730.32</v>
          </cell>
          <cell r="G327">
            <v>0</v>
          </cell>
          <cell r="H327">
            <v>21</v>
          </cell>
        </row>
        <row r="328">
          <cell r="A328">
            <v>2160213</v>
          </cell>
          <cell r="E328">
            <v>-135.51</v>
          </cell>
          <cell r="F328">
            <v>-135.51</v>
          </cell>
          <cell r="G328">
            <v>0</v>
          </cell>
          <cell r="H328">
            <v>21</v>
          </cell>
        </row>
        <row r="329">
          <cell r="A329">
            <v>2160213</v>
          </cell>
          <cell r="E329">
            <v>-18.7</v>
          </cell>
          <cell r="F329">
            <v>0</v>
          </cell>
          <cell r="G329">
            <v>0</v>
          </cell>
          <cell r="H329">
            <v>21</v>
          </cell>
        </row>
        <row r="330">
          <cell r="A330">
            <v>2160213</v>
          </cell>
          <cell r="E330">
            <v>-1404.59</v>
          </cell>
          <cell r="F330">
            <v>-3046.19</v>
          </cell>
          <cell r="G330">
            <v>0</v>
          </cell>
          <cell r="H330">
            <v>21</v>
          </cell>
        </row>
        <row r="331">
          <cell r="A331">
            <v>2160213</v>
          </cell>
          <cell r="E331">
            <v>-308</v>
          </cell>
          <cell r="F331">
            <v>-308</v>
          </cell>
          <cell r="G331">
            <v>0</v>
          </cell>
          <cell r="H331">
            <v>21</v>
          </cell>
        </row>
        <row r="332">
          <cell r="A332">
            <v>2160213</v>
          </cell>
          <cell r="E332">
            <v>-188.76</v>
          </cell>
          <cell r="F332">
            <v>-188.76</v>
          </cell>
          <cell r="G332">
            <v>0</v>
          </cell>
          <cell r="H332">
            <v>21</v>
          </cell>
        </row>
        <row r="333">
          <cell r="A333">
            <v>2160213</v>
          </cell>
          <cell r="E333">
            <v>623.66</v>
          </cell>
          <cell r="F333">
            <v>832.04</v>
          </cell>
          <cell r="G333">
            <v>0</v>
          </cell>
          <cell r="H333">
            <v>21</v>
          </cell>
        </row>
        <row r="334">
          <cell r="A334">
            <v>2160213</v>
          </cell>
          <cell r="E334">
            <v>0</v>
          </cell>
          <cell r="F334">
            <v>-233.22</v>
          </cell>
          <cell r="G334">
            <v>0</v>
          </cell>
          <cell r="H334">
            <v>21</v>
          </cell>
        </row>
        <row r="335">
          <cell r="A335">
            <v>2160213</v>
          </cell>
          <cell r="E335">
            <v>-470.54</v>
          </cell>
          <cell r="F335">
            <v>-831.8</v>
          </cell>
          <cell r="G335">
            <v>0</v>
          </cell>
          <cell r="H335">
            <v>21</v>
          </cell>
        </row>
        <row r="336">
          <cell r="A336">
            <v>2160213</v>
          </cell>
          <cell r="E336">
            <v>-805.23</v>
          </cell>
          <cell r="F336">
            <v>-1814.42</v>
          </cell>
          <cell r="G336">
            <v>0</v>
          </cell>
          <cell r="H336">
            <v>21</v>
          </cell>
        </row>
        <row r="337">
          <cell r="A337">
            <v>2160213</v>
          </cell>
          <cell r="E337">
            <v>-60</v>
          </cell>
          <cell r="F337">
            <v>-300</v>
          </cell>
          <cell r="G337">
            <v>0</v>
          </cell>
          <cell r="H337">
            <v>21</v>
          </cell>
        </row>
        <row r="338">
          <cell r="A338">
            <v>2160213</v>
          </cell>
          <cell r="E338">
            <v>-6299.18</v>
          </cell>
          <cell r="F338">
            <v>-14163.16</v>
          </cell>
          <cell r="G338">
            <v>0</v>
          </cell>
          <cell r="H338">
            <v>21</v>
          </cell>
        </row>
        <row r="339">
          <cell r="A339">
            <v>2160213</v>
          </cell>
          <cell r="E339">
            <v>-288.83999999999997</v>
          </cell>
          <cell r="F339">
            <v>-1443.6</v>
          </cell>
          <cell r="G339">
            <v>0</v>
          </cell>
          <cell r="H339">
            <v>21</v>
          </cell>
        </row>
        <row r="340">
          <cell r="A340">
            <v>2160213</v>
          </cell>
          <cell r="E340">
            <v>0</v>
          </cell>
          <cell r="F340">
            <v>1155.3599999999999</v>
          </cell>
          <cell r="G340">
            <v>0</v>
          </cell>
          <cell r="H340">
            <v>21</v>
          </cell>
        </row>
        <row r="341">
          <cell r="A341">
            <v>2160213</v>
          </cell>
          <cell r="E341">
            <v>0</v>
          </cell>
          <cell r="F341">
            <v>-5043.0200000000004</v>
          </cell>
          <cell r="G341">
            <v>0</v>
          </cell>
          <cell r="H341">
            <v>21</v>
          </cell>
        </row>
        <row r="342">
          <cell r="A342">
            <v>2160213</v>
          </cell>
          <cell r="E342">
            <v>-7390.24</v>
          </cell>
          <cell r="F342">
            <v>-2197.3000000000002</v>
          </cell>
          <cell r="G342">
            <v>0</v>
          </cell>
          <cell r="H342">
            <v>21</v>
          </cell>
        </row>
        <row r="343">
          <cell r="A343">
            <v>2160213</v>
          </cell>
          <cell r="E343">
            <v>-1301.05</v>
          </cell>
          <cell r="F343">
            <v>-1301.05</v>
          </cell>
          <cell r="G343">
            <v>0</v>
          </cell>
          <cell r="H343">
            <v>21</v>
          </cell>
        </row>
        <row r="344">
          <cell r="A344">
            <v>2160213</v>
          </cell>
          <cell r="E344">
            <v>-25.33</v>
          </cell>
          <cell r="F344">
            <v>-1511.76</v>
          </cell>
          <cell r="G344">
            <v>0</v>
          </cell>
          <cell r="H344">
            <v>21</v>
          </cell>
        </row>
        <row r="345">
          <cell r="A345">
            <v>2160213</v>
          </cell>
          <cell r="E345">
            <v>0</v>
          </cell>
          <cell r="F345">
            <v>-638.97</v>
          </cell>
          <cell r="G345">
            <v>0</v>
          </cell>
          <cell r="H345">
            <v>21</v>
          </cell>
        </row>
        <row r="346">
          <cell r="A346">
            <v>2160213</v>
          </cell>
          <cell r="E346">
            <v>0</v>
          </cell>
          <cell r="F346">
            <v>638.97</v>
          </cell>
          <cell r="G346">
            <v>0</v>
          </cell>
          <cell r="H346">
            <v>21</v>
          </cell>
        </row>
        <row r="347">
          <cell r="A347">
            <v>2160213</v>
          </cell>
          <cell r="E347">
            <v>0</v>
          </cell>
          <cell r="F347">
            <v>816.75</v>
          </cell>
          <cell r="G347">
            <v>0</v>
          </cell>
          <cell r="H347">
            <v>21</v>
          </cell>
        </row>
        <row r="348">
          <cell r="A348">
            <v>2160213</v>
          </cell>
          <cell r="E348">
            <v>-2013.24</v>
          </cell>
          <cell r="F348">
            <v>-9415.93</v>
          </cell>
          <cell r="G348">
            <v>0</v>
          </cell>
          <cell r="H348">
            <v>21</v>
          </cell>
        </row>
        <row r="349">
          <cell r="A349">
            <v>2160213</v>
          </cell>
          <cell r="E349">
            <v>0</v>
          </cell>
          <cell r="F349">
            <v>3795</v>
          </cell>
          <cell r="G349">
            <v>0</v>
          </cell>
          <cell r="H349">
            <v>21</v>
          </cell>
        </row>
        <row r="350">
          <cell r="A350">
            <v>2160213</v>
          </cell>
          <cell r="E350">
            <v>-310.88</v>
          </cell>
          <cell r="F350">
            <v>222.56</v>
          </cell>
          <cell r="G350">
            <v>0</v>
          </cell>
          <cell r="H350">
            <v>21</v>
          </cell>
        </row>
        <row r="351">
          <cell r="A351">
            <v>2160213</v>
          </cell>
          <cell r="E351">
            <v>-559.36</v>
          </cell>
          <cell r="F351">
            <v>-2480.54</v>
          </cell>
          <cell r="G351">
            <v>0</v>
          </cell>
          <cell r="H351">
            <v>21</v>
          </cell>
        </row>
        <row r="352">
          <cell r="A352">
            <v>2160213</v>
          </cell>
          <cell r="E352">
            <v>-1148.72</v>
          </cell>
          <cell r="F352">
            <v>-3344.76</v>
          </cell>
          <cell r="G352">
            <v>0</v>
          </cell>
          <cell r="H352">
            <v>21</v>
          </cell>
        </row>
        <row r="353">
          <cell r="A353">
            <v>2160213</v>
          </cell>
          <cell r="E353">
            <v>0</v>
          </cell>
          <cell r="F353">
            <v>0.1</v>
          </cell>
          <cell r="G353">
            <v>0</v>
          </cell>
          <cell r="H353">
            <v>21</v>
          </cell>
        </row>
        <row r="354">
          <cell r="A354">
            <v>2160213</v>
          </cell>
          <cell r="E354">
            <v>0</v>
          </cell>
          <cell r="F354">
            <v>0.01</v>
          </cell>
          <cell r="G354">
            <v>0</v>
          </cell>
          <cell r="H354">
            <v>21</v>
          </cell>
        </row>
        <row r="355">
          <cell r="A355">
            <v>2160213</v>
          </cell>
          <cell r="E355">
            <v>-689.91</v>
          </cell>
          <cell r="F355">
            <v>-1391.66</v>
          </cell>
          <cell r="G355">
            <v>0</v>
          </cell>
          <cell r="H355">
            <v>21</v>
          </cell>
        </row>
        <row r="356">
          <cell r="A356">
            <v>2160213</v>
          </cell>
          <cell r="E356">
            <v>-2547.7600000000002</v>
          </cell>
          <cell r="F356">
            <v>-5224.87</v>
          </cell>
          <cell r="G356">
            <v>0</v>
          </cell>
          <cell r="H356">
            <v>21</v>
          </cell>
        </row>
        <row r="357">
          <cell r="A357">
            <v>2160213</v>
          </cell>
          <cell r="E357">
            <v>-5991.81</v>
          </cell>
          <cell r="F357">
            <v>-5991.83</v>
          </cell>
          <cell r="G357">
            <v>0</v>
          </cell>
          <cell r="H357">
            <v>21</v>
          </cell>
        </row>
        <row r="358">
          <cell r="A358">
            <v>2160213</v>
          </cell>
          <cell r="E358">
            <v>40023.94</v>
          </cell>
          <cell r="F358">
            <v>46689.7</v>
          </cell>
          <cell r="G358">
            <v>0</v>
          </cell>
          <cell r="H358">
            <v>21</v>
          </cell>
        </row>
        <row r="359">
          <cell r="A359">
            <v>2160213</v>
          </cell>
          <cell r="E359">
            <v>0</v>
          </cell>
          <cell r="F359">
            <v>0</v>
          </cell>
          <cell r="G359">
            <v>0</v>
          </cell>
          <cell r="H359">
            <v>21</v>
          </cell>
        </row>
        <row r="360">
          <cell r="A360">
            <v>2160301</v>
          </cell>
          <cell r="E360">
            <v>0</v>
          </cell>
          <cell r="F360">
            <v>-1.02</v>
          </cell>
          <cell r="G360">
            <v>0</v>
          </cell>
          <cell r="H360">
            <v>21</v>
          </cell>
        </row>
        <row r="361">
          <cell r="A361">
            <v>2160302</v>
          </cell>
          <cell r="E361">
            <v>12.93</v>
          </cell>
          <cell r="F361">
            <v>-972.69</v>
          </cell>
          <cell r="G361">
            <v>0</v>
          </cell>
          <cell r="H361">
            <v>21</v>
          </cell>
        </row>
        <row r="362">
          <cell r="A362">
            <v>2160303</v>
          </cell>
          <cell r="E362">
            <v>-8218.2000000000007</v>
          </cell>
          <cell r="F362">
            <v>-8392.4599999999991</v>
          </cell>
          <cell r="G362">
            <v>0</v>
          </cell>
          <cell r="H362">
            <v>21</v>
          </cell>
        </row>
        <row r="363">
          <cell r="A363">
            <v>2160304</v>
          </cell>
          <cell r="E363">
            <v>-188</v>
          </cell>
          <cell r="F363">
            <v>-1360</v>
          </cell>
          <cell r="G363">
            <v>0</v>
          </cell>
          <cell r="H363">
            <v>21</v>
          </cell>
        </row>
        <row r="364">
          <cell r="A364">
            <v>2160399</v>
          </cell>
          <cell r="E364">
            <v>-59.3</v>
          </cell>
          <cell r="F364">
            <v>-1639.85</v>
          </cell>
          <cell r="G364">
            <v>0</v>
          </cell>
          <cell r="H364">
            <v>21</v>
          </cell>
        </row>
        <row r="365">
          <cell r="A365">
            <v>2160401</v>
          </cell>
          <cell r="E365">
            <v>0</v>
          </cell>
          <cell r="F365">
            <v>-10802.87</v>
          </cell>
          <cell r="G365">
            <v>0</v>
          </cell>
          <cell r="H365">
            <v>21</v>
          </cell>
        </row>
        <row r="366">
          <cell r="A366">
            <v>2160401</v>
          </cell>
          <cell r="E366">
            <v>-883.21</v>
          </cell>
          <cell r="F366">
            <v>-689581.68</v>
          </cell>
          <cell r="G366">
            <v>0</v>
          </cell>
          <cell r="H366">
            <v>21</v>
          </cell>
        </row>
        <row r="367">
          <cell r="A367">
            <v>2160402</v>
          </cell>
          <cell r="E367">
            <v>-43100.84</v>
          </cell>
          <cell r="F367">
            <v>-122070.98</v>
          </cell>
          <cell r="G367">
            <v>0</v>
          </cell>
          <cell r="H367">
            <v>21</v>
          </cell>
        </row>
        <row r="368">
          <cell r="A368">
            <v>2160406</v>
          </cell>
          <cell r="E368">
            <v>20557.57</v>
          </cell>
          <cell r="F368">
            <v>97116.08</v>
          </cell>
          <cell r="G368">
            <v>0</v>
          </cell>
          <cell r="H368">
            <v>21</v>
          </cell>
        </row>
        <row r="369">
          <cell r="A369">
            <v>2190301</v>
          </cell>
          <cell r="E369">
            <v>1729.84</v>
          </cell>
          <cell r="F369">
            <v>0</v>
          </cell>
          <cell r="G369">
            <v>0</v>
          </cell>
          <cell r="H369">
            <v>21</v>
          </cell>
        </row>
        <row r="370">
          <cell r="A370">
            <v>2190301</v>
          </cell>
          <cell r="E370">
            <v>-407481.66</v>
          </cell>
          <cell r="F370">
            <v>-407481.66</v>
          </cell>
          <cell r="G370">
            <v>0</v>
          </cell>
          <cell r="H370">
            <v>21</v>
          </cell>
        </row>
        <row r="371">
          <cell r="A371">
            <v>2190351</v>
          </cell>
          <cell r="E371">
            <v>289.91000000000003</v>
          </cell>
          <cell r="F371">
            <v>-7407.3</v>
          </cell>
          <cell r="G371">
            <v>0</v>
          </cell>
          <cell r="H371">
            <v>21</v>
          </cell>
        </row>
        <row r="372">
          <cell r="A372">
            <v>2190400</v>
          </cell>
          <cell r="E372">
            <v>0</v>
          </cell>
          <cell r="F372">
            <v>-1312.02</v>
          </cell>
          <cell r="G372">
            <v>0</v>
          </cell>
          <cell r="H372">
            <v>21</v>
          </cell>
        </row>
        <row r="373">
          <cell r="A373">
            <v>2190400</v>
          </cell>
          <cell r="E373">
            <v>0</v>
          </cell>
          <cell r="F373">
            <v>-6.23</v>
          </cell>
          <cell r="G373">
            <v>0</v>
          </cell>
          <cell r="H373">
            <v>21</v>
          </cell>
        </row>
        <row r="374">
          <cell r="A374">
            <v>2190602</v>
          </cell>
          <cell r="E374">
            <v>0</v>
          </cell>
          <cell r="F374">
            <v>220732.23</v>
          </cell>
          <cell r="G374">
            <v>0</v>
          </cell>
          <cell r="H374">
            <v>21</v>
          </cell>
        </row>
        <row r="375">
          <cell r="A375">
            <v>2190602</v>
          </cell>
          <cell r="E375">
            <v>-10939.08</v>
          </cell>
          <cell r="F375">
            <v>-347396.12</v>
          </cell>
          <cell r="G375">
            <v>0</v>
          </cell>
          <cell r="H375">
            <v>21</v>
          </cell>
        </row>
        <row r="376">
          <cell r="A376">
            <v>2190602</v>
          </cell>
          <cell r="E376">
            <v>-85257.55</v>
          </cell>
          <cell r="F376">
            <v>-251344.39</v>
          </cell>
          <cell r="G376">
            <v>0</v>
          </cell>
          <cell r="H376">
            <v>21</v>
          </cell>
        </row>
        <row r="377">
          <cell r="A377">
            <v>2190653</v>
          </cell>
          <cell r="E377">
            <v>233213.56</v>
          </cell>
          <cell r="F377">
            <v>-95736550.569999993</v>
          </cell>
          <cell r="G377">
            <v>0</v>
          </cell>
          <cell r="H377">
            <v>21</v>
          </cell>
        </row>
        <row r="378">
          <cell r="A378">
            <v>2190653</v>
          </cell>
          <cell r="E378">
            <v>5686948.6200000001</v>
          </cell>
          <cell r="F378">
            <v>84706109.560000002</v>
          </cell>
          <cell r="G378">
            <v>0</v>
          </cell>
          <cell r="H378">
            <v>21</v>
          </cell>
        </row>
        <row r="379">
          <cell r="A379">
            <v>2190951</v>
          </cell>
          <cell r="E379">
            <v>466497.19</v>
          </cell>
          <cell r="F379">
            <v>177048.93</v>
          </cell>
          <cell r="G379">
            <v>0</v>
          </cell>
          <cell r="H379">
            <v>21</v>
          </cell>
        </row>
        <row r="380">
          <cell r="A380">
            <v>2190999</v>
          </cell>
          <cell r="E380">
            <v>0</v>
          </cell>
          <cell r="F380">
            <v>0</v>
          </cell>
          <cell r="G380">
            <v>0</v>
          </cell>
          <cell r="H380">
            <v>21</v>
          </cell>
        </row>
        <row r="381">
          <cell r="A381">
            <v>2190999</v>
          </cell>
          <cell r="E381">
            <v>-61444.21</v>
          </cell>
          <cell r="F381">
            <v>-555291.17000000004</v>
          </cell>
          <cell r="G381">
            <v>0</v>
          </cell>
          <cell r="H381">
            <v>21</v>
          </cell>
        </row>
        <row r="382">
          <cell r="A382">
            <v>2190999</v>
          </cell>
          <cell r="E382">
            <v>-6408.73</v>
          </cell>
          <cell r="F382">
            <v>-6408.73</v>
          </cell>
          <cell r="G382">
            <v>0</v>
          </cell>
          <cell r="H382">
            <v>21</v>
          </cell>
        </row>
        <row r="383">
          <cell r="A383">
            <v>2199700</v>
          </cell>
          <cell r="E383">
            <v>0</v>
          </cell>
          <cell r="F383">
            <v>0</v>
          </cell>
          <cell r="G383">
            <v>0</v>
          </cell>
          <cell r="H383">
            <v>21</v>
          </cell>
        </row>
        <row r="384">
          <cell r="A384">
            <v>2199700</v>
          </cell>
          <cell r="E384">
            <v>0</v>
          </cell>
          <cell r="F384">
            <v>0</v>
          </cell>
          <cell r="G384">
            <v>0</v>
          </cell>
          <cell r="H384">
            <v>21</v>
          </cell>
        </row>
        <row r="385">
          <cell r="A385">
            <v>2199700</v>
          </cell>
          <cell r="E385">
            <v>0</v>
          </cell>
          <cell r="F385">
            <v>0</v>
          </cell>
          <cell r="G385">
            <v>0</v>
          </cell>
          <cell r="H385">
            <v>21</v>
          </cell>
        </row>
        <row r="386">
          <cell r="A386">
            <v>2199700</v>
          </cell>
          <cell r="E386">
            <v>66669.58</v>
          </cell>
          <cell r="F386">
            <v>-38441.03</v>
          </cell>
          <cell r="G386">
            <v>0</v>
          </cell>
          <cell r="H386">
            <v>21</v>
          </cell>
        </row>
        <row r="387">
          <cell r="A387">
            <v>2199700</v>
          </cell>
          <cell r="E387">
            <v>0</v>
          </cell>
          <cell r="F387">
            <v>-0.03</v>
          </cell>
          <cell r="G387">
            <v>0</v>
          </cell>
          <cell r="H387">
            <v>21</v>
          </cell>
        </row>
        <row r="388">
          <cell r="A388">
            <v>2199900</v>
          </cell>
          <cell r="E388">
            <v>0</v>
          </cell>
          <cell r="F388">
            <v>-28573.72</v>
          </cell>
          <cell r="G388">
            <v>0</v>
          </cell>
          <cell r="H388">
            <v>21</v>
          </cell>
        </row>
        <row r="389">
          <cell r="A389">
            <v>2199900</v>
          </cell>
          <cell r="E389">
            <v>0</v>
          </cell>
          <cell r="F389">
            <v>-201.16</v>
          </cell>
          <cell r="G389">
            <v>0</v>
          </cell>
          <cell r="H389">
            <v>21</v>
          </cell>
        </row>
        <row r="390">
          <cell r="A390">
            <v>2199900</v>
          </cell>
          <cell r="E390">
            <v>0</v>
          </cell>
          <cell r="F390">
            <v>-62686.98</v>
          </cell>
          <cell r="G390">
            <v>0</v>
          </cell>
          <cell r="H390">
            <v>21</v>
          </cell>
        </row>
        <row r="391">
          <cell r="A391">
            <v>2199900</v>
          </cell>
          <cell r="E391">
            <v>0</v>
          </cell>
          <cell r="F391">
            <v>0</v>
          </cell>
          <cell r="G391">
            <v>0</v>
          </cell>
          <cell r="H391">
            <v>21</v>
          </cell>
        </row>
        <row r="392">
          <cell r="A392">
            <v>2199900</v>
          </cell>
          <cell r="E392">
            <v>0</v>
          </cell>
          <cell r="F392">
            <v>0</v>
          </cell>
          <cell r="G392">
            <v>0</v>
          </cell>
          <cell r="H392">
            <v>21</v>
          </cell>
        </row>
        <row r="393">
          <cell r="A393">
            <v>2199900</v>
          </cell>
          <cell r="E393">
            <v>6995.72</v>
          </cell>
          <cell r="F393">
            <v>-115583.36</v>
          </cell>
          <cell r="G393">
            <v>0</v>
          </cell>
          <cell r="H393">
            <v>21</v>
          </cell>
        </row>
        <row r="394">
          <cell r="A394">
            <v>2199900</v>
          </cell>
          <cell r="E394">
            <v>4229.34</v>
          </cell>
          <cell r="F394">
            <v>0</v>
          </cell>
          <cell r="G394">
            <v>0</v>
          </cell>
          <cell r="H394">
            <v>21</v>
          </cell>
        </row>
        <row r="395">
          <cell r="A395">
            <v>2199900</v>
          </cell>
          <cell r="E395">
            <v>6277.22</v>
          </cell>
          <cell r="F395">
            <v>0</v>
          </cell>
          <cell r="G395">
            <v>0</v>
          </cell>
          <cell r="H395">
            <v>21</v>
          </cell>
        </row>
        <row r="396">
          <cell r="A396">
            <v>2199900</v>
          </cell>
          <cell r="E396">
            <v>0</v>
          </cell>
          <cell r="F396">
            <v>-13255.78</v>
          </cell>
          <cell r="G396">
            <v>0</v>
          </cell>
          <cell r="H396">
            <v>21</v>
          </cell>
        </row>
        <row r="397">
          <cell r="A397">
            <v>2199900</v>
          </cell>
          <cell r="E397">
            <v>-260</v>
          </cell>
          <cell r="F397">
            <v>-1226.8800000000001</v>
          </cell>
          <cell r="G397">
            <v>0</v>
          </cell>
          <cell r="H397">
            <v>21</v>
          </cell>
        </row>
        <row r="398">
          <cell r="A398">
            <v>2199900</v>
          </cell>
          <cell r="E398">
            <v>0</v>
          </cell>
          <cell r="F398">
            <v>-146.77000000000001</v>
          </cell>
          <cell r="G398">
            <v>0</v>
          </cell>
          <cell r="H398">
            <v>21</v>
          </cell>
        </row>
        <row r="399">
          <cell r="A399">
            <v>2199900</v>
          </cell>
          <cell r="E399">
            <v>0</v>
          </cell>
          <cell r="F399">
            <v>0</v>
          </cell>
          <cell r="G399">
            <v>0</v>
          </cell>
          <cell r="H399">
            <v>21</v>
          </cell>
        </row>
        <row r="400">
          <cell r="A400">
            <v>2199900</v>
          </cell>
          <cell r="E400">
            <v>1645.81</v>
          </cell>
          <cell r="F400">
            <v>-139028.70000000001</v>
          </cell>
          <cell r="G400">
            <v>0</v>
          </cell>
          <cell r="H400">
            <v>21</v>
          </cell>
        </row>
        <row r="401">
          <cell r="A401">
            <v>2199900</v>
          </cell>
          <cell r="E401">
            <v>0</v>
          </cell>
          <cell r="F401">
            <v>0</v>
          </cell>
          <cell r="G401">
            <v>0</v>
          </cell>
          <cell r="H401">
            <v>21</v>
          </cell>
        </row>
        <row r="402">
          <cell r="A402">
            <v>2199900</v>
          </cell>
          <cell r="E402">
            <v>0</v>
          </cell>
          <cell r="F402">
            <v>-109.4</v>
          </cell>
          <cell r="G402">
            <v>0</v>
          </cell>
          <cell r="H402">
            <v>21</v>
          </cell>
        </row>
        <row r="403">
          <cell r="A403">
            <v>2210151</v>
          </cell>
          <cell r="E403">
            <v>65750.58</v>
          </cell>
          <cell r="F403">
            <v>9005785.8399999999</v>
          </cell>
          <cell r="G403">
            <v>0</v>
          </cell>
          <cell r="H403">
            <v>22</v>
          </cell>
        </row>
        <row r="404">
          <cell r="A404">
            <v>2210151</v>
          </cell>
          <cell r="E404">
            <v>43539.61</v>
          </cell>
          <cell r="F404">
            <v>-1650977.25</v>
          </cell>
          <cell r="G404">
            <v>0</v>
          </cell>
          <cell r="H404">
            <v>22</v>
          </cell>
        </row>
        <row r="405">
          <cell r="A405">
            <v>2210151</v>
          </cell>
          <cell r="E405">
            <v>146637.46</v>
          </cell>
          <cell r="F405">
            <v>-5560340.25</v>
          </cell>
          <cell r="G405">
            <v>0</v>
          </cell>
          <cell r="H405">
            <v>22</v>
          </cell>
        </row>
        <row r="406">
          <cell r="A406">
            <v>2210151</v>
          </cell>
          <cell r="E406">
            <v>123709.12</v>
          </cell>
          <cell r="F406">
            <v>-4519115.66</v>
          </cell>
          <cell r="G406">
            <v>0</v>
          </cell>
          <cell r="H406">
            <v>22</v>
          </cell>
        </row>
        <row r="407">
          <cell r="A407">
            <v>2210151</v>
          </cell>
          <cell r="E407">
            <v>47527.34</v>
          </cell>
          <cell r="F407">
            <v>-1802234.92</v>
          </cell>
          <cell r="G407">
            <v>0</v>
          </cell>
          <cell r="H407">
            <v>22</v>
          </cell>
        </row>
        <row r="408">
          <cell r="A408">
            <v>2210151</v>
          </cell>
          <cell r="E408">
            <v>5775.57</v>
          </cell>
          <cell r="F408">
            <v>-219009.65</v>
          </cell>
          <cell r="G408">
            <v>0</v>
          </cell>
          <cell r="H408">
            <v>22</v>
          </cell>
        </row>
        <row r="409">
          <cell r="A409">
            <v>2210151</v>
          </cell>
          <cell r="E409">
            <v>99248.36</v>
          </cell>
          <cell r="F409">
            <v>-4044020.36</v>
          </cell>
          <cell r="G409">
            <v>0</v>
          </cell>
          <cell r="H409">
            <v>22</v>
          </cell>
        </row>
        <row r="410">
          <cell r="A410">
            <v>2210151</v>
          </cell>
          <cell r="E410">
            <v>-2149.35</v>
          </cell>
          <cell r="F410">
            <v>-845570.75</v>
          </cell>
          <cell r="G410">
            <v>0</v>
          </cell>
          <cell r="H410">
            <v>22</v>
          </cell>
        </row>
        <row r="411">
          <cell r="A411">
            <v>2210151</v>
          </cell>
          <cell r="E411">
            <v>870.99</v>
          </cell>
          <cell r="F411">
            <v>-18278.310000000001</v>
          </cell>
          <cell r="G411">
            <v>0</v>
          </cell>
          <cell r="H411">
            <v>22</v>
          </cell>
        </row>
        <row r="412">
          <cell r="A412">
            <v>2210151</v>
          </cell>
          <cell r="E412">
            <v>758.14</v>
          </cell>
          <cell r="F412">
            <v>-18715.73</v>
          </cell>
          <cell r="G412">
            <v>0</v>
          </cell>
          <cell r="H412">
            <v>22</v>
          </cell>
        </row>
        <row r="413">
          <cell r="A413">
            <v>2210151</v>
          </cell>
          <cell r="E413">
            <v>806.59</v>
          </cell>
          <cell r="F413">
            <v>-25103.23</v>
          </cell>
          <cell r="G413">
            <v>0</v>
          </cell>
          <cell r="H413">
            <v>22</v>
          </cell>
        </row>
        <row r="414">
          <cell r="A414">
            <v>2210151</v>
          </cell>
          <cell r="E414">
            <v>756.37</v>
          </cell>
          <cell r="F414">
            <v>-23540.400000000001</v>
          </cell>
          <cell r="G414">
            <v>0</v>
          </cell>
          <cell r="H414">
            <v>22</v>
          </cell>
        </row>
        <row r="415">
          <cell r="A415">
            <v>2210151</v>
          </cell>
          <cell r="E415">
            <v>545.26</v>
          </cell>
          <cell r="F415">
            <v>-1667.33</v>
          </cell>
          <cell r="G415">
            <v>0</v>
          </cell>
          <cell r="H415">
            <v>22</v>
          </cell>
        </row>
        <row r="416">
          <cell r="A416">
            <v>2210151</v>
          </cell>
          <cell r="E416">
            <v>541.88</v>
          </cell>
          <cell r="F416">
            <v>-2220.0300000000002</v>
          </cell>
          <cell r="G416">
            <v>0</v>
          </cell>
          <cell r="H416">
            <v>22</v>
          </cell>
        </row>
        <row r="417">
          <cell r="A417">
            <v>2210151</v>
          </cell>
          <cell r="E417">
            <v>751.21</v>
          </cell>
          <cell r="F417">
            <v>-24378.47</v>
          </cell>
          <cell r="G417">
            <v>0</v>
          </cell>
          <cell r="H417">
            <v>22</v>
          </cell>
        </row>
        <row r="418">
          <cell r="A418">
            <v>2210151</v>
          </cell>
          <cell r="E418">
            <v>792.24</v>
          </cell>
          <cell r="F418">
            <v>-26775.09</v>
          </cell>
          <cell r="G418">
            <v>0</v>
          </cell>
          <cell r="H418">
            <v>22</v>
          </cell>
        </row>
        <row r="419">
          <cell r="A419">
            <v>2210151</v>
          </cell>
          <cell r="E419">
            <v>42898.19</v>
          </cell>
          <cell r="F419">
            <v>-1567079.13</v>
          </cell>
          <cell r="G419">
            <v>0</v>
          </cell>
          <cell r="H419">
            <v>22</v>
          </cell>
        </row>
        <row r="420">
          <cell r="A420">
            <v>2210151</v>
          </cell>
          <cell r="E420">
            <v>838.08</v>
          </cell>
          <cell r="F420">
            <v>-29463.52</v>
          </cell>
          <cell r="G420">
            <v>0</v>
          </cell>
          <cell r="H420">
            <v>22</v>
          </cell>
        </row>
        <row r="421">
          <cell r="A421">
            <v>2210151</v>
          </cell>
          <cell r="E421">
            <v>4209.5600000000004</v>
          </cell>
          <cell r="F421">
            <v>-159626.53</v>
          </cell>
          <cell r="G421">
            <v>0</v>
          </cell>
          <cell r="H421">
            <v>22</v>
          </cell>
        </row>
        <row r="422">
          <cell r="A422">
            <v>2210151</v>
          </cell>
          <cell r="E422">
            <v>101295.56</v>
          </cell>
          <cell r="F422">
            <v>-5662474.9699999997</v>
          </cell>
          <cell r="G422">
            <v>0</v>
          </cell>
          <cell r="H422">
            <v>22</v>
          </cell>
        </row>
        <row r="423">
          <cell r="A423">
            <v>2210151</v>
          </cell>
          <cell r="E423">
            <v>10505.29</v>
          </cell>
          <cell r="F423">
            <v>-906992.08</v>
          </cell>
          <cell r="G423">
            <v>0</v>
          </cell>
          <cell r="H423">
            <v>22</v>
          </cell>
        </row>
        <row r="424">
          <cell r="A424">
            <v>2210152</v>
          </cell>
          <cell r="E424">
            <v>25440</v>
          </cell>
          <cell r="F424">
            <v>-2096760</v>
          </cell>
          <cell r="G424">
            <v>0</v>
          </cell>
          <cell r="H424">
            <v>22</v>
          </cell>
        </row>
        <row r="425">
          <cell r="A425">
            <v>2210152</v>
          </cell>
          <cell r="E425">
            <v>46979.55</v>
          </cell>
          <cell r="F425">
            <v>-2224721.98</v>
          </cell>
          <cell r="G425">
            <v>0</v>
          </cell>
          <cell r="H425">
            <v>22</v>
          </cell>
        </row>
        <row r="426">
          <cell r="A426">
            <v>2210152</v>
          </cell>
          <cell r="E426">
            <v>57240</v>
          </cell>
          <cell r="F426">
            <v>-4717710</v>
          </cell>
          <cell r="G426">
            <v>0</v>
          </cell>
          <cell r="H426">
            <v>22</v>
          </cell>
        </row>
        <row r="427">
          <cell r="A427">
            <v>2210152</v>
          </cell>
          <cell r="E427">
            <v>25440</v>
          </cell>
          <cell r="F427">
            <v>-2096760</v>
          </cell>
          <cell r="G427">
            <v>0</v>
          </cell>
          <cell r="H427">
            <v>22</v>
          </cell>
        </row>
        <row r="428">
          <cell r="A428">
            <v>2210152</v>
          </cell>
          <cell r="E428">
            <v>57240</v>
          </cell>
          <cell r="F428">
            <v>-4717710</v>
          </cell>
          <cell r="G428">
            <v>0</v>
          </cell>
          <cell r="H428">
            <v>22</v>
          </cell>
        </row>
        <row r="429">
          <cell r="A429">
            <v>2210152</v>
          </cell>
          <cell r="E429">
            <v>46979.55</v>
          </cell>
          <cell r="F429">
            <v>-2224721.98</v>
          </cell>
          <cell r="G429">
            <v>0</v>
          </cell>
          <cell r="H429">
            <v>22</v>
          </cell>
        </row>
        <row r="430">
          <cell r="A430">
            <v>2210152</v>
          </cell>
          <cell r="E430">
            <v>46979.55</v>
          </cell>
          <cell r="F430">
            <v>-2224721.9700000002</v>
          </cell>
          <cell r="G430">
            <v>0</v>
          </cell>
          <cell r="H430">
            <v>22</v>
          </cell>
        </row>
        <row r="431">
          <cell r="A431">
            <v>2210152</v>
          </cell>
          <cell r="E431">
            <v>25440</v>
          </cell>
          <cell r="F431">
            <v>-2096760</v>
          </cell>
          <cell r="G431">
            <v>0</v>
          </cell>
          <cell r="H431">
            <v>22</v>
          </cell>
        </row>
        <row r="432">
          <cell r="A432">
            <v>2210152</v>
          </cell>
          <cell r="E432">
            <v>57240</v>
          </cell>
          <cell r="F432">
            <v>-4717710</v>
          </cell>
          <cell r="G432">
            <v>0</v>
          </cell>
          <cell r="H432">
            <v>22</v>
          </cell>
        </row>
        <row r="433">
          <cell r="A433">
            <v>2210152</v>
          </cell>
          <cell r="E433">
            <v>46979.55</v>
          </cell>
          <cell r="F433">
            <v>-2224721.98</v>
          </cell>
          <cell r="G433">
            <v>0</v>
          </cell>
          <cell r="H433">
            <v>22</v>
          </cell>
        </row>
        <row r="434">
          <cell r="A434">
            <v>2210152</v>
          </cell>
          <cell r="E434">
            <v>25440</v>
          </cell>
          <cell r="F434">
            <v>-2096760</v>
          </cell>
          <cell r="G434">
            <v>0</v>
          </cell>
          <cell r="H434">
            <v>22</v>
          </cell>
        </row>
        <row r="435">
          <cell r="A435">
            <v>2210152</v>
          </cell>
          <cell r="E435">
            <v>57240</v>
          </cell>
          <cell r="F435">
            <v>-4717710</v>
          </cell>
          <cell r="G435">
            <v>0</v>
          </cell>
          <cell r="H435">
            <v>22</v>
          </cell>
        </row>
        <row r="436">
          <cell r="A436">
            <v>2210152</v>
          </cell>
          <cell r="E436">
            <v>57240</v>
          </cell>
          <cell r="F436">
            <v>-4717710</v>
          </cell>
          <cell r="G436">
            <v>0</v>
          </cell>
          <cell r="H436">
            <v>22</v>
          </cell>
        </row>
        <row r="437">
          <cell r="A437">
            <v>2210152</v>
          </cell>
          <cell r="E437">
            <v>25440</v>
          </cell>
          <cell r="F437">
            <v>-2096760</v>
          </cell>
          <cell r="G437">
            <v>0</v>
          </cell>
          <cell r="H437">
            <v>22</v>
          </cell>
        </row>
        <row r="438">
          <cell r="A438">
            <v>2210152</v>
          </cell>
          <cell r="E438">
            <v>57240</v>
          </cell>
          <cell r="F438">
            <v>-4717710</v>
          </cell>
          <cell r="G438">
            <v>0</v>
          </cell>
          <cell r="H438">
            <v>22</v>
          </cell>
        </row>
        <row r="439">
          <cell r="A439">
            <v>2210153</v>
          </cell>
          <cell r="E439">
            <v>148400</v>
          </cell>
          <cell r="F439">
            <v>-12231100</v>
          </cell>
          <cell r="G439">
            <v>0</v>
          </cell>
          <cell r="H439">
            <v>22</v>
          </cell>
        </row>
        <row r="440">
          <cell r="A440">
            <v>2210153</v>
          </cell>
          <cell r="E440">
            <v>106000</v>
          </cell>
          <cell r="F440">
            <v>-8736500</v>
          </cell>
          <cell r="G440">
            <v>0</v>
          </cell>
          <cell r="H440">
            <v>22</v>
          </cell>
        </row>
        <row r="441">
          <cell r="A441">
            <v>2220102</v>
          </cell>
          <cell r="E441">
            <v>0</v>
          </cell>
          <cell r="F441">
            <v>-603.36</v>
          </cell>
          <cell r="G441">
            <v>0</v>
          </cell>
          <cell r="H441">
            <v>22</v>
          </cell>
        </row>
        <row r="442">
          <cell r="A442">
            <v>2220102</v>
          </cell>
          <cell r="E442">
            <v>0</v>
          </cell>
          <cell r="F442">
            <v>-8.8000000000000007</v>
          </cell>
          <cell r="G442">
            <v>0</v>
          </cell>
          <cell r="H442">
            <v>22</v>
          </cell>
        </row>
        <row r="443">
          <cell r="A443">
            <v>2220152</v>
          </cell>
          <cell r="E443">
            <v>0</v>
          </cell>
          <cell r="F443">
            <v>0</v>
          </cell>
          <cell r="G443">
            <v>0</v>
          </cell>
          <cell r="H443">
            <v>22</v>
          </cell>
        </row>
        <row r="444">
          <cell r="A444">
            <v>2220153</v>
          </cell>
          <cell r="E444">
            <v>1060000</v>
          </cell>
          <cell r="F444">
            <v>-87365000</v>
          </cell>
          <cell r="G444">
            <v>0</v>
          </cell>
          <cell r="H444">
            <v>22</v>
          </cell>
        </row>
        <row r="445">
          <cell r="A445">
            <v>2220153</v>
          </cell>
          <cell r="E445">
            <v>-241026.06</v>
          </cell>
          <cell r="F445">
            <v>-241026.06</v>
          </cell>
          <cell r="G445">
            <v>0</v>
          </cell>
          <cell r="H445">
            <v>22</v>
          </cell>
        </row>
        <row r="446">
          <cell r="A446">
            <v>2220153</v>
          </cell>
          <cell r="E446">
            <v>169600</v>
          </cell>
          <cell r="F446">
            <v>-13978400</v>
          </cell>
          <cell r="G446">
            <v>0</v>
          </cell>
          <cell r="H446">
            <v>22</v>
          </cell>
        </row>
        <row r="447">
          <cell r="A447">
            <v>2299800</v>
          </cell>
          <cell r="E447">
            <v>-44595.51</v>
          </cell>
          <cell r="F447">
            <v>-3872148.29</v>
          </cell>
          <cell r="G447">
            <v>0</v>
          </cell>
          <cell r="H447">
            <v>22</v>
          </cell>
        </row>
        <row r="448">
          <cell r="A448">
            <v>2410101</v>
          </cell>
          <cell r="E448">
            <v>0</v>
          </cell>
          <cell r="F448">
            <v>-236298825.94</v>
          </cell>
          <cell r="G448">
            <v>0</v>
          </cell>
          <cell r="H448">
            <v>24</v>
          </cell>
        </row>
        <row r="449">
          <cell r="A449">
            <v>2410102</v>
          </cell>
          <cell r="E449">
            <v>0</v>
          </cell>
          <cell r="F449">
            <v>-87096105.340000004</v>
          </cell>
          <cell r="G449">
            <v>0</v>
          </cell>
          <cell r="H449">
            <v>24</v>
          </cell>
        </row>
        <row r="450">
          <cell r="A450">
            <v>2420100</v>
          </cell>
          <cell r="E450">
            <v>0</v>
          </cell>
          <cell r="F450">
            <v>-605141.18000000005</v>
          </cell>
          <cell r="G450">
            <v>0</v>
          </cell>
          <cell r="H450">
            <v>24</v>
          </cell>
        </row>
        <row r="451">
          <cell r="A451">
            <v>2421202</v>
          </cell>
          <cell r="E451">
            <v>-90.79</v>
          </cell>
          <cell r="F451">
            <v>-316679.64</v>
          </cell>
          <cell r="G451">
            <v>0</v>
          </cell>
          <cell r="H451">
            <v>24</v>
          </cell>
        </row>
        <row r="452">
          <cell r="A452">
            <v>2450200</v>
          </cell>
          <cell r="E452">
            <v>0</v>
          </cell>
          <cell r="F452">
            <v>233252539.81</v>
          </cell>
          <cell r="G452">
            <v>0</v>
          </cell>
          <cell r="H452">
            <v>24</v>
          </cell>
        </row>
        <row r="453">
          <cell r="A453">
            <v>3110101</v>
          </cell>
          <cell r="E453">
            <v>-260982.83</v>
          </cell>
          <cell r="F453">
            <v>-748352.81</v>
          </cell>
          <cell r="G453">
            <v>5</v>
          </cell>
          <cell r="H453">
            <v>31</v>
          </cell>
        </row>
        <row r="454">
          <cell r="A454">
            <v>3110101</v>
          </cell>
          <cell r="E454">
            <v>-658404.92000000004</v>
          </cell>
          <cell r="F454">
            <v>-1310920.07</v>
          </cell>
          <cell r="G454">
            <v>5</v>
          </cell>
          <cell r="H454">
            <v>31</v>
          </cell>
        </row>
        <row r="455">
          <cell r="A455">
            <v>3110101</v>
          </cell>
          <cell r="E455">
            <v>-1607.09</v>
          </cell>
          <cell r="F455">
            <v>-7818.25</v>
          </cell>
          <cell r="G455">
            <v>5</v>
          </cell>
          <cell r="H455">
            <v>31</v>
          </cell>
        </row>
        <row r="456">
          <cell r="A456">
            <v>3110110</v>
          </cell>
          <cell r="E456">
            <v>0</v>
          </cell>
          <cell r="F456">
            <v>-122367.99</v>
          </cell>
          <cell r="G456">
            <v>7</v>
          </cell>
          <cell r="H456">
            <v>31</v>
          </cell>
        </row>
        <row r="457">
          <cell r="A457">
            <v>3110160</v>
          </cell>
          <cell r="E457">
            <v>-20584.689999999999</v>
          </cell>
          <cell r="F457">
            <v>-20584.689999999999</v>
          </cell>
          <cell r="G457">
            <v>7</v>
          </cell>
          <cell r="H457">
            <v>31</v>
          </cell>
        </row>
        <row r="458">
          <cell r="A458">
            <v>3110301</v>
          </cell>
          <cell r="E458">
            <v>31317.93</v>
          </cell>
          <cell r="F458">
            <v>89802.33</v>
          </cell>
          <cell r="G458">
            <v>0</v>
          </cell>
          <cell r="H458">
            <v>31</v>
          </cell>
        </row>
        <row r="459">
          <cell r="A459">
            <v>3110301</v>
          </cell>
          <cell r="E459">
            <v>79008.58</v>
          </cell>
          <cell r="F459">
            <v>157310.42000000001</v>
          </cell>
          <cell r="G459">
            <v>0</v>
          </cell>
          <cell r="H459">
            <v>31</v>
          </cell>
        </row>
        <row r="460">
          <cell r="A460">
            <v>3110301</v>
          </cell>
          <cell r="E460">
            <v>230.11</v>
          </cell>
          <cell r="F460">
            <v>1086.69</v>
          </cell>
          <cell r="G460">
            <v>0</v>
          </cell>
          <cell r="H460">
            <v>31</v>
          </cell>
        </row>
        <row r="461">
          <cell r="A461">
            <v>3110302</v>
          </cell>
          <cell r="E461">
            <v>6120.27</v>
          </cell>
          <cell r="F461">
            <v>14365.29</v>
          </cell>
          <cell r="G461">
            <v>0</v>
          </cell>
          <cell r="H461">
            <v>31</v>
          </cell>
        </row>
        <row r="462">
          <cell r="A462">
            <v>3110303</v>
          </cell>
          <cell r="E462">
            <v>28247.39</v>
          </cell>
          <cell r="F462">
            <v>66301.320000000007</v>
          </cell>
          <cell r="G462">
            <v>0</v>
          </cell>
          <cell r="H462">
            <v>31</v>
          </cell>
        </row>
        <row r="463">
          <cell r="A463">
            <v>3110304</v>
          </cell>
          <cell r="E463">
            <v>617.54</v>
          </cell>
          <cell r="F463">
            <v>4288.58</v>
          </cell>
          <cell r="G463">
            <v>0</v>
          </cell>
          <cell r="H463">
            <v>31</v>
          </cell>
        </row>
        <row r="464">
          <cell r="A464">
            <v>3110401</v>
          </cell>
          <cell r="E464">
            <v>161699.70000000001</v>
          </cell>
          <cell r="F464">
            <v>469340.57</v>
          </cell>
          <cell r="G464">
            <v>0</v>
          </cell>
          <cell r="H464">
            <v>31</v>
          </cell>
        </row>
        <row r="465">
          <cell r="A465">
            <v>3110401</v>
          </cell>
          <cell r="E465">
            <v>491198.41</v>
          </cell>
          <cell r="F465">
            <v>786709.82</v>
          </cell>
          <cell r="G465">
            <v>0</v>
          </cell>
          <cell r="H465">
            <v>31</v>
          </cell>
        </row>
        <row r="466">
          <cell r="A466">
            <v>3120101</v>
          </cell>
          <cell r="E466">
            <v>0</v>
          </cell>
          <cell r="F466">
            <v>-8286.06</v>
          </cell>
          <cell r="G466">
            <v>5</v>
          </cell>
          <cell r="H466">
            <v>31</v>
          </cell>
        </row>
        <row r="467">
          <cell r="A467">
            <v>3120102</v>
          </cell>
          <cell r="E467">
            <v>-5708832.3600000003</v>
          </cell>
          <cell r="F467">
            <v>-20537163.030000001</v>
          </cell>
          <cell r="G467">
            <v>5</v>
          </cell>
          <cell r="H467">
            <v>31</v>
          </cell>
        </row>
        <row r="468">
          <cell r="A468">
            <v>3120105</v>
          </cell>
          <cell r="E468">
            <v>21883.74</v>
          </cell>
          <cell r="F468">
            <v>76256.12</v>
          </cell>
          <cell r="G468">
            <v>6</v>
          </cell>
          <cell r="H468">
            <v>31</v>
          </cell>
        </row>
        <row r="469">
          <cell r="A469">
            <v>3120201</v>
          </cell>
          <cell r="E469">
            <v>-87601.33</v>
          </cell>
          <cell r="F469">
            <v>-275269.39</v>
          </cell>
          <cell r="G469">
            <v>5</v>
          </cell>
          <cell r="H469">
            <v>31</v>
          </cell>
        </row>
        <row r="470">
          <cell r="A470">
            <v>3120401</v>
          </cell>
          <cell r="E470">
            <v>5161503.54</v>
          </cell>
          <cell r="F470">
            <v>18280423.52</v>
          </cell>
          <cell r="G470">
            <v>0</v>
          </cell>
          <cell r="H470">
            <v>31</v>
          </cell>
        </row>
        <row r="471">
          <cell r="A471">
            <v>3130101</v>
          </cell>
          <cell r="E471">
            <v>13040</v>
          </cell>
          <cell r="F471">
            <v>35960</v>
          </cell>
          <cell r="G471">
            <v>0</v>
          </cell>
          <cell r="H471">
            <v>31</v>
          </cell>
        </row>
        <row r="472">
          <cell r="A472">
            <v>3130101</v>
          </cell>
          <cell r="E472">
            <v>32600</v>
          </cell>
          <cell r="F472">
            <v>53790</v>
          </cell>
          <cell r="G472">
            <v>0</v>
          </cell>
          <cell r="H472">
            <v>31</v>
          </cell>
        </row>
        <row r="473">
          <cell r="A473">
            <v>3130102</v>
          </cell>
          <cell r="E473">
            <v>0</v>
          </cell>
          <cell r="F473">
            <v>3260</v>
          </cell>
          <cell r="G473">
            <v>0</v>
          </cell>
          <cell r="H473">
            <v>31</v>
          </cell>
        </row>
        <row r="474">
          <cell r="A474">
            <v>3130203</v>
          </cell>
          <cell r="E474">
            <v>0</v>
          </cell>
          <cell r="F474">
            <v>207.74</v>
          </cell>
          <cell r="G474">
            <v>0</v>
          </cell>
          <cell r="H474">
            <v>31</v>
          </cell>
        </row>
        <row r="475">
          <cell r="A475">
            <v>3130207</v>
          </cell>
          <cell r="E475">
            <v>0</v>
          </cell>
          <cell r="F475">
            <v>2177.85</v>
          </cell>
          <cell r="G475">
            <v>0</v>
          </cell>
          <cell r="H475">
            <v>31</v>
          </cell>
        </row>
        <row r="476">
          <cell r="A476">
            <v>3130299</v>
          </cell>
          <cell r="E476">
            <v>0</v>
          </cell>
          <cell r="F476">
            <v>143.76</v>
          </cell>
          <cell r="G476">
            <v>0</v>
          </cell>
          <cell r="H476">
            <v>31</v>
          </cell>
        </row>
        <row r="477">
          <cell r="A477">
            <v>3130299</v>
          </cell>
          <cell r="E477">
            <v>84845.88</v>
          </cell>
          <cell r="F477">
            <v>297040.17</v>
          </cell>
          <cell r="G477">
            <v>0</v>
          </cell>
          <cell r="H477">
            <v>31</v>
          </cell>
        </row>
        <row r="478">
          <cell r="A478">
            <v>3140102</v>
          </cell>
          <cell r="E478">
            <v>20613.02</v>
          </cell>
          <cell r="F478">
            <v>51588.47</v>
          </cell>
          <cell r="G478">
            <v>102</v>
          </cell>
          <cell r="H478">
            <v>31</v>
          </cell>
        </row>
        <row r="479">
          <cell r="A479">
            <v>3140103</v>
          </cell>
          <cell r="E479">
            <v>14401.2</v>
          </cell>
          <cell r="F479">
            <v>21601.8</v>
          </cell>
          <cell r="G479">
            <v>103</v>
          </cell>
          <cell r="H479">
            <v>31</v>
          </cell>
        </row>
        <row r="480">
          <cell r="A480">
            <v>3140106</v>
          </cell>
          <cell r="E480">
            <v>-352.7</v>
          </cell>
          <cell r="F480">
            <v>-92.56</v>
          </cell>
          <cell r="G480">
            <v>106</v>
          </cell>
          <cell r="H480">
            <v>31</v>
          </cell>
        </row>
        <row r="481">
          <cell r="A481">
            <v>3140110</v>
          </cell>
          <cell r="E481">
            <v>3081.56</v>
          </cell>
          <cell r="F481">
            <v>10687</v>
          </cell>
          <cell r="G481">
            <v>110</v>
          </cell>
          <cell r="H481">
            <v>31</v>
          </cell>
        </row>
        <row r="482">
          <cell r="A482">
            <v>3140111</v>
          </cell>
          <cell r="E482">
            <v>2330.4299999999998</v>
          </cell>
          <cell r="F482">
            <v>6456.16</v>
          </cell>
          <cell r="G482">
            <v>111</v>
          </cell>
          <cell r="H482">
            <v>31</v>
          </cell>
        </row>
        <row r="483">
          <cell r="A483">
            <v>3140112</v>
          </cell>
          <cell r="E483">
            <v>2257.73</v>
          </cell>
          <cell r="F483">
            <v>20658.54</v>
          </cell>
          <cell r="G483">
            <v>112</v>
          </cell>
          <cell r="H483">
            <v>31</v>
          </cell>
        </row>
        <row r="484">
          <cell r="A484">
            <v>3140113</v>
          </cell>
          <cell r="E484">
            <v>7036.28</v>
          </cell>
          <cell r="F484">
            <v>19833.810000000001</v>
          </cell>
          <cell r="G484">
            <v>113</v>
          </cell>
          <cell r="H484">
            <v>31</v>
          </cell>
        </row>
        <row r="485">
          <cell r="A485">
            <v>3140115</v>
          </cell>
          <cell r="E485">
            <v>0</v>
          </cell>
          <cell r="F485">
            <v>280.85000000000002</v>
          </cell>
          <cell r="G485">
            <v>115</v>
          </cell>
          <cell r="H485">
            <v>31</v>
          </cell>
        </row>
        <row r="486">
          <cell r="A486">
            <v>3140116</v>
          </cell>
          <cell r="E486">
            <v>68.28</v>
          </cell>
          <cell r="F486">
            <v>531.23</v>
          </cell>
          <cell r="G486">
            <v>116</v>
          </cell>
          <cell r="H486">
            <v>31</v>
          </cell>
        </row>
        <row r="487">
          <cell r="A487">
            <v>3140117</v>
          </cell>
          <cell r="E487">
            <v>2149.1999999999998</v>
          </cell>
          <cell r="F487">
            <v>4254.8500000000004</v>
          </cell>
          <cell r="G487">
            <v>117</v>
          </cell>
          <cell r="H487">
            <v>31</v>
          </cell>
        </row>
        <row r="488">
          <cell r="A488">
            <v>3140118</v>
          </cell>
          <cell r="E488">
            <v>-12.25</v>
          </cell>
          <cell r="F488">
            <v>-34.299999999999997</v>
          </cell>
          <cell r="G488">
            <v>118</v>
          </cell>
          <cell r="H488">
            <v>31</v>
          </cell>
        </row>
        <row r="489">
          <cell r="A489">
            <v>3140119</v>
          </cell>
          <cell r="E489">
            <v>1176.8499999999999</v>
          </cell>
          <cell r="F489">
            <v>3180.48</v>
          </cell>
          <cell r="G489">
            <v>119</v>
          </cell>
          <cell r="H489">
            <v>31</v>
          </cell>
        </row>
        <row r="490">
          <cell r="A490">
            <v>3140120</v>
          </cell>
          <cell r="E490">
            <v>441.22</v>
          </cell>
          <cell r="F490">
            <v>1011.28</v>
          </cell>
          <cell r="G490">
            <v>120</v>
          </cell>
          <cell r="H490">
            <v>31</v>
          </cell>
        </row>
        <row r="491">
          <cell r="A491">
            <v>3140123</v>
          </cell>
          <cell r="E491">
            <v>708.78</v>
          </cell>
          <cell r="F491">
            <v>1971.79</v>
          </cell>
          <cell r="G491">
            <v>123</v>
          </cell>
          <cell r="H491">
            <v>31</v>
          </cell>
        </row>
        <row r="492">
          <cell r="A492">
            <v>3140124</v>
          </cell>
          <cell r="E492">
            <v>-20.16</v>
          </cell>
          <cell r="F492">
            <v>109.68</v>
          </cell>
          <cell r="G492">
            <v>124</v>
          </cell>
          <cell r="H492">
            <v>31</v>
          </cell>
        </row>
        <row r="493">
          <cell r="A493">
            <v>3140158</v>
          </cell>
          <cell r="E493">
            <v>0</v>
          </cell>
          <cell r="F493">
            <v>750</v>
          </cell>
          <cell r="G493">
            <v>158</v>
          </cell>
          <cell r="H493">
            <v>31</v>
          </cell>
        </row>
        <row r="494">
          <cell r="A494">
            <v>3140159</v>
          </cell>
          <cell r="E494">
            <v>0</v>
          </cell>
          <cell r="F494">
            <v>529.30999999999995</v>
          </cell>
          <cell r="G494">
            <v>159</v>
          </cell>
          <cell r="H494">
            <v>31</v>
          </cell>
        </row>
        <row r="495">
          <cell r="A495">
            <v>3140407</v>
          </cell>
          <cell r="E495">
            <v>1443.77</v>
          </cell>
          <cell r="F495">
            <v>3090.2</v>
          </cell>
          <cell r="G495">
            <v>407</v>
          </cell>
          <cell r="H495">
            <v>31</v>
          </cell>
        </row>
        <row r="496">
          <cell r="A496">
            <v>3140422</v>
          </cell>
          <cell r="E496">
            <v>359.5</v>
          </cell>
          <cell r="F496">
            <v>697.9</v>
          </cell>
          <cell r="G496">
            <v>422</v>
          </cell>
          <cell r="H496">
            <v>31</v>
          </cell>
        </row>
        <row r="497">
          <cell r="A497">
            <v>3140430</v>
          </cell>
          <cell r="E497">
            <v>290.2</v>
          </cell>
          <cell r="F497">
            <v>675.64</v>
          </cell>
          <cell r="G497">
            <v>430</v>
          </cell>
          <cell r="H497">
            <v>31</v>
          </cell>
        </row>
        <row r="498">
          <cell r="A498">
            <v>3140439</v>
          </cell>
          <cell r="E498">
            <v>75.400000000000006</v>
          </cell>
          <cell r="F498">
            <v>75.400000000000006</v>
          </cell>
          <cell r="G498">
            <v>439</v>
          </cell>
          <cell r="H498">
            <v>31</v>
          </cell>
        </row>
        <row r="499">
          <cell r="A499">
            <v>3140509</v>
          </cell>
          <cell r="E499">
            <v>1517.23</v>
          </cell>
          <cell r="F499">
            <v>16367.17</v>
          </cell>
          <cell r="G499">
            <v>509</v>
          </cell>
          <cell r="H499">
            <v>31</v>
          </cell>
        </row>
        <row r="500">
          <cell r="A500">
            <v>3140640</v>
          </cell>
          <cell r="E500">
            <v>0</v>
          </cell>
          <cell r="F500">
            <v>177.54</v>
          </cell>
          <cell r="G500">
            <v>640</v>
          </cell>
          <cell r="H500">
            <v>31</v>
          </cell>
        </row>
        <row r="501">
          <cell r="A501">
            <v>3140655</v>
          </cell>
          <cell r="E501">
            <v>160.01</v>
          </cell>
          <cell r="F501">
            <v>164.26</v>
          </cell>
          <cell r="G501">
            <v>655</v>
          </cell>
          <cell r="H501">
            <v>31</v>
          </cell>
        </row>
        <row r="502">
          <cell r="A502">
            <v>3140659</v>
          </cell>
          <cell r="E502">
            <v>0</v>
          </cell>
          <cell r="F502">
            <v>44.45</v>
          </cell>
          <cell r="G502">
            <v>659</v>
          </cell>
          <cell r="H502">
            <v>31</v>
          </cell>
        </row>
        <row r="503">
          <cell r="A503">
            <v>3140669</v>
          </cell>
          <cell r="E503">
            <v>1605.05</v>
          </cell>
          <cell r="F503">
            <v>14407.48</v>
          </cell>
          <cell r="G503">
            <v>669</v>
          </cell>
          <cell r="H503">
            <v>31</v>
          </cell>
        </row>
        <row r="504">
          <cell r="A504">
            <v>3140806</v>
          </cell>
          <cell r="E504">
            <v>0</v>
          </cell>
          <cell r="F504">
            <v>0</v>
          </cell>
          <cell r="G504">
            <v>806</v>
          </cell>
          <cell r="H504">
            <v>31</v>
          </cell>
        </row>
        <row r="505">
          <cell r="A505">
            <v>3140809</v>
          </cell>
          <cell r="E505">
            <v>5103.42</v>
          </cell>
          <cell r="F505">
            <v>20345.09</v>
          </cell>
          <cell r="G505">
            <v>809</v>
          </cell>
          <cell r="H505">
            <v>31</v>
          </cell>
        </row>
        <row r="506">
          <cell r="A506">
            <v>3140810</v>
          </cell>
          <cell r="E506">
            <v>0</v>
          </cell>
          <cell r="F506">
            <v>12</v>
          </cell>
          <cell r="G506">
            <v>810</v>
          </cell>
          <cell r="H506">
            <v>31</v>
          </cell>
        </row>
        <row r="507">
          <cell r="A507">
            <v>3140811</v>
          </cell>
          <cell r="E507">
            <v>0</v>
          </cell>
          <cell r="F507">
            <v>6485</v>
          </cell>
          <cell r="G507">
            <v>811</v>
          </cell>
          <cell r="H507">
            <v>31</v>
          </cell>
        </row>
        <row r="508">
          <cell r="A508">
            <v>3140812</v>
          </cell>
          <cell r="E508">
            <v>3554.23</v>
          </cell>
          <cell r="F508">
            <v>6694.07</v>
          </cell>
          <cell r="G508">
            <v>812</v>
          </cell>
          <cell r="H508">
            <v>31</v>
          </cell>
        </row>
        <row r="509">
          <cell r="A509">
            <v>3140813</v>
          </cell>
          <cell r="E509">
            <v>4325.41</v>
          </cell>
          <cell r="F509">
            <v>5913.02</v>
          </cell>
          <cell r="G509">
            <v>813</v>
          </cell>
          <cell r="H509">
            <v>31</v>
          </cell>
        </row>
        <row r="510">
          <cell r="A510">
            <v>3140815</v>
          </cell>
          <cell r="E510">
            <v>139.88999999999999</v>
          </cell>
          <cell r="F510">
            <v>573.02</v>
          </cell>
          <cell r="G510">
            <v>815</v>
          </cell>
          <cell r="H510">
            <v>31</v>
          </cell>
        </row>
        <row r="511">
          <cell r="A511">
            <v>3140822</v>
          </cell>
          <cell r="E511">
            <v>0</v>
          </cell>
          <cell r="F511">
            <v>31.11</v>
          </cell>
          <cell r="G511">
            <v>822</v>
          </cell>
          <cell r="H511">
            <v>31</v>
          </cell>
        </row>
        <row r="512">
          <cell r="A512">
            <v>3140828</v>
          </cell>
          <cell r="E512">
            <v>299</v>
          </cell>
          <cell r="F512">
            <v>803.27</v>
          </cell>
          <cell r="G512">
            <v>828</v>
          </cell>
          <cell r="H512">
            <v>31</v>
          </cell>
        </row>
        <row r="513">
          <cell r="A513">
            <v>3140833</v>
          </cell>
          <cell r="E513">
            <v>33774.61</v>
          </cell>
          <cell r="F513">
            <v>53214.22</v>
          </cell>
          <cell r="G513">
            <v>833</v>
          </cell>
          <cell r="H513">
            <v>31</v>
          </cell>
        </row>
        <row r="514">
          <cell r="A514">
            <v>3140899</v>
          </cell>
          <cell r="E514">
            <v>0</v>
          </cell>
          <cell r="F514">
            <v>30</v>
          </cell>
          <cell r="G514">
            <v>899</v>
          </cell>
          <cell r="H514">
            <v>31</v>
          </cell>
        </row>
        <row r="515">
          <cell r="A515">
            <v>3140903</v>
          </cell>
          <cell r="E515">
            <v>44.57</v>
          </cell>
          <cell r="F515">
            <v>1050.07</v>
          </cell>
          <cell r="G515">
            <v>903</v>
          </cell>
          <cell r="H515">
            <v>31</v>
          </cell>
        </row>
        <row r="516">
          <cell r="A516">
            <v>3150102</v>
          </cell>
          <cell r="E516">
            <v>21066.09</v>
          </cell>
          <cell r="F516">
            <v>60030.45</v>
          </cell>
          <cell r="G516">
            <v>102</v>
          </cell>
          <cell r="H516">
            <v>31</v>
          </cell>
        </row>
        <row r="517">
          <cell r="A517">
            <v>3150103</v>
          </cell>
          <cell r="E517">
            <v>18500</v>
          </cell>
          <cell r="F517">
            <v>55500</v>
          </cell>
          <cell r="G517">
            <v>103</v>
          </cell>
          <cell r="H517">
            <v>31</v>
          </cell>
        </row>
        <row r="518">
          <cell r="A518">
            <v>3150104</v>
          </cell>
          <cell r="E518">
            <v>21472</v>
          </cell>
          <cell r="F518">
            <v>64416</v>
          </cell>
          <cell r="G518">
            <v>104</v>
          </cell>
          <cell r="H518">
            <v>31</v>
          </cell>
        </row>
        <row r="519">
          <cell r="A519">
            <v>3150105</v>
          </cell>
          <cell r="E519">
            <v>4290</v>
          </cell>
          <cell r="F519">
            <v>12870</v>
          </cell>
          <cell r="G519">
            <v>105</v>
          </cell>
          <cell r="H519">
            <v>31</v>
          </cell>
        </row>
        <row r="520">
          <cell r="A520">
            <v>3150106</v>
          </cell>
          <cell r="E520">
            <v>-482.32</v>
          </cell>
          <cell r="F520">
            <v>-688.39</v>
          </cell>
          <cell r="G520">
            <v>106</v>
          </cell>
          <cell r="H520">
            <v>31</v>
          </cell>
        </row>
        <row r="521">
          <cell r="A521">
            <v>3150109</v>
          </cell>
          <cell r="E521">
            <v>775.6</v>
          </cell>
          <cell r="F521">
            <v>3704.53</v>
          </cell>
          <cell r="G521">
            <v>109</v>
          </cell>
          <cell r="H521">
            <v>31</v>
          </cell>
        </row>
        <row r="522">
          <cell r="A522">
            <v>3150110</v>
          </cell>
          <cell r="E522">
            <v>1723.16</v>
          </cell>
          <cell r="F522">
            <v>4125</v>
          </cell>
          <cell r="G522">
            <v>110</v>
          </cell>
          <cell r="H522">
            <v>31</v>
          </cell>
        </row>
        <row r="523">
          <cell r="A523">
            <v>3150111</v>
          </cell>
          <cell r="E523">
            <v>2821.97</v>
          </cell>
          <cell r="F523">
            <v>7380.86</v>
          </cell>
          <cell r="G523">
            <v>111</v>
          </cell>
          <cell r="H523">
            <v>31</v>
          </cell>
        </row>
        <row r="524">
          <cell r="A524">
            <v>3150112</v>
          </cell>
          <cell r="E524">
            <v>5887.62</v>
          </cell>
          <cell r="F524">
            <v>12882.61</v>
          </cell>
          <cell r="G524">
            <v>112</v>
          </cell>
          <cell r="H524">
            <v>31</v>
          </cell>
        </row>
        <row r="525">
          <cell r="A525">
            <v>3150113</v>
          </cell>
          <cell r="E525">
            <v>14586.39</v>
          </cell>
          <cell r="F525">
            <v>40845.129999999997</v>
          </cell>
          <cell r="G525">
            <v>113</v>
          </cell>
          <cell r="H525">
            <v>31</v>
          </cell>
        </row>
        <row r="526">
          <cell r="A526">
            <v>3150115</v>
          </cell>
          <cell r="E526">
            <v>2737.8</v>
          </cell>
          <cell r="F526">
            <v>2737.8</v>
          </cell>
          <cell r="G526">
            <v>115</v>
          </cell>
          <cell r="H526">
            <v>31</v>
          </cell>
        </row>
        <row r="527">
          <cell r="A527">
            <v>3150116</v>
          </cell>
          <cell r="E527">
            <v>146.38999999999999</v>
          </cell>
          <cell r="F527">
            <v>393.66</v>
          </cell>
          <cell r="G527">
            <v>116</v>
          </cell>
          <cell r="H527">
            <v>31</v>
          </cell>
        </row>
        <row r="528">
          <cell r="A528">
            <v>3150117</v>
          </cell>
          <cell r="E528">
            <v>1489.97</v>
          </cell>
          <cell r="F528">
            <v>4225.91</v>
          </cell>
          <cell r="G528">
            <v>117</v>
          </cell>
          <cell r="H528">
            <v>31</v>
          </cell>
        </row>
        <row r="529">
          <cell r="A529">
            <v>3150118</v>
          </cell>
          <cell r="E529">
            <v>-19.600000000000001</v>
          </cell>
          <cell r="F529">
            <v>-58.1</v>
          </cell>
          <cell r="G529">
            <v>118</v>
          </cell>
          <cell r="H529">
            <v>31</v>
          </cell>
        </row>
        <row r="530">
          <cell r="A530">
            <v>3150119</v>
          </cell>
          <cell r="E530">
            <v>2230.69</v>
          </cell>
          <cell r="F530">
            <v>6692.41</v>
          </cell>
          <cell r="G530">
            <v>119</v>
          </cell>
          <cell r="H530">
            <v>31</v>
          </cell>
        </row>
        <row r="531">
          <cell r="A531">
            <v>3150120</v>
          </cell>
          <cell r="E531">
            <v>970.72</v>
          </cell>
          <cell r="F531">
            <v>2616.2199999999998</v>
          </cell>
          <cell r="G531">
            <v>120</v>
          </cell>
          <cell r="H531">
            <v>31</v>
          </cell>
        </row>
        <row r="532">
          <cell r="A532">
            <v>3150123</v>
          </cell>
          <cell r="E532">
            <v>1444.64</v>
          </cell>
          <cell r="F532">
            <v>4008.01</v>
          </cell>
          <cell r="G532">
            <v>123</v>
          </cell>
          <cell r="H532">
            <v>31</v>
          </cell>
        </row>
        <row r="533">
          <cell r="A533">
            <v>3150124</v>
          </cell>
          <cell r="E533">
            <v>186.55</v>
          </cell>
          <cell r="F533">
            <v>3015.88</v>
          </cell>
          <cell r="G533">
            <v>124</v>
          </cell>
          <cell r="H533">
            <v>31</v>
          </cell>
        </row>
        <row r="534">
          <cell r="A534">
            <v>3150126</v>
          </cell>
          <cell r="E534">
            <v>150.5</v>
          </cell>
          <cell r="F534">
            <v>170.9</v>
          </cell>
          <cell r="G534">
            <v>126</v>
          </cell>
          <cell r="H534">
            <v>31</v>
          </cell>
        </row>
        <row r="535">
          <cell r="A535">
            <v>3150131</v>
          </cell>
          <cell r="E535">
            <v>42.22</v>
          </cell>
          <cell r="F535">
            <v>42.22</v>
          </cell>
          <cell r="G535">
            <v>131</v>
          </cell>
          <cell r="H535">
            <v>31</v>
          </cell>
        </row>
        <row r="536">
          <cell r="A536">
            <v>3150159</v>
          </cell>
          <cell r="E536">
            <v>0</v>
          </cell>
          <cell r="F536">
            <v>1202.57</v>
          </cell>
          <cell r="G536">
            <v>159</v>
          </cell>
          <cell r="H536">
            <v>31</v>
          </cell>
        </row>
        <row r="537">
          <cell r="A537">
            <v>3150407</v>
          </cell>
          <cell r="E537">
            <v>1542.18</v>
          </cell>
          <cell r="F537">
            <v>3808.93</v>
          </cell>
          <cell r="G537">
            <v>407</v>
          </cell>
          <cell r="H537">
            <v>31</v>
          </cell>
        </row>
        <row r="538">
          <cell r="A538">
            <v>3150420</v>
          </cell>
          <cell r="E538">
            <v>0</v>
          </cell>
          <cell r="F538">
            <v>14</v>
          </cell>
          <cell r="G538">
            <v>420</v>
          </cell>
          <cell r="H538">
            <v>31</v>
          </cell>
        </row>
        <row r="539">
          <cell r="A539">
            <v>3150422</v>
          </cell>
          <cell r="E539">
            <v>207.51</v>
          </cell>
          <cell r="F539">
            <v>207.51</v>
          </cell>
          <cell r="G539">
            <v>422</v>
          </cell>
          <cell r="H539">
            <v>31</v>
          </cell>
        </row>
        <row r="540">
          <cell r="A540">
            <v>3150430</v>
          </cell>
          <cell r="E540">
            <v>2319.6</v>
          </cell>
          <cell r="F540">
            <v>4961.49</v>
          </cell>
          <cell r="G540">
            <v>430</v>
          </cell>
          <cell r="H540">
            <v>31</v>
          </cell>
        </row>
        <row r="541">
          <cell r="A541">
            <v>3150439</v>
          </cell>
          <cell r="E541">
            <v>686.95</v>
          </cell>
          <cell r="F541">
            <v>1193.8499999999999</v>
          </cell>
          <cell r="G541">
            <v>439</v>
          </cell>
          <cell r="H541">
            <v>31</v>
          </cell>
        </row>
        <row r="542">
          <cell r="A542">
            <v>3150501</v>
          </cell>
          <cell r="E542">
            <v>23335</v>
          </cell>
          <cell r="F542">
            <v>34795</v>
          </cell>
          <cell r="G542">
            <v>501</v>
          </cell>
          <cell r="H542">
            <v>31</v>
          </cell>
        </row>
        <row r="543">
          <cell r="A543">
            <v>3150502</v>
          </cell>
          <cell r="E543">
            <v>1390</v>
          </cell>
          <cell r="F543">
            <v>5121.8100000000004</v>
          </cell>
          <cell r="G543">
            <v>502</v>
          </cell>
          <cell r="H543">
            <v>31</v>
          </cell>
        </row>
        <row r="544">
          <cell r="A544">
            <v>3150505</v>
          </cell>
          <cell r="E544">
            <v>1155.67</v>
          </cell>
          <cell r="F544">
            <v>30163.07</v>
          </cell>
          <cell r="G544">
            <v>505</v>
          </cell>
          <cell r="H544">
            <v>31</v>
          </cell>
        </row>
        <row r="545">
          <cell r="A545">
            <v>3150509</v>
          </cell>
          <cell r="E545">
            <v>8411.06</v>
          </cell>
          <cell r="F545">
            <v>267967.38</v>
          </cell>
          <cell r="G545">
            <v>509</v>
          </cell>
          <cell r="H545">
            <v>31</v>
          </cell>
        </row>
        <row r="546">
          <cell r="A546">
            <v>3150519</v>
          </cell>
          <cell r="E546">
            <v>560</v>
          </cell>
          <cell r="F546">
            <v>760.84</v>
          </cell>
          <cell r="G546">
            <v>519</v>
          </cell>
          <cell r="H546">
            <v>31</v>
          </cell>
        </row>
        <row r="547">
          <cell r="A547">
            <v>3150599</v>
          </cell>
          <cell r="E547">
            <v>2800</v>
          </cell>
          <cell r="F547">
            <v>8600</v>
          </cell>
          <cell r="G547">
            <v>599</v>
          </cell>
          <cell r="H547">
            <v>31</v>
          </cell>
        </row>
        <row r="548">
          <cell r="A548">
            <v>3150630</v>
          </cell>
          <cell r="E548">
            <v>0</v>
          </cell>
          <cell r="F548">
            <v>13930.79</v>
          </cell>
          <cell r="G548">
            <v>630</v>
          </cell>
          <cell r="H548">
            <v>31</v>
          </cell>
        </row>
        <row r="549">
          <cell r="A549">
            <v>3150639</v>
          </cell>
          <cell r="E549">
            <v>21.53</v>
          </cell>
          <cell r="F549">
            <v>519.59</v>
          </cell>
          <cell r="G549">
            <v>639</v>
          </cell>
          <cell r="H549">
            <v>31</v>
          </cell>
        </row>
        <row r="550">
          <cell r="A550">
            <v>3150640</v>
          </cell>
          <cell r="E550">
            <v>122.11</v>
          </cell>
          <cell r="F550">
            <v>276.98</v>
          </cell>
          <cell r="G550">
            <v>640</v>
          </cell>
          <cell r="H550">
            <v>31</v>
          </cell>
        </row>
        <row r="551">
          <cell r="A551">
            <v>3150659</v>
          </cell>
          <cell r="E551">
            <v>0</v>
          </cell>
          <cell r="F551">
            <v>-412.98</v>
          </cell>
          <cell r="G551">
            <v>659</v>
          </cell>
          <cell r="H551">
            <v>31</v>
          </cell>
        </row>
        <row r="552">
          <cell r="A552">
            <v>3150669</v>
          </cell>
          <cell r="E552">
            <v>0</v>
          </cell>
          <cell r="F552">
            <v>151.96</v>
          </cell>
          <cell r="G552">
            <v>669</v>
          </cell>
          <cell r="H552">
            <v>31</v>
          </cell>
        </row>
        <row r="553">
          <cell r="A553">
            <v>3150710</v>
          </cell>
          <cell r="E553">
            <v>3917.74</v>
          </cell>
          <cell r="F553">
            <v>11753.22</v>
          </cell>
          <cell r="G553">
            <v>710</v>
          </cell>
          <cell r="H553">
            <v>31</v>
          </cell>
        </row>
        <row r="554">
          <cell r="A554">
            <v>3150722</v>
          </cell>
          <cell r="E554">
            <v>11838.99</v>
          </cell>
          <cell r="F554">
            <v>35516.97</v>
          </cell>
          <cell r="G554">
            <v>722</v>
          </cell>
          <cell r="H554">
            <v>31</v>
          </cell>
        </row>
        <row r="555">
          <cell r="A555">
            <v>3150806</v>
          </cell>
          <cell r="E555">
            <v>0</v>
          </cell>
          <cell r="F555">
            <v>-458.25</v>
          </cell>
          <cell r="G555">
            <v>806</v>
          </cell>
          <cell r="H555">
            <v>31</v>
          </cell>
        </row>
        <row r="556">
          <cell r="A556">
            <v>3150809</v>
          </cell>
          <cell r="E556">
            <v>5526.33</v>
          </cell>
          <cell r="F556">
            <v>26209.51</v>
          </cell>
          <cell r="G556">
            <v>809</v>
          </cell>
          <cell r="H556">
            <v>31</v>
          </cell>
        </row>
        <row r="557">
          <cell r="A557">
            <v>3150810</v>
          </cell>
          <cell r="E557">
            <v>231</v>
          </cell>
          <cell r="F557">
            <v>509</v>
          </cell>
          <cell r="G557">
            <v>810</v>
          </cell>
          <cell r="H557">
            <v>31</v>
          </cell>
        </row>
        <row r="558">
          <cell r="A558">
            <v>3150811</v>
          </cell>
          <cell r="E558">
            <v>210</v>
          </cell>
          <cell r="F558">
            <v>3351.59</v>
          </cell>
          <cell r="G558">
            <v>811</v>
          </cell>
          <cell r="H558">
            <v>31</v>
          </cell>
        </row>
        <row r="559">
          <cell r="A559">
            <v>3150812</v>
          </cell>
          <cell r="E559">
            <v>4080.6</v>
          </cell>
          <cell r="F559">
            <v>8341.84</v>
          </cell>
          <cell r="G559">
            <v>812</v>
          </cell>
          <cell r="H559">
            <v>31</v>
          </cell>
        </row>
        <row r="560">
          <cell r="A560">
            <v>3150813</v>
          </cell>
          <cell r="E560">
            <v>38548.589999999997</v>
          </cell>
          <cell r="F560">
            <v>53673.13</v>
          </cell>
          <cell r="G560">
            <v>813</v>
          </cell>
          <cell r="H560">
            <v>31</v>
          </cell>
        </row>
        <row r="561">
          <cell r="A561">
            <v>3150814</v>
          </cell>
          <cell r="E561">
            <v>13.8</v>
          </cell>
          <cell r="F561">
            <v>21.8</v>
          </cell>
          <cell r="G561">
            <v>814</v>
          </cell>
          <cell r="H561">
            <v>31</v>
          </cell>
        </row>
        <row r="562">
          <cell r="A562">
            <v>3150815</v>
          </cell>
          <cell r="E562">
            <v>1520.25</v>
          </cell>
          <cell r="F562">
            <v>2904.18</v>
          </cell>
          <cell r="G562">
            <v>815</v>
          </cell>
          <cell r="H562">
            <v>31</v>
          </cell>
        </row>
        <row r="563">
          <cell r="A563">
            <v>3150817</v>
          </cell>
          <cell r="E563">
            <v>986.4</v>
          </cell>
          <cell r="F563">
            <v>986.4</v>
          </cell>
          <cell r="G563">
            <v>817</v>
          </cell>
          <cell r="H563">
            <v>31</v>
          </cell>
        </row>
        <row r="564">
          <cell r="A564">
            <v>3150818</v>
          </cell>
          <cell r="E564">
            <v>327.38</v>
          </cell>
          <cell r="F564">
            <v>4070.81</v>
          </cell>
          <cell r="G564">
            <v>818</v>
          </cell>
          <cell r="H564">
            <v>31</v>
          </cell>
        </row>
        <row r="565">
          <cell r="A565">
            <v>3150825</v>
          </cell>
          <cell r="E565">
            <v>141.19999999999999</v>
          </cell>
          <cell r="F565">
            <v>141.19999999999999</v>
          </cell>
          <cell r="G565">
            <v>825</v>
          </cell>
          <cell r="H565">
            <v>31</v>
          </cell>
        </row>
        <row r="566">
          <cell r="A566">
            <v>3150828</v>
          </cell>
          <cell r="E566">
            <v>373.75</v>
          </cell>
          <cell r="F566">
            <v>1122.25</v>
          </cell>
          <cell r="G566">
            <v>828</v>
          </cell>
          <cell r="H566">
            <v>31</v>
          </cell>
        </row>
        <row r="567">
          <cell r="A567">
            <v>3150831</v>
          </cell>
          <cell r="E567">
            <v>1150</v>
          </cell>
          <cell r="F567">
            <v>2300</v>
          </cell>
          <cell r="G567">
            <v>831</v>
          </cell>
          <cell r="H567">
            <v>31</v>
          </cell>
        </row>
        <row r="568">
          <cell r="A568">
            <v>3150835</v>
          </cell>
          <cell r="E568">
            <v>523.99</v>
          </cell>
          <cell r="F568">
            <v>523.99</v>
          </cell>
          <cell r="G568">
            <v>835</v>
          </cell>
          <cell r="H568">
            <v>31</v>
          </cell>
        </row>
        <row r="569">
          <cell r="A569">
            <v>3150890</v>
          </cell>
          <cell r="E569">
            <v>10.48</v>
          </cell>
          <cell r="F569">
            <v>10.48</v>
          </cell>
          <cell r="G569">
            <v>890</v>
          </cell>
          <cell r="H569">
            <v>31</v>
          </cell>
        </row>
        <row r="570">
          <cell r="A570">
            <v>3150899</v>
          </cell>
          <cell r="E570">
            <v>85</v>
          </cell>
          <cell r="F570">
            <v>257.14999999999998</v>
          </cell>
          <cell r="G570">
            <v>899</v>
          </cell>
          <cell r="H570">
            <v>31</v>
          </cell>
        </row>
        <row r="571">
          <cell r="A571">
            <v>3150903</v>
          </cell>
          <cell r="E571">
            <v>0</v>
          </cell>
          <cell r="F571">
            <v>13.38</v>
          </cell>
          <cell r="G571">
            <v>903</v>
          </cell>
          <cell r="H571">
            <v>31</v>
          </cell>
        </row>
        <row r="572">
          <cell r="A572">
            <v>3160101</v>
          </cell>
          <cell r="E572">
            <v>111143.84</v>
          </cell>
          <cell r="F572">
            <v>334414.81</v>
          </cell>
          <cell r="G572">
            <v>0</v>
          </cell>
          <cell r="H572">
            <v>31</v>
          </cell>
        </row>
        <row r="573">
          <cell r="A573">
            <v>3160130</v>
          </cell>
          <cell r="E573">
            <v>207819.04</v>
          </cell>
          <cell r="F573">
            <v>618498.42000000004</v>
          </cell>
          <cell r="G573">
            <v>0</v>
          </cell>
          <cell r="H573">
            <v>31</v>
          </cell>
        </row>
        <row r="574">
          <cell r="A574">
            <v>3160131</v>
          </cell>
          <cell r="E574">
            <v>2149.35</v>
          </cell>
          <cell r="F574">
            <v>6294.22</v>
          </cell>
          <cell r="G574">
            <v>0</v>
          </cell>
          <cell r="H574">
            <v>31</v>
          </cell>
        </row>
        <row r="575">
          <cell r="A575">
            <v>3160220</v>
          </cell>
          <cell r="E575">
            <v>-658558.19999999995</v>
          </cell>
          <cell r="F575">
            <v>-1625355</v>
          </cell>
          <cell r="G575">
            <v>0</v>
          </cell>
          <cell r="H575">
            <v>31</v>
          </cell>
        </row>
        <row r="576">
          <cell r="A576">
            <v>3160224</v>
          </cell>
          <cell r="E576">
            <v>-597688.55000000005</v>
          </cell>
          <cell r="F576">
            <v>-1175753.75</v>
          </cell>
          <cell r="G576">
            <v>0</v>
          </cell>
          <cell r="H576">
            <v>31</v>
          </cell>
        </row>
        <row r="577">
          <cell r="A577">
            <v>3160230</v>
          </cell>
          <cell r="E577">
            <v>401307.97</v>
          </cell>
          <cell r="F577">
            <v>1262486.22</v>
          </cell>
          <cell r="G577">
            <v>0</v>
          </cell>
          <cell r="H577">
            <v>31</v>
          </cell>
        </row>
        <row r="578">
          <cell r="A578">
            <v>3160233</v>
          </cell>
          <cell r="E578">
            <v>350081.9</v>
          </cell>
          <cell r="F578">
            <v>1135544.74</v>
          </cell>
          <cell r="G578">
            <v>0</v>
          </cell>
          <cell r="H578">
            <v>31</v>
          </cell>
        </row>
        <row r="579">
          <cell r="A579">
            <v>3160240</v>
          </cell>
          <cell r="E579">
            <v>0</v>
          </cell>
          <cell r="F579">
            <v>586.42999999999995</v>
          </cell>
          <cell r="G579">
            <v>0</v>
          </cell>
          <cell r="H579">
            <v>31</v>
          </cell>
        </row>
        <row r="580">
          <cell r="A580">
            <v>3160913</v>
          </cell>
          <cell r="E580">
            <v>44603.73</v>
          </cell>
          <cell r="F580">
            <v>137071.62</v>
          </cell>
          <cell r="G580">
            <v>0</v>
          </cell>
          <cell r="H580">
            <v>31</v>
          </cell>
        </row>
        <row r="581">
          <cell r="A581">
            <v>3160920</v>
          </cell>
          <cell r="E581">
            <v>-777.45</v>
          </cell>
          <cell r="F581">
            <v>-2456.21</v>
          </cell>
          <cell r="G581">
            <v>0</v>
          </cell>
          <cell r="H581">
            <v>31</v>
          </cell>
        </row>
        <row r="582">
          <cell r="A582">
            <v>3160923</v>
          </cell>
          <cell r="E582">
            <v>0</v>
          </cell>
          <cell r="F582">
            <v>3.7</v>
          </cell>
          <cell r="G582">
            <v>0</v>
          </cell>
          <cell r="H582">
            <v>31</v>
          </cell>
        </row>
        <row r="583">
          <cell r="A583">
            <v>3160931</v>
          </cell>
          <cell r="E583">
            <v>0</v>
          </cell>
          <cell r="F583">
            <v>5.28</v>
          </cell>
          <cell r="G583">
            <v>0</v>
          </cell>
          <cell r="H583">
            <v>31</v>
          </cell>
        </row>
        <row r="584">
          <cell r="A584">
            <v>3160935</v>
          </cell>
          <cell r="E584">
            <v>7.08</v>
          </cell>
          <cell r="F584">
            <v>63.24</v>
          </cell>
          <cell r="G584">
            <v>0</v>
          </cell>
          <cell r="H584">
            <v>31</v>
          </cell>
        </row>
        <row r="585">
          <cell r="A585">
            <v>3160941</v>
          </cell>
          <cell r="E585">
            <v>155908.85</v>
          </cell>
          <cell r="F585">
            <v>181887.43</v>
          </cell>
          <cell r="G585">
            <v>0</v>
          </cell>
          <cell r="H585">
            <v>31</v>
          </cell>
        </row>
        <row r="586">
          <cell r="A586">
            <v>3160946</v>
          </cell>
          <cell r="E586">
            <v>-167.65</v>
          </cell>
          <cell r="F586">
            <v>2937.34</v>
          </cell>
          <cell r="G586">
            <v>0</v>
          </cell>
          <cell r="H586">
            <v>31</v>
          </cell>
        </row>
        <row r="587">
          <cell r="A587">
            <v>3160956</v>
          </cell>
          <cell r="E587">
            <v>29890.62</v>
          </cell>
          <cell r="F587">
            <v>151156.91</v>
          </cell>
          <cell r="G587">
            <v>0</v>
          </cell>
          <cell r="H587">
            <v>31</v>
          </cell>
        </row>
        <row r="588">
          <cell r="A588">
            <v>3160957</v>
          </cell>
          <cell r="E588">
            <v>0</v>
          </cell>
          <cell r="F588">
            <v>4616.12</v>
          </cell>
          <cell r="G588">
            <v>0</v>
          </cell>
          <cell r="H588">
            <v>31</v>
          </cell>
        </row>
        <row r="589">
          <cell r="A589">
            <v>3160999</v>
          </cell>
          <cell r="E589">
            <v>6</v>
          </cell>
          <cell r="F589">
            <v>24.6</v>
          </cell>
          <cell r="G589">
            <v>0</v>
          </cell>
          <cell r="H589">
            <v>31</v>
          </cell>
        </row>
        <row r="590">
          <cell r="A590">
            <v>3162040</v>
          </cell>
          <cell r="E590">
            <v>0</v>
          </cell>
          <cell r="F590">
            <v>0</v>
          </cell>
          <cell r="G590">
            <v>0</v>
          </cell>
          <cell r="H590">
            <v>31</v>
          </cell>
        </row>
        <row r="591">
          <cell r="A591">
            <v>3162040</v>
          </cell>
          <cell r="E591">
            <v>241026.06</v>
          </cell>
          <cell r="F591">
            <v>832939.53</v>
          </cell>
          <cell r="G591">
            <v>0</v>
          </cell>
          <cell r="H591">
            <v>31</v>
          </cell>
        </row>
        <row r="592">
          <cell r="A592">
            <v>3162041</v>
          </cell>
          <cell r="E592">
            <v>-1293213.56</v>
          </cell>
          <cell r="F592">
            <v>-2557327.5</v>
          </cell>
          <cell r="G592">
            <v>0</v>
          </cell>
          <cell r="H592">
            <v>31</v>
          </cell>
        </row>
        <row r="593">
          <cell r="A593">
            <v>3162041</v>
          </cell>
          <cell r="E593">
            <v>0</v>
          </cell>
          <cell r="F593">
            <v>-12487.31</v>
          </cell>
          <cell r="G593">
            <v>0</v>
          </cell>
          <cell r="H593">
            <v>31</v>
          </cell>
        </row>
        <row r="594">
          <cell r="A594">
            <v>3162041</v>
          </cell>
          <cell r="E594">
            <v>-169600</v>
          </cell>
          <cell r="F594">
            <v>-333600</v>
          </cell>
          <cell r="G594">
            <v>0</v>
          </cell>
          <cell r="H594">
            <v>31</v>
          </cell>
        </row>
        <row r="595">
          <cell r="A595">
            <v>3162047</v>
          </cell>
          <cell r="E595">
            <v>10939.08</v>
          </cell>
          <cell r="F595">
            <v>33316.300000000003</v>
          </cell>
          <cell r="G595">
            <v>0</v>
          </cell>
          <cell r="H595">
            <v>31</v>
          </cell>
        </row>
        <row r="596">
          <cell r="A596">
            <v>3162047</v>
          </cell>
          <cell r="E596">
            <v>85257.55</v>
          </cell>
          <cell r="F596">
            <v>251344.39</v>
          </cell>
          <cell r="G596">
            <v>0</v>
          </cell>
          <cell r="H596">
            <v>31</v>
          </cell>
        </row>
        <row r="597">
          <cell r="A597">
            <v>3170299</v>
          </cell>
          <cell r="E597">
            <v>-169.55</v>
          </cell>
          <cell r="F597">
            <v>-968.53</v>
          </cell>
          <cell r="G597">
            <v>8</v>
          </cell>
          <cell r="H597">
            <v>31</v>
          </cell>
        </row>
        <row r="598">
          <cell r="A598">
            <v>3170402</v>
          </cell>
          <cell r="E598">
            <v>0</v>
          </cell>
          <cell r="F598">
            <v>-638.5</v>
          </cell>
          <cell r="G598">
            <v>9</v>
          </cell>
          <cell r="H598">
            <v>31</v>
          </cell>
        </row>
        <row r="599">
          <cell r="A599">
            <v>3170499</v>
          </cell>
          <cell r="E599">
            <v>-73.86</v>
          </cell>
          <cell r="F599">
            <v>-1753.79</v>
          </cell>
          <cell r="G599">
            <v>9</v>
          </cell>
          <cell r="H599">
            <v>31</v>
          </cell>
        </row>
        <row r="600">
          <cell r="A600">
            <v>3170501</v>
          </cell>
          <cell r="E600">
            <v>-287549.81</v>
          </cell>
          <cell r="F600">
            <v>-817521.98</v>
          </cell>
          <cell r="G600">
            <v>15</v>
          </cell>
          <cell r="H600">
            <v>31</v>
          </cell>
        </row>
        <row r="601">
          <cell r="A601">
            <v>3170999</v>
          </cell>
          <cell r="E601">
            <v>-66.5</v>
          </cell>
          <cell r="F601">
            <v>-77.7</v>
          </cell>
          <cell r="G601">
            <v>11</v>
          </cell>
          <cell r="H601">
            <v>31</v>
          </cell>
        </row>
        <row r="602">
          <cell r="A602">
            <v>3171000</v>
          </cell>
          <cell r="E602">
            <v>1869.07</v>
          </cell>
          <cell r="F602">
            <v>5333.9</v>
          </cell>
          <cell r="G602">
            <v>11</v>
          </cell>
          <cell r="H602">
            <v>31</v>
          </cell>
        </row>
        <row r="603">
          <cell r="A603">
            <v>3171400</v>
          </cell>
          <cell r="E603">
            <v>8626.49</v>
          </cell>
          <cell r="F603">
            <v>24618</v>
          </cell>
          <cell r="G603">
            <v>8</v>
          </cell>
          <cell r="H603">
            <v>31</v>
          </cell>
        </row>
        <row r="604">
          <cell r="A604">
            <v>3310101</v>
          </cell>
          <cell r="E604">
            <v>-10</v>
          </cell>
          <cell r="F604">
            <v>-6650.55</v>
          </cell>
          <cell r="G604">
            <v>12</v>
          </cell>
          <cell r="H604">
            <v>33</v>
          </cell>
        </row>
        <row r="605">
          <cell r="A605">
            <v>3310102</v>
          </cell>
          <cell r="E605">
            <v>-6816.94</v>
          </cell>
          <cell r="F605">
            <v>5220.16</v>
          </cell>
          <cell r="G605">
            <v>12</v>
          </cell>
          <cell r="H605">
            <v>33</v>
          </cell>
        </row>
        <row r="606">
          <cell r="A606">
            <v>4110400</v>
          </cell>
          <cell r="E606">
            <v>0</v>
          </cell>
          <cell r="F606">
            <v>319770.3</v>
          </cell>
          <cell r="G606">
            <v>0</v>
          </cell>
          <cell r="H606">
            <v>41</v>
          </cell>
        </row>
        <row r="607">
          <cell r="A607">
            <v>4110600</v>
          </cell>
          <cell r="E607">
            <v>0</v>
          </cell>
          <cell r="F607">
            <v>116711.24</v>
          </cell>
          <cell r="G607">
            <v>0</v>
          </cell>
          <cell r="H607">
            <v>41</v>
          </cell>
        </row>
        <row r="608">
          <cell r="A608">
            <v>5110102</v>
          </cell>
          <cell r="E608">
            <v>59123.23</v>
          </cell>
          <cell r="F608">
            <v>307084.7</v>
          </cell>
          <cell r="G608">
            <v>102</v>
          </cell>
          <cell r="H608">
            <v>51</v>
          </cell>
        </row>
        <row r="609">
          <cell r="A609">
            <v>5110106</v>
          </cell>
          <cell r="E609">
            <v>135.11000000000001</v>
          </cell>
          <cell r="F609">
            <v>33018.550000000003</v>
          </cell>
          <cell r="G609">
            <v>106</v>
          </cell>
          <cell r="H609">
            <v>51</v>
          </cell>
        </row>
        <row r="610">
          <cell r="A610">
            <v>5110107</v>
          </cell>
          <cell r="E610">
            <v>0</v>
          </cell>
          <cell r="F610">
            <v>546.44000000000005</v>
          </cell>
          <cell r="G610">
            <v>107</v>
          </cell>
          <cell r="H610">
            <v>51</v>
          </cell>
        </row>
        <row r="611">
          <cell r="A611">
            <v>5110109</v>
          </cell>
          <cell r="E611">
            <v>577.86</v>
          </cell>
          <cell r="F611">
            <v>28406.39</v>
          </cell>
          <cell r="G611">
            <v>109</v>
          </cell>
          <cell r="H611">
            <v>51</v>
          </cell>
        </row>
        <row r="612">
          <cell r="A612">
            <v>5110110</v>
          </cell>
          <cell r="E612">
            <v>752.29</v>
          </cell>
          <cell r="F612">
            <v>-10967.43</v>
          </cell>
          <cell r="G612">
            <v>110</v>
          </cell>
          <cell r="H612">
            <v>51</v>
          </cell>
        </row>
        <row r="613">
          <cell r="A613">
            <v>5110111</v>
          </cell>
          <cell r="E613">
            <v>14846.5</v>
          </cell>
          <cell r="F613">
            <v>39542.339999999997</v>
          </cell>
          <cell r="G613">
            <v>111</v>
          </cell>
          <cell r="H613">
            <v>51</v>
          </cell>
        </row>
        <row r="614">
          <cell r="A614">
            <v>5110112</v>
          </cell>
          <cell r="E614">
            <v>19786.87</v>
          </cell>
          <cell r="F614">
            <v>47468.67</v>
          </cell>
          <cell r="G614">
            <v>112</v>
          </cell>
          <cell r="H614">
            <v>51</v>
          </cell>
        </row>
        <row r="615">
          <cell r="A615">
            <v>5110113</v>
          </cell>
          <cell r="E615">
            <v>42890.41</v>
          </cell>
          <cell r="F615">
            <v>132048.65</v>
          </cell>
          <cell r="G615">
            <v>113</v>
          </cell>
          <cell r="H615">
            <v>51</v>
          </cell>
        </row>
        <row r="616">
          <cell r="A616">
            <v>5110115</v>
          </cell>
          <cell r="E616">
            <v>3989.93</v>
          </cell>
          <cell r="F616">
            <v>4038.23</v>
          </cell>
          <cell r="G616">
            <v>115</v>
          </cell>
          <cell r="H616">
            <v>51</v>
          </cell>
        </row>
        <row r="617">
          <cell r="A617">
            <v>5110116</v>
          </cell>
          <cell r="E617">
            <v>10263.52</v>
          </cell>
          <cell r="F617">
            <v>15247.23</v>
          </cell>
          <cell r="G617">
            <v>116</v>
          </cell>
          <cell r="H617">
            <v>51</v>
          </cell>
        </row>
        <row r="618">
          <cell r="A618">
            <v>5110117</v>
          </cell>
          <cell r="E618">
            <v>7743.17</v>
          </cell>
          <cell r="F618">
            <v>19413.189999999999</v>
          </cell>
          <cell r="G618">
            <v>117</v>
          </cell>
          <cell r="H618">
            <v>51</v>
          </cell>
        </row>
        <row r="619">
          <cell r="A619">
            <v>5110118</v>
          </cell>
          <cell r="E619">
            <v>-150.47</v>
          </cell>
          <cell r="F619">
            <v>-447.56</v>
          </cell>
          <cell r="G619">
            <v>118</v>
          </cell>
          <cell r="H619">
            <v>51</v>
          </cell>
        </row>
        <row r="620">
          <cell r="A620">
            <v>5110119</v>
          </cell>
          <cell r="E620">
            <v>20</v>
          </cell>
          <cell r="F620">
            <v>427</v>
          </cell>
          <cell r="G620">
            <v>119</v>
          </cell>
          <cell r="H620">
            <v>51</v>
          </cell>
        </row>
        <row r="621">
          <cell r="A621">
            <v>5110120</v>
          </cell>
          <cell r="E621">
            <v>37031.22</v>
          </cell>
          <cell r="F621">
            <v>109454.16</v>
          </cell>
          <cell r="G621">
            <v>120</v>
          </cell>
          <cell r="H621">
            <v>51</v>
          </cell>
        </row>
        <row r="622">
          <cell r="A622">
            <v>5110123</v>
          </cell>
          <cell r="E622">
            <v>16004.68</v>
          </cell>
          <cell r="F622">
            <v>43288.15</v>
          </cell>
          <cell r="G622">
            <v>123</v>
          </cell>
          <cell r="H622">
            <v>51</v>
          </cell>
        </row>
        <row r="623">
          <cell r="A623">
            <v>5110124</v>
          </cell>
          <cell r="E623">
            <v>-212.61</v>
          </cell>
          <cell r="F623">
            <v>2045.94</v>
          </cell>
          <cell r="G623">
            <v>124</v>
          </cell>
          <cell r="H623">
            <v>51</v>
          </cell>
        </row>
        <row r="624">
          <cell r="A624">
            <v>5110126</v>
          </cell>
          <cell r="E624">
            <v>5841.96</v>
          </cell>
          <cell r="F624">
            <v>13090.41</v>
          </cell>
          <cell r="G624">
            <v>126</v>
          </cell>
          <cell r="H624">
            <v>51</v>
          </cell>
        </row>
        <row r="625">
          <cell r="A625">
            <v>5110131</v>
          </cell>
          <cell r="E625">
            <v>32086.58</v>
          </cell>
          <cell r="F625">
            <v>85830.58</v>
          </cell>
          <cell r="G625">
            <v>131</v>
          </cell>
          <cell r="H625">
            <v>51</v>
          </cell>
        </row>
        <row r="626">
          <cell r="A626">
            <v>5110158</v>
          </cell>
          <cell r="E626">
            <v>0</v>
          </cell>
          <cell r="F626">
            <v>250</v>
          </cell>
          <cell r="G626">
            <v>158</v>
          </cell>
          <cell r="H626">
            <v>51</v>
          </cell>
        </row>
        <row r="627">
          <cell r="A627">
            <v>5110159</v>
          </cell>
          <cell r="E627">
            <v>0</v>
          </cell>
          <cell r="F627">
            <v>6179.64</v>
          </cell>
          <cell r="G627">
            <v>159</v>
          </cell>
          <cell r="H627">
            <v>51</v>
          </cell>
        </row>
        <row r="628">
          <cell r="A628">
            <v>5110199</v>
          </cell>
          <cell r="E628">
            <v>-35.35</v>
          </cell>
          <cell r="F628">
            <v>-35.35</v>
          </cell>
          <cell r="G628">
            <v>199</v>
          </cell>
          <cell r="H628">
            <v>51</v>
          </cell>
        </row>
        <row r="629">
          <cell r="A629">
            <v>5110211</v>
          </cell>
          <cell r="E629">
            <v>6509.58</v>
          </cell>
          <cell r="F629">
            <v>25133.73</v>
          </cell>
          <cell r="G629">
            <v>211</v>
          </cell>
          <cell r="H629">
            <v>51</v>
          </cell>
        </row>
        <row r="630">
          <cell r="A630">
            <v>5110215</v>
          </cell>
          <cell r="E630">
            <v>8055.39</v>
          </cell>
          <cell r="F630">
            <v>30107.56</v>
          </cell>
          <cell r="G630">
            <v>215</v>
          </cell>
          <cell r="H630">
            <v>51</v>
          </cell>
        </row>
        <row r="631">
          <cell r="A631">
            <v>5110217</v>
          </cell>
          <cell r="E631">
            <v>115438.09</v>
          </cell>
          <cell r="F631">
            <v>348291.66</v>
          </cell>
          <cell r="G631">
            <v>217</v>
          </cell>
          <cell r="H631">
            <v>51</v>
          </cell>
        </row>
        <row r="632">
          <cell r="A632">
            <v>5110221</v>
          </cell>
          <cell r="E632">
            <v>43187.93</v>
          </cell>
          <cell r="F632">
            <v>182805.61</v>
          </cell>
          <cell r="G632">
            <v>221</v>
          </cell>
          <cell r="H632">
            <v>51</v>
          </cell>
        </row>
        <row r="633">
          <cell r="A633">
            <v>5110222</v>
          </cell>
          <cell r="E633">
            <v>79277.37</v>
          </cell>
          <cell r="F633">
            <v>352303.59</v>
          </cell>
          <cell r="G633">
            <v>222</v>
          </cell>
          <cell r="H633">
            <v>51</v>
          </cell>
        </row>
        <row r="634">
          <cell r="A634">
            <v>5110224</v>
          </cell>
          <cell r="E634">
            <v>0</v>
          </cell>
          <cell r="F634">
            <v>2046.95</v>
          </cell>
          <cell r="G634">
            <v>224</v>
          </cell>
          <cell r="H634">
            <v>51</v>
          </cell>
        </row>
        <row r="635">
          <cell r="A635">
            <v>5110225</v>
          </cell>
          <cell r="E635">
            <v>91433.85</v>
          </cell>
          <cell r="F635">
            <v>326388.90000000002</v>
          </cell>
          <cell r="G635">
            <v>225</v>
          </cell>
          <cell r="H635">
            <v>51</v>
          </cell>
        </row>
        <row r="636">
          <cell r="A636">
            <v>5110234</v>
          </cell>
          <cell r="E636">
            <v>19967.72</v>
          </cell>
          <cell r="F636">
            <v>74706.039999999994</v>
          </cell>
          <cell r="G636">
            <v>234</v>
          </cell>
          <cell r="H636">
            <v>51</v>
          </cell>
        </row>
        <row r="637">
          <cell r="A637">
            <v>5110235</v>
          </cell>
          <cell r="E637">
            <v>15478.71</v>
          </cell>
          <cell r="F637">
            <v>43437.63</v>
          </cell>
          <cell r="G637">
            <v>235</v>
          </cell>
          <cell r="H637">
            <v>51</v>
          </cell>
        </row>
        <row r="638">
          <cell r="A638">
            <v>5110246</v>
          </cell>
          <cell r="E638">
            <v>1700251.73</v>
          </cell>
          <cell r="F638">
            <v>4913818.87</v>
          </cell>
          <cell r="G638">
            <v>246</v>
          </cell>
          <cell r="H638">
            <v>51</v>
          </cell>
        </row>
        <row r="639">
          <cell r="A639">
            <v>5110249</v>
          </cell>
          <cell r="E639">
            <v>4772.37</v>
          </cell>
          <cell r="F639">
            <v>17470.93</v>
          </cell>
          <cell r="G639">
            <v>249</v>
          </cell>
          <cell r="H639">
            <v>51</v>
          </cell>
        </row>
        <row r="640">
          <cell r="A640">
            <v>5110258</v>
          </cell>
          <cell r="E640">
            <v>53285.69</v>
          </cell>
          <cell r="F640">
            <v>120942.12</v>
          </cell>
          <cell r="G640">
            <v>258</v>
          </cell>
          <cell r="H640">
            <v>51</v>
          </cell>
        </row>
        <row r="641">
          <cell r="A641">
            <v>5110259</v>
          </cell>
          <cell r="E641">
            <v>9735.14</v>
          </cell>
          <cell r="F641">
            <v>22810.67</v>
          </cell>
          <cell r="G641">
            <v>259</v>
          </cell>
          <cell r="H641">
            <v>51</v>
          </cell>
        </row>
        <row r="642">
          <cell r="A642">
            <v>5110260</v>
          </cell>
          <cell r="E642">
            <v>1333.36</v>
          </cell>
          <cell r="F642">
            <v>9190.7999999999993</v>
          </cell>
          <cell r="G642">
            <v>260</v>
          </cell>
          <cell r="H642">
            <v>51</v>
          </cell>
        </row>
        <row r="643">
          <cell r="A643">
            <v>5110266</v>
          </cell>
          <cell r="E643">
            <v>14483.14</v>
          </cell>
          <cell r="F643">
            <v>87287.95</v>
          </cell>
          <cell r="G643">
            <v>266</v>
          </cell>
          <cell r="H643">
            <v>51</v>
          </cell>
        </row>
        <row r="644">
          <cell r="A644">
            <v>5110270</v>
          </cell>
          <cell r="E644">
            <v>21798.400000000001</v>
          </cell>
          <cell r="F644">
            <v>75049.42</v>
          </cell>
          <cell r="G644">
            <v>270</v>
          </cell>
          <cell r="H644">
            <v>51</v>
          </cell>
        </row>
        <row r="645">
          <cell r="A645">
            <v>5110271</v>
          </cell>
          <cell r="E645">
            <v>7714.15</v>
          </cell>
          <cell r="F645">
            <v>31061.09</v>
          </cell>
          <cell r="G645">
            <v>271</v>
          </cell>
          <cell r="H645">
            <v>51</v>
          </cell>
        </row>
        <row r="646">
          <cell r="A646">
            <v>5110281</v>
          </cell>
          <cell r="E646">
            <v>38121.599999999999</v>
          </cell>
          <cell r="F646">
            <v>88981.15</v>
          </cell>
          <cell r="G646">
            <v>281</v>
          </cell>
          <cell r="H646">
            <v>51</v>
          </cell>
        </row>
        <row r="647">
          <cell r="A647">
            <v>5110286</v>
          </cell>
          <cell r="E647">
            <v>437679.26</v>
          </cell>
          <cell r="F647">
            <v>1060703.8999999999</v>
          </cell>
          <cell r="G647">
            <v>286</v>
          </cell>
          <cell r="H647">
            <v>51</v>
          </cell>
        </row>
        <row r="648">
          <cell r="A648">
            <v>5110289</v>
          </cell>
          <cell r="E648">
            <v>0</v>
          </cell>
          <cell r="F648">
            <v>6187.08</v>
          </cell>
          <cell r="G648">
            <v>289</v>
          </cell>
          <cell r="H648">
            <v>51</v>
          </cell>
        </row>
        <row r="649">
          <cell r="A649">
            <v>5110291</v>
          </cell>
          <cell r="E649">
            <v>5968.15</v>
          </cell>
          <cell r="F649">
            <v>16691.189999999999</v>
          </cell>
          <cell r="G649">
            <v>291</v>
          </cell>
          <cell r="H649">
            <v>51</v>
          </cell>
        </row>
        <row r="650">
          <cell r="A650">
            <v>5110296</v>
          </cell>
          <cell r="E650">
            <v>28567.88</v>
          </cell>
          <cell r="F650">
            <v>57016.46</v>
          </cell>
          <cell r="G650">
            <v>296</v>
          </cell>
          <cell r="H650">
            <v>51</v>
          </cell>
        </row>
        <row r="651">
          <cell r="A651">
            <v>5110299</v>
          </cell>
          <cell r="E651">
            <v>0</v>
          </cell>
          <cell r="F651">
            <v>1915.23</v>
          </cell>
          <cell r="G651">
            <v>299</v>
          </cell>
          <cell r="H651">
            <v>51</v>
          </cell>
        </row>
        <row r="652">
          <cell r="A652">
            <v>5110404</v>
          </cell>
          <cell r="E652">
            <v>39699.79</v>
          </cell>
          <cell r="F652">
            <v>172202.41</v>
          </cell>
          <cell r="G652">
            <v>404</v>
          </cell>
          <cell r="H652">
            <v>51</v>
          </cell>
        </row>
        <row r="653">
          <cell r="A653">
            <v>5110405</v>
          </cell>
          <cell r="E653">
            <v>3187.06</v>
          </cell>
          <cell r="F653">
            <v>8971.42</v>
          </cell>
          <cell r="G653">
            <v>405</v>
          </cell>
          <cell r="H653">
            <v>51</v>
          </cell>
        </row>
        <row r="654">
          <cell r="A654">
            <v>5110406</v>
          </cell>
          <cell r="E654">
            <v>73.760000000000005</v>
          </cell>
          <cell r="F654">
            <v>161.19999999999999</v>
          </cell>
          <cell r="G654">
            <v>406</v>
          </cell>
          <cell r="H654">
            <v>51</v>
          </cell>
        </row>
        <row r="655">
          <cell r="A655">
            <v>5110407</v>
          </cell>
          <cell r="E655">
            <v>120.84</v>
          </cell>
          <cell r="F655">
            <v>120.84</v>
          </cell>
          <cell r="G655">
            <v>407</v>
          </cell>
          <cell r="H655">
            <v>51</v>
          </cell>
        </row>
        <row r="656">
          <cell r="A656">
            <v>5110409</v>
          </cell>
          <cell r="E656">
            <v>3222.28</v>
          </cell>
          <cell r="F656">
            <v>8352.68</v>
          </cell>
          <cell r="G656">
            <v>409</v>
          </cell>
          <cell r="H656">
            <v>51</v>
          </cell>
        </row>
        <row r="657">
          <cell r="A657">
            <v>5110420</v>
          </cell>
          <cell r="E657">
            <v>42163.17</v>
          </cell>
          <cell r="F657">
            <v>71284.59</v>
          </cell>
          <cell r="G657">
            <v>420</v>
          </cell>
          <cell r="H657">
            <v>51</v>
          </cell>
        </row>
        <row r="658">
          <cell r="A658">
            <v>5110422</v>
          </cell>
          <cell r="E658">
            <v>314.58999999999997</v>
          </cell>
          <cell r="F658">
            <v>626.21</v>
          </cell>
          <cell r="G658">
            <v>422</v>
          </cell>
          <cell r="H658">
            <v>51</v>
          </cell>
        </row>
        <row r="659">
          <cell r="A659">
            <v>5110426</v>
          </cell>
          <cell r="E659">
            <v>75457.66</v>
          </cell>
          <cell r="F659">
            <v>88819.83</v>
          </cell>
          <cell r="G659">
            <v>426</v>
          </cell>
          <cell r="H659">
            <v>51</v>
          </cell>
        </row>
        <row r="660">
          <cell r="A660">
            <v>5110430</v>
          </cell>
          <cell r="E660">
            <v>853.07</v>
          </cell>
          <cell r="F660">
            <v>1887.03</v>
          </cell>
          <cell r="G660">
            <v>430</v>
          </cell>
          <cell r="H660">
            <v>51</v>
          </cell>
        </row>
        <row r="661">
          <cell r="A661">
            <v>5110431</v>
          </cell>
          <cell r="E661">
            <v>666.6</v>
          </cell>
          <cell r="F661">
            <v>1002.04</v>
          </cell>
          <cell r="G661">
            <v>431</v>
          </cell>
          <cell r="H661">
            <v>51</v>
          </cell>
        </row>
        <row r="662">
          <cell r="A662">
            <v>5110432</v>
          </cell>
          <cell r="E662">
            <v>3.8</v>
          </cell>
          <cell r="F662">
            <v>47.59</v>
          </cell>
          <cell r="G662">
            <v>432</v>
          </cell>
          <cell r="H662">
            <v>51</v>
          </cell>
        </row>
        <row r="663">
          <cell r="A663">
            <v>5110439</v>
          </cell>
          <cell r="E663">
            <v>2398.8000000000002</v>
          </cell>
          <cell r="F663">
            <v>2870.39</v>
          </cell>
          <cell r="G663">
            <v>439</v>
          </cell>
          <cell r="H663">
            <v>51</v>
          </cell>
        </row>
        <row r="664">
          <cell r="A664">
            <v>5110508</v>
          </cell>
          <cell r="E664">
            <v>610</v>
          </cell>
          <cell r="F664">
            <v>19830</v>
          </cell>
          <cell r="G664">
            <v>508</v>
          </cell>
          <cell r="H664">
            <v>51</v>
          </cell>
        </row>
        <row r="665">
          <cell r="A665">
            <v>5110509</v>
          </cell>
          <cell r="E665">
            <v>43435.22</v>
          </cell>
          <cell r="F665">
            <v>206517.68</v>
          </cell>
          <cell r="G665">
            <v>509</v>
          </cell>
          <cell r="H665">
            <v>51</v>
          </cell>
        </row>
        <row r="666">
          <cell r="A666">
            <v>5110519</v>
          </cell>
          <cell r="E666">
            <v>0</v>
          </cell>
          <cell r="F666">
            <v>0</v>
          </cell>
          <cell r="G666">
            <v>519</v>
          </cell>
          <cell r="H666">
            <v>51</v>
          </cell>
        </row>
        <row r="667">
          <cell r="A667">
            <v>5110521</v>
          </cell>
          <cell r="E667">
            <v>162328.28</v>
          </cell>
          <cell r="F667">
            <v>402135.12</v>
          </cell>
          <cell r="G667">
            <v>521</v>
          </cell>
          <cell r="H667">
            <v>51</v>
          </cell>
        </row>
        <row r="668">
          <cell r="A668">
            <v>5110599</v>
          </cell>
          <cell r="E668">
            <v>0</v>
          </cell>
          <cell r="F668">
            <v>0</v>
          </cell>
          <cell r="G668">
            <v>599</v>
          </cell>
          <cell r="H668">
            <v>51</v>
          </cell>
        </row>
        <row r="669">
          <cell r="A669">
            <v>5110609</v>
          </cell>
          <cell r="E669">
            <v>852.72</v>
          </cell>
          <cell r="F669">
            <v>1705.44</v>
          </cell>
          <cell r="G669">
            <v>609</v>
          </cell>
          <cell r="H669">
            <v>51</v>
          </cell>
        </row>
        <row r="670">
          <cell r="A670">
            <v>5110659</v>
          </cell>
          <cell r="E670">
            <v>2576.4</v>
          </cell>
          <cell r="F670">
            <v>5584.05</v>
          </cell>
          <cell r="G670">
            <v>659</v>
          </cell>
          <cell r="H670">
            <v>51</v>
          </cell>
        </row>
        <row r="671">
          <cell r="A671">
            <v>5110669</v>
          </cell>
          <cell r="E671">
            <v>38195.68</v>
          </cell>
          <cell r="F671">
            <v>145174.28</v>
          </cell>
          <cell r="G671">
            <v>669</v>
          </cell>
          <cell r="H671">
            <v>51</v>
          </cell>
        </row>
        <row r="672">
          <cell r="A672">
            <v>5110809</v>
          </cell>
          <cell r="E672">
            <v>131651.06</v>
          </cell>
          <cell r="F672">
            <v>411531.48</v>
          </cell>
          <cell r="G672">
            <v>809</v>
          </cell>
          <cell r="H672">
            <v>51</v>
          </cell>
        </row>
        <row r="673">
          <cell r="A673">
            <v>5110811</v>
          </cell>
          <cell r="E673">
            <v>0</v>
          </cell>
          <cell r="F673">
            <v>0</v>
          </cell>
          <cell r="G673">
            <v>811</v>
          </cell>
          <cell r="H673">
            <v>51</v>
          </cell>
        </row>
        <row r="674">
          <cell r="A674">
            <v>5110812</v>
          </cell>
          <cell r="E674">
            <v>2236.61</v>
          </cell>
          <cell r="F674">
            <v>3875.32</v>
          </cell>
          <cell r="G674">
            <v>812</v>
          </cell>
          <cell r="H674">
            <v>51</v>
          </cell>
        </row>
        <row r="675">
          <cell r="A675">
            <v>5110813</v>
          </cell>
          <cell r="E675">
            <v>1279.06</v>
          </cell>
          <cell r="F675">
            <v>8365.83</v>
          </cell>
          <cell r="G675">
            <v>813</v>
          </cell>
          <cell r="H675">
            <v>51</v>
          </cell>
        </row>
        <row r="676">
          <cell r="A676">
            <v>5110815</v>
          </cell>
          <cell r="E676">
            <v>2098.81</v>
          </cell>
          <cell r="F676">
            <v>4334.66</v>
          </cell>
          <cell r="G676">
            <v>815</v>
          </cell>
          <cell r="H676">
            <v>51</v>
          </cell>
        </row>
        <row r="677">
          <cell r="A677">
            <v>5110822</v>
          </cell>
          <cell r="E677">
            <v>265378.45</v>
          </cell>
          <cell r="F677">
            <v>852349.09</v>
          </cell>
          <cell r="G677">
            <v>822</v>
          </cell>
          <cell r="H677">
            <v>51</v>
          </cell>
        </row>
        <row r="678">
          <cell r="A678">
            <v>5110899</v>
          </cell>
          <cell r="E678">
            <v>225.9</v>
          </cell>
          <cell r="F678">
            <v>363.02</v>
          </cell>
          <cell r="G678">
            <v>899</v>
          </cell>
          <cell r="H678">
            <v>51</v>
          </cell>
        </row>
        <row r="679">
          <cell r="A679">
            <v>5110903</v>
          </cell>
          <cell r="E679">
            <v>784397.46</v>
          </cell>
          <cell r="F679">
            <v>2518638.29</v>
          </cell>
          <cell r="G679">
            <v>903</v>
          </cell>
          <cell r="H679">
            <v>51</v>
          </cell>
        </row>
        <row r="680">
          <cell r="A680">
            <v>5110909</v>
          </cell>
          <cell r="E680">
            <v>0</v>
          </cell>
          <cell r="F680">
            <v>0</v>
          </cell>
          <cell r="G680">
            <v>909</v>
          </cell>
          <cell r="H680">
            <v>51</v>
          </cell>
        </row>
        <row r="681">
          <cell r="A681">
            <v>5119900</v>
          </cell>
          <cell r="E681">
            <v>-4557181.51</v>
          </cell>
          <cell r="F681">
            <v>-13707028.949999999</v>
          </cell>
          <cell r="G681">
            <v>900</v>
          </cell>
          <cell r="H681">
            <v>51</v>
          </cell>
        </row>
        <row r="682">
          <cell r="A682">
            <v>5230102</v>
          </cell>
          <cell r="E682">
            <v>183410.21</v>
          </cell>
          <cell r="F682">
            <v>568850</v>
          </cell>
          <cell r="G682">
            <v>102</v>
          </cell>
          <cell r="H682">
            <v>52</v>
          </cell>
        </row>
        <row r="683">
          <cell r="A683">
            <v>5230106</v>
          </cell>
          <cell r="E683">
            <v>-200.88</v>
          </cell>
          <cell r="F683">
            <v>51518.05</v>
          </cell>
          <cell r="G683">
            <v>106</v>
          </cell>
          <cell r="H683">
            <v>52</v>
          </cell>
        </row>
        <row r="684">
          <cell r="A684">
            <v>5230107</v>
          </cell>
          <cell r="E684">
            <v>48.04</v>
          </cell>
          <cell r="F684">
            <v>1688.87</v>
          </cell>
          <cell r="G684">
            <v>107</v>
          </cell>
          <cell r="H684">
            <v>52</v>
          </cell>
        </row>
        <row r="685">
          <cell r="A685">
            <v>5230109</v>
          </cell>
          <cell r="E685">
            <v>2514.92</v>
          </cell>
          <cell r="F685">
            <v>30427.52</v>
          </cell>
          <cell r="G685">
            <v>109</v>
          </cell>
          <cell r="H685">
            <v>52</v>
          </cell>
        </row>
        <row r="686">
          <cell r="A686">
            <v>5230110</v>
          </cell>
          <cell r="E686">
            <v>22654.05</v>
          </cell>
          <cell r="F686">
            <v>34963.5</v>
          </cell>
          <cell r="G686">
            <v>110</v>
          </cell>
          <cell r="H686">
            <v>52</v>
          </cell>
        </row>
        <row r="687">
          <cell r="A687">
            <v>5230111</v>
          </cell>
          <cell r="E687">
            <v>24899.73</v>
          </cell>
          <cell r="F687">
            <v>72316.28</v>
          </cell>
          <cell r="G687">
            <v>111</v>
          </cell>
          <cell r="H687">
            <v>52</v>
          </cell>
        </row>
        <row r="688">
          <cell r="A688">
            <v>5230112</v>
          </cell>
          <cell r="E688">
            <v>22446.37</v>
          </cell>
          <cell r="F688">
            <v>102290.05</v>
          </cell>
          <cell r="G688">
            <v>112</v>
          </cell>
          <cell r="H688">
            <v>52</v>
          </cell>
        </row>
        <row r="689">
          <cell r="A689">
            <v>5230113</v>
          </cell>
          <cell r="E689">
            <v>68403.69</v>
          </cell>
          <cell r="F689">
            <v>211013.85</v>
          </cell>
          <cell r="G689">
            <v>113</v>
          </cell>
          <cell r="H689">
            <v>52</v>
          </cell>
        </row>
        <row r="690">
          <cell r="A690">
            <v>5230115</v>
          </cell>
          <cell r="E690">
            <v>1053.07</v>
          </cell>
          <cell r="F690">
            <v>4518.0200000000004</v>
          </cell>
          <cell r="G690">
            <v>115</v>
          </cell>
          <cell r="H690">
            <v>52</v>
          </cell>
        </row>
        <row r="691">
          <cell r="A691">
            <v>5230116</v>
          </cell>
          <cell r="E691">
            <v>3540.86</v>
          </cell>
          <cell r="F691">
            <v>11597.74</v>
          </cell>
          <cell r="G691">
            <v>116</v>
          </cell>
          <cell r="H691">
            <v>52</v>
          </cell>
        </row>
        <row r="692">
          <cell r="A692">
            <v>5230117</v>
          </cell>
          <cell r="E692">
            <v>12789.26</v>
          </cell>
          <cell r="F692">
            <v>38100.42</v>
          </cell>
          <cell r="G692">
            <v>117</v>
          </cell>
          <cell r="H692">
            <v>52</v>
          </cell>
        </row>
        <row r="693">
          <cell r="A693">
            <v>5230118</v>
          </cell>
          <cell r="E693">
            <v>818.6</v>
          </cell>
          <cell r="F693">
            <v>2462</v>
          </cell>
          <cell r="G693">
            <v>118</v>
          </cell>
          <cell r="H693">
            <v>52</v>
          </cell>
        </row>
        <row r="694">
          <cell r="A694">
            <v>5230119</v>
          </cell>
          <cell r="E694">
            <v>1924.47</v>
          </cell>
          <cell r="F694">
            <v>5157.68</v>
          </cell>
          <cell r="G694">
            <v>119</v>
          </cell>
          <cell r="H694">
            <v>52</v>
          </cell>
        </row>
        <row r="695">
          <cell r="A695">
            <v>5230120</v>
          </cell>
          <cell r="E695">
            <v>23413.74</v>
          </cell>
          <cell r="F695">
            <v>71585.679999999993</v>
          </cell>
          <cell r="G695">
            <v>120</v>
          </cell>
          <cell r="H695">
            <v>52</v>
          </cell>
        </row>
        <row r="696">
          <cell r="A696">
            <v>5230122</v>
          </cell>
          <cell r="E696">
            <v>-486.41</v>
          </cell>
          <cell r="F696">
            <v>-1429.78</v>
          </cell>
          <cell r="G696">
            <v>122</v>
          </cell>
          <cell r="H696">
            <v>52</v>
          </cell>
        </row>
        <row r="697">
          <cell r="A697">
            <v>5230123</v>
          </cell>
          <cell r="E697">
            <v>34709.58</v>
          </cell>
          <cell r="F697">
            <v>68021.97</v>
          </cell>
          <cell r="G697">
            <v>123</v>
          </cell>
          <cell r="H697">
            <v>52</v>
          </cell>
        </row>
        <row r="698">
          <cell r="A698">
            <v>5230124</v>
          </cell>
          <cell r="E698">
            <v>2528.94</v>
          </cell>
          <cell r="F698">
            <v>13410.38</v>
          </cell>
          <cell r="G698">
            <v>124</v>
          </cell>
          <cell r="H698">
            <v>52</v>
          </cell>
        </row>
        <row r="699">
          <cell r="A699">
            <v>5230126</v>
          </cell>
          <cell r="E699">
            <v>5504.11</v>
          </cell>
          <cell r="F699">
            <v>13452.21</v>
          </cell>
          <cell r="G699">
            <v>126</v>
          </cell>
          <cell r="H699">
            <v>52</v>
          </cell>
        </row>
        <row r="700">
          <cell r="A700">
            <v>5230131</v>
          </cell>
          <cell r="E700">
            <v>11661.95</v>
          </cell>
          <cell r="F700">
            <v>33404.589999999997</v>
          </cell>
          <cell r="G700">
            <v>131</v>
          </cell>
          <cell r="H700">
            <v>52</v>
          </cell>
        </row>
        <row r="701">
          <cell r="A701">
            <v>5230158</v>
          </cell>
          <cell r="E701">
            <v>0</v>
          </cell>
          <cell r="F701">
            <v>4116.26</v>
          </cell>
          <cell r="G701">
            <v>158</v>
          </cell>
          <cell r="H701">
            <v>52</v>
          </cell>
        </row>
        <row r="702">
          <cell r="A702">
            <v>5230159</v>
          </cell>
          <cell r="E702">
            <v>0</v>
          </cell>
          <cell r="F702">
            <v>10629.61</v>
          </cell>
          <cell r="G702">
            <v>159</v>
          </cell>
          <cell r="H702">
            <v>52</v>
          </cell>
        </row>
        <row r="703">
          <cell r="A703">
            <v>5230258</v>
          </cell>
          <cell r="E703">
            <v>0</v>
          </cell>
          <cell r="F703">
            <v>0</v>
          </cell>
          <cell r="G703">
            <v>258</v>
          </cell>
          <cell r="H703">
            <v>52</v>
          </cell>
        </row>
        <row r="704">
          <cell r="A704">
            <v>5230260</v>
          </cell>
          <cell r="E704">
            <v>0</v>
          </cell>
          <cell r="F704">
            <v>0</v>
          </cell>
          <cell r="G704">
            <v>260</v>
          </cell>
          <cell r="H704">
            <v>52</v>
          </cell>
        </row>
        <row r="705">
          <cell r="A705">
            <v>5230405</v>
          </cell>
          <cell r="E705">
            <v>728.24</v>
          </cell>
          <cell r="F705">
            <v>2049.9499999999998</v>
          </cell>
          <cell r="G705">
            <v>405</v>
          </cell>
          <cell r="H705">
            <v>52</v>
          </cell>
        </row>
        <row r="706">
          <cell r="A706">
            <v>5230406</v>
          </cell>
          <cell r="E706">
            <v>19650.88</v>
          </cell>
          <cell r="F706">
            <v>30486.84</v>
          </cell>
          <cell r="G706">
            <v>406</v>
          </cell>
          <cell r="H706">
            <v>52</v>
          </cell>
        </row>
        <row r="707">
          <cell r="A707">
            <v>5230407</v>
          </cell>
          <cell r="E707">
            <v>10014.4</v>
          </cell>
          <cell r="F707">
            <v>20685.29</v>
          </cell>
          <cell r="G707">
            <v>407</v>
          </cell>
          <cell r="H707">
            <v>52</v>
          </cell>
        </row>
        <row r="708">
          <cell r="A708">
            <v>5230408</v>
          </cell>
          <cell r="E708">
            <v>0</v>
          </cell>
          <cell r="F708">
            <v>69.86</v>
          </cell>
          <cell r="G708">
            <v>408</v>
          </cell>
          <cell r="H708">
            <v>52</v>
          </cell>
        </row>
        <row r="709">
          <cell r="A709">
            <v>5230409</v>
          </cell>
          <cell r="E709">
            <v>881.1</v>
          </cell>
          <cell r="F709">
            <v>10852.54</v>
          </cell>
          <cell r="G709">
            <v>409</v>
          </cell>
          <cell r="H709">
            <v>52</v>
          </cell>
        </row>
        <row r="710">
          <cell r="A710">
            <v>5230420</v>
          </cell>
          <cell r="E710">
            <v>687939.58</v>
          </cell>
          <cell r="F710">
            <v>1087281.1200000001</v>
          </cell>
          <cell r="G710">
            <v>420</v>
          </cell>
          <cell r="H710">
            <v>52</v>
          </cell>
        </row>
        <row r="711">
          <cell r="A711">
            <v>5230422</v>
          </cell>
          <cell r="E711">
            <v>20657.849999999999</v>
          </cell>
          <cell r="F711">
            <v>44503.54</v>
          </cell>
          <cell r="G711">
            <v>422</v>
          </cell>
          <cell r="H711">
            <v>52</v>
          </cell>
        </row>
        <row r="712">
          <cell r="A712">
            <v>5230426</v>
          </cell>
          <cell r="E712">
            <v>46.73</v>
          </cell>
          <cell r="F712">
            <v>73398.44</v>
          </cell>
          <cell r="G712">
            <v>426</v>
          </cell>
          <cell r="H712">
            <v>52</v>
          </cell>
        </row>
        <row r="713">
          <cell r="A713">
            <v>5230430</v>
          </cell>
          <cell r="E713">
            <v>5755.02</v>
          </cell>
          <cell r="F713">
            <v>15206.92</v>
          </cell>
          <cell r="G713">
            <v>430</v>
          </cell>
          <cell r="H713">
            <v>52</v>
          </cell>
        </row>
        <row r="714">
          <cell r="A714">
            <v>5230431</v>
          </cell>
          <cell r="E714">
            <v>13131.6</v>
          </cell>
          <cell r="F714">
            <v>21081.94</v>
          </cell>
          <cell r="G714">
            <v>431</v>
          </cell>
          <cell r="H714">
            <v>52</v>
          </cell>
        </row>
        <row r="715">
          <cell r="A715">
            <v>5230432</v>
          </cell>
          <cell r="E715">
            <v>2969.66</v>
          </cell>
          <cell r="F715">
            <v>7725.03</v>
          </cell>
          <cell r="G715">
            <v>432</v>
          </cell>
          <cell r="H715">
            <v>52</v>
          </cell>
        </row>
        <row r="716">
          <cell r="A716">
            <v>5230433</v>
          </cell>
          <cell r="E716">
            <v>26082.01</v>
          </cell>
          <cell r="F716">
            <v>46125.39</v>
          </cell>
          <cell r="G716">
            <v>433</v>
          </cell>
          <cell r="H716">
            <v>52</v>
          </cell>
        </row>
        <row r="717">
          <cell r="A717">
            <v>5230439</v>
          </cell>
          <cell r="E717">
            <v>8753.06</v>
          </cell>
          <cell r="F717">
            <v>16072.04</v>
          </cell>
          <cell r="G717">
            <v>439</v>
          </cell>
          <cell r="H717">
            <v>52</v>
          </cell>
        </row>
        <row r="718">
          <cell r="A718">
            <v>5230501</v>
          </cell>
          <cell r="E718">
            <v>2000</v>
          </cell>
          <cell r="F718">
            <v>3200</v>
          </cell>
          <cell r="G718">
            <v>501</v>
          </cell>
          <cell r="H718">
            <v>52</v>
          </cell>
        </row>
        <row r="719">
          <cell r="A719">
            <v>5230503</v>
          </cell>
          <cell r="E719">
            <v>7374.15</v>
          </cell>
          <cell r="F719">
            <v>49175.51</v>
          </cell>
          <cell r="G719">
            <v>503</v>
          </cell>
          <cell r="H719">
            <v>52</v>
          </cell>
        </row>
        <row r="720">
          <cell r="A720">
            <v>5230504</v>
          </cell>
          <cell r="E720">
            <v>9169.69</v>
          </cell>
          <cell r="F720">
            <v>193259.56</v>
          </cell>
          <cell r="G720">
            <v>504</v>
          </cell>
          <cell r="H720">
            <v>52</v>
          </cell>
        </row>
        <row r="721">
          <cell r="A721">
            <v>5230508</v>
          </cell>
          <cell r="E721">
            <v>6245.78</v>
          </cell>
          <cell r="F721">
            <v>16167.84</v>
          </cell>
          <cell r="G721">
            <v>508</v>
          </cell>
          <cell r="H721">
            <v>52</v>
          </cell>
        </row>
        <row r="722">
          <cell r="A722">
            <v>5230509</v>
          </cell>
          <cell r="E722">
            <v>284158.37</v>
          </cell>
          <cell r="F722">
            <v>727185.02</v>
          </cell>
          <cell r="G722">
            <v>509</v>
          </cell>
          <cell r="H722">
            <v>52</v>
          </cell>
        </row>
        <row r="723">
          <cell r="A723">
            <v>5230519</v>
          </cell>
          <cell r="E723">
            <v>1211.3699999999999</v>
          </cell>
          <cell r="F723">
            <v>1841.09</v>
          </cell>
          <cell r="G723">
            <v>519</v>
          </cell>
          <cell r="H723">
            <v>52</v>
          </cell>
        </row>
        <row r="724">
          <cell r="A724">
            <v>5230599</v>
          </cell>
          <cell r="E724">
            <v>6228.6</v>
          </cell>
          <cell r="F724">
            <v>24038.880000000001</v>
          </cell>
          <cell r="G724">
            <v>599</v>
          </cell>
          <cell r="H724">
            <v>52</v>
          </cell>
        </row>
        <row r="725">
          <cell r="A725">
            <v>5230601</v>
          </cell>
          <cell r="E725">
            <v>0</v>
          </cell>
          <cell r="F725">
            <v>0</v>
          </cell>
          <cell r="G725">
            <v>601</v>
          </cell>
          <cell r="H725">
            <v>52</v>
          </cell>
        </row>
        <row r="726">
          <cell r="A726">
            <v>5230620</v>
          </cell>
          <cell r="E726">
            <v>9110.2800000000007</v>
          </cell>
          <cell r="F726">
            <v>18220.560000000001</v>
          </cell>
          <cell r="G726">
            <v>620</v>
          </cell>
          <cell r="H726">
            <v>52</v>
          </cell>
        </row>
        <row r="727">
          <cell r="A727">
            <v>5230629</v>
          </cell>
          <cell r="E727">
            <v>2024.4</v>
          </cell>
          <cell r="F727">
            <v>11151.67</v>
          </cell>
          <cell r="G727">
            <v>629</v>
          </cell>
          <cell r="H727">
            <v>52</v>
          </cell>
        </row>
        <row r="728">
          <cell r="A728">
            <v>5230630</v>
          </cell>
          <cell r="E728">
            <v>0</v>
          </cell>
          <cell r="F728">
            <v>0</v>
          </cell>
          <cell r="G728">
            <v>630</v>
          </cell>
          <cell r="H728">
            <v>52</v>
          </cell>
        </row>
        <row r="729">
          <cell r="A729">
            <v>5230639</v>
          </cell>
          <cell r="E729">
            <v>0</v>
          </cell>
          <cell r="F729">
            <v>0</v>
          </cell>
          <cell r="G729">
            <v>639</v>
          </cell>
          <cell r="H729">
            <v>52</v>
          </cell>
        </row>
        <row r="730">
          <cell r="A730">
            <v>5230652</v>
          </cell>
          <cell r="E730">
            <v>0</v>
          </cell>
          <cell r="F730">
            <v>1729.84</v>
          </cell>
          <cell r="G730">
            <v>652</v>
          </cell>
          <cell r="H730">
            <v>52</v>
          </cell>
        </row>
        <row r="731">
          <cell r="A731">
            <v>5230655</v>
          </cell>
          <cell r="E731">
            <v>-53.11</v>
          </cell>
          <cell r="F731">
            <v>1651.67</v>
          </cell>
          <cell r="G731">
            <v>655</v>
          </cell>
          <cell r="H731">
            <v>52</v>
          </cell>
        </row>
        <row r="732">
          <cell r="A732">
            <v>5230659</v>
          </cell>
          <cell r="E732">
            <v>39018.199999999997</v>
          </cell>
          <cell r="F732">
            <v>101354.68</v>
          </cell>
          <cell r="G732">
            <v>659</v>
          </cell>
          <cell r="H732">
            <v>52</v>
          </cell>
        </row>
        <row r="733">
          <cell r="A733">
            <v>5230669</v>
          </cell>
          <cell r="E733">
            <v>11771.23</v>
          </cell>
          <cell r="F733">
            <v>41003.730000000003</v>
          </cell>
          <cell r="G733">
            <v>669</v>
          </cell>
          <cell r="H733">
            <v>52</v>
          </cell>
        </row>
        <row r="734">
          <cell r="A734">
            <v>5230710</v>
          </cell>
          <cell r="E734">
            <v>1530145.09</v>
          </cell>
          <cell r="F734">
            <v>4374399.16</v>
          </cell>
          <cell r="G734">
            <v>710</v>
          </cell>
          <cell r="H734">
            <v>52</v>
          </cell>
        </row>
        <row r="735">
          <cell r="A735">
            <v>5230720</v>
          </cell>
          <cell r="E735">
            <v>432417</v>
          </cell>
          <cell r="F735">
            <v>1297251</v>
          </cell>
          <cell r="G735">
            <v>720</v>
          </cell>
          <cell r="H735">
            <v>52</v>
          </cell>
        </row>
        <row r="736">
          <cell r="A736">
            <v>5230809</v>
          </cell>
          <cell r="E736">
            <v>30892.07</v>
          </cell>
          <cell r="F736">
            <v>82260.23</v>
          </cell>
          <cell r="G736">
            <v>809</v>
          </cell>
          <cell r="H736">
            <v>52</v>
          </cell>
        </row>
        <row r="737">
          <cell r="A737">
            <v>5230810</v>
          </cell>
          <cell r="E737">
            <v>0</v>
          </cell>
          <cell r="F737">
            <v>401.15</v>
          </cell>
          <cell r="G737">
            <v>810</v>
          </cell>
          <cell r="H737">
            <v>52</v>
          </cell>
        </row>
        <row r="738">
          <cell r="A738">
            <v>5230811</v>
          </cell>
          <cell r="E738">
            <v>5476</v>
          </cell>
          <cell r="F738">
            <v>11652</v>
          </cell>
          <cell r="G738">
            <v>811</v>
          </cell>
          <cell r="H738">
            <v>52</v>
          </cell>
        </row>
        <row r="739">
          <cell r="A739">
            <v>5230812</v>
          </cell>
          <cell r="E739">
            <v>21673.03</v>
          </cell>
          <cell r="F739">
            <v>34052.76</v>
          </cell>
          <cell r="G739">
            <v>812</v>
          </cell>
          <cell r="H739">
            <v>52</v>
          </cell>
        </row>
        <row r="740">
          <cell r="A740">
            <v>5230813</v>
          </cell>
          <cell r="E740">
            <v>7673.12</v>
          </cell>
          <cell r="F740">
            <v>30273.9</v>
          </cell>
          <cell r="G740">
            <v>813</v>
          </cell>
          <cell r="H740">
            <v>52</v>
          </cell>
        </row>
        <row r="741">
          <cell r="A741">
            <v>5230814</v>
          </cell>
          <cell r="E741">
            <v>21.5</v>
          </cell>
          <cell r="F741">
            <v>951.48</v>
          </cell>
          <cell r="G741">
            <v>814</v>
          </cell>
          <cell r="H741">
            <v>52</v>
          </cell>
        </row>
        <row r="742">
          <cell r="A742">
            <v>5230815</v>
          </cell>
          <cell r="E742">
            <v>12394.13</v>
          </cell>
          <cell r="F742">
            <v>32928.050000000003</v>
          </cell>
          <cell r="G742">
            <v>815</v>
          </cell>
          <cell r="H742">
            <v>52</v>
          </cell>
        </row>
        <row r="743">
          <cell r="A743">
            <v>5230816</v>
          </cell>
          <cell r="E743">
            <v>5129.2</v>
          </cell>
          <cell r="F743">
            <v>9157.44</v>
          </cell>
          <cell r="G743">
            <v>816</v>
          </cell>
          <cell r="H743">
            <v>52</v>
          </cell>
        </row>
        <row r="744">
          <cell r="A744">
            <v>5230818</v>
          </cell>
          <cell r="E744">
            <v>2272.15</v>
          </cell>
          <cell r="F744">
            <v>2478.02</v>
          </cell>
          <cell r="G744">
            <v>818</v>
          </cell>
          <cell r="H744">
            <v>52</v>
          </cell>
        </row>
        <row r="745">
          <cell r="A745">
            <v>5230828</v>
          </cell>
          <cell r="E745">
            <v>2459.64</v>
          </cell>
          <cell r="F745">
            <v>7616.02</v>
          </cell>
          <cell r="G745">
            <v>828</v>
          </cell>
          <cell r="H745">
            <v>52</v>
          </cell>
        </row>
        <row r="746">
          <cell r="A746">
            <v>5230835</v>
          </cell>
          <cell r="E746">
            <v>9369.9699999999993</v>
          </cell>
          <cell r="F746">
            <v>9369.9699999999993</v>
          </cell>
          <cell r="G746">
            <v>835</v>
          </cell>
          <cell r="H746">
            <v>52</v>
          </cell>
        </row>
        <row r="747">
          <cell r="A747">
            <v>5230852</v>
          </cell>
          <cell r="E747">
            <v>888</v>
          </cell>
          <cell r="F747">
            <v>1792</v>
          </cell>
          <cell r="G747">
            <v>852</v>
          </cell>
          <cell r="H747">
            <v>52</v>
          </cell>
        </row>
        <row r="748">
          <cell r="A748">
            <v>5230890</v>
          </cell>
          <cell r="E748">
            <v>4780.2299999999996</v>
          </cell>
          <cell r="F748">
            <v>4780.2299999999996</v>
          </cell>
          <cell r="G748">
            <v>890</v>
          </cell>
          <cell r="H748">
            <v>52</v>
          </cell>
        </row>
        <row r="749">
          <cell r="A749">
            <v>5230899</v>
          </cell>
          <cell r="E749">
            <v>600.55999999999995</v>
          </cell>
          <cell r="F749">
            <v>2978.28</v>
          </cell>
          <cell r="G749">
            <v>899</v>
          </cell>
          <cell r="H749">
            <v>52</v>
          </cell>
        </row>
        <row r="750">
          <cell r="A750">
            <v>5230903</v>
          </cell>
          <cell r="E750">
            <v>16259.7</v>
          </cell>
          <cell r="F750">
            <v>39430.980000000003</v>
          </cell>
          <cell r="G750">
            <v>903</v>
          </cell>
          <cell r="H750">
            <v>52</v>
          </cell>
        </row>
        <row r="751">
          <cell r="A751">
            <v>5230904</v>
          </cell>
          <cell r="E751">
            <v>-1456638.92</v>
          </cell>
          <cell r="F751">
            <v>-3304501.65</v>
          </cell>
          <cell r="G751">
            <v>904</v>
          </cell>
          <cell r="H751">
            <v>52</v>
          </cell>
        </row>
        <row r="752">
          <cell r="A752">
            <v>5230907</v>
          </cell>
          <cell r="E752">
            <v>3741.86</v>
          </cell>
          <cell r="F752">
            <v>14859.24</v>
          </cell>
          <cell r="G752">
            <v>907</v>
          </cell>
          <cell r="H752">
            <v>52</v>
          </cell>
        </row>
        <row r="753">
          <cell r="A753">
            <v>5230950</v>
          </cell>
          <cell r="E753">
            <v>189440</v>
          </cell>
          <cell r="F753">
            <v>568320</v>
          </cell>
          <cell r="G753">
            <v>950</v>
          </cell>
          <cell r="H753">
            <v>52</v>
          </cell>
        </row>
        <row r="754">
          <cell r="A754">
            <v>5239900</v>
          </cell>
          <cell r="E754">
            <v>-2415497.7400000002</v>
          </cell>
          <cell r="F754">
            <v>-7134064.1100000003</v>
          </cell>
          <cell r="G754">
            <v>900</v>
          </cell>
          <cell r="H754">
            <v>52</v>
          </cell>
        </row>
        <row r="755">
          <cell r="A755">
            <v>5380102</v>
          </cell>
          <cell r="E755">
            <v>625.6</v>
          </cell>
          <cell r="F755">
            <v>1871.59</v>
          </cell>
          <cell r="G755">
            <v>102</v>
          </cell>
          <cell r="H755">
            <v>53</v>
          </cell>
        </row>
        <row r="756">
          <cell r="A756">
            <v>5380110</v>
          </cell>
          <cell r="E756">
            <v>94.68</v>
          </cell>
          <cell r="F756">
            <v>291.22000000000003</v>
          </cell>
          <cell r="G756">
            <v>110</v>
          </cell>
          <cell r="H756">
            <v>53</v>
          </cell>
        </row>
        <row r="757">
          <cell r="A757">
            <v>5380111</v>
          </cell>
          <cell r="E757">
            <v>71</v>
          </cell>
          <cell r="F757">
            <v>212.96</v>
          </cell>
          <cell r="G757">
            <v>111</v>
          </cell>
          <cell r="H757">
            <v>53</v>
          </cell>
        </row>
        <row r="758">
          <cell r="A758">
            <v>5380112</v>
          </cell>
          <cell r="E758">
            <v>50.04</v>
          </cell>
          <cell r="F758">
            <v>150.28</v>
          </cell>
          <cell r="G758">
            <v>112</v>
          </cell>
          <cell r="H758">
            <v>53</v>
          </cell>
        </row>
        <row r="759">
          <cell r="A759">
            <v>5380113</v>
          </cell>
          <cell r="E759">
            <v>176.4</v>
          </cell>
          <cell r="F759">
            <v>529.76</v>
          </cell>
          <cell r="G759">
            <v>113</v>
          </cell>
          <cell r="H759">
            <v>53</v>
          </cell>
        </row>
        <row r="760">
          <cell r="A760">
            <v>5380117</v>
          </cell>
          <cell r="E760">
            <v>17.059999999999999</v>
          </cell>
          <cell r="F760">
            <v>148.34</v>
          </cell>
          <cell r="G760">
            <v>117</v>
          </cell>
          <cell r="H760">
            <v>53</v>
          </cell>
        </row>
        <row r="761">
          <cell r="A761">
            <v>5380118</v>
          </cell>
          <cell r="E761">
            <v>-0.72</v>
          </cell>
          <cell r="F761">
            <v>-2.16</v>
          </cell>
          <cell r="G761">
            <v>118</v>
          </cell>
          <cell r="H761">
            <v>53</v>
          </cell>
        </row>
        <row r="762">
          <cell r="A762">
            <v>5380120</v>
          </cell>
          <cell r="E762">
            <v>-0.04</v>
          </cell>
          <cell r="F762">
            <v>-0.12</v>
          </cell>
          <cell r="G762">
            <v>120</v>
          </cell>
          <cell r="H762">
            <v>53</v>
          </cell>
        </row>
        <row r="763">
          <cell r="A763">
            <v>5380123</v>
          </cell>
          <cell r="E763">
            <v>0</v>
          </cell>
          <cell r="F763">
            <v>0</v>
          </cell>
          <cell r="G763">
            <v>123</v>
          </cell>
          <cell r="H763">
            <v>53</v>
          </cell>
        </row>
        <row r="764">
          <cell r="A764">
            <v>5380126</v>
          </cell>
          <cell r="E764">
            <v>79.84</v>
          </cell>
          <cell r="F764">
            <v>79.84</v>
          </cell>
          <cell r="G764">
            <v>126</v>
          </cell>
          <cell r="H764">
            <v>53</v>
          </cell>
        </row>
        <row r="765">
          <cell r="A765">
            <v>5380127</v>
          </cell>
          <cell r="E765">
            <v>0</v>
          </cell>
          <cell r="F765">
            <v>319.2</v>
          </cell>
          <cell r="G765">
            <v>127</v>
          </cell>
          <cell r="H765">
            <v>53</v>
          </cell>
        </row>
        <row r="766">
          <cell r="A766">
            <v>5380199</v>
          </cell>
          <cell r="E766">
            <v>-0.04</v>
          </cell>
          <cell r="F766">
            <v>-0.12</v>
          </cell>
          <cell r="G766">
            <v>199</v>
          </cell>
          <cell r="H766">
            <v>53</v>
          </cell>
        </row>
        <row r="767">
          <cell r="A767">
            <v>5380246</v>
          </cell>
          <cell r="E767">
            <v>984051.19</v>
          </cell>
          <cell r="F767">
            <v>2634767.19</v>
          </cell>
          <cell r="G767">
            <v>246</v>
          </cell>
          <cell r="H767">
            <v>53</v>
          </cell>
        </row>
        <row r="768">
          <cell r="A768">
            <v>5380420</v>
          </cell>
          <cell r="E768">
            <v>0</v>
          </cell>
          <cell r="F768">
            <v>3603.08</v>
          </cell>
          <cell r="G768">
            <v>420</v>
          </cell>
          <cell r="H768">
            <v>53</v>
          </cell>
        </row>
        <row r="769">
          <cell r="A769">
            <v>5380422</v>
          </cell>
          <cell r="E769">
            <v>3061.72</v>
          </cell>
          <cell r="F769">
            <v>3061.72</v>
          </cell>
          <cell r="G769">
            <v>422</v>
          </cell>
          <cell r="H769">
            <v>53</v>
          </cell>
        </row>
        <row r="770">
          <cell r="A770">
            <v>5380501</v>
          </cell>
          <cell r="E770">
            <v>1200</v>
          </cell>
          <cell r="F770">
            <v>1200</v>
          </cell>
          <cell r="G770">
            <v>501</v>
          </cell>
          <cell r="H770">
            <v>53</v>
          </cell>
        </row>
        <row r="771">
          <cell r="A771">
            <v>5380503</v>
          </cell>
          <cell r="E771">
            <v>367236.82</v>
          </cell>
          <cell r="F771">
            <v>1217897.93</v>
          </cell>
          <cell r="G771">
            <v>503</v>
          </cell>
          <cell r="H771">
            <v>53</v>
          </cell>
        </row>
        <row r="772">
          <cell r="A772">
            <v>5380509</v>
          </cell>
          <cell r="E772">
            <v>85235.67</v>
          </cell>
          <cell r="F772">
            <v>196165.99</v>
          </cell>
          <cell r="G772">
            <v>509</v>
          </cell>
          <cell r="H772">
            <v>53</v>
          </cell>
        </row>
        <row r="773">
          <cell r="A773">
            <v>5380659</v>
          </cell>
          <cell r="E773">
            <v>3338.24</v>
          </cell>
          <cell r="F773">
            <v>7920.04</v>
          </cell>
          <cell r="G773">
            <v>659</v>
          </cell>
          <cell r="H773">
            <v>53</v>
          </cell>
        </row>
        <row r="774">
          <cell r="A774">
            <v>5380669</v>
          </cell>
          <cell r="E774">
            <v>240510.49</v>
          </cell>
          <cell r="F774">
            <v>663122.94999999995</v>
          </cell>
          <cell r="G774">
            <v>669</v>
          </cell>
          <cell r="H774">
            <v>53</v>
          </cell>
        </row>
        <row r="775">
          <cell r="A775">
            <v>5380813</v>
          </cell>
          <cell r="E775">
            <v>0</v>
          </cell>
          <cell r="F775">
            <v>112.03</v>
          </cell>
          <cell r="G775">
            <v>813</v>
          </cell>
          <cell r="H775">
            <v>53</v>
          </cell>
        </row>
        <row r="776">
          <cell r="A776">
            <v>5380815</v>
          </cell>
          <cell r="E776">
            <v>189</v>
          </cell>
          <cell r="F776">
            <v>556</v>
          </cell>
          <cell r="G776">
            <v>815</v>
          </cell>
          <cell r="H776">
            <v>53</v>
          </cell>
        </row>
        <row r="777">
          <cell r="A777">
            <v>5380822</v>
          </cell>
          <cell r="E777">
            <v>56.96</v>
          </cell>
          <cell r="F777">
            <v>133.69999999999999</v>
          </cell>
          <cell r="G777">
            <v>822</v>
          </cell>
          <cell r="H777">
            <v>53</v>
          </cell>
        </row>
        <row r="778">
          <cell r="A778">
            <v>5380899</v>
          </cell>
          <cell r="E778">
            <v>0</v>
          </cell>
          <cell r="F778">
            <v>152</v>
          </cell>
          <cell r="G778">
            <v>899</v>
          </cell>
          <cell r="H778">
            <v>53</v>
          </cell>
        </row>
        <row r="779">
          <cell r="A779">
            <v>5389900</v>
          </cell>
          <cell r="E779">
            <v>-1685993.91</v>
          </cell>
          <cell r="F779">
            <v>-4732293.42</v>
          </cell>
          <cell r="G779">
            <v>900</v>
          </cell>
          <cell r="H779">
            <v>53</v>
          </cell>
        </row>
      </sheetData>
      <sheetData sheetId="2">
        <row r="8">
          <cell r="E8">
            <v>1</v>
          </cell>
        </row>
        <row r="32">
          <cell r="E32">
            <v>1</v>
          </cell>
          <cell r="F32" t="str">
            <v>KFPC</v>
          </cell>
          <cell r="G32" t="str">
            <v>51</v>
          </cell>
        </row>
        <row r="33">
          <cell r="E33">
            <v>2</v>
          </cell>
          <cell r="F33" t="str">
            <v>IKPC</v>
          </cell>
          <cell r="G33" t="str">
            <v>01</v>
          </cell>
        </row>
        <row r="34">
          <cell r="E34">
            <v>3</v>
          </cell>
          <cell r="F34" t="str">
            <v>EXP</v>
          </cell>
          <cell r="G34" t="str">
            <v>16</v>
          </cell>
        </row>
        <row r="35">
          <cell r="E35">
            <v>4</v>
          </cell>
          <cell r="F35" t="str">
            <v>BACELL</v>
          </cell>
          <cell r="G35" t="str">
            <v>21</v>
          </cell>
        </row>
        <row r="36">
          <cell r="E36">
            <v>5</v>
          </cell>
          <cell r="F36" t="str">
            <v>KPM</v>
          </cell>
          <cell r="G36" t="str">
            <v>03</v>
          </cell>
        </row>
        <row r="37">
          <cell r="E37">
            <v>6</v>
          </cell>
          <cell r="F37" t="str">
            <v>KPPF</v>
          </cell>
          <cell r="G37" t="str">
            <v>17</v>
          </cell>
        </row>
        <row r="38">
          <cell r="E38">
            <v>7</v>
          </cell>
          <cell r="F38" t="str">
            <v>KLA</v>
          </cell>
          <cell r="G38" t="str">
            <v>13</v>
          </cell>
        </row>
        <row r="39">
          <cell r="E39">
            <v>8</v>
          </cell>
          <cell r="F39" t="str">
            <v>IKPC-PART</v>
          </cell>
          <cell r="G39" t="str">
            <v>22</v>
          </cell>
        </row>
      </sheetData>
      <sheetData sheetId="3">
        <row r="2">
          <cell r="A2" t="b">
            <v>1</v>
          </cell>
        </row>
      </sheetData>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47">
          <cell r="D47">
            <v>0</v>
          </cell>
        </row>
      </sheetData>
      <sheetData sheetId="21" refreshError="1"/>
      <sheetData sheetId="22"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sheetName val="RESUMO ER"/>
      <sheetName val="DEMONSTRATIVO"/>
      <sheetName val="CODIGO-K"/>
      <sheetName val="TIP"/>
      <sheetName val="DADOS-CA"/>
      <sheetName val="DADOS-DIV"/>
      <sheetName val="Plan1"/>
      <sheetName val="pl atual"/>
      <sheetName val="RESTRAD (2)"/>
      <sheetName val="ACUMULADO ATÉ OUTUBRO"/>
      <sheetName val="2. Provisão para ITBI"/>
      <sheetName val="junho"/>
      <sheetName val="PLAN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A1" t="str">
            <v>codmun</v>
          </cell>
          <cell r="D1" t="str">
            <v>uc fat</v>
          </cell>
          <cell r="F1" t="str">
            <v>mwh fat</v>
          </cell>
        </row>
        <row r="2">
          <cell r="A2" t="str">
            <v>001</v>
          </cell>
          <cell r="D2">
            <v>1</v>
          </cell>
          <cell r="F2">
            <v>0</v>
          </cell>
        </row>
        <row r="3">
          <cell r="A3" t="str">
            <v>001</v>
          </cell>
          <cell r="D3">
            <v>10099</v>
          </cell>
          <cell r="F3">
            <v>1554</v>
          </cell>
        </row>
        <row r="4">
          <cell r="A4" t="str">
            <v>001</v>
          </cell>
          <cell r="D4">
            <v>1</v>
          </cell>
          <cell r="F4">
            <v>0</v>
          </cell>
        </row>
        <row r="5">
          <cell r="A5" t="str">
            <v>001</v>
          </cell>
          <cell r="D5">
            <v>0</v>
          </cell>
          <cell r="F5">
            <v>0</v>
          </cell>
        </row>
        <row r="6">
          <cell r="A6" t="str">
            <v>003</v>
          </cell>
          <cell r="D6">
            <v>1</v>
          </cell>
          <cell r="F6">
            <v>17</v>
          </cell>
        </row>
        <row r="7">
          <cell r="A7" t="str">
            <v>003</v>
          </cell>
          <cell r="D7">
            <v>18479</v>
          </cell>
          <cell r="F7">
            <v>5571</v>
          </cell>
        </row>
        <row r="8">
          <cell r="A8" t="str">
            <v>006</v>
          </cell>
          <cell r="D8">
            <v>2</v>
          </cell>
          <cell r="F8">
            <v>0</v>
          </cell>
        </row>
        <row r="9">
          <cell r="A9" t="str">
            <v>006</v>
          </cell>
          <cell r="D9">
            <v>2</v>
          </cell>
          <cell r="F9">
            <v>0</v>
          </cell>
        </row>
        <row r="10">
          <cell r="A10" t="str">
            <v>006</v>
          </cell>
          <cell r="D10">
            <v>1078</v>
          </cell>
          <cell r="F10">
            <v>170</v>
          </cell>
        </row>
        <row r="11">
          <cell r="A11" t="str">
            <v>006</v>
          </cell>
          <cell r="D11">
            <v>2053</v>
          </cell>
          <cell r="F11">
            <v>107</v>
          </cell>
        </row>
        <row r="12">
          <cell r="A12" t="str">
            <v>011</v>
          </cell>
          <cell r="D12">
            <v>2</v>
          </cell>
          <cell r="F12">
            <v>0</v>
          </cell>
        </row>
        <row r="13">
          <cell r="A13" t="str">
            <v>011</v>
          </cell>
          <cell r="D13">
            <v>1</v>
          </cell>
          <cell r="F13">
            <v>0</v>
          </cell>
        </row>
        <row r="14">
          <cell r="A14" t="str">
            <v>011</v>
          </cell>
          <cell r="D14">
            <v>0</v>
          </cell>
          <cell r="F14">
            <v>0</v>
          </cell>
        </row>
        <row r="15">
          <cell r="A15" t="str">
            <v>011</v>
          </cell>
          <cell r="D15">
            <v>4915</v>
          </cell>
          <cell r="F15">
            <v>1137</v>
          </cell>
        </row>
        <row r="16">
          <cell r="A16" t="str">
            <v>011</v>
          </cell>
          <cell r="D16">
            <v>1606</v>
          </cell>
          <cell r="F16">
            <v>284</v>
          </cell>
        </row>
        <row r="17">
          <cell r="A17" t="str">
            <v>016</v>
          </cell>
          <cell r="D17">
            <v>1</v>
          </cell>
          <cell r="F17">
            <v>0</v>
          </cell>
        </row>
        <row r="18">
          <cell r="A18" t="str">
            <v>016</v>
          </cell>
          <cell r="D18">
            <v>4731</v>
          </cell>
          <cell r="F18">
            <v>674</v>
          </cell>
        </row>
        <row r="19">
          <cell r="A19" t="str">
            <v>016</v>
          </cell>
          <cell r="D19">
            <v>1</v>
          </cell>
          <cell r="F19">
            <v>0</v>
          </cell>
        </row>
        <row r="20">
          <cell r="A20" t="str">
            <v>016</v>
          </cell>
          <cell r="D20">
            <v>1</v>
          </cell>
          <cell r="F20">
            <v>0</v>
          </cell>
        </row>
        <row r="21">
          <cell r="A21" t="str">
            <v>021</v>
          </cell>
          <cell r="D21">
            <v>6</v>
          </cell>
          <cell r="F21">
            <v>0</v>
          </cell>
        </row>
        <row r="22">
          <cell r="A22" t="str">
            <v>021</v>
          </cell>
          <cell r="D22">
            <v>5225</v>
          </cell>
          <cell r="F22">
            <v>631</v>
          </cell>
        </row>
        <row r="23">
          <cell r="A23" t="str">
            <v>021</v>
          </cell>
          <cell r="D23">
            <v>3194</v>
          </cell>
          <cell r="F23">
            <v>145</v>
          </cell>
        </row>
        <row r="24">
          <cell r="A24" t="str">
            <v>021</v>
          </cell>
          <cell r="D24">
            <v>1</v>
          </cell>
          <cell r="F24">
            <v>0</v>
          </cell>
        </row>
        <row r="25">
          <cell r="A25" t="str">
            <v>021</v>
          </cell>
          <cell r="D25">
            <v>3</v>
          </cell>
          <cell r="F25">
            <v>0</v>
          </cell>
        </row>
        <row r="26">
          <cell r="A26" t="str">
            <v>026</v>
          </cell>
          <cell r="D26">
            <v>1</v>
          </cell>
          <cell r="F26">
            <v>0</v>
          </cell>
        </row>
        <row r="27">
          <cell r="A27" t="str">
            <v>026</v>
          </cell>
          <cell r="D27">
            <v>3674</v>
          </cell>
          <cell r="F27">
            <v>346</v>
          </cell>
        </row>
        <row r="28">
          <cell r="A28" t="str">
            <v>031</v>
          </cell>
          <cell r="D28">
            <v>43</v>
          </cell>
          <cell r="F28">
            <v>48</v>
          </cell>
        </row>
        <row r="29">
          <cell r="A29" t="str">
            <v>031</v>
          </cell>
          <cell r="D29">
            <v>1</v>
          </cell>
          <cell r="F29">
            <v>0</v>
          </cell>
        </row>
        <row r="30">
          <cell r="A30" t="str">
            <v>031</v>
          </cell>
          <cell r="D30">
            <v>1</v>
          </cell>
          <cell r="F30">
            <v>3</v>
          </cell>
        </row>
        <row r="31">
          <cell r="A31" t="str">
            <v>031</v>
          </cell>
          <cell r="D31">
            <v>1</v>
          </cell>
          <cell r="F31">
            <v>0</v>
          </cell>
        </row>
        <row r="32">
          <cell r="A32" t="str">
            <v>031</v>
          </cell>
          <cell r="D32">
            <v>3702</v>
          </cell>
          <cell r="F32">
            <v>599</v>
          </cell>
        </row>
        <row r="33">
          <cell r="A33" t="str">
            <v>031</v>
          </cell>
          <cell r="D33">
            <v>3391</v>
          </cell>
          <cell r="F33">
            <v>383</v>
          </cell>
        </row>
        <row r="34">
          <cell r="A34" t="str">
            <v>036</v>
          </cell>
          <cell r="D34">
            <v>776</v>
          </cell>
          <cell r="F34">
            <v>47</v>
          </cell>
        </row>
        <row r="35">
          <cell r="A35" t="str">
            <v>036</v>
          </cell>
          <cell r="D35">
            <v>1</v>
          </cell>
          <cell r="F35">
            <v>0</v>
          </cell>
        </row>
        <row r="36">
          <cell r="A36" t="str">
            <v>036</v>
          </cell>
          <cell r="D36">
            <v>4843</v>
          </cell>
          <cell r="F36">
            <v>416</v>
          </cell>
        </row>
        <row r="37">
          <cell r="A37" t="str">
            <v>036</v>
          </cell>
          <cell r="D37">
            <v>118</v>
          </cell>
          <cell r="F37">
            <v>6</v>
          </cell>
        </row>
        <row r="38">
          <cell r="A38" t="str">
            <v>036</v>
          </cell>
          <cell r="D38">
            <v>820</v>
          </cell>
          <cell r="F38">
            <v>73</v>
          </cell>
        </row>
        <row r="39">
          <cell r="A39" t="str">
            <v>041</v>
          </cell>
          <cell r="D39">
            <v>1</v>
          </cell>
          <cell r="F39">
            <v>0</v>
          </cell>
        </row>
        <row r="40">
          <cell r="A40" t="str">
            <v>041</v>
          </cell>
          <cell r="D40">
            <v>1</v>
          </cell>
          <cell r="F40">
            <v>0</v>
          </cell>
        </row>
        <row r="41">
          <cell r="A41" t="str">
            <v>041</v>
          </cell>
          <cell r="D41">
            <v>1</v>
          </cell>
          <cell r="F41">
            <v>0</v>
          </cell>
        </row>
        <row r="42">
          <cell r="A42" t="str">
            <v>041</v>
          </cell>
          <cell r="D42">
            <v>3612</v>
          </cell>
          <cell r="F42">
            <v>604</v>
          </cell>
        </row>
        <row r="43">
          <cell r="A43" t="str">
            <v>046</v>
          </cell>
          <cell r="D43">
            <v>2519</v>
          </cell>
          <cell r="F43">
            <v>239</v>
          </cell>
        </row>
        <row r="44">
          <cell r="A44" t="str">
            <v>046</v>
          </cell>
          <cell r="D44">
            <v>1</v>
          </cell>
          <cell r="F44">
            <v>0</v>
          </cell>
        </row>
        <row r="45">
          <cell r="A45" t="str">
            <v>051</v>
          </cell>
          <cell r="D45">
            <v>12696</v>
          </cell>
          <cell r="F45">
            <v>3246</v>
          </cell>
        </row>
        <row r="46">
          <cell r="A46" t="str">
            <v>053</v>
          </cell>
          <cell r="D46">
            <v>3013</v>
          </cell>
          <cell r="F46">
            <v>352</v>
          </cell>
        </row>
        <row r="47">
          <cell r="A47" t="str">
            <v>056</v>
          </cell>
          <cell r="D47">
            <v>7</v>
          </cell>
          <cell r="F47">
            <v>0</v>
          </cell>
        </row>
        <row r="48">
          <cell r="A48" t="str">
            <v>056</v>
          </cell>
          <cell r="D48">
            <v>1</v>
          </cell>
          <cell r="F48">
            <v>0</v>
          </cell>
        </row>
        <row r="49">
          <cell r="A49" t="str">
            <v>056</v>
          </cell>
          <cell r="D49">
            <v>17840</v>
          </cell>
          <cell r="F49">
            <v>2941</v>
          </cell>
        </row>
        <row r="50">
          <cell r="A50" t="str">
            <v>056</v>
          </cell>
          <cell r="D50">
            <v>209</v>
          </cell>
          <cell r="F50">
            <v>16</v>
          </cell>
        </row>
        <row r="51">
          <cell r="A51" t="str">
            <v>061</v>
          </cell>
          <cell r="D51">
            <v>1</v>
          </cell>
          <cell r="F51">
            <v>0</v>
          </cell>
        </row>
        <row r="52">
          <cell r="A52" t="str">
            <v>061</v>
          </cell>
          <cell r="D52">
            <v>2413</v>
          </cell>
          <cell r="F52">
            <v>216</v>
          </cell>
        </row>
        <row r="53">
          <cell r="A53" t="str">
            <v>061</v>
          </cell>
          <cell r="D53">
            <v>91</v>
          </cell>
          <cell r="F53">
            <v>133</v>
          </cell>
        </row>
        <row r="54">
          <cell r="A54" t="str">
            <v>066</v>
          </cell>
          <cell r="D54">
            <v>0</v>
          </cell>
          <cell r="F54">
            <v>0</v>
          </cell>
        </row>
        <row r="55">
          <cell r="A55" t="str">
            <v>066</v>
          </cell>
          <cell r="D55">
            <v>7329</v>
          </cell>
          <cell r="F55">
            <v>1326</v>
          </cell>
        </row>
        <row r="56">
          <cell r="A56" t="str">
            <v>066</v>
          </cell>
          <cell r="D56">
            <v>1</v>
          </cell>
          <cell r="F56">
            <v>0</v>
          </cell>
        </row>
        <row r="57">
          <cell r="A57" t="str">
            <v>071</v>
          </cell>
          <cell r="D57">
            <v>0</v>
          </cell>
          <cell r="F57">
            <v>0</v>
          </cell>
        </row>
        <row r="58">
          <cell r="A58" t="str">
            <v>071</v>
          </cell>
          <cell r="D58">
            <v>2575</v>
          </cell>
          <cell r="F58">
            <v>258</v>
          </cell>
        </row>
        <row r="59">
          <cell r="A59" t="str">
            <v>076</v>
          </cell>
          <cell r="D59">
            <v>3434</v>
          </cell>
          <cell r="F59">
            <v>873</v>
          </cell>
        </row>
        <row r="60">
          <cell r="A60" t="str">
            <v>076</v>
          </cell>
          <cell r="D60">
            <v>1</v>
          </cell>
          <cell r="F60">
            <v>0</v>
          </cell>
        </row>
        <row r="61">
          <cell r="A61" t="str">
            <v>076</v>
          </cell>
          <cell r="D61">
            <v>0</v>
          </cell>
          <cell r="F61">
            <v>0</v>
          </cell>
        </row>
        <row r="62">
          <cell r="A62" t="str">
            <v>076</v>
          </cell>
          <cell r="D62">
            <v>1</v>
          </cell>
          <cell r="F62">
            <v>0</v>
          </cell>
        </row>
        <row r="63">
          <cell r="A63" t="str">
            <v>081</v>
          </cell>
          <cell r="D63">
            <v>1</v>
          </cell>
          <cell r="F63">
            <v>0</v>
          </cell>
        </row>
        <row r="64">
          <cell r="A64" t="str">
            <v>081</v>
          </cell>
          <cell r="D64">
            <v>1</v>
          </cell>
          <cell r="F64">
            <v>0</v>
          </cell>
        </row>
        <row r="65">
          <cell r="A65" t="str">
            <v>081</v>
          </cell>
          <cell r="D65">
            <v>2</v>
          </cell>
          <cell r="F65">
            <v>0</v>
          </cell>
        </row>
        <row r="66">
          <cell r="A66" t="str">
            <v>081</v>
          </cell>
          <cell r="D66">
            <v>1675</v>
          </cell>
          <cell r="F66">
            <v>95</v>
          </cell>
        </row>
        <row r="67">
          <cell r="A67" t="str">
            <v>081</v>
          </cell>
          <cell r="D67">
            <v>18322</v>
          </cell>
          <cell r="F67">
            <v>5321</v>
          </cell>
        </row>
        <row r="68">
          <cell r="A68" t="str">
            <v>081</v>
          </cell>
          <cell r="D68">
            <v>1</v>
          </cell>
          <cell r="F68">
            <v>0</v>
          </cell>
        </row>
        <row r="69">
          <cell r="A69" t="str">
            <v>081</v>
          </cell>
          <cell r="D69">
            <v>596</v>
          </cell>
          <cell r="F69">
            <v>38</v>
          </cell>
        </row>
        <row r="70">
          <cell r="A70" t="str">
            <v>086</v>
          </cell>
          <cell r="D70">
            <v>2133</v>
          </cell>
          <cell r="F70">
            <v>181</v>
          </cell>
        </row>
        <row r="71">
          <cell r="A71" t="str">
            <v>091</v>
          </cell>
          <cell r="D71">
            <v>1</v>
          </cell>
          <cell r="F71">
            <v>0</v>
          </cell>
        </row>
        <row r="72">
          <cell r="A72" t="str">
            <v>091</v>
          </cell>
          <cell r="D72">
            <v>1</v>
          </cell>
          <cell r="F72">
            <v>0</v>
          </cell>
        </row>
        <row r="73">
          <cell r="A73" t="str">
            <v>091</v>
          </cell>
          <cell r="D73">
            <v>1</v>
          </cell>
          <cell r="F73">
            <v>0</v>
          </cell>
        </row>
        <row r="74">
          <cell r="A74" t="str">
            <v>091</v>
          </cell>
          <cell r="D74">
            <v>3</v>
          </cell>
          <cell r="F74">
            <v>0</v>
          </cell>
        </row>
        <row r="75">
          <cell r="A75" t="str">
            <v>091</v>
          </cell>
          <cell r="D75">
            <v>2171</v>
          </cell>
          <cell r="F75">
            <v>199</v>
          </cell>
        </row>
        <row r="76">
          <cell r="A76" t="str">
            <v>091</v>
          </cell>
          <cell r="D76">
            <v>1</v>
          </cell>
          <cell r="F76">
            <v>0</v>
          </cell>
        </row>
        <row r="77">
          <cell r="A77" t="str">
            <v>091</v>
          </cell>
          <cell r="D77">
            <v>14232</v>
          </cell>
          <cell r="F77">
            <v>1860</v>
          </cell>
        </row>
        <row r="78">
          <cell r="A78" t="str">
            <v>091</v>
          </cell>
          <cell r="D78">
            <v>935</v>
          </cell>
          <cell r="F78">
            <v>305</v>
          </cell>
        </row>
        <row r="79">
          <cell r="A79" t="str">
            <v>091</v>
          </cell>
          <cell r="D79">
            <v>3</v>
          </cell>
          <cell r="F79">
            <v>0</v>
          </cell>
        </row>
        <row r="80">
          <cell r="A80" t="str">
            <v>096</v>
          </cell>
          <cell r="D80">
            <v>2</v>
          </cell>
          <cell r="F80">
            <v>0</v>
          </cell>
        </row>
        <row r="81">
          <cell r="A81" t="str">
            <v>096</v>
          </cell>
          <cell r="D81">
            <v>1</v>
          </cell>
          <cell r="F81">
            <v>0</v>
          </cell>
        </row>
        <row r="82">
          <cell r="A82" t="str">
            <v>096</v>
          </cell>
          <cell r="D82">
            <v>5020</v>
          </cell>
          <cell r="F82">
            <v>692</v>
          </cell>
        </row>
        <row r="83">
          <cell r="A83" t="str">
            <v>101</v>
          </cell>
          <cell r="D83">
            <v>6084</v>
          </cell>
          <cell r="F83">
            <v>825</v>
          </cell>
        </row>
        <row r="84">
          <cell r="A84" t="str">
            <v>101</v>
          </cell>
          <cell r="D84">
            <v>3372</v>
          </cell>
          <cell r="F84">
            <v>245</v>
          </cell>
        </row>
        <row r="85">
          <cell r="A85" t="str">
            <v>101</v>
          </cell>
          <cell r="D85">
            <v>0</v>
          </cell>
          <cell r="F85">
            <v>0</v>
          </cell>
        </row>
        <row r="86">
          <cell r="A86" t="str">
            <v>106</v>
          </cell>
          <cell r="D86">
            <v>7122</v>
          </cell>
          <cell r="F86">
            <v>1157</v>
          </cell>
        </row>
        <row r="87">
          <cell r="A87" t="str">
            <v>106</v>
          </cell>
          <cell r="D87">
            <v>561</v>
          </cell>
          <cell r="F87">
            <v>106</v>
          </cell>
        </row>
        <row r="88">
          <cell r="A88" t="str">
            <v>111</v>
          </cell>
          <cell r="D88">
            <v>1</v>
          </cell>
          <cell r="F88">
            <v>0</v>
          </cell>
        </row>
        <row r="89">
          <cell r="A89" t="str">
            <v>111</v>
          </cell>
          <cell r="D89">
            <v>1</v>
          </cell>
          <cell r="F89">
            <v>0</v>
          </cell>
        </row>
        <row r="90">
          <cell r="A90" t="str">
            <v>111</v>
          </cell>
          <cell r="D90">
            <v>349</v>
          </cell>
          <cell r="F90">
            <v>21</v>
          </cell>
        </row>
        <row r="91">
          <cell r="A91" t="str">
            <v>111</v>
          </cell>
          <cell r="D91">
            <v>7282</v>
          </cell>
          <cell r="F91">
            <v>966</v>
          </cell>
        </row>
        <row r="92">
          <cell r="A92" t="str">
            <v>111</v>
          </cell>
          <cell r="D92">
            <v>124</v>
          </cell>
          <cell r="F92">
            <v>10</v>
          </cell>
        </row>
        <row r="93">
          <cell r="A93" t="str">
            <v>111</v>
          </cell>
          <cell r="D93">
            <v>846</v>
          </cell>
          <cell r="F93">
            <v>307</v>
          </cell>
        </row>
        <row r="94">
          <cell r="A94" t="str">
            <v>116</v>
          </cell>
          <cell r="D94">
            <v>1</v>
          </cell>
          <cell r="F94">
            <v>0</v>
          </cell>
        </row>
        <row r="95">
          <cell r="A95" t="str">
            <v>116</v>
          </cell>
          <cell r="D95">
            <v>876</v>
          </cell>
          <cell r="F95">
            <v>103</v>
          </cell>
        </row>
        <row r="96">
          <cell r="A96" t="str">
            <v>116</v>
          </cell>
          <cell r="D96">
            <v>1424</v>
          </cell>
          <cell r="F96">
            <v>125</v>
          </cell>
        </row>
        <row r="97">
          <cell r="A97" t="str">
            <v>121</v>
          </cell>
          <cell r="D97">
            <v>1935</v>
          </cell>
          <cell r="F97">
            <v>148</v>
          </cell>
        </row>
        <row r="98">
          <cell r="A98" t="str">
            <v>121</v>
          </cell>
          <cell r="D98">
            <v>2</v>
          </cell>
          <cell r="F98">
            <v>0</v>
          </cell>
        </row>
        <row r="99">
          <cell r="A99" t="str">
            <v>121</v>
          </cell>
          <cell r="D99">
            <v>2</v>
          </cell>
          <cell r="F99">
            <v>0</v>
          </cell>
        </row>
        <row r="100">
          <cell r="A100" t="str">
            <v>121</v>
          </cell>
          <cell r="D100">
            <v>1</v>
          </cell>
          <cell r="F100">
            <v>0</v>
          </cell>
        </row>
        <row r="101">
          <cell r="A101" t="str">
            <v>126</v>
          </cell>
          <cell r="D101">
            <v>1</v>
          </cell>
          <cell r="F101">
            <v>0</v>
          </cell>
        </row>
        <row r="102">
          <cell r="A102" t="str">
            <v>126</v>
          </cell>
          <cell r="D102">
            <v>365</v>
          </cell>
          <cell r="F102">
            <v>28</v>
          </cell>
        </row>
        <row r="103">
          <cell r="A103" t="str">
            <v>126</v>
          </cell>
          <cell r="D103">
            <v>28</v>
          </cell>
          <cell r="F103">
            <v>14</v>
          </cell>
        </row>
        <row r="104">
          <cell r="A104" t="str">
            <v>126</v>
          </cell>
          <cell r="D104">
            <v>7183</v>
          </cell>
          <cell r="F104">
            <v>822</v>
          </cell>
        </row>
        <row r="105">
          <cell r="A105" t="str">
            <v>131</v>
          </cell>
          <cell r="D105">
            <v>2</v>
          </cell>
          <cell r="F105">
            <v>0</v>
          </cell>
        </row>
        <row r="106">
          <cell r="A106" t="str">
            <v>131</v>
          </cell>
          <cell r="D106">
            <v>1707</v>
          </cell>
          <cell r="F106">
            <v>208</v>
          </cell>
        </row>
        <row r="107">
          <cell r="A107" t="str">
            <v>131</v>
          </cell>
          <cell r="D107">
            <v>1056</v>
          </cell>
          <cell r="F107">
            <v>122</v>
          </cell>
        </row>
        <row r="108">
          <cell r="A108" t="str">
            <v>136</v>
          </cell>
          <cell r="D108">
            <v>0</v>
          </cell>
          <cell r="F108">
            <v>0</v>
          </cell>
        </row>
        <row r="109">
          <cell r="A109" t="str">
            <v>136</v>
          </cell>
          <cell r="D109">
            <v>7309</v>
          </cell>
          <cell r="F109">
            <v>661</v>
          </cell>
        </row>
        <row r="110">
          <cell r="A110" t="str">
            <v>136</v>
          </cell>
          <cell r="D110">
            <v>1</v>
          </cell>
          <cell r="F110">
            <v>0</v>
          </cell>
        </row>
        <row r="111">
          <cell r="A111" t="str">
            <v>136</v>
          </cell>
          <cell r="D111">
            <v>10</v>
          </cell>
          <cell r="F111">
            <v>0</v>
          </cell>
        </row>
        <row r="112">
          <cell r="A112" t="str">
            <v>136</v>
          </cell>
          <cell r="D112">
            <v>1</v>
          </cell>
          <cell r="F112">
            <v>0</v>
          </cell>
        </row>
        <row r="113">
          <cell r="A113" t="str">
            <v>136</v>
          </cell>
          <cell r="D113">
            <v>1</v>
          </cell>
          <cell r="F113">
            <v>0</v>
          </cell>
        </row>
        <row r="114">
          <cell r="A114" t="str">
            <v>141</v>
          </cell>
          <cell r="D114">
            <v>32470</v>
          </cell>
          <cell r="F114">
            <v>31015</v>
          </cell>
        </row>
        <row r="115">
          <cell r="A115" t="str">
            <v>141</v>
          </cell>
          <cell r="D115">
            <v>1</v>
          </cell>
          <cell r="F115">
            <v>0</v>
          </cell>
        </row>
        <row r="116">
          <cell r="A116" t="str">
            <v>141</v>
          </cell>
          <cell r="D116">
            <v>0</v>
          </cell>
          <cell r="F116">
            <v>0</v>
          </cell>
        </row>
        <row r="117">
          <cell r="A117" t="str">
            <v>141</v>
          </cell>
          <cell r="D117">
            <v>532</v>
          </cell>
          <cell r="F117">
            <v>154</v>
          </cell>
        </row>
        <row r="118">
          <cell r="A118" t="str">
            <v>146</v>
          </cell>
          <cell r="D118">
            <v>4816</v>
          </cell>
          <cell r="F118">
            <v>4530</v>
          </cell>
        </row>
        <row r="119">
          <cell r="A119" t="str">
            <v>146</v>
          </cell>
          <cell r="D119">
            <v>1</v>
          </cell>
          <cell r="F119">
            <v>0</v>
          </cell>
        </row>
        <row r="120">
          <cell r="A120" t="str">
            <v>146</v>
          </cell>
          <cell r="D120">
            <v>1</v>
          </cell>
          <cell r="F120">
            <v>0</v>
          </cell>
        </row>
        <row r="121">
          <cell r="A121" t="str">
            <v>146</v>
          </cell>
          <cell r="D121">
            <v>0</v>
          </cell>
          <cell r="F121">
            <v>0</v>
          </cell>
        </row>
        <row r="122">
          <cell r="A122" t="str">
            <v>151</v>
          </cell>
          <cell r="D122">
            <v>1</v>
          </cell>
          <cell r="F122">
            <v>0</v>
          </cell>
        </row>
        <row r="123">
          <cell r="A123" t="str">
            <v>151</v>
          </cell>
          <cell r="D123">
            <v>5167</v>
          </cell>
          <cell r="F123">
            <v>498</v>
          </cell>
        </row>
        <row r="124">
          <cell r="A124" t="str">
            <v>156</v>
          </cell>
          <cell r="D124">
            <v>1503</v>
          </cell>
          <cell r="F124">
            <v>180</v>
          </cell>
        </row>
        <row r="125">
          <cell r="A125" t="str">
            <v>156</v>
          </cell>
          <cell r="D125">
            <v>1</v>
          </cell>
          <cell r="F125">
            <v>0</v>
          </cell>
        </row>
        <row r="126">
          <cell r="A126" t="str">
            <v>156</v>
          </cell>
          <cell r="D126">
            <v>2</v>
          </cell>
          <cell r="F126">
            <v>0</v>
          </cell>
        </row>
        <row r="127">
          <cell r="A127" t="str">
            <v>156</v>
          </cell>
          <cell r="D127">
            <v>3261</v>
          </cell>
          <cell r="F127">
            <v>164</v>
          </cell>
        </row>
        <row r="128">
          <cell r="A128" t="str">
            <v>156</v>
          </cell>
          <cell r="D128">
            <v>1</v>
          </cell>
          <cell r="F128">
            <v>0</v>
          </cell>
        </row>
        <row r="129">
          <cell r="A129" t="str">
            <v>156</v>
          </cell>
          <cell r="D129">
            <v>3</v>
          </cell>
          <cell r="F129">
            <v>0</v>
          </cell>
        </row>
        <row r="130">
          <cell r="A130" t="str">
            <v>161</v>
          </cell>
          <cell r="D130">
            <v>2283</v>
          </cell>
          <cell r="F130">
            <v>177</v>
          </cell>
        </row>
        <row r="131">
          <cell r="A131" t="str">
            <v>166</v>
          </cell>
          <cell r="D131">
            <v>1762</v>
          </cell>
          <cell r="F131">
            <v>165</v>
          </cell>
        </row>
        <row r="132">
          <cell r="A132" t="str">
            <v>166</v>
          </cell>
          <cell r="D132">
            <v>1</v>
          </cell>
          <cell r="F132">
            <v>0</v>
          </cell>
        </row>
        <row r="133">
          <cell r="A133" t="str">
            <v>168</v>
          </cell>
          <cell r="D133">
            <v>1</v>
          </cell>
          <cell r="F133">
            <v>0</v>
          </cell>
        </row>
        <row r="134">
          <cell r="A134" t="str">
            <v>168</v>
          </cell>
          <cell r="D134">
            <v>25671</v>
          </cell>
          <cell r="F134">
            <v>7260</v>
          </cell>
        </row>
        <row r="135">
          <cell r="A135" t="str">
            <v>171</v>
          </cell>
          <cell r="D135">
            <v>1</v>
          </cell>
          <cell r="F135">
            <v>0</v>
          </cell>
        </row>
        <row r="136">
          <cell r="A136" t="str">
            <v>171</v>
          </cell>
          <cell r="D136">
            <v>3931</v>
          </cell>
          <cell r="F136">
            <v>344</v>
          </cell>
        </row>
        <row r="137">
          <cell r="A137" t="str">
            <v>171</v>
          </cell>
          <cell r="D137">
            <v>319</v>
          </cell>
          <cell r="F137">
            <v>141</v>
          </cell>
        </row>
        <row r="138">
          <cell r="A138" t="str">
            <v>176</v>
          </cell>
          <cell r="D138">
            <v>2</v>
          </cell>
          <cell r="F138">
            <v>0</v>
          </cell>
        </row>
        <row r="139">
          <cell r="A139" t="str">
            <v>176</v>
          </cell>
          <cell r="D139">
            <v>1553</v>
          </cell>
          <cell r="F139">
            <v>374</v>
          </cell>
        </row>
        <row r="140">
          <cell r="A140" t="str">
            <v>176</v>
          </cell>
          <cell r="D140">
            <v>305</v>
          </cell>
          <cell r="F140">
            <v>25</v>
          </cell>
        </row>
        <row r="141">
          <cell r="A141" t="str">
            <v>176</v>
          </cell>
          <cell r="D141">
            <v>1</v>
          </cell>
          <cell r="F141">
            <v>0</v>
          </cell>
        </row>
        <row r="142">
          <cell r="A142" t="str">
            <v>181</v>
          </cell>
          <cell r="D142">
            <v>5715</v>
          </cell>
          <cell r="F142">
            <v>615</v>
          </cell>
        </row>
        <row r="143">
          <cell r="A143" t="str">
            <v>186</v>
          </cell>
          <cell r="D143">
            <v>1445</v>
          </cell>
          <cell r="F143">
            <v>235</v>
          </cell>
        </row>
        <row r="144">
          <cell r="A144" t="str">
            <v>186</v>
          </cell>
          <cell r="D144">
            <v>7</v>
          </cell>
          <cell r="F144">
            <v>4</v>
          </cell>
        </row>
        <row r="145">
          <cell r="A145" t="str">
            <v>186</v>
          </cell>
          <cell r="D145">
            <v>2859</v>
          </cell>
          <cell r="F145">
            <v>181</v>
          </cell>
        </row>
        <row r="146">
          <cell r="A146" t="str">
            <v>191</v>
          </cell>
          <cell r="D146">
            <v>1</v>
          </cell>
          <cell r="F146">
            <v>0</v>
          </cell>
        </row>
        <row r="147">
          <cell r="A147" t="str">
            <v>191</v>
          </cell>
          <cell r="D147">
            <v>5181</v>
          </cell>
          <cell r="F147">
            <v>453</v>
          </cell>
        </row>
        <row r="148">
          <cell r="A148" t="str">
            <v>191</v>
          </cell>
          <cell r="D148">
            <v>2</v>
          </cell>
          <cell r="F148">
            <v>0</v>
          </cell>
        </row>
        <row r="149">
          <cell r="A149" t="str">
            <v>191</v>
          </cell>
          <cell r="D149">
            <v>1</v>
          </cell>
          <cell r="F149">
            <v>0</v>
          </cell>
        </row>
        <row r="150">
          <cell r="A150" t="str">
            <v>191</v>
          </cell>
          <cell r="D150">
            <v>5</v>
          </cell>
          <cell r="F150">
            <v>0</v>
          </cell>
        </row>
        <row r="151">
          <cell r="A151" t="str">
            <v>193</v>
          </cell>
          <cell r="D151">
            <v>1050</v>
          </cell>
          <cell r="F151">
            <v>103</v>
          </cell>
        </row>
        <row r="152">
          <cell r="A152" t="str">
            <v>193</v>
          </cell>
          <cell r="D152">
            <v>1</v>
          </cell>
          <cell r="F152">
            <v>0</v>
          </cell>
        </row>
        <row r="153">
          <cell r="A153" t="str">
            <v>196</v>
          </cell>
          <cell r="D153">
            <v>1</v>
          </cell>
          <cell r="F153">
            <v>0</v>
          </cell>
        </row>
        <row r="154">
          <cell r="A154" t="str">
            <v>196</v>
          </cell>
          <cell r="D154">
            <v>6</v>
          </cell>
          <cell r="F154">
            <v>0</v>
          </cell>
        </row>
        <row r="155">
          <cell r="A155" t="str">
            <v>196</v>
          </cell>
          <cell r="D155">
            <v>14142</v>
          </cell>
          <cell r="F155">
            <v>3270</v>
          </cell>
        </row>
        <row r="156">
          <cell r="A156" t="str">
            <v>196</v>
          </cell>
          <cell r="D156">
            <v>1507</v>
          </cell>
          <cell r="F156">
            <v>718</v>
          </cell>
        </row>
        <row r="157">
          <cell r="A157" t="str">
            <v>201</v>
          </cell>
          <cell r="D157">
            <v>1</v>
          </cell>
          <cell r="F157">
            <v>0</v>
          </cell>
        </row>
        <row r="158">
          <cell r="A158" t="str">
            <v>201</v>
          </cell>
          <cell r="D158">
            <v>1</v>
          </cell>
          <cell r="F158">
            <v>16</v>
          </cell>
        </row>
        <row r="159">
          <cell r="A159" t="str">
            <v>201</v>
          </cell>
          <cell r="D159">
            <v>4</v>
          </cell>
          <cell r="F159">
            <v>0</v>
          </cell>
        </row>
        <row r="160">
          <cell r="A160" t="str">
            <v>201</v>
          </cell>
          <cell r="D160">
            <v>63486</v>
          </cell>
          <cell r="F160">
            <v>15126</v>
          </cell>
        </row>
        <row r="161">
          <cell r="A161" t="str">
            <v>201</v>
          </cell>
          <cell r="D161">
            <v>1889</v>
          </cell>
          <cell r="F161">
            <v>194</v>
          </cell>
        </row>
        <row r="162">
          <cell r="A162" t="str">
            <v>201</v>
          </cell>
          <cell r="D162">
            <v>3985</v>
          </cell>
          <cell r="F162">
            <v>504</v>
          </cell>
        </row>
        <row r="163">
          <cell r="A163" t="str">
            <v>201</v>
          </cell>
          <cell r="D163">
            <v>265</v>
          </cell>
          <cell r="F163">
            <v>24</v>
          </cell>
        </row>
        <row r="164">
          <cell r="A164" t="str">
            <v>203</v>
          </cell>
          <cell r="D164">
            <v>2570</v>
          </cell>
          <cell r="F164">
            <v>362</v>
          </cell>
        </row>
        <row r="165">
          <cell r="A165" t="str">
            <v>206</v>
          </cell>
          <cell r="D165">
            <v>1</v>
          </cell>
          <cell r="F165">
            <v>0</v>
          </cell>
        </row>
        <row r="166">
          <cell r="A166" t="str">
            <v>206</v>
          </cell>
          <cell r="D166">
            <v>1</v>
          </cell>
          <cell r="F166">
            <v>0</v>
          </cell>
        </row>
        <row r="167">
          <cell r="A167" t="str">
            <v>206</v>
          </cell>
          <cell r="D167">
            <v>7506</v>
          </cell>
          <cell r="F167">
            <v>1004</v>
          </cell>
        </row>
        <row r="168">
          <cell r="A168" t="str">
            <v>211</v>
          </cell>
          <cell r="D168">
            <v>2008</v>
          </cell>
          <cell r="F168">
            <v>153</v>
          </cell>
        </row>
        <row r="169">
          <cell r="A169" t="str">
            <v>211</v>
          </cell>
          <cell r="D169">
            <v>1</v>
          </cell>
          <cell r="F169">
            <v>0</v>
          </cell>
        </row>
        <row r="170">
          <cell r="A170" t="str">
            <v>216</v>
          </cell>
          <cell r="D170">
            <v>1835</v>
          </cell>
          <cell r="F170">
            <v>648</v>
          </cell>
        </row>
        <row r="171">
          <cell r="A171" t="str">
            <v>216</v>
          </cell>
          <cell r="D171">
            <v>1</v>
          </cell>
          <cell r="F171">
            <v>0</v>
          </cell>
        </row>
        <row r="172">
          <cell r="A172" t="str">
            <v>216</v>
          </cell>
          <cell r="D172">
            <v>0</v>
          </cell>
          <cell r="F172">
            <v>0</v>
          </cell>
        </row>
        <row r="173">
          <cell r="A173" t="str">
            <v>216</v>
          </cell>
          <cell r="D173">
            <v>1</v>
          </cell>
          <cell r="F173">
            <v>0</v>
          </cell>
        </row>
        <row r="174">
          <cell r="A174" t="str">
            <v>221</v>
          </cell>
          <cell r="D174">
            <v>3821</v>
          </cell>
          <cell r="F174">
            <v>643</v>
          </cell>
        </row>
        <row r="175">
          <cell r="A175" t="str">
            <v>226</v>
          </cell>
          <cell r="D175">
            <v>4677</v>
          </cell>
          <cell r="F175">
            <v>548</v>
          </cell>
        </row>
        <row r="176">
          <cell r="A176" t="str">
            <v>226</v>
          </cell>
          <cell r="D176">
            <v>284</v>
          </cell>
          <cell r="F176">
            <v>42</v>
          </cell>
        </row>
        <row r="177">
          <cell r="A177" t="str">
            <v>231</v>
          </cell>
          <cell r="D177">
            <v>0</v>
          </cell>
          <cell r="F177">
            <v>0</v>
          </cell>
        </row>
        <row r="178">
          <cell r="A178" t="str">
            <v>231</v>
          </cell>
          <cell r="D178">
            <v>2094</v>
          </cell>
          <cell r="F178">
            <v>289</v>
          </cell>
        </row>
        <row r="179">
          <cell r="A179" t="str">
            <v>231</v>
          </cell>
          <cell r="D179">
            <v>1726</v>
          </cell>
          <cell r="F179">
            <v>112</v>
          </cell>
        </row>
        <row r="180">
          <cell r="A180" t="str">
            <v>236</v>
          </cell>
          <cell r="D180">
            <v>1</v>
          </cell>
          <cell r="F180">
            <v>0</v>
          </cell>
        </row>
        <row r="181">
          <cell r="A181" t="str">
            <v>236</v>
          </cell>
          <cell r="D181">
            <v>3226</v>
          </cell>
          <cell r="F181">
            <v>307</v>
          </cell>
        </row>
        <row r="182">
          <cell r="A182" t="str">
            <v>236</v>
          </cell>
          <cell r="D182">
            <v>1</v>
          </cell>
          <cell r="F182">
            <v>0</v>
          </cell>
        </row>
        <row r="183">
          <cell r="A183" t="str">
            <v>241</v>
          </cell>
          <cell r="D183">
            <v>1</v>
          </cell>
          <cell r="F183">
            <v>0</v>
          </cell>
        </row>
        <row r="184">
          <cell r="A184" t="str">
            <v>241</v>
          </cell>
          <cell r="D184">
            <v>46</v>
          </cell>
          <cell r="F184">
            <v>2</v>
          </cell>
        </row>
        <row r="185">
          <cell r="A185" t="str">
            <v>241</v>
          </cell>
          <cell r="D185">
            <v>225</v>
          </cell>
          <cell r="F185">
            <v>14</v>
          </cell>
        </row>
        <row r="186">
          <cell r="A186" t="str">
            <v>241</v>
          </cell>
          <cell r="D186">
            <v>2915</v>
          </cell>
          <cell r="F186">
            <v>298</v>
          </cell>
        </row>
        <row r="187">
          <cell r="A187" t="str">
            <v>241</v>
          </cell>
          <cell r="D187">
            <v>393</v>
          </cell>
          <cell r="F187">
            <v>21</v>
          </cell>
        </row>
        <row r="188">
          <cell r="A188" t="str">
            <v>246</v>
          </cell>
          <cell r="D188">
            <v>1</v>
          </cell>
          <cell r="F188">
            <v>0</v>
          </cell>
        </row>
        <row r="189">
          <cell r="A189" t="str">
            <v>246</v>
          </cell>
          <cell r="D189">
            <v>1</v>
          </cell>
          <cell r="F189">
            <v>0</v>
          </cell>
        </row>
        <row r="190">
          <cell r="A190" t="str">
            <v>246</v>
          </cell>
          <cell r="D190">
            <v>6993</v>
          </cell>
          <cell r="F190">
            <v>697</v>
          </cell>
        </row>
        <row r="191">
          <cell r="A191" t="str">
            <v>251</v>
          </cell>
          <cell r="D191">
            <v>1</v>
          </cell>
          <cell r="F191">
            <v>0</v>
          </cell>
        </row>
        <row r="192">
          <cell r="A192" t="str">
            <v>251</v>
          </cell>
          <cell r="D192">
            <v>8143</v>
          </cell>
          <cell r="F192">
            <v>867</v>
          </cell>
        </row>
        <row r="193">
          <cell r="A193" t="str">
            <v>251</v>
          </cell>
          <cell r="D193">
            <v>2</v>
          </cell>
          <cell r="F193">
            <v>0</v>
          </cell>
        </row>
        <row r="194">
          <cell r="A194" t="str">
            <v>253</v>
          </cell>
          <cell r="D194">
            <v>1088</v>
          </cell>
          <cell r="F194">
            <v>111</v>
          </cell>
        </row>
        <row r="195">
          <cell r="A195" t="str">
            <v>253</v>
          </cell>
          <cell r="D195">
            <v>1425</v>
          </cell>
          <cell r="F195">
            <v>65</v>
          </cell>
        </row>
        <row r="196">
          <cell r="A196" t="str">
            <v>256</v>
          </cell>
          <cell r="D196">
            <v>9440</v>
          </cell>
          <cell r="F196">
            <v>2045</v>
          </cell>
        </row>
        <row r="197">
          <cell r="A197" t="str">
            <v>256</v>
          </cell>
          <cell r="D197">
            <v>1</v>
          </cell>
          <cell r="F197">
            <v>0</v>
          </cell>
        </row>
        <row r="198">
          <cell r="A198" t="str">
            <v>256</v>
          </cell>
          <cell r="D198">
            <v>599</v>
          </cell>
          <cell r="F198">
            <v>334</v>
          </cell>
        </row>
        <row r="199">
          <cell r="A199" t="str">
            <v>261</v>
          </cell>
          <cell r="D199">
            <v>1</v>
          </cell>
          <cell r="F199">
            <v>0</v>
          </cell>
        </row>
        <row r="200">
          <cell r="A200" t="str">
            <v>261</v>
          </cell>
          <cell r="D200">
            <v>6416</v>
          </cell>
          <cell r="F200">
            <v>687</v>
          </cell>
        </row>
        <row r="201">
          <cell r="A201" t="str">
            <v>261</v>
          </cell>
          <cell r="D201">
            <v>1</v>
          </cell>
          <cell r="F201">
            <v>0</v>
          </cell>
        </row>
        <row r="202">
          <cell r="A202" t="str">
            <v>266</v>
          </cell>
          <cell r="D202">
            <v>4641</v>
          </cell>
          <cell r="F202">
            <v>1039</v>
          </cell>
        </row>
        <row r="203">
          <cell r="A203" t="str">
            <v>271</v>
          </cell>
          <cell r="D203">
            <v>7</v>
          </cell>
          <cell r="F203">
            <v>0</v>
          </cell>
        </row>
        <row r="204">
          <cell r="A204" t="str">
            <v>271</v>
          </cell>
          <cell r="D204">
            <v>1</v>
          </cell>
          <cell r="F204">
            <v>0</v>
          </cell>
        </row>
        <row r="205">
          <cell r="A205" t="str">
            <v>271</v>
          </cell>
          <cell r="D205">
            <v>1781</v>
          </cell>
          <cell r="F205">
            <v>287</v>
          </cell>
        </row>
        <row r="206">
          <cell r="A206" t="str">
            <v>271</v>
          </cell>
          <cell r="D206">
            <v>403</v>
          </cell>
          <cell r="F206">
            <v>43</v>
          </cell>
        </row>
        <row r="207">
          <cell r="A207" t="str">
            <v>276</v>
          </cell>
          <cell r="D207">
            <v>5040</v>
          </cell>
          <cell r="F207">
            <v>4382</v>
          </cell>
        </row>
        <row r="208">
          <cell r="A208" t="str">
            <v>276</v>
          </cell>
          <cell r="D208">
            <v>7</v>
          </cell>
          <cell r="F208">
            <v>0</v>
          </cell>
        </row>
        <row r="209">
          <cell r="A209" t="str">
            <v>281</v>
          </cell>
          <cell r="D209">
            <v>0</v>
          </cell>
          <cell r="F209">
            <v>0</v>
          </cell>
        </row>
        <row r="210">
          <cell r="A210" t="str">
            <v>281</v>
          </cell>
          <cell r="D210">
            <v>4599</v>
          </cell>
          <cell r="F210">
            <v>1041</v>
          </cell>
        </row>
        <row r="211">
          <cell r="A211" t="str">
            <v>281</v>
          </cell>
          <cell r="D211">
            <v>1</v>
          </cell>
          <cell r="F211">
            <v>0</v>
          </cell>
        </row>
        <row r="212">
          <cell r="A212" t="str">
            <v>281</v>
          </cell>
          <cell r="D212">
            <v>1</v>
          </cell>
          <cell r="F212">
            <v>0</v>
          </cell>
        </row>
        <row r="213">
          <cell r="A213" t="str">
            <v>286</v>
          </cell>
          <cell r="D213">
            <v>1</v>
          </cell>
          <cell r="F213">
            <v>0</v>
          </cell>
        </row>
        <row r="214">
          <cell r="A214" t="str">
            <v>286</v>
          </cell>
          <cell r="D214">
            <v>2</v>
          </cell>
          <cell r="F214">
            <v>0</v>
          </cell>
        </row>
        <row r="215">
          <cell r="A215" t="str">
            <v>286</v>
          </cell>
          <cell r="D215">
            <v>401</v>
          </cell>
          <cell r="F215">
            <v>32</v>
          </cell>
        </row>
        <row r="216">
          <cell r="A216" t="str">
            <v>286</v>
          </cell>
          <cell r="D216">
            <v>3280</v>
          </cell>
          <cell r="F216">
            <v>414</v>
          </cell>
        </row>
        <row r="217">
          <cell r="A217" t="str">
            <v>291</v>
          </cell>
          <cell r="D217">
            <v>101</v>
          </cell>
          <cell r="F217">
            <v>4</v>
          </cell>
        </row>
        <row r="218">
          <cell r="A218" t="str">
            <v>291</v>
          </cell>
          <cell r="D218">
            <v>1</v>
          </cell>
          <cell r="F218">
            <v>0</v>
          </cell>
        </row>
        <row r="219">
          <cell r="A219" t="str">
            <v>291</v>
          </cell>
          <cell r="D219">
            <v>1</v>
          </cell>
          <cell r="F219">
            <v>0</v>
          </cell>
        </row>
        <row r="220">
          <cell r="A220" t="str">
            <v>291</v>
          </cell>
          <cell r="D220">
            <v>2</v>
          </cell>
          <cell r="F220">
            <v>0</v>
          </cell>
        </row>
        <row r="221">
          <cell r="A221" t="str">
            <v>291</v>
          </cell>
          <cell r="D221">
            <v>3408</v>
          </cell>
          <cell r="F221">
            <v>449</v>
          </cell>
        </row>
        <row r="222">
          <cell r="A222" t="str">
            <v>291</v>
          </cell>
          <cell r="D222">
            <v>179</v>
          </cell>
          <cell r="F222">
            <v>19</v>
          </cell>
        </row>
        <row r="223">
          <cell r="A223" t="str">
            <v>296</v>
          </cell>
          <cell r="D223">
            <v>27481</v>
          </cell>
          <cell r="F223">
            <v>7284</v>
          </cell>
        </row>
        <row r="224">
          <cell r="A224" t="str">
            <v>296</v>
          </cell>
          <cell r="D224">
            <v>0</v>
          </cell>
          <cell r="F224">
            <v>0</v>
          </cell>
        </row>
        <row r="225">
          <cell r="A225" t="str">
            <v>296</v>
          </cell>
          <cell r="D225">
            <v>3994</v>
          </cell>
          <cell r="F225">
            <v>406</v>
          </cell>
        </row>
        <row r="226">
          <cell r="A226" t="str">
            <v>296</v>
          </cell>
          <cell r="D226">
            <v>2</v>
          </cell>
          <cell r="F226">
            <v>0</v>
          </cell>
        </row>
        <row r="227">
          <cell r="A227" t="str">
            <v>301</v>
          </cell>
          <cell r="D227">
            <v>1120</v>
          </cell>
          <cell r="F227">
            <v>108</v>
          </cell>
        </row>
        <row r="228">
          <cell r="A228" t="str">
            <v>301</v>
          </cell>
          <cell r="D228">
            <v>3025</v>
          </cell>
          <cell r="F228">
            <v>478</v>
          </cell>
        </row>
        <row r="229">
          <cell r="A229" t="str">
            <v>306</v>
          </cell>
          <cell r="D229">
            <v>18869</v>
          </cell>
          <cell r="F229">
            <v>14641</v>
          </cell>
        </row>
        <row r="230">
          <cell r="A230" t="str">
            <v>311</v>
          </cell>
          <cell r="D230">
            <v>1</v>
          </cell>
          <cell r="F230">
            <v>0</v>
          </cell>
        </row>
        <row r="231">
          <cell r="A231" t="str">
            <v>311</v>
          </cell>
          <cell r="D231">
            <v>1105</v>
          </cell>
          <cell r="F231">
            <v>117</v>
          </cell>
        </row>
        <row r="232">
          <cell r="A232" t="str">
            <v>316</v>
          </cell>
          <cell r="D232">
            <v>17751</v>
          </cell>
          <cell r="F232">
            <v>3097</v>
          </cell>
        </row>
        <row r="233">
          <cell r="A233" t="str">
            <v>316</v>
          </cell>
          <cell r="D233">
            <v>309</v>
          </cell>
          <cell r="F233">
            <v>35</v>
          </cell>
        </row>
        <row r="234">
          <cell r="A234" t="str">
            <v>316</v>
          </cell>
          <cell r="D234">
            <v>0</v>
          </cell>
          <cell r="F234">
            <v>0</v>
          </cell>
        </row>
        <row r="235">
          <cell r="A235" t="str">
            <v>316</v>
          </cell>
          <cell r="D235">
            <v>1395</v>
          </cell>
          <cell r="F235">
            <v>515</v>
          </cell>
        </row>
        <row r="236">
          <cell r="A236" t="str">
            <v>321</v>
          </cell>
          <cell r="D236">
            <v>2</v>
          </cell>
          <cell r="F236">
            <v>0</v>
          </cell>
        </row>
        <row r="237">
          <cell r="A237" t="str">
            <v>321</v>
          </cell>
          <cell r="D237">
            <v>1861</v>
          </cell>
          <cell r="F237">
            <v>206</v>
          </cell>
        </row>
        <row r="238">
          <cell r="A238" t="str">
            <v>321</v>
          </cell>
          <cell r="D238">
            <v>1</v>
          </cell>
          <cell r="F238">
            <v>0</v>
          </cell>
        </row>
        <row r="239">
          <cell r="A239" t="str">
            <v>321</v>
          </cell>
          <cell r="D239">
            <v>1580</v>
          </cell>
          <cell r="F239">
            <v>73</v>
          </cell>
        </row>
        <row r="240">
          <cell r="A240" t="str">
            <v>326</v>
          </cell>
          <cell r="D240">
            <v>5239</v>
          </cell>
          <cell r="F240">
            <v>791</v>
          </cell>
        </row>
        <row r="241">
          <cell r="A241" t="str">
            <v>326</v>
          </cell>
          <cell r="D241">
            <v>1</v>
          </cell>
          <cell r="F241">
            <v>0</v>
          </cell>
        </row>
        <row r="242">
          <cell r="A242" t="str">
            <v>331</v>
          </cell>
          <cell r="D242">
            <v>1567</v>
          </cell>
          <cell r="F242">
            <v>116</v>
          </cell>
        </row>
        <row r="243">
          <cell r="A243" t="str">
            <v>331</v>
          </cell>
          <cell r="D243">
            <v>1</v>
          </cell>
          <cell r="F243">
            <v>0</v>
          </cell>
        </row>
        <row r="244">
          <cell r="A244" t="str">
            <v>336</v>
          </cell>
          <cell r="D244">
            <v>67</v>
          </cell>
          <cell r="F244">
            <v>5</v>
          </cell>
        </row>
        <row r="245">
          <cell r="A245" t="str">
            <v>336</v>
          </cell>
          <cell r="D245">
            <v>16045</v>
          </cell>
          <cell r="F245">
            <v>23754</v>
          </cell>
        </row>
        <row r="246">
          <cell r="A246" t="str">
            <v>341</v>
          </cell>
          <cell r="D246">
            <v>2971</v>
          </cell>
          <cell r="F246">
            <v>242</v>
          </cell>
        </row>
        <row r="247">
          <cell r="A247" t="str">
            <v>341</v>
          </cell>
          <cell r="D247">
            <v>56</v>
          </cell>
          <cell r="F247">
            <v>3</v>
          </cell>
        </row>
        <row r="248">
          <cell r="A248" t="str">
            <v>341</v>
          </cell>
          <cell r="D248">
            <v>2</v>
          </cell>
          <cell r="F248">
            <v>0</v>
          </cell>
        </row>
        <row r="249">
          <cell r="A249" t="str">
            <v>346</v>
          </cell>
          <cell r="D249">
            <v>1</v>
          </cell>
          <cell r="F249">
            <v>0</v>
          </cell>
        </row>
        <row r="250">
          <cell r="A250" t="str">
            <v>346</v>
          </cell>
          <cell r="D250">
            <v>2241</v>
          </cell>
          <cell r="F250">
            <v>290</v>
          </cell>
        </row>
        <row r="251">
          <cell r="A251" t="str">
            <v>351</v>
          </cell>
          <cell r="D251">
            <v>1097</v>
          </cell>
          <cell r="F251">
            <v>98</v>
          </cell>
        </row>
        <row r="252">
          <cell r="A252" t="str">
            <v>351</v>
          </cell>
          <cell r="D252">
            <v>1</v>
          </cell>
          <cell r="F252">
            <v>0</v>
          </cell>
        </row>
        <row r="253">
          <cell r="A253" t="str">
            <v>356</v>
          </cell>
          <cell r="D253">
            <v>9554</v>
          </cell>
          <cell r="F253">
            <v>12230</v>
          </cell>
        </row>
        <row r="254">
          <cell r="A254" t="str">
            <v>356</v>
          </cell>
          <cell r="D254">
            <v>2087</v>
          </cell>
          <cell r="F254">
            <v>327</v>
          </cell>
        </row>
        <row r="255">
          <cell r="A255" t="str">
            <v>361</v>
          </cell>
          <cell r="D255">
            <v>8</v>
          </cell>
          <cell r="F255">
            <v>0</v>
          </cell>
        </row>
        <row r="256">
          <cell r="A256" t="str">
            <v>361</v>
          </cell>
          <cell r="D256">
            <v>1</v>
          </cell>
          <cell r="F256">
            <v>0</v>
          </cell>
        </row>
        <row r="257">
          <cell r="A257" t="str">
            <v>361</v>
          </cell>
          <cell r="D257">
            <v>6</v>
          </cell>
          <cell r="F257">
            <v>0</v>
          </cell>
        </row>
        <row r="258">
          <cell r="A258" t="str">
            <v>361</v>
          </cell>
          <cell r="D258">
            <v>1</v>
          </cell>
          <cell r="F258">
            <v>0</v>
          </cell>
        </row>
        <row r="259">
          <cell r="A259" t="str">
            <v>361</v>
          </cell>
          <cell r="D259">
            <v>1</v>
          </cell>
          <cell r="F259">
            <v>0</v>
          </cell>
        </row>
        <row r="260">
          <cell r="A260" t="str">
            <v>361</v>
          </cell>
          <cell r="D260">
            <v>3741</v>
          </cell>
          <cell r="F260">
            <v>502</v>
          </cell>
        </row>
        <row r="261">
          <cell r="A261" t="str">
            <v>366</v>
          </cell>
          <cell r="D261">
            <v>2</v>
          </cell>
          <cell r="F261">
            <v>0</v>
          </cell>
        </row>
        <row r="262">
          <cell r="A262" t="str">
            <v>366</v>
          </cell>
          <cell r="D262">
            <v>820</v>
          </cell>
          <cell r="F262">
            <v>192</v>
          </cell>
        </row>
        <row r="263">
          <cell r="A263" t="str">
            <v>371</v>
          </cell>
          <cell r="D263">
            <v>3927</v>
          </cell>
          <cell r="F263">
            <v>347</v>
          </cell>
        </row>
        <row r="264">
          <cell r="A264" t="str">
            <v>376</v>
          </cell>
          <cell r="D264">
            <v>2</v>
          </cell>
          <cell r="F264">
            <v>0</v>
          </cell>
        </row>
        <row r="265">
          <cell r="A265" t="str">
            <v>376</v>
          </cell>
          <cell r="D265">
            <v>10251</v>
          </cell>
          <cell r="F265">
            <v>2222</v>
          </cell>
        </row>
        <row r="266">
          <cell r="A266" t="str">
            <v>376</v>
          </cell>
          <cell r="D266">
            <v>1</v>
          </cell>
          <cell r="F266">
            <v>0</v>
          </cell>
        </row>
        <row r="267">
          <cell r="A267" t="str">
            <v>381</v>
          </cell>
          <cell r="D267">
            <v>4129</v>
          </cell>
          <cell r="F267">
            <v>402</v>
          </cell>
        </row>
        <row r="268">
          <cell r="A268" t="str">
            <v>381</v>
          </cell>
          <cell r="D268">
            <v>520</v>
          </cell>
          <cell r="F268">
            <v>24</v>
          </cell>
        </row>
        <row r="269">
          <cell r="A269" t="str">
            <v>381</v>
          </cell>
          <cell r="D269">
            <v>1</v>
          </cell>
          <cell r="F269">
            <v>0</v>
          </cell>
        </row>
        <row r="270">
          <cell r="A270" t="str">
            <v>383</v>
          </cell>
          <cell r="D270">
            <v>1</v>
          </cell>
          <cell r="F270">
            <v>0</v>
          </cell>
        </row>
        <row r="271">
          <cell r="A271" t="str">
            <v>383</v>
          </cell>
          <cell r="D271">
            <v>4261</v>
          </cell>
          <cell r="F271">
            <v>655</v>
          </cell>
        </row>
        <row r="272">
          <cell r="A272" t="str">
            <v>386</v>
          </cell>
          <cell r="D272">
            <v>3185</v>
          </cell>
          <cell r="F272">
            <v>459</v>
          </cell>
        </row>
        <row r="273">
          <cell r="A273" t="str">
            <v>391</v>
          </cell>
          <cell r="D273">
            <v>1</v>
          </cell>
          <cell r="F273">
            <v>0</v>
          </cell>
        </row>
        <row r="274">
          <cell r="A274" t="str">
            <v>391</v>
          </cell>
          <cell r="D274">
            <v>1</v>
          </cell>
          <cell r="F274">
            <v>0</v>
          </cell>
        </row>
        <row r="275">
          <cell r="A275" t="str">
            <v>391</v>
          </cell>
          <cell r="D275">
            <v>25785</v>
          </cell>
          <cell r="F275">
            <v>9605</v>
          </cell>
        </row>
        <row r="276">
          <cell r="A276" t="str">
            <v>391</v>
          </cell>
          <cell r="D276">
            <v>1</v>
          </cell>
          <cell r="F276">
            <v>1</v>
          </cell>
        </row>
        <row r="277">
          <cell r="A277" t="str">
            <v>391</v>
          </cell>
          <cell r="D277">
            <v>2</v>
          </cell>
          <cell r="F277">
            <v>498</v>
          </cell>
        </row>
        <row r="278">
          <cell r="A278" t="str">
            <v>391</v>
          </cell>
          <cell r="D278">
            <v>45956</v>
          </cell>
          <cell r="F278">
            <v>19942</v>
          </cell>
        </row>
        <row r="279">
          <cell r="A279" t="str">
            <v>391</v>
          </cell>
          <cell r="D279">
            <v>33333</v>
          </cell>
          <cell r="F279">
            <v>11436</v>
          </cell>
        </row>
        <row r="280">
          <cell r="A280" t="str">
            <v>391</v>
          </cell>
          <cell r="D280">
            <v>36452</v>
          </cell>
          <cell r="F280">
            <v>11140</v>
          </cell>
        </row>
        <row r="281">
          <cell r="A281" t="str">
            <v>391</v>
          </cell>
          <cell r="D281">
            <v>1</v>
          </cell>
          <cell r="F281">
            <v>0</v>
          </cell>
        </row>
        <row r="282">
          <cell r="A282" t="str">
            <v>393</v>
          </cell>
          <cell r="D282">
            <v>1611</v>
          </cell>
          <cell r="F282">
            <v>154</v>
          </cell>
        </row>
        <row r="283">
          <cell r="A283" t="str">
            <v>396</v>
          </cell>
          <cell r="D283">
            <v>1</v>
          </cell>
          <cell r="F283">
            <v>0</v>
          </cell>
        </row>
        <row r="284">
          <cell r="A284" t="str">
            <v>396</v>
          </cell>
          <cell r="D284">
            <v>1</v>
          </cell>
          <cell r="F284">
            <v>0</v>
          </cell>
        </row>
        <row r="285">
          <cell r="A285" t="str">
            <v>396</v>
          </cell>
          <cell r="D285">
            <v>1</v>
          </cell>
          <cell r="F285">
            <v>0</v>
          </cell>
        </row>
        <row r="286">
          <cell r="A286" t="str">
            <v>396</v>
          </cell>
          <cell r="D286">
            <v>3</v>
          </cell>
          <cell r="F286">
            <v>0</v>
          </cell>
        </row>
        <row r="287">
          <cell r="A287" t="str">
            <v>396</v>
          </cell>
          <cell r="D287">
            <v>3737</v>
          </cell>
          <cell r="F287">
            <v>375</v>
          </cell>
        </row>
        <row r="288">
          <cell r="A288" t="str">
            <v>396</v>
          </cell>
          <cell r="D288">
            <v>1</v>
          </cell>
          <cell r="F288">
            <v>0</v>
          </cell>
        </row>
        <row r="289">
          <cell r="A289" t="str">
            <v>398</v>
          </cell>
          <cell r="D289">
            <v>1</v>
          </cell>
          <cell r="F289">
            <v>0</v>
          </cell>
        </row>
        <row r="290">
          <cell r="A290" t="str">
            <v>398</v>
          </cell>
          <cell r="D290">
            <v>2254</v>
          </cell>
          <cell r="F290">
            <v>278</v>
          </cell>
        </row>
        <row r="291">
          <cell r="A291" t="str">
            <v>401</v>
          </cell>
          <cell r="D291">
            <v>1</v>
          </cell>
          <cell r="F291">
            <v>0</v>
          </cell>
        </row>
        <row r="292">
          <cell r="A292" t="str">
            <v>401</v>
          </cell>
          <cell r="D292">
            <v>5338</v>
          </cell>
          <cell r="F292">
            <v>578</v>
          </cell>
        </row>
        <row r="293">
          <cell r="A293" t="str">
            <v>401</v>
          </cell>
          <cell r="D293">
            <v>1038</v>
          </cell>
          <cell r="F293">
            <v>64</v>
          </cell>
        </row>
        <row r="294">
          <cell r="A294" t="str">
            <v>406</v>
          </cell>
          <cell r="D294">
            <v>2</v>
          </cell>
          <cell r="F294">
            <v>0</v>
          </cell>
        </row>
        <row r="295">
          <cell r="A295" t="str">
            <v>406</v>
          </cell>
          <cell r="D295">
            <v>1</v>
          </cell>
          <cell r="F295">
            <v>0</v>
          </cell>
        </row>
        <row r="296">
          <cell r="A296" t="str">
            <v>406</v>
          </cell>
          <cell r="D296">
            <v>2768</v>
          </cell>
          <cell r="F296">
            <v>720</v>
          </cell>
        </row>
        <row r="297">
          <cell r="A297" t="str">
            <v>409</v>
          </cell>
          <cell r="D297">
            <v>2559</v>
          </cell>
          <cell r="F297">
            <v>167</v>
          </cell>
        </row>
        <row r="298">
          <cell r="A298" t="str">
            <v>411</v>
          </cell>
          <cell r="D298">
            <v>3175</v>
          </cell>
          <cell r="F298">
            <v>331</v>
          </cell>
        </row>
        <row r="299">
          <cell r="A299" t="str">
            <v>416</v>
          </cell>
          <cell r="D299">
            <v>1</v>
          </cell>
          <cell r="F299">
            <v>0</v>
          </cell>
        </row>
        <row r="300">
          <cell r="A300" t="str">
            <v>416</v>
          </cell>
          <cell r="D300">
            <v>3619</v>
          </cell>
          <cell r="F300">
            <v>316</v>
          </cell>
        </row>
        <row r="301">
          <cell r="A301" t="str">
            <v>416</v>
          </cell>
          <cell r="D301">
            <v>3</v>
          </cell>
          <cell r="F301">
            <v>0</v>
          </cell>
        </row>
        <row r="302">
          <cell r="A302" t="str">
            <v>416</v>
          </cell>
          <cell r="D302">
            <v>1</v>
          </cell>
          <cell r="F302">
            <v>0</v>
          </cell>
        </row>
        <row r="303">
          <cell r="A303" t="str">
            <v>421</v>
          </cell>
          <cell r="D303">
            <v>1</v>
          </cell>
          <cell r="F303">
            <v>0</v>
          </cell>
        </row>
        <row r="304">
          <cell r="A304" t="str">
            <v>421</v>
          </cell>
          <cell r="D304">
            <v>3840</v>
          </cell>
          <cell r="F304">
            <v>970</v>
          </cell>
        </row>
        <row r="305">
          <cell r="A305" t="str">
            <v>421</v>
          </cell>
          <cell r="D305">
            <v>2</v>
          </cell>
          <cell r="F305">
            <v>0</v>
          </cell>
        </row>
        <row r="306">
          <cell r="A306" t="str">
            <v>421</v>
          </cell>
          <cell r="D306">
            <v>863</v>
          </cell>
          <cell r="F306">
            <v>128</v>
          </cell>
        </row>
        <row r="307">
          <cell r="A307" t="str">
            <v>423</v>
          </cell>
          <cell r="D307">
            <v>1</v>
          </cell>
          <cell r="F307">
            <v>0</v>
          </cell>
        </row>
        <row r="308">
          <cell r="A308" t="str">
            <v>423</v>
          </cell>
          <cell r="D308">
            <v>2025</v>
          </cell>
          <cell r="F308">
            <v>262</v>
          </cell>
        </row>
        <row r="309">
          <cell r="A309" t="str">
            <v>423</v>
          </cell>
          <cell r="D309">
            <v>1</v>
          </cell>
          <cell r="F309">
            <v>0</v>
          </cell>
        </row>
        <row r="310">
          <cell r="A310" t="str">
            <v>426</v>
          </cell>
          <cell r="D310">
            <v>1</v>
          </cell>
          <cell r="F310">
            <v>0</v>
          </cell>
        </row>
        <row r="311">
          <cell r="A311" t="str">
            <v>426</v>
          </cell>
          <cell r="D311">
            <v>1168</v>
          </cell>
          <cell r="F311">
            <v>146</v>
          </cell>
        </row>
        <row r="312">
          <cell r="A312" t="str">
            <v>426</v>
          </cell>
          <cell r="D312">
            <v>1</v>
          </cell>
          <cell r="F312">
            <v>0</v>
          </cell>
        </row>
        <row r="313">
          <cell r="A313" t="str">
            <v>426</v>
          </cell>
          <cell r="D313">
            <v>1819</v>
          </cell>
          <cell r="F313">
            <v>91</v>
          </cell>
        </row>
        <row r="314">
          <cell r="A314" t="str">
            <v>426</v>
          </cell>
          <cell r="D314">
            <v>1</v>
          </cell>
          <cell r="F314">
            <v>0</v>
          </cell>
        </row>
        <row r="315">
          <cell r="A315" t="str">
            <v>431</v>
          </cell>
          <cell r="D315">
            <v>1</v>
          </cell>
          <cell r="F315">
            <v>0</v>
          </cell>
        </row>
        <row r="316">
          <cell r="A316" t="str">
            <v>431</v>
          </cell>
          <cell r="D316">
            <v>3</v>
          </cell>
          <cell r="F316">
            <v>0</v>
          </cell>
        </row>
        <row r="317">
          <cell r="A317" t="str">
            <v>431</v>
          </cell>
          <cell r="D317">
            <v>3680</v>
          </cell>
          <cell r="F317">
            <v>332</v>
          </cell>
        </row>
        <row r="318">
          <cell r="A318" t="str">
            <v>433</v>
          </cell>
          <cell r="D318">
            <v>1</v>
          </cell>
          <cell r="F318">
            <v>0</v>
          </cell>
        </row>
        <row r="319">
          <cell r="A319" t="str">
            <v>433</v>
          </cell>
          <cell r="D319">
            <v>2228</v>
          </cell>
          <cell r="F319">
            <v>693</v>
          </cell>
        </row>
        <row r="320">
          <cell r="A320" t="str">
            <v>433</v>
          </cell>
          <cell r="D320">
            <v>1</v>
          </cell>
          <cell r="F320">
            <v>0</v>
          </cell>
        </row>
        <row r="321">
          <cell r="A321" t="str">
            <v>433</v>
          </cell>
          <cell r="D321">
            <v>1712</v>
          </cell>
          <cell r="F321">
            <v>137</v>
          </cell>
        </row>
        <row r="322">
          <cell r="A322" t="str">
            <v>436</v>
          </cell>
          <cell r="D322">
            <v>1</v>
          </cell>
          <cell r="F322">
            <v>0</v>
          </cell>
        </row>
        <row r="323">
          <cell r="A323" t="str">
            <v>436</v>
          </cell>
          <cell r="D323">
            <v>10029</v>
          </cell>
          <cell r="F323">
            <v>1468</v>
          </cell>
        </row>
        <row r="324">
          <cell r="A324" t="str">
            <v>441</v>
          </cell>
          <cell r="D324">
            <v>43</v>
          </cell>
          <cell r="F324">
            <v>3</v>
          </cell>
        </row>
        <row r="325">
          <cell r="A325" t="str">
            <v>441</v>
          </cell>
          <cell r="D325">
            <v>1</v>
          </cell>
          <cell r="F325">
            <v>0</v>
          </cell>
        </row>
        <row r="326">
          <cell r="A326" t="str">
            <v>441</v>
          </cell>
          <cell r="D326">
            <v>2</v>
          </cell>
          <cell r="F326">
            <v>0</v>
          </cell>
        </row>
        <row r="327">
          <cell r="A327" t="str">
            <v>441</v>
          </cell>
          <cell r="D327">
            <v>14895</v>
          </cell>
          <cell r="F327">
            <v>3239</v>
          </cell>
        </row>
        <row r="328">
          <cell r="A328" t="str">
            <v>441</v>
          </cell>
          <cell r="D328">
            <v>1</v>
          </cell>
          <cell r="F328">
            <v>0</v>
          </cell>
        </row>
        <row r="329">
          <cell r="A329" t="str">
            <v>446</v>
          </cell>
          <cell r="D329">
            <v>3504</v>
          </cell>
          <cell r="F329">
            <v>566</v>
          </cell>
        </row>
        <row r="330">
          <cell r="A330" t="str">
            <v>446</v>
          </cell>
          <cell r="D330">
            <v>2149</v>
          </cell>
          <cell r="F330">
            <v>205</v>
          </cell>
        </row>
        <row r="331">
          <cell r="A331" t="str">
            <v>451</v>
          </cell>
          <cell r="D331">
            <v>1</v>
          </cell>
          <cell r="F331">
            <v>0</v>
          </cell>
        </row>
        <row r="332">
          <cell r="A332" t="str">
            <v>451</v>
          </cell>
          <cell r="D332">
            <v>2554</v>
          </cell>
          <cell r="F332">
            <v>270</v>
          </cell>
        </row>
        <row r="333">
          <cell r="A333" t="str">
            <v>451</v>
          </cell>
          <cell r="D333">
            <v>1</v>
          </cell>
          <cell r="F333">
            <v>0</v>
          </cell>
        </row>
        <row r="334">
          <cell r="A334" t="str">
            <v>453</v>
          </cell>
          <cell r="D334">
            <v>1</v>
          </cell>
          <cell r="F334">
            <v>0</v>
          </cell>
        </row>
        <row r="335">
          <cell r="A335" t="str">
            <v>453</v>
          </cell>
          <cell r="D335">
            <v>1589</v>
          </cell>
          <cell r="F335">
            <v>96</v>
          </cell>
        </row>
        <row r="336">
          <cell r="A336" t="str">
            <v>456</v>
          </cell>
          <cell r="D336">
            <v>3</v>
          </cell>
          <cell r="F336">
            <v>0</v>
          </cell>
        </row>
        <row r="337">
          <cell r="A337" t="str">
            <v>456</v>
          </cell>
          <cell r="D337">
            <v>1</v>
          </cell>
          <cell r="F337">
            <v>0</v>
          </cell>
        </row>
        <row r="338">
          <cell r="A338" t="str">
            <v>456</v>
          </cell>
          <cell r="D338">
            <v>469</v>
          </cell>
          <cell r="F338">
            <v>41</v>
          </cell>
        </row>
        <row r="339">
          <cell r="A339" t="str">
            <v>456</v>
          </cell>
          <cell r="D339">
            <v>1902</v>
          </cell>
          <cell r="F339">
            <v>269</v>
          </cell>
        </row>
        <row r="340">
          <cell r="A340" t="str">
            <v>461</v>
          </cell>
          <cell r="D340">
            <v>3</v>
          </cell>
          <cell r="F340">
            <v>4</v>
          </cell>
        </row>
        <row r="341">
          <cell r="A341" t="str">
            <v>461</v>
          </cell>
          <cell r="D341">
            <v>2920</v>
          </cell>
          <cell r="F341">
            <v>288</v>
          </cell>
        </row>
        <row r="342">
          <cell r="A342" t="str">
            <v>461</v>
          </cell>
          <cell r="D342">
            <v>1</v>
          </cell>
          <cell r="F342">
            <v>0</v>
          </cell>
        </row>
        <row r="343">
          <cell r="A343" t="str">
            <v>466</v>
          </cell>
          <cell r="D343">
            <v>21</v>
          </cell>
          <cell r="F343">
            <v>1</v>
          </cell>
        </row>
        <row r="344">
          <cell r="A344" t="str">
            <v>466</v>
          </cell>
          <cell r="D344">
            <v>10188</v>
          </cell>
          <cell r="F344">
            <v>2796</v>
          </cell>
        </row>
        <row r="345">
          <cell r="A345" t="str">
            <v>466</v>
          </cell>
          <cell r="D345">
            <v>5</v>
          </cell>
          <cell r="F345">
            <v>0</v>
          </cell>
        </row>
        <row r="346">
          <cell r="A346" t="str">
            <v>466</v>
          </cell>
          <cell r="D346">
            <v>2</v>
          </cell>
          <cell r="F346">
            <v>0</v>
          </cell>
        </row>
        <row r="347">
          <cell r="A347" t="str">
            <v>471</v>
          </cell>
          <cell r="D347">
            <v>6318</v>
          </cell>
          <cell r="F347">
            <v>1777</v>
          </cell>
        </row>
        <row r="348">
          <cell r="A348" t="str">
            <v>471</v>
          </cell>
          <cell r="D348">
            <v>387</v>
          </cell>
          <cell r="F348">
            <v>331</v>
          </cell>
        </row>
        <row r="349">
          <cell r="A349" t="str">
            <v>476</v>
          </cell>
          <cell r="D349">
            <v>1</v>
          </cell>
          <cell r="F349">
            <v>0</v>
          </cell>
        </row>
        <row r="350">
          <cell r="A350" t="str">
            <v>476</v>
          </cell>
          <cell r="D350">
            <v>2531</v>
          </cell>
          <cell r="F350">
            <v>424</v>
          </cell>
        </row>
        <row r="351">
          <cell r="A351" t="str">
            <v>476</v>
          </cell>
          <cell r="D351">
            <v>2</v>
          </cell>
          <cell r="F351">
            <v>0</v>
          </cell>
        </row>
        <row r="352">
          <cell r="A352" t="str">
            <v>476</v>
          </cell>
          <cell r="D352">
            <v>1</v>
          </cell>
          <cell r="F352">
            <v>18</v>
          </cell>
        </row>
        <row r="353">
          <cell r="A353" t="str">
            <v>476</v>
          </cell>
          <cell r="D353">
            <v>2</v>
          </cell>
          <cell r="F353">
            <v>0</v>
          </cell>
        </row>
        <row r="354">
          <cell r="A354" t="str">
            <v>476</v>
          </cell>
          <cell r="D354">
            <v>53552</v>
          </cell>
          <cell r="F354">
            <v>15758</v>
          </cell>
        </row>
        <row r="355">
          <cell r="A355" t="str">
            <v>476</v>
          </cell>
          <cell r="D355">
            <v>40727</v>
          </cell>
          <cell r="F355">
            <v>12382</v>
          </cell>
        </row>
        <row r="356">
          <cell r="A356" t="str">
            <v>476</v>
          </cell>
          <cell r="D356">
            <v>1</v>
          </cell>
          <cell r="F356">
            <v>31</v>
          </cell>
        </row>
        <row r="357">
          <cell r="A357" t="str">
            <v>476</v>
          </cell>
          <cell r="D357">
            <v>1</v>
          </cell>
          <cell r="F357">
            <v>0</v>
          </cell>
        </row>
        <row r="358">
          <cell r="A358" t="str">
            <v>481</v>
          </cell>
          <cell r="D358">
            <v>1</v>
          </cell>
          <cell r="F358">
            <v>0</v>
          </cell>
        </row>
        <row r="359">
          <cell r="A359" t="str">
            <v>481</v>
          </cell>
          <cell r="D359">
            <v>4785</v>
          </cell>
          <cell r="F359">
            <v>736</v>
          </cell>
        </row>
        <row r="360">
          <cell r="A360" t="str">
            <v>486</v>
          </cell>
          <cell r="D360">
            <v>1</v>
          </cell>
          <cell r="F360">
            <v>0</v>
          </cell>
        </row>
        <row r="361">
          <cell r="A361" t="str">
            <v>486</v>
          </cell>
          <cell r="D361">
            <v>2049</v>
          </cell>
          <cell r="F361">
            <v>941</v>
          </cell>
        </row>
        <row r="362">
          <cell r="A362" t="str">
            <v>486</v>
          </cell>
          <cell r="D362">
            <v>4</v>
          </cell>
          <cell r="F362">
            <v>3</v>
          </cell>
        </row>
        <row r="363">
          <cell r="A363" t="str">
            <v>491</v>
          </cell>
          <cell r="D363">
            <v>1</v>
          </cell>
          <cell r="F363">
            <v>0</v>
          </cell>
        </row>
        <row r="364">
          <cell r="A364" t="str">
            <v>491</v>
          </cell>
          <cell r="D364">
            <v>9040</v>
          </cell>
          <cell r="F364">
            <v>1248</v>
          </cell>
        </row>
        <row r="365">
          <cell r="A365" t="str">
            <v>491</v>
          </cell>
          <cell r="D365">
            <v>7</v>
          </cell>
          <cell r="F365">
            <v>0</v>
          </cell>
        </row>
        <row r="366">
          <cell r="A366" t="str">
            <v>491</v>
          </cell>
          <cell r="D366">
            <v>1</v>
          </cell>
          <cell r="F366">
            <v>0</v>
          </cell>
        </row>
        <row r="367">
          <cell r="A367" t="str">
            <v>496</v>
          </cell>
          <cell r="D367">
            <v>0</v>
          </cell>
          <cell r="F367">
            <v>0</v>
          </cell>
        </row>
        <row r="368">
          <cell r="A368" t="str">
            <v>496</v>
          </cell>
          <cell r="D368">
            <v>12642</v>
          </cell>
          <cell r="F368">
            <v>4533</v>
          </cell>
        </row>
        <row r="369">
          <cell r="A369" t="str">
            <v>501</v>
          </cell>
          <cell r="D369">
            <v>2216</v>
          </cell>
          <cell r="F369">
            <v>172</v>
          </cell>
        </row>
        <row r="370">
          <cell r="A370" t="str">
            <v>501</v>
          </cell>
          <cell r="D370">
            <v>0</v>
          </cell>
          <cell r="F370">
            <v>0</v>
          </cell>
        </row>
        <row r="371">
          <cell r="A371" t="str">
            <v>501</v>
          </cell>
          <cell r="D371">
            <v>10</v>
          </cell>
          <cell r="F371">
            <v>1</v>
          </cell>
        </row>
        <row r="372">
          <cell r="A372" t="str">
            <v>506</v>
          </cell>
          <cell r="D372">
            <v>1</v>
          </cell>
          <cell r="F372">
            <v>6</v>
          </cell>
        </row>
        <row r="373">
          <cell r="A373" t="str">
            <v>506</v>
          </cell>
          <cell r="D373">
            <v>1017</v>
          </cell>
          <cell r="F373">
            <v>77</v>
          </cell>
        </row>
        <row r="374">
          <cell r="A374" t="str">
            <v>506</v>
          </cell>
          <cell r="D374">
            <v>4369</v>
          </cell>
          <cell r="F374">
            <v>370</v>
          </cell>
        </row>
        <row r="375">
          <cell r="A375" t="str">
            <v>511</v>
          </cell>
          <cell r="D375">
            <v>531</v>
          </cell>
          <cell r="F375">
            <v>81</v>
          </cell>
        </row>
        <row r="376">
          <cell r="A376" t="str">
            <v>511</v>
          </cell>
          <cell r="D376">
            <v>1731</v>
          </cell>
          <cell r="F376">
            <v>106</v>
          </cell>
        </row>
        <row r="377">
          <cell r="A377" t="str">
            <v>511</v>
          </cell>
          <cell r="D377">
            <v>1</v>
          </cell>
          <cell r="F377">
            <v>0</v>
          </cell>
        </row>
        <row r="378">
          <cell r="A378" t="str">
            <v>511</v>
          </cell>
          <cell r="D378">
            <v>0</v>
          </cell>
          <cell r="F378">
            <v>0</v>
          </cell>
        </row>
        <row r="379">
          <cell r="A379" t="str">
            <v>516</v>
          </cell>
          <cell r="D379">
            <v>38</v>
          </cell>
          <cell r="F379">
            <v>2</v>
          </cell>
        </row>
        <row r="380">
          <cell r="A380" t="str">
            <v>516</v>
          </cell>
          <cell r="D380">
            <v>1</v>
          </cell>
          <cell r="F380">
            <v>0</v>
          </cell>
        </row>
        <row r="381">
          <cell r="A381" t="str">
            <v>516</v>
          </cell>
          <cell r="D381">
            <v>2</v>
          </cell>
          <cell r="F381">
            <v>0</v>
          </cell>
        </row>
        <row r="382">
          <cell r="A382" t="str">
            <v>516</v>
          </cell>
          <cell r="D382">
            <v>3141</v>
          </cell>
          <cell r="F382">
            <v>324</v>
          </cell>
        </row>
        <row r="383">
          <cell r="A383" t="str">
            <v>516</v>
          </cell>
          <cell r="D383">
            <v>1</v>
          </cell>
          <cell r="F383">
            <v>0</v>
          </cell>
        </row>
        <row r="384">
          <cell r="A384" t="str">
            <v>516</v>
          </cell>
          <cell r="D384">
            <v>4</v>
          </cell>
          <cell r="F384">
            <v>0</v>
          </cell>
        </row>
        <row r="385">
          <cell r="A385" t="str">
            <v>521</v>
          </cell>
          <cell r="D385">
            <v>1</v>
          </cell>
          <cell r="F385">
            <v>0</v>
          </cell>
        </row>
        <row r="386">
          <cell r="A386" t="str">
            <v>521</v>
          </cell>
          <cell r="D386">
            <v>28</v>
          </cell>
          <cell r="F386">
            <v>2</v>
          </cell>
        </row>
        <row r="387">
          <cell r="A387" t="str">
            <v>521</v>
          </cell>
          <cell r="D387">
            <v>2</v>
          </cell>
          <cell r="F387">
            <v>0</v>
          </cell>
        </row>
        <row r="388">
          <cell r="A388" t="str">
            <v>521</v>
          </cell>
          <cell r="D388">
            <v>6770</v>
          </cell>
          <cell r="F388">
            <v>606</v>
          </cell>
        </row>
        <row r="389">
          <cell r="A389" t="str">
            <v>521</v>
          </cell>
          <cell r="D389">
            <v>8</v>
          </cell>
          <cell r="F389">
            <v>0</v>
          </cell>
        </row>
        <row r="390">
          <cell r="A390" t="str">
            <v>521</v>
          </cell>
          <cell r="D390">
            <v>4</v>
          </cell>
          <cell r="F390">
            <v>0</v>
          </cell>
        </row>
        <row r="391">
          <cell r="A391" t="str">
            <v>526</v>
          </cell>
          <cell r="D391">
            <v>1322</v>
          </cell>
          <cell r="F391">
            <v>499</v>
          </cell>
        </row>
        <row r="392">
          <cell r="A392" t="str">
            <v>526</v>
          </cell>
          <cell r="D392">
            <v>6283</v>
          </cell>
          <cell r="F392">
            <v>2105</v>
          </cell>
        </row>
        <row r="393">
          <cell r="A393" t="str">
            <v>526</v>
          </cell>
          <cell r="D393">
            <v>2725</v>
          </cell>
          <cell r="F393">
            <v>835</v>
          </cell>
        </row>
        <row r="394">
          <cell r="A394" t="str">
            <v>531</v>
          </cell>
          <cell r="D394">
            <v>42724</v>
          </cell>
          <cell r="F394">
            <v>17225</v>
          </cell>
        </row>
        <row r="395">
          <cell r="A395" t="str">
            <v>531</v>
          </cell>
          <cell r="D395">
            <v>3</v>
          </cell>
          <cell r="F395">
            <v>0</v>
          </cell>
        </row>
        <row r="396">
          <cell r="A396" t="str">
            <v>531</v>
          </cell>
          <cell r="D396">
            <v>1</v>
          </cell>
          <cell r="F396">
            <v>0</v>
          </cell>
        </row>
        <row r="397">
          <cell r="A397" t="str">
            <v>531</v>
          </cell>
          <cell r="D397">
            <v>23034</v>
          </cell>
          <cell r="F397">
            <v>6306</v>
          </cell>
        </row>
        <row r="398">
          <cell r="A398" t="str">
            <v>531</v>
          </cell>
          <cell r="D398">
            <v>1</v>
          </cell>
          <cell r="F398">
            <v>0</v>
          </cell>
        </row>
        <row r="399">
          <cell r="A399" t="str">
            <v>536</v>
          </cell>
          <cell r="D399">
            <v>4130</v>
          </cell>
          <cell r="F399">
            <v>410</v>
          </cell>
        </row>
        <row r="400">
          <cell r="A400" t="str">
            <v>536</v>
          </cell>
          <cell r="D400">
            <v>169</v>
          </cell>
          <cell r="F400">
            <v>13</v>
          </cell>
        </row>
        <row r="401">
          <cell r="A401" t="str">
            <v>536</v>
          </cell>
          <cell r="D401">
            <v>3</v>
          </cell>
          <cell r="F401">
            <v>0</v>
          </cell>
        </row>
        <row r="402">
          <cell r="A402" t="str">
            <v>536</v>
          </cell>
          <cell r="D402">
            <v>1</v>
          </cell>
          <cell r="F402">
            <v>0</v>
          </cell>
        </row>
        <row r="403">
          <cell r="A403" t="str">
            <v>541</v>
          </cell>
          <cell r="D403">
            <v>1</v>
          </cell>
          <cell r="F403">
            <v>0</v>
          </cell>
        </row>
        <row r="404">
          <cell r="A404" t="str">
            <v>541</v>
          </cell>
          <cell r="D404">
            <v>15998</v>
          </cell>
          <cell r="F404">
            <v>2084</v>
          </cell>
        </row>
        <row r="405">
          <cell r="A405" t="str">
            <v>541</v>
          </cell>
          <cell r="D405">
            <v>1</v>
          </cell>
          <cell r="F405">
            <v>0</v>
          </cell>
        </row>
        <row r="406">
          <cell r="A406" t="str">
            <v>546</v>
          </cell>
          <cell r="D406">
            <v>1</v>
          </cell>
          <cell r="F406">
            <v>0</v>
          </cell>
        </row>
        <row r="407">
          <cell r="A407" t="str">
            <v>546</v>
          </cell>
          <cell r="D407">
            <v>6853</v>
          </cell>
          <cell r="F407">
            <v>2337</v>
          </cell>
        </row>
        <row r="408">
          <cell r="A408" t="str">
            <v>546</v>
          </cell>
          <cell r="D408">
            <v>2</v>
          </cell>
          <cell r="F408">
            <v>0</v>
          </cell>
        </row>
        <row r="409">
          <cell r="A409" t="str">
            <v>551</v>
          </cell>
          <cell r="D409">
            <v>42365</v>
          </cell>
          <cell r="F409">
            <v>18946</v>
          </cell>
        </row>
        <row r="410">
          <cell r="A410" t="str">
            <v>551</v>
          </cell>
          <cell r="D410">
            <v>11139</v>
          </cell>
          <cell r="F410">
            <v>1857</v>
          </cell>
        </row>
        <row r="411">
          <cell r="A411" t="str">
            <v>551</v>
          </cell>
          <cell r="D411">
            <v>1</v>
          </cell>
          <cell r="F411">
            <v>0</v>
          </cell>
        </row>
        <row r="412">
          <cell r="A412" t="str">
            <v>551</v>
          </cell>
          <cell r="D412">
            <v>2</v>
          </cell>
          <cell r="F412">
            <v>0</v>
          </cell>
        </row>
        <row r="413">
          <cell r="A413" t="str">
            <v>556</v>
          </cell>
          <cell r="D413">
            <v>4346</v>
          </cell>
          <cell r="F413">
            <v>300</v>
          </cell>
        </row>
        <row r="414">
          <cell r="A414" t="str">
            <v>556</v>
          </cell>
          <cell r="D414">
            <v>9</v>
          </cell>
          <cell r="F414">
            <v>0</v>
          </cell>
        </row>
        <row r="415">
          <cell r="A415" t="str">
            <v>556</v>
          </cell>
          <cell r="D415">
            <v>1</v>
          </cell>
          <cell r="F415">
            <v>0</v>
          </cell>
        </row>
        <row r="416">
          <cell r="A416" t="str">
            <v>561</v>
          </cell>
          <cell r="D416">
            <v>1</v>
          </cell>
          <cell r="F416">
            <v>0</v>
          </cell>
        </row>
        <row r="417">
          <cell r="A417" t="str">
            <v>561</v>
          </cell>
          <cell r="D417">
            <v>1</v>
          </cell>
          <cell r="F417">
            <v>0</v>
          </cell>
        </row>
        <row r="418">
          <cell r="A418" t="str">
            <v>561</v>
          </cell>
          <cell r="D418">
            <v>13</v>
          </cell>
          <cell r="F418">
            <v>1</v>
          </cell>
        </row>
        <row r="419">
          <cell r="A419" t="str">
            <v>561</v>
          </cell>
          <cell r="D419">
            <v>4567</v>
          </cell>
          <cell r="F419">
            <v>735</v>
          </cell>
        </row>
        <row r="420">
          <cell r="A420" t="str">
            <v>561</v>
          </cell>
          <cell r="D420">
            <v>1</v>
          </cell>
          <cell r="F420">
            <v>0</v>
          </cell>
        </row>
        <row r="421">
          <cell r="A421" t="str">
            <v>566</v>
          </cell>
          <cell r="D421">
            <v>1841</v>
          </cell>
          <cell r="F421">
            <v>227</v>
          </cell>
        </row>
        <row r="422">
          <cell r="A422" t="str">
            <v>566</v>
          </cell>
          <cell r="D422">
            <v>1</v>
          </cell>
          <cell r="F422">
            <v>0</v>
          </cell>
        </row>
        <row r="423">
          <cell r="A423" t="str">
            <v>566</v>
          </cell>
          <cell r="D423">
            <v>1</v>
          </cell>
          <cell r="F423">
            <v>0</v>
          </cell>
        </row>
        <row r="424">
          <cell r="A424" t="str">
            <v>571</v>
          </cell>
          <cell r="D424">
            <v>4113</v>
          </cell>
          <cell r="F424">
            <v>419</v>
          </cell>
        </row>
        <row r="425">
          <cell r="A425" t="str">
            <v>571</v>
          </cell>
          <cell r="D425">
            <v>1</v>
          </cell>
          <cell r="F425">
            <v>0</v>
          </cell>
        </row>
        <row r="426">
          <cell r="A426" t="str">
            <v>573</v>
          </cell>
          <cell r="D426">
            <v>1</v>
          </cell>
          <cell r="F426">
            <v>0</v>
          </cell>
        </row>
        <row r="427">
          <cell r="A427" t="str">
            <v>573</v>
          </cell>
          <cell r="D427">
            <v>1901</v>
          </cell>
          <cell r="F427">
            <v>118</v>
          </cell>
        </row>
        <row r="428">
          <cell r="A428" t="str">
            <v>573</v>
          </cell>
          <cell r="D428">
            <v>1</v>
          </cell>
          <cell r="F428">
            <v>0</v>
          </cell>
        </row>
        <row r="429">
          <cell r="A429" t="str">
            <v>573</v>
          </cell>
          <cell r="D429">
            <v>0</v>
          </cell>
          <cell r="F429">
            <v>0</v>
          </cell>
        </row>
        <row r="430">
          <cell r="A430" t="str">
            <v>573</v>
          </cell>
          <cell r="D430">
            <v>0</v>
          </cell>
          <cell r="F430">
            <v>0</v>
          </cell>
        </row>
        <row r="431">
          <cell r="A431" t="str">
            <v>576</v>
          </cell>
          <cell r="D431">
            <v>2</v>
          </cell>
          <cell r="F431">
            <v>0</v>
          </cell>
        </row>
        <row r="432">
          <cell r="A432" t="str">
            <v>576</v>
          </cell>
          <cell r="D432">
            <v>2679</v>
          </cell>
          <cell r="F432">
            <v>366</v>
          </cell>
        </row>
        <row r="433">
          <cell r="A433" t="str">
            <v>576</v>
          </cell>
          <cell r="D433">
            <v>1</v>
          </cell>
          <cell r="F433">
            <v>0</v>
          </cell>
        </row>
        <row r="434">
          <cell r="A434" t="str">
            <v>576</v>
          </cell>
          <cell r="D434">
            <v>1</v>
          </cell>
          <cell r="F434">
            <v>0</v>
          </cell>
        </row>
        <row r="435">
          <cell r="A435" t="str">
            <v>576</v>
          </cell>
          <cell r="D435">
            <v>1</v>
          </cell>
          <cell r="F435">
            <v>0</v>
          </cell>
        </row>
        <row r="436">
          <cell r="A436" t="str">
            <v>576</v>
          </cell>
          <cell r="D436">
            <v>2</v>
          </cell>
          <cell r="F436">
            <v>0</v>
          </cell>
        </row>
        <row r="437">
          <cell r="A437" t="str">
            <v>576</v>
          </cell>
          <cell r="D437">
            <v>36137</v>
          </cell>
          <cell r="F437">
            <v>50018</v>
          </cell>
        </row>
        <row r="438">
          <cell r="A438" t="str">
            <v>576</v>
          </cell>
          <cell r="D438">
            <v>65729</v>
          </cell>
          <cell r="F438">
            <v>36697</v>
          </cell>
        </row>
        <row r="439">
          <cell r="A439" t="str">
            <v>576</v>
          </cell>
          <cell r="D439">
            <v>29150</v>
          </cell>
          <cell r="F439">
            <v>20141</v>
          </cell>
        </row>
        <row r="440">
          <cell r="A440" t="str">
            <v>576</v>
          </cell>
          <cell r="D440">
            <v>52339</v>
          </cell>
          <cell r="F440">
            <v>17450</v>
          </cell>
        </row>
        <row r="441">
          <cell r="A441" t="str">
            <v>576</v>
          </cell>
          <cell r="D441">
            <v>382</v>
          </cell>
          <cell r="F441">
            <v>78</v>
          </cell>
        </row>
        <row r="442">
          <cell r="A442" t="str">
            <v>576</v>
          </cell>
          <cell r="D442">
            <v>8</v>
          </cell>
          <cell r="F442">
            <v>29</v>
          </cell>
        </row>
        <row r="443">
          <cell r="A443" t="str">
            <v>576</v>
          </cell>
          <cell r="D443">
            <v>116</v>
          </cell>
          <cell r="F443">
            <v>38</v>
          </cell>
        </row>
        <row r="444">
          <cell r="A444" t="str">
            <v>576</v>
          </cell>
          <cell r="D444">
            <v>49200</v>
          </cell>
          <cell r="F444">
            <v>17604</v>
          </cell>
        </row>
        <row r="445">
          <cell r="A445" t="str">
            <v>576</v>
          </cell>
          <cell r="D445">
            <v>41369</v>
          </cell>
          <cell r="F445">
            <v>7352</v>
          </cell>
        </row>
        <row r="446">
          <cell r="A446" t="str">
            <v>576</v>
          </cell>
          <cell r="D446">
            <v>2</v>
          </cell>
          <cell r="F446">
            <v>2</v>
          </cell>
        </row>
        <row r="447">
          <cell r="A447" t="str">
            <v>576</v>
          </cell>
          <cell r="D447">
            <v>8805</v>
          </cell>
          <cell r="F447">
            <v>1580</v>
          </cell>
        </row>
        <row r="448">
          <cell r="A448" t="str">
            <v>576</v>
          </cell>
          <cell r="D448">
            <v>2</v>
          </cell>
          <cell r="F448">
            <v>0</v>
          </cell>
        </row>
        <row r="449">
          <cell r="A449" t="str">
            <v>576</v>
          </cell>
          <cell r="D449">
            <v>51583</v>
          </cell>
          <cell r="F449">
            <v>39628</v>
          </cell>
        </row>
        <row r="450">
          <cell r="A450" t="str">
            <v>576</v>
          </cell>
          <cell r="D450">
            <v>50628</v>
          </cell>
          <cell r="F450">
            <v>15652</v>
          </cell>
        </row>
        <row r="451">
          <cell r="A451" t="str">
            <v>581</v>
          </cell>
          <cell r="D451">
            <v>2988</v>
          </cell>
          <cell r="F451">
            <v>291</v>
          </cell>
        </row>
        <row r="452">
          <cell r="A452" t="str">
            <v>581</v>
          </cell>
          <cell r="D452">
            <v>364</v>
          </cell>
          <cell r="F452">
            <v>36</v>
          </cell>
        </row>
        <row r="453">
          <cell r="A453" t="str">
            <v>581</v>
          </cell>
          <cell r="D453">
            <v>2085</v>
          </cell>
          <cell r="F453">
            <v>157</v>
          </cell>
        </row>
        <row r="454">
          <cell r="A454" t="str">
            <v>586</v>
          </cell>
          <cell r="D454">
            <v>8623</v>
          </cell>
          <cell r="F454">
            <v>2913</v>
          </cell>
        </row>
        <row r="455">
          <cell r="A455" t="str">
            <v>586</v>
          </cell>
          <cell r="D455">
            <v>1</v>
          </cell>
          <cell r="F455">
            <v>0</v>
          </cell>
        </row>
        <row r="456">
          <cell r="A456" t="str">
            <v>591</v>
          </cell>
          <cell r="D456">
            <v>3350</v>
          </cell>
          <cell r="F456">
            <v>535</v>
          </cell>
        </row>
        <row r="457">
          <cell r="A457" t="str">
            <v>591</v>
          </cell>
          <cell r="D457">
            <v>2</v>
          </cell>
          <cell r="F457">
            <v>0</v>
          </cell>
        </row>
        <row r="458">
          <cell r="A458" t="str">
            <v>591</v>
          </cell>
          <cell r="D458">
            <v>14</v>
          </cell>
          <cell r="F458">
            <v>1</v>
          </cell>
        </row>
        <row r="459">
          <cell r="A459" t="str">
            <v>596</v>
          </cell>
          <cell r="D459">
            <v>2</v>
          </cell>
          <cell r="F459">
            <v>0</v>
          </cell>
        </row>
        <row r="460">
          <cell r="A460" t="str">
            <v>596</v>
          </cell>
          <cell r="D460">
            <v>1734</v>
          </cell>
          <cell r="F460">
            <v>415</v>
          </cell>
        </row>
        <row r="461">
          <cell r="A461" t="str">
            <v>596</v>
          </cell>
          <cell r="D461">
            <v>513</v>
          </cell>
          <cell r="F461">
            <v>187</v>
          </cell>
        </row>
        <row r="462">
          <cell r="A462" t="str">
            <v>596</v>
          </cell>
          <cell r="D462">
            <v>1</v>
          </cell>
          <cell r="F462">
            <v>0</v>
          </cell>
        </row>
        <row r="463">
          <cell r="A463" t="str">
            <v>606</v>
          </cell>
          <cell r="D463">
            <v>1</v>
          </cell>
          <cell r="F463">
            <v>0</v>
          </cell>
        </row>
        <row r="464">
          <cell r="A464" t="str">
            <v>606</v>
          </cell>
          <cell r="D464">
            <v>1782</v>
          </cell>
          <cell r="F464">
            <v>153</v>
          </cell>
        </row>
        <row r="465">
          <cell r="A465" t="str">
            <v>611</v>
          </cell>
          <cell r="D465">
            <v>11926</v>
          </cell>
          <cell r="F465">
            <v>2159</v>
          </cell>
        </row>
        <row r="466">
          <cell r="A466" t="str">
            <v>616</v>
          </cell>
          <cell r="D466">
            <v>1458</v>
          </cell>
          <cell r="F466">
            <v>152</v>
          </cell>
        </row>
        <row r="467">
          <cell r="A467" t="str">
            <v>616</v>
          </cell>
          <cell r="D467">
            <v>2504</v>
          </cell>
          <cell r="F467">
            <v>146</v>
          </cell>
        </row>
        <row r="468">
          <cell r="A468" t="str">
            <v>621</v>
          </cell>
          <cell r="D468">
            <v>304</v>
          </cell>
          <cell r="F468">
            <v>26</v>
          </cell>
        </row>
        <row r="469">
          <cell r="A469" t="str">
            <v>621</v>
          </cell>
          <cell r="D469">
            <v>1</v>
          </cell>
          <cell r="F469">
            <v>0</v>
          </cell>
        </row>
        <row r="470">
          <cell r="A470" t="str">
            <v>621</v>
          </cell>
          <cell r="D470">
            <v>6</v>
          </cell>
          <cell r="F470">
            <v>0</v>
          </cell>
        </row>
        <row r="471">
          <cell r="A471" t="str">
            <v>621</v>
          </cell>
          <cell r="D471">
            <v>4068</v>
          </cell>
          <cell r="F471">
            <v>400</v>
          </cell>
        </row>
        <row r="472">
          <cell r="A472" t="str">
            <v>621</v>
          </cell>
          <cell r="D472">
            <v>0</v>
          </cell>
          <cell r="F472">
            <v>0</v>
          </cell>
        </row>
        <row r="473">
          <cell r="A473" t="str">
            <v>623</v>
          </cell>
          <cell r="D473">
            <v>1621</v>
          </cell>
          <cell r="F473">
            <v>117</v>
          </cell>
        </row>
        <row r="474">
          <cell r="A474" t="str">
            <v>625</v>
          </cell>
          <cell r="D474">
            <v>2470</v>
          </cell>
          <cell r="F474">
            <v>252</v>
          </cell>
        </row>
        <row r="475">
          <cell r="A475" t="str">
            <v>625</v>
          </cell>
          <cell r="D475">
            <v>1</v>
          </cell>
          <cell r="F475">
            <v>0</v>
          </cell>
        </row>
        <row r="476">
          <cell r="A476" t="str">
            <v>626</v>
          </cell>
          <cell r="D476">
            <v>1</v>
          </cell>
          <cell r="F476">
            <v>0</v>
          </cell>
        </row>
        <row r="477">
          <cell r="A477" t="str">
            <v>626</v>
          </cell>
          <cell r="D477">
            <v>22218</v>
          </cell>
          <cell r="F477">
            <v>3806</v>
          </cell>
        </row>
        <row r="478">
          <cell r="A478" t="str">
            <v>628</v>
          </cell>
          <cell r="D478">
            <v>1</v>
          </cell>
          <cell r="F478">
            <v>0</v>
          </cell>
        </row>
        <row r="479">
          <cell r="A479" t="str">
            <v>628</v>
          </cell>
          <cell r="D479">
            <v>1707</v>
          </cell>
          <cell r="F479">
            <v>103</v>
          </cell>
        </row>
        <row r="480">
          <cell r="A480" t="str">
            <v>631</v>
          </cell>
          <cell r="D480">
            <v>1</v>
          </cell>
          <cell r="F480">
            <v>0</v>
          </cell>
        </row>
        <row r="481">
          <cell r="A481" t="str">
            <v>631</v>
          </cell>
          <cell r="D481">
            <v>4663</v>
          </cell>
          <cell r="F481">
            <v>3248</v>
          </cell>
        </row>
        <row r="482">
          <cell r="A482" t="str">
            <v>636</v>
          </cell>
          <cell r="D482">
            <v>3</v>
          </cell>
          <cell r="F482">
            <v>0</v>
          </cell>
        </row>
        <row r="483">
          <cell r="A483" t="str">
            <v>636</v>
          </cell>
          <cell r="D483">
            <v>446</v>
          </cell>
          <cell r="F483">
            <v>27</v>
          </cell>
        </row>
        <row r="484">
          <cell r="A484" t="str">
            <v>636</v>
          </cell>
          <cell r="D484">
            <v>2555</v>
          </cell>
          <cell r="F484">
            <v>305</v>
          </cell>
        </row>
        <row r="485">
          <cell r="A485" t="str">
            <v>641</v>
          </cell>
          <cell r="D485">
            <v>1</v>
          </cell>
          <cell r="F485">
            <v>0</v>
          </cell>
        </row>
        <row r="486">
          <cell r="A486" t="str">
            <v>641</v>
          </cell>
          <cell r="D486">
            <v>3</v>
          </cell>
          <cell r="F486">
            <v>0</v>
          </cell>
        </row>
        <row r="487">
          <cell r="A487" t="str">
            <v>641</v>
          </cell>
          <cell r="D487">
            <v>2361</v>
          </cell>
          <cell r="F487">
            <v>406</v>
          </cell>
        </row>
        <row r="488">
          <cell r="A488" t="str">
            <v>641</v>
          </cell>
          <cell r="D488">
            <v>2</v>
          </cell>
          <cell r="F488">
            <v>0</v>
          </cell>
        </row>
        <row r="489">
          <cell r="A489" t="str">
            <v>641</v>
          </cell>
          <cell r="D489">
            <v>1</v>
          </cell>
          <cell r="F489">
            <v>0</v>
          </cell>
        </row>
        <row r="490">
          <cell r="A490" t="str">
            <v>646</v>
          </cell>
          <cell r="D490">
            <v>1700</v>
          </cell>
          <cell r="F490">
            <v>178</v>
          </cell>
        </row>
        <row r="491">
          <cell r="A491" t="str">
            <v>646</v>
          </cell>
          <cell r="D491">
            <v>1</v>
          </cell>
          <cell r="F491">
            <v>0</v>
          </cell>
        </row>
        <row r="492">
          <cell r="A492" t="str">
            <v>651</v>
          </cell>
          <cell r="D492">
            <v>9946</v>
          </cell>
          <cell r="F492">
            <v>1106</v>
          </cell>
        </row>
        <row r="493">
          <cell r="A493" t="str">
            <v>651</v>
          </cell>
          <cell r="D493">
            <v>1</v>
          </cell>
          <cell r="F493">
            <v>0</v>
          </cell>
        </row>
        <row r="494">
          <cell r="A494" t="str">
            <v>656</v>
          </cell>
          <cell r="D494">
            <v>1</v>
          </cell>
          <cell r="F494">
            <v>9</v>
          </cell>
        </row>
        <row r="495">
          <cell r="A495" t="str">
            <v>656</v>
          </cell>
          <cell r="D495">
            <v>7045</v>
          </cell>
          <cell r="F495">
            <v>754</v>
          </cell>
        </row>
        <row r="496">
          <cell r="A496" t="str">
            <v>656</v>
          </cell>
          <cell r="D496">
            <v>2029</v>
          </cell>
          <cell r="F496">
            <v>244</v>
          </cell>
        </row>
        <row r="497">
          <cell r="A497" t="str">
            <v>661</v>
          </cell>
          <cell r="D497">
            <v>1</v>
          </cell>
          <cell r="F497">
            <v>0</v>
          </cell>
        </row>
        <row r="498">
          <cell r="A498" t="str">
            <v>661</v>
          </cell>
          <cell r="D498">
            <v>2054</v>
          </cell>
          <cell r="F498">
            <v>202</v>
          </cell>
        </row>
        <row r="499">
          <cell r="A499" t="str">
            <v>661</v>
          </cell>
          <cell r="D499">
            <v>2106</v>
          </cell>
          <cell r="F499">
            <v>145</v>
          </cell>
        </row>
        <row r="500">
          <cell r="A500" t="str">
            <v>661</v>
          </cell>
          <cell r="D500">
            <v>1</v>
          </cell>
          <cell r="F500">
            <v>0</v>
          </cell>
        </row>
        <row r="501">
          <cell r="A501" t="str">
            <v>666</v>
          </cell>
          <cell r="D501">
            <v>374</v>
          </cell>
          <cell r="F501">
            <v>22</v>
          </cell>
        </row>
        <row r="502">
          <cell r="A502" t="str">
            <v>666</v>
          </cell>
          <cell r="D502">
            <v>3099</v>
          </cell>
          <cell r="F502">
            <v>799</v>
          </cell>
        </row>
        <row r="503">
          <cell r="A503" t="str">
            <v>666</v>
          </cell>
          <cell r="D503">
            <v>374</v>
          </cell>
          <cell r="F503">
            <v>23</v>
          </cell>
        </row>
        <row r="504">
          <cell r="A504" t="str">
            <v>666</v>
          </cell>
          <cell r="D504">
            <v>203</v>
          </cell>
          <cell r="F504">
            <v>76</v>
          </cell>
        </row>
        <row r="505">
          <cell r="A505" t="str">
            <v>671</v>
          </cell>
          <cell r="D505">
            <v>3412</v>
          </cell>
          <cell r="F505">
            <v>858</v>
          </cell>
        </row>
        <row r="506">
          <cell r="A506" t="str">
            <v>676</v>
          </cell>
          <cell r="D506">
            <v>6069</v>
          </cell>
          <cell r="F506">
            <v>823</v>
          </cell>
        </row>
        <row r="507">
          <cell r="A507" t="str">
            <v>676</v>
          </cell>
          <cell r="D507">
            <v>586</v>
          </cell>
          <cell r="F507">
            <v>40</v>
          </cell>
        </row>
        <row r="508">
          <cell r="A508" t="str">
            <v>681</v>
          </cell>
          <cell r="D508">
            <v>2</v>
          </cell>
          <cell r="F508">
            <v>0</v>
          </cell>
        </row>
        <row r="509">
          <cell r="A509" t="str">
            <v>681</v>
          </cell>
          <cell r="D509">
            <v>8865</v>
          </cell>
          <cell r="F509">
            <v>1253</v>
          </cell>
        </row>
        <row r="510">
          <cell r="A510" t="str">
            <v>686</v>
          </cell>
          <cell r="D510">
            <v>16324</v>
          </cell>
          <cell r="F510">
            <v>3287</v>
          </cell>
        </row>
        <row r="511">
          <cell r="A511" t="str">
            <v>686</v>
          </cell>
          <cell r="D511">
            <v>0</v>
          </cell>
          <cell r="F511">
            <v>0</v>
          </cell>
        </row>
        <row r="512">
          <cell r="A512" t="str">
            <v>691</v>
          </cell>
          <cell r="D512">
            <v>1</v>
          </cell>
          <cell r="F512">
            <v>0</v>
          </cell>
        </row>
        <row r="513">
          <cell r="A513" t="str">
            <v>691</v>
          </cell>
          <cell r="D513">
            <v>1584</v>
          </cell>
          <cell r="F513">
            <v>200</v>
          </cell>
        </row>
        <row r="514">
          <cell r="A514" t="str">
            <v>691</v>
          </cell>
          <cell r="D514">
            <v>1715</v>
          </cell>
          <cell r="F514">
            <v>272</v>
          </cell>
        </row>
        <row r="515">
          <cell r="A515" t="str">
            <v>691</v>
          </cell>
          <cell r="D515">
            <v>1</v>
          </cell>
          <cell r="F515">
            <v>0</v>
          </cell>
        </row>
        <row r="516">
          <cell r="A516" t="str">
            <v>696</v>
          </cell>
          <cell r="D516">
            <v>18812</v>
          </cell>
          <cell r="F516">
            <v>2739</v>
          </cell>
        </row>
        <row r="517">
          <cell r="A517" t="str">
            <v>701</v>
          </cell>
          <cell r="D517">
            <v>2570</v>
          </cell>
          <cell r="F517">
            <v>276</v>
          </cell>
        </row>
        <row r="518">
          <cell r="A518" t="str">
            <v>701</v>
          </cell>
          <cell r="D518">
            <v>100</v>
          </cell>
          <cell r="F518">
            <v>9</v>
          </cell>
        </row>
        <row r="519">
          <cell r="A519" t="str">
            <v>706</v>
          </cell>
          <cell r="D519">
            <v>8886</v>
          </cell>
          <cell r="F519">
            <v>2743</v>
          </cell>
        </row>
        <row r="520">
          <cell r="A520" t="str">
            <v>711</v>
          </cell>
          <cell r="D520">
            <v>4081</v>
          </cell>
          <cell r="F520">
            <v>916</v>
          </cell>
        </row>
        <row r="521">
          <cell r="A521" t="str">
            <v>711</v>
          </cell>
          <cell r="D521">
            <v>240</v>
          </cell>
          <cell r="F521">
            <v>23</v>
          </cell>
        </row>
        <row r="522">
          <cell r="A522" t="str">
            <v>716</v>
          </cell>
          <cell r="D522">
            <v>2614</v>
          </cell>
          <cell r="F522">
            <v>188</v>
          </cell>
        </row>
        <row r="523">
          <cell r="A523" t="str">
            <v>716</v>
          </cell>
          <cell r="D523">
            <v>1</v>
          </cell>
          <cell r="F523">
            <v>0</v>
          </cell>
        </row>
        <row r="524">
          <cell r="A524" t="str">
            <v>721</v>
          </cell>
          <cell r="D524">
            <v>1357</v>
          </cell>
          <cell r="F524">
            <v>97</v>
          </cell>
        </row>
        <row r="525">
          <cell r="A525" t="str">
            <v>721</v>
          </cell>
          <cell r="D525">
            <v>6</v>
          </cell>
          <cell r="F525">
            <v>0</v>
          </cell>
        </row>
        <row r="526">
          <cell r="A526" t="str">
            <v>726</v>
          </cell>
          <cell r="D526">
            <v>14391</v>
          </cell>
          <cell r="F526">
            <v>1869</v>
          </cell>
        </row>
        <row r="527">
          <cell r="A527" t="str">
            <v>726</v>
          </cell>
          <cell r="D527">
            <v>59</v>
          </cell>
          <cell r="F527">
            <v>6</v>
          </cell>
        </row>
        <row r="528">
          <cell r="A528" t="str">
            <v>731</v>
          </cell>
          <cell r="D528">
            <v>7002</v>
          </cell>
          <cell r="F528">
            <v>916</v>
          </cell>
        </row>
        <row r="529">
          <cell r="A529" t="str">
            <v>736</v>
          </cell>
          <cell r="D529">
            <v>3029</v>
          </cell>
          <cell r="F529">
            <v>422</v>
          </cell>
        </row>
        <row r="530">
          <cell r="A530" t="str">
            <v>736</v>
          </cell>
          <cell r="D530">
            <v>0</v>
          </cell>
          <cell r="F530">
            <v>0</v>
          </cell>
        </row>
        <row r="531">
          <cell r="A531" t="str">
            <v>741</v>
          </cell>
          <cell r="D531">
            <v>1</v>
          </cell>
          <cell r="F531">
            <v>0</v>
          </cell>
        </row>
        <row r="532">
          <cell r="A532" t="str">
            <v>741</v>
          </cell>
          <cell r="D532">
            <v>3587</v>
          </cell>
          <cell r="F532">
            <v>365</v>
          </cell>
        </row>
        <row r="533">
          <cell r="A533" t="str">
            <v>741</v>
          </cell>
          <cell r="D533">
            <v>1</v>
          </cell>
          <cell r="F533">
            <v>0</v>
          </cell>
        </row>
        <row r="534">
          <cell r="A534" t="str">
            <v>743</v>
          </cell>
          <cell r="D534">
            <v>5767</v>
          </cell>
          <cell r="F534">
            <v>1680</v>
          </cell>
        </row>
        <row r="535">
          <cell r="A535" t="str">
            <v>743</v>
          </cell>
          <cell r="D535">
            <v>1</v>
          </cell>
          <cell r="F535">
            <v>0</v>
          </cell>
        </row>
        <row r="536">
          <cell r="A536" t="str">
            <v>746</v>
          </cell>
          <cell r="D536">
            <v>4711</v>
          </cell>
          <cell r="F536">
            <v>743</v>
          </cell>
        </row>
        <row r="537">
          <cell r="A537" t="str">
            <v>746</v>
          </cell>
          <cell r="D537">
            <v>16</v>
          </cell>
          <cell r="F537">
            <v>15</v>
          </cell>
        </row>
        <row r="538">
          <cell r="A538" t="str">
            <v>746</v>
          </cell>
          <cell r="D538">
            <v>2594</v>
          </cell>
          <cell r="F538">
            <v>245</v>
          </cell>
        </row>
        <row r="539">
          <cell r="A539" t="str">
            <v>751</v>
          </cell>
          <cell r="D539">
            <v>1</v>
          </cell>
          <cell r="F539">
            <v>0</v>
          </cell>
        </row>
        <row r="540">
          <cell r="A540" t="str">
            <v>751</v>
          </cell>
          <cell r="D540">
            <v>3013</v>
          </cell>
          <cell r="F540">
            <v>454</v>
          </cell>
        </row>
        <row r="541">
          <cell r="A541" t="str">
            <v>751</v>
          </cell>
          <cell r="D541">
            <v>535</v>
          </cell>
          <cell r="F541">
            <v>77</v>
          </cell>
        </row>
        <row r="542">
          <cell r="A542" t="str">
            <v>756</v>
          </cell>
          <cell r="D542">
            <v>1</v>
          </cell>
          <cell r="F542">
            <v>0</v>
          </cell>
        </row>
        <row r="543">
          <cell r="A543" t="str">
            <v>756</v>
          </cell>
          <cell r="D543">
            <v>579</v>
          </cell>
          <cell r="F543">
            <v>74</v>
          </cell>
        </row>
        <row r="544">
          <cell r="A544" t="str">
            <v>756</v>
          </cell>
          <cell r="D544">
            <v>812</v>
          </cell>
          <cell r="F544">
            <v>45</v>
          </cell>
        </row>
        <row r="545">
          <cell r="A545" t="str">
            <v>756</v>
          </cell>
          <cell r="D545">
            <v>1</v>
          </cell>
          <cell r="F545">
            <v>0</v>
          </cell>
        </row>
        <row r="546">
          <cell r="A546" t="str">
            <v>756</v>
          </cell>
          <cell r="D546">
            <v>1</v>
          </cell>
          <cell r="F546">
            <v>0</v>
          </cell>
        </row>
        <row r="547">
          <cell r="A547" t="str">
            <v>756</v>
          </cell>
          <cell r="D547">
            <v>1</v>
          </cell>
          <cell r="F547">
            <v>0</v>
          </cell>
        </row>
        <row r="548">
          <cell r="A548" t="str">
            <v>761</v>
          </cell>
          <cell r="D548">
            <v>2103</v>
          </cell>
          <cell r="F548">
            <v>170</v>
          </cell>
        </row>
        <row r="549">
          <cell r="A549" t="str">
            <v>766</v>
          </cell>
          <cell r="D549">
            <v>10680</v>
          </cell>
          <cell r="F549">
            <v>2679</v>
          </cell>
        </row>
        <row r="550">
          <cell r="A550" t="str">
            <v>766</v>
          </cell>
          <cell r="D550">
            <v>1498</v>
          </cell>
          <cell r="F550">
            <v>194</v>
          </cell>
        </row>
        <row r="551">
          <cell r="A551" t="str">
            <v>771</v>
          </cell>
          <cell r="D551">
            <v>4</v>
          </cell>
          <cell r="F551">
            <v>0</v>
          </cell>
        </row>
        <row r="552">
          <cell r="A552" t="str">
            <v>771</v>
          </cell>
          <cell r="D552">
            <v>5</v>
          </cell>
          <cell r="F552">
            <v>0</v>
          </cell>
        </row>
        <row r="553">
          <cell r="A553" t="str">
            <v>771</v>
          </cell>
          <cell r="D553">
            <v>6023</v>
          </cell>
          <cell r="F553">
            <v>1333</v>
          </cell>
        </row>
        <row r="554">
          <cell r="A554" t="str">
            <v>771</v>
          </cell>
          <cell r="D554">
            <v>248</v>
          </cell>
          <cell r="F554">
            <v>72</v>
          </cell>
        </row>
        <row r="555">
          <cell r="A555" t="str">
            <v>776</v>
          </cell>
          <cell r="D555">
            <v>4</v>
          </cell>
          <cell r="F555">
            <v>0</v>
          </cell>
        </row>
        <row r="556">
          <cell r="A556" t="str">
            <v>776</v>
          </cell>
          <cell r="D556">
            <v>2030</v>
          </cell>
          <cell r="F556">
            <v>295</v>
          </cell>
        </row>
        <row r="557">
          <cell r="A557" t="str">
            <v>776</v>
          </cell>
          <cell r="D557">
            <v>341</v>
          </cell>
          <cell r="F557">
            <v>117</v>
          </cell>
        </row>
        <row r="558">
          <cell r="A558" t="str">
            <v>781</v>
          </cell>
          <cell r="D558">
            <v>1</v>
          </cell>
          <cell r="F558">
            <v>0</v>
          </cell>
        </row>
        <row r="559">
          <cell r="A559" t="str">
            <v>781</v>
          </cell>
          <cell r="D559">
            <v>6396</v>
          </cell>
          <cell r="F559">
            <v>1059</v>
          </cell>
        </row>
        <row r="560">
          <cell r="A560" t="str">
            <v>786</v>
          </cell>
          <cell r="D560">
            <v>4349</v>
          </cell>
          <cell r="F560">
            <v>477</v>
          </cell>
        </row>
        <row r="561">
          <cell r="A561" t="str">
            <v>791</v>
          </cell>
          <cell r="D561">
            <v>3343</v>
          </cell>
          <cell r="F561">
            <v>342</v>
          </cell>
        </row>
        <row r="562">
          <cell r="A562" t="str">
            <v>796</v>
          </cell>
          <cell r="D562">
            <v>1</v>
          </cell>
          <cell r="F562">
            <v>0</v>
          </cell>
        </row>
        <row r="563">
          <cell r="A563" t="str">
            <v>796</v>
          </cell>
          <cell r="D563">
            <v>3218</v>
          </cell>
          <cell r="F563">
            <v>370</v>
          </cell>
        </row>
        <row r="564">
          <cell r="A564" t="str">
            <v>801</v>
          </cell>
          <cell r="D564">
            <v>2</v>
          </cell>
          <cell r="F564">
            <v>1</v>
          </cell>
        </row>
        <row r="565">
          <cell r="A565" t="str">
            <v>801</v>
          </cell>
          <cell r="D565">
            <v>116</v>
          </cell>
          <cell r="F565">
            <v>8</v>
          </cell>
        </row>
        <row r="566">
          <cell r="A566" t="str">
            <v>801</v>
          </cell>
          <cell r="D566">
            <v>4032</v>
          </cell>
          <cell r="F566">
            <v>449</v>
          </cell>
        </row>
        <row r="567">
          <cell r="A567" t="str">
            <v>801</v>
          </cell>
          <cell r="D567">
            <v>1</v>
          </cell>
          <cell r="F567">
            <v>0</v>
          </cell>
        </row>
        <row r="568">
          <cell r="A568" t="str">
            <v>806</v>
          </cell>
          <cell r="D568">
            <v>1</v>
          </cell>
          <cell r="F568">
            <v>0</v>
          </cell>
        </row>
        <row r="569">
          <cell r="A569" t="str">
            <v>806</v>
          </cell>
          <cell r="D569">
            <v>1857</v>
          </cell>
          <cell r="F569">
            <v>152</v>
          </cell>
        </row>
        <row r="570">
          <cell r="A570" t="str">
            <v>811</v>
          </cell>
          <cell r="D570">
            <v>4055</v>
          </cell>
          <cell r="F570">
            <v>405</v>
          </cell>
        </row>
        <row r="571">
          <cell r="A571" t="str">
            <v>813</v>
          </cell>
          <cell r="D571">
            <v>1255</v>
          </cell>
          <cell r="F571">
            <v>265</v>
          </cell>
        </row>
        <row r="572">
          <cell r="A572" t="str">
            <v>813</v>
          </cell>
          <cell r="D572">
            <v>1</v>
          </cell>
          <cell r="F572">
            <v>0</v>
          </cell>
        </row>
        <row r="573">
          <cell r="A573" t="str">
            <v>816</v>
          </cell>
          <cell r="D573">
            <v>2840</v>
          </cell>
          <cell r="F573">
            <v>637</v>
          </cell>
        </row>
        <row r="574">
          <cell r="A574" t="str">
            <v>816</v>
          </cell>
          <cell r="D574">
            <v>2651</v>
          </cell>
          <cell r="F574">
            <v>361</v>
          </cell>
        </row>
        <row r="575">
          <cell r="A575" t="str">
            <v>821</v>
          </cell>
          <cell r="D575">
            <v>728</v>
          </cell>
          <cell r="F575">
            <v>56</v>
          </cell>
        </row>
        <row r="576">
          <cell r="A576" t="str">
            <v>821</v>
          </cell>
          <cell r="D576">
            <v>1</v>
          </cell>
          <cell r="F576">
            <v>0</v>
          </cell>
        </row>
        <row r="577">
          <cell r="A577" t="str">
            <v>821</v>
          </cell>
          <cell r="D577">
            <v>30181</v>
          </cell>
          <cell r="F577">
            <v>6628</v>
          </cell>
        </row>
        <row r="578">
          <cell r="A578" t="str">
            <v>821</v>
          </cell>
          <cell r="D578">
            <v>1</v>
          </cell>
          <cell r="F578">
            <v>0</v>
          </cell>
        </row>
        <row r="579">
          <cell r="A579" t="str">
            <v>826</v>
          </cell>
          <cell r="D579">
            <v>1899</v>
          </cell>
          <cell r="F579">
            <v>252</v>
          </cell>
        </row>
        <row r="580">
          <cell r="A580" t="str">
            <v>831</v>
          </cell>
          <cell r="D580">
            <v>506</v>
          </cell>
          <cell r="F580">
            <v>414</v>
          </cell>
        </row>
        <row r="581">
          <cell r="A581" t="str">
            <v>831</v>
          </cell>
          <cell r="D581">
            <v>1</v>
          </cell>
          <cell r="F581">
            <v>0</v>
          </cell>
        </row>
        <row r="582">
          <cell r="A582" t="str">
            <v>990</v>
          </cell>
          <cell r="D582">
            <v>3313</v>
          </cell>
          <cell r="F582">
            <v>475</v>
          </cell>
        </row>
        <row r="583">
          <cell r="A583" t="str">
            <v>990</v>
          </cell>
          <cell r="D583">
            <v>1</v>
          </cell>
          <cell r="F583">
            <v>0</v>
          </cell>
        </row>
        <row r="584">
          <cell r="A584" t="str">
            <v>990</v>
          </cell>
          <cell r="D584">
            <v>0</v>
          </cell>
          <cell r="F584">
            <v>0</v>
          </cell>
        </row>
        <row r="585">
          <cell r="A585" t="str">
            <v>_x001A_</v>
          </cell>
          <cell r="D585">
            <v>1918641</v>
          </cell>
          <cell r="F585">
            <v>615852</v>
          </cell>
        </row>
      </sheetData>
      <sheetData sheetId="9" refreshError="1"/>
      <sheetData sheetId="10" refreshError="1"/>
      <sheetData sheetId="11" refreshError="1"/>
      <sheetData sheetId="12" refreshError="1"/>
      <sheetData sheetId="13"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sheetName val="RESUMO ER"/>
      <sheetName val="DEMONSTRATIVO"/>
      <sheetName val="CODIGO-K"/>
      <sheetName val="TIP"/>
      <sheetName val="DADOS-CA"/>
      <sheetName val="DADOS-DIV"/>
      <sheetName val="Plan1"/>
      <sheetName val="pl atu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A1" t="str">
            <v>codmun</v>
          </cell>
        </row>
        <row r="2">
          <cell r="A2" t="str">
            <v>001</v>
          </cell>
        </row>
        <row r="3">
          <cell r="A3" t="str">
            <v>001</v>
          </cell>
        </row>
        <row r="4">
          <cell r="A4" t="str">
            <v>001</v>
          </cell>
        </row>
        <row r="5">
          <cell r="A5" t="str">
            <v>001</v>
          </cell>
        </row>
        <row r="6">
          <cell r="A6" t="str">
            <v>003</v>
          </cell>
        </row>
        <row r="7">
          <cell r="A7" t="str">
            <v>003</v>
          </cell>
        </row>
        <row r="8">
          <cell r="A8" t="str">
            <v>006</v>
          </cell>
        </row>
        <row r="9">
          <cell r="A9" t="str">
            <v>006</v>
          </cell>
        </row>
        <row r="10">
          <cell r="A10" t="str">
            <v>006</v>
          </cell>
        </row>
        <row r="11">
          <cell r="A11" t="str">
            <v>006</v>
          </cell>
        </row>
        <row r="12">
          <cell r="A12" t="str">
            <v>011</v>
          </cell>
        </row>
        <row r="13">
          <cell r="A13" t="str">
            <v>011</v>
          </cell>
        </row>
        <row r="14">
          <cell r="A14" t="str">
            <v>011</v>
          </cell>
        </row>
        <row r="15">
          <cell r="A15" t="str">
            <v>011</v>
          </cell>
        </row>
        <row r="16">
          <cell r="A16" t="str">
            <v>011</v>
          </cell>
        </row>
        <row r="17">
          <cell r="A17" t="str">
            <v>016</v>
          </cell>
        </row>
        <row r="18">
          <cell r="A18" t="str">
            <v>016</v>
          </cell>
        </row>
        <row r="19">
          <cell r="A19" t="str">
            <v>016</v>
          </cell>
        </row>
        <row r="20">
          <cell r="A20" t="str">
            <v>016</v>
          </cell>
        </row>
        <row r="21">
          <cell r="A21" t="str">
            <v>021</v>
          </cell>
        </row>
        <row r="22">
          <cell r="A22" t="str">
            <v>021</v>
          </cell>
        </row>
        <row r="23">
          <cell r="A23" t="str">
            <v>021</v>
          </cell>
        </row>
        <row r="24">
          <cell r="A24" t="str">
            <v>021</v>
          </cell>
        </row>
        <row r="25">
          <cell r="A25" t="str">
            <v>021</v>
          </cell>
        </row>
        <row r="26">
          <cell r="A26" t="str">
            <v>026</v>
          </cell>
        </row>
        <row r="27">
          <cell r="A27" t="str">
            <v>026</v>
          </cell>
        </row>
        <row r="28">
          <cell r="A28" t="str">
            <v>031</v>
          </cell>
        </row>
        <row r="29">
          <cell r="A29" t="str">
            <v>031</v>
          </cell>
        </row>
        <row r="30">
          <cell r="A30" t="str">
            <v>031</v>
          </cell>
        </row>
        <row r="31">
          <cell r="A31" t="str">
            <v>031</v>
          </cell>
        </row>
        <row r="32">
          <cell r="A32" t="str">
            <v>031</v>
          </cell>
        </row>
        <row r="33">
          <cell r="A33" t="str">
            <v>031</v>
          </cell>
        </row>
        <row r="34">
          <cell r="A34" t="str">
            <v>036</v>
          </cell>
        </row>
        <row r="35">
          <cell r="A35" t="str">
            <v>036</v>
          </cell>
        </row>
        <row r="36">
          <cell r="A36" t="str">
            <v>036</v>
          </cell>
        </row>
        <row r="37">
          <cell r="A37" t="str">
            <v>036</v>
          </cell>
        </row>
        <row r="38">
          <cell r="A38" t="str">
            <v>036</v>
          </cell>
        </row>
        <row r="39">
          <cell r="A39" t="str">
            <v>041</v>
          </cell>
        </row>
        <row r="40">
          <cell r="A40" t="str">
            <v>041</v>
          </cell>
        </row>
        <row r="41">
          <cell r="A41" t="str">
            <v>041</v>
          </cell>
        </row>
        <row r="42">
          <cell r="A42" t="str">
            <v>041</v>
          </cell>
        </row>
        <row r="43">
          <cell r="A43" t="str">
            <v>046</v>
          </cell>
        </row>
        <row r="44">
          <cell r="A44" t="str">
            <v>046</v>
          </cell>
        </row>
        <row r="45">
          <cell r="A45" t="str">
            <v>051</v>
          </cell>
        </row>
        <row r="46">
          <cell r="A46" t="str">
            <v>053</v>
          </cell>
        </row>
        <row r="47">
          <cell r="A47" t="str">
            <v>056</v>
          </cell>
        </row>
        <row r="48">
          <cell r="A48" t="str">
            <v>056</v>
          </cell>
        </row>
        <row r="49">
          <cell r="A49" t="str">
            <v>056</v>
          </cell>
        </row>
        <row r="50">
          <cell r="A50" t="str">
            <v>056</v>
          </cell>
        </row>
        <row r="51">
          <cell r="A51" t="str">
            <v>061</v>
          </cell>
        </row>
        <row r="52">
          <cell r="A52" t="str">
            <v>061</v>
          </cell>
        </row>
        <row r="53">
          <cell r="A53" t="str">
            <v>061</v>
          </cell>
        </row>
        <row r="54">
          <cell r="A54" t="str">
            <v>066</v>
          </cell>
        </row>
        <row r="55">
          <cell r="A55" t="str">
            <v>066</v>
          </cell>
        </row>
        <row r="56">
          <cell r="A56" t="str">
            <v>066</v>
          </cell>
        </row>
        <row r="57">
          <cell r="A57" t="str">
            <v>071</v>
          </cell>
        </row>
        <row r="58">
          <cell r="A58" t="str">
            <v>071</v>
          </cell>
        </row>
        <row r="59">
          <cell r="A59" t="str">
            <v>076</v>
          </cell>
        </row>
        <row r="60">
          <cell r="A60" t="str">
            <v>076</v>
          </cell>
        </row>
        <row r="61">
          <cell r="A61" t="str">
            <v>076</v>
          </cell>
        </row>
        <row r="62">
          <cell r="A62" t="str">
            <v>076</v>
          </cell>
        </row>
        <row r="63">
          <cell r="A63" t="str">
            <v>081</v>
          </cell>
        </row>
        <row r="64">
          <cell r="A64" t="str">
            <v>081</v>
          </cell>
        </row>
        <row r="65">
          <cell r="A65" t="str">
            <v>081</v>
          </cell>
        </row>
        <row r="66">
          <cell r="A66" t="str">
            <v>081</v>
          </cell>
        </row>
        <row r="67">
          <cell r="A67" t="str">
            <v>081</v>
          </cell>
        </row>
        <row r="68">
          <cell r="A68" t="str">
            <v>081</v>
          </cell>
        </row>
        <row r="69">
          <cell r="A69" t="str">
            <v>081</v>
          </cell>
        </row>
        <row r="70">
          <cell r="A70" t="str">
            <v>086</v>
          </cell>
        </row>
        <row r="71">
          <cell r="A71" t="str">
            <v>091</v>
          </cell>
        </row>
        <row r="72">
          <cell r="A72" t="str">
            <v>091</v>
          </cell>
        </row>
        <row r="73">
          <cell r="A73" t="str">
            <v>091</v>
          </cell>
        </row>
        <row r="74">
          <cell r="A74" t="str">
            <v>091</v>
          </cell>
        </row>
        <row r="75">
          <cell r="A75" t="str">
            <v>091</v>
          </cell>
        </row>
        <row r="76">
          <cell r="A76" t="str">
            <v>091</v>
          </cell>
        </row>
        <row r="77">
          <cell r="A77" t="str">
            <v>091</v>
          </cell>
        </row>
        <row r="78">
          <cell r="A78" t="str">
            <v>091</v>
          </cell>
        </row>
        <row r="79">
          <cell r="A79" t="str">
            <v>091</v>
          </cell>
        </row>
        <row r="80">
          <cell r="A80" t="str">
            <v>096</v>
          </cell>
        </row>
        <row r="81">
          <cell r="A81" t="str">
            <v>096</v>
          </cell>
        </row>
        <row r="82">
          <cell r="A82" t="str">
            <v>096</v>
          </cell>
        </row>
        <row r="83">
          <cell r="A83" t="str">
            <v>101</v>
          </cell>
        </row>
        <row r="84">
          <cell r="A84" t="str">
            <v>101</v>
          </cell>
        </row>
        <row r="85">
          <cell r="A85" t="str">
            <v>101</v>
          </cell>
        </row>
        <row r="86">
          <cell r="A86" t="str">
            <v>106</v>
          </cell>
        </row>
        <row r="87">
          <cell r="A87" t="str">
            <v>106</v>
          </cell>
        </row>
        <row r="88">
          <cell r="A88" t="str">
            <v>111</v>
          </cell>
        </row>
        <row r="89">
          <cell r="A89" t="str">
            <v>111</v>
          </cell>
        </row>
        <row r="90">
          <cell r="A90" t="str">
            <v>111</v>
          </cell>
        </row>
        <row r="91">
          <cell r="A91" t="str">
            <v>111</v>
          </cell>
        </row>
        <row r="92">
          <cell r="A92" t="str">
            <v>111</v>
          </cell>
        </row>
        <row r="93">
          <cell r="A93" t="str">
            <v>111</v>
          </cell>
        </row>
        <row r="94">
          <cell r="A94" t="str">
            <v>116</v>
          </cell>
        </row>
        <row r="95">
          <cell r="A95" t="str">
            <v>116</v>
          </cell>
        </row>
        <row r="96">
          <cell r="A96" t="str">
            <v>116</v>
          </cell>
        </row>
        <row r="97">
          <cell r="A97" t="str">
            <v>121</v>
          </cell>
        </row>
        <row r="98">
          <cell r="A98" t="str">
            <v>121</v>
          </cell>
        </row>
        <row r="99">
          <cell r="A99" t="str">
            <v>121</v>
          </cell>
        </row>
        <row r="100">
          <cell r="A100" t="str">
            <v>121</v>
          </cell>
        </row>
        <row r="101">
          <cell r="A101" t="str">
            <v>126</v>
          </cell>
        </row>
        <row r="102">
          <cell r="A102" t="str">
            <v>126</v>
          </cell>
        </row>
        <row r="103">
          <cell r="A103" t="str">
            <v>126</v>
          </cell>
        </row>
        <row r="104">
          <cell r="A104" t="str">
            <v>126</v>
          </cell>
        </row>
        <row r="105">
          <cell r="A105" t="str">
            <v>131</v>
          </cell>
        </row>
        <row r="106">
          <cell r="A106" t="str">
            <v>131</v>
          </cell>
        </row>
        <row r="107">
          <cell r="A107" t="str">
            <v>131</v>
          </cell>
        </row>
        <row r="108">
          <cell r="A108" t="str">
            <v>136</v>
          </cell>
        </row>
        <row r="109">
          <cell r="A109" t="str">
            <v>136</v>
          </cell>
        </row>
        <row r="110">
          <cell r="A110" t="str">
            <v>136</v>
          </cell>
        </row>
        <row r="111">
          <cell r="A111" t="str">
            <v>136</v>
          </cell>
        </row>
        <row r="112">
          <cell r="A112" t="str">
            <v>136</v>
          </cell>
        </row>
        <row r="113">
          <cell r="A113" t="str">
            <v>136</v>
          </cell>
        </row>
        <row r="114">
          <cell r="A114" t="str">
            <v>141</v>
          </cell>
        </row>
        <row r="115">
          <cell r="A115" t="str">
            <v>141</v>
          </cell>
        </row>
        <row r="116">
          <cell r="A116" t="str">
            <v>141</v>
          </cell>
        </row>
        <row r="117">
          <cell r="A117" t="str">
            <v>141</v>
          </cell>
        </row>
        <row r="118">
          <cell r="A118" t="str">
            <v>146</v>
          </cell>
        </row>
        <row r="119">
          <cell r="A119" t="str">
            <v>146</v>
          </cell>
        </row>
        <row r="120">
          <cell r="A120" t="str">
            <v>146</v>
          </cell>
        </row>
        <row r="121">
          <cell r="A121" t="str">
            <v>146</v>
          </cell>
        </row>
        <row r="122">
          <cell r="A122" t="str">
            <v>151</v>
          </cell>
        </row>
        <row r="123">
          <cell r="A123" t="str">
            <v>151</v>
          </cell>
        </row>
        <row r="124">
          <cell r="A124" t="str">
            <v>156</v>
          </cell>
        </row>
        <row r="125">
          <cell r="A125" t="str">
            <v>156</v>
          </cell>
        </row>
        <row r="126">
          <cell r="A126" t="str">
            <v>156</v>
          </cell>
        </row>
        <row r="127">
          <cell r="A127" t="str">
            <v>156</v>
          </cell>
        </row>
        <row r="128">
          <cell r="A128" t="str">
            <v>156</v>
          </cell>
        </row>
        <row r="129">
          <cell r="A129" t="str">
            <v>156</v>
          </cell>
        </row>
        <row r="130">
          <cell r="A130" t="str">
            <v>161</v>
          </cell>
        </row>
        <row r="131">
          <cell r="A131" t="str">
            <v>166</v>
          </cell>
        </row>
        <row r="132">
          <cell r="A132" t="str">
            <v>166</v>
          </cell>
        </row>
        <row r="133">
          <cell r="A133" t="str">
            <v>168</v>
          </cell>
        </row>
        <row r="134">
          <cell r="A134" t="str">
            <v>168</v>
          </cell>
        </row>
        <row r="135">
          <cell r="A135" t="str">
            <v>171</v>
          </cell>
        </row>
        <row r="136">
          <cell r="A136" t="str">
            <v>171</v>
          </cell>
        </row>
        <row r="137">
          <cell r="A137" t="str">
            <v>171</v>
          </cell>
        </row>
        <row r="138">
          <cell r="A138" t="str">
            <v>176</v>
          </cell>
        </row>
        <row r="139">
          <cell r="A139" t="str">
            <v>176</v>
          </cell>
        </row>
        <row r="140">
          <cell r="A140" t="str">
            <v>176</v>
          </cell>
        </row>
        <row r="141">
          <cell r="A141" t="str">
            <v>176</v>
          </cell>
        </row>
        <row r="142">
          <cell r="A142" t="str">
            <v>181</v>
          </cell>
        </row>
        <row r="143">
          <cell r="A143" t="str">
            <v>186</v>
          </cell>
        </row>
        <row r="144">
          <cell r="A144" t="str">
            <v>186</v>
          </cell>
        </row>
        <row r="145">
          <cell r="A145" t="str">
            <v>186</v>
          </cell>
        </row>
        <row r="146">
          <cell r="A146" t="str">
            <v>191</v>
          </cell>
        </row>
        <row r="147">
          <cell r="A147" t="str">
            <v>191</v>
          </cell>
        </row>
        <row r="148">
          <cell r="A148" t="str">
            <v>191</v>
          </cell>
        </row>
        <row r="149">
          <cell r="A149" t="str">
            <v>191</v>
          </cell>
        </row>
        <row r="150">
          <cell r="A150" t="str">
            <v>191</v>
          </cell>
        </row>
        <row r="151">
          <cell r="A151" t="str">
            <v>193</v>
          </cell>
        </row>
        <row r="152">
          <cell r="A152" t="str">
            <v>193</v>
          </cell>
        </row>
        <row r="153">
          <cell r="A153" t="str">
            <v>196</v>
          </cell>
        </row>
        <row r="154">
          <cell r="A154" t="str">
            <v>196</v>
          </cell>
        </row>
        <row r="155">
          <cell r="A155" t="str">
            <v>196</v>
          </cell>
        </row>
        <row r="156">
          <cell r="A156" t="str">
            <v>196</v>
          </cell>
        </row>
        <row r="157">
          <cell r="A157" t="str">
            <v>201</v>
          </cell>
        </row>
        <row r="158">
          <cell r="A158" t="str">
            <v>201</v>
          </cell>
        </row>
        <row r="159">
          <cell r="A159" t="str">
            <v>201</v>
          </cell>
        </row>
        <row r="160">
          <cell r="A160" t="str">
            <v>201</v>
          </cell>
        </row>
        <row r="161">
          <cell r="A161" t="str">
            <v>201</v>
          </cell>
        </row>
        <row r="162">
          <cell r="A162" t="str">
            <v>201</v>
          </cell>
        </row>
        <row r="163">
          <cell r="A163" t="str">
            <v>201</v>
          </cell>
        </row>
        <row r="164">
          <cell r="A164" t="str">
            <v>203</v>
          </cell>
        </row>
        <row r="165">
          <cell r="A165" t="str">
            <v>206</v>
          </cell>
        </row>
        <row r="166">
          <cell r="A166" t="str">
            <v>206</v>
          </cell>
        </row>
        <row r="167">
          <cell r="A167" t="str">
            <v>206</v>
          </cell>
        </row>
        <row r="168">
          <cell r="A168" t="str">
            <v>211</v>
          </cell>
        </row>
        <row r="169">
          <cell r="A169" t="str">
            <v>211</v>
          </cell>
        </row>
        <row r="170">
          <cell r="A170" t="str">
            <v>216</v>
          </cell>
        </row>
        <row r="171">
          <cell r="A171" t="str">
            <v>216</v>
          </cell>
        </row>
        <row r="172">
          <cell r="A172" t="str">
            <v>216</v>
          </cell>
        </row>
        <row r="173">
          <cell r="A173" t="str">
            <v>216</v>
          </cell>
        </row>
        <row r="174">
          <cell r="A174" t="str">
            <v>221</v>
          </cell>
        </row>
        <row r="175">
          <cell r="A175" t="str">
            <v>226</v>
          </cell>
        </row>
        <row r="176">
          <cell r="A176" t="str">
            <v>226</v>
          </cell>
        </row>
        <row r="177">
          <cell r="A177" t="str">
            <v>231</v>
          </cell>
        </row>
        <row r="178">
          <cell r="A178" t="str">
            <v>231</v>
          </cell>
        </row>
        <row r="179">
          <cell r="A179" t="str">
            <v>231</v>
          </cell>
        </row>
        <row r="180">
          <cell r="A180" t="str">
            <v>236</v>
          </cell>
        </row>
        <row r="181">
          <cell r="A181" t="str">
            <v>236</v>
          </cell>
        </row>
        <row r="182">
          <cell r="A182" t="str">
            <v>236</v>
          </cell>
        </row>
        <row r="183">
          <cell r="A183" t="str">
            <v>241</v>
          </cell>
        </row>
        <row r="184">
          <cell r="A184" t="str">
            <v>241</v>
          </cell>
        </row>
        <row r="185">
          <cell r="A185" t="str">
            <v>241</v>
          </cell>
        </row>
        <row r="186">
          <cell r="A186" t="str">
            <v>241</v>
          </cell>
        </row>
        <row r="187">
          <cell r="A187" t="str">
            <v>241</v>
          </cell>
        </row>
        <row r="188">
          <cell r="A188" t="str">
            <v>246</v>
          </cell>
        </row>
        <row r="189">
          <cell r="A189" t="str">
            <v>246</v>
          </cell>
        </row>
        <row r="190">
          <cell r="A190" t="str">
            <v>246</v>
          </cell>
        </row>
        <row r="191">
          <cell r="A191" t="str">
            <v>251</v>
          </cell>
        </row>
        <row r="192">
          <cell r="A192" t="str">
            <v>251</v>
          </cell>
        </row>
        <row r="193">
          <cell r="A193" t="str">
            <v>251</v>
          </cell>
        </row>
        <row r="194">
          <cell r="A194" t="str">
            <v>253</v>
          </cell>
        </row>
        <row r="195">
          <cell r="A195" t="str">
            <v>253</v>
          </cell>
        </row>
        <row r="196">
          <cell r="A196" t="str">
            <v>256</v>
          </cell>
        </row>
        <row r="197">
          <cell r="A197" t="str">
            <v>256</v>
          </cell>
        </row>
        <row r="198">
          <cell r="A198" t="str">
            <v>256</v>
          </cell>
        </row>
        <row r="199">
          <cell r="A199" t="str">
            <v>261</v>
          </cell>
        </row>
        <row r="200">
          <cell r="A200" t="str">
            <v>261</v>
          </cell>
        </row>
        <row r="201">
          <cell r="A201" t="str">
            <v>261</v>
          </cell>
        </row>
        <row r="202">
          <cell r="A202" t="str">
            <v>266</v>
          </cell>
        </row>
        <row r="203">
          <cell r="A203" t="str">
            <v>271</v>
          </cell>
        </row>
        <row r="204">
          <cell r="A204" t="str">
            <v>271</v>
          </cell>
        </row>
        <row r="205">
          <cell r="A205" t="str">
            <v>271</v>
          </cell>
        </row>
        <row r="206">
          <cell r="A206" t="str">
            <v>271</v>
          </cell>
        </row>
        <row r="207">
          <cell r="A207" t="str">
            <v>276</v>
          </cell>
        </row>
        <row r="208">
          <cell r="A208" t="str">
            <v>276</v>
          </cell>
        </row>
        <row r="209">
          <cell r="A209" t="str">
            <v>281</v>
          </cell>
        </row>
        <row r="210">
          <cell r="A210" t="str">
            <v>281</v>
          </cell>
        </row>
        <row r="211">
          <cell r="A211" t="str">
            <v>281</v>
          </cell>
        </row>
        <row r="212">
          <cell r="A212" t="str">
            <v>281</v>
          </cell>
        </row>
        <row r="213">
          <cell r="A213" t="str">
            <v>286</v>
          </cell>
        </row>
        <row r="214">
          <cell r="A214" t="str">
            <v>286</v>
          </cell>
        </row>
        <row r="215">
          <cell r="A215" t="str">
            <v>286</v>
          </cell>
        </row>
        <row r="216">
          <cell r="A216" t="str">
            <v>286</v>
          </cell>
        </row>
        <row r="217">
          <cell r="A217" t="str">
            <v>291</v>
          </cell>
        </row>
        <row r="218">
          <cell r="A218" t="str">
            <v>291</v>
          </cell>
        </row>
        <row r="219">
          <cell r="A219" t="str">
            <v>291</v>
          </cell>
        </row>
        <row r="220">
          <cell r="A220" t="str">
            <v>291</v>
          </cell>
        </row>
        <row r="221">
          <cell r="A221" t="str">
            <v>291</v>
          </cell>
        </row>
        <row r="222">
          <cell r="A222" t="str">
            <v>291</v>
          </cell>
        </row>
        <row r="223">
          <cell r="A223" t="str">
            <v>296</v>
          </cell>
        </row>
        <row r="224">
          <cell r="A224" t="str">
            <v>296</v>
          </cell>
        </row>
        <row r="225">
          <cell r="A225" t="str">
            <v>296</v>
          </cell>
        </row>
        <row r="226">
          <cell r="A226" t="str">
            <v>296</v>
          </cell>
        </row>
        <row r="227">
          <cell r="A227" t="str">
            <v>301</v>
          </cell>
        </row>
        <row r="228">
          <cell r="A228" t="str">
            <v>301</v>
          </cell>
        </row>
        <row r="229">
          <cell r="A229" t="str">
            <v>306</v>
          </cell>
        </row>
        <row r="230">
          <cell r="A230" t="str">
            <v>311</v>
          </cell>
        </row>
        <row r="231">
          <cell r="A231" t="str">
            <v>311</v>
          </cell>
        </row>
        <row r="232">
          <cell r="A232" t="str">
            <v>316</v>
          </cell>
        </row>
        <row r="233">
          <cell r="A233" t="str">
            <v>316</v>
          </cell>
        </row>
        <row r="234">
          <cell r="A234" t="str">
            <v>316</v>
          </cell>
        </row>
        <row r="235">
          <cell r="A235" t="str">
            <v>316</v>
          </cell>
        </row>
        <row r="236">
          <cell r="A236" t="str">
            <v>321</v>
          </cell>
        </row>
        <row r="237">
          <cell r="A237" t="str">
            <v>321</v>
          </cell>
        </row>
        <row r="238">
          <cell r="A238" t="str">
            <v>321</v>
          </cell>
        </row>
        <row r="239">
          <cell r="A239" t="str">
            <v>321</v>
          </cell>
        </row>
        <row r="240">
          <cell r="A240" t="str">
            <v>326</v>
          </cell>
        </row>
        <row r="241">
          <cell r="A241" t="str">
            <v>326</v>
          </cell>
        </row>
        <row r="242">
          <cell r="A242" t="str">
            <v>331</v>
          </cell>
        </row>
        <row r="243">
          <cell r="A243" t="str">
            <v>331</v>
          </cell>
        </row>
        <row r="244">
          <cell r="A244" t="str">
            <v>336</v>
          </cell>
        </row>
        <row r="245">
          <cell r="A245" t="str">
            <v>336</v>
          </cell>
        </row>
        <row r="246">
          <cell r="A246" t="str">
            <v>341</v>
          </cell>
        </row>
        <row r="247">
          <cell r="A247" t="str">
            <v>341</v>
          </cell>
        </row>
        <row r="248">
          <cell r="A248" t="str">
            <v>341</v>
          </cell>
        </row>
        <row r="249">
          <cell r="A249" t="str">
            <v>346</v>
          </cell>
        </row>
        <row r="250">
          <cell r="A250" t="str">
            <v>346</v>
          </cell>
        </row>
        <row r="251">
          <cell r="A251" t="str">
            <v>351</v>
          </cell>
        </row>
        <row r="252">
          <cell r="A252" t="str">
            <v>351</v>
          </cell>
        </row>
        <row r="253">
          <cell r="A253" t="str">
            <v>356</v>
          </cell>
        </row>
        <row r="254">
          <cell r="A254" t="str">
            <v>356</v>
          </cell>
        </row>
        <row r="255">
          <cell r="A255" t="str">
            <v>361</v>
          </cell>
        </row>
        <row r="256">
          <cell r="A256" t="str">
            <v>361</v>
          </cell>
        </row>
        <row r="257">
          <cell r="A257" t="str">
            <v>361</v>
          </cell>
        </row>
        <row r="258">
          <cell r="A258" t="str">
            <v>361</v>
          </cell>
        </row>
        <row r="259">
          <cell r="A259" t="str">
            <v>361</v>
          </cell>
        </row>
        <row r="260">
          <cell r="A260" t="str">
            <v>361</v>
          </cell>
        </row>
        <row r="261">
          <cell r="A261" t="str">
            <v>366</v>
          </cell>
        </row>
        <row r="262">
          <cell r="A262" t="str">
            <v>366</v>
          </cell>
        </row>
        <row r="263">
          <cell r="A263" t="str">
            <v>371</v>
          </cell>
        </row>
        <row r="264">
          <cell r="A264" t="str">
            <v>376</v>
          </cell>
        </row>
        <row r="265">
          <cell r="A265" t="str">
            <v>376</v>
          </cell>
        </row>
        <row r="266">
          <cell r="A266" t="str">
            <v>376</v>
          </cell>
        </row>
        <row r="267">
          <cell r="A267" t="str">
            <v>381</v>
          </cell>
        </row>
        <row r="268">
          <cell r="A268" t="str">
            <v>381</v>
          </cell>
        </row>
        <row r="269">
          <cell r="A269" t="str">
            <v>381</v>
          </cell>
        </row>
        <row r="270">
          <cell r="A270" t="str">
            <v>383</v>
          </cell>
        </row>
        <row r="271">
          <cell r="A271" t="str">
            <v>383</v>
          </cell>
        </row>
        <row r="272">
          <cell r="A272" t="str">
            <v>386</v>
          </cell>
        </row>
        <row r="273">
          <cell r="A273" t="str">
            <v>391</v>
          </cell>
        </row>
        <row r="274">
          <cell r="A274" t="str">
            <v>391</v>
          </cell>
        </row>
        <row r="275">
          <cell r="A275" t="str">
            <v>391</v>
          </cell>
        </row>
        <row r="276">
          <cell r="A276" t="str">
            <v>391</v>
          </cell>
        </row>
        <row r="277">
          <cell r="A277" t="str">
            <v>391</v>
          </cell>
        </row>
        <row r="278">
          <cell r="A278" t="str">
            <v>391</v>
          </cell>
        </row>
        <row r="279">
          <cell r="A279" t="str">
            <v>391</v>
          </cell>
        </row>
        <row r="280">
          <cell r="A280" t="str">
            <v>391</v>
          </cell>
        </row>
        <row r="281">
          <cell r="A281" t="str">
            <v>391</v>
          </cell>
        </row>
        <row r="282">
          <cell r="A282" t="str">
            <v>393</v>
          </cell>
        </row>
        <row r="283">
          <cell r="A283" t="str">
            <v>396</v>
          </cell>
        </row>
        <row r="284">
          <cell r="A284" t="str">
            <v>396</v>
          </cell>
        </row>
        <row r="285">
          <cell r="A285" t="str">
            <v>396</v>
          </cell>
        </row>
        <row r="286">
          <cell r="A286" t="str">
            <v>396</v>
          </cell>
        </row>
        <row r="287">
          <cell r="A287" t="str">
            <v>396</v>
          </cell>
        </row>
        <row r="288">
          <cell r="A288" t="str">
            <v>396</v>
          </cell>
        </row>
        <row r="289">
          <cell r="A289" t="str">
            <v>398</v>
          </cell>
        </row>
        <row r="290">
          <cell r="A290" t="str">
            <v>398</v>
          </cell>
        </row>
        <row r="291">
          <cell r="A291" t="str">
            <v>401</v>
          </cell>
        </row>
        <row r="292">
          <cell r="A292" t="str">
            <v>401</v>
          </cell>
        </row>
        <row r="293">
          <cell r="A293" t="str">
            <v>401</v>
          </cell>
        </row>
        <row r="294">
          <cell r="A294" t="str">
            <v>406</v>
          </cell>
        </row>
        <row r="295">
          <cell r="A295" t="str">
            <v>406</v>
          </cell>
        </row>
        <row r="296">
          <cell r="A296" t="str">
            <v>406</v>
          </cell>
        </row>
        <row r="297">
          <cell r="A297" t="str">
            <v>409</v>
          </cell>
        </row>
        <row r="298">
          <cell r="A298" t="str">
            <v>411</v>
          </cell>
        </row>
        <row r="299">
          <cell r="A299" t="str">
            <v>416</v>
          </cell>
        </row>
        <row r="300">
          <cell r="A300" t="str">
            <v>416</v>
          </cell>
        </row>
        <row r="301">
          <cell r="A301" t="str">
            <v>416</v>
          </cell>
        </row>
        <row r="302">
          <cell r="A302" t="str">
            <v>416</v>
          </cell>
        </row>
        <row r="303">
          <cell r="A303" t="str">
            <v>421</v>
          </cell>
        </row>
        <row r="304">
          <cell r="A304" t="str">
            <v>421</v>
          </cell>
        </row>
        <row r="305">
          <cell r="A305" t="str">
            <v>421</v>
          </cell>
        </row>
        <row r="306">
          <cell r="A306" t="str">
            <v>421</v>
          </cell>
        </row>
        <row r="307">
          <cell r="A307" t="str">
            <v>423</v>
          </cell>
        </row>
        <row r="308">
          <cell r="A308" t="str">
            <v>423</v>
          </cell>
        </row>
        <row r="309">
          <cell r="A309" t="str">
            <v>423</v>
          </cell>
        </row>
        <row r="310">
          <cell r="A310" t="str">
            <v>426</v>
          </cell>
        </row>
        <row r="311">
          <cell r="A311" t="str">
            <v>426</v>
          </cell>
        </row>
        <row r="312">
          <cell r="A312" t="str">
            <v>426</v>
          </cell>
        </row>
        <row r="313">
          <cell r="A313" t="str">
            <v>426</v>
          </cell>
        </row>
        <row r="314">
          <cell r="A314" t="str">
            <v>426</v>
          </cell>
        </row>
        <row r="315">
          <cell r="A315" t="str">
            <v>431</v>
          </cell>
        </row>
        <row r="316">
          <cell r="A316" t="str">
            <v>431</v>
          </cell>
        </row>
        <row r="317">
          <cell r="A317" t="str">
            <v>431</v>
          </cell>
        </row>
        <row r="318">
          <cell r="A318" t="str">
            <v>433</v>
          </cell>
        </row>
        <row r="319">
          <cell r="A319" t="str">
            <v>433</v>
          </cell>
        </row>
        <row r="320">
          <cell r="A320" t="str">
            <v>433</v>
          </cell>
        </row>
        <row r="321">
          <cell r="A321" t="str">
            <v>433</v>
          </cell>
        </row>
        <row r="322">
          <cell r="A322" t="str">
            <v>436</v>
          </cell>
        </row>
        <row r="323">
          <cell r="A323" t="str">
            <v>436</v>
          </cell>
        </row>
        <row r="324">
          <cell r="A324" t="str">
            <v>441</v>
          </cell>
        </row>
        <row r="325">
          <cell r="A325" t="str">
            <v>441</v>
          </cell>
        </row>
        <row r="326">
          <cell r="A326" t="str">
            <v>441</v>
          </cell>
        </row>
        <row r="327">
          <cell r="A327" t="str">
            <v>441</v>
          </cell>
        </row>
        <row r="328">
          <cell r="A328" t="str">
            <v>441</v>
          </cell>
        </row>
        <row r="329">
          <cell r="A329" t="str">
            <v>446</v>
          </cell>
        </row>
        <row r="330">
          <cell r="A330" t="str">
            <v>446</v>
          </cell>
        </row>
        <row r="331">
          <cell r="A331" t="str">
            <v>451</v>
          </cell>
        </row>
        <row r="332">
          <cell r="A332" t="str">
            <v>451</v>
          </cell>
        </row>
        <row r="333">
          <cell r="A333" t="str">
            <v>451</v>
          </cell>
        </row>
        <row r="334">
          <cell r="A334" t="str">
            <v>453</v>
          </cell>
        </row>
        <row r="335">
          <cell r="A335" t="str">
            <v>453</v>
          </cell>
        </row>
        <row r="336">
          <cell r="A336" t="str">
            <v>456</v>
          </cell>
        </row>
        <row r="337">
          <cell r="A337" t="str">
            <v>456</v>
          </cell>
        </row>
        <row r="338">
          <cell r="A338" t="str">
            <v>456</v>
          </cell>
        </row>
        <row r="339">
          <cell r="A339" t="str">
            <v>456</v>
          </cell>
        </row>
        <row r="340">
          <cell r="A340" t="str">
            <v>461</v>
          </cell>
        </row>
        <row r="341">
          <cell r="A341" t="str">
            <v>461</v>
          </cell>
        </row>
        <row r="342">
          <cell r="A342" t="str">
            <v>461</v>
          </cell>
        </row>
        <row r="343">
          <cell r="A343" t="str">
            <v>466</v>
          </cell>
        </row>
        <row r="344">
          <cell r="A344" t="str">
            <v>466</v>
          </cell>
        </row>
        <row r="345">
          <cell r="A345" t="str">
            <v>466</v>
          </cell>
        </row>
        <row r="346">
          <cell r="A346" t="str">
            <v>466</v>
          </cell>
        </row>
        <row r="347">
          <cell r="A347" t="str">
            <v>471</v>
          </cell>
        </row>
        <row r="348">
          <cell r="A348" t="str">
            <v>471</v>
          </cell>
        </row>
        <row r="349">
          <cell r="A349" t="str">
            <v>476</v>
          </cell>
        </row>
        <row r="350">
          <cell r="A350" t="str">
            <v>476</v>
          </cell>
        </row>
        <row r="351">
          <cell r="A351" t="str">
            <v>476</v>
          </cell>
        </row>
        <row r="352">
          <cell r="A352" t="str">
            <v>476</v>
          </cell>
        </row>
        <row r="353">
          <cell r="A353" t="str">
            <v>476</v>
          </cell>
        </row>
        <row r="354">
          <cell r="A354" t="str">
            <v>476</v>
          </cell>
        </row>
        <row r="355">
          <cell r="A355" t="str">
            <v>476</v>
          </cell>
        </row>
        <row r="356">
          <cell r="A356" t="str">
            <v>476</v>
          </cell>
        </row>
        <row r="357">
          <cell r="A357" t="str">
            <v>476</v>
          </cell>
        </row>
        <row r="358">
          <cell r="A358" t="str">
            <v>481</v>
          </cell>
        </row>
        <row r="359">
          <cell r="A359" t="str">
            <v>481</v>
          </cell>
        </row>
        <row r="360">
          <cell r="A360" t="str">
            <v>486</v>
          </cell>
        </row>
        <row r="361">
          <cell r="A361" t="str">
            <v>486</v>
          </cell>
        </row>
        <row r="362">
          <cell r="A362" t="str">
            <v>486</v>
          </cell>
        </row>
        <row r="363">
          <cell r="A363" t="str">
            <v>491</v>
          </cell>
        </row>
        <row r="364">
          <cell r="A364" t="str">
            <v>491</v>
          </cell>
        </row>
        <row r="365">
          <cell r="A365" t="str">
            <v>491</v>
          </cell>
        </row>
        <row r="366">
          <cell r="A366" t="str">
            <v>491</v>
          </cell>
        </row>
        <row r="367">
          <cell r="A367" t="str">
            <v>496</v>
          </cell>
        </row>
        <row r="368">
          <cell r="A368" t="str">
            <v>496</v>
          </cell>
        </row>
        <row r="369">
          <cell r="A369" t="str">
            <v>501</v>
          </cell>
        </row>
        <row r="370">
          <cell r="A370" t="str">
            <v>501</v>
          </cell>
        </row>
        <row r="371">
          <cell r="A371" t="str">
            <v>501</v>
          </cell>
        </row>
        <row r="372">
          <cell r="A372" t="str">
            <v>506</v>
          </cell>
        </row>
        <row r="373">
          <cell r="A373" t="str">
            <v>506</v>
          </cell>
        </row>
        <row r="374">
          <cell r="A374" t="str">
            <v>506</v>
          </cell>
        </row>
        <row r="375">
          <cell r="A375" t="str">
            <v>511</v>
          </cell>
        </row>
        <row r="376">
          <cell r="A376" t="str">
            <v>511</v>
          </cell>
        </row>
        <row r="377">
          <cell r="A377" t="str">
            <v>511</v>
          </cell>
        </row>
        <row r="378">
          <cell r="A378" t="str">
            <v>511</v>
          </cell>
        </row>
        <row r="379">
          <cell r="A379" t="str">
            <v>516</v>
          </cell>
        </row>
        <row r="380">
          <cell r="A380" t="str">
            <v>516</v>
          </cell>
        </row>
        <row r="381">
          <cell r="A381" t="str">
            <v>516</v>
          </cell>
        </row>
        <row r="382">
          <cell r="A382" t="str">
            <v>516</v>
          </cell>
        </row>
        <row r="383">
          <cell r="A383" t="str">
            <v>516</v>
          </cell>
        </row>
        <row r="384">
          <cell r="A384" t="str">
            <v>516</v>
          </cell>
        </row>
        <row r="385">
          <cell r="A385" t="str">
            <v>521</v>
          </cell>
        </row>
        <row r="386">
          <cell r="A386" t="str">
            <v>521</v>
          </cell>
        </row>
        <row r="387">
          <cell r="A387" t="str">
            <v>521</v>
          </cell>
        </row>
        <row r="388">
          <cell r="A388" t="str">
            <v>521</v>
          </cell>
        </row>
        <row r="389">
          <cell r="A389" t="str">
            <v>521</v>
          </cell>
        </row>
        <row r="390">
          <cell r="A390" t="str">
            <v>521</v>
          </cell>
        </row>
        <row r="391">
          <cell r="A391" t="str">
            <v>526</v>
          </cell>
        </row>
        <row r="392">
          <cell r="A392" t="str">
            <v>526</v>
          </cell>
        </row>
        <row r="393">
          <cell r="A393" t="str">
            <v>526</v>
          </cell>
        </row>
        <row r="394">
          <cell r="A394" t="str">
            <v>531</v>
          </cell>
        </row>
        <row r="395">
          <cell r="A395" t="str">
            <v>531</v>
          </cell>
        </row>
        <row r="396">
          <cell r="A396" t="str">
            <v>531</v>
          </cell>
        </row>
        <row r="397">
          <cell r="A397" t="str">
            <v>531</v>
          </cell>
        </row>
        <row r="398">
          <cell r="A398" t="str">
            <v>531</v>
          </cell>
        </row>
        <row r="399">
          <cell r="A399" t="str">
            <v>536</v>
          </cell>
        </row>
        <row r="400">
          <cell r="A400" t="str">
            <v>536</v>
          </cell>
        </row>
        <row r="401">
          <cell r="A401" t="str">
            <v>536</v>
          </cell>
        </row>
        <row r="402">
          <cell r="A402" t="str">
            <v>536</v>
          </cell>
        </row>
        <row r="403">
          <cell r="A403" t="str">
            <v>541</v>
          </cell>
        </row>
        <row r="404">
          <cell r="A404" t="str">
            <v>541</v>
          </cell>
        </row>
        <row r="405">
          <cell r="A405" t="str">
            <v>541</v>
          </cell>
        </row>
        <row r="406">
          <cell r="A406" t="str">
            <v>546</v>
          </cell>
        </row>
        <row r="407">
          <cell r="A407" t="str">
            <v>546</v>
          </cell>
        </row>
        <row r="408">
          <cell r="A408" t="str">
            <v>546</v>
          </cell>
        </row>
        <row r="409">
          <cell r="A409" t="str">
            <v>551</v>
          </cell>
        </row>
        <row r="410">
          <cell r="A410" t="str">
            <v>551</v>
          </cell>
        </row>
        <row r="411">
          <cell r="A411" t="str">
            <v>551</v>
          </cell>
        </row>
        <row r="412">
          <cell r="A412" t="str">
            <v>551</v>
          </cell>
        </row>
        <row r="413">
          <cell r="A413" t="str">
            <v>556</v>
          </cell>
        </row>
        <row r="414">
          <cell r="A414" t="str">
            <v>556</v>
          </cell>
        </row>
        <row r="415">
          <cell r="A415" t="str">
            <v>556</v>
          </cell>
        </row>
        <row r="416">
          <cell r="A416" t="str">
            <v>561</v>
          </cell>
        </row>
        <row r="417">
          <cell r="A417" t="str">
            <v>561</v>
          </cell>
        </row>
        <row r="418">
          <cell r="A418" t="str">
            <v>561</v>
          </cell>
        </row>
        <row r="419">
          <cell r="A419" t="str">
            <v>561</v>
          </cell>
        </row>
        <row r="420">
          <cell r="A420" t="str">
            <v>561</v>
          </cell>
        </row>
        <row r="421">
          <cell r="A421" t="str">
            <v>566</v>
          </cell>
        </row>
        <row r="422">
          <cell r="A422" t="str">
            <v>566</v>
          </cell>
        </row>
        <row r="423">
          <cell r="A423" t="str">
            <v>566</v>
          </cell>
        </row>
        <row r="424">
          <cell r="A424" t="str">
            <v>571</v>
          </cell>
        </row>
        <row r="425">
          <cell r="A425" t="str">
            <v>571</v>
          </cell>
        </row>
        <row r="426">
          <cell r="A426" t="str">
            <v>573</v>
          </cell>
        </row>
        <row r="427">
          <cell r="A427" t="str">
            <v>573</v>
          </cell>
        </row>
        <row r="428">
          <cell r="A428" t="str">
            <v>573</v>
          </cell>
        </row>
        <row r="429">
          <cell r="A429" t="str">
            <v>573</v>
          </cell>
        </row>
        <row r="430">
          <cell r="A430" t="str">
            <v>573</v>
          </cell>
        </row>
        <row r="431">
          <cell r="A431" t="str">
            <v>576</v>
          </cell>
        </row>
        <row r="432">
          <cell r="A432" t="str">
            <v>576</v>
          </cell>
        </row>
        <row r="433">
          <cell r="A433" t="str">
            <v>576</v>
          </cell>
        </row>
        <row r="434">
          <cell r="A434" t="str">
            <v>576</v>
          </cell>
        </row>
        <row r="435">
          <cell r="A435" t="str">
            <v>576</v>
          </cell>
        </row>
        <row r="436">
          <cell r="A436" t="str">
            <v>576</v>
          </cell>
        </row>
        <row r="437">
          <cell r="A437" t="str">
            <v>576</v>
          </cell>
        </row>
        <row r="438">
          <cell r="A438" t="str">
            <v>576</v>
          </cell>
        </row>
        <row r="439">
          <cell r="A439" t="str">
            <v>576</v>
          </cell>
        </row>
        <row r="440">
          <cell r="A440" t="str">
            <v>576</v>
          </cell>
        </row>
        <row r="441">
          <cell r="A441" t="str">
            <v>576</v>
          </cell>
        </row>
        <row r="442">
          <cell r="A442" t="str">
            <v>576</v>
          </cell>
        </row>
        <row r="443">
          <cell r="A443" t="str">
            <v>576</v>
          </cell>
        </row>
        <row r="444">
          <cell r="A444" t="str">
            <v>576</v>
          </cell>
        </row>
        <row r="445">
          <cell r="A445" t="str">
            <v>576</v>
          </cell>
        </row>
        <row r="446">
          <cell r="A446" t="str">
            <v>576</v>
          </cell>
        </row>
        <row r="447">
          <cell r="A447" t="str">
            <v>576</v>
          </cell>
        </row>
        <row r="448">
          <cell r="A448" t="str">
            <v>576</v>
          </cell>
        </row>
        <row r="449">
          <cell r="A449" t="str">
            <v>576</v>
          </cell>
        </row>
        <row r="450">
          <cell r="A450" t="str">
            <v>576</v>
          </cell>
        </row>
        <row r="451">
          <cell r="A451" t="str">
            <v>581</v>
          </cell>
        </row>
        <row r="452">
          <cell r="A452" t="str">
            <v>581</v>
          </cell>
        </row>
        <row r="453">
          <cell r="A453" t="str">
            <v>581</v>
          </cell>
        </row>
        <row r="454">
          <cell r="A454" t="str">
            <v>586</v>
          </cell>
        </row>
        <row r="455">
          <cell r="A455" t="str">
            <v>586</v>
          </cell>
        </row>
        <row r="456">
          <cell r="A456" t="str">
            <v>591</v>
          </cell>
        </row>
        <row r="457">
          <cell r="A457" t="str">
            <v>591</v>
          </cell>
        </row>
        <row r="458">
          <cell r="A458" t="str">
            <v>591</v>
          </cell>
        </row>
        <row r="459">
          <cell r="A459" t="str">
            <v>596</v>
          </cell>
        </row>
        <row r="460">
          <cell r="A460" t="str">
            <v>596</v>
          </cell>
        </row>
        <row r="461">
          <cell r="A461" t="str">
            <v>596</v>
          </cell>
        </row>
        <row r="462">
          <cell r="A462" t="str">
            <v>596</v>
          </cell>
        </row>
        <row r="463">
          <cell r="A463" t="str">
            <v>606</v>
          </cell>
        </row>
        <row r="464">
          <cell r="A464" t="str">
            <v>606</v>
          </cell>
        </row>
        <row r="465">
          <cell r="A465" t="str">
            <v>611</v>
          </cell>
        </row>
        <row r="466">
          <cell r="A466" t="str">
            <v>616</v>
          </cell>
        </row>
        <row r="467">
          <cell r="A467" t="str">
            <v>616</v>
          </cell>
        </row>
        <row r="468">
          <cell r="A468" t="str">
            <v>621</v>
          </cell>
        </row>
        <row r="469">
          <cell r="A469" t="str">
            <v>621</v>
          </cell>
        </row>
        <row r="470">
          <cell r="A470" t="str">
            <v>621</v>
          </cell>
        </row>
        <row r="471">
          <cell r="A471" t="str">
            <v>621</v>
          </cell>
        </row>
        <row r="472">
          <cell r="A472" t="str">
            <v>621</v>
          </cell>
        </row>
        <row r="473">
          <cell r="A473" t="str">
            <v>623</v>
          </cell>
        </row>
        <row r="474">
          <cell r="A474" t="str">
            <v>625</v>
          </cell>
        </row>
        <row r="475">
          <cell r="A475" t="str">
            <v>625</v>
          </cell>
        </row>
        <row r="476">
          <cell r="A476" t="str">
            <v>626</v>
          </cell>
        </row>
        <row r="477">
          <cell r="A477" t="str">
            <v>626</v>
          </cell>
        </row>
        <row r="478">
          <cell r="A478" t="str">
            <v>628</v>
          </cell>
        </row>
        <row r="479">
          <cell r="A479" t="str">
            <v>628</v>
          </cell>
        </row>
        <row r="480">
          <cell r="A480" t="str">
            <v>631</v>
          </cell>
        </row>
        <row r="481">
          <cell r="A481" t="str">
            <v>631</v>
          </cell>
        </row>
        <row r="482">
          <cell r="A482" t="str">
            <v>636</v>
          </cell>
        </row>
        <row r="483">
          <cell r="A483" t="str">
            <v>636</v>
          </cell>
        </row>
        <row r="484">
          <cell r="A484" t="str">
            <v>636</v>
          </cell>
        </row>
        <row r="485">
          <cell r="A485" t="str">
            <v>641</v>
          </cell>
        </row>
        <row r="486">
          <cell r="A486" t="str">
            <v>641</v>
          </cell>
        </row>
        <row r="487">
          <cell r="A487" t="str">
            <v>641</v>
          </cell>
        </row>
        <row r="488">
          <cell r="A488" t="str">
            <v>641</v>
          </cell>
        </row>
        <row r="489">
          <cell r="A489" t="str">
            <v>641</v>
          </cell>
        </row>
        <row r="490">
          <cell r="A490" t="str">
            <v>646</v>
          </cell>
        </row>
        <row r="491">
          <cell r="A491" t="str">
            <v>646</v>
          </cell>
        </row>
        <row r="492">
          <cell r="A492" t="str">
            <v>651</v>
          </cell>
        </row>
        <row r="493">
          <cell r="A493" t="str">
            <v>651</v>
          </cell>
        </row>
        <row r="494">
          <cell r="A494" t="str">
            <v>656</v>
          </cell>
        </row>
        <row r="495">
          <cell r="A495" t="str">
            <v>656</v>
          </cell>
        </row>
        <row r="496">
          <cell r="A496" t="str">
            <v>656</v>
          </cell>
        </row>
        <row r="497">
          <cell r="A497" t="str">
            <v>661</v>
          </cell>
        </row>
        <row r="498">
          <cell r="A498" t="str">
            <v>661</v>
          </cell>
        </row>
        <row r="499">
          <cell r="A499" t="str">
            <v>661</v>
          </cell>
        </row>
        <row r="500">
          <cell r="A500" t="str">
            <v>661</v>
          </cell>
        </row>
        <row r="501">
          <cell r="A501" t="str">
            <v>666</v>
          </cell>
        </row>
        <row r="502">
          <cell r="A502" t="str">
            <v>666</v>
          </cell>
        </row>
        <row r="503">
          <cell r="A503" t="str">
            <v>666</v>
          </cell>
        </row>
        <row r="504">
          <cell r="A504" t="str">
            <v>666</v>
          </cell>
        </row>
        <row r="505">
          <cell r="A505" t="str">
            <v>671</v>
          </cell>
        </row>
        <row r="506">
          <cell r="A506" t="str">
            <v>676</v>
          </cell>
        </row>
        <row r="507">
          <cell r="A507" t="str">
            <v>676</v>
          </cell>
        </row>
        <row r="508">
          <cell r="A508" t="str">
            <v>681</v>
          </cell>
        </row>
        <row r="509">
          <cell r="A509" t="str">
            <v>681</v>
          </cell>
        </row>
        <row r="510">
          <cell r="A510" t="str">
            <v>686</v>
          </cell>
        </row>
        <row r="511">
          <cell r="A511" t="str">
            <v>686</v>
          </cell>
        </row>
        <row r="512">
          <cell r="A512" t="str">
            <v>691</v>
          </cell>
        </row>
        <row r="513">
          <cell r="A513" t="str">
            <v>691</v>
          </cell>
        </row>
        <row r="514">
          <cell r="A514" t="str">
            <v>691</v>
          </cell>
        </row>
        <row r="515">
          <cell r="A515" t="str">
            <v>691</v>
          </cell>
        </row>
        <row r="516">
          <cell r="A516" t="str">
            <v>696</v>
          </cell>
        </row>
        <row r="517">
          <cell r="A517" t="str">
            <v>701</v>
          </cell>
        </row>
        <row r="518">
          <cell r="A518" t="str">
            <v>701</v>
          </cell>
        </row>
        <row r="519">
          <cell r="A519" t="str">
            <v>706</v>
          </cell>
        </row>
        <row r="520">
          <cell r="A520" t="str">
            <v>711</v>
          </cell>
        </row>
        <row r="521">
          <cell r="A521" t="str">
            <v>711</v>
          </cell>
        </row>
        <row r="522">
          <cell r="A522" t="str">
            <v>716</v>
          </cell>
        </row>
        <row r="523">
          <cell r="A523" t="str">
            <v>716</v>
          </cell>
        </row>
        <row r="524">
          <cell r="A524" t="str">
            <v>721</v>
          </cell>
        </row>
        <row r="525">
          <cell r="A525" t="str">
            <v>721</v>
          </cell>
        </row>
        <row r="526">
          <cell r="A526" t="str">
            <v>726</v>
          </cell>
        </row>
        <row r="527">
          <cell r="A527" t="str">
            <v>726</v>
          </cell>
        </row>
        <row r="528">
          <cell r="A528" t="str">
            <v>731</v>
          </cell>
        </row>
        <row r="529">
          <cell r="A529" t="str">
            <v>736</v>
          </cell>
        </row>
        <row r="530">
          <cell r="A530" t="str">
            <v>736</v>
          </cell>
        </row>
        <row r="531">
          <cell r="A531" t="str">
            <v>741</v>
          </cell>
        </row>
        <row r="532">
          <cell r="A532" t="str">
            <v>741</v>
          </cell>
        </row>
        <row r="533">
          <cell r="A533" t="str">
            <v>741</v>
          </cell>
        </row>
        <row r="534">
          <cell r="A534" t="str">
            <v>743</v>
          </cell>
        </row>
        <row r="535">
          <cell r="A535" t="str">
            <v>743</v>
          </cell>
        </row>
        <row r="536">
          <cell r="A536" t="str">
            <v>746</v>
          </cell>
        </row>
        <row r="537">
          <cell r="A537" t="str">
            <v>746</v>
          </cell>
        </row>
        <row r="538">
          <cell r="A538" t="str">
            <v>746</v>
          </cell>
        </row>
        <row r="539">
          <cell r="A539" t="str">
            <v>751</v>
          </cell>
        </row>
        <row r="540">
          <cell r="A540" t="str">
            <v>751</v>
          </cell>
        </row>
        <row r="541">
          <cell r="A541" t="str">
            <v>751</v>
          </cell>
        </row>
        <row r="542">
          <cell r="A542" t="str">
            <v>756</v>
          </cell>
        </row>
        <row r="543">
          <cell r="A543" t="str">
            <v>756</v>
          </cell>
        </row>
        <row r="544">
          <cell r="A544" t="str">
            <v>756</v>
          </cell>
        </row>
        <row r="545">
          <cell r="A545" t="str">
            <v>756</v>
          </cell>
        </row>
        <row r="546">
          <cell r="A546" t="str">
            <v>756</v>
          </cell>
        </row>
        <row r="547">
          <cell r="A547" t="str">
            <v>756</v>
          </cell>
        </row>
        <row r="548">
          <cell r="A548" t="str">
            <v>761</v>
          </cell>
        </row>
        <row r="549">
          <cell r="A549" t="str">
            <v>766</v>
          </cell>
        </row>
        <row r="550">
          <cell r="A550" t="str">
            <v>766</v>
          </cell>
        </row>
        <row r="551">
          <cell r="A551" t="str">
            <v>771</v>
          </cell>
        </row>
        <row r="552">
          <cell r="A552" t="str">
            <v>771</v>
          </cell>
        </row>
        <row r="553">
          <cell r="A553" t="str">
            <v>771</v>
          </cell>
        </row>
        <row r="554">
          <cell r="A554" t="str">
            <v>771</v>
          </cell>
        </row>
        <row r="555">
          <cell r="A555" t="str">
            <v>776</v>
          </cell>
        </row>
        <row r="556">
          <cell r="A556" t="str">
            <v>776</v>
          </cell>
        </row>
        <row r="557">
          <cell r="A557" t="str">
            <v>776</v>
          </cell>
        </row>
        <row r="558">
          <cell r="A558" t="str">
            <v>781</v>
          </cell>
        </row>
        <row r="559">
          <cell r="A559" t="str">
            <v>781</v>
          </cell>
        </row>
        <row r="560">
          <cell r="A560" t="str">
            <v>786</v>
          </cell>
        </row>
        <row r="561">
          <cell r="A561" t="str">
            <v>791</v>
          </cell>
        </row>
        <row r="562">
          <cell r="A562" t="str">
            <v>796</v>
          </cell>
        </row>
        <row r="563">
          <cell r="A563" t="str">
            <v>796</v>
          </cell>
        </row>
        <row r="564">
          <cell r="A564" t="str">
            <v>801</v>
          </cell>
        </row>
        <row r="565">
          <cell r="A565" t="str">
            <v>801</v>
          </cell>
        </row>
        <row r="566">
          <cell r="A566" t="str">
            <v>801</v>
          </cell>
        </row>
        <row r="567">
          <cell r="A567" t="str">
            <v>801</v>
          </cell>
        </row>
        <row r="568">
          <cell r="A568" t="str">
            <v>806</v>
          </cell>
        </row>
        <row r="569">
          <cell r="A569" t="str">
            <v>806</v>
          </cell>
        </row>
        <row r="570">
          <cell r="A570" t="str">
            <v>811</v>
          </cell>
        </row>
        <row r="571">
          <cell r="A571" t="str">
            <v>813</v>
          </cell>
        </row>
        <row r="572">
          <cell r="A572" t="str">
            <v>813</v>
          </cell>
        </row>
        <row r="573">
          <cell r="A573" t="str">
            <v>816</v>
          </cell>
        </row>
        <row r="574">
          <cell r="A574" t="str">
            <v>816</v>
          </cell>
        </row>
        <row r="575">
          <cell r="A575" t="str">
            <v>821</v>
          </cell>
        </row>
        <row r="576">
          <cell r="A576" t="str">
            <v>821</v>
          </cell>
        </row>
        <row r="577">
          <cell r="A577" t="str">
            <v>821</v>
          </cell>
        </row>
        <row r="578">
          <cell r="A578" t="str">
            <v>821</v>
          </cell>
        </row>
        <row r="579">
          <cell r="A579" t="str">
            <v>826</v>
          </cell>
        </row>
        <row r="580">
          <cell r="A580" t="str">
            <v>831</v>
          </cell>
        </row>
        <row r="581">
          <cell r="A581" t="str">
            <v>831</v>
          </cell>
        </row>
        <row r="582">
          <cell r="A582" t="str">
            <v>990</v>
          </cell>
        </row>
        <row r="583">
          <cell r="A583" t="str">
            <v>990</v>
          </cell>
        </row>
        <row r="584">
          <cell r="A584" t="str">
            <v>990</v>
          </cell>
        </row>
        <row r="585">
          <cell r="A585" t="str">
            <v>_x001A_</v>
          </cell>
        </row>
      </sheetData>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zon-pond"/>
      <sheetName val="Dados"/>
      <sheetName val="CALC COMISSAO VENDAS - VARIAVEL"/>
      <sheetName val="Preço Deposito"/>
      <sheetName val="#REF"/>
      <sheetName val="HOME"/>
      <sheetName val="PRD1"/>
      <sheetName val="PRD2"/>
      <sheetName val="PRD3"/>
      <sheetName val="PRD4"/>
      <sheetName val="CHART-PRD1"/>
      <sheetName val="CHART-PRD21"/>
      <sheetName val="CHART-PRD22"/>
      <sheetName val="CHART-PRD3"/>
      <sheetName val="CHART-PRD4"/>
      <sheetName val="CHART-PRD5"/>
      <sheetName val="Agu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 UP"/>
      <sheetName val="COVER"/>
      <sheetName val="INDEX"/>
      <sheetName val="Audit Sign off"/>
      <sheetName val="Director Representation"/>
      <sheetName val="C1000 Cash Flow "/>
      <sheetName val="P1000 P&amp;L"/>
      <sheetName val="P1100 Turnover"/>
      <sheetName val="P1110 Cost of Sales"/>
      <sheetName val="P1120 Distribution Costs"/>
      <sheetName val="P1130 Admin Costs"/>
      <sheetName val="P1170 Other Operating Income"/>
      <sheetName val="P1200 Exceptional Items"/>
      <sheetName val="P1300 Interest"/>
      <sheetName val="P1400 Dividends"/>
      <sheetName val="P1500 Other P&amp;L Details"/>
      <sheetName val="P1600 Profit Reconciliation"/>
      <sheetName val="B1000 Balance Sheet"/>
      <sheetName val="B1100 Tangible Assets"/>
      <sheetName val="B1110 Plant and Equipment"/>
      <sheetName val="B1120 Fixed Asset Disposals"/>
      <sheetName val="B1150 Intangibles - Internal"/>
      <sheetName val="B1160 Purchased Goodwill"/>
      <sheetName val="B1200 Investment in Subs"/>
      <sheetName val="B1210 Provision in Subs"/>
      <sheetName val="B1300 Associates &amp; Other Invest"/>
      <sheetName val="B1400 Stocks"/>
      <sheetName val="B1500 Debtors"/>
      <sheetName val="B1600 Current Asset Investments"/>
      <sheetName val="B1700 Cash &amp; Bank"/>
      <sheetName val="B1800 Creditors &lt; 1 Year"/>
      <sheetName val="B1900 Creditors &gt; 1 Year"/>
      <sheetName val="B2000 Leasing and Provisions"/>
      <sheetName val="B2010 Loans"/>
      <sheetName val="B2100 Intra Group"/>
      <sheetName val="B2200 Assoc, Cap Com, Conting"/>
      <sheetName val="B3000 Share Capital &amp; Reserves"/>
      <sheetName val="R1000 Related Party Trans"/>
      <sheetName val="T1000 Taxation"/>
      <sheetName val="T1100 Tax Reconciliation"/>
      <sheetName val="T1200 Deferred Tax"/>
      <sheetName val="18 mth reconcilaition"/>
      <sheetName val="SET_UP"/>
      <sheetName val="Audit_Sign_off"/>
      <sheetName val="Director_Representation"/>
      <sheetName val="C1000_Cash_Flow_"/>
      <sheetName val="P1000_P&amp;L"/>
      <sheetName val="P1100_Turnover"/>
      <sheetName val="P1110_Cost_of_Sales"/>
      <sheetName val="P1120_Distribution_Costs"/>
      <sheetName val="P1130_Admin_Costs"/>
      <sheetName val="P1170_Other_Operating_Income"/>
      <sheetName val="P1200_Exceptional_Items"/>
      <sheetName val="P1300_Interest"/>
      <sheetName val="P1400_Dividends"/>
      <sheetName val="P1500_Other_P&amp;L_Details"/>
      <sheetName val="P1600_Profit_Reconciliation"/>
      <sheetName val="B1000_Balance_Sheet"/>
      <sheetName val="B1100_Tangible_Assets"/>
      <sheetName val="B1110_Plant_and_Equipment"/>
      <sheetName val="B1120_Fixed_Asset_Disposals"/>
      <sheetName val="B1150_Intangibles_-_Internal"/>
      <sheetName val="B1160_Purchased_Goodwill"/>
      <sheetName val="B1200_Investment_in_Subs"/>
      <sheetName val="B1210_Provision_in_Subs"/>
      <sheetName val="B1300_Associates_&amp;_Other_Invest"/>
      <sheetName val="B1400_Stocks"/>
      <sheetName val="B1500_Debtors"/>
      <sheetName val="B1600_Current_Asset_Investments"/>
      <sheetName val="B1700_Cash_&amp;_Bank"/>
      <sheetName val="B1800_Creditors_&lt;_1_Year"/>
      <sheetName val="B1900_Creditors_&gt;_1_Year"/>
      <sheetName val="B2000_Leasing_and_Provisions"/>
      <sheetName val="B2010_Loans"/>
      <sheetName val="B2100_Intra_Group"/>
      <sheetName val="B2200_Assoc,_Cap_Com,_Conting"/>
      <sheetName val="B3000_Share_Capital_&amp;_Reserves"/>
      <sheetName val="R1000_Related_Party_Trans"/>
      <sheetName val="T1000_Taxation"/>
      <sheetName val="T1100_Tax_Reconciliation"/>
      <sheetName val="T1200_Deferred_Tax"/>
      <sheetName val="18_mth_reconcilaition"/>
    </sheetNames>
    <sheetDataSet>
      <sheetData sheetId="0" refreshError="1">
        <row r="3">
          <cell r="B3" t="str">
            <v>PARSEQ STATUTORY YEAR END PACK</v>
          </cell>
        </row>
        <row r="4">
          <cell r="B4" t="str">
            <v>TWELVE MONTHS ENDED 31 DECEMBER 2010</v>
          </cell>
        </row>
        <row r="12">
          <cell r="C12" t="str">
            <v>DOCUMETRIC HELLABY LIMITED</v>
          </cell>
        </row>
        <row r="14">
          <cell r="C14">
            <v>2010</v>
          </cell>
        </row>
        <row r="16">
          <cell r="C16" t="str">
            <v>GBP</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Tax"/>
      <sheetName val="Quattor Participações"/>
      <sheetName val="Quattor Química"/>
      <sheetName val="Quattor Petroquímica"/>
      <sheetName val="Unipar"/>
      <sheetName val="Polibutenos"/>
      <sheetName val="Rio Polímeros"/>
      <sheetName val="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
          <cell r="D1" t="str">
            <v>Principal</v>
          </cell>
          <cell r="E1" t="str">
            <v>Juros</v>
          </cell>
          <cell r="F1" t="str">
            <v>Máxima</v>
          </cell>
          <cell r="G1" t="str">
            <v>Mínima</v>
          </cell>
        </row>
        <row r="2">
          <cell r="A2" t="str">
            <v>(Polibutenos)</v>
          </cell>
          <cell r="B2" t="str">
            <v>Indedutibilidade de depreciação</v>
          </cell>
          <cell r="D2">
            <v>37.958711800000003</v>
          </cell>
          <cell r="E2">
            <v>26.936768366080003</v>
          </cell>
          <cell r="F2">
            <v>28.469033849999999</v>
          </cell>
          <cell r="G2">
            <v>7.5917423600000014</v>
          </cell>
        </row>
        <row r="3">
          <cell r="A3" t="str">
            <v>(Polibutenos)</v>
          </cell>
          <cell r="B3" t="str">
            <v>Indedutibilidade de depreciação</v>
          </cell>
          <cell r="D3">
            <v>37.958711800000003</v>
          </cell>
          <cell r="E3">
            <v>20.604939142899998</v>
          </cell>
          <cell r="F3">
            <v>28.469033849999999</v>
          </cell>
          <cell r="G3">
            <v>7.5917423600000014</v>
          </cell>
        </row>
        <row r="4">
          <cell r="A4" t="str">
            <v>(Polibutenos)</v>
          </cell>
          <cell r="B4" t="str">
            <v>Indedutibilidade de depreciação</v>
          </cell>
          <cell r="D4">
            <v>38.848250399999991</v>
          </cell>
          <cell r="E4">
            <v>14.934887374579997</v>
          </cell>
          <cell r="F4">
            <v>29.136187799999998</v>
          </cell>
          <cell r="G4">
            <v>7.7696500800000017</v>
          </cell>
        </row>
        <row r="5">
          <cell r="A5" t="str">
            <v>(Polibutenos)</v>
          </cell>
          <cell r="B5" t="str">
            <v>Indedutibilidade de depreciação</v>
          </cell>
          <cell r="D5">
            <v>38.848250399999991</v>
          </cell>
          <cell r="E5">
            <v>10.20284650142</v>
          </cell>
          <cell r="F5">
            <v>29.136187799999998</v>
          </cell>
          <cell r="G5">
            <v>7.7696500800000017</v>
          </cell>
        </row>
        <row r="6">
          <cell r="A6" t="str">
            <v>(Polibutenos)</v>
          </cell>
          <cell r="B6" t="str">
            <v>Indedutibilidade de depreciação</v>
          </cell>
          <cell r="D6">
            <v>29.061108999999998</v>
          </cell>
          <cell r="E6">
            <v>4.4235863091199992</v>
          </cell>
          <cell r="F6">
            <v>21.795831749999994</v>
          </cell>
          <cell r="G6">
            <v>5.8122217999999997</v>
          </cell>
        </row>
        <row r="7">
          <cell r="A7" t="str">
            <v>(Polibutenos)</v>
          </cell>
          <cell r="B7" t="str">
            <v>Indedutibilidade de depreciação</v>
          </cell>
          <cell r="D7">
            <v>0</v>
          </cell>
          <cell r="E7">
            <v>0</v>
          </cell>
          <cell r="F7">
            <v>0</v>
          </cell>
          <cell r="G7">
            <v>0</v>
          </cell>
        </row>
        <row r="8">
          <cell r="A8" t="str">
            <v>(Polibutenos)</v>
          </cell>
          <cell r="B8" t="str">
            <v>Vale Transporte</v>
          </cell>
          <cell r="D8">
            <v>0</v>
          </cell>
          <cell r="E8">
            <v>0</v>
          </cell>
          <cell r="F8">
            <v>0</v>
          </cell>
          <cell r="G8">
            <v>0</v>
          </cell>
        </row>
        <row r="9">
          <cell r="A9" t="str">
            <v>(Polibutenos)</v>
          </cell>
          <cell r="B9" t="str">
            <v>Vale Transporte</v>
          </cell>
          <cell r="D9">
            <v>0.31483334633333326</v>
          </cell>
          <cell r="E9">
            <v>0.12349762269644038</v>
          </cell>
          <cell r="F9">
            <v>0.16820865599999996</v>
          </cell>
          <cell r="G9">
            <v>4.7323491599999996E-2</v>
          </cell>
        </row>
        <row r="10">
          <cell r="A10" t="str">
            <v>(Polibutenos)</v>
          </cell>
          <cell r="B10" t="str">
            <v>Vale Transporte</v>
          </cell>
          <cell r="D10">
            <v>0.37370234066666669</v>
          </cell>
          <cell r="E10">
            <v>0.10345732098957275</v>
          </cell>
          <cell r="F10">
            <v>0.19966108800000001</v>
          </cell>
          <cell r="G10">
            <v>5.6172256800000007E-2</v>
          </cell>
        </row>
        <row r="11">
          <cell r="A11" t="str">
            <v>(Polibutenos)</v>
          </cell>
          <cell r="B11" t="str">
            <v>Vale Transporte</v>
          </cell>
          <cell r="D11">
            <v>0.4825291659999999</v>
          </cell>
          <cell r="E11">
            <v>9.1591238590065197E-2</v>
          </cell>
          <cell r="F11">
            <v>0.258797322</v>
          </cell>
          <cell r="G11">
            <v>7.2660571199999996E-2</v>
          </cell>
        </row>
        <row r="12">
          <cell r="A12" t="str">
            <v>(Polibutenos)</v>
          </cell>
          <cell r="B12" t="str">
            <v>Vale Transporte</v>
          </cell>
          <cell r="D12">
            <v>0.90310966066666676</v>
          </cell>
          <cell r="E12">
            <v>0.10280643183392559</v>
          </cell>
          <cell r="F12">
            <v>0.48436939800000006</v>
          </cell>
          <cell r="G12">
            <v>0.13599274080000001</v>
          </cell>
        </row>
        <row r="13">
          <cell r="A13" t="str">
            <v>(Polibutenos)</v>
          </cell>
          <cell r="B13" t="str">
            <v>Vale Transporte</v>
          </cell>
          <cell r="D13">
            <v>0.94898091399999995</v>
          </cell>
          <cell r="E13">
            <v>2.7344268191261713E-2</v>
          </cell>
          <cell r="F13">
            <v>0.46489123800000004</v>
          </cell>
          <cell r="G13">
            <v>0.13052400480000001</v>
          </cell>
        </row>
        <row r="14">
          <cell r="A14" t="str">
            <v>(Polibutenos)</v>
          </cell>
          <cell r="B14" t="str">
            <v>Ausência de INSS cooperativa</v>
          </cell>
          <cell r="D14">
            <v>0</v>
          </cell>
          <cell r="E14">
            <v>0</v>
          </cell>
          <cell r="F14">
            <v>0</v>
          </cell>
          <cell r="G14">
            <v>0</v>
          </cell>
        </row>
        <row r="15">
          <cell r="A15" t="str">
            <v>(Polibutenos)</v>
          </cell>
          <cell r="B15" t="str">
            <v>Ausência de INSS cooperativa</v>
          </cell>
          <cell r="D15">
            <v>3.4210500000000001</v>
          </cell>
          <cell r="E15">
            <v>0</v>
          </cell>
          <cell r="F15">
            <v>2.5657874999999999</v>
          </cell>
          <cell r="G15">
            <v>0.68420999999999998</v>
          </cell>
        </row>
        <row r="16">
          <cell r="A16" t="str">
            <v>(Polibutenos)</v>
          </cell>
          <cell r="B16" t="str">
            <v>Ausência de INSS cooperativa</v>
          </cell>
          <cell r="D16">
            <v>3.4210500000000001</v>
          </cell>
          <cell r="E16">
            <v>0</v>
          </cell>
          <cell r="F16">
            <v>2.5657874999999999</v>
          </cell>
          <cell r="G16">
            <v>0.68420999999999998</v>
          </cell>
        </row>
        <row r="17">
          <cell r="A17" t="str">
            <v>(Polibutenos)</v>
          </cell>
          <cell r="B17" t="str">
            <v>Ausência de INSS cooperativa</v>
          </cell>
          <cell r="D17">
            <v>3.4210500000000001</v>
          </cell>
          <cell r="E17">
            <v>0</v>
          </cell>
          <cell r="F17">
            <v>2.5657874999999999</v>
          </cell>
          <cell r="G17">
            <v>0.68420999999999998</v>
          </cell>
        </row>
        <row r="18">
          <cell r="A18" t="str">
            <v>(Polibutenos)</v>
          </cell>
          <cell r="B18" t="str">
            <v>Ausência de INSS cooperativa</v>
          </cell>
          <cell r="D18">
            <v>3.0601500000000001</v>
          </cell>
          <cell r="E18">
            <v>0</v>
          </cell>
          <cell r="F18">
            <v>2.2951125000000001</v>
          </cell>
          <cell r="G18">
            <v>0.61202999999999996</v>
          </cell>
        </row>
        <row r="19">
          <cell r="A19" t="str">
            <v>(Polibutenos)</v>
          </cell>
          <cell r="B19" t="str">
            <v>Ausência de INSS cooperativa</v>
          </cell>
          <cell r="D19">
            <v>3.7819499999999997</v>
          </cell>
          <cell r="E19">
            <v>0</v>
          </cell>
          <cell r="F19">
            <v>2.8364624999999997</v>
          </cell>
          <cell r="G19">
            <v>0.75639000000000001</v>
          </cell>
        </row>
        <row r="20">
          <cell r="A20" t="str">
            <v>(Polibutenos)</v>
          </cell>
          <cell r="B20" t="str">
            <v>Ausência de Registro no PAT</v>
          </cell>
          <cell r="D20">
            <v>0</v>
          </cell>
          <cell r="E20">
            <v>0</v>
          </cell>
          <cell r="F20">
            <v>0</v>
          </cell>
          <cell r="G20">
            <v>0</v>
          </cell>
        </row>
        <row r="21">
          <cell r="A21" t="str">
            <v>(Polibutenos)</v>
          </cell>
          <cell r="B21" t="str">
            <v>Ausência de Registro no PAT</v>
          </cell>
          <cell r="D21">
            <v>33.520220548111112</v>
          </cell>
          <cell r="E21">
            <v>13.148758218162744</v>
          </cell>
          <cell r="F21">
            <v>17.909129743999998</v>
          </cell>
          <cell r="G21">
            <v>5.0385192484000001</v>
          </cell>
        </row>
        <row r="22">
          <cell r="A22" t="str">
            <v>(Polibutenos)</v>
          </cell>
          <cell r="B22" t="str">
            <v>Ausência de Registro no PAT</v>
          </cell>
          <cell r="D22">
            <v>28.554350738277776</v>
          </cell>
          <cell r="E22">
            <v>7.90510603896346</v>
          </cell>
          <cell r="F22">
            <v>15.255972775999998</v>
          </cell>
          <cell r="G22">
            <v>4.2920852986</v>
          </cell>
        </row>
        <row r="23">
          <cell r="A23" t="str">
            <v>(Polibutenos)</v>
          </cell>
          <cell r="B23" t="str">
            <v>Ausência de Registro no PAT</v>
          </cell>
          <cell r="D23">
            <v>29.886136599222219</v>
          </cell>
          <cell r="E23">
            <v>5.6728348474476302</v>
          </cell>
          <cell r="F23">
            <v>16.028983658999998</v>
          </cell>
          <cell r="G23">
            <v>4.5003367864000001</v>
          </cell>
        </row>
        <row r="24">
          <cell r="A24" t="str">
            <v>(Polibutenos)</v>
          </cell>
          <cell r="B24" t="str">
            <v>Ausência de Registro no PAT</v>
          </cell>
          <cell r="D24">
            <v>33.203382024111107</v>
          </cell>
          <cell r="E24">
            <v>3.7797416851877559</v>
          </cell>
          <cell r="F24">
            <v>17.808138770999999</v>
          </cell>
          <cell r="G24">
            <v>4.9998567416000004</v>
          </cell>
        </row>
        <row r="25">
          <cell r="A25" t="str">
            <v>(Polibutenos)</v>
          </cell>
          <cell r="B25" t="str">
            <v>Ausência de Registro no PAT</v>
          </cell>
          <cell r="D25">
            <v>32.540426318777783</v>
          </cell>
          <cell r="E25">
            <v>0.93763123282229799</v>
          </cell>
          <cell r="F25">
            <v>15.941057247</v>
          </cell>
          <cell r="G25">
            <v>4.4756503511999997</v>
          </cell>
        </row>
        <row r="26">
          <cell r="A26" t="str">
            <v>(Polibutenos)</v>
          </cell>
          <cell r="B26" t="str">
            <v>Fringe Benefits Diretores Estatutários</v>
          </cell>
          <cell r="D26">
            <v>0</v>
          </cell>
          <cell r="E26">
            <v>0</v>
          </cell>
          <cell r="F26">
            <v>0</v>
          </cell>
          <cell r="G26">
            <v>0</v>
          </cell>
        </row>
        <row r="27">
          <cell r="A27" t="str">
            <v>(Polibutenos)</v>
          </cell>
          <cell r="B27" t="str">
            <v>Fringe Benefits Diretores Estatutários</v>
          </cell>
          <cell r="D27">
            <v>3.3132008000000002</v>
          </cell>
          <cell r="E27">
            <v>1.8229230801599996</v>
          </cell>
          <cell r="F27">
            <v>2.4849006</v>
          </cell>
          <cell r="G27">
            <v>0.66264016000000003</v>
          </cell>
        </row>
        <row r="28">
          <cell r="A28" t="str">
            <v>(Polibutenos)</v>
          </cell>
          <cell r="B28" t="str">
            <v>Fringe Benefits Diretores Estatutários</v>
          </cell>
          <cell r="D28">
            <v>3.9327183999999997</v>
          </cell>
          <cell r="E28">
            <v>1.52943418576</v>
          </cell>
          <cell r="F28">
            <v>2.9495388</v>
          </cell>
          <cell r="G28">
            <v>0.78654367999999997</v>
          </cell>
        </row>
        <row r="29">
          <cell r="A29" t="str">
            <v>(Polibutenos)</v>
          </cell>
          <cell r="B29" t="str">
            <v>Fringe Benefits Diretores Estatutários</v>
          </cell>
          <cell r="D29">
            <v>5.101605600000001</v>
          </cell>
          <cell r="E29">
            <v>1.3580474107199998</v>
          </cell>
          <cell r="F29">
            <v>3.8262042000000003</v>
          </cell>
          <cell r="G29">
            <v>1.02032112</v>
          </cell>
        </row>
        <row r="30">
          <cell r="A30" t="str">
            <v>(Polibutenos)</v>
          </cell>
          <cell r="B30" t="str">
            <v>Fringe Benefits Diretores Estatutários</v>
          </cell>
          <cell r="D30">
            <v>9.5482504000000006</v>
          </cell>
          <cell r="E30">
            <v>1.52199111376</v>
          </cell>
          <cell r="F30">
            <v>7.1611877999999995</v>
          </cell>
          <cell r="G30">
            <v>1.9096500800000002</v>
          </cell>
        </row>
        <row r="31">
          <cell r="A31" t="str">
            <v>(Polibutenos)</v>
          </cell>
          <cell r="B31" t="str">
            <v>Fringe Benefits Diretores Estatutários</v>
          </cell>
          <cell r="D31">
            <v>9.1642823999999994</v>
          </cell>
          <cell r="E31">
            <v>0.40872699504000004</v>
          </cell>
          <cell r="F31">
            <v>6.8732118000000009</v>
          </cell>
          <cell r="G31">
            <v>1.8328564800000002</v>
          </cell>
        </row>
        <row r="32">
          <cell r="A32" t="str">
            <v>(Polibutenos)</v>
          </cell>
          <cell r="B32" t="str">
            <v>Empregados que não registram ponto no intervalo de almoço</v>
          </cell>
          <cell r="D32">
            <v>0</v>
          </cell>
          <cell r="E32">
            <v>0</v>
          </cell>
          <cell r="F32">
            <v>0</v>
          </cell>
          <cell r="G32">
            <v>0</v>
          </cell>
        </row>
        <row r="33">
          <cell r="A33" t="str">
            <v>(Polibutenos)</v>
          </cell>
          <cell r="B33" t="str">
            <v>Empregados que não registram ponto no intervalo de almoço</v>
          </cell>
          <cell r="D33">
            <v>240.47831563636365</v>
          </cell>
          <cell r="E33">
            <v>0</v>
          </cell>
          <cell r="F33">
            <v>0</v>
          </cell>
          <cell r="G33">
            <v>0</v>
          </cell>
        </row>
        <row r="34">
          <cell r="A34" t="str">
            <v>(Polibutenos)</v>
          </cell>
          <cell r="B34" t="str">
            <v>Empregados que não registram ponto no intervalo de almoço</v>
          </cell>
          <cell r="D34">
            <v>0</v>
          </cell>
          <cell r="E34">
            <v>0</v>
          </cell>
          <cell r="F34">
            <v>0</v>
          </cell>
          <cell r="G34">
            <v>0</v>
          </cell>
        </row>
        <row r="35">
          <cell r="A35" t="str">
            <v>(Polibutenos)</v>
          </cell>
          <cell r="B35" t="str">
            <v>Empregados que não registram ponto no intervalo de almoço</v>
          </cell>
          <cell r="D35">
            <v>5.8557600000000001</v>
          </cell>
          <cell r="E35">
            <v>0</v>
          </cell>
          <cell r="F35">
            <v>0</v>
          </cell>
          <cell r="G35">
            <v>0</v>
          </cell>
        </row>
        <row r="36">
          <cell r="A36" t="str">
            <v>(Polibutenos)</v>
          </cell>
          <cell r="B36" t="str">
            <v>Empregados que não registram ponto no intervalo de almoço</v>
          </cell>
          <cell r="D36">
            <v>15.965187063636364</v>
          </cell>
          <cell r="E36">
            <v>0</v>
          </cell>
          <cell r="F36">
            <v>0</v>
          </cell>
          <cell r="G36">
            <v>0</v>
          </cell>
        </row>
        <row r="37">
          <cell r="A37" t="str">
            <v>(Polibutenos)</v>
          </cell>
          <cell r="B37" t="str">
            <v>Empregados que não registram ponto no intervalo de almoço</v>
          </cell>
          <cell r="D37">
            <v>6.509423836363637</v>
          </cell>
          <cell r="E37">
            <v>0</v>
          </cell>
          <cell r="F37">
            <v>0</v>
          </cell>
          <cell r="G37">
            <v>0</v>
          </cell>
        </row>
        <row r="38">
          <cell r="A38" t="str">
            <v>(Polibutenos)</v>
          </cell>
          <cell r="B38" t="str">
            <v>Pessoa Jurídica - Vínculo Empregatício</v>
          </cell>
          <cell r="D38">
            <v>0</v>
          </cell>
          <cell r="E38">
            <v>0</v>
          </cell>
          <cell r="F38">
            <v>0</v>
          </cell>
          <cell r="G38">
            <v>0</v>
          </cell>
        </row>
        <row r="39">
          <cell r="A39" t="str">
            <v>(Polibutenos)</v>
          </cell>
          <cell r="B39" t="str">
            <v>Pessoa Jurídica - Vínculo Empregatício</v>
          </cell>
          <cell r="D39">
            <v>1107.4293947111109</v>
          </cell>
          <cell r="E39">
            <v>9.2469052964231224</v>
          </cell>
          <cell r="F39">
            <v>592.60029372964232</v>
          </cell>
          <cell r="G39">
            <v>167.38553804964235</v>
          </cell>
        </row>
        <row r="40">
          <cell r="A40" t="str">
            <v>(Polibutenos)</v>
          </cell>
          <cell r="B40" t="str">
            <v>Pessoa Jurídica - Vínculo Empregatício</v>
          </cell>
          <cell r="D40">
            <v>1107.4293947111109</v>
          </cell>
          <cell r="E40">
            <v>5.9958173678611635</v>
          </cell>
          <cell r="F40">
            <v>592.2751849367861</v>
          </cell>
          <cell r="G40">
            <v>167.06042925678614</v>
          </cell>
        </row>
        <row r="41">
          <cell r="A41" t="str">
            <v>(Polibutenos)</v>
          </cell>
          <cell r="B41" t="str">
            <v>Pessoa Jurídica - Vínculo Empregatício</v>
          </cell>
          <cell r="D41">
            <v>1102.2998980444445</v>
          </cell>
          <cell r="E41">
            <v>3.3856095571004987</v>
          </cell>
          <cell r="F41">
            <v>591.54067215571001</v>
          </cell>
          <cell r="G41">
            <v>166.32591647571005</v>
          </cell>
        </row>
        <row r="42">
          <cell r="A42" t="str">
            <v>(Polibutenos)</v>
          </cell>
          <cell r="B42" t="str">
            <v>Pessoa Jurídica - Vínculo Empregatício</v>
          </cell>
          <cell r="D42">
            <v>1102.2998980444445</v>
          </cell>
          <cell r="E42">
            <v>2.2257285201979538</v>
          </cell>
          <cell r="F42">
            <v>591.42468405201987</v>
          </cell>
          <cell r="G42">
            <v>166.20992837201982</v>
          </cell>
        </row>
        <row r="43">
          <cell r="A43" t="str">
            <v>(Polibutenos)</v>
          </cell>
          <cell r="B43" t="str">
            <v>Pessoa Jurídica - Vínculo Empregatício</v>
          </cell>
          <cell r="D43">
            <v>1188.984007525926</v>
          </cell>
          <cell r="E43">
            <v>0.26760418131416375</v>
          </cell>
          <cell r="F43">
            <v>591.22887161813139</v>
          </cell>
          <cell r="G43">
            <v>166.01411593813143</v>
          </cell>
        </row>
        <row r="44">
          <cell r="A44" t="str">
            <v>(Polibutenos)</v>
          </cell>
          <cell r="B44" t="str">
            <v>Diferença de base de cálculo - CSLL</v>
          </cell>
          <cell r="D44">
            <v>120.0926259</v>
          </cell>
          <cell r="E44">
            <v>86.154449820659991</v>
          </cell>
          <cell r="F44">
            <v>90.069469425000008</v>
          </cell>
          <cell r="G44">
            <v>24.018525180000001</v>
          </cell>
        </row>
        <row r="45">
          <cell r="A45" t="str">
            <v>(Polibutenos)</v>
          </cell>
          <cell r="B45" t="str">
            <v>Diferença de base de cálculo - CSLL</v>
          </cell>
          <cell r="D45">
            <v>137.31366779999999</v>
          </cell>
          <cell r="E45">
            <v>75.687293691359997</v>
          </cell>
          <cell r="F45">
            <v>102.98525085</v>
          </cell>
          <cell r="G45">
            <v>27.46273356</v>
          </cell>
        </row>
        <row r="46">
          <cell r="A46" t="str">
            <v>(Polibutenos)</v>
          </cell>
          <cell r="B46" t="str">
            <v>Diferença de base de cálculo - CSLL</v>
          </cell>
          <cell r="D46">
            <v>138.65478389999998</v>
          </cell>
          <cell r="E46">
            <v>54.061500242609995</v>
          </cell>
          <cell r="F46">
            <v>103.99108792499999</v>
          </cell>
          <cell r="G46">
            <v>27.730956779999996</v>
          </cell>
        </row>
        <row r="47">
          <cell r="A47" t="str">
            <v>(Polibutenos)</v>
          </cell>
          <cell r="B47" t="str">
            <v>Diferença de base de cálculo - CSLL</v>
          </cell>
          <cell r="D47">
            <v>0</v>
          </cell>
          <cell r="E47">
            <v>0</v>
          </cell>
          <cell r="F47">
            <v>0</v>
          </cell>
          <cell r="G47">
            <v>0</v>
          </cell>
        </row>
        <row r="48">
          <cell r="A48" t="str">
            <v>(Polibutenos)</v>
          </cell>
          <cell r="B48" t="str">
            <v>Diferença de base de cálculo - CSLL</v>
          </cell>
          <cell r="D48">
            <v>0</v>
          </cell>
          <cell r="E48">
            <v>0</v>
          </cell>
          <cell r="F48">
            <v>0</v>
          </cell>
          <cell r="G48">
            <v>0</v>
          </cell>
        </row>
        <row r="49">
          <cell r="A49" t="str">
            <v>(Polibutenos)</v>
          </cell>
          <cell r="B49" t="str">
            <v>Diferença de base de cálculo - CSLL</v>
          </cell>
          <cell r="D49">
            <v>0</v>
          </cell>
          <cell r="E49">
            <v>0</v>
          </cell>
          <cell r="F49">
            <v>0</v>
          </cell>
          <cell r="G49">
            <v>0</v>
          </cell>
        </row>
        <row r="50">
          <cell r="A50" t="str">
            <v>(Quattor Participações)</v>
          </cell>
          <cell r="B50" t="str">
            <v>Equiparação Salarial</v>
          </cell>
          <cell r="D50">
            <v>0</v>
          </cell>
          <cell r="E50">
            <v>0</v>
          </cell>
          <cell r="F50">
            <v>0</v>
          </cell>
          <cell r="G50">
            <v>0</v>
          </cell>
        </row>
        <row r="51">
          <cell r="A51" t="str">
            <v>(Quattor Participações)</v>
          </cell>
          <cell r="B51" t="str">
            <v>Equiparação Salarial</v>
          </cell>
          <cell r="D51">
            <v>60.859636863644454</v>
          </cell>
          <cell r="E51">
            <v>0</v>
          </cell>
          <cell r="F51">
            <v>0</v>
          </cell>
          <cell r="G51">
            <v>0</v>
          </cell>
        </row>
        <row r="52">
          <cell r="A52" t="str">
            <v>(Quattor Participações)</v>
          </cell>
          <cell r="B52" t="str">
            <v>Equiparação Salarial</v>
          </cell>
          <cell r="D52">
            <v>136.9341829432</v>
          </cell>
          <cell r="E52">
            <v>0</v>
          </cell>
          <cell r="F52">
            <v>0</v>
          </cell>
          <cell r="G52">
            <v>0</v>
          </cell>
        </row>
        <row r="53">
          <cell r="A53" t="str">
            <v>(Quattor Participações)</v>
          </cell>
          <cell r="B53" t="str">
            <v>Equiparação Salarial</v>
          </cell>
          <cell r="D53">
            <v>252.42499799657864</v>
          </cell>
          <cell r="E53">
            <v>0</v>
          </cell>
          <cell r="F53">
            <v>0</v>
          </cell>
          <cell r="G53">
            <v>0</v>
          </cell>
        </row>
        <row r="54">
          <cell r="A54" t="str">
            <v>(Quattor Participações)</v>
          </cell>
          <cell r="B54" t="str">
            <v>Equiparação Salarial</v>
          </cell>
          <cell r="D54">
            <v>425.66122057664654</v>
          </cell>
          <cell r="E54">
            <v>0</v>
          </cell>
          <cell r="F54">
            <v>0</v>
          </cell>
          <cell r="G54">
            <v>0</v>
          </cell>
        </row>
        <row r="55">
          <cell r="A55" t="str">
            <v>(Quattor Participações)</v>
          </cell>
          <cell r="B55" t="str">
            <v>Equiparação Salarial</v>
          </cell>
          <cell r="D55">
            <v>778.47282274478243</v>
          </cell>
          <cell r="E55">
            <v>0</v>
          </cell>
          <cell r="F55">
            <v>0</v>
          </cell>
          <cell r="G55">
            <v>0</v>
          </cell>
        </row>
        <row r="56">
          <cell r="A56" t="str">
            <v>(Quattor Petroquímica)</v>
          </cell>
          <cell r="B56" t="str">
            <v>Equiparação Salarial</v>
          </cell>
          <cell r="D56">
            <v>0</v>
          </cell>
          <cell r="E56">
            <v>0</v>
          </cell>
          <cell r="F56">
            <v>0</v>
          </cell>
          <cell r="G56">
            <v>0</v>
          </cell>
        </row>
        <row r="57">
          <cell r="A57" t="str">
            <v>(Quattor Petroquímica)</v>
          </cell>
          <cell r="B57" t="str">
            <v>Equiparação Salarial</v>
          </cell>
          <cell r="D57">
            <v>120.97920981143703</v>
          </cell>
          <cell r="E57">
            <v>0</v>
          </cell>
          <cell r="F57">
            <v>0</v>
          </cell>
          <cell r="G57">
            <v>0</v>
          </cell>
        </row>
        <row r="58">
          <cell r="A58" t="str">
            <v>(Quattor Petroquímica)</v>
          </cell>
          <cell r="B58" t="str">
            <v>Equiparação Salarial</v>
          </cell>
          <cell r="D58">
            <v>278.66384579836983</v>
          </cell>
          <cell r="E58">
            <v>0</v>
          </cell>
          <cell r="F58">
            <v>0</v>
          </cell>
          <cell r="G58">
            <v>0</v>
          </cell>
        </row>
        <row r="59">
          <cell r="A59" t="str">
            <v>(Quattor Petroquímica)</v>
          </cell>
          <cell r="B59" t="str">
            <v>Equiparação Salarial</v>
          </cell>
          <cell r="D59">
            <v>512.67551169739545</v>
          </cell>
          <cell r="E59">
            <v>0</v>
          </cell>
          <cell r="F59">
            <v>0</v>
          </cell>
          <cell r="G59">
            <v>0</v>
          </cell>
        </row>
        <row r="60">
          <cell r="A60" t="str">
            <v>(Quattor Petroquímica)</v>
          </cell>
          <cell r="B60" t="str">
            <v>Equiparação Salarial</v>
          </cell>
          <cell r="D60">
            <v>864.38890360443384</v>
          </cell>
          <cell r="E60">
            <v>0</v>
          </cell>
          <cell r="F60">
            <v>0</v>
          </cell>
          <cell r="G60">
            <v>0</v>
          </cell>
        </row>
        <row r="61">
          <cell r="A61" t="str">
            <v>(Quattor Petroquímica)</v>
          </cell>
          <cell r="B61" t="str">
            <v>Equiparação Salarial</v>
          </cell>
          <cell r="D61">
            <v>1589.4739947326223</v>
          </cell>
          <cell r="E61">
            <v>0</v>
          </cell>
          <cell r="F61">
            <v>0</v>
          </cell>
          <cell r="G61">
            <v>0</v>
          </cell>
        </row>
        <row r="62">
          <cell r="A62" t="str">
            <v>(Quattor Química)</v>
          </cell>
          <cell r="B62" t="str">
            <v>Equiparação Salarial</v>
          </cell>
          <cell r="D62">
            <v>0</v>
          </cell>
          <cell r="E62">
            <v>0</v>
          </cell>
          <cell r="F62">
            <v>0</v>
          </cell>
          <cell r="G62">
            <v>0</v>
          </cell>
        </row>
        <row r="63">
          <cell r="A63" t="str">
            <v>(Quattor Química)</v>
          </cell>
          <cell r="B63" t="str">
            <v>Equiparação Salarial</v>
          </cell>
          <cell r="D63">
            <v>986.34007177614114</v>
          </cell>
          <cell r="E63">
            <v>0</v>
          </cell>
          <cell r="F63">
            <v>0</v>
          </cell>
          <cell r="G63">
            <v>0</v>
          </cell>
        </row>
        <row r="64">
          <cell r="A64" t="str">
            <v>(Quattor Química)</v>
          </cell>
          <cell r="B64" t="str">
            <v>Equiparação Salarial</v>
          </cell>
          <cell r="D64">
            <v>2398.1694728511493</v>
          </cell>
          <cell r="E64">
            <v>0</v>
          </cell>
          <cell r="F64">
            <v>0</v>
          </cell>
          <cell r="G64">
            <v>0</v>
          </cell>
        </row>
        <row r="65">
          <cell r="A65" t="str">
            <v>(Quattor Química)</v>
          </cell>
          <cell r="B65" t="str">
            <v>Equiparação Salarial</v>
          </cell>
          <cell r="D65">
            <v>4348.4451037297804</v>
          </cell>
          <cell r="E65">
            <v>0</v>
          </cell>
          <cell r="F65">
            <v>0</v>
          </cell>
          <cell r="G65">
            <v>0</v>
          </cell>
        </row>
        <row r="66">
          <cell r="A66" t="str">
            <v>(Quattor Química)</v>
          </cell>
          <cell r="B66" t="str">
            <v>Equiparação Salarial</v>
          </cell>
          <cell r="D66">
            <v>7409.8135607961276</v>
          </cell>
          <cell r="E66">
            <v>0</v>
          </cell>
          <cell r="F66">
            <v>0</v>
          </cell>
          <cell r="G66">
            <v>0</v>
          </cell>
        </row>
        <row r="67">
          <cell r="A67" t="str">
            <v>(Quattor Química)</v>
          </cell>
          <cell r="B67" t="str">
            <v>Equiparação Salarial</v>
          </cell>
          <cell r="D67">
            <v>13553.333646803523</v>
          </cell>
          <cell r="E67">
            <v>0</v>
          </cell>
          <cell r="F67">
            <v>0</v>
          </cell>
          <cell r="G67">
            <v>0</v>
          </cell>
        </row>
        <row r="68">
          <cell r="A68" t="str">
            <v>(Rio Polímeros)</v>
          </cell>
          <cell r="B68" t="str">
            <v>Equiparação Salarial</v>
          </cell>
          <cell r="D68">
            <v>0</v>
          </cell>
          <cell r="E68">
            <v>0</v>
          </cell>
          <cell r="F68">
            <v>0</v>
          </cell>
          <cell r="G68">
            <v>0</v>
          </cell>
        </row>
        <row r="69">
          <cell r="A69" t="str">
            <v>(Rio Polímeros)</v>
          </cell>
          <cell r="B69" t="str">
            <v>Equiparação Salarial</v>
          </cell>
          <cell r="D69">
            <v>459.47848646940753</v>
          </cell>
          <cell r="E69">
            <v>0</v>
          </cell>
          <cell r="F69">
            <v>0</v>
          </cell>
          <cell r="G69">
            <v>0</v>
          </cell>
        </row>
        <row r="70">
          <cell r="A70" t="str">
            <v>(Rio Polímeros)</v>
          </cell>
          <cell r="B70" t="str">
            <v>Equiparação Salarial</v>
          </cell>
          <cell r="D70">
            <v>1198.9163190609236</v>
          </cell>
          <cell r="E70">
            <v>0</v>
          </cell>
          <cell r="F70">
            <v>0</v>
          </cell>
          <cell r="G70">
            <v>0</v>
          </cell>
        </row>
        <row r="71">
          <cell r="A71" t="str">
            <v>(Rio Polímeros)</v>
          </cell>
          <cell r="B71" t="str">
            <v>Equiparação Salarial</v>
          </cell>
          <cell r="D71">
            <v>2244.3069376534927</v>
          </cell>
          <cell r="E71">
            <v>0</v>
          </cell>
          <cell r="F71">
            <v>0</v>
          </cell>
          <cell r="G71">
            <v>0</v>
          </cell>
        </row>
        <row r="72">
          <cell r="A72" t="str">
            <v>(Rio Polímeros)</v>
          </cell>
          <cell r="B72" t="str">
            <v>Equiparação Salarial</v>
          </cell>
          <cell r="D72">
            <v>3818.7772862327911</v>
          </cell>
          <cell r="E72">
            <v>0</v>
          </cell>
          <cell r="F72">
            <v>0</v>
          </cell>
          <cell r="G72">
            <v>0</v>
          </cell>
        </row>
        <row r="73">
          <cell r="A73" t="str">
            <v>(Rio Polímeros)</v>
          </cell>
          <cell r="B73" t="str">
            <v>Equiparação Salarial</v>
          </cell>
          <cell r="D73">
            <v>7951.8389284477944</v>
          </cell>
          <cell r="E73">
            <v>0</v>
          </cell>
          <cell r="F73">
            <v>0</v>
          </cell>
          <cell r="G73">
            <v>0</v>
          </cell>
        </row>
        <row r="74">
          <cell r="A74" t="str">
            <v>(Quattor Participações)</v>
          </cell>
          <cell r="B74" t="str">
            <v>Fringe Benefits - Empregados CLT</v>
          </cell>
          <cell r="D74">
            <v>0</v>
          </cell>
          <cell r="E74">
            <v>0</v>
          </cell>
          <cell r="F74">
            <v>0</v>
          </cell>
          <cell r="G74">
            <v>0</v>
          </cell>
        </row>
        <row r="75">
          <cell r="A75" t="str">
            <v>(Quattor Participações)</v>
          </cell>
          <cell r="B75" t="str">
            <v>Fringe Benefits - Empregados CLT</v>
          </cell>
          <cell r="D75">
            <v>0</v>
          </cell>
          <cell r="E75">
            <v>0</v>
          </cell>
          <cell r="F75">
            <v>0</v>
          </cell>
          <cell r="G75">
            <v>0</v>
          </cell>
        </row>
        <row r="76">
          <cell r="A76" t="str">
            <v>(Quattor Participações)</v>
          </cell>
          <cell r="B76" t="str">
            <v>Fringe Benefits - Empregados CLT</v>
          </cell>
          <cell r="D76">
            <v>0</v>
          </cell>
          <cell r="E76">
            <v>0</v>
          </cell>
          <cell r="F76">
            <v>0</v>
          </cell>
          <cell r="G76">
            <v>0</v>
          </cell>
        </row>
        <row r="77">
          <cell r="A77" t="str">
            <v>(Quattor Participações)</v>
          </cell>
          <cell r="B77" t="str">
            <v>Fringe Benefits - Empregados CLT</v>
          </cell>
          <cell r="D77">
            <v>0</v>
          </cell>
          <cell r="E77">
            <v>0</v>
          </cell>
          <cell r="F77">
            <v>0</v>
          </cell>
          <cell r="G77">
            <v>0</v>
          </cell>
        </row>
        <row r="78">
          <cell r="A78" t="str">
            <v>(Quattor Participações)</v>
          </cell>
          <cell r="B78" t="str">
            <v>Fringe Benefits - Empregados CLT</v>
          </cell>
          <cell r="D78">
            <v>0</v>
          </cell>
          <cell r="E78">
            <v>0</v>
          </cell>
          <cell r="F78">
            <v>0</v>
          </cell>
          <cell r="G78">
            <v>0</v>
          </cell>
        </row>
        <row r="79">
          <cell r="A79" t="str">
            <v>(Quattor Participações)</v>
          </cell>
          <cell r="B79" t="str">
            <v>Fringe Benefits - Empregados CLT</v>
          </cell>
          <cell r="D79">
            <v>12.596976248191746</v>
          </cell>
          <cell r="E79">
            <v>0.18529186413265278</v>
          </cell>
          <cell r="F79">
            <v>3.143467583005715</v>
          </cell>
          <cell r="G79">
            <v>0.88256767251200019</v>
          </cell>
        </row>
        <row r="80">
          <cell r="A80" t="str">
            <v>(Quattor Petroquímica)</v>
          </cell>
          <cell r="B80" t="str">
            <v>Fringe Benefits - Empregados CLT</v>
          </cell>
          <cell r="D80">
            <v>0</v>
          </cell>
          <cell r="E80">
            <v>0</v>
          </cell>
          <cell r="F80">
            <v>0</v>
          </cell>
          <cell r="G80">
            <v>0</v>
          </cell>
        </row>
        <row r="81">
          <cell r="A81" t="str">
            <v>(Quattor Petroquímica)</v>
          </cell>
          <cell r="B81" t="str">
            <v>Fringe Benefits - Empregados CLT</v>
          </cell>
          <cell r="D81">
            <v>0</v>
          </cell>
          <cell r="E81">
            <v>0</v>
          </cell>
          <cell r="F81">
            <v>0</v>
          </cell>
          <cell r="G81">
            <v>0</v>
          </cell>
        </row>
        <row r="82">
          <cell r="A82" t="str">
            <v>(Quattor Petroquímica)</v>
          </cell>
          <cell r="B82" t="str">
            <v>Fringe Benefits - Empregados CLT</v>
          </cell>
          <cell r="D82">
            <v>0</v>
          </cell>
          <cell r="E82">
            <v>0</v>
          </cell>
          <cell r="F82">
            <v>0</v>
          </cell>
          <cell r="G82">
            <v>0</v>
          </cell>
        </row>
        <row r="83">
          <cell r="A83" t="str">
            <v>(Quattor Petroquímica)</v>
          </cell>
          <cell r="B83" t="str">
            <v>Fringe Benefits - Empregados CLT</v>
          </cell>
          <cell r="D83">
            <v>0</v>
          </cell>
          <cell r="E83">
            <v>0</v>
          </cell>
          <cell r="F83">
            <v>0</v>
          </cell>
          <cell r="G83">
            <v>0</v>
          </cell>
        </row>
        <row r="84">
          <cell r="A84" t="str">
            <v>(Quattor Petroquímica)</v>
          </cell>
          <cell r="B84" t="str">
            <v>Fringe Benefits - Empregados CLT</v>
          </cell>
          <cell r="D84">
            <v>0</v>
          </cell>
          <cell r="E84">
            <v>0</v>
          </cell>
          <cell r="F84">
            <v>0</v>
          </cell>
          <cell r="G84">
            <v>0</v>
          </cell>
        </row>
        <row r="85">
          <cell r="A85" t="str">
            <v>(Quattor Petroquímica)</v>
          </cell>
          <cell r="B85" t="str">
            <v>Fringe Benefits - Empregados CLT</v>
          </cell>
          <cell r="D85">
            <v>61.682708768164204</v>
          </cell>
          <cell r="E85">
            <v>0.897600924274496</v>
          </cell>
          <cell r="F85">
            <v>15.390005367120002</v>
          </cell>
          <cell r="G85">
            <v>4.3209356731520003</v>
          </cell>
        </row>
        <row r="86">
          <cell r="A86" t="str">
            <v>(Quattor Química)</v>
          </cell>
          <cell r="B86" t="str">
            <v>Fringe Benefits - Empregados CLT</v>
          </cell>
          <cell r="D86">
            <v>0</v>
          </cell>
          <cell r="E86">
            <v>0</v>
          </cell>
          <cell r="F86">
            <v>0</v>
          </cell>
          <cell r="G86">
            <v>0</v>
          </cell>
        </row>
        <row r="87">
          <cell r="A87" t="str">
            <v>(Quattor Química)</v>
          </cell>
          <cell r="B87" t="str">
            <v>Fringe Benefits - Empregados CLT</v>
          </cell>
          <cell r="D87">
            <v>0</v>
          </cell>
          <cell r="E87">
            <v>0</v>
          </cell>
          <cell r="F87">
            <v>0</v>
          </cell>
          <cell r="G87">
            <v>0</v>
          </cell>
        </row>
        <row r="88">
          <cell r="A88" t="str">
            <v>(Quattor Química)</v>
          </cell>
          <cell r="B88" t="str">
            <v>Fringe Benefits - Empregados CLT</v>
          </cell>
          <cell r="D88">
            <v>0</v>
          </cell>
          <cell r="E88">
            <v>0</v>
          </cell>
          <cell r="F88">
            <v>0</v>
          </cell>
          <cell r="G88">
            <v>0</v>
          </cell>
        </row>
        <row r="89">
          <cell r="A89" t="str">
            <v>(Quattor Química)</v>
          </cell>
          <cell r="B89" t="str">
            <v>Fringe Benefits - Empregados CLT</v>
          </cell>
          <cell r="D89">
            <v>0</v>
          </cell>
          <cell r="E89">
            <v>0</v>
          </cell>
          <cell r="F89">
            <v>0</v>
          </cell>
          <cell r="G89">
            <v>0</v>
          </cell>
        </row>
        <row r="90">
          <cell r="A90" t="str">
            <v>(Quattor Química)</v>
          </cell>
          <cell r="B90" t="str">
            <v>Fringe Benefits - Empregados CLT</v>
          </cell>
          <cell r="D90">
            <v>0</v>
          </cell>
          <cell r="E90">
            <v>0</v>
          </cell>
          <cell r="F90">
            <v>0</v>
          </cell>
          <cell r="G90">
            <v>0</v>
          </cell>
        </row>
        <row r="91">
          <cell r="A91" t="str">
            <v>(Quattor Química)</v>
          </cell>
          <cell r="B91" t="str">
            <v>Fringe Benefits - Empregados CLT</v>
          </cell>
          <cell r="D91">
            <v>89.597095260000501</v>
          </cell>
          <cell r="E91">
            <v>1.3063869600959326</v>
          </cell>
          <cell r="F91">
            <v>22.397617900915712</v>
          </cell>
          <cell r="G91">
            <v>6.2874648055622853</v>
          </cell>
        </row>
        <row r="92">
          <cell r="A92" t="str">
            <v>(Rio Polímeros)</v>
          </cell>
          <cell r="B92" t="str">
            <v>Fringe Benefits - Empregados CLT</v>
          </cell>
          <cell r="D92">
            <v>0</v>
          </cell>
          <cell r="E92">
            <v>0</v>
          </cell>
          <cell r="F92">
            <v>0</v>
          </cell>
          <cell r="G92">
            <v>0</v>
          </cell>
        </row>
        <row r="93">
          <cell r="A93" t="str">
            <v>(Rio Polímeros)</v>
          </cell>
          <cell r="B93" t="str">
            <v>Fringe Benefits - Empregados CLT</v>
          </cell>
          <cell r="D93">
            <v>0</v>
          </cell>
          <cell r="E93">
            <v>0</v>
          </cell>
          <cell r="F93">
            <v>0</v>
          </cell>
          <cell r="G93">
            <v>0</v>
          </cell>
        </row>
        <row r="94">
          <cell r="A94" t="str">
            <v>(Rio Polímeros)</v>
          </cell>
          <cell r="B94" t="str">
            <v>Fringe Benefits - Empregados CLT</v>
          </cell>
          <cell r="D94">
            <v>0</v>
          </cell>
          <cell r="E94">
            <v>0</v>
          </cell>
          <cell r="F94">
            <v>0</v>
          </cell>
          <cell r="G94">
            <v>0</v>
          </cell>
        </row>
        <row r="95">
          <cell r="A95" t="str">
            <v>(Rio Polímeros)</v>
          </cell>
          <cell r="B95" t="str">
            <v>Fringe Benefits - Empregados CLT</v>
          </cell>
          <cell r="D95">
            <v>0</v>
          </cell>
          <cell r="E95">
            <v>0</v>
          </cell>
          <cell r="F95">
            <v>0</v>
          </cell>
          <cell r="G95">
            <v>0</v>
          </cell>
        </row>
        <row r="96">
          <cell r="A96" t="str">
            <v>(Rio Polímeros)</v>
          </cell>
          <cell r="B96" t="str">
            <v>Fringe Benefits - Empregados CLT</v>
          </cell>
          <cell r="D96">
            <v>0</v>
          </cell>
          <cell r="E96">
            <v>0</v>
          </cell>
          <cell r="F96">
            <v>0</v>
          </cell>
          <cell r="G96">
            <v>0</v>
          </cell>
        </row>
        <row r="97">
          <cell r="A97" t="str">
            <v>(Rio Polímeros)</v>
          </cell>
          <cell r="B97" t="str">
            <v>Fringe Benefits - Empregados CLT</v>
          </cell>
          <cell r="D97">
            <v>51.312976729659674</v>
          </cell>
          <cell r="E97">
            <v>0.74670156774292118</v>
          </cell>
          <cell r="F97">
            <v>12.802728723222856</v>
          </cell>
          <cell r="G97">
            <v>3.594525533568</v>
          </cell>
        </row>
        <row r="98">
          <cell r="A98" t="str">
            <v>(Quattor Petroquímica)</v>
          </cell>
          <cell r="B98" t="str">
            <v>Fringe Benefits Diretores Estatutários</v>
          </cell>
          <cell r="D98">
            <v>0</v>
          </cell>
          <cell r="E98">
            <v>0</v>
          </cell>
          <cell r="F98">
            <v>0</v>
          </cell>
          <cell r="G98">
            <v>0</v>
          </cell>
        </row>
        <row r="99">
          <cell r="A99" t="str">
            <v>(Quattor Petroquímica)</v>
          </cell>
          <cell r="B99" t="str">
            <v>Fringe Benefits Diretores Estatutários</v>
          </cell>
          <cell r="D99">
            <v>0</v>
          </cell>
          <cell r="E99">
            <v>0</v>
          </cell>
          <cell r="F99">
            <v>0</v>
          </cell>
          <cell r="G99">
            <v>0</v>
          </cell>
        </row>
        <row r="100">
          <cell r="A100" t="str">
            <v>(Quattor Petroquímica)</v>
          </cell>
          <cell r="B100" t="str">
            <v>Fringe Benefits Diretores Estatutários</v>
          </cell>
          <cell r="D100">
            <v>0</v>
          </cell>
          <cell r="E100">
            <v>0</v>
          </cell>
          <cell r="F100">
            <v>0</v>
          </cell>
          <cell r="G100">
            <v>0</v>
          </cell>
        </row>
        <row r="101">
          <cell r="A101" t="str">
            <v>(Quattor Petroquímica)</v>
          </cell>
          <cell r="B101" t="str">
            <v>Fringe Benefits Diretores Estatutários</v>
          </cell>
          <cell r="D101">
            <v>0</v>
          </cell>
          <cell r="E101">
            <v>0</v>
          </cell>
          <cell r="F101">
            <v>0</v>
          </cell>
          <cell r="G101">
            <v>0</v>
          </cell>
        </row>
        <row r="102">
          <cell r="A102" t="str">
            <v>(Quattor Petroquímica)</v>
          </cell>
          <cell r="B102" t="str">
            <v>Fringe Benefits Diretores Estatutários</v>
          </cell>
          <cell r="D102">
            <v>0</v>
          </cell>
          <cell r="E102">
            <v>0</v>
          </cell>
          <cell r="F102">
            <v>0</v>
          </cell>
          <cell r="G102">
            <v>0</v>
          </cell>
        </row>
        <row r="103">
          <cell r="A103" t="str">
            <v>(Quattor Petroquímica)</v>
          </cell>
          <cell r="B103" t="str">
            <v>Fringe Benefits Diretores Estatutários</v>
          </cell>
          <cell r="D103">
            <v>2.9417657142857143</v>
          </cell>
          <cell r="E103">
            <v>1.5838466605714285</v>
          </cell>
          <cell r="F103">
            <v>7.0639561061485723E-2</v>
          </cell>
          <cell r="G103">
            <v>1.1878849954285715</v>
          </cell>
        </row>
        <row r="104">
          <cell r="A104" t="str">
            <v>(Quattor Química)</v>
          </cell>
          <cell r="B104" t="str">
            <v>Fringe Benefits Diretores Estatutários</v>
          </cell>
          <cell r="D104">
            <v>0</v>
          </cell>
          <cell r="E104">
            <v>0</v>
          </cell>
          <cell r="F104">
            <v>0</v>
          </cell>
          <cell r="G104">
            <v>0</v>
          </cell>
        </row>
        <row r="105">
          <cell r="A105" t="str">
            <v>(Quattor Química)</v>
          </cell>
          <cell r="B105" t="str">
            <v>Fringe Benefits Diretores Estatutários</v>
          </cell>
          <cell r="D105">
            <v>0</v>
          </cell>
          <cell r="E105">
            <v>0</v>
          </cell>
          <cell r="F105">
            <v>0</v>
          </cell>
          <cell r="G105">
            <v>0</v>
          </cell>
        </row>
        <row r="106">
          <cell r="A106" t="str">
            <v>(Quattor Química)</v>
          </cell>
          <cell r="B106" t="str">
            <v>Fringe Benefits Diretores Estatutários</v>
          </cell>
          <cell r="D106">
            <v>0</v>
          </cell>
          <cell r="E106">
            <v>0</v>
          </cell>
          <cell r="F106">
            <v>0</v>
          </cell>
          <cell r="G106">
            <v>0</v>
          </cell>
        </row>
        <row r="107">
          <cell r="A107" t="str">
            <v>(Quattor Química)</v>
          </cell>
          <cell r="B107" t="str">
            <v>Fringe Benefits Diretores Estatutários</v>
          </cell>
          <cell r="D107">
            <v>0</v>
          </cell>
          <cell r="E107">
            <v>0</v>
          </cell>
          <cell r="F107">
            <v>0</v>
          </cell>
          <cell r="G107">
            <v>0</v>
          </cell>
        </row>
        <row r="108">
          <cell r="A108" t="str">
            <v>(Quattor Química)</v>
          </cell>
          <cell r="B108" t="str">
            <v>Fringe Benefits Diretores Estatutários</v>
          </cell>
          <cell r="D108">
            <v>0</v>
          </cell>
          <cell r="E108">
            <v>0</v>
          </cell>
          <cell r="F108">
            <v>0</v>
          </cell>
          <cell r="G108">
            <v>0</v>
          </cell>
        </row>
        <row r="109">
          <cell r="A109" t="str">
            <v>(Quattor Química)</v>
          </cell>
          <cell r="B109" t="str">
            <v>Fringe Benefits Diretores Estatutários</v>
          </cell>
          <cell r="D109">
            <v>9.1085413856914279</v>
          </cell>
          <cell r="E109">
            <v>0.40624094580183767</v>
          </cell>
          <cell r="F109">
            <v>6.8314060392685709</v>
          </cell>
          <cell r="G109">
            <v>1.8217082771382858</v>
          </cell>
        </row>
        <row r="110">
          <cell r="A110" t="str">
            <v>(Rio Polímeros)</v>
          </cell>
          <cell r="B110" t="str">
            <v>Fringe Benefits Diretores Estatutários</v>
          </cell>
          <cell r="D110">
            <v>0</v>
          </cell>
          <cell r="E110">
            <v>0</v>
          </cell>
          <cell r="F110">
            <v>0</v>
          </cell>
          <cell r="G110">
            <v>0</v>
          </cell>
        </row>
        <row r="111">
          <cell r="A111" t="str">
            <v>(Rio Polímeros)</v>
          </cell>
          <cell r="B111" t="str">
            <v>Fringe Benefits Diretores Estatutários</v>
          </cell>
          <cell r="D111">
            <v>0</v>
          </cell>
          <cell r="E111">
            <v>0</v>
          </cell>
          <cell r="F111">
            <v>0</v>
          </cell>
          <cell r="G111">
            <v>0</v>
          </cell>
        </row>
        <row r="112">
          <cell r="A112" t="str">
            <v>(Rio Polímeros)</v>
          </cell>
          <cell r="B112" t="str">
            <v>Fringe Benefits Diretores Estatutários</v>
          </cell>
          <cell r="D112">
            <v>0</v>
          </cell>
          <cell r="E112">
            <v>0</v>
          </cell>
          <cell r="F112">
            <v>0</v>
          </cell>
          <cell r="G112">
            <v>0</v>
          </cell>
        </row>
        <row r="113">
          <cell r="A113" t="str">
            <v>(Rio Polímeros)</v>
          </cell>
          <cell r="B113" t="str">
            <v>Fringe Benefits Diretores Estatutários</v>
          </cell>
          <cell r="D113">
            <v>0</v>
          </cell>
          <cell r="E113">
            <v>0</v>
          </cell>
          <cell r="F113">
            <v>0</v>
          </cell>
          <cell r="G113">
            <v>0</v>
          </cell>
        </row>
        <row r="114">
          <cell r="A114" t="str">
            <v>(Rio Polímeros)</v>
          </cell>
          <cell r="B114" t="str">
            <v>Fringe Benefits Diretores Estatutários</v>
          </cell>
          <cell r="D114">
            <v>0</v>
          </cell>
          <cell r="E114">
            <v>0</v>
          </cell>
          <cell r="F114">
            <v>0</v>
          </cell>
          <cell r="G114">
            <v>0</v>
          </cell>
        </row>
        <row r="115">
          <cell r="A115" t="str">
            <v>(Rio Polímeros)</v>
          </cell>
          <cell r="B115" t="str">
            <v>Fringe Benefits Diretores Estatutários</v>
          </cell>
          <cell r="D115">
            <v>2.1442666377599999</v>
          </cell>
          <cell r="E115">
            <v>9.5634292044095986E-2</v>
          </cell>
          <cell r="F115">
            <v>1.6081999783199998</v>
          </cell>
          <cell r="G115">
            <v>0.42885332755199995</v>
          </cell>
        </row>
        <row r="116">
          <cell r="A116" t="str">
            <v>(Quattor Participações)</v>
          </cell>
          <cell r="B116" t="str">
            <v>Hora Extra - Cargos de Confiança</v>
          </cell>
          <cell r="D116">
            <v>0</v>
          </cell>
          <cell r="E116">
            <v>0</v>
          </cell>
          <cell r="F116">
            <v>0</v>
          </cell>
          <cell r="G116">
            <v>0</v>
          </cell>
        </row>
        <row r="117">
          <cell r="A117" t="str">
            <v>(Quattor Participações)</v>
          </cell>
          <cell r="B117" t="str">
            <v>Hora Extra - Cargos de Confiança</v>
          </cell>
          <cell r="D117">
            <v>958.20065250027289</v>
          </cell>
          <cell r="E117">
            <v>0</v>
          </cell>
          <cell r="F117">
            <v>0</v>
          </cell>
          <cell r="G117">
            <v>0</v>
          </cell>
        </row>
        <row r="118">
          <cell r="A118" t="str">
            <v>(Quattor Participações)</v>
          </cell>
          <cell r="B118" t="str">
            <v>Hora Extra - Cargos de Confiança</v>
          </cell>
          <cell r="D118">
            <v>87.322527781454539</v>
          </cell>
          <cell r="E118">
            <v>0</v>
          </cell>
          <cell r="F118">
            <v>0</v>
          </cell>
          <cell r="G118">
            <v>0</v>
          </cell>
        </row>
        <row r="119">
          <cell r="A119" t="str">
            <v>(Quattor Participações)</v>
          </cell>
          <cell r="B119" t="str">
            <v>Hora Extra - Cargos de Confiança</v>
          </cell>
          <cell r="D119">
            <v>30.233037507272723</v>
          </cell>
          <cell r="E119">
            <v>0</v>
          </cell>
          <cell r="F119">
            <v>0</v>
          </cell>
          <cell r="G119">
            <v>0</v>
          </cell>
        </row>
        <row r="120">
          <cell r="A120" t="str">
            <v>(Quattor Participações)</v>
          </cell>
          <cell r="B120" t="str">
            <v>Hora Extra - Cargos de Confiança</v>
          </cell>
          <cell r="D120">
            <v>29.840688705272729</v>
          </cell>
          <cell r="E120">
            <v>0</v>
          </cell>
          <cell r="F120">
            <v>0</v>
          </cell>
          <cell r="G120">
            <v>0</v>
          </cell>
        </row>
        <row r="121">
          <cell r="A121" t="str">
            <v>(Quattor Participações)</v>
          </cell>
          <cell r="B121" t="str">
            <v>Hora Extra - Cargos de Confiança</v>
          </cell>
          <cell r="D121">
            <v>13.341933633636366</v>
          </cell>
          <cell r="E121">
            <v>0</v>
          </cell>
          <cell r="F121">
            <v>0</v>
          </cell>
          <cell r="G121">
            <v>0</v>
          </cell>
        </row>
        <row r="122">
          <cell r="A122" t="str">
            <v>(Quattor Petroquímica)</v>
          </cell>
          <cell r="B122" t="str">
            <v>Hora Extra - Cargos de Confiança</v>
          </cell>
          <cell r="D122">
            <v>0</v>
          </cell>
          <cell r="E122">
            <v>0</v>
          </cell>
          <cell r="F122">
            <v>0</v>
          </cell>
          <cell r="G122">
            <v>0</v>
          </cell>
        </row>
        <row r="123">
          <cell r="A123" t="str">
            <v>(Quattor Petroquímica)</v>
          </cell>
          <cell r="B123" t="str">
            <v>Hora Extra - Cargos de Confiança</v>
          </cell>
          <cell r="D123">
            <v>6207.2531433395434</v>
          </cell>
          <cell r="E123">
            <v>0</v>
          </cell>
          <cell r="F123">
            <v>0</v>
          </cell>
          <cell r="G123">
            <v>0</v>
          </cell>
        </row>
        <row r="124">
          <cell r="A124" t="str">
            <v>(Quattor Petroquímica)</v>
          </cell>
          <cell r="B124" t="str">
            <v>Hora Extra - Cargos de Confiança</v>
          </cell>
          <cell r="D124">
            <v>579.32655684927272</v>
          </cell>
          <cell r="E124">
            <v>0</v>
          </cell>
          <cell r="F124">
            <v>0</v>
          </cell>
          <cell r="G124">
            <v>0</v>
          </cell>
        </row>
        <row r="125">
          <cell r="A125" t="str">
            <v>(Quattor Petroquímica)</v>
          </cell>
          <cell r="B125" t="str">
            <v>Hora Extra - Cargos de Confiança</v>
          </cell>
          <cell r="D125">
            <v>713.67032117581812</v>
          </cell>
          <cell r="E125">
            <v>0</v>
          </cell>
          <cell r="F125">
            <v>0</v>
          </cell>
          <cell r="G125">
            <v>0</v>
          </cell>
        </row>
        <row r="126">
          <cell r="A126" t="str">
            <v>(Quattor Petroquímica)</v>
          </cell>
          <cell r="B126" t="str">
            <v>Hora Extra - Cargos de Confiança</v>
          </cell>
          <cell r="D126">
            <v>36.522003763636363</v>
          </cell>
          <cell r="E126">
            <v>0</v>
          </cell>
          <cell r="F126">
            <v>0</v>
          </cell>
          <cell r="G126">
            <v>0</v>
          </cell>
        </row>
        <row r="127">
          <cell r="A127" t="str">
            <v>(Quattor Petroquímica)</v>
          </cell>
          <cell r="B127" t="str">
            <v>Hora Extra - Cargos de Confiança</v>
          </cell>
          <cell r="D127">
            <v>35.099961561363642</v>
          </cell>
          <cell r="E127">
            <v>0</v>
          </cell>
          <cell r="F127">
            <v>0</v>
          </cell>
          <cell r="G127">
            <v>0</v>
          </cell>
        </row>
        <row r="128">
          <cell r="A128" t="str">
            <v>(Quattor Química)</v>
          </cell>
          <cell r="B128" t="str">
            <v>Hora Extra - Cargos de Confiança</v>
          </cell>
          <cell r="D128">
            <v>0</v>
          </cell>
          <cell r="E128">
            <v>0</v>
          </cell>
          <cell r="F128">
            <v>0</v>
          </cell>
          <cell r="G128">
            <v>0</v>
          </cell>
        </row>
        <row r="129">
          <cell r="A129" t="str">
            <v>(Quattor Química)</v>
          </cell>
          <cell r="B129" t="str">
            <v>Hora Extra - Cargos de Confiança</v>
          </cell>
          <cell r="D129">
            <v>6883.5612284575673</v>
          </cell>
          <cell r="E129">
            <v>0</v>
          </cell>
          <cell r="F129">
            <v>0</v>
          </cell>
          <cell r="G129">
            <v>0</v>
          </cell>
        </row>
        <row r="130">
          <cell r="A130" t="str">
            <v>(Quattor Química)</v>
          </cell>
          <cell r="B130" t="str">
            <v>Hora Extra - Cargos de Confiança</v>
          </cell>
          <cell r="D130">
            <v>578.14082956365917</v>
          </cell>
          <cell r="E130">
            <v>0</v>
          </cell>
          <cell r="F130">
            <v>0</v>
          </cell>
          <cell r="G130">
            <v>0</v>
          </cell>
        </row>
        <row r="131">
          <cell r="A131" t="str">
            <v>(Quattor Química)</v>
          </cell>
          <cell r="B131" t="str">
            <v>Hora Extra - Cargos de Confiança</v>
          </cell>
          <cell r="D131">
            <v>412.26653319854552</v>
          </cell>
          <cell r="E131">
            <v>0</v>
          </cell>
          <cell r="F131">
            <v>0</v>
          </cell>
          <cell r="G131">
            <v>0</v>
          </cell>
        </row>
        <row r="132">
          <cell r="A132" t="str">
            <v>(Quattor Química)</v>
          </cell>
          <cell r="B132" t="str">
            <v>Hora Extra - Cargos de Confiança</v>
          </cell>
          <cell r="D132">
            <v>182.63569362227273</v>
          </cell>
          <cell r="E132">
            <v>0</v>
          </cell>
          <cell r="F132">
            <v>0</v>
          </cell>
          <cell r="G132">
            <v>0</v>
          </cell>
        </row>
        <row r="133">
          <cell r="A133" t="str">
            <v>(Quattor Química)</v>
          </cell>
          <cell r="B133" t="str">
            <v>Hora Extra - Cargos de Confiança</v>
          </cell>
          <cell r="D133">
            <v>94.284538161545456</v>
          </cell>
          <cell r="E133">
            <v>0</v>
          </cell>
          <cell r="F133">
            <v>0</v>
          </cell>
          <cell r="G133">
            <v>0</v>
          </cell>
        </row>
        <row r="134">
          <cell r="A134" t="str">
            <v>(Rio Polímeros)</v>
          </cell>
          <cell r="B134" t="str">
            <v>Hora Extra - Cargos de Confiança</v>
          </cell>
          <cell r="D134">
            <v>0</v>
          </cell>
          <cell r="E134">
            <v>0</v>
          </cell>
          <cell r="F134">
            <v>0</v>
          </cell>
          <cell r="G134">
            <v>0</v>
          </cell>
        </row>
        <row r="135">
          <cell r="A135" t="str">
            <v>(Rio Polímeros)</v>
          </cell>
          <cell r="B135" t="str">
            <v>Hora Extra - Cargos de Confiança</v>
          </cell>
          <cell r="D135">
            <v>3136.3274072228182</v>
          </cell>
          <cell r="E135">
            <v>0</v>
          </cell>
          <cell r="F135">
            <v>0</v>
          </cell>
          <cell r="G135">
            <v>0</v>
          </cell>
        </row>
        <row r="136">
          <cell r="A136" t="str">
            <v>(Rio Polímeros)</v>
          </cell>
          <cell r="B136" t="str">
            <v>Hora Extra - Cargos de Confiança</v>
          </cell>
          <cell r="D136">
            <v>229.73984314490912</v>
          </cell>
          <cell r="E136">
            <v>0</v>
          </cell>
          <cell r="F136">
            <v>0</v>
          </cell>
          <cell r="G136">
            <v>0</v>
          </cell>
        </row>
        <row r="137">
          <cell r="A137" t="str">
            <v>(Rio Polímeros)</v>
          </cell>
          <cell r="B137" t="str">
            <v>Hora Extra - Cargos de Confiança</v>
          </cell>
          <cell r="D137">
            <v>155.40808985318182</v>
          </cell>
          <cell r="E137">
            <v>0</v>
          </cell>
          <cell r="F137">
            <v>0</v>
          </cell>
          <cell r="G137">
            <v>0</v>
          </cell>
        </row>
        <row r="138">
          <cell r="A138" t="str">
            <v>(Rio Polímeros)</v>
          </cell>
          <cell r="B138" t="str">
            <v>Hora Extra - Cargos de Confiança</v>
          </cell>
          <cell r="D138">
            <v>169.05011039972726</v>
          </cell>
          <cell r="E138">
            <v>0</v>
          </cell>
          <cell r="F138">
            <v>0</v>
          </cell>
          <cell r="G138">
            <v>0</v>
          </cell>
        </row>
        <row r="139">
          <cell r="A139" t="str">
            <v>(Rio Polímeros)</v>
          </cell>
          <cell r="B139" t="str">
            <v>Hora Extra - Cargos de Confiança</v>
          </cell>
          <cell r="D139">
            <v>171.65176160500002</v>
          </cell>
          <cell r="E139">
            <v>0</v>
          </cell>
          <cell r="F139">
            <v>0</v>
          </cell>
          <cell r="G139">
            <v>0</v>
          </cell>
        </row>
        <row r="140">
          <cell r="A140" t="str">
            <v>(Quattor Participações)</v>
          </cell>
          <cell r="B140" t="str">
            <v>Hora Extra - Intrajornada</v>
          </cell>
          <cell r="D140">
            <v>0</v>
          </cell>
          <cell r="E140">
            <v>0</v>
          </cell>
          <cell r="F140">
            <v>0</v>
          </cell>
          <cell r="G140">
            <v>0</v>
          </cell>
        </row>
        <row r="141">
          <cell r="A141" t="str">
            <v>(Quattor Participações)</v>
          </cell>
          <cell r="B141" t="str">
            <v>Hora Extra - Intrajornada</v>
          </cell>
          <cell r="D141">
            <v>2258.9695786700918</v>
          </cell>
          <cell r="E141">
            <v>0</v>
          </cell>
          <cell r="F141">
            <v>0</v>
          </cell>
          <cell r="G141">
            <v>0</v>
          </cell>
        </row>
        <row r="142">
          <cell r="A142" t="str">
            <v>(Quattor Participações)</v>
          </cell>
          <cell r="B142" t="str">
            <v>Hora Extra - Intrajornada</v>
          </cell>
          <cell r="D142">
            <v>75.674746617636359</v>
          </cell>
          <cell r="E142">
            <v>0</v>
          </cell>
          <cell r="F142">
            <v>0</v>
          </cell>
          <cell r="G142">
            <v>0</v>
          </cell>
        </row>
        <row r="143">
          <cell r="A143" t="str">
            <v>(Quattor Participações)</v>
          </cell>
          <cell r="B143" t="str">
            <v>Hora Extra - Intrajornada</v>
          </cell>
          <cell r="D143">
            <v>61.708681755181807</v>
          </cell>
          <cell r="E143">
            <v>0</v>
          </cell>
          <cell r="F143">
            <v>0</v>
          </cell>
          <cell r="G143">
            <v>0</v>
          </cell>
        </row>
        <row r="144">
          <cell r="A144" t="str">
            <v>(Quattor Participações)</v>
          </cell>
          <cell r="B144" t="str">
            <v>Hora Extra - Intrajornada</v>
          </cell>
          <cell r="D144">
            <v>20.841188885090908</v>
          </cell>
          <cell r="E144">
            <v>0</v>
          </cell>
          <cell r="F144">
            <v>0</v>
          </cell>
          <cell r="G144">
            <v>0</v>
          </cell>
        </row>
        <row r="145">
          <cell r="A145" t="str">
            <v>(Quattor Participações)</v>
          </cell>
          <cell r="B145" t="str">
            <v>Hora Extra - Intrajornada</v>
          </cell>
          <cell r="D145">
            <v>16.210826413636362</v>
          </cell>
          <cell r="E145">
            <v>0</v>
          </cell>
          <cell r="F145">
            <v>0</v>
          </cell>
          <cell r="G145">
            <v>0</v>
          </cell>
        </row>
        <row r="146">
          <cell r="A146" t="str">
            <v>(Quattor Petroquímica)</v>
          </cell>
          <cell r="B146" t="str">
            <v>Hora Extra - Intrajornada</v>
          </cell>
          <cell r="D146">
            <v>0</v>
          </cell>
          <cell r="E146">
            <v>0</v>
          </cell>
          <cell r="F146">
            <v>0</v>
          </cell>
          <cell r="G146">
            <v>0</v>
          </cell>
        </row>
        <row r="147">
          <cell r="A147" t="str">
            <v>(Quattor Petroquímica)</v>
          </cell>
          <cell r="B147" t="str">
            <v>Hora Extra - Intrajornada</v>
          </cell>
          <cell r="D147">
            <v>11341.946142969087</v>
          </cell>
          <cell r="E147">
            <v>0</v>
          </cell>
          <cell r="F147">
            <v>0</v>
          </cell>
          <cell r="G147">
            <v>0</v>
          </cell>
        </row>
        <row r="148">
          <cell r="A148" t="str">
            <v>(Quattor Petroquímica)</v>
          </cell>
          <cell r="B148" t="str">
            <v>Hora Extra - Intrajornada</v>
          </cell>
          <cell r="D148">
            <v>657.78309659151512</v>
          </cell>
          <cell r="E148">
            <v>0</v>
          </cell>
          <cell r="F148">
            <v>0</v>
          </cell>
          <cell r="G148">
            <v>0</v>
          </cell>
        </row>
        <row r="149">
          <cell r="A149" t="str">
            <v>(Quattor Petroquímica)</v>
          </cell>
          <cell r="B149" t="str">
            <v>Hora Extra - Intrajornada</v>
          </cell>
          <cell r="D149">
            <v>806.61652391151529</v>
          </cell>
          <cell r="E149">
            <v>0</v>
          </cell>
          <cell r="F149">
            <v>0</v>
          </cell>
          <cell r="G149">
            <v>0</v>
          </cell>
        </row>
        <row r="150">
          <cell r="A150" t="str">
            <v>(Quattor Petroquímica)</v>
          </cell>
          <cell r="B150" t="str">
            <v>Hora Extra - Intrajornada</v>
          </cell>
          <cell r="D150">
            <v>61.230115020606064</v>
          </cell>
          <cell r="E150">
            <v>0</v>
          </cell>
          <cell r="F150">
            <v>0</v>
          </cell>
          <cell r="G150">
            <v>0</v>
          </cell>
        </row>
        <row r="151">
          <cell r="A151" t="str">
            <v>(Quattor Petroquímica)</v>
          </cell>
          <cell r="B151" t="str">
            <v>Hora Extra - Intrajornada</v>
          </cell>
          <cell r="D151">
            <v>50.60240944109092</v>
          </cell>
          <cell r="E151">
            <v>0</v>
          </cell>
          <cell r="F151">
            <v>0</v>
          </cell>
          <cell r="G151">
            <v>0</v>
          </cell>
        </row>
        <row r="152">
          <cell r="A152" t="str">
            <v>(Quattor Química)</v>
          </cell>
          <cell r="B152" t="str">
            <v>Hora Extra - Intrajornada</v>
          </cell>
          <cell r="D152">
            <v>0</v>
          </cell>
          <cell r="E152">
            <v>0</v>
          </cell>
          <cell r="F152">
            <v>0</v>
          </cell>
          <cell r="G152">
            <v>0</v>
          </cell>
        </row>
        <row r="153">
          <cell r="A153" t="str">
            <v>(Quattor Química)</v>
          </cell>
          <cell r="B153" t="str">
            <v>Hora Extra - Intrajornada</v>
          </cell>
          <cell r="D153">
            <v>16060.555658957086</v>
          </cell>
          <cell r="E153">
            <v>0</v>
          </cell>
          <cell r="F153">
            <v>0</v>
          </cell>
          <cell r="G153">
            <v>0</v>
          </cell>
        </row>
        <row r="154">
          <cell r="A154" t="str">
            <v>(Quattor Química)</v>
          </cell>
          <cell r="B154" t="str">
            <v>Hora Extra - Intrajornada</v>
          </cell>
          <cell r="D154">
            <v>967.16968588999964</v>
          </cell>
          <cell r="E154">
            <v>0</v>
          </cell>
          <cell r="F154">
            <v>0</v>
          </cell>
          <cell r="G154">
            <v>0</v>
          </cell>
        </row>
        <row r="155">
          <cell r="A155" t="str">
            <v>(Quattor Química)</v>
          </cell>
          <cell r="B155" t="str">
            <v>Hora Extra - Intrajornada</v>
          </cell>
          <cell r="D155">
            <v>612.29864683154574</v>
          </cell>
          <cell r="E155">
            <v>0</v>
          </cell>
          <cell r="F155">
            <v>0</v>
          </cell>
          <cell r="G155">
            <v>0</v>
          </cell>
        </row>
        <row r="156">
          <cell r="A156" t="str">
            <v>(Quattor Química)</v>
          </cell>
          <cell r="B156" t="str">
            <v>Hora Extra - Intrajornada</v>
          </cell>
          <cell r="D156">
            <v>233.69504254627273</v>
          </cell>
          <cell r="E156">
            <v>0</v>
          </cell>
          <cell r="F156">
            <v>0</v>
          </cell>
          <cell r="G156">
            <v>0</v>
          </cell>
        </row>
        <row r="157">
          <cell r="A157" t="str">
            <v>(Quattor Química)</v>
          </cell>
          <cell r="B157" t="str">
            <v>Hora Extra - Intrajornada</v>
          </cell>
          <cell r="D157">
            <v>103.3858682756364</v>
          </cell>
          <cell r="E157">
            <v>0</v>
          </cell>
          <cell r="F157">
            <v>0</v>
          </cell>
          <cell r="G157">
            <v>0</v>
          </cell>
        </row>
        <row r="158">
          <cell r="A158" t="str">
            <v>(Rio Polímeros)</v>
          </cell>
          <cell r="B158" t="str">
            <v>Hora Extra - Intrajornada</v>
          </cell>
          <cell r="D158">
            <v>0</v>
          </cell>
          <cell r="E158">
            <v>0</v>
          </cell>
          <cell r="F158">
            <v>0</v>
          </cell>
          <cell r="G158">
            <v>0</v>
          </cell>
        </row>
        <row r="159">
          <cell r="A159" t="str">
            <v>(Rio Polímeros)</v>
          </cell>
          <cell r="B159" t="str">
            <v>Hora Extra - Intrajornada</v>
          </cell>
          <cell r="D159">
            <v>5752.5084092295456</v>
          </cell>
          <cell r="E159">
            <v>0</v>
          </cell>
          <cell r="F159">
            <v>0</v>
          </cell>
          <cell r="G159">
            <v>0</v>
          </cell>
        </row>
        <row r="160">
          <cell r="A160" t="str">
            <v>(Rio Polímeros)</v>
          </cell>
          <cell r="B160" t="str">
            <v>Hora Extra - Intrajornada</v>
          </cell>
          <cell r="D160">
            <v>656.77423473127283</v>
          </cell>
          <cell r="E160">
            <v>0</v>
          </cell>
          <cell r="F160">
            <v>0</v>
          </cell>
          <cell r="G160">
            <v>0</v>
          </cell>
        </row>
        <row r="161">
          <cell r="A161" t="str">
            <v>(Rio Polímeros)</v>
          </cell>
          <cell r="B161" t="str">
            <v>Hora Extra - Intrajornada</v>
          </cell>
          <cell r="D161">
            <v>285.31779858063641</v>
          </cell>
          <cell r="E161">
            <v>0</v>
          </cell>
          <cell r="F161">
            <v>0</v>
          </cell>
          <cell r="G161">
            <v>0</v>
          </cell>
        </row>
        <row r="162">
          <cell r="A162" t="str">
            <v>(Rio Polímeros)</v>
          </cell>
          <cell r="B162" t="str">
            <v>Hora Extra - Intrajornada</v>
          </cell>
          <cell r="D162">
            <v>118.90546431600002</v>
          </cell>
          <cell r="E162">
            <v>0</v>
          </cell>
          <cell r="F162">
            <v>0</v>
          </cell>
          <cell r="G162">
            <v>0</v>
          </cell>
        </row>
        <row r="163">
          <cell r="A163" t="str">
            <v>(Rio Polímeros)</v>
          </cell>
          <cell r="B163" t="str">
            <v>Hora Extra - Intrajornada</v>
          </cell>
          <cell r="D163">
            <v>279.84696056054543</v>
          </cell>
          <cell r="E163">
            <v>0</v>
          </cell>
          <cell r="F163">
            <v>0</v>
          </cell>
          <cell r="G163">
            <v>0</v>
          </cell>
        </row>
        <row r="164">
          <cell r="A164" t="str">
            <v>(Unipar)</v>
          </cell>
          <cell r="B164" t="str">
            <v>Vale Transporte</v>
          </cell>
          <cell r="D164">
            <v>0</v>
          </cell>
          <cell r="E164">
            <v>0</v>
          </cell>
          <cell r="F164">
            <v>0</v>
          </cell>
          <cell r="G164">
            <v>0</v>
          </cell>
        </row>
        <row r="165">
          <cell r="A165" t="str">
            <v>(Unipar)</v>
          </cell>
          <cell r="B165" t="str">
            <v>Vale Transporte</v>
          </cell>
          <cell r="D165">
            <v>0.22239495914533336</v>
          </cell>
          <cell r="E165">
            <v>1.8076630557563611E-3</v>
          </cell>
          <cell r="F165">
            <v>0.11895057182400001</v>
          </cell>
          <cell r="G165">
            <v>3.3456979886400007E-2</v>
          </cell>
        </row>
        <row r="166">
          <cell r="A166" t="str">
            <v>(Unipar)</v>
          </cell>
          <cell r="B166" t="str">
            <v>Vale Transporte</v>
          </cell>
          <cell r="D166">
            <v>0.2540025265378334</v>
          </cell>
          <cell r="E166">
            <v>1.3527896876628241E-3</v>
          </cell>
          <cell r="F166">
            <v>0.13585625273400001</v>
          </cell>
          <cell r="G166">
            <v>3.8212005587400004E-2</v>
          </cell>
        </row>
        <row r="167">
          <cell r="A167" t="str">
            <v>(Unipar)</v>
          </cell>
          <cell r="B167" t="str">
            <v>Vale Transporte</v>
          </cell>
          <cell r="D167">
            <v>0.54388178227144446</v>
          </cell>
          <cell r="E167">
            <v>1.6856316534670341E-3</v>
          </cell>
          <cell r="F167">
            <v>0.29201751558899997</v>
          </cell>
          <cell r="G167">
            <v>8.1967868874399996E-2</v>
          </cell>
        </row>
        <row r="168">
          <cell r="A168" t="str">
            <v>(Unipar)</v>
          </cell>
          <cell r="B168" t="str">
            <v>Vale Transporte</v>
          </cell>
          <cell r="D168">
            <v>1.1822331740781109</v>
          </cell>
          <cell r="E168">
            <v>2.4004613718859387E-3</v>
          </cell>
          <cell r="F168">
            <v>0.63475704756899987</v>
          </cell>
          <cell r="G168">
            <v>0.17817315628239999</v>
          </cell>
        </row>
        <row r="169">
          <cell r="A169" t="str">
            <v>(Unipar)</v>
          </cell>
          <cell r="B169" t="str">
            <v>Vale Transporte</v>
          </cell>
          <cell r="D169">
            <v>1.5165807436707035</v>
          </cell>
          <cell r="E169">
            <v>3.6652039514507352E-4</v>
          </cell>
          <cell r="F169">
            <v>0.74399005116900008</v>
          </cell>
          <cell r="G169">
            <v>0.2088343188424</v>
          </cell>
        </row>
        <row r="170">
          <cell r="A170" t="str">
            <v>(Unipar)</v>
          </cell>
          <cell r="B170" t="str">
            <v>Diferença de base de cálculo - CSLL</v>
          </cell>
          <cell r="D170">
            <v>18.535194899999997</v>
          </cell>
          <cell r="E170">
            <v>13.297148821259999</v>
          </cell>
          <cell r="F170">
            <v>13.901396174999999</v>
          </cell>
          <cell r="G170">
            <v>3.7070389799999997</v>
          </cell>
        </row>
        <row r="171">
          <cell r="A171" t="str">
            <v>(Unipar)</v>
          </cell>
          <cell r="B171" t="str">
            <v>Diferença de base de cálculo - CSLL</v>
          </cell>
          <cell r="D171">
            <v>5.6625002999999934</v>
          </cell>
          <cell r="E171">
            <v>3.1211701653599966</v>
          </cell>
          <cell r="F171">
            <v>4.2468752249999948</v>
          </cell>
          <cell r="G171">
            <v>1.1325000599999988</v>
          </cell>
        </row>
        <row r="172">
          <cell r="A172" t="str">
            <v>(Unipar)</v>
          </cell>
          <cell r="B172" t="str">
            <v>Diferença de base de cálculo - CSLL</v>
          </cell>
          <cell r="D172">
            <v>121.05</v>
          </cell>
          <cell r="E172">
            <v>47.197395000000007</v>
          </cell>
          <cell r="F172">
            <v>90.787499999999994</v>
          </cell>
          <cell r="G172">
            <v>24.21</v>
          </cell>
        </row>
        <row r="173">
          <cell r="A173" t="str">
            <v>(Unipar)</v>
          </cell>
          <cell r="B173" t="str">
            <v>Diferença de base de cálculo - CSLL</v>
          </cell>
          <cell r="D173">
            <v>22.796222399999998</v>
          </cell>
          <cell r="E173">
            <v>6.0911506252799983</v>
          </cell>
          <cell r="F173">
            <v>17.0971668</v>
          </cell>
          <cell r="G173">
            <v>4.5592444800000003</v>
          </cell>
        </row>
        <row r="174">
          <cell r="A174" t="str">
            <v>(Unipar)</v>
          </cell>
          <cell r="B174" t="str">
            <v>Diferença de base de cálculo - CSLL</v>
          </cell>
          <cell r="D174">
            <v>6.2519021999999982</v>
          </cell>
          <cell r="E174">
            <v>0.99655321067999969</v>
          </cell>
          <cell r="F174">
            <v>4.6889266499999991</v>
          </cell>
          <cell r="G174">
            <v>1.2503804399999998</v>
          </cell>
        </row>
        <row r="175">
          <cell r="A175" t="str">
            <v>(Unipar)</v>
          </cell>
          <cell r="B175" t="str">
            <v>Diferença de base de cálculo - CSLL</v>
          </cell>
          <cell r="D175">
            <v>0.38521620000000001</v>
          </cell>
          <cell r="E175">
            <v>1.7180642520000001E-2</v>
          </cell>
          <cell r="F175">
            <v>0.28891214999999998</v>
          </cell>
          <cell r="G175">
            <v>7.7043240000000013E-2</v>
          </cell>
        </row>
        <row r="176">
          <cell r="A176" t="str">
            <v>(Unipar)</v>
          </cell>
          <cell r="B176" t="str">
            <v>Hora Extra - Cargos de Confiança</v>
          </cell>
          <cell r="D176">
            <v>0</v>
          </cell>
          <cell r="E176">
            <v>0</v>
          </cell>
          <cell r="F176">
            <v>0</v>
          </cell>
          <cell r="G176">
            <v>0</v>
          </cell>
        </row>
        <row r="177">
          <cell r="A177" t="str">
            <v>(Unipar)</v>
          </cell>
          <cell r="B177" t="str">
            <v>Hora Extra - Cargos de Confiança</v>
          </cell>
          <cell r="D177">
            <v>848.33001669818191</v>
          </cell>
          <cell r="E177">
            <v>0</v>
          </cell>
          <cell r="F177">
            <v>0</v>
          </cell>
          <cell r="G177">
            <v>0</v>
          </cell>
        </row>
        <row r="178">
          <cell r="A178" t="str">
            <v>(Unipar)</v>
          </cell>
          <cell r="B178" t="str">
            <v>Hora Extra - Cargos de Confiança</v>
          </cell>
          <cell r="D178">
            <v>126.26055025309091</v>
          </cell>
          <cell r="E178">
            <v>0</v>
          </cell>
          <cell r="F178">
            <v>0</v>
          </cell>
          <cell r="G178">
            <v>0</v>
          </cell>
        </row>
        <row r="179">
          <cell r="A179" t="str">
            <v>(Unipar)</v>
          </cell>
          <cell r="B179" t="str">
            <v>Hora Extra - Cargos de Confiança</v>
          </cell>
          <cell r="D179">
            <v>55.581322903272728</v>
          </cell>
          <cell r="E179">
            <v>0</v>
          </cell>
          <cell r="F179">
            <v>0</v>
          </cell>
          <cell r="G179">
            <v>0</v>
          </cell>
        </row>
        <row r="180">
          <cell r="A180" t="str">
            <v>(Unipar)</v>
          </cell>
          <cell r="B180" t="str">
            <v>Hora Extra - Cargos de Confiança</v>
          </cell>
          <cell r="D180">
            <v>14.074745826909089</v>
          </cell>
          <cell r="E180">
            <v>0</v>
          </cell>
          <cell r="F180">
            <v>0</v>
          </cell>
          <cell r="G180">
            <v>0</v>
          </cell>
        </row>
        <row r="181">
          <cell r="A181" t="str">
            <v>(Unipar)</v>
          </cell>
          <cell r="B181" t="str">
            <v>Hora Extra - Cargos de Confiança</v>
          </cell>
          <cell r="D181">
            <v>9.2894146952727272</v>
          </cell>
          <cell r="E181">
            <v>0</v>
          </cell>
          <cell r="F181">
            <v>0</v>
          </cell>
          <cell r="G181">
            <v>0</v>
          </cell>
        </row>
      </sheetData>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P"/>
      <sheetName val="FT-9"/>
      <sheetName val="PT-9"/>
      <sheetName val="Tabelas"/>
      <sheetName val="DOCUMENTO FI"/>
      <sheetName val="LALUR_A"/>
      <sheetName val="Parâmetros"/>
      <sheetName val="PT-I-29"/>
      <sheetName val="Pagamentos"/>
      <sheetName val="Composição"/>
      <sheetName val="Resumo"/>
      <sheetName val="Sumário executivo"/>
      <sheetName val="Prescrição"/>
      <sheetName val="Índices"/>
      <sheetName val="Plan1"/>
      <sheetName val="Valores"/>
      <sheetName val="C.CUSTO"/>
      <sheetName val="OUT02.REPORT"/>
      <sheetName val="Instructions"/>
      <sheetName val="CONSOLIDADO"/>
      <sheetName val="RFB_SP"/>
      <sheetName val="RFB_UNP"/>
      <sheetName val="O1O2"/>
      <sheetName val="Current Tax Exp"/>
      <sheetName val="Current Tax Payable"/>
      <sheetName val="Deferred Tax"/>
      <sheetName val="Tax losses"/>
      <sheetName val="App.15 - Tax reconciliation"/>
      <sheetName val="Lalur consolidado"/>
      <sheetName val="IR Diferido cons"/>
      <sheetName val="Lalur C. Patrim.UNP"/>
      <sheetName val="IR Dif. UNP"/>
      <sheetName val="CS Dif. UNP"/>
      <sheetName val="Balancete UNP"/>
      <sheetName val="Lalur - Result.UNP"/>
      <sheetName val="Thin Capitalization"/>
      <sheetName val="Lalur C. Patrim.SP"/>
      <sheetName val="Balancete SP"/>
      <sheetName val="Lalur - Result.SP"/>
      <sheetName val="IR Dif.SP"/>
      <sheetName val="Lactos"/>
      <sheetName val="res lactos"/>
      <sheetName val="outras contas"/>
    </sheetNames>
    <sheetDataSet>
      <sheetData sheetId="0"/>
      <sheetData sheetId="1"/>
      <sheetData sheetId="2"/>
      <sheetData sheetId="3" refreshError="1">
        <row r="7">
          <cell r="D7">
            <v>136</v>
          </cell>
          <cell r="E7">
            <v>27.200000000000003</v>
          </cell>
        </row>
        <row r="8">
          <cell r="D8">
            <v>251.06</v>
          </cell>
          <cell r="E8">
            <v>50.212000000000003</v>
          </cell>
        </row>
        <row r="9">
          <cell r="D9">
            <v>376.6</v>
          </cell>
          <cell r="E9">
            <v>75.320000000000007</v>
          </cell>
        </row>
        <row r="10">
          <cell r="D10">
            <v>502.13</v>
          </cell>
          <cell r="E10">
            <v>100.426</v>
          </cell>
        </row>
        <row r="11">
          <cell r="D11">
            <v>627.66</v>
          </cell>
          <cell r="E11">
            <v>125.532</v>
          </cell>
        </row>
        <row r="12">
          <cell r="D12">
            <v>753.19</v>
          </cell>
          <cell r="E12">
            <v>150.63800000000001</v>
          </cell>
        </row>
        <row r="13">
          <cell r="D13">
            <v>878.72</v>
          </cell>
          <cell r="E13">
            <v>175.74400000000003</v>
          </cell>
        </row>
        <row r="14">
          <cell r="D14">
            <v>1004.26</v>
          </cell>
          <cell r="E14">
            <v>200.852</v>
          </cell>
        </row>
        <row r="15">
          <cell r="D15">
            <v>1129.79</v>
          </cell>
          <cell r="E15">
            <v>225.958</v>
          </cell>
        </row>
        <row r="16">
          <cell r="D16">
            <v>1255.32</v>
          </cell>
          <cell r="E16">
            <v>251.06399999999999</v>
          </cell>
        </row>
      </sheetData>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7">
          <cell r="E7">
            <v>8378.92</v>
          </cell>
        </row>
      </sheetData>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s>
    <sheetDataSet>
      <sheetData sheetId="0"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RENCIADOR"/>
      <sheetName val="FECHAMENTO"/>
      <sheetName val="Analise de Saldo PETROBRAS"/>
      <sheetName val="OBJETIVOS"/>
      <sheetName val="ESTOQUE_DIA"/>
      <sheetName val="COTA_PETROBRAS"/>
      <sheetName val="TRANSF"/>
      <sheetName val="VOLUME FERRO"/>
      <sheetName val="STATUS_LOG"/>
      <sheetName val="PRODUTOS"/>
      <sheetName val="ENTRADA_PRODUTO"/>
      <sheetName val="STOCK_LEVEL"/>
      <sheetName val="ARQUIVO TRANSF"/>
      <sheetName val="COMPRA_OUTROS"/>
      <sheetName val="DATA"/>
      <sheetName val="VENDAS"/>
      <sheetName val="FILIAIS"/>
      <sheetName val="CONSISTÊNCIA_ALE"/>
      <sheetName val="CONSISTÊNCIA_REPSOL"/>
      <sheetName val="ABERTURA_MES"/>
      <sheetName val="ABERTURA_DIA"/>
      <sheetName val="AUDITORIA"/>
      <sheetName val="ESPAÇOS"/>
      <sheetName val="Cota_VD_COG"/>
      <sheetName val="Venda_COG"/>
      <sheetName val="Folha1"/>
      <sheetName val="Plan1"/>
      <sheetName val="Plan2"/>
      <sheetName val="RESOLUÇÃO ANP45"/>
      <sheetName val="VENDAS + COMPRAS "/>
      <sheetName val="TANCAGEM"/>
      <sheetName val="SLBASE"/>
      <sheetName val="Vendas COG"/>
      <sheetName val="Vendas COG2"/>
      <sheetName val="Plan3"/>
      <sheetName val="Plan4"/>
      <sheetName val="Plan5"/>
      <sheetName val="Analise_de_Saldo_PETROBRAS"/>
      <sheetName val="VOLUME_FERRO"/>
      <sheetName val="ARQUIVO_TRANSF"/>
      <sheetName val="RESOLUÇÃO_ANP45"/>
      <sheetName val="VENDAS_+_COMPRAS_"/>
      <sheetName val="Vendas_COG"/>
      <sheetName val="Vendas_COG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RENCIADOR"/>
      <sheetName val="FECHAMENTO"/>
      <sheetName val="OBJETIVOS"/>
      <sheetName val="Analise de Saldo PETROBRAS"/>
      <sheetName val="VENDAS + COMPRAS "/>
      <sheetName val="COTA_PETROBRAS"/>
      <sheetName val="ESTOQUE_DIA"/>
      <sheetName val="Análise"/>
      <sheetName val="STATUS_LOG"/>
      <sheetName val="FILIAIS"/>
      <sheetName val="TANCAGEM"/>
      <sheetName val="TRANSF"/>
      <sheetName val="COMPRA_OUTROS"/>
      <sheetName val="RESOLUÇÃO ANP45"/>
      <sheetName val="ESPAÇOS"/>
      <sheetName val="VOLUME FERRO"/>
      <sheetName val="PRODUTOS"/>
      <sheetName val="ENTRADA_PRODUTO"/>
      <sheetName val="STOCK_LEVEL"/>
      <sheetName val="SLBASE"/>
      <sheetName val="ARQUIVO TRANSF"/>
      <sheetName val="DATA"/>
      <sheetName val="VENDAS"/>
      <sheetName val="CONSISTÊNCIA_ALE"/>
      <sheetName val="CONSISTÊNCIA_REPSOL"/>
      <sheetName val="ABERTURA_MES"/>
      <sheetName val="ABERTURA_DIA"/>
      <sheetName val="ABERTURA SIS COMP"/>
      <sheetName val="AUDITORIA"/>
      <sheetName val="Cota_VD_COG"/>
      <sheetName val="Venda_COG"/>
      <sheetName val="Plan1"/>
      <sheetName val="Plan3"/>
      <sheetName val="Plan4"/>
      <sheetName val="Plan5"/>
      <sheetName val="Plan6"/>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sheetName val="RESUMO (BPD)"/>
    </sheetNames>
    <sheetDataSet>
      <sheetData sheetId="0" refreshError="1"/>
      <sheetData sheetId="1"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G"/>
      <sheetName val="RAZÃO"/>
      <sheetName val="PC CONTÁBIL"/>
      <sheetName val="CENTRO DE CUSTO"/>
      <sheetName val=" DRE &gt;&gt;"/>
      <sheetName val="Painel"/>
      <sheetName val="DRE"/>
      <sheetName val="CONSOLIDADO"/>
      <sheetName val="Rastreamento"/>
      <sheetName val="Seg. Eletr."/>
      <sheetName val="Franquia"/>
      <sheetName val="Adm"/>
      <sheetName val="CRC"/>
      <sheetName val="SCP"/>
    </sheetNames>
    <sheetDataSet>
      <sheetData sheetId="0" refreshError="1"/>
      <sheetData sheetId="1" refreshError="1"/>
      <sheetData sheetId="2" refreshError="1"/>
      <sheetData sheetId="3" refreshError="1"/>
      <sheetData sheetId="4" refreshError="1"/>
      <sheetData sheetId="5" refreshError="1">
        <row r="2">
          <cell r="C2" t="str">
            <v>Fora</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EIRO"/>
      <sheetName val="FEVEREIRO"/>
      <sheetName val="MARÇO"/>
      <sheetName val="ABRIL"/>
      <sheetName val="MAIO"/>
      <sheetName val="JUNHO"/>
      <sheetName val="JULHO"/>
      <sheetName val="AGOSTO"/>
      <sheetName val="SETEMBRO"/>
      <sheetName val="OUTUBRO"/>
      <sheetName val="NOVEMBRO"/>
      <sheetName val="DEZEMBRO"/>
      <sheetName val="ACUMULADO ATÉ OUTUBRO"/>
      <sheetName val="Módulo1 "/>
    </sheetNames>
    <sheetDataSet>
      <sheetData sheetId="0">
        <row r="3">
          <cell r="P3" t="str">
            <v>CUSTO  VARIÁVEL  DE  PRODUÇÃO - A VISTA</v>
          </cell>
        </row>
        <row r="4">
          <cell r="P4" t="str">
            <v>(em US$)</v>
          </cell>
        </row>
        <row r="5">
          <cell r="P5" t="str">
            <v>CAMAÇARI</v>
          </cell>
          <cell r="R5" t="str">
            <v>ORÇADO</v>
          </cell>
          <cell r="V5" t="str">
            <v>REALIZADO</v>
          </cell>
          <cell r="Y5" t="str">
            <v>VARIAÇÃO</v>
          </cell>
          <cell r="AC5" t="str">
            <v>REAL. ANO ANTERIOR</v>
          </cell>
        </row>
        <row r="6">
          <cell r="P6" t="str">
            <v>DESCRIÇÃO</v>
          </cell>
          <cell r="Q6" t="str">
            <v>PROD.</v>
          </cell>
          <cell r="R6" t="str">
            <v>Preço</v>
          </cell>
          <cell r="S6" t="str">
            <v>Ind.tec.</v>
          </cell>
          <cell r="T6" t="str">
            <v>CUSTO</v>
          </cell>
          <cell r="U6" t="str">
            <v>PROD.</v>
          </cell>
          <cell r="V6" t="str">
            <v>Preço</v>
          </cell>
          <cell r="W6" t="str">
            <v>Ind.tec.</v>
          </cell>
          <cell r="X6" t="str">
            <v>CUSTO</v>
          </cell>
          <cell r="Y6" t="str">
            <v>TOTAL</v>
          </cell>
          <cell r="Z6" t="str">
            <v>EFICIÊNCIA</v>
          </cell>
          <cell r="AA6" t="str">
            <v>PREÇO</v>
          </cell>
          <cell r="AB6" t="str">
            <v>PROD.</v>
          </cell>
          <cell r="AC6" t="str">
            <v>CUSTO</v>
          </cell>
        </row>
        <row r="7">
          <cell r="Q7" t="str">
            <v>Ton</v>
          </cell>
          <cell r="R7" t="str">
            <v>US$ / UN</v>
          </cell>
          <cell r="T7" t="str">
            <v>US$ / T</v>
          </cell>
          <cell r="U7" t="str">
            <v>Ton</v>
          </cell>
          <cell r="V7" t="str">
            <v>US$ / UN</v>
          </cell>
          <cell r="X7" t="str">
            <v>US$ / T</v>
          </cell>
          <cell r="Y7" t="str">
            <v xml:space="preserve">  %</v>
          </cell>
          <cell r="Z7" t="str">
            <v>%</v>
          </cell>
          <cell r="AA7" t="str">
            <v>%</v>
          </cell>
          <cell r="AB7" t="str">
            <v>Ton</v>
          </cell>
          <cell r="AC7" t="str">
            <v>US$ / T</v>
          </cell>
        </row>
        <row r="8">
          <cell r="P8" t="str">
            <v>METANOL</v>
          </cell>
          <cell r="Q8">
            <v>7020</v>
          </cell>
          <cell r="T8">
            <v>93.07</v>
          </cell>
          <cell r="U8">
            <v>7451.1</v>
          </cell>
          <cell r="X8">
            <v>75.512025037054059</v>
          </cell>
          <cell r="Y8">
            <v>-0.18865343250183664</v>
          </cell>
          <cell r="Z8">
            <v>-0.1262201712437396</v>
          </cell>
          <cell r="AA8">
            <v>-7.7733014940950862E-2</v>
          </cell>
          <cell r="AB8">
            <v>7095.1</v>
          </cell>
          <cell r="AC8">
            <v>91.765820573580584</v>
          </cell>
        </row>
        <row r="9">
          <cell r="P9" t="str">
            <v xml:space="preserve">  Gás natural mat. prima  - 1000m3</v>
          </cell>
          <cell r="R9">
            <v>54.714000000000006</v>
          </cell>
          <cell r="S9">
            <v>0.8</v>
          </cell>
          <cell r="T9">
            <v>43.77</v>
          </cell>
          <cell r="V9">
            <v>48.834925453084544</v>
          </cell>
          <cell r="W9">
            <v>0.77497510434700922</v>
          </cell>
          <cell r="X9">
            <v>37.845851448782611</v>
          </cell>
          <cell r="Y9">
            <v>-0.13534723671961146</v>
          </cell>
          <cell r="Z9">
            <v>-3.1281119566238524E-2</v>
          </cell>
          <cell r="AA9">
            <v>-0.10745100974002011</v>
          </cell>
          <cell r="AC9">
            <v>44.056490679801037</v>
          </cell>
        </row>
        <row r="10">
          <cell r="P10" t="str">
            <v xml:space="preserve">  Gás natural combustível - 1000m3</v>
          </cell>
          <cell r="R10">
            <v>117.85400000000001</v>
          </cell>
          <cell r="S10">
            <v>0.23</v>
          </cell>
          <cell r="T10">
            <v>27.11</v>
          </cell>
          <cell r="V10">
            <v>105.19596464601373</v>
          </cell>
          <cell r="W10">
            <v>0.20257331132316034</v>
          </cell>
          <cell r="X10">
            <v>21.309894896177109</v>
          </cell>
          <cell r="Y10">
            <v>-0.21394707133245627</v>
          </cell>
          <cell r="Z10">
            <v>-0.11924647250799857</v>
          </cell>
          <cell r="AA10">
            <v>-0.10740437621112799</v>
          </cell>
          <cell r="AC10">
            <v>21.430009809013608</v>
          </cell>
        </row>
        <row r="11">
          <cell r="P11" t="str">
            <v xml:space="preserve">  Gás carbónico - ton</v>
          </cell>
          <cell r="R11">
            <v>13.21</v>
          </cell>
          <cell r="S11">
            <v>0.38</v>
          </cell>
          <cell r="T11">
            <v>5.0199999999999996</v>
          </cell>
          <cell r="V11">
            <v>13.043478260869563</v>
          </cell>
          <cell r="W11">
            <v>0.30523171075411681</v>
          </cell>
          <cell r="X11">
            <v>3.981283183749349</v>
          </cell>
          <cell r="Y11">
            <v>-0.20691570044833674</v>
          </cell>
          <cell r="Z11">
            <v>-0.19675865591021893</v>
          </cell>
          <cell r="AA11">
            <v>-1.2605733469374571E-2</v>
          </cell>
          <cell r="AC11">
            <v>1.5349753258420873</v>
          </cell>
        </row>
        <row r="12">
          <cell r="P12" t="str">
            <v xml:space="preserve">  Energia eletrica - Kwh</v>
          </cell>
          <cell r="R12">
            <v>5.2400000000000002E-2</v>
          </cell>
          <cell r="S12">
            <v>282</v>
          </cell>
          <cell r="T12">
            <v>14.78</v>
          </cell>
          <cell r="V12">
            <v>4.4638871529327738E-2</v>
          </cell>
          <cell r="W12">
            <v>162.33844667230341</v>
          </cell>
          <cell r="X12">
            <v>7.246605065275574</v>
          </cell>
          <cell r="Y12">
            <v>-0.50970195769448079</v>
          </cell>
          <cell r="Z12">
            <v>-0.42433174938899504</v>
          </cell>
          <cell r="AA12">
            <v>-0.14811313875328747</v>
          </cell>
          <cell r="AC12">
            <v>11.567628964648275</v>
          </cell>
        </row>
        <row r="13">
          <cell r="P13" t="str">
            <v xml:space="preserve">  Agua clarificada - m3</v>
          </cell>
          <cell r="R13">
            <v>0.1</v>
          </cell>
          <cell r="S13">
            <v>1.7</v>
          </cell>
          <cell r="T13">
            <v>0.17</v>
          </cell>
          <cell r="V13">
            <v>9.8205517364521017E-2</v>
          </cell>
          <cell r="W13">
            <v>2.2026277999221588</v>
          </cell>
          <cell r="X13">
            <v>0.2163102026528323</v>
          </cell>
          <cell r="Y13">
            <v>0.27241295678136646</v>
          </cell>
          <cell r="Z13">
            <v>0.29566341171891702</v>
          </cell>
          <cell r="AA13">
            <v>-1.7944826354789889E-2</v>
          </cell>
          <cell r="AC13">
            <v>0.17240828588229465</v>
          </cell>
        </row>
        <row r="14">
          <cell r="P14" t="str">
            <v xml:space="preserve">  Agua desmineralizada - m3</v>
          </cell>
          <cell r="R14">
            <v>0.38</v>
          </cell>
          <cell r="S14">
            <v>3.2</v>
          </cell>
          <cell r="T14">
            <v>1.22</v>
          </cell>
          <cell r="V14">
            <v>0.37496652084635296</v>
          </cell>
          <cell r="W14">
            <v>3.3629933835272641</v>
          </cell>
          <cell r="X14">
            <v>1.261009928650523</v>
          </cell>
          <cell r="Y14">
            <v>3.3614695615182821E-2</v>
          </cell>
          <cell r="Z14">
            <v>5.0935432352269966E-2</v>
          </cell>
          <cell r="AA14">
            <v>-1.3245997772755386E-2</v>
          </cell>
          <cell r="AC14">
            <v>1.3975520143489037</v>
          </cell>
        </row>
        <row r="15">
          <cell r="P15" t="str">
            <v xml:space="preserve">  Hidrogénio Combustível - ton</v>
          </cell>
          <cell r="T15">
            <v>0</v>
          </cell>
          <cell r="V15">
            <v>0</v>
          </cell>
          <cell r="W15">
            <v>0</v>
          </cell>
          <cell r="X15">
            <v>0</v>
          </cell>
          <cell r="Y15">
            <v>0</v>
          </cell>
          <cell r="Z15">
            <v>0</v>
          </cell>
          <cell r="AA15">
            <v>0</v>
          </cell>
          <cell r="AC15">
            <v>2.3061692928922777</v>
          </cell>
        </row>
        <row r="16">
          <cell r="P16" t="str">
            <v xml:space="preserve">  Produtos químicos e outros</v>
          </cell>
          <cell r="R16">
            <v>1</v>
          </cell>
          <cell r="S16">
            <v>1</v>
          </cell>
          <cell r="T16">
            <v>1</v>
          </cell>
          <cell r="V16">
            <v>3.6510703117660475</v>
          </cell>
          <cell r="W16">
            <v>1</v>
          </cell>
          <cell r="X16">
            <v>3.6510703117660475</v>
          </cell>
          <cell r="Y16">
            <v>2.6510703117660475</v>
          </cell>
          <cell r="Z16">
            <v>0</v>
          </cell>
          <cell r="AA16">
            <v>2.6510703117660475</v>
          </cell>
          <cell r="AC16">
            <v>1.0341136840918379</v>
          </cell>
        </row>
        <row r="17">
          <cell r="P17" t="str">
            <v xml:space="preserve">  Catalisador</v>
          </cell>
          <cell r="T17">
            <v>0</v>
          </cell>
          <cell r="Y17">
            <v>0</v>
          </cell>
          <cell r="Z17">
            <v>0</v>
          </cell>
          <cell r="AA17">
            <v>0</v>
          </cell>
          <cell r="AC17">
            <v>2.5</v>
          </cell>
        </row>
        <row r="18">
          <cell r="P18" t="str">
            <v xml:space="preserve"> Custo descarbonatação</v>
          </cell>
          <cell r="T18">
            <v>0</v>
          </cell>
          <cell r="X18">
            <v>0</v>
          </cell>
          <cell r="Y18" t="e">
            <v>#DIV/0!</v>
          </cell>
          <cell r="AC18">
            <v>5.7664725170602704</v>
          </cell>
        </row>
        <row r="19">
          <cell r="P19" t="str">
            <v xml:space="preserve">   Energia eletrica - Kwh</v>
          </cell>
          <cell r="R19">
            <v>0</v>
          </cell>
          <cell r="S19">
            <v>0</v>
          </cell>
          <cell r="T19">
            <v>0</v>
          </cell>
          <cell r="V19">
            <v>0</v>
          </cell>
          <cell r="W19">
            <v>0</v>
          </cell>
          <cell r="X19">
            <v>0</v>
          </cell>
          <cell r="Y19">
            <v>0</v>
          </cell>
          <cell r="Z19">
            <v>0</v>
          </cell>
          <cell r="AA19">
            <v>0</v>
          </cell>
          <cell r="AC19">
            <v>5.722442908698147</v>
          </cell>
        </row>
        <row r="20">
          <cell r="P20" t="str">
            <v xml:space="preserve">   Agua clarificada - m3</v>
          </cell>
          <cell r="R20">
            <v>0</v>
          </cell>
          <cell r="S20">
            <v>0</v>
          </cell>
          <cell r="T20">
            <v>0</v>
          </cell>
          <cell r="V20">
            <v>0</v>
          </cell>
          <cell r="W20">
            <v>0</v>
          </cell>
          <cell r="X20">
            <v>0</v>
          </cell>
          <cell r="Y20">
            <v>0</v>
          </cell>
          <cell r="Z20">
            <v>0</v>
          </cell>
          <cell r="AA20">
            <v>0</v>
          </cell>
          <cell r="AC20">
            <v>4.3102071470573662E-2</v>
          </cell>
        </row>
        <row r="21">
          <cell r="P21" t="str">
            <v xml:space="preserve">   Ar instrumento</v>
          </cell>
          <cell r="R21">
            <v>0</v>
          </cell>
          <cell r="S21">
            <v>0</v>
          </cell>
          <cell r="T21">
            <v>0</v>
          </cell>
          <cell r="V21">
            <v>0</v>
          </cell>
          <cell r="W21">
            <v>0</v>
          </cell>
          <cell r="X21">
            <v>0</v>
          </cell>
          <cell r="Y21">
            <v>0</v>
          </cell>
          <cell r="Z21">
            <v>0</v>
          </cell>
          <cell r="AA21">
            <v>0</v>
          </cell>
          <cell r="AC21">
            <v>0</v>
          </cell>
        </row>
        <row r="22">
          <cell r="P22" t="str">
            <v xml:space="preserve">   Ucarsol - kg</v>
          </cell>
          <cell r="R22">
            <v>0</v>
          </cell>
          <cell r="S22">
            <v>0</v>
          </cell>
          <cell r="T22">
            <v>0</v>
          </cell>
          <cell r="V22">
            <v>0</v>
          </cell>
          <cell r="W22">
            <v>0</v>
          </cell>
          <cell r="X22">
            <v>0</v>
          </cell>
          <cell r="Y22">
            <v>0</v>
          </cell>
          <cell r="Z22">
            <v>0</v>
          </cell>
          <cell r="AA22">
            <v>0</v>
          </cell>
          <cell r="AC22">
            <v>9.2753689154945521E-4</v>
          </cell>
        </row>
        <row r="23">
          <cell r="P23" t="str">
            <v xml:space="preserve"> CO - MONOXIDO CARBONO</v>
          </cell>
          <cell r="T23">
            <v>0</v>
          </cell>
          <cell r="U23">
            <v>0</v>
          </cell>
          <cell r="X23">
            <v>0</v>
          </cell>
          <cell r="Y23" t="e">
            <v>#DIV/0!</v>
          </cell>
          <cell r="Z23" t="e">
            <v>#DIV/0!</v>
          </cell>
          <cell r="AA23" t="e">
            <v>#DIV/0!</v>
          </cell>
          <cell r="AB23">
            <v>930.57399999999996</v>
          </cell>
          <cell r="AC23">
            <v>266.14489923144851</v>
          </cell>
        </row>
        <row r="24">
          <cell r="P24" t="str">
            <v xml:space="preserve">  Gás de síntese (Eq. Metanol) - ton</v>
          </cell>
          <cell r="Q24" t="str">
            <v xml:space="preserve"> </v>
          </cell>
          <cell r="T24">
            <v>0</v>
          </cell>
          <cell r="U24" t="str">
            <v xml:space="preserve"> </v>
          </cell>
          <cell r="V24">
            <v>0</v>
          </cell>
          <cell r="W24">
            <v>0</v>
          </cell>
          <cell r="X24">
            <v>0</v>
          </cell>
          <cell r="Y24">
            <v>0</v>
          </cell>
          <cell r="Z24">
            <v>0</v>
          </cell>
          <cell r="AA24">
            <v>0</v>
          </cell>
          <cell r="AB24" t="str">
            <v xml:space="preserve"> </v>
          </cell>
          <cell r="AC24">
            <v>253.30789921059474</v>
          </cell>
        </row>
        <row r="25">
          <cell r="P25" t="str">
            <v xml:space="preserve">  Nitrogénio - m³</v>
          </cell>
          <cell r="T25">
            <v>0</v>
          </cell>
          <cell r="V25">
            <v>0</v>
          </cell>
          <cell r="W25">
            <v>0</v>
          </cell>
          <cell r="X25">
            <v>0</v>
          </cell>
          <cell r="Y25">
            <v>0</v>
          </cell>
          <cell r="Z25">
            <v>0</v>
          </cell>
          <cell r="AA25">
            <v>0</v>
          </cell>
          <cell r="AC25">
            <v>11.5183407847264</v>
          </cell>
        </row>
        <row r="26">
          <cell r="P26" t="str">
            <v xml:space="preserve">  Produtos químicos e outros</v>
          </cell>
          <cell r="T26">
            <v>0</v>
          </cell>
          <cell r="V26">
            <v>0</v>
          </cell>
          <cell r="W26">
            <v>0</v>
          </cell>
          <cell r="X26">
            <v>0</v>
          </cell>
          <cell r="Y26">
            <v>0</v>
          </cell>
          <cell r="Z26">
            <v>0</v>
          </cell>
          <cell r="AA26">
            <v>0</v>
          </cell>
          <cell r="AC26">
            <v>1.3186592361273803</v>
          </cell>
        </row>
        <row r="27">
          <cell r="P27" t="str">
            <v>FORMOL 37%</v>
          </cell>
          <cell r="Q27">
            <v>4526</v>
          </cell>
          <cell r="R27" t="str">
            <v xml:space="preserve"> </v>
          </cell>
          <cell r="S27" t="str">
            <v xml:space="preserve"> </v>
          </cell>
          <cell r="T27">
            <v>87.22999999999999</v>
          </cell>
          <cell r="U27">
            <v>4470.9070000000002</v>
          </cell>
          <cell r="V27" t="str">
            <v xml:space="preserve"> </v>
          </cell>
          <cell r="W27" t="str">
            <v xml:space="preserve"> </v>
          </cell>
          <cell r="X27">
            <v>87.370075143778138</v>
          </cell>
          <cell r="Y27">
            <v>1.6058138688312962E-3</v>
          </cell>
          <cell r="Z27">
            <v>6.8273168201489105E-3</v>
          </cell>
          <cell r="AA27">
            <v>-5.4648258705480108E-3</v>
          </cell>
          <cell r="AB27">
            <v>4184.1000000000004</v>
          </cell>
          <cell r="AC27">
            <v>87.609850060409414</v>
          </cell>
        </row>
        <row r="28">
          <cell r="P28" t="str">
            <v xml:space="preserve">  Metanol  - ton</v>
          </cell>
          <cell r="Q28" t="str">
            <v xml:space="preserve"> </v>
          </cell>
          <cell r="R28">
            <v>172</v>
          </cell>
          <cell r="S28">
            <v>0.47799999999999998</v>
          </cell>
          <cell r="T28">
            <v>82.22</v>
          </cell>
          <cell r="U28">
            <v>2159.86</v>
          </cell>
          <cell r="V28">
            <v>172.44888849209889</v>
          </cell>
          <cell r="W28">
            <v>0.48309213320697569</v>
          </cell>
          <cell r="X28">
            <v>83.308701410819936</v>
          </cell>
          <cell r="Y28">
            <v>1.3241320978106819E-2</v>
          </cell>
          <cell r="Z28">
            <v>1.0652998340953375E-2</v>
          </cell>
          <cell r="AA28">
            <v>2.6098168145284187E-3</v>
          </cell>
          <cell r="AB28">
            <v>1969.548</v>
          </cell>
          <cell r="AC28">
            <v>80.931312603722205</v>
          </cell>
        </row>
        <row r="29">
          <cell r="P29" t="str">
            <v xml:space="preserve">  Energia eletrica - Kwh</v>
          </cell>
          <cell r="R29">
            <v>5.2400000000000002E-2</v>
          </cell>
          <cell r="S29">
            <v>63</v>
          </cell>
          <cell r="T29">
            <v>3.3</v>
          </cell>
          <cell r="V29">
            <v>4.4638871529327738E-2</v>
          </cell>
          <cell r="W29">
            <v>60.260636152798526</v>
          </cell>
          <cell r="X29">
            <v>2.6899667955003359</v>
          </cell>
          <cell r="Y29">
            <v>-0.18485854681808001</v>
          </cell>
          <cell r="Z29">
            <v>-4.3481965828594829E-2</v>
          </cell>
          <cell r="AA29">
            <v>-0.14811313875328747</v>
          </cell>
          <cell r="AC29">
            <v>2.8354771158577652</v>
          </cell>
        </row>
        <row r="30">
          <cell r="P30" t="str">
            <v xml:space="preserve">  Vapor de 15 kg - ton</v>
          </cell>
          <cell r="R30">
            <v>9.92</v>
          </cell>
          <cell r="S30">
            <v>0.15</v>
          </cell>
          <cell r="T30">
            <v>1.49</v>
          </cell>
          <cell r="V30">
            <v>9.7402017676993111</v>
          </cell>
          <cell r="W30">
            <v>0.13621397179587943</v>
          </cell>
          <cell r="X30">
            <v>1.326751568871569</v>
          </cell>
          <cell r="Y30">
            <v>-0.10956270545532287</v>
          </cell>
          <cell r="Z30">
            <v>-9.1906854694137063E-2</v>
          </cell>
          <cell r="AA30">
            <v>-1.812482180450492E-2</v>
          </cell>
          <cell r="AC30">
            <v>1.5408806606114736</v>
          </cell>
        </row>
        <row r="31">
          <cell r="P31" t="str">
            <v xml:space="preserve">  Produtos químicos e outros</v>
          </cell>
          <cell r="R31">
            <v>0.22</v>
          </cell>
          <cell r="S31">
            <v>1</v>
          </cell>
          <cell r="T31">
            <v>0.22</v>
          </cell>
          <cell r="V31">
            <v>4.4655368586284612E-2</v>
          </cell>
          <cell r="W31">
            <v>1</v>
          </cell>
          <cell r="X31">
            <v>4.4655368586284612E-2</v>
          </cell>
          <cell r="Y31">
            <v>-0.79702105188052452</v>
          </cell>
          <cell r="Z31">
            <v>0</v>
          </cell>
          <cell r="AA31">
            <v>-0.79702105188052452</v>
          </cell>
          <cell r="AC31">
            <v>2.3021796802179675</v>
          </cell>
        </row>
        <row r="32">
          <cell r="P32" t="str">
            <v>HEXA</v>
          </cell>
          <cell r="Q32">
            <v>434</v>
          </cell>
          <cell r="T32">
            <v>505.56</v>
          </cell>
          <cell r="U32">
            <v>453.48</v>
          </cell>
          <cell r="X32">
            <v>525.51806967800371</v>
          </cell>
          <cell r="Y32">
            <v>3.9477153410087285E-2</v>
          </cell>
          <cell r="Z32">
            <v>1.360153989114098E-2</v>
          </cell>
          <cell r="AA32">
            <v>2.672206901687851E-2</v>
          </cell>
          <cell r="AB32">
            <v>377</v>
          </cell>
          <cell r="AC32">
            <v>601.37072021356403</v>
          </cell>
        </row>
        <row r="33">
          <cell r="P33" t="str">
            <v xml:space="preserve">  Formol  - ton</v>
          </cell>
          <cell r="Q33">
            <v>1652.2380000000001</v>
          </cell>
          <cell r="R33">
            <v>87.22999999999999</v>
          </cell>
          <cell r="S33">
            <v>3.8069999999999999</v>
          </cell>
          <cell r="T33">
            <v>332.08</v>
          </cell>
          <cell r="U33">
            <v>1637.8</v>
          </cell>
          <cell r="V33">
            <v>98.402697011778656</v>
          </cell>
          <cell r="W33">
            <v>3.6116256505248301</v>
          </cell>
          <cell r="X33">
            <v>355.39370460856287</v>
          </cell>
          <cell r="Y33">
            <v>7.0205084945082152E-2</v>
          </cell>
          <cell r="Z33">
            <v>-5.1319766082261582E-2</v>
          </cell>
          <cell r="AA33">
            <v>0.128083193990355</v>
          </cell>
          <cell r="AB33">
            <v>1405.17</v>
          </cell>
          <cell r="AC33">
            <v>326.54305838033292</v>
          </cell>
        </row>
        <row r="34">
          <cell r="P34" t="str">
            <v xml:space="preserve">  Amónia - ton</v>
          </cell>
          <cell r="R34">
            <v>191.62</v>
          </cell>
          <cell r="S34">
            <v>0.54</v>
          </cell>
          <cell r="T34">
            <v>103.47</v>
          </cell>
          <cell r="V34">
            <v>146.20123203285419</v>
          </cell>
          <cell r="W34">
            <v>0.49485093058128249</v>
          </cell>
          <cell r="X34">
            <v>72.3478157235879</v>
          </cell>
          <cell r="Y34">
            <v>-0.30078461656917077</v>
          </cell>
          <cell r="Z34">
            <v>-8.36093878124399E-2</v>
          </cell>
          <cell r="AA34">
            <v>-0.23702519552836765</v>
          </cell>
          <cell r="AC34">
            <v>159.92490447467688</v>
          </cell>
        </row>
        <row r="35">
          <cell r="P35" t="str">
            <v xml:space="preserve">  Energia eletrica - Kwh</v>
          </cell>
          <cell r="R35">
            <v>5.2400000000000002E-2</v>
          </cell>
          <cell r="S35">
            <v>665</v>
          </cell>
          <cell r="T35">
            <v>34.85</v>
          </cell>
          <cell r="V35">
            <v>4.4638871529327738E-2</v>
          </cell>
          <cell r="W35">
            <v>622.30219634824016</v>
          </cell>
          <cell r="X35">
            <v>27.778867795207578</v>
          </cell>
          <cell r="Y35">
            <v>-0.20290192840150423</v>
          </cell>
          <cell r="Z35">
            <v>-6.4207223536480965E-2</v>
          </cell>
          <cell r="AA35">
            <v>-0.14811313875328747</v>
          </cell>
          <cell r="AC35">
            <v>28.999849358041331</v>
          </cell>
        </row>
        <row r="36">
          <cell r="P36" t="str">
            <v xml:space="preserve">  Vapor de 15 kg - ton</v>
          </cell>
          <cell r="R36">
            <v>9.92</v>
          </cell>
          <cell r="S36">
            <v>0.52</v>
          </cell>
          <cell r="T36">
            <v>5.16</v>
          </cell>
          <cell r="V36">
            <v>9.7402017676993111</v>
          </cell>
          <cell r="W36">
            <v>4.0288436094204814</v>
          </cell>
          <cell r="X36">
            <v>39.241749646261447</v>
          </cell>
          <cell r="Y36">
            <v>6.6049902415235362</v>
          </cell>
          <cell r="Z36">
            <v>6.7477761719624638</v>
          </cell>
          <cell r="AA36">
            <v>-1.812482180450492E-2</v>
          </cell>
          <cell r="AC36">
            <v>51.30396900847056</v>
          </cell>
        </row>
        <row r="37">
          <cell r="P37" t="str">
            <v xml:space="preserve">  P. químicos, embalagens e outros</v>
          </cell>
          <cell r="R37">
            <v>30</v>
          </cell>
          <cell r="S37">
            <v>1</v>
          </cell>
          <cell r="T37">
            <v>30</v>
          </cell>
          <cell r="V37">
            <v>30.755931904383871</v>
          </cell>
          <cell r="W37">
            <v>1</v>
          </cell>
          <cell r="X37">
            <v>30.755931904383871</v>
          </cell>
          <cell r="Y37">
            <v>2.5197730146129027E-2</v>
          </cell>
          <cell r="Z37">
            <v>0</v>
          </cell>
          <cell r="AA37">
            <v>2.5197730146129041E-2</v>
          </cell>
          <cell r="AC37">
            <v>34.598938992042441</v>
          </cell>
        </row>
        <row r="38">
          <cell r="P38" t="str">
            <v>PENTA</v>
          </cell>
          <cell r="Q38">
            <v>775</v>
          </cell>
          <cell r="T38">
            <v>736.80200000000002</v>
          </cell>
          <cell r="U38">
            <v>764.93</v>
          </cell>
          <cell r="X38">
            <v>1035.6984826612529</v>
          </cell>
          <cell r="Y38">
            <v>0.40566730636080361</v>
          </cell>
          <cell r="Z38">
            <v>5.0206174121654831E-2</v>
          </cell>
          <cell r="AA38">
            <v>0.26419373774481519</v>
          </cell>
          <cell r="AB38">
            <v>800</v>
          </cell>
          <cell r="AC38">
            <v>852.9140261085322</v>
          </cell>
        </row>
        <row r="39">
          <cell r="P39" t="str">
            <v xml:space="preserve">  Formol  - ton</v>
          </cell>
          <cell r="Q39">
            <v>2483.7619999999997</v>
          </cell>
          <cell r="R39">
            <v>87.22999999999999</v>
          </cell>
          <cell r="S39">
            <v>3.2050000000000001</v>
          </cell>
          <cell r="T39">
            <v>279.57</v>
          </cell>
          <cell r="U39">
            <v>2539.6999999999998</v>
          </cell>
          <cell r="V39">
            <v>98.402697011778656</v>
          </cell>
          <cell r="W39">
            <v>3.3201730877335183</v>
          </cell>
          <cell r="X39">
            <v>326.71398637890297</v>
          </cell>
          <cell r="Y39">
            <v>0.16863034795901921</v>
          </cell>
          <cell r="Z39">
            <v>3.5935440790489298E-2</v>
          </cell>
          <cell r="AA39">
            <v>0.128083193990355</v>
          </cell>
          <cell r="AB39">
            <v>2449.4</v>
          </cell>
          <cell r="AC39">
            <v>268.23945842245854</v>
          </cell>
        </row>
        <row r="40">
          <cell r="P40" t="str">
            <v xml:space="preserve">  Soda caustica - ton</v>
          </cell>
          <cell r="R40">
            <v>290.37</v>
          </cell>
          <cell r="S40">
            <v>0.40699999999999997</v>
          </cell>
          <cell r="T40">
            <v>118.18</v>
          </cell>
          <cell r="V40">
            <v>319.34648692081061</v>
          </cell>
          <cell r="W40">
            <v>0.44346280051769449</v>
          </cell>
          <cell r="X40">
            <v>141.61828742538995</v>
          </cell>
          <cell r="Y40">
            <v>0.19832702170747973</v>
          </cell>
          <cell r="Z40">
            <v>8.9589190461165896E-2</v>
          </cell>
          <cell r="AA40">
            <v>9.9791600099220307E-2</v>
          </cell>
          <cell r="AC40">
            <v>142.22799069455101</v>
          </cell>
        </row>
        <row r="41">
          <cell r="P41" t="str">
            <v xml:space="preserve">  Acetaldeido - ton</v>
          </cell>
          <cell r="R41">
            <v>734.75</v>
          </cell>
          <cell r="S41">
            <v>0.40600000000000003</v>
          </cell>
          <cell r="T41">
            <v>298.31</v>
          </cell>
          <cell r="V41">
            <v>1095.4736184269261</v>
          </cell>
          <cell r="W41">
            <v>0.42399958166106705</v>
          </cell>
          <cell r="X41">
            <v>464.48035593375209</v>
          </cell>
          <cell r="Y41">
            <v>0.55703917379153256</v>
          </cell>
          <cell r="Z41">
            <v>4.4333944977997586E-2</v>
          </cell>
          <cell r="AA41">
            <v>0.49094742215301274</v>
          </cell>
          <cell r="AC41">
            <v>378.79717502877969</v>
          </cell>
        </row>
        <row r="42">
          <cell r="P42" t="str">
            <v xml:space="preserve">  Acido formico - Kg</v>
          </cell>
          <cell r="R42">
            <v>1166.94</v>
          </cell>
          <cell r="S42">
            <v>0.02</v>
          </cell>
          <cell r="T42">
            <v>23.34</v>
          </cell>
          <cell r="V42">
            <v>939.88036782430129</v>
          </cell>
          <cell r="W42">
            <v>1.5818440903089172E-2</v>
          </cell>
          <cell r="X42">
            <v>14.867442054402424</v>
          </cell>
          <cell r="Y42">
            <v>-0.36300591026553453</v>
          </cell>
          <cell r="Z42">
            <v>-0.2090779548455414</v>
          </cell>
          <cell r="AA42">
            <v>-0.19457695526393709</v>
          </cell>
          <cell r="AC42">
            <v>31.198582597851114</v>
          </cell>
        </row>
        <row r="43">
          <cell r="P43" t="str">
            <v xml:space="preserve">  Energia eletrica - Kwh</v>
          </cell>
          <cell r="R43">
            <v>5.2400000000000002E-2</v>
          </cell>
          <cell r="S43">
            <v>775</v>
          </cell>
          <cell r="T43">
            <v>40.61</v>
          </cell>
          <cell r="V43">
            <v>4.4638871529327738E-2</v>
          </cell>
          <cell r="W43">
            <v>791.1556613023414</v>
          </cell>
          <cell r="X43">
            <v>35.316295924575549</v>
          </cell>
          <cell r="Y43">
            <v>-0.1303546928201047</v>
          </cell>
          <cell r="Z43">
            <v>2.0846014583666323E-2</v>
          </cell>
          <cell r="AA43">
            <v>-0.14811313875328747</v>
          </cell>
          <cell r="AC43">
            <v>36.546131523407524</v>
          </cell>
        </row>
        <row r="44">
          <cell r="P44" t="str">
            <v xml:space="preserve">  Vapor de 15 kg - ton</v>
          </cell>
          <cell r="R44">
            <v>9.92</v>
          </cell>
          <cell r="S44">
            <v>12.02</v>
          </cell>
          <cell r="T44">
            <v>119.24</v>
          </cell>
          <cell r="V44">
            <v>9.7402017676993111</v>
          </cell>
          <cell r="W44">
            <v>12.742342436562824</v>
          </cell>
          <cell r="X44">
            <v>124.11298632523916</v>
          </cell>
          <cell r="Y44">
            <v>4.0867043988922935E-2</v>
          </cell>
          <cell r="Z44">
            <v>6.0095044639170085E-2</v>
          </cell>
          <cell r="AA44">
            <v>-1.812482180450492E-2</v>
          </cell>
          <cell r="AC44">
            <v>128.94397544128935</v>
          </cell>
        </row>
        <row r="45">
          <cell r="P45" t="str">
            <v xml:space="preserve">  P. químicos, embalagens e outros</v>
          </cell>
          <cell r="R45">
            <v>31</v>
          </cell>
          <cell r="S45">
            <v>1</v>
          </cell>
          <cell r="T45">
            <v>31</v>
          </cell>
          <cell r="V45">
            <v>44.320003137541995</v>
          </cell>
          <cell r="W45">
            <v>1</v>
          </cell>
          <cell r="X45">
            <v>44.320003137541995</v>
          </cell>
          <cell r="Y45">
            <v>0.42967752056587072</v>
          </cell>
          <cell r="Z45">
            <v>0</v>
          </cell>
          <cell r="AA45">
            <v>0.42967752056587083</v>
          </cell>
          <cell r="AC45">
            <v>36.958150000000003</v>
          </cell>
        </row>
        <row r="46">
          <cell r="P46" t="str">
            <v xml:space="preserve">  Recuperação Formiato</v>
          </cell>
          <cell r="T46">
            <v>-173.44800000000001</v>
          </cell>
          <cell r="X46">
            <v>-115.73087451855118</v>
          </cell>
          <cell r="Y46">
            <v>-0.33276328053046922</v>
          </cell>
          <cell r="Z46">
            <v>0</v>
          </cell>
          <cell r="AA46">
            <v>0</v>
          </cell>
          <cell r="AC46">
            <v>-169.99743759980501</v>
          </cell>
        </row>
        <row r="47">
          <cell r="P47" t="str">
            <v>FORMIATO</v>
          </cell>
          <cell r="Q47">
            <v>426.25000000000006</v>
          </cell>
          <cell r="T47">
            <v>333</v>
          </cell>
          <cell r="U47">
            <v>361.5</v>
          </cell>
          <cell r="X47">
            <v>276.13524991832736</v>
          </cell>
          <cell r="Y47">
            <v>-0.17076501526027821</v>
          </cell>
          <cell r="Z47">
            <v>0</v>
          </cell>
          <cell r="AA47">
            <v>4.0870870870870872E-2</v>
          </cell>
          <cell r="AB47">
            <v>420.8</v>
          </cell>
          <cell r="AC47">
            <v>342.77904486654944</v>
          </cell>
        </row>
        <row r="48">
          <cell r="P48" t="str">
            <v xml:space="preserve">   Custo recuperado no Penta</v>
          </cell>
          <cell r="T48">
            <v>315.36</v>
          </cell>
          <cell r="X48">
            <v>244.88524991832736</v>
          </cell>
          <cell r="AC48">
            <v>323.18904486654947</v>
          </cell>
        </row>
        <row r="49">
          <cell r="P49" t="str">
            <v xml:space="preserve">   Embalagem</v>
          </cell>
          <cell r="R49">
            <v>17.64</v>
          </cell>
          <cell r="S49">
            <v>1</v>
          </cell>
          <cell r="T49">
            <v>17.64</v>
          </cell>
          <cell r="V49">
            <v>31.25</v>
          </cell>
          <cell r="W49">
            <v>1</v>
          </cell>
          <cell r="X49">
            <v>31.25</v>
          </cell>
          <cell r="Y49">
            <v>0.77154195011337867</v>
          </cell>
          <cell r="Z49">
            <v>0</v>
          </cell>
          <cell r="AA49">
            <v>0.77154195011337867</v>
          </cell>
          <cell r="AC49">
            <v>19.59</v>
          </cell>
        </row>
        <row r="50">
          <cell r="P50" t="str">
            <v>CUSTO TOTAL  PRODUÇÃO</v>
          </cell>
          <cell r="T50">
            <v>1619740.75</v>
          </cell>
          <cell r="X50">
            <v>1718654.3088164327</v>
          </cell>
          <cell r="Y50">
            <v>6.1067525044629978E-2</v>
          </cell>
          <cell r="AC50">
            <v>1980914.6753866076</v>
          </cell>
        </row>
        <row r="55">
          <cell r="P55" t="str">
            <v>SOROCABA</v>
          </cell>
          <cell r="R55" t="str">
            <v>ORÇADO</v>
          </cell>
          <cell r="V55" t="str">
            <v>REALIZADO</v>
          </cell>
          <cell r="Y55" t="str">
            <v>VARIAÇÃO</v>
          </cell>
          <cell r="AC55" t="str">
            <v>REAL. ANO ANTERIOR</v>
          </cell>
        </row>
        <row r="56">
          <cell r="P56" t="str">
            <v>DESCRIÇÃO</v>
          </cell>
          <cell r="Q56" t="str">
            <v>PROD.</v>
          </cell>
          <cell r="R56" t="str">
            <v>Preço</v>
          </cell>
          <cell r="S56" t="str">
            <v>Ind.tec.</v>
          </cell>
          <cell r="T56" t="str">
            <v>CUSTO</v>
          </cell>
          <cell r="U56" t="str">
            <v>PROD.</v>
          </cell>
          <cell r="V56" t="str">
            <v>Preço</v>
          </cell>
          <cell r="W56" t="str">
            <v>Ind.tec.</v>
          </cell>
          <cell r="X56" t="str">
            <v>CUSTO</v>
          </cell>
          <cell r="Y56" t="str">
            <v>TOTAL</v>
          </cell>
          <cell r="Z56" t="str">
            <v>EFICIÊNCIA</v>
          </cell>
          <cell r="AA56" t="str">
            <v>PREÇO</v>
          </cell>
          <cell r="AB56" t="str">
            <v>PROD.</v>
          </cell>
          <cell r="AC56" t="str">
            <v>CUSTO</v>
          </cell>
        </row>
        <row r="57">
          <cell r="Q57" t="str">
            <v>Ton</v>
          </cell>
          <cell r="R57" t="str">
            <v>US$ / UN</v>
          </cell>
          <cell r="T57" t="str">
            <v>US$ / T</v>
          </cell>
          <cell r="U57" t="str">
            <v>Ton</v>
          </cell>
          <cell r="V57" t="str">
            <v>US$ / UN</v>
          </cell>
          <cell r="X57" t="str">
            <v>US$ / T</v>
          </cell>
          <cell r="Y57" t="str">
            <v xml:space="preserve">  %</v>
          </cell>
          <cell r="Z57" t="str">
            <v>%</v>
          </cell>
          <cell r="AA57" t="str">
            <v>%</v>
          </cell>
          <cell r="AB57" t="str">
            <v>Ton</v>
          </cell>
          <cell r="AC57" t="str">
            <v>US$ / T</v>
          </cell>
        </row>
        <row r="58">
          <cell r="P58" t="str">
            <v>VAPOR</v>
          </cell>
          <cell r="Q58">
            <v>250</v>
          </cell>
          <cell r="R58" t="str">
            <v xml:space="preserve"> </v>
          </cell>
          <cell r="S58" t="str">
            <v xml:space="preserve"> </v>
          </cell>
          <cell r="T58">
            <v>11.3</v>
          </cell>
          <cell r="U58">
            <v>2791.4250000000002</v>
          </cell>
          <cell r="V58" t="str">
            <v xml:space="preserve"> </v>
          </cell>
          <cell r="W58" t="str">
            <v xml:space="preserve"> </v>
          </cell>
          <cell r="X58">
            <v>11.645070411084449</v>
          </cell>
          <cell r="Y58">
            <v>3.0537204520747707E-2</v>
          </cell>
          <cell r="Z58">
            <v>0.17516380958404437</v>
          </cell>
          <cell r="AA58">
            <v>-0.12259996446034929</v>
          </cell>
          <cell r="AB58">
            <v>0</v>
          </cell>
          <cell r="AC58">
            <v>0</v>
          </cell>
        </row>
        <row r="59">
          <cell r="P59" t="str">
            <v xml:space="preserve">  Oleo Combustível - ton</v>
          </cell>
          <cell r="Q59" t="str">
            <v xml:space="preserve"> </v>
          </cell>
          <cell r="R59">
            <v>140</v>
          </cell>
          <cell r="S59">
            <v>7.0000000000000007E-2</v>
          </cell>
          <cell r="T59">
            <v>9.8000000000000007</v>
          </cell>
          <cell r="U59">
            <v>224.95</v>
          </cell>
          <cell r="V59">
            <v>121.52486385144184</v>
          </cell>
          <cell r="W59">
            <v>8.0586080586080577E-2</v>
          </cell>
          <cell r="X59">
            <v>9.7932124715447628</v>
          </cell>
          <cell r="Y59">
            <v>-6.9260494441203413E-4</v>
          </cell>
          <cell r="Z59">
            <v>0.15122972265829385</v>
          </cell>
          <cell r="AA59">
            <v>-0.13196525820398688</v>
          </cell>
          <cell r="AB59">
            <v>0</v>
          </cell>
          <cell r="AC59">
            <v>0</v>
          </cell>
        </row>
        <row r="60">
          <cell r="P60" t="str">
            <v xml:space="preserve">  Energia eletrica - Kwh</v>
          </cell>
          <cell r="R60">
            <v>0.05</v>
          </cell>
          <cell r="S60">
            <v>20</v>
          </cell>
          <cell r="T60">
            <v>1</v>
          </cell>
          <cell r="V60">
            <v>4.4638871529327738E-2</v>
          </cell>
          <cell r="W60">
            <v>29.945995324968429</v>
          </cell>
          <cell r="X60">
            <v>1.3367554381291147</v>
          </cell>
          <cell r="Y60">
            <v>0.33675543812911468</v>
          </cell>
          <cell r="Z60">
            <v>0.49729976624842143</v>
          </cell>
          <cell r="AA60">
            <v>-0.1072225694134453</v>
          </cell>
          <cell r="AC60">
            <v>0</v>
          </cell>
        </row>
        <row r="61">
          <cell r="P61" t="str">
            <v xml:space="preserve">  Outros</v>
          </cell>
          <cell r="R61">
            <v>0.5</v>
          </cell>
          <cell r="S61">
            <v>1</v>
          </cell>
          <cell r="T61">
            <v>0.5</v>
          </cell>
          <cell r="V61">
            <v>0.51510250141056979</v>
          </cell>
          <cell r="W61">
            <v>1</v>
          </cell>
          <cell r="X61">
            <v>0.51510250141056979</v>
          </cell>
          <cell r="Y61">
            <v>3.0205002821139582E-2</v>
          </cell>
          <cell r="Z61">
            <v>0</v>
          </cell>
          <cell r="AA61">
            <v>3.0205002821139582E-2</v>
          </cell>
          <cell r="AC61">
            <v>0</v>
          </cell>
        </row>
        <row r="62">
          <cell r="P62" t="str">
            <v>FORMOL 37%</v>
          </cell>
          <cell r="Q62">
            <v>1953</v>
          </cell>
          <cell r="R62" t="str">
            <v xml:space="preserve"> </v>
          </cell>
          <cell r="S62" t="str">
            <v xml:space="preserve"> </v>
          </cell>
          <cell r="T62">
            <v>127.87</v>
          </cell>
          <cell r="U62">
            <v>1254.6130000000001</v>
          </cell>
          <cell r="V62" t="str">
            <v xml:space="preserve"> </v>
          </cell>
          <cell r="W62" t="str">
            <v xml:space="preserve"> </v>
          </cell>
          <cell r="X62">
            <v>97.696527705319568</v>
          </cell>
          <cell r="Y62">
            <v>-0.23596990924126404</v>
          </cell>
          <cell r="Z62">
            <v>-4.3635279243714699E-3</v>
          </cell>
          <cell r="AA62">
            <v>-0.23347356979497147</v>
          </cell>
          <cell r="AB62">
            <v>0</v>
          </cell>
          <cell r="AC62">
            <v>0</v>
          </cell>
        </row>
        <row r="63">
          <cell r="P63" t="str">
            <v xml:space="preserve">  Metanol  - ton</v>
          </cell>
          <cell r="Q63" t="str">
            <v xml:space="preserve"> </v>
          </cell>
          <cell r="R63">
            <v>280</v>
          </cell>
          <cell r="S63">
            <v>0.44</v>
          </cell>
          <cell r="T63">
            <v>123.2</v>
          </cell>
          <cell r="U63">
            <v>544.24300000000005</v>
          </cell>
          <cell r="V63">
            <v>213.05240603517541</v>
          </cell>
          <cell r="W63">
            <v>0.43379352836292945</v>
          </cell>
          <cell r="X63">
            <v>92.42075494021023</v>
          </cell>
          <cell r="Y63">
            <v>-0.24983153457621565</v>
          </cell>
          <cell r="Z63">
            <v>-1.4105617356978533E-2</v>
          </cell>
          <cell r="AA63">
            <v>-0.23909854987437354</v>
          </cell>
          <cell r="AB63">
            <v>0</v>
          </cell>
          <cell r="AC63">
            <v>0</v>
          </cell>
        </row>
        <row r="64">
          <cell r="P64" t="str">
            <v xml:space="preserve">  Energia eletrica - Kwh</v>
          </cell>
          <cell r="R64">
            <v>5.2400000000000002E-2</v>
          </cell>
          <cell r="S64">
            <v>70</v>
          </cell>
          <cell r="T64">
            <v>3.67</v>
          </cell>
          <cell r="V64">
            <v>4.4638871529327738E-2</v>
          </cell>
          <cell r="W64">
            <v>92.516178295617848</v>
          </cell>
          <cell r="X64">
            <v>4.1298177973224641</v>
          </cell>
          <cell r="Y64">
            <v>0.12529095294890036</v>
          </cell>
          <cell r="Z64">
            <v>0.32165968993739785</v>
          </cell>
          <cell r="AA64">
            <v>-0.14811313875328747</v>
          </cell>
          <cell r="AC64">
            <v>0</v>
          </cell>
        </row>
        <row r="65">
          <cell r="P65" t="str">
            <v xml:space="preserve">  Outros</v>
          </cell>
          <cell r="R65">
            <v>1</v>
          </cell>
          <cell r="S65">
            <v>1</v>
          </cell>
          <cell r="T65">
            <v>1</v>
          </cell>
          <cell r="V65">
            <v>1.1459549677868792</v>
          </cell>
          <cell r="W65">
            <v>1</v>
          </cell>
          <cell r="X65">
            <v>1.1459549677868792</v>
          </cell>
          <cell r="Y65">
            <v>0.14595496778687922</v>
          </cell>
          <cell r="Z65">
            <v>0</v>
          </cell>
          <cell r="AA65">
            <v>0.14595496778687922</v>
          </cell>
          <cell r="AC65">
            <v>0</v>
          </cell>
        </row>
        <row r="66">
          <cell r="P66" t="str">
            <v xml:space="preserve"> (-) crédito Vapor</v>
          </cell>
          <cell r="R66">
            <v>-11.3</v>
          </cell>
          <cell r="S66">
            <v>0</v>
          </cell>
          <cell r="T66">
            <v>0</v>
          </cell>
          <cell r="V66">
            <v>-11.645070411084449</v>
          </cell>
          <cell r="W66">
            <v>0</v>
          </cell>
          <cell r="X66">
            <v>0</v>
          </cell>
          <cell r="Y66">
            <v>0</v>
          </cell>
          <cell r="Z66">
            <v>0</v>
          </cell>
          <cell r="AA66">
            <v>3.053720452074761E-2</v>
          </cell>
          <cell r="AC66">
            <v>0</v>
          </cell>
        </row>
        <row r="67">
          <cell r="P67" t="str">
            <v>CUF</v>
          </cell>
          <cell r="Q67">
            <v>650</v>
          </cell>
          <cell r="R67" t="str">
            <v xml:space="preserve"> </v>
          </cell>
          <cell r="S67" t="str">
            <v xml:space="preserve"> </v>
          </cell>
          <cell r="T67">
            <v>221.86</v>
          </cell>
          <cell r="U67">
            <v>0</v>
          </cell>
          <cell r="V67" t="str">
            <v xml:space="preserve"> </v>
          </cell>
          <cell r="W67" t="str">
            <v xml:space="preserve"> </v>
          </cell>
          <cell r="X67">
            <v>0</v>
          </cell>
          <cell r="Y67">
            <v>-1</v>
          </cell>
          <cell r="Z67">
            <v>-0.9954926530244298</v>
          </cell>
          <cell r="AA67">
            <v>-0.22491627606010928</v>
          </cell>
          <cell r="AB67">
            <v>0</v>
          </cell>
          <cell r="AC67">
            <v>0</v>
          </cell>
        </row>
        <row r="68">
          <cell r="P68" t="str">
            <v xml:space="preserve">  Metanol  - ton</v>
          </cell>
          <cell r="Q68" t="str">
            <v xml:space="preserve"> </v>
          </cell>
          <cell r="R68">
            <v>280</v>
          </cell>
          <cell r="S68">
            <v>0.60699999999999998</v>
          </cell>
          <cell r="T68">
            <v>169.96</v>
          </cell>
          <cell r="U68">
            <v>0</v>
          </cell>
          <cell r="V68">
            <v>213.05240603517541</v>
          </cell>
          <cell r="W68">
            <v>0</v>
          </cell>
          <cell r="X68">
            <v>0</v>
          </cell>
          <cell r="Y68">
            <v>-1</v>
          </cell>
          <cell r="Z68">
            <v>-1</v>
          </cell>
          <cell r="AA68">
            <v>-0.23909854987437354</v>
          </cell>
          <cell r="AB68">
            <v>0</v>
          </cell>
          <cell r="AC68">
            <v>0</v>
          </cell>
        </row>
        <row r="69">
          <cell r="P69" t="str">
            <v xml:space="preserve">  Ureia - ton</v>
          </cell>
          <cell r="R69">
            <v>230</v>
          </cell>
          <cell r="S69">
            <v>0.2</v>
          </cell>
          <cell r="T69">
            <v>46</v>
          </cell>
          <cell r="V69">
            <v>191.31327560039281</v>
          </cell>
          <cell r="W69">
            <v>0</v>
          </cell>
          <cell r="X69">
            <v>0</v>
          </cell>
          <cell r="Y69">
            <v>-1</v>
          </cell>
          <cell r="Z69">
            <v>-1</v>
          </cell>
          <cell r="AA69">
            <v>-0.16820314956350951</v>
          </cell>
          <cell r="AC69">
            <v>0</v>
          </cell>
        </row>
        <row r="70">
          <cell r="P70" t="str">
            <v xml:space="preserve">  Energia eletrica - Kwh</v>
          </cell>
          <cell r="R70">
            <v>0.05</v>
          </cell>
          <cell r="S70">
            <v>98</v>
          </cell>
          <cell r="T70">
            <v>4.9000000000000004</v>
          </cell>
          <cell r="V70">
            <v>4.4638871529327738E-2</v>
          </cell>
          <cell r="W70">
            <v>0</v>
          </cell>
          <cell r="X70">
            <v>0</v>
          </cell>
          <cell r="Y70">
            <v>-1</v>
          </cell>
          <cell r="Z70">
            <v>-1</v>
          </cell>
          <cell r="AA70">
            <v>-0.1072225694134453</v>
          </cell>
          <cell r="AC70">
            <v>0</v>
          </cell>
        </row>
        <row r="71">
          <cell r="P71" t="str">
            <v xml:space="preserve">  Outros</v>
          </cell>
          <cell r="R71">
            <v>1</v>
          </cell>
          <cell r="S71">
            <v>1</v>
          </cell>
          <cell r="T71">
            <v>1</v>
          </cell>
          <cell r="V71">
            <v>0</v>
          </cell>
          <cell r="W71">
            <v>1</v>
          </cell>
          <cell r="X71">
            <v>0</v>
          </cell>
          <cell r="Y71">
            <v>-1</v>
          </cell>
          <cell r="Z71">
            <v>0</v>
          </cell>
          <cell r="AA71">
            <v>-1</v>
          </cell>
          <cell r="AC71">
            <v>0</v>
          </cell>
        </row>
        <row r="72">
          <cell r="P72" t="str">
            <v xml:space="preserve"> (-) crédito Vapor</v>
          </cell>
          <cell r="R72">
            <v>-11.3</v>
          </cell>
          <cell r="S72">
            <v>0</v>
          </cell>
          <cell r="T72">
            <v>0</v>
          </cell>
          <cell r="V72">
            <v>-11.645070411084449</v>
          </cell>
          <cell r="W72">
            <v>0</v>
          </cell>
          <cell r="X72">
            <v>0</v>
          </cell>
          <cell r="Y72">
            <v>0</v>
          </cell>
          <cell r="Z72">
            <v>0</v>
          </cell>
          <cell r="AA72">
            <v>3.053720452074761E-2</v>
          </cell>
          <cell r="AC72">
            <v>0</v>
          </cell>
        </row>
        <row r="73">
          <cell r="P73" t="str">
            <v>ACETALDEÍDO</v>
          </cell>
          <cell r="Q73">
            <v>100</v>
          </cell>
          <cell r="R73" t="str">
            <v xml:space="preserve"> </v>
          </cell>
          <cell r="S73" t="str">
            <v xml:space="preserve"> </v>
          </cell>
          <cell r="T73">
            <v>634.75</v>
          </cell>
          <cell r="U73">
            <v>320.57299999999998</v>
          </cell>
          <cell r="V73" t="str">
            <v xml:space="preserve"> </v>
          </cell>
          <cell r="W73" t="str">
            <v xml:space="preserve"> </v>
          </cell>
          <cell r="X73">
            <v>656.36642602401196</v>
          </cell>
          <cell r="Y73">
            <v>3.4055023275324059E-2</v>
          </cell>
          <cell r="Z73">
            <v>0.16836525368719116</v>
          </cell>
          <cell r="AA73">
            <v>-0.12936286249362366</v>
          </cell>
          <cell r="AB73">
            <v>0</v>
          </cell>
          <cell r="AC73">
            <v>0</v>
          </cell>
        </row>
        <row r="74">
          <cell r="P74" t="str">
            <v xml:space="preserve">  Etanol  94% - ton</v>
          </cell>
          <cell r="Q74" t="str">
            <v xml:space="preserve"> </v>
          </cell>
          <cell r="R74">
            <v>500</v>
          </cell>
          <cell r="S74">
            <v>1.2</v>
          </cell>
          <cell r="T74">
            <v>600</v>
          </cell>
          <cell r="U74">
            <v>409.74599999999998</v>
          </cell>
          <cell r="V74">
            <v>429.18489420587446</v>
          </cell>
          <cell r="W74">
            <v>1.2781675312643299</v>
          </cell>
          <cell r="X74">
            <v>548.57019668306521</v>
          </cell>
          <cell r="Y74">
            <v>-8.5716338861557939E-2</v>
          </cell>
          <cell r="Z74">
            <v>6.5139609386941633E-2</v>
          </cell>
          <cell r="AA74">
            <v>-0.14163021158825109</v>
          </cell>
          <cell r="AB74">
            <v>0</v>
          </cell>
          <cell r="AC74">
            <v>0</v>
          </cell>
        </row>
        <row r="75">
          <cell r="P75" t="str">
            <v xml:space="preserve">  Energia eletrica - Kwh</v>
          </cell>
          <cell r="R75">
            <v>0.05</v>
          </cell>
          <cell r="S75">
            <v>90</v>
          </cell>
          <cell r="T75">
            <v>4.5</v>
          </cell>
          <cell r="V75">
            <v>4.4638871529327738E-2</v>
          </cell>
          <cell r="W75">
            <v>42.801483593440501</v>
          </cell>
          <cell r="X75">
            <v>1.9106099273922195</v>
          </cell>
          <cell r="Y75">
            <v>-0.57542001613506233</v>
          </cell>
          <cell r="Z75">
            <v>-0.52442796007288328</v>
          </cell>
          <cell r="AA75">
            <v>-0.1072225694134453</v>
          </cell>
          <cell r="AC75">
            <v>0</v>
          </cell>
        </row>
        <row r="76">
          <cell r="P76" t="str">
            <v xml:space="preserve">  Vapor - ton</v>
          </cell>
          <cell r="Q76">
            <v>250</v>
          </cell>
          <cell r="R76">
            <v>11.3</v>
          </cell>
          <cell r="S76">
            <v>2.5</v>
          </cell>
          <cell r="T76">
            <v>28.25</v>
          </cell>
          <cell r="V76">
            <v>11.645070411084449</v>
          </cell>
          <cell r="W76">
            <v>8.7076110589475739</v>
          </cell>
          <cell r="X76">
            <v>101.40074389378212</v>
          </cell>
          <cell r="Y76">
            <v>2.5894068634967122</v>
          </cell>
          <cell r="Z76">
            <v>2.4830444235790297</v>
          </cell>
          <cell r="AA76">
            <v>3.053720452074761E-2</v>
          </cell>
          <cell r="AC76">
            <v>0</v>
          </cell>
        </row>
        <row r="77">
          <cell r="P77" t="str">
            <v xml:space="preserve">  Outros</v>
          </cell>
          <cell r="R77">
            <v>2</v>
          </cell>
          <cell r="S77">
            <v>1</v>
          </cell>
          <cell r="T77">
            <v>2</v>
          </cell>
          <cell r="V77">
            <v>4.4848755197724079</v>
          </cell>
          <cell r="W77">
            <v>1</v>
          </cell>
          <cell r="X77">
            <v>4.4848755197724079</v>
          </cell>
          <cell r="Y77">
            <v>1.242437759886204</v>
          </cell>
          <cell r="Z77">
            <v>0</v>
          </cell>
          <cell r="AA77">
            <v>1.242437759886204</v>
          </cell>
          <cell r="AC77">
            <v>0</v>
          </cell>
        </row>
        <row r="78">
          <cell r="P78" t="str">
            <v>PENTA</v>
          </cell>
          <cell r="Q78">
            <v>0</v>
          </cell>
          <cell r="R78" t="str">
            <v xml:space="preserve"> </v>
          </cell>
          <cell r="S78" t="str">
            <v xml:space="preserve"> </v>
          </cell>
          <cell r="T78">
            <v>989.29</v>
          </cell>
          <cell r="U78">
            <v>0</v>
          </cell>
          <cell r="V78" t="str">
            <v xml:space="preserve"> </v>
          </cell>
          <cell r="W78" t="str">
            <v xml:space="preserve"> </v>
          </cell>
          <cell r="X78">
            <v>0</v>
          </cell>
          <cell r="Y78">
            <v>-1</v>
          </cell>
          <cell r="Z78">
            <v>-0.78282101304976304</v>
          </cell>
          <cell r="AA78">
            <v>-0.78282101304976304</v>
          </cell>
          <cell r="AB78">
            <v>0</v>
          </cell>
          <cell r="AC78">
            <v>0</v>
          </cell>
        </row>
        <row r="79">
          <cell r="P79" t="str">
            <v xml:space="preserve">  Formol  - ton</v>
          </cell>
          <cell r="Q79">
            <v>0</v>
          </cell>
          <cell r="R79">
            <v>122.36</v>
          </cell>
          <cell r="S79">
            <v>3.2</v>
          </cell>
          <cell r="T79">
            <v>391.55</v>
          </cell>
          <cell r="U79">
            <v>0</v>
          </cell>
          <cell r="V79">
            <v>0</v>
          </cell>
          <cell r="W79">
            <v>0</v>
          </cell>
          <cell r="X79">
            <v>0</v>
          </cell>
          <cell r="Y79">
            <v>-1</v>
          </cell>
          <cell r="Z79">
            <v>-1</v>
          </cell>
          <cell r="AA79">
            <v>-1</v>
          </cell>
          <cell r="AB79">
            <v>0</v>
          </cell>
          <cell r="AC79">
            <v>0</v>
          </cell>
        </row>
        <row r="80">
          <cell r="P80" t="str">
            <v xml:space="preserve">  Soda caustica - ton</v>
          </cell>
          <cell r="R80">
            <v>280</v>
          </cell>
          <cell r="S80">
            <v>0.42</v>
          </cell>
          <cell r="T80">
            <v>117.6</v>
          </cell>
          <cell r="V80">
            <v>0</v>
          </cell>
          <cell r="W80">
            <v>0</v>
          </cell>
          <cell r="X80">
            <v>0</v>
          </cell>
          <cell r="Y80">
            <v>-1</v>
          </cell>
          <cell r="Z80">
            <v>-1</v>
          </cell>
          <cell r="AA80">
            <v>-1</v>
          </cell>
          <cell r="AC80">
            <v>0</v>
          </cell>
        </row>
        <row r="81">
          <cell r="P81" t="str">
            <v xml:space="preserve">  Acetaldeido - ton</v>
          </cell>
          <cell r="Q81">
            <v>0</v>
          </cell>
          <cell r="R81">
            <v>634.75</v>
          </cell>
          <cell r="S81">
            <v>0.4</v>
          </cell>
          <cell r="T81">
            <v>253.9</v>
          </cell>
          <cell r="V81">
            <v>0</v>
          </cell>
          <cell r="W81">
            <v>0</v>
          </cell>
          <cell r="X81">
            <v>0</v>
          </cell>
          <cell r="Y81">
            <v>-1</v>
          </cell>
          <cell r="Z81">
            <v>-1</v>
          </cell>
          <cell r="AA81">
            <v>-1</v>
          </cell>
          <cell r="AC81">
            <v>0</v>
          </cell>
        </row>
        <row r="82">
          <cell r="P82" t="str">
            <v xml:space="preserve">  Acido formico - ton</v>
          </cell>
          <cell r="Q82">
            <v>0</v>
          </cell>
          <cell r="R82">
            <v>569.25</v>
          </cell>
          <cell r="S82">
            <v>0.02</v>
          </cell>
          <cell r="T82">
            <v>11.39</v>
          </cell>
          <cell r="V82">
            <v>0</v>
          </cell>
          <cell r="W82">
            <v>0</v>
          </cell>
          <cell r="X82">
            <v>0</v>
          </cell>
          <cell r="Y82">
            <v>-1</v>
          </cell>
          <cell r="Z82">
            <v>-1</v>
          </cell>
          <cell r="AA82">
            <v>-1</v>
          </cell>
          <cell r="AC82">
            <v>0</v>
          </cell>
        </row>
        <row r="83">
          <cell r="P83" t="str">
            <v xml:space="preserve">  Acido Sulfurico - ton</v>
          </cell>
          <cell r="R83">
            <v>97.04</v>
          </cell>
          <cell r="S83">
            <v>0.05</v>
          </cell>
          <cell r="T83">
            <v>4.8499999999999996</v>
          </cell>
          <cell r="V83">
            <v>0</v>
          </cell>
          <cell r="W83">
            <v>0</v>
          </cell>
          <cell r="X83">
            <v>0</v>
          </cell>
          <cell r="Y83">
            <v>-1</v>
          </cell>
          <cell r="Z83">
            <v>-1</v>
          </cell>
          <cell r="AA83">
            <v>-1</v>
          </cell>
          <cell r="AC83">
            <v>0</v>
          </cell>
        </row>
        <row r="84">
          <cell r="P84" t="str">
            <v xml:space="preserve">  Energia eletrica - Kwh</v>
          </cell>
          <cell r="R84">
            <v>0.05</v>
          </cell>
          <cell r="S84">
            <v>788</v>
          </cell>
          <cell r="T84">
            <v>39.4</v>
          </cell>
          <cell r="V84">
            <v>0</v>
          </cell>
          <cell r="W84">
            <v>0</v>
          </cell>
          <cell r="X84">
            <v>0</v>
          </cell>
          <cell r="Y84">
            <v>-1</v>
          </cell>
          <cell r="Z84">
            <v>-1</v>
          </cell>
          <cell r="AA84">
            <v>-1</v>
          </cell>
          <cell r="AC84">
            <v>0</v>
          </cell>
        </row>
        <row r="85">
          <cell r="P85" t="str">
            <v xml:space="preserve">  Vapor de 15 kg - ton</v>
          </cell>
          <cell r="Q85">
            <v>0</v>
          </cell>
          <cell r="R85">
            <v>11.3</v>
          </cell>
          <cell r="S85">
            <v>12</v>
          </cell>
          <cell r="T85">
            <v>135.6</v>
          </cell>
          <cell r="V85">
            <v>0</v>
          </cell>
          <cell r="W85">
            <v>0</v>
          </cell>
          <cell r="X85">
            <v>0</v>
          </cell>
          <cell r="Y85">
            <v>-1</v>
          </cell>
          <cell r="Z85">
            <v>-1</v>
          </cell>
          <cell r="AA85">
            <v>-1</v>
          </cell>
          <cell r="AC85">
            <v>0</v>
          </cell>
        </row>
        <row r="86">
          <cell r="P86" t="str">
            <v xml:space="preserve">  P. químicos, embalagens e outros</v>
          </cell>
          <cell r="R86">
            <v>35</v>
          </cell>
          <cell r="S86">
            <v>1</v>
          </cell>
          <cell r="T86">
            <v>35</v>
          </cell>
          <cell r="V86">
            <v>0</v>
          </cell>
          <cell r="W86">
            <v>0</v>
          </cell>
          <cell r="X86">
            <v>0</v>
          </cell>
          <cell r="Y86">
            <v>-1</v>
          </cell>
          <cell r="Z86">
            <v>-1</v>
          </cell>
          <cell r="AA86">
            <v>-1</v>
          </cell>
          <cell r="AC86">
            <v>0</v>
          </cell>
        </row>
        <row r="87">
          <cell r="P87" t="str">
            <v xml:space="preserve">  Recuperação Dipenta</v>
          </cell>
          <cell r="T87">
            <v>0</v>
          </cell>
          <cell r="X87">
            <v>0</v>
          </cell>
          <cell r="Y87">
            <v>0</v>
          </cell>
          <cell r="Z87">
            <v>0</v>
          </cell>
          <cell r="AA87">
            <v>0</v>
          </cell>
          <cell r="AC87">
            <v>0</v>
          </cell>
        </row>
        <row r="88">
          <cell r="P88" t="str">
            <v xml:space="preserve">  Recuperação Formiato</v>
          </cell>
          <cell r="T88">
            <v>0</v>
          </cell>
          <cell r="X88">
            <v>0</v>
          </cell>
          <cell r="Y88">
            <v>0</v>
          </cell>
          <cell r="Z88">
            <v>0</v>
          </cell>
          <cell r="AA88">
            <v>0</v>
          </cell>
          <cell r="AC88">
            <v>0</v>
          </cell>
        </row>
        <row r="89">
          <cell r="P89" t="str">
            <v>DI PENTA</v>
          </cell>
          <cell r="Q89">
            <v>0</v>
          </cell>
          <cell r="R89" t="str">
            <v xml:space="preserve"> </v>
          </cell>
          <cell r="S89" t="str">
            <v xml:space="preserve"> </v>
          </cell>
          <cell r="T89">
            <v>3000</v>
          </cell>
          <cell r="U89">
            <v>0</v>
          </cell>
          <cell r="V89" t="str">
            <v xml:space="preserve"> </v>
          </cell>
          <cell r="W89" t="str">
            <v xml:space="preserve"> </v>
          </cell>
          <cell r="X89">
            <v>0</v>
          </cell>
          <cell r="Y89">
            <v>-1</v>
          </cell>
          <cell r="Z89" t="e">
            <v>#VALUE!</v>
          </cell>
          <cell r="AA89" t="e">
            <v>#VALUE!</v>
          </cell>
          <cell r="AB89">
            <v>0</v>
          </cell>
          <cell r="AC89">
            <v>0</v>
          </cell>
        </row>
        <row r="90">
          <cell r="P90" t="str">
            <v xml:space="preserve"> Custo recuperado no penta</v>
          </cell>
          <cell r="Q90" t="str">
            <v xml:space="preserve"> </v>
          </cell>
          <cell r="T90">
            <v>2965</v>
          </cell>
          <cell r="U90">
            <v>0</v>
          </cell>
          <cell r="V90">
            <v>0</v>
          </cell>
          <cell r="W90">
            <v>0</v>
          </cell>
          <cell r="X90">
            <v>0</v>
          </cell>
          <cell r="Y90">
            <v>-1</v>
          </cell>
          <cell r="Z90">
            <v>0</v>
          </cell>
          <cell r="AA90">
            <v>0</v>
          </cell>
          <cell r="AB90">
            <v>0</v>
          </cell>
          <cell r="AC90">
            <v>0</v>
          </cell>
        </row>
        <row r="91">
          <cell r="P91" t="str">
            <v xml:space="preserve"> Embalagem</v>
          </cell>
          <cell r="R91">
            <v>35</v>
          </cell>
          <cell r="S91">
            <v>1</v>
          </cell>
          <cell r="T91">
            <v>35</v>
          </cell>
          <cell r="V91">
            <v>0</v>
          </cell>
          <cell r="W91">
            <v>0</v>
          </cell>
          <cell r="X91">
            <v>0</v>
          </cell>
          <cell r="Y91">
            <v>-1</v>
          </cell>
          <cell r="Z91">
            <v>-1</v>
          </cell>
          <cell r="AA91">
            <v>-1</v>
          </cell>
          <cell r="AC91">
            <v>0</v>
          </cell>
        </row>
        <row r="92">
          <cell r="P92" t="str">
            <v>FORMIATO DE SÓDIO</v>
          </cell>
          <cell r="Q92">
            <v>0</v>
          </cell>
          <cell r="R92" t="str">
            <v xml:space="preserve"> </v>
          </cell>
          <cell r="S92" t="str">
            <v xml:space="preserve"> </v>
          </cell>
          <cell r="T92">
            <v>333</v>
          </cell>
          <cell r="U92">
            <v>0</v>
          </cell>
          <cell r="V92" t="str">
            <v xml:space="preserve"> </v>
          </cell>
          <cell r="W92" t="str">
            <v xml:space="preserve"> </v>
          </cell>
          <cell r="X92">
            <v>0</v>
          </cell>
          <cell r="Y92">
            <v>-1</v>
          </cell>
          <cell r="Z92" t="e">
            <v>#VALUE!</v>
          </cell>
          <cell r="AA92" t="e">
            <v>#VALUE!</v>
          </cell>
          <cell r="AB92">
            <v>0</v>
          </cell>
          <cell r="AC92">
            <v>0</v>
          </cell>
        </row>
        <row r="93">
          <cell r="P93" t="str">
            <v xml:space="preserve"> Custo recuperado no penta</v>
          </cell>
          <cell r="Q93" t="str">
            <v xml:space="preserve"> </v>
          </cell>
          <cell r="T93">
            <v>313</v>
          </cell>
          <cell r="U93">
            <v>0</v>
          </cell>
          <cell r="V93">
            <v>0</v>
          </cell>
          <cell r="W93">
            <v>0</v>
          </cell>
          <cell r="X93">
            <v>0</v>
          </cell>
          <cell r="Y93">
            <v>-1</v>
          </cell>
          <cell r="Z93">
            <v>0</v>
          </cell>
          <cell r="AA93">
            <v>0</v>
          </cell>
          <cell r="AB93">
            <v>0</v>
          </cell>
          <cell r="AC93">
            <v>0</v>
          </cell>
        </row>
        <row r="94">
          <cell r="P94" t="str">
            <v xml:space="preserve"> Embalagem</v>
          </cell>
          <cell r="R94">
            <v>20</v>
          </cell>
          <cell r="S94">
            <v>1</v>
          </cell>
          <cell r="T94">
            <v>20</v>
          </cell>
          <cell r="V94">
            <v>0</v>
          </cell>
          <cell r="W94">
            <v>0</v>
          </cell>
          <cell r="X94">
            <v>0</v>
          </cell>
          <cell r="Y94">
            <v>-1</v>
          </cell>
          <cell r="Z94">
            <v>-1</v>
          </cell>
          <cell r="AA94">
            <v>-1</v>
          </cell>
          <cell r="AC94">
            <v>0</v>
          </cell>
        </row>
        <row r="95">
          <cell r="P95" t="str">
            <v>ÁCIDO FÓRMICO</v>
          </cell>
          <cell r="Q95">
            <v>0</v>
          </cell>
          <cell r="R95" t="str">
            <v xml:space="preserve"> </v>
          </cell>
          <cell r="S95" t="str">
            <v xml:space="preserve"> </v>
          </cell>
          <cell r="T95">
            <v>726.05</v>
          </cell>
          <cell r="U95">
            <v>0</v>
          </cell>
          <cell r="V95" t="str">
            <v xml:space="preserve"> </v>
          </cell>
          <cell r="W95" t="str">
            <v xml:space="preserve"> </v>
          </cell>
          <cell r="X95">
            <v>0</v>
          </cell>
          <cell r="Y95">
            <v>-1</v>
          </cell>
          <cell r="Z95">
            <v>-0.97719000068865802</v>
          </cell>
          <cell r="AA95">
            <v>-0.97719000068865802</v>
          </cell>
          <cell r="AB95">
            <v>0</v>
          </cell>
          <cell r="AC95">
            <v>0</v>
          </cell>
        </row>
        <row r="96">
          <cell r="P96" t="str">
            <v xml:space="preserve">  Formiato de sódio - ton</v>
          </cell>
          <cell r="Q96">
            <v>0</v>
          </cell>
          <cell r="R96">
            <v>333</v>
          </cell>
          <cell r="S96">
            <v>1.7</v>
          </cell>
          <cell r="T96">
            <v>566.1</v>
          </cell>
          <cell r="U96">
            <v>0</v>
          </cell>
          <cell r="V96">
            <v>0</v>
          </cell>
          <cell r="W96">
            <v>0</v>
          </cell>
          <cell r="X96">
            <v>0</v>
          </cell>
          <cell r="Y96">
            <v>-1</v>
          </cell>
          <cell r="Z96">
            <v>-1</v>
          </cell>
          <cell r="AA96">
            <v>-1</v>
          </cell>
          <cell r="AB96">
            <v>0</v>
          </cell>
          <cell r="AC96">
            <v>0</v>
          </cell>
        </row>
        <row r="97">
          <cell r="P97" t="str">
            <v xml:space="preserve">  Acido Sulfurico - ton</v>
          </cell>
          <cell r="R97">
            <v>97.04</v>
          </cell>
          <cell r="S97">
            <v>1.22</v>
          </cell>
          <cell r="T97">
            <v>118.39</v>
          </cell>
          <cell r="V97">
            <v>0</v>
          </cell>
          <cell r="W97">
            <v>0</v>
          </cell>
          <cell r="X97">
            <v>0</v>
          </cell>
          <cell r="Y97">
            <v>-1</v>
          </cell>
          <cell r="Z97">
            <v>-1</v>
          </cell>
          <cell r="AA97">
            <v>-1</v>
          </cell>
          <cell r="AC97">
            <v>0</v>
          </cell>
        </row>
        <row r="98">
          <cell r="P98" t="str">
            <v xml:space="preserve">  Solvente de Evaporação - ton</v>
          </cell>
          <cell r="R98">
            <v>2000</v>
          </cell>
          <cell r="S98">
            <v>0.01</v>
          </cell>
          <cell r="T98">
            <v>20</v>
          </cell>
          <cell r="V98">
            <v>0</v>
          </cell>
          <cell r="W98">
            <v>0</v>
          </cell>
          <cell r="X98">
            <v>0</v>
          </cell>
          <cell r="Y98">
            <v>-1</v>
          </cell>
          <cell r="Z98">
            <v>-1</v>
          </cell>
          <cell r="AA98">
            <v>-1</v>
          </cell>
          <cell r="AC98">
            <v>0</v>
          </cell>
        </row>
        <row r="99">
          <cell r="P99" t="str">
            <v xml:space="preserve">  Energia eletrica - Kwh</v>
          </cell>
          <cell r="R99">
            <v>0.05</v>
          </cell>
          <cell r="S99">
            <v>100</v>
          </cell>
          <cell r="T99">
            <v>5</v>
          </cell>
          <cell r="V99">
            <v>0</v>
          </cell>
          <cell r="W99">
            <v>0</v>
          </cell>
          <cell r="X99">
            <v>0</v>
          </cell>
          <cell r="Y99">
            <v>-1</v>
          </cell>
          <cell r="Z99">
            <v>-1</v>
          </cell>
          <cell r="AA99">
            <v>-1</v>
          </cell>
          <cell r="AC99">
            <v>0</v>
          </cell>
        </row>
        <row r="100">
          <cell r="P100" t="str">
            <v xml:space="preserve">  Vapor de 15 kg - ton</v>
          </cell>
          <cell r="Q100">
            <v>0</v>
          </cell>
          <cell r="R100">
            <v>11.3</v>
          </cell>
          <cell r="S100">
            <v>1.2</v>
          </cell>
          <cell r="T100">
            <v>13.56</v>
          </cell>
          <cell r="V100">
            <v>0</v>
          </cell>
          <cell r="W100">
            <v>0</v>
          </cell>
          <cell r="X100">
            <v>0</v>
          </cell>
          <cell r="Y100">
            <v>-1</v>
          </cell>
          <cell r="Z100">
            <v>-1</v>
          </cell>
          <cell r="AA100">
            <v>-1</v>
          </cell>
          <cell r="AC100">
            <v>0</v>
          </cell>
        </row>
        <row r="101">
          <cell r="P101" t="str">
            <v xml:space="preserve">  Outros</v>
          </cell>
          <cell r="R101">
            <v>3</v>
          </cell>
          <cell r="S101">
            <v>1</v>
          </cell>
          <cell r="T101">
            <v>3</v>
          </cell>
          <cell r="V101">
            <v>0</v>
          </cell>
          <cell r="W101">
            <v>0</v>
          </cell>
          <cell r="X101">
            <v>0</v>
          </cell>
          <cell r="Y101">
            <v>-1</v>
          </cell>
          <cell r="Z101">
            <v>-1</v>
          </cell>
          <cell r="AA101">
            <v>-1</v>
          </cell>
          <cell r="AC101">
            <v>0</v>
          </cell>
        </row>
        <row r="102">
          <cell r="P102" t="str">
            <v xml:space="preserve">  Recuperação Sulfato de Sódio</v>
          </cell>
          <cell r="T102">
            <v>0</v>
          </cell>
          <cell r="X102">
            <v>0</v>
          </cell>
          <cell r="Y102">
            <v>0</v>
          </cell>
          <cell r="Z102">
            <v>0</v>
          </cell>
          <cell r="AA102">
            <v>0</v>
          </cell>
          <cell r="AC102">
            <v>0</v>
          </cell>
        </row>
        <row r="103">
          <cell r="P103" t="str">
            <v>SULFATO DE SÓDIO</v>
          </cell>
          <cell r="Q103">
            <v>0</v>
          </cell>
          <cell r="R103" t="str">
            <v xml:space="preserve"> </v>
          </cell>
          <cell r="S103" t="str">
            <v xml:space="preserve"> </v>
          </cell>
          <cell r="T103">
            <v>100</v>
          </cell>
          <cell r="U103">
            <v>0</v>
          </cell>
          <cell r="V103" t="str">
            <v xml:space="preserve"> </v>
          </cell>
          <cell r="W103" t="str">
            <v xml:space="preserve"> </v>
          </cell>
          <cell r="X103">
            <v>0</v>
          </cell>
          <cell r="Y103">
            <v>-1</v>
          </cell>
          <cell r="Z103" t="e">
            <v>#REF!</v>
          </cell>
          <cell r="AA103" t="e">
            <v>#REF!</v>
          </cell>
          <cell r="AB103">
            <v>0</v>
          </cell>
          <cell r="AC103">
            <v>0</v>
          </cell>
        </row>
        <row r="104">
          <cell r="P104" t="str">
            <v xml:space="preserve"> Custo recuperado no penta</v>
          </cell>
          <cell r="Q104" t="str">
            <v xml:space="preserve"> </v>
          </cell>
          <cell r="T104">
            <v>80</v>
          </cell>
          <cell r="U104">
            <v>0</v>
          </cell>
          <cell r="V104">
            <v>0</v>
          </cell>
          <cell r="W104">
            <v>0</v>
          </cell>
          <cell r="X104">
            <v>0</v>
          </cell>
          <cell r="Y104">
            <v>-1</v>
          </cell>
          <cell r="Z104">
            <v>0</v>
          </cell>
          <cell r="AA104">
            <v>0</v>
          </cell>
          <cell r="AB104">
            <v>0</v>
          </cell>
          <cell r="AC104">
            <v>0</v>
          </cell>
        </row>
        <row r="105">
          <cell r="P105" t="str">
            <v xml:space="preserve"> Embalagem</v>
          </cell>
          <cell r="R105">
            <v>20</v>
          </cell>
          <cell r="S105">
            <v>1</v>
          </cell>
          <cell r="T105">
            <v>20</v>
          </cell>
          <cell r="V105">
            <v>0</v>
          </cell>
          <cell r="W105">
            <v>0</v>
          </cell>
          <cell r="X105">
            <v>0</v>
          </cell>
          <cell r="Y105">
            <v>-1</v>
          </cell>
          <cell r="Z105">
            <v>-1</v>
          </cell>
          <cell r="AA105">
            <v>-1</v>
          </cell>
          <cell r="AC105">
            <v>0</v>
          </cell>
        </row>
        <row r="106">
          <cell r="P106" t="str">
            <v>CUSTO TOTAL  PRODUÇÃO</v>
          </cell>
          <cell r="T106">
            <v>457414.11</v>
          </cell>
          <cell r="X106">
            <v>332984.6880037497</v>
          </cell>
          <cell r="Y106">
            <v>-0.272027948583069</v>
          </cell>
          <cell r="AC106">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aç e DARFs - Estimativa 2003"/>
      <sheetName val="DCTFs"/>
      <sheetName val="CSSL - Real"/>
      <sheetName val="Apuração do IRPJ"/>
      <sheetName val="Lucro Real - Adições"/>
      <sheetName val="Lucro Real - Exclusões"/>
      <sheetName val="CSSL - Estimativa"/>
      <sheetName val="IRPJ - Estimativa"/>
      <sheetName val="Confronto IRPJ-RealxEstimativa "/>
      <sheetName val="PAT- Progr. Alimen. Trabalhador"/>
      <sheetName val="Limite 2%"/>
      <sheetName val="Compens CSSL-2002"/>
      <sheetName val="Compens IRPJ-2002"/>
      <sheetName val="Prog (2)"/>
      <sheetName val="Guia Judicial"/>
      <sheetName val="Resultado"/>
      <sheetName val="Ativo "/>
      <sheetName val="BS CECI 133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DI"/>
    </sheetNames>
    <sheetDataSet>
      <sheetData sheetId="0"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sing  DAIMLER (2)"/>
      <sheetName val="leasing  DAIMLER"/>
      <sheetName val="15462 8 transb"/>
      <sheetName val="Plan1"/>
      <sheetName val="TABELA URTJLP"/>
      <sheetName val="GRADE CONTABIL"/>
      <sheetName val="transb 9582-6"/>
    </sheetNames>
    <sheetDataSet>
      <sheetData sheetId="0"/>
      <sheetData sheetId="1"/>
      <sheetData sheetId="2"/>
      <sheetData sheetId="3"/>
      <sheetData sheetId="4">
        <row r="7">
          <cell r="A7">
            <v>34709</v>
          </cell>
          <cell r="B7">
            <v>1.0193989999999999</v>
          </cell>
        </row>
        <row r="8">
          <cell r="A8">
            <v>34710</v>
          </cell>
          <cell r="B8">
            <v>1.019889</v>
          </cell>
        </row>
        <row r="9">
          <cell r="A9">
            <v>34711</v>
          </cell>
          <cell r="B9">
            <v>1.0203789999999999</v>
          </cell>
        </row>
        <row r="10">
          <cell r="A10">
            <v>34712</v>
          </cell>
          <cell r="B10">
            <v>1.020869</v>
          </cell>
        </row>
        <row r="11">
          <cell r="A11">
            <v>34713</v>
          </cell>
          <cell r="B11">
            <v>1.0213589999999999</v>
          </cell>
        </row>
        <row r="12">
          <cell r="A12">
            <v>34714</v>
          </cell>
          <cell r="B12">
            <v>1.0218499999999999</v>
          </cell>
        </row>
        <row r="13">
          <cell r="A13">
            <v>34715</v>
          </cell>
          <cell r="B13">
            <v>1.0223409999999999</v>
          </cell>
        </row>
        <row r="14">
          <cell r="A14">
            <v>34716</v>
          </cell>
          <cell r="B14">
            <v>1.022832</v>
          </cell>
        </row>
        <row r="15">
          <cell r="A15">
            <v>34717</v>
          </cell>
          <cell r="B15">
            <v>1.023323</v>
          </cell>
        </row>
        <row r="16">
          <cell r="A16">
            <v>34718</v>
          </cell>
          <cell r="B16">
            <v>1.0238149999999999</v>
          </cell>
        </row>
        <row r="17">
          <cell r="A17">
            <v>34719</v>
          </cell>
          <cell r="B17">
            <v>1.0243070000000001</v>
          </cell>
        </row>
        <row r="18">
          <cell r="A18">
            <v>34720</v>
          </cell>
          <cell r="B18">
            <v>1.024799</v>
          </cell>
        </row>
        <row r="19">
          <cell r="A19">
            <v>34721</v>
          </cell>
          <cell r="B19">
            <v>1.025291</v>
          </cell>
        </row>
        <row r="20">
          <cell r="A20">
            <v>34722</v>
          </cell>
          <cell r="B20">
            <v>1.025784</v>
          </cell>
        </row>
        <row r="21">
          <cell r="A21">
            <v>34723</v>
          </cell>
          <cell r="B21">
            <v>1.0262770000000001</v>
          </cell>
        </row>
        <row r="22">
          <cell r="A22">
            <v>34724</v>
          </cell>
          <cell r="B22">
            <v>1.02677</v>
          </cell>
        </row>
        <row r="23">
          <cell r="A23">
            <v>34725</v>
          </cell>
          <cell r="B23">
            <v>1.027263</v>
          </cell>
        </row>
        <row r="24">
          <cell r="A24">
            <v>34726</v>
          </cell>
          <cell r="B24">
            <v>1.027757</v>
          </cell>
        </row>
        <row r="25">
          <cell r="A25">
            <v>34727</v>
          </cell>
          <cell r="B25">
            <v>1.028251</v>
          </cell>
        </row>
        <row r="26">
          <cell r="A26">
            <v>34728</v>
          </cell>
          <cell r="B26">
            <v>1.028745</v>
          </cell>
        </row>
        <row r="27">
          <cell r="A27">
            <v>34729</v>
          </cell>
          <cell r="B27">
            <v>1.029239</v>
          </cell>
        </row>
        <row r="28">
          <cell r="A28">
            <v>34730</v>
          </cell>
          <cell r="B28">
            <v>1.0297339999999999</v>
          </cell>
        </row>
        <row r="29">
          <cell r="A29">
            <v>34731</v>
          </cell>
          <cell r="B29">
            <v>1.0302290000000001</v>
          </cell>
        </row>
        <row r="30">
          <cell r="A30">
            <v>34732</v>
          </cell>
          <cell r="B30">
            <v>1.030724</v>
          </cell>
        </row>
        <row r="31">
          <cell r="A31">
            <v>34733</v>
          </cell>
          <cell r="B31">
            <v>1.0312190000000001</v>
          </cell>
        </row>
        <row r="32">
          <cell r="A32">
            <v>34734</v>
          </cell>
          <cell r="B32">
            <v>1.031714</v>
          </cell>
        </row>
        <row r="33">
          <cell r="A33">
            <v>34735</v>
          </cell>
          <cell r="B33">
            <v>1.0322100000000001</v>
          </cell>
        </row>
        <row r="34">
          <cell r="A34">
            <v>34736</v>
          </cell>
          <cell r="B34">
            <v>1.0327059999999999</v>
          </cell>
        </row>
        <row r="35">
          <cell r="A35">
            <v>34737</v>
          </cell>
          <cell r="B35">
            <v>1.033202</v>
          </cell>
        </row>
        <row r="36">
          <cell r="A36">
            <v>34738</v>
          </cell>
          <cell r="B36">
            <v>1.033698</v>
          </cell>
        </row>
        <row r="37">
          <cell r="A37">
            <v>34739</v>
          </cell>
          <cell r="B37">
            <v>1.034195</v>
          </cell>
        </row>
        <row r="38">
          <cell r="A38">
            <v>34740</v>
          </cell>
          <cell r="B38">
            <v>1.0346919999999999</v>
          </cell>
        </row>
        <row r="39">
          <cell r="A39">
            <v>34741</v>
          </cell>
          <cell r="B39">
            <v>1.0351889999999999</v>
          </cell>
        </row>
        <row r="40">
          <cell r="A40">
            <v>34742</v>
          </cell>
          <cell r="B40">
            <v>1.0356860000000001</v>
          </cell>
        </row>
        <row r="41">
          <cell r="A41">
            <v>34743</v>
          </cell>
          <cell r="B41">
            <v>1.036184</v>
          </cell>
        </row>
        <row r="42">
          <cell r="A42">
            <v>34744</v>
          </cell>
          <cell r="B42">
            <v>1.0366820000000001</v>
          </cell>
        </row>
        <row r="43">
          <cell r="A43">
            <v>34745</v>
          </cell>
          <cell r="B43">
            <v>1.03718</v>
          </cell>
        </row>
        <row r="44">
          <cell r="A44">
            <v>34746</v>
          </cell>
          <cell r="B44">
            <v>1.0376780000000001</v>
          </cell>
        </row>
        <row r="45">
          <cell r="A45">
            <v>34747</v>
          </cell>
          <cell r="B45">
            <v>1.0381769999999999</v>
          </cell>
        </row>
        <row r="46">
          <cell r="A46">
            <v>34748</v>
          </cell>
          <cell r="B46">
            <v>1.0386759999999999</v>
          </cell>
        </row>
        <row r="47">
          <cell r="A47">
            <v>34749</v>
          </cell>
          <cell r="B47">
            <v>1.039175</v>
          </cell>
        </row>
        <row r="48">
          <cell r="A48">
            <v>34750</v>
          </cell>
          <cell r="B48">
            <v>1.039674</v>
          </cell>
        </row>
        <row r="49">
          <cell r="A49">
            <v>34751</v>
          </cell>
          <cell r="B49">
            <v>1.0401739999999999</v>
          </cell>
        </row>
        <row r="50">
          <cell r="A50">
            <v>34752</v>
          </cell>
          <cell r="B50">
            <v>1.0406740000000001</v>
          </cell>
        </row>
        <row r="51">
          <cell r="A51">
            <v>34753</v>
          </cell>
          <cell r="B51">
            <v>1.041174</v>
          </cell>
        </row>
        <row r="52">
          <cell r="A52">
            <v>34754</v>
          </cell>
          <cell r="B52">
            <v>1.041674</v>
          </cell>
        </row>
        <row r="53">
          <cell r="A53">
            <v>34755</v>
          </cell>
          <cell r="B53">
            <v>1.0421739999999999</v>
          </cell>
        </row>
        <row r="54">
          <cell r="A54">
            <v>34756</v>
          </cell>
          <cell r="B54">
            <v>1.042675</v>
          </cell>
        </row>
        <row r="55">
          <cell r="A55">
            <v>34757</v>
          </cell>
          <cell r="B55">
            <v>1.0431760000000001</v>
          </cell>
        </row>
        <row r="56">
          <cell r="A56">
            <v>34758</v>
          </cell>
          <cell r="B56">
            <v>1.043677</v>
          </cell>
        </row>
        <row r="57">
          <cell r="A57">
            <v>34759</v>
          </cell>
          <cell r="B57">
            <v>1.0441780000000001</v>
          </cell>
        </row>
        <row r="58">
          <cell r="A58">
            <v>34760</v>
          </cell>
          <cell r="B58">
            <v>1.0446249999999999</v>
          </cell>
        </row>
        <row r="59">
          <cell r="A59">
            <v>34761</v>
          </cell>
          <cell r="B59">
            <v>1.045072</v>
          </cell>
        </row>
        <row r="60">
          <cell r="A60">
            <v>34762</v>
          </cell>
          <cell r="B60">
            <v>1.0455190000000001</v>
          </cell>
        </row>
        <row r="61">
          <cell r="A61">
            <v>34763</v>
          </cell>
          <cell r="B61">
            <v>1.045966</v>
          </cell>
        </row>
        <row r="62">
          <cell r="A62">
            <v>34764</v>
          </cell>
          <cell r="B62">
            <v>1.046414</v>
          </cell>
        </row>
        <row r="63">
          <cell r="A63">
            <v>34765</v>
          </cell>
          <cell r="B63">
            <v>1.046862</v>
          </cell>
        </row>
        <row r="64">
          <cell r="A64">
            <v>34766</v>
          </cell>
          <cell r="B64">
            <v>1.04731</v>
          </cell>
        </row>
        <row r="65">
          <cell r="A65">
            <v>34767</v>
          </cell>
          <cell r="B65">
            <v>1.047758</v>
          </cell>
        </row>
        <row r="66">
          <cell r="A66">
            <v>34768</v>
          </cell>
          <cell r="B66">
            <v>1.048206</v>
          </cell>
        </row>
        <row r="67">
          <cell r="A67">
            <v>34769</v>
          </cell>
          <cell r="B67">
            <v>1.0486549999999999</v>
          </cell>
        </row>
        <row r="68">
          <cell r="A68">
            <v>34770</v>
          </cell>
          <cell r="B68">
            <v>1.049104</v>
          </cell>
        </row>
        <row r="69">
          <cell r="A69">
            <v>34771</v>
          </cell>
          <cell r="B69">
            <v>1.049553</v>
          </cell>
        </row>
        <row r="70">
          <cell r="A70">
            <v>34772</v>
          </cell>
          <cell r="B70">
            <v>1.0500020000000001</v>
          </cell>
        </row>
        <row r="71">
          <cell r="A71">
            <v>34773</v>
          </cell>
          <cell r="B71">
            <v>1.050451</v>
          </cell>
        </row>
        <row r="72">
          <cell r="A72">
            <v>34774</v>
          </cell>
          <cell r="B72">
            <v>1.0509010000000001</v>
          </cell>
        </row>
        <row r="73">
          <cell r="A73">
            <v>34775</v>
          </cell>
          <cell r="B73">
            <v>1.0513509999999999</v>
          </cell>
        </row>
        <row r="74">
          <cell r="A74">
            <v>34776</v>
          </cell>
          <cell r="B74">
            <v>1.051801</v>
          </cell>
        </row>
        <row r="75">
          <cell r="A75">
            <v>34777</v>
          </cell>
          <cell r="B75">
            <v>1.052251</v>
          </cell>
        </row>
        <row r="76">
          <cell r="A76">
            <v>34778</v>
          </cell>
          <cell r="B76">
            <v>1.0527010000000001</v>
          </cell>
        </row>
        <row r="77">
          <cell r="A77">
            <v>34779</v>
          </cell>
          <cell r="B77">
            <v>1.0531509999999999</v>
          </cell>
        </row>
        <row r="78">
          <cell r="A78">
            <v>34780</v>
          </cell>
          <cell r="B78">
            <v>1.0536019999999999</v>
          </cell>
        </row>
        <row r="79">
          <cell r="A79">
            <v>34781</v>
          </cell>
          <cell r="B79">
            <v>1.0540529999999999</v>
          </cell>
        </row>
        <row r="80">
          <cell r="A80">
            <v>34782</v>
          </cell>
          <cell r="B80">
            <v>1.0545040000000001</v>
          </cell>
        </row>
        <row r="81">
          <cell r="A81">
            <v>34783</v>
          </cell>
          <cell r="B81">
            <v>1.0549550000000001</v>
          </cell>
        </row>
        <row r="82">
          <cell r="A82">
            <v>34784</v>
          </cell>
          <cell r="B82">
            <v>1.0554060000000001</v>
          </cell>
        </row>
        <row r="83">
          <cell r="A83">
            <v>34785</v>
          </cell>
          <cell r="B83">
            <v>1.055858</v>
          </cell>
        </row>
        <row r="84">
          <cell r="A84">
            <v>34786</v>
          </cell>
          <cell r="B84">
            <v>1.0563100000000001</v>
          </cell>
        </row>
        <row r="85">
          <cell r="A85">
            <v>34787</v>
          </cell>
          <cell r="B85">
            <v>1.056762</v>
          </cell>
        </row>
        <row r="86">
          <cell r="A86">
            <v>34788</v>
          </cell>
          <cell r="B86">
            <v>1.0572140000000001</v>
          </cell>
        </row>
        <row r="87">
          <cell r="A87">
            <v>34789</v>
          </cell>
          <cell r="B87">
            <v>1.057666</v>
          </cell>
        </row>
        <row r="88">
          <cell r="A88">
            <v>34790</v>
          </cell>
          <cell r="B88">
            <v>1.058119</v>
          </cell>
        </row>
        <row r="89">
          <cell r="A89">
            <v>34791</v>
          </cell>
          <cell r="B89">
            <v>1.0585720000000001</v>
          </cell>
        </row>
        <row r="90">
          <cell r="A90">
            <v>34792</v>
          </cell>
          <cell r="B90">
            <v>1.0590250000000001</v>
          </cell>
        </row>
        <row r="91">
          <cell r="A91">
            <v>34793</v>
          </cell>
          <cell r="B91">
            <v>1.0594779999999999</v>
          </cell>
        </row>
        <row r="92">
          <cell r="A92">
            <v>34794</v>
          </cell>
          <cell r="B92">
            <v>1.059931</v>
          </cell>
        </row>
        <row r="93">
          <cell r="A93">
            <v>34795</v>
          </cell>
          <cell r="B93">
            <v>1.0603849999999999</v>
          </cell>
        </row>
        <row r="94">
          <cell r="A94">
            <v>34796</v>
          </cell>
          <cell r="B94">
            <v>1.0608390000000001</v>
          </cell>
        </row>
        <row r="95">
          <cell r="A95">
            <v>34797</v>
          </cell>
          <cell r="B95">
            <v>1.061293</v>
          </cell>
        </row>
        <row r="96">
          <cell r="A96">
            <v>34798</v>
          </cell>
          <cell r="B96">
            <v>1.061747</v>
          </cell>
        </row>
        <row r="97">
          <cell r="A97">
            <v>34799</v>
          </cell>
          <cell r="B97">
            <v>1.062201</v>
          </cell>
        </row>
        <row r="98">
          <cell r="A98">
            <v>34800</v>
          </cell>
          <cell r="B98">
            <v>1.062656</v>
          </cell>
        </row>
        <row r="99">
          <cell r="A99">
            <v>34801</v>
          </cell>
          <cell r="B99">
            <v>1.0631109999999999</v>
          </cell>
        </row>
        <row r="100">
          <cell r="A100">
            <v>34802</v>
          </cell>
          <cell r="B100">
            <v>1.063566</v>
          </cell>
        </row>
        <row r="101">
          <cell r="A101">
            <v>34803</v>
          </cell>
          <cell r="B101">
            <v>1.0640210000000001</v>
          </cell>
        </row>
        <row r="102">
          <cell r="A102">
            <v>34804</v>
          </cell>
          <cell r="B102">
            <v>1.064476</v>
          </cell>
        </row>
        <row r="103">
          <cell r="A103">
            <v>34805</v>
          </cell>
          <cell r="B103">
            <v>1.064932</v>
          </cell>
        </row>
        <row r="104">
          <cell r="A104">
            <v>34806</v>
          </cell>
          <cell r="B104">
            <v>1.065388</v>
          </cell>
        </row>
        <row r="105">
          <cell r="A105">
            <v>34807</v>
          </cell>
          <cell r="B105">
            <v>1.065844</v>
          </cell>
        </row>
        <row r="106">
          <cell r="A106">
            <v>34808</v>
          </cell>
          <cell r="B106">
            <v>1.0663</v>
          </cell>
        </row>
        <row r="107">
          <cell r="A107">
            <v>34809</v>
          </cell>
          <cell r="B107">
            <v>1.066756</v>
          </cell>
        </row>
        <row r="108">
          <cell r="A108">
            <v>34810</v>
          </cell>
        </row>
        <row r="109">
          <cell r="A109">
            <v>34811</v>
          </cell>
        </row>
        <row r="110">
          <cell r="A110">
            <v>34812</v>
          </cell>
        </row>
        <row r="111">
          <cell r="A111">
            <v>34813</v>
          </cell>
        </row>
        <row r="112">
          <cell r="A112">
            <v>34814</v>
          </cell>
        </row>
        <row r="113">
          <cell r="A113">
            <v>34815</v>
          </cell>
        </row>
        <row r="114">
          <cell r="A114">
            <v>34816</v>
          </cell>
        </row>
        <row r="115">
          <cell r="A115">
            <v>34817</v>
          </cell>
        </row>
        <row r="116">
          <cell r="A116">
            <v>34818</v>
          </cell>
        </row>
        <row r="117">
          <cell r="A117">
            <v>34819</v>
          </cell>
        </row>
        <row r="118">
          <cell r="A118">
            <v>34820</v>
          </cell>
        </row>
        <row r="119">
          <cell r="A119">
            <v>34821</v>
          </cell>
        </row>
        <row r="120">
          <cell r="A120">
            <v>34822</v>
          </cell>
        </row>
        <row r="121">
          <cell r="A121">
            <v>34823</v>
          </cell>
        </row>
        <row r="122">
          <cell r="A122">
            <v>34824</v>
          </cell>
        </row>
        <row r="123">
          <cell r="A123">
            <v>34825</v>
          </cell>
        </row>
        <row r="124">
          <cell r="A124">
            <v>34826</v>
          </cell>
        </row>
        <row r="125">
          <cell r="A125">
            <v>34827</v>
          </cell>
        </row>
        <row r="126">
          <cell r="A126">
            <v>34828</v>
          </cell>
        </row>
        <row r="127">
          <cell r="A127">
            <v>34829</v>
          </cell>
        </row>
        <row r="128">
          <cell r="A128">
            <v>34830</v>
          </cell>
        </row>
        <row r="129">
          <cell r="A129">
            <v>34831</v>
          </cell>
        </row>
        <row r="130">
          <cell r="A130">
            <v>34832</v>
          </cell>
        </row>
        <row r="131">
          <cell r="A131">
            <v>34833</v>
          </cell>
        </row>
        <row r="132">
          <cell r="A132">
            <v>34834</v>
          </cell>
        </row>
        <row r="133">
          <cell r="A133">
            <v>34835</v>
          </cell>
        </row>
        <row r="134">
          <cell r="A134">
            <v>34836</v>
          </cell>
        </row>
        <row r="135">
          <cell r="A135">
            <v>34837</v>
          </cell>
        </row>
        <row r="136">
          <cell r="A136">
            <v>34838</v>
          </cell>
        </row>
        <row r="137">
          <cell r="A137">
            <v>34839</v>
          </cell>
        </row>
        <row r="138">
          <cell r="A138">
            <v>34840</v>
          </cell>
        </row>
        <row r="139">
          <cell r="A139">
            <v>34841</v>
          </cell>
        </row>
        <row r="140">
          <cell r="A140">
            <v>34842</v>
          </cell>
        </row>
        <row r="141">
          <cell r="A141">
            <v>34843</v>
          </cell>
        </row>
        <row r="142">
          <cell r="A142">
            <v>34844</v>
          </cell>
        </row>
        <row r="143">
          <cell r="A143">
            <v>34845</v>
          </cell>
        </row>
        <row r="144">
          <cell r="A144">
            <v>34846</v>
          </cell>
        </row>
        <row r="145">
          <cell r="A145">
            <v>34847</v>
          </cell>
        </row>
        <row r="146">
          <cell r="A146">
            <v>34848</v>
          </cell>
        </row>
        <row r="147">
          <cell r="A147">
            <v>34849</v>
          </cell>
        </row>
        <row r="148">
          <cell r="A148">
            <v>34850</v>
          </cell>
        </row>
        <row r="149">
          <cell r="A149">
            <v>34851</v>
          </cell>
        </row>
        <row r="150">
          <cell r="A150">
            <v>34852</v>
          </cell>
        </row>
        <row r="151">
          <cell r="A151">
            <v>34853</v>
          </cell>
        </row>
        <row r="152">
          <cell r="A152">
            <v>34854</v>
          </cell>
        </row>
        <row r="153">
          <cell r="A153">
            <v>34855</v>
          </cell>
        </row>
        <row r="154">
          <cell r="A154">
            <v>34856</v>
          </cell>
        </row>
        <row r="155">
          <cell r="A155">
            <v>34857</v>
          </cell>
        </row>
        <row r="156">
          <cell r="A156">
            <v>34858</v>
          </cell>
        </row>
        <row r="157">
          <cell r="A157">
            <v>34859</v>
          </cell>
        </row>
        <row r="158">
          <cell r="A158">
            <v>34860</v>
          </cell>
        </row>
        <row r="159">
          <cell r="A159">
            <v>34861</v>
          </cell>
        </row>
        <row r="160">
          <cell r="A160">
            <v>34862</v>
          </cell>
        </row>
        <row r="161">
          <cell r="A161">
            <v>34863</v>
          </cell>
        </row>
        <row r="162">
          <cell r="A162">
            <v>34864</v>
          </cell>
        </row>
        <row r="163">
          <cell r="A163">
            <v>34865</v>
          </cell>
        </row>
        <row r="164">
          <cell r="A164">
            <v>34866</v>
          </cell>
        </row>
        <row r="165">
          <cell r="A165">
            <v>34867</v>
          </cell>
        </row>
        <row r="166">
          <cell r="A166">
            <v>34868</v>
          </cell>
        </row>
        <row r="167">
          <cell r="A167">
            <v>34869</v>
          </cell>
        </row>
        <row r="168">
          <cell r="A168">
            <v>34870</v>
          </cell>
        </row>
        <row r="169">
          <cell r="A169">
            <v>34871</v>
          </cell>
        </row>
        <row r="170">
          <cell r="A170">
            <v>34872</v>
          </cell>
        </row>
        <row r="171">
          <cell r="A171">
            <v>34873</v>
          </cell>
        </row>
        <row r="172">
          <cell r="A172">
            <v>34874</v>
          </cell>
        </row>
        <row r="173">
          <cell r="A173">
            <v>34875</v>
          </cell>
        </row>
        <row r="174">
          <cell r="A174">
            <v>34876</v>
          </cell>
        </row>
        <row r="175">
          <cell r="A175">
            <v>34877</v>
          </cell>
        </row>
        <row r="176">
          <cell r="A176">
            <v>34878</v>
          </cell>
        </row>
        <row r="177">
          <cell r="A177">
            <v>34879</v>
          </cell>
        </row>
        <row r="178">
          <cell r="A178">
            <v>34880</v>
          </cell>
        </row>
        <row r="179">
          <cell r="A179">
            <v>34881</v>
          </cell>
        </row>
        <row r="180">
          <cell r="A180">
            <v>34882</v>
          </cell>
        </row>
        <row r="181">
          <cell r="A181">
            <v>34883</v>
          </cell>
        </row>
        <row r="182">
          <cell r="A182">
            <v>34884</v>
          </cell>
        </row>
        <row r="183">
          <cell r="A183">
            <v>34885</v>
          </cell>
        </row>
        <row r="184">
          <cell r="A184">
            <v>34886</v>
          </cell>
        </row>
        <row r="185">
          <cell r="A185">
            <v>34887</v>
          </cell>
        </row>
        <row r="186">
          <cell r="A186">
            <v>34888</v>
          </cell>
        </row>
        <row r="187">
          <cell r="A187">
            <v>34889</v>
          </cell>
        </row>
        <row r="188">
          <cell r="A188">
            <v>34890</v>
          </cell>
        </row>
        <row r="189">
          <cell r="A189">
            <v>34891</v>
          </cell>
        </row>
        <row r="190">
          <cell r="A190">
            <v>34892</v>
          </cell>
        </row>
        <row r="191">
          <cell r="A191">
            <v>34893</v>
          </cell>
        </row>
        <row r="192">
          <cell r="A192">
            <v>34894</v>
          </cell>
        </row>
        <row r="193">
          <cell r="A193">
            <v>34895</v>
          </cell>
        </row>
        <row r="194">
          <cell r="A194">
            <v>34896</v>
          </cell>
        </row>
        <row r="195">
          <cell r="A195">
            <v>34897</v>
          </cell>
        </row>
        <row r="196">
          <cell r="A196">
            <v>34898</v>
          </cell>
        </row>
        <row r="197">
          <cell r="A197">
            <v>34899</v>
          </cell>
        </row>
        <row r="198">
          <cell r="A198">
            <v>34900</v>
          </cell>
        </row>
        <row r="199">
          <cell r="A199">
            <v>34901</v>
          </cell>
        </row>
        <row r="200">
          <cell r="A200">
            <v>34902</v>
          </cell>
        </row>
        <row r="201">
          <cell r="A201">
            <v>34903</v>
          </cell>
        </row>
        <row r="202">
          <cell r="A202">
            <v>34904</v>
          </cell>
        </row>
        <row r="203">
          <cell r="A203">
            <v>34905</v>
          </cell>
        </row>
        <row r="204">
          <cell r="A204">
            <v>34906</v>
          </cell>
        </row>
        <row r="205">
          <cell r="A205">
            <v>34907</v>
          </cell>
        </row>
        <row r="206">
          <cell r="A206">
            <v>34908</v>
          </cell>
        </row>
        <row r="207">
          <cell r="A207">
            <v>34909</v>
          </cell>
        </row>
        <row r="208">
          <cell r="A208">
            <v>34910</v>
          </cell>
        </row>
        <row r="209">
          <cell r="A209">
            <v>34911</v>
          </cell>
        </row>
        <row r="210">
          <cell r="A210">
            <v>34912</v>
          </cell>
        </row>
        <row r="211">
          <cell r="A211">
            <v>34913</v>
          </cell>
        </row>
        <row r="212">
          <cell r="A212">
            <v>34914</v>
          </cell>
        </row>
        <row r="213">
          <cell r="A213">
            <v>34915</v>
          </cell>
        </row>
        <row r="214">
          <cell r="A214">
            <v>34916</v>
          </cell>
        </row>
        <row r="215">
          <cell r="A215">
            <v>34917</v>
          </cell>
        </row>
        <row r="216">
          <cell r="A216">
            <v>34918</v>
          </cell>
        </row>
        <row r="217">
          <cell r="A217">
            <v>34919</v>
          </cell>
        </row>
        <row r="218">
          <cell r="A218">
            <v>34920</v>
          </cell>
        </row>
        <row r="219">
          <cell r="A219">
            <v>34921</v>
          </cell>
        </row>
        <row r="220">
          <cell r="A220">
            <v>34922</v>
          </cell>
        </row>
        <row r="221">
          <cell r="A221">
            <v>34923</v>
          </cell>
        </row>
        <row r="222">
          <cell r="A222">
            <v>34924</v>
          </cell>
        </row>
        <row r="223">
          <cell r="A223">
            <v>34925</v>
          </cell>
        </row>
        <row r="224">
          <cell r="A224">
            <v>34926</v>
          </cell>
        </row>
        <row r="225">
          <cell r="A225">
            <v>34927</v>
          </cell>
        </row>
        <row r="226">
          <cell r="A226">
            <v>34928</v>
          </cell>
        </row>
        <row r="227">
          <cell r="A227">
            <v>34929</v>
          </cell>
        </row>
        <row r="228">
          <cell r="A228">
            <v>34930</v>
          </cell>
        </row>
        <row r="229">
          <cell r="A229">
            <v>34931</v>
          </cell>
        </row>
        <row r="230">
          <cell r="A230">
            <v>34932</v>
          </cell>
        </row>
        <row r="231">
          <cell r="A231">
            <v>34933</v>
          </cell>
        </row>
        <row r="232">
          <cell r="A232">
            <v>34934</v>
          </cell>
        </row>
        <row r="233">
          <cell r="A233">
            <v>34935</v>
          </cell>
        </row>
        <row r="234">
          <cell r="A234">
            <v>34936</v>
          </cell>
        </row>
        <row r="235">
          <cell r="A235">
            <v>34937</v>
          </cell>
        </row>
        <row r="236">
          <cell r="A236">
            <v>34938</v>
          </cell>
        </row>
        <row r="237">
          <cell r="A237">
            <v>34939</v>
          </cell>
        </row>
        <row r="238">
          <cell r="A238">
            <v>34940</v>
          </cell>
        </row>
        <row r="239">
          <cell r="A239">
            <v>34941</v>
          </cell>
        </row>
        <row r="240">
          <cell r="A240">
            <v>34942</v>
          </cell>
        </row>
        <row r="241">
          <cell r="A241">
            <v>34943</v>
          </cell>
        </row>
        <row r="242">
          <cell r="A242">
            <v>34944</v>
          </cell>
        </row>
        <row r="243">
          <cell r="A243">
            <v>34945</v>
          </cell>
        </row>
        <row r="244">
          <cell r="A244">
            <v>34946</v>
          </cell>
        </row>
        <row r="245">
          <cell r="A245">
            <v>34947</v>
          </cell>
        </row>
        <row r="246">
          <cell r="A246">
            <v>34948</v>
          </cell>
        </row>
        <row r="247">
          <cell r="A247">
            <v>34949</v>
          </cell>
        </row>
        <row r="248">
          <cell r="A248">
            <v>34950</v>
          </cell>
        </row>
        <row r="249">
          <cell r="A249">
            <v>34951</v>
          </cell>
        </row>
        <row r="250">
          <cell r="A250">
            <v>34952</v>
          </cell>
        </row>
        <row r="251">
          <cell r="A251">
            <v>34953</v>
          </cell>
        </row>
        <row r="252">
          <cell r="A252">
            <v>34954</v>
          </cell>
        </row>
        <row r="253">
          <cell r="A253">
            <v>34955</v>
          </cell>
        </row>
        <row r="254">
          <cell r="A254">
            <v>34956</v>
          </cell>
        </row>
        <row r="255">
          <cell r="A255">
            <v>34957</v>
          </cell>
        </row>
        <row r="256">
          <cell r="A256">
            <v>34958</v>
          </cell>
        </row>
        <row r="257">
          <cell r="A257">
            <v>34959</v>
          </cell>
        </row>
        <row r="258">
          <cell r="A258">
            <v>34960</v>
          </cell>
        </row>
        <row r="259">
          <cell r="A259">
            <v>34961</v>
          </cell>
        </row>
        <row r="260">
          <cell r="A260">
            <v>34962</v>
          </cell>
        </row>
        <row r="261">
          <cell r="A261">
            <v>34963</v>
          </cell>
        </row>
        <row r="262">
          <cell r="A262">
            <v>34964</v>
          </cell>
        </row>
        <row r="263">
          <cell r="A263">
            <v>34965</v>
          </cell>
        </row>
        <row r="264">
          <cell r="A264">
            <v>34966</v>
          </cell>
        </row>
        <row r="265">
          <cell r="A265">
            <v>34967</v>
          </cell>
        </row>
        <row r="266">
          <cell r="A266">
            <v>34968</v>
          </cell>
        </row>
        <row r="267">
          <cell r="A267">
            <v>34969</v>
          </cell>
        </row>
        <row r="268">
          <cell r="A268">
            <v>34970</v>
          </cell>
        </row>
        <row r="269">
          <cell r="A269">
            <v>34971</v>
          </cell>
        </row>
        <row r="270">
          <cell r="A270">
            <v>34972</v>
          </cell>
        </row>
        <row r="271">
          <cell r="A271">
            <v>34973</v>
          </cell>
        </row>
        <row r="272">
          <cell r="A272">
            <v>34974</v>
          </cell>
        </row>
        <row r="273">
          <cell r="A273">
            <v>34975</v>
          </cell>
        </row>
        <row r="274">
          <cell r="A274">
            <v>34976</v>
          </cell>
        </row>
        <row r="275">
          <cell r="A275">
            <v>34977</v>
          </cell>
        </row>
        <row r="276">
          <cell r="A276">
            <v>34978</v>
          </cell>
        </row>
        <row r="277">
          <cell r="A277">
            <v>34979</v>
          </cell>
        </row>
        <row r="278">
          <cell r="A278">
            <v>34980</v>
          </cell>
        </row>
        <row r="279">
          <cell r="A279">
            <v>34981</v>
          </cell>
        </row>
        <row r="280">
          <cell r="A280">
            <v>34982</v>
          </cell>
        </row>
        <row r="281">
          <cell r="A281">
            <v>34983</v>
          </cell>
        </row>
        <row r="282">
          <cell r="A282">
            <v>34984</v>
          </cell>
        </row>
        <row r="283">
          <cell r="A283">
            <v>34985</v>
          </cell>
        </row>
        <row r="284">
          <cell r="A284">
            <v>34986</v>
          </cell>
        </row>
        <row r="285">
          <cell r="A285">
            <v>34987</v>
          </cell>
        </row>
        <row r="286">
          <cell r="A286">
            <v>34988</v>
          </cell>
        </row>
        <row r="287">
          <cell r="A287">
            <v>34989</v>
          </cell>
        </row>
        <row r="288">
          <cell r="A288">
            <v>34990</v>
          </cell>
        </row>
        <row r="289">
          <cell r="A289">
            <v>34991</v>
          </cell>
        </row>
        <row r="290">
          <cell r="A290">
            <v>34992</v>
          </cell>
        </row>
        <row r="291">
          <cell r="A291">
            <v>34993</v>
          </cell>
        </row>
        <row r="292">
          <cell r="A292">
            <v>34994</v>
          </cell>
        </row>
        <row r="293">
          <cell r="A293">
            <v>34995</v>
          </cell>
        </row>
        <row r="294">
          <cell r="A294">
            <v>34996</v>
          </cell>
        </row>
        <row r="295">
          <cell r="A295">
            <v>34997</v>
          </cell>
        </row>
        <row r="296">
          <cell r="A296">
            <v>34998</v>
          </cell>
        </row>
        <row r="297">
          <cell r="A297">
            <v>34999</v>
          </cell>
        </row>
        <row r="298">
          <cell r="A298">
            <v>35000</v>
          </cell>
        </row>
        <row r="299">
          <cell r="A299">
            <v>35001</v>
          </cell>
        </row>
        <row r="300">
          <cell r="A300">
            <v>35002</v>
          </cell>
        </row>
        <row r="301">
          <cell r="A301">
            <v>35003</v>
          </cell>
        </row>
        <row r="302">
          <cell r="A302">
            <v>35004</v>
          </cell>
        </row>
        <row r="303">
          <cell r="A303">
            <v>35005</v>
          </cell>
        </row>
        <row r="304">
          <cell r="A304">
            <v>35006</v>
          </cell>
        </row>
        <row r="305">
          <cell r="A305">
            <v>35007</v>
          </cell>
        </row>
        <row r="306">
          <cell r="A306">
            <v>35008</v>
          </cell>
        </row>
        <row r="307">
          <cell r="A307">
            <v>35009</v>
          </cell>
        </row>
        <row r="308">
          <cell r="A308">
            <v>35010</v>
          </cell>
        </row>
        <row r="309">
          <cell r="A309">
            <v>35011</v>
          </cell>
        </row>
        <row r="310">
          <cell r="A310">
            <v>35012</v>
          </cell>
        </row>
        <row r="311">
          <cell r="A311">
            <v>35013</v>
          </cell>
        </row>
        <row r="312">
          <cell r="A312">
            <v>35014</v>
          </cell>
        </row>
        <row r="313">
          <cell r="A313">
            <v>35015</v>
          </cell>
        </row>
        <row r="314">
          <cell r="A314">
            <v>35016</v>
          </cell>
        </row>
        <row r="315">
          <cell r="A315">
            <v>35017</v>
          </cell>
        </row>
        <row r="316">
          <cell r="A316">
            <v>35018</v>
          </cell>
        </row>
        <row r="317">
          <cell r="A317">
            <v>35019</v>
          </cell>
        </row>
        <row r="318">
          <cell r="A318">
            <v>35020</v>
          </cell>
        </row>
        <row r="319">
          <cell r="A319">
            <v>35021</v>
          </cell>
        </row>
        <row r="320">
          <cell r="A320">
            <v>35022</v>
          </cell>
        </row>
        <row r="321">
          <cell r="A321">
            <v>35023</v>
          </cell>
        </row>
        <row r="322">
          <cell r="A322">
            <v>35024</v>
          </cell>
        </row>
        <row r="323">
          <cell r="A323">
            <v>35025</v>
          </cell>
        </row>
        <row r="324">
          <cell r="A324">
            <v>35026</v>
          </cell>
        </row>
        <row r="325">
          <cell r="A325">
            <v>35027</v>
          </cell>
        </row>
        <row r="326">
          <cell r="A326">
            <v>35028</v>
          </cell>
        </row>
        <row r="327">
          <cell r="A327">
            <v>35029</v>
          </cell>
        </row>
        <row r="328">
          <cell r="A328">
            <v>35030</v>
          </cell>
        </row>
        <row r="329">
          <cell r="A329">
            <v>35031</v>
          </cell>
        </row>
        <row r="330">
          <cell r="A330">
            <v>35032</v>
          </cell>
        </row>
        <row r="331">
          <cell r="A331">
            <v>35033</v>
          </cell>
        </row>
        <row r="332">
          <cell r="A332">
            <v>35034</v>
          </cell>
        </row>
        <row r="333">
          <cell r="A333">
            <v>35035</v>
          </cell>
        </row>
        <row r="334">
          <cell r="A334">
            <v>35036</v>
          </cell>
        </row>
        <row r="335">
          <cell r="A335">
            <v>35037</v>
          </cell>
        </row>
        <row r="336">
          <cell r="A336">
            <v>35038</v>
          </cell>
        </row>
        <row r="337">
          <cell r="A337">
            <v>35039</v>
          </cell>
        </row>
        <row r="338">
          <cell r="A338">
            <v>35040</v>
          </cell>
        </row>
        <row r="339">
          <cell r="A339">
            <v>35041</v>
          </cell>
        </row>
        <row r="340">
          <cell r="A340">
            <v>35042</v>
          </cell>
        </row>
        <row r="341">
          <cell r="A341">
            <v>35043</v>
          </cell>
        </row>
        <row r="342">
          <cell r="A342">
            <v>35044</v>
          </cell>
        </row>
        <row r="343">
          <cell r="A343">
            <v>35045</v>
          </cell>
        </row>
        <row r="344">
          <cell r="A344">
            <v>35046</v>
          </cell>
        </row>
        <row r="345">
          <cell r="A345">
            <v>35047</v>
          </cell>
        </row>
        <row r="346">
          <cell r="A346">
            <v>35048</v>
          </cell>
        </row>
        <row r="347">
          <cell r="A347">
            <v>35049</v>
          </cell>
        </row>
        <row r="348">
          <cell r="A348">
            <v>35050</v>
          </cell>
        </row>
        <row r="349">
          <cell r="A349">
            <v>35051</v>
          </cell>
        </row>
        <row r="350">
          <cell r="A350">
            <v>35052</v>
          </cell>
        </row>
        <row r="351">
          <cell r="A351">
            <v>35053</v>
          </cell>
        </row>
        <row r="352">
          <cell r="A352">
            <v>35054</v>
          </cell>
        </row>
        <row r="353">
          <cell r="A353">
            <v>35055</v>
          </cell>
        </row>
        <row r="354">
          <cell r="A354">
            <v>35056</v>
          </cell>
        </row>
        <row r="355">
          <cell r="A355">
            <v>35057</v>
          </cell>
        </row>
        <row r="356">
          <cell r="A356">
            <v>35058</v>
          </cell>
        </row>
        <row r="357">
          <cell r="A357">
            <v>35059</v>
          </cell>
        </row>
        <row r="358">
          <cell r="A358">
            <v>35060</v>
          </cell>
        </row>
        <row r="359">
          <cell r="A359">
            <v>35061</v>
          </cell>
        </row>
        <row r="360">
          <cell r="A360">
            <v>35062</v>
          </cell>
        </row>
        <row r="361">
          <cell r="A361">
            <v>35063</v>
          </cell>
        </row>
        <row r="362">
          <cell r="A362">
            <v>35064</v>
          </cell>
        </row>
        <row r="363">
          <cell r="A363">
            <v>35065</v>
          </cell>
        </row>
        <row r="364">
          <cell r="A364">
            <v>35066</v>
          </cell>
        </row>
        <row r="365">
          <cell r="A365">
            <v>35067</v>
          </cell>
        </row>
        <row r="366">
          <cell r="A366">
            <v>35068</v>
          </cell>
        </row>
        <row r="367">
          <cell r="A367">
            <v>35069</v>
          </cell>
        </row>
        <row r="368">
          <cell r="A368">
            <v>35070</v>
          </cell>
        </row>
        <row r="369">
          <cell r="A369">
            <v>35071</v>
          </cell>
        </row>
        <row r="370">
          <cell r="A370">
            <v>35072</v>
          </cell>
        </row>
        <row r="371">
          <cell r="A371">
            <v>35073</v>
          </cell>
        </row>
        <row r="372">
          <cell r="A372">
            <v>35074</v>
          </cell>
        </row>
        <row r="373">
          <cell r="A373">
            <v>35075</v>
          </cell>
        </row>
        <row r="374">
          <cell r="A374">
            <v>35076</v>
          </cell>
        </row>
        <row r="375">
          <cell r="A375">
            <v>35077</v>
          </cell>
        </row>
        <row r="376">
          <cell r="A376">
            <v>35078</v>
          </cell>
        </row>
        <row r="377">
          <cell r="A377">
            <v>35079</v>
          </cell>
        </row>
        <row r="378">
          <cell r="A378">
            <v>35080</v>
          </cell>
        </row>
        <row r="379">
          <cell r="A379">
            <v>35081</v>
          </cell>
        </row>
        <row r="380">
          <cell r="A380">
            <v>35082</v>
          </cell>
        </row>
        <row r="381">
          <cell r="A381">
            <v>35083</v>
          </cell>
        </row>
        <row r="382">
          <cell r="A382">
            <v>35084</v>
          </cell>
        </row>
        <row r="383">
          <cell r="A383">
            <v>35085</v>
          </cell>
        </row>
        <row r="384">
          <cell r="A384">
            <v>35086</v>
          </cell>
        </row>
        <row r="385">
          <cell r="A385">
            <v>35087</v>
          </cell>
        </row>
        <row r="386">
          <cell r="A386">
            <v>35088</v>
          </cell>
        </row>
        <row r="387">
          <cell r="A387">
            <v>35089</v>
          </cell>
        </row>
        <row r="388">
          <cell r="A388">
            <v>35090</v>
          </cell>
        </row>
        <row r="389">
          <cell r="A389">
            <v>35091</v>
          </cell>
        </row>
        <row r="390">
          <cell r="A390">
            <v>35092</v>
          </cell>
        </row>
        <row r="391">
          <cell r="A391">
            <v>35093</v>
          </cell>
        </row>
        <row r="392">
          <cell r="A392">
            <v>35094</v>
          </cell>
        </row>
        <row r="393">
          <cell r="A393">
            <v>35095</v>
          </cell>
        </row>
        <row r="394">
          <cell r="A394">
            <v>35096</v>
          </cell>
        </row>
        <row r="395">
          <cell r="A395">
            <v>35097</v>
          </cell>
        </row>
        <row r="396">
          <cell r="A396">
            <v>35098</v>
          </cell>
        </row>
        <row r="397">
          <cell r="A397">
            <v>35099</v>
          </cell>
        </row>
        <row r="398">
          <cell r="A398">
            <v>35100</v>
          </cell>
        </row>
        <row r="399">
          <cell r="A399">
            <v>35101</v>
          </cell>
        </row>
        <row r="400">
          <cell r="A400">
            <v>35102</v>
          </cell>
        </row>
        <row r="401">
          <cell r="A401">
            <v>35103</v>
          </cell>
        </row>
        <row r="402">
          <cell r="A402">
            <v>35104</v>
          </cell>
        </row>
        <row r="403">
          <cell r="A403">
            <v>35105</v>
          </cell>
        </row>
        <row r="404">
          <cell r="A404">
            <v>35106</v>
          </cell>
        </row>
        <row r="405">
          <cell r="A405">
            <v>35107</v>
          </cell>
        </row>
        <row r="406">
          <cell r="A406">
            <v>35108</v>
          </cell>
        </row>
        <row r="407">
          <cell r="A407">
            <v>35109</v>
          </cell>
        </row>
        <row r="408">
          <cell r="A408">
            <v>35110</v>
          </cell>
        </row>
        <row r="409">
          <cell r="A409">
            <v>35111</v>
          </cell>
        </row>
        <row r="410">
          <cell r="A410">
            <v>35112</v>
          </cell>
        </row>
        <row r="411">
          <cell r="A411">
            <v>35113</v>
          </cell>
        </row>
        <row r="412">
          <cell r="A412">
            <v>35114</v>
          </cell>
        </row>
        <row r="413">
          <cell r="A413">
            <v>35115</v>
          </cell>
        </row>
        <row r="414">
          <cell r="A414">
            <v>35116</v>
          </cell>
        </row>
        <row r="415">
          <cell r="A415">
            <v>35117</v>
          </cell>
        </row>
        <row r="416">
          <cell r="A416">
            <v>35118</v>
          </cell>
        </row>
        <row r="417">
          <cell r="A417">
            <v>35119</v>
          </cell>
        </row>
        <row r="418">
          <cell r="A418">
            <v>35120</v>
          </cell>
        </row>
        <row r="419">
          <cell r="A419">
            <v>35121</v>
          </cell>
        </row>
        <row r="420">
          <cell r="A420">
            <v>35122</v>
          </cell>
        </row>
        <row r="421">
          <cell r="A421">
            <v>35123</v>
          </cell>
        </row>
        <row r="422">
          <cell r="A422">
            <v>35124</v>
          </cell>
        </row>
        <row r="423">
          <cell r="A423">
            <v>35125</v>
          </cell>
        </row>
        <row r="424">
          <cell r="A424">
            <v>35126</v>
          </cell>
        </row>
        <row r="425">
          <cell r="A425">
            <v>35127</v>
          </cell>
        </row>
        <row r="426">
          <cell r="A426">
            <v>35128</v>
          </cell>
        </row>
        <row r="427">
          <cell r="A427">
            <v>35129</v>
          </cell>
        </row>
        <row r="428">
          <cell r="A428">
            <v>35130</v>
          </cell>
        </row>
        <row r="429">
          <cell r="A429">
            <v>35131</v>
          </cell>
        </row>
        <row r="430">
          <cell r="A430">
            <v>35132</v>
          </cell>
        </row>
        <row r="431">
          <cell r="A431">
            <v>35133</v>
          </cell>
        </row>
        <row r="432">
          <cell r="A432">
            <v>35134</v>
          </cell>
        </row>
        <row r="433">
          <cell r="A433">
            <v>35135</v>
          </cell>
        </row>
        <row r="434">
          <cell r="A434">
            <v>35136</v>
          </cell>
        </row>
        <row r="435">
          <cell r="A435">
            <v>35137</v>
          </cell>
        </row>
        <row r="436">
          <cell r="A436">
            <v>35138</v>
          </cell>
        </row>
        <row r="437">
          <cell r="A437">
            <v>35139</v>
          </cell>
        </row>
        <row r="438">
          <cell r="A438">
            <v>35140</v>
          </cell>
        </row>
        <row r="439">
          <cell r="A439">
            <v>35141</v>
          </cell>
        </row>
        <row r="440">
          <cell r="A440">
            <v>35142</v>
          </cell>
        </row>
        <row r="441">
          <cell r="A441">
            <v>35143</v>
          </cell>
        </row>
        <row r="442">
          <cell r="A442">
            <v>35144</v>
          </cell>
        </row>
        <row r="443">
          <cell r="A443">
            <v>35145</v>
          </cell>
        </row>
        <row r="444">
          <cell r="A444">
            <v>35146</v>
          </cell>
        </row>
        <row r="445">
          <cell r="A445">
            <v>35147</v>
          </cell>
        </row>
        <row r="446">
          <cell r="A446">
            <v>35148</v>
          </cell>
        </row>
        <row r="447">
          <cell r="A447">
            <v>35149</v>
          </cell>
        </row>
        <row r="448">
          <cell r="A448">
            <v>35150</v>
          </cell>
        </row>
        <row r="449">
          <cell r="A449">
            <v>35151</v>
          </cell>
        </row>
        <row r="450">
          <cell r="A450">
            <v>35152</v>
          </cell>
        </row>
        <row r="451">
          <cell r="A451">
            <v>35153</v>
          </cell>
        </row>
        <row r="452">
          <cell r="A452">
            <v>35154</v>
          </cell>
        </row>
        <row r="453">
          <cell r="A453">
            <v>35155</v>
          </cell>
        </row>
        <row r="454">
          <cell r="A454">
            <v>35156</v>
          </cell>
        </row>
        <row r="455">
          <cell r="A455">
            <v>35157</v>
          </cell>
        </row>
        <row r="456">
          <cell r="A456">
            <v>35158</v>
          </cell>
        </row>
        <row r="457">
          <cell r="A457">
            <v>35159</v>
          </cell>
        </row>
        <row r="458">
          <cell r="A458">
            <v>35160</v>
          </cell>
        </row>
        <row r="459">
          <cell r="A459">
            <v>35161</v>
          </cell>
        </row>
        <row r="460">
          <cell r="A460">
            <v>35162</v>
          </cell>
        </row>
        <row r="461">
          <cell r="A461">
            <v>35163</v>
          </cell>
        </row>
        <row r="462">
          <cell r="A462">
            <v>35164</v>
          </cell>
        </row>
        <row r="463">
          <cell r="A463">
            <v>35165</v>
          </cell>
        </row>
        <row r="464">
          <cell r="A464">
            <v>35166</v>
          </cell>
        </row>
        <row r="465">
          <cell r="A465">
            <v>35167</v>
          </cell>
        </row>
        <row r="466">
          <cell r="A466">
            <v>35168</v>
          </cell>
        </row>
        <row r="467">
          <cell r="A467">
            <v>35169</v>
          </cell>
        </row>
        <row r="468">
          <cell r="A468">
            <v>35170</v>
          </cell>
        </row>
        <row r="469">
          <cell r="A469">
            <v>35171</v>
          </cell>
        </row>
        <row r="470">
          <cell r="A470">
            <v>35172</v>
          </cell>
        </row>
        <row r="471">
          <cell r="A471">
            <v>35173</v>
          </cell>
        </row>
        <row r="472">
          <cell r="A472">
            <v>35174</v>
          </cell>
        </row>
        <row r="473">
          <cell r="A473">
            <v>35175</v>
          </cell>
        </row>
        <row r="474">
          <cell r="A474">
            <v>35176</v>
          </cell>
        </row>
        <row r="475">
          <cell r="A475">
            <v>35177</v>
          </cell>
        </row>
        <row r="476">
          <cell r="A476">
            <v>35178</v>
          </cell>
        </row>
        <row r="477">
          <cell r="A477">
            <v>35179</v>
          </cell>
        </row>
        <row r="478">
          <cell r="A478">
            <v>35180</v>
          </cell>
        </row>
        <row r="479">
          <cell r="A479">
            <v>35181</v>
          </cell>
        </row>
        <row r="480">
          <cell r="A480">
            <v>35182</v>
          </cell>
        </row>
        <row r="481">
          <cell r="A481">
            <v>35183</v>
          </cell>
        </row>
        <row r="482">
          <cell r="A482">
            <v>35184</v>
          </cell>
        </row>
        <row r="483">
          <cell r="A483">
            <v>35185</v>
          </cell>
        </row>
        <row r="484">
          <cell r="A484">
            <v>35186</v>
          </cell>
        </row>
        <row r="485">
          <cell r="A485">
            <v>35187</v>
          </cell>
        </row>
        <row r="486">
          <cell r="A486">
            <v>35188</v>
          </cell>
        </row>
        <row r="487">
          <cell r="A487">
            <v>35189</v>
          </cell>
        </row>
        <row r="488">
          <cell r="A488">
            <v>35190</v>
          </cell>
        </row>
        <row r="489">
          <cell r="A489">
            <v>35191</v>
          </cell>
        </row>
        <row r="490">
          <cell r="A490">
            <v>35192</v>
          </cell>
        </row>
        <row r="491">
          <cell r="A491">
            <v>35193</v>
          </cell>
        </row>
        <row r="492">
          <cell r="A492">
            <v>35194</v>
          </cell>
        </row>
        <row r="493">
          <cell r="A493">
            <v>35195</v>
          </cell>
        </row>
        <row r="494">
          <cell r="A494">
            <v>35196</v>
          </cell>
        </row>
        <row r="495">
          <cell r="A495">
            <v>35197</v>
          </cell>
        </row>
        <row r="496">
          <cell r="A496">
            <v>35198</v>
          </cell>
        </row>
        <row r="497">
          <cell r="A497">
            <v>35199</v>
          </cell>
        </row>
        <row r="498">
          <cell r="A498">
            <v>35200</v>
          </cell>
        </row>
        <row r="499">
          <cell r="A499">
            <v>35201</v>
          </cell>
        </row>
        <row r="500">
          <cell r="A500">
            <v>35202</v>
          </cell>
        </row>
        <row r="501">
          <cell r="A501">
            <v>35203</v>
          </cell>
        </row>
        <row r="502">
          <cell r="A502">
            <v>35204</v>
          </cell>
        </row>
        <row r="503">
          <cell r="A503">
            <v>35205</v>
          </cell>
        </row>
        <row r="504">
          <cell r="A504">
            <v>35206</v>
          </cell>
        </row>
        <row r="505">
          <cell r="A505">
            <v>35207</v>
          </cell>
        </row>
        <row r="506">
          <cell r="A506">
            <v>35208</v>
          </cell>
        </row>
        <row r="507">
          <cell r="A507">
            <v>35209</v>
          </cell>
        </row>
        <row r="508">
          <cell r="A508">
            <v>35210</v>
          </cell>
        </row>
        <row r="509">
          <cell r="A509">
            <v>35211</v>
          </cell>
        </row>
        <row r="510">
          <cell r="A510">
            <v>35212</v>
          </cell>
        </row>
        <row r="511">
          <cell r="A511">
            <v>35213</v>
          </cell>
        </row>
        <row r="512">
          <cell r="A512">
            <v>35214</v>
          </cell>
        </row>
        <row r="513">
          <cell r="A513">
            <v>35215</v>
          </cell>
        </row>
        <row r="514">
          <cell r="A514">
            <v>35216</v>
          </cell>
        </row>
        <row r="515">
          <cell r="A515">
            <v>35217</v>
          </cell>
        </row>
        <row r="516">
          <cell r="A516">
            <v>35218</v>
          </cell>
        </row>
        <row r="517">
          <cell r="A517">
            <v>35219</v>
          </cell>
        </row>
        <row r="518">
          <cell r="A518">
            <v>35220</v>
          </cell>
        </row>
        <row r="519">
          <cell r="A519">
            <v>35221</v>
          </cell>
        </row>
        <row r="520">
          <cell r="A520">
            <v>35222</v>
          </cell>
        </row>
        <row r="521">
          <cell r="A521">
            <v>35223</v>
          </cell>
        </row>
        <row r="522">
          <cell r="A522">
            <v>35224</v>
          </cell>
        </row>
        <row r="523">
          <cell r="A523">
            <v>35225</v>
          </cell>
        </row>
        <row r="524">
          <cell r="A524">
            <v>35226</v>
          </cell>
        </row>
        <row r="525">
          <cell r="A525">
            <v>35227</v>
          </cell>
        </row>
        <row r="526">
          <cell r="A526">
            <v>35228</v>
          </cell>
        </row>
        <row r="527">
          <cell r="A527">
            <v>35229</v>
          </cell>
        </row>
        <row r="528">
          <cell r="A528">
            <v>35230</v>
          </cell>
        </row>
        <row r="529">
          <cell r="A529">
            <v>35231</v>
          </cell>
        </row>
        <row r="530">
          <cell r="A530">
            <v>35232</v>
          </cell>
        </row>
        <row r="531">
          <cell r="A531">
            <v>35233</v>
          </cell>
        </row>
        <row r="532">
          <cell r="A532">
            <v>35234</v>
          </cell>
        </row>
        <row r="533">
          <cell r="A533">
            <v>35235</v>
          </cell>
        </row>
        <row r="534">
          <cell r="A534">
            <v>35236</v>
          </cell>
        </row>
        <row r="535">
          <cell r="A535">
            <v>35237</v>
          </cell>
        </row>
        <row r="536">
          <cell r="A536">
            <v>35238</v>
          </cell>
        </row>
        <row r="537">
          <cell r="A537">
            <v>35239</v>
          </cell>
        </row>
        <row r="538">
          <cell r="A538">
            <v>35240</v>
          </cell>
        </row>
        <row r="539">
          <cell r="A539">
            <v>35241</v>
          </cell>
        </row>
        <row r="540">
          <cell r="A540">
            <v>35242</v>
          </cell>
        </row>
        <row r="541">
          <cell r="A541">
            <v>35243</v>
          </cell>
        </row>
        <row r="542">
          <cell r="A542">
            <v>35244</v>
          </cell>
        </row>
        <row r="543">
          <cell r="A543">
            <v>35245</v>
          </cell>
        </row>
        <row r="544">
          <cell r="A544">
            <v>35246</v>
          </cell>
        </row>
        <row r="545">
          <cell r="A545">
            <v>35247</v>
          </cell>
        </row>
        <row r="546">
          <cell r="A546">
            <v>35248</v>
          </cell>
        </row>
        <row r="547">
          <cell r="A547">
            <v>35249</v>
          </cell>
        </row>
        <row r="548">
          <cell r="A548">
            <v>35250</v>
          </cell>
        </row>
        <row r="549">
          <cell r="A549">
            <v>35251</v>
          </cell>
        </row>
        <row r="550">
          <cell r="A550">
            <v>35252</v>
          </cell>
        </row>
        <row r="551">
          <cell r="A551">
            <v>35253</v>
          </cell>
        </row>
        <row r="552">
          <cell r="A552">
            <v>35254</v>
          </cell>
        </row>
        <row r="553">
          <cell r="A553">
            <v>35255</v>
          </cell>
        </row>
        <row r="554">
          <cell r="A554">
            <v>35256</v>
          </cell>
        </row>
        <row r="555">
          <cell r="A555">
            <v>35257</v>
          </cell>
        </row>
        <row r="556">
          <cell r="A556">
            <v>35258</v>
          </cell>
        </row>
        <row r="557">
          <cell r="A557">
            <v>35259</v>
          </cell>
        </row>
        <row r="558">
          <cell r="A558">
            <v>35260</v>
          </cell>
        </row>
        <row r="559">
          <cell r="A559">
            <v>35261</v>
          </cell>
        </row>
        <row r="560">
          <cell r="A560">
            <v>35262</v>
          </cell>
        </row>
        <row r="561">
          <cell r="A561">
            <v>35263</v>
          </cell>
        </row>
        <row r="562">
          <cell r="A562">
            <v>35264</v>
          </cell>
        </row>
        <row r="563">
          <cell r="A563">
            <v>35265</v>
          </cell>
        </row>
        <row r="564">
          <cell r="A564">
            <v>35266</v>
          </cell>
        </row>
        <row r="565">
          <cell r="A565">
            <v>35267</v>
          </cell>
        </row>
        <row r="566">
          <cell r="A566">
            <v>35268</v>
          </cell>
        </row>
        <row r="567">
          <cell r="A567">
            <v>35269</v>
          </cell>
        </row>
        <row r="568">
          <cell r="A568">
            <v>35270</v>
          </cell>
        </row>
        <row r="569">
          <cell r="A569">
            <v>35271</v>
          </cell>
        </row>
        <row r="570">
          <cell r="A570">
            <v>35272</v>
          </cell>
        </row>
        <row r="571">
          <cell r="A571">
            <v>35273</v>
          </cell>
        </row>
        <row r="572">
          <cell r="A572">
            <v>35274</v>
          </cell>
        </row>
        <row r="573">
          <cell r="A573">
            <v>35275</v>
          </cell>
        </row>
        <row r="574">
          <cell r="A574">
            <v>35276</v>
          </cell>
        </row>
        <row r="575">
          <cell r="A575">
            <v>35277</v>
          </cell>
        </row>
        <row r="576">
          <cell r="A576">
            <v>35278</v>
          </cell>
        </row>
        <row r="577">
          <cell r="A577">
            <v>35279</v>
          </cell>
        </row>
        <row r="578">
          <cell r="A578">
            <v>35280</v>
          </cell>
        </row>
        <row r="579">
          <cell r="A579">
            <v>35281</v>
          </cell>
        </row>
        <row r="580">
          <cell r="A580">
            <v>35282</v>
          </cell>
        </row>
        <row r="581">
          <cell r="A581">
            <v>35283</v>
          </cell>
        </row>
        <row r="582">
          <cell r="A582">
            <v>35284</v>
          </cell>
        </row>
        <row r="583">
          <cell r="A583">
            <v>35285</v>
          </cell>
        </row>
        <row r="584">
          <cell r="A584">
            <v>35286</v>
          </cell>
        </row>
        <row r="585">
          <cell r="A585">
            <v>35287</v>
          </cell>
        </row>
        <row r="586">
          <cell r="A586">
            <v>35288</v>
          </cell>
        </row>
        <row r="587">
          <cell r="A587">
            <v>35289</v>
          </cell>
        </row>
        <row r="588">
          <cell r="A588">
            <v>35290</v>
          </cell>
        </row>
        <row r="589">
          <cell r="A589">
            <v>35291</v>
          </cell>
        </row>
        <row r="590">
          <cell r="A590">
            <v>35292</v>
          </cell>
        </row>
        <row r="591">
          <cell r="A591">
            <v>35293</v>
          </cell>
        </row>
        <row r="592">
          <cell r="A592">
            <v>35294</v>
          </cell>
        </row>
        <row r="593">
          <cell r="A593">
            <v>35295</v>
          </cell>
        </row>
        <row r="594">
          <cell r="A594">
            <v>35296</v>
          </cell>
        </row>
        <row r="595">
          <cell r="A595">
            <v>35297</v>
          </cell>
        </row>
        <row r="596">
          <cell r="A596">
            <v>35298</v>
          </cell>
        </row>
        <row r="597">
          <cell r="A597">
            <v>35299</v>
          </cell>
        </row>
        <row r="598">
          <cell r="A598">
            <v>35300</v>
          </cell>
        </row>
        <row r="599">
          <cell r="A599">
            <v>35301</v>
          </cell>
        </row>
        <row r="600">
          <cell r="A600">
            <v>35302</v>
          </cell>
        </row>
        <row r="601">
          <cell r="A601">
            <v>35303</v>
          </cell>
        </row>
        <row r="602">
          <cell r="A602">
            <v>35304</v>
          </cell>
        </row>
        <row r="603">
          <cell r="A603">
            <v>35305</v>
          </cell>
        </row>
        <row r="604">
          <cell r="A604">
            <v>35306</v>
          </cell>
        </row>
        <row r="605">
          <cell r="A605">
            <v>35307</v>
          </cell>
        </row>
        <row r="606">
          <cell r="A606">
            <v>35308</v>
          </cell>
        </row>
        <row r="607">
          <cell r="A607">
            <v>35309</v>
          </cell>
        </row>
        <row r="608">
          <cell r="A608">
            <v>35310</v>
          </cell>
        </row>
        <row r="609">
          <cell r="A609">
            <v>35311</v>
          </cell>
        </row>
        <row r="610">
          <cell r="A610">
            <v>35312</v>
          </cell>
        </row>
        <row r="611">
          <cell r="A611">
            <v>35313</v>
          </cell>
        </row>
        <row r="612">
          <cell r="A612">
            <v>35314</v>
          </cell>
        </row>
        <row r="613">
          <cell r="A613">
            <v>35315</v>
          </cell>
        </row>
        <row r="614">
          <cell r="A614">
            <v>35316</v>
          </cell>
        </row>
        <row r="615">
          <cell r="A615">
            <v>35317</v>
          </cell>
        </row>
        <row r="616">
          <cell r="A616">
            <v>35318</v>
          </cell>
        </row>
        <row r="617">
          <cell r="A617">
            <v>35319</v>
          </cell>
        </row>
        <row r="618">
          <cell r="A618">
            <v>35320</v>
          </cell>
        </row>
        <row r="619">
          <cell r="A619">
            <v>35321</v>
          </cell>
        </row>
        <row r="620">
          <cell r="A620">
            <v>35322</v>
          </cell>
        </row>
        <row r="621">
          <cell r="A621">
            <v>35323</v>
          </cell>
        </row>
        <row r="622">
          <cell r="A622">
            <v>35324</v>
          </cell>
        </row>
        <row r="623">
          <cell r="A623">
            <v>35325</v>
          </cell>
        </row>
        <row r="624">
          <cell r="A624">
            <v>35326</v>
          </cell>
        </row>
        <row r="625">
          <cell r="A625">
            <v>35327</v>
          </cell>
        </row>
        <row r="626">
          <cell r="A626">
            <v>35328</v>
          </cell>
        </row>
        <row r="627">
          <cell r="A627">
            <v>35329</v>
          </cell>
        </row>
        <row r="628">
          <cell r="A628">
            <v>35330</v>
          </cell>
        </row>
        <row r="629">
          <cell r="A629">
            <v>35331</v>
          </cell>
        </row>
        <row r="630">
          <cell r="A630">
            <v>35332</v>
          </cell>
        </row>
        <row r="631">
          <cell r="A631">
            <v>35333</v>
          </cell>
        </row>
        <row r="632">
          <cell r="A632">
            <v>35334</v>
          </cell>
        </row>
        <row r="633">
          <cell r="A633">
            <v>35335</v>
          </cell>
        </row>
        <row r="634">
          <cell r="A634">
            <v>35336</v>
          </cell>
        </row>
        <row r="635">
          <cell r="A635">
            <v>35337</v>
          </cell>
        </row>
        <row r="636">
          <cell r="A636">
            <v>35338</v>
          </cell>
        </row>
        <row r="637">
          <cell r="A637">
            <v>35339</v>
          </cell>
        </row>
        <row r="638">
          <cell r="A638">
            <v>35340</v>
          </cell>
        </row>
        <row r="639">
          <cell r="A639">
            <v>35341</v>
          </cell>
        </row>
        <row r="640">
          <cell r="A640">
            <v>35342</v>
          </cell>
        </row>
        <row r="641">
          <cell r="A641">
            <v>35343</v>
          </cell>
        </row>
        <row r="642">
          <cell r="A642">
            <v>35344</v>
          </cell>
        </row>
        <row r="643">
          <cell r="A643">
            <v>35345</v>
          </cell>
        </row>
        <row r="644">
          <cell r="A644">
            <v>35346</v>
          </cell>
        </row>
        <row r="645">
          <cell r="A645">
            <v>35347</v>
          </cell>
        </row>
        <row r="646">
          <cell r="A646">
            <v>35348</v>
          </cell>
        </row>
        <row r="647">
          <cell r="A647">
            <v>35349</v>
          </cell>
        </row>
        <row r="648">
          <cell r="A648">
            <v>35350</v>
          </cell>
        </row>
        <row r="649">
          <cell r="A649">
            <v>35351</v>
          </cell>
        </row>
        <row r="650">
          <cell r="A650">
            <v>35352</v>
          </cell>
        </row>
        <row r="651">
          <cell r="A651">
            <v>35353</v>
          </cell>
        </row>
        <row r="652">
          <cell r="A652">
            <v>35354</v>
          </cell>
        </row>
        <row r="653">
          <cell r="A653">
            <v>35355</v>
          </cell>
        </row>
        <row r="654">
          <cell r="A654">
            <v>35356</v>
          </cell>
        </row>
        <row r="655">
          <cell r="A655">
            <v>35357</v>
          </cell>
        </row>
        <row r="656">
          <cell r="A656">
            <v>35358</v>
          </cell>
        </row>
        <row r="657">
          <cell r="A657">
            <v>35359</v>
          </cell>
        </row>
        <row r="658">
          <cell r="A658">
            <v>35360</v>
          </cell>
        </row>
        <row r="659">
          <cell r="A659">
            <v>35361</v>
          </cell>
        </row>
        <row r="660">
          <cell r="A660">
            <v>35362</v>
          </cell>
        </row>
        <row r="661">
          <cell r="A661">
            <v>35363</v>
          </cell>
        </row>
        <row r="662">
          <cell r="A662">
            <v>35364</v>
          </cell>
        </row>
        <row r="663">
          <cell r="A663">
            <v>35365</v>
          </cell>
        </row>
        <row r="664">
          <cell r="A664">
            <v>35366</v>
          </cell>
        </row>
        <row r="665">
          <cell r="A665">
            <v>35367</v>
          </cell>
        </row>
        <row r="666">
          <cell r="A666">
            <v>35368</v>
          </cell>
        </row>
        <row r="667">
          <cell r="A667">
            <v>35369</v>
          </cell>
        </row>
        <row r="668">
          <cell r="A668">
            <v>35370</v>
          </cell>
        </row>
        <row r="669">
          <cell r="A669">
            <v>35371</v>
          </cell>
        </row>
        <row r="670">
          <cell r="A670">
            <v>35372</v>
          </cell>
        </row>
        <row r="671">
          <cell r="A671">
            <v>35373</v>
          </cell>
        </row>
        <row r="672">
          <cell r="A672">
            <v>35374</v>
          </cell>
        </row>
        <row r="673">
          <cell r="A673">
            <v>35375</v>
          </cell>
        </row>
        <row r="674">
          <cell r="A674">
            <v>35376</v>
          </cell>
        </row>
        <row r="675">
          <cell r="A675">
            <v>35377</v>
          </cell>
        </row>
        <row r="676">
          <cell r="A676">
            <v>35378</v>
          </cell>
        </row>
        <row r="677">
          <cell r="A677">
            <v>35379</v>
          </cell>
        </row>
        <row r="678">
          <cell r="A678">
            <v>35380</v>
          </cell>
        </row>
        <row r="679">
          <cell r="A679">
            <v>35381</v>
          </cell>
        </row>
        <row r="680">
          <cell r="A680">
            <v>35382</v>
          </cell>
        </row>
        <row r="681">
          <cell r="A681">
            <v>35383</v>
          </cell>
        </row>
        <row r="682">
          <cell r="A682">
            <v>35384</v>
          </cell>
        </row>
        <row r="683">
          <cell r="A683">
            <v>35385</v>
          </cell>
        </row>
        <row r="684">
          <cell r="A684">
            <v>35386</v>
          </cell>
        </row>
        <row r="685">
          <cell r="A685">
            <v>35387</v>
          </cell>
        </row>
        <row r="686">
          <cell r="A686">
            <v>35388</v>
          </cell>
        </row>
        <row r="687">
          <cell r="A687">
            <v>35389</v>
          </cell>
        </row>
        <row r="688">
          <cell r="A688">
            <v>35390</v>
          </cell>
        </row>
        <row r="689">
          <cell r="A689">
            <v>35391</v>
          </cell>
        </row>
        <row r="690">
          <cell r="A690">
            <v>35392</v>
          </cell>
        </row>
        <row r="691">
          <cell r="A691">
            <v>35393</v>
          </cell>
        </row>
        <row r="692">
          <cell r="A692">
            <v>35394</v>
          </cell>
        </row>
        <row r="693">
          <cell r="A693">
            <v>35395</v>
          </cell>
        </row>
        <row r="694">
          <cell r="A694">
            <v>35396</v>
          </cell>
        </row>
        <row r="695">
          <cell r="A695">
            <v>35397</v>
          </cell>
        </row>
        <row r="696">
          <cell r="A696">
            <v>35398</v>
          </cell>
        </row>
        <row r="697">
          <cell r="A697">
            <v>35399</v>
          </cell>
        </row>
        <row r="698">
          <cell r="A698">
            <v>35400</v>
          </cell>
        </row>
        <row r="699">
          <cell r="A699">
            <v>35401</v>
          </cell>
        </row>
        <row r="700">
          <cell r="A700">
            <v>35402</v>
          </cell>
        </row>
        <row r="701">
          <cell r="A701">
            <v>35403</v>
          </cell>
        </row>
        <row r="702">
          <cell r="A702">
            <v>35404</v>
          </cell>
        </row>
        <row r="703">
          <cell r="A703">
            <v>35405</v>
          </cell>
        </row>
        <row r="704">
          <cell r="A704">
            <v>35406</v>
          </cell>
        </row>
        <row r="705">
          <cell r="A705">
            <v>35407</v>
          </cell>
        </row>
        <row r="706">
          <cell r="A706">
            <v>35408</v>
          </cell>
        </row>
        <row r="707">
          <cell r="A707">
            <v>35409</v>
          </cell>
        </row>
        <row r="708">
          <cell r="A708">
            <v>35410</v>
          </cell>
        </row>
        <row r="709">
          <cell r="A709">
            <v>35411</v>
          </cell>
        </row>
        <row r="710">
          <cell r="A710">
            <v>35412</v>
          </cell>
        </row>
        <row r="711">
          <cell r="A711">
            <v>35413</v>
          </cell>
        </row>
        <row r="712">
          <cell r="A712">
            <v>35414</v>
          </cell>
        </row>
        <row r="713">
          <cell r="A713">
            <v>35415</v>
          </cell>
        </row>
        <row r="714">
          <cell r="A714">
            <v>35416</v>
          </cell>
        </row>
        <row r="715">
          <cell r="A715">
            <v>35417</v>
          </cell>
        </row>
        <row r="716">
          <cell r="A716">
            <v>35418</v>
          </cell>
        </row>
        <row r="717">
          <cell r="A717">
            <v>35419</v>
          </cell>
        </row>
        <row r="718">
          <cell r="A718">
            <v>35420</v>
          </cell>
        </row>
        <row r="719">
          <cell r="A719">
            <v>35421</v>
          </cell>
        </row>
        <row r="720">
          <cell r="A720">
            <v>35422</v>
          </cell>
        </row>
        <row r="721">
          <cell r="A721">
            <v>35423</v>
          </cell>
        </row>
        <row r="722">
          <cell r="A722">
            <v>35424</v>
          </cell>
        </row>
        <row r="723">
          <cell r="A723">
            <v>35425</v>
          </cell>
        </row>
        <row r="724">
          <cell r="A724">
            <v>35426</v>
          </cell>
        </row>
        <row r="725">
          <cell r="A725">
            <v>35427</v>
          </cell>
        </row>
        <row r="726">
          <cell r="A726">
            <v>35428</v>
          </cell>
        </row>
        <row r="727">
          <cell r="A727">
            <v>35429</v>
          </cell>
        </row>
        <row r="728">
          <cell r="A728">
            <v>35430</v>
          </cell>
        </row>
        <row r="729">
          <cell r="A729">
            <v>35431</v>
          </cell>
        </row>
        <row r="730">
          <cell r="A730">
            <v>35432</v>
          </cell>
        </row>
        <row r="731">
          <cell r="A731">
            <v>35433</v>
          </cell>
        </row>
        <row r="732">
          <cell r="A732">
            <v>35434</v>
          </cell>
        </row>
        <row r="733">
          <cell r="A733">
            <v>35435</v>
          </cell>
        </row>
        <row r="734">
          <cell r="A734">
            <v>35436</v>
          </cell>
        </row>
        <row r="735">
          <cell r="A735">
            <v>35437</v>
          </cell>
        </row>
        <row r="736">
          <cell r="A736">
            <v>35438</v>
          </cell>
        </row>
        <row r="737">
          <cell r="A737">
            <v>35439</v>
          </cell>
        </row>
        <row r="738">
          <cell r="A738">
            <v>35440</v>
          </cell>
        </row>
        <row r="739">
          <cell r="A739">
            <v>35441</v>
          </cell>
        </row>
        <row r="740">
          <cell r="A740">
            <v>35442</v>
          </cell>
        </row>
        <row r="741">
          <cell r="A741">
            <v>35443</v>
          </cell>
        </row>
        <row r="742">
          <cell r="A742">
            <v>35444</v>
          </cell>
        </row>
        <row r="743">
          <cell r="A743">
            <v>35445</v>
          </cell>
        </row>
        <row r="744">
          <cell r="A744">
            <v>35446</v>
          </cell>
        </row>
        <row r="745">
          <cell r="A745">
            <v>35447</v>
          </cell>
        </row>
        <row r="746">
          <cell r="A746">
            <v>35448</v>
          </cell>
        </row>
        <row r="747">
          <cell r="A747">
            <v>35449</v>
          </cell>
        </row>
        <row r="748">
          <cell r="A748">
            <v>35450</v>
          </cell>
        </row>
        <row r="749">
          <cell r="A749">
            <v>35451</v>
          </cell>
        </row>
        <row r="750">
          <cell r="A750">
            <v>35452</v>
          </cell>
        </row>
        <row r="751">
          <cell r="A751">
            <v>35453</v>
          </cell>
        </row>
        <row r="752">
          <cell r="A752">
            <v>35454</v>
          </cell>
        </row>
        <row r="753">
          <cell r="A753">
            <v>35455</v>
          </cell>
        </row>
        <row r="754">
          <cell r="A754">
            <v>35456</v>
          </cell>
        </row>
        <row r="755">
          <cell r="A755">
            <v>35457</v>
          </cell>
        </row>
        <row r="756">
          <cell r="A756">
            <v>35458</v>
          </cell>
        </row>
        <row r="757">
          <cell r="A757">
            <v>35459</v>
          </cell>
        </row>
        <row r="758">
          <cell r="A758">
            <v>35460</v>
          </cell>
        </row>
        <row r="759">
          <cell r="A759">
            <v>35461</v>
          </cell>
        </row>
        <row r="760">
          <cell r="A760">
            <v>35462</v>
          </cell>
        </row>
        <row r="761">
          <cell r="A761">
            <v>35463</v>
          </cell>
        </row>
        <row r="762">
          <cell r="A762">
            <v>35464</v>
          </cell>
        </row>
        <row r="763">
          <cell r="A763">
            <v>35465</v>
          </cell>
        </row>
        <row r="764">
          <cell r="A764">
            <v>35466</v>
          </cell>
        </row>
        <row r="765">
          <cell r="A765">
            <v>35467</v>
          </cell>
        </row>
        <row r="766">
          <cell r="A766">
            <v>35468</v>
          </cell>
        </row>
        <row r="767">
          <cell r="A767">
            <v>35469</v>
          </cell>
        </row>
        <row r="768">
          <cell r="A768">
            <v>35470</v>
          </cell>
        </row>
        <row r="769">
          <cell r="A769">
            <v>35471</v>
          </cell>
        </row>
        <row r="770">
          <cell r="A770">
            <v>35472</v>
          </cell>
        </row>
        <row r="771">
          <cell r="A771">
            <v>35473</v>
          </cell>
        </row>
        <row r="772">
          <cell r="A772">
            <v>35474</v>
          </cell>
        </row>
        <row r="773">
          <cell r="A773">
            <v>35475</v>
          </cell>
        </row>
        <row r="774">
          <cell r="A774">
            <v>35476</v>
          </cell>
        </row>
        <row r="775">
          <cell r="A775">
            <v>35477</v>
          </cell>
        </row>
        <row r="776">
          <cell r="A776">
            <v>35478</v>
          </cell>
        </row>
        <row r="777">
          <cell r="A777">
            <v>35479</v>
          </cell>
        </row>
        <row r="778">
          <cell r="A778">
            <v>35480</v>
          </cell>
        </row>
        <row r="779">
          <cell r="A779">
            <v>35481</v>
          </cell>
        </row>
        <row r="780">
          <cell r="A780">
            <v>35482</v>
          </cell>
        </row>
        <row r="781">
          <cell r="A781">
            <v>35483</v>
          </cell>
        </row>
        <row r="782">
          <cell r="A782">
            <v>35484</v>
          </cell>
        </row>
        <row r="783">
          <cell r="A783">
            <v>35485</v>
          </cell>
        </row>
        <row r="784">
          <cell r="A784">
            <v>35486</v>
          </cell>
        </row>
        <row r="785">
          <cell r="A785">
            <v>35487</v>
          </cell>
        </row>
        <row r="786">
          <cell r="A786">
            <v>35488</v>
          </cell>
        </row>
        <row r="787">
          <cell r="A787">
            <v>35489</v>
          </cell>
        </row>
        <row r="788">
          <cell r="A788">
            <v>35490</v>
          </cell>
        </row>
        <row r="789">
          <cell r="A789">
            <v>35491</v>
          </cell>
        </row>
        <row r="790">
          <cell r="A790">
            <v>35492</v>
          </cell>
        </row>
        <row r="791">
          <cell r="A791">
            <v>35493</v>
          </cell>
        </row>
        <row r="792">
          <cell r="A792">
            <v>35494</v>
          </cell>
        </row>
        <row r="793">
          <cell r="A793">
            <v>35495</v>
          </cell>
        </row>
        <row r="794">
          <cell r="A794">
            <v>35496</v>
          </cell>
        </row>
        <row r="795">
          <cell r="A795">
            <v>35497</v>
          </cell>
        </row>
        <row r="796">
          <cell r="A796">
            <v>35498</v>
          </cell>
        </row>
        <row r="797">
          <cell r="A797">
            <v>35499</v>
          </cell>
        </row>
        <row r="798">
          <cell r="A798">
            <v>35500</v>
          </cell>
        </row>
        <row r="799">
          <cell r="A799">
            <v>35501</v>
          </cell>
        </row>
        <row r="800">
          <cell r="A800">
            <v>35502</v>
          </cell>
        </row>
        <row r="801">
          <cell r="A801">
            <v>35503</v>
          </cell>
        </row>
        <row r="802">
          <cell r="A802">
            <v>35504</v>
          </cell>
        </row>
        <row r="803">
          <cell r="A803">
            <v>35505</v>
          </cell>
        </row>
        <row r="804">
          <cell r="A804">
            <v>35506</v>
          </cell>
        </row>
        <row r="805">
          <cell r="A805">
            <v>35507</v>
          </cell>
        </row>
        <row r="806">
          <cell r="A806">
            <v>35508</v>
          </cell>
        </row>
        <row r="807">
          <cell r="A807">
            <v>35509</v>
          </cell>
        </row>
        <row r="808">
          <cell r="A808">
            <v>35510</v>
          </cell>
        </row>
        <row r="809">
          <cell r="A809">
            <v>35511</v>
          </cell>
        </row>
        <row r="810">
          <cell r="A810">
            <v>35512</v>
          </cell>
        </row>
        <row r="811">
          <cell r="A811">
            <v>35513</v>
          </cell>
        </row>
        <row r="812">
          <cell r="A812">
            <v>35514</v>
          </cell>
        </row>
        <row r="813">
          <cell r="A813">
            <v>35515</v>
          </cell>
        </row>
        <row r="814">
          <cell r="A814">
            <v>35516</v>
          </cell>
        </row>
        <row r="815">
          <cell r="A815">
            <v>35517</v>
          </cell>
        </row>
        <row r="816">
          <cell r="A816">
            <v>35518</v>
          </cell>
        </row>
        <row r="817">
          <cell r="A817">
            <v>35519</v>
          </cell>
        </row>
        <row r="818">
          <cell r="A818">
            <v>35520</v>
          </cell>
        </row>
        <row r="819">
          <cell r="A819">
            <v>35521</v>
          </cell>
        </row>
        <row r="820">
          <cell r="A820">
            <v>35522</v>
          </cell>
        </row>
        <row r="821">
          <cell r="A821">
            <v>35523</v>
          </cell>
        </row>
        <row r="822">
          <cell r="A822">
            <v>35524</v>
          </cell>
        </row>
        <row r="823">
          <cell r="A823">
            <v>35525</v>
          </cell>
        </row>
        <row r="824">
          <cell r="A824">
            <v>35526</v>
          </cell>
        </row>
        <row r="825">
          <cell r="A825">
            <v>35527</v>
          </cell>
        </row>
        <row r="826">
          <cell r="A826">
            <v>35528</v>
          </cell>
        </row>
        <row r="827">
          <cell r="A827">
            <v>35529</v>
          </cell>
        </row>
        <row r="828">
          <cell r="A828">
            <v>35530</v>
          </cell>
        </row>
        <row r="829">
          <cell r="A829">
            <v>35531</v>
          </cell>
        </row>
        <row r="830">
          <cell r="A830">
            <v>35532</v>
          </cell>
        </row>
        <row r="831">
          <cell r="A831">
            <v>35533</v>
          </cell>
        </row>
        <row r="832">
          <cell r="A832">
            <v>35534</v>
          </cell>
        </row>
        <row r="833">
          <cell r="A833">
            <v>35535</v>
          </cell>
        </row>
        <row r="834">
          <cell r="A834">
            <v>35536</v>
          </cell>
        </row>
        <row r="835">
          <cell r="A835">
            <v>35537</v>
          </cell>
        </row>
        <row r="836">
          <cell r="A836">
            <v>35538</v>
          </cell>
        </row>
        <row r="837">
          <cell r="A837">
            <v>35539</v>
          </cell>
        </row>
        <row r="838">
          <cell r="A838">
            <v>35540</v>
          </cell>
        </row>
        <row r="839">
          <cell r="A839">
            <v>35541</v>
          </cell>
        </row>
        <row r="840">
          <cell r="A840">
            <v>35542</v>
          </cell>
        </row>
        <row r="841">
          <cell r="A841">
            <v>35543</v>
          </cell>
        </row>
        <row r="842">
          <cell r="A842">
            <v>35544</v>
          </cell>
        </row>
        <row r="843">
          <cell r="A843">
            <v>35545</v>
          </cell>
        </row>
        <row r="844">
          <cell r="A844">
            <v>35546</v>
          </cell>
        </row>
        <row r="845">
          <cell r="A845">
            <v>35547</v>
          </cell>
        </row>
        <row r="846">
          <cell r="A846">
            <v>35548</v>
          </cell>
        </row>
        <row r="847">
          <cell r="A847">
            <v>35549</v>
          </cell>
        </row>
        <row r="848">
          <cell r="A848">
            <v>35550</v>
          </cell>
        </row>
        <row r="849">
          <cell r="A849">
            <v>35551</v>
          </cell>
        </row>
        <row r="850">
          <cell r="A850">
            <v>35552</v>
          </cell>
        </row>
        <row r="851">
          <cell r="A851">
            <v>35553</v>
          </cell>
        </row>
        <row r="852">
          <cell r="A852">
            <v>35554</v>
          </cell>
        </row>
        <row r="853">
          <cell r="A853">
            <v>35555</v>
          </cell>
        </row>
        <row r="854">
          <cell r="A854">
            <v>35556</v>
          </cell>
        </row>
        <row r="855">
          <cell r="A855">
            <v>35557</v>
          </cell>
        </row>
        <row r="856">
          <cell r="A856">
            <v>35558</v>
          </cell>
        </row>
        <row r="857">
          <cell r="A857">
            <v>35559</v>
          </cell>
        </row>
        <row r="858">
          <cell r="A858">
            <v>35560</v>
          </cell>
        </row>
        <row r="859">
          <cell r="A859">
            <v>35561</v>
          </cell>
        </row>
        <row r="860">
          <cell r="A860">
            <v>35562</v>
          </cell>
        </row>
        <row r="861">
          <cell r="A861">
            <v>35563</v>
          </cell>
        </row>
        <row r="862">
          <cell r="A862">
            <v>35564</v>
          </cell>
        </row>
        <row r="863">
          <cell r="A863">
            <v>35565</v>
          </cell>
        </row>
        <row r="864">
          <cell r="A864">
            <v>35566</v>
          </cell>
        </row>
        <row r="865">
          <cell r="A865">
            <v>35567</v>
          </cell>
        </row>
        <row r="866">
          <cell r="A866">
            <v>35568</v>
          </cell>
        </row>
        <row r="867">
          <cell r="A867">
            <v>35569</v>
          </cell>
        </row>
        <row r="868">
          <cell r="A868">
            <v>35570</v>
          </cell>
        </row>
        <row r="869">
          <cell r="A869">
            <v>35571</v>
          </cell>
        </row>
        <row r="870">
          <cell r="A870">
            <v>35572</v>
          </cell>
        </row>
        <row r="871">
          <cell r="A871">
            <v>35573</v>
          </cell>
        </row>
        <row r="872">
          <cell r="A872">
            <v>35574</v>
          </cell>
        </row>
        <row r="873">
          <cell r="A873">
            <v>35575</v>
          </cell>
        </row>
        <row r="874">
          <cell r="A874">
            <v>35576</v>
          </cell>
        </row>
        <row r="875">
          <cell r="A875">
            <v>35577</v>
          </cell>
        </row>
        <row r="876">
          <cell r="A876">
            <v>35578</v>
          </cell>
        </row>
        <row r="877">
          <cell r="A877">
            <v>35579</v>
          </cell>
        </row>
        <row r="878">
          <cell r="A878">
            <v>35580</v>
          </cell>
        </row>
        <row r="879">
          <cell r="A879">
            <v>35581</v>
          </cell>
        </row>
        <row r="880">
          <cell r="A880">
            <v>35582</v>
          </cell>
        </row>
        <row r="881">
          <cell r="A881">
            <v>35583</v>
          </cell>
        </row>
        <row r="882">
          <cell r="A882">
            <v>35584</v>
          </cell>
        </row>
        <row r="883">
          <cell r="A883">
            <v>35585</v>
          </cell>
        </row>
        <row r="884">
          <cell r="A884">
            <v>35586</v>
          </cell>
        </row>
        <row r="885">
          <cell r="A885">
            <v>35587</v>
          </cell>
        </row>
        <row r="886">
          <cell r="A886">
            <v>35588</v>
          </cell>
        </row>
        <row r="887">
          <cell r="A887">
            <v>35589</v>
          </cell>
        </row>
        <row r="888">
          <cell r="A888">
            <v>35590</v>
          </cell>
        </row>
        <row r="889">
          <cell r="A889">
            <v>35591</v>
          </cell>
        </row>
        <row r="890">
          <cell r="A890">
            <v>35592</v>
          </cell>
        </row>
        <row r="891">
          <cell r="A891">
            <v>35593</v>
          </cell>
        </row>
        <row r="892">
          <cell r="A892">
            <v>35594</v>
          </cell>
        </row>
        <row r="893">
          <cell r="A893">
            <v>35595</v>
          </cell>
        </row>
        <row r="894">
          <cell r="A894">
            <v>35596</v>
          </cell>
        </row>
        <row r="895">
          <cell r="A895">
            <v>35597</v>
          </cell>
        </row>
        <row r="896">
          <cell r="A896">
            <v>35598</v>
          </cell>
        </row>
        <row r="897">
          <cell r="A897">
            <v>35599</v>
          </cell>
        </row>
        <row r="898">
          <cell r="A898">
            <v>35600</v>
          </cell>
        </row>
        <row r="899">
          <cell r="A899">
            <v>35601</v>
          </cell>
        </row>
        <row r="900">
          <cell r="A900">
            <v>35602</v>
          </cell>
        </row>
        <row r="901">
          <cell r="A901">
            <v>35603</v>
          </cell>
        </row>
        <row r="902">
          <cell r="A902">
            <v>35604</v>
          </cell>
        </row>
        <row r="903">
          <cell r="A903">
            <v>35605</v>
          </cell>
        </row>
        <row r="904">
          <cell r="A904">
            <v>35606</v>
          </cell>
        </row>
        <row r="905">
          <cell r="A905">
            <v>35607</v>
          </cell>
        </row>
        <row r="906">
          <cell r="A906">
            <v>35608</v>
          </cell>
        </row>
        <row r="907">
          <cell r="A907">
            <v>35609</v>
          </cell>
        </row>
        <row r="908">
          <cell r="A908">
            <v>35610</v>
          </cell>
        </row>
        <row r="909">
          <cell r="A909">
            <v>35611</v>
          </cell>
        </row>
        <row r="910">
          <cell r="A910">
            <v>35612</v>
          </cell>
        </row>
        <row r="911">
          <cell r="A911">
            <v>35613</v>
          </cell>
        </row>
        <row r="912">
          <cell r="A912">
            <v>35614</v>
          </cell>
        </row>
        <row r="913">
          <cell r="A913">
            <v>35615</v>
          </cell>
        </row>
        <row r="914">
          <cell r="A914">
            <v>35616</v>
          </cell>
        </row>
        <row r="915">
          <cell r="A915">
            <v>35617</v>
          </cell>
        </row>
        <row r="916">
          <cell r="A916">
            <v>35618</v>
          </cell>
        </row>
        <row r="917">
          <cell r="A917">
            <v>35619</v>
          </cell>
        </row>
        <row r="918">
          <cell r="A918">
            <v>35620</v>
          </cell>
        </row>
        <row r="919">
          <cell r="A919">
            <v>35621</v>
          </cell>
        </row>
        <row r="920">
          <cell r="A920">
            <v>35622</v>
          </cell>
        </row>
        <row r="921">
          <cell r="A921">
            <v>35623</v>
          </cell>
        </row>
        <row r="922">
          <cell r="A922">
            <v>35624</v>
          </cell>
        </row>
        <row r="923">
          <cell r="A923">
            <v>35625</v>
          </cell>
        </row>
        <row r="924">
          <cell r="A924">
            <v>35626</v>
          </cell>
        </row>
        <row r="925">
          <cell r="A925">
            <v>35627</v>
          </cell>
        </row>
        <row r="926">
          <cell r="A926">
            <v>35628</v>
          </cell>
        </row>
        <row r="927">
          <cell r="A927">
            <v>35629</v>
          </cell>
        </row>
        <row r="928">
          <cell r="A928">
            <v>35630</v>
          </cell>
        </row>
        <row r="929">
          <cell r="A929">
            <v>35631</v>
          </cell>
        </row>
        <row r="930">
          <cell r="A930">
            <v>35632</v>
          </cell>
        </row>
        <row r="931">
          <cell r="A931">
            <v>35633</v>
          </cell>
        </row>
        <row r="932">
          <cell r="A932">
            <v>35634</v>
          </cell>
        </row>
        <row r="933">
          <cell r="A933">
            <v>35635</v>
          </cell>
        </row>
        <row r="934">
          <cell r="A934">
            <v>35636</v>
          </cell>
        </row>
        <row r="935">
          <cell r="A935">
            <v>35637</v>
          </cell>
        </row>
        <row r="936">
          <cell r="A936">
            <v>35638</v>
          </cell>
        </row>
        <row r="937">
          <cell r="A937">
            <v>35639</v>
          </cell>
        </row>
        <row r="938">
          <cell r="A938">
            <v>35640</v>
          </cell>
        </row>
        <row r="939">
          <cell r="A939">
            <v>35641</v>
          </cell>
        </row>
        <row r="940">
          <cell r="A940">
            <v>35642</v>
          </cell>
        </row>
        <row r="941">
          <cell r="A941">
            <v>35643</v>
          </cell>
        </row>
        <row r="942">
          <cell r="A942">
            <v>35644</v>
          </cell>
        </row>
        <row r="943">
          <cell r="A943">
            <v>35645</v>
          </cell>
        </row>
        <row r="944">
          <cell r="A944">
            <v>35646</v>
          </cell>
        </row>
        <row r="945">
          <cell r="A945">
            <v>35647</v>
          </cell>
        </row>
        <row r="946">
          <cell r="A946">
            <v>35648</v>
          </cell>
        </row>
        <row r="947">
          <cell r="A947">
            <v>35649</v>
          </cell>
        </row>
        <row r="948">
          <cell r="A948">
            <v>35650</v>
          </cell>
        </row>
        <row r="949">
          <cell r="A949">
            <v>35651</v>
          </cell>
        </row>
        <row r="950">
          <cell r="A950">
            <v>35652</v>
          </cell>
        </row>
        <row r="951">
          <cell r="A951">
            <v>35653</v>
          </cell>
        </row>
        <row r="952">
          <cell r="A952">
            <v>35654</v>
          </cell>
        </row>
        <row r="953">
          <cell r="A953">
            <v>35655</v>
          </cell>
        </row>
        <row r="954">
          <cell r="A954">
            <v>35656</v>
          </cell>
        </row>
        <row r="955">
          <cell r="A955">
            <v>35657</v>
          </cell>
        </row>
        <row r="956">
          <cell r="A956">
            <v>35658</v>
          </cell>
        </row>
        <row r="957">
          <cell r="A957">
            <v>35659</v>
          </cell>
        </row>
        <row r="958">
          <cell r="A958">
            <v>35660</v>
          </cell>
        </row>
        <row r="959">
          <cell r="A959">
            <v>35661</v>
          </cell>
        </row>
        <row r="960">
          <cell r="A960">
            <v>35662</v>
          </cell>
        </row>
        <row r="961">
          <cell r="A961">
            <v>35663</v>
          </cell>
        </row>
        <row r="962">
          <cell r="A962">
            <v>35664</v>
          </cell>
        </row>
        <row r="963">
          <cell r="A963">
            <v>35665</v>
          </cell>
        </row>
        <row r="964">
          <cell r="A964">
            <v>35666</v>
          </cell>
        </row>
        <row r="965">
          <cell r="A965">
            <v>35667</v>
          </cell>
        </row>
        <row r="966">
          <cell r="A966">
            <v>35668</v>
          </cell>
        </row>
        <row r="967">
          <cell r="A967">
            <v>35669</v>
          </cell>
        </row>
        <row r="968">
          <cell r="A968">
            <v>35670</v>
          </cell>
        </row>
        <row r="969">
          <cell r="A969">
            <v>35671</v>
          </cell>
        </row>
        <row r="970">
          <cell r="A970">
            <v>35672</v>
          </cell>
        </row>
        <row r="971">
          <cell r="A971">
            <v>35673</v>
          </cell>
        </row>
        <row r="972">
          <cell r="A972">
            <v>35674</v>
          </cell>
        </row>
        <row r="973">
          <cell r="A973">
            <v>35675</v>
          </cell>
        </row>
        <row r="974">
          <cell r="A974">
            <v>35676</v>
          </cell>
        </row>
        <row r="975">
          <cell r="A975">
            <v>35677</v>
          </cell>
        </row>
        <row r="976">
          <cell r="A976">
            <v>35678</v>
          </cell>
        </row>
        <row r="977">
          <cell r="A977">
            <v>35679</v>
          </cell>
        </row>
        <row r="978">
          <cell r="A978">
            <v>35680</v>
          </cell>
        </row>
        <row r="979">
          <cell r="A979">
            <v>35681</v>
          </cell>
        </row>
        <row r="980">
          <cell r="A980">
            <v>35682</v>
          </cell>
        </row>
        <row r="981">
          <cell r="A981">
            <v>35683</v>
          </cell>
        </row>
        <row r="982">
          <cell r="A982">
            <v>35684</v>
          </cell>
        </row>
        <row r="983">
          <cell r="A983">
            <v>35685</v>
          </cell>
        </row>
        <row r="984">
          <cell r="A984">
            <v>35686</v>
          </cell>
        </row>
        <row r="985">
          <cell r="A985">
            <v>35687</v>
          </cell>
        </row>
        <row r="986">
          <cell r="A986">
            <v>35688</v>
          </cell>
        </row>
        <row r="987">
          <cell r="A987">
            <v>35689</v>
          </cell>
        </row>
        <row r="988">
          <cell r="A988">
            <v>35690</v>
          </cell>
        </row>
        <row r="989">
          <cell r="A989">
            <v>35691</v>
          </cell>
        </row>
        <row r="990">
          <cell r="A990">
            <v>35692</v>
          </cell>
        </row>
        <row r="991">
          <cell r="A991">
            <v>35693</v>
          </cell>
        </row>
        <row r="992">
          <cell r="A992">
            <v>35694</v>
          </cell>
        </row>
        <row r="993">
          <cell r="A993">
            <v>35695</v>
          </cell>
        </row>
        <row r="994">
          <cell r="A994">
            <v>35696</v>
          </cell>
        </row>
        <row r="995">
          <cell r="A995">
            <v>35697</v>
          </cell>
        </row>
        <row r="996">
          <cell r="A996">
            <v>35698</v>
          </cell>
        </row>
        <row r="997">
          <cell r="A997">
            <v>35699</v>
          </cell>
        </row>
        <row r="998">
          <cell r="A998">
            <v>35700</v>
          </cell>
        </row>
        <row r="999">
          <cell r="A999">
            <v>35701</v>
          </cell>
        </row>
        <row r="1000">
          <cell r="A1000">
            <v>35702</v>
          </cell>
        </row>
        <row r="1001">
          <cell r="A1001">
            <v>35703</v>
          </cell>
        </row>
        <row r="1002">
          <cell r="A1002">
            <v>35704</v>
          </cell>
        </row>
        <row r="1003">
          <cell r="A1003">
            <v>35705</v>
          </cell>
        </row>
        <row r="1004">
          <cell r="A1004">
            <v>35706</v>
          </cell>
        </row>
        <row r="1005">
          <cell r="A1005">
            <v>35707</v>
          </cell>
        </row>
        <row r="1006">
          <cell r="A1006">
            <v>35708</v>
          </cell>
        </row>
        <row r="1007">
          <cell r="A1007">
            <v>35709</v>
          </cell>
        </row>
        <row r="1008">
          <cell r="A1008">
            <v>35710</v>
          </cell>
        </row>
        <row r="1009">
          <cell r="A1009">
            <v>35711</v>
          </cell>
        </row>
        <row r="1010">
          <cell r="A1010">
            <v>35712</v>
          </cell>
        </row>
        <row r="1011">
          <cell r="A1011">
            <v>35713</v>
          </cell>
        </row>
        <row r="1012">
          <cell r="A1012">
            <v>35714</v>
          </cell>
        </row>
        <row r="1013">
          <cell r="A1013">
            <v>35715</v>
          </cell>
        </row>
        <row r="1014">
          <cell r="A1014">
            <v>35716</v>
          </cell>
        </row>
        <row r="1015">
          <cell r="A1015">
            <v>35717</v>
          </cell>
        </row>
        <row r="1016">
          <cell r="A1016">
            <v>35718</v>
          </cell>
        </row>
        <row r="1017">
          <cell r="A1017">
            <v>35719</v>
          </cell>
        </row>
        <row r="1018">
          <cell r="A1018">
            <v>35720</v>
          </cell>
        </row>
        <row r="1019">
          <cell r="A1019">
            <v>35721</v>
          </cell>
        </row>
        <row r="1020">
          <cell r="A1020">
            <v>35722</v>
          </cell>
        </row>
        <row r="1021">
          <cell r="A1021">
            <v>35723</v>
          </cell>
        </row>
        <row r="1022">
          <cell r="A1022">
            <v>35724</v>
          </cell>
        </row>
        <row r="1023">
          <cell r="A1023">
            <v>35725</v>
          </cell>
        </row>
        <row r="1024">
          <cell r="A1024">
            <v>35726</v>
          </cell>
        </row>
        <row r="1025">
          <cell r="A1025">
            <v>35727</v>
          </cell>
        </row>
        <row r="1026">
          <cell r="A1026">
            <v>35728</v>
          </cell>
        </row>
        <row r="1027">
          <cell r="A1027">
            <v>35729</v>
          </cell>
        </row>
        <row r="1028">
          <cell r="A1028">
            <v>35730</v>
          </cell>
        </row>
        <row r="1029">
          <cell r="A1029">
            <v>35731</v>
          </cell>
        </row>
        <row r="1030">
          <cell r="A1030">
            <v>35732</v>
          </cell>
        </row>
        <row r="1031">
          <cell r="A1031">
            <v>35733</v>
          </cell>
        </row>
        <row r="1032">
          <cell r="A1032">
            <v>35734</v>
          </cell>
        </row>
        <row r="1033">
          <cell r="A1033">
            <v>35735</v>
          </cell>
        </row>
        <row r="1034">
          <cell r="A1034">
            <v>35736</v>
          </cell>
        </row>
        <row r="1035">
          <cell r="A1035">
            <v>35737</v>
          </cell>
        </row>
        <row r="1036">
          <cell r="A1036">
            <v>35738</v>
          </cell>
        </row>
        <row r="1037">
          <cell r="A1037">
            <v>35739</v>
          </cell>
        </row>
        <row r="1038">
          <cell r="A1038">
            <v>35740</v>
          </cell>
        </row>
        <row r="1039">
          <cell r="A1039">
            <v>35741</v>
          </cell>
        </row>
        <row r="1040">
          <cell r="A1040">
            <v>35742</v>
          </cell>
        </row>
        <row r="1041">
          <cell r="A1041">
            <v>35743</v>
          </cell>
        </row>
        <row r="1042">
          <cell r="A1042">
            <v>35744</v>
          </cell>
        </row>
        <row r="1043">
          <cell r="A1043">
            <v>35745</v>
          </cell>
        </row>
        <row r="1044">
          <cell r="A1044">
            <v>35746</v>
          </cell>
        </row>
        <row r="1045">
          <cell r="A1045">
            <v>35747</v>
          </cell>
        </row>
        <row r="1046">
          <cell r="A1046">
            <v>35748</v>
          </cell>
        </row>
        <row r="1047">
          <cell r="A1047">
            <v>35749</v>
          </cell>
        </row>
        <row r="1048">
          <cell r="A1048">
            <v>35750</v>
          </cell>
        </row>
        <row r="1049">
          <cell r="A1049">
            <v>35751</v>
          </cell>
        </row>
        <row r="1050">
          <cell r="A1050">
            <v>35752</v>
          </cell>
        </row>
        <row r="1051">
          <cell r="A1051">
            <v>35753</v>
          </cell>
        </row>
        <row r="1052">
          <cell r="A1052">
            <v>35754</v>
          </cell>
        </row>
        <row r="1053">
          <cell r="A1053">
            <v>35755</v>
          </cell>
        </row>
        <row r="1054">
          <cell r="A1054">
            <v>35756</v>
          </cell>
        </row>
        <row r="1055">
          <cell r="A1055">
            <v>35757</v>
          </cell>
        </row>
        <row r="1056">
          <cell r="A1056">
            <v>35758</v>
          </cell>
        </row>
        <row r="1057">
          <cell r="A1057">
            <v>35759</v>
          </cell>
        </row>
        <row r="1058">
          <cell r="A1058">
            <v>35760</v>
          </cell>
        </row>
        <row r="1059">
          <cell r="A1059">
            <v>35761</v>
          </cell>
        </row>
        <row r="1060">
          <cell r="A1060">
            <v>35762</v>
          </cell>
        </row>
        <row r="1061">
          <cell r="A1061">
            <v>35763</v>
          </cell>
        </row>
        <row r="1062">
          <cell r="A1062">
            <v>35764</v>
          </cell>
        </row>
        <row r="1063">
          <cell r="A1063">
            <v>35765</v>
          </cell>
        </row>
        <row r="1064">
          <cell r="A1064">
            <v>35766</v>
          </cell>
        </row>
        <row r="1065">
          <cell r="A1065">
            <v>35767</v>
          </cell>
        </row>
        <row r="1066">
          <cell r="A1066">
            <v>35768</v>
          </cell>
        </row>
        <row r="1067">
          <cell r="A1067">
            <v>35769</v>
          </cell>
        </row>
        <row r="1068">
          <cell r="A1068">
            <v>35770</v>
          </cell>
        </row>
        <row r="1069">
          <cell r="A1069">
            <v>35771</v>
          </cell>
        </row>
        <row r="1070">
          <cell r="A1070">
            <v>35772</v>
          </cell>
        </row>
        <row r="1071">
          <cell r="A1071">
            <v>35773</v>
          </cell>
        </row>
        <row r="1072">
          <cell r="A1072">
            <v>35774</v>
          </cell>
        </row>
        <row r="1073">
          <cell r="A1073">
            <v>35775</v>
          </cell>
        </row>
        <row r="1074">
          <cell r="A1074">
            <v>35776</v>
          </cell>
        </row>
        <row r="1075">
          <cell r="A1075">
            <v>35777</v>
          </cell>
        </row>
        <row r="1076">
          <cell r="A1076">
            <v>35778</v>
          </cell>
        </row>
        <row r="1077">
          <cell r="A1077">
            <v>35779</v>
          </cell>
        </row>
        <row r="1078">
          <cell r="A1078">
            <v>35780</v>
          </cell>
        </row>
        <row r="1079">
          <cell r="A1079">
            <v>35781</v>
          </cell>
        </row>
        <row r="1080">
          <cell r="A1080">
            <v>35782</v>
          </cell>
        </row>
        <row r="1081">
          <cell r="A1081">
            <v>35783</v>
          </cell>
        </row>
        <row r="1082">
          <cell r="A1082">
            <v>35784</v>
          </cell>
        </row>
        <row r="1083">
          <cell r="A1083">
            <v>35785</v>
          </cell>
        </row>
        <row r="1084">
          <cell r="A1084">
            <v>35786</v>
          </cell>
        </row>
        <row r="1085">
          <cell r="A1085">
            <v>35787</v>
          </cell>
        </row>
        <row r="1086">
          <cell r="A1086">
            <v>35788</v>
          </cell>
        </row>
        <row r="1087">
          <cell r="A1087">
            <v>35789</v>
          </cell>
        </row>
        <row r="1088">
          <cell r="A1088">
            <v>35790</v>
          </cell>
        </row>
        <row r="1089">
          <cell r="A1089">
            <v>35791</v>
          </cell>
        </row>
        <row r="1090">
          <cell r="A1090">
            <v>35792</v>
          </cell>
        </row>
        <row r="1091">
          <cell r="A1091">
            <v>35793</v>
          </cell>
        </row>
        <row r="1092">
          <cell r="A1092">
            <v>35794</v>
          </cell>
        </row>
        <row r="1093">
          <cell r="A1093">
            <v>35795</v>
          </cell>
        </row>
        <row r="1094">
          <cell r="A1094">
            <v>35796</v>
          </cell>
        </row>
        <row r="1095">
          <cell r="A1095">
            <v>35797</v>
          </cell>
        </row>
        <row r="1096">
          <cell r="A1096">
            <v>35798</v>
          </cell>
        </row>
        <row r="1097">
          <cell r="A1097">
            <v>35799</v>
          </cell>
        </row>
        <row r="1098">
          <cell r="A1098">
            <v>35800</v>
          </cell>
        </row>
        <row r="1099">
          <cell r="A1099">
            <v>35801</v>
          </cell>
        </row>
        <row r="1100">
          <cell r="A1100">
            <v>35802</v>
          </cell>
        </row>
        <row r="1101">
          <cell r="A1101">
            <v>35803</v>
          </cell>
        </row>
        <row r="1102">
          <cell r="A1102">
            <v>35804</v>
          </cell>
        </row>
        <row r="1103">
          <cell r="A1103">
            <v>35805</v>
          </cell>
        </row>
        <row r="1104">
          <cell r="A1104">
            <v>35806</v>
          </cell>
        </row>
        <row r="1105">
          <cell r="A1105">
            <v>35807</v>
          </cell>
        </row>
        <row r="1106">
          <cell r="A1106">
            <v>35808</v>
          </cell>
        </row>
        <row r="1107">
          <cell r="A1107">
            <v>35809</v>
          </cell>
        </row>
        <row r="1108">
          <cell r="A1108">
            <v>35810</v>
          </cell>
        </row>
        <row r="1109">
          <cell r="A1109">
            <v>35811</v>
          </cell>
        </row>
        <row r="1110">
          <cell r="A1110">
            <v>35812</v>
          </cell>
        </row>
        <row r="1111">
          <cell r="A1111">
            <v>35813</v>
          </cell>
        </row>
        <row r="1112">
          <cell r="A1112">
            <v>35814</v>
          </cell>
        </row>
        <row r="1113">
          <cell r="A1113">
            <v>35815</v>
          </cell>
        </row>
        <row r="1114">
          <cell r="A1114">
            <v>35816</v>
          </cell>
        </row>
        <row r="1115">
          <cell r="A1115">
            <v>35817</v>
          </cell>
        </row>
        <row r="1116">
          <cell r="A1116">
            <v>35818</v>
          </cell>
        </row>
        <row r="1117">
          <cell r="A1117">
            <v>35819</v>
          </cell>
        </row>
        <row r="1118">
          <cell r="A1118">
            <v>35820</v>
          </cell>
        </row>
        <row r="1119">
          <cell r="A1119">
            <v>35821</v>
          </cell>
        </row>
        <row r="1120">
          <cell r="A1120">
            <v>35822</v>
          </cell>
        </row>
        <row r="1121">
          <cell r="A1121">
            <v>35823</v>
          </cell>
        </row>
        <row r="1122">
          <cell r="A1122">
            <v>35824</v>
          </cell>
        </row>
        <row r="1123">
          <cell r="A1123">
            <v>35825</v>
          </cell>
        </row>
        <row r="1124">
          <cell r="A1124">
            <v>35826</v>
          </cell>
        </row>
        <row r="1125">
          <cell r="A1125">
            <v>35827</v>
          </cell>
        </row>
        <row r="1126">
          <cell r="A1126">
            <v>35828</v>
          </cell>
        </row>
        <row r="1127">
          <cell r="A1127">
            <v>35829</v>
          </cell>
        </row>
        <row r="1128">
          <cell r="A1128">
            <v>35830</v>
          </cell>
        </row>
        <row r="1129">
          <cell r="A1129">
            <v>35831</v>
          </cell>
        </row>
        <row r="1130">
          <cell r="A1130">
            <v>35832</v>
          </cell>
        </row>
        <row r="1131">
          <cell r="A1131">
            <v>35833</v>
          </cell>
        </row>
        <row r="1132">
          <cell r="A1132">
            <v>35834</v>
          </cell>
        </row>
        <row r="1133">
          <cell r="A1133">
            <v>35835</v>
          </cell>
        </row>
        <row r="1134">
          <cell r="A1134">
            <v>35836</v>
          </cell>
        </row>
        <row r="1135">
          <cell r="A1135">
            <v>35837</v>
          </cell>
        </row>
        <row r="1136">
          <cell r="A1136">
            <v>35838</v>
          </cell>
        </row>
        <row r="1137">
          <cell r="A1137">
            <v>35839</v>
          </cell>
        </row>
        <row r="1138">
          <cell r="A1138">
            <v>35840</v>
          </cell>
        </row>
        <row r="1139">
          <cell r="A1139">
            <v>35841</v>
          </cell>
        </row>
        <row r="1140">
          <cell r="A1140">
            <v>35842</v>
          </cell>
        </row>
        <row r="1141">
          <cell r="A1141">
            <v>35843</v>
          </cell>
        </row>
        <row r="1142">
          <cell r="A1142">
            <v>35844</v>
          </cell>
        </row>
        <row r="1143">
          <cell r="A1143">
            <v>35845</v>
          </cell>
        </row>
        <row r="1144">
          <cell r="A1144">
            <v>35846</v>
          </cell>
        </row>
        <row r="1145">
          <cell r="A1145">
            <v>35847</v>
          </cell>
        </row>
        <row r="1146">
          <cell r="A1146">
            <v>35848</v>
          </cell>
        </row>
        <row r="1147">
          <cell r="A1147">
            <v>35849</v>
          </cell>
        </row>
        <row r="1148">
          <cell r="A1148">
            <v>35850</v>
          </cell>
        </row>
        <row r="1149">
          <cell r="A1149">
            <v>35851</v>
          </cell>
        </row>
        <row r="1150">
          <cell r="A1150">
            <v>35852</v>
          </cell>
        </row>
        <row r="1151">
          <cell r="A1151">
            <v>35853</v>
          </cell>
        </row>
        <row r="1152">
          <cell r="A1152">
            <v>35854</v>
          </cell>
        </row>
        <row r="1153">
          <cell r="A1153">
            <v>35855</v>
          </cell>
        </row>
        <row r="1154">
          <cell r="A1154">
            <v>35856</v>
          </cell>
        </row>
        <row r="1155">
          <cell r="A1155">
            <v>35857</v>
          </cell>
        </row>
        <row r="1156">
          <cell r="A1156">
            <v>35858</v>
          </cell>
        </row>
        <row r="1157">
          <cell r="A1157">
            <v>35859</v>
          </cell>
        </row>
        <row r="1158">
          <cell r="A1158">
            <v>35860</v>
          </cell>
        </row>
        <row r="1159">
          <cell r="A1159">
            <v>35861</v>
          </cell>
        </row>
        <row r="1160">
          <cell r="A1160">
            <v>35862</v>
          </cell>
        </row>
        <row r="1161">
          <cell r="A1161">
            <v>35863</v>
          </cell>
        </row>
        <row r="1162">
          <cell r="A1162">
            <v>35864</v>
          </cell>
        </row>
        <row r="1163">
          <cell r="A1163">
            <v>35865</v>
          </cell>
        </row>
        <row r="1164">
          <cell r="A1164">
            <v>35866</v>
          </cell>
        </row>
        <row r="1165">
          <cell r="A1165">
            <v>35867</v>
          </cell>
        </row>
        <row r="1166">
          <cell r="A1166">
            <v>35868</v>
          </cell>
        </row>
        <row r="1167">
          <cell r="A1167">
            <v>35869</v>
          </cell>
        </row>
        <row r="1168">
          <cell r="A1168">
            <v>35870</v>
          </cell>
        </row>
        <row r="1169">
          <cell r="A1169">
            <v>35871</v>
          </cell>
        </row>
        <row r="1170">
          <cell r="A1170">
            <v>35872</v>
          </cell>
        </row>
        <row r="1171">
          <cell r="A1171">
            <v>35873</v>
          </cell>
        </row>
        <row r="1172">
          <cell r="A1172">
            <v>35874</v>
          </cell>
        </row>
        <row r="1173">
          <cell r="A1173">
            <v>35875</v>
          </cell>
        </row>
        <row r="1174">
          <cell r="A1174">
            <v>35876</v>
          </cell>
        </row>
        <row r="1175">
          <cell r="A1175">
            <v>35877</v>
          </cell>
        </row>
        <row r="1176">
          <cell r="A1176">
            <v>35878</v>
          </cell>
        </row>
        <row r="1177">
          <cell r="A1177">
            <v>35879</v>
          </cell>
        </row>
        <row r="1178">
          <cell r="A1178">
            <v>35880</v>
          </cell>
        </row>
        <row r="1179">
          <cell r="A1179">
            <v>35881</v>
          </cell>
        </row>
        <row r="1180">
          <cell r="A1180">
            <v>35882</v>
          </cell>
        </row>
        <row r="1181">
          <cell r="A1181">
            <v>35883</v>
          </cell>
        </row>
        <row r="1182">
          <cell r="A1182">
            <v>35884</v>
          </cell>
        </row>
        <row r="1183">
          <cell r="A1183">
            <v>35885</v>
          </cell>
        </row>
        <row r="1184">
          <cell r="A1184">
            <v>35886</v>
          </cell>
        </row>
        <row r="1185">
          <cell r="A1185">
            <v>35887</v>
          </cell>
        </row>
        <row r="1186">
          <cell r="A1186">
            <v>35888</v>
          </cell>
        </row>
        <row r="1187">
          <cell r="A1187">
            <v>35889</v>
          </cell>
        </row>
        <row r="1188">
          <cell r="A1188">
            <v>35890</v>
          </cell>
        </row>
        <row r="1189">
          <cell r="A1189">
            <v>35891</v>
          </cell>
        </row>
        <row r="1190">
          <cell r="A1190">
            <v>35892</v>
          </cell>
        </row>
        <row r="1191">
          <cell r="A1191">
            <v>35893</v>
          </cell>
        </row>
        <row r="1192">
          <cell r="A1192">
            <v>35894</v>
          </cell>
        </row>
        <row r="1193">
          <cell r="A1193">
            <v>35895</v>
          </cell>
        </row>
        <row r="1194">
          <cell r="A1194">
            <v>35896</v>
          </cell>
        </row>
        <row r="1195">
          <cell r="A1195">
            <v>35897</v>
          </cell>
        </row>
        <row r="1196">
          <cell r="A1196">
            <v>35898</v>
          </cell>
        </row>
        <row r="1197">
          <cell r="A1197">
            <v>35899</v>
          </cell>
        </row>
        <row r="1198">
          <cell r="A1198">
            <v>35900</v>
          </cell>
        </row>
        <row r="1199">
          <cell r="A1199">
            <v>35901</v>
          </cell>
        </row>
        <row r="1200">
          <cell r="A1200">
            <v>35902</v>
          </cell>
        </row>
        <row r="1201">
          <cell r="A1201">
            <v>35903</v>
          </cell>
        </row>
        <row r="1202">
          <cell r="A1202">
            <v>35904</v>
          </cell>
        </row>
        <row r="1203">
          <cell r="A1203">
            <v>35905</v>
          </cell>
        </row>
        <row r="1204">
          <cell r="A1204">
            <v>35906</v>
          </cell>
        </row>
        <row r="1205">
          <cell r="A1205">
            <v>35907</v>
          </cell>
        </row>
        <row r="1206">
          <cell r="A1206">
            <v>35908</v>
          </cell>
        </row>
        <row r="1207">
          <cell r="A1207">
            <v>35909</v>
          </cell>
        </row>
        <row r="1208">
          <cell r="A1208">
            <v>35910</v>
          </cell>
        </row>
        <row r="1209">
          <cell r="A1209">
            <v>35911</v>
          </cell>
        </row>
        <row r="1210">
          <cell r="A1210">
            <v>35912</v>
          </cell>
        </row>
        <row r="1211">
          <cell r="A1211">
            <v>35913</v>
          </cell>
        </row>
        <row r="1212">
          <cell r="A1212">
            <v>35914</v>
          </cell>
        </row>
        <row r="1213">
          <cell r="A1213">
            <v>35915</v>
          </cell>
        </row>
        <row r="1214">
          <cell r="A1214">
            <v>35916</v>
          </cell>
        </row>
        <row r="1215">
          <cell r="A1215">
            <v>35917</v>
          </cell>
        </row>
        <row r="1216">
          <cell r="A1216">
            <v>35918</v>
          </cell>
        </row>
        <row r="1217">
          <cell r="A1217">
            <v>35919</v>
          </cell>
        </row>
        <row r="1218">
          <cell r="A1218">
            <v>35920</v>
          </cell>
        </row>
        <row r="1219">
          <cell r="A1219">
            <v>35921</v>
          </cell>
        </row>
        <row r="1220">
          <cell r="A1220">
            <v>35922</v>
          </cell>
        </row>
        <row r="1221">
          <cell r="A1221">
            <v>35923</v>
          </cell>
        </row>
        <row r="1222">
          <cell r="A1222">
            <v>35924</v>
          </cell>
        </row>
        <row r="1223">
          <cell r="A1223">
            <v>35925</v>
          </cell>
        </row>
        <row r="1224">
          <cell r="A1224">
            <v>35926</v>
          </cell>
        </row>
        <row r="1225">
          <cell r="A1225">
            <v>35927</v>
          </cell>
        </row>
        <row r="1226">
          <cell r="A1226">
            <v>35928</v>
          </cell>
        </row>
        <row r="1227">
          <cell r="A1227">
            <v>35929</v>
          </cell>
        </row>
        <row r="1228">
          <cell r="A1228">
            <v>35930</v>
          </cell>
        </row>
        <row r="1229">
          <cell r="A1229">
            <v>35931</v>
          </cell>
        </row>
        <row r="1230">
          <cell r="A1230">
            <v>35932</v>
          </cell>
        </row>
        <row r="1231">
          <cell r="A1231">
            <v>35933</v>
          </cell>
        </row>
        <row r="1232">
          <cell r="A1232">
            <v>35934</v>
          </cell>
        </row>
        <row r="1233">
          <cell r="A1233">
            <v>35935</v>
          </cell>
        </row>
        <row r="1234">
          <cell r="A1234">
            <v>35936</v>
          </cell>
        </row>
        <row r="1235">
          <cell r="A1235">
            <v>35937</v>
          </cell>
        </row>
        <row r="1236">
          <cell r="A1236">
            <v>35938</v>
          </cell>
        </row>
        <row r="1237">
          <cell r="A1237">
            <v>35939</v>
          </cell>
        </row>
        <row r="1238">
          <cell r="A1238">
            <v>35940</v>
          </cell>
        </row>
        <row r="1239">
          <cell r="A1239">
            <v>35941</v>
          </cell>
        </row>
        <row r="1240">
          <cell r="A1240">
            <v>35942</v>
          </cell>
        </row>
        <row r="1241">
          <cell r="A1241">
            <v>35943</v>
          </cell>
        </row>
        <row r="1242">
          <cell r="A1242">
            <v>35944</v>
          </cell>
        </row>
        <row r="1243">
          <cell r="A1243">
            <v>35945</v>
          </cell>
        </row>
        <row r="1244">
          <cell r="A1244">
            <v>35946</v>
          </cell>
        </row>
        <row r="1245">
          <cell r="A1245">
            <v>35947</v>
          </cell>
        </row>
        <row r="1246">
          <cell r="A1246">
            <v>35948</v>
          </cell>
        </row>
        <row r="1247">
          <cell r="A1247">
            <v>35949</v>
          </cell>
        </row>
        <row r="1248">
          <cell r="A1248">
            <v>35950</v>
          </cell>
        </row>
        <row r="1249">
          <cell r="A1249">
            <v>35951</v>
          </cell>
        </row>
        <row r="1250">
          <cell r="A1250">
            <v>35952</v>
          </cell>
        </row>
        <row r="1251">
          <cell r="A1251">
            <v>35953</v>
          </cell>
        </row>
        <row r="1252">
          <cell r="A1252">
            <v>35954</v>
          </cell>
        </row>
        <row r="1253">
          <cell r="A1253">
            <v>35955</v>
          </cell>
        </row>
        <row r="1254">
          <cell r="A1254">
            <v>35956</v>
          </cell>
        </row>
        <row r="1255">
          <cell r="A1255">
            <v>35957</v>
          </cell>
        </row>
        <row r="1256">
          <cell r="A1256">
            <v>35958</v>
          </cell>
        </row>
        <row r="1257">
          <cell r="A1257">
            <v>35959</v>
          </cell>
        </row>
        <row r="1258">
          <cell r="A1258">
            <v>35960</v>
          </cell>
        </row>
        <row r="1259">
          <cell r="A1259">
            <v>35961</v>
          </cell>
        </row>
        <row r="1260">
          <cell r="A1260">
            <v>35962</v>
          </cell>
        </row>
        <row r="1261">
          <cell r="A1261">
            <v>35963</v>
          </cell>
        </row>
        <row r="1262">
          <cell r="A1262">
            <v>35964</v>
          </cell>
        </row>
        <row r="1263">
          <cell r="A1263">
            <v>35965</v>
          </cell>
        </row>
        <row r="1264">
          <cell r="A1264">
            <v>35966</v>
          </cell>
        </row>
        <row r="1265">
          <cell r="A1265">
            <v>35967</v>
          </cell>
        </row>
        <row r="1266">
          <cell r="A1266">
            <v>35968</v>
          </cell>
        </row>
        <row r="1267">
          <cell r="A1267">
            <v>35969</v>
          </cell>
        </row>
        <row r="1268">
          <cell r="A1268">
            <v>35970</v>
          </cell>
        </row>
        <row r="1269">
          <cell r="A1269">
            <v>35971</v>
          </cell>
        </row>
        <row r="1270">
          <cell r="A1270">
            <v>35972</v>
          </cell>
        </row>
        <row r="1271">
          <cell r="A1271">
            <v>35973</v>
          </cell>
        </row>
        <row r="1272">
          <cell r="A1272">
            <v>35974</v>
          </cell>
        </row>
        <row r="1273">
          <cell r="A1273">
            <v>35975</v>
          </cell>
        </row>
        <row r="1274">
          <cell r="A1274">
            <v>35976</v>
          </cell>
        </row>
        <row r="1275">
          <cell r="A1275">
            <v>35977</v>
          </cell>
        </row>
        <row r="1276">
          <cell r="A1276">
            <v>35978</v>
          </cell>
        </row>
        <row r="1277">
          <cell r="A1277">
            <v>35979</v>
          </cell>
        </row>
        <row r="1278">
          <cell r="A1278">
            <v>35980</v>
          </cell>
        </row>
        <row r="1279">
          <cell r="A1279">
            <v>35981</v>
          </cell>
        </row>
        <row r="1280">
          <cell r="A1280">
            <v>35982</v>
          </cell>
        </row>
        <row r="1281">
          <cell r="A1281">
            <v>35983</v>
          </cell>
        </row>
        <row r="1282">
          <cell r="A1282">
            <v>35984</v>
          </cell>
        </row>
        <row r="1283">
          <cell r="A1283">
            <v>35985</v>
          </cell>
        </row>
        <row r="1284">
          <cell r="A1284">
            <v>35986</v>
          </cell>
        </row>
        <row r="1285">
          <cell r="A1285">
            <v>35987</v>
          </cell>
        </row>
        <row r="1286">
          <cell r="A1286">
            <v>35988</v>
          </cell>
        </row>
        <row r="1287">
          <cell r="A1287">
            <v>35989</v>
          </cell>
        </row>
        <row r="1288">
          <cell r="A1288">
            <v>35990</v>
          </cell>
        </row>
        <row r="1289">
          <cell r="A1289">
            <v>35991</v>
          </cell>
        </row>
        <row r="1290">
          <cell r="A1290">
            <v>35992</v>
          </cell>
        </row>
        <row r="1291">
          <cell r="A1291">
            <v>35993</v>
          </cell>
        </row>
        <row r="1292">
          <cell r="A1292">
            <v>35994</v>
          </cell>
        </row>
        <row r="1293">
          <cell r="A1293">
            <v>35995</v>
          </cell>
        </row>
        <row r="1294">
          <cell r="A1294">
            <v>35996</v>
          </cell>
        </row>
        <row r="1295">
          <cell r="A1295">
            <v>35997</v>
          </cell>
        </row>
        <row r="1296">
          <cell r="A1296">
            <v>35998</v>
          </cell>
        </row>
        <row r="1297">
          <cell r="A1297">
            <v>35999</v>
          </cell>
        </row>
        <row r="1298">
          <cell r="A1298">
            <v>36000</v>
          </cell>
        </row>
        <row r="1299">
          <cell r="A1299">
            <v>36001</v>
          </cell>
        </row>
        <row r="1300">
          <cell r="A1300">
            <v>36002</v>
          </cell>
        </row>
        <row r="1301">
          <cell r="A1301">
            <v>36003</v>
          </cell>
        </row>
        <row r="1302">
          <cell r="A1302">
            <v>36004</v>
          </cell>
        </row>
        <row r="1303">
          <cell r="A1303">
            <v>36005</v>
          </cell>
        </row>
        <row r="1304">
          <cell r="A1304">
            <v>36006</v>
          </cell>
        </row>
        <row r="1305">
          <cell r="A1305">
            <v>36007</v>
          </cell>
        </row>
        <row r="1306">
          <cell r="A1306">
            <v>36008</v>
          </cell>
        </row>
        <row r="1307">
          <cell r="A1307">
            <v>36009</v>
          </cell>
        </row>
        <row r="1308">
          <cell r="A1308">
            <v>36010</v>
          </cell>
        </row>
        <row r="1309">
          <cell r="A1309">
            <v>36011</v>
          </cell>
        </row>
        <row r="1310">
          <cell r="A1310">
            <v>36012</v>
          </cell>
        </row>
        <row r="1311">
          <cell r="A1311">
            <v>36013</v>
          </cell>
        </row>
        <row r="1312">
          <cell r="A1312">
            <v>36014</v>
          </cell>
        </row>
        <row r="1313">
          <cell r="A1313">
            <v>36015</v>
          </cell>
        </row>
        <row r="1314">
          <cell r="A1314">
            <v>36016</v>
          </cell>
        </row>
        <row r="1315">
          <cell r="A1315">
            <v>36017</v>
          </cell>
        </row>
        <row r="1316">
          <cell r="A1316">
            <v>36018</v>
          </cell>
        </row>
        <row r="1317">
          <cell r="A1317">
            <v>36019</v>
          </cell>
        </row>
        <row r="1318">
          <cell r="A1318">
            <v>36020</v>
          </cell>
        </row>
        <row r="1319">
          <cell r="A1319">
            <v>36021</v>
          </cell>
        </row>
        <row r="1320">
          <cell r="A1320">
            <v>36022</v>
          </cell>
        </row>
        <row r="1321">
          <cell r="A1321">
            <v>36023</v>
          </cell>
        </row>
        <row r="1322">
          <cell r="A1322">
            <v>36024</v>
          </cell>
        </row>
        <row r="1323">
          <cell r="A1323">
            <v>36025</v>
          </cell>
        </row>
        <row r="1324">
          <cell r="A1324">
            <v>36026</v>
          </cell>
        </row>
        <row r="1325">
          <cell r="A1325">
            <v>36027</v>
          </cell>
        </row>
        <row r="1326">
          <cell r="A1326">
            <v>36028</v>
          </cell>
        </row>
        <row r="1327">
          <cell r="A1327">
            <v>36029</v>
          </cell>
        </row>
        <row r="1328">
          <cell r="A1328">
            <v>36030</v>
          </cell>
        </row>
        <row r="1329">
          <cell r="A1329">
            <v>36031</v>
          </cell>
        </row>
        <row r="1330">
          <cell r="A1330">
            <v>36032</v>
          </cell>
        </row>
        <row r="1331">
          <cell r="A1331">
            <v>36033</v>
          </cell>
        </row>
        <row r="1332">
          <cell r="A1332">
            <v>36034</v>
          </cell>
        </row>
        <row r="1333">
          <cell r="A1333">
            <v>36035</v>
          </cell>
        </row>
        <row r="1334">
          <cell r="A1334">
            <v>36036</v>
          </cell>
        </row>
        <row r="1335">
          <cell r="A1335">
            <v>36037</v>
          </cell>
        </row>
        <row r="1336">
          <cell r="A1336">
            <v>36038</v>
          </cell>
        </row>
        <row r="1337">
          <cell r="A1337">
            <v>36039</v>
          </cell>
        </row>
        <row r="1338">
          <cell r="A1338">
            <v>36040</v>
          </cell>
        </row>
        <row r="1339">
          <cell r="A1339">
            <v>36041</v>
          </cell>
        </row>
        <row r="1340">
          <cell r="A1340">
            <v>36042</v>
          </cell>
        </row>
        <row r="1341">
          <cell r="A1341">
            <v>36043</v>
          </cell>
        </row>
        <row r="1342">
          <cell r="A1342">
            <v>36044</v>
          </cell>
        </row>
        <row r="1343">
          <cell r="A1343">
            <v>36045</v>
          </cell>
        </row>
        <row r="1344">
          <cell r="A1344">
            <v>36046</v>
          </cell>
        </row>
        <row r="1345">
          <cell r="A1345">
            <v>36047</v>
          </cell>
        </row>
        <row r="1346">
          <cell r="A1346">
            <v>36048</v>
          </cell>
        </row>
        <row r="1347">
          <cell r="A1347">
            <v>36049</v>
          </cell>
        </row>
        <row r="1348">
          <cell r="A1348">
            <v>36050</v>
          </cell>
        </row>
        <row r="1349">
          <cell r="A1349">
            <v>36051</v>
          </cell>
        </row>
        <row r="1350">
          <cell r="A1350">
            <v>36052</v>
          </cell>
        </row>
        <row r="1351">
          <cell r="A1351">
            <v>36053</v>
          </cell>
        </row>
        <row r="1352">
          <cell r="A1352">
            <v>36054</v>
          </cell>
        </row>
        <row r="1353">
          <cell r="A1353">
            <v>36055</v>
          </cell>
        </row>
        <row r="1354">
          <cell r="A1354">
            <v>36056</v>
          </cell>
        </row>
        <row r="1355">
          <cell r="A1355">
            <v>36057</v>
          </cell>
        </row>
        <row r="1356">
          <cell r="A1356">
            <v>36058</v>
          </cell>
        </row>
        <row r="1357">
          <cell r="A1357">
            <v>36059</v>
          </cell>
        </row>
        <row r="1358">
          <cell r="A1358">
            <v>36060</v>
          </cell>
        </row>
        <row r="1359">
          <cell r="A1359">
            <v>36061</v>
          </cell>
        </row>
        <row r="1360">
          <cell r="A1360">
            <v>36062</v>
          </cell>
        </row>
        <row r="1361">
          <cell r="A1361">
            <v>36063</v>
          </cell>
        </row>
        <row r="1362">
          <cell r="A1362">
            <v>36064</v>
          </cell>
        </row>
        <row r="1363">
          <cell r="A1363">
            <v>36065</v>
          </cell>
        </row>
        <row r="1364">
          <cell r="A1364">
            <v>36066</v>
          </cell>
        </row>
        <row r="1365">
          <cell r="A1365">
            <v>36067</v>
          </cell>
        </row>
        <row r="1366">
          <cell r="A1366">
            <v>36068</v>
          </cell>
        </row>
        <row r="1367">
          <cell r="A1367">
            <v>36069</v>
          </cell>
        </row>
        <row r="1368">
          <cell r="A1368">
            <v>36070</v>
          </cell>
        </row>
        <row r="1369">
          <cell r="A1369">
            <v>36071</v>
          </cell>
        </row>
        <row r="1370">
          <cell r="A1370">
            <v>36072</v>
          </cell>
        </row>
        <row r="1371">
          <cell r="A1371">
            <v>36073</v>
          </cell>
        </row>
        <row r="1372">
          <cell r="A1372">
            <v>36074</v>
          </cell>
        </row>
        <row r="1373">
          <cell r="A1373">
            <v>36075</v>
          </cell>
        </row>
        <row r="1374">
          <cell r="A1374">
            <v>36076</v>
          </cell>
        </row>
        <row r="1375">
          <cell r="A1375">
            <v>36077</v>
          </cell>
        </row>
        <row r="1376">
          <cell r="A1376">
            <v>36078</v>
          </cell>
        </row>
        <row r="1377">
          <cell r="A1377">
            <v>36079</v>
          </cell>
        </row>
        <row r="1378">
          <cell r="A1378">
            <v>36080</v>
          </cell>
        </row>
        <row r="1379">
          <cell r="A1379">
            <v>36081</v>
          </cell>
        </row>
        <row r="1380">
          <cell r="A1380">
            <v>36082</v>
          </cell>
        </row>
        <row r="1381">
          <cell r="A1381">
            <v>36083</v>
          </cell>
        </row>
        <row r="1382">
          <cell r="A1382">
            <v>36084</v>
          </cell>
        </row>
        <row r="1383">
          <cell r="A1383">
            <v>36085</v>
          </cell>
        </row>
        <row r="1384">
          <cell r="A1384">
            <v>36086</v>
          </cell>
        </row>
        <row r="1385">
          <cell r="A1385">
            <v>36087</v>
          </cell>
        </row>
        <row r="1386">
          <cell r="A1386">
            <v>36088</v>
          </cell>
        </row>
        <row r="1387">
          <cell r="A1387">
            <v>36089</v>
          </cell>
        </row>
        <row r="1388">
          <cell r="A1388">
            <v>36090</v>
          </cell>
        </row>
        <row r="1389">
          <cell r="A1389">
            <v>36091</v>
          </cell>
        </row>
        <row r="1390">
          <cell r="A1390">
            <v>36092</v>
          </cell>
        </row>
        <row r="1391">
          <cell r="A1391">
            <v>36093</v>
          </cell>
        </row>
        <row r="1392">
          <cell r="A1392">
            <v>36094</v>
          </cell>
        </row>
        <row r="1393">
          <cell r="A1393">
            <v>36095</v>
          </cell>
        </row>
        <row r="1394">
          <cell r="A1394">
            <v>36096</v>
          </cell>
        </row>
        <row r="1395">
          <cell r="A1395">
            <v>36097</v>
          </cell>
        </row>
        <row r="1396">
          <cell r="A1396">
            <v>36098</v>
          </cell>
        </row>
        <row r="1397">
          <cell r="A1397">
            <v>36099</v>
          </cell>
        </row>
        <row r="1398">
          <cell r="A1398">
            <v>36100</v>
          </cell>
        </row>
        <row r="1399">
          <cell r="A1399">
            <v>36101</v>
          </cell>
        </row>
        <row r="1400">
          <cell r="A1400">
            <v>36102</v>
          </cell>
        </row>
        <row r="1401">
          <cell r="A1401">
            <v>36103</v>
          </cell>
        </row>
        <row r="1402">
          <cell r="A1402">
            <v>36104</v>
          </cell>
        </row>
        <row r="1403">
          <cell r="A1403">
            <v>36105</v>
          </cell>
        </row>
        <row r="1404">
          <cell r="A1404">
            <v>36106</v>
          </cell>
        </row>
        <row r="1405">
          <cell r="A1405">
            <v>36107</v>
          </cell>
        </row>
        <row r="1406">
          <cell r="A1406">
            <v>36108</v>
          </cell>
        </row>
        <row r="1407">
          <cell r="A1407">
            <v>36109</v>
          </cell>
        </row>
        <row r="1408">
          <cell r="A1408">
            <v>36110</v>
          </cell>
        </row>
        <row r="1409">
          <cell r="A1409">
            <v>36111</v>
          </cell>
        </row>
        <row r="1410">
          <cell r="A1410">
            <v>36112</v>
          </cell>
        </row>
        <row r="1411">
          <cell r="A1411">
            <v>36113</v>
          </cell>
        </row>
        <row r="1412">
          <cell r="A1412">
            <v>36114</v>
          </cell>
        </row>
        <row r="1413">
          <cell r="A1413">
            <v>36115</v>
          </cell>
        </row>
        <row r="1414">
          <cell r="A1414">
            <v>36116</v>
          </cell>
        </row>
        <row r="1415">
          <cell r="A1415">
            <v>36117</v>
          </cell>
        </row>
        <row r="1416">
          <cell r="A1416">
            <v>36118</v>
          </cell>
        </row>
        <row r="1417">
          <cell r="A1417">
            <v>36119</v>
          </cell>
        </row>
        <row r="1418">
          <cell r="A1418">
            <v>36120</v>
          </cell>
        </row>
        <row r="1419">
          <cell r="A1419">
            <v>36121</v>
          </cell>
        </row>
        <row r="1420">
          <cell r="A1420">
            <v>36122</v>
          </cell>
        </row>
        <row r="1421">
          <cell r="A1421">
            <v>36123</v>
          </cell>
        </row>
        <row r="1422">
          <cell r="A1422">
            <v>36124</v>
          </cell>
        </row>
        <row r="1423">
          <cell r="A1423">
            <v>36125</v>
          </cell>
        </row>
        <row r="1424">
          <cell r="A1424">
            <v>36126</v>
          </cell>
        </row>
        <row r="1425">
          <cell r="A1425">
            <v>36127</v>
          </cell>
        </row>
        <row r="1426">
          <cell r="A1426">
            <v>36128</v>
          </cell>
        </row>
        <row r="1427">
          <cell r="A1427">
            <v>36129</v>
          </cell>
        </row>
        <row r="1428">
          <cell r="A1428">
            <v>36130</v>
          </cell>
        </row>
        <row r="1429">
          <cell r="A1429">
            <v>36131</v>
          </cell>
        </row>
        <row r="1430">
          <cell r="A1430">
            <v>36132</v>
          </cell>
        </row>
        <row r="1431">
          <cell r="A1431">
            <v>36133</v>
          </cell>
        </row>
        <row r="1432">
          <cell r="A1432">
            <v>36134</v>
          </cell>
        </row>
        <row r="1433">
          <cell r="A1433">
            <v>36135</v>
          </cell>
        </row>
        <row r="1434">
          <cell r="A1434">
            <v>36136</v>
          </cell>
        </row>
        <row r="1435">
          <cell r="A1435">
            <v>36137</v>
          </cell>
        </row>
        <row r="1436">
          <cell r="A1436">
            <v>36138</v>
          </cell>
        </row>
        <row r="1437">
          <cell r="A1437">
            <v>36139</v>
          </cell>
        </row>
        <row r="1438">
          <cell r="A1438">
            <v>36140</v>
          </cell>
        </row>
        <row r="1439">
          <cell r="A1439">
            <v>36141</v>
          </cell>
        </row>
        <row r="1440">
          <cell r="A1440">
            <v>36142</v>
          </cell>
        </row>
        <row r="1441">
          <cell r="A1441">
            <v>36143</v>
          </cell>
        </row>
        <row r="1442">
          <cell r="A1442">
            <v>36144</v>
          </cell>
        </row>
        <row r="1443">
          <cell r="A1443">
            <v>36145</v>
          </cell>
        </row>
        <row r="1444">
          <cell r="A1444">
            <v>36146</v>
          </cell>
        </row>
        <row r="1445">
          <cell r="A1445">
            <v>36147</v>
          </cell>
        </row>
        <row r="1446">
          <cell r="A1446">
            <v>36148</v>
          </cell>
        </row>
        <row r="1447">
          <cell r="A1447">
            <v>36149</v>
          </cell>
        </row>
        <row r="1448">
          <cell r="A1448">
            <v>36150</v>
          </cell>
        </row>
        <row r="1449">
          <cell r="A1449">
            <v>36151</v>
          </cell>
        </row>
        <row r="1450">
          <cell r="A1450">
            <v>36152</v>
          </cell>
        </row>
        <row r="1451">
          <cell r="A1451">
            <v>36153</v>
          </cell>
        </row>
        <row r="1452">
          <cell r="A1452">
            <v>36154</v>
          </cell>
        </row>
        <row r="1453">
          <cell r="A1453">
            <v>36155</v>
          </cell>
        </row>
        <row r="1454">
          <cell r="A1454">
            <v>36156</v>
          </cell>
        </row>
        <row r="1455">
          <cell r="A1455">
            <v>36157</v>
          </cell>
        </row>
        <row r="1456">
          <cell r="A1456">
            <v>36158</v>
          </cell>
        </row>
        <row r="1457">
          <cell r="A1457">
            <v>36159</v>
          </cell>
        </row>
        <row r="1458">
          <cell r="A1458">
            <v>36160</v>
          </cell>
        </row>
        <row r="1459">
          <cell r="A1459">
            <v>36161</v>
          </cell>
        </row>
        <row r="1460">
          <cell r="A1460">
            <v>36162</v>
          </cell>
        </row>
        <row r="1461">
          <cell r="A1461">
            <v>36163</v>
          </cell>
        </row>
        <row r="1462">
          <cell r="A1462">
            <v>36164</v>
          </cell>
        </row>
        <row r="1463">
          <cell r="A1463">
            <v>36165</v>
          </cell>
        </row>
        <row r="1464">
          <cell r="A1464">
            <v>36166</v>
          </cell>
        </row>
        <row r="1465">
          <cell r="A1465">
            <v>36167</v>
          </cell>
        </row>
        <row r="1466">
          <cell r="A1466">
            <v>36168</v>
          </cell>
        </row>
        <row r="1467">
          <cell r="A1467">
            <v>36169</v>
          </cell>
        </row>
        <row r="1468">
          <cell r="A1468">
            <v>36170</v>
          </cell>
        </row>
        <row r="1469">
          <cell r="A1469">
            <v>36171</v>
          </cell>
        </row>
        <row r="1470">
          <cell r="A1470">
            <v>36172</v>
          </cell>
        </row>
        <row r="1471">
          <cell r="A1471">
            <v>36173</v>
          </cell>
        </row>
        <row r="1472">
          <cell r="A1472">
            <v>36174</v>
          </cell>
        </row>
        <row r="1473">
          <cell r="A1473">
            <v>36175</v>
          </cell>
        </row>
        <row r="1474">
          <cell r="A1474">
            <v>36176</v>
          </cell>
        </row>
        <row r="1475">
          <cell r="A1475">
            <v>36177</v>
          </cell>
        </row>
        <row r="1476">
          <cell r="A1476">
            <v>36178</v>
          </cell>
        </row>
        <row r="1477">
          <cell r="A1477">
            <v>36179</v>
          </cell>
        </row>
        <row r="1478">
          <cell r="A1478">
            <v>36180</v>
          </cell>
        </row>
        <row r="1479">
          <cell r="A1479">
            <v>36181</v>
          </cell>
        </row>
        <row r="1480">
          <cell r="A1480">
            <v>36182</v>
          </cell>
        </row>
        <row r="1481">
          <cell r="A1481">
            <v>36183</v>
          </cell>
        </row>
        <row r="1482">
          <cell r="A1482">
            <v>36184</v>
          </cell>
        </row>
        <row r="1483">
          <cell r="A1483">
            <v>36185</v>
          </cell>
        </row>
        <row r="1484">
          <cell r="A1484">
            <v>36186</v>
          </cell>
        </row>
        <row r="1485">
          <cell r="A1485">
            <v>36187</v>
          </cell>
        </row>
        <row r="1486">
          <cell r="A1486">
            <v>36188</v>
          </cell>
        </row>
        <row r="1487">
          <cell r="A1487">
            <v>36189</v>
          </cell>
        </row>
        <row r="1488">
          <cell r="A1488">
            <v>36190</v>
          </cell>
        </row>
        <row r="1489">
          <cell r="A1489">
            <v>36191</v>
          </cell>
        </row>
        <row r="1490">
          <cell r="A1490">
            <v>36192</v>
          </cell>
        </row>
        <row r="1491">
          <cell r="A1491">
            <v>36193</v>
          </cell>
        </row>
        <row r="1492">
          <cell r="A1492">
            <v>36194</v>
          </cell>
        </row>
        <row r="1493">
          <cell r="A1493">
            <v>36195</v>
          </cell>
        </row>
        <row r="1494">
          <cell r="A1494">
            <v>36196</v>
          </cell>
        </row>
        <row r="1495">
          <cell r="A1495">
            <v>36197</v>
          </cell>
        </row>
        <row r="1496">
          <cell r="A1496">
            <v>36198</v>
          </cell>
        </row>
        <row r="1497">
          <cell r="A1497">
            <v>36199</v>
          </cell>
        </row>
        <row r="1498">
          <cell r="A1498">
            <v>36200</v>
          </cell>
        </row>
        <row r="1499">
          <cell r="A1499">
            <v>36201</v>
          </cell>
        </row>
        <row r="1500">
          <cell r="A1500">
            <v>36202</v>
          </cell>
        </row>
        <row r="1501">
          <cell r="A1501">
            <v>36203</v>
          </cell>
        </row>
        <row r="1502">
          <cell r="A1502">
            <v>36204</v>
          </cell>
        </row>
        <row r="1503">
          <cell r="A1503">
            <v>36205</v>
          </cell>
        </row>
        <row r="1504">
          <cell r="A1504">
            <v>36206</v>
          </cell>
        </row>
        <row r="1505">
          <cell r="A1505">
            <v>36207</v>
          </cell>
        </row>
        <row r="1506">
          <cell r="A1506">
            <v>36208</v>
          </cell>
        </row>
        <row r="1507">
          <cell r="A1507">
            <v>36209</v>
          </cell>
        </row>
        <row r="1508">
          <cell r="A1508">
            <v>36210</v>
          </cell>
        </row>
        <row r="1509">
          <cell r="A1509">
            <v>36211</v>
          </cell>
        </row>
        <row r="1510">
          <cell r="A1510">
            <v>36212</v>
          </cell>
        </row>
        <row r="1511">
          <cell r="A1511">
            <v>36213</v>
          </cell>
        </row>
        <row r="1512">
          <cell r="A1512">
            <v>36214</v>
          </cell>
        </row>
        <row r="1513">
          <cell r="A1513">
            <v>36215</v>
          </cell>
        </row>
        <row r="1514">
          <cell r="A1514">
            <v>36216</v>
          </cell>
        </row>
        <row r="1515">
          <cell r="A1515">
            <v>36217</v>
          </cell>
        </row>
        <row r="1516">
          <cell r="A1516">
            <v>36218</v>
          </cell>
        </row>
        <row r="1517">
          <cell r="A1517">
            <v>36219</v>
          </cell>
        </row>
        <row r="1518">
          <cell r="A1518">
            <v>36220</v>
          </cell>
        </row>
        <row r="1519">
          <cell r="A1519">
            <v>36221</v>
          </cell>
        </row>
        <row r="1520">
          <cell r="A1520">
            <v>36222</v>
          </cell>
        </row>
        <row r="1521">
          <cell r="A1521">
            <v>36223</v>
          </cell>
        </row>
        <row r="1522">
          <cell r="A1522">
            <v>36224</v>
          </cell>
        </row>
        <row r="1523">
          <cell r="A1523">
            <v>36225</v>
          </cell>
        </row>
        <row r="1524">
          <cell r="A1524">
            <v>36226</v>
          </cell>
        </row>
        <row r="1525">
          <cell r="A1525">
            <v>36227</v>
          </cell>
        </row>
        <row r="1526">
          <cell r="A1526">
            <v>36228</v>
          </cell>
        </row>
        <row r="1527">
          <cell r="A1527">
            <v>36229</v>
          </cell>
        </row>
        <row r="1528">
          <cell r="A1528">
            <v>36230</v>
          </cell>
        </row>
        <row r="1529">
          <cell r="A1529">
            <v>36231</v>
          </cell>
        </row>
        <row r="1530">
          <cell r="A1530">
            <v>36232</v>
          </cell>
        </row>
        <row r="1531">
          <cell r="A1531">
            <v>36233</v>
          </cell>
        </row>
        <row r="1532">
          <cell r="A1532">
            <v>36234</v>
          </cell>
        </row>
        <row r="1533">
          <cell r="A1533">
            <v>36235</v>
          </cell>
        </row>
        <row r="1534">
          <cell r="A1534">
            <v>36236</v>
          </cell>
        </row>
        <row r="1535">
          <cell r="A1535">
            <v>36237</v>
          </cell>
        </row>
        <row r="1536">
          <cell r="A1536">
            <v>36238</v>
          </cell>
        </row>
        <row r="1537">
          <cell r="A1537">
            <v>36239</v>
          </cell>
        </row>
        <row r="1538">
          <cell r="A1538">
            <v>36240</v>
          </cell>
        </row>
        <row r="1539">
          <cell r="A1539">
            <v>36241</v>
          </cell>
        </row>
        <row r="1540">
          <cell r="A1540">
            <v>36242</v>
          </cell>
        </row>
        <row r="1541">
          <cell r="A1541">
            <v>36243</v>
          </cell>
        </row>
        <row r="1542">
          <cell r="A1542">
            <v>36244</v>
          </cell>
        </row>
        <row r="1543">
          <cell r="A1543">
            <v>36245</v>
          </cell>
        </row>
        <row r="1544">
          <cell r="A1544">
            <v>36246</v>
          </cell>
        </row>
        <row r="1545">
          <cell r="A1545">
            <v>36247</v>
          </cell>
        </row>
        <row r="1546">
          <cell r="A1546">
            <v>36248</v>
          </cell>
        </row>
        <row r="1547">
          <cell r="A1547">
            <v>36249</v>
          </cell>
        </row>
        <row r="1548">
          <cell r="A1548">
            <v>36250</v>
          </cell>
        </row>
        <row r="1549">
          <cell r="A1549">
            <v>36251</v>
          </cell>
        </row>
        <row r="1550">
          <cell r="A1550">
            <v>36252</v>
          </cell>
        </row>
        <row r="1551">
          <cell r="A1551">
            <v>36253</v>
          </cell>
        </row>
        <row r="1552">
          <cell r="A1552">
            <v>36254</v>
          </cell>
        </row>
        <row r="1553">
          <cell r="A1553">
            <v>36255</v>
          </cell>
        </row>
        <row r="1554">
          <cell r="A1554">
            <v>36256</v>
          </cell>
        </row>
        <row r="1555">
          <cell r="A1555">
            <v>36257</v>
          </cell>
        </row>
        <row r="1556">
          <cell r="A1556">
            <v>36258</v>
          </cell>
        </row>
        <row r="1557">
          <cell r="A1557">
            <v>36259</v>
          </cell>
        </row>
        <row r="1558">
          <cell r="A1558">
            <v>36260</v>
          </cell>
        </row>
        <row r="1559">
          <cell r="A1559">
            <v>36261</v>
          </cell>
        </row>
        <row r="1560">
          <cell r="A1560">
            <v>36262</v>
          </cell>
        </row>
        <row r="1561">
          <cell r="A1561">
            <v>36263</v>
          </cell>
        </row>
        <row r="1562">
          <cell r="A1562">
            <v>36264</v>
          </cell>
        </row>
        <row r="1563">
          <cell r="A1563">
            <v>36265</v>
          </cell>
        </row>
        <row r="1564">
          <cell r="A1564">
            <v>36266</v>
          </cell>
        </row>
        <row r="1565">
          <cell r="A1565">
            <v>36267</v>
          </cell>
        </row>
        <row r="1566">
          <cell r="A1566">
            <v>36268</v>
          </cell>
        </row>
        <row r="1567">
          <cell r="A1567">
            <v>36269</v>
          </cell>
        </row>
        <row r="1568">
          <cell r="A1568">
            <v>36270</v>
          </cell>
        </row>
        <row r="1569">
          <cell r="A1569">
            <v>36271</v>
          </cell>
        </row>
        <row r="1570">
          <cell r="A1570">
            <v>36272</v>
          </cell>
        </row>
        <row r="1571">
          <cell r="A1571">
            <v>36273</v>
          </cell>
        </row>
        <row r="1572">
          <cell r="A1572">
            <v>36274</v>
          </cell>
        </row>
        <row r="1573">
          <cell r="A1573">
            <v>36275</v>
          </cell>
        </row>
        <row r="1574">
          <cell r="A1574">
            <v>36276</v>
          </cell>
        </row>
        <row r="1575">
          <cell r="A1575">
            <v>36277</v>
          </cell>
        </row>
        <row r="1576">
          <cell r="A1576">
            <v>36278</v>
          </cell>
        </row>
        <row r="1577">
          <cell r="A1577">
            <v>36279</v>
          </cell>
        </row>
        <row r="1578">
          <cell r="A1578">
            <v>36280</v>
          </cell>
        </row>
        <row r="1579">
          <cell r="A1579">
            <v>36281</v>
          </cell>
        </row>
        <row r="1580">
          <cell r="A1580">
            <v>36282</v>
          </cell>
        </row>
        <row r="1581">
          <cell r="A1581">
            <v>36283</v>
          </cell>
        </row>
        <row r="1582">
          <cell r="A1582">
            <v>36284</v>
          </cell>
        </row>
        <row r="1583">
          <cell r="A1583">
            <v>36285</v>
          </cell>
        </row>
        <row r="1584">
          <cell r="A1584">
            <v>36286</v>
          </cell>
        </row>
        <row r="1585">
          <cell r="A1585">
            <v>36287</v>
          </cell>
        </row>
        <row r="1586">
          <cell r="A1586">
            <v>36288</v>
          </cell>
        </row>
        <row r="1587">
          <cell r="A1587">
            <v>36289</v>
          </cell>
        </row>
        <row r="1588">
          <cell r="A1588">
            <v>36290</v>
          </cell>
        </row>
        <row r="1589">
          <cell r="A1589">
            <v>36291</v>
          </cell>
        </row>
        <row r="1590">
          <cell r="A1590">
            <v>36292</v>
          </cell>
        </row>
        <row r="1591">
          <cell r="A1591">
            <v>36293</v>
          </cell>
        </row>
        <row r="1592">
          <cell r="A1592">
            <v>36294</v>
          </cell>
        </row>
        <row r="1593">
          <cell r="A1593">
            <v>36295</v>
          </cell>
        </row>
        <row r="1594">
          <cell r="A1594">
            <v>36296</v>
          </cell>
        </row>
        <row r="1595">
          <cell r="A1595">
            <v>36297</v>
          </cell>
        </row>
        <row r="1596">
          <cell r="A1596">
            <v>36298</v>
          </cell>
        </row>
        <row r="1597">
          <cell r="A1597">
            <v>36299</v>
          </cell>
        </row>
        <row r="1598">
          <cell r="A1598">
            <v>36300</v>
          </cell>
        </row>
        <row r="1599">
          <cell r="A1599">
            <v>36301</v>
          </cell>
        </row>
        <row r="1600">
          <cell r="A1600">
            <v>36302</v>
          </cell>
        </row>
        <row r="1601">
          <cell r="A1601">
            <v>36303</v>
          </cell>
        </row>
        <row r="1602">
          <cell r="A1602">
            <v>36304</v>
          </cell>
        </row>
        <row r="1603">
          <cell r="A1603">
            <v>36305</v>
          </cell>
        </row>
        <row r="1604">
          <cell r="A1604">
            <v>36306</v>
          </cell>
        </row>
        <row r="1605">
          <cell r="A1605">
            <v>36307</v>
          </cell>
        </row>
        <row r="1606">
          <cell r="A1606">
            <v>36308</v>
          </cell>
        </row>
        <row r="1607">
          <cell r="A1607">
            <v>36309</v>
          </cell>
        </row>
        <row r="1608">
          <cell r="A1608">
            <v>36310</v>
          </cell>
        </row>
        <row r="1609">
          <cell r="A1609">
            <v>36311</v>
          </cell>
        </row>
        <row r="1610">
          <cell r="A1610">
            <v>36312</v>
          </cell>
        </row>
        <row r="1611">
          <cell r="A1611">
            <v>36313</v>
          </cell>
        </row>
        <row r="1612">
          <cell r="A1612">
            <v>36314</v>
          </cell>
        </row>
        <row r="1613">
          <cell r="A1613">
            <v>36315</v>
          </cell>
        </row>
        <row r="1614">
          <cell r="A1614">
            <v>36316</v>
          </cell>
        </row>
        <row r="1615">
          <cell r="A1615">
            <v>36317</v>
          </cell>
        </row>
        <row r="1616">
          <cell r="A1616">
            <v>36318</v>
          </cell>
        </row>
        <row r="1617">
          <cell r="A1617">
            <v>36319</v>
          </cell>
        </row>
        <row r="1618">
          <cell r="A1618">
            <v>36320</v>
          </cell>
        </row>
        <row r="1619">
          <cell r="A1619">
            <v>36321</v>
          </cell>
        </row>
        <row r="1620">
          <cell r="A1620">
            <v>36322</v>
          </cell>
        </row>
        <row r="1621">
          <cell r="A1621">
            <v>36323</v>
          </cell>
        </row>
        <row r="1622">
          <cell r="A1622">
            <v>36324</v>
          </cell>
        </row>
        <row r="1623">
          <cell r="A1623">
            <v>36325</v>
          </cell>
        </row>
        <row r="1624">
          <cell r="A1624">
            <v>36326</v>
          </cell>
        </row>
        <row r="1625">
          <cell r="A1625">
            <v>36327</v>
          </cell>
        </row>
        <row r="1626">
          <cell r="A1626">
            <v>36328</v>
          </cell>
        </row>
        <row r="1627">
          <cell r="A1627">
            <v>36329</v>
          </cell>
        </row>
        <row r="1628">
          <cell r="A1628">
            <v>36330</v>
          </cell>
        </row>
        <row r="1629">
          <cell r="A1629">
            <v>36331</v>
          </cell>
        </row>
        <row r="1630">
          <cell r="A1630">
            <v>36332</v>
          </cell>
        </row>
        <row r="1631">
          <cell r="A1631">
            <v>36333</v>
          </cell>
        </row>
        <row r="1632">
          <cell r="A1632">
            <v>36334</v>
          </cell>
        </row>
        <row r="1633">
          <cell r="A1633">
            <v>36335</v>
          </cell>
        </row>
        <row r="1634">
          <cell r="A1634">
            <v>36336</v>
          </cell>
        </row>
        <row r="1635">
          <cell r="A1635">
            <v>36337</v>
          </cell>
        </row>
        <row r="1636">
          <cell r="A1636">
            <v>36338</v>
          </cell>
        </row>
        <row r="1637">
          <cell r="A1637">
            <v>36339</v>
          </cell>
        </row>
        <row r="1638">
          <cell r="A1638">
            <v>36340</v>
          </cell>
        </row>
        <row r="1639">
          <cell r="A1639">
            <v>36341</v>
          </cell>
        </row>
        <row r="1640">
          <cell r="A1640">
            <v>36342</v>
          </cell>
        </row>
        <row r="1641">
          <cell r="A1641">
            <v>36343</v>
          </cell>
        </row>
        <row r="1642">
          <cell r="A1642">
            <v>36344</v>
          </cell>
        </row>
        <row r="1643">
          <cell r="A1643">
            <v>36345</v>
          </cell>
        </row>
        <row r="1644">
          <cell r="A1644">
            <v>36346</v>
          </cell>
        </row>
        <row r="1645">
          <cell r="A1645">
            <v>36347</v>
          </cell>
        </row>
        <row r="1646">
          <cell r="A1646">
            <v>36348</v>
          </cell>
        </row>
        <row r="1647">
          <cell r="A1647">
            <v>36349</v>
          </cell>
        </row>
        <row r="1648">
          <cell r="A1648">
            <v>36350</v>
          </cell>
        </row>
        <row r="1649">
          <cell r="A1649">
            <v>36351</v>
          </cell>
        </row>
        <row r="1650">
          <cell r="A1650">
            <v>36352</v>
          </cell>
        </row>
        <row r="1651">
          <cell r="A1651">
            <v>36353</v>
          </cell>
        </row>
        <row r="1652">
          <cell r="A1652">
            <v>36354</v>
          </cell>
        </row>
        <row r="1653">
          <cell r="A1653">
            <v>36355</v>
          </cell>
        </row>
        <row r="1654">
          <cell r="A1654">
            <v>36356</v>
          </cell>
        </row>
        <row r="1655">
          <cell r="A1655">
            <v>36357</v>
          </cell>
        </row>
        <row r="1656">
          <cell r="A1656">
            <v>36358</v>
          </cell>
        </row>
        <row r="1657">
          <cell r="A1657">
            <v>36359</v>
          </cell>
        </row>
        <row r="1658">
          <cell r="A1658">
            <v>36360</v>
          </cell>
        </row>
        <row r="1659">
          <cell r="A1659">
            <v>36361</v>
          </cell>
        </row>
        <row r="1660">
          <cell r="A1660">
            <v>36362</v>
          </cell>
        </row>
        <row r="1661">
          <cell r="A1661">
            <v>36363</v>
          </cell>
        </row>
        <row r="1662">
          <cell r="A1662">
            <v>36364</v>
          </cell>
        </row>
        <row r="1663">
          <cell r="A1663">
            <v>36365</v>
          </cell>
        </row>
        <row r="1664">
          <cell r="A1664">
            <v>36366</v>
          </cell>
        </row>
        <row r="1665">
          <cell r="A1665">
            <v>36367</v>
          </cell>
        </row>
        <row r="1666">
          <cell r="A1666">
            <v>36368</v>
          </cell>
        </row>
        <row r="1667">
          <cell r="A1667">
            <v>36369</v>
          </cell>
        </row>
        <row r="1668">
          <cell r="A1668">
            <v>36370</v>
          </cell>
        </row>
        <row r="1669">
          <cell r="A1669">
            <v>36371</v>
          </cell>
        </row>
        <row r="1670">
          <cell r="A1670">
            <v>36372</v>
          </cell>
        </row>
        <row r="1671">
          <cell r="A1671">
            <v>36373</v>
          </cell>
        </row>
        <row r="1672">
          <cell r="A1672">
            <v>36374</v>
          </cell>
        </row>
        <row r="1673">
          <cell r="A1673">
            <v>36375</v>
          </cell>
        </row>
        <row r="1674">
          <cell r="A1674">
            <v>36376</v>
          </cell>
        </row>
        <row r="1675">
          <cell r="A1675">
            <v>36377</v>
          </cell>
        </row>
        <row r="1676">
          <cell r="A1676">
            <v>36378</v>
          </cell>
        </row>
        <row r="1677">
          <cell r="A1677">
            <v>36379</v>
          </cell>
        </row>
        <row r="1678">
          <cell r="A1678">
            <v>36380</v>
          </cell>
        </row>
        <row r="1679">
          <cell r="A1679">
            <v>36381</v>
          </cell>
        </row>
        <row r="1680">
          <cell r="A1680">
            <v>36382</v>
          </cell>
        </row>
        <row r="1681">
          <cell r="A1681">
            <v>36383</v>
          </cell>
        </row>
        <row r="1682">
          <cell r="A1682">
            <v>36384</v>
          </cell>
        </row>
        <row r="1683">
          <cell r="A1683">
            <v>36385</v>
          </cell>
        </row>
        <row r="1684">
          <cell r="A1684">
            <v>36386</v>
          </cell>
        </row>
        <row r="1685">
          <cell r="A1685">
            <v>36387</v>
          </cell>
        </row>
        <row r="1686">
          <cell r="A1686">
            <v>36388</v>
          </cell>
        </row>
        <row r="1687">
          <cell r="A1687">
            <v>36389</v>
          </cell>
        </row>
        <row r="1688">
          <cell r="A1688">
            <v>36390</v>
          </cell>
        </row>
        <row r="1689">
          <cell r="A1689">
            <v>36391</v>
          </cell>
        </row>
        <row r="1690">
          <cell r="A1690">
            <v>36392</v>
          </cell>
        </row>
        <row r="1691">
          <cell r="A1691">
            <v>36393</v>
          </cell>
        </row>
        <row r="1692">
          <cell r="A1692">
            <v>36394</v>
          </cell>
        </row>
        <row r="1693">
          <cell r="A1693">
            <v>36395</v>
          </cell>
        </row>
        <row r="1694">
          <cell r="A1694">
            <v>36396</v>
          </cell>
        </row>
        <row r="1695">
          <cell r="A1695">
            <v>36397</v>
          </cell>
        </row>
        <row r="1696">
          <cell r="A1696">
            <v>36398</v>
          </cell>
        </row>
        <row r="1697">
          <cell r="A1697">
            <v>36399</v>
          </cell>
        </row>
        <row r="1698">
          <cell r="A1698">
            <v>36400</v>
          </cell>
        </row>
        <row r="1699">
          <cell r="A1699">
            <v>36401</v>
          </cell>
        </row>
        <row r="1700">
          <cell r="A1700">
            <v>36402</v>
          </cell>
        </row>
        <row r="1701">
          <cell r="A1701">
            <v>36403</v>
          </cell>
        </row>
        <row r="1702">
          <cell r="A1702">
            <v>36404</v>
          </cell>
        </row>
        <row r="1703">
          <cell r="A1703">
            <v>36405</v>
          </cell>
        </row>
        <row r="1704">
          <cell r="A1704">
            <v>36406</v>
          </cell>
        </row>
        <row r="1705">
          <cell r="A1705">
            <v>36407</v>
          </cell>
        </row>
        <row r="1706">
          <cell r="A1706">
            <v>36408</v>
          </cell>
        </row>
        <row r="1707">
          <cell r="A1707">
            <v>36409</v>
          </cell>
        </row>
        <row r="1708">
          <cell r="A1708">
            <v>36410</v>
          </cell>
        </row>
        <row r="1709">
          <cell r="A1709">
            <v>36411</v>
          </cell>
        </row>
        <row r="1710">
          <cell r="A1710">
            <v>36412</v>
          </cell>
        </row>
        <row r="1711">
          <cell r="A1711">
            <v>36413</v>
          </cell>
        </row>
        <row r="1712">
          <cell r="A1712">
            <v>36414</v>
          </cell>
        </row>
        <row r="1713">
          <cell r="A1713">
            <v>36415</v>
          </cell>
        </row>
        <row r="1714">
          <cell r="A1714">
            <v>36416</v>
          </cell>
        </row>
        <row r="1715">
          <cell r="A1715">
            <v>36417</v>
          </cell>
        </row>
        <row r="1716">
          <cell r="A1716">
            <v>36418</v>
          </cell>
        </row>
        <row r="1717">
          <cell r="A1717">
            <v>36419</v>
          </cell>
        </row>
        <row r="1718">
          <cell r="A1718">
            <v>36420</v>
          </cell>
        </row>
        <row r="1719">
          <cell r="A1719">
            <v>36421</v>
          </cell>
        </row>
        <row r="1720">
          <cell r="A1720">
            <v>36422</v>
          </cell>
        </row>
        <row r="1721">
          <cell r="A1721">
            <v>36423</v>
          </cell>
        </row>
        <row r="1722">
          <cell r="A1722">
            <v>36424</v>
          </cell>
        </row>
        <row r="1723">
          <cell r="A1723">
            <v>36425</v>
          </cell>
        </row>
        <row r="1724">
          <cell r="A1724">
            <v>36426</v>
          </cell>
        </row>
        <row r="1725">
          <cell r="A1725">
            <v>36427</v>
          </cell>
        </row>
        <row r="1726">
          <cell r="A1726">
            <v>36428</v>
          </cell>
        </row>
        <row r="1727">
          <cell r="A1727">
            <v>36429</v>
          </cell>
        </row>
        <row r="1728">
          <cell r="A1728">
            <v>36430</v>
          </cell>
        </row>
        <row r="1729">
          <cell r="A1729">
            <v>36431</v>
          </cell>
        </row>
        <row r="1730">
          <cell r="A1730">
            <v>36432</v>
          </cell>
        </row>
        <row r="1731">
          <cell r="A1731">
            <v>36433</v>
          </cell>
        </row>
        <row r="1732">
          <cell r="A1732">
            <v>36434</v>
          </cell>
        </row>
        <row r="1733">
          <cell r="A1733">
            <v>36435</v>
          </cell>
        </row>
        <row r="1734">
          <cell r="A1734">
            <v>36436</v>
          </cell>
        </row>
        <row r="1735">
          <cell r="A1735">
            <v>36437</v>
          </cell>
        </row>
        <row r="1736">
          <cell r="A1736">
            <v>36438</v>
          </cell>
        </row>
        <row r="1737">
          <cell r="A1737">
            <v>36439</v>
          </cell>
        </row>
        <row r="1738">
          <cell r="A1738">
            <v>36440</v>
          </cell>
        </row>
        <row r="1739">
          <cell r="A1739">
            <v>36441</v>
          </cell>
        </row>
        <row r="1740">
          <cell r="A1740">
            <v>36442</v>
          </cell>
        </row>
        <row r="1741">
          <cell r="A1741">
            <v>36443</v>
          </cell>
        </row>
        <row r="1742">
          <cell r="A1742">
            <v>36444</v>
          </cell>
        </row>
        <row r="1743">
          <cell r="A1743">
            <v>36445</v>
          </cell>
        </row>
        <row r="1744">
          <cell r="A1744">
            <v>36446</v>
          </cell>
        </row>
        <row r="1745">
          <cell r="A1745">
            <v>36447</v>
          </cell>
        </row>
        <row r="1746">
          <cell r="A1746">
            <v>36448</v>
          </cell>
        </row>
        <row r="1747">
          <cell r="A1747">
            <v>36449</v>
          </cell>
        </row>
        <row r="1748">
          <cell r="A1748">
            <v>36450</v>
          </cell>
        </row>
        <row r="1749">
          <cell r="A1749">
            <v>36451</v>
          </cell>
        </row>
        <row r="1750">
          <cell r="A1750">
            <v>36452</v>
          </cell>
        </row>
        <row r="1751">
          <cell r="A1751">
            <v>36453</v>
          </cell>
        </row>
        <row r="1752">
          <cell r="A1752">
            <v>36454</v>
          </cell>
        </row>
        <row r="1753">
          <cell r="A1753">
            <v>36455</v>
          </cell>
        </row>
        <row r="1754">
          <cell r="A1754">
            <v>36456</v>
          </cell>
        </row>
        <row r="1755">
          <cell r="A1755">
            <v>36457</v>
          </cell>
        </row>
        <row r="1756">
          <cell r="A1756">
            <v>36458</v>
          </cell>
        </row>
        <row r="1757">
          <cell r="A1757">
            <v>36459</v>
          </cell>
        </row>
        <row r="1758">
          <cell r="A1758">
            <v>36460</v>
          </cell>
        </row>
        <row r="1759">
          <cell r="A1759">
            <v>36461</v>
          </cell>
        </row>
        <row r="1760">
          <cell r="A1760">
            <v>36462</v>
          </cell>
        </row>
        <row r="1761">
          <cell r="A1761">
            <v>36463</v>
          </cell>
        </row>
        <row r="1762">
          <cell r="A1762">
            <v>36464</v>
          </cell>
        </row>
        <row r="1763">
          <cell r="A1763">
            <v>36465</v>
          </cell>
        </row>
        <row r="1764">
          <cell r="A1764">
            <v>36466</v>
          </cell>
        </row>
        <row r="1765">
          <cell r="A1765">
            <v>36467</v>
          </cell>
        </row>
        <row r="1766">
          <cell r="A1766">
            <v>36468</v>
          </cell>
        </row>
        <row r="1767">
          <cell r="A1767">
            <v>36469</v>
          </cell>
        </row>
        <row r="1768">
          <cell r="A1768">
            <v>36470</v>
          </cell>
        </row>
        <row r="1769">
          <cell r="A1769">
            <v>36471</v>
          </cell>
        </row>
        <row r="1770">
          <cell r="A1770">
            <v>36472</v>
          </cell>
        </row>
        <row r="1771">
          <cell r="A1771">
            <v>36473</v>
          </cell>
        </row>
        <row r="1772">
          <cell r="A1772">
            <v>36474</v>
          </cell>
        </row>
        <row r="1773">
          <cell r="A1773">
            <v>36475</v>
          </cell>
        </row>
        <row r="1774">
          <cell r="A1774">
            <v>36476</v>
          </cell>
        </row>
        <row r="1775">
          <cell r="A1775">
            <v>36477</v>
          </cell>
        </row>
        <row r="1776">
          <cell r="A1776">
            <v>36478</v>
          </cell>
        </row>
        <row r="1777">
          <cell r="A1777">
            <v>36479</v>
          </cell>
        </row>
        <row r="1778">
          <cell r="A1778">
            <v>36480</v>
          </cell>
        </row>
        <row r="1779">
          <cell r="A1779">
            <v>36481</v>
          </cell>
        </row>
        <row r="1780">
          <cell r="A1780">
            <v>36482</v>
          </cell>
        </row>
        <row r="1781">
          <cell r="A1781">
            <v>36483</v>
          </cell>
        </row>
        <row r="1782">
          <cell r="A1782">
            <v>36484</v>
          </cell>
        </row>
        <row r="1783">
          <cell r="A1783">
            <v>36485</v>
          </cell>
        </row>
        <row r="1784">
          <cell r="A1784">
            <v>36486</v>
          </cell>
        </row>
        <row r="1785">
          <cell r="A1785">
            <v>36487</v>
          </cell>
        </row>
        <row r="1786">
          <cell r="A1786">
            <v>36488</v>
          </cell>
        </row>
        <row r="1787">
          <cell r="A1787">
            <v>36489</v>
          </cell>
        </row>
        <row r="1788">
          <cell r="A1788">
            <v>36490</v>
          </cell>
        </row>
        <row r="1789">
          <cell r="A1789">
            <v>36491</v>
          </cell>
        </row>
        <row r="1790">
          <cell r="A1790">
            <v>36492</v>
          </cell>
        </row>
        <row r="1791">
          <cell r="A1791">
            <v>36493</v>
          </cell>
        </row>
        <row r="1792">
          <cell r="A1792">
            <v>36494</v>
          </cell>
        </row>
        <row r="1793">
          <cell r="A1793">
            <v>36495</v>
          </cell>
        </row>
        <row r="1794">
          <cell r="A1794">
            <v>36496</v>
          </cell>
        </row>
        <row r="1795">
          <cell r="A1795">
            <v>36497</v>
          </cell>
        </row>
        <row r="1796">
          <cell r="A1796">
            <v>36498</v>
          </cell>
        </row>
        <row r="1797">
          <cell r="A1797">
            <v>36499</v>
          </cell>
        </row>
        <row r="1798">
          <cell r="A1798">
            <v>36500</v>
          </cell>
        </row>
        <row r="1799">
          <cell r="A1799">
            <v>36501</v>
          </cell>
        </row>
        <row r="1800">
          <cell r="A1800">
            <v>36502</v>
          </cell>
        </row>
        <row r="1801">
          <cell r="A1801">
            <v>36503</v>
          </cell>
        </row>
        <row r="1802">
          <cell r="A1802">
            <v>36504</v>
          </cell>
        </row>
        <row r="1803">
          <cell r="A1803">
            <v>36505</v>
          </cell>
        </row>
        <row r="1804">
          <cell r="A1804">
            <v>36506</v>
          </cell>
        </row>
        <row r="1805">
          <cell r="A1805">
            <v>36507</v>
          </cell>
        </row>
        <row r="1806">
          <cell r="A1806">
            <v>36508</v>
          </cell>
        </row>
        <row r="1807">
          <cell r="A1807">
            <v>36509</v>
          </cell>
        </row>
        <row r="1808">
          <cell r="A1808">
            <v>36510</v>
          </cell>
        </row>
        <row r="1809">
          <cell r="A1809">
            <v>36511</v>
          </cell>
        </row>
        <row r="1810">
          <cell r="A1810">
            <v>36512</v>
          </cell>
        </row>
        <row r="1811">
          <cell r="A1811">
            <v>36513</v>
          </cell>
        </row>
        <row r="1812">
          <cell r="A1812">
            <v>36514</v>
          </cell>
        </row>
        <row r="1813">
          <cell r="A1813">
            <v>36515</v>
          </cell>
        </row>
        <row r="1814">
          <cell r="A1814">
            <v>36516</v>
          </cell>
        </row>
        <row r="1815">
          <cell r="A1815">
            <v>36517</v>
          </cell>
        </row>
        <row r="1816">
          <cell r="A1816">
            <v>36518</v>
          </cell>
        </row>
        <row r="1817">
          <cell r="A1817">
            <v>36519</v>
          </cell>
        </row>
        <row r="1818">
          <cell r="A1818">
            <v>36520</v>
          </cell>
        </row>
        <row r="1819">
          <cell r="A1819">
            <v>36521</v>
          </cell>
        </row>
        <row r="1820">
          <cell r="A1820">
            <v>36522</v>
          </cell>
        </row>
        <row r="1821">
          <cell r="A1821">
            <v>36523</v>
          </cell>
        </row>
        <row r="1822">
          <cell r="A1822">
            <v>36524</v>
          </cell>
        </row>
        <row r="1823">
          <cell r="A1823">
            <v>36525</v>
          </cell>
        </row>
        <row r="1824">
          <cell r="A1824">
            <v>36526</v>
          </cell>
        </row>
        <row r="1825">
          <cell r="A1825">
            <v>36527</v>
          </cell>
        </row>
        <row r="1826">
          <cell r="A1826">
            <v>36528</v>
          </cell>
        </row>
        <row r="1827">
          <cell r="A1827">
            <v>36529</v>
          </cell>
        </row>
        <row r="1828">
          <cell r="A1828">
            <v>36530</v>
          </cell>
        </row>
        <row r="1829">
          <cell r="A1829">
            <v>36531</v>
          </cell>
        </row>
        <row r="1830">
          <cell r="A1830">
            <v>36532</v>
          </cell>
        </row>
        <row r="1831">
          <cell r="A1831">
            <v>36533</v>
          </cell>
        </row>
        <row r="1832">
          <cell r="A1832">
            <v>36534</v>
          </cell>
        </row>
        <row r="1833">
          <cell r="A1833">
            <v>36535</v>
          </cell>
        </row>
        <row r="1834">
          <cell r="A1834">
            <v>36536</v>
          </cell>
        </row>
        <row r="1835">
          <cell r="A1835">
            <v>36537</v>
          </cell>
        </row>
        <row r="1836">
          <cell r="A1836">
            <v>36538</v>
          </cell>
        </row>
        <row r="1837">
          <cell r="A1837">
            <v>36539</v>
          </cell>
        </row>
        <row r="1838">
          <cell r="A1838">
            <v>36540</v>
          </cell>
        </row>
        <row r="1839">
          <cell r="A1839">
            <v>36541</v>
          </cell>
        </row>
        <row r="1840">
          <cell r="A1840">
            <v>36542</v>
          </cell>
        </row>
        <row r="1841">
          <cell r="A1841">
            <v>36543</v>
          </cell>
        </row>
        <row r="1842">
          <cell r="A1842">
            <v>36544</v>
          </cell>
        </row>
        <row r="1843">
          <cell r="A1843">
            <v>36545</v>
          </cell>
        </row>
        <row r="1844">
          <cell r="A1844">
            <v>36546</v>
          </cell>
        </row>
        <row r="1845">
          <cell r="A1845">
            <v>36547</v>
          </cell>
        </row>
        <row r="1846">
          <cell r="A1846">
            <v>36548</v>
          </cell>
        </row>
        <row r="1847">
          <cell r="A1847">
            <v>36549</v>
          </cell>
        </row>
        <row r="1848">
          <cell r="A1848">
            <v>36550</v>
          </cell>
        </row>
        <row r="1849">
          <cell r="A1849">
            <v>36551</v>
          </cell>
        </row>
        <row r="1850">
          <cell r="A1850">
            <v>36552</v>
          </cell>
        </row>
        <row r="1851">
          <cell r="A1851">
            <v>36553</v>
          </cell>
        </row>
        <row r="1852">
          <cell r="A1852">
            <v>36554</v>
          </cell>
        </row>
        <row r="1853">
          <cell r="A1853">
            <v>36555</v>
          </cell>
        </row>
        <row r="1854">
          <cell r="A1854">
            <v>36556</v>
          </cell>
        </row>
        <row r="1855">
          <cell r="A1855">
            <v>36557</v>
          </cell>
        </row>
        <row r="1856">
          <cell r="A1856">
            <v>36558</v>
          </cell>
        </row>
        <row r="1857">
          <cell r="A1857">
            <v>36559</v>
          </cell>
        </row>
        <row r="1858">
          <cell r="A1858">
            <v>36560</v>
          </cell>
        </row>
        <row r="1859">
          <cell r="A1859">
            <v>36561</v>
          </cell>
        </row>
        <row r="1860">
          <cell r="A1860">
            <v>36562</v>
          </cell>
        </row>
        <row r="1861">
          <cell r="A1861">
            <v>36563</v>
          </cell>
        </row>
        <row r="1862">
          <cell r="A1862">
            <v>36564</v>
          </cell>
        </row>
        <row r="1863">
          <cell r="A1863">
            <v>36565</v>
          </cell>
        </row>
        <row r="1864">
          <cell r="A1864">
            <v>36566</v>
          </cell>
        </row>
        <row r="1865">
          <cell r="A1865">
            <v>36567</v>
          </cell>
        </row>
        <row r="1866">
          <cell r="A1866">
            <v>36568</v>
          </cell>
        </row>
        <row r="1867">
          <cell r="A1867">
            <v>36569</v>
          </cell>
        </row>
        <row r="1868">
          <cell r="A1868">
            <v>36570</v>
          </cell>
        </row>
        <row r="1869">
          <cell r="A1869">
            <v>36571</v>
          </cell>
        </row>
        <row r="1870">
          <cell r="A1870">
            <v>36572</v>
          </cell>
        </row>
        <row r="1871">
          <cell r="A1871">
            <v>36573</v>
          </cell>
        </row>
        <row r="1872">
          <cell r="A1872">
            <v>36574</v>
          </cell>
        </row>
        <row r="1873">
          <cell r="A1873">
            <v>36575</v>
          </cell>
        </row>
        <row r="1874">
          <cell r="A1874">
            <v>36576</v>
          </cell>
        </row>
        <row r="1875">
          <cell r="A1875">
            <v>36577</v>
          </cell>
        </row>
        <row r="1876">
          <cell r="A1876">
            <v>36578</v>
          </cell>
        </row>
        <row r="1877">
          <cell r="A1877">
            <v>36579</v>
          </cell>
        </row>
        <row r="1878">
          <cell r="A1878">
            <v>36580</v>
          </cell>
        </row>
        <row r="1879">
          <cell r="A1879">
            <v>36581</v>
          </cell>
        </row>
        <row r="1880">
          <cell r="A1880">
            <v>36582</v>
          </cell>
        </row>
        <row r="1881">
          <cell r="A1881">
            <v>36583</v>
          </cell>
        </row>
        <row r="1882">
          <cell r="A1882">
            <v>36584</v>
          </cell>
        </row>
        <row r="1883">
          <cell r="A1883">
            <v>36585</v>
          </cell>
        </row>
        <row r="1884">
          <cell r="A1884">
            <v>36586</v>
          </cell>
        </row>
        <row r="1885">
          <cell r="A1885">
            <v>36587</v>
          </cell>
        </row>
        <row r="1886">
          <cell r="A1886">
            <v>36588</v>
          </cell>
        </row>
        <row r="1887">
          <cell r="A1887">
            <v>36589</v>
          </cell>
        </row>
        <row r="1888">
          <cell r="A1888">
            <v>36590</v>
          </cell>
        </row>
        <row r="1889">
          <cell r="A1889">
            <v>36591</v>
          </cell>
        </row>
        <row r="1890">
          <cell r="A1890">
            <v>36592</v>
          </cell>
        </row>
        <row r="1891">
          <cell r="A1891">
            <v>36593</v>
          </cell>
        </row>
        <row r="1892">
          <cell r="A1892">
            <v>36594</v>
          </cell>
        </row>
        <row r="1893">
          <cell r="A1893">
            <v>36595</v>
          </cell>
        </row>
        <row r="1894">
          <cell r="A1894">
            <v>36596</v>
          </cell>
        </row>
        <row r="1895">
          <cell r="A1895">
            <v>36597</v>
          </cell>
        </row>
        <row r="1896">
          <cell r="A1896">
            <v>36598</v>
          </cell>
        </row>
        <row r="1897">
          <cell r="A1897">
            <v>36599</v>
          </cell>
        </row>
        <row r="1898">
          <cell r="A1898">
            <v>36600</v>
          </cell>
        </row>
        <row r="1899">
          <cell r="A1899">
            <v>36601</v>
          </cell>
        </row>
        <row r="1900">
          <cell r="A1900">
            <v>36602</v>
          </cell>
        </row>
        <row r="1901">
          <cell r="A1901">
            <v>36603</v>
          </cell>
        </row>
        <row r="1902">
          <cell r="A1902">
            <v>36604</v>
          </cell>
        </row>
        <row r="1903">
          <cell r="A1903">
            <v>36605</v>
          </cell>
        </row>
        <row r="1904">
          <cell r="A1904">
            <v>36606</v>
          </cell>
        </row>
        <row r="1905">
          <cell r="A1905">
            <v>36607</v>
          </cell>
        </row>
        <row r="1906">
          <cell r="A1906">
            <v>36608</v>
          </cell>
        </row>
        <row r="1907">
          <cell r="A1907">
            <v>36609</v>
          </cell>
        </row>
        <row r="1908">
          <cell r="A1908">
            <v>36610</v>
          </cell>
        </row>
        <row r="1909">
          <cell r="A1909">
            <v>36611</v>
          </cell>
        </row>
        <row r="1910">
          <cell r="A1910">
            <v>36612</v>
          </cell>
        </row>
        <row r="1911">
          <cell r="A1911">
            <v>36613</v>
          </cell>
        </row>
        <row r="1912">
          <cell r="A1912">
            <v>36614</v>
          </cell>
        </row>
        <row r="1913">
          <cell r="A1913">
            <v>36615</v>
          </cell>
        </row>
        <row r="1914">
          <cell r="A1914">
            <v>36616</v>
          </cell>
        </row>
        <row r="1915">
          <cell r="A1915">
            <v>36617</v>
          </cell>
        </row>
        <row r="1916">
          <cell r="A1916">
            <v>36618</v>
          </cell>
        </row>
        <row r="1917">
          <cell r="A1917">
            <v>36619</v>
          </cell>
        </row>
        <row r="1918">
          <cell r="A1918">
            <v>36620</v>
          </cell>
        </row>
        <row r="1919">
          <cell r="A1919">
            <v>36621</v>
          </cell>
        </row>
        <row r="1920">
          <cell r="A1920">
            <v>36622</v>
          </cell>
        </row>
        <row r="1921">
          <cell r="A1921">
            <v>36623</v>
          </cell>
        </row>
        <row r="1922">
          <cell r="A1922">
            <v>36624</v>
          </cell>
        </row>
        <row r="1923">
          <cell r="A1923">
            <v>36625</v>
          </cell>
        </row>
        <row r="1924">
          <cell r="A1924">
            <v>36626</v>
          </cell>
        </row>
        <row r="1925">
          <cell r="A1925">
            <v>36627</v>
          </cell>
        </row>
        <row r="1926">
          <cell r="A1926">
            <v>36628</v>
          </cell>
        </row>
        <row r="1927">
          <cell r="A1927">
            <v>36629</v>
          </cell>
        </row>
        <row r="1928">
          <cell r="A1928">
            <v>36630</v>
          </cell>
        </row>
        <row r="1929">
          <cell r="A1929">
            <v>36631</v>
          </cell>
        </row>
        <row r="1930">
          <cell r="A1930">
            <v>36632</v>
          </cell>
        </row>
        <row r="1931">
          <cell r="A1931">
            <v>36633</v>
          </cell>
        </row>
        <row r="1932">
          <cell r="A1932">
            <v>36634</v>
          </cell>
        </row>
        <row r="1933">
          <cell r="A1933">
            <v>36635</v>
          </cell>
        </row>
        <row r="1934">
          <cell r="A1934">
            <v>36636</v>
          </cell>
        </row>
        <row r="1935">
          <cell r="A1935">
            <v>36637</v>
          </cell>
        </row>
        <row r="1936">
          <cell r="A1936">
            <v>36638</v>
          </cell>
        </row>
        <row r="1937">
          <cell r="A1937">
            <v>36639</v>
          </cell>
        </row>
        <row r="1938">
          <cell r="A1938">
            <v>36640</v>
          </cell>
        </row>
        <row r="1939">
          <cell r="A1939">
            <v>36641</v>
          </cell>
        </row>
        <row r="1940">
          <cell r="A1940">
            <v>36642</v>
          </cell>
        </row>
        <row r="1941">
          <cell r="A1941">
            <v>36643</v>
          </cell>
        </row>
        <row r="1942">
          <cell r="A1942">
            <v>36644</v>
          </cell>
        </row>
        <row r="1943">
          <cell r="A1943">
            <v>36645</v>
          </cell>
        </row>
        <row r="1944">
          <cell r="A1944">
            <v>36646</v>
          </cell>
        </row>
        <row r="1945">
          <cell r="A1945">
            <v>36647</v>
          </cell>
        </row>
        <row r="1946">
          <cell r="A1946">
            <v>36648</v>
          </cell>
        </row>
        <row r="1947">
          <cell r="A1947">
            <v>36649</v>
          </cell>
        </row>
        <row r="1948">
          <cell r="A1948">
            <v>36650</v>
          </cell>
        </row>
        <row r="1949">
          <cell r="A1949">
            <v>36651</v>
          </cell>
        </row>
        <row r="1950">
          <cell r="A1950">
            <v>36652</v>
          </cell>
        </row>
        <row r="1951">
          <cell r="A1951">
            <v>36653</v>
          </cell>
        </row>
        <row r="1952">
          <cell r="A1952">
            <v>36654</v>
          </cell>
        </row>
        <row r="1953">
          <cell r="A1953">
            <v>36655</v>
          </cell>
        </row>
        <row r="1954">
          <cell r="A1954">
            <v>36656</v>
          </cell>
        </row>
        <row r="1955">
          <cell r="A1955">
            <v>36657</v>
          </cell>
        </row>
        <row r="1956">
          <cell r="A1956">
            <v>36658</v>
          </cell>
        </row>
        <row r="1957">
          <cell r="A1957">
            <v>36659</v>
          </cell>
        </row>
        <row r="1958">
          <cell r="A1958">
            <v>36660</v>
          </cell>
        </row>
        <row r="1959">
          <cell r="A1959">
            <v>36661</v>
          </cell>
        </row>
        <row r="1960">
          <cell r="A1960">
            <v>36662</v>
          </cell>
        </row>
        <row r="1961">
          <cell r="A1961">
            <v>36663</v>
          </cell>
        </row>
        <row r="1962">
          <cell r="A1962">
            <v>36664</v>
          </cell>
        </row>
        <row r="1963">
          <cell r="A1963">
            <v>36665</v>
          </cell>
        </row>
        <row r="1964">
          <cell r="A1964">
            <v>36666</v>
          </cell>
        </row>
        <row r="1965">
          <cell r="A1965">
            <v>36667</v>
          </cell>
        </row>
        <row r="1966">
          <cell r="A1966">
            <v>36668</v>
          </cell>
        </row>
        <row r="1967">
          <cell r="A1967">
            <v>36669</v>
          </cell>
        </row>
        <row r="1968">
          <cell r="A1968">
            <v>36670</v>
          </cell>
        </row>
        <row r="1969">
          <cell r="A1969">
            <v>36671</v>
          </cell>
        </row>
        <row r="1970">
          <cell r="A1970">
            <v>36672</v>
          </cell>
        </row>
        <row r="1971">
          <cell r="A1971">
            <v>36673</v>
          </cell>
        </row>
        <row r="1972">
          <cell r="A1972">
            <v>36674</v>
          </cell>
        </row>
        <row r="1973">
          <cell r="A1973">
            <v>36675</v>
          </cell>
        </row>
        <row r="1974">
          <cell r="A1974">
            <v>36676</v>
          </cell>
        </row>
        <row r="1975">
          <cell r="A1975">
            <v>36677</v>
          </cell>
        </row>
        <row r="1976">
          <cell r="A1976">
            <v>36678</v>
          </cell>
        </row>
        <row r="1977">
          <cell r="A1977">
            <v>36679</v>
          </cell>
        </row>
        <row r="1978">
          <cell r="A1978">
            <v>36680</v>
          </cell>
        </row>
        <row r="1979">
          <cell r="A1979">
            <v>36681</v>
          </cell>
        </row>
        <row r="1980">
          <cell r="A1980">
            <v>36682</v>
          </cell>
        </row>
        <row r="1981">
          <cell r="A1981">
            <v>36683</v>
          </cell>
        </row>
        <row r="1982">
          <cell r="A1982">
            <v>36684</v>
          </cell>
        </row>
        <row r="1983">
          <cell r="A1983">
            <v>36685</v>
          </cell>
        </row>
        <row r="1984">
          <cell r="A1984">
            <v>36686</v>
          </cell>
        </row>
        <row r="1985">
          <cell r="A1985">
            <v>36687</v>
          </cell>
        </row>
        <row r="1986">
          <cell r="A1986">
            <v>36688</v>
          </cell>
        </row>
        <row r="1987">
          <cell r="A1987">
            <v>36689</v>
          </cell>
        </row>
        <row r="1988">
          <cell r="A1988">
            <v>36690</v>
          </cell>
        </row>
        <row r="1989">
          <cell r="A1989">
            <v>36691</v>
          </cell>
        </row>
        <row r="1990">
          <cell r="A1990">
            <v>36692</v>
          </cell>
        </row>
        <row r="1991">
          <cell r="A1991">
            <v>36693</v>
          </cell>
        </row>
        <row r="1992">
          <cell r="A1992">
            <v>36694</v>
          </cell>
        </row>
        <row r="1993">
          <cell r="A1993">
            <v>36695</v>
          </cell>
        </row>
        <row r="1994">
          <cell r="A1994">
            <v>36696</v>
          </cell>
        </row>
        <row r="1995">
          <cell r="A1995">
            <v>36697</v>
          </cell>
        </row>
        <row r="1996">
          <cell r="A1996">
            <v>36698</v>
          </cell>
        </row>
        <row r="1997">
          <cell r="A1997">
            <v>36699</v>
          </cell>
        </row>
        <row r="1998">
          <cell r="A1998">
            <v>36700</v>
          </cell>
        </row>
        <row r="1999">
          <cell r="A1999">
            <v>36701</v>
          </cell>
        </row>
        <row r="2000">
          <cell r="A2000">
            <v>36702</v>
          </cell>
        </row>
        <row r="2001">
          <cell r="A2001">
            <v>36703</v>
          </cell>
        </row>
        <row r="2002">
          <cell r="A2002">
            <v>36704</v>
          </cell>
        </row>
        <row r="2003">
          <cell r="A2003">
            <v>36705</v>
          </cell>
        </row>
        <row r="2004">
          <cell r="A2004">
            <v>36706</v>
          </cell>
        </row>
        <row r="2005">
          <cell r="A2005">
            <v>36707</v>
          </cell>
        </row>
        <row r="2006">
          <cell r="A2006">
            <v>36708</v>
          </cell>
        </row>
        <row r="2007">
          <cell r="A2007">
            <v>36709</v>
          </cell>
        </row>
        <row r="2008">
          <cell r="A2008">
            <v>36710</v>
          </cell>
        </row>
        <row r="2009">
          <cell r="A2009">
            <v>36711</v>
          </cell>
        </row>
        <row r="2010">
          <cell r="A2010">
            <v>36712</v>
          </cell>
        </row>
        <row r="2011">
          <cell r="A2011">
            <v>36713</v>
          </cell>
        </row>
        <row r="2012">
          <cell r="A2012">
            <v>36714</v>
          </cell>
        </row>
        <row r="2013">
          <cell r="A2013">
            <v>36715</v>
          </cell>
        </row>
        <row r="2014">
          <cell r="A2014">
            <v>36716</v>
          </cell>
        </row>
        <row r="2015">
          <cell r="A2015">
            <v>36717</v>
          </cell>
        </row>
        <row r="2016">
          <cell r="A2016">
            <v>36718</v>
          </cell>
        </row>
        <row r="2017">
          <cell r="A2017">
            <v>36719</v>
          </cell>
        </row>
        <row r="2018">
          <cell r="A2018">
            <v>36720</v>
          </cell>
        </row>
        <row r="2019">
          <cell r="A2019">
            <v>36721</v>
          </cell>
        </row>
        <row r="2020">
          <cell r="A2020">
            <v>36722</v>
          </cell>
        </row>
        <row r="2021">
          <cell r="A2021">
            <v>36723</v>
          </cell>
        </row>
        <row r="2022">
          <cell r="A2022">
            <v>36724</v>
          </cell>
        </row>
        <row r="2023">
          <cell r="A2023">
            <v>36725</v>
          </cell>
        </row>
        <row r="2024">
          <cell r="A2024">
            <v>36726</v>
          </cell>
        </row>
        <row r="2025">
          <cell r="A2025">
            <v>36727</v>
          </cell>
        </row>
        <row r="2026">
          <cell r="A2026">
            <v>36728</v>
          </cell>
        </row>
        <row r="2027">
          <cell r="A2027">
            <v>36729</v>
          </cell>
        </row>
        <row r="2028">
          <cell r="A2028">
            <v>36730</v>
          </cell>
        </row>
        <row r="2029">
          <cell r="A2029">
            <v>36731</v>
          </cell>
        </row>
        <row r="2030">
          <cell r="A2030">
            <v>36732</v>
          </cell>
        </row>
        <row r="2031">
          <cell r="A2031">
            <v>36733</v>
          </cell>
        </row>
        <row r="2032">
          <cell r="A2032">
            <v>36734</v>
          </cell>
        </row>
        <row r="2033">
          <cell r="A2033">
            <v>36735</v>
          </cell>
        </row>
        <row r="2034">
          <cell r="A2034">
            <v>36736</v>
          </cell>
        </row>
        <row r="2035">
          <cell r="A2035">
            <v>36737</v>
          </cell>
        </row>
        <row r="2036">
          <cell r="A2036">
            <v>36738</v>
          </cell>
        </row>
        <row r="2037">
          <cell r="A2037">
            <v>36739</v>
          </cell>
        </row>
        <row r="2038">
          <cell r="A2038">
            <v>36740</v>
          </cell>
        </row>
        <row r="2039">
          <cell r="A2039">
            <v>36741</v>
          </cell>
        </row>
        <row r="2040">
          <cell r="A2040">
            <v>36742</v>
          </cell>
        </row>
        <row r="2041">
          <cell r="A2041">
            <v>36743</v>
          </cell>
        </row>
        <row r="2042">
          <cell r="A2042">
            <v>36744</v>
          </cell>
        </row>
        <row r="2043">
          <cell r="A2043">
            <v>36745</v>
          </cell>
        </row>
        <row r="2044">
          <cell r="A2044">
            <v>36746</v>
          </cell>
        </row>
        <row r="2045">
          <cell r="A2045">
            <v>36747</v>
          </cell>
        </row>
        <row r="2046">
          <cell r="A2046">
            <v>36748</v>
          </cell>
        </row>
        <row r="2047">
          <cell r="A2047">
            <v>36749</v>
          </cell>
        </row>
        <row r="2048">
          <cell r="A2048">
            <v>36750</v>
          </cell>
        </row>
        <row r="2049">
          <cell r="A2049">
            <v>36751</v>
          </cell>
        </row>
        <row r="2050">
          <cell r="A2050">
            <v>36752</v>
          </cell>
        </row>
        <row r="2051">
          <cell r="A2051">
            <v>36753</v>
          </cell>
        </row>
        <row r="2052">
          <cell r="A2052">
            <v>36754</v>
          </cell>
        </row>
        <row r="2053">
          <cell r="A2053">
            <v>36755</v>
          </cell>
        </row>
        <row r="2054">
          <cell r="A2054">
            <v>36756</v>
          </cell>
        </row>
        <row r="2055">
          <cell r="A2055">
            <v>36757</v>
          </cell>
        </row>
        <row r="2056">
          <cell r="A2056">
            <v>36758</v>
          </cell>
        </row>
        <row r="2057">
          <cell r="A2057">
            <v>36759</v>
          </cell>
        </row>
        <row r="2058">
          <cell r="A2058">
            <v>36760</v>
          </cell>
        </row>
        <row r="2059">
          <cell r="A2059">
            <v>36761</v>
          </cell>
        </row>
        <row r="2060">
          <cell r="A2060">
            <v>36762</v>
          </cell>
        </row>
        <row r="2061">
          <cell r="A2061">
            <v>36763</v>
          </cell>
        </row>
        <row r="2062">
          <cell r="A2062">
            <v>36764</v>
          </cell>
        </row>
        <row r="2063">
          <cell r="A2063">
            <v>36765</v>
          </cell>
        </row>
        <row r="2064">
          <cell r="A2064">
            <v>36766</v>
          </cell>
        </row>
        <row r="2065">
          <cell r="A2065">
            <v>36767</v>
          </cell>
        </row>
        <row r="2066">
          <cell r="A2066">
            <v>36768</v>
          </cell>
        </row>
        <row r="2067">
          <cell r="A2067">
            <v>36769</v>
          </cell>
        </row>
        <row r="2068">
          <cell r="A2068">
            <v>36770</v>
          </cell>
        </row>
        <row r="2069">
          <cell r="A2069">
            <v>36771</v>
          </cell>
        </row>
        <row r="2070">
          <cell r="A2070">
            <v>36772</v>
          </cell>
        </row>
        <row r="2071">
          <cell r="A2071">
            <v>36773</v>
          </cell>
        </row>
        <row r="2072">
          <cell r="A2072">
            <v>36774</v>
          </cell>
        </row>
        <row r="2073">
          <cell r="A2073">
            <v>36775</v>
          </cell>
        </row>
        <row r="2074">
          <cell r="A2074">
            <v>36776</v>
          </cell>
        </row>
        <row r="2075">
          <cell r="A2075">
            <v>36777</v>
          </cell>
        </row>
        <row r="2076">
          <cell r="A2076">
            <v>36778</v>
          </cell>
        </row>
        <row r="2077">
          <cell r="A2077">
            <v>36779</v>
          </cell>
        </row>
        <row r="2078">
          <cell r="A2078">
            <v>36780</v>
          </cell>
        </row>
        <row r="2079">
          <cell r="A2079">
            <v>36781</v>
          </cell>
        </row>
        <row r="2080">
          <cell r="A2080">
            <v>36782</v>
          </cell>
        </row>
        <row r="2081">
          <cell r="A2081">
            <v>36783</v>
          </cell>
        </row>
        <row r="2082">
          <cell r="A2082">
            <v>36784</v>
          </cell>
        </row>
        <row r="2083">
          <cell r="A2083">
            <v>36785</v>
          </cell>
        </row>
        <row r="2084">
          <cell r="A2084">
            <v>36786</v>
          </cell>
        </row>
        <row r="2085">
          <cell r="A2085">
            <v>36787</v>
          </cell>
        </row>
        <row r="2086">
          <cell r="A2086">
            <v>36788</v>
          </cell>
        </row>
        <row r="2087">
          <cell r="A2087">
            <v>36789</v>
          </cell>
        </row>
        <row r="2088">
          <cell r="A2088">
            <v>36790</v>
          </cell>
        </row>
        <row r="2089">
          <cell r="A2089">
            <v>36791</v>
          </cell>
        </row>
        <row r="2090">
          <cell r="A2090">
            <v>36792</v>
          </cell>
        </row>
        <row r="2091">
          <cell r="A2091">
            <v>36793</v>
          </cell>
        </row>
        <row r="2092">
          <cell r="A2092">
            <v>36794</v>
          </cell>
        </row>
        <row r="2093">
          <cell r="A2093">
            <v>36795</v>
          </cell>
        </row>
        <row r="2094">
          <cell r="A2094">
            <v>36796</v>
          </cell>
        </row>
        <row r="2095">
          <cell r="A2095">
            <v>36797</v>
          </cell>
        </row>
        <row r="2096">
          <cell r="A2096">
            <v>36798</v>
          </cell>
        </row>
        <row r="2097">
          <cell r="A2097">
            <v>36799</v>
          </cell>
        </row>
        <row r="2098">
          <cell r="A2098">
            <v>36800</v>
          </cell>
        </row>
      </sheetData>
      <sheetData sheetId="5"/>
      <sheetData sheetId="6"/>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sheetName val="NEWCOT"/>
    </sheetNames>
    <sheetDataSet>
      <sheetData sheetId="0" refreshError="1"/>
      <sheetData sheetId="1"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 BRASÍLIA"/>
      <sheetName val="GERÊNCIA BH "/>
      <sheetName val="LUBRIFICANTES - ASFALTO"/>
      <sheetName val="Ativos e Pool"/>
      <sheetName val="ESCRITÓRIO"/>
      <sheetName val="G. BH"/>
      <sheetName val="G.ASFALTOS-LUB"/>
      <sheetName val="G. ATIVOS"/>
      <sheetName val="Dispêndio"/>
      <sheetName val="Síntese"/>
      <sheetName val="13a17 - Bases"/>
      <sheetName val="13a17 Bases Frota Compras"/>
      <sheetName val="POSTERGADOS"/>
      <sheetName val="Depreciação"/>
      <sheetName val="Móveis e Utensílios"/>
      <sheetName val="Bases ADMs"/>
      <sheetName val="GERAL"/>
      <sheetName val="fROTA"/>
      <sheetName val="Bases + Frota"/>
      <sheetName val="Compensações2013"/>
      <sheetName val="COMPENSAÇÕES 2014 - 2017"/>
      <sheetName val="Plan1"/>
    </sheetNames>
    <sheetDataSet>
      <sheetData sheetId="0">
        <row r="90">
          <cell r="G90">
            <v>50000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uxo de Caixa "/>
      <sheetName val="Copener 2008"/>
      <sheetName val="SCPs 2008"/>
      <sheetName val="Norcell 2008"/>
      <sheetName val="Cta 5074010000 - Ganho e Perda"/>
    </sheetNames>
    <sheetDataSet>
      <sheetData sheetId="0"/>
      <sheetData sheetId="1"/>
      <sheetData sheetId="2"/>
      <sheetData sheetId="3"/>
      <sheetData sheetId="4"/>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MLER 090600271(23) Liq "/>
      <sheetName val="DAIMLER 960001634 (01)LIQUIDADO"/>
      <sheetName val="DAIMLER 217 960002177(09)-LIQ"/>
      <sheetName val="DAIMLER 960000238 (20)"/>
      <sheetName val="DAIMLER 960000262 (22)"/>
      <sheetName val="transb 3 contratos (02)velho"/>
      <sheetName val="finame bradesco(14)Liquidado"/>
      <sheetName val="CT Transbanco 15465-2 (14)"/>
      <sheetName val="CT Transbanco 15463-3 (13)"/>
      <sheetName val="CT Transbanco 15462-8 (12)"/>
      <sheetName val="Banco Volkswagem (34)"/>
      <sheetName val="DAIMLER CDC TOYOTA 1619701 (25)"/>
      <sheetName val="TRANSBANCO"/>
      <sheetName val="ENDIVIDAMENTO BANCARIO"/>
      <sheetName val="ENDIVIDAMENTO BANCARIOa"/>
      <sheetName val="GRADE CONTABIL"/>
      <sheetName val="BRADESCO TERMINADO"/>
      <sheetName val="traansbanco2"/>
      <sheetName val="TABELA URTJLP"/>
      <sheetName val="Plan1"/>
      <sheetName val="Plan2"/>
      <sheetName val="Plan3"/>
      <sheetName val="DAIMLER 960000246 (21) Liq"/>
      <sheetName val="DAIMLER 0960960000409(24)Liq "/>
      <sheetName val="DAIMLER  BLIND 16000435101LIQ"/>
      <sheetName val="daimler cdc PAJERO 16307901LIq"/>
      <sheetName val="BANCO DIBENS "/>
      <sheetName val="DAIMLER PAJERO  16353201(LIQ)"/>
      <sheetName val="Omega  CT 16308701 01(LIQ)  "/>
      <sheetName val="TRANSBANCO 18028-9(LIQ)"/>
      <sheetName val="TABELA URTJLP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6">
          <cell r="B6" t="str">
            <v>valor</v>
          </cell>
        </row>
        <row r="7">
          <cell r="B7">
            <v>1.422085</v>
          </cell>
        </row>
        <row r="8">
          <cell r="B8">
            <v>1.4223319999999999</v>
          </cell>
        </row>
        <row r="9">
          <cell r="B9">
            <v>1.422579</v>
          </cell>
        </row>
        <row r="10">
          <cell r="B10">
            <v>1.4228259999999999</v>
          </cell>
        </row>
        <row r="11">
          <cell r="B11">
            <v>1.423073</v>
          </cell>
        </row>
        <row r="12">
          <cell r="B12">
            <v>1.4233199999999999</v>
          </cell>
        </row>
        <row r="13">
          <cell r="B13">
            <v>1.423567</v>
          </cell>
        </row>
        <row r="14">
          <cell r="B14">
            <v>1.4238139999999999</v>
          </cell>
        </row>
        <row r="15">
          <cell r="B15">
            <v>1.424061</v>
          </cell>
        </row>
        <row r="16">
          <cell r="B16">
            <v>1.4243079999999999</v>
          </cell>
        </row>
        <row r="17">
          <cell r="B17">
            <v>1.424555</v>
          </cell>
        </row>
        <row r="18">
          <cell r="B18">
            <v>1.4248019999999999</v>
          </cell>
        </row>
        <row r="19">
          <cell r="B19">
            <v>1.4250499999999999</v>
          </cell>
        </row>
        <row r="20">
          <cell r="B20">
            <v>1.425298</v>
          </cell>
        </row>
        <row r="21">
          <cell r="B21">
            <v>1.425546</v>
          </cell>
        </row>
        <row r="22">
          <cell r="B22">
            <v>1.425794</v>
          </cell>
        </row>
        <row r="23">
          <cell r="B23">
            <v>1.426042</v>
          </cell>
        </row>
        <row r="24">
          <cell r="B24">
            <v>1.4262900000000001</v>
          </cell>
        </row>
        <row r="25">
          <cell r="B25">
            <v>1.4265380000000001</v>
          </cell>
        </row>
        <row r="26">
          <cell r="B26">
            <v>1.4267860000000001</v>
          </cell>
        </row>
        <row r="27">
          <cell r="B27">
            <v>1.4270339999999999</v>
          </cell>
        </row>
        <row r="28">
          <cell r="B28">
            <v>1.4272819999999999</v>
          </cell>
        </row>
        <row r="29">
          <cell r="B29">
            <v>1.42753</v>
          </cell>
        </row>
        <row r="30">
          <cell r="B30">
            <v>1.427778</v>
          </cell>
        </row>
        <row r="31">
          <cell r="B31">
            <v>1.428026</v>
          </cell>
        </row>
        <row r="32">
          <cell r="B32">
            <v>1.428274</v>
          </cell>
        </row>
        <row r="33">
          <cell r="B33">
            <v>1.4285220000000001</v>
          </cell>
        </row>
        <row r="34">
          <cell r="B34">
            <v>1.4287700000000001</v>
          </cell>
        </row>
        <row r="35">
          <cell r="B35">
            <v>1.4290179999999999</v>
          </cell>
        </row>
        <row r="36">
          <cell r="B36">
            <v>1.4292659999999999</v>
          </cell>
        </row>
        <row r="37">
          <cell r="B37">
            <v>1.429514</v>
          </cell>
        </row>
        <row r="38">
          <cell r="B38">
            <v>1.429762</v>
          </cell>
        </row>
        <row r="39">
          <cell r="B39">
            <v>1.43001</v>
          </cell>
        </row>
        <row r="40">
          <cell r="B40">
            <v>1.430258</v>
          </cell>
        </row>
        <row r="41">
          <cell r="B41">
            <v>1.4305060000000001</v>
          </cell>
        </row>
        <row r="42">
          <cell r="B42">
            <v>1.4307540000000001</v>
          </cell>
        </row>
        <row r="43">
          <cell r="B43">
            <v>1.431003</v>
          </cell>
        </row>
        <row r="44">
          <cell r="B44">
            <v>1.431252</v>
          </cell>
        </row>
        <row r="45">
          <cell r="B45">
            <v>1.4315009999999999</v>
          </cell>
        </row>
        <row r="46">
          <cell r="B46">
            <v>1.4317500000000001</v>
          </cell>
        </row>
        <row r="47">
          <cell r="B47">
            <v>1.431999</v>
          </cell>
        </row>
        <row r="48">
          <cell r="B48">
            <v>1.432248</v>
          </cell>
        </row>
        <row r="49">
          <cell r="B49">
            <v>1.4324969999999999</v>
          </cell>
        </row>
        <row r="50">
          <cell r="B50">
            <v>1.4327460000000001</v>
          </cell>
        </row>
        <row r="51">
          <cell r="B51">
            <v>1.432995</v>
          </cell>
        </row>
        <row r="52">
          <cell r="B52">
            <v>1.433244</v>
          </cell>
        </row>
        <row r="53">
          <cell r="B53">
            <v>1.4334929999999999</v>
          </cell>
        </row>
        <row r="54">
          <cell r="B54">
            <v>1.4337420000000001</v>
          </cell>
        </row>
        <row r="55">
          <cell r="B55">
            <v>1.433991</v>
          </cell>
        </row>
        <row r="56">
          <cell r="B56">
            <v>1.43424</v>
          </cell>
        </row>
        <row r="57">
          <cell r="B57">
            <v>1.4344889999999999</v>
          </cell>
        </row>
        <row r="58">
          <cell r="B58">
            <v>1.4347380000000001</v>
          </cell>
        </row>
        <row r="59">
          <cell r="B59">
            <v>1.434987</v>
          </cell>
        </row>
        <row r="60">
          <cell r="B60">
            <v>1.435236</v>
          </cell>
        </row>
        <row r="61">
          <cell r="B61">
            <v>1.4354849999999999</v>
          </cell>
        </row>
        <row r="62">
          <cell r="B62">
            <v>1.4357340000000001</v>
          </cell>
        </row>
        <row r="63">
          <cell r="B63">
            <v>1.435983</v>
          </cell>
        </row>
        <row r="64">
          <cell r="B64">
            <v>1.436232</v>
          </cell>
        </row>
        <row r="65">
          <cell r="B65">
            <v>1.4364809999999999</v>
          </cell>
        </row>
        <row r="66">
          <cell r="B66">
            <v>1.436731</v>
          </cell>
        </row>
        <row r="67">
          <cell r="B67">
            <v>1.4369810000000001</v>
          </cell>
        </row>
        <row r="68">
          <cell r="B68">
            <v>1.4372309999999999</v>
          </cell>
        </row>
        <row r="69">
          <cell r="B69">
            <v>1.437481</v>
          </cell>
        </row>
        <row r="70">
          <cell r="B70">
            <v>1.4377310000000001</v>
          </cell>
        </row>
        <row r="71">
          <cell r="B71">
            <v>1.437981</v>
          </cell>
        </row>
        <row r="72">
          <cell r="B72">
            <v>1.438231</v>
          </cell>
        </row>
        <row r="73">
          <cell r="B73">
            <v>1.4384809999999999</v>
          </cell>
        </row>
        <row r="74">
          <cell r="B74">
            <v>1.438731</v>
          </cell>
        </row>
        <row r="75">
          <cell r="B75">
            <v>1.4389810000000001</v>
          </cell>
        </row>
        <row r="76">
          <cell r="B76">
            <v>1.4392309999999999</v>
          </cell>
        </row>
        <row r="77">
          <cell r="B77">
            <v>1.439481</v>
          </cell>
        </row>
        <row r="78">
          <cell r="B78">
            <v>1.4397310000000001</v>
          </cell>
        </row>
        <row r="79">
          <cell r="B79">
            <v>1.439981</v>
          </cell>
        </row>
        <row r="80">
          <cell r="B80">
            <v>1.440231</v>
          </cell>
        </row>
        <row r="81">
          <cell r="B81">
            <v>1.4404809999999999</v>
          </cell>
        </row>
        <row r="82">
          <cell r="B82">
            <v>1.440731</v>
          </cell>
        </row>
        <row r="83">
          <cell r="B83">
            <v>1.4409810000000001</v>
          </cell>
        </row>
        <row r="84">
          <cell r="B84">
            <v>1.4412309999999999</v>
          </cell>
        </row>
        <row r="85">
          <cell r="B85">
            <v>1.441481</v>
          </cell>
        </row>
        <row r="86">
          <cell r="B86">
            <v>1.4417310000000001</v>
          </cell>
        </row>
        <row r="87">
          <cell r="B87">
            <v>1.441981</v>
          </cell>
        </row>
        <row r="88">
          <cell r="B88">
            <v>1.442231</v>
          </cell>
        </row>
        <row r="89">
          <cell r="B89">
            <v>1.442482</v>
          </cell>
        </row>
        <row r="90">
          <cell r="B90">
            <v>1.442733</v>
          </cell>
        </row>
        <row r="91">
          <cell r="B91">
            <v>1.442984</v>
          </cell>
        </row>
        <row r="92">
          <cell r="B92">
            <v>1.443235</v>
          </cell>
        </row>
        <row r="93">
          <cell r="B93">
            <v>1.443486</v>
          </cell>
        </row>
        <row r="94">
          <cell r="B94">
            <v>1.443737</v>
          </cell>
        </row>
        <row r="95">
          <cell r="B95">
            <v>1.443988</v>
          </cell>
        </row>
        <row r="96">
          <cell r="B96">
            <v>1.4442390000000001</v>
          </cell>
        </row>
        <row r="97">
          <cell r="B97">
            <v>1.4444900000000001</v>
          </cell>
        </row>
        <row r="98">
          <cell r="B98">
            <v>1.4447639999999999</v>
          </cell>
        </row>
        <row r="99">
          <cell r="B99">
            <v>1.445038</v>
          </cell>
        </row>
        <row r="100">
          <cell r="B100">
            <v>1.4453119999999999</v>
          </cell>
        </row>
        <row r="101">
          <cell r="B101">
            <v>1.445586</v>
          </cell>
        </row>
        <row r="102">
          <cell r="B102">
            <v>1.4458599999999999</v>
          </cell>
        </row>
        <row r="103">
          <cell r="B103">
            <v>1.446134</v>
          </cell>
        </row>
        <row r="104">
          <cell r="B104">
            <v>1.4464079999999999</v>
          </cell>
        </row>
        <row r="105">
          <cell r="B105">
            <v>1.446682</v>
          </cell>
        </row>
        <row r="106">
          <cell r="B106">
            <v>1.4469559999999999</v>
          </cell>
        </row>
        <row r="107">
          <cell r="B107">
            <v>1.44723</v>
          </cell>
        </row>
        <row r="108">
          <cell r="B108">
            <v>1.4475039999999999</v>
          </cell>
        </row>
        <row r="109">
          <cell r="B109">
            <v>1.447778</v>
          </cell>
        </row>
        <row r="110">
          <cell r="B110">
            <v>1.4480519999999999</v>
          </cell>
        </row>
        <row r="111">
          <cell r="B111">
            <v>1.448326</v>
          </cell>
        </row>
        <row r="112">
          <cell r="B112">
            <v>1.4486000000000001</v>
          </cell>
        </row>
        <row r="113">
          <cell r="B113">
            <v>1.448874</v>
          </cell>
        </row>
        <row r="114">
          <cell r="B114">
            <v>1.4491480000000001</v>
          </cell>
        </row>
        <row r="115">
          <cell r="B115">
            <v>1.4494229999999999</v>
          </cell>
        </row>
        <row r="116">
          <cell r="B116">
            <v>1.4496979999999999</v>
          </cell>
        </row>
        <row r="117">
          <cell r="B117">
            <v>1.449973</v>
          </cell>
        </row>
        <row r="118">
          <cell r="B118">
            <v>1.450248</v>
          </cell>
        </row>
        <row r="119">
          <cell r="B119">
            <v>1.450523</v>
          </cell>
        </row>
        <row r="120">
          <cell r="B120">
            <v>1.450798</v>
          </cell>
        </row>
        <row r="121">
          <cell r="B121">
            <v>1.4510730000000001</v>
          </cell>
        </row>
        <row r="122">
          <cell r="B122">
            <v>1.4513480000000001</v>
          </cell>
        </row>
        <row r="123">
          <cell r="B123">
            <v>1.4516230000000001</v>
          </cell>
        </row>
        <row r="124">
          <cell r="B124">
            <v>1.4518979999999999</v>
          </cell>
        </row>
        <row r="125">
          <cell r="B125">
            <v>1.4521729999999999</v>
          </cell>
        </row>
        <row r="126">
          <cell r="B126">
            <v>1.452448</v>
          </cell>
        </row>
        <row r="127">
          <cell r="B127">
            <v>1.452723</v>
          </cell>
        </row>
        <row r="128">
          <cell r="B128">
            <v>1.452998</v>
          </cell>
        </row>
        <row r="129">
          <cell r="B129">
            <v>1.453273</v>
          </cell>
        </row>
        <row r="130">
          <cell r="B130">
            <v>1.4535480000000001</v>
          </cell>
        </row>
        <row r="131">
          <cell r="B131">
            <v>1.4538230000000001</v>
          </cell>
        </row>
        <row r="132">
          <cell r="B132">
            <v>1.4540979999999999</v>
          </cell>
        </row>
        <row r="133">
          <cell r="B133">
            <v>1.4543729999999999</v>
          </cell>
        </row>
        <row r="134">
          <cell r="B134">
            <v>1.4546479999999999</v>
          </cell>
        </row>
        <row r="135">
          <cell r="B135">
            <v>1.4549240000000001</v>
          </cell>
        </row>
        <row r="136">
          <cell r="B136">
            <v>1.4552</v>
          </cell>
        </row>
        <row r="137">
          <cell r="B137">
            <v>1.455476</v>
          </cell>
        </row>
        <row r="138">
          <cell r="B138">
            <v>1.4557519999999999</v>
          </cell>
        </row>
        <row r="139">
          <cell r="B139">
            <v>1.4560280000000001</v>
          </cell>
        </row>
        <row r="140">
          <cell r="B140">
            <v>1.456304</v>
          </cell>
        </row>
        <row r="141">
          <cell r="B141">
            <v>1.45658</v>
          </cell>
        </row>
        <row r="142">
          <cell r="B142">
            <v>1.4568559999999999</v>
          </cell>
        </row>
        <row r="143">
          <cell r="B143">
            <v>1.4571320000000001</v>
          </cell>
        </row>
        <row r="144">
          <cell r="B144">
            <v>1.457408</v>
          </cell>
        </row>
        <row r="145">
          <cell r="B145">
            <v>1.457684</v>
          </cell>
        </row>
        <row r="146">
          <cell r="B146">
            <v>1.4579599999999999</v>
          </cell>
        </row>
        <row r="147">
          <cell r="B147">
            <v>1.4582360000000001</v>
          </cell>
        </row>
        <row r="148">
          <cell r="B148">
            <v>1.458512</v>
          </cell>
        </row>
        <row r="149">
          <cell r="B149">
            <v>1.458788</v>
          </cell>
        </row>
        <row r="150">
          <cell r="B150">
            <v>1.4590639999999999</v>
          </cell>
        </row>
        <row r="151">
          <cell r="B151">
            <v>1.4593400000000001</v>
          </cell>
        </row>
        <row r="152">
          <cell r="B152">
            <v>1.459616</v>
          </cell>
        </row>
        <row r="153">
          <cell r="B153">
            <v>1.459892</v>
          </cell>
        </row>
        <row r="154">
          <cell r="B154">
            <v>1.4601690000000001</v>
          </cell>
        </row>
        <row r="155">
          <cell r="B155">
            <v>1.4604459999999999</v>
          </cell>
        </row>
        <row r="156">
          <cell r="B156">
            <v>1.460723</v>
          </cell>
        </row>
        <row r="157">
          <cell r="B157">
            <v>1.4610000000000001</v>
          </cell>
        </row>
        <row r="158">
          <cell r="B158">
            <v>1.4612769999999999</v>
          </cell>
        </row>
        <row r="159">
          <cell r="B159">
            <v>1.461554</v>
          </cell>
        </row>
        <row r="160">
          <cell r="B160">
            <v>1.4618310000000001</v>
          </cell>
        </row>
        <row r="161">
          <cell r="B161">
            <v>1.462108</v>
          </cell>
        </row>
        <row r="162">
          <cell r="B162">
            <v>1.462385</v>
          </cell>
        </row>
        <row r="163">
          <cell r="B163">
            <v>1.4626619999999999</v>
          </cell>
        </row>
        <row r="164">
          <cell r="B164">
            <v>1.462939</v>
          </cell>
        </row>
        <row r="165">
          <cell r="B165">
            <v>1.4632160000000001</v>
          </cell>
        </row>
        <row r="166">
          <cell r="B166">
            <v>1.4634929999999999</v>
          </cell>
        </row>
        <row r="167">
          <cell r="B167">
            <v>1.46377</v>
          </cell>
        </row>
        <row r="168">
          <cell r="B168">
            <v>1.4640470000000001</v>
          </cell>
        </row>
        <row r="169">
          <cell r="B169">
            <v>1.464324</v>
          </cell>
        </row>
        <row r="170">
          <cell r="B170">
            <v>1.464601</v>
          </cell>
        </row>
        <row r="171">
          <cell r="B171">
            <v>1.4648779999999999</v>
          </cell>
        </row>
        <row r="172">
          <cell r="B172">
            <v>1.465155</v>
          </cell>
        </row>
        <row r="173">
          <cell r="B173">
            <v>1.465433</v>
          </cell>
        </row>
        <row r="174">
          <cell r="B174">
            <v>1.465711</v>
          </cell>
        </row>
        <row r="175">
          <cell r="B175">
            <v>1.465989</v>
          </cell>
        </row>
        <row r="176">
          <cell r="B176">
            <v>1.466267</v>
          </cell>
        </row>
        <row r="177">
          <cell r="B177">
            <v>1.466545</v>
          </cell>
        </row>
        <row r="178">
          <cell r="B178">
            <v>1.466823</v>
          </cell>
        </row>
        <row r="179">
          <cell r="B179">
            <v>1.467101</v>
          </cell>
        </row>
        <row r="180">
          <cell r="B180">
            <v>1.467379</v>
          </cell>
        </row>
        <row r="181">
          <cell r="B181">
            <v>1.467657</v>
          </cell>
        </row>
        <row r="182">
          <cell r="B182">
            <v>1.467935</v>
          </cell>
        </row>
        <row r="183">
          <cell r="B183">
            <v>1.468213</v>
          </cell>
        </row>
        <row r="184">
          <cell r="B184">
            <v>1.468491</v>
          </cell>
        </row>
        <row r="185">
          <cell r="B185">
            <v>1.468769</v>
          </cell>
        </row>
        <row r="186">
          <cell r="B186">
            <v>1.469047</v>
          </cell>
        </row>
        <row r="187">
          <cell r="B187">
            <v>1.469325</v>
          </cell>
        </row>
        <row r="188">
          <cell r="B188">
            <v>1.469603</v>
          </cell>
        </row>
        <row r="189">
          <cell r="B189">
            <v>1.469902</v>
          </cell>
        </row>
        <row r="190">
          <cell r="B190">
            <v>1.4702010000000001</v>
          </cell>
        </row>
        <row r="191">
          <cell r="B191">
            <v>1.4704999999999999</v>
          </cell>
        </row>
        <row r="192">
          <cell r="B192">
            <v>1.470799</v>
          </cell>
        </row>
        <row r="193">
          <cell r="B193">
            <v>1.471098</v>
          </cell>
        </row>
        <row r="194">
          <cell r="B194">
            <v>1.4713970000000001</v>
          </cell>
        </row>
        <row r="195">
          <cell r="B195">
            <v>1.4716959999999999</v>
          </cell>
        </row>
        <row r="196">
          <cell r="B196">
            <v>1.4719949999999999</v>
          </cell>
        </row>
        <row r="197">
          <cell r="B197">
            <v>1.472294</v>
          </cell>
        </row>
        <row r="198">
          <cell r="B198">
            <v>1.472593</v>
          </cell>
        </row>
        <row r="199">
          <cell r="B199">
            <v>1.4728920000000001</v>
          </cell>
        </row>
        <row r="200">
          <cell r="B200">
            <v>1.4731920000000001</v>
          </cell>
        </row>
        <row r="201">
          <cell r="B201">
            <v>1.473492</v>
          </cell>
        </row>
        <row r="202">
          <cell r="B202">
            <v>1.473792</v>
          </cell>
        </row>
        <row r="203">
          <cell r="B203">
            <v>1.474092</v>
          </cell>
        </row>
        <row r="204">
          <cell r="B204">
            <v>1.4743919999999999</v>
          </cell>
        </row>
        <row r="205">
          <cell r="B205">
            <v>1.4746919999999999</v>
          </cell>
        </row>
        <row r="206">
          <cell r="B206">
            <v>1.4749920000000001</v>
          </cell>
        </row>
        <row r="207">
          <cell r="B207">
            <v>1.475292</v>
          </cell>
        </row>
        <row r="208">
          <cell r="B208">
            <v>1.475592</v>
          </cell>
        </row>
        <row r="209">
          <cell r="B209">
            <v>1.475892</v>
          </cell>
        </row>
        <row r="210">
          <cell r="B210">
            <v>1.4761919999999999</v>
          </cell>
        </row>
        <row r="211">
          <cell r="B211">
            <v>1.4764919999999999</v>
          </cell>
        </row>
        <row r="212">
          <cell r="B212">
            <v>1.4767920000000001</v>
          </cell>
        </row>
        <row r="213">
          <cell r="B213">
            <v>1.4770920000000001</v>
          </cell>
        </row>
        <row r="214">
          <cell r="B214">
            <v>1.477392</v>
          </cell>
        </row>
        <row r="215">
          <cell r="B215">
            <v>1.477692</v>
          </cell>
        </row>
        <row r="216">
          <cell r="B216">
            <v>1.477992</v>
          </cell>
        </row>
        <row r="217">
          <cell r="B217">
            <v>1.4782930000000001</v>
          </cell>
        </row>
        <row r="218">
          <cell r="B218">
            <v>1.478594</v>
          </cell>
        </row>
        <row r="219">
          <cell r="B219">
            <v>1.4788950000000001</v>
          </cell>
        </row>
        <row r="220">
          <cell r="B220">
            <v>1.479196</v>
          </cell>
        </row>
        <row r="221">
          <cell r="B221">
            <v>1.4794970000000001</v>
          </cell>
        </row>
        <row r="222">
          <cell r="B222">
            <v>1.4797979999999999</v>
          </cell>
        </row>
        <row r="223">
          <cell r="B223">
            <v>1.4800990000000001</v>
          </cell>
        </row>
        <row r="224">
          <cell r="B224">
            <v>1.4803999999999999</v>
          </cell>
        </row>
        <row r="225">
          <cell r="B225">
            <v>1.480701</v>
          </cell>
        </row>
        <row r="226">
          <cell r="B226">
            <v>1.4810019999999999</v>
          </cell>
        </row>
        <row r="227">
          <cell r="B227">
            <v>1.481303</v>
          </cell>
        </row>
        <row r="228">
          <cell r="B228">
            <v>1.4816039999999999</v>
          </cell>
        </row>
        <row r="229">
          <cell r="B229">
            <v>1.481905</v>
          </cell>
        </row>
        <row r="230">
          <cell r="B230">
            <v>1.4822059999999999</v>
          </cell>
        </row>
        <row r="231">
          <cell r="B231">
            <v>1.482507</v>
          </cell>
        </row>
        <row r="232">
          <cell r="B232">
            <v>1.4828079999999999</v>
          </cell>
        </row>
        <row r="233">
          <cell r="B233">
            <v>1.4831099999999999</v>
          </cell>
        </row>
        <row r="234">
          <cell r="B234">
            <v>1.483412</v>
          </cell>
        </row>
        <row r="235">
          <cell r="B235">
            <v>1.483714</v>
          </cell>
        </row>
        <row r="236">
          <cell r="B236">
            <v>1.484016</v>
          </cell>
        </row>
        <row r="237">
          <cell r="B237">
            <v>1.484318</v>
          </cell>
        </row>
        <row r="238">
          <cell r="B238">
            <v>1.4846200000000001</v>
          </cell>
        </row>
        <row r="239">
          <cell r="B239">
            <v>1.4849220000000001</v>
          </cell>
        </row>
        <row r="240">
          <cell r="B240">
            <v>1.4852240000000001</v>
          </cell>
        </row>
        <row r="241">
          <cell r="B241">
            <v>1.4855259999999999</v>
          </cell>
        </row>
        <row r="242">
          <cell r="B242">
            <v>1.4858279999999999</v>
          </cell>
        </row>
        <row r="243">
          <cell r="B243">
            <v>1.48613</v>
          </cell>
        </row>
        <row r="244">
          <cell r="B244">
            <v>1.486432</v>
          </cell>
        </row>
        <row r="245">
          <cell r="B245">
            <v>1.486734</v>
          </cell>
        </row>
        <row r="246">
          <cell r="B246">
            <v>1.487036</v>
          </cell>
        </row>
        <row r="247">
          <cell r="B247">
            <v>1.487338</v>
          </cell>
        </row>
        <row r="248">
          <cell r="B248">
            <v>1.4876400000000001</v>
          </cell>
        </row>
        <row r="249">
          <cell r="B249">
            <v>1.487943</v>
          </cell>
        </row>
        <row r="250">
          <cell r="B250">
            <v>1.488246</v>
          </cell>
        </row>
        <row r="251">
          <cell r="B251">
            <v>1.4885489999999999</v>
          </cell>
        </row>
        <row r="252">
          <cell r="B252">
            <v>1.4888520000000001</v>
          </cell>
        </row>
        <row r="253">
          <cell r="B253">
            <v>1.489155</v>
          </cell>
        </row>
        <row r="254">
          <cell r="B254">
            <v>1.4894579999999999</v>
          </cell>
        </row>
        <row r="255">
          <cell r="B255">
            <v>1.4897609999999999</v>
          </cell>
        </row>
        <row r="256">
          <cell r="B256">
            <v>1.4900640000000001</v>
          </cell>
        </row>
        <row r="257">
          <cell r="B257">
            <v>1.490367</v>
          </cell>
        </row>
        <row r="258">
          <cell r="B258">
            <v>1.4906699999999999</v>
          </cell>
        </row>
        <row r="259">
          <cell r="B259">
            <v>1.4909730000000001</v>
          </cell>
        </row>
        <row r="260">
          <cell r="B260">
            <v>1.491276</v>
          </cell>
        </row>
        <row r="261">
          <cell r="B261">
            <v>1.491579</v>
          </cell>
        </row>
        <row r="262">
          <cell r="B262">
            <v>1.4918819999999999</v>
          </cell>
        </row>
        <row r="263">
          <cell r="B263">
            <v>1.4921850000000001</v>
          </cell>
        </row>
        <row r="264">
          <cell r="B264">
            <v>1.492488</v>
          </cell>
        </row>
        <row r="265">
          <cell r="B265">
            <v>1.492791</v>
          </cell>
        </row>
        <row r="266">
          <cell r="B266">
            <v>1.4930950000000001</v>
          </cell>
        </row>
        <row r="267">
          <cell r="B267">
            <v>1.4933989999999999</v>
          </cell>
        </row>
        <row r="268">
          <cell r="B268">
            <v>1.493703</v>
          </cell>
        </row>
        <row r="269">
          <cell r="B269">
            <v>1.4940070000000001</v>
          </cell>
        </row>
        <row r="270">
          <cell r="B270">
            <v>1.4943109999999999</v>
          </cell>
        </row>
        <row r="271">
          <cell r="B271">
            <v>1.494615</v>
          </cell>
        </row>
        <row r="272">
          <cell r="B272">
            <v>1.4949190000000001</v>
          </cell>
        </row>
        <row r="273">
          <cell r="B273">
            <v>1.495223</v>
          </cell>
        </row>
        <row r="274">
          <cell r="B274">
            <v>1.4955270000000001</v>
          </cell>
        </row>
        <row r="275">
          <cell r="B275">
            <v>1.4958309999999999</v>
          </cell>
        </row>
        <row r="276">
          <cell r="B276">
            <v>1.496135</v>
          </cell>
        </row>
        <row r="277">
          <cell r="B277">
            <v>1.4964390000000001</v>
          </cell>
        </row>
        <row r="278">
          <cell r="B278">
            <v>1.4967429999999999</v>
          </cell>
        </row>
        <row r="279">
          <cell r="B279">
            <v>1.497047</v>
          </cell>
        </row>
        <row r="280">
          <cell r="B280">
            <v>1.4973510000000001</v>
          </cell>
        </row>
        <row r="281">
          <cell r="B281">
            <v>1.4975989999999999</v>
          </cell>
        </row>
        <row r="282">
          <cell r="B282">
            <v>1.4978469999999999</v>
          </cell>
        </row>
        <row r="283">
          <cell r="B283">
            <v>1.498095</v>
          </cell>
        </row>
        <row r="284">
          <cell r="B284">
            <v>1.498343</v>
          </cell>
        </row>
        <row r="285">
          <cell r="B285">
            <v>1.498591</v>
          </cell>
        </row>
        <row r="286">
          <cell r="B286">
            <v>1.498839</v>
          </cell>
        </row>
        <row r="287">
          <cell r="B287">
            <v>1.4990870000000001</v>
          </cell>
        </row>
        <row r="288">
          <cell r="B288">
            <v>1.4993350000000001</v>
          </cell>
        </row>
        <row r="289">
          <cell r="B289">
            <v>1.4995830000000001</v>
          </cell>
        </row>
        <row r="290">
          <cell r="B290">
            <v>1.4998309999999999</v>
          </cell>
        </row>
        <row r="291">
          <cell r="B291">
            <v>1.5000789999999999</v>
          </cell>
        </row>
        <row r="292">
          <cell r="B292">
            <v>1.500327</v>
          </cell>
        </row>
        <row r="293">
          <cell r="B293">
            <v>1.500575</v>
          </cell>
        </row>
        <row r="294">
          <cell r="B294">
            <v>1.500823</v>
          </cell>
        </row>
        <row r="295">
          <cell r="B295">
            <v>1.501071</v>
          </cell>
        </row>
        <row r="296">
          <cell r="B296">
            <v>1.5013190000000001</v>
          </cell>
        </row>
        <row r="297">
          <cell r="B297">
            <v>1.5015670000000001</v>
          </cell>
        </row>
        <row r="298">
          <cell r="B298">
            <v>1.5018149999999999</v>
          </cell>
        </row>
        <row r="299">
          <cell r="B299">
            <v>1.5020629999999999</v>
          </cell>
        </row>
        <row r="300">
          <cell r="B300">
            <v>1.502311</v>
          </cell>
        </row>
        <row r="301">
          <cell r="B301">
            <v>1.502559</v>
          </cell>
        </row>
        <row r="302">
          <cell r="B302">
            <v>1.502807</v>
          </cell>
        </row>
        <row r="303">
          <cell r="B303">
            <v>1.503055</v>
          </cell>
        </row>
        <row r="304">
          <cell r="B304">
            <v>1.503304</v>
          </cell>
        </row>
        <row r="305">
          <cell r="B305">
            <v>1.5035529999999999</v>
          </cell>
        </row>
        <row r="306">
          <cell r="B306">
            <v>1.5038020000000001</v>
          </cell>
        </row>
        <row r="307">
          <cell r="B307">
            <v>1.504051</v>
          </cell>
        </row>
        <row r="308">
          <cell r="B308">
            <v>1.5043</v>
          </cell>
        </row>
        <row r="309">
          <cell r="B309">
            <v>1.5045489999999999</v>
          </cell>
        </row>
        <row r="310">
          <cell r="B310">
            <v>1.5047980000000001</v>
          </cell>
        </row>
        <row r="311">
          <cell r="B311">
            <v>1.505047</v>
          </cell>
        </row>
        <row r="312">
          <cell r="B312">
            <v>1.505296</v>
          </cell>
        </row>
        <row r="313">
          <cell r="B313">
            <v>1.5055449999999999</v>
          </cell>
        </row>
        <row r="314">
          <cell r="B314">
            <v>1.5057940000000001</v>
          </cell>
        </row>
        <row r="315">
          <cell r="B315">
            <v>1.506043</v>
          </cell>
        </row>
        <row r="316">
          <cell r="B316">
            <v>1.506292</v>
          </cell>
        </row>
        <row r="317">
          <cell r="B317">
            <v>1.5065409999999999</v>
          </cell>
        </row>
        <row r="318">
          <cell r="B318">
            <v>1.5067900000000001</v>
          </cell>
        </row>
        <row r="319">
          <cell r="B319">
            <v>1.507039</v>
          </cell>
        </row>
        <row r="320">
          <cell r="B320">
            <v>1.507288</v>
          </cell>
        </row>
        <row r="321">
          <cell r="B321">
            <v>1.5075369999999999</v>
          </cell>
        </row>
        <row r="322">
          <cell r="B322">
            <v>1.5077860000000001</v>
          </cell>
        </row>
        <row r="323">
          <cell r="B323">
            <v>1.508035</v>
          </cell>
        </row>
        <row r="324">
          <cell r="B324">
            <v>1.508284</v>
          </cell>
        </row>
        <row r="325">
          <cell r="B325">
            <v>1.5085329999999999</v>
          </cell>
        </row>
        <row r="326">
          <cell r="B326">
            <v>1.5087820000000001</v>
          </cell>
        </row>
        <row r="327">
          <cell r="B327">
            <v>1.509031</v>
          </cell>
        </row>
        <row r="328">
          <cell r="B328">
            <v>1.50928</v>
          </cell>
        </row>
        <row r="329">
          <cell r="B329">
            <v>1.50953</v>
          </cell>
        </row>
        <row r="330">
          <cell r="B330">
            <v>1.5097799999999999</v>
          </cell>
        </row>
        <row r="331">
          <cell r="B331">
            <v>1.51003</v>
          </cell>
        </row>
        <row r="332">
          <cell r="B332">
            <v>1.5102800000000001</v>
          </cell>
        </row>
        <row r="333">
          <cell r="B333">
            <v>1.5105299999999999</v>
          </cell>
        </row>
        <row r="334">
          <cell r="B334">
            <v>1.51078</v>
          </cell>
        </row>
        <row r="335">
          <cell r="B335">
            <v>1.5110300000000001</v>
          </cell>
        </row>
        <row r="336">
          <cell r="B336">
            <v>1.51128</v>
          </cell>
        </row>
        <row r="337">
          <cell r="B337">
            <v>1.51153</v>
          </cell>
        </row>
        <row r="338">
          <cell r="B338">
            <v>1.5117799999999999</v>
          </cell>
        </row>
        <row r="339">
          <cell r="B339">
            <v>1.51203</v>
          </cell>
        </row>
        <row r="340">
          <cell r="B340">
            <v>1.5122800000000001</v>
          </cell>
        </row>
        <row r="341">
          <cell r="B341">
            <v>1.5125299999999999</v>
          </cell>
        </row>
        <row r="342">
          <cell r="B342">
            <v>1.51278</v>
          </cell>
        </row>
        <row r="343">
          <cell r="B343">
            <v>1.5130300000000001</v>
          </cell>
        </row>
        <row r="344">
          <cell r="B344">
            <v>1.51328</v>
          </cell>
        </row>
        <row r="345">
          <cell r="B345">
            <v>1.51353</v>
          </cell>
        </row>
        <row r="346">
          <cell r="B346">
            <v>1.5137799999999999</v>
          </cell>
        </row>
        <row r="347">
          <cell r="B347">
            <v>1.51403</v>
          </cell>
        </row>
        <row r="348">
          <cell r="B348">
            <v>1.5142800000000001</v>
          </cell>
        </row>
        <row r="349">
          <cell r="B349">
            <v>1.5145299999999999</v>
          </cell>
        </row>
        <row r="350">
          <cell r="B350">
            <v>1.51478</v>
          </cell>
        </row>
        <row r="351">
          <cell r="B351">
            <v>1.5150300000000001</v>
          </cell>
        </row>
        <row r="352">
          <cell r="B352">
            <v>1.51528</v>
          </cell>
        </row>
        <row r="353">
          <cell r="B353">
            <v>1.515531</v>
          </cell>
        </row>
        <row r="354">
          <cell r="B354">
            <v>1.515782</v>
          </cell>
        </row>
        <row r="355">
          <cell r="B355">
            <v>1.516033</v>
          </cell>
        </row>
        <row r="356">
          <cell r="B356">
            <v>1.516284</v>
          </cell>
        </row>
        <row r="357">
          <cell r="B357">
            <v>1.516535</v>
          </cell>
        </row>
        <row r="358">
          <cell r="B358">
            <v>1.516786</v>
          </cell>
        </row>
        <row r="359">
          <cell r="B359">
            <v>1.517037</v>
          </cell>
        </row>
        <row r="360">
          <cell r="B360">
            <v>1.517288</v>
          </cell>
        </row>
        <row r="361">
          <cell r="B361">
            <v>1.517539</v>
          </cell>
        </row>
        <row r="362">
          <cell r="B362">
            <v>1.51779</v>
          </cell>
        </row>
        <row r="363">
          <cell r="B363">
            <v>1.518041</v>
          </cell>
        </row>
        <row r="364">
          <cell r="B364">
            <v>1.518292</v>
          </cell>
        </row>
        <row r="365">
          <cell r="B365">
            <v>1.518543</v>
          </cell>
        </row>
        <row r="366">
          <cell r="B366">
            <v>1.518794</v>
          </cell>
        </row>
        <row r="367">
          <cell r="B367">
            <v>1.519045</v>
          </cell>
        </row>
        <row r="368">
          <cell r="A368">
            <v>36522</v>
          </cell>
          <cell r="B368">
            <v>1.519296</v>
          </cell>
        </row>
        <row r="369">
          <cell r="A369">
            <v>36523</v>
          </cell>
          <cell r="B369">
            <v>1.519547</v>
          </cell>
        </row>
        <row r="370">
          <cell r="A370">
            <v>36524</v>
          </cell>
          <cell r="B370">
            <v>1.519798</v>
          </cell>
        </row>
        <row r="371">
          <cell r="A371">
            <v>36525</v>
          </cell>
          <cell r="B371">
            <v>1.520049</v>
          </cell>
        </row>
        <row r="372">
          <cell r="A372">
            <v>36526</v>
          </cell>
          <cell r="B372">
            <v>1.5203</v>
          </cell>
        </row>
        <row r="373">
          <cell r="A373">
            <v>36527</v>
          </cell>
          <cell r="B373">
            <v>1.5205329999999999</v>
          </cell>
        </row>
        <row r="374">
          <cell r="A374">
            <v>36528</v>
          </cell>
          <cell r="B374">
            <v>1.5207660000000001</v>
          </cell>
        </row>
        <row r="375">
          <cell r="A375">
            <v>36529</v>
          </cell>
          <cell r="B375">
            <v>1.520999</v>
          </cell>
        </row>
        <row r="376">
          <cell r="A376">
            <v>36530</v>
          </cell>
          <cell r="B376">
            <v>1.5212319999999999</v>
          </cell>
        </row>
        <row r="377">
          <cell r="A377">
            <v>36531</v>
          </cell>
          <cell r="B377">
            <v>1.5214650000000001</v>
          </cell>
        </row>
        <row r="378">
          <cell r="A378">
            <v>36532</v>
          </cell>
          <cell r="B378">
            <v>1.521698</v>
          </cell>
        </row>
        <row r="379">
          <cell r="A379">
            <v>36533</v>
          </cell>
          <cell r="B379">
            <v>1.5219309999999999</v>
          </cell>
        </row>
        <row r="380">
          <cell r="A380">
            <v>36534</v>
          </cell>
          <cell r="B380">
            <v>1.5221640000000001</v>
          </cell>
        </row>
        <row r="381">
          <cell r="A381">
            <v>36535</v>
          </cell>
          <cell r="B381">
            <v>1.522397</v>
          </cell>
        </row>
        <row r="382">
          <cell r="A382">
            <v>36536</v>
          </cell>
          <cell r="B382">
            <v>1.5226299999999999</v>
          </cell>
        </row>
        <row r="383">
          <cell r="A383">
            <v>36537</v>
          </cell>
          <cell r="B383">
            <v>1.5228630000000001</v>
          </cell>
        </row>
        <row r="384">
          <cell r="A384">
            <v>36538</v>
          </cell>
          <cell r="B384">
            <v>1.523096</v>
          </cell>
        </row>
        <row r="385">
          <cell r="A385">
            <v>36539</v>
          </cell>
          <cell r="B385">
            <v>1.5233289999999999</v>
          </cell>
        </row>
        <row r="386">
          <cell r="A386">
            <v>36540</v>
          </cell>
          <cell r="B386">
            <v>1.5235620000000001</v>
          </cell>
        </row>
        <row r="387">
          <cell r="A387">
            <v>36541</v>
          </cell>
          <cell r="B387">
            <v>1.523795</v>
          </cell>
        </row>
        <row r="388">
          <cell r="A388">
            <v>36542</v>
          </cell>
          <cell r="B388">
            <v>1.5240279999999999</v>
          </cell>
        </row>
        <row r="389">
          <cell r="A389">
            <v>36543</v>
          </cell>
          <cell r="B389">
            <v>1.5242610000000001</v>
          </cell>
        </row>
        <row r="390">
          <cell r="A390">
            <v>36544</v>
          </cell>
          <cell r="B390">
            <v>1.524494</v>
          </cell>
        </row>
        <row r="391">
          <cell r="A391">
            <v>36545</v>
          </cell>
          <cell r="B391">
            <v>1.5247269999999999</v>
          </cell>
        </row>
        <row r="392">
          <cell r="A392">
            <v>36546</v>
          </cell>
          <cell r="B392">
            <v>1.5249600000000001</v>
          </cell>
        </row>
        <row r="393">
          <cell r="A393">
            <v>36547</v>
          </cell>
          <cell r="B393">
            <v>1.525193</v>
          </cell>
        </row>
        <row r="394">
          <cell r="A394">
            <v>36548</v>
          </cell>
          <cell r="B394">
            <v>1.5254259999999999</v>
          </cell>
        </row>
        <row r="395">
          <cell r="A395">
            <v>36549</v>
          </cell>
          <cell r="B395">
            <v>1.5256590000000001</v>
          </cell>
        </row>
        <row r="396">
          <cell r="A396">
            <v>36550</v>
          </cell>
          <cell r="B396">
            <v>1.525892</v>
          </cell>
        </row>
        <row r="397">
          <cell r="A397">
            <v>36551</v>
          </cell>
          <cell r="B397">
            <v>1.526125</v>
          </cell>
        </row>
        <row r="398">
          <cell r="A398">
            <v>36552</v>
          </cell>
          <cell r="B398">
            <v>1.5263580000000001</v>
          </cell>
        </row>
        <row r="399">
          <cell r="A399">
            <v>36553</v>
          </cell>
          <cell r="B399">
            <v>1.526591</v>
          </cell>
        </row>
        <row r="400">
          <cell r="A400">
            <v>36554</v>
          </cell>
          <cell r="B400">
            <v>1.5268250000000001</v>
          </cell>
        </row>
        <row r="401">
          <cell r="A401">
            <v>36555</v>
          </cell>
          <cell r="B401">
            <v>1.5270589999999999</v>
          </cell>
        </row>
        <row r="402">
          <cell r="A402">
            <v>36556</v>
          </cell>
          <cell r="B402">
            <v>1.527293</v>
          </cell>
        </row>
        <row r="403">
          <cell r="A403">
            <v>36557</v>
          </cell>
          <cell r="B403">
            <v>1.5275270000000001</v>
          </cell>
        </row>
        <row r="404">
          <cell r="A404">
            <v>36558</v>
          </cell>
          <cell r="B404">
            <v>1.5277609999999999</v>
          </cell>
        </row>
        <row r="405">
          <cell r="A405">
            <v>36559</v>
          </cell>
          <cell r="B405">
            <v>1.527995</v>
          </cell>
        </row>
        <row r="406">
          <cell r="A406">
            <v>36560</v>
          </cell>
          <cell r="B406">
            <v>1.5282290000000001</v>
          </cell>
        </row>
        <row r="407">
          <cell r="A407">
            <v>36561</v>
          </cell>
          <cell r="B407">
            <v>1.5284629999999999</v>
          </cell>
        </row>
        <row r="408">
          <cell r="A408">
            <v>36562</v>
          </cell>
          <cell r="B408">
            <v>1.528697</v>
          </cell>
        </row>
        <row r="409">
          <cell r="A409">
            <v>36563</v>
          </cell>
          <cell r="B409">
            <v>1.528931</v>
          </cell>
        </row>
        <row r="410">
          <cell r="A410">
            <v>36564</v>
          </cell>
          <cell r="B410">
            <v>1.5291650000000001</v>
          </cell>
        </row>
        <row r="411">
          <cell r="A411">
            <v>36565</v>
          </cell>
          <cell r="B411">
            <v>1.529399</v>
          </cell>
        </row>
        <row r="412">
          <cell r="A412">
            <v>36566</v>
          </cell>
          <cell r="B412">
            <v>1.529633</v>
          </cell>
        </row>
        <row r="413">
          <cell r="A413">
            <v>36567</v>
          </cell>
          <cell r="B413">
            <v>1.5298670000000001</v>
          </cell>
        </row>
        <row r="414">
          <cell r="A414">
            <v>36568</v>
          </cell>
          <cell r="B414">
            <v>1.5301009999999999</v>
          </cell>
        </row>
        <row r="415">
          <cell r="A415">
            <v>36569</v>
          </cell>
          <cell r="B415">
            <v>1.530335</v>
          </cell>
        </row>
        <row r="416">
          <cell r="A416">
            <v>36570</v>
          </cell>
          <cell r="B416">
            <v>1.5305690000000001</v>
          </cell>
        </row>
        <row r="417">
          <cell r="A417">
            <v>36571</v>
          </cell>
          <cell r="B417">
            <v>1.5308029999999999</v>
          </cell>
        </row>
        <row r="418">
          <cell r="A418">
            <v>36572</v>
          </cell>
          <cell r="B418">
            <v>1.531037</v>
          </cell>
        </row>
        <row r="419">
          <cell r="A419">
            <v>36573</v>
          </cell>
          <cell r="B419">
            <v>1.531271</v>
          </cell>
        </row>
        <row r="420">
          <cell r="A420">
            <v>36574</v>
          </cell>
          <cell r="B420">
            <v>1.5315049999999999</v>
          </cell>
        </row>
        <row r="421">
          <cell r="A421">
            <v>36575</v>
          </cell>
          <cell r="B421">
            <v>1.531739</v>
          </cell>
        </row>
        <row r="422">
          <cell r="A422">
            <v>36576</v>
          </cell>
          <cell r="B422">
            <v>1.531973</v>
          </cell>
        </row>
        <row r="423">
          <cell r="A423">
            <v>36577</v>
          </cell>
          <cell r="B423">
            <v>1.5322070000000001</v>
          </cell>
        </row>
        <row r="424">
          <cell r="A424">
            <v>36578</v>
          </cell>
          <cell r="B424">
            <v>1.5324409999999999</v>
          </cell>
        </row>
        <row r="425">
          <cell r="A425">
            <v>36579</v>
          </cell>
          <cell r="B425">
            <v>1.532675</v>
          </cell>
        </row>
        <row r="426">
          <cell r="A426">
            <v>36580</v>
          </cell>
          <cell r="B426">
            <v>1.5329090000000001</v>
          </cell>
        </row>
        <row r="427">
          <cell r="A427">
            <v>36581</v>
          </cell>
          <cell r="B427">
            <v>1.5331429999999999</v>
          </cell>
        </row>
        <row r="428">
          <cell r="A428">
            <v>36582</v>
          </cell>
          <cell r="B428">
            <v>1.5333779999999999</v>
          </cell>
        </row>
        <row r="429">
          <cell r="A429">
            <v>36583</v>
          </cell>
          <cell r="B429">
            <v>1.5336129999999999</v>
          </cell>
        </row>
        <row r="430">
          <cell r="A430">
            <v>36584</v>
          </cell>
          <cell r="B430">
            <v>1.5338480000000001</v>
          </cell>
        </row>
        <row r="431">
          <cell r="A431">
            <v>36585</v>
          </cell>
          <cell r="B431">
            <v>1.5340830000000001</v>
          </cell>
        </row>
        <row r="432">
          <cell r="A432">
            <v>36586</v>
          </cell>
          <cell r="B432">
            <v>1.5343180000000001</v>
          </cell>
        </row>
        <row r="433">
          <cell r="A433">
            <v>36587</v>
          </cell>
          <cell r="B433">
            <v>1.5345530000000001</v>
          </cell>
        </row>
        <row r="434">
          <cell r="A434">
            <v>36588</v>
          </cell>
          <cell r="B434">
            <v>1.534788</v>
          </cell>
        </row>
        <row r="435">
          <cell r="A435">
            <v>36589</v>
          </cell>
          <cell r="B435">
            <v>1.535023</v>
          </cell>
        </row>
        <row r="436">
          <cell r="A436">
            <v>36590</v>
          </cell>
          <cell r="B436">
            <v>1.535258</v>
          </cell>
        </row>
        <row r="437">
          <cell r="A437">
            <v>36591</v>
          </cell>
          <cell r="B437">
            <v>1.535493</v>
          </cell>
        </row>
        <row r="438">
          <cell r="A438">
            <v>36592</v>
          </cell>
          <cell r="B438">
            <v>1.535728</v>
          </cell>
        </row>
        <row r="439">
          <cell r="A439">
            <v>36593</v>
          </cell>
          <cell r="B439">
            <v>1.535963</v>
          </cell>
        </row>
        <row r="440">
          <cell r="A440">
            <v>36594</v>
          </cell>
          <cell r="B440">
            <v>1.536198</v>
          </cell>
        </row>
        <row r="441">
          <cell r="A441">
            <v>36595</v>
          </cell>
          <cell r="B441">
            <v>1.5364329999999999</v>
          </cell>
        </row>
        <row r="442">
          <cell r="A442">
            <v>36596</v>
          </cell>
          <cell r="B442">
            <v>1.5366679999999999</v>
          </cell>
        </row>
        <row r="443">
          <cell r="A443">
            <v>36597</v>
          </cell>
          <cell r="B443">
            <v>1.5369029999999999</v>
          </cell>
        </row>
        <row r="444">
          <cell r="A444">
            <v>36598</v>
          </cell>
          <cell r="B444">
            <v>1.5371379999999999</v>
          </cell>
        </row>
        <row r="445">
          <cell r="A445">
            <v>36599</v>
          </cell>
          <cell r="B445">
            <v>1.5373730000000001</v>
          </cell>
        </row>
        <row r="446">
          <cell r="A446">
            <v>36600</v>
          </cell>
          <cell r="B446">
            <v>1.5376080000000001</v>
          </cell>
        </row>
        <row r="447">
          <cell r="A447">
            <v>36601</v>
          </cell>
          <cell r="B447">
            <v>1.5378430000000001</v>
          </cell>
        </row>
        <row r="448">
          <cell r="A448">
            <v>36602</v>
          </cell>
          <cell r="B448">
            <v>1.5380780000000001</v>
          </cell>
        </row>
        <row r="449">
          <cell r="A449">
            <v>36603</v>
          </cell>
          <cell r="B449">
            <v>1.538313</v>
          </cell>
        </row>
        <row r="450">
          <cell r="A450">
            <v>36604</v>
          </cell>
          <cell r="B450">
            <v>1.538548</v>
          </cell>
        </row>
        <row r="451">
          <cell r="A451">
            <v>36605</v>
          </cell>
          <cell r="B451">
            <v>1.538783</v>
          </cell>
        </row>
        <row r="452">
          <cell r="A452">
            <v>36606</v>
          </cell>
          <cell r="B452">
            <v>1.539018</v>
          </cell>
        </row>
        <row r="453">
          <cell r="A453">
            <v>36607</v>
          </cell>
          <cell r="B453">
            <v>1.539253</v>
          </cell>
        </row>
        <row r="454">
          <cell r="A454">
            <v>36608</v>
          </cell>
          <cell r="B454">
            <v>1.539488</v>
          </cell>
        </row>
        <row r="455">
          <cell r="A455">
            <v>36609</v>
          </cell>
          <cell r="B455">
            <v>1.539723</v>
          </cell>
        </row>
        <row r="456">
          <cell r="A456">
            <v>36610</v>
          </cell>
          <cell r="B456">
            <v>1.5399590000000001</v>
          </cell>
        </row>
        <row r="457">
          <cell r="A457">
            <v>36611</v>
          </cell>
          <cell r="B457">
            <v>1.540195</v>
          </cell>
        </row>
        <row r="458">
          <cell r="A458">
            <v>36612</v>
          </cell>
          <cell r="B458">
            <v>1.5404310000000001</v>
          </cell>
        </row>
        <row r="459">
          <cell r="A459">
            <v>36613</v>
          </cell>
          <cell r="B459">
            <v>1.540667</v>
          </cell>
        </row>
        <row r="460">
          <cell r="A460">
            <v>36614</v>
          </cell>
          <cell r="B460">
            <v>1.5409029999999999</v>
          </cell>
        </row>
        <row r="461">
          <cell r="A461">
            <v>36615</v>
          </cell>
          <cell r="B461">
            <v>1.541139</v>
          </cell>
        </row>
        <row r="462">
          <cell r="A462">
            <v>36616</v>
          </cell>
          <cell r="B462">
            <v>1.5413749999999999</v>
          </cell>
        </row>
        <row r="463">
          <cell r="A463">
            <v>36617</v>
          </cell>
          <cell r="B463">
            <v>1.5416110000000001</v>
          </cell>
        </row>
        <row r="464">
          <cell r="A464">
            <v>36618</v>
          </cell>
          <cell r="B464">
            <v>1.5418080000000001</v>
          </cell>
        </row>
        <row r="465">
          <cell r="A465">
            <v>36619</v>
          </cell>
          <cell r="B465">
            <v>1.5420050000000001</v>
          </cell>
        </row>
        <row r="466">
          <cell r="A466">
            <v>36620</v>
          </cell>
          <cell r="B466">
            <v>1.5422020000000001</v>
          </cell>
        </row>
        <row r="467">
          <cell r="A467">
            <v>36621</v>
          </cell>
          <cell r="B467">
            <v>1.5423990000000001</v>
          </cell>
        </row>
        <row r="468">
          <cell r="A468">
            <v>36622</v>
          </cell>
          <cell r="B468">
            <v>1.5425960000000001</v>
          </cell>
        </row>
        <row r="469">
          <cell r="A469">
            <v>36623</v>
          </cell>
          <cell r="B469">
            <v>1.542794</v>
          </cell>
        </row>
        <row r="470">
          <cell r="A470">
            <v>36624</v>
          </cell>
          <cell r="B470">
            <v>1.5429919999999999</v>
          </cell>
        </row>
        <row r="471">
          <cell r="A471">
            <v>36625</v>
          </cell>
          <cell r="B471">
            <v>1.5431900000000001</v>
          </cell>
        </row>
        <row r="472">
          <cell r="A472">
            <v>36626</v>
          </cell>
          <cell r="B472">
            <v>1.543388</v>
          </cell>
        </row>
        <row r="473">
          <cell r="A473">
            <v>36627</v>
          </cell>
          <cell r="B473">
            <v>1.5435859999999999</v>
          </cell>
        </row>
        <row r="474">
          <cell r="A474">
            <v>36628</v>
          </cell>
          <cell r="B474">
            <v>1.543784</v>
          </cell>
        </row>
        <row r="475">
          <cell r="A475">
            <v>36629</v>
          </cell>
          <cell r="B475">
            <v>1.543982</v>
          </cell>
        </row>
        <row r="476">
          <cell r="A476">
            <v>36630</v>
          </cell>
          <cell r="B476">
            <v>1.5441800000000001</v>
          </cell>
        </row>
        <row r="477">
          <cell r="A477">
            <v>36631</v>
          </cell>
          <cell r="B477">
            <v>1.544378</v>
          </cell>
        </row>
        <row r="478">
          <cell r="A478">
            <v>36632</v>
          </cell>
          <cell r="B478">
            <v>1.5445759999999999</v>
          </cell>
        </row>
        <row r="479">
          <cell r="A479">
            <v>36633</v>
          </cell>
          <cell r="B479">
            <v>1.5447740000000001</v>
          </cell>
        </row>
        <row r="480">
          <cell r="A480">
            <v>36634</v>
          </cell>
          <cell r="B480">
            <v>1.544972</v>
          </cell>
        </row>
        <row r="481">
          <cell r="A481">
            <v>36635</v>
          </cell>
          <cell r="B481">
            <v>1.5451699999999999</v>
          </cell>
        </row>
        <row r="482">
          <cell r="A482">
            <v>36636</v>
          </cell>
          <cell r="B482">
            <v>1.5453680000000001</v>
          </cell>
        </row>
        <row r="483">
          <cell r="A483">
            <v>36637</v>
          </cell>
          <cell r="B483">
            <v>1.545566</v>
          </cell>
        </row>
        <row r="484">
          <cell r="A484">
            <v>36638</v>
          </cell>
          <cell r="B484">
            <v>1.5457639999999999</v>
          </cell>
        </row>
        <row r="485">
          <cell r="A485">
            <v>36639</v>
          </cell>
          <cell r="B485">
            <v>1.5459620000000001</v>
          </cell>
        </row>
        <row r="486">
          <cell r="A486">
            <v>36640</v>
          </cell>
          <cell r="B486">
            <v>1.54616</v>
          </cell>
        </row>
        <row r="487">
          <cell r="A487">
            <v>36641</v>
          </cell>
          <cell r="B487">
            <v>1.5463579999999999</v>
          </cell>
        </row>
        <row r="488">
          <cell r="A488">
            <v>36642</v>
          </cell>
          <cell r="B488">
            <v>1.546556</v>
          </cell>
        </row>
        <row r="489">
          <cell r="A489">
            <v>36643</v>
          </cell>
          <cell r="B489">
            <v>1.546754</v>
          </cell>
        </row>
        <row r="490">
          <cell r="A490">
            <v>36644</v>
          </cell>
          <cell r="B490">
            <v>1.5469520000000001</v>
          </cell>
        </row>
        <row r="491">
          <cell r="A491">
            <v>36645</v>
          </cell>
          <cell r="B491">
            <v>1.54715</v>
          </cell>
        </row>
        <row r="492">
          <cell r="A492">
            <v>36646</v>
          </cell>
          <cell r="B492">
            <v>1.5473479999999999</v>
          </cell>
        </row>
        <row r="493">
          <cell r="A493">
            <v>36647</v>
          </cell>
          <cell r="B493">
            <v>1.5475460000000001</v>
          </cell>
        </row>
        <row r="494">
          <cell r="A494">
            <v>36648</v>
          </cell>
          <cell r="B494">
            <v>1.547744</v>
          </cell>
        </row>
        <row r="495">
          <cell r="A495">
            <v>36649</v>
          </cell>
          <cell r="B495">
            <v>1.5479419999999999</v>
          </cell>
        </row>
        <row r="496">
          <cell r="A496">
            <v>36650</v>
          </cell>
          <cell r="B496">
            <v>1.5481400000000001</v>
          </cell>
        </row>
        <row r="497">
          <cell r="A497">
            <v>36651</v>
          </cell>
          <cell r="B497">
            <v>1.548338</v>
          </cell>
        </row>
        <row r="498">
          <cell r="A498">
            <v>36652</v>
          </cell>
          <cell r="B498">
            <v>1.5485359999999999</v>
          </cell>
        </row>
        <row r="499">
          <cell r="A499">
            <v>36653</v>
          </cell>
          <cell r="B499">
            <v>1.5487340000000001</v>
          </cell>
        </row>
        <row r="500">
          <cell r="A500">
            <v>36654</v>
          </cell>
          <cell r="B500">
            <v>1.548932</v>
          </cell>
        </row>
        <row r="501">
          <cell r="A501">
            <v>36655</v>
          </cell>
          <cell r="B501">
            <v>1.5491299999999999</v>
          </cell>
        </row>
        <row r="502">
          <cell r="A502">
            <v>36656</v>
          </cell>
          <cell r="B502">
            <v>1.549328</v>
          </cell>
        </row>
        <row r="503">
          <cell r="A503">
            <v>36657</v>
          </cell>
          <cell r="B503">
            <v>1.549526</v>
          </cell>
        </row>
        <row r="504">
          <cell r="A504">
            <v>36658</v>
          </cell>
          <cell r="B504">
            <v>1.5497240000000001</v>
          </cell>
        </row>
        <row r="505">
          <cell r="A505">
            <v>36659</v>
          </cell>
          <cell r="B505">
            <v>1.549922</v>
          </cell>
        </row>
        <row r="506">
          <cell r="A506">
            <v>36660</v>
          </cell>
          <cell r="B506">
            <v>1.5501199999999999</v>
          </cell>
        </row>
        <row r="507">
          <cell r="A507">
            <v>36661</v>
          </cell>
          <cell r="B507">
            <v>1.5503180000000001</v>
          </cell>
        </row>
        <row r="508">
          <cell r="A508">
            <v>36662</v>
          </cell>
          <cell r="B508">
            <v>1.5505169999999999</v>
          </cell>
        </row>
        <row r="509">
          <cell r="A509">
            <v>36663</v>
          </cell>
          <cell r="B509">
            <v>1.550716</v>
          </cell>
        </row>
        <row r="510">
          <cell r="A510">
            <v>36664</v>
          </cell>
          <cell r="B510">
            <v>1.550915</v>
          </cell>
        </row>
        <row r="511">
          <cell r="A511">
            <v>36665</v>
          </cell>
          <cell r="B511">
            <v>1.5511140000000001</v>
          </cell>
        </row>
        <row r="512">
          <cell r="A512">
            <v>36666</v>
          </cell>
          <cell r="B512">
            <v>1.5513129999999999</v>
          </cell>
        </row>
        <row r="513">
          <cell r="A513">
            <v>36667</v>
          </cell>
          <cell r="B513">
            <v>1.551512</v>
          </cell>
        </row>
        <row r="514">
          <cell r="A514">
            <v>36668</v>
          </cell>
          <cell r="B514">
            <v>1.5517110000000001</v>
          </cell>
        </row>
        <row r="515">
          <cell r="A515">
            <v>36669</v>
          </cell>
          <cell r="B515">
            <v>1.5519099999999999</v>
          </cell>
        </row>
        <row r="516">
          <cell r="A516">
            <v>36670</v>
          </cell>
          <cell r="B516">
            <v>1.552109</v>
          </cell>
        </row>
        <row r="517">
          <cell r="A517">
            <v>36671</v>
          </cell>
          <cell r="B517">
            <v>1.552308</v>
          </cell>
        </row>
        <row r="518">
          <cell r="A518">
            <v>36672</v>
          </cell>
          <cell r="B518">
            <v>1.5525070000000001</v>
          </cell>
        </row>
        <row r="519">
          <cell r="A519">
            <v>36673</v>
          </cell>
          <cell r="B519">
            <v>1.5527059999999999</v>
          </cell>
        </row>
        <row r="520">
          <cell r="A520">
            <v>36674</v>
          </cell>
          <cell r="B520">
            <v>1.552905</v>
          </cell>
        </row>
        <row r="521">
          <cell r="A521">
            <v>36675</v>
          </cell>
          <cell r="B521">
            <v>1.553104</v>
          </cell>
        </row>
        <row r="522">
          <cell r="A522">
            <v>36676</v>
          </cell>
          <cell r="B522">
            <v>1.5533030000000001</v>
          </cell>
        </row>
        <row r="523">
          <cell r="A523">
            <v>36677</v>
          </cell>
          <cell r="B523">
            <v>1.5535019999999999</v>
          </cell>
        </row>
        <row r="524">
          <cell r="A524">
            <v>36678</v>
          </cell>
          <cell r="B524">
            <v>1.553701</v>
          </cell>
        </row>
        <row r="525">
          <cell r="A525">
            <v>36679</v>
          </cell>
          <cell r="B525">
            <v>1.5539000000000001</v>
          </cell>
        </row>
        <row r="526">
          <cell r="A526">
            <v>36680</v>
          </cell>
          <cell r="B526">
            <v>1.5540989999999999</v>
          </cell>
        </row>
        <row r="527">
          <cell r="A527">
            <v>36681</v>
          </cell>
          <cell r="B527">
            <v>1.554298</v>
          </cell>
        </row>
        <row r="528">
          <cell r="A528">
            <v>36682</v>
          </cell>
          <cell r="B528">
            <v>1.554497</v>
          </cell>
        </row>
        <row r="529">
          <cell r="A529">
            <v>36683</v>
          </cell>
          <cell r="B529">
            <v>1.5546960000000001</v>
          </cell>
        </row>
        <row r="530">
          <cell r="A530">
            <v>36684</v>
          </cell>
          <cell r="B530">
            <v>1.5548949999999999</v>
          </cell>
        </row>
        <row r="531">
          <cell r="A531">
            <v>36685</v>
          </cell>
          <cell r="B531">
            <v>1.555094</v>
          </cell>
        </row>
        <row r="532">
          <cell r="A532">
            <v>36686</v>
          </cell>
          <cell r="B532">
            <v>1.555293</v>
          </cell>
        </row>
        <row r="533">
          <cell r="A533">
            <v>36687</v>
          </cell>
          <cell r="B533">
            <v>1.5554920000000001</v>
          </cell>
        </row>
        <row r="534">
          <cell r="A534">
            <v>36688</v>
          </cell>
          <cell r="B534">
            <v>1.5556909999999999</v>
          </cell>
        </row>
        <row r="535">
          <cell r="A535">
            <v>36689</v>
          </cell>
          <cell r="B535">
            <v>1.55589</v>
          </cell>
        </row>
        <row r="536">
          <cell r="A536">
            <v>36690</v>
          </cell>
          <cell r="B536">
            <v>1.5560890000000001</v>
          </cell>
        </row>
        <row r="537">
          <cell r="A537">
            <v>36691</v>
          </cell>
          <cell r="B537">
            <v>1.5562879999999999</v>
          </cell>
        </row>
        <row r="538">
          <cell r="A538">
            <v>36692</v>
          </cell>
          <cell r="B538">
            <v>1.556487</v>
          </cell>
        </row>
        <row r="539">
          <cell r="A539">
            <v>36693</v>
          </cell>
          <cell r="B539">
            <v>1.556686</v>
          </cell>
        </row>
        <row r="540">
          <cell r="A540">
            <v>36694</v>
          </cell>
          <cell r="B540">
            <v>1.5568850000000001</v>
          </cell>
        </row>
        <row r="541">
          <cell r="A541">
            <v>36695</v>
          </cell>
          <cell r="B541">
            <v>1.5570839999999999</v>
          </cell>
        </row>
        <row r="542">
          <cell r="A542">
            <v>36696</v>
          </cell>
          <cell r="B542">
            <v>1.557283</v>
          </cell>
        </row>
        <row r="543">
          <cell r="A543">
            <v>36697</v>
          </cell>
          <cell r="B543">
            <v>1.557482</v>
          </cell>
        </row>
        <row r="544">
          <cell r="A544">
            <v>36698</v>
          </cell>
          <cell r="B544">
            <v>1.5576810000000001</v>
          </cell>
        </row>
        <row r="545">
          <cell r="A545">
            <v>36699</v>
          </cell>
          <cell r="B545">
            <v>1.5578799999999999</v>
          </cell>
        </row>
        <row r="546">
          <cell r="A546">
            <v>36700</v>
          </cell>
          <cell r="B546">
            <v>1.558079</v>
          </cell>
        </row>
        <row r="547">
          <cell r="A547">
            <v>36701</v>
          </cell>
          <cell r="B547">
            <v>1.5582780000000001</v>
          </cell>
        </row>
        <row r="548">
          <cell r="A548">
            <v>36702</v>
          </cell>
          <cell r="B548">
            <v>1.558478</v>
          </cell>
        </row>
        <row r="549">
          <cell r="A549">
            <v>36703</v>
          </cell>
          <cell r="B549">
            <v>1.558678</v>
          </cell>
        </row>
        <row r="550">
          <cell r="A550">
            <v>36704</v>
          </cell>
          <cell r="B550">
            <v>1.558878</v>
          </cell>
        </row>
        <row r="551">
          <cell r="A551">
            <v>36705</v>
          </cell>
          <cell r="B551">
            <v>1.559078</v>
          </cell>
        </row>
        <row r="552">
          <cell r="A552">
            <v>36706</v>
          </cell>
          <cell r="B552">
            <v>1.5592779999999999</v>
          </cell>
        </row>
        <row r="553">
          <cell r="A553">
            <v>36707</v>
          </cell>
          <cell r="B553">
            <v>1.5594779999999999</v>
          </cell>
        </row>
        <row r="554">
          <cell r="A554">
            <v>36708</v>
          </cell>
          <cell r="B554">
            <v>1.5596779999999999</v>
          </cell>
        </row>
        <row r="555">
          <cell r="A555">
            <v>36709</v>
          </cell>
          <cell r="B555">
            <v>1.5598479999999999</v>
          </cell>
        </row>
        <row r="556">
          <cell r="A556">
            <v>36710</v>
          </cell>
          <cell r="B556">
            <v>1.5600179999999999</v>
          </cell>
        </row>
        <row r="557">
          <cell r="A557">
            <v>36711</v>
          </cell>
          <cell r="B557">
            <v>1.5601879999999999</v>
          </cell>
        </row>
        <row r="558">
          <cell r="A558">
            <v>36712</v>
          </cell>
          <cell r="B558">
            <v>1.5603579999999999</v>
          </cell>
        </row>
        <row r="559">
          <cell r="A559">
            <v>36713</v>
          </cell>
          <cell r="B559">
            <v>1.5605279999999999</v>
          </cell>
        </row>
        <row r="560">
          <cell r="A560">
            <v>36714</v>
          </cell>
          <cell r="B560">
            <v>1.5606979999999999</v>
          </cell>
        </row>
        <row r="561">
          <cell r="A561">
            <v>36715</v>
          </cell>
          <cell r="B561">
            <v>1.5608679999999999</v>
          </cell>
        </row>
        <row r="562">
          <cell r="A562">
            <v>36716</v>
          </cell>
          <cell r="B562">
            <v>1.5610379999999999</v>
          </cell>
        </row>
        <row r="563">
          <cell r="A563">
            <v>36717</v>
          </cell>
          <cell r="B563">
            <v>1.5612079999999999</v>
          </cell>
        </row>
        <row r="564">
          <cell r="A564">
            <v>36718</v>
          </cell>
          <cell r="B564">
            <v>1.5613779999999999</v>
          </cell>
        </row>
        <row r="565">
          <cell r="A565">
            <v>36719</v>
          </cell>
          <cell r="B565">
            <v>1.5615490000000001</v>
          </cell>
        </row>
        <row r="566">
          <cell r="A566">
            <v>36720</v>
          </cell>
          <cell r="B566">
            <v>1.56172</v>
          </cell>
        </row>
        <row r="567">
          <cell r="A567">
            <v>36721</v>
          </cell>
          <cell r="B567">
            <v>1.5618909999999999</v>
          </cell>
        </row>
        <row r="568">
          <cell r="A568">
            <v>36722</v>
          </cell>
          <cell r="B568">
            <v>1.5620620000000001</v>
          </cell>
        </row>
        <row r="569">
          <cell r="A569">
            <v>36723</v>
          </cell>
          <cell r="B569">
            <v>1.562233</v>
          </cell>
        </row>
        <row r="570">
          <cell r="A570">
            <v>36724</v>
          </cell>
          <cell r="B570">
            <v>1.5624039999999999</v>
          </cell>
        </row>
        <row r="571">
          <cell r="A571">
            <v>36725</v>
          </cell>
          <cell r="B571">
            <v>1.562575</v>
          </cell>
        </row>
        <row r="572">
          <cell r="A572">
            <v>36726</v>
          </cell>
          <cell r="B572">
            <v>1.562746</v>
          </cell>
        </row>
        <row r="573">
          <cell r="A573">
            <v>36727</v>
          </cell>
          <cell r="B573">
            <v>1.5629169999999999</v>
          </cell>
        </row>
        <row r="574">
          <cell r="A574">
            <v>36728</v>
          </cell>
          <cell r="B574">
            <v>1.563088</v>
          </cell>
        </row>
        <row r="575">
          <cell r="A575">
            <v>36729</v>
          </cell>
          <cell r="B575">
            <v>1.563259</v>
          </cell>
        </row>
        <row r="576">
          <cell r="A576">
            <v>36730</v>
          </cell>
          <cell r="B576">
            <v>1.5634300000000001</v>
          </cell>
        </row>
        <row r="577">
          <cell r="A577">
            <v>36731</v>
          </cell>
          <cell r="B577">
            <v>1.563601</v>
          </cell>
        </row>
        <row r="578">
          <cell r="A578">
            <v>36732</v>
          </cell>
          <cell r="B578">
            <v>1.5637719999999999</v>
          </cell>
        </row>
        <row r="579">
          <cell r="A579">
            <v>36733</v>
          </cell>
          <cell r="B579">
            <v>1.5639430000000001</v>
          </cell>
        </row>
        <row r="580">
          <cell r="A580">
            <v>36734</v>
          </cell>
          <cell r="B580">
            <v>1.564114</v>
          </cell>
        </row>
        <row r="581">
          <cell r="A581">
            <v>36735</v>
          </cell>
          <cell r="B581">
            <v>1.5642849999999999</v>
          </cell>
        </row>
        <row r="582">
          <cell r="A582">
            <v>36736</v>
          </cell>
          <cell r="B582">
            <v>1.5644560000000001</v>
          </cell>
        </row>
        <row r="583">
          <cell r="A583">
            <v>36737</v>
          </cell>
          <cell r="B583">
            <v>1.564627</v>
          </cell>
        </row>
        <row r="584">
          <cell r="A584">
            <v>36738</v>
          </cell>
          <cell r="B584">
            <v>1.5647979999999999</v>
          </cell>
        </row>
        <row r="585">
          <cell r="A585">
            <v>36739</v>
          </cell>
          <cell r="B585">
            <v>1.5649690000000001</v>
          </cell>
        </row>
        <row r="586">
          <cell r="A586">
            <v>36740</v>
          </cell>
          <cell r="B586">
            <v>1.56514</v>
          </cell>
        </row>
        <row r="587">
          <cell r="A587">
            <v>36741</v>
          </cell>
          <cell r="B587">
            <v>1.5653109999999999</v>
          </cell>
        </row>
        <row r="588">
          <cell r="A588">
            <v>36742</v>
          </cell>
          <cell r="B588">
            <v>1.565482</v>
          </cell>
        </row>
        <row r="589">
          <cell r="A589">
            <v>36743</v>
          </cell>
          <cell r="B589">
            <v>1.565653</v>
          </cell>
        </row>
        <row r="590">
          <cell r="A590">
            <v>36744</v>
          </cell>
          <cell r="B590">
            <v>1.5658240000000001</v>
          </cell>
        </row>
        <row r="591">
          <cell r="A591">
            <v>36745</v>
          </cell>
          <cell r="B591">
            <v>1.565995</v>
          </cell>
        </row>
        <row r="592">
          <cell r="A592">
            <v>36746</v>
          </cell>
          <cell r="B592">
            <v>1.5661659999999999</v>
          </cell>
        </row>
        <row r="593">
          <cell r="A593">
            <v>36747</v>
          </cell>
          <cell r="B593">
            <v>1.5663370000000001</v>
          </cell>
        </row>
        <row r="594">
          <cell r="A594">
            <v>36748</v>
          </cell>
          <cell r="B594">
            <v>1.566508</v>
          </cell>
        </row>
        <row r="595">
          <cell r="A595">
            <v>36749</v>
          </cell>
          <cell r="B595">
            <v>1.5666789999999999</v>
          </cell>
        </row>
        <row r="596">
          <cell r="A596">
            <v>36750</v>
          </cell>
          <cell r="B596">
            <v>1.5668500000000001</v>
          </cell>
        </row>
        <row r="597">
          <cell r="A597">
            <v>36751</v>
          </cell>
          <cell r="B597">
            <v>1.567021</v>
          </cell>
        </row>
        <row r="598">
          <cell r="A598">
            <v>36752</v>
          </cell>
          <cell r="B598">
            <v>1.5671919999999999</v>
          </cell>
        </row>
        <row r="599">
          <cell r="A599">
            <v>36753</v>
          </cell>
          <cell r="B599">
            <v>1.5673630000000001</v>
          </cell>
        </row>
        <row r="600">
          <cell r="A600">
            <v>36754</v>
          </cell>
          <cell r="B600">
            <v>1.567534</v>
          </cell>
        </row>
        <row r="601">
          <cell r="A601">
            <v>36755</v>
          </cell>
          <cell r="B601">
            <v>1.5677049999999999</v>
          </cell>
        </row>
        <row r="602">
          <cell r="A602">
            <v>36756</v>
          </cell>
          <cell r="B602">
            <v>1.567876</v>
          </cell>
        </row>
        <row r="603">
          <cell r="A603">
            <v>36757</v>
          </cell>
          <cell r="B603">
            <v>1.568047</v>
          </cell>
        </row>
        <row r="604">
          <cell r="A604">
            <v>36758</v>
          </cell>
          <cell r="B604">
            <v>1.5682179999999999</v>
          </cell>
        </row>
        <row r="605">
          <cell r="A605">
            <v>36759</v>
          </cell>
          <cell r="B605">
            <v>1.568389</v>
          </cell>
        </row>
        <row r="606">
          <cell r="A606">
            <v>36760</v>
          </cell>
          <cell r="B606">
            <v>1.56856</v>
          </cell>
        </row>
        <row r="607">
          <cell r="A607">
            <v>36761</v>
          </cell>
          <cell r="B607">
            <v>1.5687310000000001</v>
          </cell>
        </row>
        <row r="608">
          <cell r="A608">
            <v>36762</v>
          </cell>
          <cell r="B608">
            <v>1.568902</v>
          </cell>
        </row>
        <row r="609">
          <cell r="A609">
            <v>36763</v>
          </cell>
          <cell r="B609">
            <v>1.5690729999999999</v>
          </cell>
        </row>
        <row r="610">
          <cell r="A610">
            <v>36764</v>
          </cell>
          <cell r="B610">
            <v>1.5692440000000001</v>
          </cell>
        </row>
        <row r="611">
          <cell r="A611">
            <v>36765</v>
          </cell>
          <cell r="B611">
            <v>1.569415</v>
          </cell>
        </row>
        <row r="612">
          <cell r="A612">
            <v>36766</v>
          </cell>
          <cell r="B612">
            <v>1.5695859999999999</v>
          </cell>
        </row>
        <row r="613">
          <cell r="A613">
            <v>36767</v>
          </cell>
          <cell r="B613">
            <v>1.5697570000000001</v>
          </cell>
        </row>
        <row r="614">
          <cell r="A614">
            <v>36768</v>
          </cell>
          <cell r="B614">
            <v>1.569928</v>
          </cell>
        </row>
        <row r="615">
          <cell r="A615">
            <v>36769</v>
          </cell>
          <cell r="B615">
            <v>1.5700989999999999</v>
          </cell>
        </row>
        <row r="616">
          <cell r="A616">
            <v>36770</v>
          </cell>
          <cell r="B616">
            <v>1.5702700000000001</v>
          </cell>
        </row>
        <row r="617">
          <cell r="A617">
            <v>36771</v>
          </cell>
          <cell r="B617">
            <v>1.570441</v>
          </cell>
        </row>
        <row r="618">
          <cell r="A618">
            <v>36772</v>
          </cell>
          <cell r="B618">
            <v>1.5706119999999999</v>
          </cell>
        </row>
        <row r="619">
          <cell r="A619">
            <v>36773</v>
          </cell>
          <cell r="B619">
            <v>1.570784</v>
          </cell>
        </row>
        <row r="620">
          <cell r="A620">
            <v>36774</v>
          </cell>
          <cell r="B620">
            <v>1.570956</v>
          </cell>
        </row>
        <row r="621">
          <cell r="A621">
            <v>36775</v>
          </cell>
          <cell r="B621">
            <v>1.5711280000000001</v>
          </cell>
        </row>
        <row r="622">
          <cell r="A622">
            <v>36776</v>
          </cell>
          <cell r="B622">
            <v>1.5712999999999999</v>
          </cell>
        </row>
        <row r="623">
          <cell r="A623">
            <v>36777</v>
          </cell>
          <cell r="B623">
            <v>1.571472</v>
          </cell>
        </row>
        <row r="624">
          <cell r="A624">
            <v>36778</v>
          </cell>
          <cell r="B624">
            <v>1.571644</v>
          </cell>
        </row>
        <row r="625">
          <cell r="A625">
            <v>36779</v>
          </cell>
          <cell r="B625">
            <v>1.5718160000000001</v>
          </cell>
        </row>
        <row r="626">
          <cell r="A626">
            <v>36780</v>
          </cell>
          <cell r="B626">
            <v>1.5719879999999999</v>
          </cell>
        </row>
        <row r="627">
          <cell r="A627">
            <v>36781</v>
          </cell>
          <cell r="B627">
            <v>1.57216</v>
          </cell>
        </row>
        <row r="628">
          <cell r="A628">
            <v>36782</v>
          </cell>
          <cell r="B628">
            <v>1.5723320000000001</v>
          </cell>
        </row>
        <row r="629">
          <cell r="A629">
            <v>36783</v>
          </cell>
          <cell r="B629">
            <v>1.5725039999999999</v>
          </cell>
        </row>
        <row r="630">
          <cell r="A630">
            <v>36784</v>
          </cell>
          <cell r="B630">
            <v>1.572676</v>
          </cell>
        </row>
        <row r="631">
          <cell r="A631">
            <v>36785</v>
          </cell>
          <cell r="B631">
            <v>1.572848</v>
          </cell>
        </row>
        <row r="632">
          <cell r="A632">
            <v>36786</v>
          </cell>
          <cell r="B632">
            <v>1.5730200000000001</v>
          </cell>
        </row>
        <row r="633">
          <cell r="A633">
            <v>36787</v>
          </cell>
          <cell r="B633">
            <v>1.5731919999999999</v>
          </cell>
        </row>
        <row r="634">
          <cell r="A634">
            <v>36788</v>
          </cell>
          <cell r="B634">
            <v>1.573364</v>
          </cell>
        </row>
        <row r="635">
          <cell r="A635">
            <v>36789</v>
          </cell>
          <cell r="B635">
            <v>1.573536</v>
          </cell>
        </row>
        <row r="636">
          <cell r="A636">
            <v>36790</v>
          </cell>
          <cell r="B636">
            <v>1.5737080000000001</v>
          </cell>
        </row>
        <row r="637">
          <cell r="A637">
            <v>36791</v>
          </cell>
          <cell r="B637">
            <v>1.5738799999999999</v>
          </cell>
        </row>
        <row r="638">
          <cell r="A638">
            <v>36792</v>
          </cell>
          <cell r="B638">
            <v>1.574052</v>
          </cell>
        </row>
        <row r="639">
          <cell r="A639">
            <v>36793</v>
          </cell>
          <cell r="B639">
            <v>1.5742240000000001</v>
          </cell>
        </row>
        <row r="640">
          <cell r="A640">
            <v>36794</v>
          </cell>
          <cell r="B640">
            <v>1.5743959999999999</v>
          </cell>
        </row>
        <row r="641">
          <cell r="A641">
            <v>36795</v>
          </cell>
          <cell r="B641">
            <v>1.574568</v>
          </cell>
        </row>
        <row r="642">
          <cell r="A642">
            <v>36796</v>
          </cell>
          <cell r="B642">
            <v>1.57474</v>
          </cell>
        </row>
        <row r="643">
          <cell r="A643">
            <v>36797</v>
          </cell>
          <cell r="B643">
            <v>1.5749120000000001</v>
          </cell>
        </row>
        <row r="644">
          <cell r="A644">
            <v>36798</v>
          </cell>
          <cell r="B644">
            <v>1.5750839999999999</v>
          </cell>
        </row>
        <row r="645">
          <cell r="A645">
            <v>36799</v>
          </cell>
          <cell r="B645">
            <v>1.575256</v>
          </cell>
        </row>
        <row r="646">
          <cell r="A646">
            <v>36800</v>
          </cell>
          <cell r="B646">
            <v>1.5754280000000001</v>
          </cell>
        </row>
        <row r="647">
          <cell r="A647">
            <v>36801</v>
          </cell>
          <cell r="B647">
            <v>50</v>
          </cell>
        </row>
        <row r="648">
          <cell r="A648">
            <v>36802</v>
          </cell>
          <cell r="B648">
            <v>50</v>
          </cell>
        </row>
        <row r="649">
          <cell r="A649">
            <v>36803</v>
          </cell>
          <cell r="B649">
            <v>50</v>
          </cell>
        </row>
        <row r="650">
          <cell r="A650">
            <v>36804</v>
          </cell>
          <cell r="B650">
            <v>50</v>
          </cell>
        </row>
        <row r="651">
          <cell r="A651">
            <v>36805</v>
          </cell>
          <cell r="B651">
            <v>50</v>
          </cell>
        </row>
        <row r="652">
          <cell r="A652">
            <v>36806</v>
          </cell>
          <cell r="B652">
            <v>50</v>
          </cell>
        </row>
        <row r="653">
          <cell r="A653">
            <v>36807</v>
          </cell>
          <cell r="B653">
            <v>50</v>
          </cell>
        </row>
        <row r="654">
          <cell r="A654">
            <v>36808</v>
          </cell>
          <cell r="B654">
            <v>50</v>
          </cell>
        </row>
        <row r="655">
          <cell r="A655">
            <v>36809</v>
          </cell>
          <cell r="B655">
            <v>50</v>
          </cell>
        </row>
        <row r="656">
          <cell r="A656">
            <v>36810</v>
          </cell>
          <cell r="B656">
            <v>50</v>
          </cell>
        </row>
        <row r="657">
          <cell r="A657">
            <v>36811</v>
          </cell>
          <cell r="B657">
            <v>50</v>
          </cell>
        </row>
        <row r="658">
          <cell r="A658">
            <v>36812</v>
          </cell>
          <cell r="B658">
            <v>50</v>
          </cell>
        </row>
        <row r="659">
          <cell r="A659">
            <v>36813</v>
          </cell>
          <cell r="B659">
            <v>50</v>
          </cell>
        </row>
        <row r="660">
          <cell r="A660">
            <v>36814</v>
          </cell>
          <cell r="B660">
            <v>1.577556</v>
          </cell>
        </row>
        <row r="661">
          <cell r="A661">
            <v>36815</v>
          </cell>
          <cell r="B661">
            <v>1.5777080000000001</v>
          </cell>
        </row>
        <row r="662">
          <cell r="A662">
            <v>36816</v>
          </cell>
          <cell r="B662">
            <v>50</v>
          </cell>
        </row>
        <row r="663">
          <cell r="A663">
            <v>36817</v>
          </cell>
          <cell r="B663">
            <v>50</v>
          </cell>
        </row>
        <row r="664">
          <cell r="A664">
            <v>36818</v>
          </cell>
          <cell r="B664">
            <v>50</v>
          </cell>
        </row>
        <row r="665">
          <cell r="A665">
            <v>36819</v>
          </cell>
          <cell r="B665">
            <v>50</v>
          </cell>
        </row>
        <row r="666">
          <cell r="A666">
            <v>36820</v>
          </cell>
          <cell r="B666">
            <v>50</v>
          </cell>
        </row>
        <row r="667">
          <cell r="A667">
            <v>36821</v>
          </cell>
          <cell r="B667">
            <v>50</v>
          </cell>
        </row>
        <row r="668">
          <cell r="A668">
            <v>36822</v>
          </cell>
          <cell r="B668">
            <v>50</v>
          </cell>
        </row>
        <row r="669">
          <cell r="A669">
            <v>36823</v>
          </cell>
          <cell r="B669">
            <v>50</v>
          </cell>
        </row>
        <row r="670">
          <cell r="A670">
            <v>36824</v>
          </cell>
          <cell r="B670">
            <v>50</v>
          </cell>
        </row>
        <row r="671">
          <cell r="A671">
            <v>36825</v>
          </cell>
          <cell r="B671">
            <v>50</v>
          </cell>
        </row>
        <row r="672">
          <cell r="A672">
            <v>36826</v>
          </cell>
          <cell r="B672">
            <v>50</v>
          </cell>
        </row>
        <row r="673">
          <cell r="A673">
            <v>36827</v>
          </cell>
          <cell r="B673">
            <v>50</v>
          </cell>
        </row>
        <row r="674">
          <cell r="A674">
            <v>36828</v>
          </cell>
          <cell r="B674">
            <v>50</v>
          </cell>
        </row>
        <row r="675">
          <cell r="A675">
            <v>36829</v>
          </cell>
          <cell r="B675">
            <v>50</v>
          </cell>
        </row>
        <row r="676">
          <cell r="A676">
            <v>36830</v>
          </cell>
          <cell r="B676">
            <v>1.5799939999999999</v>
          </cell>
        </row>
        <row r="677">
          <cell r="A677">
            <v>36831</v>
          </cell>
          <cell r="B677">
            <v>50</v>
          </cell>
        </row>
        <row r="678">
          <cell r="A678">
            <v>36832</v>
          </cell>
          <cell r="B678">
            <v>50</v>
          </cell>
        </row>
        <row r="679">
          <cell r="A679">
            <v>36833</v>
          </cell>
          <cell r="B679">
            <v>50</v>
          </cell>
        </row>
        <row r="680">
          <cell r="A680">
            <v>36834</v>
          </cell>
          <cell r="B680">
            <v>50</v>
          </cell>
        </row>
        <row r="681">
          <cell r="A681">
            <v>36835</v>
          </cell>
          <cell r="B681">
            <v>50</v>
          </cell>
        </row>
        <row r="682">
          <cell r="A682">
            <v>36836</v>
          </cell>
          <cell r="B682">
            <v>50</v>
          </cell>
        </row>
        <row r="683">
          <cell r="A683">
            <v>36837</v>
          </cell>
          <cell r="B683">
            <v>50</v>
          </cell>
        </row>
        <row r="684">
          <cell r="A684">
            <v>36838</v>
          </cell>
          <cell r="B684">
            <v>50</v>
          </cell>
        </row>
        <row r="685">
          <cell r="A685">
            <v>36839</v>
          </cell>
          <cell r="B685">
            <v>50</v>
          </cell>
        </row>
        <row r="686">
          <cell r="A686">
            <v>36840</v>
          </cell>
          <cell r="B686">
            <v>50</v>
          </cell>
        </row>
        <row r="687">
          <cell r="A687">
            <v>36841</v>
          </cell>
          <cell r="B687">
            <v>50</v>
          </cell>
        </row>
        <row r="688">
          <cell r="A688">
            <v>36842</v>
          </cell>
          <cell r="B688">
            <v>50</v>
          </cell>
        </row>
        <row r="689">
          <cell r="A689">
            <v>36843</v>
          </cell>
          <cell r="B689">
            <v>50</v>
          </cell>
        </row>
        <row r="690">
          <cell r="A690">
            <v>36844</v>
          </cell>
          <cell r="B690">
            <v>50</v>
          </cell>
        </row>
        <row r="691">
          <cell r="A691">
            <v>36845</v>
          </cell>
          <cell r="B691">
            <v>1.5822890000000001</v>
          </cell>
        </row>
        <row r="692">
          <cell r="A692">
            <v>36846</v>
          </cell>
          <cell r="B692">
            <v>1.5824419999999999</v>
          </cell>
        </row>
        <row r="693">
          <cell r="A693">
            <v>36847</v>
          </cell>
          <cell r="B693">
            <v>50</v>
          </cell>
        </row>
        <row r="694">
          <cell r="A694">
            <v>36848</v>
          </cell>
          <cell r="B694">
            <v>50</v>
          </cell>
        </row>
        <row r="695">
          <cell r="A695">
            <v>36849</v>
          </cell>
          <cell r="B695">
            <v>50</v>
          </cell>
        </row>
        <row r="696">
          <cell r="A696">
            <v>36850</v>
          </cell>
          <cell r="B696">
            <v>1.583054</v>
          </cell>
        </row>
        <row r="697">
          <cell r="A697">
            <v>36851</v>
          </cell>
          <cell r="B697">
            <v>50</v>
          </cell>
        </row>
        <row r="698">
          <cell r="A698">
            <v>36852</v>
          </cell>
          <cell r="B698">
            <v>50</v>
          </cell>
        </row>
        <row r="699">
          <cell r="A699">
            <v>36853</v>
          </cell>
          <cell r="B699">
            <v>50</v>
          </cell>
        </row>
        <row r="700">
          <cell r="A700">
            <v>36854</v>
          </cell>
          <cell r="B700">
            <v>50</v>
          </cell>
        </row>
        <row r="701">
          <cell r="A701">
            <v>36855</v>
          </cell>
          <cell r="B701">
            <v>50</v>
          </cell>
        </row>
        <row r="702">
          <cell r="A702">
            <v>36856</v>
          </cell>
          <cell r="B702">
            <v>50</v>
          </cell>
        </row>
        <row r="703">
          <cell r="A703">
            <v>36857</v>
          </cell>
          <cell r="B703">
            <v>50</v>
          </cell>
        </row>
        <row r="704">
          <cell r="A704">
            <v>36858</v>
          </cell>
          <cell r="B704">
            <v>50</v>
          </cell>
        </row>
        <row r="705">
          <cell r="A705">
            <v>36859</v>
          </cell>
          <cell r="B705">
            <v>50</v>
          </cell>
        </row>
        <row r="706">
          <cell r="A706">
            <v>36860</v>
          </cell>
          <cell r="B706">
            <v>1.584584</v>
          </cell>
        </row>
        <row r="707">
          <cell r="A707">
            <v>36861</v>
          </cell>
          <cell r="B707">
            <v>50</v>
          </cell>
        </row>
        <row r="708">
          <cell r="A708">
            <v>36862</v>
          </cell>
          <cell r="B708">
            <v>50</v>
          </cell>
        </row>
        <row r="709">
          <cell r="A709">
            <v>36863</v>
          </cell>
          <cell r="B709">
            <v>50</v>
          </cell>
        </row>
        <row r="710">
          <cell r="A710">
            <v>36864</v>
          </cell>
          <cell r="B710">
            <v>50</v>
          </cell>
        </row>
        <row r="711">
          <cell r="A711">
            <v>36865</v>
          </cell>
          <cell r="B711">
            <v>50</v>
          </cell>
        </row>
        <row r="712">
          <cell r="A712">
            <v>36866</v>
          </cell>
          <cell r="B712">
            <v>50</v>
          </cell>
        </row>
        <row r="713">
          <cell r="A713">
            <v>36867</v>
          </cell>
          <cell r="B713">
            <v>50</v>
          </cell>
        </row>
        <row r="714">
          <cell r="A714">
            <v>36868</v>
          </cell>
          <cell r="B714">
            <v>50</v>
          </cell>
        </row>
        <row r="715">
          <cell r="A715">
            <v>36869</v>
          </cell>
          <cell r="B715">
            <v>50</v>
          </cell>
        </row>
        <row r="716">
          <cell r="A716">
            <v>36870</v>
          </cell>
          <cell r="B716">
            <v>50</v>
          </cell>
        </row>
        <row r="717">
          <cell r="A717">
            <v>36871</v>
          </cell>
          <cell r="B717">
            <v>50</v>
          </cell>
        </row>
        <row r="718">
          <cell r="A718">
            <v>36872</v>
          </cell>
          <cell r="B718">
            <v>50</v>
          </cell>
        </row>
        <row r="719">
          <cell r="A719">
            <v>36873</v>
          </cell>
          <cell r="B719">
            <v>50</v>
          </cell>
        </row>
        <row r="720">
          <cell r="A720">
            <v>36874</v>
          </cell>
          <cell r="B720">
            <v>50</v>
          </cell>
        </row>
        <row r="721">
          <cell r="A721">
            <v>36875</v>
          </cell>
          <cell r="B721">
            <v>1.5868789999999999</v>
          </cell>
        </row>
        <row r="722">
          <cell r="A722">
            <v>36876</v>
          </cell>
          <cell r="B722">
            <v>50</v>
          </cell>
        </row>
        <row r="723">
          <cell r="A723">
            <v>36877</v>
          </cell>
          <cell r="B723">
            <v>50</v>
          </cell>
        </row>
        <row r="724">
          <cell r="A724">
            <v>36878</v>
          </cell>
          <cell r="B724">
            <v>50</v>
          </cell>
        </row>
        <row r="725">
          <cell r="A725">
            <v>36879</v>
          </cell>
          <cell r="B725">
            <v>50</v>
          </cell>
        </row>
        <row r="726">
          <cell r="A726">
            <v>36880</v>
          </cell>
        </row>
        <row r="727">
          <cell r="A727">
            <v>36881</v>
          </cell>
          <cell r="B727">
            <v>50</v>
          </cell>
        </row>
        <row r="728">
          <cell r="A728">
            <v>36882</v>
          </cell>
          <cell r="B728">
            <v>50</v>
          </cell>
        </row>
        <row r="729">
          <cell r="A729">
            <v>36883</v>
          </cell>
          <cell r="B729">
            <v>50</v>
          </cell>
        </row>
        <row r="730">
          <cell r="A730">
            <v>36884</v>
          </cell>
          <cell r="B730">
            <v>50</v>
          </cell>
        </row>
        <row r="731">
          <cell r="A731">
            <v>36885</v>
          </cell>
          <cell r="B731">
            <v>50</v>
          </cell>
        </row>
        <row r="732">
          <cell r="A732">
            <v>36886</v>
          </cell>
          <cell r="B732">
            <v>50</v>
          </cell>
        </row>
        <row r="733">
          <cell r="A733">
            <v>36887</v>
          </cell>
          <cell r="B733">
            <v>50</v>
          </cell>
        </row>
        <row r="734">
          <cell r="A734">
            <v>36888</v>
          </cell>
          <cell r="B734">
            <v>50</v>
          </cell>
        </row>
        <row r="735">
          <cell r="A735">
            <v>36889</v>
          </cell>
          <cell r="B735">
            <v>50</v>
          </cell>
        </row>
        <row r="736">
          <cell r="A736">
            <v>36890</v>
          </cell>
          <cell r="B736">
            <v>50</v>
          </cell>
        </row>
        <row r="737">
          <cell r="A737">
            <v>36891</v>
          </cell>
          <cell r="B737">
            <v>1.5893269999999999</v>
          </cell>
        </row>
        <row r="738">
          <cell r="A738">
            <v>36892</v>
          </cell>
          <cell r="B738">
            <v>50</v>
          </cell>
        </row>
        <row r="739">
          <cell r="A739">
            <v>36893</v>
          </cell>
          <cell r="B739">
            <v>50</v>
          </cell>
        </row>
        <row r="740">
          <cell r="A740">
            <v>36894</v>
          </cell>
          <cell r="B740">
            <v>50</v>
          </cell>
        </row>
        <row r="741">
          <cell r="A741">
            <v>36895</v>
          </cell>
          <cell r="B741">
            <v>50</v>
          </cell>
        </row>
        <row r="742">
          <cell r="A742">
            <v>36896</v>
          </cell>
          <cell r="B742">
            <v>50</v>
          </cell>
        </row>
        <row r="743">
          <cell r="A743">
            <v>36897</v>
          </cell>
          <cell r="B743">
            <v>50</v>
          </cell>
        </row>
      </sheetData>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Mapa"/>
      <sheetName val="Const. Andam."/>
      <sheetName val="Saldo inicial"/>
      <sheetName val="Depreciação 31.12.01"/>
      <sheetName val="Sub-avaliação"/>
      <sheetName val="XREF"/>
      <sheetName val="Tickmarks"/>
      <sheetName val="DEBT PYMTS"/>
      <sheetName val="CÁLCULO GRÁFICO"/>
    </sheetNames>
    <sheetDataSet>
      <sheetData sheetId="0"/>
      <sheetData sheetId="1"/>
      <sheetData sheetId="2" refreshError="1">
        <row r="1">
          <cell r="A1" t="str">
            <v>Mapa de Movimentação para 31/12/2001</v>
          </cell>
        </row>
      </sheetData>
      <sheetData sheetId="3"/>
      <sheetData sheetId="4"/>
      <sheetData sheetId="5" refreshError="1"/>
      <sheetData sheetId="6" refreshError="1"/>
      <sheetData sheetId="7"/>
      <sheetData sheetId="8"/>
      <sheetData sheetId="9" refreshError="1"/>
      <sheetData sheetId="10"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áficos.provrecup"/>
      <sheetName val="gráficos.devolrecup"/>
      <sheetName val="vendas.cheque"/>
      <sheetName val="vendas.cheque.24x24"/>
      <sheetName val="devolrecup"/>
      <sheetName val="chqsprov.24x24"/>
      <sheetName val="chqsprov.mch"/>
      <sheetName val="chqsprov.modalfa"/>
      <sheetName val="chqsprov.modhiper"/>
      <sheetName val="chqsprov.worten"/>
      <sheetName val="consolidadorecup"/>
      <sheetName val="dados"/>
      <sheetName val="layout"/>
    </sheetNames>
    <sheetDataSet>
      <sheetData sheetId="0" refreshError="1">
        <row r="1">
          <cell r="J1" t="str">
            <v>modelo hiper</v>
          </cell>
          <cell r="T1" t="str">
            <v>modalfa</v>
          </cell>
          <cell r="AE1" t="str">
            <v>worten</v>
          </cell>
          <cell r="AP1" t="str">
            <v>mch</v>
          </cell>
          <cell r="BD1" t="str">
            <v>modelo expresso</v>
          </cell>
        </row>
        <row r="2">
          <cell r="J2" t="str">
            <v>cheques sem provisão / recuperados         dezembro 98</v>
          </cell>
          <cell r="T2" t="str">
            <v>cheques sem provisão / recuperados          dezembro 98</v>
          </cell>
          <cell r="AE2" t="str">
            <v>cheques sem provisão / recuperados          dezembro 98</v>
          </cell>
          <cell r="AP2" t="str">
            <v>cheques sem provisão / recuperados          dezembro 98</v>
          </cell>
          <cell r="BD2" t="str">
            <v>cheques sem provisão / recuperados          dezembro 98</v>
          </cell>
        </row>
      </sheetData>
      <sheetData sheetId="1" refreshError="1">
        <row r="1">
          <cell r="L1" t="str">
            <v>modelo hiper</v>
          </cell>
          <cell r="AA1" t="str">
            <v>modalfa</v>
          </cell>
          <cell r="AN1" t="str">
            <v>mch</v>
          </cell>
          <cell r="BA1" t="str">
            <v>worten</v>
          </cell>
          <cell r="BL1" t="str">
            <v>modelo expresso</v>
          </cell>
        </row>
        <row r="2">
          <cell r="L2" t="str">
            <v>evolução cheques devolvidos/recuperados          dezembro 98</v>
          </cell>
          <cell r="AA2" t="str">
            <v>evolução cheques devolvidos/recuperados          dezembro 98</v>
          </cell>
          <cell r="AN2" t="str">
            <v>evolução cheques devolvidos/recuperados          dezembro 98</v>
          </cell>
          <cell r="BA2" t="str">
            <v>evolução cheques devolvidos/recuperados          dezembro 98</v>
          </cell>
          <cell r="BL2" t="str">
            <v>evolução cheques devolvidos/recuperados          dezembro 98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ookData"/>
      <sheetName val="pcQueryData"/>
      <sheetName val="_pcSlicerSheet"/>
      <sheetName val="_pcHiddenSheet1"/>
      <sheetName val="_pcSlicerSheet1"/>
      <sheetName val="_pcHiddenSheet2"/>
      <sheetName val="_pcSlicerSheet2"/>
      <sheetName val="_pcHiddenSheet3"/>
      <sheetName val="_pcSlicerSheet3"/>
      <sheetName val="_pcHiddenSheet4"/>
      <sheetName val="Sheet1"/>
      <sheetName val="Sheet2"/>
      <sheetName val="Sheet3"/>
      <sheetName val="Assumptions"/>
      <sheetName val="Model"/>
      <sheetName val="PEACH"/>
      <sheetName val="LBO Summ"/>
      <sheetName val="Summary P&amp;L"/>
      <sheetName val="Formulas"/>
      <sheetName val="Vacation List"/>
      <sheetName val="RESUL106"/>
      <sheetName val="Dashboard Ca"/>
      <sheetName val="Drypers Beta"/>
      <sheetName val="Sr. Team Proclarity Test 5"/>
      <sheetName val="Department Mapping"/>
      <sheetName val="BSMONTH"/>
      <sheetName val="Legend and Connection Settings"/>
      <sheetName val="Finance Calc"/>
      <sheetName val="Domino Server Summary"/>
      <sheetName val="BEV"/>
      <sheetName val="HP Detail"/>
      <sheetName val="Deluxe Rev FY01"/>
      <sheetName val="PCI Cash Flows"/>
      <sheetName val="TEST"/>
      <sheetName val="MERGER1"/>
    </sheetNames>
    <sheetDataSet>
      <sheetData sheetId="0" refreshError="1"/>
      <sheetData sheetId="1" refreshError="1">
        <row r="6">
          <cell r="A6" t="str">
            <v>_Budget_for_Measure</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nt CDI 7,72% 6 meses"/>
      <sheetName val="Sant CDI 7,72% rev 6 meses "/>
      <sheetName val="Sant CDI 7,72% rev. 1ano"/>
      <sheetName val="Sant CDI 7,72% rev. 1ano (2)"/>
      <sheetName val="Sant CDI 7,72% rev. 1ano (3)"/>
      <sheetName val="Sant CDI 7,72% rev. 1ano (4)"/>
      <sheetName val="Sant CDI 8,22% rev. 1ano (5)"/>
      <sheetName val="DEBS x CCB"/>
    </sheetNames>
    <sheetDataSet>
      <sheetData sheetId="0"/>
      <sheetData sheetId="1"/>
      <sheetData sheetId="2"/>
      <sheetData sheetId="3"/>
      <sheetData sheetId="4"/>
      <sheetData sheetId="5"/>
      <sheetData sheetId="6"/>
      <sheetData sheetId="7">
        <row r="4">
          <cell r="C4">
            <v>50000000</v>
          </cell>
        </row>
        <row r="5">
          <cell r="C5">
            <v>1</v>
          </cell>
        </row>
        <row r="6">
          <cell r="C6">
            <v>365</v>
          </cell>
        </row>
      </sheetData>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ING 0598"/>
      <sheetName val="PEN05"/>
      <sheetName val="AGING06"/>
      <sheetName val="RAZAO"/>
      <sheetName val="211010101"/>
      <sheetName val="Plan12"/>
      <sheetName val="Plan13"/>
      <sheetName val="CHECKLIST"/>
      <sheetName val="DADOS"/>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ow r="2">
          <cell r="A2" t="str">
            <v>Empresa</v>
          </cell>
        </row>
      </sheetData>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imentação US$"/>
    </sheetNames>
    <sheetDataSet>
      <sheetData sheetId="0"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nâmica despesas x vol. mov"/>
      <sheetName val="Despesas_Acailandia"/>
      <sheetName val="Despesas_belem"/>
      <sheetName val="Despesas_cubatão"/>
      <sheetName val="Despesas_fortaleza"/>
      <sheetName val="Despesas_laranjeiras"/>
      <sheetName val="Despesas_maceió"/>
      <sheetName val="Despesas_vitoria"/>
      <sheetName val="Volume movimentado_açailandia"/>
      <sheetName val="Volume movimentado_belem"/>
      <sheetName val="Volume movimentado_fortaleza"/>
      <sheetName val="Volume movimentado_maceio"/>
      <sheetName val="Volume movimentado_vitoria"/>
      <sheetName val="Taxa cobrada_acailandia"/>
      <sheetName val="Planilha1"/>
      <sheetName val="Taxa cobrada_belém"/>
      <sheetName val="Taxa cobrada_fortaleza"/>
      <sheetName val="Taxa cobrada_maceio"/>
      <sheetName val="Taxa cobrada_vitoria"/>
      <sheetName val="Desp com armazenagem"/>
      <sheetName val="Planilha4"/>
      <sheetName val="Informações comerciais"/>
      <sheetName val="Plan1"/>
      <sheetName val="Informações mercado"/>
      <sheetName val="Resumo mercado"/>
      <sheetName val="Planilha5"/>
      <sheetName val="Dinâmica_despesas_x_vol__mov"/>
      <sheetName val="Volume_movimentado_açailandia"/>
      <sheetName val="Volume_movimentado_belem"/>
      <sheetName val="Volume_movimentado_fortaleza"/>
      <sheetName val="Volume_movimentado_maceio"/>
      <sheetName val="Volume_movimentado_vitoria"/>
      <sheetName val="Taxa_cobrada_acailandia"/>
      <sheetName val="Taxa_cobrada_belém"/>
      <sheetName val="Taxa_cobrada_fortaleza"/>
      <sheetName val="Taxa_cobrada_maceio"/>
      <sheetName val="Taxa_cobrada_vitoria"/>
      <sheetName val="Desp_com_armazenagem"/>
      <sheetName val="Informações_comerciais"/>
      <sheetName val="Informações_mercado"/>
      <sheetName val="Resumo_merca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27">
          <cell r="P27">
            <v>30.88</v>
          </cell>
        </row>
        <row r="28">
          <cell r="P28">
            <v>30.88</v>
          </cell>
        </row>
        <row r="29">
          <cell r="P29">
            <v>30.88</v>
          </cell>
        </row>
        <row r="30">
          <cell r="P30">
            <v>29.27</v>
          </cell>
        </row>
        <row r="31">
          <cell r="P31">
            <v>29.27</v>
          </cell>
        </row>
        <row r="32">
          <cell r="P32">
            <v>29.27</v>
          </cell>
        </row>
        <row r="33">
          <cell r="P33">
            <v>29.27</v>
          </cell>
        </row>
        <row r="34">
          <cell r="P34">
            <v>29.27</v>
          </cell>
        </row>
        <row r="35">
          <cell r="P35">
            <v>29.27</v>
          </cell>
        </row>
        <row r="36">
          <cell r="P36">
            <v>23.01</v>
          </cell>
        </row>
        <row r="37">
          <cell r="P37">
            <v>23.01</v>
          </cell>
        </row>
        <row r="38">
          <cell r="P38">
            <v>23.01</v>
          </cell>
        </row>
        <row r="39">
          <cell r="P39">
            <v>23.01</v>
          </cell>
        </row>
        <row r="40">
          <cell r="P40">
            <v>23.01</v>
          </cell>
        </row>
        <row r="41">
          <cell r="P41">
            <v>23.01</v>
          </cell>
        </row>
        <row r="42">
          <cell r="P42">
            <v>23.01</v>
          </cell>
        </row>
        <row r="43">
          <cell r="P43">
            <v>23.01</v>
          </cell>
        </row>
        <row r="44">
          <cell r="P44">
            <v>23.01</v>
          </cell>
        </row>
        <row r="45">
          <cell r="P45">
            <v>23.01</v>
          </cell>
        </row>
        <row r="46">
          <cell r="P46">
            <v>23.01</v>
          </cell>
        </row>
        <row r="47">
          <cell r="P47">
            <v>23.01</v>
          </cell>
        </row>
        <row r="48">
          <cell r="P48">
            <v>23.01</v>
          </cell>
        </row>
        <row r="49">
          <cell r="P49">
            <v>23.01</v>
          </cell>
        </row>
        <row r="50">
          <cell r="P50">
            <v>23.01</v>
          </cell>
        </row>
        <row r="51">
          <cell r="P51">
            <v>22.28</v>
          </cell>
        </row>
        <row r="52">
          <cell r="P52">
            <v>22.28</v>
          </cell>
        </row>
        <row r="53">
          <cell r="P53">
            <v>22.28</v>
          </cell>
        </row>
        <row r="54">
          <cell r="P54">
            <v>22.28</v>
          </cell>
        </row>
        <row r="55">
          <cell r="P55">
            <v>22.28</v>
          </cell>
        </row>
        <row r="56">
          <cell r="P56">
            <v>22.28</v>
          </cell>
        </row>
        <row r="57">
          <cell r="P57">
            <v>22.28</v>
          </cell>
        </row>
        <row r="58">
          <cell r="P58">
            <v>22.28</v>
          </cell>
        </row>
        <row r="59">
          <cell r="P59">
            <v>22.28</v>
          </cell>
        </row>
        <row r="60">
          <cell r="P60">
            <v>22.28</v>
          </cell>
        </row>
        <row r="61">
          <cell r="P61">
            <v>22.28</v>
          </cell>
        </row>
        <row r="62">
          <cell r="P62" t="str">
            <v xml:space="preserve">R$8,36/m³ - movimentação até 3.000 m³;
R$7,08/m³ - movimentação acima de 3.000 m³ a 6.000 m³;
R$ 5,79/m³ - movimentação acima de 6.000 m³ </v>
          </cell>
        </row>
        <row r="63">
          <cell r="P63" t="str">
            <v xml:space="preserve">R$8,36/m³ - movimentação até 3.000 m³;
R$7,08/m³ - movimentação acima de 3.000 m³ a 6.000 m³;
R$ 5,79/m³ - movimentação acima de 6.000 m³ </v>
          </cell>
        </row>
        <row r="64">
          <cell r="P64" t="str">
            <v xml:space="preserve">R$8,36/m³ - movimentação até 3.000 m³;
R$7,08/m³ - movimentação acima de 3.000 m³ a 6.000 m³;
R$ 5,79/m³ - movimentação acima de 6.000 m³ </v>
          </cell>
        </row>
        <row r="65">
          <cell r="P65" t="str">
            <v xml:space="preserve">R$8,36/m³ - movimentação até 3.000 m³;
R$7,08/m³ - movimentação acima de 3.000 m³ a 6.000 m³;
R$ 5,79/m³ - movimentação acima de 6.000 m³ </v>
          </cell>
        </row>
        <row r="66">
          <cell r="P66" t="str">
            <v xml:space="preserve">R$8,36/m³ - movimentação até 3.000 m³;
R$7,08/m³ - movimentação acima de 3.000 m³ a 6.000 m³;
R$ 5,79/m³ - movimentação acima de 6.000 m³ </v>
          </cell>
        </row>
        <row r="67">
          <cell r="P67" t="str">
            <v xml:space="preserve">R$8,36/m³ - movimentação até 3.000 m³;
R$7,08/m³ - movimentação acima de 3.000 m³ a 6.000 m³;
R$ 5,79/m³ - movimentação acima de 6.000 m³ </v>
          </cell>
        </row>
        <row r="68">
          <cell r="P68" t="str">
            <v xml:space="preserve">R$8,36/m³ - movimentação até 3.000 m³;
R$7,08/m³ - movimentação acima de 3.000 m³ a 6.000 m³;
R$ 5,79/m³ - movimentação acima de 6.000 m³ </v>
          </cell>
        </row>
        <row r="69">
          <cell r="P69" t="str">
            <v xml:space="preserve">R$8,36/m³ - movimentação até 3.000 m³;
R$7,08/m³ - movimentação acima de 3.000 m³ a 6.000 m³;
R$ 5,79/m³ - movimentação acima de 6.000 m³ </v>
          </cell>
        </row>
        <row r="70">
          <cell r="P70" t="str">
            <v xml:space="preserve">R$8,36/m³ - movimentação até 3.000 m³;
R$7,08/m³ - movimentação acima de 3.000 m³ a 6.000 m³;
R$ 5,79/m³ - movimentação acima de 6.000 m³ </v>
          </cell>
        </row>
        <row r="71">
          <cell r="P71" t="str">
            <v xml:space="preserve">R$8,36/m³ - movimentação até 3.000 m³;
R$7,08/m³ - movimentação acima de 3.000 m³ a 6.000 m³;
R$ 5,79/m³ - movimentação acima de 6.000 m³ </v>
          </cell>
        </row>
        <row r="72">
          <cell r="P72" t="str">
            <v xml:space="preserve">R$8,36/m³ - movimentação até 3.000 m³;
R$7,08/m³ - movimentação acima de 3.000 m³ a 6.000 m³;
R$ 5,79/m³ - movimentação acima de 6.000 m³ </v>
          </cell>
        </row>
        <row r="73">
          <cell r="P73" t="str">
            <v xml:space="preserve">R$8,36/m³ - movimentação até 3.000 m³;
R$7,08/m³ - movimentação acima de 3.000 m³ a 6.000 m³;
R$ 5,79/m³ - movimentação acima de 6.000 m³ </v>
          </cell>
        </row>
        <row r="74">
          <cell r="P74" t="str">
            <v>R$8,01/m³ - movimentação até 3.000 m³;
R$ 6,78/m³ - movimentação acima de 3.000 m³ a 6.000 m³;
R$ 5,55/m³ - movimentação acima de 6.000 m³</v>
          </cell>
        </row>
        <row r="75">
          <cell r="P75" t="str">
            <v>R$8,01/m³ - movimentação até 3.000 m³;
R$ 6,78/m³ - movimentação acima de 3.000 m³ a 6.000 m³;
R$ 5,55/m³ - movimentação acima de 6.000 m³</v>
          </cell>
        </row>
        <row r="76">
          <cell r="P76" t="str">
            <v>R$8,01/m³ - movimentação até 3.000 m³;
R$ 6,78/m³ - movimentação acima de 3.000 m³ a 6.000 m³;
R$ 5,55/m³ - movimentação acima de 6.000 m³</v>
          </cell>
        </row>
        <row r="77">
          <cell r="P77" t="str">
            <v>R$8,01/m³ - movimentação até 3.000 m³;
R$ 6,78/m³ - movimentação acima de 3.000 m³ a 6.000 m³;
R$ 5,55/m³ - movimentação acima de 6.000 m³</v>
          </cell>
        </row>
        <row r="78">
          <cell r="P78" t="str">
            <v>R$8,01/m³ - movimentação até 3.000 m³;
R$ 6,78/m³ - movimentação acima de 3.000 m³ a 6.000 m³;
R$ 5,55/m³ - movimentação acima de 6.000 m³</v>
          </cell>
        </row>
        <row r="79">
          <cell r="P79" t="str">
            <v>R$8,01/m³ - movimentação até 3.000 m³;
R$ 6,78/m³ - movimentação acima de 3.000 m³ a 6.000 m³;
R$ 5,55/m³ - movimentação acima de 6.000 m³</v>
          </cell>
        </row>
        <row r="80">
          <cell r="P80" t="str">
            <v>R$7,21/m³ - movimentação até 3.000 m³;
R$ 6,10/m³ - movimentação acima de 3.000 m³ a 6.000 m³;
R$ 5,00/m³ - movimentação acima de 6.000 m³</v>
          </cell>
        </row>
        <row r="81">
          <cell r="P81" t="str">
            <v>R$7,21/m³ - movimentação até 3.000 m³;
R$ 6,10/m³ - movimentação acima de 3.000 m³ a 6.000 m³;
R$ 5,00/m³ - movimentação acima de 6.000 m³</v>
          </cell>
        </row>
        <row r="82">
          <cell r="P82" t="str">
            <v>R$7,21/m³ - movimentação até 3.000 m³;
R$ 6,10/m³ - movimentação acima de 3.000 m³ a 6.000 m³;
R$ 5,00/m³ - movimentação acima de 6.000 m³</v>
          </cell>
        </row>
        <row r="83">
          <cell r="P83" t="str">
            <v>R$7,21/m³ - movimentação até 3.000 m³;
R$ 6,10/m³ - movimentação acima de 3.000 m³ a 6.000 m³;
R$ 5,00/m³ - movimentação acima de 6.000 m³</v>
          </cell>
        </row>
        <row r="84">
          <cell r="P84" t="str">
            <v>R$7,21/m³ - movimentação até 3.000 m³;
R$ 6,10/m³ - movimentação acima de 3.000 m³ a 6.000 m³;
R$ 5,00/m³ - movimentação acima de 6.000 m³</v>
          </cell>
        </row>
        <row r="85">
          <cell r="P85" t="str">
            <v>R$7,21/m³ - movimentação até 3.000 m³;
R$ 6,10/m³ - movimentação acima de 3.000 m³ a 6.000 m³;
R$ 5,00/m³ - movimentação acima de 6.000 m³</v>
          </cell>
        </row>
        <row r="86">
          <cell r="P86" t="str">
            <v>volume até 3.000 m³: R$6,97/m³;
3.000 m³ &lt;volume &lt; 6.000 m³: R$ 5,90/m³;
volume &gt; 6.000 m³: R$ 4,83/m³</v>
          </cell>
        </row>
        <row r="87">
          <cell r="P87" t="str">
            <v>volume até 3.000 m³: R$6,97/m³;
3.000 m³ &lt;volume &lt; 6.000 m³: R$ 5,90/m³;
volume &gt; 6.000 m³: R$ 4,83/m³</v>
          </cell>
        </row>
        <row r="88">
          <cell r="P88" t="str">
            <v>volume até 3.000 m³: R$6,97/m³;
3.000 m³ &lt;volume &lt; 6.000 m³: R$ 5,90/m³;
volume &gt; 6.000 m³: R$ 4,83/m³</v>
          </cell>
        </row>
        <row r="89">
          <cell r="P89" t="str">
            <v>volume até 3.000 m³: R$6,97/m³;
3.000 m³ &lt;volume &lt; 6.000 m³: R$ 5,90/m³;
volume &gt; 6.000 m³: R$ 4,83/m³</v>
          </cell>
        </row>
        <row r="90">
          <cell r="P90" t="str">
            <v>volume até 3.000 m³: R$6,97/m³;
3.000 m³ &lt;volume &lt; 6.000 m³: R$ 5,90/m³;
volume &gt; 6.000 m³: R$ 4,83/m³</v>
          </cell>
        </row>
        <row r="91">
          <cell r="P91" t="str">
            <v>volume até 3.000 m³: R$6,97/m³;
3.000 m³ &lt;volume &lt; 6.000 m³: R$ 5,90/m³;
volume &gt; 6.000 m³: R$ 4,83/m³</v>
          </cell>
        </row>
        <row r="92">
          <cell r="P92" t="str">
            <v>volume até 3.000 m³: R$6,97/m³;
3.000 m³ &lt;volume &lt; 6.000 m³: R$ 5,90/m³;
volume &gt; 6.000 m³: R$ 4,83/m³</v>
          </cell>
        </row>
        <row r="93">
          <cell r="P93" t="str">
            <v>volume até 3.000 m³: R$6,97/m³;
3.000 m³ &lt;volume &lt; 6.000 m³: R$ 5,90/m³;
volume &gt; 6.000 m³: R$ 4,83/m³</v>
          </cell>
        </row>
        <row r="94">
          <cell r="P94" t="str">
            <v>volume até 3.000 m³: R$6,97/m³;
3.000 m³ &lt;volume &lt; 6.000 m³: R$ 5,90/m³;
volume &gt; 6.000 m³: R$ 4,83/m³</v>
          </cell>
        </row>
        <row r="95">
          <cell r="P95" t="str">
            <v>volume até 3.000 m³: R$6,97/m³;
3.000 m³ &lt;volume &lt; 6.000 m³: R$ 5,90/m³;
volume &gt; 6.000 m³: R$ 4,83/m³</v>
          </cell>
        </row>
        <row r="96">
          <cell r="P96" t="str">
            <v>volume até 3.000 m³: R$6,97/m³;
3.000 m³ &lt;volume &lt; 6.000 m³: R$ 5,90/m³;
volume &gt; 6.000 m³: R$ 4,83/m³</v>
          </cell>
        </row>
        <row r="97">
          <cell r="P97" t="str">
            <v>volume até 3.000 m³: R$6,97/m³;
3.000 m³ &lt;volume &lt; 6.000 m³: R$ 5,90/m³;
volume &gt; 6.000 m³: R$ 4,83/m³</v>
          </cell>
        </row>
        <row r="98">
          <cell r="P98" t="str">
            <v>*volume &lt; 3.000m³: R$6,50
*3.000m³ &lt;volume &lt; 6.000m³: R$ 5,50
*volume &gt; 6.000m³: R$ 4,50</v>
          </cell>
        </row>
        <row r="99">
          <cell r="P99" t="str">
            <v>*volume &lt; 3.000m³: R$6,50
*3.000m³ &lt;volume &lt; 6.000m³: R$ 5,50
*volume &gt; 6.000m³: R$ 4,50</v>
          </cell>
        </row>
        <row r="100">
          <cell r="P100" t="str">
            <v>*volume &lt; 3.000m³: R$6,50
*3.000m³ &lt;volume &lt; 6.000m³: R$ 5,50
*volume &gt; 6.000m³: R$ 4,50</v>
          </cell>
        </row>
        <row r="101">
          <cell r="P101" t="str">
            <v>*volume &lt; 3.000m³: R$6,50
*3.000m³ &lt;volume &lt; 6.000m³: R$ 5,50
*volume &gt; 6.000m³: R$ 4,50</v>
          </cell>
        </row>
        <row r="102">
          <cell r="P102" t="str">
            <v>*volume &lt; 3.000m³: R$6,50
*3.000m³ &lt;volume &lt; 6.000m³: R$ 5,50
*volume &gt; 6.000m³: R$ 4,50</v>
          </cell>
        </row>
        <row r="103">
          <cell r="P103" t="str">
            <v>*volume &lt; 3.000m³: R$6,50
*3.000m³ &lt;volume &lt; 6.000m³: R$ 5,50
*volume &gt; 6.000m³: R$ 4,50</v>
          </cell>
        </row>
        <row r="104">
          <cell r="P104" t="str">
            <v>Até 5.000 m³ R$6,60/m³;
5.001 a 7.500 m³  R$5,95/m³;
Acima 7.501 m³ R$5,28/m³</v>
          </cell>
        </row>
        <row r="105">
          <cell r="P105" t="str">
            <v>Até 5.000 m³ R$6,60/m³;
5.001 a 7.500 m³  R$5,95/m³;
Acima 7.501 m³ R$5,28/m³</v>
          </cell>
        </row>
        <row r="106">
          <cell r="P106" t="str">
            <v>Até 5.000 m³ R$6,60/m³;
5.001 a 7.500 m³  R$5,95/m³;
Acima 7.501 m³ R$5,28/m³</v>
          </cell>
        </row>
        <row r="107">
          <cell r="P107" t="str">
            <v>Até 5.000 m³ R$6,60/m³;
5.001 a 7.500 m³  R$5,95/m³;
Acima 7.501 m³ R$5,28/m³</v>
          </cell>
        </row>
        <row r="108">
          <cell r="P108" t="str">
            <v>Até 5.000 m³ R$6,60/m³;
5.001 a 7.500 m³  R$5,95/m³;
Acima 7.501 m³ R$5,28/m³</v>
          </cell>
        </row>
        <row r="109">
          <cell r="P109" t="str">
            <v>Até 5.000 m³ R$6,60/m³;
5.001 a 7.500 m³  R$5,95/m³;
Acima 7.501 m³ R$5,28/m³</v>
          </cell>
        </row>
        <row r="110">
          <cell r="P110" t="str">
            <v>Até 5.000 m³ R$6,16/m³;
5.001 a 7.500 m³  R$5,55/m³;
Acima 7.501 m³ R$4,93/m³</v>
          </cell>
        </row>
        <row r="111">
          <cell r="P111" t="str">
            <v>Até 5.000 m³ R$6,16/m³;
5.001 a 7.500 m³  R$5,55/m³;
Acima 7.501 m³ R$4,93/m³</v>
          </cell>
        </row>
        <row r="112">
          <cell r="P112" t="str">
            <v>Até 5.000 m³ R$6,16/m³;
5.001 a 7.500 m³  R$5,55/m³;
Acima 7.501 m³ R$4,93/m³</v>
          </cell>
        </row>
        <row r="113">
          <cell r="P113" t="str">
            <v>Até 5.000 m³ R$6,16/m³;
5.001 a 7.500 m³  R$5,55/m³;
Acima 7.501 m³ R$4,93/m³</v>
          </cell>
        </row>
        <row r="114">
          <cell r="P114" t="str">
            <v>Até 5.000 m³ R$6,16/m³;
5.001 a 7.500 m³  R$5,55/m³;
Acima 7.501 m³ R$4,93/m³</v>
          </cell>
        </row>
        <row r="115">
          <cell r="P115" t="str">
            <v>Até 5.000 m³ R$6,16/m³;
5.001 a 7.500 m³  R$5,55/m³;
Acima 7.501 m³ R$4,93/m³</v>
          </cell>
        </row>
        <row r="116">
          <cell r="P116" t="str">
            <v>Até 5.000 m³ R$6,60/m³;
5.001 a 7.500 m³  R$5,95/m³;
Acima 7.501 m³ R$5,28/m³</v>
          </cell>
        </row>
        <row r="117">
          <cell r="P117" t="str">
            <v>Até 5.000 m³ R$6,60/m³;
5.001 a 7.500 m³  R$5,95/m³;
Acima 7.501 m³ R$5,28/m³</v>
          </cell>
        </row>
        <row r="118">
          <cell r="P118" t="str">
            <v>Até 5.000 m³ R$6,60/m³;
5.001 a 7.500 m³  R$5,95/m³;
Acima 7.501 m³ R$5,28/m³</v>
          </cell>
        </row>
        <row r="119">
          <cell r="P119" t="str">
            <v>Até 5.000 m³ R$6,60/m³;
5.001 a 7.500 m³  R$5,95/m³;
Acima 7.501 m³ R$5,28/m³</v>
          </cell>
        </row>
        <row r="120">
          <cell r="P120" t="str">
            <v>Até 5.000 m³ R$6,60/m³;
5.001 a 7.500 m³  R$5,95/m³;
Acima 7.501 m³ R$5,28/m³</v>
          </cell>
        </row>
        <row r="121">
          <cell r="P121" t="str">
            <v>Até 5.000 m³ R$6,60/m³;
5.001 a 7.500 m³  R$5,95/m³;
Acima 7.501 m³ R$5,28/m³</v>
          </cell>
        </row>
        <row r="122">
          <cell r="P122" t="str">
            <v>Até 5.000 m³ R$ 5,50/m³;
5.001 a 7.500 m³  R$ 4,95/m³;
Acima 7.501 m³ R$ 4,40/m³</v>
          </cell>
        </row>
        <row r="123">
          <cell r="P123" t="str">
            <v>Até 5.000 m³ R$ 5,50/m³;
5.001 a 7.500 m³  R$ 4,95/m³;
Acima 7.501 m³ R$ 4,40/m³</v>
          </cell>
        </row>
        <row r="124">
          <cell r="P124" t="str">
            <v>Até 5.000 m³ R$ 5,50/m³;
5.001 a 7.500 m³  R$ 4,95/m³;
Acima 7.501 m³ R$ 4,40/m³</v>
          </cell>
        </row>
        <row r="125">
          <cell r="P125" t="str">
            <v>Até 5.000 m³ R$ 5,50/m³;
5.001 a 7.500 m³  R$ 4,95/m³;
Acima 7.501 m³ R$ 4,40/m³</v>
          </cell>
        </row>
        <row r="126">
          <cell r="P126" t="str">
            <v>Até 5.000 m³ R$ 5,50/m³;
5.001 a 7.500 m³  R$ 4,95/m³;
Acima 7.501 m³ R$ 4,40/m³</v>
          </cell>
        </row>
        <row r="127">
          <cell r="P127" t="str">
            <v>Até 5.000 m³ R$ 5,50/m³;
5.001 a 7.500 m³  R$ 4,95/m³;
Acima 7.501 m³ R$ 4,40/m³</v>
          </cell>
        </row>
        <row r="128">
          <cell r="P128" t="str">
            <v>Até 5.000 m³ R$ 5,30/m³;
5.001 a 7.500 m³  R$ 4,77/m³;
Acima 7.501 m³ R$ 4,24/m³</v>
          </cell>
        </row>
        <row r="129">
          <cell r="P129" t="str">
            <v>Até 5.000 m³ R$ 5,30/m³;
5.001 a 7.500 m³  R$ 4,77/m³;
Acima 7.501 m³ R$ 4,24/m³</v>
          </cell>
        </row>
        <row r="130">
          <cell r="P130" t="str">
            <v>Até 5.000 m³ R$ 5,30/m³;
5.001 a 7.500 m³  R$ 4,77/m³;
Acima 7.501 m³ R$ 4,24/m³</v>
          </cell>
        </row>
        <row r="131">
          <cell r="P131" t="str">
            <v>Até 5.000 m³ --- 5,00 R$/m3
5.001 a 7.500 m³ --- 4,50 R$/m3
Acima 7.501 m³ --- 4,00 R$/m3</v>
          </cell>
        </row>
        <row r="132">
          <cell r="P132" t="str">
            <v>Até 5.000 m³ --- 5,00 R$/m3
5.001 a 7.500 m³ --- 4,50 R$/m3
Acima 7.501 m³ --- 4,00 R$/m3</v>
          </cell>
        </row>
        <row r="133">
          <cell r="P133" t="str">
            <v>Até 5.000 m³ R$ 5,30/m³;
5.001 a 7.500 m³  R$ 4,77/m³;
Acima 7.501 m³ R$ 4,24/m³</v>
          </cell>
        </row>
        <row r="134">
          <cell r="P134" t="str">
            <v>Até 5.000 m³ R$ 5,30/m³;
5.001 a 7.500 m³  R$ 4,77/m³;
Acima 7.501 m³ R$ 4,24/m³</v>
          </cell>
        </row>
        <row r="135">
          <cell r="P135" t="str">
            <v>Até 5.000 m³ R$ 5,30/m³;
5.001 a 7.500 m³  R$ 4,77/m³;
Acima 7.501 m³ R$ 4,24/m³</v>
          </cell>
        </row>
        <row r="136">
          <cell r="P136">
            <v>11.32</v>
          </cell>
        </row>
        <row r="137">
          <cell r="P137">
            <v>11.32</v>
          </cell>
        </row>
        <row r="138">
          <cell r="P138">
            <v>11.32</v>
          </cell>
        </row>
        <row r="139">
          <cell r="P139">
            <v>11.32</v>
          </cell>
        </row>
        <row r="140">
          <cell r="P140">
            <v>11.32</v>
          </cell>
        </row>
        <row r="141">
          <cell r="P141">
            <v>11.32</v>
          </cell>
        </row>
        <row r="142">
          <cell r="P142">
            <v>11.32</v>
          </cell>
        </row>
        <row r="143">
          <cell r="P143">
            <v>11.32</v>
          </cell>
        </row>
        <row r="144">
          <cell r="P144">
            <v>11.32</v>
          </cell>
        </row>
        <row r="145">
          <cell r="P145">
            <v>11.32</v>
          </cell>
        </row>
        <row r="146">
          <cell r="P146">
            <v>11.32</v>
          </cell>
        </row>
        <row r="147">
          <cell r="P147">
            <v>11.32</v>
          </cell>
        </row>
        <row r="148">
          <cell r="P148">
            <v>10.09</v>
          </cell>
        </row>
        <row r="149">
          <cell r="P149">
            <v>10.09</v>
          </cell>
        </row>
        <row r="150">
          <cell r="P150">
            <v>10.09</v>
          </cell>
        </row>
        <row r="151">
          <cell r="P151">
            <v>10.09</v>
          </cell>
        </row>
        <row r="152">
          <cell r="P152">
            <v>10.09</v>
          </cell>
        </row>
        <row r="153">
          <cell r="P153">
            <v>10.09</v>
          </cell>
        </row>
        <row r="154">
          <cell r="P154">
            <v>10.09</v>
          </cell>
        </row>
        <row r="155">
          <cell r="P155">
            <v>10.09</v>
          </cell>
        </row>
        <row r="156">
          <cell r="P156">
            <v>10.09</v>
          </cell>
        </row>
        <row r="157">
          <cell r="P157">
            <v>10.09</v>
          </cell>
        </row>
        <row r="158">
          <cell r="P158">
            <v>10.09</v>
          </cell>
        </row>
        <row r="159">
          <cell r="P159">
            <v>10.09</v>
          </cell>
        </row>
        <row r="160">
          <cell r="P160">
            <v>10.09</v>
          </cell>
        </row>
        <row r="161">
          <cell r="P161">
            <v>10.09</v>
          </cell>
        </row>
        <row r="162">
          <cell r="P162">
            <v>10.09</v>
          </cell>
        </row>
        <row r="163">
          <cell r="P163">
            <v>10.09</v>
          </cell>
        </row>
        <row r="164">
          <cell r="P164">
            <v>10.09</v>
          </cell>
        </row>
        <row r="165">
          <cell r="P165">
            <v>10.09</v>
          </cell>
        </row>
        <row r="166">
          <cell r="P166">
            <v>9.56</v>
          </cell>
        </row>
        <row r="167">
          <cell r="P167">
            <v>9.56</v>
          </cell>
        </row>
        <row r="168">
          <cell r="P168">
            <v>9.56</v>
          </cell>
        </row>
        <row r="169">
          <cell r="P169">
            <v>9.56</v>
          </cell>
        </row>
        <row r="170">
          <cell r="P170">
            <v>9.56</v>
          </cell>
        </row>
        <row r="171">
          <cell r="P171">
            <v>9.56</v>
          </cell>
        </row>
        <row r="172">
          <cell r="P172">
            <v>9.56</v>
          </cell>
        </row>
        <row r="173">
          <cell r="P173">
            <v>9.56</v>
          </cell>
        </row>
        <row r="174">
          <cell r="P174">
            <v>9.56</v>
          </cell>
        </row>
        <row r="175">
          <cell r="P175">
            <v>9.56</v>
          </cell>
        </row>
        <row r="176">
          <cell r="P176">
            <v>9.56</v>
          </cell>
        </row>
        <row r="177">
          <cell r="P177">
            <v>9.56</v>
          </cell>
        </row>
        <row r="178">
          <cell r="P178">
            <v>9.56</v>
          </cell>
        </row>
        <row r="179">
          <cell r="P179">
            <v>9.56</v>
          </cell>
        </row>
        <row r="180">
          <cell r="P180">
            <v>9.56</v>
          </cell>
        </row>
        <row r="181">
          <cell r="P181">
            <v>9.56</v>
          </cell>
        </row>
        <row r="182">
          <cell r="P182">
            <v>9.56</v>
          </cell>
        </row>
        <row r="183">
          <cell r="P183">
            <v>9.56</v>
          </cell>
        </row>
        <row r="184">
          <cell r="P184">
            <v>9</v>
          </cell>
        </row>
        <row r="185">
          <cell r="P185">
            <v>9</v>
          </cell>
        </row>
        <row r="186">
          <cell r="P186">
            <v>9</v>
          </cell>
        </row>
        <row r="187">
          <cell r="P187">
            <v>9</v>
          </cell>
        </row>
        <row r="188">
          <cell r="P188">
            <v>9</v>
          </cell>
        </row>
        <row r="189">
          <cell r="P189">
            <v>9</v>
          </cell>
        </row>
        <row r="190">
          <cell r="P190">
            <v>9</v>
          </cell>
        </row>
        <row r="191">
          <cell r="P191">
            <v>9</v>
          </cell>
        </row>
        <row r="192">
          <cell r="P192" t="str">
            <v>*</v>
          </cell>
        </row>
        <row r="193">
          <cell r="P193" t="str">
            <v>*</v>
          </cell>
        </row>
        <row r="194">
          <cell r="P194" t="str">
            <v>*</v>
          </cell>
        </row>
        <row r="195">
          <cell r="P195" t="str">
            <v>*</v>
          </cell>
        </row>
        <row r="196">
          <cell r="P196" t="str">
            <v>*</v>
          </cell>
        </row>
        <row r="197">
          <cell r="P197" t="str">
            <v>*</v>
          </cell>
        </row>
        <row r="198">
          <cell r="P198">
            <v>68.83</v>
          </cell>
        </row>
        <row r="199">
          <cell r="P199">
            <v>68.83</v>
          </cell>
        </row>
        <row r="200">
          <cell r="P200">
            <v>68.83</v>
          </cell>
        </row>
        <row r="201">
          <cell r="P201">
            <v>12.13</v>
          </cell>
        </row>
        <row r="202">
          <cell r="P202">
            <v>12.13</v>
          </cell>
        </row>
        <row r="203">
          <cell r="P203">
            <v>12.13</v>
          </cell>
        </row>
        <row r="204">
          <cell r="P204">
            <v>12.13</v>
          </cell>
        </row>
        <row r="205">
          <cell r="P205">
            <v>12.13</v>
          </cell>
        </row>
        <row r="206">
          <cell r="P206">
            <v>12</v>
          </cell>
        </row>
        <row r="207">
          <cell r="P207">
            <v>12</v>
          </cell>
        </row>
        <row r="208">
          <cell r="P208">
            <v>12</v>
          </cell>
        </row>
        <row r="209">
          <cell r="P209">
            <v>12</v>
          </cell>
        </row>
        <row r="210">
          <cell r="P210">
            <v>12</v>
          </cell>
        </row>
        <row r="211">
          <cell r="P211">
            <v>11.25</v>
          </cell>
        </row>
        <row r="212">
          <cell r="P212">
            <v>11.25</v>
          </cell>
        </row>
        <row r="213">
          <cell r="P213">
            <v>11.25</v>
          </cell>
        </row>
        <row r="214">
          <cell r="P214">
            <v>11.25</v>
          </cell>
        </row>
        <row r="215">
          <cell r="P215">
            <v>11.25</v>
          </cell>
        </row>
        <row r="216">
          <cell r="P216">
            <v>11.25</v>
          </cell>
        </row>
        <row r="217">
          <cell r="P217">
            <v>11.25</v>
          </cell>
        </row>
        <row r="218">
          <cell r="P218">
            <v>11.25</v>
          </cell>
        </row>
        <row r="219">
          <cell r="P219">
            <v>11.25</v>
          </cell>
        </row>
        <row r="220">
          <cell r="P220">
            <v>11.25</v>
          </cell>
        </row>
        <row r="221">
          <cell r="P221">
            <v>10.73</v>
          </cell>
        </row>
        <row r="222">
          <cell r="P222">
            <v>10.73</v>
          </cell>
        </row>
        <row r="223">
          <cell r="P223">
            <v>10.73</v>
          </cell>
        </row>
        <row r="224">
          <cell r="P224">
            <v>10.73</v>
          </cell>
        </row>
        <row r="225">
          <cell r="P225">
            <v>10.73</v>
          </cell>
        </row>
        <row r="226">
          <cell r="P226">
            <v>10</v>
          </cell>
        </row>
        <row r="227">
          <cell r="P227">
            <v>10</v>
          </cell>
        </row>
        <row r="228">
          <cell r="P228">
            <v>10</v>
          </cell>
        </row>
        <row r="229">
          <cell r="P229">
            <v>10</v>
          </cell>
        </row>
        <row r="230">
          <cell r="P230">
            <v>10</v>
          </cell>
        </row>
        <row r="231">
          <cell r="P231">
            <v>10</v>
          </cell>
        </row>
        <row r="232">
          <cell r="P232">
            <v>10</v>
          </cell>
        </row>
        <row r="233">
          <cell r="P233">
            <v>10</v>
          </cell>
        </row>
        <row r="234">
          <cell r="P234">
            <v>10</v>
          </cell>
        </row>
        <row r="235">
          <cell r="P235">
            <v>10</v>
          </cell>
        </row>
        <row r="236">
          <cell r="P236">
            <v>17.59</v>
          </cell>
        </row>
        <row r="237">
          <cell r="P237">
            <v>17.59</v>
          </cell>
        </row>
        <row r="238">
          <cell r="P238">
            <v>17.59</v>
          </cell>
        </row>
        <row r="239">
          <cell r="P239">
            <v>17.59</v>
          </cell>
        </row>
        <row r="240">
          <cell r="P240">
            <v>17.59</v>
          </cell>
        </row>
        <row r="241">
          <cell r="P241">
            <v>17.59</v>
          </cell>
        </row>
        <row r="242">
          <cell r="P242">
            <v>17.59</v>
          </cell>
        </row>
        <row r="243">
          <cell r="P243">
            <v>17.59</v>
          </cell>
        </row>
        <row r="244">
          <cell r="P244">
            <v>17.59</v>
          </cell>
        </row>
        <row r="245">
          <cell r="P245">
            <v>17.59</v>
          </cell>
        </row>
        <row r="246">
          <cell r="P246">
            <v>17.59</v>
          </cell>
        </row>
        <row r="247">
          <cell r="P247">
            <v>17.59</v>
          </cell>
        </row>
        <row r="248">
          <cell r="P248">
            <v>17.59</v>
          </cell>
        </row>
        <row r="249">
          <cell r="P249">
            <v>17.59</v>
          </cell>
        </row>
        <row r="250">
          <cell r="P250">
            <v>17.59</v>
          </cell>
        </row>
        <row r="251">
          <cell r="P251">
            <v>17.59</v>
          </cell>
        </row>
        <row r="252">
          <cell r="P252">
            <v>17.59</v>
          </cell>
        </row>
        <row r="253">
          <cell r="P253">
            <v>16.32</v>
          </cell>
        </row>
        <row r="254">
          <cell r="P254">
            <v>16.32</v>
          </cell>
        </row>
        <row r="255">
          <cell r="P255">
            <v>16.32</v>
          </cell>
        </row>
        <row r="256">
          <cell r="P256">
            <v>16.32</v>
          </cell>
        </row>
        <row r="257">
          <cell r="P257">
            <v>16.32</v>
          </cell>
        </row>
        <row r="258">
          <cell r="P258">
            <v>15.6</v>
          </cell>
        </row>
        <row r="259">
          <cell r="P259">
            <v>15.6</v>
          </cell>
        </row>
        <row r="260">
          <cell r="P260">
            <v>15.6</v>
          </cell>
        </row>
        <row r="261">
          <cell r="P261">
            <v>15.6</v>
          </cell>
        </row>
        <row r="262">
          <cell r="P262">
            <v>15.6</v>
          </cell>
        </row>
        <row r="263">
          <cell r="P263">
            <v>15</v>
          </cell>
        </row>
        <row r="264">
          <cell r="P264">
            <v>15</v>
          </cell>
        </row>
        <row r="265">
          <cell r="P265">
            <v>15</v>
          </cell>
        </row>
        <row r="266">
          <cell r="P266">
            <v>15</v>
          </cell>
        </row>
        <row r="267">
          <cell r="P267" t="str">
            <v>Até 5.000 m³ --- 5,73 R$/m3
5.001 a 7.000 m³ --- 5,16 R$/m3
7.001 a 10.000 m³ --- 4,93 R$/m3
acima 10.000 m³ --- 4,58 R$/m3</v>
          </cell>
        </row>
        <row r="268">
          <cell r="P268" t="str">
            <v>Até 5.000 m³ --- 5,73 R$/m3
5.001 a 7.000 m³ --- 5,16 R$/m3
7.001 a 10.000 m³ --- 4,93 R$/m3
acima 10.000 m³ --- 4,58 R$/m3</v>
          </cell>
        </row>
        <row r="269">
          <cell r="P269" t="str">
            <v>Até 5.000 m³ --- 5,73 R$/m3
5.001 a 7.000 m³ --- 5,16 R$/m3
7.001 a 10.000 m³ --- 4,93 R$/m3
acima 10.000 m³ --- 4,58 R$/m3</v>
          </cell>
        </row>
        <row r="270">
          <cell r="P270" t="str">
            <v>Até 5.000 m³ --- 5,73 R$/m3
5.001 a 7.000 m³ --- 5,16 R$/m3
7.001 a 10.000 m³ --- 4,93 R$/m3
acima 10.000 m³ --- 4,58 R$/m3</v>
          </cell>
        </row>
        <row r="271">
          <cell r="P271" t="str">
            <v>Até 5.000 m³ --- 5,73 R$/m3
5.001 a 7.000 m³ --- 5,16 R$/m3
7.001 a 10.000 m³ --- 4,93 R$/m3
acima 10.000 m³ --- 4,58 R$/m3</v>
          </cell>
        </row>
        <row r="272">
          <cell r="P272" t="str">
            <v>Até 5.000 m³ --- 5,73 R$/m3
5.001 a 7.000 m³ --- 5,16 R$/m3
7.001 a 10.000 m³ --- 4,93 R$/m3
acima 10.000 m³ --- 4,58 R$/m3</v>
          </cell>
        </row>
        <row r="273">
          <cell r="P273" t="str">
            <v>Até 5.000 m³ --- 5,73 R$/m3
5.001 a 7.000 m³ --- 5,16 R$/m3
7.001 a 10.000 m³ --- 4,93 R$/m3
acima 10.000 m³ --- 4,58 R$/m3</v>
          </cell>
        </row>
        <row r="274">
          <cell r="P274">
            <v>15</v>
          </cell>
        </row>
        <row r="275">
          <cell r="P275">
            <v>44.21</v>
          </cell>
        </row>
        <row r="276">
          <cell r="P276">
            <v>42</v>
          </cell>
        </row>
        <row r="277">
          <cell r="P277">
            <v>35</v>
          </cell>
        </row>
        <row r="278">
          <cell r="P278">
            <v>23.8</v>
          </cell>
        </row>
        <row r="279">
          <cell r="P279" t="str">
            <v>-</v>
          </cell>
        </row>
        <row r="280">
          <cell r="P280">
            <v>28</v>
          </cell>
        </row>
        <row r="281">
          <cell r="P281">
            <v>28</v>
          </cell>
        </row>
        <row r="282">
          <cell r="P282">
            <v>28</v>
          </cell>
        </row>
        <row r="283">
          <cell r="P283">
            <v>28</v>
          </cell>
        </row>
        <row r="284">
          <cell r="P284">
            <v>28</v>
          </cell>
        </row>
        <row r="285">
          <cell r="P285">
            <v>29.9</v>
          </cell>
        </row>
        <row r="286">
          <cell r="P286">
            <v>29.9</v>
          </cell>
        </row>
        <row r="287">
          <cell r="P287">
            <v>29.9</v>
          </cell>
        </row>
        <row r="288">
          <cell r="P288">
            <v>29.9</v>
          </cell>
        </row>
        <row r="289">
          <cell r="P289">
            <v>29.9</v>
          </cell>
        </row>
        <row r="290">
          <cell r="P290">
            <v>24.78</v>
          </cell>
        </row>
        <row r="291">
          <cell r="P291">
            <v>24.78</v>
          </cell>
        </row>
        <row r="292">
          <cell r="P292">
            <v>24.78</v>
          </cell>
        </row>
        <row r="293">
          <cell r="P293">
            <v>24.78</v>
          </cell>
        </row>
        <row r="294">
          <cell r="P294">
            <v>24.78</v>
          </cell>
        </row>
        <row r="295">
          <cell r="P295">
            <v>24.78</v>
          </cell>
        </row>
        <row r="296">
          <cell r="P296">
            <v>24.78</v>
          </cell>
        </row>
        <row r="297">
          <cell r="P297">
            <v>24.78</v>
          </cell>
        </row>
        <row r="298">
          <cell r="P298">
            <v>24.78</v>
          </cell>
        </row>
        <row r="299">
          <cell r="P299">
            <v>24.78</v>
          </cell>
        </row>
        <row r="300">
          <cell r="P300">
            <v>24.78</v>
          </cell>
        </row>
        <row r="301">
          <cell r="P301">
            <v>24.78</v>
          </cell>
        </row>
        <row r="302">
          <cell r="P302">
            <v>24.78</v>
          </cell>
        </row>
        <row r="303">
          <cell r="P303">
            <v>24.78</v>
          </cell>
        </row>
        <row r="304">
          <cell r="P304">
            <v>24.78</v>
          </cell>
        </row>
        <row r="305">
          <cell r="P305">
            <v>23.8</v>
          </cell>
        </row>
        <row r="306">
          <cell r="P306">
            <v>23.8</v>
          </cell>
        </row>
        <row r="307">
          <cell r="P307">
            <v>23.8</v>
          </cell>
        </row>
        <row r="308">
          <cell r="P308">
            <v>23.8</v>
          </cell>
        </row>
        <row r="309">
          <cell r="P309">
            <v>23.8</v>
          </cell>
        </row>
        <row r="310">
          <cell r="P310">
            <v>23.8</v>
          </cell>
        </row>
        <row r="311">
          <cell r="P311">
            <v>23.8</v>
          </cell>
        </row>
        <row r="312">
          <cell r="P312">
            <v>23.8</v>
          </cell>
        </row>
        <row r="313">
          <cell r="P313">
            <v>23.8</v>
          </cell>
        </row>
        <row r="314">
          <cell r="P314">
            <v>23.8</v>
          </cell>
        </row>
        <row r="315">
          <cell r="P315">
            <v>22.56</v>
          </cell>
        </row>
        <row r="316">
          <cell r="P316">
            <v>22.56</v>
          </cell>
        </row>
        <row r="317">
          <cell r="P317" t="str">
            <v>*</v>
          </cell>
        </row>
        <row r="318">
          <cell r="P318">
            <v>22.56</v>
          </cell>
        </row>
        <row r="319">
          <cell r="P319">
            <v>22.56</v>
          </cell>
        </row>
        <row r="320">
          <cell r="P320">
            <v>22.56</v>
          </cell>
        </row>
        <row r="321">
          <cell r="P321">
            <v>22.56</v>
          </cell>
        </row>
        <row r="322">
          <cell r="P322">
            <v>14.32</v>
          </cell>
        </row>
        <row r="323">
          <cell r="P323">
            <v>14.32</v>
          </cell>
        </row>
        <row r="324">
          <cell r="P324">
            <v>14.32</v>
          </cell>
        </row>
        <row r="325">
          <cell r="P325">
            <v>14.32</v>
          </cell>
        </row>
        <row r="326">
          <cell r="P326">
            <v>22.56</v>
          </cell>
        </row>
        <row r="327">
          <cell r="P327">
            <v>14.32</v>
          </cell>
        </row>
        <row r="328">
          <cell r="P328">
            <v>14.32</v>
          </cell>
        </row>
        <row r="329">
          <cell r="P329">
            <v>13.63</v>
          </cell>
        </row>
        <row r="330">
          <cell r="P330">
            <v>13.63</v>
          </cell>
        </row>
        <row r="331">
          <cell r="P331">
            <v>13.63</v>
          </cell>
        </row>
        <row r="332">
          <cell r="P332">
            <v>13.63</v>
          </cell>
        </row>
        <row r="333">
          <cell r="P333">
            <v>13.63</v>
          </cell>
        </row>
        <row r="334">
          <cell r="P334">
            <v>13.63</v>
          </cell>
        </row>
        <row r="335">
          <cell r="P335">
            <v>13.63</v>
          </cell>
        </row>
        <row r="336">
          <cell r="P336">
            <v>13.63</v>
          </cell>
        </row>
        <row r="337">
          <cell r="P337">
            <v>14.32</v>
          </cell>
        </row>
        <row r="338">
          <cell r="P338">
            <v>14.32</v>
          </cell>
        </row>
        <row r="339">
          <cell r="P339">
            <v>14.32</v>
          </cell>
        </row>
        <row r="340">
          <cell r="P340">
            <v>14.32</v>
          </cell>
        </row>
        <row r="341">
          <cell r="P341">
            <v>14.32</v>
          </cell>
        </row>
        <row r="342">
          <cell r="P342">
            <v>14.32</v>
          </cell>
        </row>
        <row r="343">
          <cell r="P343">
            <v>13.63</v>
          </cell>
        </row>
        <row r="344">
          <cell r="P344">
            <v>13.63</v>
          </cell>
        </row>
        <row r="345">
          <cell r="P345">
            <v>13.63</v>
          </cell>
        </row>
        <row r="346">
          <cell r="P346">
            <v>13.63</v>
          </cell>
        </row>
        <row r="347">
          <cell r="P347">
            <v>13.63</v>
          </cell>
        </row>
        <row r="348">
          <cell r="P348">
            <v>13.63</v>
          </cell>
        </row>
        <row r="349">
          <cell r="P349">
            <v>13.63</v>
          </cell>
        </row>
        <row r="350">
          <cell r="P350">
            <v>13.63</v>
          </cell>
        </row>
        <row r="351">
          <cell r="P351">
            <v>13.63</v>
          </cell>
        </row>
        <row r="352">
          <cell r="P352">
            <v>13.63</v>
          </cell>
        </row>
        <row r="353">
          <cell r="P353">
            <v>13.63</v>
          </cell>
        </row>
        <row r="354">
          <cell r="P354">
            <v>13.63</v>
          </cell>
        </row>
        <row r="355">
          <cell r="P355">
            <v>13.63</v>
          </cell>
        </row>
        <row r="356">
          <cell r="P356">
            <v>13.63</v>
          </cell>
        </row>
        <row r="357">
          <cell r="P357">
            <v>15.02</v>
          </cell>
        </row>
        <row r="358">
          <cell r="P358">
            <v>15.02</v>
          </cell>
        </row>
        <row r="359">
          <cell r="P359">
            <v>15.02</v>
          </cell>
        </row>
        <row r="360">
          <cell r="P360">
            <v>15.02</v>
          </cell>
        </row>
        <row r="361">
          <cell r="P361">
            <v>15.02</v>
          </cell>
        </row>
        <row r="362">
          <cell r="P362">
            <v>15.02</v>
          </cell>
        </row>
        <row r="363">
          <cell r="P363">
            <v>20.55</v>
          </cell>
        </row>
        <row r="364">
          <cell r="P364">
            <v>20.55</v>
          </cell>
        </row>
        <row r="365">
          <cell r="P365">
            <v>20.55</v>
          </cell>
        </row>
        <row r="366">
          <cell r="P366">
            <v>20.55</v>
          </cell>
        </row>
        <row r="367">
          <cell r="P367">
            <v>20.55</v>
          </cell>
        </row>
        <row r="368">
          <cell r="P368">
            <v>20.55</v>
          </cell>
        </row>
        <row r="369">
          <cell r="P369">
            <v>20.55</v>
          </cell>
        </row>
        <row r="370">
          <cell r="P370">
            <v>20.55</v>
          </cell>
        </row>
        <row r="371">
          <cell r="P371">
            <v>20.55</v>
          </cell>
        </row>
        <row r="372">
          <cell r="P372">
            <v>20.55</v>
          </cell>
        </row>
        <row r="373">
          <cell r="P373">
            <v>20.55</v>
          </cell>
        </row>
        <row r="374">
          <cell r="P374">
            <v>20.55</v>
          </cell>
        </row>
        <row r="375">
          <cell r="P375">
            <v>20</v>
          </cell>
        </row>
        <row r="376">
          <cell r="P376">
            <v>20</v>
          </cell>
        </row>
        <row r="377">
          <cell r="P377">
            <v>20</v>
          </cell>
        </row>
        <row r="378">
          <cell r="P378">
            <v>20</v>
          </cell>
        </row>
        <row r="379">
          <cell r="P379">
            <v>20</v>
          </cell>
        </row>
        <row r="380">
          <cell r="P380">
            <v>20</v>
          </cell>
        </row>
        <row r="381">
          <cell r="P381">
            <v>17.850000000000001</v>
          </cell>
        </row>
        <row r="382">
          <cell r="P382">
            <v>17.850000000000001</v>
          </cell>
        </row>
        <row r="383">
          <cell r="P383">
            <v>17.850000000000001</v>
          </cell>
        </row>
        <row r="384">
          <cell r="P384">
            <v>17.850000000000001</v>
          </cell>
        </row>
        <row r="385">
          <cell r="P385">
            <v>17.850000000000001</v>
          </cell>
        </row>
        <row r="386">
          <cell r="P386">
            <v>17.850000000000001</v>
          </cell>
        </row>
        <row r="387">
          <cell r="P387">
            <v>17.37</v>
          </cell>
        </row>
        <row r="388">
          <cell r="P388">
            <v>17.37</v>
          </cell>
        </row>
        <row r="389">
          <cell r="P389">
            <v>17.37</v>
          </cell>
        </row>
        <row r="390">
          <cell r="P390">
            <v>17.37</v>
          </cell>
        </row>
        <row r="391">
          <cell r="P391">
            <v>17.37</v>
          </cell>
        </row>
        <row r="392">
          <cell r="P392">
            <v>17.37</v>
          </cell>
        </row>
        <row r="393">
          <cell r="P393">
            <v>17.37</v>
          </cell>
        </row>
        <row r="394">
          <cell r="P394">
            <v>17.37</v>
          </cell>
        </row>
        <row r="395">
          <cell r="P395">
            <v>17.37</v>
          </cell>
        </row>
        <row r="396">
          <cell r="P396">
            <v>17.37</v>
          </cell>
        </row>
        <row r="397">
          <cell r="P397">
            <v>17.37</v>
          </cell>
        </row>
        <row r="398">
          <cell r="P398">
            <v>17.37</v>
          </cell>
        </row>
        <row r="399">
          <cell r="P399">
            <v>15.61</v>
          </cell>
        </row>
        <row r="400">
          <cell r="P400">
            <v>15.61</v>
          </cell>
        </row>
        <row r="401">
          <cell r="P401">
            <v>15.61</v>
          </cell>
        </row>
        <row r="402">
          <cell r="P402">
            <v>15.61</v>
          </cell>
        </row>
        <row r="403">
          <cell r="P403">
            <v>15.61</v>
          </cell>
        </row>
        <row r="404">
          <cell r="P404">
            <v>15.61</v>
          </cell>
        </row>
        <row r="405">
          <cell r="P405">
            <v>15.02</v>
          </cell>
        </row>
        <row r="406">
          <cell r="P406">
            <v>15.02</v>
          </cell>
        </row>
        <row r="407">
          <cell r="P407">
            <v>15.02</v>
          </cell>
        </row>
        <row r="408">
          <cell r="P408">
            <v>15.02</v>
          </cell>
        </row>
        <row r="409">
          <cell r="P409">
            <v>15.02</v>
          </cell>
        </row>
        <row r="410">
          <cell r="P410">
            <v>15.02</v>
          </cell>
        </row>
        <row r="411">
          <cell r="P411">
            <v>15.02</v>
          </cell>
        </row>
        <row r="412">
          <cell r="P412">
            <v>15.02</v>
          </cell>
        </row>
        <row r="413">
          <cell r="P413">
            <v>15.02</v>
          </cell>
        </row>
        <row r="414">
          <cell r="P414">
            <v>15.02</v>
          </cell>
        </row>
        <row r="415">
          <cell r="P415">
            <v>15.02</v>
          </cell>
        </row>
        <row r="416">
          <cell r="P416">
            <v>15.02</v>
          </cell>
        </row>
        <row r="417">
          <cell r="P417">
            <v>14</v>
          </cell>
        </row>
        <row r="418">
          <cell r="P418">
            <v>14</v>
          </cell>
        </row>
        <row r="419">
          <cell r="P419">
            <v>14</v>
          </cell>
        </row>
        <row r="420">
          <cell r="P420">
            <v>14</v>
          </cell>
        </row>
        <row r="421">
          <cell r="P421">
            <v>14</v>
          </cell>
        </row>
        <row r="422">
          <cell r="P422">
            <v>14</v>
          </cell>
        </row>
        <row r="423">
          <cell r="P423">
            <v>14</v>
          </cell>
        </row>
        <row r="424">
          <cell r="P424">
            <v>14</v>
          </cell>
        </row>
        <row r="425">
          <cell r="P425">
            <v>14</v>
          </cell>
        </row>
        <row r="426">
          <cell r="P426">
            <v>14</v>
          </cell>
        </row>
        <row r="427">
          <cell r="P427">
            <v>14</v>
          </cell>
        </row>
        <row r="428">
          <cell r="P428">
            <v>14</v>
          </cell>
        </row>
        <row r="429">
          <cell r="P429">
            <v>14</v>
          </cell>
        </row>
        <row r="430">
          <cell r="P430">
            <v>14</v>
          </cell>
        </row>
        <row r="431">
          <cell r="P431">
            <v>14</v>
          </cell>
        </row>
        <row r="432">
          <cell r="P432">
            <v>13</v>
          </cell>
        </row>
        <row r="433">
          <cell r="P433">
            <v>13</v>
          </cell>
        </row>
        <row r="434">
          <cell r="P434">
            <v>13</v>
          </cell>
        </row>
        <row r="435">
          <cell r="P435">
            <v>13</v>
          </cell>
        </row>
        <row r="436">
          <cell r="P436">
            <v>13</v>
          </cell>
        </row>
        <row r="437">
          <cell r="P437">
            <v>13</v>
          </cell>
        </row>
        <row r="438">
          <cell r="P438">
            <v>13</v>
          </cell>
        </row>
        <row r="439">
          <cell r="P439">
            <v>13</v>
          </cell>
        </row>
        <row r="440">
          <cell r="P440">
            <v>13</v>
          </cell>
        </row>
        <row r="441">
          <cell r="P441">
            <v>13</v>
          </cell>
        </row>
        <row r="442">
          <cell r="P442">
            <v>13</v>
          </cell>
        </row>
        <row r="443">
          <cell r="P443">
            <v>13</v>
          </cell>
        </row>
        <row r="444">
          <cell r="P444">
            <v>14</v>
          </cell>
        </row>
        <row r="445">
          <cell r="P445">
            <v>14</v>
          </cell>
        </row>
        <row r="446">
          <cell r="P446">
            <v>14</v>
          </cell>
        </row>
        <row r="447">
          <cell r="P447">
            <v>14</v>
          </cell>
        </row>
        <row r="448">
          <cell r="P448">
            <v>14</v>
          </cell>
        </row>
        <row r="449">
          <cell r="P449">
            <v>14.81</v>
          </cell>
        </row>
        <row r="450">
          <cell r="P450">
            <v>14.81</v>
          </cell>
        </row>
        <row r="451">
          <cell r="P451">
            <v>14.81</v>
          </cell>
        </row>
        <row r="452">
          <cell r="P452">
            <v>14.81</v>
          </cell>
        </row>
        <row r="453">
          <cell r="P453">
            <v>14.81</v>
          </cell>
        </row>
        <row r="454">
          <cell r="P454">
            <v>14.81</v>
          </cell>
        </row>
        <row r="455">
          <cell r="P455">
            <v>26</v>
          </cell>
        </row>
        <row r="456">
          <cell r="P456">
            <v>17.440000000000001</v>
          </cell>
        </row>
        <row r="457">
          <cell r="P457">
            <v>17.440000000000001</v>
          </cell>
        </row>
        <row r="458">
          <cell r="P458">
            <v>17.440000000000001</v>
          </cell>
        </row>
        <row r="459">
          <cell r="P459">
            <v>17.440000000000001</v>
          </cell>
        </row>
        <row r="460">
          <cell r="P460">
            <v>17.440000000000001</v>
          </cell>
        </row>
        <row r="461">
          <cell r="P461">
            <v>17.440000000000001</v>
          </cell>
        </row>
        <row r="462">
          <cell r="P462">
            <v>17.440000000000001</v>
          </cell>
        </row>
        <row r="463">
          <cell r="P463">
            <v>17.440000000000001</v>
          </cell>
        </row>
        <row r="464">
          <cell r="P464">
            <v>17.440000000000001</v>
          </cell>
        </row>
        <row r="465">
          <cell r="P465">
            <v>17.440000000000001</v>
          </cell>
        </row>
        <row r="466">
          <cell r="P466">
            <v>17.440000000000001</v>
          </cell>
        </row>
        <row r="467">
          <cell r="P467">
            <v>17.440000000000001</v>
          </cell>
        </row>
        <row r="468">
          <cell r="P468">
            <v>17.440000000000001</v>
          </cell>
        </row>
        <row r="469">
          <cell r="P469">
            <v>17.440000000000001</v>
          </cell>
        </row>
        <row r="470">
          <cell r="P470">
            <v>17.440000000000001</v>
          </cell>
        </row>
        <row r="471">
          <cell r="P471">
            <v>17.440000000000001</v>
          </cell>
        </row>
        <row r="472">
          <cell r="P472">
            <v>17.440000000000001</v>
          </cell>
        </row>
        <row r="473">
          <cell r="P473">
            <v>17.440000000000001</v>
          </cell>
        </row>
        <row r="474">
          <cell r="P474">
            <v>15.53</v>
          </cell>
        </row>
        <row r="475">
          <cell r="P475">
            <v>15.53</v>
          </cell>
        </row>
        <row r="476">
          <cell r="P476">
            <v>15.53</v>
          </cell>
        </row>
        <row r="477">
          <cell r="P477">
            <v>15.53</v>
          </cell>
        </row>
        <row r="478">
          <cell r="P478">
            <v>15.53</v>
          </cell>
        </row>
        <row r="479">
          <cell r="P479">
            <v>15.53</v>
          </cell>
        </row>
        <row r="480">
          <cell r="P480">
            <v>14.81</v>
          </cell>
        </row>
        <row r="481">
          <cell r="P481">
            <v>14.81</v>
          </cell>
        </row>
        <row r="482">
          <cell r="P482">
            <v>14.81</v>
          </cell>
        </row>
        <row r="483">
          <cell r="P483">
            <v>14.81</v>
          </cell>
        </row>
        <row r="484">
          <cell r="P484">
            <v>14.81</v>
          </cell>
        </row>
        <row r="485">
          <cell r="P485">
            <v>14.81</v>
          </cell>
        </row>
        <row r="486">
          <cell r="P486">
            <v>14.81</v>
          </cell>
        </row>
        <row r="487">
          <cell r="P487">
            <v>14.81</v>
          </cell>
        </row>
        <row r="488">
          <cell r="P488">
            <v>14.81</v>
          </cell>
        </row>
        <row r="489">
          <cell r="P489">
            <v>14.81</v>
          </cell>
        </row>
        <row r="490">
          <cell r="P490">
            <v>14.81</v>
          </cell>
        </row>
        <row r="491">
          <cell r="P491">
            <v>14.81</v>
          </cell>
        </row>
        <row r="492">
          <cell r="P492">
            <v>14</v>
          </cell>
        </row>
        <row r="493">
          <cell r="P493">
            <v>14</v>
          </cell>
        </row>
        <row r="494">
          <cell r="P494">
            <v>14</v>
          </cell>
        </row>
        <row r="495">
          <cell r="P495">
            <v>14</v>
          </cell>
        </row>
        <row r="496">
          <cell r="P496">
            <v>14</v>
          </cell>
        </row>
        <row r="497">
          <cell r="P497">
            <v>14</v>
          </cell>
        </row>
        <row r="498">
          <cell r="P498">
            <v>14</v>
          </cell>
        </row>
        <row r="499">
          <cell r="P499">
            <v>14</v>
          </cell>
        </row>
        <row r="500">
          <cell r="P500">
            <v>13.52</v>
          </cell>
        </row>
        <row r="501">
          <cell r="P501">
            <v>13.52</v>
          </cell>
        </row>
        <row r="502">
          <cell r="P502">
            <v>13.52</v>
          </cell>
        </row>
        <row r="503">
          <cell r="P503">
            <v>13.52</v>
          </cell>
        </row>
        <row r="504">
          <cell r="P504">
            <v>13.52</v>
          </cell>
        </row>
        <row r="505">
          <cell r="P505">
            <v>13.52</v>
          </cell>
        </row>
        <row r="506">
          <cell r="P506">
            <v>13</v>
          </cell>
        </row>
        <row r="507">
          <cell r="P507">
            <v>9.02</v>
          </cell>
        </row>
        <row r="508">
          <cell r="P508">
            <v>9.02</v>
          </cell>
        </row>
        <row r="509">
          <cell r="P509">
            <v>9.02</v>
          </cell>
        </row>
        <row r="510">
          <cell r="P510">
            <v>9.02</v>
          </cell>
        </row>
        <row r="511">
          <cell r="P511">
            <v>9.02</v>
          </cell>
        </row>
        <row r="512">
          <cell r="P512">
            <v>9.02</v>
          </cell>
        </row>
        <row r="513">
          <cell r="P513">
            <v>8.4600000000000009</v>
          </cell>
        </row>
        <row r="514">
          <cell r="P514">
            <v>8.4600000000000009</v>
          </cell>
        </row>
        <row r="515">
          <cell r="P515">
            <v>8.4600000000000009</v>
          </cell>
        </row>
        <row r="516">
          <cell r="P516">
            <v>8.4600000000000009</v>
          </cell>
        </row>
        <row r="517">
          <cell r="P517">
            <v>8.4600000000000009</v>
          </cell>
        </row>
        <row r="518">
          <cell r="P518">
            <v>8.4600000000000009</v>
          </cell>
        </row>
        <row r="519">
          <cell r="P519">
            <v>13</v>
          </cell>
        </row>
        <row r="520">
          <cell r="P520">
            <v>13</v>
          </cell>
        </row>
        <row r="521">
          <cell r="P521">
            <v>13</v>
          </cell>
        </row>
        <row r="522">
          <cell r="P522">
            <v>13</v>
          </cell>
        </row>
        <row r="523">
          <cell r="P523">
            <v>13</v>
          </cell>
        </row>
        <row r="524">
          <cell r="P524">
            <v>8.9183749999999993</v>
          </cell>
        </row>
        <row r="525">
          <cell r="P525" t="str">
            <v>*</v>
          </cell>
        </row>
        <row r="526">
          <cell r="P526" t="str">
            <v>*</v>
          </cell>
        </row>
        <row r="527">
          <cell r="P527" t="str">
            <v>*</v>
          </cell>
        </row>
        <row r="528">
          <cell r="P528" t="str">
            <v>*</v>
          </cell>
        </row>
        <row r="529">
          <cell r="P529" t="str">
            <v>*</v>
          </cell>
        </row>
        <row r="530">
          <cell r="P530" t="str">
            <v>*</v>
          </cell>
        </row>
        <row r="531">
          <cell r="P531" t="str">
            <v>*</v>
          </cell>
        </row>
        <row r="532">
          <cell r="P532" t="str">
            <v>*</v>
          </cell>
        </row>
        <row r="533">
          <cell r="P533" t="str">
            <v>*</v>
          </cell>
        </row>
        <row r="534">
          <cell r="P534" t="str">
            <v>*</v>
          </cell>
        </row>
        <row r="535">
          <cell r="P535" t="str">
            <v>*</v>
          </cell>
        </row>
        <row r="536">
          <cell r="P536" t="str">
            <v>*</v>
          </cell>
        </row>
        <row r="537">
          <cell r="P537" t="str">
            <v>*</v>
          </cell>
        </row>
        <row r="538">
          <cell r="P538" t="str">
            <v>*</v>
          </cell>
        </row>
        <row r="539">
          <cell r="P539" t="str">
            <v>*</v>
          </cell>
        </row>
        <row r="540">
          <cell r="P540" t="str">
            <v>*</v>
          </cell>
        </row>
        <row r="541">
          <cell r="P541" t="str">
            <v>*</v>
          </cell>
        </row>
        <row r="542">
          <cell r="P542" t="str">
            <v>*</v>
          </cell>
        </row>
        <row r="543">
          <cell r="P543">
            <v>9.8000000000000007</v>
          </cell>
        </row>
        <row r="544">
          <cell r="P544">
            <v>9.8000000000000007</v>
          </cell>
        </row>
        <row r="545">
          <cell r="P545">
            <v>9.8000000000000007</v>
          </cell>
        </row>
        <row r="546">
          <cell r="P546">
            <v>9.8000000000000007</v>
          </cell>
        </row>
        <row r="547">
          <cell r="P547">
            <v>9.8000000000000007</v>
          </cell>
        </row>
        <row r="548">
          <cell r="P548">
            <v>9.8000000000000007</v>
          </cell>
        </row>
        <row r="549">
          <cell r="P549" t="str">
            <v>*</v>
          </cell>
        </row>
        <row r="550">
          <cell r="P550">
            <v>0</v>
          </cell>
        </row>
        <row r="551">
          <cell r="P551">
            <v>0</v>
          </cell>
        </row>
        <row r="552">
          <cell r="P552">
            <v>0</v>
          </cell>
        </row>
        <row r="553">
          <cell r="P553">
            <v>53.55</v>
          </cell>
        </row>
        <row r="554">
          <cell r="P554" t="str">
            <v>R$49,37/m³ - car + des + util tanq</v>
          </cell>
        </row>
        <row r="555">
          <cell r="P555" t="str">
            <v xml:space="preserve">R$ 15,26/m³ armazenagem -prazo de utilização 15 (dias ou fração);
R$  14,91/m³ Carga CT ;
R$ 14,91/m³ Descarga CT </v>
          </cell>
        </row>
        <row r="556">
          <cell r="P556" t="str">
            <v xml:space="preserve">R$ 15,26/m³ armazenagem -prazo de utilização 15 (dias ou fração);
R$  14,91/m³ Carga CT ;
R$ 14,91/m³ Descarga CT </v>
          </cell>
        </row>
        <row r="557">
          <cell r="P557" t="str">
            <v xml:space="preserve">R$ 15,26/m³ armazenagem -prazo de utilização 15 (dias ou fração);
R$  14,91/m³ Carga CT ;
R$ 14,91/m³ Descarga CT </v>
          </cell>
        </row>
        <row r="558">
          <cell r="P558" t="str">
            <v xml:space="preserve">R$ 14,20/m³ armazenagem;
R$  13,88/m³ Carga CT ;
R$ 13,88/m³ Descarga CT </v>
          </cell>
        </row>
        <row r="559">
          <cell r="P559">
            <v>6.45</v>
          </cell>
        </row>
        <row r="560">
          <cell r="P560">
            <v>6.45</v>
          </cell>
        </row>
        <row r="561">
          <cell r="P561">
            <v>6.45</v>
          </cell>
        </row>
        <row r="562">
          <cell r="P562" t="str">
            <v xml:space="preserve">R$ 5,14/m³ - Carregamento 
</v>
          </cell>
        </row>
        <row r="563">
          <cell r="P563" t="str">
            <v xml:space="preserve">R$ 3,92/m³ - Carregamento Rodoviário
</v>
          </cell>
        </row>
        <row r="564">
          <cell r="P564" t="str">
            <v xml:space="preserve">R$ 9,61/m³ armazenagem -prazo de utilização 15 (dias ou fração); R$ 3,92/m³ - Carga CT ; R$ 3,92/m³ Descarga CT </v>
          </cell>
        </row>
        <row r="565">
          <cell r="P565" t="str">
            <v xml:space="preserve">R$ 3,92/m³ - Carregamento Rodoviário
</v>
          </cell>
        </row>
        <row r="566">
          <cell r="P566" t="str">
            <v>R$ 3,65  /m³ Carga CT ;
R$ 3,65 /m³ Descarga CT</v>
          </cell>
        </row>
        <row r="567">
          <cell r="P567" t="str">
            <v>R$ 3,65  /m³ Carga CT ;
R$ 3,65 /m³ Descarga CT;
R$ 34,2 / m³ transporte dutoviário</v>
          </cell>
        </row>
        <row r="568">
          <cell r="P568" t="str">
            <v>R$12,79/m³ - carregamento e descarga de CT
R$13,08/m³ -armazenagem</v>
          </cell>
        </row>
        <row r="569">
          <cell r="P569" t="str">
            <v>R$8,24/m³ - armazenagem
R$31,50/m³ - transporte dutoviário
R$3,36/m³ - carregamento e descarga de CT</v>
          </cell>
        </row>
        <row r="570">
          <cell r="P570" t="str">
            <v>R$8,24/m³ - armazenagem
R$31,50/m³ - transporte dutoviário
R$3,36/m³ - carregamento e descarga de CT</v>
          </cell>
        </row>
        <row r="571">
          <cell r="P571">
            <v>20.350000000000001</v>
          </cell>
        </row>
        <row r="572">
          <cell r="P572">
            <v>20.350000000000001</v>
          </cell>
        </row>
        <row r="573">
          <cell r="P573">
            <v>20.350000000000001</v>
          </cell>
        </row>
        <row r="574">
          <cell r="P574">
            <v>20.350000000000001</v>
          </cell>
        </row>
        <row r="575">
          <cell r="P575">
            <v>20.350000000000001</v>
          </cell>
        </row>
        <row r="576">
          <cell r="P576">
            <v>20.350000000000001</v>
          </cell>
        </row>
        <row r="577">
          <cell r="P577">
            <v>20.350000000000001</v>
          </cell>
        </row>
        <row r="578">
          <cell r="P578">
            <v>20.350000000000001</v>
          </cell>
        </row>
        <row r="579">
          <cell r="P579">
            <v>20.350000000000001</v>
          </cell>
        </row>
        <row r="580">
          <cell r="P580">
            <v>20.350000000000001</v>
          </cell>
        </row>
        <row r="581">
          <cell r="P581">
            <v>20.350000000000001</v>
          </cell>
        </row>
        <row r="582">
          <cell r="P582">
            <v>18.399999999999999</v>
          </cell>
        </row>
        <row r="583">
          <cell r="P583">
            <v>18.399999999999999</v>
          </cell>
        </row>
        <row r="584">
          <cell r="P584">
            <v>18.399999999999999</v>
          </cell>
        </row>
        <row r="585">
          <cell r="P585">
            <v>18.399999999999999</v>
          </cell>
        </row>
        <row r="586">
          <cell r="P586">
            <v>18.399999999999999</v>
          </cell>
        </row>
        <row r="587">
          <cell r="P587">
            <v>17.68</v>
          </cell>
        </row>
        <row r="588">
          <cell r="P588">
            <v>17.68</v>
          </cell>
        </row>
        <row r="589">
          <cell r="P589">
            <v>17.68</v>
          </cell>
        </row>
        <row r="590">
          <cell r="P590">
            <v>17.68</v>
          </cell>
        </row>
        <row r="591">
          <cell r="P591">
            <v>17.68</v>
          </cell>
        </row>
        <row r="592">
          <cell r="P592">
            <v>17.68</v>
          </cell>
        </row>
        <row r="593">
          <cell r="P593">
            <v>17.68</v>
          </cell>
        </row>
        <row r="594">
          <cell r="P594">
            <v>17.68</v>
          </cell>
        </row>
        <row r="595">
          <cell r="P595">
            <v>17.68</v>
          </cell>
        </row>
        <row r="596">
          <cell r="P596">
            <v>17.68</v>
          </cell>
        </row>
        <row r="597">
          <cell r="P597">
            <v>17</v>
          </cell>
        </row>
        <row r="598">
          <cell r="P598">
            <v>17</v>
          </cell>
        </row>
        <row r="599">
          <cell r="P599">
            <v>15</v>
          </cell>
        </row>
        <row r="600">
          <cell r="P600">
            <v>15</v>
          </cell>
        </row>
        <row r="601">
          <cell r="P601">
            <v>15</v>
          </cell>
        </row>
        <row r="602">
          <cell r="P602">
            <v>15</v>
          </cell>
        </row>
        <row r="603">
          <cell r="P603">
            <v>15</v>
          </cell>
        </row>
        <row r="604">
          <cell r="P604">
            <v>15</v>
          </cell>
        </row>
        <row r="605">
          <cell r="P605">
            <v>17</v>
          </cell>
        </row>
        <row r="606">
          <cell r="P606">
            <v>17</v>
          </cell>
        </row>
        <row r="607">
          <cell r="P607">
            <v>17</v>
          </cell>
        </row>
        <row r="608">
          <cell r="P608">
            <v>22.65</v>
          </cell>
        </row>
        <row r="609">
          <cell r="P609">
            <v>22.65</v>
          </cell>
        </row>
        <row r="610">
          <cell r="P610">
            <v>22.65</v>
          </cell>
        </row>
        <row r="611">
          <cell r="P611">
            <v>22.65</v>
          </cell>
        </row>
        <row r="612">
          <cell r="P612">
            <v>22.65</v>
          </cell>
        </row>
        <row r="613">
          <cell r="P613">
            <v>22.65</v>
          </cell>
        </row>
        <row r="614">
          <cell r="P614">
            <v>22.65</v>
          </cell>
        </row>
        <row r="615">
          <cell r="P615">
            <v>22.65</v>
          </cell>
        </row>
        <row r="616">
          <cell r="P616">
            <v>22.65</v>
          </cell>
        </row>
        <row r="617">
          <cell r="P617">
            <v>22.65</v>
          </cell>
        </row>
        <row r="618">
          <cell r="P618">
            <v>22.65</v>
          </cell>
        </row>
        <row r="619">
          <cell r="P619">
            <v>20.9</v>
          </cell>
        </row>
        <row r="620">
          <cell r="P620">
            <v>20.9</v>
          </cell>
        </row>
        <row r="621">
          <cell r="P621">
            <v>20.9</v>
          </cell>
        </row>
        <row r="622">
          <cell r="P622">
            <v>20.9</v>
          </cell>
        </row>
        <row r="623">
          <cell r="P623">
            <v>20.9</v>
          </cell>
        </row>
        <row r="624">
          <cell r="P624">
            <v>19.63</v>
          </cell>
        </row>
        <row r="625">
          <cell r="P625">
            <v>19.63</v>
          </cell>
        </row>
        <row r="626">
          <cell r="P626">
            <v>19.63</v>
          </cell>
        </row>
        <row r="627">
          <cell r="P627">
            <v>19.63</v>
          </cell>
        </row>
        <row r="628">
          <cell r="P628">
            <v>19.63</v>
          </cell>
        </row>
        <row r="629">
          <cell r="P629">
            <v>19.63</v>
          </cell>
        </row>
        <row r="630">
          <cell r="P630">
            <v>19.63</v>
          </cell>
        </row>
        <row r="631">
          <cell r="P631">
            <v>19.63</v>
          </cell>
        </row>
        <row r="632">
          <cell r="P632">
            <v>19.63</v>
          </cell>
        </row>
        <row r="633">
          <cell r="P633">
            <v>19.63</v>
          </cell>
        </row>
        <row r="634">
          <cell r="P634">
            <v>18.8</v>
          </cell>
        </row>
        <row r="635">
          <cell r="P635">
            <v>18.8</v>
          </cell>
        </row>
        <row r="636">
          <cell r="P636">
            <v>18.8</v>
          </cell>
        </row>
        <row r="637">
          <cell r="P637">
            <v>18.8</v>
          </cell>
        </row>
        <row r="638">
          <cell r="P638">
            <v>18.8</v>
          </cell>
        </row>
        <row r="639">
          <cell r="P639">
            <v>23.01</v>
          </cell>
        </row>
        <row r="640">
          <cell r="P640">
            <v>23.01</v>
          </cell>
        </row>
        <row r="641">
          <cell r="P641">
            <v>23.01</v>
          </cell>
        </row>
        <row r="642">
          <cell r="P642">
            <v>23.01</v>
          </cell>
        </row>
        <row r="643">
          <cell r="P643">
            <v>23.01</v>
          </cell>
        </row>
        <row r="644">
          <cell r="P644">
            <v>22.28</v>
          </cell>
        </row>
        <row r="645">
          <cell r="P645">
            <v>22.28</v>
          </cell>
        </row>
        <row r="646">
          <cell r="P646">
            <v>22.28</v>
          </cell>
        </row>
        <row r="647">
          <cell r="P647">
            <v>22.28</v>
          </cell>
        </row>
        <row r="648">
          <cell r="P648">
            <v>22.28</v>
          </cell>
        </row>
        <row r="649">
          <cell r="P649">
            <v>22.48</v>
          </cell>
        </row>
        <row r="650">
          <cell r="P650">
            <v>22.48</v>
          </cell>
        </row>
        <row r="651">
          <cell r="P651">
            <v>22.48</v>
          </cell>
        </row>
        <row r="652">
          <cell r="P652">
            <v>22.48</v>
          </cell>
        </row>
        <row r="653">
          <cell r="P653">
            <v>22.48</v>
          </cell>
        </row>
        <row r="654">
          <cell r="P654">
            <v>22.77</v>
          </cell>
        </row>
        <row r="655">
          <cell r="P655">
            <v>22.77</v>
          </cell>
        </row>
        <row r="656">
          <cell r="P656">
            <v>13.81</v>
          </cell>
        </row>
        <row r="657">
          <cell r="P657">
            <v>13.81</v>
          </cell>
        </row>
        <row r="658">
          <cell r="P658">
            <v>13.81</v>
          </cell>
        </row>
        <row r="659">
          <cell r="P659">
            <v>13.81</v>
          </cell>
        </row>
        <row r="660">
          <cell r="P660">
            <v>13.81</v>
          </cell>
        </row>
        <row r="661">
          <cell r="P661">
            <v>13.81</v>
          </cell>
        </row>
        <row r="662">
          <cell r="P662">
            <v>12.42</v>
          </cell>
        </row>
        <row r="663">
          <cell r="P663">
            <v>12.42</v>
          </cell>
        </row>
        <row r="664">
          <cell r="P664">
            <v>12.42</v>
          </cell>
        </row>
        <row r="665">
          <cell r="P665">
            <v>12.42</v>
          </cell>
        </row>
        <row r="666">
          <cell r="P666">
            <v>12.42</v>
          </cell>
        </row>
        <row r="667">
          <cell r="P667">
            <v>12.42</v>
          </cell>
        </row>
        <row r="668">
          <cell r="P668">
            <v>12.42</v>
          </cell>
        </row>
        <row r="669">
          <cell r="P669">
            <v>12.42</v>
          </cell>
        </row>
        <row r="670">
          <cell r="P670">
            <v>12.42</v>
          </cell>
        </row>
        <row r="671">
          <cell r="P671">
            <v>12.43</v>
          </cell>
        </row>
        <row r="672">
          <cell r="P672">
            <v>12.43</v>
          </cell>
        </row>
        <row r="673">
          <cell r="P673">
            <v>12.43</v>
          </cell>
        </row>
        <row r="674">
          <cell r="P674">
            <v>12.43</v>
          </cell>
        </row>
        <row r="675">
          <cell r="P675">
            <v>12.43</v>
          </cell>
        </row>
        <row r="676">
          <cell r="P676">
            <v>11.57</v>
          </cell>
        </row>
        <row r="677">
          <cell r="P677">
            <v>11.57</v>
          </cell>
        </row>
        <row r="678">
          <cell r="P678">
            <v>11.57</v>
          </cell>
        </row>
        <row r="679">
          <cell r="P679">
            <v>11.57</v>
          </cell>
        </row>
        <row r="680">
          <cell r="P680">
            <v>11.57</v>
          </cell>
        </row>
        <row r="681">
          <cell r="P681">
            <v>11.01</v>
          </cell>
        </row>
        <row r="682">
          <cell r="P682">
            <v>11.01</v>
          </cell>
        </row>
        <row r="683">
          <cell r="P683">
            <v>11.01</v>
          </cell>
        </row>
        <row r="684">
          <cell r="P684">
            <v>11.01</v>
          </cell>
        </row>
        <row r="685">
          <cell r="P685">
            <v>11.01</v>
          </cell>
        </row>
        <row r="686">
          <cell r="P686">
            <v>10.5</v>
          </cell>
        </row>
        <row r="687">
          <cell r="P687">
            <v>10.5</v>
          </cell>
        </row>
        <row r="688">
          <cell r="P688">
            <v>10.5</v>
          </cell>
        </row>
        <row r="689">
          <cell r="P689">
            <v>10.5</v>
          </cell>
        </row>
        <row r="690">
          <cell r="P690">
            <v>10.5</v>
          </cell>
        </row>
        <row r="691">
          <cell r="P691">
            <v>10.5</v>
          </cell>
        </row>
        <row r="692">
          <cell r="P692">
            <v>10.5</v>
          </cell>
        </row>
        <row r="693">
          <cell r="P693">
            <v>10.5</v>
          </cell>
        </row>
        <row r="694">
          <cell r="P694">
            <v>10.5</v>
          </cell>
        </row>
        <row r="695">
          <cell r="P695">
            <v>10.5</v>
          </cell>
        </row>
        <row r="696">
          <cell r="P696">
            <v>10.5</v>
          </cell>
        </row>
        <row r="697">
          <cell r="P697" t="str">
            <v>*</v>
          </cell>
        </row>
        <row r="698">
          <cell r="P698" t="str">
            <v>*</v>
          </cell>
        </row>
        <row r="699">
          <cell r="P699" t="str">
            <v>*</v>
          </cell>
        </row>
        <row r="700">
          <cell r="P700" t="str">
            <v>*</v>
          </cell>
        </row>
        <row r="701">
          <cell r="P701" t="str">
            <v>*</v>
          </cell>
        </row>
        <row r="702">
          <cell r="P702" t="str">
            <v>*</v>
          </cell>
        </row>
        <row r="703">
          <cell r="P703" t="str">
            <v>*</v>
          </cell>
        </row>
        <row r="704">
          <cell r="P704" t="str">
            <v>*</v>
          </cell>
        </row>
        <row r="705">
          <cell r="P705">
            <v>44.63</v>
          </cell>
        </row>
        <row r="706">
          <cell r="P706">
            <v>44.63</v>
          </cell>
        </row>
        <row r="707">
          <cell r="P707">
            <v>44.63</v>
          </cell>
        </row>
        <row r="708">
          <cell r="P708">
            <v>44.63</v>
          </cell>
        </row>
        <row r="709">
          <cell r="P709">
            <v>44.63</v>
          </cell>
        </row>
        <row r="710">
          <cell r="P710">
            <v>47.65</v>
          </cell>
        </row>
        <row r="711">
          <cell r="P711">
            <v>47.65</v>
          </cell>
        </row>
        <row r="712">
          <cell r="P712">
            <v>47.65</v>
          </cell>
        </row>
        <row r="713">
          <cell r="P713">
            <v>47.65</v>
          </cell>
        </row>
        <row r="714">
          <cell r="P714">
            <v>47.65</v>
          </cell>
        </row>
        <row r="715">
          <cell r="P715">
            <v>40.369999999999997</v>
          </cell>
        </row>
        <row r="716">
          <cell r="P716">
            <v>40.369999999999997</v>
          </cell>
        </row>
        <row r="717">
          <cell r="P717">
            <v>40.369999999999997</v>
          </cell>
        </row>
        <row r="718">
          <cell r="P718">
            <v>40.369999999999997</v>
          </cell>
        </row>
        <row r="719">
          <cell r="P719">
            <v>40.369999999999997</v>
          </cell>
        </row>
        <row r="720">
          <cell r="P720">
            <v>40.369999999999997</v>
          </cell>
        </row>
        <row r="721">
          <cell r="P721">
            <v>40.369999999999997</v>
          </cell>
        </row>
        <row r="722">
          <cell r="P722">
            <v>40.369999999999997</v>
          </cell>
        </row>
        <row r="723">
          <cell r="P723">
            <v>40.369999999999997</v>
          </cell>
        </row>
        <row r="724">
          <cell r="P724">
            <v>40.369999999999997</v>
          </cell>
        </row>
        <row r="725">
          <cell r="P725">
            <v>40.369999999999997</v>
          </cell>
        </row>
        <row r="726">
          <cell r="P726">
            <v>40.369999999999997</v>
          </cell>
        </row>
        <row r="727">
          <cell r="P727">
            <v>40.369999999999997</v>
          </cell>
        </row>
        <row r="728">
          <cell r="P728">
            <v>40.369999999999997</v>
          </cell>
        </row>
        <row r="729">
          <cell r="P729">
            <v>40.369999999999997</v>
          </cell>
        </row>
        <row r="730">
          <cell r="P730">
            <v>38.78</v>
          </cell>
        </row>
        <row r="731">
          <cell r="P731">
            <v>38.78</v>
          </cell>
        </row>
        <row r="732">
          <cell r="P732">
            <v>38.78</v>
          </cell>
        </row>
        <row r="733">
          <cell r="P733">
            <v>38.78</v>
          </cell>
        </row>
        <row r="734">
          <cell r="P734">
            <v>38.78</v>
          </cell>
        </row>
        <row r="735">
          <cell r="P735">
            <v>38.78</v>
          </cell>
        </row>
        <row r="736">
          <cell r="P736">
            <v>38.78</v>
          </cell>
        </row>
        <row r="737">
          <cell r="P737">
            <v>38.78</v>
          </cell>
        </row>
        <row r="738">
          <cell r="P738">
            <v>38.78</v>
          </cell>
        </row>
        <row r="739">
          <cell r="P739">
            <v>38.78</v>
          </cell>
        </row>
        <row r="740">
          <cell r="P740">
            <v>36.76</v>
          </cell>
        </row>
        <row r="741">
          <cell r="P741">
            <v>36.76</v>
          </cell>
        </row>
        <row r="742">
          <cell r="P742">
            <v>36.76</v>
          </cell>
        </row>
        <row r="743">
          <cell r="P743">
            <v>36.76</v>
          </cell>
        </row>
        <row r="744">
          <cell r="P744">
            <v>36.76</v>
          </cell>
        </row>
        <row r="745">
          <cell r="P745">
            <v>19.7</v>
          </cell>
        </row>
        <row r="746">
          <cell r="P746">
            <v>19.7</v>
          </cell>
        </row>
        <row r="747">
          <cell r="P747">
            <v>19.7</v>
          </cell>
        </row>
        <row r="748">
          <cell r="P748">
            <v>19.7</v>
          </cell>
        </row>
        <row r="749">
          <cell r="P749">
            <v>19.7</v>
          </cell>
        </row>
        <row r="750">
          <cell r="P750">
            <v>19.7</v>
          </cell>
        </row>
        <row r="751">
          <cell r="P751">
            <v>19.7</v>
          </cell>
        </row>
        <row r="752">
          <cell r="P752">
            <v>33.19</v>
          </cell>
        </row>
        <row r="753">
          <cell r="P753">
            <v>33.19</v>
          </cell>
        </row>
        <row r="754">
          <cell r="P754">
            <v>33.19</v>
          </cell>
        </row>
        <row r="755">
          <cell r="P755">
            <v>33.19</v>
          </cell>
        </row>
        <row r="756">
          <cell r="P756">
            <v>33.19</v>
          </cell>
        </row>
        <row r="757">
          <cell r="P757">
            <v>35.44</v>
          </cell>
        </row>
        <row r="758">
          <cell r="P758">
            <v>35.44</v>
          </cell>
        </row>
        <row r="759">
          <cell r="P759">
            <v>35.44</v>
          </cell>
        </row>
        <row r="760">
          <cell r="P760">
            <v>35.44</v>
          </cell>
        </row>
        <row r="761">
          <cell r="P761">
            <v>35.44</v>
          </cell>
        </row>
        <row r="762">
          <cell r="P762">
            <v>30.02</v>
          </cell>
        </row>
        <row r="763">
          <cell r="P763">
            <v>30.02</v>
          </cell>
        </row>
        <row r="764">
          <cell r="P764">
            <v>30.02</v>
          </cell>
        </row>
        <row r="765">
          <cell r="P765">
            <v>30.02</v>
          </cell>
        </row>
        <row r="766">
          <cell r="P766">
            <v>30.02</v>
          </cell>
        </row>
        <row r="767">
          <cell r="P767">
            <v>28.84</v>
          </cell>
        </row>
        <row r="768">
          <cell r="P768">
            <v>28.84</v>
          </cell>
        </row>
        <row r="769">
          <cell r="P769">
            <v>28.84</v>
          </cell>
        </row>
        <row r="770">
          <cell r="P770">
            <v>28.84</v>
          </cell>
        </row>
        <row r="771">
          <cell r="P771">
            <v>28.84</v>
          </cell>
        </row>
        <row r="772">
          <cell r="P772">
            <v>28.84</v>
          </cell>
        </row>
        <row r="773">
          <cell r="P773">
            <v>28.84</v>
          </cell>
        </row>
        <row r="774">
          <cell r="P774">
            <v>28.84</v>
          </cell>
        </row>
        <row r="775">
          <cell r="P775">
            <v>28.84</v>
          </cell>
        </row>
        <row r="776">
          <cell r="P776">
            <v>28.84</v>
          </cell>
        </row>
        <row r="777">
          <cell r="P777">
            <v>27.34</v>
          </cell>
        </row>
        <row r="778">
          <cell r="P778">
            <v>27.34</v>
          </cell>
        </row>
        <row r="779">
          <cell r="P779">
            <v>27.34</v>
          </cell>
        </row>
        <row r="780">
          <cell r="P780">
            <v>27.34</v>
          </cell>
        </row>
        <row r="781">
          <cell r="P781">
            <v>27.34</v>
          </cell>
        </row>
        <row r="782">
          <cell r="P782">
            <v>19</v>
          </cell>
        </row>
        <row r="783">
          <cell r="P783">
            <v>19</v>
          </cell>
        </row>
        <row r="784">
          <cell r="P784">
            <v>19</v>
          </cell>
        </row>
        <row r="785">
          <cell r="P785">
            <v>19</v>
          </cell>
        </row>
        <row r="786">
          <cell r="P786">
            <v>19</v>
          </cell>
        </row>
        <row r="787">
          <cell r="P787">
            <v>19</v>
          </cell>
        </row>
        <row r="788">
          <cell r="P788">
            <v>19</v>
          </cell>
        </row>
        <row r="789">
          <cell r="P789">
            <v>19.18</v>
          </cell>
        </row>
        <row r="790">
          <cell r="P790">
            <v>19.18</v>
          </cell>
        </row>
        <row r="791">
          <cell r="P791">
            <v>19.18</v>
          </cell>
        </row>
        <row r="792">
          <cell r="P792">
            <v>19.18</v>
          </cell>
        </row>
        <row r="793">
          <cell r="P793">
            <v>19.18</v>
          </cell>
        </row>
        <row r="794">
          <cell r="P794">
            <v>19.18</v>
          </cell>
        </row>
        <row r="795">
          <cell r="P795">
            <v>19.18</v>
          </cell>
        </row>
        <row r="796">
          <cell r="P796">
            <v>19.18</v>
          </cell>
        </row>
        <row r="797">
          <cell r="P797">
            <v>19.18</v>
          </cell>
        </row>
        <row r="798">
          <cell r="P798">
            <v>19.18</v>
          </cell>
        </row>
        <row r="799">
          <cell r="P799">
            <v>19.18</v>
          </cell>
        </row>
        <row r="800">
          <cell r="P800">
            <v>19.18</v>
          </cell>
        </row>
        <row r="801">
          <cell r="P801">
            <v>18.37</v>
          </cell>
        </row>
        <row r="802">
          <cell r="P802">
            <v>18.37</v>
          </cell>
        </row>
        <row r="803">
          <cell r="P803">
            <v>18.37</v>
          </cell>
        </row>
        <row r="804">
          <cell r="P804">
            <v>18.37</v>
          </cell>
        </row>
        <row r="805">
          <cell r="P805">
            <v>18.37</v>
          </cell>
        </row>
        <row r="806">
          <cell r="P806">
            <v>18.37</v>
          </cell>
        </row>
        <row r="807">
          <cell r="P807">
            <v>16.54</v>
          </cell>
        </row>
        <row r="808">
          <cell r="P808">
            <v>16.54</v>
          </cell>
        </row>
        <row r="809">
          <cell r="P809">
            <v>16.54</v>
          </cell>
        </row>
        <row r="810">
          <cell r="P810">
            <v>16.54</v>
          </cell>
        </row>
        <row r="811">
          <cell r="P811">
            <v>16.54</v>
          </cell>
        </row>
        <row r="812">
          <cell r="P812">
            <v>16.54</v>
          </cell>
        </row>
        <row r="813">
          <cell r="P813">
            <v>15.945</v>
          </cell>
        </row>
        <row r="814">
          <cell r="P814">
            <v>15.945</v>
          </cell>
        </row>
        <row r="815">
          <cell r="P815">
            <v>15.945</v>
          </cell>
        </row>
        <row r="816">
          <cell r="P816">
            <v>15.945</v>
          </cell>
        </row>
        <row r="817">
          <cell r="P817">
            <v>15.945</v>
          </cell>
        </row>
        <row r="818">
          <cell r="P818">
            <v>15.945</v>
          </cell>
        </row>
        <row r="819">
          <cell r="P819">
            <v>15.945</v>
          </cell>
        </row>
        <row r="820">
          <cell r="P820">
            <v>15.945</v>
          </cell>
        </row>
        <row r="821">
          <cell r="P821">
            <v>15.945</v>
          </cell>
        </row>
        <row r="822">
          <cell r="P822">
            <v>15.945</v>
          </cell>
        </row>
        <row r="823">
          <cell r="P823">
            <v>15.945</v>
          </cell>
        </row>
        <row r="824">
          <cell r="P824">
            <v>15.945</v>
          </cell>
        </row>
        <row r="825">
          <cell r="P825">
            <v>15</v>
          </cell>
        </row>
        <row r="826">
          <cell r="P826">
            <v>15</v>
          </cell>
        </row>
        <row r="827">
          <cell r="P827">
            <v>15</v>
          </cell>
        </row>
        <row r="828">
          <cell r="P828">
            <v>15</v>
          </cell>
        </row>
        <row r="829">
          <cell r="P829">
            <v>15</v>
          </cell>
        </row>
        <row r="830">
          <cell r="P830">
            <v>20.2</v>
          </cell>
        </row>
        <row r="831">
          <cell r="P831">
            <v>20.2</v>
          </cell>
        </row>
        <row r="832">
          <cell r="P832">
            <v>20.2</v>
          </cell>
        </row>
        <row r="833">
          <cell r="P833">
            <v>20.2</v>
          </cell>
        </row>
        <row r="834">
          <cell r="P834">
            <v>20.2</v>
          </cell>
        </row>
        <row r="835">
          <cell r="P835">
            <v>15</v>
          </cell>
        </row>
        <row r="836">
          <cell r="P836">
            <v>18.87</v>
          </cell>
        </row>
        <row r="837">
          <cell r="P837">
            <v>18.87</v>
          </cell>
        </row>
        <row r="838">
          <cell r="P838">
            <v>18.87</v>
          </cell>
        </row>
        <row r="839">
          <cell r="P839">
            <v>18.87</v>
          </cell>
        </row>
        <row r="840">
          <cell r="P840">
            <v>18.87</v>
          </cell>
        </row>
        <row r="841">
          <cell r="P841">
            <v>18.87</v>
          </cell>
        </row>
        <row r="842">
          <cell r="P842">
            <v>18.37</v>
          </cell>
        </row>
        <row r="843">
          <cell r="P843">
            <v>18.37</v>
          </cell>
        </row>
        <row r="844">
          <cell r="P844">
            <v>18.37</v>
          </cell>
        </row>
        <row r="845">
          <cell r="P845">
            <v>18.37</v>
          </cell>
        </row>
        <row r="846">
          <cell r="P846">
            <v>18.37</v>
          </cell>
        </row>
        <row r="847">
          <cell r="P847">
            <v>18.37</v>
          </cell>
        </row>
        <row r="848">
          <cell r="P848">
            <v>18.37</v>
          </cell>
        </row>
        <row r="849">
          <cell r="P849">
            <v>18.37</v>
          </cell>
        </row>
        <row r="850">
          <cell r="P850">
            <v>18.37</v>
          </cell>
        </row>
        <row r="851">
          <cell r="P851">
            <v>18.37</v>
          </cell>
        </row>
        <row r="852">
          <cell r="P852">
            <v>18.37</v>
          </cell>
        </row>
        <row r="853">
          <cell r="P853">
            <v>16.63</v>
          </cell>
        </row>
        <row r="854">
          <cell r="P854">
            <v>16.63</v>
          </cell>
        </row>
        <row r="855">
          <cell r="P855">
            <v>16.63</v>
          </cell>
        </row>
        <row r="856">
          <cell r="P856">
            <v>16.63</v>
          </cell>
        </row>
        <row r="857">
          <cell r="P857">
            <v>16.63</v>
          </cell>
        </row>
        <row r="858">
          <cell r="P858">
            <v>16.63</v>
          </cell>
        </row>
        <row r="859">
          <cell r="P859">
            <v>16.63</v>
          </cell>
        </row>
        <row r="860">
          <cell r="P860">
            <v>16.63</v>
          </cell>
        </row>
        <row r="861">
          <cell r="P861">
            <v>16.63</v>
          </cell>
        </row>
        <row r="862">
          <cell r="P862">
            <v>16.63</v>
          </cell>
        </row>
        <row r="863">
          <cell r="P863">
            <v>16</v>
          </cell>
        </row>
        <row r="864">
          <cell r="P864">
            <v>16</v>
          </cell>
        </row>
        <row r="865">
          <cell r="P865">
            <v>16</v>
          </cell>
        </row>
        <row r="866">
          <cell r="P866">
            <v>16</v>
          </cell>
        </row>
        <row r="867">
          <cell r="P867">
            <v>16</v>
          </cell>
        </row>
        <row r="868">
          <cell r="P868">
            <v>16</v>
          </cell>
        </row>
        <row r="869">
          <cell r="P869">
            <v>16</v>
          </cell>
        </row>
        <row r="870">
          <cell r="P870">
            <v>16</v>
          </cell>
        </row>
        <row r="871">
          <cell r="P871">
            <v>16</v>
          </cell>
        </row>
        <row r="872">
          <cell r="P872">
            <v>16</v>
          </cell>
        </row>
        <row r="873">
          <cell r="P873">
            <v>15</v>
          </cell>
        </row>
        <row r="874">
          <cell r="P874">
            <v>15</v>
          </cell>
        </row>
        <row r="875">
          <cell r="P875">
            <v>15</v>
          </cell>
        </row>
        <row r="876">
          <cell r="P876">
            <v>15</v>
          </cell>
        </row>
        <row r="877">
          <cell r="P877">
            <v>15</v>
          </cell>
        </row>
        <row r="878">
          <cell r="P878">
            <v>15</v>
          </cell>
        </row>
        <row r="879">
          <cell r="P879">
            <v>19.420000000000002</v>
          </cell>
        </row>
        <row r="880">
          <cell r="P880">
            <v>19.420000000000002</v>
          </cell>
        </row>
        <row r="881">
          <cell r="P881">
            <v>19.420000000000002</v>
          </cell>
        </row>
        <row r="882">
          <cell r="P882">
            <v>19.420000000000002</v>
          </cell>
        </row>
        <row r="883">
          <cell r="P883">
            <v>19.420000000000002</v>
          </cell>
        </row>
        <row r="884">
          <cell r="P884">
            <v>18.190000000000001</v>
          </cell>
        </row>
        <row r="885">
          <cell r="P885">
            <v>18.190000000000001</v>
          </cell>
        </row>
        <row r="886">
          <cell r="P886">
            <v>18.190000000000001</v>
          </cell>
        </row>
        <row r="887">
          <cell r="P887">
            <v>18.190000000000001</v>
          </cell>
        </row>
        <row r="888">
          <cell r="P888">
            <v>18.190000000000001</v>
          </cell>
        </row>
        <row r="889">
          <cell r="P889">
            <v>18.190000000000001</v>
          </cell>
        </row>
        <row r="890">
          <cell r="P890">
            <v>18.190000000000001</v>
          </cell>
        </row>
        <row r="891">
          <cell r="P891">
            <v>18.190000000000001</v>
          </cell>
        </row>
        <row r="892">
          <cell r="P892">
            <v>18.190000000000001</v>
          </cell>
        </row>
        <row r="893">
          <cell r="P893">
            <v>18.190000000000001</v>
          </cell>
        </row>
        <row r="894">
          <cell r="P894">
            <v>16.43</v>
          </cell>
        </row>
        <row r="895">
          <cell r="P895">
            <v>16.43</v>
          </cell>
        </row>
        <row r="896">
          <cell r="P896">
            <v>16.43</v>
          </cell>
        </row>
        <row r="897">
          <cell r="P897">
            <v>16.43</v>
          </cell>
        </row>
        <row r="898">
          <cell r="P898">
            <v>15.83</v>
          </cell>
        </row>
        <row r="899">
          <cell r="P899">
            <v>15.83</v>
          </cell>
        </row>
        <row r="900">
          <cell r="P900">
            <v>15.83</v>
          </cell>
        </row>
        <row r="901">
          <cell r="P901">
            <v>15.83</v>
          </cell>
        </row>
        <row r="902">
          <cell r="P902">
            <v>16.510000000000002</v>
          </cell>
        </row>
        <row r="903">
          <cell r="P903">
            <v>16.510000000000002</v>
          </cell>
        </row>
        <row r="904">
          <cell r="P904">
            <v>16.510000000000002</v>
          </cell>
        </row>
        <row r="905">
          <cell r="P905">
            <v>16.510000000000002</v>
          </cell>
        </row>
        <row r="906">
          <cell r="P906">
            <v>16.510000000000002</v>
          </cell>
        </row>
        <row r="907">
          <cell r="P907">
            <v>16.510000000000002</v>
          </cell>
        </row>
        <row r="908">
          <cell r="P908">
            <v>16</v>
          </cell>
        </row>
        <row r="909">
          <cell r="P909">
            <v>16</v>
          </cell>
        </row>
        <row r="910">
          <cell r="P910">
            <v>16</v>
          </cell>
        </row>
        <row r="911">
          <cell r="P911">
            <v>16</v>
          </cell>
        </row>
        <row r="912">
          <cell r="P912">
            <v>16</v>
          </cell>
        </row>
        <row r="913">
          <cell r="P913">
            <v>16</v>
          </cell>
        </row>
        <row r="914">
          <cell r="P914">
            <v>16</v>
          </cell>
        </row>
        <row r="915">
          <cell r="P915">
            <v>16</v>
          </cell>
        </row>
        <row r="916">
          <cell r="P916">
            <v>10.52</v>
          </cell>
        </row>
        <row r="917">
          <cell r="P917">
            <v>10.52</v>
          </cell>
        </row>
        <row r="918">
          <cell r="P918">
            <v>10.52</v>
          </cell>
        </row>
        <row r="919">
          <cell r="P919">
            <v>10.52</v>
          </cell>
        </row>
        <row r="920">
          <cell r="P920">
            <v>10.52</v>
          </cell>
        </row>
        <row r="921">
          <cell r="P921">
            <v>10.52</v>
          </cell>
        </row>
        <row r="922">
          <cell r="P922">
            <v>10.52</v>
          </cell>
        </row>
        <row r="923">
          <cell r="P923">
            <v>17.739999999999998</v>
          </cell>
        </row>
        <row r="924">
          <cell r="P924">
            <v>21.05</v>
          </cell>
        </row>
        <row r="925">
          <cell r="P925">
            <v>21.05</v>
          </cell>
        </row>
        <row r="926">
          <cell r="P926">
            <v>21.05</v>
          </cell>
        </row>
        <row r="927">
          <cell r="P927">
            <v>23</v>
          </cell>
        </row>
        <row r="928">
          <cell r="P928">
            <v>21.05</v>
          </cell>
        </row>
        <row r="929">
          <cell r="P929">
            <v>21.05</v>
          </cell>
        </row>
        <row r="930">
          <cell r="P930">
            <v>19.64</v>
          </cell>
        </row>
        <row r="931">
          <cell r="P931">
            <v>19.64</v>
          </cell>
        </row>
        <row r="932">
          <cell r="P932">
            <v>19.64</v>
          </cell>
        </row>
        <row r="933">
          <cell r="P933">
            <v>19.64</v>
          </cell>
        </row>
        <row r="934">
          <cell r="P934">
            <v>19.64</v>
          </cell>
        </row>
        <row r="935">
          <cell r="P935">
            <v>17.739999999999998</v>
          </cell>
        </row>
        <row r="936">
          <cell r="P936">
            <v>17.739999999999998</v>
          </cell>
        </row>
        <row r="937">
          <cell r="P937">
            <v>17.739999999999998</v>
          </cell>
        </row>
        <row r="938">
          <cell r="P938">
            <v>17.739999999999998</v>
          </cell>
        </row>
        <row r="939">
          <cell r="P939">
            <v>17.739999999999998</v>
          </cell>
        </row>
        <row r="940">
          <cell r="P940">
            <v>17.739999999999998</v>
          </cell>
        </row>
        <row r="941">
          <cell r="P941">
            <v>17.739999999999998</v>
          </cell>
        </row>
        <row r="942">
          <cell r="P942">
            <v>17.739999999999998</v>
          </cell>
        </row>
        <row r="943">
          <cell r="P943">
            <v>17.09</v>
          </cell>
        </row>
        <row r="944">
          <cell r="P944">
            <v>17.09</v>
          </cell>
        </row>
        <row r="945">
          <cell r="P945">
            <v>17.09</v>
          </cell>
        </row>
        <row r="946">
          <cell r="P946">
            <v>17.09</v>
          </cell>
        </row>
        <row r="947">
          <cell r="P947">
            <v>17.09</v>
          </cell>
        </row>
        <row r="948">
          <cell r="P948">
            <v>17.09</v>
          </cell>
        </row>
        <row r="949">
          <cell r="P949">
            <v>17.09</v>
          </cell>
        </row>
        <row r="950">
          <cell r="P950">
            <v>17.09</v>
          </cell>
        </row>
        <row r="951">
          <cell r="P951">
            <v>16.2</v>
          </cell>
        </row>
        <row r="952">
          <cell r="P952">
            <v>16.2</v>
          </cell>
        </row>
        <row r="953">
          <cell r="P953">
            <v>16.2</v>
          </cell>
        </row>
        <row r="954">
          <cell r="P954">
            <v>16.2</v>
          </cell>
        </row>
        <row r="955">
          <cell r="P955">
            <v>15.25</v>
          </cell>
        </row>
        <row r="956">
          <cell r="P956">
            <v>15.25</v>
          </cell>
        </row>
        <row r="957">
          <cell r="P957">
            <v>15.25</v>
          </cell>
        </row>
        <row r="958">
          <cell r="P958">
            <v>15.25</v>
          </cell>
        </row>
        <row r="959">
          <cell r="P959">
            <v>15.25</v>
          </cell>
        </row>
        <row r="960">
          <cell r="P960">
            <v>15.25</v>
          </cell>
        </row>
        <row r="961">
          <cell r="P961">
            <v>15.25</v>
          </cell>
        </row>
        <row r="962">
          <cell r="P962">
            <v>14.15</v>
          </cell>
        </row>
        <row r="963">
          <cell r="P963">
            <v>14.15</v>
          </cell>
        </row>
        <row r="964">
          <cell r="P964">
            <v>14.15</v>
          </cell>
        </row>
        <row r="965">
          <cell r="P965">
            <v>14.15</v>
          </cell>
        </row>
        <row r="966">
          <cell r="P966">
            <v>14.15</v>
          </cell>
        </row>
        <row r="967">
          <cell r="P967">
            <v>14.15</v>
          </cell>
        </row>
        <row r="968">
          <cell r="P968">
            <v>14.15</v>
          </cell>
        </row>
        <row r="969">
          <cell r="P969">
            <v>14.15</v>
          </cell>
        </row>
        <row r="970">
          <cell r="P970">
            <v>14.15</v>
          </cell>
        </row>
        <row r="971">
          <cell r="P971">
            <v>14.15</v>
          </cell>
        </row>
        <row r="972">
          <cell r="P972">
            <v>14.15</v>
          </cell>
        </row>
        <row r="973">
          <cell r="P973">
            <v>14.15</v>
          </cell>
        </row>
        <row r="974">
          <cell r="P974">
            <v>14.15</v>
          </cell>
        </row>
        <row r="975">
          <cell r="P975">
            <v>14.15</v>
          </cell>
        </row>
        <row r="976">
          <cell r="P976">
            <v>13.52</v>
          </cell>
        </row>
        <row r="977">
          <cell r="P977">
            <v>13.52</v>
          </cell>
        </row>
        <row r="978">
          <cell r="P978">
            <v>13.52</v>
          </cell>
        </row>
        <row r="979">
          <cell r="P979">
            <v>13.52</v>
          </cell>
        </row>
        <row r="980">
          <cell r="P980">
            <v>13.52</v>
          </cell>
        </row>
        <row r="981">
          <cell r="P981">
            <v>13.52</v>
          </cell>
        </row>
        <row r="982">
          <cell r="P982">
            <v>13.52</v>
          </cell>
        </row>
        <row r="983">
          <cell r="P983">
            <v>13</v>
          </cell>
        </row>
        <row r="984">
          <cell r="P984">
            <v>13</v>
          </cell>
        </row>
        <row r="985">
          <cell r="P985">
            <v>13</v>
          </cell>
        </row>
        <row r="986">
          <cell r="P986">
            <v>13</v>
          </cell>
        </row>
        <row r="987">
          <cell r="P987">
            <v>13</v>
          </cell>
        </row>
        <row r="988">
          <cell r="P988">
            <v>13</v>
          </cell>
        </row>
        <row r="989">
          <cell r="P989">
            <v>13</v>
          </cell>
        </row>
        <row r="990">
          <cell r="P990">
            <v>23.43</v>
          </cell>
        </row>
        <row r="991">
          <cell r="P991">
            <v>23.43</v>
          </cell>
        </row>
        <row r="992">
          <cell r="P992">
            <v>23.43</v>
          </cell>
        </row>
        <row r="993">
          <cell r="P993">
            <v>23.43</v>
          </cell>
        </row>
        <row r="994">
          <cell r="P994">
            <v>23.43</v>
          </cell>
        </row>
        <row r="995">
          <cell r="P995">
            <v>23.43</v>
          </cell>
        </row>
        <row r="996">
          <cell r="P996">
            <v>21.74</v>
          </cell>
        </row>
        <row r="997">
          <cell r="P997">
            <v>21.74</v>
          </cell>
        </row>
        <row r="998">
          <cell r="P998">
            <v>21.74</v>
          </cell>
        </row>
        <row r="999">
          <cell r="P999">
            <v>21.74</v>
          </cell>
        </row>
        <row r="1000">
          <cell r="P1000">
            <v>21.74</v>
          </cell>
        </row>
        <row r="1001">
          <cell r="P1001">
            <v>21.74</v>
          </cell>
        </row>
        <row r="1002">
          <cell r="P1002">
            <v>20.78</v>
          </cell>
        </row>
        <row r="1003">
          <cell r="P1003">
            <v>20.78</v>
          </cell>
        </row>
        <row r="1004">
          <cell r="P1004">
            <v>20.78</v>
          </cell>
        </row>
        <row r="1005">
          <cell r="P1005">
            <v>20.78</v>
          </cell>
        </row>
        <row r="1006">
          <cell r="P1006">
            <v>20.78</v>
          </cell>
        </row>
        <row r="1007">
          <cell r="P1007">
            <v>20.78</v>
          </cell>
        </row>
        <row r="1008">
          <cell r="P1008">
            <v>20.78</v>
          </cell>
        </row>
        <row r="1009">
          <cell r="P1009">
            <v>20</v>
          </cell>
        </row>
        <row r="1010">
          <cell r="P1010">
            <v>20</v>
          </cell>
        </row>
        <row r="1011">
          <cell r="P1011">
            <v>20</v>
          </cell>
        </row>
        <row r="1012">
          <cell r="P1012">
            <v>20</v>
          </cell>
        </row>
        <row r="1013">
          <cell r="P1013">
            <v>20</v>
          </cell>
        </row>
        <row r="1014">
          <cell r="P1014">
            <v>20</v>
          </cell>
        </row>
        <row r="1015">
          <cell r="P1015">
            <v>20</v>
          </cell>
        </row>
        <row r="1016">
          <cell r="P1016">
            <v>45</v>
          </cell>
        </row>
        <row r="1017">
          <cell r="P1017">
            <v>45</v>
          </cell>
        </row>
        <row r="1018">
          <cell r="P1018">
            <v>45</v>
          </cell>
        </row>
        <row r="1019">
          <cell r="P1019">
            <v>45</v>
          </cell>
        </row>
        <row r="1020">
          <cell r="P1020">
            <v>45</v>
          </cell>
        </row>
        <row r="1021">
          <cell r="P1021">
            <v>45</v>
          </cell>
        </row>
        <row r="1022">
          <cell r="P1022">
            <v>45</v>
          </cell>
        </row>
        <row r="1023">
          <cell r="P1023">
            <v>45</v>
          </cell>
        </row>
        <row r="1024">
          <cell r="P1024">
            <v>45</v>
          </cell>
        </row>
        <row r="1025">
          <cell r="P1025">
            <v>45</v>
          </cell>
        </row>
        <row r="1026">
          <cell r="P1026">
            <v>45</v>
          </cell>
        </row>
        <row r="1027">
          <cell r="P1027">
            <v>45</v>
          </cell>
        </row>
        <row r="1028">
          <cell r="P1028">
            <v>40.6</v>
          </cell>
        </row>
        <row r="1029">
          <cell r="P1029">
            <v>40.6</v>
          </cell>
        </row>
        <row r="1030">
          <cell r="P1030">
            <v>40.6</v>
          </cell>
        </row>
        <row r="1031">
          <cell r="P1031">
            <v>40.6</v>
          </cell>
        </row>
        <row r="1032">
          <cell r="P1032">
            <v>40.6</v>
          </cell>
        </row>
        <row r="1033">
          <cell r="P1033">
            <v>40.6</v>
          </cell>
        </row>
        <row r="1034">
          <cell r="P1034">
            <v>39</v>
          </cell>
        </row>
        <row r="1035">
          <cell r="P1035">
            <v>39</v>
          </cell>
        </row>
        <row r="1036">
          <cell r="P1036">
            <v>39</v>
          </cell>
        </row>
        <row r="1037">
          <cell r="P1037">
            <v>39</v>
          </cell>
        </row>
        <row r="1038">
          <cell r="P1038">
            <v>39</v>
          </cell>
        </row>
        <row r="1039">
          <cell r="P1039">
            <v>39</v>
          </cell>
        </row>
        <row r="1040">
          <cell r="P1040">
            <v>39</v>
          </cell>
        </row>
        <row r="1041">
          <cell r="P1041">
            <v>39</v>
          </cell>
        </row>
        <row r="1042">
          <cell r="P1042">
            <v>39</v>
          </cell>
        </row>
        <row r="1043">
          <cell r="P1043">
            <v>39</v>
          </cell>
        </row>
        <row r="1044">
          <cell r="P1044">
            <v>39</v>
          </cell>
        </row>
        <row r="1045">
          <cell r="P1045">
            <v>39</v>
          </cell>
        </row>
        <row r="1046">
          <cell r="P1046">
            <v>17.37</v>
          </cell>
        </row>
        <row r="1047">
          <cell r="P1047">
            <v>17.37</v>
          </cell>
        </row>
        <row r="1048">
          <cell r="P1048">
            <v>17.37</v>
          </cell>
        </row>
        <row r="1049">
          <cell r="P1049">
            <v>17.37</v>
          </cell>
        </row>
        <row r="1050">
          <cell r="P1050">
            <v>17.37</v>
          </cell>
        </row>
        <row r="1051">
          <cell r="P1051">
            <v>17.37</v>
          </cell>
        </row>
        <row r="1052">
          <cell r="P1052">
            <v>48.25</v>
          </cell>
        </row>
        <row r="1053">
          <cell r="P1053">
            <v>37.89</v>
          </cell>
        </row>
        <row r="1054">
          <cell r="P1054">
            <v>47.32</v>
          </cell>
        </row>
        <row r="1055">
          <cell r="P1055">
            <v>44.69</v>
          </cell>
        </row>
        <row r="1056">
          <cell r="P1056">
            <v>44.69</v>
          </cell>
        </row>
        <row r="1057">
          <cell r="P1057">
            <v>44.69</v>
          </cell>
        </row>
        <row r="1058">
          <cell r="P1058">
            <v>44.69</v>
          </cell>
        </row>
        <row r="1059">
          <cell r="P1059">
            <v>44.69</v>
          </cell>
        </row>
        <row r="1060">
          <cell r="P1060">
            <v>44.69</v>
          </cell>
        </row>
        <row r="1061">
          <cell r="P1061">
            <v>43.5</v>
          </cell>
        </row>
        <row r="1062">
          <cell r="P1062">
            <v>43.5</v>
          </cell>
        </row>
        <row r="1063">
          <cell r="P1063">
            <v>43.5</v>
          </cell>
        </row>
        <row r="1064">
          <cell r="P1064">
            <v>43.5</v>
          </cell>
        </row>
        <row r="1065">
          <cell r="P1065">
            <v>43.5</v>
          </cell>
        </row>
        <row r="1066">
          <cell r="P1066">
            <v>43.5</v>
          </cell>
        </row>
        <row r="1067">
          <cell r="P1067">
            <v>39.380000000000003</v>
          </cell>
        </row>
        <row r="1068">
          <cell r="P1068">
            <v>39.380000000000003</v>
          </cell>
        </row>
        <row r="1069">
          <cell r="P1069">
            <v>39.380000000000003</v>
          </cell>
        </row>
        <row r="1070">
          <cell r="P1070">
            <v>39.380000000000003</v>
          </cell>
        </row>
        <row r="1071">
          <cell r="P1071">
            <v>39.380000000000003</v>
          </cell>
        </row>
        <row r="1072">
          <cell r="P1072">
            <v>39.380000000000003</v>
          </cell>
        </row>
        <row r="1073">
          <cell r="P1073">
            <v>37.89</v>
          </cell>
        </row>
        <row r="1074">
          <cell r="P1074">
            <v>37.89</v>
          </cell>
        </row>
        <row r="1075">
          <cell r="P1075">
            <v>37.89</v>
          </cell>
        </row>
        <row r="1076">
          <cell r="P1076">
            <v>37.89</v>
          </cell>
        </row>
        <row r="1077">
          <cell r="P1077">
            <v>37.89</v>
          </cell>
        </row>
        <row r="1078">
          <cell r="P1078">
            <v>37.89</v>
          </cell>
        </row>
        <row r="1079">
          <cell r="P1079">
            <v>37.89</v>
          </cell>
        </row>
        <row r="1080">
          <cell r="P1080">
            <v>37.89</v>
          </cell>
        </row>
        <row r="1081">
          <cell r="P1081">
            <v>37.89</v>
          </cell>
        </row>
        <row r="1082">
          <cell r="P1082">
            <v>37.89</v>
          </cell>
        </row>
        <row r="1083">
          <cell r="P1083">
            <v>37.89</v>
          </cell>
        </row>
        <row r="1084">
          <cell r="P1084">
            <v>37.89</v>
          </cell>
        </row>
        <row r="1085">
          <cell r="P1085">
            <v>35.049999999999997</v>
          </cell>
        </row>
        <row r="1086">
          <cell r="P1086">
            <v>35.049999999999997</v>
          </cell>
        </row>
        <row r="1087">
          <cell r="P1087">
            <v>35.049999999999997</v>
          </cell>
        </row>
        <row r="1088">
          <cell r="P1088">
            <v>52.54</v>
          </cell>
        </row>
        <row r="1089">
          <cell r="P1089">
            <v>35.049999999999997</v>
          </cell>
        </row>
        <row r="1090">
          <cell r="P1090">
            <v>35.049999999999997</v>
          </cell>
        </row>
        <row r="1091">
          <cell r="P1091">
            <v>14</v>
          </cell>
        </row>
        <row r="1092">
          <cell r="P1092">
            <v>14</v>
          </cell>
        </row>
        <row r="1093">
          <cell r="P1093">
            <v>14</v>
          </cell>
        </row>
        <row r="1094">
          <cell r="P1094">
            <v>14</v>
          </cell>
        </row>
        <row r="1095">
          <cell r="P1095">
            <v>14</v>
          </cell>
        </row>
        <row r="1096">
          <cell r="P1096">
            <v>20</v>
          </cell>
        </row>
        <row r="1097">
          <cell r="P1097">
            <v>20</v>
          </cell>
        </row>
        <row r="1098">
          <cell r="P1098">
            <v>20</v>
          </cell>
        </row>
        <row r="1099">
          <cell r="P1099">
            <v>20</v>
          </cell>
        </row>
        <row r="1100">
          <cell r="P1100">
            <v>12.11</v>
          </cell>
        </row>
        <row r="1101">
          <cell r="P1101">
            <v>12.11</v>
          </cell>
        </row>
        <row r="1102">
          <cell r="P1102">
            <v>23.59</v>
          </cell>
        </row>
        <row r="1103">
          <cell r="P1103">
            <v>23.59</v>
          </cell>
        </row>
        <row r="1104">
          <cell r="P1104">
            <v>23.59</v>
          </cell>
        </row>
        <row r="1105">
          <cell r="P1105">
            <v>23.59</v>
          </cell>
        </row>
        <row r="1106">
          <cell r="P1106">
            <v>21</v>
          </cell>
        </row>
        <row r="1107">
          <cell r="P1107">
            <v>21</v>
          </cell>
        </row>
        <row r="1108">
          <cell r="P1108">
            <v>21</v>
          </cell>
        </row>
        <row r="1109">
          <cell r="P1109">
            <v>21</v>
          </cell>
        </row>
        <row r="1110">
          <cell r="P1110">
            <v>16.87</v>
          </cell>
        </row>
        <row r="1111">
          <cell r="P1111">
            <v>16.87</v>
          </cell>
        </row>
        <row r="1112">
          <cell r="P1112">
            <v>16.87</v>
          </cell>
        </row>
        <row r="1113">
          <cell r="P1113">
            <v>16.87</v>
          </cell>
        </row>
        <row r="1114">
          <cell r="P1114">
            <v>16.09</v>
          </cell>
        </row>
        <row r="1115">
          <cell r="P1115">
            <v>16.09</v>
          </cell>
        </row>
        <row r="1116">
          <cell r="P1116">
            <v>16.09</v>
          </cell>
        </row>
        <row r="1117">
          <cell r="P1117">
            <v>16.09</v>
          </cell>
        </row>
        <row r="1118">
          <cell r="P1118">
            <v>16.09</v>
          </cell>
        </row>
        <row r="1119">
          <cell r="P1119">
            <v>16.09</v>
          </cell>
        </row>
        <row r="1120">
          <cell r="P1120">
            <v>16.09</v>
          </cell>
        </row>
        <row r="1121">
          <cell r="P1121">
            <v>16.09</v>
          </cell>
        </row>
        <row r="1122">
          <cell r="P1122">
            <v>15</v>
          </cell>
        </row>
        <row r="1123">
          <cell r="P1123">
            <v>15</v>
          </cell>
        </row>
        <row r="1124">
          <cell r="P1124">
            <v>15</v>
          </cell>
        </row>
        <row r="1125">
          <cell r="P1125">
            <v>15</v>
          </cell>
        </row>
        <row r="1126">
          <cell r="P1126" t="str">
            <v>R$ 27,34 - para movimentação até o volume máximo permitido;
R$ 101,12/m³ - para movimentação acima do volume máximo permitido.</v>
          </cell>
        </row>
        <row r="1127">
          <cell r="P1127" t="str">
            <v>R$ 27,34 - para movimentação até o volume máximo permitido;
R$ 101,12/m³ - para movimentação acima do volume máximo permitido.</v>
          </cell>
        </row>
        <row r="1128">
          <cell r="P1128" t="str">
            <v>R$ 27,34 - para movimentação até o volume máximo permitido;
R$ 101,12/m³ - para movimentação acima do volume máximo permitido.</v>
          </cell>
        </row>
        <row r="1129">
          <cell r="P1129" t="str">
            <v>R$ 27,34 - para movimentação até o volume máximo permitido;
R$ 101,12/m³ - para movimentação acima do volume máximo permitido.</v>
          </cell>
        </row>
        <row r="1130">
          <cell r="P1130" t="str">
            <v>R$ 27,34 - para movimentação até o volume máximo permitido;
R$ 101,12/m³ - para movimentação acima do volume máximo permitido.</v>
          </cell>
        </row>
        <row r="1131">
          <cell r="P1131">
            <v>26.27</v>
          </cell>
        </row>
        <row r="1132">
          <cell r="P1132">
            <v>26.27</v>
          </cell>
        </row>
        <row r="1133">
          <cell r="P1133">
            <v>26.27</v>
          </cell>
        </row>
        <row r="1134">
          <cell r="P1134">
            <v>26.27</v>
          </cell>
        </row>
        <row r="1135">
          <cell r="P1135">
            <v>26.27</v>
          </cell>
        </row>
        <row r="1136">
          <cell r="P1136">
            <v>26.27</v>
          </cell>
        </row>
        <row r="1137">
          <cell r="P1137">
            <v>26.27</v>
          </cell>
        </row>
        <row r="1138">
          <cell r="P1138">
            <v>26.27</v>
          </cell>
        </row>
        <row r="1139">
          <cell r="P1139">
            <v>26.27</v>
          </cell>
        </row>
        <row r="1140">
          <cell r="P1140">
            <v>26.27</v>
          </cell>
        </row>
        <row r="1141">
          <cell r="P1141">
            <v>24.87</v>
          </cell>
        </row>
        <row r="1142">
          <cell r="P1142">
            <v>24.87</v>
          </cell>
        </row>
        <row r="1143">
          <cell r="P1143">
            <v>24.87</v>
          </cell>
        </row>
        <row r="1144">
          <cell r="P1144">
            <v>24.87</v>
          </cell>
        </row>
        <row r="1145">
          <cell r="P1145">
            <v>24.87</v>
          </cell>
        </row>
        <row r="1146">
          <cell r="P1146">
            <v>32.72</v>
          </cell>
        </row>
        <row r="1147">
          <cell r="P1147">
            <v>32.72</v>
          </cell>
        </row>
        <row r="1148">
          <cell r="P1148">
            <v>32.72</v>
          </cell>
        </row>
        <row r="1149">
          <cell r="P1149">
            <v>32.72</v>
          </cell>
        </row>
        <row r="1150">
          <cell r="P1150">
            <v>32.72</v>
          </cell>
        </row>
        <row r="1151">
          <cell r="P1151">
            <v>32.72</v>
          </cell>
        </row>
        <row r="1152">
          <cell r="P1152">
            <v>32.72</v>
          </cell>
        </row>
        <row r="1153">
          <cell r="P1153">
            <v>32.72</v>
          </cell>
        </row>
        <row r="1154">
          <cell r="P1154">
            <v>32.72</v>
          </cell>
        </row>
        <row r="1155">
          <cell r="P1155">
            <v>32.72</v>
          </cell>
        </row>
        <row r="1156">
          <cell r="P1156">
            <v>27.34</v>
          </cell>
        </row>
        <row r="1157">
          <cell r="P1157">
            <v>27.34</v>
          </cell>
        </row>
        <row r="1158">
          <cell r="P1158">
            <v>27.34</v>
          </cell>
        </row>
        <row r="1159">
          <cell r="P1159">
            <v>27.34</v>
          </cell>
        </row>
        <row r="1160">
          <cell r="P1160">
            <v>27.34</v>
          </cell>
        </row>
        <row r="1161">
          <cell r="P1161">
            <v>27.34</v>
          </cell>
        </row>
        <row r="1162">
          <cell r="P1162">
            <v>27.34</v>
          </cell>
        </row>
        <row r="1163">
          <cell r="P1163">
            <v>27.34</v>
          </cell>
        </row>
        <row r="1164">
          <cell r="P1164">
            <v>27.34</v>
          </cell>
        </row>
        <row r="1165">
          <cell r="P1165">
            <v>27.34</v>
          </cell>
        </row>
        <row r="1166">
          <cell r="P1166">
            <v>26.27</v>
          </cell>
        </row>
        <row r="1167">
          <cell r="P1167">
            <v>26.27</v>
          </cell>
        </row>
        <row r="1168">
          <cell r="P1168">
            <v>26.27</v>
          </cell>
        </row>
        <row r="1169">
          <cell r="P1169">
            <v>26.27</v>
          </cell>
        </row>
        <row r="1170">
          <cell r="P1170">
            <v>26.27</v>
          </cell>
        </row>
        <row r="1171">
          <cell r="P1171">
            <v>26.27</v>
          </cell>
        </row>
        <row r="1172">
          <cell r="P1172">
            <v>26.27</v>
          </cell>
        </row>
        <row r="1173">
          <cell r="P1173">
            <v>26.27</v>
          </cell>
        </row>
        <row r="1174">
          <cell r="P1174">
            <v>26.27</v>
          </cell>
        </row>
        <row r="1175">
          <cell r="P1175">
            <v>26.27</v>
          </cell>
        </row>
        <row r="1176">
          <cell r="P1176">
            <v>24.87</v>
          </cell>
        </row>
        <row r="1177">
          <cell r="P1177">
            <v>24.87</v>
          </cell>
        </row>
        <row r="1178">
          <cell r="P1178">
            <v>24.87</v>
          </cell>
        </row>
        <row r="1179">
          <cell r="P1179">
            <v>24.87</v>
          </cell>
        </row>
        <row r="1180">
          <cell r="P1180">
            <v>24.87</v>
          </cell>
        </row>
        <row r="1181">
          <cell r="P1181">
            <v>30.56</v>
          </cell>
        </row>
        <row r="1182">
          <cell r="P1182">
            <v>30.56</v>
          </cell>
        </row>
        <row r="1183">
          <cell r="P1183">
            <v>30.56</v>
          </cell>
        </row>
        <row r="1184">
          <cell r="P1184">
            <v>30.56</v>
          </cell>
        </row>
        <row r="1185">
          <cell r="P1185">
            <v>30.56</v>
          </cell>
        </row>
        <row r="1186">
          <cell r="P1186">
            <v>30.56</v>
          </cell>
        </row>
        <row r="1187">
          <cell r="P1187">
            <v>29.03</v>
          </cell>
        </row>
        <row r="1188">
          <cell r="P1188">
            <v>29.03</v>
          </cell>
        </row>
        <row r="1189">
          <cell r="P1189">
            <v>29.03</v>
          </cell>
        </row>
        <row r="1190">
          <cell r="P1190">
            <v>29.03</v>
          </cell>
        </row>
        <row r="1191">
          <cell r="P1191">
            <v>29.03</v>
          </cell>
        </row>
        <row r="1192">
          <cell r="P1192">
            <v>25.94</v>
          </cell>
        </row>
        <row r="1193">
          <cell r="P1193">
            <v>25.94</v>
          </cell>
        </row>
        <row r="1194">
          <cell r="P1194">
            <v>25.94</v>
          </cell>
        </row>
        <row r="1195">
          <cell r="P1195">
            <v>25.94</v>
          </cell>
        </row>
        <row r="1196">
          <cell r="P1196">
            <v>25.94</v>
          </cell>
        </row>
        <row r="1197">
          <cell r="P1197">
            <v>25</v>
          </cell>
        </row>
        <row r="1198">
          <cell r="P1198">
            <v>25</v>
          </cell>
        </row>
        <row r="1199">
          <cell r="P1199">
            <v>25</v>
          </cell>
        </row>
        <row r="1200">
          <cell r="P1200">
            <v>25</v>
          </cell>
        </row>
        <row r="1201">
          <cell r="P1201">
            <v>25</v>
          </cell>
        </row>
        <row r="1202">
          <cell r="P1202">
            <v>25</v>
          </cell>
        </row>
        <row r="1203">
          <cell r="P1203">
            <v>25</v>
          </cell>
        </row>
        <row r="1204">
          <cell r="P1204">
            <v>25</v>
          </cell>
        </row>
        <row r="1205">
          <cell r="P1205">
            <v>25</v>
          </cell>
        </row>
        <row r="1206">
          <cell r="P1206">
            <v>25</v>
          </cell>
        </row>
        <row r="1207">
          <cell r="P1207">
            <v>21.65</v>
          </cell>
        </row>
        <row r="1208">
          <cell r="P1208">
            <v>21.65</v>
          </cell>
        </row>
        <row r="1209">
          <cell r="P1209">
            <v>21.65</v>
          </cell>
        </row>
        <row r="1210">
          <cell r="P1210">
            <v>21.65</v>
          </cell>
        </row>
        <row r="1211">
          <cell r="P1211">
            <v>21.65</v>
          </cell>
        </row>
        <row r="1212">
          <cell r="P1212" t="str">
            <v>*</v>
          </cell>
        </row>
        <row r="1213">
          <cell r="P1213" t="str">
            <v>*</v>
          </cell>
        </row>
        <row r="1214">
          <cell r="P1214" t="str">
            <v>*</v>
          </cell>
        </row>
        <row r="1215">
          <cell r="P1215" t="str">
            <v>*</v>
          </cell>
        </row>
        <row r="1216">
          <cell r="P1216" t="str">
            <v>*</v>
          </cell>
        </row>
        <row r="1217">
          <cell r="P1217" t="str">
            <v>*</v>
          </cell>
        </row>
        <row r="1218">
          <cell r="P1218" t="str">
            <v>*</v>
          </cell>
        </row>
        <row r="1219">
          <cell r="P1219" t="str">
            <v>*</v>
          </cell>
        </row>
        <row r="1220">
          <cell r="P1220" t="str">
            <v>*</v>
          </cell>
        </row>
        <row r="1221">
          <cell r="P1221" t="str">
            <v>*</v>
          </cell>
        </row>
        <row r="1222">
          <cell r="P1222" t="str">
            <v>*</v>
          </cell>
        </row>
        <row r="1223">
          <cell r="P1223" t="str">
            <v>*</v>
          </cell>
        </row>
        <row r="1224">
          <cell r="P1224" t="str">
            <v>*</v>
          </cell>
        </row>
        <row r="1225">
          <cell r="P1225" t="str">
            <v>*</v>
          </cell>
        </row>
        <row r="1226">
          <cell r="P1226" t="str">
            <v>*</v>
          </cell>
        </row>
        <row r="1227">
          <cell r="P1227" t="str">
            <v>*</v>
          </cell>
        </row>
        <row r="1228">
          <cell r="P1228" t="str">
            <v>*</v>
          </cell>
        </row>
        <row r="1229">
          <cell r="P1229" t="str">
            <v>*</v>
          </cell>
        </row>
        <row r="1230">
          <cell r="P1230" t="str">
            <v xml:space="preserve">R$5,14/m³ - Carregamento ou descarga
</v>
          </cell>
        </row>
        <row r="1231">
          <cell r="P1231" t="str">
            <v xml:space="preserve">R$ 3,92/m³ - Carregamento Rodoviário
</v>
          </cell>
        </row>
        <row r="1232">
          <cell r="P1232" t="str">
            <v xml:space="preserve">R$ 9,61/m³ armazenagem -prazo de utilização 15 (dias ou fração); R$ 3,92/m³ - Carga CT ; R$ 3,92/m³ Descarga CT </v>
          </cell>
        </row>
        <row r="1233">
          <cell r="P1233" t="str">
            <v xml:space="preserve">R$ 3,92 /m³ - Carregamento Rodoviário
</v>
          </cell>
        </row>
        <row r="1234">
          <cell r="P1234" t="str">
            <v>R$ 3,65  /m³ Carga CT ;
R$ 3,65 /m³ Descarga CT</v>
          </cell>
        </row>
        <row r="1235">
          <cell r="P1235">
            <v>53.55</v>
          </cell>
        </row>
        <row r="1236">
          <cell r="P1236" t="str">
            <v>R$49,37/m³ - car + des + util tanq</v>
          </cell>
        </row>
        <row r="1237">
          <cell r="P1237" t="str">
            <v xml:space="preserve">R$ 15,26/m³ armazenagem -prazo de utilização 15 (dias ou fração);
R$  14,91/m³ Carga CT ;
R$ 14,91/m³ Descarga CT </v>
          </cell>
        </row>
        <row r="1238">
          <cell r="P1238" t="str">
            <v xml:space="preserve">R$ 15,26/m³ armazenagem -prazo de utilização 15 (dias ou fração);
R$  14,91/m³ Carga CT ;
R$ 14,91/m³ Descarga CT </v>
          </cell>
        </row>
        <row r="1239">
          <cell r="P1239" t="str">
            <v xml:space="preserve">R$ 15,26/m³ armazenagem -prazo de utilização 15 (dias ou fração);
R$  14,91/m³ Carga CT ;
R$ 14,91/m³ Descarga CT </v>
          </cell>
        </row>
        <row r="1240">
          <cell r="P1240" t="str">
            <v xml:space="preserve">R$ 14,20/m³ armazenagem;
R$  13,88/m³ Carga CT ;
R$ 13,88/m³ Descarga CT </v>
          </cell>
        </row>
        <row r="1241">
          <cell r="P1241">
            <v>35.75</v>
          </cell>
        </row>
        <row r="1242">
          <cell r="P1242">
            <v>38.950000000000003</v>
          </cell>
        </row>
        <row r="1243">
          <cell r="P1243">
            <v>44.78</v>
          </cell>
        </row>
        <row r="1244">
          <cell r="P1244" t="str">
            <v>R$ 15,81/m³ armazenagem prazo de utilização 15 (dias ou fração); R$ 10,94/m³  CG CT;R$ 10,94/m³ DG CT</v>
          </cell>
        </row>
        <row r="1245">
          <cell r="P1245" t="str">
            <v>R$ 15,81/m³ armazenagem prazo de utilização 15 (dias ou fração); R$ 10,94/m³  CG CT;R$ 10,94/m³ DG CT</v>
          </cell>
        </row>
        <row r="1246">
          <cell r="P1246" t="str">
            <v>R$ 15,81/m³ armazenagem prazo de utilização 15 (dias ou fração); R$ 10,94/m³  CG CT;R$ 10,94/m³ DG CT</v>
          </cell>
        </row>
        <row r="1247">
          <cell r="P1247" t="str">
            <v>R$ 15,81/m³ armazenagem prazo de utilização 15 (dias ou fração); R$ 10,94/m³  CG CT;R$ 10,94/m³ DG CT</v>
          </cell>
        </row>
        <row r="1248">
          <cell r="P1248" t="str">
            <v>R$ 14,72/m³ armazenagem; R$ 10,18/m³  CG CT;R$ 10,18/m³ DG CT</v>
          </cell>
        </row>
        <row r="1249">
          <cell r="P1249">
            <v>32.380000000000003</v>
          </cell>
        </row>
        <row r="1250">
          <cell r="P1250" t="str">
            <v>*</v>
          </cell>
        </row>
        <row r="1251">
          <cell r="P1251" t="str">
            <v>*</v>
          </cell>
        </row>
        <row r="1252">
          <cell r="P1252" t="str">
            <v>*</v>
          </cell>
        </row>
        <row r="1253">
          <cell r="P1253" t="str">
            <v>*</v>
          </cell>
        </row>
        <row r="1254">
          <cell r="P1254" t="str">
            <v>*</v>
          </cell>
        </row>
        <row r="1255">
          <cell r="P1255" t="str">
            <v>*</v>
          </cell>
        </row>
        <row r="1256">
          <cell r="P1256">
            <v>0</v>
          </cell>
        </row>
        <row r="1257">
          <cell r="P1257" t="str">
            <v>R$14,75/m³ - movimentação até 2.500 m³;
R$12,65/m³ - movimentaçãode 2.500 m³ a 5.000 m³;
R$10,54/m³ - movimentação acima de 5.000 m³</v>
          </cell>
        </row>
        <row r="1258">
          <cell r="P1258" t="str">
            <v>R$14,75/m³ - movimentação até 2.500 m³;
R$12,65/m³ - movimentaçãode 2.500 m³ a 5.000 m³;
R$10,54/m³ - movimentação acima de 5.000 m³</v>
          </cell>
        </row>
        <row r="1259">
          <cell r="P1259" t="str">
            <v>R$14,75/m³ - movimentação até 2.500 m³;
R$12,65/m³ - movimentaçãode 2.500 m³ a 5.000 m³;
R$10,54/m³ - movimentação acima de 5.000 m³</v>
          </cell>
        </row>
        <row r="1260">
          <cell r="P1260" t="str">
            <v>R$14,75/m³ - movimentação até 2.500 m³;
R$12,65/m³ - movimentaçãode 2.500 m³ a 5.000 m³;
R$10,54/m³ - movimentação acima de 5.000 m³</v>
          </cell>
        </row>
        <row r="1261">
          <cell r="P1261">
            <v>10.44</v>
          </cell>
        </row>
        <row r="1262">
          <cell r="P1262">
            <v>10.44</v>
          </cell>
        </row>
        <row r="1263">
          <cell r="P1263">
            <v>10.44</v>
          </cell>
        </row>
        <row r="1264">
          <cell r="P1264">
            <v>10.44</v>
          </cell>
        </row>
        <row r="1265">
          <cell r="P1265">
            <v>15</v>
          </cell>
        </row>
        <row r="1266">
          <cell r="P1266">
            <v>10.44</v>
          </cell>
        </row>
        <row r="1267">
          <cell r="P1267">
            <v>10.44</v>
          </cell>
        </row>
        <row r="1268">
          <cell r="P1268">
            <v>10.44</v>
          </cell>
        </row>
        <row r="1269">
          <cell r="P1269">
            <v>10.44</v>
          </cell>
        </row>
        <row r="1270">
          <cell r="P1270">
            <v>15</v>
          </cell>
        </row>
        <row r="1271">
          <cell r="P1271">
            <v>10.44</v>
          </cell>
        </row>
        <row r="1272">
          <cell r="P1272">
            <v>9.68</v>
          </cell>
        </row>
        <row r="1273">
          <cell r="P1273">
            <v>9.68</v>
          </cell>
        </row>
        <row r="1274">
          <cell r="P1274">
            <v>9.68</v>
          </cell>
        </row>
        <row r="1275">
          <cell r="P1275">
            <v>9.68</v>
          </cell>
        </row>
        <row r="1276">
          <cell r="P1276">
            <v>9.68</v>
          </cell>
        </row>
        <row r="1277">
          <cell r="P1277">
            <v>9.25</v>
          </cell>
        </row>
        <row r="1278">
          <cell r="P1278">
            <v>9.25</v>
          </cell>
        </row>
        <row r="1279">
          <cell r="P1279">
            <v>9.25</v>
          </cell>
        </row>
        <row r="1280">
          <cell r="P1280">
            <v>9.25</v>
          </cell>
        </row>
        <row r="1281">
          <cell r="P1281">
            <v>9.25</v>
          </cell>
        </row>
        <row r="1282">
          <cell r="P1282">
            <v>9.25</v>
          </cell>
        </row>
        <row r="1283">
          <cell r="P1283">
            <v>8.9</v>
          </cell>
        </row>
        <row r="1284">
          <cell r="P1284">
            <v>8.9</v>
          </cell>
        </row>
        <row r="1285">
          <cell r="P1285">
            <v>8.9</v>
          </cell>
        </row>
        <row r="1286">
          <cell r="P1286">
            <v>8.9</v>
          </cell>
        </row>
        <row r="1287">
          <cell r="P1287">
            <v>8.9</v>
          </cell>
        </row>
        <row r="1288">
          <cell r="P1288">
            <v>11.2</v>
          </cell>
        </row>
        <row r="1289">
          <cell r="P1289">
            <v>11.2</v>
          </cell>
        </row>
        <row r="1290">
          <cell r="P1290">
            <v>11.2</v>
          </cell>
        </row>
        <row r="1291">
          <cell r="P1291">
            <v>11.2</v>
          </cell>
        </row>
        <row r="1292">
          <cell r="P1292">
            <v>12.89</v>
          </cell>
        </row>
        <row r="1293">
          <cell r="P1293">
            <v>12.89</v>
          </cell>
        </row>
        <row r="1294">
          <cell r="P1294">
            <v>12.89</v>
          </cell>
        </row>
        <row r="1295">
          <cell r="P1295">
            <v>12.89</v>
          </cell>
        </row>
        <row r="1296">
          <cell r="P1296">
            <v>12.89</v>
          </cell>
        </row>
        <row r="1297">
          <cell r="P1297">
            <v>16.02</v>
          </cell>
        </row>
        <row r="1298">
          <cell r="P1298">
            <v>12.07</v>
          </cell>
        </row>
        <row r="1299">
          <cell r="P1299">
            <v>12.07</v>
          </cell>
        </row>
        <row r="1300">
          <cell r="P1300">
            <v>12.07</v>
          </cell>
        </row>
        <row r="1301">
          <cell r="P1301">
            <v>12.07</v>
          </cell>
        </row>
        <row r="1302">
          <cell r="P1302">
            <v>12.07</v>
          </cell>
        </row>
        <row r="1303">
          <cell r="P1303">
            <v>15</v>
          </cell>
        </row>
        <row r="1304">
          <cell r="P1304">
            <v>10.9</v>
          </cell>
        </row>
        <row r="1305">
          <cell r="P1305">
            <v>10.9</v>
          </cell>
        </row>
        <row r="1306">
          <cell r="P1306">
            <v>10.9</v>
          </cell>
        </row>
        <row r="1307">
          <cell r="P1307">
            <v>10.9</v>
          </cell>
        </row>
        <row r="1308">
          <cell r="P1308">
            <v>15</v>
          </cell>
        </row>
        <row r="1309">
          <cell r="P1309">
            <v>10.9</v>
          </cell>
        </row>
        <row r="1310">
          <cell r="P1310">
            <v>10.9</v>
          </cell>
        </row>
        <row r="1311">
          <cell r="P1311">
            <v>10.9</v>
          </cell>
        </row>
        <row r="1312">
          <cell r="P1312">
            <v>10.9</v>
          </cell>
        </row>
        <row r="1313">
          <cell r="P1313">
            <v>10.9</v>
          </cell>
        </row>
        <row r="1314">
          <cell r="P1314">
            <v>10.5</v>
          </cell>
        </row>
        <row r="1315">
          <cell r="P1315">
            <v>10.5</v>
          </cell>
        </row>
        <row r="1316">
          <cell r="P1316">
            <v>10.5</v>
          </cell>
        </row>
        <row r="1317">
          <cell r="P1317">
            <v>10.5</v>
          </cell>
        </row>
        <row r="1318">
          <cell r="P1318">
            <v>10.5</v>
          </cell>
        </row>
        <row r="1319">
          <cell r="P1319">
            <v>10.5</v>
          </cell>
        </row>
        <row r="1320">
          <cell r="P1320">
            <v>10.5</v>
          </cell>
        </row>
        <row r="1321">
          <cell r="P1321">
            <v>10.5</v>
          </cell>
        </row>
        <row r="1322">
          <cell r="P1322">
            <v>10.5</v>
          </cell>
        </row>
        <row r="1323">
          <cell r="P1323">
            <v>10.5</v>
          </cell>
        </row>
        <row r="1324">
          <cell r="P1324">
            <v>9.7799999999999994</v>
          </cell>
        </row>
        <row r="1325">
          <cell r="P1325">
            <v>9.7799999999999994</v>
          </cell>
        </row>
        <row r="1326">
          <cell r="P1326">
            <v>9.7799999999999994</v>
          </cell>
        </row>
        <row r="1327">
          <cell r="P1327">
            <v>9.7799999999999994</v>
          </cell>
        </row>
        <row r="1328">
          <cell r="P1328">
            <v>9.7799999999999994</v>
          </cell>
        </row>
        <row r="1329">
          <cell r="P1329">
            <v>10.55</v>
          </cell>
        </row>
        <row r="1330">
          <cell r="P1330">
            <v>10.55</v>
          </cell>
        </row>
        <row r="1331">
          <cell r="P1331">
            <v>10.55</v>
          </cell>
        </row>
        <row r="1332">
          <cell r="P1332">
            <v>10.55</v>
          </cell>
        </row>
        <row r="1333">
          <cell r="P1333">
            <v>10.55</v>
          </cell>
        </row>
        <row r="1334">
          <cell r="P1334">
            <v>10</v>
          </cell>
        </row>
        <row r="1335">
          <cell r="P1335">
            <v>10</v>
          </cell>
        </row>
        <row r="1336">
          <cell r="P1336">
            <v>10</v>
          </cell>
        </row>
        <row r="1337">
          <cell r="P1337">
            <v>10</v>
          </cell>
        </row>
        <row r="1338">
          <cell r="P1338">
            <v>10</v>
          </cell>
        </row>
        <row r="1339">
          <cell r="P1339">
            <v>9.7799999999999994</v>
          </cell>
        </row>
        <row r="1340">
          <cell r="P1340">
            <v>9.7799999999999994</v>
          </cell>
        </row>
        <row r="1341">
          <cell r="P1341">
            <v>9.7799999999999994</v>
          </cell>
        </row>
        <row r="1342">
          <cell r="P1342">
            <v>9.7799999999999994</v>
          </cell>
        </row>
        <row r="1343">
          <cell r="P1343">
            <v>9.7799999999999994</v>
          </cell>
        </row>
        <row r="1344">
          <cell r="P1344">
            <v>22.25</v>
          </cell>
        </row>
        <row r="1345">
          <cell r="P1345">
            <v>22.25</v>
          </cell>
        </row>
        <row r="1346">
          <cell r="P1346">
            <v>22.25</v>
          </cell>
        </row>
        <row r="1347">
          <cell r="P1347">
            <v>22.25</v>
          </cell>
        </row>
        <row r="1348">
          <cell r="P1348">
            <v>22.25</v>
          </cell>
        </row>
        <row r="1349">
          <cell r="P1349">
            <v>22.25</v>
          </cell>
        </row>
        <row r="1350">
          <cell r="P1350">
            <v>24.4559</v>
          </cell>
        </row>
        <row r="1351">
          <cell r="P1351">
            <v>24.4559</v>
          </cell>
        </row>
        <row r="1352">
          <cell r="P1352">
            <v>24.4559</v>
          </cell>
        </row>
        <row r="1353">
          <cell r="P1353">
            <v>24.4559</v>
          </cell>
        </row>
        <row r="1354">
          <cell r="P1354">
            <v>24.4559</v>
          </cell>
        </row>
        <row r="1355">
          <cell r="P1355">
            <v>24.4559</v>
          </cell>
        </row>
        <row r="1356">
          <cell r="P1356">
            <v>21.033025190000004</v>
          </cell>
        </row>
        <row r="1357">
          <cell r="P1357">
            <v>21.033025190000004</v>
          </cell>
        </row>
        <row r="1358">
          <cell r="P1358">
            <v>21.033025190000004</v>
          </cell>
        </row>
        <row r="1359">
          <cell r="P1359" t="str">
            <v>R$23,66 (pelos  primeiros 2.571 m³ movimentadosou não); R$21,03 (após a movimentação dos primeiros 2.571 m³)</v>
          </cell>
        </row>
        <row r="1360">
          <cell r="P1360">
            <v>21.033025190000004</v>
          </cell>
        </row>
        <row r="1361">
          <cell r="P1361" t="str">
            <v>R$23,66 (pelos  primeiros 3.054 m³ movimentadosou não); R$21,03 (após a movimentação dos primeiros 3.054 m³)</v>
          </cell>
        </row>
        <row r="1362">
          <cell r="P1362">
            <v>21.033025190000004</v>
          </cell>
        </row>
        <row r="1363">
          <cell r="P1363">
            <v>21.033025190000004</v>
          </cell>
        </row>
        <row r="1364">
          <cell r="P1364">
            <v>21.033025190000004</v>
          </cell>
        </row>
        <row r="1365">
          <cell r="P1365" t="str">
            <v>R$23,66 (pelos  primeiros 2.571 m³ movimentadosou não); R$21,03 (após a movimentação dos primeiros 2.571 m³)</v>
          </cell>
        </row>
        <row r="1366">
          <cell r="P1366">
            <v>21.033025190000004</v>
          </cell>
        </row>
        <row r="1367">
          <cell r="P1367" t="str">
            <v>R$23,66 (pelos  primeiros 3.054 m³ movimentadosou não); R$21,03 (após a movimentação dos primeiros 3.054 m³)</v>
          </cell>
        </row>
        <row r="1368">
          <cell r="P1368">
            <v>19.010000000000002</v>
          </cell>
        </row>
        <row r="1369">
          <cell r="P1369">
            <v>19.010000000000002</v>
          </cell>
        </row>
        <row r="1370">
          <cell r="P1370">
            <v>19.010000000000002</v>
          </cell>
        </row>
        <row r="1371">
          <cell r="P1371" t="str">
            <v>R$ 21,38 (pelos  primeiros 2.571 m³ movimentadosou não); R$ 19,01 (após a movimentação dos primeiros 2.571 m³)</v>
          </cell>
        </row>
        <row r="1372">
          <cell r="P1372">
            <v>19.010000000000002</v>
          </cell>
        </row>
        <row r="1373">
          <cell r="P1373" t="str">
            <v>R$ 21,38 (pelos  primeiros 3.054 m³ movimentadosou não); R$ 19,01 (após a movimentação dos primeiros 3.054 m³)</v>
          </cell>
        </row>
        <row r="1374">
          <cell r="P1374">
            <v>18.36</v>
          </cell>
        </row>
        <row r="1375">
          <cell r="P1375">
            <v>18.36</v>
          </cell>
        </row>
        <row r="1376">
          <cell r="P1376">
            <v>18.36</v>
          </cell>
        </row>
        <row r="1377">
          <cell r="P1377" t="str">
            <v>R$ 20,65 (pelos  primeiros 2.571 m³ movimentadosou não); R$ 18,36 (após a movimentação dos primeiros 2.571 m³)</v>
          </cell>
        </row>
        <row r="1378">
          <cell r="P1378">
            <v>18.36</v>
          </cell>
        </row>
        <row r="1379">
          <cell r="P1379" t="str">
            <v>R$ 20,65 (pelos  primeiros 3.054 m³ movimentadosou não); R$ 18,36 (após a movimentação dos primeiros 3.054 m³)</v>
          </cell>
        </row>
        <row r="1380">
          <cell r="P1380">
            <v>18.36</v>
          </cell>
        </row>
        <row r="1381">
          <cell r="P1381">
            <v>18.36</v>
          </cell>
        </row>
        <row r="1382">
          <cell r="P1382">
            <v>18.36</v>
          </cell>
        </row>
        <row r="1383">
          <cell r="P1383">
            <v>18.36</v>
          </cell>
        </row>
        <row r="1384">
          <cell r="P1384">
            <v>18.36</v>
          </cell>
        </row>
        <row r="1385">
          <cell r="P1385" t="str">
            <v>R$ 20,65 (para os primeiros 1.222 m³ movimentados); R$ 18,36 (após a movimentação dos primeiros 1.222 m³)</v>
          </cell>
        </row>
        <row r="1386">
          <cell r="P1386">
            <v>18.359075000000001</v>
          </cell>
        </row>
        <row r="1387">
          <cell r="P1387">
            <v>18.359075000000001</v>
          </cell>
        </row>
        <row r="1388">
          <cell r="P1388">
            <v>18.359075000000001</v>
          </cell>
        </row>
        <row r="1389">
          <cell r="P1389">
            <v>18.359075000000001</v>
          </cell>
        </row>
        <row r="1390">
          <cell r="P1390">
            <v>18.359075000000001</v>
          </cell>
        </row>
        <row r="1391">
          <cell r="P1391" t="str">
            <v>R$ 20,65 (para os primeiros 1.222 m³ movimentados)</v>
          </cell>
        </row>
        <row r="1392">
          <cell r="P1392">
            <v>17</v>
          </cell>
        </row>
        <row r="1393">
          <cell r="P1393">
            <v>17</v>
          </cell>
        </row>
        <row r="1394">
          <cell r="P1394">
            <v>17</v>
          </cell>
        </row>
        <row r="1395">
          <cell r="P1395">
            <v>17</v>
          </cell>
        </row>
        <row r="1396">
          <cell r="P1396">
            <v>17</v>
          </cell>
        </row>
        <row r="1397">
          <cell r="P1397">
            <v>17</v>
          </cell>
        </row>
        <row r="1398">
          <cell r="P1398">
            <v>17</v>
          </cell>
        </row>
        <row r="1399">
          <cell r="P1399">
            <v>23.24</v>
          </cell>
        </row>
        <row r="1400">
          <cell r="P1400">
            <v>23.24</v>
          </cell>
        </row>
        <row r="1401">
          <cell r="P1401" t="str">
            <v>R$19,73/m³ - des + util tanq + car</v>
          </cell>
        </row>
        <row r="1402">
          <cell r="P1402" t="str">
            <v>R$ 7,15/m³ armazenagem prazo de utilização 15 (dias ou fração); R$ 4,91/m³ DG CT; R$4,91/m³ CG CT</v>
          </cell>
        </row>
        <row r="1403">
          <cell r="P1403">
            <v>54.38</v>
          </cell>
        </row>
        <row r="1404">
          <cell r="P1404">
            <v>54.38</v>
          </cell>
        </row>
        <row r="1405">
          <cell r="P1405" t="str">
            <v>R$50,13/m³ - des + util tanq + car</v>
          </cell>
        </row>
        <row r="1406">
          <cell r="P1406" t="str">
            <v>R$ 14,91/m³ armazenagem prazo de utilização 15 (dias ou fração); R$15,43/m³ CG CT; R$15,43/m³ DG CT</v>
          </cell>
        </row>
        <row r="1407">
          <cell r="P1407" t="str">
            <v>R$ 7,15/m³ armazenagem prazo de utilização 15 (dias ou fração); R$ 4,91/m³ DG CT; R$4,91/m³ CG CT</v>
          </cell>
        </row>
        <row r="1408">
          <cell r="P1408" t="str">
            <v>R$ 14,91/m³ armazenagem prazo de utilização 15 (dias ou fração); R$15,43/m³ CG CT; R$15,43/m³ DG CT</v>
          </cell>
        </row>
        <row r="1409">
          <cell r="P1409" t="str">
            <v>R$ 7,15/m³ armazenagem prazo de utilização 15 (dias ou fração); R$ 4,91/m³ DG CT; R$4,91/m³ CG CT</v>
          </cell>
        </row>
        <row r="1410">
          <cell r="P1410" t="str">
            <v>R$ 5,36/m³ armazenagem prazo de utilização 15 (dias ou fração); R$ 3,68/m³ DG CT; R$3,68/m³ CG CT</v>
          </cell>
        </row>
        <row r="1411">
          <cell r="P1411" t="str">
            <v>R$ 5,36/m³ armazenagem prazo de utilização 15 (dias ou fração); R$ 3,68/m³ DG CT; R$3,68/m³ CG CT</v>
          </cell>
        </row>
        <row r="1412">
          <cell r="P1412" t="str">
            <v>R$ 3,68/m³ DG CT; R$3,68/m³ CG CT; R$5,36/m³ armazenagem prazo de utilização 15 (dias ou fração)</v>
          </cell>
        </row>
        <row r="1413">
          <cell r="P1413" t="str">
            <v>R$ 7,15/m³ armazenagem prazo de utilização 15 (dias ou fração); R$ 4,91/m³ DG CT; R$4,91/m³ CG CT</v>
          </cell>
        </row>
        <row r="1414">
          <cell r="P1414" t="str">
            <v>R$ 5,36/m³ armazenagem prazo de utilização 15 (dias ou fração); R$ 3,68/m³ DG CT; R$3,68/m³ CG CT</v>
          </cell>
        </row>
        <row r="1415">
          <cell r="P1415" t="str">
            <v>R$ 5,36/m³ armazenagem prazo de utilização 15 (dias ou fração); R$ 3,68/m³ DG CT; R$3,68/m³ CG CT</v>
          </cell>
        </row>
        <row r="1416">
          <cell r="P1416" t="str">
            <v>R$ 3,68/m³ DG CT; R$3,68/m³ CG CT; R$5,36/m³ armazenagem prazo de utilização 15 (dias ou fração)</v>
          </cell>
        </row>
        <row r="1417">
          <cell r="P1417" t="str">
            <v>R$ 3,43/m³ DG CT;R$ 3,43/m³CG CT;R$ 4,99/m³ armazenagem</v>
          </cell>
        </row>
        <row r="1418">
          <cell r="P1418" t="str">
            <v>R$ 14,91/m³ armazenagem prazo de utilização 15 (dias ou fração); R$15,43/m³ CG CT; R$15,43/m³ DG CT</v>
          </cell>
        </row>
        <row r="1419">
          <cell r="P1419" t="str">
            <v>R$ 14,91/m³ armazenagem prazo de utilização 15 (dias ou fração); R$15,43/m³ CG CT; R$15,43/m³ DG CT</v>
          </cell>
        </row>
        <row r="1420">
          <cell r="P1420" t="str">
            <v>R$ 14,91/m³ armazenagem prazo de utilização 15 (dias ou fração); R$15,43/m³ CG CT; R$15,43/m³ DG CT</v>
          </cell>
        </row>
        <row r="1421">
          <cell r="P1421" t="str">
            <v>R$ 14,91/m³ armazenagem prazo de utilização 15 (dias ou fração); R$15,43/m³ CG CT; R$15,43/m³ DG CT</v>
          </cell>
        </row>
        <row r="1422">
          <cell r="P1422" t="str">
            <v>R$ 13,88/m³ de armazenagem;R$ 14,36/m³ CG CT;R$ 14,36/m³ DG CT</v>
          </cell>
        </row>
        <row r="1423">
          <cell r="P1423" t="str">
            <v>R$ 3,43/m³ DG CT;R$ 3,43/m³CG CT;R$ 4,99/m³ armazenagem</v>
          </cell>
        </row>
        <row r="1424">
          <cell r="P1424" t="str">
            <v>R$ 3,43/m³ DG CT;R$ 3,43/m³CG CT;R$ 4,99/m³ armazenagem</v>
          </cell>
        </row>
        <row r="1425">
          <cell r="P1425" t="str">
            <v>R$ 13,88/m³ de armazenagem;R$ 14,36/m³ CG CT;R$ 14,36/m³ DG CT</v>
          </cell>
        </row>
        <row r="1426">
          <cell r="P1426" t="str">
            <v>R$ 3,43/m³ DG CT;R$ 3,43/m³CG CT;R$ 4,99/m³ armazenagem</v>
          </cell>
        </row>
        <row r="1427">
          <cell r="P1427" t="str">
            <v>R$3,16/m³ - carregamento de CT
R$3,16/m³ - descarga de CT
R$4,60/m³ - armazenagem</v>
          </cell>
        </row>
        <row r="1428">
          <cell r="P1428" t="str">
            <v>*</v>
          </cell>
        </row>
        <row r="1429">
          <cell r="P1429" t="str">
            <v>*</v>
          </cell>
        </row>
        <row r="1430">
          <cell r="P1430" t="str">
            <v>*</v>
          </cell>
        </row>
        <row r="1431">
          <cell r="P1431" t="str">
            <v>*</v>
          </cell>
        </row>
        <row r="1432">
          <cell r="P1432" t="str">
            <v>*</v>
          </cell>
        </row>
        <row r="1433">
          <cell r="P1433" t="str">
            <v>*</v>
          </cell>
        </row>
        <row r="1434">
          <cell r="P1434" t="str">
            <v>*</v>
          </cell>
        </row>
        <row r="1435">
          <cell r="P1435" t="str">
            <v>*</v>
          </cell>
        </row>
        <row r="1436">
          <cell r="P1436" t="str">
            <v>*</v>
          </cell>
        </row>
        <row r="1437">
          <cell r="P1437" t="str">
            <v>*</v>
          </cell>
        </row>
        <row r="1438">
          <cell r="P1438" t="str">
            <v>*</v>
          </cell>
        </row>
        <row r="1439">
          <cell r="P1439" t="str">
            <v>*</v>
          </cell>
        </row>
        <row r="1440">
          <cell r="P1440" t="str">
            <v>*</v>
          </cell>
        </row>
        <row r="1441">
          <cell r="P1441" t="str">
            <v>*</v>
          </cell>
        </row>
        <row r="1442">
          <cell r="P1442" t="str">
            <v>*</v>
          </cell>
        </row>
        <row r="1443">
          <cell r="P1443" t="str">
            <v>*</v>
          </cell>
        </row>
        <row r="1444">
          <cell r="P1444" t="str">
            <v>*</v>
          </cell>
        </row>
        <row r="1445">
          <cell r="P1445" t="str">
            <v>R$13,23/m³ - carregamento de CT
R$13,23/m³ - descarga de CT
R$12,79/m³ - armazenagem</v>
          </cell>
        </row>
        <row r="1446">
          <cell r="P1446" t="str">
            <v>R$3,16/m³ - carregamento de CT
R$3,16/m³ - descarga de CT
R$4,60/m³ - armazenagem</v>
          </cell>
        </row>
        <row r="1447">
          <cell r="P1447">
            <v>10.66</v>
          </cell>
        </row>
        <row r="1448">
          <cell r="P1448">
            <v>10.66</v>
          </cell>
        </row>
        <row r="1449">
          <cell r="P1449">
            <v>10.66</v>
          </cell>
        </row>
        <row r="1450">
          <cell r="P1450">
            <v>10.66</v>
          </cell>
        </row>
        <row r="1451">
          <cell r="P1451">
            <v>10.66</v>
          </cell>
        </row>
        <row r="1452">
          <cell r="P1452">
            <v>10.66</v>
          </cell>
        </row>
        <row r="1453">
          <cell r="P1453">
            <v>10.66</v>
          </cell>
        </row>
        <row r="1454">
          <cell r="P1454">
            <v>10.66</v>
          </cell>
        </row>
        <row r="1455">
          <cell r="P1455">
            <v>10.66</v>
          </cell>
        </row>
        <row r="1456">
          <cell r="P1456">
            <v>10.66</v>
          </cell>
        </row>
        <row r="1457">
          <cell r="P1457">
            <v>10.66</v>
          </cell>
        </row>
        <row r="1458">
          <cell r="P1458">
            <v>10.66</v>
          </cell>
        </row>
        <row r="1459">
          <cell r="P1459">
            <v>10.66</v>
          </cell>
        </row>
        <row r="1460">
          <cell r="P1460">
            <v>10.66</v>
          </cell>
        </row>
        <row r="1461">
          <cell r="P1461">
            <v>10.66</v>
          </cell>
        </row>
        <row r="1462">
          <cell r="P1462">
            <v>10.66</v>
          </cell>
        </row>
        <row r="1463">
          <cell r="P1463">
            <v>10.66</v>
          </cell>
        </row>
        <row r="1464">
          <cell r="P1464">
            <v>10.66</v>
          </cell>
        </row>
        <row r="1465">
          <cell r="P1465">
            <v>9.5</v>
          </cell>
        </row>
        <row r="1466">
          <cell r="P1466">
            <v>9.5</v>
          </cell>
        </row>
        <row r="1467">
          <cell r="P1467">
            <v>9.5</v>
          </cell>
        </row>
        <row r="1468">
          <cell r="P1468">
            <v>9.5</v>
          </cell>
        </row>
        <row r="1469">
          <cell r="P1469">
            <v>9.5</v>
          </cell>
        </row>
        <row r="1470">
          <cell r="P1470">
            <v>9.5</v>
          </cell>
        </row>
        <row r="1471">
          <cell r="P1471">
            <v>9.5</v>
          </cell>
        </row>
        <row r="1472">
          <cell r="P1472">
            <v>9.5</v>
          </cell>
        </row>
        <row r="1473">
          <cell r="P1473">
            <v>9.5</v>
          </cell>
        </row>
        <row r="1474">
          <cell r="P1474">
            <v>9.5</v>
          </cell>
        </row>
        <row r="1475">
          <cell r="P1475">
            <v>9.5</v>
          </cell>
        </row>
        <row r="1476">
          <cell r="P1476">
            <v>9.5</v>
          </cell>
        </row>
        <row r="1477">
          <cell r="P1477">
            <v>9.5</v>
          </cell>
        </row>
        <row r="1478">
          <cell r="P1478">
            <v>9</v>
          </cell>
        </row>
        <row r="1479">
          <cell r="P1479">
            <v>9</v>
          </cell>
        </row>
        <row r="1480">
          <cell r="P1480">
            <v>9</v>
          </cell>
        </row>
        <row r="1481">
          <cell r="P1481">
            <v>9</v>
          </cell>
        </row>
        <row r="1482">
          <cell r="P1482">
            <v>9</v>
          </cell>
        </row>
        <row r="1483">
          <cell r="P1483" t="str">
            <v>*</v>
          </cell>
        </row>
        <row r="1484">
          <cell r="P1484" t="str">
            <v>*</v>
          </cell>
        </row>
        <row r="1485">
          <cell r="P1485" t="str">
            <v>*</v>
          </cell>
        </row>
        <row r="1486">
          <cell r="P1486" t="str">
            <v>*</v>
          </cell>
        </row>
        <row r="1487">
          <cell r="P1487" t="str">
            <v>*</v>
          </cell>
        </row>
        <row r="1488">
          <cell r="P1488" t="str">
            <v>*</v>
          </cell>
        </row>
        <row r="1489">
          <cell r="P1489" t="str">
            <v>*</v>
          </cell>
        </row>
        <row r="1490">
          <cell r="P1490" t="str">
            <v>*</v>
          </cell>
        </row>
        <row r="1491">
          <cell r="P1491" t="str">
            <v>*</v>
          </cell>
        </row>
        <row r="1492">
          <cell r="P1492">
            <v>8.9183749999999993</v>
          </cell>
        </row>
        <row r="1493">
          <cell r="P1493" t="str">
            <v>*</v>
          </cell>
        </row>
        <row r="1494">
          <cell r="P1494" t="str">
            <v>*</v>
          </cell>
        </row>
        <row r="1495">
          <cell r="P1495" t="str">
            <v>*</v>
          </cell>
        </row>
        <row r="1496">
          <cell r="P1496" t="str">
            <v>*</v>
          </cell>
        </row>
        <row r="1497">
          <cell r="P1497" t="str">
            <v>*</v>
          </cell>
        </row>
        <row r="1498">
          <cell r="P1498" t="str">
            <v>*</v>
          </cell>
        </row>
        <row r="1499">
          <cell r="P1499" t="str">
            <v>*</v>
          </cell>
        </row>
        <row r="1500">
          <cell r="P1500" t="str">
            <v>*</v>
          </cell>
        </row>
        <row r="1501">
          <cell r="P1501" t="str">
            <v>*</v>
          </cell>
        </row>
        <row r="1502">
          <cell r="P1502" t="str">
            <v>*</v>
          </cell>
        </row>
        <row r="1503">
          <cell r="P1503" t="str">
            <v>*</v>
          </cell>
        </row>
        <row r="1504">
          <cell r="P1504" t="str">
            <v>*</v>
          </cell>
        </row>
        <row r="1505">
          <cell r="P1505" t="str">
            <v>*</v>
          </cell>
        </row>
        <row r="1506">
          <cell r="P1506">
            <v>9.7799999999999994</v>
          </cell>
        </row>
        <row r="1507">
          <cell r="P1507">
            <v>9.7799999999999994</v>
          </cell>
        </row>
        <row r="1508">
          <cell r="P1508">
            <v>9.7799999999999994</v>
          </cell>
        </row>
        <row r="1509">
          <cell r="P1509">
            <v>9.7799999999999994</v>
          </cell>
        </row>
        <row r="1510">
          <cell r="P1510">
            <v>9.7799999999999994</v>
          </cell>
        </row>
        <row r="1511">
          <cell r="P1511">
            <v>9.7799999999999994</v>
          </cell>
        </row>
        <row r="1512">
          <cell r="P1512">
            <v>5.37</v>
          </cell>
        </row>
        <row r="1513">
          <cell r="P1513">
            <v>5.37</v>
          </cell>
        </row>
        <row r="1514">
          <cell r="P1514">
            <v>5.37</v>
          </cell>
        </row>
        <row r="1515">
          <cell r="P1515">
            <v>5.37</v>
          </cell>
        </row>
        <row r="1516">
          <cell r="P1516">
            <v>5.37</v>
          </cell>
        </row>
        <row r="1517">
          <cell r="P1517" t="str">
            <v>*</v>
          </cell>
        </row>
        <row r="1518">
          <cell r="P1518">
            <v>0</v>
          </cell>
        </row>
        <row r="1519">
          <cell r="P1519" t="str">
            <v xml:space="preserve">R$5,14/m³ - Carregamento 
</v>
          </cell>
        </row>
        <row r="1520">
          <cell r="P1520" t="str">
            <v xml:space="preserve">R$ 3,92/m³ - Carregamento Rodoviário
</v>
          </cell>
        </row>
        <row r="1521">
          <cell r="P1521" t="str">
            <v xml:space="preserve">R$ 9,61/m³ armazenagem -prazo de utilização 15 (dias ou fração); R$ 3,92/m³ - Carga CT ; R$ 3,92/m³ Descarga CT </v>
          </cell>
        </row>
        <row r="1522">
          <cell r="P1522" t="str">
            <v xml:space="preserve">R$ 3,92/m³ - Carregamento Rodoviário
</v>
          </cell>
        </row>
        <row r="1523">
          <cell r="P1523" t="str">
            <v>R$ 3,65 CG CT; R$ 3,65 DG CT</v>
          </cell>
        </row>
        <row r="1524">
          <cell r="P1524" t="str">
            <v>R$ 3,65 CG CT; R$ 3,65 DG CT; R$ 34,20 transporte dutoviário</v>
          </cell>
        </row>
        <row r="1525">
          <cell r="P1525" t="str">
            <v>R$49,37/m³ - car + des + util tanq</v>
          </cell>
        </row>
        <row r="1526">
          <cell r="P1526">
            <v>53.55</v>
          </cell>
        </row>
        <row r="1527">
          <cell r="P1527" t="str">
            <v xml:space="preserve">R$ 15,26/m³ armazenagem -prazo de utilização 15 (dias ou fração);
R$  14,91/m³ Carga CT ;
R$ 14,91/m³ Descarga CT 
</v>
          </cell>
        </row>
        <row r="1528">
          <cell r="P1528" t="str">
            <v xml:space="preserve">R$ 15,26/m³ armazenagem -prazo de utilização 15 (dias ou fração);
R$  14,91/m³ Carga CT ;
R$ 14,91/m³ Descarga CT 
</v>
          </cell>
        </row>
        <row r="1529">
          <cell r="P1529" t="str">
            <v xml:space="preserve">R$ 15,26/m³ armazenagem -prazo de utilização 15 (dias ou fração);
R$  14,91/m³ Carga CT ;
R$ 14,91/m³ Descarga CT 
</v>
          </cell>
        </row>
        <row r="1530">
          <cell r="P1530" t="str">
            <v xml:space="preserve">R$ 14,20/m³ armazenagem;
R$  13,88/m³ Carga CT ;
R$ 13,88/m³ Descarga CT 
</v>
          </cell>
        </row>
        <row r="1531">
          <cell r="P1531" t="str">
            <v>R$3,36/m³ - carregamento de CT
R$3,36/m³ - descarga de CT
R$8,24/m³ - armazenagem
R$25,55/m³ - transporte dutoviário</v>
          </cell>
        </row>
        <row r="1532">
          <cell r="P1532" t="str">
            <v>R$3,36/m³ - carregamento de CT
R$3,36/m³ - descarga de CT
R$8,24/m³ - armazenagem
R$25,55/m³ - transporte dutoviário</v>
          </cell>
        </row>
        <row r="1533">
          <cell r="P1533" t="str">
            <v>R$12,79/m³ - carregamento de CT
R$12,79/m³ - descarga de CT
R$13,08/m³ - armazenagem</v>
          </cell>
        </row>
        <row r="1534">
          <cell r="P1534" t="str">
            <v>*</v>
          </cell>
        </row>
        <row r="1535">
          <cell r="P1535" t="str">
            <v>*</v>
          </cell>
        </row>
        <row r="1536">
          <cell r="P1536" t="str">
            <v>*</v>
          </cell>
        </row>
        <row r="1537">
          <cell r="P1537" t="str">
            <v>*</v>
          </cell>
        </row>
        <row r="1538">
          <cell r="P1538" t="str">
            <v>*</v>
          </cell>
        </row>
        <row r="1539">
          <cell r="P1539" t="str">
            <v>*</v>
          </cell>
        </row>
        <row r="1540">
          <cell r="P1540" t="str">
            <v>*</v>
          </cell>
        </row>
        <row r="1541">
          <cell r="P1541" t="str">
            <v>*</v>
          </cell>
        </row>
        <row r="1542">
          <cell r="P1542" t="str">
            <v>*</v>
          </cell>
        </row>
        <row r="1543">
          <cell r="P1543" t="str">
            <v>*</v>
          </cell>
        </row>
        <row r="1544">
          <cell r="P1544" t="str">
            <v>*</v>
          </cell>
        </row>
        <row r="1545">
          <cell r="P1545" t="str">
            <v>*</v>
          </cell>
        </row>
        <row r="1546">
          <cell r="P1546" t="str">
            <v>*</v>
          </cell>
        </row>
        <row r="1547">
          <cell r="P1547" t="str">
            <v>*</v>
          </cell>
        </row>
        <row r="1548">
          <cell r="P1548" t="str">
            <v>*</v>
          </cell>
        </row>
        <row r="1549">
          <cell r="P1549" t="str">
            <v>*</v>
          </cell>
        </row>
        <row r="1550">
          <cell r="P1550" t="str">
            <v>*</v>
          </cell>
        </row>
        <row r="1551">
          <cell r="P1551" t="str">
            <v>R$ 7,15/m³ armazenagem prazo de utilização 15 (dias ou fração); R$ 4,91/m³ DG CT; R$4,91/m³ CG CT</v>
          </cell>
        </row>
        <row r="1552">
          <cell r="P1552" t="str">
            <v>R$5,36/m³ armazenagem prazo de utilização 15 (dias ou fração; R$ 3,68/m³ DG CT; R$3,68/m³ CG CT</v>
          </cell>
        </row>
        <row r="1553">
          <cell r="P1553" t="str">
            <v>R$5,36/m³ armazenagem prazo de utilização 15 (dias ou fração; R$ 3,68/m³ DG CT; R$3,68/m³ CG CT</v>
          </cell>
        </row>
        <row r="1554">
          <cell r="P1554" t="str">
            <v>R$ 3,68/m³ DG CT; R$3,68/m³ CG CT; R$5,36/m³ armazenagem prazo de utilização 15 (dias ou fração)</v>
          </cell>
        </row>
        <row r="1555">
          <cell r="P1555" t="str">
            <v>R$19,73/m³ - des + util tanq + car</v>
          </cell>
        </row>
        <row r="1556">
          <cell r="P1556" t="str">
            <v>R$ 7,15/m³ armazenagem prazo de utilização 15 (dias ou fração); R$ 4,91/m³ DG CT; R$4,91/m³ CG CT</v>
          </cell>
        </row>
        <row r="1557">
          <cell r="P1557" t="str">
            <v>R$50,13/m³ - des + util tanq + car</v>
          </cell>
        </row>
        <row r="1558">
          <cell r="P1558" t="str">
            <v>R$ 14,91/m³ armazenagem prazo de utilização 15 (dias ou fração); R$15,43/m³ CG CT; R$15,43/m³ DG CT</v>
          </cell>
        </row>
        <row r="1559">
          <cell r="P1559" t="str">
            <v>R$ 7,15/m³ armazenagem prazo de utilização 15 (dias ou fração); R$ 4,91/m³ DG CT; R$4,91/m³ CG CT</v>
          </cell>
        </row>
        <row r="1560">
          <cell r="P1560" t="str">
            <v>R$ 14,91/m³ armazenagem prazo de utilização 15 (dias ou fração); R$15,43/m³ CG CT; R$15,43/m³ DG CT</v>
          </cell>
        </row>
        <row r="1561">
          <cell r="P1561" t="str">
            <v>R$ 7,15/m³ armazenagem prazo de utilização 15 (dias ou fração); R$ 4,91/m³ DG CT; R$4,91/m³ CG CT</v>
          </cell>
        </row>
        <row r="1562">
          <cell r="P1562" t="str">
            <v>R$5,36/m³ armazenagem prazo de utilização 15 (dias ou fração; R$ 3,68/m³ DG CT; R$3,68/m³ CG CT</v>
          </cell>
        </row>
        <row r="1563">
          <cell r="P1563" t="str">
            <v>R$5,36/m³ armazenagem prazo de utilização 15 (dias ou fração; R$ 3,68/m³ DG CT; R$3,68/m³ CG CT</v>
          </cell>
        </row>
        <row r="1564">
          <cell r="P1564" t="str">
            <v>R$ 3,68/m³ DG CT; R$3,68/m³ CG CT; R$5,36/m³ armazenagem prazo de utilização 15 (dias ou fração)</v>
          </cell>
        </row>
        <row r="1565">
          <cell r="P1565" t="str">
            <v>R$ 3,43/m³ DG CT;R$ 3,43/m³CG CT;R$ 4,99/m³ armazenagem</v>
          </cell>
        </row>
        <row r="1566">
          <cell r="P1566" t="str">
            <v>R$ 3,43/m³ DG CT;R$ 3,43/m³CG CT;R$ 4,99/m³ armazenagem</v>
          </cell>
        </row>
        <row r="1567">
          <cell r="P1567" t="str">
            <v>R$ 14,91/m³ armazenagem prazo de utilização 15 (dias ou fração); R$15,43/m³ CG CT; R$15,43/m³ DG CT</v>
          </cell>
        </row>
        <row r="1568">
          <cell r="P1568" t="str">
            <v>R$ 14,91/m³ armazenagem prazo de utilização 15 (dias ou fração); R$15,43/m³ CG CT; R$15,43/m³ DG CT</v>
          </cell>
        </row>
        <row r="1569">
          <cell r="P1569" t="str">
            <v>R$ 14,91/m³ armazenagem prazo de utilização 15 (dias ou fração); R$15,43/m³ CG CT; R$15,43/m³ DG CT</v>
          </cell>
        </row>
        <row r="1570">
          <cell r="P1570" t="str">
            <v>R$ 14,91/m³ armazenagem prazo de utilização 15 (dias ou fração); R$15,43/m³ CG CT; R$15,43/m³ DG CT</v>
          </cell>
        </row>
        <row r="1571">
          <cell r="P1571" t="str">
            <v>R$ 13,88/m³ de armazenagem;R$ 14,36/m³ CG CT;R$ 14,36/m³ DG CT</v>
          </cell>
        </row>
        <row r="1572">
          <cell r="P1572" t="str">
            <v>R$3,16/m³ - carregamento de CT
R$3,16/m³ - descarga de CT
R$4,60/m³ - armazenagem</v>
          </cell>
        </row>
        <row r="1573">
          <cell r="P1573" t="str">
            <v>R$3,16/m³ - carregamento de CT
R$3,16/m³ - descarga de CT
R$4,60/m³ - armazenagem</v>
          </cell>
        </row>
        <row r="1574">
          <cell r="P1574" t="str">
            <v>R$13,23/m³ - carregamento de CT
R$13,23/m³ - descarga de CT
R$12,79/m³ - armazenagem</v>
          </cell>
        </row>
        <row r="1575">
          <cell r="P1575">
            <v>16.07</v>
          </cell>
        </row>
        <row r="1576">
          <cell r="P1576">
            <v>16.07</v>
          </cell>
        </row>
        <row r="1577">
          <cell r="P1577">
            <v>16.07</v>
          </cell>
        </row>
        <row r="1578">
          <cell r="P1578">
            <v>16.07</v>
          </cell>
        </row>
        <row r="1579">
          <cell r="P1579">
            <v>16.07</v>
          </cell>
        </row>
        <row r="1580">
          <cell r="P1580">
            <v>16.07</v>
          </cell>
        </row>
        <row r="1581">
          <cell r="P1581">
            <v>28.63</v>
          </cell>
        </row>
        <row r="1582">
          <cell r="P1582">
            <v>28.63</v>
          </cell>
        </row>
        <row r="1583">
          <cell r="P1583">
            <v>28.63</v>
          </cell>
        </row>
        <row r="1584">
          <cell r="P1584">
            <v>28.63</v>
          </cell>
        </row>
        <row r="1585">
          <cell r="P1585">
            <v>28.63</v>
          </cell>
        </row>
        <row r="1586">
          <cell r="P1586">
            <v>28.63</v>
          </cell>
        </row>
        <row r="1587">
          <cell r="P1587">
            <v>30.69</v>
          </cell>
        </row>
        <row r="1588">
          <cell r="P1588">
            <v>30.69</v>
          </cell>
        </row>
        <row r="1589">
          <cell r="P1589">
            <v>30.69</v>
          </cell>
        </row>
        <row r="1590">
          <cell r="P1590">
            <v>30.69</v>
          </cell>
        </row>
        <row r="1591">
          <cell r="P1591">
            <v>30.69</v>
          </cell>
        </row>
        <row r="1592">
          <cell r="P1592">
            <v>30.69</v>
          </cell>
        </row>
        <row r="1593">
          <cell r="P1593">
            <v>30.69</v>
          </cell>
        </row>
        <row r="1594">
          <cell r="P1594">
            <v>30.69</v>
          </cell>
        </row>
        <row r="1595">
          <cell r="P1595">
            <v>30.69</v>
          </cell>
        </row>
        <row r="1596">
          <cell r="P1596">
            <v>30.69</v>
          </cell>
        </row>
        <row r="1597">
          <cell r="P1597">
            <v>30.69</v>
          </cell>
        </row>
        <row r="1598">
          <cell r="P1598">
            <v>30.69</v>
          </cell>
        </row>
        <row r="1599">
          <cell r="P1599">
            <v>41.84</v>
          </cell>
        </row>
        <row r="1600">
          <cell r="P1600">
            <v>41.84</v>
          </cell>
        </row>
        <row r="1601">
          <cell r="P1601">
            <v>41.84</v>
          </cell>
        </row>
        <row r="1602">
          <cell r="P1602">
            <v>41.84</v>
          </cell>
        </row>
        <row r="1603">
          <cell r="P1603">
            <v>44.67</v>
          </cell>
        </row>
        <row r="1604">
          <cell r="P1604">
            <v>44.67</v>
          </cell>
        </row>
        <row r="1605">
          <cell r="P1605">
            <v>44.67</v>
          </cell>
        </row>
        <row r="1606">
          <cell r="P1606">
            <v>44.67</v>
          </cell>
        </row>
        <row r="1607">
          <cell r="P1607">
            <v>44.67</v>
          </cell>
        </row>
        <row r="1608">
          <cell r="P1608">
            <v>44.67</v>
          </cell>
        </row>
        <row r="1609">
          <cell r="P1609">
            <v>44.67</v>
          </cell>
        </row>
        <row r="1610">
          <cell r="P1610">
            <v>44.67</v>
          </cell>
        </row>
        <row r="1611">
          <cell r="P1611">
            <v>44.67</v>
          </cell>
        </row>
        <row r="1612">
          <cell r="P1612">
            <v>37.85</v>
          </cell>
        </row>
        <row r="1613">
          <cell r="P1613">
            <v>37.85</v>
          </cell>
        </row>
        <row r="1614">
          <cell r="P1614">
            <v>37.85</v>
          </cell>
        </row>
        <row r="1615">
          <cell r="P1615">
            <v>37.85</v>
          </cell>
        </row>
        <row r="1616">
          <cell r="P1616">
            <v>37.85</v>
          </cell>
        </row>
        <row r="1617">
          <cell r="P1617">
            <v>37.85</v>
          </cell>
        </row>
        <row r="1618">
          <cell r="P1618">
            <v>37.85</v>
          </cell>
        </row>
        <row r="1619">
          <cell r="P1619">
            <v>37.85</v>
          </cell>
        </row>
        <row r="1620">
          <cell r="P1620">
            <v>36.36</v>
          </cell>
        </row>
        <row r="1621">
          <cell r="P1621">
            <v>36.36</v>
          </cell>
        </row>
        <row r="1622">
          <cell r="P1622">
            <v>36.36</v>
          </cell>
        </row>
        <row r="1623">
          <cell r="P1623">
            <v>36.36</v>
          </cell>
        </row>
        <row r="1624">
          <cell r="P1624">
            <v>34.47</v>
          </cell>
        </row>
        <row r="1625">
          <cell r="P1625">
            <v>34.47</v>
          </cell>
        </row>
        <row r="1626">
          <cell r="P1626">
            <v>34.47</v>
          </cell>
        </row>
        <row r="1627">
          <cell r="P1627">
            <v>34.47</v>
          </cell>
        </row>
        <row r="1628">
          <cell r="P1628">
            <v>27.8</v>
          </cell>
        </row>
        <row r="1629">
          <cell r="P1629">
            <v>27.8</v>
          </cell>
        </row>
        <row r="1630">
          <cell r="P1630">
            <v>27.8</v>
          </cell>
        </row>
        <row r="1631">
          <cell r="P1631">
            <v>27.8</v>
          </cell>
        </row>
        <row r="1632">
          <cell r="P1632">
            <v>27.8</v>
          </cell>
        </row>
        <row r="1633">
          <cell r="P1633">
            <v>27.8</v>
          </cell>
        </row>
        <row r="1634">
          <cell r="P1634">
            <v>24.99</v>
          </cell>
        </row>
        <row r="1635">
          <cell r="P1635">
            <v>24.99</v>
          </cell>
        </row>
        <row r="1636">
          <cell r="P1636">
            <v>24.99</v>
          </cell>
        </row>
        <row r="1637">
          <cell r="P1637">
            <v>24.99</v>
          </cell>
        </row>
        <row r="1638">
          <cell r="P1638">
            <v>24.99</v>
          </cell>
        </row>
        <row r="1639">
          <cell r="P1639">
            <v>24.99</v>
          </cell>
        </row>
        <row r="1640">
          <cell r="P1640">
            <v>23.18</v>
          </cell>
        </row>
        <row r="1641">
          <cell r="P1641">
            <v>23.18</v>
          </cell>
        </row>
        <row r="1642">
          <cell r="P1642">
            <v>23.18</v>
          </cell>
        </row>
        <row r="1643">
          <cell r="P1643">
            <v>23.18</v>
          </cell>
        </row>
        <row r="1644">
          <cell r="P1644">
            <v>23.18</v>
          </cell>
        </row>
        <row r="1645">
          <cell r="P1645">
            <v>22.47</v>
          </cell>
        </row>
        <row r="1646">
          <cell r="P1646">
            <v>22.47</v>
          </cell>
        </row>
        <row r="1647">
          <cell r="P1647">
            <v>22.47</v>
          </cell>
        </row>
        <row r="1648">
          <cell r="P1648">
            <v>22.47</v>
          </cell>
        </row>
        <row r="1649">
          <cell r="P1649">
            <v>22.47</v>
          </cell>
        </row>
        <row r="1650">
          <cell r="P1650">
            <v>22.47</v>
          </cell>
        </row>
        <row r="1651">
          <cell r="P1651">
            <v>22.47</v>
          </cell>
        </row>
        <row r="1652">
          <cell r="P1652">
            <v>22.47</v>
          </cell>
        </row>
        <row r="1653">
          <cell r="P1653">
            <v>22.47</v>
          </cell>
        </row>
        <row r="1654">
          <cell r="P1654">
            <v>22.47</v>
          </cell>
        </row>
        <row r="1655">
          <cell r="P1655">
            <v>22.47</v>
          </cell>
        </row>
        <row r="1656">
          <cell r="P1656">
            <v>22.47</v>
          </cell>
        </row>
        <row r="1657">
          <cell r="P1657">
            <v>22.47</v>
          </cell>
        </row>
        <row r="1658">
          <cell r="P1658">
            <v>22.47</v>
          </cell>
        </row>
        <row r="1659">
          <cell r="P1659">
            <v>22.47</v>
          </cell>
        </row>
        <row r="1660">
          <cell r="P1660">
            <v>21.3</v>
          </cell>
        </row>
        <row r="1661">
          <cell r="P1661">
            <v>21.3</v>
          </cell>
        </row>
        <row r="1662">
          <cell r="P1662">
            <v>21.3</v>
          </cell>
        </row>
        <row r="1663">
          <cell r="P1663">
            <v>21.3</v>
          </cell>
        </row>
        <row r="1664">
          <cell r="P1664">
            <v>21.3</v>
          </cell>
        </row>
        <row r="1665">
          <cell r="P1665">
            <v>32.53</v>
          </cell>
        </row>
        <row r="1666">
          <cell r="P1666">
            <v>32.53</v>
          </cell>
        </row>
        <row r="1667">
          <cell r="P1667">
            <v>32.53</v>
          </cell>
        </row>
        <row r="1668">
          <cell r="P1668">
            <v>32.53</v>
          </cell>
        </row>
        <row r="1669">
          <cell r="P1669">
            <v>34.729999999999997</v>
          </cell>
        </row>
        <row r="1670">
          <cell r="P1670">
            <v>34.729999999999997</v>
          </cell>
        </row>
        <row r="1671">
          <cell r="P1671">
            <v>34.729999999999997</v>
          </cell>
        </row>
        <row r="1672">
          <cell r="P1672">
            <v>34.729999999999997</v>
          </cell>
        </row>
        <row r="1673">
          <cell r="P1673">
            <v>29.43</v>
          </cell>
        </row>
        <row r="1674">
          <cell r="P1674">
            <v>29.43</v>
          </cell>
        </row>
        <row r="1675">
          <cell r="P1675">
            <v>29.43</v>
          </cell>
        </row>
        <row r="1676">
          <cell r="P1676">
            <v>29.43</v>
          </cell>
        </row>
        <row r="1677">
          <cell r="P1677">
            <v>29.43</v>
          </cell>
        </row>
        <row r="1678">
          <cell r="P1678">
            <v>29.43</v>
          </cell>
        </row>
        <row r="1679">
          <cell r="P1679">
            <v>29.43</v>
          </cell>
        </row>
        <row r="1680">
          <cell r="P1680">
            <v>29.43</v>
          </cell>
        </row>
        <row r="1681">
          <cell r="P1681">
            <v>29.43</v>
          </cell>
        </row>
        <row r="1682">
          <cell r="P1682">
            <v>29.43</v>
          </cell>
        </row>
        <row r="1683">
          <cell r="P1683">
            <v>29.43</v>
          </cell>
        </row>
        <row r="1684">
          <cell r="P1684">
            <v>29.43</v>
          </cell>
        </row>
        <row r="1685">
          <cell r="P1685">
            <v>28.28</v>
          </cell>
        </row>
        <row r="1686">
          <cell r="P1686">
            <v>28.28</v>
          </cell>
        </row>
        <row r="1687">
          <cell r="P1687">
            <v>28.28</v>
          </cell>
        </row>
        <row r="1688">
          <cell r="P1688">
            <v>28.28</v>
          </cell>
        </row>
        <row r="1689">
          <cell r="P1689">
            <v>26.8</v>
          </cell>
        </row>
        <row r="1690">
          <cell r="P1690">
            <v>26.8</v>
          </cell>
        </row>
        <row r="1691">
          <cell r="P1691">
            <v>26.8</v>
          </cell>
        </row>
        <row r="1692">
          <cell r="P1692">
            <v>26.8</v>
          </cell>
        </row>
        <row r="1693">
          <cell r="P1693">
            <v>26.8</v>
          </cell>
        </row>
        <row r="1694">
          <cell r="P1694">
            <v>68</v>
          </cell>
        </row>
        <row r="1695">
          <cell r="P1695">
            <v>68</v>
          </cell>
        </row>
        <row r="1696">
          <cell r="P1696">
            <v>68</v>
          </cell>
        </row>
        <row r="1697">
          <cell r="P1697">
            <v>12.45</v>
          </cell>
        </row>
        <row r="1698">
          <cell r="P1698">
            <v>12.45</v>
          </cell>
        </row>
        <row r="1699">
          <cell r="P1699">
            <v>12.45</v>
          </cell>
        </row>
        <row r="1700">
          <cell r="P1700">
            <v>12.45</v>
          </cell>
        </row>
        <row r="1701">
          <cell r="P1701">
            <v>12.45</v>
          </cell>
        </row>
        <row r="1702">
          <cell r="P1702">
            <v>12.45</v>
          </cell>
        </row>
        <row r="1703">
          <cell r="P1703">
            <v>12.33</v>
          </cell>
        </row>
        <row r="1704">
          <cell r="P1704">
            <v>12.33</v>
          </cell>
        </row>
        <row r="1705">
          <cell r="P1705">
            <v>12.33</v>
          </cell>
        </row>
        <row r="1706">
          <cell r="P1706">
            <v>12.33</v>
          </cell>
        </row>
        <row r="1707">
          <cell r="P1707">
            <v>12.33</v>
          </cell>
        </row>
        <row r="1708">
          <cell r="P1708">
            <v>12.33</v>
          </cell>
        </row>
        <row r="1709">
          <cell r="P1709">
            <v>12.33</v>
          </cell>
        </row>
        <row r="1710">
          <cell r="P1710">
            <v>12.33</v>
          </cell>
        </row>
        <row r="1711">
          <cell r="P1711">
            <v>12.33</v>
          </cell>
        </row>
        <row r="1712">
          <cell r="P1712">
            <v>12.33</v>
          </cell>
        </row>
        <row r="1713">
          <cell r="P1713">
            <v>12.33</v>
          </cell>
        </row>
        <row r="1714">
          <cell r="P1714">
            <v>12.33</v>
          </cell>
        </row>
        <row r="1715">
          <cell r="P1715">
            <v>11.13</v>
          </cell>
        </row>
        <row r="1716">
          <cell r="P1716">
            <v>11.13</v>
          </cell>
        </row>
        <row r="1717">
          <cell r="P1717">
            <v>11.13</v>
          </cell>
        </row>
        <row r="1718">
          <cell r="P1718">
            <v>11.13</v>
          </cell>
        </row>
        <row r="1719">
          <cell r="P1719">
            <v>11.13</v>
          </cell>
        </row>
        <row r="1720">
          <cell r="P1720">
            <v>11.13</v>
          </cell>
        </row>
        <row r="1721">
          <cell r="P1721">
            <v>11.13</v>
          </cell>
        </row>
        <row r="1722">
          <cell r="P1722">
            <v>11.13</v>
          </cell>
        </row>
        <row r="1723">
          <cell r="P1723">
            <v>11.13</v>
          </cell>
        </row>
        <row r="1724">
          <cell r="P1724">
            <v>11.13</v>
          </cell>
        </row>
        <row r="1725">
          <cell r="P1725">
            <v>11.13</v>
          </cell>
        </row>
        <row r="1726">
          <cell r="P1726">
            <v>11.13</v>
          </cell>
        </row>
        <row r="1727">
          <cell r="P1727">
            <v>11.13</v>
          </cell>
        </row>
        <row r="1728">
          <cell r="P1728">
            <v>11.13</v>
          </cell>
        </row>
        <row r="1729">
          <cell r="P1729">
            <v>11.13</v>
          </cell>
        </row>
        <row r="1730">
          <cell r="P1730">
            <v>11.13</v>
          </cell>
        </row>
        <row r="1731">
          <cell r="P1731">
            <v>11.13</v>
          </cell>
        </row>
        <row r="1732">
          <cell r="P1732">
            <v>11.13</v>
          </cell>
        </row>
        <row r="1733">
          <cell r="P1733">
            <v>11.13</v>
          </cell>
        </row>
        <row r="1734">
          <cell r="P1734">
            <v>11.13</v>
          </cell>
        </row>
        <row r="1735">
          <cell r="P1735">
            <v>11.13</v>
          </cell>
        </row>
        <row r="1736">
          <cell r="P1736">
            <v>11.13</v>
          </cell>
        </row>
        <row r="1737">
          <cell r="P1737">
            <v>11.13</v>
          </cell>
        </row>
        <row r="1738">
          <cell r="P1738">
            <v>11.13</v>
          </cell>
        </row>
        <row r="1739">
          <cell r="P1739">
            <v>11.13</v>
          </cell>
        </row>
        <row r="1740">
          <cell r="P1740">
            <v>11.13</v>
          </cell>
        </row>
        <row r="1741">
          <cell r="P1741">
            <v>11.13</v>
          </cell>
        </row>
        <row r="1742">
          <cell r="P1742">
            <v>11.13</v>
          </cell>
        </row>
        <row r="1743">
          <cell r="P1743">
            <v>11.13</v>
          </cell>
        </row>
        <row r="1744">
          <cell r="P1744">
            <v>11.13</v>
          </cell>
        </row>
        <row r="1745">
          <cell r="P1745">
            <v>11.13</v>
          </cell>
        </row>
        <row r="1746">
          <cell r="P1746">
            <v>11.13</v>
          </cell>
        </row>
        <row r="1747">
          <cell r="P1747">
            <v>11.13</v>
          </cell>
        </row>
        <row r="1748">
          <cell r="P1748">
            <v>11.13</v>
          </cell>
        </row>
        <row r="1749">
          <cell r="P1749">
            <v>11.13</v>
          </cell>
        </row>
        <row r="1750">
          <cell r="P1750">
            <v>11.13</v>
          </cell>
        </row>
        <row r="1751">
          <cell r="P1751">
            <v>10.63</v>
          </cell>
        </row>
        <row r="1752">
          <cell r="P1752">
            <v>10.63</v>
          </cell>
        </row>
        <row r="1753">
          <cell r="P1753">
            <v>10.63</v>
          </cell>
        </row>
        <row r="1754">
          <cell r="P1754">
            <v>10.63</v>
          </cell>
        </row>
        <row r="1755">
          <cell r="P1755">
            <v>10.63</v>
          </cell>
        </row>
        <row r="1756">
          <cell r="P1756">
            <v>10.63</v>
          </cell>
        </row>
        <row r="1757">
          <cell r="P1757">
            <v>10.14</v>
          </cell>
        </row>
        <row r="1758">
          <cell r="P1758">
            <v>10.14</v>
          </cell>
        </row>
        <row r="1759">
          <cell r="P1759">
            <v>10.14</v>
          </cell>
        </row>
        <row r="1760">
          <cell r="P1760">
            <v>10.14</v>
          </cell>
        </row>
        <row r="1761">
          <cell r="P1761">
            <v>10.14</v>
          </cell>
        </row>
        <row r="1762">
          <cell r="P1762">
            <v>10.14</v>
          </cell>
        </row>
        <row r="1763">
          <cell r="P1763">
            <v>10.14</v>
          </cell>
        </row>
        <row r="1764">
          <cell r="P1764">
            <v>10.14</v>
          </cell>
        </row>
        <row r="1765">
          <cell r="P1765">
            <v>10.14</v>
          </cell>
        </row>
        <row r="1766">
          <cell r="P1766">
            <v>10.14</v>
          </cell>
        </row>
        <row r="1767">
          <cell r="P1767">
            <v>10.14</v>
          </cell>
        </row>
        <row r="1768">
          <cell r="P1768">
            <v>10.14</v>
          </cell>
        </row>
        <row r="1769">
          <cell r="P1769">
            <v>10.14</v>
          </cell>
        </row>
        <row r="1770">
          <cell r="P1770">
            <v>10.14</v>
          </cell>
        </row>
        <row r="1771">
          <cell r="P1771">
            <v>10.14</v>
          </cell>
        </row>
        <row r="1772">
          <cell r="P1772">
            <v>10.14</v>
          </cell>
        </row>
        <row r="1773">
          <cell r="P1773">
            <v>10.14</v>
          </cell>
        </row>
        <row r="1774">
          <cell r="P1774">
            <v>10.14</v>
          </cell>
        </row>
        <row r="1775">
          <cell r="P1775">
            <v>10.14</v>
          </cell>
        </row>
        <row r="1776">
          <cell r="P1776">
            <v>10.14</v>
          </cell>
        </row>
        <row r="1777">
          <cell r="P1777">
            <v>10.14</v>
          </cell>
        </row>
        <row r="1778">
          <cell r="P1778">
            <v>9.3699999999999992</v>
          </cell>
        </row>
        <row r="1779">
          <cell r="P1779">
            <v>9.3699999999999992</v>
          </cell>
        </row>
        <row r="1780">
          <cell r="P1780">
            <v>9.3699999999999992</v>
          </cell>
        </row>
        <row r="1781">
          <cell r="P1781">
            <v>9.3699999999999992</v>
          </cell>
        </row>
        <row r="1782">
          <cell r="P1782">
            <v>9.3699999999999992</v>
          </cell>
        </row>
        <row r="1783">
          <cell r="P1783">
            <v>9.3699999999999992</v>
          </cell>
        </row>
        <row r="1784">
          <cell r="P1784">
            <v>21</v>
          </cell>
        </row>
        <row r="1785">
          <cell r="P1785">
            <v>21</v>
          </cell>
        </row>
        <row r="1786">
          <cell r="P1786">
            <v>21</v>
          </cell>
        </row>
        <row r="1787">
          <cell r="P1787">
            <v>21</v>
          </cell>
        </row>
        <row r="1788">
          <cell r="P1788">
            <v>22.51</v>
          </cell>
        </row>
        <row r="1789">
          <cell r="P1789">
            <v>22.51</v>
          </cell>
        </row>
        <row r="1790">
          <cell r="P1790">
            <v>22.51</v>
          </cell>
        </row>
        <row r="1791">
          <cell r="P1791">
            <v>22.51</v>
          </cell>
        </row>
        <row r="1792">
          <cell r="P1792">
            <v>20.8</v>
          </cell>
        </row>
        <row r="1793">
          <cell r="P1793">
            <v>20.8</v>
          </cell>
        </row>
        <row r="1794">
          <cell r="P1794">
            <v>20.8</v>
          </cell>
        </row>
        <row r="1795">
          <cell r="P1795">
            <v>20.8</v>
          </cell>
        </row>
        <row r="1796">
          <cell r="P1796">
            <v>20</v>
          </cell>
        </row>
        <row r="1797">
          <cell r="P1797">
            <v>20</v>
          </cell>
        </row>
        <row r="1798">
          <cell r="P1798">
            <v>20</v>
          </cell>
        </row>
        <row r="1799">
          <cell r="P1799">
            <v>20</v>
          </cell>
        </row>
        <row r="1800">
          <cell r="P1800">
            <v>20</v>
          </cell>
        </row>
        <row r="1801">
          <cell r="P1801">
            <v>20</v>
          </cell>
        </row>
        <row r="1802">
          <cell r="P1802">
            <v>20</v>
          </cell>
        </row>
        <row r="1803">
          <cell r="P1803">
            <v>20</v>
          </cell>
        </row>
        <row r="1804">
          <cell r="P1804">
            <v>11.48</v>
          </cell>
        </row>
        <row r="1805">
          <cell r="P1805">
            <v>11.48</v>
          </cell>
        </row>
        <row r="1806">
          <cell r="P1806">
            <v>11.48</v>
          </cell>
        </row>
        <row r="1807">
          <cell r="P1807">
            <v>11.48</v>
          </cell>
        </row>
        <row r="1808">
          <cell r="P1808">
            <v>22.94</v>
          </cell>
        </row>
        <row r="1809">
          <cell r="P1809">
            <v>22.94</v>
          </cell>
        </row>
        <row r="1810">
          <cell r="P1810">
            <v>22.94</v>
          </cell>
        </row>
        <row r="1811">
          <cell r="P1811">
            <v>22.94</v>
          </cell>
        </row>
        <row r="1812">
          <cell r="P1812">
            <v>21.74</v>
          </cell>
        </row>
        <row r="1813">
          <cell r="P1813">
            <v>21.74</v>
          </cell>
        </row>
        <row r="1814">
          <cell r="P1814">
            <v>21.74</v>
          </cell>
        </row>
        <row r="1815">
          <cell r="P1815">
            <v>21.74</v>
          </cell>
        </row>
        <row r="1816">
          <cell r="P1816">
            <v>20.95</v>
          </cell>
        </row>
        <row r="1817">
          <cell r="P1817">
            <v>20.95</v>
          </cell>
        </row>
        <row r="1818">
          <cell r="P1818">
            <v>20.95</v>
          </cell>
        </row>
        <row r="1819">
          <cell r="P1819">
            <v>20.95</v>
          </cell>
        </row>
        <row r="1820">
          <cell r="P1820" t="str">
            <v>R$ 12,00/m³ até dez/13 e R$ 20,95 a partir de jan/14</v>
          </cell>
        </row>
        <row r="1821">
          <cell r="P1821" t="str">
            <v>R$ 12,00/m³ até dez/13 e R$ 20,95 a partir de jan/14</v>
          </cell>
        </row>
        <row r="1822">
          <cell r="P1822" t="str">
            <v>R$ 12,00/m³ até dez/13 e R$ 20,95 a partir de jan/14</v>
          </cell>
        </row>
        <row r="1823">
          <cell r="P1823" t="str">
            <v>R$ 12,00/m³ até dez/13 e R$ 20,95 a partir de jan/14</v>
          </cell>
        </row>
        <row r="1824">
          <cell r="P1824">
            <v>6.02</v>
          </cell>
        </row>
        <row r="1825">
          <cell r="P1825">
            <v>6.02</v>
          </cell>
        </row>
        <row r="1826">
          <cell r="P1826">
            <v>6.02</v>
          </cell>
        </row>
        <row r="1827">
          <cell r="P1827">
            <v>6.02</v>
          </cell>
        </row>
        <row r="1828">
          <cell r="P1828">
            <v>8.2744999999999997</v>
          </cell>
        </row>
        <row r="1829">
          <cell r="P1829">
            <v>8.2744999999999997</v>
          </cell>
        </row>
        <row r="1830">
          <cell r="P1830">
            <v>8.2744999999999997</v>
          </cell>
        </row>
        <row r="1831">
          <cell r="P1831">
            <v>7.9</v>
          </cell>
        </row>
        <row r="1832">
          <cell r="P1832">
            <v>7.9</v>
          </cell>
        </row>
        <row r="1833">
          <cell r="P1833">
            <v>7.9</v>
          </cell>
        </row>
        <row r="1834">
          <cell r="P1834">
            <v>7.1</v>
          </cell>
        </row>
        <row r="1835">
          <cell r="P1835">
            <v>7.1</v>
          </cell>
        </row>
        <row r="1836">
          <cell r="P1836">
            <v>7.1</v>
          </cell>
        </row>
        <row r="1837">
          <cell r="P1837">
            <v>7.1</v>
          </cell>
        </row>
        <row r="1838">
          <cell r="P1838">
            <v>7.1</v>
          </cell>
        </row>
        <row r="1839">
          <cell r="P1839">
            <v>7.1</v>
          </cell>
        </row>
        <row r="1840">
          <cell r="P1840">
            <v>6.61</v>
          </cell>
        </row>
        <row r="1841">
          <cell r="P1841">
            <v>6.61</v>
          </cell>
        </row>
        <row r="1842">
          <cell r="P1842">
            <v>6.61</v>
          </cell>
        </row>
        <row r="1843">
          <cell r="P1843">
            <v>8.2744999999999997</v>
          </cell>
        </row>
        <row r="1844">
          <cell r="P1844">
            <v>8.2744999999999997</v>
          </cell>
        </row>
        <row r="1845">
          <cell r="P1845">
            <v>8.2744999999999997</v>
          </cell>
        </row>
        <row r="1846">
          <cell r="P1846">
            <v>8.15</v>
          </cell>
        </row>
        <row r="1847">
          <cell r="P1847">
            <v>8.15</v>
          </cell>
        </row>
        <row r="1848">
          <cell r="P1848">
            <v>8.15</v>
          </cell>
        </row>
        <row r="1849">
          <cell r="P1849">
            <v>7.42</v>
          </cell>
        </row>
        <row r="1850">
          <cell r="P1850">
            <v>7.42</v>
          </cell>
        </row>
        <row r="1851">
          <cell r="P1851">
            <v>7.42</v>
          </cell>
        </row>
        <row r="1852">
          <cell r="P1852">
            <v>6.68</v>
          </cell>
        </row>
        <row r="1853">
          <cell r="P1853">
            <v>6.68</v>
          </cell>
        </row>
        <row r="1854">
          <cell r="P1854">
            <v>6.68</v>
          </cell>
        </row>
        <row r="1855">
          <cell r="P1855">
            <v>6.45</v>
          </cell>
        </row>
        <row r="1856">
          <cell r="P1856">
            <v>6.45</v>
          </cell>
        </row>
        <row r="1857">
          <cell r="P1857">
            <v>6.45</v>
          </cell>
        </row>
        <row r="1858">
          <cell r="P1858">
            <v>6.45</v>
          </cell>
        </row>
        <row r="1859">
          <cell r="P1859">
            <v>6.45</v>
          </cell>
        </row>
        <row r="1860">
          <cell r="P1860">
            <v>6.45</v>
          </cell>
        </row>
        <row r="1861">
          <cell r="P1861">
            <v>6</v>
          </cell>
        </row>
        <row r="1862">
          <cell r="P1862">
            <v>6</v>
          </cell>
        </row>
        <row r="1863">
          <cell r="P1863">
            <v>6</v>
          </cell>
        </row>
        <row r="1864">
          <cell r="P1864">
            <v>6</v>
          </cell>
        </row>
        <row r="1865">
          <cell r="P1865">
            <v>6</v>
          </cell>
        </row>
        <row r="1866">
          <cell r="P1866">
            <v>6</v>
          </cell>
        </row>
        <row r="1867">
          <cell r="P1867">
            <v>10.24</v>
          </cell>
        </row>
        <row r="1868">
          <cell r="P1868">
            <v>12.782594000000001</v>
          </cell>
        </row>
        <row r="1869">
          <cell r="P1869">
            <v>12.782594000000001</v>
          </cell>
        </row>
        <row r="1870">
          <cell r="P1870">
            <v>12.782594000000001</v>
          </cell>
        </row>
        <row r="1871">
          <cell r="P1871">
            <v>12.782594000000001</v>
          </cell>
        </row>
        <row r="1872">
          <cell r="P1872">
            <v>12.782594000000001</v>
          </cell>
        </row>
        <row r="1873">
          <cell r="P1873">
            <v>12.782594000000001</v>
          </cell>
        </row>
        <row r="1874">
          <cell r="P1874">
            <v>12.782594000000001</v>
          </cell>
        </row>
        <row r="1875">
          <cell r="P1875">
            <v>12.782594000000001</v>
          </cell>
        </row>
        <row r="1876">
          <cell r="P1876">
            <v>12.782594000000001</v>
          </cell>
        </row>
        <row r="1877">
          <cell r="P1877">
            <v>12.782594000000001</v>
          </cell>
        </row>
        <row r="1878">
          <cell r="P1878">
            <v>12.782594000000001</v>
          </cell>
        </row>
        <row r="1879">
          <cell r="P1879">
            <v>12.782594000000001</v>
          </cell>
        </row>
        <row r="1880">
          <cell r="P1880">
            <v>12.13</v>
          </cell>
        </row>
        <row r="1881">
          <cell r="P1881">
            <v>12.13</v>
          </cell>
        </row>
        <row r="1882">
          <cell r="P1882">
            <v>12.13</v>
          </cell>
        </row>
        <row r="1883">
          <cell r="P1883">
            <v>12.13</v>
          </cell>
        </row>
        <row r="1884">
          <cell r="P1884">
            <v>12.13</v>
          </cell>
        </row>
        <row r="1885">
          <cell r="P1885">
            <v>12.13</v>
          </cell>
        </row>
        <row r="1886">
          <cell r="P1886">
            <v>10.82</v>
          </cell>
        </row>
        <row r="1887">
          <cell r="P1887">
            <v>10.82</v>
          </cell>
        </row>
        <row r="1888">
          <cell r="P1888">
            <v>10.82</v>
          </cell>
        </row>
        <row r="1889">
          <cell r="P1889">
            <v>10.82</v>
          </cell>
        </row>
        <row r="1890">
          <cell r="P1890">
            <v>10.82</v>
          </cell>
        </row>
        <row r="1891">
          <cell r="P1891">
            <v>10.82</v>
          </cell>
        </row>
        <row r="1892">
          <cell r="P1892">
            <v>10.24</v>
          </cell>
        </row>
        <row r="1893">
          <cell r="P1893">
            <v>10.24</v>
          </cell>
        </row>
        <row r="1894">
          <cell r="P1894">
            <v>10.24</v>
          </cell>
        </row>
        <row r="1895">
          <cell r="P1895">
            <v>10.24</v>
          </cell>
        </row>
        <row r="1896">
          <cell r="P1896">
            <v>10.24</v>
          </cell>
        </row>
        <row r="1897">
          <cell r="P1897">
            <v>10.24</v>
          </cell>
        </row>
        <row r="1898">
          <cell r="P1898">
            <v>5.71</v>
          </cell>
        </row>
        <row r="1899">
          <cell r="P1899">
            <v>5.71</v>
          </cell>
        </row>
        <row r="1900">
          <cell r="P1900">
            <v>5.71</v>
          </cell>
        </row>
        <row r="1901">
          <cell r="P1901">
            <v>5.71</v>
          </cell>
        </row>
        <row r="1902">
          <cell r="P1902">
            <v>5.71</v>
          </cell>
        </row>
        <row r="1903">
          <cell r="P1903">
            <v>5.71</v>
          </cell>
        </row>
        <row r="1904">
          <cell r="P1904">
            <v>9</v>
          </cell>
        </row>
        <row r="1905">
          <cell r="P1905">
            <v>9</v>
          </cell>
        </row>
        <row r="1906">
          <cell r="P1906">
            <v>9</v>
          </cell>
        </row>
        <row r="1907">
          <cell r="P1907">
            <v>9</v>
          </cell>
        </row>
        <row r="1908">
          <cell r="P1908">
            <v>9</v>
          </cell>
        </row>
        <row r="1909">
          <cell r="P1909">
            <v>9</v>
          </cell>
        </row>
        <row r="1910">
          <cell r="P1910">
            <v>9</v>
          </cell>
        </row>
        <row r="1911">
          <cell r="P1911">
            <v>9</v>
          </cell>
        </row>
        <row r="1912">
          <cell r="P1912">
            <v>9</v>
          </cell>
        </row>
        <row r="1913">
          <cell r="P1913">
            <v>9</v>
          </cell>
        </row>
        <row r="1914">
          <cell r="P1914">
            <v>8.9499999999999993</v>
          </cell>
        </row>
        <row r="1915">
          <cell r="P1915">
            <v>8.9499999999999993</v>
          </cell>
        </row>
        <row r="1916">
          <cell r="P1916">
            <v>8.9499999999999993</v>
          </cell>
        </row>
        <row r="1917">
          <cell r="P1917">
            <v>8.9499999999999993</v>
          </cell>
        </row>
        <row r="1918">
          <cell r="P1918">
            <v>8.58</v>
          </cell>
        </row>
        <row r="1919">
          <cell r="P1919">
            <v>8.58</v>
          </cell>
        </row>
        <row r="1920">
          <cell r="P1920">
            <v>8.58</v>
          </cell>
        </row>
        <row r="1921">
          <cell r="P1921">
            <v>8.58</v>
          </cell>
        </row>
        <row r="1922">
          <cell r="P1922">
            <v>8.82</v>
          </cell>
        </row>
        <row r="1923">
          <cell r="P1923">
            <v>8.82</v>
          </cell>
        </row>
        <row r="1924">
          <cell r="P1924">
            <v>8.82</v>
          </cell>
        </row>
        <row r="1925">
          <cell r="P1925">
            <v>8.82</v>
          </cell>
        </row>
        <row r="1926">
          <cell r="P1926">
            <v>8.82</v>
          </cell>
        </row>
        <row r="1927">
          <cell r="P1927">
            <v>8.82</v>
          </cell>
        </row>
        <row r="1928">
          <cell r="P1928">
            <v>15</v>
          </cell>
        </row>
        <row r="1929">
          <cell r="P1929">
            <v>15</v>
          </cell>
        </row>
        <row r="1930">
          <cell r="P1930">
            <v>15</v>
          </cell>
        </row>
        <row r="1931">
          <cell r="P1931">
            <v>15</v>
          </cell>
        </row>
        <row r="1932">
          <cell r="P1932">
            <v>8.58</v>
          </cell>
        </row>
        <row r="1933">
          <cell r="P1933">
            <v>9.52</v>
          </cell>
        </row>
        <row r="1934">
          <cell r="P1934">
            <v>9.52</v>
          </cell>
        </row>
        <row r="1935">
          <cell r="P1935">
            <v>9.52</v>
          </cell>
        </row>
        <row r="1936">
          <cell r="P1936">
            <v>9.52</v>
          </cell>
        </row>
        <row r="1937">
          <cell r="P1937">
            <v>9.52</v>
          </cell>
        </row>
        <row r="1938">
          <cell r="P1938">
            <v>9.52</v>
          </cell>
        </row>
        <row r="1939">
          <cell r="P1939">
            <v>8.6</v>
          </cell>
        </row>
        <row r="1940">
          <cell r="P1940">
            <v>8.6</v>
          </cell>
        </row>
        <row r="1941">
          <cell r="P1941">
            <v>8.6</v>
          </cell>
        </row>
        <row r="1942">
          <cell r="P1942">
            <v>8.6</v>
          </cell>
        </row>
        <row r="1943">
          <cell r="P1943">
            <v>8.6</v>
          </cell>
        </row>
        <row r="1944">
          <cell r="P1944">
            <v>8.6</v>
          </cell>
        </row>
        <row r="1945">
          <cell r="P1945">
            <v>8.3000000000000007</v>
          </cell>
        </row>
        <row r="1946">
          <cell r="P1946">
            <v>8.3000000000000007</v>
          </cell>
        </row>
        <row r="1947">
          <cell r="P1947">
            <v>8.3000000000000007</v>
          </cell>
        </row>
        <row r="1948">
          <cell r="P1948">
            <v>8.3000000000000007</v>
          </cell>
        </row>
        <row r="1949">
          <cell r="P1949">
            <v>8.3000000000000007</v>
          </cell>
        </row>
        <row r="1950">
          <cell r="P1950">
            <v>8.3000000000000007</v>
          </cell>
        </row>
        <row r="1951">
          <cell r="P1951">
            <v>11.6</v>
          </cell>
        </row>
        <row r="1952">
          <cell r="P1952">
            <v>11.6</v>
          </cell>
        </row>
        <row r="1953">
          <cell r="P1953">
            <v>11.6</v>
          </cell>
        </row>
        <row r="1954">
          <cell r="P1954">
            <v>11.6</v>
          </cell>
        </row>
        <row r="1955">
          <cell r="P1955">
            <v>11.6</v>
          </cell>
        </row>
        <row r="1956">
          <cell r="P1956">
            <v>11.6</v>
          </cell>
        </row>
        <row r="1957">
          <cell r="P1957">
            <v>10.54</v>
          </cell>
        </row>
        <row r="1958">
          <cell r="P1958">
            <v>10.54</v>
          </cell>
        </row>
        <row r="1959">
          <cell r="P1959">
            <v>10.54</v>
          </cell>
        </row>
        <row r="1960">
          <cell r="P1960">
            <v>10.54</v>
          </cell>
        </row>
        <row r="1961">
          <cell r="P1961">
            <v>10.54</v>
          </cell>
        </row>
        <row r="1962">
          <cell r="P1962">
            <v>10.54</v>
          </cell>
        </row>
        <row r="1963">
          <cell r="P1963">
            <v>10.24</v>
          </cell>
        </row>
        <row r="1964">
          <cell r="P1964">
            <v>10.24</v>
          </cell>
        </row>
        <row r="1965">
          <cell r="P1965">
            <v>10.24</v>
          </cell>
        </row>
        <row r="1966">
          <cell r="P1966">
            <v>10.24</v>
          </cell>
        </row>
        <row r="1967">
          <cell r="P1967">
            <v>10.24</v>
          </cell>
        </row>
        <row r="1968">
          <cell r="P1968">
            <v>10.24</v>
          </cell>
        </row>
        <row r="1969">
          <cell r="P1969">
            <v>10.24</v>
          </cell>
        </row>
        <row r="1970">
          <cell r="P1970">
            <v>10.24</v>
          </cell>
        </row>
        <row r="1971">
          <cell r="P1971">
            <v>10.24</v>
          </cell>
        </row>
        <row r="1972">
          <cell r="P1972">
            <v>10.24</v>
          </cell>
        </row>
        <row r="1973">
          <cell r="P1973">
            <v>10.24</v>
          </cell>
        </row>
        <row r="1974">
          <cell r="P1974">
            <v>10.24</v>
          </cell>
        </row>
        <row r="1975">
          <cell r="P1975">
            <v>10.24</v>
          </cell>
        </row>
        <row r="1976">
          <cell r="P1976">
            <v>10.24</v>
          </cell>
        </row>
        <row r="1977">
          <cell r="P1977">
            <v>10.24</v>
          </cell>
        </row>
        <row r="1978">
          <cell r="P1978">
            <v>10.24</v>
          </cell>
        </row>
        <row r="1979">
          <cell r="P1979">
            <v>10.24</v>
          </cell>
        </row>
        <row r="1980">
          <cell r="P1980">
            <v>10.24</v>
          </cell>
        </row>
        <row r="1981">
          <cell r="P1981">
            <v>8.77</v>
          </cell>
        </row>
        <row r="1982">
          <cell r="P1982">
            <v>8.77</v>
          </cell>
        </row>
        <row r="1983">
          <cell r="P1983">
            <v>8.77</v>
          </cell>
        </row>
        <row r="1984">
          <cell r="P1984">
            <v>8.77</v>
          </cell>
        </row>
        <row r="1985">
          <cell r="P1985">
            <v>8.77</v>
          </cell>
        </row>
        <row r="1986">
          <cell r="P1986" t="str">
            <v>*</v>
          </cell>
        </row>
        <row r="1987">
          <cell r="P1987" t="str">
            <v>*</v>
          </cell>
        </row>
        <row r="1988">
          <cell r="P1988" t="str">
            <v>*</v>
          </cell>
        </row>
        <row r="1989">
          <cell r="P1989" t="str">
            <v>*</v>
          </cell>
        </row>
        <row r="1990">
          <cell r="P1990" t="str">
            <v>*</v>
          </cell>
        </row>
        <row r="1991">
          <cell r="P1991">
            <v>21</v>
          </cell>
        </row>
        <row r="1992">
          <cell r="P1992">
            <v>21</v>
          </cell>
        </row>
        <row r="1993">
          <cell r="P1993">
            <v>21</v>
          </cell>
        </row>
        <row r="1994">
          <cell r="P1994">
            <v>21</v>
          </cell>
        </row>
        <row r="1995">
          <cell r="P1995">
            <v>21</v>
          </cell>
        </row>
        <row r="1996">
          <cell r="P1996">
            <v>21</v>
          </cell>
        </row>
        <row r="1997">
          <cell r="P1997">
            <v>22.51</v>
          </cell>
        </row>
        <row r="1998">
          <cell r="P1998">
            <v>22.51</v>
          </cell>
        </row>
        <row r="1999">
          <cell r="P1999">
            <v>22.51</v>
          </cell>
        </row>
        <row r="2000">
          <cell r="P2000">
            <v>22.51</v>
          </cell>
        </row>
        <row r="2001">
          <cell r="P2001">
            <v>22.51</v>
          </cell>
        </row>
        <row r="2002">
          <cell r="P2002">
            <v>22.51</v>
          </cell>
        </row>
        <row r="2003">
          <cell r="P2003">
            <v>11.84</v>
          </cell>
        </row>
        <row r="2004">
          <cell r="P2004">
            <v>11.84</v>
          </cell>
        </row>
        <row r="2005">
          <cell r="P2005">
            <v>11.84</v>
          </cell>
        </row>
        <row r="2006">
          <cell r="P2006">
            <v>11.84</v>
          </cell>
        </row>
        <row r="2007">
          <cell r="P2007">
            <v>11.84</v>
          </cell>
        </row>
        <row r="2008">
          <cell r="P2008">
            <v>11.44</v>
          </cell>
        </row>
        <row r="2009">
          <cell r="P2009">
            <v>11.44</v>
          </cell>
        </row>
        <row r="2010">
          <cell r="P2010">
            <v>11.44</v>
          </cell>
        </row>
        <row r="2011">
          <cell r="P2011">
            <v>11.44</v>
          </cell>
        </row>
        <row r="2012">
          <cell r="P2012">
            <v>11.44</v>
          </cell>
        </row>
        <row r="2013">
          <cell r="P2013">
            <v>10.63</v>
          </cell>
        </row>
        <row r="2014">
          <cell r="P2014">
            <v>10.63</v>
          </cell>
        </row>
        <row r="2015">
          <cell r="P2015">
            <v>10.63</v>
          </cell>
        </row>
        <row r="2016">
          <cell r="P2016">
            <v>10.63</v>
          </cell>
        </row>
        <row r="2017">
          <cell r="P2017">
            <v>10.63</v>
          </cell>
        </row>
        <row r="2018">
          <cell r="P2018">
            <v>23.86</v>
          </cell>
        </row>
        <row r="2019">
          <cell r="P2019">
            <v>23.86</v>
          </cell>
        </row>
        <row r="2020">
          <cell r="P2020">
            <v>23.86</v>
          </cell>
        </row>
        <row r="2021">
          <cell r="P2021">
            <v>23.86</v>
          </cell>
        </row>
        <row r="2022">
          <cell r="P2022">
            <v>23.86</v>
          </cell>
        </row>
        <row r="2023">
          <cell r="P2023">
            <v>23.86</v>
          </cell>
        </row>
        <row r="2024">
          <cell r="P2024">
            <v>25.47</v>
          </cell>
        </row>
        <row r="2025">
          <cell r="P2025">
            <v>25.47</v>
          </cell>
        </row>
        <row r="2026">
          <cell r="P2026">
            <v>25.47</v>
          </cell>
        </row>
        <row r="2027">
          <cell r="P2027">
            <v>25.47</v>
          </cell>
        </row>
        <row r="2028">
          <cell r="P2028">
            <v>25.47</v>
          </cell>
        </row>
        <row r="2029">
          <cell r="P2029">
            <v>25.47</v>
          </cell>
        </row>
        <row r="2030">
          <cell r="P2030">
            <v>21.57</v>
          </cell>
        </row>
        <row r="2031">
          <cell r="P2031">
            <v>21.57</v>
          </cell>
        </row>
        <row r="2032">
          <cell r="P2032">
            <v>21.57</v>
          </cell>
        </row>
        <row r="2033">
          <cell r="P2033">
            <v>21.57</v>
          </cell>
        </row>
        <row r="2034">
          <cell r="P2034">
            <v>21.57</v>
          </cell>
        </row>
        <row r="2035">
          <cell r="P2035">
            <v>21.57</v>
          </cell>
        </row>
        <row r="2036">
          <cell r="P2036">
            <v>21.57</v>
          </cell>
        </row>
        <row r="2037">
          <cell r="P2037">
            <v>20.78</v>
          </cell>
        </row>
        <row r="2038">
          <cell r="P2038">
            <v>20.78</v>
          </cell>
        </row>
        <row r="2039">
          <cell r="P2039">
            <v>20.78</v>
          </cell>
        </row>
        <row r="2040">
          <cell r="P2040">
            <v>20.78</v>
          </cell>
        </row>
        <row r="2041">
          <cell r="P2041">
            <v>20.78</v>
          </cell>
        </row>
        <row r="2042">
          <cell r="P2042">
            <v>20.78</v>
          </cell>
        </row>
        <row r="2043">
          <cell r="P2043">
            <v>20.78</v>
          </cell>
        </row>
        <row r="2044">
          <cell r="P2044">
            <v>20.78</v>
          </cell>
        </row>
        <row r="2045">
          <cell r="P2045">
            <v>20.78</v>
          </cell>
        </row>
        <row r="2046">
          <cell r="P2046">
            <v>20.78</v>
          </cell>
        </row>
        <row r="2047">
          <cell r="P2047">
            <v>20.78</v>
          </cell>
        </row>
        <row r="2048">
          <cell r="P2048">
            <v>20.78</v>
          </cell>
        </row>
        <row r="2049">
          <cell r="P2049">
            <v>0</v>
          </cell>
        </row>
        <row r="2050">
          <cell r="P2050">
            <v>0</v>
          </cell>
        </row>
        <row r="2051">
          <cell r="P2051">
            <v>0</v>
          </cell>
        </row>
        <row r="2052">
          <cell r="P2052">
            <v>0</v>
          </cell>
        </row>
        <row r="2053">
          <cell r="P2053">
            <v>0</v>
          </cell>
        </row>
        <row r="2054">
          <cell r="P2054">
            <v>0</v>
          </cell>
        </row>
        <row r="2055">
          <cell r="P2055">
            <v>0</v>
          </cell>
        </row>
        <row r="2056">
          <cell r="P2056">
            <v>0</v>
          </cell>
        </row>
        <row r="2057">
          <cell r="P2057">
            <v>0</v>
          </cell>
        </row>
        <row r="2058">
          <cell r="P2058">
            <v>0</v>
          </cell>
        </row>
        <row r="2059">
          <cell r="P2059">
            <v>0</v>
          </cell>
        </row>
        <row r="2060">
          <cell r="P2060">
            <v>0</v>
          </cell>
        </row>
        <row r="2061">
          <cell r="P2061">
            <v>25.14</v>
          </cell>
        </row>
        <row r="2062">
          <cell r="P2062">
            <v>25.14</v>
          </cell>
        </row>
        <row r="2063">
          <cell r="P2063">
            <v>25.14</v>
          </cell>
        </row>
        <row r="2064">
          <cell r="P2064">
            <v>25.14</v>
          </cell>
        </row>
        <row r="2065">
          <cell r="P2065">
            <v>25.14</v>
          </cell>
        </row>
        <row r="2066">
          <cell r="P2066">
            <v>25.14</v>
          </cell>
        </row>
        <row r="2067">
          <cell r="P2067">
            <v>25.14</v>
          </cell>
        </row>
        <row r="2068">
          <cell r="P2068">
            <v>25.14</v>
          </cell>
        </row>
        <row r="2069">
          <cell r="P2069">
            <v>25.14</v>
          </cell>
        </row>
        <row r="2070">
          <cell r="P2070">
            <v>25.14</v>
          </cell>
        </row>
        <row r="2071">
          <cell r="P2071">
            <v>25.14</v>
          </cell>
        </row>
        <row r="2072">
          <cell r="P2072">
            <v>25.14</v>
          </cell>
        </row>
        <row r="2073">
          <cell r="P2073">
            <v>24.88</v>
          </cell>
        </row>
        <row r="2074">
          <cell r="P2074">
            <v>24.88</v>
          </cell>
        </row>
        <row r="2075">
          <cell r="P2075">
            <v>24.88</v>
          </cell>
        </row>
        <row r="2076">
          <cell r="P2076">
            <v>24.88</v>
          </cell>
        </row>
        <row r="2077">
          <cell r="P2077">
            <v>24.88</v>
          </cell>
        </row>
        <row r="2078">
          <cell r="P2078">
            <v>24.88</v>
          </cell>
        </row>
        <row r="2079">
          <cell r="P2079">
            <v>22.28</v>
          </cell>
        </row>
        <row r="2080">
          <cell r="P2080">
            <v>22.28</v>
          </cell>
        </row>
        <row r="2081">
          <cell r="P2081">
            <v>22.28</v>
          </cell>
        </row>
        <row r="2082">
          <cell r="P2082">
            <v>22.28</v>
          </cell>
        </row>
        <row r="2083">
          <cell r="P2083">
            <v>22.28</v>
          </cell>
        </row>
        <row r="2084">
          <cell r="P2084">
            <v>22.28</v>
          </cell>
        </row>
        <row r="2085">
          <cell r="P2085">
            <v>22.28</v>
          </cell>
        </row>
        <row r="2086">
          <cell r="P2086">
            <v>22.28</v>
          </cell>
        </row>
        <row r="2087">
          <cell r="P2087">
            <v>22.28</v>
          </cell>
        </row>
        <row r="2088">
          <cell r="P2088">
            <v>22.28</v>
          </cell>
        </row>
        <row r="2089">
          <cell r="P2089">
            <v>22.28</v>
          </cell>
        </row>
        <row r="2090">
          <cell r="P2090">
            <v>22.28</v>
          </cell>
        </row>
        <row r="2091">
          <cell r="P2091">
            <v>20.674888000000003</v>
          </cell>
        </row>
        <row r="2092">
          <cell r="P2092">
            <v>20.674888000000003</v>
          </cell>
        </row>
        <row r="2093">
          <cell r="P2093">
            <v>20.674888000000003</v>
          </cell>
        </row>
        <row r="2094">
          <cell r="P2094">
            <v>20.674888000000003</v>
          </cell>
        </row>
        <row r="2095">
          <cell r="P2095">
            <v>20.674888000000003</v>
          </cell>
        </row>
        <row r="2096">
          <cell r="P2096">
            <v>20.674888000000003</v>
          </cell>
        </row>
        <row r="2097">
          <cell r="P2097">
            <v>20.674888000000003</v>
          </cell>
        </row>
        <row r="2098">
          <cell r="P2098">
            <v>20.674888000000003</v>
          </cell>
        </row>
        <row r="2099">
          <cell r="P2099">
            <v>20.674888000000003</v>
          </cell>
        </row>
        <row r="2100">
          <cell r="P2100">
            <v>20.674888000000003</v>
          </cell>
        </row>
        <row r="2101">
          <cell r="P2101">
            <v>20.674888000000003</v>
          </cell>
        </row>
        <row r="2102">
          <cell r="P2102">
            <v>20.674888000000003</v>
          </cell>
        </row>
        <row r="2103">
          <cell r="P2103">
            <v>20.674888000000003</v>
          </cell>
        </row>
        <row r="2104">
          <cell r="P2104">
            <v>20.674888000000003</v>
          </cell>
        </row>
        <row r="2105">
          <cell r="P2105">
            <v>20.674888000000003</v>
          </cell>
        </row>
        <row r="2106">
          <cell r="P2106">
            <v>20.674888000000003</v>
          </cell>
        </row>
        <row r="2107">
          <cell r="P2107">
            <v>20.674888000000003</v>
          </cell>
        </row>
        <row r="2108">
          <cell r="P2108">
            <v>19.7562</v>
          </cell>
        </row>
        <row r="2109">
          <cell r="P2109">
            <v>19.7562</v>
          </cell>
        </row>
        <row r="2110">
          <cell r="P2110">
            <v>19.7562</v>
          </cell>
        </row>
        <row r="2111">
          <cell r="P2111">
            <v>19.7562</v>
          </cell>
        </row>
        <row r="2112">
          <cell r="P2112">
            <v>19.7562</v>
          </cell>
        </row>
        <row r="2113">
          <cell r="P2113">
            <v>19</v>
          </cell>
        </row>
        <row r="2114">
          <cell r="P2114">
            <v>19</v>
          </cell>
        </row>
        <row r="2115">
          <cell r="P2115">
            <v>19</v>
          </cell>
        </row>
        <row r="2116">
          <cell r="P2116">
            <v>19</v>
          </cell>
        </row>
        <row r="2117">
          <cell r="P2117">
            <v>19</v>
          </cell>
        </row>
        <row r="2118">
          <cell r="P2118">
            <v>19</v>
          </cell>
        </row>
        <row r="2119">
          <cell r="P2119">
            <v>19</v>
          </cell>
        </row>
        <row r="2120">
          <cell r="P2120">
            <v>9.0500000000000007</v>
          </cell>
        </row>
        <row r="2121">
          <cell r="P2121">
            <v>19</v>
          </cell>
        </row>
        <row r="2122">
          <cell r="P2122">
            <v>19</v>
          </cell>
        </row>
        <row r="2123">
          <cell r="P2123">
            <v>19</v>
          </cell>
        </row>
        <row r="2124">
          <cell r="P2124">
            <v>24.25</v>
          </cell>
        </row>
        <row r="2125">
          <cell r="P2125">
            <v>24.25</v>
          </cell>
        </row>
        <row r="2126">
          <cell r="P2126">
            <v>24.25</v>
          </cell>
        </row>
        <row r="2127">
          <cell r="P2127">
            <v>24.25</v>
          </cell>
        </row>
        <row r="2128">
          <cell r="P2128">
            <v>24.25</v>
          </cell>
        </row>
        <row r="2129">
          <cell r="P2129">
            <v>23.33</v>
          </cell>
        </row>
        <row r="2130">
          <cell r="P2130">
            <v>23.33</v>
          </cell>
        </row>
        <row r="2131">
          <cell r="P2131">
            <v>23.33</v>
          </cell>
        </row>
        <row r="2132">
          <cell r="P2132">
            <v>23.33</v>
          </cell>
        </row>
        <row r="2133">
          <cell r="P2133">
            <v>23.33</v>
          </cell>
        </row>
        <row r="2134">
          <cell r="P2134">
            <v>21.58</v>
          </cell>
        </row>
        <row r="2135">
          <cell r="P2135">
            <v>8</v>
          </cell>
        </row>
        <row r="2136">
          <cell r="P2136">
            <v>8</v>
          </cell>
        </row>
        <row r="2137">
          <cell r="P2137">
            <v>8</v>
          </cell>
        </row>
        <row r="2138">
          <cell r="P2138">
            <v>8</v>
          </cell>
        </row>
        <row r="2139">
          <cell r="P2139">
            <v>21.58</v>
          </cell>
        </row>
        <row r="2140">
          <cell r="P2140">
            <v>21.58</v>
          </cell>
        </row>
        <row r="2141">
          <cell r="P2141">
            <v>21.58</v>
          </cell>
        </row>
        <row r="2142">
          <cell r="P2142">
            <v>21.58</v>
          </cell>
        </row>
        <row r="2143">
          <cell r="P2143">
            <v>15.9</v>
          </cell>
        </row>
        <row r="2144">
          <cell r="P2144">
            <v>8.5</v>
          </cell>
        </row>
        <row r="2145">
          <cell r="P2145">
            <v>9</v>
          </cell>
        </row>
        <row r="2146">
          <cell r="P2146" t="str">
            <v>*</v>
          </cell>
        </row>
        <row r="2147">
          <cell r="P2147" t="str">
            <v>*</v>
          </cell>
        </row>
        <row r="2148">
          <cell r="P2148" t="str">
            <v>*</v>
          </cell>
        </row>
        <row r="2149">
          <cell r="P2149" t="str">
            <v>*</v>
          </cell>
        </row>
        <row r="2150">
          <cell r="P2150" t="str">
            <v>*</v>
          </cell>
        </row>
        <row r="2151">
          <cell r="P2151" t="str">
            <v>*</v>
          </cell>
        </row>
        <row r="2152">
          <cell r="P2152" t="str">
            <v>*</v>
          </cell>
        </row>
        <row r="2153">
          <cell r="P2153" t="str">
            <v>*</v>
          </cell>
        </row>
        <row r="2154">
          <cell r="P2154" t="str">
            <v>*</v>
          </cell>
        </row>
        <row r="2155">
          <cell r="P2155" t="str">
            <v>*</v>
          </cell>
        </row>
        <row r="2156">
          <cell r="P2156" t="str">
            <v>*</v>
          </cell>
        </row>
        <row r="2157">
          <cell r="P2157" t="str">
            <v>*</v>
          </cell>
        </row>
        <row r="2158">
          <cell r="P2158" t="str">
            <v>*</v>
          </cell>
        </row>
        <row r="2159">
          <cell r="P2159" t="str">
            <v>*</v>
          </cell>
        </row>
        <row r="2160">
          <cell r="P2160" t="str">
            <v>*</v>
          </cell>
        </row>
        <row r="2161">
          <cell r="P2161">
            <v>49.25</v>
          </cell>
        </row>
        <row r="2162">
          <cell r="P2162" t="str">
            <v>R$14,85/m³ - carregamento
R$14,85/m³ - descarga; R$14,41/m³ armazenagem (prazo de utilização de tancagem inicial a partir do recebimento - 30 (dias ou fração))</v>
          </cell>
        </row>
        <row r="2163">
          <cell r="P2163" t="str">
            <v>R$14,85/m³ - carregamento
R$14,85/m³ - descarga; R$14,41/m³ armazenagem (prazo de utilização de tancagem inicial a partir do recebimento - 30 (dias ou fração))</v>
          </cell>
        </row>
        <row r="2164">
          <cell r="P2164" t="str">
            <v>R$14,85/m³ - carregamento
R$14,85/m³ - descarga; R$14,41/m³ armazenagem (prazo de utilização de tancagem inicial a partir do recebimento - 30 (dias ou fração))</v>
          </cell>
        </row>
        <row r="2165">
          <cell r="P2165" t="str">
            <v>R$13,88/m³ - carregamento
R$13,88/m³ - descarga; R$13,47/m³ armazenagem (prazo de utilização de tancagem inicial a partir do recebimento - 30 (dias ou fração))</v>
          </cell>
        </row>
        <row r="2166">
          <cell r="P2166" t="str">
            <v>R$13,18/m³ - carregamento
R$13,18/m³ - descarga; R$12,79/m³ armazenagem (prazo de utilização de tancagem inicial a partir do recebimento - 30 (dias ou fração))</v>
          </cell>
        </row>
        <row r="2167">
          <cell r="P2167">
            <v>28.03</v>
          </cell>
        </row>
        <row r="2168">
          <cell r="P2168">
            <v>28.03</v>
          </cell>
        </row>
        <row r="2169">
          <cell r="P2169" t="str">
            <v>R$13,18/m³ - carregamento
R$13,18/m³ - descarga</v>
          </cell>
        </row>
        <row r="2170">
          <cell r="P2170">
            <v>4.3</v>
          </cell>
        </row>
        <row r="2171">
          <cell r="P2171">
            <v>4.3</v>
          </cell>
        </row>
        <row r="2172">
          <cell r="P2172" t="str">
            <v>Tarifa acordada entre as partes.</v>
          </cell>
        </row>
        <row r="2173">
          <cell r="P2173" t="str">
            <v>Tarifa acordada entre as partes.</v>
          </cell>
        </row>
        <row r="2174">
          <cell r="P2174" t="str">
            <v>Tarifa acordada entre as partes.</v>
          </cell>
        </row>
        <row r="2175">
          <cell r="P2175" t="str">
            <v>Tarifa acordada entre as partes.</v>
          </cell>
        </row>
        <row r="2176">
          <cell r="P2176" t="str">
            <v>Tarifa acordada entre as partes.</v>
          </cell>
        </row>
        <row r="2177">
          <cell r="P2177" t="str">
            <v>Tarifa acordada entre as partes.</v>
          </cell>
        </row>
        <row r="2178">
          <cell r="P2178">
            <v>0</v>
          </cell>
        </row>
        <row r="2179">
          <cell r="P2179" t="str">
            <v>NÃO HÁ</v>
          </cell>
        </row>
        <row r="2180">
          <cell r="P2180" t="str">
            <v>NÃO HÁ</v>
          </cell>
        </row>
        <row r="2181">
          <cell r="P2181" t="str">
            <v>NÃO HÁ</v>
          </cell>
        </row>
        <row r="2182">
          <cell r="P2182" t="str">
            <v>NÃO HÁ</v>
          </cell>
        </row>
        <row r="2183">
          <cell r="P2183" t="str">
            <v>NÃO HÁ</v>
          </cell>
        </row>
        <row r="2184">
          <cell r="P2184" t="str">
            <v>NÃO HÁ</v>
          </cell>
        </row>
        <row r="2185">
          <cell r="P2185" t="str">
            <v>NÃO HÁ</v>
          </cell>
        </row>
        <row r="2186">
          <cell r="P2186" t="str">
            <v>NÃO HÁ</v>
          </cell>
        </row>
        <row r="2187">
          <cell r="P2187" t="str">
            <v>NÃO HÁ</v>
          </cell>
        </row>
        <row r="2188">
          <cell r="P2188" t="str">
            <v>NÃO HÁ</v>
          </cell>
        </row>
        <row r="2189">
          <cell r="P2189" t="str">
            <v>NÃO HÁ</v>
          </cell>
        </row>
        <row r="2190">
          <cell r="P2190" t="str">
            <v>NÃO HÁ</v>
          </cell>
        </row>
        <row r="2191">
          <cell r="P2191" t="str">
            <v>NÃO HÁ</v>
          </cell>
        </row>
        <row r="2192">
          <cell r="P2192" t="str">
            <v>NÃO HÁ</v>
          </cell>
        </row>
        <row r="2193">
          <cell r="P2193" t="str">
            <v>NÃO HÁ</v>
          </cell>
        </row>
        <row r="2194">
          <cell r="P2194" t="str">
            <v>NÃO HÁ</v>
          </cell>
        </row>
        <row r="2195">
          <cell r="P2195" t="str">
            <v>NÃO HÁ</v>
          </cell>
        </row>
        <row r="2196">
          <cell r="P2196" t="str">
            <v>NÃO HÁ</v>
          </cell>
        </row>
        <row r="2197">
          <cell r="P2197" t="str">
            <v xml:space="preserve"> Até 1.350 m³ - R$ 50,67/m³ 
Acima de 1.350m³ - R$ 11,26/m³ </v>
          </cell>
        </row>
        <row r="2198">
          <cell r="P2198" t="str">
            <v xml:space="preserve"> Até 1.350 m³ - R$ 50,67/m³ 
Acima de 1.350m³ - R$ 11,26/m³ </v>
          </cell>
        </row>
        <row r="2199">
          <cell r="P2199" t="str">
            <v xml:space="preserve"> Até 1.350 m³ - R$ 50,67/m³ 
Acima de 1.350m³ - R$ 11,26/m³ </v>
          </cell>
        </row>
        <row r="2200">
          <cell r="P2200" t="str">
            <v xml:space="preserve"> Até 1.350 m³ - R$ 50,67/m³ 
Acima de 1.350m³ - R$ 11,26/m³ </v>
          </cell>
        </row>
        <row r="2201">
          <cell r="P2201" t="str">
            <v xml:space="preserve"> Até 1.350 m³ - R$ 50,67/m³ 
Acima de 1.350m³ - R$ 11,26/m³ </v>
          </cell>
        </row>
        <row r="2202">
          <cell r="P2202" t="str">
            <v xml:space="preserve"> Até 1.350 m³ - R$ 50,67/m³ 
Acima de 1.350m³ - R$ 11,26/m³ </v>
          </cell>
        </row>
        <row r="2203">
          <cell r="P2203" t="str">
            <v xml:space="preserve"> Até 1.350 m³ - R$ 45,15/m³ 
Acima de 1.350m³ - R$ 10,03/m³ </v>
          </cell>
        </row>
        <row r="2204">
          <cell r="P2204" t="str">
            <v xml:space="preserve"> Até 1.350 m³ - R$ 45,15/m³ 
Acima de 1.350m³ - R$ 10,03/m³ </v>
          </cell>
        </row>
        <row r="2205">
          <cell r="P2205" t="str">
            <v xml:space="preserve"> Até 1.350 m³ - R$ 45,15/m³ 
Acima de 1.350m³ - R$ 10,03/m³ </v>
          </cell>
        </row>
        <row r="2206">
          <cell r="P2206" t="str">
            <v xml:space="preserve"> Até 1.350 m³ - R$ 45,15/m³ 
Acima de 1.350m³ - R$ 10,03/m³ </v>
          </cell>
        </row>
        <row r="2207">
          <cell r="P2207" t="str">
            <v xml:space="preserve"> Até 1.350 m³ - R$ 45,15/m³ 
Acima de 1.350m³ - R$ 10,03/m³ </v>
          </cell>
        </row>
        <row r="2208">
          <cell r="P2208" t="str">
            <v xml:space="preserve"> Até 1.350 m³ - R$ 45,15/m³ 
Acima de 1.350m³ - R$ 10,03/m³ </v>
          </cell>
        </row>
        <row r="2209">
          <cell r="P2209" t="str">
            <v xml:space="preserve"> Até 1.350 m³ - R$ 42,76/m³ 
Acima de 1350m³ - R$ 9,50 m³ </v>
          </cell>
        </row>
        <row r="2210">
          <cell r="P2210" t="str">
            <v xml:space="preserve"> Até 1.350 m³ - R$ 42,76/m³ 
Acima de 1350m³ - R$ 9,50 m³ </v>
          </cell>
        </row>
        <row r="2211">
          <cell r="P2211" t="str">
            <v xml:space="preserve"> Até 1.350 m³ - R$ 42,76/m³ 
Acima de 1350m³ - R$ 9,50 m³ </v>
          </cell>
        </row>
        <row r="2212">
          <cell r="P2212" t="str">
            <v xml:space="preserve"> Até 1.350 m³ - R$ 42,76/m³ 
Acima de 1350m³ - R$ 9,50 m³ </v>
          </cell>
        </row>
        <row r="2213">
          <cell r="P2213" t="str">
            <v xml:space="preserve"> Até 1.350 m³ - R$ 42,76/m³ 
Acima de 1350m³ - R$ 9,50 m³ </v>
          </cell>
        </row>
        <row r="2214">
          <cell r="P2214" t="str">
            <v xml:space="preserve"> Até 1.350 m³ - R$ 42,76/m³ 
Acima de 1350m³ - R$ 9,50 m³ </v>
          </cell>
        </row>
        <row r="2215">
          <cell r="P2215" t="str">
            <v xml:space="preserve">Mensal:Até 1.350m³ - R$42,76/m³ 
Acima de 1350m³ - R$9,5m³ </v>
          </cell>
        </row>
        <row r="2216">
          <cell r="P2216" t="str">
            <v xml:space="preserve">Mensal:Até 1.350m³ - R$42,76/m³ 
Acima de 1350m³ - R$9,5m³ </v>
          </cell>
        </row>
        <row r="2217">
          <cell r="P2217" t="str">
            <v xml:space="preserve">Mensal:Até 1.350m³ - R$42,76/m³ 
Acima de 1350m³ - R$9,5m³ </v>
          </cell>
        </row>
        <row r="2218">
          <cell r="P2218" t="str">
            <v xml:space="preserve">Mensal:Até 1.350m³ - R$42,76/m³ 
Acima de 1350m³ - R$9,5m³ </v>
          </cell>
        </row>
        <row r="2219">
          <cell r="P2219" t="str">
            <v xml:space="preserve">Mensal:Até 1.350m³ - R$42,76/m³ 
Acima de 1350m³ - R$9,5m³ </v>
          </cell>
        </row>
        <row r="2220">
          <cell r="P2220" t="str">
            <v xml:space="preserve">Mensal:Até 1.350m³ - R$42,76/m³ 
Acima de 1350m³ - R$9,5m³ </v>
          </cell>
        </row>
        <row r="2221">
          <cell r="P2221" t="str">
            <v xml:space="preserve">Até 1.350m³ - R$37,85/m³ 
Acima de 1350m³ - R$8,41m³ </v>
          </cell>
        </row>
        <row r="2222">
          <cell r="P2222" t="str">
            <v xml:space="preserve">Até 1.350m³ - R$37,85/m³ 
Acima de 1350m³ - R$8,41m³ </v>
          </cell>
        </row>
        <row r="2223">
          <cell r="P2223" t="str">
            <v>R$44,14 até 1.350m³
R$9,81 acima deste volume</v>
          </cell>
        </row>
        <row r="2224">
          <cell r="P2224" t="str">
            <v>R$44,14 até 1.350m³
R$9,81 acima deste volume</v>
          </cell>
        </row>
        <row r="2225">
          <cell r="P2225" t="str">
            <v>R$44,14 até 1.350m³
R$9,81 acima deste volume</v>
          </cell>
        </row>
        <row r="2226">
          <cell r="P2226" t="str">
            <v>R$44,14 até 1.350m³
R$9,81 acima deste volume</v>
          </cell>
        </row>
        <row r="2227">
          <cell r="P2227" t="str">
            <v>R$44,14 até 1.350m³
R$9,81 acima deste volume</v>
          </cell>
        </row>
        <row r="2228">
          <cell r="P2228" t="str">
            <v>R$44,14 até 1.350m³
R$9,81 acima deste volume</v>
          </cell>
        </row>
        <row r="2229">
          <cell r="P2229" t="str">
            <v>R$44,14 até 1.350m³
R$9,81 acima deste volume</v>
          </cell>
        </row>
        <row r="2230">
          <cell r="P2230" t="str">
            <v xml:space="preserve">Até 1.350m³ - R$37,85/m³ 
Acima de 1350m³ - R$8,41m³ </v>
          </cell>
        </row>
        <row r="2231">
          <cell r="P2231" t="str">
            <v xml:space="preserve">Até 1.350m³ - R$37,85/m³ 
Acima de 1350m³ - R$8,41m³ </v>
          </cell>
        </row>
        <row r="2232">
          <cell r="P2232" t="str">
            <v xml:space="preserve">Até 1.350m³ - R$37,85/m³ 
Acima de 1350m³ - R$8,41m³ </v>
          </cell>
        </row>
        <row r="2233">
          <cell r="P2233" t="str">
            <v xml:space="preserve">Até 1.350m³ - R$37,85/m³ 
Acima de 1350m³ - R$8,41m³ </v>
          </cell>
        </row>
        <row r="2234">
          <cell r="P2234" t="str">
            <v>Até 1.350m³ - R$46,93/m³ (com impostos)
Acima de 1350m³ - R$10,43m³ (com impostos)</v>
          </cell>
        </row>
        <row r="2235">
          <cell r="P2235" t="str">
            <v>Até 1.350m³ - R$46,93/m³ (com impostos)
Acima de 1350m³ - R$10,43m³ (com impostos)</v>
          </cell>
        </row>
        <row r="2236">
          <cell r="P2236" t="str">
            <v>*</v>
          </cell>
        </row>
        <row r="2237">
          <cell r="P2237" t="str">
            <v>*</v>
          </cell>
        </row>
        <row r="2238">
          <cell r="P2238" t="str">
            <v>*</v>
          </cell>
        </row>
        <row r="2239">
          <cell r="P2239" t="str">
            <v>*</v>
          </cell>
        </row>
        <row r="2240">
          <cell r="P2240" t="str">
            <v>*</v>
          </cell>
        </row>
        <row r="2241">
          <cell r="P2241" t="str">
            <v>*</v>
          </cell>
        </row>
        <row r="2242">
          <cell r="P2242" t="str">
            <v>*</v>
          </cell>
        </row>
        <row r="2243">
          <cell r="P2243" t="str">
            <v>*</v>
          </cell>
        </row>
        <row r="2244">
          <cell r="P2244" t="str">
            <v>*</v>
          </cell>
        </row>
        <row r="2245">
          <cell r="P2245" t="str">
            <v>*</v>
          </cell>
        </row>
        <row r="2246">
          <cell r="P2246">
            <v>20.21</v>
          </cell>
        </row>
        <row r="2247">
          <cell r="P2247">
            <v>20.21</v>
          </cell>
        </row>
        <row r="2248">
          <cell r="P2248">
            <v>20.21</v>
          </cell>
        </row>
        <row r="2249">
          <cell r="P2249">
            <v>20.21</v>
          </cell>
        </row>
        <row r="2250">
          <cell r="P2250">
            <v>20.21</v>
          </cell>
        </row>
        <row r="2251">
          <cell r="P2251">
            <v>20.21</v>
          </cell>
        </row>
        <row r="2252">
          <cell r="P2252">
            <v>20</v>
          </cell>
        </row>
        <row r="2253">
          <cell r="P2253">
            <v>20</v>
          </cell>
        </row>
        <row r="2254">
          <cell r="P2254">
            <v>20</v>
          </cell>
        </row>
        <row r="2255">
          <cell r="P2255">
            <v>20</v>
          </cell>
        </row>
        <row r="2256">
          <cell r="P2256">
            <v>20</v>
          </cell>
        </row>
        <row r="2257">
          <cell r="P2257">
            <v>20</v>
          </cell>
        </row>
        <row r="2258">
          <cell r="P2258">
            <v>20</v>
          </cell>
        </row>
        <row r="2259">
          <cell r="P2259">
            <v>20</v>
          </cell>
        </row>
        <row r="2260">
          <cell r="P2260">
            <v>20</v>
          </cell>
        </row>
        <row r="2261">
          <cell r="P2261">
            <v>20</v>
          </cell>
        </row>
        <row r="2262">
          <cell r="P2262">
            <v>20</v>
          </cell>
        </row>
        <row r="2263">
          <cell r="P2263">
            <v>20</v>
          </cell>
        </row>
        <row r="2264">
          <cell r="P2264">
            <v>7</v>
          </cell>
        </row>
        <row r="2265">
          <cell r="P2265" t="str">
            <v>R$ 8,23 até a completa movimentação dos 700.000 m³</v>
          </cell>
        </row>
        <row r="2266">
          <cell r="P2266" t="str">
            <v>R$ 8,23 até a completa movimentação dos 700.000 m³</v>
          </cell>
        </row>
        <row r="2267">
          <cell r="P2267" t="str">
            <v>R$ 6,97 até a completa movimentação dos 700.000 m³</v>
          </cell>
        </row>
        <row r="2268">
          <cell r="P2268" t="str">
            <v>R$ 6,97 até a completa movimentação dos 700.000 m³</v>
          </cell>
        </row>
        <row r="2269">
          <cell r="P2269" t="str">
            <v>R$ 8,23 até a completa movimentação dos 700.000 m³</v>
          </cell>
        </row>
        <row r="2270">
          <cell r="P2270" t="str">
            <v>R$ 8,23 até a completa movimentação dos 700.000 m³</v>
          </cell>
        </row>
        <row r="2271">
          <cell r="P2271" t="str">
            <v>R$ 8,23 até a completa movimentação dos 700.000 m³</v>
          </cell>
        </row>
        <row r="2272">
          <cell r="P2272" t="str">
            <v>R$ 8,23 até a completa movimentação dos 700.000 m³</v>
          </cell>
        </row>
        <row r="2273">
          <cell r="P2273" t="str">
            <v>R$ 6,97 até a completa movimentação dos 700.000 m³</v>
          </cell>
        </row>
        <row r="2274">
          <cell r="P2274" t="str">
            <v>R$ 6,97 até a completa movimentação dos 700.000 m³</v>
          </cell>
        </row>
        <row r="2275">
          <cell r="P2275" t="str">
            <v>R$ 6,97 até a completa movimentação dos 700.000 m³</v>
          </cell>
        </row>
        <row r="2276">
          <cell r="P2276" t="str">
            <v>R$ 6,97 até a completa movimentação dos 700.000 m³</v>
          </cell>
        </row>
        <row r="2277">
          <cell r="P2277" t="str">
            <v>R$ 6,97 até a completa movimentação dos 700.000 m³</v>
          </cell>
        </row>
        <row r="2278">
          <cell r="P2278" t="str">
            <v>R$ 6,97 até a completa movimentação dos 700.000 m³</v>
          </cell>
        </row>
        <row r="2279">
          <cell r="P2279" t="str">
            <v xml:space="preserve">6.000 m³ x  23,29/m³; acima de 6.000 m³ - R$9,70/m³ </v>
          </cell>
        </row>
        <row r="2280">
          <cell r="P2280" t="str">
            <v xml:space="preserve">6.000 m³ x  23,29/m³; acima de 6.000 m³ - R$9,70/m³ </v>
          </cell>
        </row>
        <row r="2281">
          <cell r="P2281" t="str">
            <v xml:space="preserve">6.000 m³ x  23,29/m³; acima de 6.000 m³ - R$9,70/m³ </v>
          </cell>
        </row>
        <row r="2282">
          <cell r="P2282" t="str">
            <v xml:space="preserve">6.000 m³ x  23,29/m³; acima de 6.000 m³ - R$9,70/m³ </v>
          </cell>
        </row>
        <row r="2283">
          <cell r="P2283" t="str">
            <v xml:space="preserve">6.000 m³ x  23,29/m³; acima de 6.000 m³ - R$9,70/m³ </v>
          </cell>
        </row>
        <row r="2284">
          <cell r="P2284" t="str">
            <v xml:space="preserve">6.000 m³ x  23,29/m³; acima de 6.000 m³ - R$9,70/m³ </v>
          </cell>
        </row>
        <row r="2285">
          <cell r="P2285" t="str">
            <v>Período de Carência de 6 meses: 3.000 m³ x R$ 25,78/m³ = R$ 77.340,00; adicional - 1 m³ a 1.000 m³ - R$ 15,60/m³; acima de 1.001 m³ - R$ 8,85/m³; Após Período de Carência: 6.000 m³ x  22,21/m³; acima de 6.000 m³ - R$9,25/m³</v>
          </cell>
        </row>
        <row r="2286">
          <cell r="P2286" t="str">
            <v>Período de Carência de 6 meses: 3.000 m³ x R$ 25,78/m³ = R$ 77.340,00; adicional - 1 m³ a 1.000 m³ - R$ 15,60/m³; acima de 1.001 m³ - R$ 8,85/m³; Após Período de Carência: 6.000 m³ x  22,21/m³; acima de 6.000 m³ - R$9,25/m³</v>
          </cell>
        </row>
        <row r="2287">
          <cell r="P2287" t="str">
            <v>Período de Carência de 6 meses: 3.000 m³ x R$ 25,78/m³ = R$ 77.340,00; adicional - 1 m³ a 1.000 m³ - R$ 15,60/m³; acima de 1.001 m³ - R$ 8,85/m³; Após Período de Carência: 6.000 m³ x  22,21/m³; acima de 6.000 m³ - R$9,25/m³</v>
          </cell>
        </row>
        <row r="2288">
          <cell r="P2288" t="str">
            <v>Período de Carência de 6 meses: 3.000 m³ x R$ 25,78/m³ = R$ 77.340,00; adicional - 1 m³ a 1.000 m³ - R$ 15,60/m³; acima de 1.001 m³ - R$ 8,85/m³; Após Período de Carência: 6.000 m³ x  22,21/m³; acima de 6.000 m³ - R$9,25/m³</v>
          </cell>
        </row>
        <row r="2289">
          <cell r="P2289" t="str">
            <v>Período de Carência de 6 meses: 3.000 m³ x R$ 25,78/m³ = R$ 77.340,00; adicional - 1 m³ a 1.000 m³ - R$ 15,60/m³; acima de 1.001 m³ - R$ 8,85/m³; Após Período de Carência: 6.000 m³ x  22,21/m³; acima de 6.000 m³ - R$9,25/m³</v>
          </cell>
        </row>
        <row r="2290">
          <cell r="P2290" t="str">
            <v>Período de Carência de 6 meses: 3.000 m³ x R$ 25,78/m³ = R$ 77.340,00; adicional - 1 m³ a 1.000 m³ - R$ 15,60/m³; acima de 1.001 m³ - R$ 8,85/m³; Após Período de Carência: 6.000 m³ x  22,21/m³; acima de 6.000 m³ - R$9,25/m³</v>
          </cell>
        </row>
        <row r="2291">
          <cell r="P2291" t="str">
            <v>Período de Carência de 6 meses: 3.000 m³ x R$ 25,78/m³ = R$ 77.340,00; adicional - 1 m³ a 1.000 m³ - R$ 15,60/m³; acima de 1.001 m³ - R$ 8,85/m³; Após Período de Carência: 6.000 m³ x  19,91/m³; acima de 6.000 m³ - R$ 8,29/m³</v>
          </cell>
        </row>
        <row r="2292">
          <cell r="P2292" t="str">
            <v>Período de Carência de 6 meses: 3.000 m³ x R$ 25,78/m³ = R$ 77.340,00; adicional - 1 m³ a 1.000 m³ - R$ 15,60/m³; acima de 1.001 m³ - R$ 8,85/m³; Após Período de Carência: 6.000 m³ x  19,91/m³; acima de 6.000 m³ - R$ 8,29/m³</v>
          </cell>
        </row>
        <row r="2293">
          <cell r="P2293" t="str">
            <v>Período de Carência de 6 meses: 3.000 m³ x R$ 25,78/m³ = R$ 77.340,00; adicional - 1 m³ a 1.000 m³ - R$ 15,60/m³; acima de 1.001 m³ - R$ 8,85/m³; Após Período de Carência: 6.000 m³ x  19,91/m³; acima de 6.000 m³ - R$ 8,29/m³</v>
          </cell>
        </row>
        <row r="2294">
          <cell r="P2294" t="str">
            <v>Período de Carência de 6 meses: 3.000 m³ x R$ 25,78/m³ = R$ 77.340,00; adicional - 1 m³ a 1.000 m³ - R$ 15,60/m³; acima de 1.001 m³ - R$ 8,85/m³; Após Período de Carência: 6.000 m³ x  19,91/m³; acima de 6.000 m³ - R$ 8,29/m³</v>
          </cell>
        </row>
        <row r="2295">
          <cell r="P2295" t="str">
            <v>Período de Carência de 6 meses: 3.000 m³ x R$ 25,78/m³ = R$ 77.340,00; adicional - 1 m³ a 1.000 m³ - R$ 15,60/m³; acima de 1.001 m³ - R$ 8,85/m³; Após Período de Carência: 6.000 m³ x  19,91/m³; acima de 6.000 m³ - R$ 8,29/m³</v>
          </cell>
        </row>
        <row r="2296">
          <cell r="P2296" t="str">
            <v>Período de Carência de 6 meses: 3.000 m³ x R$ 25,78/m³ = R$ 77.340,00; adicional - 1 m³ a 1.000 m³ - R$ 15,60/m³; acima de 1.001 m³ - R$ 8,85/m³; Após Período de Carência: 6.000 m³ x  19,91/m³; acima de 6.000 m³ - R$ 8,29/m³</v>
          </cell>
        </row>
        <row r="2297">
          <cell r="P2297" t="str">
            <v>Período de Carência de 6 meses: 3.000 m³ x R$ 25,78/m³ = R$ 77.340,00; adicional - 1 m³ a 1.000 m³ - R$ 15,60/m³; acima de 1.001 m³ - R$ 8,85/m³; Após Período de Carência: 6.000 m³ x  19,91/m³; acima de 6.000 m³ - R$ 8,29/m³</v>
          </cell>
        </row>
        <row r="2298">
          <cell r="P2298" t="str">
            <v>Período de Carência de 6 meses: 3.000 m³ x R$ 25,78/m³ = R$ 77.340,00; adicional - 1 m³ a 1.000 m³ - R$ 15,60/m³; acima de 1.001 m³ - R$ 8,85/m³; Após Período de Carência: 6.000 m³ x  19,91/m³; acima de 6.000 m³ - R$ 8,29/m³</v>
          </cell>
        </row>
        <row r="2299">
          <cell r="P2299" t="str">
            <v>Período de Carência de 6 meses: 3.000 m³ x R$ 25,78/m³ = R$ 77.340,00; adicional - 1 m³ a 1.000 m³ - R$ 15,60/m³; acima de 1.001 m³ - R$ 8,85/m³; Após Período de Carência: 6.000 m³ x  19,91/m³; acima de 6.000 m³ - R$ 8,29/m³</v>
          </cell>
        </row>
        <row r="2300">
          <cell r="P2300" t="str">
            <v>Período de Carência de 6 meses: 3.000 m³ x R$ 25,78/m³ = R$ 77.340,00; adicional - 1 m³ a 1.000 m³ - R$ 15,60/m³; acima de 1.001 m³ - R$ 8,85/m³; Após Período de Carência: 6.000 m³ x  19,91/m³; acima de 6.000 m³ - R$ 8,29/m³</v>
          </cell>
        </row>
        <row r="2301">
          <cell r="P2301" t="str">
            <v>Período de Carência de 6 meses: 3.000 m³ x R$ 25,78/m³ = R$ 77.340,00; adicional - 1 m³ a 1.000 m³ - R$ 15,60/m³; acima de 1.001 m³ - R$ 8,85/m³; Após Período de Carência: 6.000 m³ x  19,91/m³; acima de 6.000 m³ - R$ 8,29/m³</v>
          </cell>
        </row>
        <row r="2302">
          <cell r="P2302" t="str">
            <v>Período de Carência de 6 meses: 3.000 m³ x R$ 25,78/m³ = R$ 77.340,00; adicional - 1 m³ a 1.000 m³ - R$ 15,60/m³; acima de 1.001 m³ - R$ 8,85/m³; Após Período de Carência: 6.000 m³ x  19,91/m³; acima de 6.000 m³ - R$ 8,29/m³</v>
          </cell>
        </row>
        <row r="2303">
          <cell r="P2303" t="str">
            <v>Período de Carência de 6 meses: 3.000 m³ x R$ 25,00/m³ = R$ 75.000,00; adicional - 1 m³ a 1.000 m³ - R$ 15,13/m³; acima de 1.001 m³ - R$ 8,58/m³; Após Período de Carência: 6.000 m³ x  19,31/m³; acima de 6.000 m³ - R$ 8,04/m³</v>
          </cell>
        </row>
        <row r="2304">
          <cell r="P2304" t="str">
            <v>Período de Carência de 6 meses: 3.000 m³ x R$ 25,00/m³ = R$ 75.000,00; adicional - 1 m³ a 1.000 m³ - R$ 15,13/m³; acima de 1.001 m³ - R$ 8,58/m³; Após Período de Carência: 6.000 m³ x  19,31/m³; acima de 6.000 m³ - R$ 8,04/m³</v>
          </cell>
        </row>
        <row r="2305">
          <cell r="P2305" t="str">
            <v>Período de Carência de 6 meses: 3.000 m³ x R$ 25,00/m³ = R$ 75.000,00; adicional - 1 m³ a 1.000 m³ - R$ 15,13/m³; acima de 1.001 m³ - R$ 8,58/m³; Após Período de Carência: 6.000 m³ x  19,31/m³; acima de 6.000 m³ - R$ 8,04/m³</v>
          </cell>
        </row>
        <row r="2306">
          <cell r="P2306" t="str">
            <v>Período de Carência de 6 meses: 3.000 m³ x R$ 25,00/m³ = R$ 75.000,00; adicional - 1 m³ a 1.000 m³ - R$ 15,13/m³; acima de 1.001 m³ - R$ 8,58/m³; Após Período de Carência: 6.000 m³ x  19,31/m³; acima de 6.000 m³ - R$ 8,04/m³</v>
          </cell>
        </row>
        <row r="2307">
          <cell r="P2307" t="str">
            <v>Período de Carência de 6 meses: 3.000 m³ x R$ 25,00/m³ = R$ 75.000,00; adicional - 1 m³ a 1.000 m³ - R$ 15,13/m³; acima de 1.001 m³ - R$ 8,58/m³; Após Período de Carência: 6.000 m³ x  19,31/m³; acima de 6.000 m³ - R$ 8,04/m³</v>
          </cell>
        </row>
        <row r="2308">
          <cell r="P2308" t="str">
            <v>Período de Carência de 6 meses: 3.000 m³ x R$ 25,00/m³ = R$ 75.000,00; adicional - 1 m³ a 1.000 m³ - R$ 15,13/m³; acima de 1.001 m³ - R$ 8,58/m³; Após Período de Carência: 6.000 m³ x  19,31/m³; acima de 6.000 m³ - R$ 8,04/m³</v>
          </cell>
        </row>
        <row r="2309">
          <cell r="P2309" t="str">
            <v>mov mensal=6000; R$18/m³; adicional=R$7,5
mov mensal=7000; R$17,5/m³; adicional=R$6,5
mov mensal=8000; R$16/m³; adicional=R$6
mov mensal=9000; R$15/m³; adicional=R$5,75
mov mensal&gt;=10000;R$13,5/m³; adicional=R$5,20</v>
          </cell>
        </row>
        <row r="2310">
          <cell r="P2310" t="str">
            <v>mov mensal=6000; R$18/m³; adicional=R$7,5
mov mensal=7000; R$17,5/m³; adicional=R$6,5
mov mensal=8000; R$16/m³; adicional=R$6
mov mensal=9000; R$15/m³; adicional=R$5,75
mov mensal&gt;=10000;R$13,5/m³; adicional=R$5,20</v>
          </cell>
        </row>
        <row r="2311">
          <cell r="P2311" t="str">
            <v>mov mensal=6000; R$18/m³; adicional=R$7,5
mov mensal=7000; R$17,5/m³; adicional=R$6,5
mov mensal=8000; R$16/m³; adicional=R$6
mov mensal=9000; R$15/m³; adicional=R$5,75
mov mensal&gt;=10000;R$13,5/m³; adicional=R$5,20</v>
          </cell>
        </row>
        <row r="2312">
          <cell r="P2312" t="str">
            <v>mov mensal=6000; R$18/m³; adicional=R$7,5
mov mensal=7000; R$17,5/m³; adicional=R$6,5
mov mensal=8000; R$16/m³; adicional=R$6
mov mensal=9000; R$15/m³; adicional=R$5,75
mov mensal&gt;=10000;R$13,5/m³; adicional=R$5,20</v>
          </cell>
        </row>
        <row r="2313">
          <cell r="P2313" t="str">
            <v>mov mensal=6000; R$18/m³; adicional=R$7,5
mov mensal=7000; R$17,5/m³; adicional=R$6,5
mov mensal=8000; R$16/m³; adicional=R$6
mov mensal=9000; R$15/m³; adicional=R$5,75
mov mensal&gt;=10000;R$13,5/m³; adicional=R$5,20</v>
          </cell>
        </row>
        <row r="2314">
          <cell r="P2314" t="str">
            <v>mov mensal=6000; R$18/m³; adicional=R$7,5
mov mensal=7000; R$17,5/m³; adicional=R$6,5
mov mensal=8000; R$16/m³; adicional=R$6
mov mensal=9000; R$15/m³; adicional=R$5,75
mov mensal&gt;=10000;R$13,5/m³; adicional=R$5,20</v>
          </cell>
        </row>
        <row r="2315">
          <cell r="P2315" t="str">
            <v>Até 87.590 m³ (semestral) - R$30,82
Acima desse volume - R$11,89</v>
          </cell>
        </row>
        <row r="2316">
          <cell r="P2316" t="str">
            <v>Até 87.590 m³ (semestral) - R$30,82
Acima desse volume - R$11,89</v>
          </cell>
        </row>
        <row r="2317">
          <cell r="P2317" t="str">
            <v>Até 87.590 m³ (semestral) - R$30,82
Acima desse volume - R$11,89</v>
          </cell>
        </row>
        <row r="2318">
          <cell r="P2318" t="str">
            <v>Até 87.590 m³ (semestral) - R$30,82
Acima desse volume - R$11,89</v>
          </cell>
        </row>
        <row r="2319">
          <cell r="P2319" t="str">
            <v>Até 87.590 m³ (semestral) - R$30,82
Acima desse volume - R$11,89</v>
          </cell>
        </row>
        <row r="2320">
          <cell r="P2320" t="str">
            <v>Até 87.590 m³ (semestral) - R$30,82
Acima desse volume - R$11,89</v>
          </cell>
        </row>
        <row r="2321">
          <cell r="P2321" t="str">
            <v>Até 40.515 m³ (semestral) - R$30,82
Acima desse volume - R$11,89</v>
          </cell>
        </row>
        <row r="2322">
          <cell r="P2322" t="str">
            <v>Até 40.515 m³ (semestral) - R$30,82
Acima desse volume - R$11,89</v>
          </cell>
        </row>
        <row r="2323">
          <cell r="P2323" t="str">
            <v>Até 40.515 m³ (semestral) - R$30,82
Acima desse volume - R$11,89</v>
          </cell>
        </row>
        <row r="2324">
          <cell r="P2324" t="str">
            <v>Até 40.515 m³ (semestral) - R$30,82
Acima desse volume - R$11,89</v>
          </cell>
        </row>
        <row r="2325">
          <cell r="P2325" t="str">
            <v>Até 40.515 m³ (semestral) - R$30,82
Acima desse volume - R$11,89</v>
          </cell>
        </row>
        <row r="2326">
          <cell r="P2326" t="str">
            <v>Até 40.515 m³ (semestral) - R$30,82
Acima desse volume - R$11,89</v>
          </cell>
        </row>
        <row r="2327">
          <cell r="P2327" t="str">
            <v>Até 40.515 m³ (semestral) - R$28,00
Acima desse volume - R$10,80</v>
          </cell>
        </row>
        <row r="2328">
          <cell r="P2328" t="str">
            <v>Até 40.515 m³ (semestral) - R$28,00
Acima desse volume - R$10,80</v>
          </cell>
        </row>
        <row r="2329">
          <cell r="P2329" t="str">
            <v>Até 40.515 m³ (semestral) - R$28,00
Acima desse volume - R$10,80</v>
          </cell>
        </row>
        <row r="2330">
          <cell r="P2330" t="str">
            <v>Até 40.515 m³ (semestral) - R$28,00
Acima desse volume - R$10,80</v>
          </cell>
        </row>
        <row r="2331">
          <cell r="P2331" t="str">
            <v>Até 40.515 m³ (semestral) - R$28,00
Acima desse volume - R$10,80</v>
          </cell>
        </row>
        <row r="2332">
          <cell r="P2332" t="str">
            <v>Até 40.515 m³ (semestral) - R$28,00
Acima desse volume - R$10,80</v>
          </cell>
        </row>
        <row r="2333">
          <cell r="P2333" t="str">
            <v>Até 87.590 m³ (semestral) - R$30,82
Acima desse volume - R$11,89</v>
          </cell>
        </row>
        <row r="2334">
          <cell r="P2334" t="str">
            <v>Até 87.590 m³ (semestral) - R$30,82
Acima desse volume - R$11,89</v>
          </cell>
        </row>
        <row r="2335">
          <cell r="P2335" t="str">
            <v>Até 87.590 m³ (semestral) - R$30,82
Acima desse volume - R$11,89</v>
          </cell>
        </row>
        <row r="2336">
          <cell r="P2336" t="str">
            <v>Até 87.590 m³ (semestral) - R$30,82
Acima desse volume - R$11,89</v>
          </cell>
        </row>
        <row r="2337">
          <cell r="P2337" t="str">
            <v>Até 87.590 m³ (semestral) - R$30,82
Acima desse volume - R$11,89</v>
          </cell>
        </row>
        <row r="2338">
          <cell r="P2338" t="str">
            <v>Até 87.590 m³ (semestral) - R$30,82
Acima desse volume - R$11,89</v>
          </cell>
        </row>
        <row r="2339">
          <cell r="P2339" t="str">
            <v xml:space="preserve">Até 87.590 m³ (semestral) - R$ 28,00
Acima desse volume - R$ 10,80 </v>
          </cell>
        </row>
        <row r="2340">
          <cell r="P2340" t="str">
            <v xml:space="preserve">Até 87.590 m³ (semestral) - R$ 28,00
Acima desse volume - R$ 10,80 </v>
          </cell>
        </row>
        <row r="2341">
          <cell r="P2341" t="str">
            <v xml:space="preserve">Até 87.590 m³ (semestral) - R$ 28,00
Acima desse volume - R$ 10,80 </v>
          </cell>
        </row>
        <row r="2342">
          <cell r="P2342" t="str">
            <v xml:space="preserve">Até 87.590 m³ (semestral) - R$ 28,00
Acima desse volume - R$ 10,80 </v>
          </cell>
        </row>
        <row r="2343">
          <cell r="P2343" t="str">
            <v xml:space="preserve">Até 87.590 m³ (semestral) - R$ 28,00
Acima desse volume - R$ 10,80 </v>
          </cell>
        </row>
        <row r="2344">
          <cell r="P2344" t="str">
            <v xml:space="preserve">Até 87.590 m³ (semestral) - R$ 28,00
Acima desse volume - R$ 10,80 </v>
          </cell>
        </row>
        <row r="2345">
          <cell r="P2345">
            <v>23.28</v>
          </cell>
        </row>
        <row r="2346">
          <cell r="P2346">
            <v>23.28</v>
          </cell>
        </row>
        <row r="2347">
          <cell r="P2347">
            <v>23.28</v>
          </cell>
        </row>
        <row r="2348">
          <cell r="P2348">
            <v>23.28</v>
          </cell>
        </row>
        <row r="2349">
          <cell r="P2349">
            <v>23.28</v>
          </cell>
        </row>
        <row r="2350">
          <cell r="P2350">
            <v>23.28</v>
          </cell>
        </row>
        <row r="2351">
          <cell r="P2351" t="str">
            <v xml:space="preserve">R$27,15/m³
</v>
          </cell>
        </row>
        <row r="2352">
          <cell r="P2352" t="str">
            <v xml:space="preserve">R$27,15/m³
</v>
          </cell>
        </row>
        <row r="2353">
          <cell r="P2353" t="str">
            <v xml:space="preserve">R$27,15/m³
</v>
          </cell>
        </row>
        <row r="2354">
          <cell r="P2354" t="str">
            <v xml:space="preserve">R$27,15/m³
</v>
          </cell>
        </row>
        <row r="2355">
          <cell r="P2355" t="str">
            <v xml:space="preserve">R$27,15/m³
</v>
          </cell>
        </row>
        <row r="2356">
          <cell r="P2356" t="str">
            <v xml:space="preserve">R$27,15/m³
</v>
          </cell>
        </row>
        <row r="2357">
          <cell r="P2357" t="str">
            <v xml:space="preserve">R$27,15/m³
</v>
          </cell>
        </row>
        <row r="2358">
          <cell r="P2358" t="str">
            <v xml:space="preserve">R$27,15/m³
</v>
          </cell>
        </row>
        <row r="2359">
          <cell r="P2359" t="str">
            <v xml:space="preserve">R$27,15/m³
</v>
          </cell>
        </row>
        <row r="2360">
          <cell r="P2360" t="str">
            <v xml:space="preserve">R$27,15/m³
</v>
          </cell>
        </row>
        <row r="2361">
          <cell r="P2361" t="str">
            <v xml:space="preserve">R$27,15/m³
</v>
          </cell>
        </row>
        <row r="2362">
          <cell r="P2362" t="str">
            <v xml:space="preserve">R$27,15/m³
</v>
          </cell>
        </row>
        <row r="2363">
          <cell r="P2363" t="str">
            <v xml:space="preserve">R$27,15/m³
</v>
          </cell>
        </row>
        <row r="2364">
          <cell r="P2364">
            <v>18</v>
          </cell>
        </row>
        <row r="2365">
          <cell r="P2365">
            <v>18</v>
          </cell>
        </row>
        <row r="2366">
          <cell r="P2366">
            <v>18</v>
          </cell>
        </row>
        <row r="2367">
          <cell r="P2367">
            <v>18</v>
          </cell>
        </row>
        <row r="2368">
          <cell r="P2368">
            <v>18</v>
          </cell>
        </row>
        <row r="2369">
          <cell r="P2369">
            <v>9.73</v>
          </cell>
        </row>
        <row r="2370">
          <cell r="P2370">
            <v>9.73</v>
          </cell>
        </row>
        <row r="2371">
          <cell r="P2371">
            <v>9.73</v>
          </cell>
        </row>
        <row r="2372">
          <cell r="P2372">
            <v>9.73</v>
          </cell>
        </row>
        <row r="2373">
          <cell r="P2373">
            <v>9.73</v>
          </cell>
        </row>
        <row r="2374">
          <cell r="P2374">
            <v>8.7899999999999991</v>
          </cell>
        </row>
        <row r="2375">
          <cell r="P2375">
            <v>8.7899999999999991</v>
          </cell>
        </row>
        <row r="2376">
          <cell r="P2376">
            <v>8.7899999999999991</v>
          </cell>
        </row>
        <row r="2377">
          <cell r="P2377">
            <v>8.7899999999999991</v>
          </cell>
        </row>
        <row r="2378">
          <cell r="P2378">
            <v>8.7899999999999991</v>
          </cell>
        </row>
        <row r="2379">
          <cell r="P2379">
            <v>8.4700000000000006</v>
          </cell>
        </row>
        <row r="2380">
          <cell r="P2380">
            <v>8.4700000000000006</v>
          </cell>
        </row>
        <row r="2381">
          <cell r="P2381">
            <v>8.4700000000000006</v>
          </cell>
        </row>
        <row r="2382">
          <cell r="P2382">
            <v>8.4700000000000006</v>
          </cell>
        </row>
        <row r="2383">
          <cell r="P2383">
            <v>8.4700000000000006</v>
          </cell>
        </row>
        <row r="2384">
          <cell r="P2384">
            <v>8.4700000000000006</v>
          </cell>
        </row>
        <row r="2385">
          <cell r="P2385">
            <v>8.0299999999999994</v>
          </cell>
        </row>
        <row r="2386">
          <cell r="P2386">
            <v>8.0299999999999994</v>
          </cell>
        </row>
        <row r="2387">
          <cell r="P2387">
            <v>8.0299999999999994</v>
          </cell>
        </row>
        <row r="2388">
          <cell r="P2388">
            <v>8.0299999999999994</v>
          </cell>
        </row>
        <row r="2389">
          <cell r="P2389">
            <v>8.0299999999999994</v>
          </cell>
        </row>
        <row r="2390">
          <cell r="P2390" t="str">
            <v>Até 31.696 m³ (semestral) - R$22,04/m³;
Se ultrapassar o volume mínimo semestral - R$6,86/m³</v>
          </cell>
        </row>
        <row r="2391">
          <cell r="P2391" t="str">
            <v>Até 31.696 m³ (semestral) - R$22,04/m³;
Se ultrapassar o volume mínimo semestral - R$6,86/m³</v>
          </cell>
        </row>
        <row r="2392">
          <cell r="P2392" t="str">
            <v>Até 31.696 m³ (semestral) - R$22,04/m³;
Se ultrapassar o volume mínimo semestral - R$6,86/m³</v>
          </cell>
        </row>
        <row r="2393">
          <cell r="P2393" t="str">
            <v>Até 31.696 m³ (semestral) - R$22,04/m³;
Se ultrapassar o volume mínimo semestral - R$6,86/m³</v>
          </cell>
        </row>
        <row r="2394">
          <cell r="P2394" t="str">
            <v>Até 31.696 m³ (semestral) - R$22,04/m³;
Se ultrapassar o volume mínimo semestral - R$6,86/m³</v>
          </cell>
        </row>
        <row r="2395">
          <cell r="P2395" t="str">
            <v>Até 31.696 m³ (semestral) - R$22,04/m³;
Se ultrapassar o volume mínimo semestral - R$6,86/m³</v>
          </cell>
        </row>
        <row r="2396">
          <cell r="P2396" t="str">
            <v>Até 31.696 m³ (semestral) - R$22,04/m³;
Se ultrapassar o volume mínimo semestral - R$6,86/m³</v>
          </cell>
        </row>
        <row r="2397">
          <cell r="P2397" t="str">
            <v>Até 31.696 m³ (semestral) - R$22,04/m³;
Se ultrapassar o volume mínimo semestral - R$6,86/m³</v>
          </cell>
        </row>
        <row r="2398">
          <cell r="P2398" t="str">
            <v>Até 31.696 m³ (semestral) - R$22,04/m³;
Se ultrapassar o volume mínimo semestral - R$6,86/m³</v>
          </cell>
        </row>
        <row r="2399">
          <cell r="P2399" t="str">
            <v>Até 31.696 m³ (semestral) - R$22,04/m³;
Se ultrapassar o volume mínimo semestral - R$6,86/m³</v>
          </cell>
        </row>
        <row r="2400">
          <cell r="P2400" t="str">
            <v>Até 31.696 m³ (semestral) - R$22,04/m³;
Se ultrapassar o volume mínimo semestral - R$6,86/m³</v>
          </cell>
        </row>
        <row r="2401">
          <cell r="P2401" t="str">
            <v>Até 31.696 m³ (semestral) - R$22,04/m³;
Se ultrapassar o volume mínimo semestral - R$6,86/m³</v>
          </cell>
        </row>
        <row r="2402">
          <cell r="P2402" t="str">
            <v>Até 31.696 m³ (semestral) - R$ 19,68/m³;
Se ultrapassar o volume mínimo semestral - R$ 6,13/m³</v>
          </cell>
        </row>
        <row r="2403">
          <cell r="P2403" t="str">
            <v>Até 31.696 m³ (semestral) - R$ 19,68/m³;
Se ultrapassar o volume mínimo semestral - R$ 6,13/m³</v>
          </cell>
        </row>
        <row r="2404">
          <cell r="P2404" t="str">
            <v>Até 31.696 m³ (semestral) - R$ 19,68/m³;
Se ultrapassar o volume mínimo semestral - R$ 6,13/m³</v>
          </cell>
        </row>
        <row r="2405">
          <cell r="P2405" t="str">
            <v>Até 31.696 m³ (semestral) - R$ 19,68/m³;
Se ultrapassar o volume mínimo semestral - R$ 6,13/m³</v>
          </cell>
        </row>
        <row r="2406">
          <cell r="P2406" t="str">
            <v>Até 31.696 m³ (semestral) - R$ 19,68/m³;
Se ultrapassar o volume mínimo semestral - R$ 6,13/m³</v>
          </cell>
        </row>
        <row r="2407">
          <cell r="P2407" t="str">
            <v>Até 31.696 m³ (semestral) - R$ 19,68/m³;
Se ultrapassar o volume mínimo semestral - R$ 6,13/m³</v>
          </cell>
        </row>
        <row r="2408">
          <cell r="P2408" t="str">
            <v>Até 31.696 m³ (semestral) - R$ 19,68/m³;
Se ultrapassar o volume mínimo semestral - R$ 6,13/m³</v>
          </cell>
        </row>
        <row r="2409">
          <cell r="P2409" t="str">
            <v>Até 31.696 m³ (semestral) - R$ 19,68/m³;
Se ultrapassar o volume mínimo semestral - R$ 6,13/m³</v>
          </cell>
        </row>
        <row r="2410">
          <cell r="P2410" t="str">
            <v>Até 31.696 m³ (semestral) - R$ 19,68/m³;
Se ultrapassar o volume mínimo semestral - R$ 6,13/m³</v>
          </cell>
        </row>
        <row r="2411">
          <cell r="P2411" t="str">
            <v>Até 31.696 m³ (semestral) - R$ 19,68/m³;
Se ultrapassar o volume mínimo semestral - R$ 6,13/m³</v>
          </cell>
        </row>
        <row r="2412">
          <cell r="P2412" t="str">
            <v>Até 31.696 m³ (semestral) - R$ 19,68/m³;
Se ultrapassar o volume mínimo semestral - R$ 6,13/m³</v>
          </cell>
        </row>
        <row r="2413">
          <cell r="P2413" t="str">
            <v>Até 31.696 m³ (semestral) - R$ 19,68/m³;
Se ultrapassar o volume mínimo semestral - R$ 6,13/m³</v>
          </cell>
        </row>
        <row r="2414">
          <cell r="P2414">
            <v>18.95</v>
          </cell>
        </row>
        <row r="2415">
          <cell r="P2415">
            <v>18.95</v>
          </cell>
        </row>
        <row r="2416">
          <cell r="P2416">
            <v>18.95</v>
          </cell>
        </row>
        <row r="2417">
          <cell r="P2417">
            <v>18.95</v>
          </cell>
        </row>
        <row r="2418">
          <cell r="P2418">
            <v>18.95</v>
          </cell>
        </row>
        <row r="2419">
          <cell r="P2419">
            <v>18.95</v>
          </cell>
        </row>
        <row r="2420">
          <cell r="P2420" t="str">
            <v>R$ 17,90  tarifa normal sem imposto
R$ 5,59-volume semestral superior a 27.624m³
R$20,90 - Tarifa normal com imposto
R$6,52 - volume semestral superior a 27.624m³</v>
          </cell>
        </row>
        <row r="2421">
          <cell r="P2421" t="str">
            <v>R$ 17,90  tarifa normal sem imposto
R$ 5,59-volume semestral superior a 27.624m³
R$20,90 - Tarifa normal com imposto
R$6,52 - volume semestral superior a 27.624m³</v>
          </cell>
        </row>
        <row r="2422">
          <cell r="P2422" t="str">
            <v>R$ 17,90  tarifa normal sem imposto
R$ 5,59-volume semestral superior a 27.624m³
R$20,90 - Tarifa normal com imposto
R$6,52 - volume semestral superior a 27.624m³</v>
          </cell>
        </row>
        <row r="2423">
          <cell r="P2423" t="str">
            <v>R$ 17,90  tarifa normal sem imposto
R$ 5,59-volume semestral superior a 27.624m³
R$20,90 - Tarifa normal com imposto
R$6,52 - volume semestral superior a 27.624m³</v>
          </cell>
        </row>
        <row r="2424">
          <cell r="P2424" t="str">
            <v>R$ 17,90  tarifa normal sem imposto
R$ 5,59-volume semestral superior a 27.624m³
R$20,90 - Tarifa normal com imposto
R$6,52 - volume semestral superior a 27.624m³</v>
          </cell>
        </row>
        <row r="2425">
          <cell r="P2425" t="str">
            <v>R$ 17,90  tarifa normal sem imposto
R$ 5,59-volume semestral superior a 27.624m³
R$20,90 - Tarifa normal com imposto
R$6,52 - volume semestral superior a 27.624m³</v>
          </cell>
        </row>
        <row r="2426">
          <cell r="P2426">
            <v>19.39</v>
          </cell>
        </row>
        <row r="2427">
          <cell r="P2427">
            <v>19.39</v>
          </cell>
        </row>
        <row r="2428">
          <cell r="P2428" t="str">
            <v>R$15,99/m³ - des + util tanq + car</v>
          </cell>
        </row>
        <row r="2429">
          <cell r="P2429" t="str">
            <v>R$15,99/m³ - des + util tanq + car</v>
          </cell>
        </row>
        <row r="2430">
          <cell r="P2430" t="str">
            <v>R$ 5,36/m³ armazenagem prazo de utilização 15 (dias ou fração); R$ 3,68/m³ DG CT; R$ 3,68/m³ CG CT</v>
          </cell>
        </row>
        <row r="2431">
          <cell r="P2431" t="str">
            <v>R$ 5,36/m³ armazenagem prazo de utilização 15 (dias ou fração); R$ 3,68/m³ DG CT; R$ 3,68/m³ CG CT</v>
          </cell>
        </row>
        <row r="2432">
          <cell r="P2432">
            <v>54.23</v>
          </cell>
        </row>
        <row r="2433">
          <cell r="P2433">
            <v>54.23</v>
          </cell>
        </row>
        <row r="2434">
          <cell r="P2434" t="str">
            <v>R$49,99/m³ - des + util tanq + car</v>
          </cell>
        </row>
        <row r="2435">
          <cell r="P2435" t="str">
            <v>R$ 14,91/m³ armazenagem prazo de utilização 15 (dias ou fração); R$ 15,37/m³ CG CT; R$ 15,37/m³ DG CT</v>
          </cell>
        </row>
        <row r="2436">
          <cell r="P2436" t="str">
            <v>R$ 5,36/m³ armazenagem prazo de utilização 15 (dias ou fração); R$ 3,68/m³ DG CT; R$ 3,68/m³ CG CT</v>
          </cell>
        </row>
        <row r="2437">
          <cell r="P2437" t="str">
            <v>R$ 5,36/m³ armazenagem prazo de utilização 15 (dias ou fração); R$ 3,68/m³ DG CT; R$ 3,68/m³ CG CT</v>
          </cell>
        </row>
        <row r="2438">
          <cell r="P2438" t="str">
            <v>R$ 3,68/m³ DG CT; R$ 3,68/m³ CG CT; R$ 5,36/m³ armazenagem prazo de utilização 15 (dias ou fração)</v>
          </cell>
        </row>
        <row r="2439">
          <cell r="P2439" t="str">
            <v>R$ 5,36/m³ armazenagem prazo de utilização 15 (dias ou fração); R$ 3,68/m³ DG CT; R$ 3,68/m³ CG CT</v>
          </cell>
        </row>
        <row r="2440">
          <cell r="P2440" t="str">
            <v>R$ 5,36/m³ armazenagem prazo de utilização 15 (dias ou fração); R$ 3,68/m³ DG CT; R$ 3,68/m³ CG CT</v>
          </cell>
        </row>
        <row r="2441">
          <cell r="P2441" t="str">
            <v>R$ 3,68/m³ DG CT; R$ 3,68/m³ CG CT; R$ 5,36/m³ armazenagem prazo de utilização 15 (dias ou fração)</v>
          </cell>
        </row>
        <row r="2442">
          <cell r="P2442" t="str">
            <v>R$ 3,43/m³ DG CT;R$ 3,43/m³CG CT;R$ 4,99/m³ armazenagem</v>
          </cell>
        </row>
        <row r="2443">
          <cell r="P2443" t="str">
            <v>R$ 3,43/m³ DG CT;R$ 3,43/m³CG CT;R$ 4,99/m³ armazenagem</v>
          </cell>
        </row>
        <row r="2444">
          <cell r="P2444" t="str">
            <v>R$ 14,91/m³ armazenagem prazo de utilização 15 (dias ou fração); R$ 15,37/m³ CG CT; R$ 15,37/m³ DG CT</v>
          </cell>
        </row>
        <row r="2445">
          <cell r="P2445" t="str">
            <v>R$ 14,91/m³ armazenagem prazo de utilização 15 (dias ou fração); R$ 15,37/m³ CG CT; R$ 15,37/m³ DG CT</v>
          </cell>
        </row>
        <row r="2446">
          <cell r="P2446" t="str">
            <v>R$ 14,91/m³ armazenagem prazo de utilização 15 (dias ou fração); R$ 15,37/m³ CG CT; R$ 15,37/m³ DG CT</v>
          </cell>
        </row>
        <row r="2447">
          <cell r="P2447" t="str">
            <v>R$ 13,88/m³ de armazenagem;R$ 14,31/m³ CG CT;R$ 14,31/m³ DG CT</v>
          </cell>
        </row>
        <row r="2448">
          <cell r="P2448" t="str">
            <v>R$3,16/m³ - carregamento de CT
R$3,16/m³ - descarga de CT
R$2,06/m³ - carregamento de VT
R$4,60/m³ - armazenagem</v>
          </cell>
        </row>
        <row r="2449">
          <cell r="P2449" t="str">
            <v>R$3,16/m³ - carregamento de CT
R$3,16/m³ - descarga de CT
R$2,06/m³ - carregamento de VT
R$4,60/m³ - armazenagem</v>
          </cell>
        </row>
        <row r="2450">
          <cell r="P2450" t="str">
            <v>R$13,18/m³ - carregamento de CT
R$13,18/m³ - descarga de CT
R$12,79/m³ - armazenagem</v>
          </cell>
        </row>
        <row r="2451">
          <cell r="P2451" t="str">
            <v>*</v>
          </cell>
        </row>
        <row r="2452">
          <cell r="P2452" t="str">
            <v>*</v>
          </cell>
        </row>
        <row r="2453">
          <cell r="P2453" t="str">
            <v>*</v>
          </cell>
        </row>
        <row r="2454">
          <cell r="P2454" t="str">
            <v>*</v>
          </cell>
        </row>
        <row r="2455">
          <cell r="P2455" t="str">
            <v>*</v>
          </cell>
        </row>
        <row r="2456">
          <cell r="P2456" t="str">
            <v>*</v>
          </cell>
        </row>
        <row r="2457">
          <cell r="P2457" t="str">
            <v>*</v>
          </cell>
        </row>
        <row r="2458">
          <cell r="P2458" t="str">
            <v>*</v>
          </cell>
        </row>
        <row r="2459">
          <cell r="P2459" t="str">
            <v>*</v>
          </cell>
        </row>
        <row r="2460">
          <cell r="P2460" t="str">
            <v>*</v>
          </cell>
        </row>
        <row r="2461">
          <cell r="P2461" t="str">
            <v>*</v>
          </cell>
        </row>
        <row r="2462">
          <cell r="P2462" t="str">
            <v>*</v>
          </cell>
        </row>
        <row r="2463">
          <cell r="P2463" t="str">
            <v>*</v>
          </cell>
        </row>
        <row r="2464">
          <cell r="P2464" t="str">
            <v>*</v>
          </cell>
        </row>
        <row r="2465">
          <cell r="P2465">
            <v>8.7100000000000009</v>
          </cell>
        </row>
        <row r="2466">
          <cell r="P2466">
            <v>8.7100000000000009</v>
          </cell>
        </row>
        <row r="2467">
          <cell r="P2467">
            <v>8.7100000000000009</v>
          </cell>
        </row>
        <row r="2468">
          <cell r="P2468">
            <v>8.35</v>
          </cell>
        </row>
        <row r="2469">
          <cell r="P2469">
            <v>8.35</v>
          </cell>
        </row>
        <row r="2470">
          <cell r="P2470">
            <v>8.35</v>
          </cell>
        </row>
        <row r="2471">
          <cell r="P2471">
            <v>9.34</v>
          </cell>
        </row>
        <row r="2472">
          <cell r="P2472">
            <v>9.34</v>
          </cell>
        </row>
        <row r="2473">
          <cell r="P2473">
            <v>9.34</v>
          </cell>
        </row>
        <row r="2474">
          <cell r="P2474">
            <v>8.9499999999999993</v>
          </cell>
        </row>
        <row r="2475">
          <cell r="P2475">
            <v>8.9499999999999993</v>
          </cell>
        </row>
        <row r="2476">
          <cell r="P2476">
            <v>8.9499999999999993</v>
          </cell>
        </row>
        <row r="2477">
          <cell r="P2477">
            <v>7.54</v>
          </cell>
        </row>
        <row r="2478">
          <cell r="P2478">
            <v>7.54</v>
          </cell>
        </row>
        <row r="2479">
          <cell r="P2479">
            <v>7.54</v>
          </cell>
        </row>
        <row r="2480">
          <cell r="P2480">
            <v>3</v>
          </cell>
        </row>
        <row r="2481">
          <cell r="P2481">
            <v>3</v>
          </cell>
        </row>
        <row r="2482">
          <cell r="P2482">
            <v>3</v>
          </cell>
        </row>
        <row r="2483">
          <cell r="P2483">
            <v>3</v>
          </cell>
        </row>
        <row r="2484">
          <cell r="P2484">
            <v>3</v>
          </cell>
        </row>
        <row r="2485">
          <cell r="P2485">
            <v>3</v>
          </cell>
        </row>
        <row r="2486">
          <cell r="P2486">
            <v>3</v>
          </cell>
        </row>
        <row r="2487">
          <cell r="P2487">
            <v>3</v>
          </cell>
        </row>
        <row r="2488">
          <cell r="P2488">
            <v>3</v>
          </cell>
        </row>
        <row r="2489">
          <cell r="P2489">
            <v>3</v>
          </cell>
        </row>
        <row r="2490">
          <cell r="P2490">
            <v>3</v>
          </cell>
        </row>
        <row r="2491">
          <cell r="P2491">
            <v>3</v>
          </cell>
        </row>
        <row r="2492">
          <cell r="P2492">
            <v>20.77</v>
          </cell>
        </row>
        <row r="2493">
          <cell r="P2493">
            <v>20</v>
          </cell>
        </row>
        <row r="2494">
          <cell r="P2494" t="str">
            <v>*</v>
          </cell>
        </row>
        <row r="2495">
          <cell r="P2495" t="str">
            <v>*</v>
          </cell>
        </row>
        <row r="2496">
          <cell r="P2496" t="str">
            <v>*</v>
          </cell>
        </row>
        <row r="2497">
          <cell r="P2497" t="str">
            <v>*</v>
          </cell>
        </row>
        <row r="2498">
          <cell r="P2498" t="str">
            <v>*</v>
          </cell>
        </row>
        <row r="2499">
          <cell r="P2499" t="str">
            <v>*</v>
          </cell>
        </row>
        <row r="2500">
          <cell r="P2500" t="str">
            <v>*</v>
          </cell>
        </row>
        <row r="2501">
          <cell r="P2501" t="str">
            <v>*</v>
          </cell>
        </row>
        <row r="2502">
          <cell r="P2502" t="str">
            <v>*</v>
          </cell>
        </row>
        <row r="2503">
          <cell r="P2503" t="str">
            <v>*</v>
          </cell>
        </row>
        <row r="2504">
          <cell r="P2504" t="str">
            <v>*</v>
          </cell>
        </row>
        <row r="2505">
          <cell r="P2505" t="str">
            <v>*</v>
          </cell>
        </row>
        <row r="2506">
          <cell r="P2506" t="str">
            <v>*</v>
          </cell>
        </row>
        <row r="2507">
          <cell r="P2507" t="str">
            <v>*</v>
          </cell>
        </row>
        <row r="2508">
          <cell r="P2508" t="str">
            <v>*</v>
          </cell>
        </row>
        <row r="2509">
          <cell r="P2509" t="str">
            <v>*</v>
          </cell>
        </row>
        <row r="2510">
          <cell r="P2510" t="str">
            <v>R$49,99/m³ - des + util tanq + car</v>
          </cell>
        </row>
        <row r="2511">
          <cell r="P2511" t="str">
            <v>R$ 14,91/m³ armazenagem prazo de utilização 15 (dias ou fração); R$ 15,37/m³ CG CT; R$ 15,37/m³ DG CT</v>
          </cell>
        </row>
        <row r="2512">
          <cell r="P2512" t="str">
            <v>R$16,78/m³ - des + util tanq + car</v>
          </cell>
        </row>
        <row r="2513">
          <cell r="P2513" t="str">
            <v>R$16,78/m³ - des + util tanq + car</v>
          </cell>
        </row>
        <row r="2514">
          <cell r="P2514">
            <v>21.03</v>
          </cell>
        </row>
        <row r="2515">
          <cell r="P2515">
            <v>21.03</v>
          </cell>
        </row>
        <row r="2516">
          <cell r="P2516" t="str">
            <v>R$ 5,36/m³ armazenagem prazo de utilização 15 (dias ou fração); R$ 3,68/m³ DG CT; R$ 3,68/m³ CG CT</v>
          </cell>
        </row>
        <row r="2517">
          <cell r="P2517" t="str">
            <v>R$ 5,36/m³ armazenagem prazo de utilização 15 (dias ou fração); R$ 3,68/m³ DG CT; R$ 3,68/m³ CG CT</v>
          </cell>
        </row>
        <row r="2518">
          <cell r="P2518" t="str">
            <v>R$ 14,91/m³ armazenagem prazo de utilização 15 (dias ou fração); R$ 15,37/m³ CG CT; R$ 15,37/m³ DG CT</v>
          </cell>
        </row>
        <row r="2519">
          <cell r="P2519" t="str">
            <v>R$ 14,91/m³ armazenagem prazo de utilização 15 (dias ou fração); R$ 15,37/m³ CG CT; R$ 15,37/m³ DG CT</v>
          </cell>
        </row>
        <row r="2520">
          <cell r="P2520" t="str">
            <v>R$14,91 armazenagem prazo de utilização 15 (dias ou fração); R$ 15,37 CG CT; R$ 15,37 DG CT</v>
          </cell>
        </row>
        <row r="2521">
          <cell r="P2521" t="str">
            <v>R$ 13,88 armaz;R$ 14,31 CG CT;R$ 14,31 DG CT</v>
          </cell>
        </row>
        <row r="2522">
          <cell r="P2522" t="str">
            <v>R$ 3,68/m³ DG CT; R$ 3,68/m³ CG CT; R$ 5,36/m³ armazenagem prazo de utilização 15 (dias ou fração)</v>
          </cell>
        </row>
        <row r="2523">
          <cell r="P2523" t="str">
            <v>R$ 5,36/m³ armazenagem prazo de utilização 15 (dias ou fração); R$ 3,68/m³ DG CT; R$ 3,68/m³ CG CT</v>
          </cell>
        </row>
        <row r="2524">
          <cell r="P2524" t="str">
            <v>R$ 5,36/m³ armazenagem prazo de utilização 15 (dias ou fração); R$ 3,68/m³ DG CT; R$ 3,68/m³ CG CT</v>
          </cell>
        </row>
        <row r="2525">
          <cell r="P2525" t="str">
            <v>R$ 5,36/m³ armazenagem prazo de utilização 15 (dias ou fração); R$ 3,68/m³ DG CT; R$ 3,68/m³ CG CT</v>
          </cell>
        </row>
        <row r="2526">
          <cell r="P2526" t="str">
            <v>R$ 5,36/m³ armazenagem prazo de utilização 15 (dias ou fração); R$ 3,68/m³ DG CT; R$ 3,68/m³ CG CT</v>
          </cell>
        </row>
        <row r="2527">
          <cell r="P2527" t="str">
            <v>R$ 3,68/m³ DG CT; R$ 3,68/m³ CG CT; R$ 5,36/m³ armazenagem prazo de utilização 15 (dias ou fração)</v>
          </cell>
        </row>
        <row r="2528">
          <cell r="P2528" t="str">
            <v>R$ 3,43/m³ DG CT;R$ 3,43/m³CG CT;R$ 4,99/m³ armazenagem</v>
          </cell>
        </row>
        <row r="2529">
          <cell r="P2529" t="str">
            <v>R$ 3,43/m³ DG CT;R$ 3,43/m³CG CT;R$ 4,99/m³ armazenagem</v>
          </cell>
        </row>
        <row r="2530">
          <cell r="P2530" t="str">
            <v xml:space="preserve">R$13,18/m³ - carregamento de CT
R$13,18/m³ - descarga de CT
R$12,79/m³ - armazenagem
</v>
          </cell>
        </row>
        <row r="2531">
          <cell r="P2531" t="str">
            <v>R$3,16/m³ - carregamento de CT
R$3,16/m³ - descarga de CT
R$4,60/m³ - armazenagem</v>
          </cell>
        </row>
        <row r="2532">
          <cell r="P2532" t="str">
            <v>R$3,16/m³ - carregamento de CT
R$3,16/m³ - descarga de CT
R$4,60/m³ - armazenagem</v>
          </cell>
        </row>
        <row r="2533">
          <cell r="P2533" t="str">
            <v>R$42,51/m³ movimentação trimestral até 20.460, acima desse volume R$19,13/m³</v>
          </cell>
        </row>
        <row r="2534">
          <cell r="P2534" t="str">
            <v>R$42,51/m³ movimentação trimestral até 20.460, acima desse volume R$19,13/m³</v>
          </cell>
        </row>
        <row r="2535">
          <cell r="P2535" t="str">
            <v>R$42,51/m³ movimentação trimestral até 20.460, acima desse volume R$19,13/m³</v>
          </cell>
        </row>
        <row r="2536">
          <cell r="P2536" t="str">
            <v>R$42,51/m³ movimentação trimestral até 20.460, acima desse volume R$19,13/m³</v>
          </cell>
        </row>
        <row r="2537">
          <cell r="P2537" t="str">
            <v>R$42,51/m³ movimentação trimestral até 20.460, acima desse volume R$19,13/m³</v>
          </cell>
        </row>
        <row r="2538">
          <cell r="P2538">
            <v>0</v>
          </cell>
        </row>
        <row r="2539">
          <cell r="P2539" t="str">
            <v>R$40,54/m³ movimentação trimestral até 20.460, acima desse volume R$18,24/m³</v>
          </cell>
        </row>
        <row r="2540">
          <cell r="P2540" t="str">
            <v>R$40,54/m³ movimentação trimestral até 20.460, acima desse volume R$18,24/m³</v>
          </cell>
        </row>
        <row r="2541">
          <cell r="P2541" t="str">
            <v>R$40,54/m³ movimentação trimestral até 20.460, acima desse volume R$18,24/m³</v>
          </cell>
        </row>
        <row r="2542">
          <cell r="P2542" t="str">
            <v>R$40,54/m³ movimentação trimestral até 20.460, acima desse volume R$18,24/m³</v>
          </cell>
        </row>
        <row r="2543">
          <cell r="P2543" t="str">
            <v>R$40,54/m³ movimentação trimestral até 20.460, acima desse volume R$18,24/m³</v>
          </cell>
        </row>
        <row r="2544">
          <cell r="P2544" t="str">
            <v>R$40,54/m³ movimentação trimestral até 20.460, acima desse volume R$18,24/m³</v>
          </cell>
        </row>
        <row r="2545">
          <cell r="P2545" t="str">
            <v>R$36,34/m³ movimentação trimestral até 20.460, acima desse volume R$16,35/m³</v>
          </cell>
        </row>
        <row r="2546">
          <cell r="P2546" t="str">
            <v>R$36,34/m³ movimentação trimestral até 20.460, acima desse volume R$16,35/m³</v>
          </cell>
        </row>
        <row r="2547">
          <cell r="P2547" t="str">
            <v>R$36,34/m³ movimentação trimestral até 20.460, acima desse volume R$16,35/m³</v>
          </cell>
        </row>
        <row r="2548">
          <cell r="P2548" t="str">
            <v>R$36,34/m³ movimentação trimestral até 20.460, acima desse volume R$16,35/m³</v>
          </cell>
        </row>
        <row r="2549">
          <cell r="P2549" t="str">
            <v>R$36,34/m³ movimentação trimestral até 20.460, acima desse volume R$16,35/m³</v>
          </cell>
        </row>
        <row r="2550">
          <cell r="P2550" t="str">
            <v>R$36,34/m³ movimentação trimestral até 20.460, acima desse volume R$16,35/m³</v>
          </cell>
        </row>
        <row r="2551">
          <cell r="P2551" t="str">
            <v>R$35,25/m³ movimentação trimestral até 20.460, acima desse volume R$15,26/m³</v>
          </cell>
        </row>
        <row r="2552">
          <cell r="P2552" t="str">
            <v>R$35,25/m³ movimentação trimestral até 20.460, acima desse volume R$15,26/m³</v>
          </cell>
        </row>
        <row r="2553">
          <cell r="P2553" t="str">
            <v>R$35,25/m³ movimentação trimestral até 20.460, acima desse volume R$15,26/m³</v>
          </cell>
        </row>
        <row r="2554">
          <cell r="P2554" t="str">
            <v>R$35,25/m³ movimentação trimestral até 20.460, acima desse volume R$15,26/m³</v>
          </cell>
        </row>
        <row r="2555">
          <cell r="P2555" t="str">
            <v>R$35,25/m³ movimentação trimestral até 20.460, acima desse volume R$15,26/m³</v>
          </cell>
        </row>
        <row r="2556">
          <cell r="P2556" t="str">
            <v>R$35,25/m³ movimentação trimestral até 20.460, acima desse volume R$15,26/m³</v>
          </cell>
        </row>
        <row r="2557">
          <cell r="P2557" t="str">
            <v>R$34,18/m³ até mov trimestral 20.460, acima disso R$14,81/m³</v>
          </cell>
        </row>
        <row r="2558">
          <cell r="P2558" t="str">
            <v>R$34,18/m³ até mov trimestral 20.460, acima disso R$14,81/m³</v>
          </cell>
        </row>
        <row r="2559">
          <cell r="P2559" t="str">
            <v>R$34,18/m³ até mov trimestral 20.460, acima disso R$14,81/m³</v>
          </cell>
        </row>
        <row r="2560">
          <cell r="P2560" t="str">
            <v>R$34,18/m³ até mov trimestral 20.460, acima disso R$14,81/m³</v>
          </cell>
        </row>
        <row r="2561">
          <cell r="P2561" t="str">
            <v>R$34,18/m³ até mov trimestral 20.460, acima disso R$14,81/m³</v>
          </cell>
        </row>
        <row r="2562">
          <cell r="P2562" t="str">
            <v>R$34,18/m³ até mov trimestral 20.460, acima disso R$14,81/m³</v>
          </cell>
        </row>
        <row r="2563">
          <cell r="P2563" t="str">
            <v>R$34,18/m³ até mov trimestral 20.460, acima disso R$14,81/m³</v>
          </cell>
        </row>
        <row r="2564">
          <cell r="P2564" t="str">
            <v>R$34,18/m³ até mov trimestral 20.460, acima disso R$14,81/m³</v>
          </cell>
        </row>
        <row r="2565">
          <cell r="P2565" t="str">
            <v>R$34,18/m³ até mov trimestral 20.460, acima disso R$14,81/m³</v>
          </cell>
        </row>
        <row r="2566">
          <cell r="P2566" t="str">
            <v>R$34,18/m³ até mov trimestral 20.460, acima disso R$14,81/m³</v>
          </cell>
        </row>
        <row r="2567">
          <cell r="P2567" t="str">
            <v>R$34,18/m³ até mov trimestral 20.460, acima disso R$14,81/m³</v>
          </cell>
        </row>
        <row r="2568">
          <cell r="P2568" t="str">
            <v>R$34,18/m³ até mov trimestral 20.460, acima disso R$14,81/m³</v>
          </cell>
        </row>
        <row r="2569">
          <cell r="P2569" t="str">
            <v>R$32,32/m³ até mov trimestral 20.460, acima disso R$14,00/m³</v>
          </cell>
        </row>
        <row r="2570">
          <cell r="P2570" t="str">
            <v>R$32,32/m³ até mov trimestral 20.460, acima disso R$14,00/m³</v>
          </cell>
        </row>
        <row r="2571">
          <cell r="P2571" t="str">
            <v>R$32,32/m³ até mov trimestral 20.460, acima disso R$14,00/m³</v>
          </cell>
        </row>
        <row r="2572">
          <cell r="P2572" t="str">
            <v>R$32,32/m³ até mov trimestral 20.460, acima disso R$14,00/m³</v>
          </cell>
        </row>
        <row r="2573">
          <cell r="P2573" t="str">
            <v>R$32,32/m³ até mov trimestral 20.460, acima disso R$14,00/m³</v>
          </cell>
        </row>
        <row r="2574">
          <cell r="P2574" t="str">
            <v>R$32,32/m³ até mov trimestral 20.460, acima disso R$14,00/m³</v>
          </cell>
        </row>
        <row r="2575">
          <cell r="P2575">
            <v>45.66</v>
          </cell>
        </row>
        <row r="2576">
          <cell r="P2576">
            <v>45.66</v>
          </cell>
        </row>
        <row r="2577">
          <cell r="P2577">
            <v>45.66</v>
          </cell>
        </row>
        <row r="2578">
          <cell r="P2578">
            <v>45.66</v>
          </cell>
        </row>
        <row r="2579">
          <cell r="P2579">
            <v>45.66</v>
          </cell>
        </row>
        <row r="2580">
          <cell r="P2580">
            <v>48.75</v>
          </cell>
        </row>
        <row r="2581">
          <cell r="P2581">
            <v>48.75</v>
          </cell>
        </row>
        <row r="2582">
          <cell r="P2582">
            <v>48.75</v>
          </cell>
        </row>
        <row r="2583">
          <cell r="P2583">
            <v>48.75</v>
          </cell>
        </row>
        <row r="2584">
          <cell r="P2584">
            <v>48.75</v>
          </cell>
        </row>
        <row r="2585">
          <cell r="P2585">
            <v>48.75</v>
          </cell>
        </row>
        <row r="2586">
          <cell r="P2586">
            <v>48.75</v>
          </cell>
        </row>
        <row r="2587">
          <cell r="P2587">
            <v>48.75</v>
          </cell>
        </row>
        <row r="2588">
          <cell r="P2588">
            <v>48.75</v>
          </cell>
        </row>
        <row r="2589">
          <cell r="P2589">
            <v>48.75</v>
          </cell>
        </row>
        <row r="2590">
          <cell r="P2590">
            <v>41.3</v>
          </cell>
        </row>
        <row r="2591">
          <cell r="P2591">
            <v>41.3</v>
          </cell>
        </row>
        <row r="2592">
          <cell r="P2592">
            <v>41.3</v>
          </cell>
        </row>
        <row r="2593">
          <cell r="P2593">
            <v>41.3</v>
          </cell>
        </row>
        <row r="2594">
          <cell r="P2594">
            <v>41.3</v>
          </cell>
        </row>
        <row r="2595">
          <cell r="P2595">
            <v>41.3</v>
          </cell>
        </row>
        <row r="2596">
          <cell r="P2596">
            <v>41.3</v>
          </cell>
        </row>
        <row r="2597">
          <cell r="P2597">
            <v>41.3</v>
          </cell>
        </row>
        <row r="2598">
          <cell r="P2598">
            <v>41.3</v>
          </cell>
        </row>
        <row r="2599">
          <cell r="P2599">
            <v>41.3</v>
          </cell>
        </row>
        <row r="2600">
          <cell r="P2600">
            <v>41.3</v>
          </cell>
        </row>
        <row r="2601">
          <cell r="P2601">
            <v>41.3</v>
          </cell>
        </row>
        <row r="2602">
          <cell r="P2602">
            <v>41.3</v>
          </cell>
        </row>
        <row r="2603">
          <cell r="P2603">
            <v>41.3</v>
          </cell>
        </row>
        <row r="2604">
          <cell r="P2604">
            <v>39.67</v>
          </cell>
        </row>
        <row r="2605">
          <cell r="P2605">
            <v>39.67</v>
          </cell>
        </row>
        <row r="2606">
          <cell r="P2606">
            <v>39.67</v>
          </cell>
        </row>
        <row r="2607">
          <cell r="P2607">
            <v>39.67</v>
          </cell>
        </row>
        <row r="2608">
          <cell r="P2608">
            <v>39.67</v>
          </cell>
        </row>
        <row r="2609">
          <cell r="P2609">
            <v>37.61</v>
          </cell>
        </row>
        <row r="2610">
          <cell r="P2610">
            <v>37.61</v>
          </cell>
        </row>
        <row r="2611">
          <cell r="P2611">
            <v>37.61</v>
          </cell>
        </row>
        <row r="2612">
          <cell r="P2612">
            <v>37.61</v>
          </cell>
        </row>
        <row r="2613">
          <cell r="P2613">
            <v>32.42</v>
          </cell>
        </row>
        <row r="2614">
          <cell r="P2614">
            <v>37.61</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27">
          <cell r="P27">
            <v>30.88</v>
          </cell>
        </row>
      </sheetData>
      <sheetData sheetId="39"/>
      <sheetData sheetId="40"/>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Entra-dados"/>
      <sheetName val="4-B.P.Ajust."/>
      <sheetName val="6-DRE-LS"/>
      <sheetName val="DOAR"/>
      <sheetName val="MUT_PL"/>
      <sheetName val="BP-Publicação"/>
      <sheetName val="DRE_Publicação"/>
      <sheetName val="MUTPL_Publicação"/>
      <sheetName val="DOAR_Publicação"/>
      <sheetName val="DOAR_Publicação (2)"/>
      <sheetName val="DOAR_Publicação (3)"/>
    </sheetNames>
    <sheetDataSet>
      <sheetData sheetId="0"/>
      <sheetData sheetId="1"/>
      <sheetData sheetId="2"/>
      <sheetData sheetId="3"/>
      <sheetData sheetId="4"/>
      <sheetData sheetId="5" refreshError="1"/>
      <sheetData sheetId="6"/>
      <sheetData sheetId="7"/>
      <sheetData sheetId="8" refreshError="1">
        <row r="11">
          <cell r="A11" t="str">
            <v>SONAE DISTRIBUIÇÃO BRASIL S.A.</v>
          </cell>
        </row>
        <row r="13">
          <cell r="A13" t="str">
            <v>DEMONSTRAÇÕES DAS ORIGENS E APLICAÇÕES DE RECURSOS</v>
          </cell>
        </row>
        <row r="15">
          <cell r="A15" t="str">
            <v>PARA OS EXERCÍCIOS FINDOS EM 31 DE DEZEMBRO DE 2002 E 2001</v>
          </cell>
        </row>
        <row r="17">
          <cell r="A17" t="str">
            <v>(Em milhares de reais)</v>
          </cell>
        </row>
        <row r="21">
          <cell r="D21" t="str">
            <v>1998</v>
          </cell>
          <cell r="E21" t="str">
            <v>2002</v>
          </cell>
          <cell r="G21" t="str">
            <v xml:space="preserve">          2001</v>
          </cell>
        </row>
        <row r="22">
          <cell r="D22" t="str">
            <v>____________</v>
          </cell>
          <cell r="E22" t="str">
            <v xml:space="preserve">   _________</v>
          </cell>
          <cell r="G22" t="str">
            <v xml:space="preserve">     _________</v>
          </cell>
        </row>
        <row r="23">
          <cell r="D23" t="str">
            <v xml:space="preserve">Moeda </v>
          </cell>
          <cell r="E23" t="str">
            <v>Legislação</v>
          </cell>
          <cell r="G23" t="str">
            <v>Legislação</v>
          </cell>
        </row>
        <row r="24">
          <cell r="D24" t="str">
            <v>Constante</v>
          </cell>
          <cell r="E24" t="str">
            <v>Societária</v>
          </cell>
          <cell r="G24" t="str">
            <v>Societária</v>
          </cell>
        </row>
        <row r="25">
          <cell r="E25" t="str">
            <v xml:space="preserve"> </v>
          </cell>
        </row>
        <row r="26">
          <cell r="B26" t="str">
            <v>ORIGENS DOS RECURSOS</v>
          </cell>
          <cell r="D26" t="e">
            <v>#REF!</v>
          </cell>
          <cell r="E26" t="str">
            <v xml:space="preserve"> </v>
          </cell>
          <cell r="G26" t="str">
            <v xml:space="preserve"> </v>
          </cell>
        </row>
        <row r="27">
          <cell r="B27" t="str">
            <v xml:space="preserve"> Das  Operações</v>
          </cell>
          <cell r="D27" t="e">
            <v>#REF!</v>
          </cell>
          <cell r="E27" t="str">
            <v xml:space="preserve"> </v>
          </cell>
          <cell r="G27" t="str">
            <v xml:space="preserve"> </v>
          </cell>
        </row>
        <row r="28">
          <cell r="B28" t="str">
            <v xml:space="preserve">    Prejuízo do Exercício</v>
          </cell>
          <cell r="D28" t="e">
            <v>#REF!</v>
          </cell>
          <cell r="E28">
            <v>-260147.69451</v>
          </cell>
          <cell r="G28">
            <v>-29389</v>
          </cell>
        </row>
        <row r="29">
          <cell r="B29" t="str">
            <v xml:space="preserve">    Valores que não afetam o capital circulante líquido:</v>
          </cell>
          <cell r="D29" t="e">
            <v>#REF!</v>
          </cell>
        </row>
        <row r="30">
          <cell r="B30" t="str">
            <v xml:space="preserve">        Depreciações e Amortizações</v>
          </cell>
          <cell r="D30" t="e">
            <v>#REF!</v>
          </cell>
          <cell r="E30">
            <v>166092.52348999996</v>
          </cell>
          <cell r="G30">
            <v>145313</v>
          </cell>
        </row>
        <row r="31">
          <cell r="B31" t="str">
            <v xml:space="preserve">        Provisão para Contingências</v>
          </cell>
          <cell r="E31">
            <v>2879</v>
          </cell>
          <cell r="G31">
            <v>1421</v>
          </cell>
        </row>
        <row r="32">
          <cell r="B32" t="str">
            <v xml:space="preserve">        Alienações do Ativo Permanente</v>
          </cell>
          <cell r="D32" t="e">
            <v>#REF!</v>
          </cell>
          <cell r="E32">
            <v>2142.19533</v>
          </cell>
          <cell r="G32">
            <v>1847</v>
          </cell>
        </row>
        <row r="33">
          <cell r="E33" t="str">
            <v xml:space="preserve">       -----------</v>
          </cell>
          <cell r="G33" t="str">
            <v xml:space="preserve">       -----------</v>
          </cell>
        </row>
        <row r="34">
          <cell r="B34" t="str">
            <v xml:space="preserve">               Total gerado nas operações</v>
          </cell>
          <cell r="D34" t="e">
            <v>#REF!</v>
          </cell>
          <cell r="E34">
            <v>-89033.975690000036</v>
          </cell>
          <cell r="G34">
            <v>119192</v>
          </cell>
        </row>
        <row r="35">
          <cell r="E35" t="str">
            <v xml:space="preserve">       -----------</v>
          </cell>
          <cell r="G35" t="str">
            <v xml:space="preserve">       -----------</v>
          </cell>
        </row>
        <row r="36">
          <cell r="B36" t="str">
            <v xml:space="preserve"> Dos Acionistas e Terceiros</v>
          </cell>
          <cell r="D36" t="e">
            <v>#REF!</v>
          </cell>
          <cell r="E36" t="str">
            <v xml:space="preserve"> </v>
          </cell>
          <cell r="G36" t="str">
            <v xml:space="preserve"> </v>
          </cell>
        </row>
        <row r="37">
          <cell r="B37" t="str">
            <v xml:space="preserve">    Aumento de Capital</v>
          </cell>
          <cell r="D37" t="e">
            <v>#REF!</v>
          </cell>
          <cell r="E37">
            <v>100000</v>
          </cell>
          <cell r="G37">
            <v>0</v>
          </cell>
        </row>
        <row r="38">
          <cell r="B38" t="str">
            <v xml:space="preserve">    Agio na Subscrição de Ações</v>
          </cell>
          <cell r="E38">
            <v>0</v>
          </cell>
          <cell r="G38">
            <v>0</v>
          </cell>
        </row>
        <row r="39">
          <cell r="B39" t="str">
            <v xml:space="preserve">    Incentivos Fiscais Aplicados</v>
          </cell>
          <cell r="E39">
            <v>0</v>
          </cell>
          <cell r="G39">
            <v>0</v>
          </cell>
        </row>
        <row r="40">
          <cell r="B40" t="str">
            <v xml:space="preserve">    Redução do Realizável a Longo Prazo</v>
          </cell>
          <cell r="E40">
            <v>7143.8245499999521</v>
          </cell>
          <cell r="G40">
            <v>0</v>
          </cell>
        </row>
        <row r="41">
          <cell r="B41" t="str">
            <v xml:space="preserve">    Aumento do Exigível a Longo Prazo</v>
          </cell>
          <cell r="D41" t="e">
            <v>#REF!</v>
          </cell>
          <cell r="E41">
            <v>400925.93368999992</v>
          </cell>
          <cell r="G41">
            <v>63917</v>
          </cell>
        </row>
        <row r="42">
          <cell r="E42" t="str">
            <v xml:space="preserve">       -----------</v>
          </cell>
          <cell r="G42" t="str">
            <v xml:space="preserve">       -----------</v>
          </cell>
        </row>
        <row r="43">
          <cell r="B43" t="str">
            <v xml:space="preserve">               Total das origens</v>
          </cell>
          <cell r="E43">
            <v>508069.75823999988</v>
          </cell>
          <cell r="G43">
            <v>183109</v>
          </cell>
        </row>
        <row r="44">
          <cell r="E44" t="str">
            <v xml:space="preserve">       -----------</v>
          </cell>
          <cell r="G44" t="str">
            <v xml:space="preserve">       -----------</v>
          </cell>
        </row>
        <row r="45">
          <cell r="B45" t="str">
            <v>APLICAÇÃO DOS RECURSOS</v>
          </cell>
          <cell r="D45" t="e">
            <v>#REF!</v>
          </cell>
          <cell r="E45" t="str">
            <v xml:space="preserve"> </v>
          </cell>
          <cell r="G45" t="str">
            <v xml:space="preserve"> </v>
          </cell>
        </row>
        <row r="46">
          <cell r="B46" t="str">
            <v xml:space="preserve">    Aumento do Realizável a Longo Prazo</v>
          </cell>
          <cell r="D46" t="e">
            <v>#REF!</v>
          </cell>
          <cell r="E46">
            <v>0</v>
          </cell>
          <cell r="G46">
            <v>71322</v>
          </cell>
        </row>
        <row r="47">
          <cell r="B47" t="str">
            <v xml:space="preserve">    Redução do Exigível a Longo Prazo</v>
          </cell>
          <cell r="E47">
            <v>0</v>
          </cell>
          <cell r="G47">
            <v>0</v>
          </cell>
        </row>
        <row r="48">
          <cell r="B48" t="str">
            <v xml:space="preserve">    Dividendos Propostos</v>
          </cell>
          <cell r="E48">
            <v>0</v>
          </cell>
          <cell r="G48">
            <v>0</v>
          </cell>
        </row>
        <row r="49">
          <cell r="B49" t="str">
            <v xml:space="preserve">    Em Investimentos</v>
          </cell>
          <cell r="D49" t="e">
            <v>#REF!</v>
          </cell>
          <cell r="E49">
            <v>0</v>
          </cell>
          <cell r="G49">
            <v>2755</v>
          </cell>
        </row>
        <row r="50">
          <cell r="B50" t="str">
            <v xml:space="preserve">    Em Imobilizado</v>
          </cell>
          <cell r="D50" t="e">
            <v>#REF!</v>
          </cell>
          <cell r="E50">
            <v>61458.167965000015</v>
          </cell>
          <cell r="G50">
            <v>195660</v>
          </cell>
        </row>
        <row r="51">
          <cell r="B51" t="str">
            <v xml:space="preserve">    No Diferido</v>
          </cell>
          <cell r="D51" t="e">
            <v>#REF!</v>
          </cell>
          <cell r="E51">
            <v>29425.994360000004</v>
          </cell>
          <cell r="G51">
            <v>96046</v>
          </cell>
        </row>
        <row r="52">
          <cell r="B52" t="str">
            <v xml:space="preserve">    Incorporação de Sociedade Controlada</v>
          </cell>
          <cell r="D52" t="e">
            <v>#REF!</v>
          </cell>
          <cell r="E52">
            <v>2634.9396750000001</v>
          </cell>
          <cell r="G52">
            <v>0</v>
          </cell>
        </row>
        <row r="53">
          <cell r="B53" t="str">
            <v xml:space="preserve">    Transferencia Ativo Permanente para Exigível Longo Prazo</v>
          </cell>
          <cell r="E53">
            <v>5008</v>
          </cell>
          <cell r="G53">
            <v>0</v>
          </cell>
        </row>
        <row r="54">
          <cell r="B54" t="str">
            <v xml:space="preserve">    Bens reclassificados do ativo circulante p/ ativo permanente</v>
          </cell>
          <cell r="E54">
            <v>0</v>
          </cell>
          <cell r="G54">
            <v>13694</v>
          </cell>
        </row>
        <row r="55">
          <cell r="E55" t="str">
            <v xml:space="preserve">       -----------</v>
          </cell>
          <cell r="G55" t="str">
            <v xml:space="preserve">       -----------</v>
          </cell>
        </row>
        <row r="56">
          <cell r="B56" t="str">
            <v xml:space="preserve">               Total das aplicações</v>
          </cell>
          <cell r="D56" t="e">
            <v>#REF!</v>
          </cell>
          <cell r="E56">
            <v>98527.102000000014</v>
          </cell>
          <cell r="G56">
            <v>379477</v>
          </cell>
        </row>
        <row r="57">
          <cell r="D57" t="str">
            <v>---------</v>
          </cell>
          <cell r="E57" t="str">
            <v xml:space="preserve">       -----------</v>
          </cell>
          <cell r="G57" t="str">
            <v xml:space="preserve">       -----------</v>
          </cell>
        </row>
        <row r="58">
          <cell r="B58" t="str">
            <v>AUMENTO (REDUÇÃO) DO CAPITAL CIRCULANTE LÍQUIDO</v>
          </cell>
          <cell r="D58" t="e">
            <v>#REF!</v>
          </cell>
          <cell r="E58">
            <v>320508.68054999982</v>
          </cell>
          <cell r="F58" t="str">
            <v xml:space="preserve"> </v>
          </cell>
          <cell r="G58">
            <v>-196368</v>
          </cell>
        </row>
        <row r="59">
          <cell r="D59" t="str">
            <v>======</v>
          </cell>
          <cell r="E59" t="str">
            <v>======</v>
          </cell>
          <cell r="G59" t="str">
            <v>======</v>
          </cell>
        </row>
      </sheetData>
      <sheetData sheetId="9"/>
      <sheetData sheetId="10"/>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T ABRIL -JUNHO GER 2002"/>
      <sheetName val="Papel Mestre"/>
      <sheetName val="Grupo Geração"/>
      <sheetName val="Testes AFAC"/>
      <sheetName val="Tickmarks"/>
      <sheetName val="XREF"/>
      <sheetName val="Sheet1"/>
      <sheetName val="Movimentação"/>
      <sheetName val="Testes "/>
      <sheetName val="Mapa MVT Investimentos"/>
      <sheetName val="Invest e Equivalencias"/>
      <sheetName val="N-1"/>
      <sheetName val="Bco dados"/>
      <sheetName val="dez99_dez01"/>
      <sheetName val="dólar"/>
      <sheetName val="Bal Dez.07"/>
      <sheetName val="Dados"/>
      <sheetName val="CSUOM3"/>
      <sheetName val="DRE"/>
      <sheetName val="Entrada"/>
      <sheetName val="A"/>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R"/>
      <sheetName val="DURAÇÕES"/>
      <sheetName val="FREQUÊNCIA de NTS"/>
      <sheetName val="TANCAGEM"/>
      <sheetName val="FREQUÊNCIA_de_NTS"/>
      <sheetName val="COTA_PETROBRAS"/>
    </sheetNames>
    <sheetDataSet>
      <sheetData sheetId="0"/>
      <sheetData sheetId="1"/>
      <sheetData sheetId="2"/>
      <sheetData sheetId="3"/>
      <sheetData sheetId="4" refreshError="1"/>
      <sheetData sheetId="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Fatur."/>
    </sheetNames>
    <sheetDataSet>
      <sheetData sheetId="0"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n"/>
    </sheetNames>
    <sheetDataSet>
      <sheetData sheetId="0"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prime"/>
      <sheetName val="Itau_DIS_40267"/>
      <sheetName val="Sant_DSN_2416"/>
      <sheetName val="Sant_DSN_2200"/>
      <sheetName val="CEF_DSN"/>
      <sheetName val="Sant_DIS_"/>
      <sheetName val="Sant_DIS_1991"/>
      <sheetName val="Caixa"/>
      <sheetName val="Configuracoes"/>
      <sheetName val="Resum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
          <cell r="A1" t="str">
            <v>Recebimentos Boletos</v>
          </cell>
        </row>
        <row r="2">
          <cell r="A2" t="str">
            <v>Recebimentos Caixa</v>
          </cell>
        </row>
        <row r="3">
          <cell r="A3" t="str">
            <v>Recebimentos Depósitos</v>
          </cell>
        </row>
        <row r="4">
          <cell r="A4" t="str">
            <v>Recebimentos Pos</v>
          </cell>
        </row>
        <row r="5">
          <cell r="A5" t="str">
            <v>Repasse Bbs-Dsk</v>
          </cell>
        </row>
        <row r="6">
          <cell r="A6" t="str">
            <v>Repasse Dis-Dsk</v>
          </cell>
        </row>
        <row r="7">
          <cell r="A7" t="str">
            <v>Repasse Dsk-Dis</v>
          </cell>
        </row>
        <row r="8">
          <cell r="A8" t="str">
            <v>0800 - ANATEL</v>
          </cell>
        </row>
        <row r="9">
          <cell r="A9" t="str">
            <v>ACIAS/ACIC</v>
          </cell>
        </row>
        <row r="10">
          <cell r="A10" t="str">
            <v>Água e esgoto</v>
          </cell>
        </row>
        <row r="11">
          <cell r="A11" t="str">
            <v>Água Mineral</v>
          </cell>
        </row>
        <row r="12">
          <cell r="A12" t="str">
            <v>Air Connection Infra</v>
          </cell>
        </row>
        <row r="13">
          <cell r="A13" t="str">
            <v xml:space="preserve">Aluguéis Bases </v>
          </cell>
        </row>
        <row r="14">
          <cell r="A14" t="str">
            <v>Aluguéis Postes</v>
          </cell>
        </row>
        <row r="15">
          <cell r="A15" t="str">
            <v>Aluguéis Prediais</v>
          </cell>
        </row>
        <row r="16">
          <cell r="A16" t="str">
            <v>Alvarás/Taxas licenciamento</v>
          </cell>
        </row>
        <row r="17">
          <cell r="A17" t="str">
            <v>ANCINE</v>
          </cell>
        </row>
        <row r="18">
          <cell r="A18" t="str">
            <v>Apoicom Infra</v>
          </cell>
        </row>
        <row r="19">
          <cell r="A19" t="str">
            <v>Apoicom Instalações</v>
          </cell>
        </row>
        <row r="20">
          <cell r="A20" t="str">
            <v>Assine Internet</v>
          </cell>
        </row>
        <row r="21">
          <cell r="A21" t="str">
            <v>Associações Abranet</v>
          </cell>
        </row>
        <row r="22">
          <cell r="A22" t="str">
            <v>Associações Abrint</v>
          </cell>
        </row>
        <row r="23">
          <cell r="A23" t="str">
            <v>Associações Neotv</v>
          </cell>
        </row>
        <row r="24">
          <cell r="A24" t="str">
            <v>Associações Telcomp</v>
          </cell>
        </row>
        <row r="25">
          <cell r="A25" t="str">
            <v>Auxilio Creche</v>
          </cell>
        </row>
        <row r="26">
          <cell r="A26" t="str">
            <v>Auxilio Educação</v>
          </cell>
        </row>
        <row r="27">
          <cell r="A27" t="str">
            <v>Brasfitel</v>
          </cell>
        </row>
        <row r="28">
          <cell r="A28" t="str">
            <v>Brothers infra</v>
          </cell>
        </row>
        <row r="29">
          <cell r="A29" t="str">
            <v>Brothers instalções</v>
          </cell>
        </row>
        <row r="30">
          <cell r="A30" t="str">
            <v>Caf Infra</v>
          </cell>
        </row>
        <row r="31">
          <cell r="A31" t="str">
            <v>Caf Instalações</v>
          </cell>
        </row>
        <row r="32">
          <cell r="A32" t="str">
            <v>Capital de Giro Juros</v>
          </cell>
        </row>
        <row r="33">
          <cell r="A33" t="str">
            <v>Capital de Giro Principal</v>
          </cell>
        </row>
        <row r="34">
          <cell r="A34" t="str">
            <v>Cartão BNDES</v>
          </cell>
        </row>
        <row r="35">
          <cell r="A35" t="str">
            <v>Cartório/Junta Comercial/Outros</v>
          </cell>
        </row>
        <row r="36">
          <cell r="A36" t="str">
            <v>Clear Channel Samm</v>
          </cell>
        </row>
        <row r="37">
          <cell r="A37" t="str">
            <v>COFINS</v>
          </cell>
        </row>
        <row r="38">
          <cell r="A38" t="str">
            <v>Combustível</v>
          </cell>
        </row>
        <row r="39">
          <cell r="A39" t="str">
            <v>Comissões Equipe Interna</v>
          </cell>
        </row>
        <row r="40">
          <cell r="A40" t="str">
            <v>Comissões Terceiros</v>
          </cell>
        </row>
        <row r="41">
          <cell r="A41" t="str">
            <v>Comissões Vendas</v>
          </cell>
        </row>
        <row r="42">
          <cell r="A42" t="str">
            <v>Condomínios</v>
          </cell>
        </row>
        <row r="43">
          <cell r="A43" t="str">
            <v>Contribuição Assistencial</v>
          </cell>
        </row>
        <row r="44">
          <cell r="A44" t="str">
            <v>Contribuição Confederativa</v>
          </cell>
        </row>
        <row r="45">
          <cell r="A45" t="str">
            <v>Contribuição Sindical</v>
          </cell>
        </row>
        <row r="46">
          <cell r="A46" t="str">
            <v>Contribuição Social</v>
          </cell>
        </row>
        <row r="47">
          <cell r="A47" t="str">
            <v>Correios</v>
          </cell>
        </row>
        <row r="48">
          <cell r="A48" t="str">
            <v>CSLL</v>
          </cell>
        </row>
        <row r="49">
          <cell r="A49" t="str">
            <v>Cursos / Seminários</v>
          </cell>
        </row>
        <row r="50">
          <cell r="A50" t="str">
            <v>Custos Serviços Prestos Diversos</v>
          </cell>
        </row>
        <row r="51">
          <cell r="A51" t="str">
            <v>CVL/IOF</v>
          </cell>
        </row>
        <row r="52">
          <cell r="A52" t="str">
            <v xml:space="preserve">Despesas com Frota Diversas </v>
          </cell>
        </row>
        <row r="53">
          <cell r="A53" t="str">
            <v>Despesas de cobrança</v>
          </cell>
        </row>
        <row r="54">
          <cell r="A54" t="str">
            <v>Despesas Diversas / Caixinha</v>
          </cell>
        </row>
        <row r="55">
          <cell r="A55" t="str">
            <v>Despesas Médicas (Exames)</v>
          </cell>
        </row>
        <row r="56">
          <cell r="A56" t="str">
            <v>Despesas P Próprio Diversas</v>
          </cell>
        </row>
        <row r="57">
          <cell r="A57" t="str">
            <v>Despesas pagamentos em atraso</v>
          </cell>
        </row>
        <row r="58">
          <cell r="A58" t="str">
            <v>Distribuição de Lucros</v>
          </cell>
        </row>
        <row r="59">
          <cell r="A59" t="str">
            <v>Dtraf Bichara</v>
          </cell>
        </row>
        <row r="60">
          <cell r="A60" t="str">
            <v>Dtraf Claro</v>
          </cell>
        </row>
        <row r="61">
          <cell r="A61" t="str">
            <v>Dtraf Embratel</v>
          </cell>
        </row>
        <row r="62">
          <cell r="A62" t="str">
            <v>Dtraf Nextel Sme</v>
          </cell>
        </row>
        <row r="63">
          <cell r="A63" t="str">
            <v>Dtraf nextel Smp</v>
          </cell>
        </row>
        <row r="64">
          <cell r="A64" t="str">
            <v>Dtraf Oi</v>
          </cell>
        </row>
        <row r="65">
          <cell r="A65" t="str">
            <v>Dtraf Telefonica</v>
          </cell>
        </row>
        <row r="66">
          <cell r="A66" t="str">
            <v>Dtraf Tim</v>
          </cell>
        </row>
        <row r="67">
          <cell r="A67" t="str">
            <v>Eletel Infra</v>
          </cell>
        </row>
        <row r="68">
          <cell r="A68" t="str">
            <v>Eletel Instalações</v>
          </cell>
        </row>
        <row r="69">
          <cell r="A69" t="str">
            <v>Emcale Infra</v>
          </cell>
        </row>
        <row r="70">
          <cell r="A70" t="str">
            <v>Emcale Instalações</v>
          </cell>
        </row>
        <row r="71">
          <cell r="A71" t="str">
            <v>Energia Elétrica Base</v>
          </cell>
        </row>
        <row r="72">
          <cell r="A72" t="str">
            <v>Energia Elétrica Própria</v>
          </cell>
        </row>
        <row r="73">
          <cell r="A73" t="str">
            <v>Equip Backb Óptico Abraçaduto</v>
          </cell>
        </row>
        <row r="74">
          <cell r="A74" t="str">
            <v>Equip Backb Óptico Bloco cook</v>
          </cell>
        </row>
        <row r="75">
          <cell r="A75" t="str">
            <v>Equip Backb Óptico Cabo Drop</v>
          </cell>
        </row>
        <row r="76">
          <cell r="A76" t="str">
            <v>Equip Backb Óptico Ceo</v>
          </cell>
        </row>
        <row r="77">
          <cell r="A77" t="str">
            <v>Equip Backb Óptico Conector 3M</v>
          </cell>
        </row>
        <row r="78">
          <cell r="A78" t="str">
            <v>Equip Backb Óptico Cordões</v>
          </cell>
        </row>
        <row r="79">
          <cell r="A79" t="str">
            <v>Equip Backb Óptico Dio</v>
          </cell>
        </row>
        <row r="80">
          <cell r="A80" t="str">
            <v>Equip Backb Óptico Diversos</v>
          </cell>
        </row>
        <row r="81">
          <cell r="A81" t="str">
            <v>Equip Backb Óptico Equipag Postes</v>
          </cell>
        </row>
        <row r="82">
          <cell r="A82" t="str">
            <v>Equip Backb Óptico Esticador</v>
          </cell>
        </row>
        <row r="83">
          <cell r="A83" t="str">
            <v>Equip Backb Óptico Fibra</v>
          </cell>
        </row>
        <row r="84">
          <cell r="A84" t="str">
            <v>Equip Backb Óptico Onu</v>
          </cell>
        </row>
        <row r="85">
          <cell r="A85" t="str">
            <v>Equip Backb Óptico Placas</v>
          </cell>
        </row>
        <row r="86">
          <cell r="A86" t="str">
            <v>Equip Backb Óptico Roldana</v>
          </cell>
        </row>
        <row r="87">
          <cell r="A87" t="str">
            <v>Equip Backb Óptico Set-up-box</v>
          </cell>
        </row>
        <row r="88">
          <cell r="A88" t="str">
            <v>Equip Backb Óptico Spiraduto</v>
          </cell>
        </row>
        <row r="89">
          <cell r="A89" t="str">
            <v>Equip Backb Wireless Canopy</v>
          </cell>
        </row>
        <row r="90">
          <cell r="A90" t="str">
            <v>Equip Backb Wireless Diversos</v>
          </cell>
        </row>
        <row r="91">
          <cell r="A91" t="str">
            <v>Equip Backb Wireless Epmp</v>
          </cell>
        </row>
        <row r="92">
          <cell r="A92" t="str">
            <v>Equip Backb Wireless Fixad Antena</v>
          </cell>
        </row>
        <row r="93">
          <cell r="A93" t="str">
            <v>Equip Backb Wireless Fontes Canopy</v>
          </cell>
        </row>
        <row r="94">
          <cell r="A94" t="str">
            <v>Equip Backb Wireless Licenças</v>
          </cell>
        </row>
        <row r="95">
          <cell r="A95" t="str">
            <v>Equip Backb Wireless Materiais Inst</v>
          </cell>
        </row>
        <row r="96">
          <cell r="A96" t="str">
            <v>Equip Backb Xdsl Bloco BLA-So</v>
          </cell>
        </row>
        <row r="97">
          <cell r="A97" t="str">
            <v>Equip Backb Xdsl Cabo Fe</v>
          </cell>
        </row>
        <row r="98">
          <cell r="A98" t="str">
            <v>Equip Backb Xdsl Diversos</v>
          </cell>
        </row>
        <row r="99">
          <cell r="A99" t="str">
            <v>Equip Backb Xdsl Materiais Inst</v>
          </cell>
        </row>
        <row r="100">
          <cell r="A100" t="str">
            <v>Equip Backb Xdsl Modens Adsl</v>
          </cell>
        </row>
        <row r="101">
          <cell r="A101" t="str">
            <v>Equip Backb Xdsl Modens Vdsl</v>
          </cell>
        </row>
        <row r="102">
          <cell r="A102" t="str">
            <v>Equip Backb Xdsl Testador Adsl</v>
          </cell>
        </row>
        <row r="103">
          <cell r="A103" t="str">
            <v>Equip Gerais Carregadores Flutuante</v>
          </cell>
        </row>
        <row r="104">
          <cell r="A104" t="str">
            <v>Equip Gerais Diversos</v>
          </cell>
        </row>
        <row r="105">
          <cell r="A105" t="str">
            <v>Equip Gerais Escadas</v>
          </cell>
        </row>
        <row r="106">
          <cell r="A106" t="str">
            <v>Equip Gerais Geradores</v>
          </cell>
        </row>
        <row r="107">
          <cell r="A107" t="str">
            <v>Equip Gerais Materias Aterramento</v>
          </cell>
        </row>
        <row r="108">
          <cell r="A108" t="str">
            <v>Equip Gerais Patch Cord</v>
          </cell>
        </row>
        <row r="109">
          <cell r="A109" t="str">
            <v>Equip Gerais Segurança Epis</v>
          </cell>
        </row>
        <row r="110">
          <cell r="A110" t="str">
            <v>Equip Headend-CAS/DRM HW</v>
          </cell>
        </row>
        <row r="111">
          <cell r="A111" t="str">
            <v>Equip Headend-CAS/DRM Licenças</v>
          </cell>
        </row>
        <row r="112">
          <cell r="A112" t="str">
            <v>Equip Headend-CAS/DRM SW</v>
          </cell>
        </row>
        <row r="113">
          <cell r="A113" t="str">
            <v>Equip Headend-Diversos HW</v>
          </cell>
        </row>
        <row r="114">
          <cell r="A114" t="str">
            <v>Equip Headend-Diversos Licenças</v>
          </cell>
        </row>
        <row r="115">
          <cell r="A115" t="str">
            <v>Equip Headend-Diversos SW</v>
          </cell>
        </row>
        <row r="116">
          <cell r="A116" t="str">
            <v>Equip Headend-Middleware HW</v>
          </cell>
        </row>
        <row r="117">
          <cell r="A117" t="str">
            <v>Equip Headend-Middleware Licenças</v>
          </cell>
        </row>
        <row r="118">
          <cell r="A118" t="str">
            <v>Equip Headend-Middleware SW</v>
          </cell>
        </row>
        <row r="119">
          <cell r="A119" t="str">
            <v>Equip Headend-Monitoração HW</v>
          </cell>
        </row>
        <row r="120">
          <cell r="A120" t="str">
            <v>Equip Headend-Monitoração Licenças</v>
          </cell>
        </row>
        <row r="121">
          <cell r="A121" t="str">
            <v>Equip Headend-Monitoração SW</v>
          </cell>
        </row>
        <row r="122">
          <cell r="A122" t="str">
            <v>Equip Headend-Mux HW</v>
          </cell>
        </row>
        <row r="123">
          <cell r="A123" t="str">
            <v>Equip Headend-Mux Licenças</v>
          </cell>
        </row>
        <row r="124">
          <cell r="A124" t="str">
            <v>Equip Headend-Mux SW</v>
          </cell>
        </row>
        <row r="125">
          <cell r="A125" t="str">
            <v>Equip Headend-Serviços</v>
          </cell>
        </row>
        <row r="126">
          <cell r="A126" t="str">
            <v>Equip Headend-Switches Agreg Vídeo HW</v>
          </cell>
        </row>
        <row r="127">
          <cell r="A127" t="str">
            <v>Equip Headend-Switches Agreg Vídeo SW</v>
          </cell>
        </row>
        <row r="128">
          <cell r="A128" t="str">
            <v>Equip Headend-Transcoders HW</v>
          </cell>
        </row>
        <row r="129">
          <cell r="A129" t="str">
            <v>Equip Headend-Transcoders SW</v>
          </cell>
        </row>
        <row r="130">
          <cell r="A130" t="str">
            <v>Equip Rede Bater Nobreak</v>
          </cell>
        </row>
        <row r="131">
          <cell r="A131" t="str">
            <v>Equip Rede Cabo UTP</v>
          </cell>
        </row>
        <row r="132">
          <cell r="A132" t="str">
            <v>Equip Rede Conversor Midia</v>
          </cell>
        </row>
        <row r="133">
          <cell r="A133" t="str">
            <v>Equip Rede Diversos</v>
          </cell>
        </row>
        <row r="134">
          <cell r="A134" t="str">
            <v>Equip Rede Juniper</v>
          </cell>
        </row>
        <row r="135">
          <cell r="A135" t="str">
            <v>Equip Rede Materiais de Inst</v>
          </cell>
        </row>
        <row r="136">
          <cell r="A136" t="str">
            <v>Equip Rede Modu Gerador</v>
          </cell>
        </row>
        <row r="137">
          <cell r="A137" t="str">
            <v>Equip Rede Nobreak</v>
          </cell>
        </row>
        <row r="138">
          <cell r="A138" t="str">
            <v>Equip Rede Rack</v>
          </cell>
        </row>
        <row r="139">
          <cell r="A139" t="str">
            <v xml:space="preserve">Equip Rede Sfp´s </v>
          </cell>
        </row>
        <row r="140">
          <cell r="A140" t="str">
            <v>Equip Rede Switch Overtech</v>
          </cell>
        </row>
        <row r="141">
          <cell r="A141" t="str">
            <v>Equip Rede Switch RBs</v>
          </cell>
        </row>
        <row r="142">
          <cell r="A142" t="str">
            <v>Estacionamento</v>
          </cell>
        </row>
        <row r="143">
          <cell r="A143" t="str">
            <v>FGTS</v>
          </cell>
        </row>
        <row r="144">
          <cell r="A144" t="str">
            <v>Finame Juros</v>
          </cell>
        </row>
        <row r="145">
          <cell r="A145" t="str">
            <v>Finame Principal</v>
          </cell>
        </row>
        <row r="146">
          <cell r="A146" t="str">
            <v>Finimp Juros</v>
          </cell>
        </row>
        <row r="147">
          <cell r="A147" t="str">
            <v>Finimp Principal</v>
          </cell>
        </row>
        <row r="148">
          <cell r="A148" t="str">
            <v>Folha de pagamento</v>
          </cell>
        </row>
        <row r="149">
          <cell r="A149" t="str">
            <v>Frete</v>
          </cell>
        </row>
        <row r="150">
          <cell r="A150" t="str">
            <v>FUNTEL</v>
          </cell>
        </row>
        <row r="151">
          <cell r="A151" t="str">
            <v>FUST</v>
          </cell>
        </row>
        <row r="152">
          <cell r="A152" t="str">
            <v>FW Telecom Infra</v>
          </cell>
        </row>
        <row r="153">
          <cell r="A153" t="str">
            <v>FW Telecom Instalação</v>
          </cell>
        </row>
        <row r="154">
          <cell r="A154" t="str">
            <v>GPS</v>
          </cell>
        </row>
        <row r="155">
          <cell r="A155" t="str">
            <v>GRRF</v>
          </cell>
        </row>
        <row r="156">
          <cell r="A156" t="str">
            <v>Honorários Advocatícios</v>
          </cell>
        </row>
        <row r="157">
          <cell r="A157" t="str">
            <v>Honorários Contábeis</v>
          </cell>
        </row>
        <row r="158">
          <cell r="A158" t="str">
            <v>ICMS</v>
          </cell>
        </row>
        <row r="159">
          <cell r="A159" t="str">
            <v>Imobilizados diversos</v>
          </cell>
        </row>
        <row r="160">
          <cell r="A160" t="str">
            <v>Imobilizados Equipa Informática Escrtitório</v>
          </cell>
        </row>
        <row r="161">
          <cell r="A161" t="str">
            <v xml:space="preserve">Imobilizados Móveis </v>
          </cell>
        </row>
        <row r="162">
          <cell r="A162" t="str">
            <v xml:space="preserve">Imoblizados Veículos </v>
          </cell>
        </row>
        <row r="163">
          <cell r="A163" t="str">
            <v>Infraero-Arion</v>
          </cell>
        </row>
        <row r="164">
          <cell r="A164" t="str">
            <v>IPTU</v>
          </cell>
        </row>
        <row r="165">
          <cell r="A165" t="str">
            <v>IPVA</v>
          </cell>
        </row>
        <row r="166">
          <cell r="A166" t="str">
            <v>IRPJ</v>
          </cell>
        </row>
        <row r="167">
          <cell r="A167" t="str">
            <v>IRRF-Repasse</v>
          </cell>
        </row>
        <row r="168">
          <cell r="A168" t="str">
            <v>ISSQN</v>
          </cell>
        </row>
        <row r="169">
          <cell r="A169" t="str">
            <v>JF Almeida</v>
          </cell>
        </row>
        <row r="170">
          <cell r="A170" t="str">
            <v>Juros Cheque especial</v>
          </cell>
        </row>
        <row r="171">
          <cell r="A171" t="str">
            <v>Juros Conta Garantida</v>
          </cell>
        </row>
        <row r="172">
          <cell r="A172" t="str">
            <v>Leasing Juros</v>
          </cell>
        </row>
        <row r="173">
          <cell r="A173" t="str">
            <v>Leasing Principal</v>
          </cell>
        </row>
        <row r="174">
          <cell r="A174" t="str">
            <v>Lgc Infra</v>
          </cell>
        </row>
        <row r="175">
          <cell r="A175" t="str">
            <v xml:space="preserve">Lgc Instalações </v>
          </cell>
        </row>
        <row r="176">
          <cell r="A176" t="str">
            <v>Licenças de funcionamento Prefeituras</v>
          </cell>
        </row>
        <row r="177">
          <cell r="A177" t="str">
            <v>Licenciamento</v>
          </cell>
        </row>
        <row r="178">
          <cell r="A178" t="str">
            <v xml:space="preserve">Limpeza Escritórios </v>
          </cell>
        </row>
        <row r="179">
          <cell r="A179" t="str">
            <v>Link Internet Algar</v>
          </cell>
        </row>
        <row r="180">
          <cell r="A180" t="str">
            <v>Link Internet Hiwinds</v>
          </cell>
        </row>
        <row r="181">
          <cell r="A181" t="str">
            <v>Link Internet Internexa</v>
          </cell>
        </row>
        <row r="182">
          <cell r="A182" t="str">
            <v>Link Internet Level 3</v>
          </cell>
        </row>
        <row r="183">
          <cell r="A183" t="str">
            <v>Link Internet PTT</v>
          </cell>
        </row>
        <row r="184">
          <cell r="A184" t="str">
            <v>Link Internet Telefonica</v>
          </cell>
        </row>
        <row r="185">
          <cell r="A185" t="str">
            <v>Livros / Revistas</v>
          </cell>
        </row>
        <row r="186">
          <cell r="A186" t="str">
            <v>LM Infra</v>
          </cell>
        </row>
        <row r="187">
          <cell r="A187" t="str">
            <v>LM instalações</v>
          </cell>
        </row>
        <row r="188">
          <cell r="A188" t="str">
            <v>Manutenção Automotiva</v>
          </cell>
        </row>
        <row r="189">
          <cell r="A189" t="str">
            <v>Manutenção de Ar condicionado</v>
          </cell>
        </row>
        <row r="190">
          <cell r="A190" t="str">
            <v>Manutenção de equipamentos - Bases</v>
          </cell>
        </row>
        <row r="191">
          <cell r="A191" t="str">
            <v>Manutenção de Software backbone</v>
          </cell>
        </row>
        <row r="192">
          <cell r="A192" t="str">
            <v>Manutenção Instalações - Bases</v>
          </cell>
        </row>
        <row r="193">
          <cell r="A193" t="str">
            <v>Manutenção Instalações - Próprias</v>
          </cell>
        </row>
        <row r="194">
          <cell r="A194" t="str">
            <v>Manutenção Propria de equipamentos</v>
          </cell>
        </row>
        <row r="195">
          <cell r="A195" t="str">
            <v>Material de expediente/Papelaria</v>
          </cell>
        </row>
        <row r="196">
          <cell r="A196" t="str">
            <v>Material de Limpeza</v>
          </cell>
        </row>
        <row r="197">
          <cell r="A197" t="str">
            <v>MB Telecom Infra</v>
          </cell>
        </row>
        <row r="198">
          <cell r="A198" t="str">
            <v>MB Telecom Instalações</v>
          </cell>
        </row>
        <row r="199">
          <cell r="A199" t="str">
            <v>MG Fusion Infra</v>
          </cell>
        </row>
        <row r="200">
          <cell r="A200" t="str">
            <v>MG Fusion Instalações</v>
          </cell>
        </row>
        <row r="201">
          <cell r="A201" t="str">
            <v>Multas</v>
          </cell>
        </row>
        <row r="202">
          <cell r="A202" t="str">
            <v>Nova Infra</v>
          </cell>
        </row>
        <row r="203">
          <cell r="A203" t="str">
            <v>Nova Instalações</v>
          </cell>
        </row>
        <row r="204">
          <cell r="A204" t="str">
            <v>Outros Impostos</v>
          </cell>
        </row>
        <row r="205">
          <cell r="A205" t="str">
            <v>PIS</v>
          </cell>
        </row>
        <row r="206">
          <cell r="A206" t="str">
            <v>Plano de saúde</v>
          </cell>
        </row>
        <row r="207">
          <cell r="A207" t="str">
            <v>PontoCom Telecom Infra</v>
          </cell>
        </row>
        <row r="208">
          <cell r="A208" t="str">
            <v>PontoCom Telecom Instalações</v>
          </cell>
        </row>
        <row r="209">
          <cell r="A209" t="str">
            <v>Prime Infra</v>
          </cell>
        </row>
        <row r="210">
          <cell r="A210" t="str">
            <v>Prime Instalações</v>
          </cell>
        </row>
        <row r="211">
          <cell r="A211" t="str">
            <v>Proger Juros</v>
          </cell>
        </row>
        <row r="212">
          <cell r="A212" t="str">
            <v>Proger Principal</v>
          </cell>
        </row>
        <row r="213">
          <cell r="A213" t="str">
            <v>Pró-Labores</v>
          </cell>
        </row>
        <row r="214">
          <cell r="A214" t="str">
            <v>Propaganda &amp; Marketing</v>
          </cell>
        </row>
        <row r="215">
          <cell r="A215" t="str">
            <v>Reembolso uso de carro próprio</v>
          </cell>
        </row>
        <row r="216">
          <cell r="A216" t="str">
            <v>Registro.BR (IP's)</v>
          </cell>
        </row>
        <row r="217">
          <cell r="A217" t="str">
            <v>RPA - Recibo de Pagto de Autônomo</v>
          </cell>
        </row>
        <row r="218">
          <cell r="A218" t="str">
            <v>Segurança</v>
          </cell>
        </row>
        <row r="219">
          <cell r="A219" t="str">
            <v>Segurança do Trabalho</v>
          </cell>
        </row>
        <row r="220">
          <cell r="A220" t="str">
            <v>Seguros</v>
          </cell>
        </row>
        <row r="221">
          <cell r="A221" t="str">
            <v>Seguros - Frota</v>
          </cell>
        </row>
        <row r="222">
          <cell r="A222" t="str">
            <v>Seguros de Vida</v>
          </cell>
        </row>
        <row r="223">
          <cell r="A223" t="str">
            <v>Software Administrativo Manutenção</v>
          </cell>
        </row>
        <row r="224">
          <cell r="A224" t="str">
            <v>Softwares Financeiro Sage</v>
          </cell>
        </row>
        <row r="225">
          <cell r="A225" t="str">
            <v>Speedy</v>
          </cell>
        </row>
        <row r="226">
          <cell r="A226" t="str">
            <v>Stfc Consultoria Dsx</v>
          </cell>
        </row>
        <row r="227">
          <cell r="A227" t="str">
            <v>Stfc Consultoria HW Backup</v>
          </cell>
        </row>
        <row r="228">
          <cell r="A228" t="str">
            <v>Stfc Consultoria HW Voipzilla</v>
          </cell>
        </row>
        <row r="229">
          <cell r="A229" t="str">
            <v>Stfc Consultoria SW Dtraf</v>
          </cell>
        </row>
        <row r="230">
          <cell r="A230" t="str">
            <v>Suprimentos</v>
          </cell>
        </row>
        <row r="231">
          <cell r="A231" t="str">
            <v>Tarifas Bancárias</v>
          </cell>
        </row>
        <row r="232">
          <cell r="A232" t="str">
            <v>Taxas - ANATEL</v>
          </cell>
        </row>
        <row r="233">
          <cell r="A233" t="str">
            <v>Taxas - CREA</v>
          </cell>
        </row>
        <row r="234">
          <cell r="A234" t="str">
            <v>Taxas Advocatícias</v>
          </cell>
        </row>
        <row r="235">
          <cell r="A235" t="str">
            <v>Tele Macedo Infra</v>
          </cell>
        </row>
        <row r="236">
          <cell r="A236" t="str">
            <v>Tele Macedo Instalações</v>
          </cell>
        </row>
        <row r="237">
          <cell r="A237" t="str">
            <v>Tele One Infra</v>
          </cell>
        </row>
        <row r="238">
          <cell r="A238" t="str">
            <v>Tele One Instalações</v>
          </cell>
        </row>
        <row r="239">
          <cell r="A239" t="str">
            <v>Telefone Celular</v>
          </cell>
        </row>
        <row r="240">
          <cell r="A240" t="str">
            <v>Telefone Fixo</v>
          </cell>
        </row>
        <row r="241">
          <cell r="A241" t="str">
            <v>Terminação Intertelco/Inovezar</v>
          </cell>
        </row>
        <row r="242">
          <cell r="A242" t="str">
            <v>Terminação Mundo Tel</v>
          </cell>
        </row>
        <row r="243">
          <cell r="A243" t="str">
            <v>Terminação Vonex Tel</v>
          </cell>
        </row>
        <row r="244">
          <cell r="A244" t="str">
            <v>Treinamentos Obrigatórios</v>
          </cell>
        </row>
        <row r="245">
          <cell r="A245" t="str">
            <v xml:space="preserve">TV Conteúdo </v>
          </cell>
        </row>
        <row r="246">
          <cell r="A246" t="str">
            <v>Uniformes</v>
          </cell>
        </row>
        <row r="247">
          <cell r="A247" t="str">
            <v>Vale refeição</v>
          </cell>
        </row>
        <row r="248">
          <cell r="A248" t="str">
            <v>Vale transporte</v>
          </cell>
        </row>
        <row r="249">
          <cell r="A249" t="str">
            <v>Voip Algar</v>
          </cell>
        </row>
        <row r="250">
          <cell r="A250" t="str">
            <v xml:space="preserve">Vp Robinho Instalações </v>
          </cell>
        </row>
      </sheetData>
      <sheetData sheetId="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ologo de itens"/>
      <sheetName val="Supply point - customer"/>
      <sheetName val="Table"/>
      <sheetName val="Supply point"/>
      <sheetName val="Produção"/>
      <sheetName val="Sales"/>
      <sheetName val="CALC COMISSAO VENDAS - VARIAVEL"/>
      <sheetName val="Dados"/>
      <sheetName val="#REF"/>
      <sheetName val="Preço Deposit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RES"/>
    </sheetNames>
    <sheetDataSet>
      <sheetData sheetId="0" refreshError="1"/>
      <sheetData sheetId="1"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 PADRAO OUTROS"/>
      <sheetName val="SALARIO_0107"/>
      <sheetName val="RESUMO MO"/>
      <sheetName val="resumo _ BA"/>
      <sheetName val="7833_om vivo BA"/>
      <sheetName val="7832_wls BA"/>
      <sheetName val="7822_net BA"/>
      <sheetName val="resumo _ RJ"/>
      <sheetName val="7733_om vivo RJ"/>
      <sheetName val="7732_wls RJ"/>
      <sheetName val="7723 OM RJ"/>
      <sheetName val="7722_net RJ"/>
      <sheetName val="resumo _SP"/>
      <sheetName val="7632_wls SP"/>
      <sheetName val="7622_net SP"/>
      <sheetName val="CTBIL"/>
      <sheetName val="Plan1"/>
      <sheetName val="761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amentos nacionais"/>
      <sheetName val="Análise antecipações"/>
      <sheetName val="analise descontos"/>
      <sheetName val="Descontos Consolidado"/>
      <sheetName val="Total de Pagmºs efec"/>
      <sheetName val="total desc."/>
    </sheetNames>
    <sheetDataSet>
      <sheetData sheetId="0">
        <row r="73">
          <cell r="B73" t="str">
            <v>FACTURAS</v>
          </cell>
          <cell r="C73" t="str">
            <v>Janeiro</v>
          </cell>
          <cell r="D73" t="str">
            <v>Fevereiro</v>
          </cell>
          <cell r="E73" t="str">
            <v>Março</v>
          </cell>
          <cell r="F73" t="str">
            <v>Abril</v>
          </cell>
          <cell r="G73" t="str">
            <v>Maio</v>
          </cell>
          <cell r="H73" t="str">
            <v>Junho</v>
          </cell>
          <cell r="I73" t="str">
            <v>Julho</v>
          </cell>
          <cell r="J73" t="str">
            <v>Agosto</v>
          </cell>
          <cell r="K73" t="str">
            <v>Setembro</v>
          </cell>
          <cell r="L73" t="str">
            <v>Outubro</v>
          </cell>
          <cell r="M73" t="str">
            <v>Novembro</v>
          </cell>
          <cell r="N73" t="str">
            <v>Dezembro</v>
          </cell>
          <cell r="O73" t="str">
            <v>Acumulado</v>
          </cell>
        </row>
        <row r="74">
          <cell r="B74" t="str">
            <v>Em atraso + de 90 dias</v>
          </cell>
          <cell r="C74">
            <v>314160.90000000002</v>
          </cell>
          <cell r="D74">
            <v>553127.424</v>
          </cell>
          <cell r="E74">
            <v>634043.78500000003</v>
          </cell>
          <cell r="F74">
            <v>575580.43099999998</v>
          </cell>
          <cell r="G74">
            <v>436203.57100000011</v>
          </cell>
          <cell r="H74">
            <v>1653121.254</v>
          </cell>
          <cell r="I74">
            <v>388903.99700000003</v>
          </cell>
          <cell r="J74">
            <v>478124.76300000004</v>
          </cell>
          <cell r="K74">
            <v>814432.22100000002</v>
          </cell>
          <cell r="L74">
            <v>869496.8409999999</v>
          </cell>
          <cell r="M74">
            <v>555875.35900000005</v>
          </cell>
          <cell r="N74">
            <v>778757.11499999987</v>
          </cell>
          <cell r="O74">
            <v>8051827.6610000012</v>
          </cell>
        </row>
        <row r="75">
          <cell r="B75" t="str">
            <v>Em atraso 60 - 90 dias</v>
          </cell>
          <cell r="C75">
            <v>207828.745</v>
          </cell>
          <cell r="D75">
            <v>566317.86900000006</v>
          </cell>
          <cell r="E75">
            <v>830508.31600000011</v>
          </cell>
          <cell r="F75">
            <v>367578.53699999995</v>
          </cell>
          <cell r="G75">
            <v>344707.033</v>
          </cell>
          <cell r="H75">
            <v>559460.9040000001</v>
          </cell>
          <cell r="I75">
            <v>245466.48099999997</v>
          </cell>
          <cell r="J75">
            <v>257980.36</v>
          </cell>
          <cell r="K75">
            <v>336151.36499999999</v>
          </cell>
          <cell r="L75">
            <v>610420.76700000011</v>
          </cell>
          <cell r="M75">
            <v>478831.15</v>
          </cell>
          <cell r="N75">
            <v>763548.3</v>
          </cell>
          <cell r="O75">
            <v>5568799.8270000005</v>
          </cell>
        </row>
        <row r="76">
          <cell r="B76" t="str">
            <v>Em atraso 30 - 60 dias</v>
          </cell>
          <cell r="C76">
            <v>1248633.817</v>
          </cell>
          <cell r="D76">
            <v>1885889.8230000001</v>
          </cell>
          <cell r="E76">
            <v>1873458.9600000002</v>
          </cell>
          <cell r="F76">
            <v>821760.20799999998</v>
          </cell>
          <cell r="G76">
            <v>1234611.348</v>
          </cell>
          <cell r="H76">
            <v>1408833.014</v>
          </cell>
          <cell r="I76">
            <v>358937.49800000002</v>
          </cell>
          <cell r="J76">
            <v>800048.66200000001</v>
          </cell>
          <cell r="K76">
            <v>836226.51400000008</v>
          </cell>
          <cell r="L76">
            <v>1677102.9090000002</v>
          </cell>
          <cell r="M76">
            <v>1055636.0390000001</v>
          </cell>
          <cell r="N76">
            <v>2081059.611</v>
          </cell>
          <cell r="O76">
            <v>15282198.403000001</v>
          </cell>
        </row>
        <row r="77">
          <cell r="B77" t="str">
            <v>Em atraso 10 - 30 dias</v>
          </cell>
          <cell r="C77">
            <v>3995775.7179999999</v>
          </cell>
          <cell r="D77">
            <v>3578407.4840000002</v>
          </cell>
          <cell r="E77">
            <v>2928510.5460000001</v>
          </cell>
          <cell r="F77">
            <v>1454229.47</v>
          </cell>
          <cell r="G77">
            <v>2092843.5489999999</v>
          </cell>
          <cell r="H77">
            <v>1293005.3660000002</v>
          </cell>
          <cell r="I77">
            <v>574919.79200000002</v>
          </cell>
          <cell r="J77">
            <v>2030734.55</v>
          </cell>
          <cell r="K77">
            <v>1689332.925</v>
          </cell>
          <cell r="L77">
            <v>2335415.85</v>
          </cell>
          <cell r="M77">
            <v>2102389.0269999998</v>
          </cell>
          <cell r="N77">
            <v>2688863.2039999999</v>
          </cell>
          <cell r="O77">
            <v>26764427.481000002</v>
          </cell>
        </row>
        <row r="78">
          <cell r="B78" t="str">
            <v>Em atraso 05 - 10 dias</v>
          </cell>
          <cell r="C78">
            <v>2094876.4949999999</v>
          </cell>
          <cell r="D78">
            <v>2810555.3909999998</v>
          </cell>
          <cell r="E78">
            <v>1674742.693</v>
          </cell>
          <cell r="F78">
            <v>1519057.1540000001</v>
          </cell>
          <cell r="G78">
            <v>2080014.3229999996</v>
          </cell>
          <cell r="H78">
            <v>1184411.3130000001</v>
          </cell>
          <cell r="I78">
            <v>187370.72</v>
          </cell>
          <cell r="J78">
            <v>1930201.7509999999</v>
          </cell>
          <cell r="K78">
            <v>1454806.108</v>
          </cell>
          <cell r="L78">
            <v>1576040.1300000001</v>
          </cell>
          <cell r="M78">
            <v>1579146.1429999999</v>
          </cell>
          <cell r="N78">
            <v>1477914.9080000003</v>
          </cell>
          <cell r="O78">
            <v>19569137.129000001</v>
          </cell>
        </row>
        <row r="80">
          <cell r="B80" t="str">
            <v>Subtotal (atrasos)</v>
          </cell>
          <cell r="C80">
            <v>7861275.6749999998</v>
          </cell>
          <cell r="D80">
            <v>9394297.9910000004</v>
          </cell>
          <cell r="E80">
            <v>7941264.3000000007</v>
          </cell>
          <cell r="F80">
            <v>4738205.8</v>
          </cell>
          <cell r="G80">
            <v>6188379.824</v>
          </cell>
          <cell r="H80">
            <v>6098831.8509999998</v>
          </cell>
          <cell r="I80">
            <v>1755598.4880000001</v>
          </cell>
          <cell r="J80">
            <v>5497090.0860000001</v>
          </cell>
          <cell r="K80">
            <v>5130949.1330000004</v>
          </cell>
          <cell r="L80">
            <v>7068476.4970000004</v>
          </cell>
          <cell r="M80">
            <v>5771877.7180000003</v>
          </cell>
          <cell r="N80">
            <v>7790143.1380000003</v>
          </cell>
          <cell r="O80">
            <v>75236390.501000002</v>
          </cell>
        </row>
        <row r="81">
          <cell r="B81" t="str">
            <v>%</v>
          </cell>
          <cell r="C81">
            <v>0.22383909401882543</v>
          </cell>
          <cell r="D81">
            <v>0.40517937383607328</v>
          </cell>
          <cell r="E81">
            <v>0.2197604816043584</v>
          </cell>
          <cell r="F81">
            <v>0.26142456481633791</v>
          </cell>
          <cell r="G81">
            <v>0.2137269510272507</v>
          </cell>
          <cell r="H81">
            <v>0.24565704722978171</v>
          </cell>
          <cell r="I81">
            <v>0.20008105233883031</v>
          </cell>
          <cell r="J81">
            <v>0.22366411548781823</v>
          </cell>
          <cell r="K81">
            <v>0.30417670204695413</v>
          </cell>
          <cell r="L81">
            <v>0.23363073418490404</v>
          </cell>
          <cell r="M81">
            <v>0.20562018128701962</v>
          </cell>
          <cell r="N81">
            <v>0.20305382676279901</v>
          </cell>
          <cell r="O81">
            <v>0.24017380112013265</v>
          </cell>
        </row>
        <row r="82">
          <cell r="B82" t="str">
            <v>Normal (-5D a + 3D)</v>
          </cell>
          <cell r="C82">
            <v>12218931.889</v>
          </cell>
          <cell r="D82">
            <v>7213099.7649999987</v>
          </cell>
          <cell r="E82">
            <v>12746826.925999999</v>
          </cell>
          <cell r="F82">
            <v>8210286.9759999998</v>
          </cell>
          <cell r="G82">
            <v>12486224.552999999</v>
          </cell>
          <cell r="H82">
            <v>8776911.2139999997</v>
          </cell>
          <cell r="I82">
            <v>3941902.855</v>
          </cell>
          <cell r="J82">
            <v>8240147.1159999995</v>
          </cell>
          <cell r="K82">
            <v>6934994.9370000018</v>
          </cell>
          <cell r="L82">
            <v>11471116.881000001</v>
          </cell>
          <cell r="M82">
            <v>10735224.322000001</v>
          </cell>
          <cell r="N82">
            <v>13186223.861</v>
          </cell>
          <cell r="O82">
            <v>116161891.295</v>
          </cell>
        </row>
        <row r="83">
          <cell r="B83" t="str">
            <v>%</v>
          </cell>
          <cell r="C83">
            <v>0.34791740640891539</v>
          </cell>
          <cell r="D83">
            <v>0.3111035277994969</v>
          </cell>
          <cell r="E83">
            <v>0.35274595056421465</v>
          </cell>
          <cell r="F83">
            <v>0.45299229081988102</v>
          </cell>
          <cell r="G83">
            <v>0.43123447161479306</v>
          </cell>
          <cell r="H83">
            <v>0.35352837154801547</v>
          </cell>
          <cell r="I83">
            <v>0.44924854790934382</v>
          </cell>
          <cell r="J83">
            <v>0.335272878442261</v>
          </cell>
          <cell r="K83">
            <v>0.41112547288411888</v>
          </cell>
          <cell r="L83">
            <v>0.37914895238971558</v>
          </cell>
          <cell r="M83">
            <v>0.38243685661645233</v>
          </cell>
          <cell r="N83">
            <v>0.34370526549970309</v>
          </cell>
          <cell r="O83">
            <v>0.37081846685950437</v>
          </cell>
        </row>
        <row r="84">
          <cell r="B84" t="str">
            <v>Em antecipação + 3 dias</v>
          </cell>
          <cell r="C84">
            <v>15040001.036999999</v>
          </cell>
          <cell r="D84">
            <v>6578130.9199999999</v>
          </cell>
          <cell r="E84">
            <v>15447906.666000001</v>
          </cell>
          <cell r="F84">
            <v>5176069.4790000003</v>
          </cell>
          <cell r="G84">
            <v>10280002.397000002</v>
          </cell>
          <cell r="H84">
            <v>9950867.527999999</v>
          </cell>
          <cell r="I84">
            <v>3076935.1540000006</v>
          </cell>
          <cell r="J84">
            <v>10840197.018999999</v>
          </cell>
          <cell r="K84">
            <v>4802373.254999999</v>
          </cell>
          <cell r="L84">
            <v>11715315.170999998</v>
          </cell>
          <cell r="M84">
            <v>11563477.812000001</v>
          </cell>
          <cell r="N84">
            <v>17388549.645000003</v>
          </cell>
          <cell r="O84">
            <v>121859826.083</v>
          </cell>
        </row>
        <row r="85">
          <cell r="B85" t="str">
            <v>%</v>
          </cell>
          <cell r="C85">
            <v>0.42824349957225927</v>
          </cell>
          <cell r="D85">
            <v>0.28371709836442982</v>
          </cell>
          <cell r="E85">
            <v>0.42749356783142684</v>
          </cell>
          <cell r="F85">
            <v>0.28558314436378091</v>
          </cell>
          <cell r="G85">
            <v>0.35503857735795613</v>
          </cell>
          <cell r="H85">
            <v>0.40081458122220281</v>
          </cell>
          <cell r="I85">
            <v>0.35067039975182579</v>
          </cell>
          <cell r="J85">
            <v>0.44106300606992066</v>
          </cell>
          <cell r="K85">
            <v>0.28469782506892682</v>
          </cell>
          <cell r="L85">
            <v>0.38722031342538027</v>
          </cell>
          <cell r="M85">
            <v>0.41194296209652803</v>
          </cell>
          <cell r="N85">
            <v>0.45324090773749792</v>
          </cell>
          <cell r="O85">
            <v>0.38900773202036304</v>
          </cell>
        </row>
        <row r="86">
          <cell r="B86" t="str">
            <v>Total</v>
          </cell>
          <cell r="C86">
            <v>35120208.600999996</v>
          </cell>
          <cell r="D86">
            <v>23185528.675999999</v>
          </cell>
          <cell r="E86">
            <v>36135997.892000005</v>
          </cell>
          <cell r="F86">
            <v>18124562.255000003</v>
          </cell>
          <cell r="G86">
            <v>28954606.774000004</v>
          </cell>
          <cell r="H86">
            <v>24826610.592999998</v>
          </cell>
          <cell r="I86">
            <v>8774436.4970000014</v>
          </cell>
          <cell r="J86">
            <v>24577434.221000001</v>
          </cell>
          <cell r="K86">
            <v>16868317.325000003</v>
          </cell>
          <cell r="L86">
            <v>30254908.549000002</v>
          </cell>
          <cell r="M86">
            <v>28070579.852000002</v>
          </cell>
          <cell r="N86">
            <v>38364916.644000001</v>
          </cell>
          <cell r="O86">
            <v>313258107.87900001</v>
          </cell>
        </row>
        <row r="91">
          <cell r="B91" t="str">
            <v>NOTAS CRÉDITO</v>
          </cell>
          <cell r="C91" t="str">
            <v>Janeiro</v>
          </cell>
          <cell r="D91" t="str">
            <v>Fevereiro</v>
          </cell>
          <cell r="E91" t="str">
            <v>Março</v>
          </cell>
          <cell r="F91" t="str">
            <v>Abril</v>
          </cell>
          <cell r="G91" t="str">
            <v>Maio</v>
          </cell>
          <cell r="H91" t="str">
            <v>Junho</v>
          </cell>
          <cell r="I91" t="str">
            <v>Julho</v>
          </cell>
          <cell r="J91" t="str">
            <v>Agosto</v>
          </cell>
          <cell r="K91" t="str">
            <v>Setembro</v>
          </cell>
          <cell r="L91" t="str">
            <v>Outubro</v>
          </cell>
          <cell r="M91" t="str">
            <v>Novembro</v>
          </cell>
          <cell r="N91" t="str">
            <v>Dezembro</v>
          </cell>
          <cell r="O91" t="str">
            <v>Acumulado</v>
          </cell>
        </row>
        <row r="92">
          <cell r="B92" t="str">
            <v>Subtotal (atrasos)</v>
          </cell>
          <cell r="C92">
            <v>8337803.2360000005</v>
          </cell>
          <cell r="D92">
            <v>4522142.3680000007</v>
          </cell>
          <cell r="E92">
            <v>3284344.8820000002</v>
          </cell>
          <cell r="F92">
            <v>3706044.6280000005</v>
          </cell>
          <cell r="G92">
            <v>8116927.6729999995</v>
          </cell>
          <cell r="H92">
            <v>5719778.4589999998</v>
          </cell>
          <cell r="I92">
            <v>1509666.963</v>
          </cell>
          <cell r="J92">
            <v>5234763.2120000003</v>
          </cell>
          <cell r="K92">
            <v>2900231.5950000002</v>
          </cell>
          <cell r="L92">
            <v>4540252.9889999991</v>
          </cell>
          <cell r="M92">
            <v>5975482.6639999989</v>
          </cell>
          <cell r="N92">
            <v>5021268.7089999989</v>
          </cell>
          <cell r="O92">
            <v>58868707.377999991</v>
          </cell>
        </row>
        <row r="93">
          <cell r="B93" t="str">
            <v>%</v>
          </cell>
          <cell r="C93">
            <v>0.84569736647137783</v>
          </cell>
          <cell r="D93">
            <v>0.88886232283647859</v>
          </cell>
          <cell r="E93">
            <v>0.70154769730997313</v>
          </cell>
          <cell r="F93">
            <v>0.85236808472288073</v>
          </cell>
          <cell r="G93">
            <v>0.65872670508757047</v>
          </cell>
          <cell r="H93">
            <v>0.93200466402518123</v>
          </cell>
          <cell r="I93">
            <v>0.82852828530909195</v>
          </cell>
          <cell r="J93">
            <v>0.92349528266269099</v>
          </cell>
          <cell r="K93">
            <v>0.88455374730994452</v>
          </cell>
          <cell r="L93">
            <v>0.88017309198028904</v>
          </cell>
          <cell r="M93">
            <v>0.91217947853870118</v>
          </cell>
          <cell r="N93">
            <v>0.80140381750341272</v>
          </cell>
          <cell r="O93">
            <v>0.8270471066238807</v>
          </cell>
        </row>
        <row r="94">
          <cell r="B94" t="str">
            <v>Normal (-5D a + 3D)</v>
          </cell>
          <cell r="C94">
            <v>1172566.5690000001</v>
          </cell>
          <cell r="D94">
            <v>510605.06199999998</v>
          </cell>
          <cell r="E94">
            <v>1285662.0559999999</v>
          </cell>
          <cell r="F94">
            <v>556676.54300000006</v>
          </cell>
          <cell r="G94">
            <v>4130283.6669999999</v>
          </cell>
          <cell r="H94">
            <v>373728.44600000005</v>
          </cell>
          <cell r="I94">
            <v>251267.56500000003</v>
          </cell>
          <cell r="J94">
            <v>337424</v>
          </cell>
          <cell r="K94">
            <v>320173.94</v>
          </cell>
          <cell r="L94">
            <v>554494.26</v>
          </cell>
          <cell r="M94">
            <v>494048.26900000003</v>
          </cell>
          <cell r="N94">
            <v>1139725.4820000001</v>
          </cell>
          <cell r="O94">
            <v>11126655.858999999</v>
          </cell>
        </row>
        <row r="95">
          <cell r="B95" t="str">
            <v>%</v>
          </cell>
          <cell r="C95">
            <v>0.11893258108252139</v>
          </cell>
          <cell r="D95">
            <v>0.1003634040080235</v>
          </cell>
          <cell r="E95">
            <v>0.27462196794520605</v>
          </cell>
          <cell r="F95">
            <v>0.12803227332508646</v>
          </cell>
          <cell r="G95">
            <v>0.33519186823483699</v>
          </cell>
          <cell r="H95">
            <v>6.0896878654943573E-2</v>
          </cell>
          <cell r="I95">
            <v>0.1378994770936382</v>
          </cell>
          <cell r="J95">
            <v>5.9526946995969651E-2</v>
          </cell>
          <cell r="K95">
            <v>9.7651187203892695E-2</v>
          </cell>
          <cell r="L95">
            <v>0.10749421419730547</v>
          </cell>
          <cell r="M95">
            <v>7.5418291329740872E-2</v>
          </cell>
          <cell r="N95">
            <v>0.18190230499785773</v>
          </cell>
          <cell r="O95">
            <v>0.15631850849887369</v>
          </cell>
        </row>
        <row r="96">
          <cell r="B96" t="str">
            <v>Em antecipação + 3 dias</v>
          </cell>
          <cell r="C96">
            <v>348716.39600000001</v>
          </cell>
          <cell r="D96">
            <v>54814.784999999996</v>
          </cell>
          <cell r="E96">
            <v>111563.38799999999</v>
          </cell>
          <cell r="F96">
            <v>85218.052000000011</v>
          </cell>
          <cell r="G96">
            <v>74936.236999999994</v>
          </cell>
          <cell r="H96">
            <v>43563.733999999997</v>
          </cell>
          <cell r="I96">
            <v>61172.2</v>
          </cell>
          <cell r="J96">
            <v>96237.207999999999</v>
          </cell>
          <cell r="K96">
            <v>58345.591</v>
          </cell>
          <cell r="L96">
            <v>63616.521000000001</v>
          </cell>
          <cell r="M96">
            <v>81244.221000000005</v>
          </cell>
          <cell r="N96">
            <v>104597.012</v>
          </cell>
          <cell r="O96">
            <v>1184025.345</v>
          </cell>
        </row>
        <row r="97">
          <cell r="B97" t="str">
            <v>%</v>
          </cell>
          <cell r="C97">
            <v>3.5370052446100933E-2</v>
          </cell>
          <cell r="D97">
            <v>1.0774273155497911E-2</v>
          </cell>
          <cell r="E97">
            <v>2.3830334744820832E-2</v>
          </cell>
          <cell r="F97">
            <v>1.959964195203287E-2</v>
          </cell>
          <cell r="G97">
            <v>6.0814266775925333E-3</v>
          </cell>
          <cell r="H97">
            <v>7.0984573198750811E-3</v>
          </cell>
          <cell r="I97">
            <v>3.3572237597269877E-2</v>
          </cell>
          <cell r="J97">
            <v>1.6977770341339401E-2</v>
          </cell>
          <cell r="K97">
            <v>1.7795065486162793E-2</v>
          </cell>
          <cell r="L97">
            <v>1.233269382240563E-2</v>
          </cell>
          <cell r="M97">
            <v>1.2402230131557957E-2</v>
          </cell>
          <cell r="N97">
            <v>1.669387749872963E-2</v>
          </cell>
          <cell r="O97">
            <v>1.6634384877245473E-2</v>
          </cell>
        </row>
        <row r="98">
          <cell r="B98" t="str">
            <v>Total</v>
          </cell>
          <cell r="C98">
            <v>9859086.2009999994</v>
          </cell>
          <cell r="D98">
            <v>5087562.2150000008</v>
          </cell>
          <cell r="E98">
            <v>4681570.3260000004</v>
          </cell>
          <cell r="F98">
            <v>4347939.2230000002</v>
          </cell>
          <cell r="G98">
            <v>12322147.577</v>
          </cell>
          <cell r="H98">
            <v>6137070.6390000004</v>
          </cell>
          <cell r="I98">
            <v>1822106.7279999999</v>
          </cell>
          <cell r="J98">
            <v>5668424.4199999999</v>
          </cell>
          <cell r="K98">
            <v>3278751.1260000002</v>
          </cell>
          <cell r="L98">
            <v>5158363.7699999986</v>
          </cell>
          <cell r="M98">
            <v>6550775.1539999992</v>
          </cell>
          <cell r="N98">
            <v>6265591.2029999988</v>
          </cell>
          <cell r="O98">
            <v>71179388.582000002</v>
          </cell>
        </row>
      </sheetData>
      <sheetData sheetId="1" refreshError="1"/>
      <sheetData sheetId="2" refreshError="1"/>
      <sheetData sheetId="3" refreshError="1"/>
      <sheetData sheetId="4" refreshError="1"/>
      <sheetData sheetId="5"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osição"/>
      <sheetName val="Distribuição lucros"/>
      <sheetName val="COMPOSIÇÃO DO CAPITAL"/>
      <sheetName val="DMPL"/>
      <sheetName val="XREF"/>
      <sheetName val="Tickmarks"/>
      <sheetName val="Assfin"/>
      <sheetName val="Lead"/>
      <sheetName val="Para referência"/>
    </sheetNames>
    <sheetDataSet>
      <sheetData sheetId="0"/>
      <sheetData sheetId="1"/>
      <sheetData sheetId="2"/>
      <sheetData sheetId="3"/>
      <sheetData sheetId="4"/>
      <sheetData sheetId="5"/>
      <sheetData sheetId="6" refreshError="1"/>
      <sheetData sheetId="7" refreshError="1"/>
      <sheetData sheetId="8"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idores"/>
      <sheetName val="Devedores Diversos"/>
      <sheetName val="Devedores Diversos Calc"/>
      <sheetName val="Tributos a Compensar"/>
      <sheetName val="Tributos a Compensar Calc"/>
      <sheetName val="Bens de Renda"/>
      <sheetName val="Imobilizado"/>
      <sheetName val="Imobilizado Calc"/>
      <sheetName val="Diferido"/>
      <sheetName val="Taxas Regulamentares"/>
      <sheetName val="Impostos e Contribuições"/>
      <sheetName val="Outras a Pagar"/>
      <sheetName val="Receitas de Energia"/>
      <sheetName val="Receitas de Energia Calc"/>
      <sheetName val="Energia Comprada"/>
      <sheetName val="Despesas Operacionais"/>
      <sheetName val="Despesas Operacionais Calc"/>
      <sheetName val="Resultado Financeiro"/>
      <sheetName val="Balancete RGE2002"/>
      <sheetName val="Balancete RGE2003"/>
      <sheetName val="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
      <sheetName val="DRE"/>
      <sheetName val="Tickmarks"/>
    </sheetNames>
    <sheetDataSet>
      <sheetData sheetId="0" refreshError="1"/>
      <sheetData sheetId="1"/>
      <sheetData sheetId="2"/>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ÁLCULO"/>
      <sheetName val="Cadastro"/>
      <sheetName val="BD RESGATE"/>
      <sheetName val="Liquidadas"/>
      <sheetName val="CONSOLIDADO II"/>
      <sheetName val="TELESUDESTE"/>
      <sheetName val="TELERJ"/>
      <sheetName val="TELEST"/>
      <sheetName val="BASE"/>
      <sheetName val="Tablero"/>
    </sheetNames>
    <sheetDataSet>
      <sheetData sheetId="0" refreshError="1">
        <row r="2">
          <cell r="AB2">
            <v>35796</v>
          </cell>
        </row>
        <row r="3">
          <cell r="AB3">
            <v>35849</v>
          </cell>
        </row>
        <row r="4">
          <cell r="AB4">
            <v>35850</v>
          </cell>
        </row>
        <row r="5">
          <cell r="AB5">
            <v>35894</v>
          </cell>
        </row>
        <row r="6">
          <cell r="AB6">
            <v>35895</v>
          </cell>
        </row>
        <row r="7">
          <cell r="AB7">
            <v>35906</v>
          </cell>
        </row>
        <row r="8">
          <cell r="AB8">
            <v>35916</v>
          </cell>
        </row>
        <row r="9">
          <cell r="AB9">
            <v>35957</v>
          </cell>
        </row>
        <row r="10">
          <cell r="AB10">
            <v>36045</v>
          </cell>
        </row>
        <row r="11">
          <cell r="AB11">
            <v>36080</v>
          </cell>
        </row>
        <row r="12">
          <cell r="AB12">
            <v>36101</v>
          </cell>
        </row>
        <row r="13">
          <cell r="AB13">
            <v>36114</v>
          </cell>
        </row>
        <row r="14">
          <cell r="AB14">
            <v>36154</v>
          </cell>
        </row>
        <row r="15">
          <cell r="AB15">
            <v>36161</v>
          </cell>
        </row>
        <row r="16">
          <cell r="AB16">
            <v>36206</v>
          </cell>
        </row>
        <row r="17">
          <cell r="AB17">
            <v>36207</v>
          </cell>
        </row>
        <row r="18">
          <cell r="AB18">
            <v>36251</v>
          </cell>
        </row>
        <row r="19">
          <cell r="AB19">
            <v>36252</v>
          </cell>
        </row>
        <row r="20">
          <cell r="AB20">
            <v>36271</v>
          </cell>
        </row>
        <row r="21">
          <cell r="AB21">
            <v>36314</v>
          </cell>
        </row>
        <row r="22">
          <cell r="AB22">
            <v>36410</v>
          </cell>
        </row>
        <row r="23">
          <cell r="AB23">
            <v>36445</v>
          </cell>
        </row>
        <row r="24">
          <cell r="AB24">
            <v>36466</v>
          </cell>
        </row>
        <row r="25">
          <cell r="AB25">
            <v>36479</v>
          </cell>
        </row>
        <row r="26">
          <cell r="AB26">
            <v>36519</v>
          </cell>
        </row>
        <row r="27">
          <cell r="AB27">
            <v>36526</v>
          </cell>
        </row>
        <row r="28">
          <cell r="AB28">
            <v>36591</v>
          </cell>
        </row>
        <row r="29">
          <cell r="AB29">
            <v>36592</v>
          </cell>
        </row>
        <row r="30">
          <cell r="AB30">
            <v>36637</v>
          </cell>
        </row>
        <row r="31">
          <cell r="AB31">
            <v>36647</v>
          </cell>
        </row>
        <row r="32">
          <cell r="AB32">
            <v>36699</v>
          </cell>
        </row>
        <row r="33">
          <cell r="AB33">
            <v>36776</v>
          </cell>
        </row>
        <row r="34">
          <cell r="AB34">
            <v>36811</v>
          </cell>
        </row>
        <row r="35">
          <cell r="AB35">
            <v>36832</v>
          </cell>
        </row>
        <row r="36">
          <cell r="AB36">
            <v>36845</v>
          </cell>
        </row>
        <row r="37">
          <cell r="AB37">
            <v>36885</v>
          </cell>
        </row>
        <row r="38">
          <cell r="AB38">
            <v>36892</v>
          </cell>
        </row>
        <row r="39">
          <cell r="AB39">
            <v>36948</v>
          </cell>
        </row>
        <row r="40">
          <cell r="AB40">
            <v>36949</v>
          </cell>
        </row>
        <row r="41">
          <cell r="AB41">
            <v>36994</v>
          </cell>
        </row>
        <row r="42">
          <cell r="AB42">
            <v>37002</v>
          </cell>
        </row>
        <row r="43">
          <cell r="AB43">
            <v>37012</v>
          </cell>
        </row>
        <row r="44">
          <cell r="AB44">
            <v>37056</v>
          </cell>
        </row>
        <row r="45">
          <cell r="AB45">
            <v>37141</v>
          </cell>
        </row>
        <row r="46">
          <cell r="AB46">
            <v>37176</v>
          </cell>
        </row>
        <row r="47">
          <cell r="AB47">
            <v>37197</v>
          </cell>
        </row>
        <row r="48">
          <cell r="AB48">
            <v>37210</v>
          </cell>
        </row>
        <row r="49">
          <cell r="AB49">
            <v>37250</v>
          </cell>
        </row>
        <row r="50">
          <cell r="AB50">
            <v>37257</v>
          </cell>
        </row>
        <row r="51">
          <cell r="AB51">
            <v>37298</v>
          </cell>
        </row>
        <row r="52">
          <cell r="AB52">
            <v>37299</v>
          </cell>
        </row>
        <row r="53">
          <cell r="AB53">
            <v>37344</v>
          </cell>
        </row>
        <row r="54">
          <cell r="AB54">
            <v>37367</v>
          </cell>
        </row>
        <row r="55">
          <cell r="AB55">
            <v>37377</v>
          </cell>
        </row>
        <row r="56">
          <cell r="AB56">
            <v>37406</v>
          </cell>
        </row>
        <row r="57">
          <cell r="AB57">
            <v>37506</v>
          </cell>
        </row>
        <row r="58">
          <cell r="AB58">
            <v>37541</v>
          </cell>
        </row>
        <row r="59">
          <cell r="AB59">
            <v>37562</v>
          </cell>
        </row>
        <row r="60">
          <cell r="AB60">
            <v>37575</v>
          </cell>
        </row>
        <row r="61">
          <cell r="AB61">
            <v>37615</v>
          </cell>
        </row>
        <row r="62">
          <cell r="AB62">
            <v>37622</v>
          </cell>
        </row>
        <row r="63">
          <cell r="AB63">
            <v>37683</v>
          </cell>
        </row>
        <row r="64">
          <cell r="AB64">
            <v>37684</v>
          </cell>
        </row>
        <row r="65">
          <cell r="AB65">
            <v>37729</v>
          </cell>
        </row>
        <row r="66">
          <cell r="AB66">
            <v>37732</v>
          </cell>
        </row>
        <row r="67">
          <cell r="AB67">
            <v>37742</v>
          </cell>
        </row>
        <row r="68">
          <cell r="AB68">
            <v>37791</v>
          </cell>
        </row>
        <row r="69">
          <cell r="AB69">
            <v>37871</v>
          </cell>
        </row>
        <row r="70">
          <cell r="AB70">
            <v>37906</v>
          </cell>
        </row>
        <row r="71">
          <cell r="AB71">
            <v>37927</v>
          </cell>
        </row>
        <row r="72">
          <cell r="AB72">
            <v>37940</v>
          </cell>
        </row>
        <row r="73">
          <cell r="AB73">
            <v>37980</v>
          </cell>
        </row>
        <row r="74">
          <cell r="AB74">
            <v>37987</v>
          </cell>
        </row>
        <row r="75">
          <cell r="AB75">
            <v>38040</v>
          </cell>
        </row>
        <row r="76">
          <cell r="AB76">
            <v>38041</v>
          </cell>
        </row>
        <row r="77">
          <cell r="AB77">
            <v>38086</v>
          </cell>
        </row>
        <row r="78">
          <cell r="AB78">
            <v>38098</v>
          </cell>
        </row>
        <row r="79">
          <cell r="AB79">
            <v>38108</v>
          </cell>
        </row>
        <row r="80">
          <cell r="AB80">
            <v>38148</v>
          </cell>
        </row>
        <row r="81">
          <cell r="AB81">
            <v>38237</v>
          </cell>
        </row>
        <row r="82">
          <cell r="AB82">
            <v>38272</v>
          </cell>
        </row>
        <row r="83">
          <cell r="AB83">
            <v>38293</v>
          </cell>
        </row>
        <row r="84">
          <cell r="AB84">
            <v>38306</v>
          </cell>
        </row>
        <row r="85">
          <cell r="AB85">
            <v>38346</v>
          </cell>
        </row>
        <row r="86">
          <cell r="AB86">
            <v>38353</v>
          </cell>
        </row>
        <row r="87">
          <cell r="AB87">
            <v>38390</v>
          </cell>
        </row>
        <row r="88">
          <cell r="AB88">
            <v>38391</v>
          </cell>
        </row>
        <row r="89">
          <cell r="AB89">
            <v>38436</v>
          </cell>
        </row>
        <row r="90">
          <cell r="AB90">
            <v>38463</v>
          </cell>
        </row>
        <row r="91">
          <cell r="AB91">
            <v>38473</v>
          </cell>
        </row>
        <row r="92">
          <cell r="AB92">
            <v>38498</v>
          </cell>
        </row>
        <row r="93">
          <cell r="AB93">
            <v>38602</v>
          </cell>
        </row>
        <row r="94">
          <cell r="AB94">
            <v>38637</v>
          </cell>
        </row>
        <row r="95">
          <cell r="AB95">
            <v>38658</v>
          </cell>
        </row>
        <row r="96">
          <cell r="AB96">
            <v>38671</v>
          </cell>
        </row>
        <row r="97">
          <cell r="AB97">
            <v>38711</v>
          </cell>
        </row>
        <row r="98">
          <cell r="AB98">
            <v>38718</v>
          </cell>
        </row>
        <row r="99">
          <cell r="AB99">
            <v>38724</v>
          </cell>
        </row>
        <row r="100">
          <cell r="AB100">
            <v>38725</v>
          </cell>
        </row>
        <row r="101">
          <cell r="AB101">
            <v>38731</v>
          </cell>
        </row>
        <row r="102">
          <cell r="AB102">
            <v>38732</v>
          </cell>
        </row>
        <row r="103">
          <cell r="AB103">
            <v>38738</v>
          </cell>
        </row>
        <row r="104">
          <cell r="AB104">
            <v>38739</v>
          </cell>
        </row>
        <row r="105">
          <cell r="AB105">
            <v>38745</v>
          </cell>
        </row>
        <row r="106">
          <cell r="AB106">
            <v>38746</v>
          </cell>
        </row>
        <row r="107">
          <cell r="AB107">
            <v>38752</v>
          </cell>
        </row>
        <row r="108">
          <cell r="AB108">
            <v>38753</v>
          </cell>
        </row>
        <row r="109">
          <cell r="AB109">
            <v>38759</v>
          </cell>
        </row>
        <row r="110">
          <cell r="AB110">
            <v>38760</v>
          </cell>
        </row>
        <row r="111">
          <cell r="AB111">
            <v>38766</v>
          </cell>
        </row>
        <row r="112">
          <cell r="AB112">
            <v>38767</v>
          </cell>
        </row>
        <row r="113">
          <cell r="AB113">
            <v>38773</v>
          </cell>
        </row>
        <row r="114">
          <cell r="AB114">
            <v>38774</v>
          </cell>
        </row>
        <row r="115">
          <cell r="AB115">
            <v>38775</v>
          </cell>
        </row>
        <row r="116">
          <cell r="AB116">
            <v>38776</v>
          </cell>
        </row>
        <row r="117">
          <cell r="AB117">
            <v>38780</v>
          </cell>
        </row>
        <row r="118">
          <cell r="AB118">
            <v>38781</v>
          </cell>
        </row>
        <row r="119">
          <cell r="AB119">
            <v>38787</v>
          </cell>
        </row>
        <row r="120">
          <cell r="AB120">
            <v>38788</v>
          </cell>
        </row>
        <row r="121">
          <cell r="AB121">
            <v>38794</v>
          </cell>
        </row>
        <row r="122">
          <cell r="AB122">
            <v>38795</v>
          </cell>
        </row>
        <row r="123">
          <cell r="AB123">
            <v>38801</v>
          </cell>
        </row>
        <row r="124">
          <cell r="AB124">
            <v>38802</v>
          </cell>
        </row>
        <row r="125">
          <cell r="AB125">
            <v>38808</v>
          </cell>
        </row>
        <row r="126">
          <cell r="AB126">
            <v>38809</v>
          </cell>
        </row>
        <row r="127">
          <cell r="AB127">
            <v>38815</v>
          </cell>
        </row>
        <row r="128">
          <cell r="AB128">
            <v>38816</v>
          </cell>
        </row>
        <row r="129">
          <cell r="AB129">
            <v>38822</v>
          </cell>
        </row>
        <row r="130">
          <cell r="AB130">
            <v>38823</v>
          </cell>
        </row>
        <row r="131">
          <cell r="AB131">
            <v>38829</v>
          </cell>
        </row>
        <row r="132">
          <cell r="AB132">
            <v>38830</v>
          </cell>
        </row>
        <row r="133">
          <cell r="AB133">
            <v>38836</v>
          </cell>
        </row>
        <row r="134">
          <cell r="AB134">
            <v>38837</v>
          </cell>
        </row>
        <row r="135">
          <cell r="AB135">
            <v>38838</v>
          </cell>
        </row>
        <row r="136">
          <cell r="AB136">
            <v>38843</v>
          </cell>
        </row>
        <row r="137">
          <cell r="AB137">
            <v>38844</v>
          </cell>
        </row>
        <row r="138">
          <cell r="AB138">
            <v>38850</v>
          </cell>
        </row>
        <row r="139">
          <cell r="AB139">
            <v>38851</v>
          </cell>
        </row>
        <row r="140">
          <cell r="AB140">
            <v>38857</v>
          </cell>
        </row>
        <row r="141">
          <cell r="AB141">
            <v>38858</v>
          </cell>
        </row>
        <row r="142">
          <cell r="AB142">
            <v>38864</v>
          </cell>
        </row>
        <row r="143">
          <cell r="AB143">
            <v>38865</v>
          </cell>
        </row>
        <row r="144">
          <cell r="AB144">
            <v>38871</v>
          </cell>
        </row>
        <row r="145">
          <cell r="AB145">
            <v>38872</v>
          </cell>
        </row>
        <row r="146">
          <cell r="AB146">
            <v>38878</v>
          </cell>
        </row>
        <row r="147">
          <cell r="AB147">
            <v>38879</v>
          </cell>
        </row>
        <row r="148">
          <cell r="AB148">
            <v>38883</v>
          </cell>
        </row>
        <row r="149">
          <cell r="AB149">
            <v>38885</v>
          </cell>
        </row>
        <row r="150">
          <cell r="AB150">
            <v>38886</v>
          </cell>
        </row>
        <row r="151">
          <cell r="AB151">
            <v>38892</v>
          </cell>
        </row>
        <row r="152">
          <cell r="AB152">
            <v>38893</v>
          </cell>
        </row>
        <row r="153">
          <cell r="AB153">
            <v>38899</v>
          </cell>
        </row>
        <row r="154">
          <cell r="AB154">
            <v>38900</v>
          </cell>
        </row>
        <row r="155">
          <cell r="AB155">
            <v>38906</v>
          </cell>
        </row>
        <row r="156">
          <cell r="AB156">
            <v>38907</v>
          </cell>
        </row>
        <row r="157">
          <cell r="AB157">
            <v>38913</v>
          </cell>
        </row>
        <row r="158">
          <cell r="AB158">
            <v>38914</v>
          </cell>
        </row>
        <row r="159">
          <cell r="AB159">
            <v>38920</v>
          </cell>
        </row>
        <row r="160">
          <cell r="AB160">
            <v>38921</v>
          </cell>
        </row>
        <row r="161">
          <cell r="AB161">
            <v>38927</v>
          </cell>
        </row>
        <row r="162">
          <cell r="AB162">
            <v>38928</v>
          </cell>
        </row>
        <row r="163">
          <cell r="AB163">
            <v>38934</v>
          </cell>
        </row>
        <row r="164">
          <cell r="AB164">
            <v>38935</v>
          </cell>
        </row>
        <row r="165">
          <cell r="AB165">
            <v>38941</v>
          </cell>
        </row>
        <row r="166">
          <cell r="AB166">
            <v>38942</v>
          </cell>
        </row>
        <row r="167">
          <cell r="AB167">
            <v>38948</v>
          </cell>
        </row>
        <row r="168">
          <cell r="AB168">
            <v>38949</v>
          </cell>
        </row>
        <row r="169">
          <cell r="AB169">
            <v>38955</v>
          </cell>
        </row>
        <row r="170">
          <cell r="AB170">
            <v>38956</v>
          </cell>
        </row>
        <row r="171">
          <cell r="AB171">
            <v>38962</v>
          </cell>
        </row>
        <row r="172">
          <cell r="AB172">
            <v>38963</v>
          </cell>
        </row>
        <row r="173">
          <cell r="AB173">
            <v>38967</v>
          </cell>
        </row>
        <row r="174">
          <cell r="AB174">
            <v>38969</v>
          </cell>
        </row>
        <row r="175">
          <cell r="AB175">
            <v>38970</v>
          </cell>
        </row>
        <row r="176">
          <cell r="AB176">
            <v>38976</v>
          </cell>
        </row>
        <row r="177">
          <cell r="AB177">
            <v>38977</v>
          </cell>
        </row>
        <row r="178">
          <cell r="AB178">
            <v>38983</v>
          </cell>
        </row>
        <row r="179">
          <cell r="AB179">
            <v>38984</v>
          </cell>
        </row>
        <row r="180">
          <cell r="AB180">
            <v>38990</v>
          </cell>
        </row>
        <row r="181">
          <cell r="AB181">
            <v>38991</v>
          </cell>
        </row>
        <row r="182">
          <cell r="AB182">
            <v>38997</v>
          </cell>
        </row>
        <row r="183">
          <cell r="AB183">
            <v>38998</v>
          </cell>
        </row>
        <row r="184">
          <cell r="AB184">
            <v>39002</v>
          </cell>
        </row>
        <row r="185">
          <cell r="AB185">
            <v>39004</v>
          </cell>
        </row>
        <row r="186">
          <cell r="AB186">
            <v>39005</v>
          </cell>
        </row>
        <row r="187">
          <cell r="AB187">
            <v>39011</v>
          </cell>
        </row>
        <row r="188">
          <cell r="AB188">
            <v>39012</v>
          </cell>
        </row>
        <row r="189">
          <cell r="AB189">
            <v>39018</v>
          </cell>
        </row>
        <row r="190">
          <cell r="AB190">
            <v>39019</v>
          </cell>
        </row>
        <row r="191">
          <cell r="AB191">
            <v>39023</v>
          </cell>
        </row>
        <row r="192">
          <cell r="AB192">
            <v>39025</v>
          </cell>
        </row>
        <row r="193">
          <cell r="AB193">
            <v>39026</v>
          </cell>
        </row>
        <row r="194">
          <cell r="AB194">
            <v>39032</v>
          </cell>
        </row>
        <row r="195">
          <cell r="AB195">
            <v>39033</v>
          </cell>
        </row>
        <row r="196">
          <cell r="AB196">
            <v>39036</v>
          </cell>
        </row>
        <row r="197">
          <cell r="AB197">
            <v>39039</v>
          </cell>
        </row>
        <row r="198">
          <cell r="AB198">
            <v>39040</v>
          </cell>
        </row>
        <row r="199">
          <cell r="AB199">
            <v>39046</v>
          </cell>
        </row>
        <row r="200">
          <cell r="AB200">
            <v>39047</v>
          </cell>
        </row>
        <row r="201">
          <cell r="AB201">
            <v>39053</v>
          </cell>
        </row>
        <row r="202">
          <cell r="AB202">
            <v>39054</v>
          </cell>
        </row>
        <row r="203">
          <cell r="AB203">
            <v>39060</v>
          </cell>
        </row>
        <row r="204">
          <cell r="AB204">
            <v>39061</v>
          </cell>
        </row>
        <row r="205">
          <cell r="AB205">
            <v>39067</v>
          </cell>
        </row>
        <row r="206">
          <cell r="AB206">
            <v>39068</v>
          </cell>
        </row>
        <row r="207">
          <cell r="AB207">
            <v>39074</v>
          </cell>
        </row>
        <row r="208">
          <cell r="AB208">
            <v>39075</v>
          </cell>
        </row>
        <row r="209">
          <cell r="AB209">
            <v>39076</v>
          </cell>
        </row>
        <row r="210">
          <cell r="AB210">
            <v>39081</v>
          </cell>
        </row>
        <row r="211">
          <cell r="AB211">
            <v>39082</v>
          </cell>
        </row>
        <row r="212">
          <cell r="AB212">
            <v>39083</v>
          </cell>
        </row>
        <row r="213">
          <cell r="AB213">
            <v>39088</v>
          </cell>
        </row>
        <row r="214">
          <cell r="AB214">
            <v>39089</v>
          </cell>
        </row>
        <row r="215">
          <cell r="AB215">
            <v>39095</v>
          </cell>
        </row>
        <row r="216">
          <cell r="AB216">
            <v>39096</v>
          </cell>
        </row>
        <row r="217">
          <cell r="AB217">
            <v>39102</v>
          </cell>
        </row>
        <row r="218">
          <cell r="AB218">
            <v>39103</v>
          </cell>
        </row>
        <row r="219">
          <cell r="AB219">
            <v>39109</v>
          </cell>
        </row>
        <row r="220">
          <cell r="AB220">
            <v>39110</v>
          </cell>
        </row>
        <row r="221">
          <cell r="AB221">
            <v>39116</v>
          </cell>
        </row>
        <row r="222">
          <cell r="AB222">
            <v>39117</v>
          </cell>
        </row>
        <row r="223">
          <cell r="AB223">
            <v>39123</v>
          </cell>
        </row>
        <row r="224">
          <cell r="AB224">
            <v>39124</v>
          </cell>
        </row>
        <row r="225">
          <cell r="AB225">
            <v>39130</v>
          </cell>
        </row>
        <row r="226">
          <cell r="AB226">
            <v>39131</v>
          </cell>
        </row>
        <row r="227">
          <cell r="AB227">
            <v>39132</v>
          </cell>
        </row>
        <row r="228">
          <cell r="AB228">
            <v>39133</v>
          </cell>
        </row>
        <row r="229">
          <cell r="AB229">
            <v>39137</v>
          </cell>
        </row>
        <row r="230">
          <cell r="AB230">
            <v>39138</v>
          </cell>
        </row>
        <row r="231">
          <cell r="AB231">
            <v>39144</v>
          </cell>
        </row>
        <row r="232">
          <cell r="AB232">
            <v>39145</v>
          </cell>
        </row>
        <row r="233">
          <cell r="AB233">
            <v>39151</v>
          </cell>
        </row>
        <row r="234">
          <cell r="AB234">
            <v>39152</v>
          </cell>
        </row>
        <row r="235">
          <cell r="AB235">
            <v>39158</v>
          </cell>
        </row>
        <row r="236">
          <cell r="AB236">
            <v>39159</v>
          </cell>
        </row>
        <row r="237">
          <cell r="AB237">
            <v>39165</v>
          </cell>
        </row>
        <row r="238">
          <cell r="AB238">
            <v>39166</v>
          </cell>
        </row>
        <row r="239">
          <cell r="AB239">
            <v>39172</v>
          </cell>
        </row>
        <row r="240">
          <cell r="AB240">
            <v>39173</v>
          </cell>
        </row>
        <row r="241">
          <cell r="AB241">
            <v>39178</v>
          </cell>
        </row>
        <row r="242">
          <cell r="AB242">
            <v>39179</v>
          </cell>
        </row>
        <row r="243">
          <cell r="AB243">
            <v>39180</v>
          </cell>
        </row>
        <row r="244">
          <cell r="AB244">
            <v>39186</v>
          </cell>
        </row>
        <row r="245">
          <cell r="AB245">
            <v>39187</v>
          </cell>
        </row>
        <row r="246">
          <cell r="AB246">
            <v>39193</v>
          </cell>
        </row>
        <row r="247">
          <cell r="AB247">
            <v>39194</v>
          </cell>
        </row>
        <row r="248">
          <cell r="AB248">
            <v>39200</v>
          </cell>
        </row>
        <row r="249">
          <cell r="AB249">
            <v>39201</v>
          </cell>
        </row>
        <row r="250">
          <cell r="AB250">
            <v>39203</v>
          </cell>
        </row>
        <row r="251">
          <cell r="AB251">
            <v>39207</v>
          </cell>
        </row>
        <row r="252">
          <cell r="AB252">
            <v>39208</v>
          </cell>
        </row>
        <row r="253">
          <cell r="AB253">
            <v>39214</v>
          </cell>
        </row>
        <row r="254">
          <cell r="AB254">
            <v>39215</v>
          </cell>
        </row>
        <row r="255">
          <cell r="AB255">
            <v>39221</v>
          </cell>
        </row>
        <row r="256">
          <cell r="AB256">
            <v>39222</v>
          </cell>
        </row>
        <row r="257">
          <cell r="AB257">
            <v>39228</v>
          </cell>
        </row>
        <row r="258">
          <cell r="AB258">
            <v>39229</v>
          </cell>
        </row>
        <row r="259">
          <cell r="AB259">
            <v>39235</v>
          </cell>
        </row>
        <row r="260">
          <cell r="AB260">
            <v>39236</v>
          </cell>
        </row>
        <row r="261">
          <cell r="AB261">
            <v>39240</v>
          </cell>
        </row>
        <row r="262">
          <cell r="AB262">
            <v>39242</v>
          </cell>
        </row>
        <row r="263">
          <cell r="AB263">
            <v>39243</v>
          </cell>
        </row>
        <row r="264">
          <cell r="AB264">
            <v>39249</v>
          </cell>
        </row>
        <row r="265">
          <cell r="AB265">
            <v>39250</v>
          </cell>
        </row>
        <row r="266">
          <cell r="AB266">
            <v>39256</v>
          </cell>
        </row>
        <row r="267">
          <cell r="AB267">
            <v>39257</v>
          </cell>
        </row>
        <row r="268">
          <cell r="AB268">
            <v>39263</v>
          </cell>
        </row>
        <row r="269">
          <cell r="AB269">
            <v>39264</v>
          </cell>
        </row>
        <row r="270">
          <cell r="AB270">
            <v>39270</v>
          </cell>
        </row>
        <row r="271">
          <cell r="AB271">
            <v>39271</v>
          </cell>
        </row>
        <row r="272">
          <cell r="AB272">
            <v>39277</v>
          </cell>
        </row>
        <row r="273">
          <cell r="AB273">
            <v>39278</v>
          </cell>
        </row>
        <row r="274">
          <cell r="AB274">
            <v>39284</v>
          </cell>
        </row>
        <row r="275">
          <cell r="AB275">
            <v>39285</v>
          </cell>
        </row>
        <row r="276">
          <cell r="AB276">
            <v>39291</v>
          </cell>
        </row>
        <row r="277">
          <cell r="AB277">
            <v>39292</v>
          </cell>
        </row>
        <row r="278">
          <cell r="AB278">
            <v>39298</v>
          </cell>
        </row>
        <row r="279">
          <cell r="AB279">
            <v>39299</v>
          </cell>
        </row>
        <row r="280">
          <cell r="AB280">
            <v>39305</v>
          </cell>
        </row>
        <row r="281">
          <cell r="AB281">
            <v>39306</v>
          </cell>
        </row>
        <row r="282">
          <cell r="AB282">
            <v>39312</v>
          </cell>
        </row>
        <row r="283">
          <cell r="AB283">
            <v>39313</v>
          </cell>
        </row>
        <row r="284">
          <cell r="AB284">
            <v>39319</v>
          </cell>
        </row>
        <row r="285">
          <cell r="AB285">
            <v>39320</v>
          </cell>
        </row>
        <row r="286">
          <cell r="AB286">
            <v>39326</v>
          </cell>
        </row>
        <row r="287">
          <cell r="AB287">
            <v>39327</v>
          </cell>
        </row>
        <row r="288">
          <cell r="AB288">
            <v>39332</v>
          </cell>
        </row>
        <row r="289">
          <cell r="AB289">
            <v>39333</v>
          </cell>
        </row>
        <row r="290">
          <cell r="AB290">
            <v>39334</v>
          </cell>
        </row>
        <row r="291">
          <cell r="AB291">
            <v>39340</v>
          </cell>
        </row>
        <row r="292">
          <cell r="AB292">
            <v>39341</v>
          </cell>
        </row>
        <row r="293">
          <cell r="AB293">
            <v>39347</v>
          </cell>
        </row>
        <row r="294">
          <cell r="AB294">
            <v>39348</v>
          </cell>
        </row>
        <row r="295">
          <cell r="AB295">
            <v>39354</v>
          </cell>
        </row>
        <row r="296">
          <cell r="AB296">
            <v>39355</v>
          </cell>
        </row>
        <row r="297">
          <cell r="AB297">
            <v>39361</v>
          </cell>
        </row>
        <row r="298">
          <cell r="AB298">
            <v>39362</v>
          </cell>
        </row>
        <row r="299">
          <cell r="AB299">
            <v>39367</v>
          </cell>
        </row>
        <row r="300">
          <cell r="AB300">
            <v>39368</v>
          </cell>
        </row>
        <row r="301">
          <cell r="AB301">
            <v>39369</v>
          </cell>
        </row>
        <row r="302">
          <cell r="AB302">
            <v>39375</v>
          </cell>
        </row>
        <row r="303">
          <cell r="AB303">
            <v>39376</v>
          </cell>
        </row>
        <row r="304">
          <cell r="AB304">
            <v>39382</v>
          </cell>
        </row>
        <row r="305">
          <cell r="AB305">
            <v>39383</v>
          </cell>
        </row>
        <row r="306">
          <cell r="AB306">
            <v>39388</v>
          </cell>
        </row>
        <row r="307">
          <cell r="AB307">
            <v>39389</v>
          </cell>
        </row>
        <row r="308">
          <cell r="AB308">
            <v>39390</v>
          </cell>
        </row>
        <row r="309">
          <cell r="AB309">
            <v>39396</v>
          </cell>
        </row>
        <row r="310">
          <cell r="AB310">
            <v>39397</v>
          </cell>
        </row>
        <row r="311">
          <cell r="AB311">
            <v>39401</v>
          </cell>
        </row>
        <row r="312">
          <cell r="AB312">
            <v>39403</v>
          </cell>
        </row>
        <row r="313">
          <cell r="AB313">
            <v>39404</v>
          </cell>
        </row>
        <row r="314">
          <cell r="AB314">
            <v>39410</v>
          </cell>
        </row>
        <row r="315">
          <cell r="AB315">
            <v>39411</v>
          </cell>
        </row>
        <row r="316">
          <cell r="AB316">
            <v>39417</v>
          </cell>
        </row>
        <row r="317">
          <cell r="AB317">
            <v>39418</v>
          </cell>
        </row>
        <row r="318">
          <cell r="AB318">
            <v>39424</v>
          </cell>
        </row>
        <row r="319">
          <cell r="AB319">
            <v>39425</v>
          </cell>
        </row>
        <row r="320">
          <cell r="AB320">
            <v>39431</v>
          </cell>
        </row>
        <row r="321">
          <cell r="AB321">
            <v>39432</v>
          </cell>
        </row>
        <row r="322">
          <cell r="AB322">
            <v>39438</v>
          </cell>
        </row>
        <row r="323">
          <cell r="AB323">
            <v>39439</v>
          </cell>
        </row>
        <row r="324">
          <cell r="AB324">
            <v>39441</v>
          </cell>
        </row>
        <row r="325">
          <cell r="AB325">
            <v>39445</v>
          </cell>
        </row>
        <row r="326">
          <cell r="AB326">
            <v>39446</v>
          </cell>
        </row>
        <row r="327">
          <cell r="AB327">
            <v>39448</v>
          </cell>
        </row>
        <row r="328">
          <cell r="AB328">
            <v>39452</v>
          </cell>
        </row>
        <row r="329">
          <cell r="AB329">
            <v>39453</v>
          </cell>
        </row>
        <row r="330">
          <cell r="AB330">
            <v>39459</v>
          </cell>
        </row>
        <row r="331">
          <cell r="AB331">
            <v>39460</v>
          </cell>
        </row>
        <row r="332">
          <cell r="AB332">
            <v>39466</v>
          </cell>
        </row>
        <row r="333">
          <cell r="AB333">
            <v>39467</v>
          </cell>
        </row>
        <row r="334">
          <cell r="AB334">
            <v>39473</v>
          </cell>
        </row>
        <row r="335">
          <cell r="AB335">
            <v>39474</v>
          </cell>
        </row>
        <row r="336">
          <cell r="AB336">
            <v>39480</v>
          </cell>
        </row>
        <row r="337">
          <cell r="AB337">
            <v>39481</v>
          </cell>
        </row>
        <row r="338">
          <cell r="AB338">
            <v>39482</v>
          </cell>
        </row>
        <row r="339">
          <cell r="AB339">
            <v>39483</v>
          </cell>
        </row>
        <row r="340">
          <cell r="AB340">
            <v>39487</v>
          </cell>
        </row>
        <row r="341">
          <cell r="AB341">
            <v>39488</v>
          </cell>
        </row>
        <row r="342">
          <cell r="AB342">
            <v>39494</v>
          </cell>
        </row>
        <row r="343">
          <cell r="AB343">
            <v>39495</v>
          </cell>
        </row>
        <row r="344">
          <cell r="AB344">
            <v>39501</v>
          </cell>
        </row>
        <row r="345">
          <cell r="AB345">
            <v>39502</v>
          </cell>
        </row>
        <row r="346">
          <cell r="AB346">
            <v>39508</v>
          </cell>
        </row>
        <row r="347">
          <cell r="AB347">
            <v>39509</v>
          </cell>
        </row>
        <row r="348">
          <cell r="AB348">
            <v>39515</v>
          </cell>
        </row>
        <row r="349">
          <cell r="AB349">
            <v>39516</v>
          </cell>
        </row>
        <row r="350">
          <cell r="AB350">
            <v>39522</v>
          </cell>
        </row>
        <row r="351">
          <cell r="AB351">
            <v>39523</v>
          </cell>
        </row>
        <row r="352">
          <cell r="AB352">
            <v>39528</v>
          </cell>
        </row>
        <row r="353">
          <cell r="AB353">
            <v>39529</v>
          </cell>
        </row>
        <row r="354">
          <cell r="AB354">
            <v>39530</v>
          </cell>
        </row>
        <row r="355">
          <cell r="AB355">
            <v>39536</v>
          </cell>
        </row>
        <row r="356">
          <cell r="AB356">
            <v>39537</v>
          </cell>
        </row>
        <row r="357">
          <cell r="AB357">
            <v>39543</v>
          </cell>
        </row>
        <row r="358">
          <cell r="AB358">
            <v>39544</v>
          </cell>
        </row>
        <row r="359">
          <cell r="AB359">
            <v>39550</v>
          </cell>
        </row>
        <row r="360">
          <cell r="AB360">
            <v>39551</v>
          </cell>
        </row>
        <row r="361">
          <cell r="AB361">
            <v>39557</v>
          </cell>
        </row>
        <row r="362">
          <cell r="AB362">
            <v>39558</v>
          </cell>
        </row>
        <row r="363">
          <cell r="AB363">
            <v>39559</v>
          </cell>
        </row>
        <row r="364">
          <cell r="AB364">
            <v>39564</v>
          </cell>
        </row>
        <row r="365">
          <cell r="AB365">
            <v>39565</v>
          </cell>
        </row>
        <row r="366">
          <cell r="AB366">
            <v>39569</v>
          </cell>
        </row>
        <row r="367">
          <cell r="AB367">
            <v>39571</v>
          </cell>
        </row>
        <row r="368">
          <cell r="AB368">
            <v>39572</v>
          </cell>
        </row>
        <row r="369">
          <cell r="AB369">
            <v>39578</v>
          </cell>
        </row>
        <row r="370">
          <cell r="AB370">
            <v>39579</v>
          </cell>
        </row>
        <row r="371">
          <cell r="AB371">
            <v>39585</v>
          </cell>
        </row>
        <row r="372">
          <cell r="AB372">
            <v>39586</v>
          </cell>
        </row>
        <row r="373">
          <cell r="AB373">
            <v>39590</v>
          </cell>
        </row>
        <row r="374">
          <cell r="AB374">
            <v>39592</v>
          </cell>
        </row>
        <row r="375">
          <cell r="AB375">
            <v>39593</v>
          </cell>
        </row>
        <row r="376">
          <cell r="AB376">
            <v>39599</v>
          </cell>
        </row>
        <row r="377">
          <cell r="AB377">
            <v>39600</v>
          </cell>
        </row>
        <row r="378">
          <cell r="AB378">
            <v>39606</v>
          </cell>
        </row>
        <row r="379">
          <cell r="AB379">
            <v>39607</v>
          </cell>
        </row>
        <row r="380">
          <cell r="AB380">
            <v>39613</v>
          </cell>
        </row>
        <row r="381">
          <cell r="AB381">
            <v>39614</v>
          </cell>
        </row>
        <row r="382">
          <cell r="AB382">
            <v>39620</v>
          </cell>
        </row>
        <row r="383">
          <cell r="AB383">
            <v>39621</v>
          </cell>
        </row>
        <row r="384">
          <cell r="AB384">
            <v>39627</v>
          </cell>
        </row>
        <row r="385">
          <cell r="AB385">
            <v>39628</v>
          </cell>
        </row>
        <row r="386">
          <cell r="AB386">
            <v>39634</v>
          </cell>
        </row>
        <row r="387">
          <cell r="AB387">
            <v>39635</v>
          </cell>
        </row>
        <row r="388">
          <cell r="AB388">
            <v>39641</v>
          </cell>
        </row>
        <row r="389">
          <cell r="AB389">
            <v>39642</v>
          </cell>
        </row>
        <row r="390">
          <cell r="AB390">
            <v>39648</v>
          </cell>
        </row>
        <row r="391">
          <cell r="AB391">
            <v>39649</v>
          </cell>
        </row>
        <row r="392">
          <cell r="AB392">
            <v>39655</v>
          </cell>
        </row>
        <row r="393">
          <cell r="AB393">
            <v>39656</v>
          </cell>
        </row>
        <row r="394">
          <cell r="AB394">
            <v>39662</v>
          </cell>
        </row>
        <row r="395">
          <cell r="AB395">
            <v>39663</v>
          </cell>
        </row>
        <row r="396">
          <cell r="AB396">
            <v>39669</v>
          </cell>
        </row>
        <row r="397">
          <cell r="AB397">
            <v>39670</v>
          </cell>
        </row>
        <row r="398">
          <cell r="AB398">
            <v>39676</v>
          </cell>
        </row>
        <row r="399">
          <cell r="AB399">
            <v>39677</v>
          </cell>
        </row>
        <row r="400">
          <cell r="AB400">
            <v>39683</v>
          </cell>
        </row>
        <row r="401">
          <cell r="AB401">
            <v>39684</v>
          </cell>
        </row>
        <row r="402">
          <cell r="AB402">
            <v>39690</v>
          </cell>
        </row>
        <row r="403">
          <cell r="AB403">
            <v>39691</v>
          </cell>
        </row>
        <row r="404">
          <cell r="AB404">
            <v>39697</v>
          </cell>
        </row>
        <row r="405">
          <cell r="AB405">
            <v>39698</v>
          </cell>
        </row>
        <row r="406">
          <cell r="AB406">
            <v>39704</v>
          </cell>
        </row>
        <row r="407">
          <cell r="AB407">
            <v>39705</v>
          </cell>
        </row>
        <row r="408">
          <cell r="AB408">
            <v>39711</v>
          </cell>
        </row>
        <row r="409">
          <cell r="AB409">
            <v>39712</v>
          </cell>
        </row>
        <row r="410">
          <cell r="AB410">
            <v>39718</v>
          </cell>
        </row>
        <row r="411">
          <cell r="AB411">
            <v>39719</v>
          </cell>
        </row>
        <row r="412">
          <cell r="AB412">
            <v>39725</v>
          </cell>
        </row>
        <row r="413">
          <cell r="AB413">
            <v>39726</v>
          </cell>
        </row>
        <row r="414">
          <cell r="AB414">
            <v>39732</v>
          </cell>
        </row>
        <row r="415">
          <cell r="AB415">
            <v>39733</v>
          </cell>
        </row>
        <row r="416">
          <cell r="AB416">
            <v>39739</v>
          </cell>
        </row>
        <row r="417">
          <cell r="AB417">
            <v>39740</v>
          </cell>
        </row>
        <row r="418">
          <cell r="AB418">
            <v>39746</v>
          </cell>
        </row>
        <row r="419">
          <cell r="AB419">
            <v>39747</v>
          </cell>
        </row>
        <row r="420">
          <cell r="AB420">
            <v>39753</v>
          </cell>
        </row>
        <row r="421">
          <cell r="AB421">
            <v>39754</v>
          </cell>
        </row>
        <row r="422">
          <cell r="AB422">
            <v>39760</v>
          </cell>
        </row>
        <row r="423">
          <cell r="AB423">
            <v>39761</v>
          </cell>
        </row>
        <row r="424">
          <cell r="AB424">
            <v>39767</v>
          </cell>
        </row>
        <row r="425">
          <cell r="AB425">
            <v>39768</v>
          </cell>
        </row>
        <row r="426">
          <cell r="AB426">
            <v>39774</v>
          </cell>
        </row>
        <row r="427">
          <cell r="AB427">
            <v>39775</v>
          </cell>
        </row>
        <row r="428">
          <cell r="AB428">
            <v>39781</v>
          </cell>
        </row>
        <row r="429">
          <cell r="AB429">
            <v>39782</v>
          </cell>
        </row>
        <row r="430">
          <cell r="AB430">
            <v>39788</v>
          </cell>
        </row>
        <row r="431">
          <cell r="AB431">
            <v>39789</v>
          </cell>
        </row>
        <row r="432">
          <cell r="AB432">
            <v>39795</v>
          </cell>
        </row>
        <row r="433">
          <cell r="AB433">
            <v>39796</v>
          </cell>
        </row>
        <row r="434">
          <cell r="AB434">
            <v>39802</v>
          </cell>
        </row>
        <row r="435">
          <cell r="AB435">
            <v>39803</v>
          </cell>
        </row>
        <row r="436">
          <cell r="AB436">
            <v>39807</v>
          </cell>
        </row>
        <row r="437">
          <cell r="AB437">
            <v>39809</v>
          </cell>
        </row>
        <row r="438">
          <cell r="AB438">
            <v>39810</v>
          </cell>
        </row>
        <row r="439">
          <cell r="AB439">
            <v>39814</v>
          </cell>
        </row>
        <row r="440">
          <cell r="AB440">
            <v>39816</v>
          </cell>
        </row>
        <row r="441">
          <cell r="AB441">
            <v>39817</v>
          </cell>
        </row>
        <row r="442">
          <cell r="AB442">
            <v>39823</v>
          </cell>
        </row>
        <row r="443">
          <cell r="AB443">
            <v>39824</v>
          </cell>
        </row>
        <row r="444">
          <cell r="AB444">
            <v>39830</v>
          </cell>
        </row>
        <row r="445">
          <cell r="AB445">
            <v>39831</v>
          </cell>
        </row>
        <row r="446">
          <cell r="AB446">
            <v>39837</v>
          </cell>
        </row>
        <row r="447">
          <cell r="AB447">
            <v>39838</v>
          </cell>
        </row>
        <row r="448">
          <cell r="AB448">
            <v>39844</v>
          </cell>
        </row>
        <row r="449">
          <cell r="AB449">
            <v>39845</v>
          </cell>
        </row>
        <row r="450">
          <cell r="AB450">
            <v>39851</v>
          </cell>
        </row>
        <row r="451">
          <cell r="AB451">
            <v>39852</v>
          </cell>
        </row>
        <row r="452">
          <cell r="AB452">
            <v>39858</v>
          </cell>
        </row>
        <row r="453">
          <cell r="AB453">
            <v>39859</v>
          </cell>
        </row>
        <row r="454">
          <cell r="AB454">
            <v>39865</v>
          </cell>
        </row>
        <row r="455">
          <cell r="AB455">
            <v>39866</v>
          </cell>
        </row>
        <row r="456">
          <cell r="AB456">
            <v>39867</v>
          </cell>
        </row>
        <row r="457">
          <cell r="AB457">
            <v>39868</v>
          </cell>
        </row>
        <row r="458">
          <cell r="AB458">
            <v>39872</v>
          </cell>
        </row>
        <row r="459">
          <cell r="AB459">
            <v>39873</v>
          </cell>
        </row>
        <row r="460">
          <cell r="AB460">
            <v>39879</v>
          </cell>
        </row>
        <row r="461">
          <cell r="AB461">
            <v>39880</v>
          </cell>
        </row>
        <row r="462">
          <cell r="AB462">
            <v>39886</v>
          </cell>
        </row>
        <row r="463">
          <cell r="AB463">
            <v>39887</v>
          </cell>
        </row>
        <row r="464">
          <cell r="AB464">
            <v>39893</v>
          </cell>
        </row>
        <row r="465">
          <cell r="AB465">
            <v>39894</v>
          </cell>
        </row>
        <row r="466">
          <cell r="AB466">
            <v>39900</v>
          </cell>
        </row>
        <row r="467">
          <cell r="AB467">
            <v>39901</v>
          </cell>
        </row>
        <row r="468">
          <cell r="AB468">
            <v>39907</v>
          </cell>
        </row>
        <row r="469">
          <cell r="AB469">
            <v>39908</v>
          </cell>
        </row>
        <row r="470">
          <cell r="AB470">
            <v>39913</v>
          </cell>
        </row>
        <row r="471">
          <cell r="AB471">
            <v>39914</v>
          </cell>
        </row>
        <row r="472">
          <cell r="AB472">
            <v>39915</v>
          </cell>
        </row>
        <row r="473">
          <cell r="AB473">
            <v>39921</v>
          </cell>
        </row>
        <row r="474">
          <cell r="AB474">
            <v>39922</v>
          </cell>
        </row>
        <row r="475">
          <cell r="AB475">
            <v>39924</v>
          </cell>
        </row>
        <row r="476">
          <cell r="AB476">
            <v>39928</v>
          </cell>
        </row>
        <row r="477">
          <cell r="AB477">
            <v>39929</v>
          </cell>
        </row>
        <row r="478">
          <cell r="AB478">
            <v>39934</v>
          </cell>
        </row>
        <row r="479">
          <cell r="AB479">
            <v>39935</v>
          </cell>
        </row>
        <row r="480">
          <cell r="AB480">
            <v>39936</v>
          </cell>
        </row>
        <row r="481">
          <cell r="AB481">
            <v>39942</v>
          </cell>
        </row>
        <row r="482">
          <cell r="AB482">
            <v>39943</v>
          </cell>
        </row>
        <row r="483">
          <cell r="AB483">
            <v>39949</v>
          </cell>
        </row>
        <row r="484">
          <cell r="AB484">
            <v>39950</v>
          </cell>
        </row>
        <row r="485">
          <cell r="AB485">
            <v>39956</v>
          </cell>
        </row>
        <row r="486">
          <cell r="AB486">
            <v>39957</v>
          </cell>
        </row>
        <row r="487">
          <cell r="AB487">
            <v>39963</v>
          </cell>
        </row>
        <row r="488">
          <cell r="AB488">
            <v>39964</v>
          </cell>
        </row>
        <row r="489">
          <cell r="AB489">
            <v>39970</v>
          </cell>
        </row>
        <row r="490">
          <cell r="AB490">
            <v>39971</v>
          </cell>
        </row>
        <row r="491">
          <cell r="AB491">
            <v>39975</v>
          </cell>
        </row>
        <row r="492">
          <cell r="AB492">
            <v>39977</v>
          </cell>
        </row>
        <row r="493">
          <cell r="AB493">
            <v>39978</v>
          </cell>
        </row>
        <row r="494">
          <cell r="AB494">
            <v>39984</v>
          </cell>
        </row>
        <row r="495">
          <cell r="AB495">
            <v>39985</v>
          </cell>
        </row>
        <row r="496">
          <cell r="AB496">
            <v>39991</v>
          </cell>
        </row>
        <row r="497">
          <cell r="AB497">
            <v>39992</v>
          </cell>
        </row>
        <row r="498">
          <cell r="AB498">
            <v>39998</v>
          </cell>
        </row>
        <row r="499">
          <cell r="AB499">
            <v>39999</v>
          </cell>
        </row>
        <row r="500">
          <cell r="AB500">
            <v>40005</v>
          </cell>
        </row>
        <row r="501">
          <cell r="AB501">
            <v>40006</v>
          </cell>
        </row>
        <row r="502">
          <cell r="AB502">
            <v>40012</v>
          </cell>
        </row>
        <row r="503">
          <cell r="AB503">
            <v>40013</v>
          </cell>
        </row>
        <row r="504">
          <cell r="AB504">
            <v>40019</v>
          </cell>
        </row>
        <row r="505">
          <cell r="AB505">
            <v>40020</v>
          </cell>
        </row>
        <row r="506">
          <cell r="AB506">
            <v>40026</v>
          </cell>
        </row>
        <row r="507">
          <cell r="AB507">
            <v>40027</v>
          </cell>
        </row>
        <row r="508">
          <cell r="AB508">
            <v>40033</v>
          </cell>
        </row>
        <row r="509">
          <cell r="AB509">
            <v>40034</v>
          </cell>
        </row>
        <row r="510">
          <cell r="AB510">
            <v>40040</v>
          </cell>
        </row>
        <row r="511">
          <cell r="AB511">
            <v>40041</v>
          </cell>
        </row>
        <row r="512">
          <cell r="AB512">
            <v>40047</v>
          </cell>
        </row>
        <row r="513">
          <cell r="AB513">
            <v>40048</v>
          </cell>
        </row>
        <row r="514">
          <cell r="AB514">
            <v>40054</v>
          </cell>
        </row>
        <row r="515">
          <cell r="AB515">
            <v>40055</v>
          </cell>
        </row>
        <row r="516">
          <cell r="AB516">
            <v>40061</v>
          </cell>
        </row>
        <row r="517">
          <cell r="AB517">
            <v>40062</v>
          </cell>
        </row>
        <row r="518">
          <cell r="AB518">
            <v>40063</v>
          </cell>
        </row>
        <row r="519">
          <cell r="AB519">
            <v>40068</v>
          </cell>
        </row>
        <row r="520">
          <cell r="AB520">
            <v>40069</v>
          </cell>
        </row>
        <row r="521">
          <cell r="AB521">
            <v>40075</v>
          </cell>
        </row>
        <row r="522">
          <cell r="AB522">
            <v>40076</v>
          </cell>
        </row>
        <row r="523">
          <cell r="AB523">
            <v>40082</v>
          </cell>
        </row>
        <row r="524">
          <cell r="AB524">
            <v>40083</v>
          </cell>
        </row>
        <row r="525">
          <cell r="AB525">
            <v>40089</v>
          </cell>
        </row>
        <row r="526">
          <cell r="AB526">
            <v>40090</v>
          </cell>
        </row>
        <row r="527">
          <cell r="AB527">
            <v>40096</v>
          </cell>
        </row>
        <row r="528">
          <cell r="AB528">
            <v>40097</v>
          </cell>
        </row>
        <row r="529">
          <cell r="AB529">
            <v>40098</v>
          </cell>
        </row>
        <row r="530">
          <cell r="AB530">
            <v>40103</v>
          </cell>
        </row>
        <row r="531">
          <cell r="AB531">
            <v>40104</v>
          </cell>
        </row>
        <row r="532">
          <cell r="AB532">
            <v>40110</v>
          </cell>
        </row>
        <row r="533">
          <cell r="AB533">
            <v>40111</v>
          </cell>
        </row>
        <row r="534">
          <cell r="AB534">
            <v>40117</v>
          </cell>
        </row>
        <row r="535">
          <cell r="AB535">
            <v>40118</v>
          </cell>
        </row>
        <row r="536">
          <cell r="AB536">
            <v>40119</v>
          </cell>
        </row>
        <row r="537">
          <cell r="AB537">
            <v>40124</v>
          </cell>
        </row>
        <row r="538">
          <cell r="AB538">
            <v>40125</v>
          </cell>
        </row>
        <row r="539">
          <cell r="AB539">
            <v>40131</v>
          </cell>
        </row>
        <row r="540">
          <cell r="AB540">
            <v>40132</v>
          </cell>
        </row>
        <row r="541">
          <cell r="AB541">
            <v>40138</v>
          </cell>
        </row>
        <row r="542">
          <cell r="AB542">
            <v>40139</v>
          </cell>
        </row>
        <row r="543">
          <cell r="AB543">
            <v>40145</v>
          </cell>
        </row>
        <row r="544">
          <cell r="AB544">
            <v>40146</v>
          </cell>
        </row>
        <row r="545">
          <cell r="AB545">
            <v>40152</v>
          </cell>
        </row>
        <row r="546">
          <cell r="AB546">
            <v>40153</v>
          </cell>
        </row>
        <row r="547">
          <cell r="AB547">
            <v>40159</v>
          </cell>
        </row>
        <row r="548">
          <cell r="AB548">
            <v>40160</v>
          </cell>
        </row>
        <row r="549">
          <cell r="AB549">
            <v>40166</v>
          </cell>
        </row>
        <row r="550">
          <cell r="AB550">
            <v>40167</v>
          </cell>
        </row>
        <row r="551">
          <cell r="AB551">
            <v>40172</v>
          </cell>
        </row>
        <row r="552">
          <cell r="AB552">
            <v>40173</v>
          </cell>
        </row>
        <row r="553">
          <cell r="AB553">
            <v>40174</v>
          </cell>
        </row>
        <row r="554">
          <cell r="AB554">
            <v>40179</v>
          </cell>
        </row>
        <row r="555">
          <cell r="AB555">
            <v>40180</v>
          </cell>
        </row>
        <row r="556">
          <cell r="AB556">
            <v>40181</v>
          </cell>
        </row>
        <row r="557">
          <cell r="AB557">
            <v>40187</v>
          </cell>
        </row>
        <row r="558">
          <cell r="AB558">
            <v>40188</v>
          </cell>
        </row>
        <row r="559">
          <cell r="AB559">
            <v>40194</v>
          </cell>
        </row>
        <row r="560">
          <cell r="AB560">
            <v>40195</v>
          </cell>
        </row>
        <row r="561">
          <cell r="AB561">
            <v>40201</v>
          </cell>
        </row>
        <row r="562">
          <cell r="AB562">
            <v>40202</v>
          </cell>
        </row>
        <row r="563">
          <cell r="AB563">
            <v>40208</v>
          </cell>
        </row>
        <row r="564">
          <cell r="AB564">
            <v>40209</v>
          </cell>
        </row>
        <row r="565">
          <cell r="AB565">
            <v>40215</v>
          </cell>
        </row>
        <row r="566">
          <cell r="AB566">
            <v>40216</v>
          </cell>
        </row>
        <row r="567">
          <cell r="AB567">
            <v>40222</v>
          </cell>
        </row>
        <row r="568">
          <cell r="AB568">
            <v>40223</v>
          </cell>
        </row>
        <row r="569">
          <cell r="AB569">
            <v>40224</v>
          </cell>
        </row>
        <row r="570">
          <cell r="AB570">
            <v>40225</v>
          </cell>
        </row>
        <row r="571">
          <cell r="AB571">
            <v>40229</v>
          </cell>
        </row>
        <row r="572">
          <cell r="AB572">
            <v>40230</v>
          </cell>
        </row>
        <row r="573">
          <cell r="AB573">
            <v>40236</v>
          </cell>
        </row>
        <row r="574">
          <cell r="AB574">
            <v>40237</v>
          </cell>
        </row>
        <row r="575">
          <cell r="AB575">
            <v>40243</v>
          </cell>
        </row>
        <row r="576">
          <cell r="AB576">
            <v>40244</v>
          </cell>
        </row>
        <row r="577">
          <cell r="AB577">
            <v>40250</v>
          </cell>
        </row>
        <row r="578">
          <cell r="AB578">
            <v>40251</v>
          </cell>
        </row>
        <row r="579">
          <cell r="AB579">
            <v>40257</v>
          </cell>
        </row>
        <row r="580">
          <cell r="AB580">
            <v>40258</v>
          </cell>
        </row>
        <row r="581">
          <cell r="AB581">
            <v>40264</v>
          </cell>
        </row>
        <row r="582">
          <cell r="AB582">
            <v>40265</v>
          </cell>
        </row>
        <row r="583">
          <cell r="AB583">
            <v>40270</v>
          </cell>
        </row>
        <row r="584">
          <cell r="AB584">
            <v>40271</v>
          </cell>
        </row>
        <row r="585">
          <cell r="AB585">
            <v>40272</v>
          </cell>
        </row>
        <row r="586">
          <cell r="AB586">
            <v>40278</v>
          </cell>
        </row>
        <row r="587">
          <cell r="AB587">
            <v>40279</v>
          </cell>
        </row>
        <row r="588">
          <cell r="AB588">
            <v>40285</v>
          </cell>
        </row>
        <row r="589">
          <cell r="AB589">
            <v>40286</v>
          </cell>
        </row>
        <row r="590">
          <cell r="AB590">
            <v>40289</v>
          </cell>
        </row>
        <row r="591">
          <cell r="AB591">
            <v>40292</v>
          </cell>
        </row>
        <row r="592">
          <cell r="AB592">
            <v>40293</v>
          </cell>
        </row>
        <row r="593">
          <cell r="AB593">
            <v>40299</v>
          </cell>
        </row>
        <row r="594">
          <cell r="AB594">
            <v>40300</v>
          </cell>
        </row>
        <row r="595">
          <cell r="AB595">
            <v>40306</v>
          </cell>
        </row>
        <row r="596">
          <cell r="AB596">
            <v>40307</v>
          </cell>
        </row>
        <row r="597">
          <cell r="AB597">
            <v>40313</v>
          </cell>
        </row>
        <row r="598">
          <cell r="AB598">
            <v>40314</v>
          </cell>
        </row>
        <row r="599">
          <cell r="AB599">
            <v>40320</v>
          </cell>
        </row>
        <row r="600">
          <cell r="AB600">
            <v>40321</v>
          </cell>
        </row>
        <row r="601">
          <cell r="AB601">
            <v>40327</v>
          </cell>
        </row>
        <row r="602">
          <cell r="AB602">
            <v>40328</v>
          </cell>
        </row>
        <row r="603">
          <cell r="AB603">
            <v>40332</v>
          </cell>
        </row>
        <row r="604">
          <cell r="AB604">
            <v>40334</v>
          </cell>
        </row>
        <row r="605">
          <cell r="AB605">
            <v>40335</v>
          </cell>
        </row>
        <row r="606">
          <cell r="AB606">
            <v>40341</v>
          </cell>
        </row>
        <row r="607">
          <cell r="AB607">
            <v>40342</v>
          </cell>
        </row>
        <row r="608">
          <cell r="AB608">
            <v>40348</v>
          </cell>
        </row>
        <row r="609">
          <cell r="AB609">
            <v>40349</v>
          </cell>
        </row>
        <row r="610">
          <cell r="AB610">
            <v>40355</v>
          </cell>
        </row>
        <row r="611">
          <cell r="AB611">
            <v>40356</v>
          </cell>
        </row>
        <row r="612">
          <cell r="AB612">
            <v>40362</v>
          </cell>
        </row>
        <row r="613">
          <cell r="AB613">
            <v>40363</v>
          </cell>
        </row>
        <row r="614">
          <cell r="AB614">
            <v>40369</v>
          </cell>
        </row>
        <row r="615">
          <cell r="AB615">
            <v>40370</v>
          </cell>
        </row>
        <row r="616">
          <cell r="AB616">
            <v>40376</v>
          </cell>
        </row>
        <row r="617">
          <cell r="AB617">
            <v>40377</v>
          </cell>
        </row>
        <row r="618">
          <cell r="AB618">
            <v>40383</v>
          </cell>
        </row>
        <row r="619">
          <cell r="AB619">
            <v>40384</v>
          </cell>
        </row>
        <row r="620">
          <cell r="AB620">
            <v>40390</v>
          </cell>
        </row>
        <row r="621">
          <cell r="AB621">
            <v>40391</v>
          </cell>
        </row>
        <row r="622">
          <cell r="AB622">
            <v>40397</v>
          </cell>
        </row>
        <row r="623">
          <cell r="AB623">
            <v>40398</v>
          </cell>
        </row>
        <row r="624">
          <cell r="AB624">
            <v>40404</v>
          </cell>
        </row>
        <row r="625">
          <cell r="AB625">
            <v>40405</v>
          </cell>
        </row>
        <row r="626">
          <cell r="AB626">
            <v>40411</v>
          </cell>
        </row>
        <row r="627">
          <cell r="AB627">
            <v>40412</v>
          </cell>
        </row>
        <row r="628">
          <cell r="AB628">
            <v>40418</v>
          </cell>
        </row>
        <row r="629">
          <cell r="AB629">
            <v>40419</v>
          </cell>
        </row>
        <row r="630">
          <cell r="AB630">
            <v>40425</v>
          </cell>
        </row>
        <row r="631">
          <cell r="AB631">
            <v>40426</v>
          </cell>
        </row>
        <row r="632">
          <cell r="AB632">
            <v>40428</v>
          </cell>
        </row>
        <row r="633">
          <cell r="AB633">
            <v>40432</v>
          </cell>
        </row>
        <row r="634">
          <cell r="AB634">
            <v>40433</v>
          </cell>
        </row>
        <row r="635">
          <cell r="AB635">
            <v>40439</v>
          </cell>
        </row>
        <row r="636">
          <cell r="AB636">
            <v>40440</v>
          </cell>
        </row>
        <row r="637">
          <cell r="AB637">
            <v>40446</v>
          </cell>
        </row>
        <row r="638">
          <cell r="AB638">
            <v>40447</v>
          </cell>
        </row>
        <row r="639">
          <cell r="AB639">
            <v>40453</v>
          </cell>
        </row>
        <row r="640">
          <cell r="AB640">
            <v>40454</v>
          </cell>
        </row>
        <row r="641">
          <cell r="AB641">
            <v>40460</v>
          </cell>
        </row>
        <row r="642">
          <cell r="AB642">
            <v>40461</v>
          </cell>
        </row>
        <row r="643">
          <cell r="AB643">
            <v>40463</v>
          </cell>
        </row>
        <row r="644">
          <cell r="AB644">
            <v>40467</v>
          </cell>
        </row>
        <row r="645">
          <cell r="AB645">
            <v>40468</v>
          </cell>
        </row>
        <row r="646">
          <cell r="AB646">
            <v>40474</v>
          </cell>
        </row>
        <row r="647">
          <cell r="AB647">
            <v>40475</v>
          </cell>
        </row>
        <row r="648">
          <cell r="AB648">
            <v>40481</v>
          </cell>
        </row>
        <row r="649">
          <cell r="AB649">
            <v>40482</v>
          </cell>
        </row>
        <row r="650">
          <cell r="AB650">
            <v>40484</v>
          </cell>
        </row>
        <row r="651">
          <cell r="AB651">
            <v>40488</v>
          </cell>
        </row>
        <row r="652">
          <cell r="AB652">
            <v>40489</v>
          </cell>
        </row>
        <row r="653">
          <cell r="AB653">
            <v>40495</v>
          </cell>
        </row>
        <row r="654">
          <cell r="AB654">
            <v>40496</v>
          </cell>
        </row>
        <row r="655">
          <cell r="AB655">
            <v>40497</v>
          </cell>
        </row>
        <row r="656">
          <cell r="AB656">
            <v>40502</v>
          </cell>
        </row>
        <row r="657">
          <cell r="AB657">
            <v>40503</v>
          </cell>
        </row>
        <row r="658">
          <cell r="AB658">
            <v>40509</v>
          </cell>
        </row>
        <row r="659">
          <cell r="AB659">
            <v>40510</v>
          </cell>
        </row>
        <row r="660">
          <cell r="AB660">
            <v>40516</v>
          </cell>
        </row>
        <row r="661">
          <cell r="AB661">
            <v>40517</v>
          </cell>
        </row>
        <row r="662">
          <cell r="AB662">
            <v>40523</v>
          </cell>
        </row>
        <row r="663">
          <cell r="AB663">
            <v>40524</v>
          </cell>
        </row>
        <row r="664">
          <cell r="AB664">
            <v>40530</v>
          </cell>
        </row>
        <row r="665">
          <cell r="AB665">
            <v>40531</v>
          </cell>
        </row>
        <row r="666">
          <cell r="AB666">
            <v>40537</v>
          </cell>
        </row>
        <row r="667">
          <cell r="AB667">
            <v>40538</v>
          </cell>
        </row>
        <row r="668">
          <cell r="AB668">
            <v>40544</v>
          </cell>
        </row>
        <row r="669">
          <cell r="AB669">
            <v>40545</v>
          </cell>
        </row>
        <row r="670">
          <cell r="AB670">
            <v>40551</v>
          </cell>
        </row>
        <row r="671">
          <cell r="AB671">
            <v>40552</v>
          </cell>
        </row>
        <row r="672">
          <cell r="AB672">
            <v>40558</v>
          </cell>
        </row>
        <row r="673">
          <cell r="AB673">
            <v>40559</v>
          </cell>
        </row>
        <row r="674">
          <cell r="AB674">
            <v>40565</v>
          </cell>
        </row>
        <row r="675">
          <cell r="AB675">
            <v>40566</v>
          </cell>
        </row>
        <row r="676">
          <cell r="AB676">
            <v>40572</v>
          </cell>
        </row>
        <row r="677">
          <cell r="AB677">
            <v>40573</v>
          </cell>
        </row>
        <row r="678">
          <cell r="AB678">
            <v>40579</v>
          </cell>
        </row>
        <row r="679">
          <cell r="AB679">
            <v>40580</v>
          </cell>
        </row>
        <row r="680">
          <cell r="AB680">
            <v>40586</v>
          </cell>
        </row>
        <row r="681">
          <cell r="AB681">
            <v>40587</v>
          </cell>
        </row>
        <row r="682">
          <cell r="AB682">
            <v>40593</v>
          </cell>
        </row>
        <row r="683">
          <cell r="AB683">
            <v>40594</v>
          </cell>
        </row>
        <row r="684">
          <cell r="AB684">
            <v>40600</v>
          </cell>
        </row>
        <row r="685">
          <cell r="AB685">
            <v>40601</v>
          </cell>
        </row>
        <row r="686">
          <cell r="AB686">
            <v>40607</v>
          </cell>
        </row>
        <row r="687">
          <cell r="AB687">
            <v>40608</v>
          </cell>
        </row>
        <row r="688">
          <cell r="AB688">
            <v>40609</v>
          </cell>
        </row>
        <row r="689">
          <cell r="AB689">
            <v>40610</v>
          </cell>
        </row>
        <row r="690">
          <cell r="AB690">
            <v>40614</v>
          </cell>
        </row>
        <row r="691">
          <cell r="AB691">
            <v>40615</v>
          </cell>
        </row>
        <row r="692">
          <cell r="AB692">
            <v>40621</v>
          </cell>
        </row>
        <row r="693">
          <cell r="AB693">
            <v>40622</v>
          </cell>
        </row>
        <row r="694">
          <cell r="AB694">
            <v>40628</v>
          </cell>
        </row>
        <row r="695">
          <cell r="AB695">
            <v>40629</v>
          </cell>
        </row>
        <row r="696">
          <cell r="AB696">
            <v>40635</v>
          </cell>
        </row>
        <row r="697">
          <cell r="AB697">
            <v>40636</v>
          </cell>
        </row>
        <row r="698">
          <cell r="AB698">
            <v>40642</v>
          </cell>
        </row>
        <row r="699">
          <cell r="AB699">
            <v>40643</v>
          </cell>
        </row>
        <row r="700">
          <cell r="AB700">
            <v>40649</v>
          </cell>
        </row>
        <row r="701">
          <cell r="AB701">
            <v>40650</v>
          </cell>
        </row>
        <row r="702">
          <cell r="AB702">
            <v>40654</v>
          </cell>
        </row>
        <row r="703">
          <cell r="AB703">
            <v>40655</v>
          </cell>
        </row>
        <row r="704">
          <cell r="AB704">
            <v>40656</v>
          </cell>
        </row>
        <row r="705">
          <cell r="AB705">
            <v>40657</v>
          </cell>
        </row>
        <row r="706">
          <cell r="AB706">
            <v>40663</v>
          </cell>
        </row>
        <row r="707">
          <cell r="AB707">
            <v>40664</v>
          </cell>
        </row>
        <row r="708">
          <cell r="AB708">
            <v>40670</v>
          </cell>
        </row>
        <row r="709">
          <cell r="AB709">
            <v>40671</v>
          </cell>
        </row>
        <row r="710">
          <cell r="AB710">
            <v>40677</v>
          </cell>
        </row>
        <row r="711">
          <cell r="AB711">
            <v>40678</v>
          </cell>
        </row>
        <row r="712">
          <cell r="AB712">
            <v>40684</v>
          </cell>
        </row>
        <row r="713">
          <cell r="AB713">
            <v>40685</v>
          </cell>
        </row>
        <row r="714">
          <cell r="AB714">
            <v>40691</v>
          </cell>
        </row>
        <row r="715">
          <cell r="AB715">
            <v>40692</v>
          </cell>
        </row>
        <row r="716">
          <cell r="AB716">
            <v>40698</v>
          </cell>
        </row>
        <row r="717">
          <cell r="AB717">
            <v>40699</v>
          </cell>
        </row>
        <row r="718">
          <cell r="AB718">
            <v>40705</v>
          </cell>
        </row>
        <row r="719">
          <cell r="AB719">
            <v>40706</v>
          </cell>
        </row>
        <row r="720">
          <cell r="AB720">
            <v>40712</v>
          </cell>
        </row>
        <row r="721">
          <cell r="AB721">
            <v>40713</v>
          </cell>
        </row>
        <row r="722">
          <cell r="AB722">
            <v>40717</v>
          </cell>
        </row>
        <row r="723">
          <cell r="AB723">
            <v>40719</v>
          </cell>
        </row>
        <row r="724">
          <cell r="AB724">
            <v>40720</v>
          </cell>
        </row>
        <row r="725">
          <cell r="AB725">
            <v>40726</v>
          </cell>
        </row>
        <row r="726">
          <cell r="AB726">
            <v>40727</v>
          </cell>
        </row>
        <row r="727">
          <cell r="AB727">
            <v>40733</v>
          </cell>
        </row>
        <row r="728">
          <cell r="AB728">
            <v>40734</v>
          </cell>
        </row>
        <row r="729">
          <cell r="AB729">
            <v>40740</v>
          </cell>
        </row>
        <row r="730">
          <cell r="AB730">
            <v>40741</v>
          </cell>
        </row>
        <row r="731">
          <cell r="AB731">
            <v>40747</v>
          </cell>
        </row>
        <row r="732">
          <cell r="AB732">
            <v>40748</v>
          </cell>
        </row>
        <row r="733">
          <cell r="AB733">
            <v>40754</v>
          </cell>
        </row>
        <row r="734">
          <cell r="AB734">
            <v>40755</v>
          </cell>
        </row>
        <row r="735">
          <cell r="AB735">
            <v>40761</v>
          </cell>
        </row>
        <row r="736">
          <cell r="AB736">
            <v>40762</v>
          </cell>
        </row>
        <row r="737">
          <cell r="AB737">
            <v>40768</v>
          </cell>
        </row>
        <row r="738">
          <cell r="AB738">
            <v>40769</v>
          </cell>
        </row>
        <row r="739">
          <cell r="AB739">
            <v>40775</v>
          </cell>
        </row>
        <row r="740">
          <cell r="AB740">
            <v>40776</v>
          </cell>
        </row>
        <row r="741">
          <cell r="AB741">
            <v>40782</v>
          </cell>
        </row>
        <row r="742">
          <cell r="AB742">
            <v>40783</v>
          </cell>
        </row>
        <row r="743">
          <cell r="AB743">
            <v>40789</v>
          </cell>
        </row>
        <row r="744">
          <cell r="AB744">
            <v>40790</v>
          </cell>
        </row>
        <row r="745">
          <cell r="AB745">
            <v>40793</v>
          </cell>
        </row>
        <row r="746">
          <cell r="AB746">
            <v>40796</v>
          </cell>
        </row>
        <row r="747">
          <cell r="AB747">
            <v>40797</v>
          </cell>
        </row>
        <row r="748">
          <cell r="AB748">
            <v>40803</v>
          </cell>
        </row>
        <row r="749">
          <cell r="AB749">
            <v>40804</v>
          </cell>
        </row>
        <row r="750">
          <cell r="AB750">
            <v>40810</v>
          </cell>
        </row>
        <row r="751">
          <cell r="AB751">
            <v>40811</v>
          </cell>
        </row>
        <row r="752">
          <cell r="AB752">
            <v>40817</v>
          </cell>
        </row>
        <row r="753">
          <cell r="AB753">
            <v>40818</v>
          </cell>
        </row>
        <row r="754">
          <cell r="AB754">
            <v>40824</v>
          </cell>
        </row>
        <row r="755">
          <cell r="AB755">
            <v>40825</v>
          </cell>
        </row>
        <row r="756">
          <cell r="AB756">
            <v>40828</v>
          </cell>
        </row>
        <row r="757">
          <cell r="AB757">
            <v>40831</v>
          </cell>
        </row>
        <row r="758">
          <cell r="AB758">
            <v>40832</v>
          </cell>
        </row>
        <row r="759">
          <cell r="AB759">
            <v>40838</v>
          </cell>
        </row>
        <row r="760">
          <cell r="AB760">
            <v>40839</v>
          </cell>
        </row>
        <row r="761">
          <cell r="AB761">
            <v>40845</v>
          </cell>
        </row>
        <row r="762">
          <cell r="AB762">
            <v>40846</v>
          </cell>
        </row>
        <row r="763">
          <cell r="AB763">
            <v>40849</v>
          </cell>
        </row>
        <row r="764">
          <cell r="AB764">
            <v>40852</v>
          </cell>
        </row>
        <row r="765">
          <cell r="AB765">
            <v>40853</v>
          </cell>
        </row>
        <row r="766">
          <cell r="AB766">
            <v>40859</v>
          </cell>
        </row>
        <row r="767">
          <cell r="AB767">
            <v>40860</v>
          </cell>
        </row>
        <row r="768">
          <cell r="AB768">
            <v>40862</v>
          </cell>
        </row>
        <row r="769">
          <cell r="AB769">
            <v>40866</v>
          </cell>
        </row>
        <row r="770">
          <cell r="AB770">
            <v>40867</v>
          </cell>
        </row>
        <row r="771">
          <cell r="AB771">
            <v>40873</v>
          </cell>
        </row>
        <row r="772">
          <cell r="AB772">
            <v>40874</v>
          </cell>
        </row>
        <row r="773">
          <cell r="AB773">
            <v>40880</v>
          </cell>
        </row>
        <row r="774">
          <cell r="AB774">
            <v>40881</v>
          </cell>
        </row>
        <row r="775">
          <cell r="AB775">
            <v>40887</v>
          </cell>
        </row>
        <row r="776">
          <cell r="AB776">
            <v>40888</v>
          </cell>
        </row>
        <row r="777">
          <cell r="AB777">
            <v>40894</v>
          </cell>
        </row>
        <row r="778">
          <cell r="AB778">
            <v>40895</v>
          </cell>
        </row>
        <row r="779">
          <cell r="AB779">
            <v>40901</v>
          </cell>
        </row>
        <row r="780">
          <cell r="AB780">
            <v>40902</v>
          </cell>
        </row>
        <row r="781">
          <cell r="AB781">
            <v>40908</v>
          </cell>
        </row>
        <row r="782">
          <cell r="AB782">
            <v>40909</v>
          </cell>
        </row>
        <row r="783">
          <cell r="AB783">
            <v>40915</v>
          </cell>
        </row>
        <row r="784">
          <cell r="AB784">
            <v>40916</v>
          </cell>
        </row>
        <row r="785">
          <cell r="AB785">
            <v>40922</v>
          </cell>
        </row>
        <row r="786">
          <cell r="AB786">
            <v>40923</v>
          </cell>
        </row>
        <row r="787">
          <cell r="AB787">
            <v>40929</v>
          </cell>
        </row>
        <row r="788">
          <cell r="AB788">
            <v>40930</v>
          </cell>
        </row>
        <row r="789">
          <cell r="AB789">
            <v>40936</v>
          </cell>
        </row>
        <row r="790">
          <cell r="AB790">
            <v>40937</v>
          </cell>
        </row>
        <row r="791">
          <cell r="AB791">
            <v>40943</v>
          </cell>
        </row>
        <row r="792">
          <cell r="AB792">
            <v>40944</v>
          </cell>
        </row>
        <row r="793">
          <cell r="AB793">
            <v>40950</v>
          </cell>
        </row>
        <row r="794">
          <cell r="AB794">
            <v>40951</v>
          </cell>
        </row>
        <row r="795">
          <cell r="AB795">
            <v>40957</v>
          </cell>
        </row>
        <row r="796">
          <cell r="AB796">
            <v>40958</v>
          </cell>
        </row>
        <row r="797">
          <cell r="AB797">
            <v>40959</v>
          </cell>
        </row>
        <row r="798">
          <cell r="AB798">
            <v>40960</v>
          </cell>
        </row>
        <row r="799">
          <cell r="AB799">
            <v>40964</v>
          </cell>
        </row>
        <row r="800">
          <cell r="AB800">
            <v>40965</v>
          </cell>
        </row>
        <row r="801">
          <cell r="AB801">
            <v>40971</v>
          </cell>
        </row>
        <row r="802">
          <cell r="AB802">
            <v>40972</v>
          </cell>
        </row>
        <row r="803">
          <cell r="AB803">
            <v>40978</v>
          </cell>
        </row>
        <row r="804">
          <cell r="AB804">
            <v>40979</v>
          </cell>
        </row>
        <row r="805">
          <cell r="AB805">
            <v>40985</v>
          </cell>
        </row>
        <row r="806">
          <cell r="AB806">
            <v>40986</v>
          </cell>
        </row>
        <row r="807">
          <cell r="AB807">
            <v>40992</v>
          </cell>
        </row>
        <row r="808">
          <cell r="AB808">
            <v>40993</v>
          </cell>
        </row>
        <row r="809">
          <cell r="AB809">
            <v>40999</v>
          </cell>
        </row>
        <row r="810">
          <cell r="AB810">
            <v>41000</v>
          </cell>
        </row>
        <row r="811">
          <cell r="AB811">
            <v>41005</v>
          </cell>
        </row>
        <row r="812">
          <cell r="AB812">
            <v>41006</v>
          </cell>
        </row>
        <row r="813">
          <cell r="AB813">
            <v>41007</v>
          </cell>
        </row>
        <row r="814">
          <cell r="AB814">
            <v>41013</v>
          </cell>
        </row>
        <row r="815">
          <cell r="AB815">
            <v>41014</v>
          </cell>
        </row>
        <row r="816">
          <cell r="AB816">
            <v>41020</v>
          </cell>
        </row>
        <row r="817">
          <cell r="AB817">
            <v>41021</v>
          </cell>
        </row>
        <row r="818">
          <cell r="AB818">
            <v>41027</v>
          </cell>
        </row>
        <row r="819">
          <cell r="AB819">
            <v>41028</v>
          </cell>
        </row>
        <row r="820">
          <cell r="AB820">
            <v>41030</v>
          </cell>
        </row>
        <row r="821">
          <cell r="AB821">
            <v>41034</v>
          </cell>
        </row>
        <row r="822">
          <cell r="AB822">
            <v>41035</v>
          </cell>
        </row>
        <row r="823">
          <cell r="AB823">
            <v>41041</v>
          </cell>
        </row>
        <row r="824">
          <cell r="AB824">
            <v>41042</v>
          </cell>
        </row>
        <row r="825">
          <cell r="AB825">
            <v>41048</v>
          </cell>
        </row>
        <row r="826">
          <cell r="AB826">
            <v>41049</v>
          </cell>
        </row>
        <row r="827">
          <cell r="AB827">
            <v>41055</v>
          </cell>
        </row>
        <row r="828">
          <cell r="AB828">
            <v>41056</v>
          </cell>
        </row>
        <row r="829">
          <cell r="AB829">
            <v>41062</v>
          </cell>
        </row>
        <row r="830">
          <cell r="AB830">
            <v>41063</v>
          </cell>
        </row>
        <row r="831">
          <cell r="AB831">
            <v>41067</v>
          </cell>
        </row>
        <row r="832">
          <cell r="AB832">
            <v>41069</v>
          </cell>
        </row>
        <row r="833">
          <cell r="AB833">
            <v>41070</v>
          </cell>
        </row>
        <row r="834">
          <cell r="AB834">
            <v>41076</v>
          </cell>
        </row>
        <row r="835">
          <cell r="AB835">
            <v>41077</v>
          </cell>
        </row>
        <row r="836">
          <cell r="AB836">
            <v>41083</v>
          </cell>
        </row>
        <row r="837">
          <cell r="AB837">
            <v>41084</v>
          </cell>
        </row>
        <row r="838">
          <cell r="AB838">
            <v>41090</v>
          </cell>
        </row>
        <row r="839">
          <cell r="AB839">
            <v>41091</v>
          </cell>
        </row>
        <row r="840">
          <cell r="AB840">
            <v>41097</v>
          </cell>
        </row>
        <row r="841">
          <cell r="AB841">
            <v>41098</v>
          </cell>
        </row>
        <row r="842">
          <cell r="AB842">
            <v>41104</v>
          </cell>
        </row>
        <row r="843">
          <cell r="AB843">
            <v>41105</v>
          </cell>
        </row>
        <row r="844">
          <cell r="AB844">
            <v>41111</v>
          </cell>
        </row>
        <row r="845">
          <cell r="AB845">
            <v>41112</v>
          </cell>
        </row>
        <row r="846">
          <cell r="AB846">
            <v>41118</v>
          </cell>
        </row>
        <row r="847">
          <cell r="AB847">
            <v>41119</v>
          </cell>
        </row>
        <row r="848">
          <cell r="AB848">
            <v>41125</v>
          </cell>
        </row>
        <row r="849">
          <cell r="AB849">
            <v>41126</v>
          </cell>
        </row>
        <row r="850">
          <cell r="AB850">
            <v>41132</v>
          </cell>
        </row>
        <row r="851">
          <cell r="AB851">
            <v>41133</v>
          </cell>
        </row>
        <row r="852">
          <cell r="AB852">
            <v>41139</v>
          </cell>
        </row>
        <row r="853">
          <cell r="AB853">
            <v>41140</v>
          </cell>
        </row>
        <row r="854">
          <cell r="AB854">
            <v>41146</v>
          </cell>
        </row>
        <row r="855">
          <cell r="AB855">
            <v>41147</v>
          </cell>
        </row>
        <row r="856">
          <cell r="AB856">
            <v>41153</v>
          </cell>
        </row>
        <row r="857">
          <cell r="AB857">
            <v>41154</v>
          </cell>
        </row>
        <row r="858">
          <cell r="AB858">
            <v>41159</v>
          </cell>
        </row>
        <row r="859">
          <cell r="AB859">
            <v>41160</v>
          </cell>
        </row>
        <row r="860">
          <cell r="AB860">
            <v>41161</v>
          </cell>
        </row>
        <row r="861">
          <cell r="AB861">
            <v>41167</v>
          </cell>
        </row>
        <row r="862">
          <cell r="AB862">
            <v>41168</v>
          </cell>
        </row>
        <row r="863">
          <cell r="AB863">
            <v>41174</v>
          </cell>
        </row>
        <row r="864">
          <cell r="AB864">
            <v>41175</v>
          </cell>
        </row>
        <row r="865">
          <cell r="AB865">
            <v>41181</v>
          </cell>
        </row>
        <row r="866">
          <cell r="AB866">
            <v>41182</v>
          </cell>
        </row>
        <row r="867">
          <cell r="AB867">
            <v>41188</v>
          </cell>
        </row>
        <row r="868">
          <cell r="AB868">
            <v>41189</v>
          </cell>
        </row>
        <row r="869">
          <cell r="AB869">
            <v>41194</v>
          </cell>
        </row>
        <row r="870">
          <cell r="AB870">
            <v>41195</v>
          </cell>
        </row>
        <row r="871">
          <cell r="AB871">
            <v>41196</v>
          </cell>
        </row>
        <row r="872">
          <cell r="AB872">
            <v>41202</v>
          </cell>
        </row>
        <row r="873">
          <cell r="AB873">
            <v>41203</v>
          </cell>
        </row>
        <row r="874">
          <cell r="AB874">
            <v>41209</v>
          </cell>
        </row>
        <row r="875">
          <cell r="AB875">
            <v>41210</v>
          </cell>
        </row>
        <row r="876">
          <cell r="AB876">
            <v>41215</v>
          </cell>
        </row>
        <row r="877">
          <cell r="AB877">
            <v>41216</v>
          </cell>
        </row>
        <row r="878">
          <cell r="AB878">
            <v>41217</v>
          </cell>
        </row>
        <row r="879">
          <cell r="AB879">
            <v>41223</v>
          </cell>
        </row>
        <row r="880">
          <cell r="AB880">
            <v>41224</v>
          </cell>
        </row>
        <row r="881">
          <cell r="AB881">
            <v>41228</v>
          </cell>
        </row>
        <row r="882">
          <cell r="AB882">
            <v>41230</v>
          </cell>
        </row>
        <row r="883">
          <cell r="AB883">
            <v>41231</v>
          </cell>
        </row>
        <row r="884">
          <cell r="AB884">
            <v>41237</v>
          </cell>
        </row>
        <row r="885">
          <cell r="AB885">
            <v>41238</v>
          </cell>
        </row>
        <row r="886">
          <cell r="AB886">
            <v>41244</v>
          </cell>
        </row>
        <row r="887">
          <cell r="AB887">
            <v>41245</v>
          </cell>
        </row>
        <row r="888">
          <cell r="AB888">
            <v>41251</v>
          </cell>
        </row>
        <row r="889">
          <cell r="AB889">
            <v>41252</v>
          </cell>
        </row>
        <row r="890">
          <cell r="AB890">
            <v>41258</v>
          </cell>
        </row>
        <row r="891">
          <cell r="AB891">
            <v>41259</v>
          </cell>
        </row>
        <row r="892">
          <cell r="AB892">
            <v>41265</v>
          </cell>
        </row>
        <row r="893">
          <cell r="AB893">
            <v>41266</v>
          </cell>
        </row>
        <row r="894">
          <cell r="AB894">
            <v>41268</v>
          </cell>
        </row>
        <row r="895">
          <cell r="AB895">
            <v>41272</v>
          </cell>
        </row>
        <row r="896">
          <cell r="AB896">
            <v>41273</v>
          </cell>
        </row>
        <row r="897">
          <cell r="AB897">
            <v>41275</v>
          </cell>
        </row>
        <row r="898">
          <cell r="AB898">
            <v>41279</v>
          </cell>
        </row>
        <row r="899">
          <cell r="AB899">
            <v>41280</v>
          </cell>
        </row>
        <row r="900">
          <cell r="AB900">
            <v>41286</v>
          </cell>
        </row>
        <row r="901">
          <cell r="AB901">
            <v>41287</v>
          </cell>
        </row>
        <row r="902">
          <cell r="AB902">
            <v>41293</v>
          </cell>
        </row>
        <row r="903">
          <cell r="AB903">
            <v>41294</v>
          </cell>
        </row>
        <row r="904">
          <cell r="AB904">
            <v>41300</v>
          </cell>
        </row>
        <row r="905">
          <cell r="AB905">
            <v>41301</v>
          </cell>
        </row>
        <row r="906">
          <cell r="AB906">
            <v>41307</v>
          </cell>
        </row>
        <row r="907">
          <cell r="AB907">
            <v>41308</v>
          </cell>
        </row>
        <row r="908">
          <cell r="AB908">
            <v>41314</v>
          </cell>
        </row>
        <row r="909">
          <cell r="AB909">
            <v>41315</v>
          </cell>
        </row>
        <row r="910">
          <cell r="AB910">
            <v>41316</v>
          </cell>
        </row>
        <row r="911">
          <cell r="AB911">
            <v>41317</v>
          </cell>
        </row>
        <row r="912">
          <cell r="AB912">
            <v>41321</v>
          </cell>
        </row>
        <row r="913">
          <cell r="AB913">
            <v>41322</v>
          </cell>
        </row>
        <row r="914">
          <cell r="AB914">
            <v>41328</v>
          </cell>
        </row>
        <row r="915">
          <cell r="AB915">
            <v>41329</v>
          </cell>
        </row>
        <row r="916">
          <cell r="AB916">
            <v>41335</v>
          </cell>
        </row>
        <row r="917">
          <cell r="AB917">
            <v>41336</v>
          </cell>
        </row>
        <row r="918">
          <cell r="AB918">
            <v>41342</v>
          </cell>
        </row>
        <row r="919">
          <cell r="AB919">
            <v>41343</v>
          </cell>
        </row>
        <row r="920">
          <cell r="AB920">
            <v>41349</v>
          </cell>
        </row>
        <row r="921">
          <cell r="AB921">
            <v>41350</v>
          </cell>
        </row>
        <row r="922">
          <cell r="AB922">
            <v>41356</v>
          </cell>
        </row>
        <row r="923">
          <cell r="AB923">
            <v>41357</v>
          </cell>
        </row>
        <row r="924">
          <cell r="AB924">
            <v>41362</v>
          </cell>
        </row>
        <row r="925">
          <cell r="AB925">
            <v>41363</v>
          </cell>
        </row>
        <row r="926">
          <cell r="AB926">
            <v>41364</v>
          </cell>
        </row>
        <row r="927">
          <cell r="AB927">
            <v>41370</v>
          </cell>
        </row>
        <row r="928">
          <cell r="AB928">
            <v>41371</v>
          </cell>
        </row>
        <row r="929">
          <cell r="AB929">
            <v>41377</v>
          </cell>
        </row>
        <row r="930">
          <cell r="AB930">
            <v>41378</v>
          </cell>
        </row>
        <row r="931">
          <cell r="AB931">
            <v>41384</v>
          </cell>
        </row>
        <row r="932">
          <cell r="AB932">
            <v>41385</v>
          </cell>
        </row>
        <row r="933">
          <cell r="AB933">
            <v>41391</v>
          </cell>
        </row>
        <row r="934">
          <cell r="AB934">
            <v>41392</v>
          </cell>
        </row>
        <row r="935">
          <cell r="AB935">
            <v>41395</v>
          </cell>
        </row>
        <row r="936">
          <cell r="AB936">
            <v>41398</v>
          </cell>
        </row>
        <row r="937">
          <cell r="AB937">
            <v>41399</v>
          </cell>
        </row>
        <row r="938">
          <cell r="AB938">
            <v>41405</v>
          </cell>
        </row>
        <row r="939">
          <cell r="AB939">
            <v>41406</v>
          </cell>
        </row>
        <row r="940">
          <cell r="AB940">
            <v>41412</v>
          </cell>
        </row>
        <row r="941">
          <cell r="AB941">
            <v>41413</v>
          </cell>
        </row>
        <row r="942">
          <cell r="AB942">
            <v>41419</v>
          </cell>
        </row>
        <row r="943">
          <cell r="AB943">
            <v>41420</v>
          </cell>
        </row>
        <row r="944">
          <cell r="AB944">
            <v>41424</v>
          </cell>
        </row>
        <row r="945">
          <cell r="AB945">
            <v>41426</v>
          </cell>
        </row>
        <row r="946">
          <cell r="AB946">
            <v>41427</v>
          </cell>
        </row>
        <row r="947">
          <cell r="AB947">
            <v>41433</v>
          </cell>
        </row>
        <row r="948">
          <cell r="AB948">
            <v>41434</v>
          </cell>
        </row>
        <row r="949">
          <cell r="AB949">
            <v>41440</v>
          </cell>
        </row>
        <row r="950">
          <cell r="AB950">
            <v>41441</v>
          </cell>
        </row>
        <row r="951">
          <cell r="AB951">
            <v>41447</v>
          </cell>
        </row>
        <row r="952">
          <cell r="AB952">
            <v>41448</v>
          </cell>
        </row>
        <row r="953">
          <cell r="AB953">
            <v>41454</v>
          </cell>
        </row>
        <row r="954">
          <cell r="AB954">
            <v>41455</v>
          </cell>
        </row>
        <row r="955">
          <cell r="AB955">
            <v>41461</v>
          </cell>
        </row>
        <row r="956">
          <cell r="AB956">
            <v>41462</v>
          </cell>
        </row>
        <row r="957">
          <cell r="AB957">
            <v>41468</v>
          </cell>
        </row>
        <row r="958">
          <cell r="AB958">
            <v>41469</v>
          </cell>
        </row>
        <row r="959">
          <cell r="AB959">
            <v>41475</v>
          </cell>
        </row>
        <row r="960">
          <cell r="AB960">
            <v>41476</v>
          </cell>
        </row>
        <row r="961">
          <cell r="AB961">
            <v>41482</v>
          </cell>
        </row>
        <row r="962">
          <cell r="AB962">
            <v>41483</v>
          </cell>
        </row>
        <row r="963">
          <cell r="AB963">
            <v>41489</v>
          </cell>
        </row>
        <row r="964">
          <cell r="AB964">
            <v>41490</v>
          </cell>
        </row>
        <row r="965">
          <cell r="AB965">
            <v>41496</v>
          </cell>
        </row>
        <row r="966">
          <cell r="AB966">
            <v>41497</v>
          </cell>
        </row>
        <row r="967">
          <cell r="AB967">
            <v>41503</v>
          </cell>
        </row>
        <row r="968">
          <cell r="AB968">
            <v>41504</v>
          </cell>
        </row>
        <row r="969">
          <cell r="AB969">
            <v>41510</v>
          </cell>
        </row>
        <row r="970">
          <cell r="AB970">
            <v>41511</v>
          </cell>
        </row>
        <row r="971">
          <cell r="AB971">
            <v>41517</v>
          </cell>
        </row>
        <row r="972">
          <cell r="AB972">
            <v>41518</v>
          </cell>
        </row>
        <row r="973">
          <cell r="AB973">
            <v>41524</v>
          </cell>
        </row>
        <row r="974">
          <cell r="AB974">
            <v>41525</v>
          </cell>
        </row>
        <row r="975">
          <cell r="AB975">
            <v>41531</v>
          </cell>
        </row>
        <row r="976">
          <cell r="AB976">
            <v>41532</v>
          </cell>
        </row>
        <row r="977">
          <cell r="AB977">
            <v>41538</v>
          </cell>
        </row>
        <row r="978">
          <cell r="AB978">
            <v>41539</v>
          </cell>
        </row>
        <row r="979">
          <cell r="AB979">
            <v>41545</v>
          </cell>
        </row>
        <row r="980">
          <cell r="AB980">
            <v>41546</v>
          </cell>
        </row>
        <row r="981">
          <cell r="AB981">
            <v>41552</v>
          </cell>
        </row>
        <row r="982">
          <cell r="AB982">
            <v>41553</v>
          </cell>
        </row>
        <row r="983">
          <cell r="AB983">
            <v>41559</v>
          </cell>
        </row>
        <row r="984">
          <cell r="AB984">
            <v>41560</v>
          </cell>
        </row>
        <row r="985">
          <cell r="AB985">
            <v>41566</v>
          </cell>
        </row>
        <row r="986">
          <cell r="AB986">
            <v>41567</v>
          </cell>
        </row>
        <row r="987">
          <cell r="AB987">
            <v>41573</v>
          </cell>
        </row>
        <row r="988">
          <cell r="AB988">
            <v>41574</v>
          </cell>
        </row>
        <row r="989">
          <cell r="AB989">
            <v>41580</v>
          </cell>
        </row>
        <row r="990">
          <cell r="AB990">
            <v>41581</v>
          </cell>
        </row>
        <row r="991">
          <cell r="AB991">
            <v>41587</v>
          </cell>
        </row>
        <row r="992">
          <cell r="AB992">
            <v>41588</v>
          </cell>
        </row>
        <row r="993">
          <cell r="AB993">
            <v>41593</v>
          </cell>
        </row>
        <row r="994">
          <cell r="AB994">
            <v>41594</v>
          </cell>
        </row>
        <row r="995">
          <cell r="AB995">
            <v>41595</v>
          </cell>
        </row>
        <row r="996">
          <cell r="AB996">
            <v>41601</v>
          </cell>
        </row>
        <row r="997">
          <cell r="AB997">
            <v>41602</v>
          </cell>
        </row>
        <row r="998">
          <cell r="AB998">
            <v>41608</v>
          </cell>
        </row>
        <row r="999">
          <cell r="AB999">
            <v>41609</v>
          </cell>
        </row>
        <row r="1000">
          <cell r="AB1000">
            <v>41615</v>
          </cell>
        </row>
        <row r="1001">
          <cell r="AB1001">
            <v>41616</v>
          </cell>
        </row>
        <row r="1002">
          <cell r="AB1002">
            <v>41622</v>
          </cell>
        </row>
        <row r="1003">
          <cell r="AB1003">
            <v>41623</v>
          </cell>
        </row>
        <row r="1004">
          <cell r="AB1004">
            <v>41629</v>
          </cell>
        </row>
        <row r="1005">
          <cell r="AB1005">
            <v>41630</v>
          </cell>
        </row>
        <row r="1006">
          <cell r="AB1006">
            <v>41633</v>
          </cell>
        </row>
        <row r="1007">
          <cell r="AB1007">
            <v>41636</v>
          </cell>
        </row>
        <row r="1008">
          <cell r="AB1008">
            <v>41637</v>
          </cell>
        </row>
        <row r="1009">
          <cell r="AB1009">
            <v>41640</v>
          </cell>
        </row>
        <row r="1010">
          <cell r="AB1010">
            <v>41643</v>
          </cell>
        </row>
        <row r="1011">
          <cell r="AB1011">
            <v>41644</v>
          </cell>
        </row>
        <row r="1012">
          <cell r="AB1012">
            <v>41650</v>
          </cell>
        </row>
        <row r="1013">
          <cell r="AB1013">
            <v>41651</v>
          </cell>
        </row>
        <row r="1014">
          <cell r="AB1014">
            <v>41657</v>
          </cell>
        </row>
        <row r="1015">
          <cell r="AB1015">
            <v>41658</v>
          </cell>
        </row>
        <row r="1016">
          <cell r="AB1016">
            <v>41664</v>
          </cell>
        </row>
        <row r="1017">
          <cell r="AB1017">
            <v>41665</v>
          </cell>
        </row>
        <row r="1018">
          <cell r="AB1018">
            <v>41671</v>
          </cell>
        </row>
        <row r="1019">
          <cell r="AB1019">
            <v>41672</v>
          </cell>
        </row>
        <row r="1020">
          <cell r="AB1020">
            <v>41678</v>
          </cell>
        </row>
        <row r="1021">
          <cell r="AB1021">
            <v>41679</v>
          </cell>
        </row>
        <row r="1022">
          <cell r="AB1022">
            <v>41685</v>
          </cell>
        </row>
        <row r="1023">
          <cell r="AB1023">
            <v>41686</v>
          </cell>
        </row>
        <row r="1024">
          <cell r="AB1024">
            <v>41692</v>
          </cell>
        </row>
        <row r="1025">
          <cell r="AB1025">
            <v>41693</v>
          </cell>
        </row>
        <row r="1026">
          <cell r="AB1026">
            <v>41699</v>
          </cell>
        </row>
        <row r="1027">
          <cell r="AB1027">
            <v>41700</v>
          </cell>
        </row>
        <row r="1028">
          <cell r="AB1028">
            <v>41701</v>
          </cell>
        </row>
        <row r="1029">
          <cell r="AB1029">
            <v>41702</v>
          </cell>
        </row>
        <row r="1030">
          <cell r="AB1030">
            <v>41706</v>
          </cell>
        </row>
        <row r="1031">
          <cell r="AB1031">
            <v>41707</v>
          </cell>
        </row>
        <row r="1032">
          <cell r="AB1032">
            <v>41713</v>
          </cell>
        </row>
        <row r="1033">
          <cell r="AB1033">
            <v>41714</v>
          </cell>
        </row>
        <row r="1034">
          <cell r="AB1034">
            <v>41720</v>
          </cell>
        </row>
        <row r="1035">
          <cell r="AB1035">
            <v>41721</v>
          </cell>
        </row>
        <row r="1036">
          <cell r="AB1036">
            <v>41727</v>
          </cell>
        </row>
        <row r="1037">
          <cell r="AB1037">
            <v>41728</v>
          </cell>
        </row>
        <row r="1038">
          <cell r="AB1038">
            <v>41734</v>
          </cell>
        </row>
        <row r="1039">
          <cell r="AB1039">
            <v>41735</v>
          </cell>
        </row>
        <row r="1040">
          <cell r="AB1040">
            <v>41741</v>
          </cell>
        </row>
        <row r="1041">
          <cell r="AB1041">
            <v>41742</v>
          </cell>
        </row>
        <row r="1042">
          <cell r="AB1042">
            <v>41747</v>
          </cell>
        </row>
        <row r="1043">
          <cell r="AB1043">
            <v>41748</v>
          </cell>
        </row>
        <row r="1044">
          <cell r="AB1044">
            <v>41749</v>
          </cell>
        </row>
        <row r="1045">
          <cell r="AB1045">
            <v>41750</v>
          </cell>
        </row>
        <row r="1046">
          <cell r="AB1046">
            <v>41755</v>
          </cell>
        </row>
        <row r="1047">
          <cell r="AB1047">
            <v>41756</v>
          </cell>
        </row>
        <row r="1048">
          <cell r="AB1048">
            <v>41760</v>
          </cell>
        </row>
        <row r="1049">
          <cell r="AB1049">
            <v>41762</v>
          </cell>
        </row>
        <row r="1050">
          <cell r="AB1050">
            <v>41763</v>
          </cell>
        </row>
        <row r="1051">
          <cell r="AB1051">
            <v>41769</v>
          </cell>
        </row>
        <row r="1052">
          <cell r="AB1052">
            <v>41770</v>
          </cell>
        </row>
        <row r="1053">
          <cell r="AB1053">
            <v>41776</v>
          </cell>
        </row>
        <row r="1054">
          <cell r="AB1054">
            <v>41777</v>
          </cell>
        </row>
        <row r="1055">
          <cell r="AB1055">
            <v>41783</v>
          </cell>
        </row>
        <row r="1056">
          <cell r="AB1056">
            <v>41784</v>
          </cell>
        </row>
        <row r="1057">
          <cell r="AB1057">
            <v>41790</v>
          </cell>
        </row>
        <row r="1058">
          <cell r="AB1058">
            <v>41791</v>
          </cell>
        </row>
        <row r="1059">
          <cell r="AB1059">
            <v>41797</v>
          </cell>
        </row>
        <row r="1060">
          <cell r="AB1060">
            <v>41798</v>
          </cell>
        </row>
        <row r="1061">
          <cell r="AB1061">
            <v>41804</v>
          </cell>
        </row>
        <row r="1062">
          <cell r="AB1062">
            <v>41805</v>
          </cell>
        </row>
        <row r="1063">
          <cell r="AB1063">
            <v>41809</v>
          </cell>
        </row>
        <row r="1064">
          <cell r="AB1064">
            <v>41811</v>
          </cell>
        </row>
        <row r="1065">
          <cell r="AB1065">
            <v>41812</v>
          </cell>
        </row>
        <row r="1066">
          <cell r="AB1066">
            <v>41818</v>
          </cell>
        </row>
        <row r="1067">
          <cell r="AB1067">
            <v>41819</v>
          </cell>
        </row>
        <row r="1068">
          <cell r="AB1068">
            <v>41825</v>
          </cell>
        </row>
        <row r="1069">
          <cell r="AB1069">
            <v>41826</v>
          </cell>
        </row>
        <row r="1070">
          <cell r="AB1070">
            <v>41832</v>
          </cell>
        </row>
        <row r="1071">
          <cell r="AB1071">
            <v>41833</v>
          </cell>
        </row>
        <row r="1072">
          <cell r="AB1072">
            <v>41839</v>
          </cell>
        </row>
        <row r="1073">
          <cell r="AB1073">
            <v>41840</v>
          </cell>
        </row>
        <row r="1074">
          <cell r="AB1074">
            <v>41846</v>
          </cell>
        </row>
        <row r="1075">
          <cell r="AB1075">
            <v>41847</v>
          </cell>
        </row>
        <row r="1076">
          <cell r="AB1076">
            <v>41853</v>
          </cell>
        </row>
        <row r="1077">
          <cell r="AB1077">
            <v>41854</v>
          </cell>
        </row>
        <row r="1078">
          <cell r="AB1078">
            <v>41860</v>
          </cell>
        </row>
        <row r="1079">
          <cell r="AB1079">
            <v>41861</v>
          </cell>
        </row>
        <row r="1080">
          <cell r="AB1080">
            <v>41867</v>
          </cell>
        </row>
        <row r="1081">
          <cell r="AB1081">
            <v>41868</v>
          </cell>
        </row>
        <row r="1082">
          <cell r="AB1082">
            <v>41874</v>
          </cell>
        </row>
        <row r="1083">
          <cell r="AB1083">
            <v>41875</v>
          </cell>
        </row>
        <row r="1084">
          <cell r="AB1084">
            <v>41881</v>
          </cell>
        </row>
        <row r="1085">
          <cell r="AB1085">
            <v>41882</v>
          </cell>
        </row>
        <row r="1086">
          <cell r="AB1086">
            <v>41888</v>
          </cell>
        </row>
        <row r="1087">
          <cell r="AB1087">
            <v>41889</v>
          </cell>
        </row>
        <row r="1088">
          <cell r="AB1088">
            <v>41895</v>
          </cell>
        </row>
        <row r="1089">
          <cell r="AB1089">
            <v>41896</v>
          </cell>
        </row>
        <row r="1090">
          <cell r="AB1090">
            <v>41902</v>
          </cell>
        </row>
        <row r="1091">
          <cell r="AB1091">
            <v>41903</v>
          </cell>
        </row>
        <row r="1092">
          <cell r="AB1092">
            <v>41909</v>
          </cell>
        </row>
        <row r="1093">
          <cell r="AB1093">
            <v>41910</v>
          </cell>
        </row>
        <row r="1094">
          <cell r="AB1094">
            <v>41916</v>
          </cell>
        </row>
        <row r="1095">
          <cell r="AB1095">
            <v>41917</v>
          </cell>
        </row>
        <row r="1096">
          <cell r="AB1096">
            <v>41923</v>
          </cell>
        </row>
        <row r="1097">
          <cell r="AB1097">
            <v>41924</v>
          </cell>
        </row>
        <row r="1098">
          <cell r="AB1098">
            <v>41930</v>
          </cell>
        </row>
        <row r="1099">
          <cell r="AB1099">
            <v>41931</v>
          </cell>
        </row>
        <row r="1100">
          <cell r="AB1100">
            <v>41937</v>
          </cell>
        </row>
        <row r="1101">
          <cell r="AB1101">
            <v>41938</v>
          </cell>
        </row>
        <row r="1102">
          <cell r="AB1102">
            <v>41944</v>
          </cell>
        </row>
        <row r="1103">
          <cell r="AB1103">
            <v>41945</v>
          </cell>
        </row>
        <row r="1104">
          <cell r="AB1104">
            <v>41951</v>
          </cell>
        </row>
        <row r="1105">
          <cell r="AB1105">
            <v>41952</v>
          </cell>
        </row>
        <row r="1106">
          <cell r="AB1106">
            <v>41958</v>
          </cell>
        </row>
        <row r="1107">
          <cell r="AB1107">
            <v>41959</v>
          </cell>
        </row>
        <row r="1108">
          <cell r="AB1108">
            <v>41965</v>
          </cell>
        </row>
        <row r="1109">
          <cell r="AB1109">
            <v>41966</v>
          </cell>
        </row>
        <row r="1110">
          <cell r="AB1110">
            <v>41972</v>
          </cell>
        </row>
        <row r="1111">
          <cell r="AB1111">
            <v>41973</v>
          </cell>
        </row>
        <row r="1112">
          <cell r="AB1112">
            <v>41979</v>
          </cell>
        </row>
        <row r="1113">
          <cell r="AB1113">
            <v>41980</v>
          </cell>
        </row>
        <row r="1114">
          <cell r="AB1114">
            <v>41986</v>
          </cell>
        </row>
        <row r="1115">
          <cell r="AB1115">
            <v>41987</v>
          </cell>
        </row>
        <row r="1116">
          <cell r="AB1116">
            <v>41993</v>
          </cell>
        </row>
        <row r="1117">
          <cell r="AB1117">
            <v>41994</v>
          </cell>
        </row>
        <row r="1118">
          <cell r="AB1118">
            <v>41998</v>
          </cell>
        </row>
        <row r="1119">
          <cell r="AB1119">
            <v>42000</v>
          </cell>
        </row>
        <row r="1120">
          <cell r="AB1120">
            <v>42001</v>
          </cell>
        </row>
        <row r="1121">
          <cell r="AB1121">
            <v>42005</v>
          </cell>
        </row>
        <row r="1122">
          <cell r="AB1122">
            <v>42007</v>
          </cell>
        </row>
        <row r="1123">
          <cell r="AB1123">
            <v>42008</v>
          </cell>
        </row>
        <row r="1124">
          <cell r="AB1124">
            <v>42014</v>
          </cell>
        </row>
        <row r="1125">
          <cell r="AB1125">
            <v>42015</v>
          </cell>
        </row>
        <row r="1126">
          <cell r="AB1126">
            <v>42021</v>
          </cell>
        </row>
        <row r="1127">
          <cell r="AB1127">
            <v>42022</v>
          </cell>
        </row>
        <row r="1128">
          <cell r="AB1128">
            <v>42028</v>
          </cell>
        </row>
        <row r="1129">
          <cell r="AB1129">
            <v>42029</v>
          </cell>
        </row>
        <row r="1130">
          <cell r="AB1130">
            <v>42032</v>
          </cell>
        </row>
        <row r="1131">
          <cell r="AB1131">
            <v>42033</v>
          </cell>
        </row>
        <row r="1132">
          <cell r="AB1132">
            <v>42034</v>
          </cell>
        </row>
        <row r="1133">
          <cell r="AB1133">
            <v>42035</v>
          </cell>
        </row>
        <row r="1134">
          <cell r="AB1134">
            <v>42036</v>
          </cell>
        </row>
        <row r="1135">
          <cell r="AB1135">
            <v>42037</v>
          </cell>
        </row>
        <row r="1136">
          <cell r="AB1136">
            <v>42038</v>
          </cell>
        </row>
        <row r="1137">
          <cell r="AB1137">
            <v>42039</v>
          </cell>
        </row>
        <row r="1138">
          <cell r="AB1138">
            <v>42040</v>
          </cell>
        </row>
        <row r="1139">
          <cell r="AB1139">
            <v>42041</v>
          </cell>
        </row>
        <row r="1140">
          <cell r="AB1140">
            <v>42042</v>
          </cell>
        </row>
        <row r="1141">
          <cell r="AB1141">
            <v>42043</v>
          </cell>
        </row>
        <row r="1142">
          <cell r="AB1142">
            <v>42044</v>
          </cell>
        </row>
        <row r="1143">
          <cell r="AB1143">
            <v>42045</v>
          </cell>
        </row>
        <row r="1144">
          <cell r="AB1144">
            <v>42046</v>
          </cell>
        </row>
        <row r="1145">
          <cell r="AB1145">
            <v>42047</v>
          </cell>
        </row>
        <row r="1146">
          <cell r="AB1146">
            <v>42048</v>
          </cell>
        </row>
        <row r="1147">
          <cell r="AB1147">
            <v>42049</v>
          </cell>
        </row>
        <row r="1148">
          <cell r="AB1148">
            <v>42050</v>
          </cell>
        </row>
        <row r="1149">
          <cell r="AB1149">
            <v>42051</v>
          </cell>
        </row>
        <row r="1150">
          <cell r="AB1150">
            <v>42052</v>
          </cell>
        </row>
        <row r="1151">
          <cell r="AB1151">
            <v>42053</v>
          </cell>
        </row>
        <row r="1152">
          <cell r="AB1152">
            <v>42054</v>
          </cell>
        </row>
        <row r="1153">
          <cell r="AB1153">
            <v>42055</v>
          </cell>
        </row>
        <row r="1154">
          <cell r="AB1154">
            <v>42056</v>
          </cell>
        </row>
        <row r="1155">
          <cell r="AB1155">
            <v>42057</v>
          </cell>
        </row>
        <row r="1156">
          <cell r="AB1156">
            <v>42058</v>
          </cell>
        </row>
        <row r="1157">
          <cell r="AB1157">
            <v>42059</v>
          </cell>
        </row>
        <row r="1158">
          <cell r="AB1158">
            <v>42060</v>
          </cell>
        </row>
        <row r="1159">
          <cell r="AB1159">
            <v>42061</v>
          </cell>
        </row>
        <row r="1160">
          <cell r="AB1160">
            <v>42062</v>
          </cell>
        </row>
        <row r="1161">
          <cell r="AB1161">
            <v>42063</v>
          </cell>
        </row>
        <row r="1162">
          <cell r="AB1162">
            <v>42064</v>
          </cell>
        </row>
        <row r="1163">
          <cell r="AB1163">
            <v>42065</v>
          </cell>
        </row>
        <row r="1164">
          <cell r="AB1164">
            <v>42066</v>
          </cell>
        </row>
        <row r="1165">
          <cell r="AB1165">
            <v>42067</v>
          </cell>
        </row>
        <row r="1166">
          <cell r="AB1166">
            <v>42068</v>
          </cell>
        </row>
        <row r="1167">
          <cell r="AB1167">
            <v>42069</v>
          </cell>
        </row>
        <row r="1168">
          <cell r="AB1168">
            <v>42070</v>
          </cell>
        </row>
        <row r="1169">
          <cell r="AB1169">
            <v>42071</v>
          </cell>
        </row>
        <row r="1170">
          <cell r="AB1170">
            <v>42072</v>
          </cell>
        </row>
        <row r="1171">
          <cell r="AB1171">
            <v>42073</v>
          </cell>
        </row>
        <row r="1172">
          <cell r="AB1172">
            <v>42074</v>
          </cell>
        </row>
        <row r="1173">
          <cell r="AB1173">
            <v>42075</v>
          </cell>
        </row>
        <row r="1174">
          <cell r="AB1174">
            <v>42076</v>
          </cell>
        </row>
        <row r="1175">
          <cell r="AB1175">
            <v>42077</v>
          </cell>
        </row>
        <row r="1176">
          <cell r="AB1176">
            <v>42078</v>
          </cell>
        </row>
        <row r="1177">
          <cell r="AB1177">
            <v>42079</v>
          </cell>
        </row>
        <row r="1178">
          <cell r="AB1178">
            <v>42080</v>
          </cell>
        </row>
        <row r="1179">
          <cell r="AB1179">
            <v>42081</v>
          </cell>
        </row>
        <row r="1180">
          <cell r="AB1180">
            <v>42082</v>
          </cell>
        </row>
        <row r="1181">
          <cell r="AB1181">
            <v>42083</v>
          </cell>
        </row>
        <row r="1182">
          <cell r="AB1182">
            <v>42084</v>
          </cell>
        </row>
        <row r="1183">
          <cell r="AB1183">
            <v>42085</v>
          </cell>
        </row>
        <row r="1184">
          <cell r="AB1184">
            <v>42086</v>
          </cell>
        </row>
        <row r="1185">
          <cell r="AB1185">
            <v>42087</v>
          </cell>
        </row>
        <row r="1186">
          <cell r="AB1186">
            <v>42088</v>
          </cell>
        </row>
        <row r="1187">
          <cell r="AB1187">
            <v>42089</v>
          </cell>
        </row>
        <row r="1188">
          <cell r="AB1188">
            <v>42090</v>
          </cell>
        </row>
        <row r="1189">
          <cell r="AB1189">
            <v>42091</v>
          </cell>
        </row>
        <row r="1190">
          <cell r="AB1190">
            <v>42092</v>
          </cell>
        </row>
        <row r="1191">
          <cell r="AB1191">
            <v>42093</v>
          </cell>
        </row>
        <row r="1192">
          <cell r="AB1192">
            <v>42094</v>
          </cell>
        </row>
        <row r="1193">
          <cell r="AB1193">
            <v>42095</v>
          </cell>
        </row>
        <row r="1194">
          <cell r="AB1194">
            <v>42096</v>
          </cell>
        </row>
        <row r="1195">
          <cell r="AB1195">
            <v>42097</v>
          </cell>
        </row>
        <row r="1196">
          <cell r="AB1196">
            <v>42098</v>
          </cell>
        </row>
        <row r="1197">
          <cell r="AB1197">
            <v>42099</v>
          </cell>
        </row>
        <row r="1198">
          <cell r="AB1198">
            <v>42100</v>
          </cell>
        </row>
        <row r="1199">
          <cell r="AB1199">
            <v>42101</v>
          </cell>
        </row>
        <row r="1200">
          <cell r="AB1200">
            <v>42102</v>
          </cell>
        </row>
        <row r="1201">
          <cell r="AB1201">
            <v>42103</v>
          </cell>
        </row>
        <row r="1202">
          <cell r="AB1202">
            <v>42104</v>
          </cell>
        </row>
        <row r="1203">
          <cell r="AB1203">
            <v>42105</v>
          </cell>
        </row>
        <row r="1204">
          <cell r="AB1204">
            <v>42106</v>
          </cell>
        </row>
        <row r="1205">
          <cell r="AB1205">
            <v>42107</v>
          </cell>
        </row>
        <row r="1206">
          <cell r="AB1206">
            <v>42108</v>
          </cell>
        </row>
        <row r="1207">
          <cell r="AB1207">
            <v>42109</v>
          </cell>
        </row>
        <row r="1208">
          <cell r="AB1208">
            <v>42110</v>
          </cell>
        </row>
        <row r="1209">
          <cell r="AB1209">
            <v>42111</v>
          </cell>
        </row>
        <row r="1210">
          <cell r="AB1210">
            <v>42112</v>
          </cell>
        </row>
        <row r="1211">
          <cell r="AB1211">
            <v>42113</v>
          </cell>
        </row>
        <row r="1212">
          <cell r="AB1212">
            <v>42114</v>
          </cell>
        </row>
        <row r="1213">
          <cell r="AB1213">
            <v>42115</v>
          </cell>
        </row>
        <row r="1214">
          <cell r="AB1214">
            <v>42116</v>
          </cell>
        </row>
        <row r="1215">
          <cell r="AB1215">
            <v>42117</v>
          </cell>
        </row>
        <row r="1216">
          <cell r="AB1216">
            <v>42118</v>
          </cell>
        </row>
        <row r="1217">
          <cell r="AB1217">
            <v>42119</v>
          </cell>
        </row>
        <row r="1218">
          <cell r="AB1218">
            <v>42120</v>
          </cell>
        </row>
        <row r="1219">
          <cell r="AB1219">
            <v>42121</v>
          </cell>
        </row>
        <row r="1220">
          <cell r="AB1220">
            <v>42122</v>
          </cell>
        </row>
        <row r="1221">
          <cell r="AB1221">
            <v>42123</v>
          </cell>
        </row>
        <row r="1222">
          <cell r="AB1222">
            <v>42124</v>
          </cell>
        </row>
        <row r="1223">
          <cell r="AB1223">
            <v>42125</v>
          </cell>
        </row>
        <row r="1224">
          <cell r="AB1224">
            <v>42126</v>
          </cell>
        </row>
        <row r="1225">
          <cell r="AB1225">
            <v>42127</v>
          </cell>
        </row>
        <row r="1226">
          <cell r="AB1226">
            <v>42128</v>
          </cell>
        </row>
        <row r="1227">
          <cell r="AB1227">
            <v>42129</v>
          </cell>
        </row>
        <row r="1228">
          <cell r="AB1228">
            <v>42130</v>
          </cell>
        </row>
        <row r="1229">
          <cell r="AB1229">
            <v>42131</v>
          </cell>
        </row>
        <row r="1230">
          <cell r="AB1230">
            <v>42132</v>
          </cell>
        </row>
        <row r="1231">
          <cell r="AB1231">
            <v>42133</v>
          </cell>
        </row>
        <row r="1232">
          <cell r="AB1232">
            <v>42134</v>
          </cell>
        </row>
        <row r="1233">
          <cell r="AB1233">
            <v>42135</v>
          </cell>
        </row>
        <row r="1234">
          <cell r="AB1234">
            <v>42136</v>
          </cell>
        </row>
        <row r="1235">
          <cell r="AB1235">
            <v>42137</v>
          </cell>
        </row>
        <row r="1236">
          <cell r="AB1236">
            <v>42138</v>
          </cell>
        </row>
        <row r="1237">
          <cell r="AB1237">
            <v>42139</v>
          </cell>
        </row>
        <row r="1238">
          <cell r="AB1238">
            <v>42140</v>
          </cell>
        </row>
        <row r="1239">
          <cell r="AB1239">
            <v>42141</v>
          </cell>
        </row>
        <row r="1240">
          <cell r="AB1240">
            <v>42142</v>
          </cell>
        </row>
        <row r="1241">
          <cell r="AB1241">
            <v>42143</v>
          </cell>
        </row>
        <row r="1242">
          <cell r="AB1242">
            <v>42144</v>
          </cell>
        </row>
        <row r="1243">
          <cell r="AB1243">
            <v>42145</v>
          </cell>
        </row>
        <row r="1244">
          <cell r="AB1244">
            <v>42146</v>
          </cell>
        </row>
        <row r="1245">
          <cell r="AB1245">
            <v>42147</v>
          </cell>
        </row>
        <row r="1246">
          <cell r="AB1246">
            <v>42148</v>
          </cell>
        </row>
        <row r="1247">
          <cell r="AB1247">
            <v>42149</v>
          </cell>
        </row>
        <row r="1248">
          <cell r="AB1248">
            <v>42150</v>
          </cell>
        </row>
        <row r="1249">
          <cell r="AB1249">
            <v>42151</v>
          </cell>
        </row>
        <row r="1250">
          <cell r="AB1250">
            <v>42152</v>
          </cell>
        </row>
        <row r="1251">
          <cell r="AB1251">
            <v>42153</v>
          </cell>
        </row>
        <row r="1252">
          <cell r="AB1252">
            <v>42154</v>
          </cell>
        </row>
        <row r="1253">
          <cell r="AB1253">
            <v>42155</v>
          </cell>
        </row>
        <row r="1254">
          <cell r="AB1254">
            <v>42156</v>
          </cell>
        </row>
        <row r="1255">
          <cell r="AB1255">
            <v>42157</v>
          </cell>
        </row>
        <row r="1256">
          <cell r="AB1256">
            <v>42158</v>
          </cell>
        </row>
        <row r="1257">
          <cell r="AB1257">
            <v>42159</v>
          </cell>
        </row>
        <row r="1258">
          <cell r="AB1258">
            <v>42160</v>
          </cell>
        </row>
        <row r="1259">
          <cell r="AB1259">
            <v>42161</v>
          </cell>
        </row>
        <row r="1260">
          <cell r="AB1260">
            <v>42162</v>
          </cell>
        </row>
        <row r="1261">
          <cell r="AB1261">
            <v>42163</v>
          </cell>
        </row>
        <row r="1262">
          <cell r="AB1262">
            <v>42164</v>
          </cell>
        </row>
        <row r="1263">
          <cell r="AB1263">
            <v>42165</v>
          </cell>
        </row>
        <row r="1264">
          <cell r="AB1264">
            <v>42166</v>
          </cell>
        </row>
        <row r="1265">
          <cell r="AB1265">
            <v>42167</v>
          </cell>
        </row>
        <row r="1266">
          <cell r="AB1266">
            <v>42168</v>
          </cell>
        </row>
        <row r="1267">
          <cell r="AB1267">
            <v>42169</v>
          </cell>
        </row>
        <row r="1268">
          <cell r="AB1268">
            <v>42170</v>
          </cell>
        </row>
        <row r="1269">
          <cell r="AB1269">
            <v>42171</v>
          </cell>
        </row>
        <row r="1270">
          <cell r="AB1270">
            <v>42172</v>
          </cell>
        </row>
        <row r="1271">
          <cell r="AB1271">
            <v>42173</v>
          </cell>
        </row>
        <row r="1272">
          <cell r="AB1272">
            <v>42174</v>
          </cell>
        </row>
        <row r="1273">
          <cell r="AB1273">
            <v>42175</v>
          </cell>
        </row>
        <row r="1274">
          <cell r="AB1274">
            <v>42176</v>
          </cell>
        </row>
        <row r="1275">
          <cell r="AB1275">
            <v>42177</v>
          </cell>
        </row>
        <row r="1276">
          <cell r="AB1276">
            <v>42178</v>
          </cell>
        </row>
        <row r="1277">
          <cell r="AB1277">
            <v>42179</v>
          </cell>
        </row>
        <row r="1278">
          <cell r="AB1278">
            <v>42180</v>
          </cell>
        </row>
        <row r="1279">
          <cell r="AB1279">
            <v>42181</v>
          </cell>
        </row>
        <row r="1280">
          <cell r="AB1280">
            <v>42182</v>
          </cell>
        </row>
        <row r="1281">
          <cell r="AB1281">
            <v>42183</v>
          </cell>
        </row>
        <row r="1282">
          <cell r="AB1282">
            <v>42184</v>
          </cell>
        </row>
        <row r="1283">
          <cell r="AB1283">
            <v>42185</v>
          </cell>
        </row>
        <row r="1284">
          <cell r="AB1284">
            <v>42186</v>
          </cell>
        </row>
        <row r="1285">
          <cell r="AB1285">
            <v>42187</v>
          </cell>
        </row>
        <row r="1286">
          <cell r="AB1286">
            <v>42188</v>
          </cell>
        </row>
        <row r="1287">
          <cell r="AB1287">
            <v>42189</v>
          </cell>
        </row>
        <row r="1288">
          <cell r="AB1288">
            <v>42190</v>
          </cell>
        </row>
        <row r="1289">
          <cell r="AB1289">
            <v>42191</v>
          </cell>
        </row>
        <row r="1290">
          <cell r="AB1290">
            <v>42192</v>
          </cell>
        </row>
        <row r="1291">
          <cell r="AB1291">
            <v>42193</v>
          </cell>
        </row>
        <row r="1292">
          <cell r="AB1292">
            <v>42194</v>
          </cell>
        </row>
        <row r="1293">
          <cell r="AB1293">
            <v>42195</v>
          </cell>
        </row>
        <row r="1294">
          <cell r="AB1294">
            <v>42196</v>
          </cell>
        </row>
        <row r="1295">
          <cell r="AB1295">
            <v>42197</v>
          </cell>
        </row>
        <row r="1296">
          <cell r="AB1296">
            <v>42198</v>
          </cell>
        </row>
        <row r="1297">
          <cell r="AB1297">
            <v>42199</v>
          </cell>
        </row>
        <row r="1298">
          <cell r="AB1298">
            <v>42200</v>
          </cell>
        </row>
        <row r="1299">
          <cell r="AB1299">
            <v>42201</v>
          </cell>
        </row>
        <row r="1300">
          <cell r="AB1300">
            <v>42202</v>
          </cell>
        </row>
        <row r="1301">
          <cell r="AB1301">
            <v>42203</v>
          </cell>
        </row>
        <row r="1302">
          <cell r="AB1302">
            <v>42204</v>
          </cell>
        </row>
        <row r="1303">
          <cell r="AB1303">
            <v>42205</v>
          </cell>
        </row>
        <row r="1304">
          <cell r="AB1304">
            <v>42206</v>
          </cell>
        </row>
        <row r="1305">
          <cell r="AB1305">
            <v>42207</v>
          </cell>
        </row>
        <row r="1306">
          <cell r="AB1306">
            <v>42208</v>
          </cell>
        </row>
        <row r="1307">
          <cell r="AB1307">
            <v>42209</v>
          </cell>
        </row>
        <row r="1308">
          <cell r="AB1308">
            <v>42210</v>
          </cell>
        </row>
        <row r="1309">
          <cell r="AB1309">
            <v>42211</v>
          </cell>
        </row>
        <row r="1310">
          <cell r="AB1310">
            <v>42212</v>
          </cell>
        </row>
        <row r="1311">
          <cell r="AB1311">
            <v>42213</v>
          </cell>
        </row>
        <row r="1312">
          <cell r="AB1312">
            <v>42214</v>
          </cell>
        </row>
        <row r="1313">
          <cell r="AB1313">
            <v>42215</v>
          </cell>
        </row>
        <row r="1314">
          <cell r="AB1314">
            <v>42216</v>
          </cell>
        </row>
        <row r="1315">
          <cell r="AB1315">
            <v>42217</v>
          </cell>
        </row>
        <row r="1316">
          <cell r="AB1316">
            <v>42218</v>
          </cell>
        </row>
        <row r="1317">
          <cell r="AB1317">
            <v>42219</v>
          </cell>
        </row>
        <row r="1318">
          <cell r="AB1318">
            <v>42220</v>
          </cell>
        </row>
        <row r="1319">
          <cell r="AB1319">
            <v>42221</v>
          </cell>
        </row>
        <row r="1320">
          <cell r="AB1320">
            <v>42222</v>
          </cell>
        </row>
        <row r="1321">
          <cell r="AB1321">
            <v>42223</v>
          </cell>
        </row>
        <row r="1322">
          <cell r="AB1322">
            <v>42224</v>
          </cell>
        </row>
        <row r="1323">
          <cell r="AB1323">
            <v>42225</v>
          </cell>
        </row>
        <row r="1324">
          <cell r="AB1324">
            <v>42226</v>
          </cell>
        </row>
        <row r="1325">
          <cell r="AB1325">
            <v>42227</v>
          </cell>
        </row>
        <row r="1326">
          <cell r="AB1326">
            <v>42228</v>
          </cell>
        </row>
        <row r="1327">
          <cell r="AB1327">
            <v>42229</v>
          </cell>
        </row>
        <row r="1328">
          <cell r="AB1328">
            <v>42230</v>
          </cell>
        </row>
        <row r="1329">
          <cell r="AB1329">
            <v>42231</v>
          </cell>
        </row>
        <row r="1330">
          <cell r="AB1330">
            <v>42232</v>
          </cell>
        </row>
        <row r="1331">
          <cell r="AB1331">
            <v>42233</v>
          </cell>
        </row>
        <row r="1332">
          <cell r="AB1332">
            <v>42234</v>
          </cell>
        </row>
        <row r="1333">
          <cell r="AB1333">
            <v>42235</v>
          </cell>
        </row>
        <row r="1334">
          <cell r="AB1334">
            <v>42236</v>
          </cell>
        </row>
        <row r="1335">
          <cell r="AB1335">
            <v>42237</v>
          </cell>
        </row>
        <row r="1336">
          <cell r="AB1336">
            <v>42238</v>
          </cell>
        </row>
        <row r="1337">
          <cell r="AB1337">
            <v>42239</v>
          </cell>
        </row>
        <row r="1338">
          <cell r="AB1338">
            <v>42240</v>
          </cell>
        </row>
        <row r="1339">
          <cell r="AB1339">
            <v>42241</v>
          </cell>
        </row>
        <row r="1340">
          <cell r="AB1340">
            <v>42242</v>
          </cell>
        </row>
        <row r="1341">
          <cell r="AB1341">
            <v>42243</v>
          </cell>
        </row>
        <row r="1342">
          <cell r="AB1342">
            <v>42244</v>
          </cell>
        </row>
        <row r="1343">
          <cell r="AB1343">
            <v>42245</v>
          </cell>
        </row>
        <row r="1344">
          <cell r="AB1344">
            <v>42246</v>
          </cell>
        </row>
        <row r="1345">
          <cell r="AB1345">
            <v>42247</v>
          </cell>
        </row>
        <row r="1346">
          <cell r="AB1346">
            <v>42248</v>
          </cell>
        </row>
        <row r="1347">
          <cell r="AB1347">
            <v>42249</v>
          </cell>
        </row>
        <row r="1348">
          <cell r="AB1348">
            <v>42250</v>
          </cell>
        </row>
        <row r="1349">
          <cell r="AB1349">
            <v>42251</v>
          </cell>
        </row>
        <row r="1350">
          <cell r="AB1350">
            <v>42252</v>
          </cell>
        </row>
        <row r="1351">
          <cell r="AB1351">
            <v>42253</v>
          </cell>
        </row>
        <row r="1352">
          <cell r="AB1352">
            <v>42254</v>
          </cell>
        </row>
        <row r="1353">
          <cell r="AB1353">
            <v>42255</v>
          </cell>
        </row>
        <row r="1354">
          <cell r="AB1354">
            <v>42256</v>
          </cell>
        </row>
        <row r="1355">
          <cell r="AB1355">
            <v>42257</v>
          </cell>
        </row>
        <row r="1356">
          <cell r="AB1356">
            <v>42258</v>
          </cell>
        </row>
        <row r="1357">
          <cell r="AB1357">
            <v>42259</v>
          </cell>
        </row>
        <row r="1358">
          <cell r="AB1358">
            <v>42260</v>
          </cell>
        </row>
        <row r="1359">
          <cell r="AB1359">
            <v>42261</v>
          </cell>
        </row>
        <row r="1360">
          <cell r="AB1360">
            <v>42262</v>
          </cell>
        </row>
        <row r="1361">
          <cell r="AB1361">
            <v>42263</v>
          </cell>
        </row>
        <row r="1362">
          <cell r="AB1362">
            <v>42264</v>
          </cell>
        </row>
        <row r="1363">
          <cell r="AB1363">
            <v>42265</v>
          </cell>
        </row>
        <row r="1364">
          <cell r="AB1364">
            <v>42266</v>
          </cell>
        </row>
        <row r="1365">
          <cell r="AB1365">
            <v>42267</v>
          </cell>
        </row>
        <row r="1366">
          <cell r="AB1366">
            <v>42268</v>
          </cell>
        </row>
        <row r="1367">
          <cell r="AB1367">
            <v>42269</v>
          </cell>
        </row>
        <row r="1368">
          <cell r="AB1368">
            <v>42270</v>
          </cell>
        </row>
        <row r="1369">
          <cell r="AB1369">
            <v>42271</v>
          </cell>
        </row>
        <row r="1370">
          <cell r="AB1370">
            <v>42272</v>
          </cell>
        </row>
        <row r="1371">
          <cell r="AB1371">
            <v>42273</v>
          </cell>
        </row>
        <row r="1372">
          <cell r="AB1372">
            <v>42274</v>
          </cell>
        </row>
        <row r="1373">
          <cell r="AB1373">
            <v>42275</v>
          </cell>
        </row>
        <row r="1374">
          <cell r="AB1374">
            <v>42276</v>
          </cell>
        </row>
        <row r="1375">
          <cell r="AB1375">
            <v>42277</v>
          </cell>
        </row>
        <row r="1376">
          <cell r="AB1376">
            <v>42278</v>
          </cell>
        </row>
        <row r="1377">
          <cell r="AB1377">
            <v>42279</v>
          </cell>
        </row>
        <row r="1378">
          <cell r="AB1378">
            <v>42280</v>
          </cell>
        </row>
        <row r="1379">
          <cell r="AB1379">
            <v>42281</v>
          </cell>
        </row>
        <row r="1380">
          <cell r="AB1380">
            <v>42282</v>
          </cell>
        </row>
        <row r="1381">
          <cell r="AB1381">
            <v>42283</v>
          </cell>
        </row>
        <row r="1382">
          <cell r="AB1382">
            <v>42284</v>
          </cell>
        </row>
        <row r="1383">
          <cell r="AB1383">
            <v>42285</v>
          </cell>
        </row>
        <row r="1384">
          <cell r="AB1384">
            <v>42286</v>
          </cell>
        </row>
        <row r="1385">
          <cell r="AB1385">
            <v>42287</v>
          </cell>
        </row>
        <row r="1386">
          <cell r="AB1386">
            <v>42288</v>
          </cell>
        </row>
        <row r="1387">
          <cell r="AB1387">
            <v>42289</v>
          </cell>
        </row>
        <row r="1388">
          <cell r="AB1388">
            <v>42290</v>
          </cell>
        </row>
        <row r="1389">
          <cell r="AB1389">
            <v>42291</v>
          </cell>
        </row>
        <row r="1390">
          <cell r="AB1390">
            <v>42292</v>
          </cell>
        </row>
        <row r="1391">
          <cell r="AB1391">
            <v>42293</v>
          </cell>
        </row>
        <row r="1392">
          <cell r="AB1392">
            <v>42294</v>
          </cell>
        </row>
        <row r="1393">
          <cell r="AB1393">
            <v>42295</v>
          </cell>
        </row>
        <row r="1394">
          <cell r="AB1394">
            <v>42296</v>
          </cell>
        </row>
        <row r="1395">
          <cell r="AB1395">
            <v>42297</v>
          </cell>
        </row>
        <row r="1396">
          <cell r="AB1396">
            <v>42298</v>
          </cell>
        </row>
        <row r="1397">
          <cell r="AB1397">
            <v>42299</v>
          </cell>
        </row>
        <row r="1398">
          <cell r="AB1398">
            <v>42300</v>
          </cell>
        </row>
        <row r="1399">
          <cell r="AB1399">
            <v>42301</v>
          </cell>
        </row>
        <row r="1400">
          <cell r="AB1400">
            <v>42302</v>
          </cell>
        </row>
        <row r="1401">
          <cell r="AB1401">
            <v>42303</v>
          </cell>
        </row>
        <row r="1402">
          <cell r="AB1402">
            <v>42304</v>
          </cell>
        </row>
        <row r="1403">
          <cell r="AB1403">
            <v>42305</v>
          </cell>
        </row>
        <row r="1404">
          <cell r="AB1404">
            <v>42306</v>
          </cell>
        </row>
        <row r="1405">
          <cell r="AB1405">
            <v>42307</v>
          </cell>
        </row>
        <row r="1406">
          <cell r="AB1406">
            <v>42308</v>
          </cell>
        </row>
        <row r="1407">
          <cell r="AB1407">
            <v>42309</v>
          </cell>
        </row>
        <row r="1408">
          <cell r="AB1408">
            <v>42310</v>
          </cell>
        </row>
        <row r="1409">
          <cell r="AB1409">
            <v>42311</v>
          </cell>
        </row>
        <row r="1410">
          <cell r="AB1410">
            <v>42312</v>
          </cell>
        </row>
        <row r="1411">
          <cell r="AB1411">
            <v>42313</v>
          </cell>
        </row>
        <row r="1412">
          <cell r="AB1412">
            <v>42314</v>
          </cell>
        </row>
        <row r="1413">
          <cell r="AB1413">
            <v>42315</v>
          </cell>
        </row>
        <row r="1414">
          <cell r="AB1414">
            <v>42316</v>
          </cell>
        </row>
        <row r="1415">
          <cell r="AB1415">
            <v>42317</v>
          </cell>
        </row>
        <row r="1416">
          <cell r="AB1416">
            <v>42318</v>
          </cell>
        </row>
        <row r="1417">
          <cell r="AB1417">
            <v>42319</v>
          </cell>
        </row>
        <row r="1418">
          <cell r="AB1418">
            <v>42320</v>
          </cell>
        </row>
        <row r="1419">
          <cell r="AB1419">
            <v>42321</v>
          </cell>
        </row>
        <row r="1420">
          <cell r="AB1420">
            <v>42322</v>
          </cell>
        </row>
        <row r="1421">
          <cell r="AB1421">
            <v>42323</v>
          </cell>
        </row>
        <row r="1422">
          <cell r="AB1422">
            <v>42324</v>
          </cell>
        </row>
        <row r="1423">
          <cell r="AB1423">
            <v>42325</v>
          </cell>
        </row>
        <row r="1424">
          <cell r="AB1424">
            <v>42326</v>
          </cell>
        </row>
        <row r="1425">
          <cell r="AB1425">
            <v>42327</v>
          </cell>
        </row>
        <row r="1426">
          <cell r="AB1426">
            <v>42328</v>
          </cell>
        </row>
        <row r="1427">
          <cell r="AB1427">
            <v>42329</v>
          </cell>
        </row>
        <row r="1428">
          <cell r="AB1428">
            <v>42330</v>
          </cell>
        </row>
        <row r="1429">
          <cell r="AB1429">
            <v>42331</v>
          </cell>
        </row>
        <row r="1430">
          <cell r="AB1430">
            <v>42332</v>
          </cell>
        </row>
        <row r="1431">
          <cell r="AB1431">
            <v>42333</v>
          </cell>
        </row>
        <row r="1432">
          <cell r="AB1432">
            <v>42334</v>
          </cell>
        </row>
        <row r="1433">
          <cell r="AB1433">
            <v>42335</v>
          </cell>
        </row>
        <row r="1434">
          <cell r="AB1434">
            <v>42336</v>
          </cell>
        </row>
        <row r="1435">
          <cell r="AB1435">
            <v>42337</v>
          </cell>
        </row>
        <row r="1436">
          <cell r="AB1436">
            <v>42338</v>
          </cell>
        </row>
        <row r="1437">
          <cell r="AB1437">
            <v>42339</v>
          </cell>
        </row>
        <row r="1438">
          <cell r="AB1438">
            <v>42340</v>
          </cell>
        </row>
        <row r="1439">
          <cell r="AB1439">
            <v>42341</v>
          </cell>
        </row>
        <row r="1440">
          <cell r="AB1440">
            <v>42342</v>
          </cell>
        </row>
        <row r="1441">
          <cell r="AB1441">
            <v>42343</v>
          </cell>
        </row>
        <row r="1442">
          <cell r="AB1442">
            <v>42344</v>
          </cell>
        </row>
        <row r="1443">
          <cell r="AB1443">
            <v>42345</v>
          </cell>
        </row>
        <row r="1444">
          <cell r="AB1444">
            <v>42346</v>
          </cell>
        </row>
        <row r="1445">
          <cell r="AB1445">
            <v>42347</v>
          </cell>
        </row>
        <row r="1446">
          <cell r="AB1446">
            <v>42348</v>
          </cell>
        </row>
        <row r="1447">
          <cell r="AB1447">
            <v>42349</v>
          </cell>
        </row>
        <row r="1448">
          <cell r="AB1448">
            <v>42350</v>
          </cell>
        </row>
        <row r="1449">
          <cell r="AB1449">
            <v>42351</v>
          </cell>
        </row>
        <row r="1450">
          <cell r="AB1450">
            <v>42352</v>
          </cell>
        </row>
        <row r="1451">
          <cell r="AB1451">
            <v>42353</v>
          </cell>
        </row>
        <row r="1452">
          <cell r="AB1452">
            <v>42354</v>
          </cell>
        </row>
        <row r="1453">
          <cell r="AB1453">
            <v>42355</v>
          </cell>
        </row>
        <row r="1454">
          <cell r="AB1454">
            <v>42356</v>
          </cell>
        </row>
        <row r="1455">
          <cell r="AB1455">
            <v>42357</v>
          </cell>
        </row>
        <row r="1456">
          <cell r="AB1456">
            <v>42358</v>
          </cell>
        </row>
        <row r="1457">
          <cell r="AB1457">
            <v>42359</v>
          </cell>
        </row>
        <row r="1458">
          <cell r="AB1458">
            <v>42360</v>
          </cell>
        </row>
        <row r="1459">
          <cell r="AB1459">
            <v>42361</v>
          </cell>
        </row>
        <row r="1460">
          <cell r="AB1460">
            <v>42362</v>
          </cell>
        </row>
        <row r="1461">
          <cell r="AB1461">
            <v>42363</v>
          </cell>
        </row>
        <row r="1462">
          <cell r="AB1462">
            <v>42364</v>
          </cell>
        </row>
        <row r="1463">
          <cell r="AB1463">
            <v>42365</v>
          </cell>
        </row>
        <row r="1464">
          <cell r="AB1464">
            <v>42366</v>
          </cell>
        </row>
        <row r="1465">
          <cell r="AB1465">
            <v>42367</v>
          </cell>
        </row>
        <row r="1466">
          <cell r="AB1466">
            <v>42368</v>
          </cell>
        </row>
        <row r="1467">
          <cell r="AB1467">
            <v>42369</v>
          </cell>
        </row>
        <row r="1468">
          <cell r="AB1468">
            <v>42370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MR x OBJ x VENDAS"/>
      <sheetName val="GMR.1"/>
      <sheetName val="GRÁFICOS"/>
      <sheetName val="GMR"/>
      <sheetName val="GMR.2008"/>
      <sheetName val="OBJETIVO"/>
      <sheetName val="OBJETIVO.2008"/>
      <sheetName val="VENDAS"/>
      <sheetName val="VENDAS.2008"/>
      <sheetName val="FILIAL"/>
      <sheetName val="DADOS"/>
      <sheetName val="GMR.BASE"/>
      <sheetName val="RESUMOS"/>
      <sheetName val="ULTMÊS"/>
      <sheetName val="Grafico Comparativo"/>
      <sheetName val="Cópia de GMRxOBJxREAL_Evolucao"/>
    </sheetNames>
    <sheetDataSet>
      <sheetData sheetId="0"/>
      <sheetData sheetId="1"/>
      <sheetData sheetId="2"/>
      <sheetData sheetId="3"/>
      <sheetData sheetId="4"/>
      <sheetData sheetId="5"/>
      <sheetData sheetId="6"/>
      <sheetData sheetId="7"/>
      <sheetData sheetId="8"/>
      <sheetData sheetId="9">
        <row r="4">
          <cell r="A4" t="str">
            <v>ALESAT</v>
          </cell>
        </row>
        <row r="5">
          <cell r="A5" t="str">
            <v>ACAILANDIA</v>
          </cell>
        </row>
        <row r="6">
          <cell r="A6" t="str">
            <v>ARAUCARIA</v>
          </cell>
        </row>
        <row r="7">
          <cell r="A7" t="str">
            <v>BAURU</v>
          </cell>
        </row>
        <row r="8">
          <cell r="A8" t="str">
            <v>BELEM</v>
          </cell>
        </row>
        <row r="9">
          <cell r="A9" t="str">
            <v>BETIM</v>
          </cell>
        </row>
        <row r="10">
          <cell r="A10" t="str">
            <v>BIGUACU</v>
          </cell>
        </row>
        <row r="11">
          <cell r="A11" t="str">
            <v>BRASILIA</v>
          </cell>
        </row>
        <row r="12">
          <cell r="A12" t="str">
            <v>CABEDELO</v>
          </cell>
        </row>
        <row r="13">
          <cell r="A13" t="str">
            <v>CAMPOS</v>
          </cell>
        </row>
        <row r="14">
          <cell r="A14" t="str">
            <v>CANDEIAS</v>
          </cell>
        </row>
        <row r="15">
          <cell r="A15" t="str">
            <v>CASCAVEL</v>
          </cell>
        </row>
        <row r="16">
          <cell r="A16" t="str">
            <v>CRATO</v>
          </cell>
        </row>
        <row r="17">
          <cell r="A17" t="str">
            <v>CUBATAO</v>
          </cell>
        </row>
        <row r="18">
          <cell r="A18" t="str">
            <v>CUIABA</v>
          </cell>
        </row>
        <row r="19">
          <cell r="A19" t="str">
            <v>DUQUE DE CAXIAS</v>
          </cell>
        </row>
        <row r="20">
          <cell r="A20" t="str">
            <v>FORTALEZA</v>
          </cell>
        </row>
        <row r="21">
          <cell r="A21" t="str">
            <v>GOIANIA</v>
          </cell>
        </row>
        <row r="22">
          <cell r="A22" t="str">
            <v>GUAMARE</v>
          </cell>
        </row>
        <row r="23">
          <cell r="A23" t="str">
            <v>GUARULHOS</v>
          </cell>
        </row>
        <row r="24">
          <cell r="A24" t="str">
            <v>IPOJUCA</v>
          </cell>
        </row>
        <row r="25">
          <cell r="A25" t="str">
            <v>ITABUNA</v>
          </cell>
        </row>
        <row r="26">
          <cell r="A26" t="str">
            <v>ITAJAI</v>
          </cell>
        </row>
        <row r="27">
          <cell r="A27" t="str">
            <v>JEQUIE</v>
          </cell>
        </row>
        <row r="28">
          <cell r="A28" t="str">
            <v>JUAZEIRO</v>
          </cell>
        </row>
        <row r="29">
          <cell r="A29" t="str">
            <v>LARANJEIRAS</v>
          </cell>
        </row>
        <row r="30">
          <cell r="A30" t="str">
            <v>LONDRINA</v>
          </cell>
        </row>
        <row r="31">
          <cell r="A31" t="str">
            <v>MACEIO</v>
          </cell>
        </row>
        <row r="32">
          <cell r="A32" t="str">
            <v>MARABA</v>
          </cell>
        </row>
        <row r="33">
          <cell r="A33" t="str">
            <v>MONTES CLAROS</v>
          </cell>
        </row>
        <row r="34">
          <cell r="A34" t="str">
            <v>NATAL</v>
          </cell>
        </row>
        <row r="35">
          <cell r="A35" t="str">
            <v>PAULINIA</v>
          </cell>
        </row>
        <row r="36">
          <cell r="A36" t="str">
            <v>RIBEIRAO PRETO</v>
          </cell>
        </row>
        <row r="37">
          <cell r="A37" t="str">
            <v>SAO JOSE DO RIO PRETO</v>
          </cell>
        </row>
        <row r="38">
          <cell r="A38" t="str">
            <v>SAO JOSE DOS CAMPOS</v>
          </cell>
        </row>
        <row r="39">
          <cell r="A39" t="str">
            <v>SAO LUIS</v>
          </cell>
        </row>
        <row r="40">
          <cell r="A40" t="str">
            <v>SAO PAULO</v>
          </cell>
        </row>
        <row r="41">
          <cell r="A41" t="str">
            <v>UBERABA</v>
          </cell>
        </row>
        <row r="42">
          <cell r="A42" t="str">
            <v>UBERLANDIA</v>
          </cell>
        </row>
        <row r="43">
          <cell r="A43" t="str">
            <v>VITORIA</v>
          </cell>
        </row>
      </sheetData>
      <sheetData sheetId="10">
        <row r="3">
          <cell r="F3">
            <v>2007</v>
          </cell>
        </row>
      </sheetData>
      <sheetData sheetId="11"/>
      <sheetData sheetId="12"/>
      <sheetData sheetId="13"/>
      <sheetData sheetId="14"/>
      <sheetData sheetId="15"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CK LEVEL"/>
      <sheetName val="Menu"/>
      <sheetName val="Análise Financeira"/>
      <sheetName val="Sazonalidade"/>
      <sheetName val="Dados "/>
      <sheetName val="Historico_Mudancas"/>
      <sheetName val="Lead Time"/>
      <sheetName val="Tancagens"/>
      <sheetName val="mat470"/>
      <sheetName val="Unitários"/>
      <sheetName val="Base Custos Units."/>
      <sheetName val="Meta Estoque Atual"/>
      <sheetName val="Tabela Funcional"/>
      <sheetName val="BASE BATELADA"/>
      <sheetName val="Abertura N-1"/>
      <sheetName val="Abertura N-2"/>
      <sheetName val="Abertura N-3"/>
      <sheetName val="BATELADA"/>
      <sheetName val="OBJ"/>
      <sheetName val="VENDAS"/>
      <sheetName val="STOCK_LEVEL"/>
      <sheetName val="Análise_Financeira"/>
      <sheetName val="Dados_"/>
      <sheetName val="Lead_Time"/>
      <sheetName val="Base_Custos_Units_"/>
      <sheetName val="Meta_Estoque_Atual"/>
      <sheetName val="Tabela_Funcional"/>
      <sheetName val="BASE_BATELADA"/>
      <sheetName val="Abertura_N-1"/>
      <sheetName val="Abertura_N-2"/>
      <sheetName val="Abertura_N-3"/>
    </sheetNames>
    <sheetDataSet>
      <sheetData sheetId="0"/>
      <sheetData sheetId="1">
        <row r="12">
          <cell r="E12" t="str">
            <v>Filial</v>
          </cell>
        </row>
      </sheetData>
      <sheetData sheetId="2"/>
      <sheetData sheetId="3"/>
      <sheetData sheetId="4">
        <row r="3">
          <cell r="I3" t="str">
            <v>ALESAT</v>
          </cell>
        </row>
        <row r="4">
          <cell r="I4" t="str">
            <v>ACAILANDIA</v>
          </cell>
        </row>
        <row r="5">
          <cell r="I5" t="str">
            <v>ARAUCARIA</v>
          </cell>
        </row>
        <row r="6">
          <cell r="I6" t="str">
            <v>BELEM</v>
          </cell>
        </row>
        <row r="7">
          <cell r="I7" t="str">
            <v>BETIM</v>
          </cell>
        </row>
        <row r="8">
          <cell r="I8" t="str">
            <v>BIGUACU</v>
          </cell>
        </row>
        <row r="9">
          <cell r="I9" t="str">
            <v>CABEDELO</v>
          </cell>
        </row>
        <row r="10">
          <cell r="I10" t="str">
            <v>CANDEIAS</v>
          </cell>
        </row>
        <row r="11">
          <cell r="I11" t="str">
            <v>CASCAVEL</v>
          </cell>
        </row>
        <row r="12">
          <cell r="I12" t="str">
            <v>CRATO</v>
          </cell>
        </row>
        <row r="13">
          <cell r="I13" t="str">
            <v>CUBATAO</v>
          </cell>
        </row>
        <row r="14">
          <cell r="I14" t="str">
            <v>CUIABA</v>
          </cell>
        </row>
        <row r="15">
          <cell r="I15" t="str">
            <v>DUQUE DE CAXIAS</v>
          </cell>
        </row>
        <row r="16">
          <cell r="I16" t="str">
            <v>FORTALEZA</v>
          </cell>
        </row>
        <row r="17">
          <cell r="I17" t="str">
            <v>GOIANIA</v>
          </cell>
        </row>
        <row r="18">
          <cell r="I18" t="str">
            <v>GUAMARE</v>
          </cell>
        </row>
        <row r="19">
          <cell r="I19" t="str">
            <v>GUARULHOS - SP</v>
          </cell>
        </row>
        <row r="20">
          <cell r="I20" t="str">
            <v>IPOJUCA</v>
          </cell>
        </row>
        <row r="21">
          <cell r="I21" t="str">
            <v>ITABUNA</v>
          </cell>
        </row>
        <row r="22">
          <cell r="I22" t="str">
            <v>ITAJAI</v>
          </cell>
        </row>
        <row r="23">
          <cell r="I23" t="str">
            <v>JEQUIE</v>
          </cell>
        </row>
        <row r="24">
          <cell r="I24" t="str">
            <v>LARANJEIRAS</v>
          </cell>
        </row>
        <row r="25">
          <cell r="I25" t="str">
            <v>MACEIO</v>
          </cell>
        </row>
        <row r="26">
          <cell r="I26" t="str">
            <v>MONTES CLAROS</v>
          </cell>
        </row>
        <row r="27">
          <cell r="I27" t="str">
            <v>PAULINIA</v>
          </cell>
        </row>
        <row r="28">
          <cell r="I28" t="str">
            <v>SAO JOSE DO RIO PRETO</v>
          </cell>
        </row>
        <row r="29">
          <cell r="I29" t="str">
            <v>SAO JOSE DOS CAMPOS</v>
          </cell>
        </row>
        <row r="30">
          <cell r="I30" t="str">
            <v>SAO LUIS</v>
          </cell>
        </row>
        <row r="31">
          <cell r="I31" t="str">
            <v>SAO PAULO</v>
          </cell>
        </row>
        <row r="32">
          <cell r="I32" t="str">
            <v>UBERABA</v>
          </cell>
        </row>
        <row r="33">
          <cell r="I33" t="str">
            <v>UBERLANDIA</v>
          </cell>
        </row>
        <row r="34">
          <cell r="I34" t="str">
            <v>VITORIA</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ADO MÊS A MÊS"/>
    </sheetNames>
    <sheetDataSet>
      <sheetData sheetId="0"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1"/>
      <sheetName val="Plan2"/>
      <sheetName val="Plan3"/>
      <sheetName val="BP"/>
      <sheetName val="CASHJGV"/>
      <sheetName val="ORIGINAL"/>
    </sheetNames>
    <sheetDataSet>
      <sheetData sheetId="0"/>
      <sheetData sheetId="1"/>
      <sheetData sheetId="2"/>
      <sheetData sheetId="3" refreshError="1"/>
      <sheetData sheetId="4" refreshError="1"/>
      <sheetData sheetId="5"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e"/>
    </sheetNames>
    <sheetDataSet>
      <sheetData sheetId="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
      <sheetName val="REL"/>
      <sheetName val="DADOS"/>
      <sheetName val="FILIAIS"/>
      <sheetName val="MES"/>
      <sheetName val="PROD"/>
      <sheetName val="FAT_DIA"/>
    </sheetNames>
    <sheetDataSet>
      <sheetData sheetId="0" refreshError="1"/>
      <sheetData sheetId="1" refreshError="1"/>
      <sheetData sheetId="2"/>
      <sheetData sheetId="3"/>
      <sheetData sheetId="4"/>
      <sheetData sheetId="5"/>
      <sheetData sheetId="6"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 A Exhibit B-2"/>
      <sheetName val="Exhibit B1 - Pre Funding"/>
      <sheetName val="Final"/>
      <sheetName val="Detailed Adjustments"/>
      <sheetName val="MC Investors Funding"/>
      <sheetName val="MCII Funding"/>
      <sheetName val="MCIII Funding"/>
      <sheetName val="Great Hill Partners"/>
      <sheetName val="Great Hill Investors"/>
      <sheetName val="All Fund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Relatório_Cap. Mov x Esp. Ocios"/>
      <sheetName val="Relatório_Cap. Venda"/>
      <sheetName val="Base_CálculoComposiçãoCombustív"/>
      <sheetName val="Betim (MG)"/>
      <sheetName val="Duque de Caixas (RJ)"/>
      <sheetName val="Goiânia (Senador Canedo) GO"/>
      <sheetName val="Guarulhos (SP)"/>
      <sheetName val="LEM (Luís Eduardo Magalhães) BA"/>
      <sheetName val="Brasília (DF)"/>
      <sheetName val="Cuiabá (Várzea Grande) - (MT)"/>
      <sheetName val="Guamaré (RN)"/>
      <sheetName val="SJRP_São José do Rio Preto (SP)"/>
      <sheetName val="GMR POR PÓLO 2018 v 6"/>
      <sheetName val="DEMANDA MÉDIA 2017"/>
      <sheetName val="Tabela Ke e Ka"/>
      <sheetName val="% rateio"/>
      <sheetName val="Demanda_Plan Estratégico"/>
      <sheetName val="Nomes de Planilhas"/>
    </sheetNames>
    <sheetDataSet>
      <sheetData sheetId="0"/>
      <sheetData sheetId="1"/>
      <sheetData sheetId="2"/>
      <sheetData sheetId="3">
        <row r="2">
          <cell r="B2">
            <v>0.73</v>
          </cell>
        </row>
        <row r="7">
          <cell r="B7">
            <v>0.75</v>
          </cell>
        </row>
      </sheetData>
      <sheetData sheetId="4">
        <row r="162">
          <cell r="N162">
            <v>30679.923013682863</v>
          </cell>
        </row>
      </sheetData>
      <sheetData sheetId="5">
        <row r="174">
          <cell r="N174">
            <v>18372.580256151505</v>
          </cell>
        </row>
      </sheetData>
      <sheetData sheetId="6">
        <row r="141">
          <cell r="K141">
            <v>6367.6293983166324</v>
          </cell>
        </row>
      </sheetData>
      <sheetData sheetId="7">
        <row r="159">
          <cell r="N159">
            <v>37949.765207782177</v>
          </cell>
        </row>
      </sheetData>
      <sheetData sheetId="8">
        <row r="141">
          <cell r="K141">
            <v>2762.2719550083798</v>
          </cell>
        </row>
      </sheetData>
      <sheetData sheetId="9">
        <row r="133">
          <cell r="K133">
            <v>5400.869967317687</v>
          </cell>
        </row>
      </sheetData>
      <sheetData sheetId="10">
        <row r="148">
          <cell r="K148">
            <v>1872.0137903777882</v>
          </cell>
        </row>
      </sheetData>
      <sheetData sheetId="11">
        <row r="152">
          <cell r="N152">
            <v>22042.495260707965</v>
          </cell>
        </row>
      </sheetData>
      <sheetData sheetId="12">
        <row r="128">
          <cell r="K128">
            <v>6246.7719966909872</v>
          </cell>
        </row>
      </sheetData>
      <sheetData sheetId="13">
        <row r="6">
          <cell r="A6" t="str">
            <v>ACAILANDIAEtanol Hidratado</v>
          </cell>
        </row>
      </sheetData>
      <sheetData sheetId="14">
        <row r="50">
          <cell r="J50">
            <v>3581.8333333333335</v>
          </cell>
        </row>
      </sheetData>
      <sheetData sheetId="15">
        <row r="1">
          <cell r="A1">
            <v>9.9999999999992369E-4</v>
          </cell>
        </row>
      </sheetData>
      <sheetData sheetId="16"/>
      <sheetData sheetId="17"/>
      <sheetData sheetId="18"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CO COMPARATIVA PARQUE"/>
      <sheetName val="DATOS MENSUALES 98"/>
      <sheetName val="PPTO MENSUAL 98"/>
      <sheetName val="C.M. % BAJAS SOBRE PARQUE"/>
      <sheetName val="DATOS ACUMULADOS 98"/>
      <sheetName val="COMPARATIVA PARQUE MOVILINE"/>
      <sheetName val="COMPARATIVA PARQUE MOVISTAR"/>
      <sheetName val="I.G. % BAJAS  SOBRE PARQUE"/>
      <sheetName val="Bahia"/>
      <sheetName val="Sergipe"/>
      <sheetName val="Teleleste"/>
      <sheetName val="JAN"/>
      <sheetName val="FEV"/>
      <sheetName val="MAR"/>
      <sheetName val="ABR"/>
      <sheetName val="MAI"/>
      <sheetName val="JUN"/>
      <sheetName val="JUL"/>
      <sheetName val="AGO"/>
      <sheetName val="SET"/>
      <sheetName val="OUT"/>
      <sheetName val="NOV"/>
      <sheetName val="DEZ"/>
      <sheetName val="presenta"/>
      <sheetName val="Ativo Realizado"/>
      <sheetName val="Passivo Realizado"/>
      <sheetName val="Ativo Acumulado"/>
      <sheetName val="Passivo Acumulado"/>
      <sheetName val="DEM. RESULT Realizado"/>
      <sheetName val="DEM. RESULT Acumulado"/>
      <sheetName val="Receita Contrato Realizado"/>
      <sheetName val="Receita Contrato Acumulado"/>
      <sheetName val="Receita Pré-Pago Realizado"/>
      <sheetName val="Receita Pré-pago Acumulado"/>
      <sheetName val="Receita Total Realizado"/>
      <sheetName val="Receita Total Acumulado"/>
      <sheetName val="Receitas2"/>
      <sheetName val="Estrutura de Custo Contrato"/>
      <sheetName val="Estrutura de Custo Pré-pago"/>
      <sheetName val="Dados Físicos "/>
      <sheetName val="Call Center"/>
      <sheetName val="Minutos de Promoções Contrato"/>
      <sheetName val="Calidad ( Rede)"/>
      <sheetName val="Demanda "/>
      <sheetName val="Canais"/>
      <sheetName val="Marketing"/>
      <sheetName val="Baixas "/>
      <sheetName val="Ativação-Recarga"/>
      <sheetName val="BEntrada"/>
      <sheetName val="Custo de Recarga"/>
      <sheetName val="Situação do Parque"/>
      <sheetName val="Altas diárias "/>
      <sheetName val="Parque por Plano"/>
      <sheetName val="Dados de Interes"/>
      <sheetName val="SVA"/>
      <sheetName val="TráfegoContrato"/>
      <sheetName val="TráfegoPrepago"/>
      <sheetName val="liquid-RJ"/>
      <sheetName val="Min RJ"/>
      <sheetName val="desglose inversiones"/>
      <sheetName val="ORIGENS E APLICAÇÕES"/>
      <sheetName val="RecHum"/>
      <sheetName val="RecHum2"/>
      <sheetName val="RecHum3"/>
      <sheetName val="CASCADA"/>
      <sheetName val="Inadimplencia"/>
      <sheetName val="PARQUE TSD"/>
      <sheetName val="BA_R$_PF"/>
      <sheetName val="BA_R$_PJ"/>
      <sheetName val="BA_MIN_PF"/>
      <sheetName val="BA_MIN_PJ"/>
      <sheetName val="BA_CHA_PF"/>
      <sheetName val="BA_CHA_PJ"/>
      <sheetName val="SE_R$_PF"/>
      <sheetName val="SE_R$_PJ"/>
      <sheetName val="SE_MIN_PF"/>
      <sheetName val="SE_MIN_PJ"/>
      <sheetName val="SE_CHA_PF"/>
      <sheetName val="SE_CHA_PJ"/>
    </sheetNames>
    <sheetDataSet>
      <sheetData sheetId="0" refreshError="1"/>
      <sheetData sheetId="1"/>
      <sheetData sheetId="2"/>
      <sheetData sheetId="3"/>
      <sheetData sheetId="4"/>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U Todo"/>
      <sheetName val="RESTO-LATIN"/>
      <sheetName val="PANAMA"/>
      <sheetName val="BUSC-HOM"/>
      <sheetName val="sust-cod-hom-otr-pais"/>
      <sheetName val="disr-nvo-cod"/>
      <sheetName val="9miles-libres"/>
      <sheetName val="REV-COD-SKU-TODO"/>
      <sheetName val="CODIG-HOJA-SKU-TODO"/>
      <sheetName val="ORDEN-NVOS-COD"/>
      <sheetName val="SKU Todo FINAL"/>
      <sheetName val="BRASIL"/>
      <sheetName val="BRASIL-1"/>
      <sheetName val="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3">
          <cell r="B3">
            <v>376</v>
          </cell>
        </row>
        <row r="4">
          <cell r="B4">
            <v>390</v>
          </cell>
        </row>
        <row r="5">
          <cell r="B5">
            <v>390</v>
          </cell>
        </row>
        <row r="6">
          <cell r="B6">
            <v>390</v>
          </cell>
        </row>
        <row r="7">
          <cell r="B7">
            <v>500</v>
          </cell>
        </row>
        <row r="8">
          <cell r="B8">
            <v>19</v>
          </cell>
        </row>
        <row r="9">
          <cell r="B9">
            <v>6061</v>
          </cell>
        </row>
        <row r="10">
          <cell r="B10">
            <v>365</v>
          </cell>
        </row>
        <row r="11">
          <cell r="B11">
            <v>6070</v>
          </cell>
        </row>
        <row r="12">
          <cell r="B12">
            <v>6050</v>
          </cell>
        </row>
        <row r="13">
          <cell r="B13">
            <v>452</v>
          </cell>
        </row>
        <row r="14">
          <cell r="B14">
            <v>452</v>
          </cell>
        </row>
        <row r="15">
          <cell r="B15">
            <v>6054</v>
          </cell>
        </row>
        <row r="16">
          <cell r="B16">
            <v>6054</v>
          </cell>
        </row>
        <row r="17">
          <cell r="B17">
            <v>191</v>
          </cell>
        </row>
        <row r="18">
          <cell r="B18">
            <v>190</v>
          </cell>
        </row>
        <row r="19">
          <cell r="B19">
            <v>6053</v>
          </cell>
        </row>
        <row r="20">
          <cell r="B20">
            <v>331</v>
          </cell>
        </row>
        <row r="21">
          <cell r="B21">
            <v>331</v>
          </cell>
        </row>
        <row r="22">
          <cell r="B22">
            <v>378</v>
          </cell>
        </row>
        <row r="23">
          <cell r="B23">
            <v>378</v>
          </cell>
        </row>
        <row r="24">
          <cell r="B24">
            <v>6058</v>
          </cell>
        </row>
        <row r="25">
          <cell r="B25">
            <v>6056</v>
          </cell>
        </row>
        <row r="26">
          <cell r="B26">
            <v>157</v>
          </cell>
        </row>
        <row r="27">
          <cell r="B27">
            <v>6059</v>
          </cell>
        </row>
        <row r="28">
          <cell r="B28">
            <v>700</v>
          </cell>
        </row>
        <row r="29">
          <cell r="B29">
            <v>124</v>
          </cell>
        </row>
        <row r="30">
          <cell r="B30">
            <v>6073</v>
          </cell>
        </row>
        <row r="31">
          <cell r="B31">
            <v>6074</v>
          </cell>
        </row>
        <row r="32">
          <cell r="B32">
            <v>6071</v>
          </cell>
        </row>
        <row r="33">
          <cell r="B33">
            <v>6075</v>
          </cell>
        </row>
        <row r="34">
          <cell r="B34">
            <v>6064</v>
          </cell>
        </row>
        <row r="35">
          <cell r="B35">
            <v>6064</v>
          </cell>
        </row>
        <row r="36">
          <cell r="B36">
            <v>6067</v>
          </cell>
        </row>
        <row r="37">
          <cell r="B37">
            <v>6068</v>
          </cell>
        </row>
        <row r="38">
          <cell r="B38">
            <v>6069</v>
          </cell>
        </row>
        <row r="39">
          <cell r="B39">
            <v>6062</v>
          </cell>
        </row>
        <row r="40">
          <cell r="B40">
            <v>6063</v>
          </cell>
        </row>
        <row r="41">
          <cell r="B41">
            <v>396</v>
          </cell>
        </row>
        <row r="42">
          <cell r="B42">
            <v>6110</v>
          </cell>
        </row>
        <row r="43">
          <cell r="B43">
            <v>6112</v>
          </cell>
        </row>
        <row r="44">
          <cell r="B44">
            <v>6113</v>
          </cell>
        </row>
        <row r="45">
          <cell r="B45">
            <v>6102</v>
          </cell>
        </row>
        <row r="46">
          <cell r="B46">
            <v>6103</v>
          </cell>
        </row>
        <row r="47">
          <cell r="B47">
            <v>6105</v>
          </cell>
        </row>
        <row r="48">
          <cell r="B48">
            <v>6105</v>
          </cell>
        </row>
        <row r="49">
          <cell r="B49">
            <v>281</v>
          </cell>
        </row>
        <row r="50">
          <cell r="B50">
            <v>280</v>
          </cell>
        </row>
        <row r="51">
          <cell r="B51">
            <v>6104</v>
          </cell>
        </row>
        <row r="52">
          <cell r="B52">
            <v>6106</v>
          </cell>
        </row>
        <row r="53">
          <cell r="B53">
            <v>339</v>
          </cell>
        </row>
        <row r="54">
          <cell r="B54">
            <v>6107</v>
          </cell>
        </row>
        <row r="55">
          <cell r="B55">
            <v>6111</v>
          </cell>
        </row>
        <row r="56">
          <cell r="B56">
            <v>1973</v>
          </cell>
        </row>
        <row r="57">
          <cell r="B57">
            <v>6115</v>
          </cell>
        </row>
        <row r="58">
          <cell r="B58">
            <v>6118</v>
          </cell>
        </row>
        <row r="59">
          <cell r="B59">
            <v>248</v>
          </cell>
        </row>
        <row r="60">
          <cell r="B60">
            <v>6116</v>
          </cell>
        </row>
        <row r="61">
          <cell r="B61">
            <v>6114</v>
          </cell>
        </row>
        <row r="62">
          <cell r="B62">
            <v>6108</v>
          </cell>
        </row>
        <row r="63">
          <cell r="B63">
            <v>6109</v>
          </cell>
        </row>
        <row r="64">
          <cell r="B64">
            <v>6264</v>
          </cell>
        </row>
        <row r="65">
          <cell r="B65">
            <v>6265</v>
          </cell>
        </row>
        <row r="66">
          <cell r="B66">
            <v>6258</v>
          </cell>
        </row>
        <row r="67">
          <cell r="B67">
            <v>6250</v>
          </cell>
        </row>
        <row r="68">
          <cell r="B68">
            <v>6252</v>
          </cell>
        </row>
        <row r="69">
          <cell r="B69">
            <v>240</v>
          </cell>
        </row>
        <row r="70">
          <cell r="B70">
            <v>6253</v>
          </cell>
        </row>
        <row r="71">
          <cell r="B71">
            <v>6257</v>
          </cell>
        </row>
        <row r="72">
          <cell r="B72">
            <v>6255</v>
          </cell>
        </row>
        <row r="73">
          <cell r="B73">
            <v>607</v>
          </cell>
        </row>
        <row r="74">
          <cell r="B74">
            <v>6263</v>
          </cell>
        </row>
        <row r="75">
          <cell r="B75">
            <v>6271</v>
          </cell>
        </row>
        <row r="76">
          <cell r="B76">
            <v>6273</v>
          </cell>
        </row>
        <row r="77">
          <cell r="B77">
            <v>6274</v>
          </cell>
        </row>
        <row r="78">
          <cell r="B78">
            <v>6270</v>
          </cell>
        </row>
        <row r="79">
          <cell r="B79">
            <v>6272</v>
          </cell>
        </row>
        <row r="80">
          <cell r="B80">
            <v>6266</v>
          </cell>
        </row>
        <row r="81">
          <cell r="B81">
            <v>6259</v>
          </cell>
        </row>
        <row r="82">
          <cell r="B82">
            <v>6260</v>
          </cell>
        </row>
        <row r="83">
          <cell r="B83">
            <v>780</v>
          </cell>
        </row>
        <row r="84">
          <cell r="B84">
            <v>6388</v>
          </cell>
        </row>
        <row r="85">
          <cell r="B85">
            <v>6386</v>
          </cell>
        </row>
        <row r="86">
          <cell r="B86">
            <v>711</v>
          </cell>
        </row>
        <row r="87">
          <cell r="B87">
            <v>6370</v>
          </cell>
        </row>
        <row r="88">
          <cell r="B88">
            <v>6371</v>
          </cell>
        </row>
        <row r="89">
          <cell r="B89">
            <v>6376</v>
          </cell>
        </row>
        <row r="90">
          <cell r="B90">
            <v>6373</v>
          </cell>
        </row>
        <row r="91">
          <cell r="B91">
            <v>6377</v>
          </cell>
        </row>
        <row r="92">
          <cell r="B92">
            <v>6380</v>
          </cell>
        </row>
        <row r="93">
          <cell r="B93">
            <v>6378</v>
          </cell>
        </row>
        <row r="94">
          <cell r="B94">
            <v>6379</v>
          </cell>
        </row>
        <row r="95">
          <cell r="B95">
            <v>6381</v>
          </cell>
        </row>
        <row r="96">
          <cell r="B96">
            <v>6382</v>
          </cell>
        </row>
        <row r="97">
          <cell r="B97">
            <v>6387</v>
          </cell>
        </row>
        <row r="98">
          <cell r="B98">
            <v>6393</v>
          </cell>
        </row>
        <row r="99">
          <cell r="B99">
            <v>6396</v>
          </cell>
        </row>
        <row r="100">
          <cell r="B100">
            <v>6397</v>
          </cell>
        </row>
        <row r="101">
          <cell r="B101">
            <v>6392</v>
          </cell>
        </row>
        <row r="102">
          <cell r="B102">
            <v>6394</v>
          </cell>
        </row>
        <row r="103">
          <cell r="B103">
            <v>6389</v>
          </cell>
        </row>
        <row r="104">
          <cell r="B104">
            <v>6384</v>
          </cell>
        </row>
        <row r="105">
          <cell r="B105">
            <v>6385</v>
          </cell>
        </row>
        <row r="106">
          <cell r="B106">
            <v>2080</v>
          </cell>
        </row>
        <row r="107">
          <cell r="B107">
            <v>6497</v>
          </cell>
        </row>
        <row r="108">
          <cell r="B108">
            <v>6491</v>
          </cell>
        </row>
        <row r="109">
          <cell r="B109">
            <v>6485</v>
          </cell>
        </row>
        <row r="110">
          <cell r="B110">
            <v>6486</v>
          </cell>
        </row>
        <row r="111">
          <cell r="B111">
            <v>170</v>
          </cell>
        </row>
        <row r="112">
          <cell r="B112">
            <v>6487</v>
          </cell>
        </row>
        <row r="113">
          <cell r="B113">
            <v>2023</v>
          </cell>
        </row>
        <row r="114">
          <cell r="B114">
            <v>6490</v>
          </cell>
        </row>
        <row r="115">
          <cell r="B115">
            <v>6489</v>
          </cell>
        </row>
        <row r="116">
          <cell r="B116">
            <v>6492</v>
          </cell>
        </row>
        <row r="117">
          <cell r="B117">
            <v>6493</v>
          </cell>
        </row>
        <row r="118">
          <cell r="B118">
            <v>6496</v>
          </cell>
        </row>
        <row r="119">
          <cell r="B119">
            <v>1344</v>
          </cell>
        </row>
        <row r="120">
          <cell r="B120">
            <v>1333</v>
          </cell>
        </row>
        <row r="121">
          <cell r="B121">
            <v>6499</v>
          </cell>
        </row>
        <row r="122">
          <cell r="B122">
            <v>6502</v>
          </cell>
        </row>
        <row r="123">
          <cell r="B123">
            <v>6503</v>
          </cell>
        </row>
        <row r="124">
          <cell r="B124">
            <v>6500</v>
          </cell>
        </row>
        <row r="125">
          <cell r="B125">
            <v>6498</v>
          </cell>
        </row>
        <row r="126">
          <cell r="B126">
            <v>6494</v>
          </cell>
        </row>
        <row r="127">
          <cell r="B127">
            <v>6495</v>
          </cell>
        </row>
        <row r="128">
          <cell r="B128">
            <v>879</v>
          </cell>
        </row>
        <row r="129">
          <cell r="B129">
            <v>6472</v>
          </cell>
        </row>
        <row r="130">
          <cell r="B130">
            <v>6473</v>
          </cell>
        </row>
        <row r="131">
          <cell r="B131">
            <v>6480</v>
          </cell>
        </row>
        <row r="132">
          <cell r="B132">
            <v>6374</v>
          </cell>
        </row>
        <row r="133">
          <cell r="B133">
            <v>6390</v>
          </cell>
        </row>
        <row r="134">
          <cell r="B134">
            <v>6130</v>
          </cell>
        </row>
        <row r="135">
          <cell r="B135">
            <v>6267</v>
          </cell>
        </row>
        <row r="136">
          <cell r="B136">
            <v>6268</v>
          </cell>
        </row>
        <row r="137">
          <cell r="B137">
            <v>6251</v>
          </cell>
        </row>
        <row r="138">
          <cell r="B138">
            <v>6254</v>
          </cell>
        </row>
        <row r="139">
          <cell r="B139">
            <v>6256</v>
          </cell>
        </row>
        <row r="140">
          <cell r="B140">
            <v>6269</v>
          </cell>
        </row>
        <row r="141">
          <cell r="B141">
            <v>6261</v>
          </cell>
        </row>
        <row r="142">
          <cell r="B142">
            <v>6262</v>
          </cell>
        </row>
        <row r="143">
          <cell r="B143">
            <v>6134</v>
          </cell>
        </row>
        <row r="144">
          <cell r="B144">
            <v>6135</v>
          </cell>
        </row>
        <row r="145">
          <cell r="B145">
            <v>6136</v>
          </cell>
        </row>
        <row r="146">
          <cell r="B146">
            <v>6133</v>
          </cell>
        </row>
        <row r="147">
          <cell r="B147">
            <v>6131</v>
          </cell>
        </row>
        <row r="148">
          <cell r="B148">
            <v>6132</v>
          </cell>
        </row>
        <row r="149">
          <cell r="B149">
            <v>6315</v>
          </cell>
        </row>
        <row r="150">
          <cell r="B150">
            <v>6316</v>
          </cell>
        </row>
        <row r="151">
          <cell r="B151">
            <v>6328</v>
          </cell>
        </row>
        <row r="152">
          <cell r="B152">
            <v>6318</v>
          </cell>
        </row>
        <row r="153">
          <cell r="B153">
            <v>6329</v>
          </cell>
        </row>
        <row r="154">
          <cell r="B154">
            <v>6319</v>
          </cell>
        </row>
        <row r="155">
          <cell r="B155">
            <v>6330</v>
          </cell>
        </row>
        <row r="156">
          <cell r="B156">
            <v>6320</v>
          </cell>
        </row>
        <row r="157">
          <cell r="B157">
            <v>6331</v>
          </cell>
        </row>
        <row r="158">
          <cell r="B158">
            <v>6321</v>
          </cell>
        </row>
        <row r="159">
          <cell r="B159">
            <v>6332</v>
          </cell>
        </row>
        <row r="160">
          <cell r="B160">
            <v>6322</v>
          </cell>
        </row>
        <row r="161">
          <cell r="B161">
            <v>6333</v>
          </cell>
        </row>
        <row r="162">
          <cell r="B162">
            <v>6323</v>
          </cell>
        </row>
        <row r="163">
          <cell r="B163">
            <v>6334</v>
          </cell>
        </row>
        <row r="164">
          <cell r="B164">
            <v>6324</v>
          </cell>
        </row>
        <row r="165">
          <cell r="B165">
            <v>6335</v>
          </cell>
        </row>
        <row r="166">
          <cell r="B166">
            <v>6325</v>
          </cell>
        </row>
        <row r="167">
          <cell r="B167">
            <v>6336</v>
          </cell>
        </row>
        <row r="168">
          <cell r="B168">
            <v>6326</v>
          </cell>
        </row>
        <row r="169">
          <cell r="B169">
            <v>6337</v>
          </cell>
        </row>
        <row r="170">
          <cell r="B170">
            <v>6327</v>
          </cell>
        </row>
        <row r="171">
          <cell r="B171">
            <v>2180</v>
          </cell>
        </row>
        <row r="172">
          <cell r="B172">
            <v>6513</v>
          </cell>
        </row>
        <row r="173">
          <cell r="B173">
            <v>6510</v>
          </cell>
        </row>
        <row r="174">
          <cell r="B174">
            <v>305</v>
          </cell>
        </row>
        <row r="175">
          <cell r="B175">
            <v>6511</v>
          </cell>
        </row>
        <row r="176">
          <cell r="B176">
            <v>6514</v>
          </cell>
        </row>
        <row r="177">
          <cell r="B177">
            <v>6512</v>
          </cell>
        </row>
        <row r="178">
          <cell r="B178">
            <v>6433</v>
          </cell>
        </row>
        <row r="179">
          <cell r="B179">
            <v>6434</v>
          </cell>
        </row>
        <row r="180">
          <cell r="B180">
            <v>6420</v>
          </cell>
        </row>
        <row r="181">
          <cell r="B181">
            <v>6423</v>
          </cell>
        </row>
        <row r="182">
          <cell r="B182">
            <v>6424</v>
          </cell>
        </row>
        <row r="183">
          <cell r="B183">
            <v>6428</v>
          </cell>
        </row>
        <row r="184">
          <cell r="B184">
            <v>6427</v>
          </cell>
        </row>
        <row r="185">
          <cell r="B185">
            <v>6438</v>
          </cell>
        </row>
        <row r="186">
          <cell r="B186">
            <v>6440</v>
          </cell>
        </row>
        <row r="187">
          <cell r="B187">
            <v>6441</v>
          </cell>
        </row>
        <row r="188">
          <cell r="B188">
            <v>6435</v>
          </cell>
        </row>
        <row r="189">
          <cell r="B189">
            <v>6430</v>
          </cell>
        </row>
        <row r="190">
          <cell r="B190">
            <v>6431</v>
          </cell>
        </row>
        <row r="191">
          <cell r="B191">
            <v>6436</v>
          </cell>
        </row>
        <row r="192">
          <cell r="B192">
            <v>6437</v>
          </cell>
        </row>
        <row r="193">
          <cell r="B193">
            <v>6421</v>
          </cell>
        </row>
        <row r="194">
          <cell r="B194">
            <v>6432</v>
          </cell>
        </row>
        <row r="195">
          <cell r="B195">
            <v>6425</v>
          </cell>
        </row>
        <row r="196">
          <cell r="B196">
            <v>6439</v>
          </cell>
        </row>
        <row r="197">
          <cell r="B197">
            <v>6442</v>
          </cell>
        </row>
        <row r="198">
          <cell r="B198">
            <v>6422</v>
          </cell>
        </row>
        <row r="199">
          <cell r="B199">
            <v>6426</v>
          </cell>
        </row>
        <row r="200">
          <cell r="B200">
            <v>6360</v>
          </cell>
        </row>
        <row r="201">
          <cell r="B201">
            <v>6361</v>
          </cell>
        </row>
        <row r="202">
          <cell r="B202">
            <v>6345</v>
          </cell>
        </row>
        <row r="203">
          <cell r="B203">
            <v>6348</v>
          </cell>
        </row>
        <row r="204">
          <cell r="B204">
            <v>6349</v>
          </cell>
        </row>
        <row r="205">
          <cell r="B205">
            <v>6350</v>
          </cell>
        </row>
        <row r="206">
          <cell r="B206">
            <v>6355</v>
          </cell>
        </row>
        <row r="207">
          <cell r="B207">
            <v>6359</v>
          </cell>
        </row>
        <row r="208">
          <cell r="B208">
            <v>6365</v>
          </cell>
        </row>
        <row r="209">
          <cell r="B209">
            <v>6357</v>
          </cell>
        </row>
        <row r="210">
          <cell r="B210">
            <v>6358</v>
          </cell>
        </row>
        <row r="211">
          <cell r="B211">
            <v>6346</v>
          </cell>
        </row>
        <row r="212">
          <cell r="B212">
            <v>6362</v>
          </cell>
        </row>
        <row r="213">
          <cell r="B213">
            <v>6351</v>
          </cell>
        </row>
        <row r="214">
          <cell r="B214">
            <v>6363</v>
          </cell>
        </row>
        <row r="215">
          <cell r="B215">
            <v>6352</v>
          </cell>
        </row>
        <row r="216">
          <cell r="B216">
            <v>6347</v>
          </cell>
        </row>
        <row r="217">
          <cell r="B217">
            <v>6353</v>
          </cell>
        </row>
        <row r="218">
          <cell r="B218">
            <v>6356</v>
          </cell>
        </row>
        <row r="219">
          <cell r="B219">
            <v>6364</v>
          </cell>
        </row>
        <row r="220">
          <cell r="B220">
            <v>6469</v>
          </cell>
        </row>
        <row r="221">
          <cell r="B221">
            <v>6470</v>
          </cell>
        </row>
        <row r="222">
          <cell r="B222">
            <v>6466</v>
          </cell>
        </row>
        <row r="223">
          <cell r="B223">
            <v>6467</v>
          </cell>
        </row>
        <row r="224">
          <cell r="B224">
            <v>6468</v>
          </cell>
        </row>
        <row r="225">
          <cell r="B225">
            <v>6471</v>
          </cell>
        </row>
        <row r="226">
          <cell r="B226">
            <v>6465</v>
          </cell>
        </row>
        <row r="227">
          <cell r="B227">
            <v>6030</v>
          </cell>
        </row>
        <row r="228">
          <cell r="B228">
            <v>6032</v>
          </cell>
        </row>
        <row r="229">
          <cell r="B229">
            <v>6033</v>
          </cell>
        </row>
        <row r="230">
          <cell r="B230">
            <v>6031</v>
          </cell>
        </row>
        <row r="231">
          <cell r="B231">
            <v>6280</v>
          </cell>
        </row>
        <row r="232">
          <cell r="B232">
            <v>6280</v>
          </cell>
        </row>
        <row r="233">
          <cell r="B233">
            <v>6281</v>
          </cell>
        </row>
        <row r="234">
          <cell r="B234">
            <v>6282</v>
          </cell>
        </row>
        <row r="235">
          <cell r="B235">
            <v>6282</v>
          </cell>
        </row>
        <row r="236">
          <cell r="B236">
            <v>6283</v>
          </cell>
        </row>
        <row r="237">
          <cell r="B237">
            <v>6283</v>
          </cell>
        </row>
        <row r="238">
          <cell r="B238">
            <v>6284</v>
          </cell>
        </row>
        <row r="239">
          <cell r="B239">
            <v>6284</v>
          </cell>
        </row>
        <row r="240">
          <cell r="B240">
            <v>6285</v>
          </cell>
        </row>
        <row r="241">
          <cell r="B241">
            <v>6286</v>
          </cell>
        </row>
        <row r="242">
          <cell r="B242">
            <v>6288</v>
          </cell>
        </row>
        <row r="243">
          <cell r="B243">
            <v>6289</v>
          </cell>
        </row>
        <row r="244">
          <cell r="B244">
            <v>6287</v>
          </cell>
        </row>
        <row r="245">
          <cell r="B245">
            <v>6290</v>
          </cell>
        </row>
        <row r="246">
          <cell r="B246">
            <v>6446</v>
          </cell>
        </row>
        <row r="247">
          <cell r="B247">
            <v>6447</v>
          </cell>
        </row>
        <row r="248">
          <cell r="B248">
            <v>6448</v>
          </cell>
        </row>
        <row r="249">
          <cell r="B249">
            <v>6448</v>
          </cell>
        </row>
        <row r="250">
          <cell r="B250">
            <v>6449</v>
          </cell>
        </row>
        <row r="251">
          <cell r="B251">
            <v>6450</v>
          </cell>
        </row>
        <row r="252">
          <cell r="B252">
            <v>6450</v>
          </cell>
        </row>
        <row r="253">
          <cell r="B253">
            <v>6034</v>
          </cell>
        </row>
        <row r="254">
          <cell r="B254">
            <v>6035</v>
          </cell>
        </row>
        <row r="255">
          <cell r="B255">
            <v>6000</v>
          </cell>
        </row>
        <row r="256">
          <cell r="B256">
            <v>6002</v>
          </cell>
        </row>
        <row r="257">
          <cell r="B257">
            <v>6003</v>
          </cell>
        </row>
        <row r="258">
          <cell r="B258">
            <v>6004</v>
          </cell>
        </row>
        <row r="259">
          <cell r="B259">
            <v>6005</v>
          </cell>
        </row>
        <row r="260">
          <cell r="B260">
            <v>6006</v>
          </cell>
        </row>
        <row r="261">
          <cell r="B261">
            <v>6007</v>
          </cell>
        </row>
        <row r="262">
          <cell r="B262">
            <v>6008</v>
          </cell>
        </row>
        <row r="263">
          <cell r="B263">
            <v>6009</v>
          </cell>
        </row>
        <row r="264">
          <cell r="B264">
            <v>6010</v>
          </cell>
        </row>
        <row r="265">
          <cell r="B265">
            <v>6051</v>
          </cell>
        </row>
        <row r="266">
          <cell r="B266">
            <v>6051</v>
          </cell>
        </row>
        <row r="267">
          <cell r="B267">
            <v>6051</v>
          </cell>
        </row>
        <row r="268">
          <cell r="B268">
            <v>6488</v>
          </cell>
        </row>
        <row r="269">
          <cell r="B269">
            <v>353</v>
          </cell>
        </row>
        <row r="270">
          <cell r="B270">
            <v>6317</v>
          </cell>
        </row>
        <row r="271">
          <cell r="B271">
            <v>6429</v>
          </cell>
        </row>
        <row r="272">
          <cell r="B272">
            <v>6443</v>
          </cell>
        </row>
        <row r="273">
          <cell r="B273">
            <v>6354</v>
          </cell>
        </row>
        <row r="274">
          <cell r="B274">
            <v>6120</v>
          </cell>
        </row>
        <row r="275">
          <cell r="B275">
            <v>6119</v>
          </cell>
        </row>
        <row r="276">
          <cell r="B276">
            <v>6275</v>
          </cell>
        </row>
        <row r="277">
          <cell r="B277">
            <v>6398</v>
          </cell>
        </row>
        <row r="278">
          <cell r="B278">
            <v>6399</v>
          </cell>
        </row>
        <row r="279">
          <cell r="B279">
            <v>6445</v>
          </cell>
        </row>
        <row r="280">
          <cell r="B280">
            <v>6036</v>
          </cell>
        </row>
        <row r="281">
          <cell r="B281">
            <v>6121</v>
          </cell>
        </row>
        <row r="282">
          <cell r="B282">
            <v>6515</v>
          </cell>
        </row>
        <row r="283">
          <cell r="B283">
            <v>6369</v>
          </cell>
        </row>
        <row r="284">
          <cell r="B284">
            <v>6516</v>
          </cell>
        </row>
        <row r="285">
          <cell r="B285">
            <v>6123</v>
          </cell>
        </row>
        <row r="286">
          <cell r="B286">
            <v>6525</v>
          </cell>
        </row>
        <row r="287">
          <cell r="B287">
            <v>6520</v>
          </cell>
        </row>
        <row r="288">
          <cell r="B288">
            <v>6521</v>
          </cell>
        </row>
        <row r="289">
          <cell r="B289">
            <v>6522</v>
          </cell>
        </row>
        <row r="290">
          <cell r="B290">
            <v>6523</v>
          </cell>
        </row>
        <row r="291">
          <cell r="B291">
            <v>6524</v>
          </cell>
        </row>
        <row r="292">
          <cell r="B292">
            <v>6061</v>
          </cell>
        </row>
        <row r="293">
          <cell r="B293">
            <v>6060</v>
          </cell>
        </row>
        <row r="294">
          <cell r="B294">
            <v>169</v>
          </cell>
        </row>
        <row r="295">
          <cell r="B295">
            <v>190</v>
          </cell>
        </row>
        <row r="296">
          <cell r="B296">
            <v>192</v>
          </cell>
        </row>
        <row r="297">
          <cell r="B297">
            <v>6065</v>
          </cell>
        </row>
        <row r="298">
          <cell r="B298">
            <v>390</v>
          </cell>
        </row>
        <row r="299">
          <cell r="B299">
            <v>6058</v>
          </cell>
        </row>
        <row r="300">
          <cell r="B300">
            <v>6055</v>
          </cell>
        </row>
        <row r="301">
          <cell r="B301">
            <v>6052</v>
          </cell>
        </row>
        <row r="302">
          <cell r="B302">
            <v>101</v>
          </cell>
        </row>
        <row r="303">
          <cell r="B303">
            <v>201</v>
          </cell>
        </row>
        <row r="304">
          <cell r="B304">
            <v>6072</v>
          </cell>
        </row>
        <row r="305">
          <cell r="B305">
            <v>6117</v>
          </cell>
        </row>
        <row r="306">
          <cell r="B306">
            <v>6110</v>
          </cell>
        </row>
        <row r="307">
          <cell r="B307">
            <v>19</v>
          </cell>
        </row>
        <row r="308">
          <cell r="B308">
            <v>280</v>
          </cell>
        </row>
        <row r="309">
          <cell r="B309">
            <v>6057</v>
          </cell>
        </row>
        <row r="310">
          <cell r="B310">
            <v>6076</v>
          </cell>
        </row>
        <row r="311">
          <cell r="B311">
            <v>6103</v>
          </cell>
        </row>
        <row r="312">
          <cell r="B312">
            <v>110</v>
          </cell>
        </row>
        <row r="313">
          <cell r="B313">
            <v>157</v>
          </cell>
        </row>
        <row r="314">
          <cell r="B314">
            <v>339</v>
          </cell>
        </row>
        <row r="315">
          <cell r="B315">
            <v>2017</v>
          </cell>
        </row>
        <row r="316">
          <cell r="B316">
            <v>2011</v>
          </cell>
        </row>
        <row r="317">
          <cell r="B317">
            <v>6164</v>
          </cell>
        </row>
        <row r="318">
          <cell r="B318">
            <v>6165</v>
          </cell>
        </row>
        <row r="319">
          <cell r="B319">
            <v>6166</v>
          </cell>
        </row>
        <row r="320">
          <cell r="B320">
            <v>6167</v>
          </cell>
        </row>
        <row r="321">
          <cell r="B321">
            <v>6168</v>
          </cell>
        </row>
        <row r="322">
          <cell r="B322">
            <v>6169</v>
          </cell>
        </row>
        <row r="323">
          <cell r="B323">
            <v>6170</v>
          </cell>
        </row>
        <row r="324">
          <cell r="B324">
            <v>6171</v>
          </cell>
        </row>
        <row r="325">
          <cell r="B325">
            <v>6160</v>
          </cell>
        </row>
        <row r="326">
          <cell r="B326">
            <v>6161</v>
          </cell>
        </row>
        <row r="327">
          <cell r="B327">
            <v>6162</v>
          </cell>
        </row>
        <row r="328">
          <cell r="B328">
            <v>6163</v>
          </cell>
        </row>
        <row r="329">
          <cell r="B329">
            <v>6220</v>
          </cell>
        </row>
        <row r="330">
          <cell r="B330">
            <v>6221</v>
          </cell>
        </row>
        <row r="331">
          <cell r="B331">
            <v>6222</v>
          </cell>
        </row>
        <row r="332">
          <cell r="B332">
            <v>6223</v>
          </cell>
        </row>
        <row r="333">
          <cell r="B333">
            <v>6224</v>
          </cell>
        </row>
        <row r="334">
          <cell r="B334">
            <v>6225</v>
          </cell>
        </row>
        <row r="335">
          <cell r="B335">
            <v>6226</v>
          </cell>
        </row>
        <row r="336">
          <cell r="B336">
            <v>6227</v>
          </cell>
        </row>
        <row r="337">
          <cell r="B337">
            <v>6228</v>
          </cell>
        </row>
        <row r="338">
          <cell r="B338">
            <v>6229</v>
          </cell>
        </row>
        <row r="339">
          <cell r="B339">
            <v>6230</v>
          </cell>
        </row>
        <row r="340">
          <cell r="B340">
            <v>6231</v>
          </cell>
        </row>
        <row r="341">
          <cell r="B341">
            <v>6191</v>
          </cell>
        </row>
        <row r="342">
          <cell r="B342">
            <v>6187</v>
          </cell>
        </row>
        <row r="343">
          <cell r="B343">
            <v>6209</v>
          </cell>
        </row>
        <row r="344">
          <cell r="B344">
            <v>6215</v>
          </cell>
        </row>
        <row r="345">
          <cell r="B345">
            <v>6192</v>
          </cell>
        </row>
        <row r="346">
          <cell r="B346">
            <v>6188</v>
          </cell>
        </row>
        <row r="347">
          <cell r="B347">
            <v>6211</v>
          </cell>
        </row>
        <row r="348">
          <cell r="B348">
            <v>6216</v>
          </cell>
        </row>
        <row r="349">
          <cell r="B349">
            <v>6193</v>
          </cell>
        </row>
        <row r="350">
          <cell r="B350">
            <v>6189</v>
          </cell>
        </row>
        <row r="351">
          <cell r="B351">
            <v>6212</v>
          </cell>
        </row>
        <row r="352">
          <cell r="B352">
            <v>6217</v>
          </cell>
        </row>
        <row r="353">
          <cell r="B353">
            <v>6194</v>
          </cell>
        </row>
        <row r="354">
          <cell r="B354">
            <v>6213</v>
          </cell>
        </row>
        <row r="355">
          <cell r="B355">
            <v>6218</v>
          </cell>
        </row>
        <row r="356">
          <cell r="B356">
            <v>6195</v>
          </cell>
        </row>
        <row r="357">
          <cell r="B357">
            <v>6190</v>
          </cell>
        </row>
        <row r="358">
          <cell r="B358">
            <v>6214</v>
          </cell>
        </row>
        <row r="359">
          <cell r="B359">
            <v>6219</v>
          </cell>
        </row>
        <row r="360">
          <cell r="B360">
            <v>6198</v>
          </cell>
        </row>
        <row r="361">
          <cell r="B361">
            <v>6180</v>
          </cell>
        </row>
        <row r="362">
          <cell r="B362">
            <v>6182</v>
          </cell>
        </row>
        <row r="363">
          <cell r="B363">
            <v>6232</v>
          </cell>
        </row>
        <row r="364">
          <cell r="B364">
            <v>6233</v>
          </cell>
        </row>
        <row r="365">
          <cell r="B365">
            <v>6196</v>
          </cell>
        </row>
        <row r="366">
          <cell r="B366">
            <v>6199</v>
          </cell>
        </row>
        <row r="367">
          <cell r="B367">
            <v>6200</v>
          </cell>
        </row>
        <row r="368">
          <cell r="B368">
            <v>6235</v>
          </cell>
        </row>
        <row r="369">
          <cell r="B369">
            <v>6184</v>
          </cell>
        </row>
        <row r="370">
          <cell r="B370">
            <v>6185</v>
          </cell>
        </row>
        <row r="371">
          <cell r="B371">
            <v>6186</v>
          </cell>
        </row>
        <row r="372">
          <cell r="B372">
            <v>6234</v>
          </cell>
        </row>
        <row r="373">
          <cell r="B373">
            <v>6204</v>
          </cell>
        </row>
        <row r="374">
          <cell r="B374">
            <v>6206</v>
          </cell>
        </row>
        <row r="375">
          <cell r="B375">
            <v>6201</v>
          </cell>
        </row>
        <row r="376">
          <cell r="B376">
            <v>6202</v>
          </cell>
        </row>
        <row r="377">
          <cell r="B377">
            <v>6236</v>
          </cell>
        </row>
        <row r="378">
          <cell r="B378">
            <v>6197</v>
          </cell>
        </row>
        <row r="379">
          <cell r="B379">
            <v>6203</v>
          </cell>
        </row>
        <row r="380">
          <cell r="B380">
            <v>6207</v>
          </cell>
        </row>
        <row r="381">
          <cell r="B381">
            <v>6208</v>
          </cell>
        </row>
        <row r="382">
          <cell r="B382">
            <v>6183</v>
          </cell>
        </row>
        <row r="383">
          <cell r="B383">
            <v>6019</v>
          </cell>
        </row>
        <row r="384">
          <cell r="B384">
            <v>6020</v>
          </cell>
        </row>
        <row r="385">
          <cell r="B385">
            <v>6021</v>
          </cell>
        </row>
        <row r="386">
          <cell r="B386">
            <v>6013</v>
          </cell>
        </row>
        <row r="387">
          <cell r="B387">
            <v>6012</v>
          </cell>
        </row>
        <row r="388">
          <cell r="B388">
            <v>6017</v>
          </cell>
        </row>
        <row r="389">
          <cell r="B389">
            <v>6018</v>
          </cell>
        </row>
        <row r="390">
          <cell r="B390">
            <v>6028</v>
          </cell>
        </row>
        <row r="391">
          <cell r="B391">
            <v>6023</v>
          </cell>
        </row>
        <row r="392">
          <cell r="B392">
            <v>6011</v>
          </cell>
        </row>
        <row r="393">
          <cell r="B393">
            <v>6025</v>
          </cell>
        </row>
        <row r="394">
          <cell r="B394">
            <v>6014</v>
          </cell>
        </row>
        <row r="395">
          <cell r="B395">
            <v>6026</v>
          </cell>
        </row>
        <row r="396">
          <cell r="B396">
            <v>6015</v>
          </cell>
        </row>
        <row r="397">
          <cell r="B397">
            <v>6024</v>
          </cell>
        </row>
        <row r="398">
          <cell r="B398">
            <v>6016</v>
          </cell>
        </row>
        <row r="399">
          <cell r="B399">
            <v>6027</v>
          </cell>
        </row>
        <row r="400">
          <cell r="B400">
            <v>6151</v>
          </cell>
        </row>
        <row r="401">
          <cell r="B401">
            <v>6152</v>
          </cell>
        </row>
        <row r="402">
          <cell r="B402">
            <v>6153</v>
          </cell>
        </row>
        <row r="403">
          <cell r="B403">
            <v>6146</v>
          </cell>
        </row>
        <row r="404">
          <cell r="B404">
            <v>6147</v>
          </cell>
        </row>
        <row r="405">
          <cell r="B405">
            <v>6150</v>
          </cell>
        </row>
        <row r="406">
          <cell r="B406">
            <v>6155</v>
          </cell>
        </row>
        <row r="407">
          <cell r="B407">
            <v>6154</v>
          </cell>
        </row>
        <row r="408">
          <cell r="B408">
            <v>6145</v>
          </cell>
        </row>
        <row r="409">
          <cell r="B409">
            <v>6148</v>
          </cell>
        </row>
        <row r="410">
          <cell r="B410">
            <v>6156</v>
          </cell>
        </row>
        <row r="411">
          <cell r="B411">
            <v>6149</v>
          </cell>
        </row>
        <row r="412">
          <cell r="B412">
            <v>6309</v>
          </cell>
        </row>
        <row r="413">
          <cell r="B413">
            <v>6311</v>
          </cell>
        </row>
        <row r="414">
          <cell r="B414">
            <v>6312</v>
          </cell>
        </row>
        <row r="415">
          <cell r="B415">
            <v>6301</v>
          </cell>
        </row>
        <row r="416">
          <cell r="B416">
            <v>6308</v>
          </cell>
        </row>
        <row r="417">
          <cell r="B417">
            <v>6304</v>
          </cell>
        </row>
        <row r="418">
          <cell r="B418">
            <v>6300</v>
          </cell>
        </row>
        <row r="419">
          <cell r="B419">
            <v>6302</v>
          </cell>
        </row>
        <row r="420">
          <cell r="B420">
            <v>6303</v>
          </cell>
        </row>
        <row r="421">
          <cell r="B421">
            <v>6305</v>
          </cell>
        </row>
        <row r="422">
          <cell r="B422">
            <v>6307</v>
          </cell>
        </row>
        <row r="423">
          <cell r="B423">
            <v>6306</v>
          </cell>
        </row>
        <row r="424">
          <cell r="B424">
            <v>6400</v>
          </cell>
        </row>
        <row r="425">
          <cell r="B425">
            <v>6403</v>
          </cell>
        </row>
        <row r="426">
          <cell r="B426">
            <v>6408</v>
          </cell>
        </row>
        <row r="427">
          <cell r="B427">
            <v>6404</v>
          </cell>
        </row>
        <row r="428">
          <cell r="B428">
            <v>6401</v>
          </cell>
        </row>
        <row r="429">
          <cell r="B429">
            <v>6402</v>
          </cell>
        </row>
        <row r="430">
          <cell r="B430">
            <v>6411</v>
          </cell>
        </row>
        <row r="431">
          <cell r="B431">
            <v>6409</v>
          </cell>
        </row>
        <row r="432">
          <cell r="B432">
            <v>6405</v>
          </cell>
        </row>
        <row r="433">
          <cell r="B433">
            <v>6410</v>
          </cell>
        </row>
        <row r="434">
          <cell r="B434">
            <v>6412</v>
          </cell>
        </row>
        <row r="435">
          <cell r="B435">
            <v>6413</v>
          </cell>
        </row>
        <row r="436">
          <cell r="B436">
            <v>6414</v>
          </cell>
        </row>
        <row r="437">
          <cell r="B437">
            <v>6406</v>
          </cell>
        </row>
        <row r="438">
          <cell r="B438">
            <v>6407</v>
          </cell>
        </row>
        <row r="439">
          <cell r="B439">
            <v>6452</v>
          </cell>
        </row>
        <row r="440">
          <cell r="B440">
            <v>6453</v>
          </cell>
        </row>
        <row r="441">
          <cell r="B441">
            <v>6451</v>
          </cell>
        </row>
        <row r="442">
          <cell r="B442">
            <v>6454</v>
          </cell>
        </row>
        <row r="443">
          <cell r="B443">
            <v>6455</v>
          </cell>
        </row>
        <row r="444">
          <cell r="B444">
            <v>6456</v>
          </cell>
        </row>
        <row r="445">
          <cell r="B445">
            <v>6457</v>
          </cell>
        </row>
        <row r="446">
          <cell r="B446">
            <v>6458</v>
          </cell>
        </row>
        <row r="447">
          <cell r="B447">
            <v>4217</v>
          </cell>
        </row>
        <row r="448">
          <cell r="B448">
            <v>6338</v>
          </cell>
        </row>
        <row r="449">
          <cell r="B449">
            <v>4201</v>
          </cell>
        </row>
        <row r="450">
          <cell r="B450">
            <v>6339</v>
          </cell>
        </row>
        <row r="451">
          <cell r="B451">
            <v>6383</v>
          </cell>
        </row>
        <row r="452">
          <cell r="B452">
            <v>711</v>
          </cell>
        </row>
        <row r="453">
          <cell r="B453">
            <v>6375</v>
          </cell>
        </row>
        <row r="454">
          <cell r="B454">
            <v>6376</v>
          </cell>
        </row>
        <row r="455">
          <cell r="B455">
            <v>6386</v>
          </cell>
        </row>
        <row r="456">
          <cell r="B456">
            <v>6380</v>
          </cell>
        </row>
        <row r="457">
          <cell r="B457">
            <v>778</v>
          </cell>
        </row>
        <row r="458">
          <cell r="B458">
            <v>6372</v>
          </cell>
        </row>
        <row r="459">
          <cell r="B459">
            <v>6391</v>
          </cell>
        </row>
        <row r="460">
          <cell r="B460">
            <v>6395</v>
          </cell>
        </row>
        <row r="461">
          <cell r="B461">
            <v>6379</v>
          </cell>
        </row>
        <row r="462">
          <cell r="B462">
            <v>6474</v>
          </cell>
        </row>
        <row r="463">
          <cell r="B463">
            <v>6475</v>
          </cell>
        </row>
        <row r="464">
          <cell r="B464">
            <v>6478</v>
          </cell>
        </row>
        <row r="465">
          <cell r="B465">
            <v>6481</v>
          </cell>
        </row>
        <row r="466">
          <cell r="B466">
            <v>6477</v>
          </cell>
        </row>
        <row r="467">
          <cell r="B467">
            <v>6479</v>
          </cell>
        </row>
        <row r="468">
          <cell r="B468">
            <v>6476</v>
          </cell>
        </row>
        <row r="469">
          <cell r="B469">
            <v>6293</v>
          </cell>
        </row>
        <row r="470">
          <cell r="B470">
            <v>6294</v>
          </cell>
        </row>
        <row r="471">
          <cell r="B471">
            <v>6295</v>
          </cell>
        </row>
        <row r="472">
          <cell r="B472">
            <v>6296</v>
          </cell>
        </row>
        <row r="473">
          <cell r="B473">
            <v>6292</v>
          </cell>
        </row>
        <row r="474">
          <cell r="B474">
            <v>6291</v>
          </cell>
        </row>
        <row r="475">
          <cell r="B475">
            <v>6297</v>
          </cell>
        </row>
        <row r="476">
          <cell r="B476">
            <v>6462</v>
          </cell>
        </row>
        <row r="477">
          <cell r="B477">
            <v>6463</v>
          </cell>
        </row>
        <row r="478">
          <cell r="B478">
            <v>345</v>
          </cell>
        </row>
        <row r="479">
          <cell r="B479">
            <v>235</v>
          </cell>
        </row>
        <row r="480">
          <cell r="B480">
            <v>6461</v>
          </cell>
        </row>
        <row r="481">
          <cell r="B481">
            <v>6464</v>
          </cell>
        </row>
        <row r="482">
          <cell r="B482">
            <v>6172</v>
          </cell>
        </row>
        <row r="483">
          <cell r="B483">
            <v>6091</v>
          </cell>
        </row>
        <row r="484">
          <cell r="B484">
            <v>6094</v>
          </cell>
        </row>
        <row r="485">
          <cell r="B485">
            <v>483</v>
          </cell>
        </row>
        <row r="486">
          <cell r="B486">
            <v>6095</v>
          </cell>
        </row>
        <row r="487">
          <cell r="B487">
            <v>6092</v>
          </cell>
        </row>
        <row r="488">
          <cell r="B488">
            <v>6096</v>
          </cell>
        </row>
        <row r="489">
          <cell r="B489">
            <v>6093</v>
          </cell>
        </row>
        <row r="490">
          <cell r="B490">
            <v>6173</v>
          </cell>
        </row>
        <row r="491">
          <cell r="B491">
            <v>6174</v>
          </cell>
        </row>
        <row r="492">
          <cell r="B492">
            <v>6175</v>
          </cell>
        </row>
        <row r="493">
          <cell r="B493">
            <v>6176</v>
          </cell>
        </row>
        <row r="494">
          <cell r="B494">
            <v>6238</v>
          </cell>
        </row>
        <row r="495">
          <cell r="B495">
            <v>6239</v>
          </cell>
        </row>
        <row r="496">
          <cell r="B496">
            <v>6240</v>
          </cell>
        </row>
        <row r="497">
          <cell r="B497">
            <v>177</v>
          </cell>
        </row>
        <row r="498">
          <cell r="B498">
            <v>1271</v>
          </cell>
        </row>
        <row r="499">
          <cell r="B499">
            <v>264</v>
          </cell>
        </row>
        <row r="500">
          <cell r="B500">
            <v>158</v>
          </cell>
        </row>
        <row r="501">
          <cell r="B501">
            <v>1138</v>
          </cell>
        </row>
        <row r="502">
          <cell r="B502">
            <v>9291</v>
          </cell>
        </row>
        <row r="503">
          <cell r="B503">
            <v>2038</v>
          </cell>
        </row>
        <row r="504">
          <cell r="B504">
            <v>9283</v>
          </cell>
        </row>
        <row r="505">
          <cell r="B505">
            <v>9275</v>
          </cell>
        </row>
        <row r="506">
          <cell r="B506">
            <v>9284</v>
          </cell>
        </row>
        <row r="507">
          <cell r="B507">
            <v>9276</v>
          </cell>
        </row>
        <row r="508">
          <cell r="B508">
            <v>9285</v>
          </cell>
        </row>
        <row r="509">
          <cell r="B509">
            <v>9286</v>
          </cell>
        </row>
        <row r="510">
          <cell r="B510">
            <v>9280</v>
          </cell>
        </row>
        <row r="511">
          <cell r="B511">
            <v>9281</v>
          </cell>
        </row>
        <row r="512">
          <cell r="B512">
            <v>9287</v>
          </cell>
        </row>
        <row r="513">
          <cell r="B513">
            <v>9282</v>
          </cell>
        </row>
        <row r="514">
          <cell r="B514">
            <v>9282</v>
          </cell>
        </row>
        <row r="515">
          <cell r="B515">
            <v>9277</v>
          </cell>
        </row>
        <row r="516">
          <cell r="B516">
            <v>9277</v>
          </cell>
        </row>
        <row r="517">
          <cell r="B517">
            <v>9279</v>
          </cell>
        </row>
        <row r="518">
          <cell r="B518">
            <v>9278</v>
          </cell>
        </row>
        <row r="519">
          <cell r="B519">
            <v>9117</v>
          </cell>
        </row>
        <row r="520">
          <cell r="B520">
            <v>9238</v>
          </cell>
        </row>
        <row r="521">
          <cell r="B521">
            <v>6769</v>
          </cell>
        </row>
        <row r="522">
          <cell r="B522">
            <v>6598</v>
          </cell>
        </row>
        <row r="523">
          <cell r="B523">
            <v>6605</v>
          </cell>
        </row>
        <row r="524">
          <cell r="B524">
            <v>9188</v>
          </cell>
        </row>
        <row r="525">
          <cell r="B525">
            <v>9345</v>
          </cell>
        </row>
        <row r="526">
          <cell r="B526">
            <v>9353</v>
          </cell>
        </row>
        <row r="527">
          <cell r="B527">
            <v>120</v>
          </cell>
        </row>
        <row r="528">
          <cell r="B528">
            <v>9297</v>
          </cell>
        </row>
        <row r="529">
          <cell r="B529">
            <v>6058</v>
          </cell>
        </row>
        <row r="530">
          <cell r="B530">
            <v>110</v>
          </cell>
        </row>
        <row r="531">
          <cell r="B531">
            <v>9308</v>
          </cell>
        </row>
        <row r="532">
          <cell r="B532">
            <v>150</v>
          </cell>
        </row>
        <row r="533">
          <cell r="B533">
            <v>365</v>
          </cell>
        </row>
        <row r="534">
          <cell r="B534">
            <v>9295</v>
          </cell>
        </row>
        <row r="535">
          <cell r="B535">
            <v>9305</v>
          </cell>
        </row>
        <row r="536">
          <cell r="B536">
            <v>169</v>
          </cell>
        </row>
        <row r="537">
          <cell r="B537">
            <v>9307</v>
          </cell>
        </row>
        <row r="538">
          <cell r="B538">
            <v>9309</v>
          </cell>
        </row>
        <row r="539">
          <cell r="B539">
            <v>6060</v>
          </cell>
        </row>
        <row r="540">
          <cell r="B540">
            <v>9310</v>
          </cell>
        </row>
        <row r="541">
          <cell r="B541">
            <v>163</v>
          </cell>
        </row>
        <row r="542">
          <cell r="B542">
            <v>9296</v>
          </cell>
        </row>
        <row r="543">
          <cell r="B543">
            <v>9328</v>
          </cell>
        </row>
        <row r="544">
          <cell r="B544">
            <v>9324</v>
          </cell>
        </row>
        <row r="545">
          <cell r="B545">
            <v>9343</v>
          </cell>
        </row>
        <row r="546">
          <cell r="B546">
            <v>931</v>
          </cell>
        </row>
        <row r="547">
          <cell r="B547">
            <v>6609</v>
          </cell>
        </row>
        <row r="548">
          <cell r="B548">
            <v>6607</v>
          </cell>
        </row>
        <row r="549">
          <cell r="B549">
            <v>9352</v>
          </cell>
        </row>
        <row r="550">
          <cell r="B550">
            <v>440</v>
          </cell>
        </row>
        <row r="551">
          <cell r="B551">
            <v>9350</v>
          </cell>
        </row>
        <row r="552">
          <cell r="B552">
            <v>6587</v>
          </cell>
        </row>
        <row r="553">
          <cell r="B553">
            <v>9326</v>
          </cell>
        </row>
        <row r="554">
          <cell r="B554">
            <v>9200</v>
          </cell>
        </row>
        <row r="555">
          <cell r="B555">
            <v>9202</v>
          </cell>
        </row>
        <row r="556">
          <cell r="B556">
            <v>9201</v>
          </cell>
        </row>
        <row r="557">
          <cell r="B557">
            <v>9358</v>
          </cell>
        </row>
        <row r="558">
          <cell r="B558">
            <v>9203</v>
          </cell>
        </row>
        <row r="559">
          <cell r="B559">
            <v>9205</v>
          </cell>
        </row>
        <row r="560">
          <cell r="B560">
            <v>9360</v>
          </cell>
        </row>
        <row r="561">
          <cell r="B561">
            <v>9359</v>
          </cell>
        </row>
        <row r="562">
          <cell r="B562">
            <v>9361</v>
          </cell>
        </row>
        <row r="563">
          <cell r="B563">
            <v>9362</v>
          </cell>
        </row>
        <row r="564">
          <cell r="B564">
            <v>9363</v>
          </cell>
        </row>
        <row r="565">
          <cell r="B565">
            <v>9364</v>
          </cell>
        </row>
        <row r="566">
          <cell r="B566">
            <v>140</v>
          </cell>
        </row>
        <row r="567">
          <cell r="B567">
            <v>9321</v>
          </cell>
        </row>
        <row r="568">
          <cell r="B568">
            <v>123</v>
          </cell>
        </row>
        <row r="569">
          <cell r="B569">
            <v>9327</v>
          </cell>
        </row>
        <row r="570">
          <cell r="B570">
            <v>180</v>
          </cell>
        </row>
        <row r="571">
          <cell r="B571">
            <v>9328</v>
          </cell>
        </row>
        <row r="572">
          <cell r="B572">
            <v>1171</v>
          </cell>
        </row>
        <row r="573">
          <cell r="B573">
            <v>532</v>
          </cell>
        </row>
        <row r="574">
          <cell r="B574">
            <v>9156</v>
          </cell>
        </row>
        <row r="575">
          <cell r="B575">
            <v>9260</v>
          </cell>
        </row>
        <row r="576">
          <cell r="B576">
            <v>6766</v>
          </cell>
        </row>
        <row r="577">
          <cell r="B577">
            <v>9261</v>
          </cell>
        </row>
        <row r="578">
          <cell r="B578">
            <v>9354</v>
          </cell>
        </row>
        <row r="579">
          <cell r="B579">
            <v>9190</v>
          </cell>
        </row>
        <row r="580">
          <cell r="B580">
            <v>9346</v>
          </cell>
        </row>
        <row r="581">
          <cell r="B581">
            <v>6603</v>
          </cell>
        </row>
        <row r="582">
          <cell r="B582">
            <v>9265</v>
          </cell>
        </row>
        <row r="583">
          <cell r="B583">
            <v>9267</v>
          </cell>
        </row>
        <row r="584">
          <cell r="B584">
            <v>9269</v>
          </cell>
        </row>
        <row r="585">
          <cell r="B585">
            <v>9272</v>
          </cell>
        </row>
        <row r="586">
          <cell r="B586">
            <v>9341</v>
          </cell>
        </row>
        <row r="587">
          <cell r="B587">
            <v>9340</v>
          </cell>
        </row>
        <row r="588">
          <cell r="B588">
            <v>9342</v>
          </cell>
        </row>
        <row r="589">
          <cell r="B589">
            <v>9344</v>
          </cell>
        </row>
        <row r="590">
          <cell r="B590">
            <v>9348</v>
          </cell>
        </row>
        <row r="591">
          <cell r="B591">
            <v>9292</v>
          </cell>
        </row>
        <row r="592">
          <cell r="B592">
            <v>9367</v>
          </cell>
        </row>
        <row r="593">
          <cell r="B593">
            <v>9290</v>
          </cell>
        </row>
        <row r="594">
          <cell r="B594">
            <v>9365</v>
          </cell>
        </row>
        <row r="595">
          <cell r="B595">
            <v>9366</v>
          </cell>
        </row>
        <row r="596">
          <cell r="B596">
            <v>2071</v>
          </cell>
        </row>
        <row r="597">
          <cell r="B597">
            <v>9371</v>
          </cell>
        </row>
        <row r="598">
          <cell r="B598">
            <v>420</v>
          </cell>
        </row>
        <row r="599">
          <cell r="B599">
            <v>2071</v>
          </cell>
        </row>
        <row r="600">
          <cell r="B600">
            <v>9230</v>
          </cell>
        </row>
        <row r="601">
          <cell r="B601">
            <v>9379</v>
          </cell>
        </row>
        <row r="602">
          <cell r="B602">
            <v>9378</v>
          </cell>
        </row>
        <row r="603">
          <cell r="B603">
            <v>9320</v>
          </cell>
        </row>
        <row r="604">
          <cell r="B604">
            <v>9325</v>
          </cell>
        </row>
        <row r="605">
          <cell r="B605">
            <v>9157</v>
          </cell>
        </row>
        <row r="606">
          <cell r="B606">
            <v>9162</v>
          </cell>
        </row>
        <row r="607">
          <cell r="B607">
            <v>9323</v>
          </cell>
        </row>
        <row r="608">
          <cell r="B608">
            <v>9178</v>
          </cell>
        </row>
        <row r="609">
          <cell r="B609">
            <v>9311</v>
          </cell>
        </row>
        <row r="610">
          <cell r="B610">
            <v>396</v>
          </cell>
        </row>
        <row r="611">
          <cell r="B611">
            <v>405</v>
          </cell>
        </row>
        <row r="612">
          <cell r="B612">
            <v>9322</v>
          </cell>
        </row>
        <row r="613">
          <cell r="B613">
            <v>9330</v>
          </cell>
        </row>
        <row r="614">
          <cell r="B614">
            <v>385</v>
          </cell>
        </row>
        <row r="615">
          <cell r="B615">
            <v>9293</v>
          </cell>
        </row>
        <row r="616">
          <cell r="B616">
            <v>376</v>
          </cell>
        </row>
        <row r="617">
          <cell r="B617">
            <v>169</v>
          </cell>
        </row>
        <row r="618">
          <cell r="B618">
            <v>9298</v>
          </cell>
        </row>
        <row r="619">
          <cell r="B619">
            <v>9174</v>
          </cell>
        </row>
        <row r="620">
          <cell r="B620">
            <v>9329</v>
          </cell>
        </row>
        <row r="621">
          <cell r="B621">
            <v>9175</v>
          </cell>
        </row>
        <row r="622">
          <cell r="B622">
            <v>9235</v>
          </cell>
        </row>
        <row r="623">
          <cell r="B623">
            <v>9294</v>
          </cell>
        </row>
        <row r="624">
          <cell r="B624">
            <v>9380</v>
          </cell>
        </row>
        <row r="625">
          <cell r="B625">
            <v>9288</v>
          </cell>
        </row>
        <row r="626">
          <cell r="B626">
            <v>9790</v>
          </cell>
        </row>
        <row r="627">
          <cell r="B627">
            <v>9511</v>
          </cell>
        </row>
        <row r="628">
          <cell r="B628">
            <v>9331</v>
          </cell>
        </row>
        <row r="629">
          <cell r="B629">
            <v>9332</v>
          </cell>
        </row>
        <row r="630">
          <cell r="B630">
            <v>9333</v>
          </cell>
        </row>
        <row r="631">
          <cell r="B631">
            <v>9335</v>
          </cell>
        </row>
        <row r="632">
          <cell r="B632">
            <v>9334</v>
          </cell>
        </row>
        <row r="633">
          <cell r="B633">
            <v>9337</v>
          </cell>
        </row>
        <row r="634">
          <cell r="B634">
            <v>9338</v>
          </cell>
        </row>
        <row r="635">
          <cell r="B635">
            <v>9336</v>
          </cell>
        </row>
        <row r="636">
          <cell r="B636">
            <v>983</v>
          </cell>
        </row>
        <row r="637">
          <cell r="B637">
            <v>9347</v>
          </cell>
        </row>
        <row r="638">
          <cell r="B638">
            <v>920</v>
          </cell>
        </row>
        <row r="639">
          <cell r="B639">
            <v>9356</v>
          </cell>
        </row>
        <row r="640">
          <cell r="B640">
            <v>9357</v>
          </cell>
        </row>
        <row r="641">
          <cell r="B641">
            <v>9349</v>
          </cell>
        </row>
        <row r="642">
          <cell r="B642">
            <v>9102</v>
          </cell>
        </row>
        <row r="643">
          <cell r="B643">
            <v>9102</v>
          </cell>
        </row>
        <row r="644">
          <cell r="B644">
            <v>339</v>
          </cell>
        </row>
        <row r="645">
          <cell r="B645">
            <v>352</v>
          </cell>
        </row>
        <row r="646">
          <cell r="B646">
            <v>353</v>
          </cell>
        </row>
        <row r="647">
          <cell r="B647">
            <v>379</v>
          </cell>
        </row>
        <row r="648">
          <cell r="B648">
            <v>9129</v>
          </cell>
        </row>
        <row r="649">
          <cell r="B649">
            <v>9168</v>
          </cell>
        </row>
        <row r="650">
          <cell r="B650">
            <v>9170</v>
          </cell>
        </row>
        <row r="651">
          <cell r="B651">
            <v>9130</v>
          </cell>
        </row>
        <row r="652">
          <cell r="B652">
            <v>9273</v>
          </cell>
        </row>
        <row r="653">
          <cell r="B653">
            <v>9135</v>
          </cell>
        </row>
        <row r="654">
          <cell r="B654">
            <v>9135</v>
          </cell>
        </row>
        <row r="655">
          <cell r="B655">
            <v>9177</v>
          </cell>
        </row>
        <row r="656">
          <cell r="B656">
            <v>9236</v>
          </cell>
        </row>
        <row r="657">
          <cell r="B657">
            <v>9236</v>
          </cell>
        </row>
        <row r="658">
          <cell r="B658">
            <v>9233</v>
          </cell>
        </row>
        <row r="659">
          <cell r="B659">
            <v>378</v>
          </cell>
        </row>
        <row r="660">
          <cell r="B660">
            <v>9249</v>
          </cell>
        </row>
        <row r="661">
          <cell r="B661">
            <v>9270</v>
          </cell>
        </row>
        <row r="662">
          <cell r="B662">
            <v>9253</v>
          </cell>
        </row>
        <row r="663">
          <cell r="B663">
            <v>9253</v>
          </cell>
        </row>
        <row r="664">
          <cell r="B664">
            <v>192</v>
          </cell>
        </row>
        <row r="665">
          <cell r="B665">
            <v>9105</v>
          </cell>
        </row>
        <row r="666">
          <cell r="B666">
            <v>9106</v>
          </cell>
        </row>
        <row r="667">
          <cell r="B667">
            <v>9104</v>
          </cell>
        </row>
        <row r="668">
          <cell r="B668">
            <v>9104</v>
          </cell>
        </row>
        <row r="669">
          <cell r="B669">
            <v>9103</v>
          </cell>
        </row>
        <row r="670">
          <cell r="B670">
            <v>9105</v>
          </cell>
        </row>
        <row r="671">
          <cell r="B671">
            <v>9106</v>
          </cell>
        </row>
        <row r="672">
          <cell r="B672">
            <v>9118</v>
          </cell>
        </row>
        <row r="673">
          <cell r="B673">
            <v>6769</v>
          </cell>
        </row>
        <row r="674">
          <cell r="B674">
            <v>9186</v>
          </cell>
        </row>
        <row r="675">
          <cell r="B675">
            <v>9181</v>
          </cell>
        </row>
        <row r="676">
          <cell r="B676">
            <v>9213</v>
          </cell>
        </row>
        <row r="677">
          <cell r="B677">
            <v>9182</v>
          </cell>
        </row>
        <row r="678">
          <cell r="B678">
            <v>6598</v>
          </cell>
        </row>
        <row r="679">
          <cell r="B679">
            <v>9238</v>
          </cell>
        </row>
        <row r="680">
          <cell r="B680">
            <v>6605</v>
          </cell>
        </row>
        <row r="681">
          <cell r="B681">
            <v>9188</v>
          </cell>
        </row>
        <row r="682">
          <cell r="B682">
            <v>9117</v>
          </cell>
        </row>
        <row r="683">
          <cell r="B683">
            <v>9138</v>
          </cell>
        </row>
        <row r="684">
          <cell r="B684">
            <v>9131</v>
          </cell>
        </row>
        <row r="685">
          <cell r="B685">
            <v>9116</v>
          </cell>
        </row>
        <row r="686">
          <cell r="B686">
            <v>359</v>
          </cell>
        </row>
        <row r="687">
          <cell r="B687">
            <v>9111</v>
          </cell>
        </row>
        <row r="688">
          <cell r="B688">
            <v>169</v>
          </cell>
        </row>
        <row r="689">
          <cell r="B689">
            <v>194</v>
          </cell>
        </row>
        <row r="690">
          <cell r="B690">
            <v>365</v>
          </cell>
        </row>
        <row r="691">
          <cell r="B691">
            <v>19</v>
          </cell>
        </row>
        <row r="692">
          <cell r="B692">
            <v>19</v>
          </cell>
        </row>
        <row r="693">
          <cell r="B693">
            <v>390</v>
          </cell>
        </row>
        <row r="694">
          <cell r="B694">
            <v>700</v>
          </cell>
        </row>
        <row r="695">
          <cell r="B695">
            <v>9127</v>
          </cell>
        </row>
        <row r="696">
          <cell r="B696">
            <v>9128</v>
          </cell>
        </row>
        <row r="697">
          <cell r="B697">
            <v>43</v>
          </cell>
        </row>
        <row r="698">
          <cell r="B698">
            <v>43</v>
          </cell>
        </row>
        <row r="699">
          <cell r="B699">
            <v>6110</v>
          </cell>
        </row>
        <row r="700">
          <cell r="B700">
            <v>9115</v>
          </cell>
        </row>
        <row r="701">
          <cell r="B701">
            <v>390</v>
          </cell>
        </row>
        <row r="702">
          <cell r="B702">
            <v>169</v>
          </cell>
        </row>
        <row r="703">
          <cell r="B703">
            <v>9133</v>
          </cell>
        </row>
        <row r="704">
          <cell r="B704">
            <v>150</v>
          </cell>
        </row>
        <row r="705">
          <cell r="B705">
            <v>6761</v>
          </cell>
        </row>
        <row r="706">
          <cell r="B706">
            <v>9136</v>
          </cell>
        </row>
        <row r="707">
          <cell r="B707">
            <v>390</v>
          </cell>
        </row>
        <row r="708">
          <cell r="B708">
            <v>390</v>
          </cell>
        </row>
        <row r="709">
          <cell r="B709">
            <v>9134</v>
          </cell>
        </row>
        <row r="710">
          <cell r="B710">
            <v>9134</v>
          </cell>
        </row>
        <row r="711">
          <cell r="B711">
            <v>9137</v>
          </cell>
        </row>
        <row r="712">
          <cell r="B712">
            <v>9137</v>
          </cell>
        </row>
        <row r="713">
          <cell r="B713">
            <v>110</v>
          </cell>
        </row>
        <row r="714">
          <cell r="B714">
            <v>360</v>
          </cell>
        </row>
        <row r="715">
          <cell r="B715">
            <v>969</v>
          </cell>
        </row>
        <row r="716">
          <cell r="B716">
            <v>157</v>
          </cell>
        </row>
        <row r="717">
          <cell r="B717">
            <v>6761</v>
          </cell>
        </row>
        <row r="718">
          <cell r="B718">
            <v>9113</v>
          </cell>
        </row>
        <row r="719">
          <cell r="B719">
            <v>9113</v>
          </cell>
        </row>
        <row r="720">
          <cell r="B720">
            <v>280</v>
          </cell>
        </row>
        <row r="721">
          <cell r="B721">
            <v>190</v>
          </cell>
        </row>
        <row r="722">
          <cell r="B722">
            <v>190</v>
          </cell>
        </row>
        <row r="723">
          <cell r="B723">
            <v>190</v>
          </cell>
        </row>
        <row r="724">
          <cell r="B724">
            <v>190</v>
          </cell>
        </row>
        <row r="725">
          <cell r="B725">
            <v>6778</v>
          </cell>
        </row>
        <row r="726">
          <cell r="B726">
            <v>9113</v>
          </cell>
        </row>
        <row r="727">
          <cell r="B727">
            <v>6110</v>
          </cell>
        </row>
        <row r="728">
          <cell r="B728">
            <v>280</v>
          </cell>
        </row>
        <row r="729">
          <cell r="B729">
            <v>280</v>
          </cell>
        </row>
        <row r="730">
          <cell r="B730">
            <v>280</v>
          </cell>
        </row>
        <row r="731">
          <cell r="B731">
            <v>6058</v>
          </cell>
        </row>
        <row r="732">
          <cell r="B732">
            <v>9169</v>
          </cell>
        </row>
        <row r="733">
          <cell r="B733">
            <v>923</v>
          </cell>
        </row>
        <row r="734">
          <cell r="B734">
            <v>923</v>
          </cell>
        </row>
        <row r="735">
          <cell r="B735">
            <v>9158</v>
          </cell>
        </row>
        <row r="736">
          <cell r="B736">
            <v>9158</v>
          </cell>
        </row>
        <row r="737">
          <cell r="B737">
            <v>9155</v>
          </cell>
        </row>
        <row r="738">
          <cell r="B738">
            <v>9155</v>
          </cell>
        </row>
        <row r="739">
          <cell r="B739">
            <v>140</v>
          </cell>
        </row>
        <row r="740">
          <cell r="B740">
            <v>6591</v>
          </cell>
        </row>
        <row r="741">
          <cell r="B741">
            <v>9328</v>
          </cell>
        </row>
        <row r="742">
          <cell r="B742">
            <v>9178</v>
          </cell>
        </row>
        <row r="743">
          <cell r="B743">
            <v>123</v>
          </cell>
        </row>
        <row r="744">
          <cell r="B744">
            <v>356</v>
          </cell>
        </row>
        <row r="745">
          <cell r="B745">
            <v>270</v>
          </cell>
        </row>
        <row r="746">
          <cell r="B746">
            <v>6587</v>
          </cell>
        </row>
        <row r="747">
          <cell r="B747">
            <v>9180</v>
          </cell>
        </row>
        <row r="748">
          <cell r="B748">
            <v>9179</v>
          </cell>
        </row>
        <row r="749">
          <cell r="B749">
            <v>535</v>
          </cell>
        </row>
        <row r="750">
          <cell r="B750">
            <v>535</v>
          </cell>
        </row>
        <row r="751">
          <cell r="B751">
            <v>9160</v>
          </cell>
        </row>
        <row r="752">
          <cell r="B752">
            <v>9156</v>
          </cell>
        </row>
        <row r="753">
          <cell r="B753">
            <v>9172</v>
          </cell>
        </row>
        <row r="754">
          <cell r="B754">
            <v>9162</v>
          </cell>
        </row>
        <row r="755">
          <cell r="B755">
            <v>9161</v>
          </cell>
        </row>
        <row r="756">
          <cell r="B756">
            <v>9157</v>
          </cell>
        </row>
        <row r="757">
          <cell r="B757">
            <v>9172</v>
          </cell>
        </row>
        <row r="758">
          <cell r="B758">
            <v>9174</v>
          </cell>
        </row>
        <row r="759">
          <cell r="B759">
            <v>9171</v>
          </cell>
        </row>
        <row r="760">
          <cell r="B760">
            <v>9171</v>
          </cell>
        </row>
        <row r="761">
          <cell r="B761">
            <v>9174</v>
          </cell>
        </row>
        <row r="762">
          <cell r="B762">
            <v>6590</v>
          </cell>
        </row>
        <row r="763">
          <cell r="B763">
            <v>9163</v>
          </cell>
        </row>
        <row r="764">
          <cell r="B764">
            <v>9175</v>
          </cell>
        </row>
        <row r="765">
          <cell r="B765">
            <v>9165</v>
          </cell>
        </row>
        <row r="766">
          <cell r="B766">
            <v>800</v>
          </cell>
        </row>
        <row r="767">
          <cell r="B767">
            <v>9166</v>
          </cell>
        </row>
        <row r="768">
          <cell r="B768">
            <v>9169</v>
          </cell>
        </row>
        <row r="769">
          <cell r="B769">
            <v>9173</v>
          </cell>
        </row>
        <row r="770">
          <cell r="B770">
            <v>9200</v>
          </cell>
        </row>
        <row r="771">
          <cell r="B771">
            <v>9201</v>
          </cell>
        </row>
        <row r="772">
          <cell r="B772">
            <v>9202</v>
          </cell>
        </row>
        <row r="773">
          <cell r="B773">
            <v>9203</v>
          </cell>
        </row>
        <row r="774">
          <cell r="B774">
            <v>9204</v>
          </cell>
        </row>
        <row r="775">
          <cell r="B775">
            <v>9201</v>
          </cell>
        </row>
        <row r="776">
          <cell r="B776">
            <v>9205</v>
          </cell>
        </row>
        <row r="777">
          <cell r="B777">
            <v>9206</v>
          </cell>
        </row>
        <row r="778">
          <cell r="B778">
            <v>9211</v>
          </cell>
        </row>
        <row r="779">
          <cell r="B779">
            <v>9211</v>
          </cell>
        </row>
        <row r="780">
          <cell r="B780">
            <v>9211</v>
          </cell>
        </row>
        <row r="781">
          <cell r="B781">
            <v>9210</v>
          </cell>
        </row>
        <row r="782">
          <cell r="B782">
            <v>9212</v>
          </cell>
        </row>
        <row r="783">
          <cell r="B783">
            <v>9260</v>
          </cell>
        </row>
        <row r="784">
          <cell r="B784">
            <v>9261</v>
          </cell>
        </row>
        <row r="785">
          <cell r="B785">
            <v>9139</v>
          </cell>
        </row>
        <row r="786">
          <cell r="B786">
            <v>6766</v>
          </cell>
        </row>
        <row r="787">
          <cell r="B787">
            <v>9183</v>
          </cell>
        </row>
        <row r="788">
          <cell r="B788">
            <v>9189</v>
          </cell>
        </row>
        <row r="789">
          <cell r="B789">
            <v>9184</v>
          </cell>
        </row>
        <row r="790">
          <cell r="B790">
            <v>9214</v>
          </cell>
        </row>
        <row r="791">
          <cell r="B791">
            <v>9215</v>
          </cell>
        </row>
        <row r="792">
          <cell r="B792">
            <v>9185</v>
          </cell>
        </row>
        <row r="793">
          <cell r="B793">
            <v>9190</v>
          </cell>
        </row>
        <row r="794">
          <cell r="B794">
            <v>9191</v>
          </cell>
        </row>
        <row r="795">
          <cell r="B795">
            <v>9239</v>
          </cell>
        </row>
        <row r="796">
          <cell r="B796">
            <v>6603</v>
          </cell>
        </row>
        <row r="797">
          <cell r="B797">
            <v>9192</v>
          </cell>
        </row>
        <row r="798">
          <cell r="B798">
            <v>9245</v>
          </cell>
        </row>
        <row r="799">
          <cell r="B799">
            <v>9246</v>
          </cell>
        </row>
        <row r="800">
          <cell r="B800">
            <v>9264</v>
          </cell>
        </row>
        <row r="801">
          <cell r="B801">
            <v>9266</v>
          </cell>
        </row>
        <row r="802">
          <cell r="B802">
            <v>9247</v>
          </cell>
        </row>
        <row r="803">
          <cell r="B803">
            <v>9248</v>
          </cell>
        </row>
        <row r="804">
          <cell r="B804">
            <v>9268</v>
          </cell>
        </row>
        <row r="805">
          <cell r="B805">
            <v>9271</v>
          </cell>
        </row>
        <row r="806">
          <cell r="B806">
            <v>9265</v>
          </cell>
        </row>
        <row r="807">
          <cell r="B807">
            <v>9267</v>
          </cell>
        </row>
        <row r="808">
          <cell r="B808">
            <v>9269</v>
          </cell>
        </row>
        <row r="809">
          <cell r="B809">
            <v>9272</v>
          </cell>
        </row>
        <row r="810">
          <cell r="B810">
            <v>9255</v>
          </cell>
        </row>
        <row r="811">
          <cell r="B811">
            <v>9250</v>
          </cell>
        </row>
        <row r="812">
          <cell r="B812">
            <v>9250</v>
          </cell>
        </row>
        <row r="813">
          <cell r="B813">
            <v>9251</v>
          </cell>
        </row>
        <row r="814">
          <cell r="B814">
            <v>9251</v>
          </cell>
        </row>
        <row r="815">
          <cell r="B815">
            <v>9252</v>
          </cell>
        </row>
        <row r="816">
          <cell r="B816">
            <v>9252</v>
          </cell>
        </row>
        <row r="817">
          <cell r="B817">
            <v>9254</v>
          </cell>
        </row>
        <row r="818">
          <cell r="B818">
            <v>9254</v>
          </cell>
        </row>
        <row r="819">
          <cell r="B819">
            <v>9254</v>
          </cell>
        </row>
        <row r="820">
          <cell r="B820">
            <v>9167</v>
          </cell>
        </row>
        <row r="821">
          <cell r="B821">
            <v>9174</v>
          </cell>
        </row>
        <row r="822">
          <cell r="B822">
            <v>9101</v>
          </cell>
        </row>
        <row r="823">
          <cell r="B823">
            <v>9224</v>
          </cell>
        </row>
        <row r="824">
          <cell r="B824">
            <v>9220</v>
          </cell>
        </row>
        <row r="825">
          <cell r="B825">
            <v>9221</v>
          </cell>
        </row>
        <row r="826">
          <cell r="B826">
            <v>9225</v>
          </cell>
        </row>
        <row r="827">
          <cell r="B827">
            <v>9223</v>
          </cell>
        </row>
        <row r="828">
          <cell r="B828">
            <v>9371</v>
          </cell>
        </row>
        <row r="829">
          <cell r="B829">
            <v>9235</v>
          </cell>
        </row>
        <row r="830">
          <cell r="B830">
            <v>9234</v>
          </cell>
        </row>
        <row r="831">
          <cell r="B831">
            <v>9234</v>
          </cell>
        </row>
        <row r="832">
          <cell r="B832">
            <v>6599</v>
          </cell>
        </row>
        <row r="833">
          <cell r="B833">
            <v>9237</v>
          </cell>
        </row>
        <row r="834">
          <cell r="B834">
            <v>9237</v>
          </cell>
        </row>
        <row r="835">
          <cell r="B835">
            <v>9230</v>
          </cell>
        </row>
        <row r="836">
          <cell r="B836">
            <v>361</v>
          </cell>
        </row>
        <row r="837">
          <cell r="B837">
            <v>9232</v>
          </cell>
        </row>
        <row r="838">
          <cell r="B838">
            <v>9263</v>
          </cell>
        </row>
        <row r="839">
          <cell r="B839">
            <v>170</v>
          </cell>
        </row>
        <row r="840">
          <cell r="B840">
            <v>6496</v>
          </cell>
        </row>
        <row r="841">
          <cell r="B841">
            <v>9130</v>
          </cell>
        </row>
        <row r="842">
          <cell r="B842">
            <v>9132</v>
          </cell>
        </row>
        <row r="843">
          <cell r="B843">
            <v>9114</v>
          </cell>
        </row>
        <row r="844">
          <cell r="B844">
            <v>9114</v>
          </cell>
        </row>
        <row r="845">
          <cell r="B845">
            <v>9112</v>
          </cell>
        </row>
        <row r="846">
          <cell r="B846">
            <v>9135</v>
          </cell>
        </row>
        <row r="847">
          <cell r="B847">
            <v>9177</v>
          </cell>
        </row>
        <row r="848">
          <cell r="B848">
            <v>9177</v>
          </cell>
        </row>
        <row r="849">
          <cell r="B849">
            <v>9222</v>
          </cell>
        </row>
        <row r="850">
          <cell r="B850">
            <v>9222</v>
          </cell>
        </row>
        <row r="851">
          <cell r="B851">
            <v>9236</v>
          </cell>
        </row>
        <row r="852">
          <cell r="B852">
            <v>9222</v>
          </cell>
        </row>
        <row r="853">
          <cell r="B853">
            <v>9368</v>
          </cell>
        </row>
        <row r="854">
          <cell r="B854">
            <v>9107</v>
          </cell>
        </row>
        <row r="855">
          <cell r="B855">
            <v>9108</v>
          </cell>
        </row>
        <row r="856">
          <cell r="B856">
            <v>9119</v>
          </cell>
        </row>
        <row r="857">
          <cell r="B857">
            <v>9256</v>
          </cell>
        </row>
        <row r="858">
          <cell r="B858">
            <v>216</v>
          </cell>
        </row>
        <row r="859">
          <cell r="B859">
            <v>9226</v>
          </cell>
        </row>
        <row r="860">
          <cell r="B860">
            <v>9120</v>
          </cell>
        </row>
        <row r="861">
          <cell r="B861">
            <v>9216</v>
          </cell>
        </row>
        <row r="862">
          <cell r="B862">
            <v>983</v>
          </cell>
        </row>
        <row r="863">
          <cell r="B863">
            <v>9141</v>
          </cell>
        </row>
        <row r="864">
          <cell r="B864">
            <v>9109</v>
          </cell>
        </row>
        <row r="865">
          <cell r="B865">
            <v>9194</v>
          </cell>
        </row>
        <row r="866">
          <cell r="B866">
            <v>9121</v>
          </cell>
        </row>
        <row r="867">
          <cell r="B867">
            <v>9242</v>
          </cell>
        </row>
        <row r="868">
          <cell r="B868">
            <v>9193</v>
          </cell>
        </row>
        <row r="869">
          <cell r="B869">
            <v>2023</v>
          </cell>
        </row>
        <row r="870">
          <cell r="B870">
            <v>9962</v>
          </cell>
        </row>
        <row r="871">
          <cell r="B871">
            <v>9227</v>
          </cell>
        </row>
        <row r="872">
          <cell r="B872">
            <v>110</v>
          </cell>
        </row>
        <row r="873">
          <cell r="B873">
            <v>150</v>
          </cell>
        </row>
        <row r="874">
          <cell r="B874">
            <v>155</v>
          </cell>
        </row>
        <row r="875">
          <cell r="B875">
            <v>170</v>
          </cell>
        </row>
        <row r="876">
          <cell r="B876">
            <v>190</v>
          </cell>
        </row>
        <row r="877">
          <cell r="B877">
            <v>210</v>
          </cell>
        </row>
        <row r="878">
          <cell r="B878">
            <v>250</v>
          </cell>
        </row>
        <row r="879">
          <cell r="B879">
            <v>270</v>
          </cell>
        </row>
        <row r="880">
          <cell r="B880">
            <v>280</v>
          </cell>
        </row>
        <row r="881">
          <cell r="B881">
            <v>357</v>
          </cell>
        </row>
        <row r="882">
          <cell r="B882">
            <v>360</v>
          </cell>
        </row>
        <row r="883">
          <cell r="B883">
            <v>361</v>
          </cell>
        </row>
        <row r="884">
          <cell r="B884">
            <v>378</v>
          </cell>
        </row>
        <row r="885">
          <cell r="B885">
            <v>390</v>
          </cell>
        </row>
        <row r="886">
          <cell r="B886">
            <v>390</v>
          </cell>
        </row>
        <row r="887">
          <cell r="B887">
            <v>500</v>
          </cell>
        </row>
        <row r="888">
          <cell r="B888">
            <v>635</v>
          </cell>
        </row>
        <row r="889">
          <cell r="B889">
            <v>636</v>
          </cell>
        </row>
        <row r="890">
          <cell r="B890">
            <v>637</v>
          </cell>
        </row>
        <row r="891">
          <cell r="B891">
            <v>650</v>
          </cell>
        </row>
        <row r="892">
          <cell r="B892">
            <v>650</v>
          </cell>
        </row>
        <row r="893">
          <cell r="B893">
            <v>654</v>
          </cell>
        </row>
        <row r="894">
          <cell r="B894">
            <v>655</v>
          </cell>
        </row>
        <row r="895">
          <cell r="B895">
            <v>657</v>
          </cell>
        </row>
        <row r="896">
          <cell r="B896">
            <v>657</v>
          </cell>
        </row>
        <row r="897">
          <cell r="B897">
            <v>659</v>
          </cell>
        </row>
        <row r="898">
          <cell r="B898">
            <v>913</v>
          </cell>
        </row>
        <row r="899">
          <cell r="B899">
            <v>2078</v>
          </cell>
        </row>
        <row r="900">
          <cell r="B900">
            <v>6055</v>
          </cell>
        </row>
        <row r="901">
          <cell r="B901">
            <v>6058</v>
          </cell>
        </row>
        <row r="902">
          <cell r="B902">
            <v>6491</v>
          </cell>
        </row>
        <row r="903">
          <cell r="B903">
            <v>6496</v>
          </cell>
        </row>
        <row r="904">
          <cell r="B904">
            <v>6870</v>
          </cell>
        </row>
        <row r="905">
          <cell r="B905">
            <v>6871</v>
          </cell>
        </row>
        <row r="906">
          <cell r="B906">
            <v>6872</v>
          </cell>
        </row>
        <row r="907">
          <cell r="B907">
            <v>6873</v>
          </cell>
        </row>
        <row r="908">
          <cell r="B908">
            <v>6874</v>
          </cell>
        </row>
        <row r="909">
          <cell r="B909">
            <v>6875</v>
          </cell>
        </row>
        <row r="910">
          <cell r="B910">
            <v>6876</v>
          </cell>
        </row>
        <row r="911">
          <cell r="B911">
            <v>6877</v>
          </cell>
        </row>
        <row r="912">
          <cell r="B912">
            <v>6878</v>
          </cell>
        </row>
        <row r="913">
          <cell r="B913">
            <v>6879</v>
          </cell>
        </row>
        <row r="914">
          <cell r="B914">
            <v>6880</v>
          </cell>
        </row>
        <row r="915">
          <cell r="B915">
            <v>6881</v>
          </cell>
        </row>
        <row r="916">
          <cell r="B916">
            <v>6882</v>
          </cell>
        </row>
        <row r="917">
          <cell r="B917">
            <v>6883</v>
          </cell>
        </row>
        <row r="918">
          <cell r="B918">
            <v>6884</v>
          </cell>
        </row>
        <row r="919">
          <cell r="B919">
            <v>6885</v>
          </cell>
        </row>
        <row r="920">
          <cell r="B920">
            <v>6886</v>
          </cell>
        </row>
        <row r="921">
          <cell r="B921">
            <v>6887</v>
          </cell>
        </row>
        <row r="922">
          <cell r="B922">
            <v>6888</v>
          </cell>
        </row>
        <row r="923">
          <cell r="B923">
            <v>6879</v>
          </cell>
        </row>
        <row r="924">
          <cell r="B924">
            <v>6890</v>
          </cell>
        </row>
        <row r="925">
          <cell r="B925">
            <v>6891</v>
          </cell>
        </row>
        <row r="926">
          <cell r="B926">
            <v>6892</v>
          </cell>
        </row>
        <row r="927">
          <cell r="B927">
            <v>6893</v>
          </cell>
        </row>
        <row r="928">
          <cell r="B928">
            <v>6826</v>
          </cell>
        </row>
        <row r="929">
          <cell r="B929">
            <v>6827</v>
          </cell>
        </row>
        <row r="930">
          <cell r="B930">
            <v>6828</v>
          </cell>
        </row>
        <row r="931">
          <cell r="B931">
            <v>6829</v>
          </cell>
        </row>
        <row r="932">
          <cell r="B932">
            <v>6830</v>
          </cell>
        </row>
        <row r="933">
          <cell r="B933">
            <v>6831</v>
          </cell>
        </row>
        <row r="934">
          <cell r="B934">
            <v>6832</v>
          </cell>
        </row>
        <row r="935">
          <cell r="B935">
            <v>6833</v>
          </cell>
        </row>
        <row r="936">
          <cell r="B936">
            <v>6834</v>
          </cell>
        </row>
        <row r="937">
          <cell r="B937">
            <v>6835</v>
          </cell>
        </row>
        <row r="938">
          <cell r="B938">
            <v>6836</v>
          </cell>
        </row>
        <row r="939">
          <cell r="B939">
            <v>6837</v>
          </cell>
        </row>
        <row r="940">
          <cell r="B940">
            <v>6838</v>
          </cell>
        </row>
        <row r="941">
          <cell r="B941">
            <v>6839</v>
          </cell>
        </row>
        <row r="942">
          <cell r="B942">
            <v>6840</v>
          </cell>
        </row>
        <row r="943">
          <cell r="B943">
            <v>6841</v>
          </cell>
        </row>
        <row r="944">
          <cell r="B944">
            <v>6842</v>
          </cell>
        </row>
        <row r="945">
          <cell r="B945">
            <v>6843</v>
          </cell>
        </row>
        <row r="946">
          <cell r="B946">
            <v>6844</v>
          </cell>
        </row>
        <row r="947">
          <cell r="B947">
            <v>6845</v>
          </cell>
        </row>
        <row r="948">
          <cell r="B948">
            <v>6846</v>
          </cell>
        </row>
        <row r="949">
          <cell r="B949">
            <v>6847</v>
          </cell>
        </row>
        <row r="950">
          <cell r="B950">
            <v>6848</v>
          </cell>
        </row>
        <row r="951">
          <cell r="B951">
            <v>6849</v>
          </cell>
        </row>
        <row r="952">
          <cell r="B952">
            <v>6850</v>
          </cell>
        </row>
        <row r="953">
          <cell r="B953">
            <v>6851</v>
          </cell>
        </row>
        <row r="954">
          <cell r="B954">
            <v>6852</v>
          </cell>
        </row>
        <row r="955">
          <cell r="B955">
            <v>6853</v>
          </cell>
        </row>
        <row r="956">
          <cell r="B956">
            <v>6800</v>
          </cell>
        </row>
        <row r="957">
          <cell r="B957">
            <v>6801</v>
          </cell>
        </row>
        <row r="958">
          <cell r="B958">
            <v>6802</v>
          </cell>
        </row>
        <row r="959">
          <cell r="B959">
            <v>6803</v>
          </cell>
        </row>
        <row r="960">
          <cell r="B960">
            <v>6804</v>
          </cell>
        </row>
        <row r="961">
          <cell r="B961">
            <v>6805</v>
          </cell>
        </row>
        <row r="962">
          <cell r="B962">
            <v>6806</v>
          </cell>
        </row>
        <row r="963">
          <cell r="B963">
            <v>6807</v>
          </cell>
        </row>
        <row r="964">
          <cell r="B964">
            <v>6808</v>
          </cell>
        </row>
        <row r="965">
          <cell r="B965">
            <v>6809</v>
          </cell>
        </row>
        <row r="966">
          <cell r="B966">
            <v>6810</v>
          </cell>
        </row>
        <row r="967">
          <cell r="B967">
            <v>6811</v>
          </cell>
        </row>
        <row r="968">
          <cell r="B968">
            <v>6812</v>
          </cell>
        </row>
        <row r="969">
          <cell r="B969">
            <v>6813</v>
          </cell>
        </row>
        <row r="970">
          <cell r="B970">
            <v>6814</v>
          </cell>
        </row>
        <row r="971">
          <cell r="B971">
            <v>6815</v>
          </cell>
        </row>
        <row r="972">
          <cell r="B972">
            <v>6797</v>
          </cell>
        </row>
        <row r="973">
          <cell r="B973">
            <v>6759</v>
          </cell>
        </row>
        <row r="974">
          <cell r="B974">
            <v>6760</v>
          </cell>
        </row>
        <row r="975">
          <cell r="B975">
            <v>6761</v>
          </cell>
        </row>
        <row r="976">
          <cell r="B976">
            <v>6762</v>
          </cell>
        </row>
        <row r="977">
          <cell r="B977">
            <v>6763</v>
          </cell>
        </row>
        <row r="978">
          <cell r="B978">
            <v>6764</v>
          </cell>
        </row>
        <row r="979">
          <cell r="B979">
            <v>6765</v>
          </cell>
        </row>
        <row r="980">
          <cell r="B980">
            <v>6766</v>
          </cell>
        </row>
        <row r="981">
          <cell r="B981">
            <v>6767</v>
          </cell>
        </row>
        <row r="982">
          <cell r="B982">
            <v>6768</v>
          </cell>
        </row>
        <row r="983">
          <cell r="B983">
            <v>6769</v>
          </cell>
        </row>
        <row r="984">
          <cell r="B984">
            <v>6770</v>
          </cell>
        </row>
        <row r="985">
          <cell r="B985">
            <v>6771</v>
          </cell>
        </row>
        <row r="986">
          <cell r="B986">
            <v>6772</v>
          </cell>
        </row>
        <row r="987">
          <cell r="B987">
            <v>6773</v>
          </cell>
        </row>
        <row r="988">
          <cell r="B988">
            <v>6774</v>
          </cell>
        </row>
        <row r="989">
          <cell r="B989">
            <v>6775</v>
          </cell>
        </row>
        <row r="990">
          <cell r="B990">
            <v>6777</v>
          </cell>
        </row>
        <row r="991">
          <cell r="B991">
            <v>6777</v>
          </cell>
        </row>
        <row r="992">
          <cell r="B992">
            <v>6778</v>
          </cell>
        </row>
        <row r="993">
          <cell r="B993">
            <v>6779</v>
          </cell>
        </row>
        <row r="994">
          <cell r="B994">
            <v>6780</v>
          </cell>
        </row>
        <row r="995">
          <cell r="B995">
            <v>6781</v>
          </cell>
        </row>
        <row r="996">
          <cell r="B996">
            <v>6782</v>
          </cell>
        </row>
        <row r="997">
          <cell r="B997">
            <v>6586</v>
          </cell>
        </row>
        <row r="998">
          <cell r="B998">
            <v>6587</v>
          </cell>
        </row>
        <row r="999">
          <cell r="B999">
            <v>6588</v>
          </cell>
        </row>
        <row r="1000">
          <cell r="B1000">
            <v>6589</v>
          </cell>
        </row>
        <row r="1001">
          <cell r="B1001">
            <v>6590</v>
          </cell>
        </row>
        <row r="1002">
          <cell r="B1002">
            <v>6591</v>
          </cell>
        </row>
        <row r="1003">
          <cell r="B1003">
            <v>6592</v>
          </cell>
        </row>
        <row r="1004">
          <cell r="B1004">
            <v>6593</v>
          </cell>
        </row>
        <row r="1005">
          <cell r="B1005">
            <v>6594</v>
          </cell>
        </row>
        <row r="1006">
          <cell r="B1006">
            <v>6595</v>
          </cell>
        </row>
        <row r="1007">
          <cell r="B1007">
            <v>6596</v>
          </cell>
        </row>
        <row r="1008">
          <cell r="B1008">
            <v>6597</v>
          </cell>
        </row>
        <row r="1009">
          <cell r="B1009">
            <v>6598</v>
          </cell>
        </row>
        <row r="1010">
          <cell r="B1010">
            <v>6599</v>
          </cell>
        </row>
        <row r="1011">
          <cell r="B1011">
            <v>6600</v>
          </cell>
        </row>
        <row r="1012">
          <cell r="B1012">
            <v>6601</v>
          </cell>
        </row>
        <row r="1013">
          <cell r="B1013">
            <v>6602</v>
          </cell>
        </row>
        <row r="1014">
          <cell r="B1014">
            <v>6603</v>
          </cell>
        </row>
        <row r="1015">
          <cell r="B1015">
            <v>6604</v>
          </cell>
        </row>
        <row r="1016">
          <cell r="B1016">
            <v>6605</v>
          </cell>
        </row>
        <row r="1017">
          <cell r="B1017">
            <v>6606</v>
          </cell>
        </row>
        <row r="1018">
          <cell r="B1018">
            <v>6607</v>
          </cell>
        </row>
        <row r="1019">
          <cell r="B1019">
            <v>6608</v>
          </cell>
        </row>
        <row r="1020">
          <cell r="B1020">
            <v>6609</v>
          </cell>
        </row>
        <row r="1021">
          <cell r="B1021">
            <v>6610</v>
          </cell>
        </row>
        <row r="1022">
          <cell r="B1022">
            <v>6611</v>
          </cell>
        </row>
        <row r="1023">
          <cell r="B1023">
            <v>6612</v>
          </cell>
        </row>
        <row r="1024">
          <cell r="B1024">
            <v>6613</v>
          </cell>
        </row>
        <row r="1025">
          <cell r="B1025">
            <v>6614</v>
          </cell>
        </row>
        <row r="1026">
          <cell r="B1026">
            <v>6615</v>
          </cell>
        </row>
        <row r="1027">
          <cell r="B1027">
            <v>6616</v>
          </cell>
        </row>
        <row r="1028">
          <cell r="B1028">
            <v>6617</v>
          </cell>
        </row>
        <row r="1029">
          <cell r="B1029">
            <v>6618</v>
          </cell>
        </row>
        <row r="1030">
          <cell r="B1030">
            <v>6619</v>
          </cell>
        </row>
        <row r="1031">
          <cell r="B1031">
            <v>6620</v>
          </cell>
        </row>
        <row r="1032">
          <cell r="B1032">
            <v>6621</v>
          </cell>
        </row>
        <row r="1033">
          <cell r="B1033">
            <v>6622</v>
          </cell>
        </row>
        <row r="1034">
          <cell r="B1034">
            <v>6623</v>
          </cell>
        </row>
        <row r="1035">
          <cell r="B1035">
            <v>6624</v>
          </cell>
        </row>
        <row r="1036">
          <cell r="B1036">
            <v>6625</v>
          </cell>
        </row>
        <row r="1037">
          <cell r="B1037">
            <v>6626</v>
          </cell>
        </row>
        <row r="1038">
          <cell r="B1038">
            <v>6627</v>
          </cell>
        </row>
        <row r="1039">
          <cell r="B1039">
            <v>6628</v>
          </cell>
        </row>
        <row r="1040">
          <cell r="B1040">
            <v>6629</v>
          </cell>
        </row>
        <row r="1041">
          <cell r="B1041">
            <v>6630</v>
          </cell>
        </row>
        <row r="1042">
          <cell r="B1042">
            <v>6631</v>
          </cell>
        </row>
        <row r="1043">
          <cell r="B1043">
            <v>6632</v>
          </cell>
        </row>
        <row r="1044">
          <cell r="B1044">
            <v>6633</v>
          </cell>
        </row>
        <row r="1045">
          <cell r="B1045">
            <v>6634</v>
          </cell>
        </row>
        <row r="1046">
          <cell r="B1046">
            <v>6635</v>
          </cell>
        </row>
        <row r="1047">
          <cell r="B1047">
            <v>6636</v>
          </cell>
        </row>
        <row r="1048">
          <cell r="B1048">
            <v>6637</v>
          </cell>
        </row>
        <row r="1049">
          <cell r="B1049">
            <v>6638</v>
          </cell>
        </row>
        <row r="1050">
          <cell r="B1050">
            <v>6639</v>
          </cell>
        </row>
        <row r="1051">
          <cell r="B1051">
            <v>6640</v>
          </cell>
        </row>
        <row r="1052">
          <cell r="B1052">
            <v>6641</v>
          </cell>
        </row>
        <row r="1053">
          <cell r="B1053">
            <v>6642</v>
          </cell>
        </row>
        <row r="1054">
          <cell r="B1054">
            <v>6643</v>
          </cell>
        </row>
        <row r="1055">
          <cell r="B1055">
            <v>6644</v>
          </cell>
        </row>
        <row r="1056">
          <cell r="B1056">
            <v>6645</v>
          </cell>
        </row>
        <row r="1057">
          <cell r="B1057">
            <v>6646</v>
          </cell>
        </row>
        <row r="1058">
          <cell r="B1058">
            <v>6647</v>
          </cell>
        </row>
        <row r="1059">
          <cell r="B1059">
            <v>6648</v>
          </cell>
        </row>
        <row r="1060">
          <cell r="B1060">
            <v>6649</v>
          </cell>
        </row>
        <row r="1061">
          <cell r="B1061">
            <v>6650</v>
          </cell>
        </row>
        <row r="1062">
          <cell r="B1062">
            <v>6651</v>
          </cell>
        </row>
        <row r="1063">
          <cell r="B1063">
            <v>6652</v>
          </cell>
        </row>
        <row r="1064">
          <cell r="B1064">
            <v>6653</v>
          </cell>
        </row>
        <row r="1065">
          <cell r="B1065">
            <v>6654</v>
          </cell>
        </row>
        <row r="1066">
          <cell r="B1066">
            <v>6655</v>
          </cell>
        </row>
        <row r="1067">
          <cell r="B1067">
            <v>6656</v>
          </cell>
        </row>
        <row r="1068">
          <cell r="B1068">
            <v>6657</v>
          </cell>
        </row>
        <row r="1069">
          <cell r="B1069">
            <v>6658</v>
          </cell>
        </row>
        <row r="1070">
          <cell r="B1070">
            <v>6659</v>
          </cell>
        </row>
        <row r="1071">
          <cell r="B1071">
            <v>6660</v>
          </cell>
        </row>
        <row r="1072">
          <cell r="B1072">
            <v>6661</v>
          </cell>
        </row>
        <row r="1073">
          <cell r="B1073">
            <v>6662</v>
          </cell>
        </row>
        <row r="1074">
          <cell r="B1074">
            <v>6663</v>
          </cell>
        </row>
        <row r="1075">
          <cell r="B1075">
            <v>6664</v>
          </cell>
        </row>
        <row r="1076">
          <cell r="B1076">
            <v>6665</v>
          </cell>
        </row>
        <row r="1077">
          <cell r="B1077">
            <v>6666</v>
          </cell>
        </row>
        <row r="1078">
          <cell r="B1078">
            <v>6667</v>
          </cell>
        </row>
        <row r="1079">
          <cell r="B1079">
            <v>6668</v>
          </cell>
        </row>
        <row r="1080">
          <cell r="B1080">
            <v>6669</v>
          </cell>
        </row>
        <row r="1081">
          <cell r="B1081">
            <v>6670</v>
          </cell>
        </row>
        <row r="1082">
          <cell r="B1082">
            <v>6671</v>
          </cell>
        </row>
        <row r="1083">
          <cell r="B1083">
            <v>6672</v>
          </cell>
        </row>
        <row r="1084">
          <cell r="B1084">
            <v>6673</v>
          </cell>
        </row>
        <row r="1085">
          <cell r="B1085">
            <v>6674</v>
          </cell>
        </row>
        <row r="1086">
          <cell r="B1086">
            <v>6675</v>
          </cell>
        </row>
        <row r="1087">
          <cell r="B1087">
            <v>6676</v>
          </cell>
        </row>
        <row r="1088">
          <cell r="B1088">
            <v>6677</v>
          </cell>
        </row>
        <row r="1089">
          <cell r="B1089">
            <v>6678</v>
          </cell>
        </row>
        <row r="1090">
          <cell r="B1090">
            <v>6679</v>
          </cell>
        </row>
        <row r="1091">
          <cell r="B1091">
            <v>6680</v>
          </cell>
        </row>
        <row r="1092">
          <cell r="B1092">
            <v>6681</v>
          </cell>
        </row>
        <row r="1093">
          <cell r="B1093">
            <v>6682</v>
          </cell>
        </row>
        <row r="1094">
          <cell r="B1094">
            <v>6683</v>
          </cell>
        </row>
        <row r="1095">
          <cell r="B1095">
            <v>6684</v>
          </cell>
        </row>
        <row r="1096">
          <cell r="B1096">
            <v>6685</v>
          </cell>
        </row>
        <row r="1097">
          <cell r="B1097">
            <v>6686</v>
          </cell>
        </row>
        <row r="1098">
          <cell r="B1098">
            <v>6687</v>
          </cell>
        </row>
        <row r="1099">
          <cell r="B1099">
            <v>6688</v>
          </cell>
        </row>
        <row r="1100">
          <cell r="B1100">
            <v>6689</v>
          </cell>
        </row>
        <row r="1101">
          <cell r="B1101">
            <v>6690</v>
          </cell>
        </row>
        <row r="1102">
          <cell r="B1102">
            <v>6691</v>
          </cell>
        </row>
        <row r="1103">
          <cell r="B1103">
            <v>6692</v>
          </cell>
        </row>
        <row r="1104">
          <cell r="B1104">
            <v>6693</v>
          </cell>
        </row>
        <row r="1105">
          <cell r="B1105">
            <v>6694</v>
          </cell>
        </row>
        <row r="1106">
          <cell r="B1106">
            <v>6695</v>
          </cell>
        </row>
        <row r="1107">
          <cell r="B1107">
            <v>6696</v>
          </cell>
        </row>
        <row r="1108">
          <cell r="B1108">
            <v>6697</v>
          </cell>
        </row>
        <row r="1109">
          <cell r="B1109">
            <v>6537</v>
          </cell>
        </row>
        <row r="1110">
          <cell r="B1110">
            <v>6538</v>
          </cell>
        </row>
        <row r="1111">
          <cell r="B1111">
            <v>6539</v>
          </cell>
        </row>
        <row r="1112">
          <cell r="B1112">
            <v>6540</v>
          </cell>
        </row>
        <row r="1113">
          <cell r="B1113">
            <v>6541</v>
          </cell>
        </row>
        <row r="1114">
          <cell r="B1114">
            <v>6542</v>
          </cell>
        </row>
        <row r="1115">
          <cell r="B1115">
            <v>6543</v>
          </cell>
        </row>
        <row r="1116">
          <cell r="B1116">
            <v>6544</v>
          </cell>
        </row>
        <row r="1117">
          <cell r="B1117">
            <v>6545</v>
          </cell>
        </row>
        <row r="1118">
          <cell r="B1118">
            <v>6546</v>
          </cell>
        </row>
        <row r="1119">
          <cell r="B1119">
            <v>6547</v>
          </cell>
        </row>
        <row r="1120">
          <cell r="B1120">
            <v>6548</v>
          </cell>
        </row>
        <row r="1121">
          <cell r="B1121">
            <v>6549</v>
          </cell>
        </row>
        <row r="1122">
          <cell r="B1122">
            <v>6550</v>
          </cell>
        </row>
        <row r="1123">
          <cell r="B1123">
            <v>6551</v>
          </cell>
        </row>
        <row r="1124">
          <cell r="B1124">
            <v>6552</v>
          </cell>
        </row>
        <row r="1125">
          <cell r="B1125">
            <v>6553</v>
          </cell>
        </row>
        <row r="1126">
          <cell r="B1126">
            <v>6554</v>
          </cell>
        </row>
        <row r="1127">
          <cell r="B1127">
            <v>6555</v>
          </cell>
        </row>
        <row r="1128">
          <cell r="B1128">
            <v>6556</v>
          </cell>
        </row>
        <row r="1129">
          <cell r="B1129">
            <v>6557</v>
          </cell>
        </row>
        <row r="1130">
          <cell r="B1130">
            <v>6558</v>
          </cell>
        </row>
        <row r="1131">
          <cell r="B1131">
            <v>6559</v>
          </cell>
        </row>
        <row r="1132">
          <cell r="B1132">
            <v>6560</v>
          </cell>
        </row>
        <row r="1133">
          <cell r="B1133">
            <v>6561</v>
          </cell>
        </row>
        <row r="1134">
          <cell r="B1134">
            <v>6562</v>
          </cell>
        </row>
        <row r="1135">
          <cell r="B1135">
            <v>6563</v>
          </cell>
        </row>
        <row r="1136">
          <cell r="B1136">
            <v>6564</v>
          </cell>
        </row>
        <row r="1137">
          <cell r="B1137">
            <v>6565</v>
          </cell>
        </row>
        <row r="1138">
          <cell r="B1138">
            <v>6566</v>
          </cell>
        </row>
        <row r="1139">
          <cell r="B1139">
            <v>6567</v>
          </cell>
        </row>
        <row r="1140">
          <cell r="B1140">
            <v>6568</v>
          </cell>
        </row>
        <row r="1141">
          <cell r="B1141">
            <v>6530</v>
          </cell>
        </row>
        <row r="1142">
          <cell r="B1142">
            <v>6531</v>
          </cell>
        </row>
        <row r="1143">
          <cell r="B1143">
            <v>6532</v>
          </cell>
        </row>
        <row r="1144">
          <cell r="B1144">
            <v>6533</v>
          </cell>
        </row>
        <row r="1145">
          <cell r="B1145">
            <v>9474</v>
          </cell>
        </row>
        <row r="1146">
          <cell r="B1146">
            <v>120</v>
          </cell>
        </row>
        <row r="1147">
          <cell r="B1147">
            <v>180</v>
          </cell>
        </row>
        <row r="1148">
          <cell r="B1148">
            <v>9320</v>
          </cell>
        </row>
        <row r="1149">
          <cell r="B1149">
            <v>9510</v>
          </cell>
        </row>
        <row r="1150">
          <cell r="B1150">
            <v>9725</v>
          </cell>
        </row>
        <row r="1151">
          <cell r="B1151">
            <v>420</v>
          </cell>
        </row>
        <row r="1152">
          <cell r="B1152">
            <v>800</v>
          </cell>
        </row>
        <row r="1153">
          <cell r="B1153">
            <v>9519</v>
          </cell>
        </row>
        <row r="1154">
          <cell r="B1154">
            <v>9440</v>
          </cell>
        </row>
        <row r="1155">
          <cell r="B1155">
            <v>9290</v>
          </cell>
        </row>
        <row r="1156">
          <cell r="B1156">
            <v>9441</v>
          </cell>
        </row>
        <row r="1157">
          <cell r="B1157">
            <v>440</v>
          </cell>
        </row>
        <row r="1158">
          <cell r="B1158">
            <v>471</v>
          </cell>
        </row>
        <row r="1159">
          <cell r="B1159">
            <v>9433</v>
          </cell>
        </row>
        <row r="1160">
          <cell r="B1160">
            <v>9276</v>
          </cell>
        </row>
        <row r="1161">
          <cell r="B1161">
            <v>9281</v>
          </cell>
        </row>
        <row r="1162">
          <cell r="B1162">
            <v>9407</v>
          </cell>
        </row>
        <row r="1163">
          <cell r="B1163">
            <v>914</v>
          </cell>
        </row>
        <row r="1164">
          <cell r="B1164">
            <v>9516</v>
          </cell>
        </row>
        <row r="1165">
          <cell r="B1165">
            <v>6058</v>
          </cell>
        </row>
        <row r="1166">
          <cell r="B1166">
            <v>9512</v>
          </cell>
        </row>
        <row r="1167">
          <cell r="B1167">
            <v>9766</v>
          </cell>
        </row>
        <row r="1168">
          <cell r="B1168">
            <v>9726</v>
          </cell>
        </row>
        <row r="1169">
          <cell r="B1169">
            <v>9430</v>
          </cell>
        </row>
        <row r="1170">
          <cell r="B1170">
            <v>9431</v>
          </cell>
        </row>
        <row r="1171">
          <cell r="B1171">
            <v>9432</v>
          </cell>
        </row>
        <row r="1172">
          <cell r="B1172">
            <v>9554</v>
          </cell>
        </row>
        <row r="1173">
          <cell r="B1173">
            <v>9500</v>
          </cell>
        </row>
        <row r="1174">
          <cell r="B1174">
            <v>9501</v>
          </cell>
        </row>
        <row r="1175">
          <cell r="B1175">
            <v>9550</v>
          </cell>
        </row>
        <row r="1176">
          <cell r="B1176">
            <v>9517</v>
          </cell>
        </row>
        <row r="1177">
          <cell r="B1177">
            <v>9735</v>
          </cell>
        </row>
        <row r="1178">
          <cell r="B1178">
            <v>9736</v>
          </cell>
        </row>
        <row r="1179">
          <cell r="B1179">
            <v>9737</v>
          </cell>
        </row>
        <row r="1180">
          <cell r="B1180">
            <v>9738</v>
          </cell>
        </row>
        <row r="1181">
          <cell r="B1181">
            <v>9136</v>
          </cell>
        </row>
        <row r="1182">
          <cell r="B1182">
            <v>9328</v>
          </cell>
        </row>
        <row r="1183">
          <cell r="B1183">
            <v>9434</v>
          </cell>
        </row>
        <row r="1184">
          <cell r="B1184">
            <v>9525</v>
          </cell>
        </row>
        <row r="1185">
          <cell r="B1185">
            <v>9352</v>
          </cell>
        </row>
        <row r="1186">
          <cell r="B1186">
            <v>9767</v>
          </cell>
        </row>
        <row r="1187">
          <cell r="B1187">
            <v>9435</v>
          </cell>
        </row>
        <row r="1188">
          <cell r="B1188">
            <v>9442</v>
          </cell>
        </row>
        <row r="1189">
          <cell r="B1189">
            <v>170</v>
          </cell>
        </row>
        <row r="1190">
          <cell r="B1190">
            <v>190</v>
          </cell>
        </row>
        <row r="1191">
          <cell r="B1191">
            <v>270</v>
          </cell>
        </row>
        <row r="1192">
          <cell r="B1192">
            <v>250</v>
          </cell>
        </row>
        <row r="1193">
          <cell r="B1193">
            <v>124</v>
          </cell>
        </row>
        <row r="1194">
          <cell r="B1194">
            <v>9487</v>
          </cell>
        </row>
        <row r="1195">
          <cell r="B1195">
            <v>9537</v>
          </cell>
        </row>
        <row r="1196">
          <cell r="B1196">
            <v>9538</v>
          </cell>
        </row>
        <row r="1197">
          <cell r="B1197">
            <v>9564</v>
          </cell>
        </row>
        <row r="1198">
          <cell r="B1198">
            <v>9772</v>
          </cell>
        </row>
        <row r="1199">
          <cell r="B1199">
            <v>9438</v>
          </cell>
        </row>
        <row r="1200">
          <cell r="B1200">
            <v>9531</v>
          </cell>
        </row>
        <row r="1201">
          <cell r="B1201">
            <v>9528</v>
          </cell>
        </row>
        <row r="1202">
          <cell r="B1202">
            <v>9532</v>
          </cell>
        </row>
        <row r="1203">
          <cell r="B1203">
            <v>6615</v>
          </cell>
        </row>
        <row r="1204">
          <cell r="B1204">
            <v>6601</v>
          </cell>
        </row>
        <row r="1205">
          <cell r="B1205">
            <v>9443</v>
          </cell>
        </row>
        <row r="1206">
          <cell r="B1206">
            <v>9527</v>
          </cell>
        </row>
        <row r="1207">
          <cell r="B1207">
            <v>9503</v>
          </cell>
        </row>
        <row r="1208">
          <cell r="B1208">
            <v>9502</v>
          </cell>
        </row>
        <row r="1209">
          <cell r="B1209">
            <v>532</v>
          </cell>
        </row>
        <row r="1210">
          <cell r="B1210">
            <v>9515</v>
          </cell>
        </row>
        <row r="1211">
          <cell r="B1211">
            <v>9520</v>
          </cell>
        </row>
        <row r="1212">
          <cell r="B1212">
            <v>9406</v>
          </cell>
        </row>
        <row r="1213">
          <cell r="B1213">
            <v>994</v>
          </cell>
        </row>
        <row r="1214">
          <cell r="B1214">
            <v>9660</v>
          </cell>
        </row>
        <row r="1215">
          <cell r="B1215">
            <v>530</v>
          </cell>
        </row>
        <row r="1216">
          <cell r="B1216">
            <v>9462</v>
          </cell>
        </row>
        <row r="1217">
          <cell r="B1217">
            <v>6111</v>
          </cell>
        </row>
        <row r="1218">
          <cell r="B1218">
            <v>9310</v>
          </cell>
        </row>
        <row r="1219">
          <cell r="B1219">
            <v>9479</v>
          </cell>
        </row>
        <row r="1220">
          <cell r="B1220">
            <v>378</v>
          </cell>
        </row>
        <row r="1221">
          <cell r="B1221">
            <v>9478</v>
          </cell>
        </row>
        <row r="1222">
          <cell r="B1222">
            <v>6593</v>
          </cell>
        </row>
        <row r="1223">
          <cell r="B1223">
            <v>9408</v>
          </cell>
        </row>
        <row r="1224">
          <cell r="B1224">
            <v>9524</v>
          </cell>
        </row>
        <row r="1225">
          <cell r="B1225">
            <v>9409</v>
          </cell>
        </row>
        <row r="1226">
          <cell r="B1226">
            <v>9504</v>
          </cell>
        </row>
        <row r="1227">
          <cell r="B1227">
            <v>9511</v>
          </cell>
        </row>
        <row r="1228">
          <cell r="B1228">
            <v>9513</v>
          </cell>
        </row>
        <row r="1229">
          <cell r="B1229">
            <v>9526</v>
          </cell>
        </row>
        <row r="1230">
          <cell r="B1230">
            <v>9529</v>
          </cell>
        </row>
        <row r="1231">
          <cell r="B1231">
            <v>9798</v>
          </cell>
        </row>
        <row r="1232">
          <cell r="B1232">
            <v>9720</v>
          </cell>
        </row>
        <row r="1233">
          <cell r="B1233">
            <v>9710</v>
          </cell>
        </row>
        <row r="1234">
          <cell r="B1234">
            <v>9412</v>
          </cell>
        </row>
        <row r="1235">
          <cell r="B1235">
            <v>9413</v>
          </cell>
        </row>
        <row r="1236">
          <cell r="B1236">
            <v>9404</v>
          </cell>
        </row>
        <row r="1237">
          <cell r="B1237">
            <v>163</v>
          </cell>
        </row>
        <row r="1238">
          <cell r="B1238">
            <v>9405</v>
          </cell>
        </row>
        <row r="1239">
          <cell r="B1239">
            <v>9460</v>
          </cell>
        </row>
        <row r="1240">
          <cell r="B1240">
            <v>9436</v>
          </cell>
        </row>
        <row r="1241">
          <cell r="B1241">
            <v>9490</v>
          </cell>
        </row>
        <row r="1242">
          <cell r="B1242">
            <v>9463</v>
          </cell>
        </row>
        <row r="1243">
          <cell r="B1243">
            <v>9799</v>
          </cell>
        </row>
        <row r="1244">
          <cell r="B1244">
            <v>9570</v>
          </cell>
        </row>
        <row r="1245">
          <cell r="B1245">
            <v>9571</v>
          </cell>
        </row>
        <row r="1246">
          <cell r="B1246">
            <v>9572</v>
          </cell>
        </row>
        <row r="1247">
          <cell r="B1247">
            <v>9573</v>
          </cell>
        </row>
        <row r="1248">
          <cell r="B1248">
            <v>9287</v>
          </cell>
        </row>
        <row r="1249">
          <cell r="B1249">
            <v>9574</v>
          </cell>
        </row>
        <row r="1250">
          <cell r="B1250">
            <v>9806</v>
          </cell>
        </row>
        <row r="1251">
          <cell r="B1251">
            <v>9752</v>
          </cell>
        </row>
        <row r="1252">
          <cell r="B1252">
            <v>9764</v>
          </cell>
        </row>
        <row r="1253">
          <cell r="B1253">
            <v>9763</v>
          </cell>
        </row>
        <row r="1254">
          <cell r="B1254">
            <v>9814</v>
          </cell>
        </row>
        <row r="1255">
          <cell r="B1255">
            <v>9111</v>
          </cell>
        </row>
        <row r="1256">
          <cell r="B1256">
            <v>9670</v>
          </cell>
        </row>
        <row r="1257">
          <cell r="B1257">
            <v>9713</v>
          </cell>
        </row>
        <row r="1258">
          <cell r="B1258">
            <v>9716</v>
          </cell>
        </row>
        <row r="1259">
          <cell r="B1259">
            <v>9711</v>
          </cell>
        </row>
        <row r="1260">
          <cell r="B1260">
            <v>9403</v>
          </cell>
        </row>
        <row r="1261">
          <cell r="B1261">
            <v>9762</v>
          </cell>
        </row>
        <row r="1262">
          <cell r="B1262">
            <v>9557</v>
          </cell>
        </row>
        <row r="1263">
          <cell r="B1263">
            <v>9522</v>
          </cell>
        </row>
        <row r="1264">
          <cell r="B1264">
            <v>9539</v>
          </cell>
        </row>
        <row r="1265">
          <cell r="B1265">
            <v>9671</v>
          </cell>
        </row>
        <row r="1266">
          <cell r="B1266">
            <v>9721</v>
          </cell>
        </row>
        <row r="1267">
          <cell r="B1267">
            <v>9522</v>
          </cell>
        </row>
        <row r="1268">
          <cell r="B1268">
            <v>9523</v>
          </cell>
        </row>
        <row r="1269">
          <cell r="B1269">
            <v>9565</v>
          </cell>
        </row>
        <row r="1270">
          <cell r="B1270">
            <v>9492</v>
          </cell>
        </row>
        <row r="1271">
          <cell r="B1271">
            <v>9834</v>
          </cell>
        </row>
        <row r="1272">
          <cell r="B1272">
            <v>9714</v>
          </cell>
        </row>
        <row r="1273">
          <cell r="B1273">
            <v>9717</v>
          </cell>
        </row>
        <row r="1274">
          <cell r="B1274">
            <v>9712</v>
          </cell>
        </row>
        <row r="1275">
          <cell r="B1275">
            <v>6797</v>
          </cell>
        </row>
        <row r="1276">
          <cell r="B1276">
            <v>9672</v>
          </cell>
        </row>
        <row r="1277">
          <cell r="B1277">
            <v>9718</v>
          </cell>
        </row>
        <row r="1278">
          <cell r="B1278">
            <v>9722</v>
          </cell>
        </row>
        <row r="1279">
          <cell r="B1279">
            <v>9719</v>
          </cell>
        </row>
        <row r="1280">
          <cell r="B1280">
            <v>9715</v>
          </cell>
        </row>
        <row r="1281">
          <cell r="B1281">
            <v>9437</v>
          </cell>
        </row>
        <row r="1282">
          <cell r="B1282">
            <v>700</v>
          </cell>
        </row>
        <row r="1283">
          <cell r="B1283">
            <v>9284</v>
          </cell>
        </row>
        <row r="1284">
          <cell r="B1284">
            <v>9286</v>
          </cell>
        </row>
        <row r="1285">
          <cell r="B1285">
            <v>9458</v>
          </cell>
        </row>
        <row r="1286">
          <cell r="B1286">
            <v>6779</v>
          </cell>
        </row>
        <row r="1287">
          <cell r="B1287">
            <v>280</v>
          </cell>
        </row>
        <row r="1288">
          <cell r="B1288">
            <v>9673</v>
          </cell>
        </row>
        <row r="1289">
          <cell r="B1289">
            <v>9505</v>
          </cell>
        </row>
        <row r="1290">
          <cell r="B1290">
            <v>9506</v>
          </cell>
        </row>
        <row r="1291">
          <cell r="B1291">
            <v>9507</v>
          </cell>
        </row>
        <row r="1292">
          <cell r="B1292">
            <v>9508</v>
          </cell>
        </row>
        <row r="1293">
          <cell r="B1293">
            <v>9461</v>
          </cell>
        </row>
        <row r="1294">
          <cell r="B1294">
            <v>9523</v>
          </cell>
        </row>
        <row r="1295">
          <cell r="B1295">
            <v>969</v>
          </cell>
        </row>
        <row r="1296">
          <cell r="B1296">
            <v>9439</v>
          </cell>
        </row>
        <row r="1297">
          <cell r="B1297">
            <v>9459</v>
          </cell>
        </row>
        <row r="1298">
          <cell r="B1298">
            <v>9477</v>
          </cell>
        </row>
        <row r="1299">
          <cell r="B1299">
            <v>9575</v>
          </cell>
        </row>
        <row r="1300">
          <cell r="B1300">
            <v>9780</v>
          </cell>
        </row>
        <row r="1301">
          <cell r="B1301">
            <v>9775</v>
          </cell>
        </row>
        <row r="1302">
          <cell r="B1302">
            <v>9774</v>
          </cell>
        </row>
        <row r="1303">
          <cell r="B1303">
            <v>9773</v>
          </cell>
        </row>
        <row r="1304">
          <cell r="B1304">
            <v>9745</v>
          </cell>
        </row>
        <row r="1305">
          <cell r="B1305">
            <v>9761</v>
          </cell>
        </row>
        <row r="1306">
          <cell r="B1306">
            <v>9755</v>
          </cell>
        </row>
        <row r="1307">
          <cell r="B1307">
            <v>9741</v>
          </cell>
        </row>
        <row r="1308">
          <cell r="B1308">
            <v>9740</v>
          </cell>
        </row>
        <row r="1309">
          <cell r="B1309">
            <v>9746</v>
          </cell>
        </row>
        <row r="1310">
          <cell r="B1310">
            <v>9760</v>
          </cell>
        </row>
        <row r="1311">
          <cell r="B1311">
            <v>9163</v>
          </cell>
        </row>
        <row r="1312">
          <cell r="B1312">
            <v>9776</v>
          </cell>
        </row>
        <row r="1313">
          <cell r="B1313">
            <v>9779</v>
          </cell>
        </row>
        <row r="1314">
          <cell r="B1314">
            <v>9778</v>
          </cell>
        </row>
        <row r="1315">
          <cell r="B1315">
            <v>9777</v>
          </cell>
        </row>
        <row r="1316">
          <cell r="B1316">
            <v>9784</v>
          </cell>
        </row>
        <row r="1317">
          <cell r="B1317">
            <v>9782</v>
          </cell>
        </row>
        <row r="1318">
          <cell r="B1318">
            <v>9783</v>
          </cell>
        </row>
        <row r="1319">
          <cell r="B1319">
            <v>9232</v>
          </cell>
        </row>
        <row r="1320">
          <cell r="B1320">
            <v>9781</v>
          </cell>
        </row>
        <row r="1321">
          <cell r="B1321">
            <v>9785</v>
          </cell>
        </row>
        <row r="1322">
          <cell r="B1322">
            <v>9786</v>
          </cell>
        </row>
        <row r="1323">
          <cell r="B1323">
            <v>9787</v>
          </cell>
        </row>
        <row r="1324">
          <cell r="B1324">
            <v>150</v>
          </cell>
        </row>
        <row r="1325">
          <cell r="B1325">
            <v>9788</v>
          </cell>
        </row>
        <row r="1326">
          <cell r="B1326">
            <v>9789</v>
          </cell>
        </row>
        <row r="1327">
          <cell r="B1327">
            <v>9790</v>
          </cell>
        </row>
        <row r="1328">
          <cell r="B1328">
            <v>9791</v>
          </cell>
        </row>
        <row r="1329">
          <cell r="B1329">
            <v>9520</v>
          </cell>
        </row>
        <row r="1330">
          <cell r="B1330">
            <v>9488</v>
          </cell>
        </row>
        <row r="1331">
          <cell r="B1331">
            <v>9297</v>
          </cell>
        </row>
        <row r="1332">
          <cell r="B1332">
            <v>9793</v>
          </cell>
        </row>
        <row r="1333">
          <cell r="B1333">
            <v>9792</v>
          </cell>
        </row>
        <row r="1334">
          <cell r="B1334">
            <v>192</v>
          </cell>
        </row>
        <row r="1335">
          <cell r="B1335">
            <v>9491</v>
          </cell>
        </row>
        <row r="1336">
          <cell r="B1336">
            <v>9464</v>
          </cell>
        </row>
        <row r="1337">
          <cell r="B1337">
            <v>9794</v>
          </cell>
        </row>
        <row r="1338">
          <cell r="B1338">
            <v>533</v>
          </cell>
        </row>
        <row r="1339">
          <cell r="B1339">
            <v>9795</v>
          </cell>
        </row>
        <row r="1340">
          <cell r="B1340">
            <v>9796</v>
          </cell>
        </row>
        <row r="1341">
          <cell r="B1341">
            <v>9678</v>
          </cell>
        </row>
        <row r="1342">
          <cell r="B1342">
            <v>9797</v>
          </cell>
        </row>
        <row r="1343">
          <cell r="B1343">
            <v>9489</v>
          </cell>
        </row>
        <row r="1344">
          <cell r="B1344">
            <v>9540</v>
          </cell>
        </row>
        <row r="1345">
          <cell r="B1345">
            <v>9541</v>
          </cell>
        </row>
        <row r="1346">
          <cell r="B1346">
            <v>501</v>
          </cell>
        </row>
        <row r="1347">
          <cell r="B1347">
            <v>9835</v>
          </cell>
        </row>
        <row r="1348">
          <cell r="B1348">
            <v>9836</v>
          </cell>
        </row>
        <row r="1349">
          <cell r="B1349">
            <v>9837</v>
          </cell>
        </row>
        <row r="1350">
          <cell r="B1350">
            <v>19</v>
          </cell>
        </row>
        <row r="1351">
          <cell r="B1351">
            <v>9838</v>
          </cell>
        </row>
        <row r="1352">
          <cell r="B1352">
            <v>9839</v>
          </cell>
        </row>
      </sheetData>
      <sheetData sheetId="11" refreshError="1"/>
      <sheetData sheetId="12" refreshError="1"/>
      <sheetData sheetId="13"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EX"/>
      <sheetName val="CAPEX Instr"/>
      <sheetName val="XA"/>
      <sheetName val="SKU Todo FINAL"/>
    </sheetNames>
    <sheetDataSet>
      <sheetData sheetId="0" refreshError="1"/>
      <sheetData sheetId="1" refreshError="1"/>
      <sheetData sheetId="2" refreshError="1"/>
      <sheetData sheetId="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licações"/>
      <sheetName val="Mútuo"/>
      <sheetName val="Emprést. a Receber"/>
      <sheetName val="Plan1"/>
      <sheetName val="Títulos a Receber"/>
      <sheetName val="Financimentos CP"/>
      <sheetName val="Financimentos LP"/>
      <sheetName val="Escalonamento"/>
      <sheetName val="Módulo1"/>
      <sheetName val="Lead"/>
      <sheetName val="pl atual"/>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R"/>
      <sheetName val="DURAÇÕES"/>
      <sheetName val="FREQUÊNCIA de NTS"/>
      <sheetName val="TANCAGEM"/>
    </sheetNames>
    <sheetDataSet>
      <sheetData sheetId="0"/>
      <sheetData sheetId="1"/>
      <sheetData sheetId="2"/>
      <sheetData sheetId="3"/>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M EBITDA Summary"/>
      <sheetName val="EBITDA Summary"/>
      <sheetName val="Consolidated by Year"/>
      <sheetName val="Corp by Year"/>
      <sheetName val="PTT by Year"/>
      <sheetName val="PSC by Year"/>
      <sheetName val="RA by Year"/>
      <sheetName val="QE Corp"/>
      <sheetName val="QE PTT"/>
      <sheetName val="QE PSC"/>
      <sheetName val="QE RA"/>
      <sheetName val="PSC Divisions by Year"/>
      <sheetName val="Consolidated by Quarter"/>
      <sheetName val="Corp by Quarter"/>
      <sheetName val="PTT by Quarter"/>
      <sheetName val="PSC by Quarter"/>
      <sheetName val="RA by Quarter"/>
      <sheetName val="PSC Divisions by Quarter"/>
      <sheetName val="Consolidated"/>
      <sheetName val="Elimination"/>
      <sheetName val="Corporate"/>
      <sheetName val="JV Activity"/>
      <sheetName val="Polar Roll Up"/>
      <sheetName val="PTT Consldtd IS"/>
      <sheetName val="PSC Consldtd IS"/>
      <sheetName val="RA Consldtd IS"/>
      <sheetName val="JAR"/>
      <sheetName val="Model Input"/>
      <sheetName val="Data Tables"/>
    </sheetNames>
    <sheetDataSet>
      <sheetData sheetId="0"/>
      <sheetData sheetId="1"/>
      <sheetData sheetId="2">
        <row r="3">
          <cell r="E3" t="str">
            <v>2013</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1">
          <cell r="A1" t="str">
            <v>Polar Group Holdings, LLC</v>
          </cell>
        </row>
      </sheetData>
      <sheetData sheetId="28">
        <row r="3">
          <cell r="I3">
            <v>41275</v>
          </cell>
        </row>
        <row r="4">
          <cell r="I4">
            <v>41421</v>
          </cell>
        </row>
        <row r="5">
          <cell r="I5">
            <v>41459</v>
          </cell>
        </row>
        <row r="6">
          <cell r="I6">
            <v>41519</v>
          </cell>
        </row>
        <row r="7">
          <cell r="I7">
            <v>41606</v>
          </cell>
        </row>
        <row r="8">
          <cell r="I8">
            <v>41607</v>
          </cell>
        </row>
        <row r="9">
          <cell r="I9">
            <v>41632</v>
          </cell>
        </row>
        <row r="10">
          <cell r="I10">
            <v>41633</v>
          </cell>
        </row>
        <row r="11">
          <cell r="I11">
            <v>41639</v>
          </cell>
        </row>
        <row r="12">
          <cell r="I12">
            <v>41640</v>
          </cell>
        </row>
        <row r="13">
          <cell r="I13">
            <v>41785</v>
          </cell>
        </row>
        <row r="14">
          <cell r="I14">
            <v>41824</v>
          </cell>
        </row>
        <row r="15">
          <cell r="I15">
            <v>41883</v>
          </cell>
        </row>
        <row r="16">
          <cell r="I16">
            <v>41970</v>
          </cell>
        </row>
        <row r="17">
          <cell r="I17">
            <v>41971</v>
          </cell>
        </row>
        <row r="18">
          <cell r="I18">
            <v>41997</v>
          </cell>
        </row>
        <row r="19">
          <cell r="I19">
            <v>41998</v>
          </cell>
        </row>
        <row r="20">
          <cell r="I20">
            <v>42006</v>
          </cell>
        </row>
        <row r="21">
          <cell r="I21">
            <v>42005</v>
          </cell>
        </row>
        <row r="22">
          <cell r="I22">
            <v>42149</v>
          </cell>
        </row>
        <row r="23">
          <cell r="I23">
            <v>42188</v>
          </cell>
        </row>
        <row r="24">
          <cell r="I24">
            <v>42254</v>
          </cell>
        </row>
        <row r="25">
          <cell r="I25">
            <v>42334</v>
          </cell>
        </row>
        <row r="26">
          <cell r="I26">
            <v>42335</v>
          </cell>
        </row>
        <row r="27">
          <cell r="I27">
            <v>42362</v>
          </cell>
        </row>
        <row r="28">
          <cell r="I28">
            <v>42363</v>
          </cell>
        </row>
        <row r="29">
          <cell r="I29">
            <v>42369</v>
          </cell>
        </row>
        <row r="30">
          <cell r="I30">
            <v>42370</v>
          </cell>
        </row>
        <row r="31">
          <cell r="I31">
            <v>42520</v>
          </cell>
        </row>
        <row r="32">
          <cell r="I32">
            <v>42555</v>
          </cell>
        </row>
        <row r="33">
          <cell r="I33">
            <v>42618</v>
          </cell>
        </row>
        <row r="34">
          <cell r="I34">
            <v>42698</v>
          </cell>
        </row>
        <row r="35">
          <cell r="I35">
            <v>42699</v>
          </cell>
        </row>
        <row r="36">
          <cell r="I36">
            <v>42727</v>
          </cell>
        </row>
        <row r="37">
          <cell r="I37">
            <v>42730</v>
          </cell>
        </row>
        <row r="38">
          <cell r="I38">
            <v>42734</v>
          </cell>
        </row>
        <row r="39">
          <cell r="I39">
            <v>42737</v>
          </cell>
        </row>
        <row r="40">
          <cell r="I40">
            <v>42884</v>
          </cell>
        </row>
        <row r="41">
          <cell r="I41">
            <v>42920</v>
          </cell>
        </row>
        <row r="42">
          <cell r="I42">
            <v>42982</v>
          </cell>
        </row>
        <row r="43">
          <cell r="I43">
            <v>43062</v>
          </cell>
        </row>
        <row r="44">
          <cell r="I44">
            <v>43063</v>
          </cell>
        </row>
        <row r="45">
          <cell r="I45">
            <v>43091</v>
          </cell>
        </row>
        <row r="46">
          <cell r="I46">
            <v>43094</v>
          </cell>
        </row>
        <row r="47">
          <cell r="I47">
            <v>43098</v>
          </cell>
        </row>
        <row r="48">
          <cell r="I48">
            <v>43101</v>
          </cell>
        </row>
        <row r="49">
          <cell r="I49">
            <v>43248</v>
          </cell>
        </row>
        <row r="50">
          <cell r="I50">
            <v>43285</v>
          </cell>
        </row>
        <row r="51">
          <cell r="I51">
            <v>43346</v>
          </cell>
        </row>
        <row r="52">
          <cell r="I52">
            <v>43426</v>
          </cell>
        </row>
        <row r="53">
          <cell r="I53">
            <v>43427</v>
          </cell>
        </row>
        <row r="54">
          <cell r="I54">
            <v>43458</v>
          </cell>
        </row>
        <row r="55">
          <cell r="I55">
            <v>43459</v>
          </cell>
        </row>
        <row r="56">
          <cell r="I56">
            <v>43465</v>
          </cell>
        </row>
        <row r="57">
          <cell r="I57">
            <v>43466</v>
          </cell>
        </row>
        <row r="58">
          <cell r="I58">
            <v>43612</v>
          </cell>
        </row>
        <row r="59">
          <cell r="I59">
            <v>43650</v>
          </cell>
        </row>
        <row r="60">
          <cell r="I60">
            <v>43710</v>
          </cell>
        </row>
        <row r="61">
          <cell r="I61">
            <v>43797</v>
          </cell>
        </row>
        <row r="62">
          <cell r="I62">
            <v>43798</v>
          </cell>
        </row>
        <row r="63">
          <cell r="I63">
            <v>43823</v>
          </cell>
        </row>
        <row r="64">
          <cell r="I64">
            <v>43824</v>
          </cell>
        </row>
        <row r="65">
          <cell r="I65">
            <v>43830</v>
          </cell>
        </row>
        <row r="66">
          <cell r="I66">
            <v>43831</v>
          </cell>
        </row>
      </sheetData>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 Year Pro Forma"/>
      <sheetName val="Summary Information"/>
      <sheetName val="Consolidated Profit &amp; Loss-US$"/>
      <sheetName val="Statement of Cash Flows-US$"/>
      <sheetName val="Capitalization Summary-US$"/>
      <sheetName val="Series B Preferred Returns"/>
      <sheetName val="Subscriber Payback Analysis-US$"/>
      <sheetName val="Concession Assumptions"/>
      <sheetName val="Home Plant &amp; Sub Assumptions"/>
      <sheetName val="Cap Ex Assumptions-US$"/>
      <sheetName val="Depreciation &amp; Amortization"/>
      <sheetName val="Video Services P&amp;L-US$"/>
      <sheetName val="Data Services P&amp;L-US$"/>
      <sheetName val="Voice Services P&amp;L-US$"/>
      <sheetName val="Consolidated Profit &amp; Loss-R$"/>
      <sheetName val="Video Services Revenue-R$"/>
      <sheetName val="Video Services Expense-R$"/>
      <sheetName val="Data Services Revenue-R$"/>
      <sheetName val="Data Services Expense-R$"/>
      <sheetName val="Voice Services Revenue-R$"/>
      <sheetName val="Voice Services Expense-R$"/>
      <sheetName val="Staffing Metri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Dados"/>
      <sheetName val="2.WACC"/>
      <sheetName val="3. Tax Rate"/>
      <sheetName val="4. Descricoes"/>
      <sheetName val="5. Apoio"/>
      <sheetName val="Plan1"/>
      <sheetName val="Plan2"/>
      <sheetName val="Plan3"/>
      <sheetName val="Plan4"/>
      <sheetName val="Plan6"/>
      <sheetName val="Valuatio"/>
      <sheetName val="Plan2 (2)"/>
      <sheetName val="Screening (2)"/>
      <sheetName val="1__Dados"/>
      <sheetName val="3__Tax_Rate"/>
      <sheetName val="1__Dados1"/>
      <sheetName val="3__Tax_Rate1"/>
    </sheetNames>
    <sheetDataSet>
      <sheetData sheetId="0" refreshError="1">
        <row r="1">
          <cell r="C1">
            <v>1</v>
          </cell>
        </row>
        <row r="5">
          <cell r="C5" t="str">
            <v>brl</v>
          </cell>
        </row>
      </sheetData>
      <sheetData sheetId="1" refreshError="1"/>
      <sheetData sheetId="2" refreshError="1">
        <row r="1">
          <cell r="C1">
            <v>1</v>
          </cell>
        </row>
        <row r="3">
          <cell r="B3" t="str">
            <v>BRAZIL</v>
          </cell>
          <cell r="C3">
            <v>0.34</v>
          </cell>
        </row>
        <row r="4">
          <cell r="B4" t="str">
            <v>ARGENTINA</v>
          </cell>
          <cell r="C4">
            <v>0.35</v>
          </cell>
        </row>
        <row r="5">
          <cell r="B5" t="str">
            <v>AUSTRALIA</v>
          </cell>
          <cell r="C5">
            <v>0.3</v>
          </cell>
        </row>
        <row r="6">
          <cell r="B6" t="str">
            <v>BOLIVIA</v>
          </cell>
          <cell r="C6">
            <v>0.25</v>
          </cell>
        </row>
        <row r="7">
          <cell r="B7" t="str">
            <v>CANADA</v>
          </cell>
          <cell r="C7">
            <v>0.33500000000000002</v>
          </cell>
        </row>
        <row r="8">
          <cell r="B8" t="str">
            <v>CHILE</v>
          </cell>
          <cell r="C8">
            <v>0.17</v>
          </cell>
        </row>
        <row r="9">
          <cell r="B9" t="str">
            <v>CHINA</v>
          </cell>
          <cell r="C9">
            <v>0.25</v>
          </cell>
        </row>
        <row r="10">
          <cell r="B10" t="str">
            <v>HONG KONG</v>
          </cell>
          <cell r="C10">
            <v>0.22500000000000001</v>
          </cell>
        </row>
        <row r="11">
          <cell r="B11" t="str">
            <v>FRANCE</v>
          </cell>
          <cell r="C11">
            <v>0.33333332999999998</v>
          </cell>
        </row>
        <row r="12">
          <cell r="B12" t="str">
            <v>GERMANY</v>
          </cell>
          <cell r="C12">
            <v>0.29509999999999997</v>
          </cell>
        </row>
        <row r="13">
          <cell r="B13" t="str">
            <v>UNITED STATES</v>
          </cell>
          <cell r="C13">
            <v>0.4</v>
          </cell>
        </row>
        <row r="14">
          <cell r="B14" t="str">
            <v>BRITAIN</v>
          </cell>
          <cell r="C14">
            <v>0.28000000000000003</v>
          </cell>
        </row>
        <row r="15">
          <cell r="B15" t="str">
            <v>BELGIUM</v>
          </cell>
          <cell r="C15">
            <v>0.34</v>
          </cell>
        </row>
        <row r="16">
          <cell r="B16" t="str">
            <v>PORTUGAL</v>
          </cell>
          <cell r="C16">
            <v>0.35</v>
          </cell>
        </row>
        <row r="17">
          <cell r="B17" t="str">
            <v>SWEDEN</v>
          </cell>
          <cell r="C17">
            <v>0.28000000000000003</v>
          </cell>
        </row>
        <row r="18">
          <cell r="B18" t="str">
            <v>JAPAN</v>
          </cell>
          <cell r="C18">
            <v>0.40689999999999998</v>
          </cell>
        </row>
        <row r="19">
          <cell r="B19" t="str">
            <v>TURKEY</v>
          </cell>
          <cell r="C19">
            <v>0.2</v>
          </cell>
        </row>
        <row r="20">
          <cell r="B20" t="str">
            <v>NETHERLANDS</v>
          </cell>
          <cell r="C20">
            <v>0.255</v>
          </cell>
        </row>
        <row r="21">
          <cell r="B21" t="str">
            <v>SERBIA</v>
          </cell>
          <cell r="C21">
            <v>0.1</v>
          </cell>
        </row>
        <row r="22">
          <cell r="B22" t="str">
            <v>GREECE</v>
          </cell>
          <cell r="C22">
            <v>0.25</v>
          </cell>
        </row>
        <row r="23">
          <cell r="B23" t="str">
            <v>NEW ZEALAND</v>
          </cell>
          <cell r="C23">
            <v>0.3</v>
          </cell>
        </row>
        <row r="24">
          <cell r="B24" t="str">
            <v>MEXICO</v>
          </cell>
          <cell r="C24">
            <v>0.28000000000000003</v>
          </cell>
        </row>
        <row r="25">
          <cell r="B25" t="str">
            <v>COLOMBIA</v>
          </cell>
          <cell r="C25">
            <v>0.33</v>
          </cell>
        </row>
        <row r="26">
          <cell r="B26" t="str">
            <v>Italy</v>
          </cell>
          <cell r="C26">
            <v>0.314</v>
          </cell>
        </row>
        <row r="27">
          <cell r="B27" t="str">
            <v>SPAIN</v>
          </cell>
          <cell r="C27">
            <v>0.27500000000000002</v>
          </cell>
        </row>
        <row r="28">
          <cell r="B28" t="str">
            <v>IRELAND</v>
          </cell>
          <cell r="C28">
            <v>0.125</v>
          </cell>
        </row>
        <row r="29">
          <cell r="B29" t="str">
            <v>SWITZERLAND</v>
          </cell>
          <cell r="C29">
            <v>0.19</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LAN"/>
      <sheetName val="REPLAN.XLS"/>
    </sheetNames>
    <definedNames>
      <definedName name="Imprimir_PlanRF"/>
    </definedNames>
    <sheetDataSet>
      <sheetData sheetId="0" refreshError="1"/>
      <sheetData sheetId="1"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 atual"/>
    </sheetNames>
    <sheetDataSet>
      <sheetData sheetId="0"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licações"/>
      <sheetName val="Mútuo"/>
      <sheetName val="Emprést. a Receber"/>
      <sheetName val="Plan1"/>
      <sheetName val="Títulos a Receber"/>
      <sheetName val="Financimentos CP"/>
      <sheetName val="Financimentos LP"/>
      <sheetName val="Escalonamento"/>
      <sheetName val="Módulo1"/>
      <sheetName val="Lead"/>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Legal entities summary"/>
      <sheetName val="Leads"/>
      <sheetName val="Lead PL"/>
      <sheetName val="Lead BS"/>
      <sheetName val="KF -&gt;"/>
      <sheetName val="KF list"/>
      <sheetName val="QE1"/>
      <sheetName val="P&amp;L-&gt;"/>
      <sheetName val="PL1"/>
      <sheetName val="PL2"/>
      <sheetName val="PL3"/>
      <sheetName val="PL3.1"/>
      <sheetName val="PL3.2"/>
      <sheetName val="PL3.3"/>
      <sheetName val="PL3.4"/>
      <sheetName val="PL4"/>
      <sheetName val="PL5"/>
      <sheetName val="BS-&gt;"/>
      <sheetName val="BS1"/>
      <sheetName val="BS2"/>
      <sheetName val="BS2.1"/>
      <sheetName val="BS2.2"/>
      <sheetName val="BS3"/>
      <sheetName val="BS4"/>
      <sheetName val="BS5"/>
      <sheetName val="BS6"/>
      <sheetName val="BS7"/>
      <sheetName val="BS8"/>
      <sheetName val="BS9"/>
      <sheetName val="BS10"/>
      <sheetName val="BS11"/>
      <sheetName val="BS12"/>
      <sheetName val="BS13"/>
      <sheetName val="B14"/>
      <sheetName val="WC LB"/>
      <sheetName val="WC ALTERF"/>
      <sheetName val="WC ASWINI"/>
      <sheetName val="Consolidating map"/>
      <sheetName val="Consolidating PL"/>
      <sheetName val="Consolidating BS"/>
      <sheetName val="TLSS"/>
      <sheetName val="KF"/>
      <sheetName val="LSS_Interview"/>
      <sheetName val="ES"/>
      <sheetName val="AB&amp;SL"/>
      <sheetName val="EX1"/>
      <sheetName val="EX2"/>
      <sheetName val="EX3"/>
      <sheetName val="EX4"/>
      <sheetName val="I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Q7" t="str">
            <v>Total</v>
          </cell>
        </row>
      </sheetData>
      <sheetData sheetId="46"/>
      <sheetData sheetId="47"/>
      <sheetData sheetId="48"/>
      <sheetData sheetId="49"/>
      <sheetData sheetId="50">
        <row r="18">
          <cell r="V18">
            <v>430.78</v>
          </cell>
        </row>
        <row r="27">
          <cell r="S27">
            <v>0</v>
          </cell>
        </row>
        <row r="28">
          <cell r="S28">
            <v>1659.38</v>
          </cell>
        </row>
        <row r="29">
          <cell r="S29">
            <v>2765.66</v>
          </cell>
        </row>
        <row r="30">
          <cell r="S30">
            <v>5531.31</v>
          </cell>
        </row>
      </sheetData>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 Stmt"/>
      <sheetName val="Bal Sheet"/>
      <sheetName val="Bal Sheet Movement Accts"/>
      <sheetName val="Stat Accounts"/>
      <sheetName val="LC Income Statement"/>
      <sheetName val="LC Balance Sheet"/>
      <sheetName val="X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4"/>
      <sheetName val="Plan4-R$"/>
      <sheetName val="Cenário - Anual"/>
      <sheetName val="BALANCOS_Bndes"/>
    </sheetNames>
    <sheetDataSet>
      <sheetData sheetId="0" refreshError="1">
        <row r="90">
          <cell r="B90" t="str">
            <v>MWM                US$ (000)</v>
          </cell>
        </row>
        <row r="92">
          <cell r="B92" t="str">
            <v>GASTOS C/ PESQUISA &amp; DESENVOLVIMENTO</v>
          </cell>
        </row>
        <row r="94">
          <cell r="B94" t="str">
            <v>DESPESAS ENGENHARIA</v>
          </cell>
        </row>
        <row r="95">
          <cell r="B95" t="str">
            <v>AVL / FEV / TÜV</v>
          </cell>
        </row>
        <row r="96">
          <cell r="B96" t="str">
            <v>INVESTIMENTOS ENGENHARIA</v>
          </cell>
        </row>
        <row r="98">
          <cell r="B98" t="str">
            <v>TOTAL</v>
          </cell>
        </row>
        <row r="100">
          <cell r="B100" t="str">
            <v>% S/ RECEITA LÍQUIDA</v>
          </cell>
        </row>
        <row r="103">
          <cell r="B103" t="str">
            <v>INVESTIMENTOS</v>
          </cell>
        </row>
        <row r="105">
          <cell r="B105" t="str">
            <v>229 / X-10/Corporativo</v>
          </cell>
        </row>
        <row r="106">
          <cell r="B106" t="str">
            <v>SPRINT</v>
          </cell>
        </row>
        <row r="108">
          <cell r="B108" t="str">
            <v>TOTAL</v>
          </cell>
        </row>
        <row r="111">
          <cell r="B111" t="str">
            <v>% S/ RECEITA LÍQUIDA</v>
          </cell>
        </row>
        <row r="114">
          <cell r="B114" t="str">
            <v>RECEITA LÍQUIDA</v>
          </cell>
        </row>
      </sheetData>
      <sheetData sheetId="1" refreshError="1"/>
      <sheetData sheetId="2" refreshError="1"/>
      <sheetData sheetId="3"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missas"/>
      <sheetName val="volume de venda"/>
      <sheetName val="preco de venda"/>
      <sheetName val="custo variavel unitario"/>
      <sheetName val="receita de venda"/>
      <sheetName val="custo variavel total"/>
      <sheetName val="vpl fluxo de caixa"/>
      <sheetName val="Dep Bahia"/>
      <sheetName val="Dep Sao Paulo"/>
      <sheetName val="FormolBa"/>
      <sheetName val="HexaBa"/>
      <sheetName val="PentaBa"/>
      <sheetName val="FormiatoBa"/>
      <sheetName val="FormolSo"/>
      <sheetName val="CUFSo"/>
      <sheetName val="AcetalSo"/>
      <sheetName val="PentaSo"/>
      <sheetName val="FormiatoSo"/>
      <sheetName val="AcFormicoSo"/>
      <sheetName val="SSodioSo"/>
      <sheetName val="AguaClarSo"/>
      <sheetName val="AguaDesmSo"/>
      <sheetName val="AguaRefSo"/>
      <sheetName val="AguaGelSo"/>
      <sheetName val="VaporSo"/>
    </sheetNames>
    <sheetDataSet>
      <sheetData sheetId="0">
        <row r="41">
          <cell r="B41">
            <v>3.09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CRED. TRIB. 1997"/>
      <sheetName val="CRED. TRIB. 1997 (NEW)"/>
      <sheetName val="CRED. TRIB. 1998"/>
      <sheetName val="CRED. TRIB. 1999"/>
      <sheetName val="Provisões"/>
      <sheetName val="MOV"/>
      <sheetName val="Distribuição IR"/>
      <sheetName val="PROJEÇÕES 1998"/>
      <sheetName val="PROJEÇÕES 1999"/>
      <sheetName val="XREF"/>
      <sheetName val="Tickmarks"/>
      <sheetName val="Financimentos CP"/>
      <sheetName val="Premissas"/>
      <sheetName val="Major Maint"/>
      <sheetName val="Summary Information"/>
      <sheetName val="Production Cost Adjust - R$"/>
      <sheetName val="Sheet2"/>
      <sheetName val="LATASA"/>
      <sheetName val="INPUT"/>
      <sheetName val="Inputs_Unidades_Geradoras"/>
      <sheetName val="ANALI98"/>
      <sheetName val="Telemig"/>
      <sheetName val="BDados Intermoinhos"/>
      <sheetName val="SCG"/>
      <sheetName val="Parc. de ICMS"/>
      <sheetName val="pl atual"/>
      <sheetName val="Classif"/>
      <sheetName val="INFO"/>
      <sheetName val="Séries IGP-M e IPCA"/>
      <sheetName val="Insurance"/>
      <sheetName val="A4"/>
      <sheetName val="DropDowns"/>
      <sheetName val="Tavola 9-10 investimenti"/>
      <sheetName val="114 RAZAO 01 - 03"/>
      <sheetName val="UFIR"/>
      <sheetName val="Plano de Contas"/>
      <sheetName val="Medições a faturar"/>
      <sheetName val="Teste Drpc"/>
      <sheetName val="OUT02.REPORT"/>
      <sheetName val="tutti"/>
      <sheetName val="Particip"/>
      <sheetName val="Proventi e Oneri"/>
      <sheetName val="BAL_L1_OUT12"/>
      <sheetName val="Volume"/>
      <sheetName val="DRE"/>
      <sheetName val="Informe"/>
      <sheetName val="BancoSegment"/>
      <sheetName val="Critérios"/>
      <sheetName val="EVOL REAL"/>
      <sheetName val="GRAFICO COMPARATIVA PARQUE"/>
      <sheetName val="DE_PARA"/>
      <sheetName val="Base"/>
      <sheetName val="Resumo Fatur."/>
      <sheetName val="1.6 TRS Data"/>
      <sheetName val="Tabla Inversiones"/>
      <sheetName val="P P Financieros"/>
      <sheetName val="Tipo"/>
    </sheetNames>
    <sheetDataSet>
      <sheetData sheetId="0">
        <row r="3">
          <cell r="A3">
            <v>66099</v>
          </cell>
        </row>
      </sheetData>
      <sheetData sheetId="1">
        <row r="3">
          <cell r="A3">
            <v>66099</v>
          </cell>
        </row>
      </sheetData>
      <sheetData sheetId="2"/>
      <sheetData sheetId="3"/>
      <sheetData sheetId="4"/>
      <sheetData sheetId="5"/>
      <sheetData sheetId="6"/>
      <sheetData sheetId="7"/>
      <sheetData sheetId="8"/>
      <sheetData sheetId="9"/>
      <sheetData sheetId="10">
        <row r="3">
          <cell r="A3">
            <v>66099</v>
          </cell>
        </row>
      </sheetData>
      <sheetData sheetId="11" refreshError="1">
        <row r="3">
          <cell r="A3">
            <v>66099</v>
          </cell>
          <cell r="B3">
            <v>66099</v>
          </cell>
          <cell r="D3" t="str">
            <v>DRAFT R$F</v>
          </cell>
          <cell r="E3" t="str">
            <v>!</v>
          </cell>
        </row>
      </sheetData>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DE_Input Manual"/>
      <sheetName val="Comentários"/>
      <sheetName val="horário"/>
      <sheetName val="Importado Tancagem"/>
      <sheetName val="Detalhes Descarga RODO"/>
      <sheetName val="ALE738 Trat"/>
      <sheetName val="Cap Descarga Rodo ALE"/>
      <sheetName val="Resumo Tancagem_Base Cap Mov."/>
      <sheetName val="Mapas"/>
      <sheetName val="Cap Descarga Rodo Import"/>
      <sheetName val="Detalhes"/>
      <sheetName val="Vendas + Transferência"/>
      <sheetName val="Base para cenário atual"/>
      <sheetName val="TD_Total com as Bases"/>
      <sheetName val="De Para_Cond. Comerciais"/>
      <sheetName val="Composição combustíveis"/>
      <sheetName val="Transferências"/>
      <sheetName val="GMR POR PÓLO 2019"/>
      <sheetName val="GMR POR PÓLO 2020"/>
      <sheetName val="Tratamento dos dados Coef (Ant)"/>
      <sheetName val="CapacidadeDistribuição_Próprias"/>
      <sheetName val="Capacidade_Base Democrática"/>
      <sheetName val="PEDIDO.GMR POR BASE"/>
      <sheetName val="Coeficiente"/>
      <sheetName val="Dados"/>
      <sheetName val="Comparativo CoeficienteVariação"/>
      <sheetName val="Tratamento dos dados Coef (Re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A1" t="str">
            <v>ACAILANDIA</v>
          </cell>
        </row>
        <row r="2">
          <cell r="A2" t="str">
            <v>ARAUCARIA</v>
          </cell>
        </row>
        <row r="3">
          <cell r="A3" t="str">
            <v>BAURU</v>
          </cell>
        </row>
        <row r="4">
          <cell r="A4" t="str">
            <v>BELEM</v>
          </cell>
        </row>
        <row r="5">
          <cell r="A5" t="str">
            <v>BETIM</v>
          </cell>
        </row>
        <row r="6">
          <cell r="A6" t="str">
            <v>BIGUACU</v>
          </cell>
        </row>
        <row r="7">
          <cell r="A7" t="str">
            <v>BRASILIA</v>
          </cell>
        </row>
        <row r="8">
          <cell r="A8" t="str">
            <v>CABEDELO</v>
          </cell>
        </row>
        <row r="9">
          <cell r="A9" t="str">
            <v>CANOAS</v>
          </cell>
        </row>
        <row r="10">
          <cell r="A10" t="str">
            <v>CRATO</v>
          </cell>
        </row>
        <row r="11">
          <cell r="A11" t="str">
            <v>CUBATAO</v>
          </cell>
        </row>
        <row r="12">
          <cell r="A12" t="str">
            <v>CUIABA</v>
          </cell>
        </row>
        <row r="13">
          <cell r="A13" t="str">
            <v>DUQUE DE CAXIAS</v>
          </cell>
        </row>
        <row r="14">
          <cell r="A14" t="str">
            <v>FORTALEZA</v>
          </cell>
        </row>
        <row r="15">
          <cell r="A15" t="str">
            <v>GOIANIA</v>
          </cell>
        </row>
        <row r="16">
          <cell r="A16" t="str">
            <v>GOVERNADOR VALADARES</v>
          </cell>
        </row>
        <row r="17">
          <cell r="A17" t="str">
            <v>GUAMARE</v>
          </cell>
        </row>
        <row r="18">
          <cell r="A18" t="str">
            <v>GUARULHOS</v>
          </cell>
        </row>
        <row r="19">
          <cell r="A19" t="str">
            <v>IPOJUCA</v>
          </cell>
        </row>
        <row r="20">
          <cell r="A20" t="str">
            <v>ITABUNA</v>
          </cell>
        </row>
        <row r="21">
          <cell r="A21" t="str">
            <v>ITAJAI</v>
          </cell>
        </row>
        <row r="22">
          <cell r="A22" t="str">
            <v>JEQUIE</v>
          </cell>
        </row>
        <row r="23">
          <cell r="A23" t="str">
            <v>JUAZEIRO</v>
          </cell>
        </row>
        <row r="24">
          <cell r="A24" t="str">
            <v>LAGES</v>
          </cell>
        </row>
        <row r="25">
          <cell r="A25" t="str">
            <v>LARANJEIRAS</v>
          </cell>
        </row>
        <row r="26">
          <cell r="A26" t="str">
            <v>LEM</v>
          </cell>
        </row>
        <row r="27">
          <cell r="A27" t="str">
            <v>MACEIO</v>
          </cell>
        </row>
        <row r="28">
          <cell r="A28" t="str">
            <v>MONTES CLAROS</v>
          </cell>
          <cell r="B28"/>
          <cell r="C28"/>
        </row>
        <row r="29">
          <cell r="A29" t="str">
            <v>OURINHOS</v>
          </cell>
        </row>
        <row r="30">
          <cell r="A30" t="str">
            <v>PAULINIA</v>
          </cell>
        </row>
        <row r="31">
          <cell r="A31" t="str">
            <v>PORTO NACIONAL</v>
          </cell>
          <cell r="B31"/>
          <cell r="C31"/>
        </row>
        <row r="32">
          <cell r="A32" t="str">
            <v>RIBEIRAO PRETO</v>
          </cell>
          <cell r="B32"/>
          <cell r="C32"/>
        </row>
        <row r="33">
          <cell r="A33" t="str">
            <v>SAO CAETANO DO SUL</v>
          </cell>
          <cell r="B33"/>
          <cell r="C33"/>
        </row>
        <row r="34">
          <cell r="A34" t="str">
            <v>SAO FCO DO CONDE</v>
          </cell>
        </row>
        <row r="35">
          <cell r="A35" t="str">
            <v>SAO JOSE DO RIO PRETO</v>
          </cell>
          <cell r="B35"/>
          <cell r="C35"/>
        </row>
        <row r="36">
          <cell r="A36" t="str">
            <v>SAO JOSE DOS CAMPOS</v>
          </cell>
        </row>
        <row r="37">
          <cell r="A37" t="str">
            <v>SAO LUIS</v>
          </cell>
          <cell r="B37"/>
          <cell r="C37"/>
        </row>
        <row r="38">
          <cell r="A38" t="str">
            <v>SARANDI</v>
          </cell>
        </row>
        <row r="39">
          <cell r="A39" t="str">
            <v>TERESINA</v>
          </cell>
        </row>
        <row r="40">
          <cell r="A40" t="str">
            <v>UBERABA</v>
          </cell>
        </row>
        <row r="41">
          <cell r="A41" t="str">
            <v>UBERLANDIA</v>
          </cell>
        </row>
        <row r="42">
          <cell r="A42" t="str">
            <v>VITORIA</v>
          </cell>
        </row>
      </sheetData>
      <sheetData sheetId="9" refreshError="1"/>
      <sheetData sheetId="10" refreshError="1">
        <row r="1">
          <cell r="G1"/>
          <cell r="H1"/>
          <cell r="I1"/>
          <cell r="J1"/>
        </row>
        <row r="2">
          <cell r="G2"/>
          <cell r="H2"/>
          <cell r="I2"/>
          <cell r="J2"/>
        </row>
        <row r="3">
          <cell r="G3" t="str">
            <v>Código Da Base</v>
          </cell>
          <cell r="H3" t="str">
            <v>Unidade</v>
          </cell>
          <cell r="I3" t="str">
            <v>Tipo De Espaço</v>
          </cell>
          <cell r="J3" t="str">
            <v>Tipo De Base</v>
          </cell>
        </row>
        <row r="4">
          <cell r="G4">
            <v>33</v>
          </cell>
          <cell r="H4" t="str">
            <v>ACAILANDIA</v>
          </cell>
          <cell r="I4" t="str">
            <v>ESPAÇO EM TERCEIROS</v>
          </cell>
          <cell r="J4" t="str">
            <v>Terceiros</v>
          </cell>
        </row>
        <row r="5">
          <cell r="G5">
            <v>33</v>
          </cell>
          <cell r="H5" t="str">
            <v>ACAILANDIA</v>
          </cell>
          <cell r="I5" t="str">
            <v>ESPAÇO EM TERCEIROS</v>
          </cell>
          <cell r="J5" t="str">
            <v>Terceiros</v>
          </cell>
        </row>
        <row r="6">
          <cell r="G6">
            <v>33</v>
          </cell>
          <cell r="H6" t="str">
            <v>ACAILANDIA</v>
          </cell>
          <cell r="I6" t="str">
            <v>ESPAÇO EM TERCEIROS</v>
          </cell>
          <cell r="J6" t="str">
            <v>Terceiros</v>
          </cell>
        </row>
        <row r="7">
          <cell r="G7">
            <v>33</v>
          </cell>
          <cell r="H7" t="str">
            <v>ACAILANDIA</v>
          </cell>
          <cell r="I7" t="str">
            <v>ESPAÇO EM TERCEIROS</v>
          </cell>
          <cell r="J7" t="str">
            <v>Terceiros</v>
          </cell>
        </row>
        <row r="8">
          <cell r="G8">
            <v>33</v>
          </cell>
          <cell r="H8" t="str">
            <v>ACAILANDIA</v>
          </cell>
          <cell r="I8" t="str">
            <v>ESPAÇO EM TERCEIROS</v>
          </cell>
          <cell r="J8" t="str">
            <v>Terceiros</v>
          </cell>
        </row>
        <row r="9">
          <cell r="G9">
            <v>33</v>
          </cell>
          <cell r="H9" t="str">
            <v>ACAILANDIA</v>
          </cell>
          <cell r="I9" t="str">
            <v>ESPAÇO EM TERCEIROS</v>
          </cell>
          <cell r="J9" t="str">
            <v>Terceiros</v>
          </cell>
        </row>
        <row r="10">
          <cell r="G10">
            <v>18</v>
          </cell>
          <cell r="H10" t="str">
            <v>ARAUCARIA</v>
          </cell>
          <cell r="I10" t="str">
            <v>ESPAÇO EM TERCEIROS</v>
          </cell>
          <cell r="J10" t="str">
            <v>Terceiros</v>
          </cell>
        </row>
        <row r="11">
          <cell r="G11">
            <v>18</v>
          </cell>
          <cell r="H11" t="str">
            <v>ARAUCARIA</v>
          </cell>
          <cell r="I11" t="str">
            <v>ESPAÇO EM TERCEIROS</v>
          </cell>
          <cell r="J11" t="str">
            <v>Terceiros</v>
          </cell>
        </row>
        <row r="12">
          <cell r="G12">
            <v>18</v>
          </cell>
          <cell r="H12" t="str">
            <v>ARAUCARIA</v>
          </cell>
          <cell r="I12" t="str">
            <v>ESPAÇO EM TERCEIROS</v>
          </cell>
          <cell r="J12" t="str">
            <v>Terceiros</v>
          </cell>
        </row>
        <row r="13">
          <cell r="G13">
            <v>18</v>
          </cell>
          <cell r="H13" t="str">
            <v>ARAUCARIA</v>
          </cell>
          <cell r="I13" t="str">
            <v>ESPAÇO EM TERCEIROS</v>
          </cell>
          <cell r="J13" t="str">
            <v>Terceiros</v>
          </cell>
        </row>
        <row r="14">
          <cell r="G14">
            <v>18</v>
          </cell>
          <cell r="H14" t="str">
            <v>ARAUCARIA</v>
          </cell>
          <cell r="I14" t="str">
            <v>ESPAÇO EM TERCEIROS</v>
          </cell>
          <cell r="J14" t="str">
            <v>Terceiros</v>
          </cell>
        </row>
        <row r="15">
          <cell r="G15">
            <v>18</v>
          </cell>
          <cell r="H15" t="str">
            <v>ARAUCARIA</v>
          </cell>
          <cell r="I15" t="str">
            <v>ESPAÇO EM TERCEIROS</v>
          </cell>
          <cell r="J15" t="str">
            <v>Terceiros</v>
          </cell>
        </row>
        <row r="16">
          <cell r="G16">
            <v>18</v>
          </cell>
          <cell r="H16" t="str">
            <v>ARAUCARIA</v>
          </cell>
          <cell r="I16" t="str">
            <v>ESPAÇO EM TERCEIROS</v>
          </cell>
          <cell r="J16" t="str">
            <v>Terceiros</v>
          </cell>
        </row>
        <row r="17">
          <cell r="G17">
            <v>18</v>
          </cell>
          <cell r="H17" t="str">
            <v>ARAUCARIA</v>
          </cell>
          <cell r="I17" t="str">
            <v>ESPAÇO EM TERCEIROS</v>
          </cell>
          <cell r="J17" t="str">
            <v>Terceiros</v>
          </cell>
        </row>
        <row r="18">
          <cell r="G18">
            <v>18</v>
          </cell>
          <cell r="H18" t="str">
            <v>ARAUCARIA</v>
          </cell>
          <cell r="I18" t="str">
            <v>ESPAÇO EM TERCEIROS</v>
          </cell>
          <cell r="J18" t="str">
            <v>Terceiros</v>
          </cell>
        </row>
        <row r="19">
          <cell r="G19">
            <v>18</v>
          </cell>
          <cell r="H19" t="str">
            <v>ARAUCARIA</v>
          </cell>
          <cell r="I19" t="str">
            <v>ESPAÇO EM TERCEIROS</v>
          </cell>
          <cell r="J19" t="str">
            <v>Terceiros</v>
          </cell>
        </row>
        <row r="20">
          <cell r="G20">
            <v>18</v>
          </cell>
          <cell r="H20" t="str">
            <v>ARAUCARIA</v>
          </cell>
          <cell r="I20" t="str">
            <v>ESPAÇO EM TERCEIROS</v>
          </cell>
          <cell r="J20" t="str">
            <v>Terceiros</v>
          </cell>
        </row>
        <row r="21">
          <cell r="G21">
            <v>18</v>
          </cell>
          <cell r="H21" t="str">
            <v>ARAUCARIA</v>
          </cell>
          <cell r="I21" t="str">
            <v>ESPAÇO EM TERCEIROS</v>
          </cell>
          <cell r="J21" t="str">
            <v>Terceiros</v>
          </cell>
        </row>
        <row r="22">
          <cell r="G22">
            <v>18</v>
          </cell>
          <cell r="H22" t="str">
            <v>ARAUCARIA</v>
          </cell>
          <cell r="I22" t="str">
            <v>Carregamento</v>
          </cell>
          <cell r="J22" t="str">
            <v>Democrática</v>
          </cell>
        </row>
        <row r="23">
          <cell r="G23">
            <v>47</v>
          </cell>
          <cell r="H23" t="str">
            <v>BAURU</v>
          </cell>
          <cell r="I23" t="str">
            <v>ESPAÇO EM TERCEIROS</v>
          </cell>
          <cell r="J23" t="str">
            <v>Terceiros</v>
          </cell>
        </row>
        <row r="24">
          <cell r="G24">
            <v>47</v>
          </cell>
          <cell r="H24" t="str">
            <v>BAURU</v>
          </cell>
          <cell r="I24" t="str">
            <v>ESPAÇO EM TERCEIROS</v>
          </cell>
          <cell r="J24" t="str">
            <v>Terceiros</v>
          </cell>
        </row>
        <row r="25">
          <cell r="G25">
            <v>47</v>
          </cell>
          <cell r="H25" t="str">
            <v>BAURU</v>
          </cell>
          <cell r="I25" t="str">
            <v>ESPAÇO EM TERCEIROS</v>
          </cell>
          <cell r="J25" t="str">
            <v>Terceiros</v>
          </cell>
        </row>
        <row r="26">
          <cell r="G26">
            <v>47</v>
          </cell>
          <cell r="H26" t="str">
            <v>BAURU</v>
          </cell>
          <cell r="I26" t="str">
            <v>ESPAÇO EM TERCEIROS</v>
          </cell>
          <cell r="J26" t="str">
            <v>Terceiros</v>
          </cell>
        </row>
        <row r="27">
          <cell r="G27">
            <v>47</v>
          </cell>
          <cell r="H27" t="str">
            <v>BAURU</v>
          </cell>
          <cell r="I27" t="str">
            <v>ESPAÇO EM TERCEIROS</v>
          </cell>
          <cell r="J27" t="str">
            <v>Terceiros</v>
          </cell>
        </row>
        <row r="28">
          <cell r="G28">
            <v>47</v>
          </cell>
          <cell r="H28" t="str">
            <v>BAURU</v>
          </cell>
          <cell r="I28" t="str">
            <v>ESPAÇO EM TERCEIROS</v>
          </cell>
          <cell r="J28" t="str">
            <v>Terceiros</v>
          </cell>
        </row>
        <row r="29">
          <cell r="G29">
            <v>35</v>
          </cell>
          <cell r="H29" t="str">
            <v>BELEM</v>
          </cell>
          <cell r="I29" t="str">
            <v>ESPAÇO EM TERCEIROS</v>
          </cell>
          <cell r="J29" t="str">
            <v>Terceiros</v>
          </cell>
        </row>
        <row r="30">
          <cell r="G30">
            <v>35</v>
          </cell>
          <cell r="H30" t="str">
            <v>BELEM</v>
          </cell>
          <cell r="I30" t="str">
            <v>ESPAÇO EM TERCEIROS</v>
          </cell>
          <cell r="J30" t="str">
            <v>Terceiros</v>
          </cell>
        </row>
        <row r="31">
          <cell r="G31">
            <v>35</v>
          </cell>
          <cell r="H31" t="str">
            <v>BELEM</v>
          </cell>
          <cell r="I31" t="str">
            <v>ESPAÇO EM TERCEIROS</v>
          </cell>
          <cell r="J31" t="str">
            <v>Terceiros</v>
          </cell>
        </row>
        <row r="32">
          <cell r="G32">
            <v>35</v>
          </cell>
          <cell r="H32" t="str">
            <v>BELEM</v>
          </cell>
          <cell r="I32" t="str">
            <v>ESPAÇO EM TERCEIROS</v>
          </cell>
          <cell r="J32" t="str">
            <v>Terceiros</v>
          </cell>
        </row>
        <row r="33">
          <cell r="G33">
            <v>35</v>
          </cell>
          <cell r="H33" t="str">
            <v>BELEM</v>
          </cell>
          <cell r="I33" t="str">
            <v>ESPAÇO EM TERCEIROS</v>
          </cell>
          <cell r="J33" t="str">
            <v>Terceiros</v>
          </cell>
        </row>
        <row r="34">
          <cell r="G34">
            <v>35</v>
          </cell>
          <cell r="H34" t="str">
            <v>BELEM</v>
          </cell>
          <cell r="I34" t="str">
            <v>ESPAÇO EM TERCEIROS</v>
          </cell>
          <cell r="J34" t="str">
            <v>Terceiros</v>
          </cell>
        </row>
        <row r="35">
          <cell r="G35">
            <v>35</v>
          </cell>
          <cell r="H35" t="str">
            <v>BELEM</v>
          </cell>
          <cell r="I35" t="str">
            <v>ESPAÇO EM TERCEIROS</v>
          </cell>
          <cell r="J35" t="str">
            <v>Terceiros</v>
          </cell>
        </row>
        <row r="36">
          <cell r="G36">
            <v>35</v>
          </cell>
          <cell r="H36" t="str">
            <v>BELEM</v>
          </cell>
          <cell r="I36" t="str">
            <v>ESPAÇO EM TERCEIROS</v>
          </cell>
          <cell r="J36" t="str">
            <v>Terceiros</v>
          </cell>
        </row>
        <row r="37">
          <cell r="G37">
            <v>35</v>
          </cell>
          <cell r="H37" t="str">
            <v>BELEM</v>
          </cell>
          <cell r="I37" t="str">
            <v>ESPAÇO EM TERCEIROS</v>
          </cell>
          <cell r="J37" t="str">
            <v>Terceiros</v>
          </cell>
        </row>
        <row r="38">
          <cell r="G38">
            <v>35</v>
          </cell>
          <cell r="H38" t="str">
            <v>BELEM</v>
          </cell>
          <cell r="I38" t="str">
            <v>ESPAÇO EM TERCEIROS</v>
          </cell>
          <cell r="J38" t="str">
            <v>Terceiros</v>
          </cell>
        </row>
        <row r="39">
          <cell r="G39">
            <v>35</v>
          </cell>
          <cell r="H39" t="str">
            <v>BELEM</v>
          </cell>
          <cell r="I39" t="str">
            <v>ESPAÇO EM TERCEIROS</v>
          </cell>
          <cell r="J39" t="str">
            <v>Terceiros</v>
          </cell>
        </row>
        <row r="40">
          <cell r="G40">
            <v>35</v>
          </cell>
          <cell r="H40" t="str">
            <v>BELEM</v>
          </cell>
          <cell r="I40" t="str">
            <v>ESPAÇO EM TERCEIROS</v>
          </cell>
          <cell r="J40" t="str">
            <v>Terceiros</v>
          </cell>
        </row>
        <row r="41">
          <cell r="G41">
            <v>35</v>
          </cell>
          <cell r="H41" t="str">
            <v>BELEM</v>
          </cell>
          <cell r="I41" t="str">
            <v>ESPAÇO EM TERCEIROS</v>
          </cell>
          <cell r="J41" t="str">
            <v>Terceiros</v>
          </cell>
        </row>
        <row r="42">
          <cell r="G42">
            <v>35</v>
          </cell>
          <cell r="H42" t="str">
            <v>BELEM</v>
          </cell>
          <cell r="I42" t="str">
            <v>ESPAÇO EM TERCEIROS</v>
          </cell>
          <cell r="J42" t="str">
            <v>Terceiros</v>
          </cell>
        </row>
        <row r="43">
          <cell r="G43">
            <v>35</v>
          </cell>
          <cell r="H43" t="str">
            <v>BELEM</v>
          </cell>
          <cell r="I43" t="str">
            <v>ESPAÇO EM TERCEIROS</v>
          </cell>
          <cell r="J43" t="str">
            <v>Terceiros</v>
          </cell>
        </row>
        <row r="44">
          <cell r="G44">
            <v>35</v>
          </cell>
          <cell r="H44" t="str">
            <v>BELEM</v>
          </cell>
          <cell r="I44" t="str">
            <v>ESPAÇO EM TERCEIROS</v>
          </cell>
          <cell r="J44" t="str">
            <v>Terceiros</v>
          </cell>
        </row>
        <row r="45">
          <cell r="G45">
            <v>35</v>
          </cell>
          <cell r="H45" t="str">
            <v>BELEM</v>
          </cell>
          <cell r="I45" t="str">
            <v>ESPAÇO EM TERCEIROS</v>
          </cell>
          <cell r="J45" t="str">
            <v>Terceiros</v>
          </cell>
        </row>
        <row r="46">
          <cell r="G46">
            <v>35</v>
          </cell>
          <cell r="H46" t="str">
            <v>BELEM</v>
          </cell>
          <cell r="I46" t="str">
            <v>ESPAÇO EM TERCEIROS</v>
          </cell>
          <cell r="J46" t="str">
            <v>Terceiros</v>
          </cell>
        </row>
        <row r="47">
          <cell r="G47">
            <v>1</v>
          </cell>
          <cell r="H47" t="str">
            <v>BETIM</v>
          </cell>
          <cell r="I47" t="str">
            <v>ESPAÇO ALE - BASE PRÓPRIA</v>
          </cell>
          <cell r="J47" t="str">
            <v>Própria</v>
          </cell>
        </row>
        <row r="48">
          <cell r="G48">
            <v>1</v>
          </cell>
          <cell r="H48" t="str">
            <v>BETIM</v>
          </cell>
          <cell r="I48" t="str">
            <v>ESPAÇO ALE - BASE PRÓPRIA</v>
          </cell>
          <cell r="J48" t="str">
            <v>Própria</v>
          </cell>
        </row>
        <row r="49">
          <cell r="G49">
            <v>1</v>
          </cell>
          <cell r="H49" t="str">
            <v>BETIM</v>
          </cell>
          <cell r="I49" t="str">
            <v>ESPAÇO ALE - BASE PRÓPRIA</v>
          </cell>
          <cell r="J49" t="str">
            <v>Própria</v>
          </cell>
        </row>
        <row r="50">
          <cell r="G50">
            <v>1</v>
          </cell>
          <cell r="H50" t="str">
            <v>BETIM</v>
          </cell>
          <cell r="I50" t="str">
            <v>ESPAÇO ALE - BASE PRÓPRIA</v>
          </cell>
          <cell r="J50" t="str">
            <v>Própria</v>
          </cell>
        </row>
        <row r="51">
          <cell r="G51">
            <v>1</v>
          </cell>
          <cell r="H51" t="str">
            <v>BETIM</v>
          </cell>
          <cell r="I51" t="str">
            <v>ESPAÇO ALE - BASE PRÓPRIA</v>
          </cell>
          <cell r="J51" t="str">
            <v>Própria</v>
          </cell>
        </row>
        <row r="52">
          <cell r="G52">
            <v>1</v>
          </cell>
          <cell r="H52" t="str">
            <v>BETIM</v>
          </cell>
          <cell r="I52" t="str">
            <v>ESPAÇO ALE - BASE PRÓPRIA</v>
          </cell>
          <cell r="J52" t="str">
            <v>Própria</v>
          </cell>
        </row>
        <row r="53">
          <cell r="G53">
            <v>1</v>
          </cell>
          <cell r="H53" t="str">
            <v>BETIM</v>
          </cell>
          <cell r="I53" t="str">
            <v>ESPAÇO ALE - BASE PRÓPRIA</v>
          </cell>
          <cell r="J53" t="str">
            <v>Própria</v>
          </cell>
        </row>
        <row r="54">
          <cell r="G54">
            <v>1</v>
          </cell>
          <cell r="H54" t="str">
            <v>BETIM</v>
          </cell>
          <cell r="I54" t="str">
            <v>ESPAÇO ALE - BASE PRÓPRIA</v>
          </cell>
          <cell r="J54" t="str">
            <v>Própria</v>
          </cell>
        </row>
        <row r="55">
          <cell r="G55">
            <v>1</v>
          </cell>
          <cell r="H55" t="str">
            <v>BETIM</v>
          </cell>
          <cell r="I55" t="str">
            <v>ESPAÇO ALE - BASE PRÓPRIA</v>
          </cell>
          <cell r="J55" t="str">
            <v>Própria</v>
          </cell>
        </row>
        <row r="56">
          <cell r="G56">
            <v>1</v>
          </cell>
          <cell r="H56" t="str">
            <v>BETIM</v>
          </cell>
          <cell r="I56" t="str">
            <v>ALE CEDE ESPAÇO PARA TERCEIROS</v>
          </cell>
          <cell r="J56" t="str">
            <v>Própria</v>
          </cell>
        </row>
        <row r="57">
          <cell r="G57">
            <v>1</v>
          </cell>
          <cell r="H57" t="str">
            <v>BETIM</v>
          </cell>
          <cell r="I57" t="str">
            <v>ALE CEDE ESPAÇO PARA TERCEIROS</v>
          </cell>
          <cell r="J57" t="str">
            <v>Própria</v>
          </cell>
        </row>
        <row r="58">
          <cell r="G58">
            <v>1</v>
          </cell>
          <cell r="H58" t="str">
            <v>BETIM</v>
          </cell>
          <cell r="I58" t="str">
            <v>ALE CEDE ESPAÇO PARA TERCEIROS</v>
          </cell>
          <cell r="J58" t="str">
            <v>Própria</v>
          </cell>
        </row>
        <row r="59">
          <cell r="G59">
            <v>1</v>
          </cell>
          <cell r="H59" t="str">
            <v>BETIM</v>
          </cell>
          <cell r="I59" t="str">
            <v>ALE CEDE ESPAÇO PARA TERCEIROS</v>
          </cell>
          <cell r="J59" t="str">
            <v>Própria</v>
          </cell>
        </row>
        <row r="60">
          <cell r="G60">
            <v>1</v>
          </cell>
          <cell r="H60" t="str">
            <v>BETIM</v>
          </cell>
          <cell r="I60" t="str">
            <v>ALE CEDE ESPAÇO PARA TERCEIROS</v>
          </cell>
          <cell r="J60" t="str">
            <v>Própria</v>
          </cell>
        </row>
        <row r="61">
          <cell r="G61">
            <v>1</v>
          </cell>
          <cell r="H61" t="str">
            <v>BETIM</v>
          </cell>
          <cell r="I61" t="str">
            <v>ALE CEDE ESPAÇO PARA TERCEIROS</v>
          </cell>
          <cell r="J61" t="str">
            <v>Própria</v>
          </cell>
        </row>
        <row r="62">
          <cell r="G62">
            <v>1</v>
          </cell>
          <cell r="H62" t="str">
            <v>BETIM</v>
          </cell>
          <cell r="I62" t="str">
            <v>ALE CEDE ESPAÇO PARA TERCEIROS</v>
          </cell>
          <cell r="J62" t="str">
            <v>Própria</v>
          </cell>
        </row>
        <row r="63">
          <cell r="G63">
            <v>1</v>
          </cell>
          <cell r="H63" t="str">
            <v>BETIM</v>
          </cell>
          <cell r="I63" t="str">
            <v>ALE CEDE ESPAÇO PARA TERCEIROS</v>
          </cell>
          <cell r="J63" t="str">
            <v>Própria</v>
          </cell>
        </row>
        <row r="64">
          <cell r="G64">
            <v>1</v>
          </cell>
          <cell r="H64" t="str">
            <v>BETIM</v>
          </cell>
          <cell r="I64" t="str">
            <v>ALE CEDE ESPAÇO PARA TERCEIROS</v>
          </cell>
          <cell r="J64" t="str">
            <v>Própria</v>
          </cell>
        </row>
        <row r="65">
          <cell r="G65">
            <v>1</v>
          </cell>
          <cell r="H65" t="str">
            <v>BETIM</v>
          </cell>
          <cell r="I65" t="str">
            <v>ALE CEDE ESPAÇO PARA TERCEIROS</v>
          </cell>
          <cell r="J65" t="str">
            <v>Própria</v>
          </cell>
        </row>
        <row r="66">
          <cell r="G66">
            <v>1</v>
          </cell>
          <cell r="H66" t="str">
            <v>BETIM</v>
          </cell>
          <cell r="I66" t="str">
            <v>ALE CEDE ESPAÇO PARA TERCEIROS</v>
          </cell>
          <cell r="J66" t="str">
            <v>Própria</v>
          </cell>
        </row>
        <row r="67">
          <cell r="G67">
            <v>1</v>
          </cell>
          <cell r="H67" t="str">
            <v>BETIM</v>
          </cell>
          <cell r="I67" t="str">
            <v>ALE CEDE ESPAÇO PARA TERCEIROS</v>
          </cell>
          <cell r="J67" t="str">
            <v>Própria</v>
          </cell>
        </row>
        <row r="68">
          <cell r="G68">
            <v>1</v>
          </cell>
          <cell r="H68" t="str">
            <v>BETIM</v>
          </cell>
          <cell r="I68" t="str">
            <v>ALE CEDE ESPAÇO PARA TERCEIROS</v>
          </cell>
          <cell r="J68" t="str">
            <v>Própria</v>
          </cell>
        </row>
        <row r="69">
          <cell r="G69">
            <v>1</v>
          </cell>
          <cell r="H69" t="str">
            <v>BETIM</v>
          </cell>
          <cell r="I69" t="str">
            <v>ALE CEDE ESPAÇO PARA TERCEIROS</v>
          </cell>
          <cell r="J69" t="str">
            <v>Própria</v>
          </cell>
        </row>
        <row r="70">
          <cell r="G70">
            <v>1</v>
          </cell>
          <cell r="H70" t="str">
            <v>BETIM</v>
          </cell>
          <cell r="I70" t="str">
            <v>ALE CEDE ESPAÇO PARA TERCEIROS</v>
          </cell>
          <cell r="J70" t="str">
            <v>Própria</v>
          </cell>
        </row>
        <row r="71">
          <cell r="G71">
            <v>1</v>
          </cell>
          <cell r="H71" t="str">
            <v>BETIM</v>
          </cell>
          <cell r="I71" t="str">
            <v>ALE CEDE ESPAÇO PARA TERCEIROS</v>
          </cell>
          <cell r="J71" t="str">
            <v>Própria</v>
          </cell>
        </row>
        <row r="72">
          <cell r="G72">
            <v>1</v>
          </cell>
          <cell r="H72" t="str">
            <v>BETIM</v>
          </cell>
          <cell r="I72" t="str">
            <v>ALE CEDE ESPAÇO PARA TERCEIROS</v>
          </cell>
          <cell r="J72" t="str">
            <v>Própria</v>
          </cell>
        </row>
        <row r="73">
          <cell r="G73">
            <v>1</v>
          </cell>
          <cell r="H73" t="str">
            <v>BETIM</v>
          </cell>
          <cell r="I73" t="str">
            <v>ALE CEDE ESPAÇO PARA TERCEIROS</v>
          </cell>
          <cell r="J73" t="str">
            <v>Própria</v>
          </cell>
        </row>
        <row r="74">
          <cell r="G74">
            <v>1</v>
          </cell>
          <cell r="H74" t="str">
            <v>BETIM</v>
          </cell>
          <cell r="I74" t="str">
            <v>ALE CEDE ESPAÇO PARA TERCEIROS</v>
          </cell>
          <cell r="J74" t="str">
            <v>Própria</v>
          </cell>
        </row>
        <row r="75">
          <cell r="G75">
            <v>1</v>
          </cell>
          <cell r="H75" t="str">
            <v>BETIM</v>
          </cell>
          <cell r="I75" t="str">
            <v>ALE CEDE ESPAÇO PARA TERCEIROS</v>
          </cell>
          <cell r="J75" t="str">
            <v>Própria</v>
          </cell>
        </row>
        <row r="76">
          <cell r="G76">
            <v>1</v>
          </cell>
          <cell r="H76" t="str">
            <v>BETIM</v>
          </cell>
          <cell r="I76" t="str">
            <v>ALE CEDE ESPAÇO PARA TERCEIROS</v>
          </cell>
          <cell r="J76" t="str">
            <v>Própria</v>
          </cell>
        </row>
        <row r="77">
          <cell r="G77">
            <v>1</v>
          </cell>
          <cell r="H77" t="str">
            <v>BETIM</v>
          </cell>
          <cell r="I77" t="str">
            <v>ALE CEDE ESPAÇO PARA TERCEIROS</v>
          </cell>
          <cell r="J77" t="str">
            <v>Própria</v>
          </cell>
        </row>
        <row r="78">
          <cell r="G78">
            <v>1</v>
          </cell>
          <cell r="H78" t="str">
            <v>BETIM</v>
          </cell>
          <cell r="I78" t="str">
            <v>ALE CEDE ESPAÇO PARA TERCEIROS</v>
          </cell>
          <cell r="J78" t="str">
            <v>Própria</v>
          </cell>
        </row>
        <row r="79">
          <cell r="G79">
            <v>1</v>
          </cell>
          <cell r="H79" t="str">
            <v>BETIM</v>
          </cell>
          <cell r="I79" t="str">
            <v>ALE CEDE ESPAÇO PARA TERCEIROS</v>
          </cell>
          <cell r="J79" t="str">
            <v>Própria</v>
          </cell>
        </row>
        <row r="80">
          <cell r="G80">
            <v>25</v>
          </cell>
          <cell r="H80" t="str">
            <v>BIGUACU</v>
          </cell>
          <cell r="I80" t="str">
            <v>Carregamento</v>
          </cell>
          <cell r="J80" t="str">
            <v>Democrática</v>
          </cell>
        </row>
        <row r="81">
          <cell r="G81">
            <v>25</v>
          </cell>
          <cell r="H81" t="str">
            <v>BIGUACU</v>
          </cell>
          <cell r="I81" t="str">
            <v>ESPAÇO EM TERCEIROS</v>
          </cell>
          <cell r="J81" t="str">
            <v>Democrática</v>
          </cell>
        </row>
        <row r="82">
          <cell r="G82">
            <v>25</v>
          </cell>
          <cell r="H82" t="str">
            <v>BIGUACU</v>
          </cell>
          <cell r="I82" t="str">
            <v>ESPAÇO EM TERCEIROS</v>
          </cell>
          <cell r="J82" t="str">
            <v>Democrática</v>
          </cell>
        </row>
        <row r="83">
          <cell r="G83">
            <v>25</v>
          </cell>
          <cell r="H83" t="str">
            <v>BIGUACU</v>
          </cell>
          <cell r="I83" t="str">
            <v>ESPAÇO EM TERCEIROS</v>
          </cell>
          <cell r="J83" t="str">
            <v>Democrática</v>
          </cell>
        </row>
        <row r="84">
          <cell r="G84">
            <v>25</v>
          </cell>
          <cell r="H84" t="str">
            <v>BIGUACU</v>
          </cell>
          <cell r="I84" t="str">
            <v>Carregamento</v>
          </cell>
          <cell r="J84" t="str">
            <v>Democrática</v>
          </cell>
        </row>
        <row r="85">
          <cell r="G85">
            <v>25</v>
          </cell>
          <cell r="H85" t="str">
            <v>BIGUACU</v>
          </cell>
          <cell r="I85" t="str">
            <v>Carregamento</v>
          </cell>
          <cell r="J85" t="str">
            <v>Democrática</v>
          </cell>
        </row>
        <row r="86">
          <cell r="G86">
            <v>42</v>
          </cell>
          <cell r="H86" t="str">
            <v>BRASILIA</v>
          </cell>
          <cell r="I86" t="str">
            <v>ESPAÇO ALE - BASE PRÓPRIA</v>
          </cell>
          <cell r="J86" t="str">
            <v>Pool</v>
          </cell>
        </row>
        <row r="87">
          <cell r="G87">
            <v>42</v>
          </cell>
          <cell r="H87" t="str">
            <v>BRASILIA</v>
          </cell>
          <cell r="I87" t="str">
            <v>ESPAÇO ALE - BASE PRÓPRIA</v>
          </cell>
          <cell r="J87" t="str">
            <v>Pool</v>
          </cell>
        </row>
        <row r="88">
          <cell r="G88">
            <v>42</v>
          </cell>
          <cell r="H88" t="str">
            <v>BRASILIA</v>
          </cell>
          <cell r="I88" t="str">
            <v>ESPAÇO ALE - BASE PRÓPRIA</v>
          </cell>
          <cell r="J88" t="str">
            <v>Pool</v>
          </cell>
        </row>
        <row r="89">
          <cell r="G89">
            <v>42</v>
          </cell>
          <cell r="H89" t="str">
            <v>BRASILIA</v>
          </cell>
          <cell r="I89" t="str">
            <v>ESPAÇO ALE - BASE PRÓPRIA</v>
          </cell>
          <cell r="J89" t="str">
            <v>Pool</v>
          </cell>
        </row>
        <row r="90">
          <cell r="G90">
            <v>42</v>
          </cell>
          <cell r="H90" t="str">
            <v>BRASILIA</v>
          </cell>
          <cell r="I90" t="str">
            <v>ESPAÇO ALE - BASE PRÓPRIA</v>
          </cell>
          <cell r="J90" t="str">
            <v>Pool</v>
          </cell>
        </row>
        <row r="91">
          <cell r="G91">
            <v>42</v>
          </cell>
          <cell r="H91" t="str">
            <v>BRASILIA</v>
          </cell>
          <cell r="I91" t="str">
            <v>ESPAÇO ALE - BASE PRÓPRIA</v>
          </cell>
          <cell r="J91" t="str">
            <v>Pool</v>
          </cell>
        </row>
        <row r="92">
          <cell r="G92">
            <v>42</v>
          </cell>
          <cell r="H92" t="str">
            <v>BRASILIA</v>
          </cell>
          <cell r="I92" t="str">
            <v>ESPAÇO ALE - BASE PRÓPRIA</v>
          </cell>
          <cell r="J92" t="str">
            <v>Pool</v>
          </cell>
        </row>
        <row r="93">
          <cell r="G93">
            <v>27</v>
          </cell>
          <cell r="H93" t="str">
            <v>CABEDELO</v>
          </cell>
          <cell r="I93" t="str">
            <v>ESPAÇO EM TERCEIROS</v>
          </cell>
          <cell r="J93" t="str">
            <v>Terceiros</v>
          </cell>
        </row>
        <row r="94">
          <cell r="G94">
            <v>27</v>
          </cell>
          <cell r="H94" t="str">
            <v>CABEDELO</v>
          </cell>
          <cell r="I94" t="str">
            <v>ESPAÇO EM TERCEIROS</v>
          </cell>
          <cell r="J94" t="str">
            <v>Terceiros</v>
          </cell>
        </row>
        <row r="95">
          <cell r="G95">
            <v>27</v>
          </cell>
          <cell r="H95" t="str">
            <v>CABEDELO</v>
          </cell>
          <cell r="I95" t="str">
            <v>ESPAÇO EM TERCEIROS</v>
          </cell>
          <cell r="J95" t="str">
            <v>Terceiros</v>
          </cell>
        </row>
        <row r="96">
          <cell r="G96">
            <v>27</v>
          </cell>
          <cell r="H96" t="str">
            <v>CABEDELO</v>
          </cell>
          <cell r="I96" t="str">
            <v>ESPAÇO EM TERCEIROS</v>
          </cell>
          <cell r="J96" t="str">
            <v>Terceiros</v>
          </cell>
        </row>
        <row r="97">
          <cell r="G97">
            <v>27</v>
          </cell>
          <cell r="H97" t="str">
            <v>CABEDELO</v>
          </cell>
          <cell r="I97" t="str">
            <v>ESPAÇO EM TERCEIROS</v>
          </cell>
          <cell r="J97" t="str">
            <v>Terceiros</v>
          </cell>
        </row>
        <row r="98">
          <cell r="G98">
            <v>27</v>
          </cell>
          <cell r="H98" t="str">
            <v>CABEDELO</v>
          </cell>
          <cell r="I98" t="str">
            <v>ESPAÇO EM TERCEIROS</v>
          </cell>
          <cell r="J98" t="str">
            <v>Terceiros</v>
          </cell>
        </row>
        <row r="99">
          <cell r="G99">
            <v>52</v>
          </cell>
          <cell r="H99" t="str">
            <v>CANOAS</v>
          </cell>
          <cell r="I99" t="str">
            <v>ESPAÇO EM TERCEIROS</v>
          </cell>
          <cell r="J99" t="str">
            <v>Terceiros</v>
          </cell>
        </row>
        <row r="100">
          <cell r="G100">
            <v>52</v>
          </cell>
          <cell r="H100" t="str">
            <v>CANOAS</v>
          </cell>
          <cell r="I100" t="str">
            <v>ESPAÇO EM TERCEIROS</v>
          </cell>
          <cell r="J100" t="str">
            <v>Terceiros</v>
          </cell>
        </row>
        <row r="101">
          <cell r="G101">
            <v>52</v>
          </cell>
          <cell r="H101" t="str">
            <v>CANOAS</v>
          </cell>
          <cell r="I101" t="str">
            <v>ESPAÇO EM TERCEIROS</v>
          </cell>
          <cell r="J101" t="str">
            <v>Terceiros</v>
          </cell>
        </row>
        <row r="102">
          <cell r="G102">
            <v>52</v>
          </cell>
          <cell r="H102" t="str">
            <v>CANOAS</v>
          </cell>
          <cell r="I102" t="str">
            <v>ESPAÇO EM TERCEIROS</v>
          </cell>
          <cell r="J102" t="str">
            <v>Terceiros</v>
          </cell>
        </row>
        <row r="103">
          <cell r="G103">
            <v>52</v>
          </cell>
          <cell r="H103" t="str">
            <v>CANOAS</v>
          </cell>
          <cell r="I103" t="str">
            <v>ESPAÇO EM TERCEIROS</v>
          </cell>
          <cell r="J103" t="str">
            <v>Terceiros</v>
          </cell>
        </row>
        <row r="104">
          <cell r="G104">
            <v>52</v>
          </cell>
          <cell r="H104" t="str">
            <v>CANOAS</v>
          </cell>
          <cell r="I104" t="str">
            <v>ESPAÇO EM TERCEIROS</v>
          </cell>
          <cell r="J104" t="str">
            <v>Terceiros</v>
          </cell>
        </row>
        <row r="105">
          <cell r="G105">
            <v>52</v>
          </cell>
          <cell r="H105" t="str">
            <v>CANOAS</v>
          </cell>
          <cell r="I105" t="str">
            <v>ESPAÇO EM TERCEIROS</v>
          </cell>
          <cell r="J105" t="str">
            <v>Terceiros</v>
          </cell>
        </row>
        <row r="106">
          <cell r="G106">
            <v>52</v>
          </cell>
          <cell r="H106" t="str">
            <v>CANOAS</v>
          </cell>
          <cell r="I106" t="str">
            <v>ESPAÇO EM TERCEIROS</v>
          </cell>
          <cell r="J106" t="str">
            <v>Terceiros</v>
          </cell>
        </row>
        <row r="107">
          <cell r="G107">
            <v>52</v>
          </cell>
          <cell r="H107" t="str">
            <v>CANOAS</v>
          </cell>
          <cell r="I107" t="str">
            <v>ESPAÇO EM TERCEIROS</v>
          </cell>
          <cell r="J107" t="str">
            <v>Terceiros</v>
          </cell>
        </row>
        <row r="108">
          <cell r="G108">
            <v>52</v>
          </cell>
          <cell r="H108" t="str">
            <v>CANOAS</v>
          </cell>
          <cell r="I108" t="str">
            <v>ESPAÇO EM TERCEIROS</v>
          </cell>
          <cell r="J108" t="str">
            <v>Terceiros</v>
          </cell>
        </row>
        <row r="109">
          <cell r="G109">
            <v>52</v>
          </cell>
          <cell r="H109" t="str">
            <v>CANOAS</v>
          </cell>
          <cell r="I109" t="str">
            <v>ESPAÇO EM TERCEIROS</v>
          </cell>
          <cell r="J109" t="str">
            <v>Terceiros</v>
          </cell>
        </row>
        <row r="110">
          <cell r="G110">
            <v>52</v>
          </cell>
          <cell r="H110" t="str">
            <v>CANOAS</v>
          </cell>
          <cell r="I110" t="str">
            <v>ESPAÇO EM TERCEIROS</v>
          </cell>
          <cell r="J110" t="str">
            <v>Terceiros</v>
          </cell>
        </row>
        <row r="111">
          <cell r="G111">
            <v>31</v>
          </cell>
          <cell r="H111" t="str">
            <v>CRATO</v>
          </cell>
          <cell r="I111" t="str">
            <v>ESPAÇO EM TERCEIROS</v>
          </cell>
          <cell r="J111" t="str">
            <v>Terceiros</v>
          </cell>
        </row>
        <row r="112">
          <cell r="G112">
            <v>31</v>
          </cell>
          <cell r="H112" t="str">
            <v>CRATO</v>
          </cell>
          <cell r="I112" t="str">
            <v>ESPAÇO EM TERCEIROS</v>
          </cell>
          <cell r="J112" t="str">
            <v>Terceiros</v>
          </cell>
        </row>
        <row r="113">
          <cell r="G113">
            <v>31</v>
          </cell>
          <cell r="H113" t="str">
            <v>CRATO</v>
          </cell>
          <cell r="I113" t="str">
            <v>ESPAÇO EM TERCEIROS</v>
          </cell>
          <cell r="J113" t="str">
            <v>Terceiros</v>
          </cell>
        </row>
        <row r="114">
          <cell r="G114">
            <v>31</v>
          </cell>
          <cell r="H114" t="str">
            <v>CRATO</v>
          </cell>
          <cell r="I114" t="str">
            <v>ESPAÇO EM TERCEIROS</v>
          </cell>
          <cell r="J114" t="str">
            <v>Terceiros</v>
          </cell>
        </row>
        <row r="115">
          <cell r="G115">
            <v>31</v>
          </cell>
          <cell r="H115" t="str">
            <v>CRATO</v>
          </cell>
          <cell r="I115" t="str">
            <v>ESPAÇO EM TERCEIROS</v>
          </cell>
          <cell r="J115" t="str">
            <v>Terceiros</v>
          </cell>
        </row>
        <row r="116">
          <cell r="G116">
            <v>31</v>
          </cell>
          <cell r="H116" t="str">
            <v>CRATO</v>
          </cell>
          <cell r="I116" t="str">
            <v>ESPAÇO EM TERCEIROS</v>
          </cell>
          <cell r="J116" t="str">
            <v>Terceiros</v>
          </cell>
        </row>
        <row r="117">
          <cell r="G117">
            <v>21</v>
          </cell>
          <cell r="H117" t="str">
            <v>CUBATAO</v>
          </cell>
          <cell r="I117" t="str">
            <v>ESPAÇO EM TERCEIROS</v>
          </cell>
          <cell r="J117" t="str">
            <v>Terceiros</v>
          </cell>
        </row>
        <row r="118">
          <cell r="G118">
            <v>21</v>
          </cell>
          <cell r="H118" t="str">
            <v>CUBATAO</v>
          </cell>
          <cell r="I118" t="str">
            <v>ESPAÇO EM TERCEIROS</v>
          </cell>
          <cell r="J118" t="str">
            <v>Terceiros</v>
          </cell>
        </row>
        <row r="119">
          <cell r="G119">
            <v>21</v>
          </cell>
          <cell r="H119" t="str">
            <v>CUBATAO</v>
          </cell>
          <cell r="I119" t="str">
            <v>ESPAÇO EM TERCEIROS</v>
          </cell>
          <cell r="J119" t="str">
            <v>Terceiros</v>
          </cell>
        </row>
        <row r="120">
          <cell r="G120">
            <v>21</v>
          </cell>
          <cell r="H120" t="str">
            <v>CUBATAO</v>
          </cell>
          <cell r="I120" t="str">
            <v>ESPAÇO EM TERCEIROS</v>
          </cell>
          <cell r="J120" t="str">
            <v>Terceiros</v>
          </cell>
        </row>
        <row r="121">
          <cell r="G121">
            <v>21</v>
          </cell>
          <cell r="H121" t="str">
            <v>CUBATAO</v>
          </cell>
          <cell r="I121" t="str">
            <v>ESPAÇO EM TERCEIROS</v>
          </cell>
          <cell r="J121" t="str">
            <v>Terceiros</v>
          </cell>
        </row>
        <row r="122">
          <cell r="G122">
            <v>21</v>
          </cell>
          <cell r="H122" t="str">
            <v>CUBATAO</v>
          </cell>
          <cell r="I122" t="str">
            <v>ESPAÇO EM TERCEIROS</v>
          </cell>
          <cell r="J122" t="str">
            <v>Terceiros</v>
          </cell>
        </row>
        <row r="123">
          <cell r="G123">
            <v>28</v>
          </cell>
          <cell r="H123" t="str">
            <v>CUIABA</v>
          </cell>
          <cell r="I123" t="str">
            <v>ESPAÇO ALE - BASE PRÓPRIA</v>
          </cell>
          <cell r="J123" t="str">
            <v>Pool</v>
          </cell>
        </row>
        <row r="124">
          <cell r="G124">
            <v>28</v>
          </cell>
          <cell r="H124" t="str">
            <v>CUIABA</v>
          </cell>
          <cell r="I124" t="str">
            <v>ESPAÇO ALE - BASE PRÓPRIA</v>
          </cell>
          <cell r="J124" t="str">
            <v>Pool</v>
          </cell>
        </row>
        <row r="125">
          <cell r="G125">
            <v>28</v>
          </cell>
          <cell r="H125" t="str">
            <v>CUIABA</v>
          </cell>
          <cell r="I125" t="str">
            <v>ESPAÇO ALE - BASE PRÓPRIA</v>
          </cell>
          <cell r="J125" t="str">
            <v>Pool</v>
          </cell>
        </row>
        <row r="126">
          <cell r="G126">
            <v>28</v>
          </cell>
          <cell r="H126" t="str">
            <v>CUIABA</v>
          </cell>
          <cell r="I126" t="str">
            <v>ESPAÇO ALE - BASE PRÓPRIA</v>
          </cell>
          <cell r="J126" t="str">
            <v>Pool</v>
          </cell>
        </row>
        <row r="127">
          <cell r="G127">
            <v>28</v>
          </cell>
          <cell r="H127" t="str">
            <v>CUIABA</v>
          </cell>
          <cell r="I127" t="str">
            <v>ESPAÇO ALE - BASE PRÓPRIA</v>
          </cell>
          <cell r="J127" t="str">
            <v>Pool</v>
          </cell>
        </row>
        <row r="128">
          <cell r="G128">
            <v>28</v>
          </cell>
          <cell r="H128" t="str">
            <v>CUIABA</v>
          </cell>
          <cell r="I128" t="str">
            <v>ESPAÇO ALE - BASE PRÓPRIA</v>
          </cell>
          <cell r="J128" t="str">
            <v>Pool</v>
          </cell>
        </row>
        <row r="129">
          <cell r="G129">
            <v>28</v>
          </cell>
          <cell r="H129" t="str">
            <v>CUIABA</v>
          </cell>
          <cell r="I129" t="str">
            <v>ESPAÇO EM TERCEIROS</v>
          </cell>
          <cell r="J129" t="str">
            <v>Terceiros</v>
          </cell>
        </row>
        <row r="130">
          <cell r="G130">
            <v>28</v>
          </cell>
          <cell r="H130" t="str">
            <v>CUIABA</v>
          </cell>
          <cell r="I130" t="str">
            <v>ESPAÇO EM TERCEIROS</v>
          </cell>
          <cell r="J130" t="str">
            <v>Terceiros</v>
          </cell>
        </row>
        <row r="131">
          <cell r="G131">
            <v>28</v>
          </cell>
          <cell r="H131" t="str">
            <v>CUIABA</v>
          </cell>
          <cell r="I131" t="str">
            <v>ESPAÇO EM TERCEIROS</v>
          </cell>
          <cell r="J131" t="str">
            <v>Terceiros</v>
          </cell>
        </row>
        <row r="132">
          <cell r="G132">
            <v>28</v>
          </cell>
          <cell r="H132" t="str">
            <v>CUIABA</v>
          </cell>
          <cell r="I132" t="str">
            <v>ESPAÇO EM TERCEIROS</v>
          </cell>
          <cell r="J132" t="str">
            <v>Terceiros</v>
          </cell>
        </row>
        <row r="133">
          <cell r="G133">
            <v>28</v>
          </cell>
          <cell r="H133" t="str">
            <v>CUIABA</v>
          </cell>
          <cell r="I133" t="str">
            <v>ESPAÇO EM TERCEIROS</v>
          </cell>
          <cell r="J133" t="str">
            <v>Terceiros</v>
          </cell>
        </row>
        <row r="134">
          <cell r="G134">
            <v>28</v>
          </cell>
          <cell r="H134" t="str">
            <v>CUIABA</v>
          </cell>
          <cell r="I134" t="str">
            <v>ESPAÇO EM TERCEIROS</v>
          </cell>
          <cell r="J134" t="str">
            <v>Terceiros</v>
          </cell>
        </row>
        <row r="135">
          <cell r="G135">
            <v>11</v>
          </cell>
          <cell r="H135" t="str">
            <v>DUQUE DE CAXIAS</v>
          </cell>
          <cell r="I135" t="str">
            <v>ESPAÇO ALE - BASE PRÓPRIA</v>
          </cell>
          <cell r="J135" t="str">
            <v>Própria</v>
          </cell>
        </row>
        <row r="136">
          <cell r="G136">
            <v>11</v>
          </cell>
          <cell r="H136" t="str">
            <v>DUQUE DE CAXIAS</v>
          </cell>
          <cell r="I136" t="str">
            <v>ESPAÇO ALE - BASE PRÓPRIA</v>
          </cell>
          <cell r="J136" t="str">
            <v>Própria</v>
          </cell>
        </row>
        <row r="137">
          <cell r="G137">
            <v>11</v>
          </cell>
          <cell r="H137" t="str">
            <v>DUQUE DE CAXIAS</v>
          </cell>
          <cell r="I137" t="str">
            <v>ESPAÇO ALE - BASE PRÓPRIA</v>
          </cell>
          <cell r="J137" t="str">
            <v>Própria</v>
          </cell>
        </row>
        <row r="138">
          <cell r="G138">
            <v>11</v>
          </cell>
          <cell r="H138" t="str">
            <v>DUQUE DE CAXIAS</v>
          </cell>
          <cell r="I138" t="str">
            <v>ESPAÇO ALE - BASE PRÓPRIA</v>
          </cell>
          <cell r="J138" t="str">
            <v>Própria</v>
          </cell>
        </row>
        <row r="139">
          <cell r="G139">
            <v>11</v>
          </cell>
          <cell r="H139" t="str">
            <v>DUQUE DE CAXIAS</v>
          </cell>
          <cell r="I139" t="str">
            <v>ESPAÇO ALE - BASE PRÓPRIA</v>
          </cell>
          <cell r="J139" t="str">
            <v>Própria</v>
          </cell>
        </row>
        <row r="140">
          <cell r="G140">
            <v>11</v>
          </cell>
          <cell r="H140" t="str">
            <v>DUQUE DE CAXIAS</v>
          </cell>
          <cell r="I140" t="str">
            <v>ESPAÇO ALE - BASE PRÓPRIA</v>
          </cell>
          <cell r="J140" t="str">
            <v>Própria</v>
          </cell>
        </row>
        <row r="141">
          <cell r="G141">
            <v>11</v>
          </cell>
          <cell r="H141" t="str">
            <v>DUQUE DE CAXIAS</v>
          </cell>
          <cell r="I141" t="str">
            <v>ESPAÇO ALE - BASE PRÓPRIA</v>
          </cell>
          <cell r="J141" t="str">
            <v>Própria</v>
          </cell>
        </row>
        <row r="142">
          <cell r="G142">
            <v>11</v>
          </cell>
          <cell r="H142" t="str">
            <v>DUQUE DE CAXIAS</v>
          </cell>
          <cell r="I142" t="str">
            <v>ESPAÇO ALE - BASE PRÓPRIA</v>
          </cell>
          <cell r="J142" t="str">
            <v>Própria</v>
          </cell>
        </row>
        <row r="143">
          <cell r="G143">
            <v>11</v>
          </cell>
          <cell r="H143" t="str">
            <v>DUQUE DE CAXIAS</v>
          </cell>
          <cell r="I143" t="str">
            <v>ESPAÇO ALE - BASE PRÓPRIA</v>
          </cell>
          <cell r="J143" t="str">
            <v>Própria</v>
          </cell>
        </row>
        <row r="144">
          <cell r="G144">
            <v>11</v>
          </cell>
          <cell r="H144" t="str">
            <v>DUQUE DE CAXIAS</v>
          </cell>
          <cell r="I144" t="str">
            <v>ESPAÇO ALE - BASE PRÓPRIA</v>
          </cell>
          <cell r="J144" t="str">
            <v>Própria</v>
          </cell>
        </row>
        <row r="145">
          <cell r="G145">
            <v>11</v>
          </cell>
          <cell r="H145" t="str">
            <v>DUQUE DE CAXIAS</v>
          </cell>
          <cell r="I145" t="str">
            <v>ESPAÇO EM TERCEIROS</v>
          </cell>
          <cell r="J145" t="str">
            <v>Terceiros</v>
          </cell>
        </row>
        <row r="146">
          <cell r="G146">
            <v>11</v>
          </cell>
          <cell r="H146" t="str">
            <v>DUQUE DE CAXIAS</v>
          </cell>
          <cell r="I146" t="str">
            <v>ESPAÇO EM TERCEIROS</v>
          </cell>
          <cell r="J146" t="str">
            <v>Terceiros</v>
          </cell>
        </row>
        <row r="147">
          <cell r="G147">
            <v>11</v>
          </cell>
          <cell r="H147" t="str">
            <v>DUQUE DE CAXIAS</v>
          </cell>
          <cell r="I147" t="str">
            <v>ESPAÇO EM TERCEIROS</v>
          </cell>
          <cell r="J147" t="str">
            <v>Terceiros</v>
          </cell>
        </row>
        <row r="148">
          <cell r="G148">
            <v>11</v>
          </cell>
          <cell r="H148" t="str">
            <v>DUQUE DE CAXIAS</v>
          </cell>
          <cell r="I148" t="str">
            <v>ESPAÇO EM TERCEIROS</v>
          </cell>
          <cell r="J148" t="str">
            <v>Terceiros</v>
          </cell>
        </row>
        <row r="149">
          <cell r="G149">
            <v>11</v>
          </cell>
          <cell r="H149" t="str">
            <v>DUQUE DE CAXIAS</v>
          </cell>
          <cell r="I149" t="str">
            <v>ESPAÇO EM TERCEIROS</v>
          </cell>
          <cell r="J149" t="str">
            <v>Terceiros</v>
          </cell>
        </row>
        <row r="150">
          <cell r="G150">
            <v>11</v>
          </cell>
          <cell r="H150" t="str">
            <v>DUQUE DE CAXIAS</v>
          </cell>
          <cell r="I150" t="str">
            <v>ESPAÇO EM TERCEIROS</v>
          </cell>
          <cell r="J150" t="str">
            <v>Terceiros</v>
          </cell>
        </row>
        <row r="151">
          <cell r="G151">
            <v>11</v>
          </cell>
          <cell r="H151" t="str">
            <v>DUQUE DE CAXIAS</v>
          </cell>
          <cell r="I151" t="str">
            <v>ESPAÇO EM TERCEIROS</v>
          </cell>
          <cell r="J151" t="str">
            <v>Terceiros</v>
          </cell>
        </row>
        <row r="152">
          <cell r="G152">
            <v>11</v>
          </cell>
          <cell r="H152" t="str">
            <v>DUQUE DE CAXIAS</v>
          </cell>
          <cell r="I152" t="str">
            <v>ESPAÇO EM TERCEIROS</v>
          </cell>
          <cell r="J152" t="str">
            <v>Terceiros</v>
          </cell>
        </row>
        <row r="153">
          <cell r="G153">
            <v>11</v>
          </cell>
          <cell r="H153" t="str">
            <v>DUQUE DE CAXIAS</v>
          </cell>
          <cell r="I153" t="str">
            <v>ALE CEDE ESPAÇO PARA TERCEIROS</v>
          </cell>
          <cell r="J153" t="str">
            <v>Própria</v>
          </cell>
        </row>
        <row r="154">
          <cell r="G154">
            <v>11</v>
          </cell>
          <cell r="H154" t="str">
            <v>DUQUE DE CAXIAS</v>
          </cell>
          <cell r="I154" t="str">
            <v>ALE CEDE ESPAÇO PARA TERCEIROS</v>
          </cell>
          <cell r="J154" t="str">
            <v>Própria</v>
          </cell>
        </row>
        <row r="155">
          <cell r="G155">
            <v>11</v>
          </cell>
          <cell r="H155" t="str">
            <v>DUQUE DE CAXIAS</v>
          </cell>
          <cell r="I155" t="str">
            <v>ALE CEDE ESPAÇO PARA TERCEIROS</v>
          </cell>
          <cell r="J155" t="str">
            <v>Própria</v>
          </cell>
        </row>
        <row r="156">
          <cell r="G156">
            <v>11</v>
          </cell>
          <cell r="H156" t="str">
            <v>DUQUE DE CAXIAS</v>
          </cell>
          <cell r="I156" t="str">
            <v>ALE CEDE ESPAÇO PARA TERCEIROS</v>
          </cell>
          <cell r="J156" t="str">
            <v>Própria</v>
          </cell>
        </row>
        <row r="157">
          <cell r="G157">
            <v>11</v>
          </cell>
          <cell r="H157" t="str">
            <v>DUQUE DE CAXIAS</v>
          </cell>
          <cell r="I157" t="str">
            <v>ALE CEDE ESPAÇO PARA TERCEIROS</v>
          </cell>
          <cell r="J157" t="str">
            <v>Própria</v>
          </cell>
        </row>
        <row r="158">
          <cell r="G158">
            <v>11</v>
          </cell>
          <cell r="H158" t="str">
            <v>DUQUE DE CAXIAS</v>
          </cell>
          <cell r="I158" t="str">
            <v>ALE CEDE ESPAÇO PARA TERCEIROS</v>
          </cell>
          <cell r="J158" t="str">
            <v>Própria</v>
          </cell>
        </row>
        <row r="159">
          <cell r="G159">
            <v>11</v>
          </cell>
          <cell r="H159" t="str">
            <v>DUQUE DE CAXIAS</v>
          </cell>
          <cell r="I159" t="str">
            <v>ALE CEDE ESPAÇO PARA TERCEIROS</v>
          </cell>
          <cell r="J159" t="str">
            <v>Própria</v>
          </cell>
        </row>
        <row r="160">
          <cell r="G160">
            <v>11</v>
          </cell>
          <cell r="H160" t="str">
            <v>DUQUE DE CAXIAS</v>
          </cell>
          <cell r="I160" t="str">
            <v>ALE CEDE ESPAÇO PARA TERCEIROS</v>
          </cell>
          <cell r="J160" t="str">
            <v>Própria</v>
          </cell>
        </row>
        <row r="161">
          <cell r="G161">
            <v>11</v>
          </cell>
          <cell r="H161" t="str">
            <v>DUQUE DE CAXIAS</v>
          </cell>
          <cell r="I161" t="str">
            <v>ALE CEDE ESPAÇO PARA TERCEIROS</v>
          </cell>
          <cell r="J161" t="str">
            <v>Própria</v>
          </cell>
        </row>
        <row r="162">
          <cell r="G162">
            <v>11</v>
          </cell>
          <cell r="H162" t="str">
            <v>DUQUE DE CAXIAS</v>
          </cell>
          <cell r="I162" t="str">
            <v>ALE CEDE ESPAÇO PARA TERCEIROS</v>
          </cell>
          <cell r="J162" t="str">
            <v>Própria</v>
          </cell>
        </row>
        <row r="163">
          <cell r="G163">
            <v>11</v>
          </cell>
          <cell r="H163" t="str">
            <v>DUQUE DE CAXIAS</v>
          </cell>
          <cell r="I163" t="str">
            <v>ALE CEDE ESPAÇO PARA TERCEIROS</v>
          </cell>
          <cell r="J163" t="str">
            <v>Própria</v>
          </cell>
        </row>
        <row r="164">
          <cell r="G164">
            <v>11</v>
          </cell>
          <cell r="H164" t="str">
            <v>DUQUE DE CAXIAS</v>
          </cell>
          <cell r="I164" t="str">
            <v>ALE CEDE ESPAÇO PARA TERCEIROS</v>
          </cell>
          <cell r="J164" t="str">
            <v>Própria</v>
          </cell>
        </row>
        <row r="165">
          <cell r="G165">
            <v>29</v>
          </cell>
          <cell r="H165" t="str">
            <v>FORTALEZA</v>
          </cell>
          <cell r="I165" t="str">
            <v>ESPAÇO EM TERCEIROS</v>
          </cell>
          <cell r="J165" t="str">
            <v>Terceiros</v>
          </cell>
        </row>
        <row r="166">
          <cell r="G166">
            <v>29</v>
          </cell>
          <cell r="H166" t="str">
            <v>FORTALEZA</v>
          </cell>
          <cell r="I166" t="str">
            <v>ESPAÇO EM TERCEIROS</v>
          </cell>
          <cell r="J166" t="str">
            <v>Terceiros</v>
          </cell>
        </row>
        <row r="167">
          <cell r="G167">
            <v>29</v>
          </cell>
          <cell r="H167" t="str">
            <v>FORTALEZA</v>
          </cell>
          <cell r="I167" t="str">
            <v>ESPAÇO EM TERCEIROS</v>
          </cell>
          <cell r="J167" t="str">
            <v>Terceiros</v>
          </cell>
        </row>
        <row r="168">
          <cell r="G168">
            <v>29</v>
          </cell>
          <cell r="H168" t="str">
            <v>FORTALEZA</v>
          </cell>
          <cell r="I168" t="str">
            <v>ESPAÇO EM TERCEIROS</v>
          </cell>
          <cell r="J168" t="str">
            <v>Terceiros</v>
          </cell>
        </row>
        <row r="169">
          <cell r="G169">
            <v>29</v>
          </cell>
          <cell r="H169" t="str">
            <v>FORTALEZA</v>
          </cell>
          <cell r="I169" t="str">
            <v>ESPAÇO EM TERCEIROS</v>
          </cell>
          <cell r="J169" t="str">
            <v>Terceiros</v>
          </cell>
        </row>
        <row r="170">
          <cell r="G170">
            <v>29</v>
          </cell>
          <cell r="H170" t="str">
            <v>FORTALEZA</v>
          </cell>
          <cell r="I170" t="str">
            <v>ESPAÇO EM TERCEIROS</v>
          </cell>
          <cell r="J170" t="str">
            <v>Terceiros</v>
          </cell>
        </row>
        <row r="171">
          <cell r="G171">
            <v>29</v>
          </cell>
          <cell r="H171" t="str">
            <v>FORTALEZA</v>
          </cell>
          <cell r="I171" t="str">
            <v>ESPAÇO EM TERCEIROS</v>
          </cell>
          <cell r="J171" t="str">
            <v>Terceiros</v>
          </cell>
        </row>
        <row r="172">
          <cell r="G172">
            <v>29</v>
          </cell>
          <cell r="H172" t="str">
            <v>FORTALEZA</v>
          </cell>
          <cell r="I172" t="str">
            <v>ESPAÇO EM TERCEIROS</v>
          </cell>
          <cell r="J172" t="str">
            <v>Terceiros</v>
          </cell>
        </row>
        <row r="173">
          <cell r="G173">
            <v>29</v>
          </cell>
          <cell r="H173" t="str">
            <v>FORTALEZA</v>
          </cell>
          <cell r="I173" t="str">
            <v>ESPAÇO EM TERCEIROS</v>
          </cell>
          <cell r="J173" t="str">
            <v>Terceiros</v>
          </cell>
        </row>
        <row r="174">
          <cell r="G174">
            <v>29</v>
          </cell>
          <cell r="H174" t="str">
            <v>FORTALEZA</v>
          </cell>
          <cell r="I174" t="str">
            <v>ESPAÇO EM TERCEIROS</v>
          </cell>
          <cell r="J174" t="str">
            <v>Terceiros</v>
          </cell>
        </row>
        <row r="175">
          <cell r="G175">
            <v>29</v>
          </cell>
          <cell r="H175" t="str">
            <v>FORTALEZA</v>
          </cell>
          <cell r="I175" t="str">
            <v>ESPAÇO EM TERCEIROS</v>
          </cell>
          <cell r="J175" t="str">
            <v>Terceiros</v>
          </cell>
        </row>
        <row r="176">
          <cell r="G176">
            <v>29</v>
          </cell>
          <cell r="H176" t="str">
            <v>FORTALEZA</v>
          </cell>
          <cell r="I176" t="str">
            <v>ESPAÇO EM TERCEIROS</v>
          </cell>
          <cell r="J176" t="str">
            <v>Terceiros</v>
          </cell>
        </row>
        <row r="177">
          <cell r="G177">
            <v>13</v>
          </cell>
          <cell r="H177" t="str">
            <v>GOIANIA</v>
          </cell>
          <cell r="I177" t="str">
            <v>ESPAÇO ALE - BASE PRÓPRIA</v>
          </cell>
          <cell r="J177" t="str">
            <v>Própria</v>
          </cell>
        </row>
        <row r="178">
          <cell r="G178">
            <v>13</v>
          </cell>
          <cell r="H178" t="str">
            <v>GOIANIA</v>
          </cell>
          <cell r="I178" t="str">
            <v>ESPAÇO ALE - BASE PRÓPRIA</v>
          </cell>
          <cell r="J178" t="str">
            <v>Própria</v>
          </cell>
        </row>
        <row r="179">
          <cell r="G179">
            <v>13</v>
          </cell>
          <cell r="H179" t="str">
            <v>GOIANIA</v>
          </cell>
          <cell r="I179" t="str">
            <v>ESPAÇO ALE - BASE PRÓPRIA</v>
          </cell>
          <cell r="J179" t="str">
            <v>Própria</v>
          </cell>
        </row>
        <row r="180">
          <cell r="G180">
            <v>13</v>
          </cell>
          <cell r="H180" t="str">
            <v>GOIANIA</v>
          </cell>
          <cell r="I180" t="str">
            <v>ESPAÇO ALE - BASE PRÓPRIA</v>
          </cell>
          <cell r="J180" t="str">
            <v>Própria</v>
          </cell>
        </row>
        <row r="181">
          <cell r="G181">
            <v>13</v>
          </cell>
          <cell r="H181" t="str">
            <v>GOIANIA</v>
          </cell>
          <cell r="I181" t="str">
            <v>ESPAÇO ALE - BASE PRÓPRIA</v>
          </cell>
          <cell r="J181" t="str">
            <v>Própria</v>
          </cell>
        </row>
        <row r="182">
          <cell r="G182">
            <v>13</v>
          </cell>
          <cell r="H182" t="str">
            <v>GOIANIA</v>
          </cell>
          <cell r="I182" t="str">
            <v>ESPAÇO ALE - BASE PRÓPRIA</v>
          </cell>
          <cell r="J182" t="str">
            <v>Própria</v>
          </cell>
        </row>
        <row r="183">
          <cell r="G183">
            <v>13</v>
          </cell>
          <cell r="H183" t="str">
            <v>GOIANIA</v>
          </cell>
          <cell r="I183" t="str">
            <v>ESPAÇO ALE - BASE PRÓPRIA</v>
          </cell>
          <cell r="J183" t="str">
            <v>Própria</v>
          </cell>
        </row>
        <row r="184">
          <cell r="G184">
            <v>13</v>
          </cell>
          <cell r="H184" t="str">
            <v>GOIANIA</v>
          </cell>
          <cell r="I184" t="str">
            <v>ESPAÇO ALE - BASE PRÓPRIA</v>
          </cell>
          <cell r="J184" t="str">
            <v>Própria</v>
          </cell>
        </row>
        <row r="185">
          <cell r="G185">
            <v>13</v>
          </cell>
          <cell r="H185" t="str">
            <v>GOIANIA</v>
          </cell>
          <cell r="I185" t="str">
            <v>ESPAÇO ALE - BASE PRÓPRIA</v>
          </cell>
          <cell r="J185" t="str">
            <v>Própria</v>
          </cell>
        </row>
        <row r="186">
          <cell r="G186">
            <v>13</v>
          </cell>
          <cell r="H186" t="str">
            <v>GOIANIA</v>
          </cell>
          <cell r="I186" t="str">
            <v>ESPAÇO EM TERCEIROS</v>
          </cell>
          <cell r="J186" t="str">
            <v>Terceiros</v>
          </cell>
        </row>
        <row r="187">
          <cell r="G187">
            <v>13</v>
          </cell>
          <cell r="H187" t="str">
            <v>GOIANIA</v>
          </cell>
          <cell r="I187" t="str">
            <v>ESPAÇO EM TERCEIROS</v>
          </cell>
          <cell r="J187" t="str">
            <v>Terceiros</v>
          </cell>
        </row>
        <row r="188">
          <cell r="G188">
            <v>13</v>
          </cell>
          <cell r="H188" t="str">
            <v>GOIANIA</v>
          </cell>
          <cell r="I188" t="str">
            <v>ESPAÇO EM TERCEIROS</v>
          </cell>
          <cell r="J188" t="str">
            <v>Terceiros</v>
          </cell>
        </row>
        <row r="189">
          <cell r="G189">
            <v>13</v>
          </cell>
          <cell r="H189" t="str">
            <v>GOIANIA</v>
          </cell>
          <cell r="I189" t="str">
            <v>ESPAÇO EM TERCEIROS</v>
          </cell>
          <cell r="J189" t="str">
            <v>Terceiros</v>
          </cell>
        </row>
        <row r="190">
          <cell r="G190">
            <v>13</v>
          </cell>
          <cell r="H190" t="str">
            <v>GOIANIA</v>
          </cell>
          <cell r="I190" t="str">
            <v>ESPAÇO EM TERCEIROS</v>
          </cell>
          <cell r="J190" t="str">
            <v>Terceiros</v>
          </cell>
        </row>
        <row r="191">
          <cell r="G191">
            <v>13</v>
          </cell>
          <cell r="H191" t="str">
            <v>GOIANIA</v>
          </cell>
          <cell r="I191" t="str">
            <v>ESPAÇO EM TERCEIROS</v>
          </cell>
          <cell r="J191" t="str">
            <v>Terceiros</v>
          </cell>
        </row>
        <row r="192">
          <cell r="G192">
            <v>13</v>
          </cell>
          <cell r="H192" t="str">
            <v>GOIANIA</v>
          </cell>
          <cell r="I192" t="str">
            <v>ALE CEDE ESPAÇO PARA TERCEIROS</v>
          </cell>
          <cell r="J192" t="str">
            <v>Própria</v>
          </cell>
        </row>
        <row r="193">
          <cell r="G193">
            <v>13</v>
          </cell>
          <cell r="H193" t="str">
            <v>GOIANIA</v>
          </cell>
          <cell r="I193" t="str">
            <v>ALE CEDE ESPAÇO PARA TERCEIROS</v>
          </cell>
          <cell r="J193" t="str">
            <v>Própria</v>
          </cell>
        </row>
        <row r="194">
          <cell r="G194">
            <v>13</v>
          </cell>
          <cell r="H194" t="str">
            <v>GOIANIA</v>
          </cell>
          <cell r="I194" t="str">
            <v>ALE CEDE ESPAÇO PARA TERCEIROS</v>
          </cell>
          <cell r="J194" t="str">
            <v>Própria</v>
          </cell>
        </row>
        <row r="195">
          <cell r="G195">
            <v>13</v>
          </cell>
          <cell r="H195" t="str">
            <v>GOIANIA</v>
          </cell>
          <cell r="I195" t="str">
            <v>ALE CEDE ESPAÇO PARA TERCEIROS</v>
          </cell>
          <cell r="J195" t="str">
            <v>Própria</v>
          </cell>
        </row>
        <row r="196">
          <cell r="G196">
            <v>13</v>
          </cell>
          <cell r="H196" t="str">
            <v>GOIANIA</v>
          </cell>
          <cell r="I196" t="str">
            <v>ALE CEDE ESPAÇO PARA TERCEIROS</v>
          </cell>
          <cell r="J196" t="str">
            <v>Própria</v>
          </cell>
        </row>
        <row r="197">
          <cell r="G197">
            <v>13</v>
          </cell>
          <cell r="H197" t="str">
            <v>GOIANIA</v>
          </cell>
          <cell r="I197" t="str">
            <v>ALE CEDE ESPAÇO PARA TERCEIROS</v>
          </cell>
          <cell r="J197" t="str">
            <v>Própria</v>
          </cell>
        </row>
        <row r="198">
          <cell r="G198">
            <v>54</v>
          </cell>
          <cell r="H198" t="str">
            <v>GOVERNADOR VALADARES</v>
          </cell>
          <cell r="I198" t="str">
            <v>ESPAÇO EM TERCEIROS</v>
          </cell>
          <cell r="J198" t="str">
            <v>Terceiros</v>
          </cell>
        </row>
        <row r="199">
          <cell r="G199">
            <v>54</v>
          </cell>
          <cell r="H199" t="str">
            <v>GOVERNADOR VALADARES</v>
          </cell>
          <cell r="I199" t="str">
            <v>ESPAÇO EM TERCEIROS</v>
          </cell>
          <cell r="J199" t="str">
            <v>Terceiros</v>
          </cell>
        </row>
        <row r="200">
          <cell r="G200">
            <v>54</v>
          </cell>
          <cell r="H200" t="str">
            <v>GOVERNADOR VALADARES</v>
          </cell>
          <cell r="I200" t="str">
            <v>ESPAÇO EM TERCEIROS</v>
          </cell>
          <cell r="J200" t="str">
            <v>Terceiros</v>
          </cell>
        </row>
        <row r="201">
          <cell r="G201">
            <v>54</v>
          </cell>
          <cell r="H201" t="str">
            <v>GOVERNADOR VALADARES</v>
          </cell>
          <cell r="I201" t="str">
            <v>ESPAÇO EM TERCEIROS</v>
          </cell>
          <cell r="J201" t="str">
            <v>Terceiros</v>
          </cell>
        </row>
        <row r="202">
          <cell r="G202">
            <v>54</v>
          </cell>
          <cell r="H202" t="str">
            <v>GOVERNADOR VALADARES</v>
          </cell>
          <cell r="I202" t="str">
            <v>ESPAÇO EM TERCEIROS</v>
          </cell>
          <cell r="J202" t="str">
            <v>Terceiros</v>
          </cell>
        </row>
        <row r="203">
          <cell r="G203">
            <v>54</v>
          </cell>
          <cell r="H203" t="str">
            <v>GOVERNADOR VALADARES</v>
          </cell>
          <cell r="I203" t="str">
            <v>ESPAÇO EM TERCEIROS</v>
          </cell>
          <cell r="J203" t="str">
            <v>Terceiros</v>
          </cell>
        </row>
        <row r="204">
          <cell r="G204">
            <v>38</v>
          </cell>
          <cell r="H204" t="str">
            <v>GUAMARE</v>
          </cell>
          <cell r="I204" t="str">
            <v>ESPAÇO ALE - BASE PRÓPRIA</v>
          </cell>
          <cell r="J204" t="str">
            <v>Pool</v>
          </cell>
        </row>
        <row r="205">
          <cell r="G205">
            <v>38</v>
          </cell>
          <cell r="H205" t="str">
            <v>GUAMARE</v>
          </cell>
          <cell r="I205" t="str">
            <v>ESPAÇO ALE - BASE PRÓPRIA</v>
          </cell>
          <cell r="J205" t="str">
            <v>Pool</v>
          </cell>
        </row>
        <row r="206">
          <cell r="G206">
            <v>38</v>
          </cell>
          <cell r="H206" t="str">
            <v>GUAMARE</v>
          </cell>
          <cell r="I206" t="str">
            <v>ESPAÇO ALE - BASE PRÓPRIA</v>
          </cell>
          <cell r="J206" t="str">
            <v>Pool</v>
          </cell>
        </row>
        <row r="207">
          <cell r="G207">
            <v>38</v>
          </cell>
          <cell r="H207" t="str">
            <v>GUAMARE</v>
          </cell>
          <cell r="I207" t="str">
            <v>ESPAÇO ALE - BASE PRÓPRIA</v>
          </cell>
          <cell r="J207" t="str">
            <v>Pool</v>
          </cell>
        </row>
        <row r="208">
          <cell r="G208">
            <v>38</v>
          </cell>
          <cell r="H208" t="str">
            <v>GUAMARE</v>
          </cell>
          <cell r="I208" t="str">
            <v>ESPAÇO ALE - BASE PRÓPRIA</v>
          </cell>
          <cell r="J208" t="str">
            <v>Pool</v>
          </cell>
        </row>
        <row r="209">
          <cell r="G209">
            <v>38</v>
          </cell>
          <cell r="H209" t="str">
            <v>GUAMARE</v>
          </cell>
          <cell r="I209" t="str">
            <v>ESPAÇO ALE - BASE PRÓPRIA</v>
          </cell>
          <cell r="J209" t="str">
            <v>Pool</v>
          </cell>
        </row>
        <row r="210">
          <cell r="G210">
            <v>38</v>
          </cell>
          <cell r="H210" t="str">
            <v>GUAMARE</v>
          </cell>
          <cell r="I210" t="str">
            <v>ESPAÇO ALE - BASE PRÓPRIA</v>
          </cell>
          <cell r="J210" t="str">
            <v>Pool</v>
          </cell>
        </row>
        <row r="211">
          <cell r="G211">
            <v>38</v>
          </cell>
          <cell r="H211" t="str">
            <v>GUAMARE</v>
          </cell>
          <cell r="I211" t="str">
            <v>ESPAÇO ALE - BASE PRÓPRIA</v>
          </cell>
          <cell r="J211" t="str">
            <v>Pool</v>
          </cell>
        </row>
        <row r="212">
          <cell r="G212">
            <v>38</v>
          </cell>
          <cell r="H212" t="str">
            <v>GUAMARE</v>
          </cell>
          <cell r="I212" t="str">
            <v>ESPAÇO ALE - BASE PRÓPRIA</v>
          </cell>
          <cell r="J212" t="str">
            <v>Pool</v>
          </cell>
        </row>
        <row r="213">
          <cell r="G213">
            <v>38</v>
          </cell>
          <cell r="H213" t="str">
            <v>GUAMARE</v>
          </cell>
          <cell r="I213" t="str">
            <v>ESPAÇO ALE - BASE PRÓPRIA</v>
          </cell>
          <cell r="J213" t="str">
            <v>Pool</v>
          </cell>
        </row>
        <row r="214">
          <cell r="G214">
            <v>38</v>
          </cell>
          <cell r="H214" t="str">
            <v>GUAMARE</v>
          </cell>
          <cell r="I214" t="str">
            <v>ESPAÇO ALE - BASE PRÓPRIA</v>
          </cell>
          <cell r="J214" t="str">
            <v>Pool</v>
          </cell>
        </row>
        <row r="215">
          <cell r="G215">
            <v>38</v>
          </cell>
          <cell r="H215" t="str">
            <v>GUAMARE</v>
          </cell>
          <cell r="I215" t="str">
            <v>ESPAÇO ALE - BASE PRÓPRIA</v>
          </cell>
          <cell r="J215" t="str">
            <v>Pool</v>
          </cell>
        </row>
        <row r="216">
          <cell r="G216">
            <v>38</v>
          </cell>
          <cell r="H216" t="str">
            <v>GUAMARE</v>
          </cell>
          <cell r="I216" t="str">
            <v>ALE CEDE ESPAÇO PARA TERCEIROS</v>
          </cell>
          <cell r="J216" t="str">
            <v>Pool</v>
          </cell>
        </row>
        <row r="217">
          <cell r="G217">
            <v>38</v>
          </cell>
          <cell r="H217" t="str">
            <v>GUAMARE</v>
          </cell>
          <cell r="I217" t="str">
            <v>ALE CEDE ESPAÇO PARA TERCEIROS</v>
          </cell>
          <cell r="J217" t="str">
            <v>Pool</v>
          </cell>
        </row>
        <row r="218">
          <cell r="G218">
            <v>38</v>
          </cell>
          <cell r="H218" t="str">
            <v>GUAMARE</v>
          </cell>
          <cell r="I218" t="str">
            <v>ALE CEDE ESPAÇO PARA TERCEIROS</v>
          </cell>
          <cell r="J218" t="str">
            <v>Pool</v>
          </cell>
        </row>
        <row r="219">
          <cell r="G219">
            <v>38</v>
          </cell>
          <cell r="H219" t="str">
            <v>GUAMARE</v>
          </cell>
          <cell r="I219" t="str">
            <v>ALE CEDE ESPAÇO PARA TERCEIROS</v>
          </cell>
          <cell r="J219" t="str">
            <v>Pool</v>
          </cell>
        </row>
        <row r="220">
          <cell r="G220">
            <v>38</v>
          </cell>
          <cell r="H220" t="str">
            <v>GUAMARE</v>
          </cell>
          <cell r="I220" t="str">
            <v>ALE CEDE ESPAÇO PARA TERCEIROS</v>
          </cell>
          <cell r="J220" t="str">
            <v>Pool</v>
          </cell>
        </row>
        <row r="221">
          <cell r="G221">
            <v>38</v>
          </cell>
          <cell r="H221" t="str">
            <v>GUAMARE</v>
          </cell>
          <cell r="I221" t="str">
            <v>ALE CEDE ESPAÇO PARA TERCEIROS</v>
          </cell>
          <cell r="J221" t="str">
            <v>Pool</v>
          </cell>
        </row>
        <row r="222">
          <cell r="G222">
            <v>16</v>
          </cell>
          <cell r="H222" t="str">
            <v>GUARULHOS</v>
          </cell>
          <cell r="I222" t="str">
            <v>ESPAÇO ALE - BASE PRÓPRIA</v>
          </cell>
          <cell r="J222" t="str">
            <v>Própria</v>
          </cell>
        </row>
        <row r="223">
          <cell r="G223">
            <v>16</v>
          </cell>
          <cell r="H223" t="str">
            <v>GUARULHOS</v>
          </cell>
          <cell r="I223" t="str">
            <v>ESPAÇO ALE - BASE PRÓPRIA</v>
          </cell>
          <cell r="J223" t="str">
            <v>Própria</v>
          </cell>
        </row>
        <row r="224">
          <cell r="G224">
            <v>16</v>
          </cell>
          <cell r="H224" t="str">
            <v>GUARULHOS</v>
          </cell>
          <cell r="I224" t="str">
            <v>ESPAÇO ALE - BASE PRÓPRIA</v>
          </cell>
          <cell r="J224" t="str">
            <v>Própria</v>
          </cell>
        </row>
        <row r="225">
          <cell r="G225">
            <v>16</v>
          </cell>
          <cell r="H225" t="str">
            <v>GUARULHOS</v>
          </cell>
          <cell r="I225" t="str">
            <v>ESPAÇO ALE - BASE PRÓPRIA</v>
          </cell>
          <cell r="J225" t="str">
            <v>Própria</v>
          </cell>
        </row>
        <row r="226">
          <cell r="G226">
            <v>16</v>
          </cell>
          <cell r="H226" t="str">
            <v>GUARULHOS</v>
          </cell>
          <cell r="I226" t="str">
            <v>ESPAÇO ALE - BASE PRÓPRIA</v>
          </cell>
          <cell r="J226" t="str">
            <v>Própria</v>
          </cell>
        </row>
        <row r="227">
          <cell r="G227">
            <v>16</v>
          </cell>
          <cell r="H227" t="str">
            <v>GUARULHOS</v>
          </cell>
          <cell r="I227" t="str">
            <v>ESPAÇO ALE - BASE PRÓPRIA</v>
          </cell>
          <cell r="J227" t="str">
            <v>Própria</v>
          </cell>
        </row>
        <row r="228">
          <cell r="G228">
            <v>16</v>
          </cell>
          <cell r="H228" t="str">
            <v>GUARULHOS</v>
          </cell>
          <cell r="I228" t="str">
            <v>ESPAÇO ALE - BASE PRÓPRIA</v>
          </cell>
          <cell r="J228" t="str">
            <v>Própria</v>
          </cell>
        </row>
        <row r="229">
          <cell r="G229">
            <v>16</v>
          </cell>
          <cell r="H229" t="str">
            <v>GUARULHOS</v>
          </cell>
          <cell r="I229" t="str">
            <v>ESPAÇO ALE - BASE PRÓPRIA</v>
          </cell>
          <cell r="J229" t="str">
            <v>Própria</v>
          </cell>
        </row>
        <row r="230">
          <cell r="G230">
            <v>16</v>
          </cell>
          <cell r="H230" t="str">
            <v>GUARULHOS</v>
          </cell>
          <cell r="I230" t="str">
            <v>ESPAÇO ALE - BASE PRÓPRIA</v>
          </cell>
          <cell r="J230" t="str">
            <v>Própria</v>
          </cell>
        </row>
        <row r="231">
          <cell r="G231">
            <v>16</v>
          </cell>
          <cell r="H231" t="str">
            <v>GUARULHOS</v>
          </cell>
          <cell r="I231" t="str">
            <v>ESPAÇO ALE - BASE PRÓPRIA</v>
          </cell>
          <cell r="J231" t="str">
            <v>Própria</v>
          </cell>
        </row>
        <row r="232">
          <cell r="G232">
            <v>16</v>
          </cell>
          <cell r="H232" t="str">
            <v>GUARULHOS</v>
          </cell>
          <cell r="I232" t="str">
            <v>Carregamento</v>
          </cell>
          <cell r="J232" t="str">
            <v>Democrática</v>
          </cell>
        </row>
        <row r="233">
          <cell r="G233">
            <v>16</v>
          </cell>
          <cell r="H233" t="str">
            <v>GUARULHOS</v>
          </cell>
          <cell r="I233" t="str">
            <v>ESPAÇO EM TERCEIROS</v>
          </cell>
          <cell r="J233" t="str">
            <v>Democrática</v>
          </cell>
        </row>
        <row r="234">
          <cell r="G234">
            <v>16</v>
          </cell>
          <cell r="H234" t="str">
            <v>GUARULHOS</v>
          </cell>
          <cell r="I234" t="str">
            <v>ESPAÇO EM TERCEIROS</v>
          </cell>
          <cell r="J234" t="str">
            <v>Democrática</v>
          </cell>
        </row>
        <row r="235">
          <cell r="G235">
            <v>16</v>
          </cell>
          <cell r="H235" t="str">
            <v>GUARULHOS</v>
          </cell>
          <cell r="I235" t="str">
            <v>ESPAÇO EM TERCEIROS</v>
          </cell>
          <cell r="J235" t="str">
            <v>Democrática</v>
          </cell>
        </row>
        <row r="236">
          <cell r="G236">
            <v>16</v>
          </cell>
          <cell r="H236" t="str">
            <v>GUARULHOS</v>
          </cell>
          <cell r="I236" t="str">
            <v>Carregamento</v>
          </cell>
          <cell r="J236" t="str">
            <v>Democrática</v>
          </cell>
        </row>
        <row r="237">
          <cell r="G237">
            <v>16</v>
          </cell>
          <cell r="H237" t="str">
            <v>GUARULHOS</v>
          </cell>
          <cell r="I237" t="str">
            <v>Carregamento</v>
          </cell>
          <cell r="J237" t="str">
            <v>Democrática</v>
          </cell>
        </row>
        <row r="238">
          <cell r="G238">
            <v>16</v>
          </cell>
          <cell r="H238" t="str">
            <v>GUARULHOS</v>
          </cell>
          <cell r="I238" t="str">
            <v>ALE CEDE ESPAÇO PARA TERCEIROS</v>
          </cell>
          <cell r="J238" t="str">
            <v>Própria</v>
          </cell>
        </row>
        <row r="239">
          <cell r="G239">
            <v>16</v>
          </cell>
          <cell r="H239" t="str">
            <v>GUARULHOS</v>
          </cell>
          <cell r="I239" t="str">
            <v>ALE CEDE ESPAÇO PARA TERCEIROS</v>
          </cell>
          <cell r="J239" t="str">
            <v>Própria</v>
          </cell>
        </row>
        <row r="240">
          <cell r="G240">
            <v>16</v>
          </cell>
          <cell r="H240" t="str">
            <v>GUARULHOS</v>
          </cell>
          <cell r="I240" t="str">
            <v>ALE CEDE ESPAÇO PARA TERCEIROS</v>
          </cell>
          <cell r="J240" t="str">
            <v>Própria</v>
          </cell>
        </row>
        <row r="241">
          <cell r="G241">
            <v>16</v>
          </cell>
          <cell r="H241" t="str">
            <v>GUARULHOS</v>
          </cell>
          <cell r="I241" t="str">
            <v>ALE CEDE ESPAÇO PARA TERCEIROS</v>
          </cell>
          <cell r="J241" t="str">
            <v>Própria</v>
          </cell>
        </row>
        <row r="242">
          <cell r="G242">
            <v>16</v>
          </cell>
          <cell r="H242" t="str">
            <v>GUARULHOS</v>
          </cell>
          <cell r="I242" t="str">
            <v>ALE CEDE ESPAÇO PARA TERCEIROS</v>
          </cell>
          <cell r="J242" t="str">
            <v>Própria</v>
          </cell>
        </row>
        <row r="243">
          <cell r="G243">
            <v>16</v>
          </cell>
          <cell r="H243" t="str">
            <v>GUARULHOS</v>
          </cell>
          <cell r="I243" t="str">
            <v>ALE CEDE ESPAÇO PARA TERCEIROS</v>
          </cell>
          <cell r="J243" t="str">
            <v>Própria</v>
          </cell>
        </row>
        <row r="244">
          <cell r="G244">
            <v>16</v>
          </cell>
          <cell r="H244" t="str">
            <v>GUARULHOS</v>
          </cell>
          <cell r="I244" t="str">
            <v>ALE CEDE ESPAÇO PARA TERCEIROS</v>
          </cell>
          <cell r="J244" t="str">
            <v>Própria</v>
          </cell>
        </row>
        <row r="245">
          <cell r="G245">
            <v>16</v>
          </cell>
          <cell r="H245" t="str">
            <v>GUARULHOS</v>
          </cell>
          <cell r="I245" t="str">
            <v>ALE CEDE ESPAÇO PARA TERCEIROS</v>
          </cell>
          <cell r="J245" t="str">
            <v>Própria</v>
          </cell>
        </row>
        <row r="246">
          <cell r="G246">
            <v>16</v>
          </cell>
          <cell r="H246" t="str">
            <v>GUARULHOS</v>
          </cell>
          <cell r="I246" t="str">
            <v>ALE CEDE ESPAÇO PARA TERCEIROS</v>
          </cell>
          <cell r="J246" t="str">
            <v>Própria</v>
          </cell>
        </row>
        <row r="247">
          <cell r="G247">
            <v>16</v>
          </cell>
          <cell r="H247" t="str">
            <v>GUARULHOS</v>
          </cell>
          <cell r="I247" t="str">
            <v>ALE CEDE ESPAÇO PARA TERCEIROS</v>
          </cell>
          <cell r="J247" t="str">
            <v>Própria</v>
          </cell>
        </row>
        <row r="248">
          <cell r="G248">
            <v>16</v>
          </cell>
          <cell r="H248" t="str">
            <v>GUARULHOS</v>
          </cell>
          <cell r="I248" t="str">
            <v>ALE CEDE ESPAÇO PARA TERCEIROS</v>
          </cell>
          <cell r="J248" t="str">
            <v>Própria</v>
          </cell>
        </row>
        <row r="249">
          <cell r="G249">
            <v>16</v>
          </cell>
          <cell r="H249" t="str">
            <v>GUARULHOS</v>
          </cell>
          <cell r="I249" t="str">
            <v>ALE CEDE ESPAÇO PARA TERCEIROS</v>
          </cell>
          <cell r="J249" t="str">
            <v>Própria</v>
          </cell>
        </row>
        <row r="250">
          <cell r="G250">
            <v>26</v>
          </cell>
          <cell r="H250" t="str">
            <v>IPOJUCA</v>
          </cell>
          <cell r="I250" t="str">
            <v>ESPAÇO EM TERCEIROS</v>
          </cell>
          <cell r="J250" t="str">
            <v>Terceiros</v>
          </cell>
        </row>
        <row r="251">
          <cell r="G251">
            <v>26</v>
          </cell>
          <cell r="H251" t="str">
            <v>IPOJUCA</v>
          </cell>
          <cell r="I251" t="str">
            <v>ESPAÇO EM TERCEIROS</v>
          </cell>
          <cell r="J251" t="str">
            <v>Terceiros</v>
          </cell>
        </row>
        <row r="252">
          <cell r="G252">
            <v>26</v>
          </cell>
          <cell r="H252" t="str">
            <v>IPOJUCA</v>
          </cell>
          <cell r="I252" t="str">
            <v>ESPAÇO EM TERCEIROS</v>
          </cell>
          <cell r="J252" t="str">
            <v>Terceiros</v>
          </cell>
        </row>
        <row r="253">
          <cell r="G253">
            <v>26</v>
          </cell>
          <cell r="H253" t="str">
            <v>IPOJUCA</v>
          </cell>
          <cell r="I253" t="str">
            <v>ESPAÇO EM TERCEIROS</v>
          </cell>
          <cell r="J253" t="str">
            <v>Terceiros</v>
          </cell>
        </row>
        <row r="254">
          <cell r="G254">
            <v>26</v>
          </cell>
          <cell r="H254" t="str">
            <v>IPOJUCA</v>
          </cell>
          <cell r="I254" t="str">
            <v>ESPAÇO EM TERCEIROS</v>
          </cell>
          <cell r="J254" t="str">
            <v>Terceiros</v>
          </cell>
        </row>
        <row r="255">
          <cell r="G255">
            <v>26</v>
          </cell>
          <cell r="H255" t="str">
            <v>IPOJUCA</v>
          </cell>
          <cell r="I255" t="str">
            <v>ESPAÇO EM TERCEIROS</v>
          </cell>
          <cell r="J255" t="str">
            <v>Terceiros</v>
          </cell>
        </row>
        <row r="256">
          <cell r="G256">
            <v>23</v>
          </cell>
          <cell r="H256" t="str">
            <v>ITABUNA</v>
          </cell>
          <cell r="I256" t="str">
            <v>Carregamento</v>
          </cell>
          <cell r="J256" t="str">
            <v>Democrática</v>
          </cell>
        </row>
        <row r="257">
          <cell r="G257">
            <v>23</v>
          </cell>
          <cell r="H257" t="str">
            <v>ITABUNA</v>
          </cell>
          <cell r="I257" t="str">
            <v>ESPAÇO EM TERCEIROS</v>
          </cell>
          <cell r="J257" t="str">
            <v>Democrática</v>
          </cell>
        </row>
        <row r="258">
          <cell r="G258">
            <v>23</v>
          </cell>
          <cell r="H258" t="str">
            <v>ITABUNA</v>
          </cell>
          <cell r="I258" t="str">
            <v>ESPAÇO EM TERCEIROS</v>
          </cell>
          <cell r="J258" t="str">
            <v>Democrática</v>
          </cell>
        </row>
        <row r="259">
          <cell r="G259">
            <v>23</v>
          </cell>
          <cell r="H259" t="str">
            <v>ITABUNA</v>
          </cell>
          <cell r="I259" t="str">
            <v>ESPAÇO EM TERCEIROS</v>
          </cell>
          <cell r="J259" t="str">
            <v>Democrática</v>
          </cell>
        </row>
        <row r="260">
          <cell r="G260">
            <v>23</v>
          </cell>
          <cell r="H260" t="str">
            <v>ITABUNA</v>
          </cell>
          <cell r="I260" t="str">
            <v>Carregamento</v>
          </cell>
          <cell r="J260" t="str">
            <v>Democrática</v>
          </cell>
        </row>
        <row r="261">
          <cell r="G261">
            <v>23</v>
          </cell>
          <cell r="H261" t="str">
            <v>ITABUNA</v>
          </cell>
          <cell r="I261" t="str">
            <v>Carregamento</v>
          </cell>
          <cell r="J261" t="str">
            <v>Democrática</v>
          </cell>
        </row>
        <row r="262">
          <cell r="G262">
            <v>44</v>
          </cell>
          <cell r="H262" t="str">
            <v>ITAJAI</v>
          </cell>
          <cell r="I262" t="str">
            <v>ESPAÇO EM TERCEIROS</v>
          </cell>
          <cell r="J262" t="str">
            <v>Terceiros</v>
          </cell>
        </row>
        <row r="263">
          <cell r="G263">
            <v>44</v>
          </cell>
          <cell r="H263" t="str">
            <v>ITAJAI</v>
          </cell>
          <cell r="I263" t="str">
            <v>ESPAÇO EM TERCEIROS</v>
          </cell>
          <cell r="J263" t="str">
            <v>Terceiros</v>
          </cell>
        </row>
        <row r="264">
          <cell r="G264">
            <v>44</v>
          </cell>
          <cell r="H264" t="str">
            <v>ITAJAI</v>
          </cell>
          <cell r="I264" t="str">
            <v>ESPAÇO EM TERCEIROS</v>
          </cell>
          <cell r="J264" t="str">
            <v>Terceiros</v>
          </cell>
        </row>
        <row r="265">
          <cell r="G265">
            <v>44</v>
          </cell>
          <cell r="H265" t="str">
            <v>ITAJAI</v>
          </cell>
          <cell r="I265" t="str">
            <v>ESPAÇO EM TERCEIROS</v>
          </cell>
          <cell r="J265" t="str">
            <v>Terceiros</v>
          </cell>
        </row>
        <row r="266">
          <cell r="G266">
            <v>44</v>
          </cell>
          <cell r="H266" t="str">
            <v>ITAJAI</v>
          </cell>
          <cell r="I266" t="str">
            <v>ESPAÇO EM TERCEIROS</v>
          </cell>
          <cell r="J266" t="str">
            <v>Terceiros</v>
          </cell>
        </row>
        <row r="267">
          <cell r="G267">
            <v>44</v>
          </cell>
          <cell r="H267" t="str">
            <v>ITAJAI</v>
          </cell>
          <cell r="I267" t="str">
            <v>ESPAÇO EM TERCEIROS</v>
          </cell>
          <cell r="J267" t="str">
            <v>Terceiros</v>
          </cell>
        </row>
        <row r="268">
          <cell r="G268">
            <v>44</v>
          </cell>
          <cell r="H268" t="str">
            <v>ITAJAI</v>
          </cell>
          <cell r="I268" t="str">
            <v>Carregamento</v>
          </cell>
          <cell r="J268" t="str">
            <v>Democrática</v>
          </cell>
        </row>
        <row r="269">
          <cell r="G269">
            <v>44</v>
          </cell>
          <cell r="H269" t="str">
            <v>ITAJAI</v>
          </cell>
          <cell r="I269" t="str">
            <v>ESPAÇO EM TERCEIROS</v>
          </cell>
          <cell r="J269" t="str">
            <v>Democrática</v>
          </cell>
        </row>
        <row r="270">
          <cell r="G270">
            <v>44</v>
          </cell>
          <cell r="H270" t="str">
            <v>ITAJAI</v>
          </cell>
          <cell r="I270" t="str">
            <v>ESPAÇO EM TERCEIROS</v>
          </cell>
          <cell r="J270" t="str">
            <v>Democrática</v>
          </cell>
        </row>
        <row r="271">
          <cell r="G271">
            <v>44</v>
          </cell>
          <cell r="H271" t="str">
            <v>ITAJAI</v>
          </cell>
          <cell r="I271" t="str">
            <v>ESPAÇO EM TERCEIROS</v>
          </cell>
          <cell r="J271" t="str">
            <v>Democrática</v>
          </cell>
        </row>
        <row r="272">
          <cell r="G272">
            <v>44</v>
          </cell>
          <cell r="H272" t="str">
            <v>ITAJAI</v>
          </cell>
          <cell r="I272" t="str">
            <v>Carregamento</v>
          </cell>
          <cell r="J272" t="str">
            <v>Democrática</v>
          </cell>
        </row>
        <row r="273">
          <cell r="G273">
            <v>44</v>
          </cell>
          <cell r="H273" t="str">
            <v>ITAJAI</v>
          </cell>
          <cell r="I273" t="str">
            <v>Carregamento</v>
          </cell>
          <cell r="J273" t="str">
            <v>Democrática</v>
          </cell>
        </row>
        <row r="274">
          <cell r="G274">
            <v>44</v>
          </cell>
          <cell r="H274" t="str">
            <v>ITAJAI</v>
          </cell>
          <cell r="I274" t="str">
            <v>Carregamento</v>
          </cell>
          <cell r="J274" t="str">
            <v>Democrática</v>
          </cell>
        </row>
        <row r="275">
          <cell r="G275">
            <v>22</v>
          </cell>
          <cell r="H275" t="str">
            <v>JEQUIE</v>
          </cell>
          <cell r="I275" t="str">
            <v>Carregamento</v>
          </cell>
          <cell r="J275" t="str">
            <v>Democrática</v>
          </cell>
        </row>
        <row r="276">
          <cell r="G276">
            <v>22</v>
          </cell>
          <cell r="H276" t="str">
            <v>JEQUIE</v>
          </cell>
          <cell r="I276" t="str">
            <v>ESPAÇO EM TERCEIROS</v>
          </cell>
          <cell r="J276" t="str">
            <v>Democrática</v>
          </cell>
        </row>
        <row r="277">
          <cell r="G277">
            <v>22</v>
          </cell>
          <cell r="H277" t="str">
            <v>JEQUIE</v>
          </cell>
          <cell r="I277" t="str">
            <v>ESPAÇO EM TERCEIROS</v>
          </cell>
          <cell r="J277" t="str">
            <v>Democrática</v>
          </cell>
        </row>
        <row r="278">
          <cell r="G278">
            <v>22</v>
          </cell>
          <cell r="H278" t="str">
            <v>JEQUIE</v>
          </cell>
          <cell r="I278" t="str">
            <v>ESPAÇO EM TERCEIROS</v>
          </cell>
          <cell r="J278" t="str">
            <v>Democrática</v>
          </cell>
        </row>
        <row r="279">
          <cell r="G279">
            <v>22</v>
          </cell>
          <cell r="H279" t="str">
            <v>JEQUIE</v>
          </cell>
          <cell r="I279" t="str">
            <v>Carregamento</v>
          </cell>
          <cell r="J279" t="str">
            <v>Democrática</v>
          </cell>
        </row>
        <row r="280">
          <cell r="G280">
            <v>22</v>
          </cell>
          <cell r="H280" t="str">
            <v>JEQUIE</v>
          </cell>
          <cell r="I280" t="str">
            <v>Carregamento</v>
          </cell>
          <cell r="J280" t="str">
            <v>Democrática</v>
          </cell>
        </row>
        <row r="281">
          <cell r="G281">
            <v>66</v>
          </cell>
          <cell r="H281" t="str">
            <v>LAGES</v>
          </cell>
          <cell r="I281" t="str">
            <v>ESPAÇO EM TERCEIROS</v>
          </cell>
          <cell r="J281" t="str">
            <v>Terceiros</v>
          </cell>
        </row>
        <row r="282">
          <cell r="G282">
            <v>66</v>
          </cell>
          <cell r="H282" t="str">
            <v>LAGES</v>
          </cell>
          <cell r="I282" t="str">
            <v>ESPAÇO EM TERCEIROS</v>
          </cell>
          <cell r="J282" t="str">
            <v>Terceiros</v>
          </cell>
        </row>
        <row r="283">
          <cell r="G283">
            <v>66</v>
          </cell>
          <cell r="H283" t="str">
            <v>LAGES</v>
          </cell>
          <cell r="I283" t="str">
            <v>ESPAÇO EM TERCEIROS</v>
          </cell>
          <cell r="J283" t="str">
            <v>Terceiros</v>
          </cell>
        </row>
        <row r="284">
          <cell r="G284">
            <v>66</v>
          </cell>
          <cell r="H284" t="str">
            <v>LAGES</v>
          </cell>
          <cell r="I284" t="str">
            <v>ESPAÇO EM TERCEIROS</v>
          </cell>
          <cell r="J284" t="str">
            <v>Terceiros</v>
          </cell>
        </row>
        <row r="285">
          <cell r="G285">
            <v>66</v>
          </cell>
          <cell r="H285" t="str">
            <v>LAGES</v>
          </cell>
          <cell r="I285" t="str">
            <v>ESPAÇO EM TERCEIROS</v>
          </cell>
          <cell r="J285" t="str">
            <v>Terceiros</v>
          </cell>
        </row>
        <row r="286">
          <cell r="G286">
            <v>66</v>
          </cell>
          <cell r="H286" t="str">
            <v>LAGES</v>
          </cell>
          <cell r="I286" t="str">
            <v>ESPAÇO EM TERCEIROS</v>
          </cell>
          <cell r="J286" t="str">
            <v>Terceiros</v>
          </cell>
        </row>
        <row r="287">
          <cell r="G287">
            <v>49</v>
          </cell>
          <cell r="H287" t="str">
            <v>LEM</v>
          </cell>
          <cell r="I287" t="str">
            <v>ESPAÇO ALE - BASE PRÓPRIA</v>
          </cell>
          <cell r="J287" t="str">
            <v>Própria</v>
          </cell>
        </row>
        <row r="288">
          <cell r="G288">
            <v>49</v>
          </cell>
          <cell r="H288" t="str">
            <v>LEM</v>
          </cell>
          <cell r="I288" t="str">
            <v>ESPAÇO ALE - BASE PRÓPRIA</v>
          </cell>
          <cell r="J288" t="str">
            <v>Própria</v>
          </cell>
        </row>
        <row r="289">
          <cell r="G289">
            <v>49</v>
          </cell>
          <cell r="H289" t="str">
            <v>LEM</v>
          </cell>
          <cell r="I289" t="str">
            <v>ESPAÇO ALE - BASE PRÓPRIA</v>
          </cell>
          <cell r="J289" t="str">
            <v>Própria</v>
          </cell>
        </row>
        <row r="290">
          <cell r="G290">
            <v>49</v>
          </cell>
          <cell r="H290" t="str">
            <v>LEM</v>
          </cell>
          <cell r="I290" t="str">
            <v>ESPAÇO ALE - BASE PRÓPRIA</v>
          </cell>
          <cell r="J290" t="str">
            <v>Própria</v>
          </cell>
        </row>
        <row r="291">
          <cell r="G291">
            <v>49</v>
          </cell>
          <cell r="H291" t="str">
            <v>LEM</v>
          </cell>
          <cell r="I291" t="str">
            <v>ESPAÇO ALE - BASE PRÓPRIA</v>
          </cell>
          <cell r="J291" t="str">
            <v>Própria</v>
          </cell>
        </row>
        <row r="292">
          <cell r="G292">
            <v>49</v>
          </cell>
          <cell r="H292" t="str">
            <v>LEM</v>
          </cell>
          <cell r="I292" t="str">
            <v>ESPAÇO ALE - BASE PRÓPRIA</v>
          </cell>
          <cell r="J292" t="str">
            <v>Própria</v>
          </cell>
        </row>
        <row r="293">
          <cell r="G293">
            <v>49</v>
          </cell>
          <cell r="H293" t="str">
            <v>LEM</v>
          </cell>
          <cell r="I293" t="str">
            <v>ESPAÇO ALE - BASE PRÓPRIA</v>
          </cell>
          <cell r="J293" t="str">
            <v>Própria</v>
          </cell>
        </row>
        <row r="294">
          <cell r="G294">
            <v>49</v>
          </cell>
          <cell r="H294" t="str">
            <v>LEM</v>
          </cell>
          <cell r="I294" t="str">
            <v>ESPAÇO ALE - BASE PRÓPRIA</v>
          </cell>
          <cell r="J294" t="str">
            <v>Própria</v>
          </cell>
        </row>
        <row r="295">
          <cell r="G295">
            <v>49</v>
          </cell>
          <cell r="H295" t="str">
            <v>LEM</v>
          </cell>
          <cell r="I295" t="str">
            <v>ESPAÇO ALE - BASE PRÓPRIA</v>
          </cell>
          <cell r="J295" t="str">
            <v>Própria</v>
          </cell>
        </row>
        <row r="296">
          <cell r="G296">
            <v>49</v>
          </cell>
          <cell r="H296" t="str">
            <v>LEM</v>
          </cell>
          <cell r="I296" t="str">
            <v>ESPAÇO ALE - BASE PRÓPRIA</v>
          </cell>
          <cell r="J296" t="str">
            <v>Própria</v>
          </cell>
        </row>
        <row r="297">
          <cell r="G297">
            <v>49</v>
          </cell>
          <cell r="H297" t="str">
            <v>LEM</v>
          </cell>
          <cell r="I297" t="str">
            <v>ALE CEDE ESPAÇO PARA TERCEIROS</v>
          </cell>
          <cell r="J297" t="str">
            <v>Própria</v>
          </cell>
        </row>
        <row r="298">
          <cell r="G298">
            <v>49</v>
          </cell>
          <cell r="H298" t="str">
            <v>LEM</v>
          </cell>
          <cell r="I298" t="str">
            <v>ALE CEDE ESPAÇO PARA TERCEIROS</v>
          </cell>
          <cell r="J298" t="str">
            <v>Própria</v>
          </cell>
        </row>
        <row r="299">
          <cell r="G299">
            <v>49</v>
          </cell>
          <cell r="H299" t="str">
            <v>LEM</v>
          </cell>
          <cell r="I299" t="str">
            <v>ALE CEDE ESPAÇO PARA TERCEIROS</v>
          </cell>
          <cell r="J299" t="str">
            <v>Própria</v>
          </cell>
        </row>
        <row r="300">
          <cell r="G300">
            <v>49</v>
          </cell>
          <cell r="H300" t="str">
            <v>LEM</v>
          </cell>
          <cell r="I300" t="str">
            <v>ALE CEDE ESPAÇO PARA TERCEIROS</v>
          </cell>
          <cell r="J300" t="str">
            <v>Própria</v>
          </cell>
        </row>
        <row r="301">
          <cell r="G301">
            <v>49</v>
          </cell>
          <cell r="H301" t="str">
            <v>LEM</v>
          </cell>
          <cell r="I301" t="str">
            <v>ALE CEDE ESPAÇO PARA TERCEIROS</v>
          </cell>
          <cell r="J301" t="str">
            <v>Própria</v>
          </cell>
        </row>
        <row r="302">
          <cell r="G302">
            <v>49</v>
          </cell>
          <cell r="H302" t="str">
            <v>LEM</v>
          </cell>
          <cell r="I302" t="str">
            <v>ALE CEDE ESPAÇO PARA TERCEIROS</v>
          </cell>
          <cell r="J302" t="str">
            <v>Própria</v>
          </cell>
        </row>
        <row r="303">
          <cell r="G303">
            <v>49</v>
          </cell>
          <cell r="H303" t="str">
            <v>LEM</v>
          </cell>
          <cell r="I303" t="str">
            <v>ALE CEDE ESPAÇO PARA TERCEIROS</v>
          </cell>
          <cell r="J303" t="str">
            <v>Própria</v>
          </cell>
        </row>
        <row r="304">
          <cell r="G304">
            <v>49</v>
          </cell>
          <cell r="H304" t="str">
            <v>LEM</v>
          </cell>
          <cell r="I304" t="str">
            <v>ALE CEDE ESPAÇO PARA TERCEIROS</v>
          </cell>
          <cell r="J304" t="str">
            <v>Própria</v>
          </cell>
        </row>
        <row r="305">
          <cell r="G305">
            <v>49</v>
          </cell>
          <cell r="H305" t="str">
            <v>LEM</v>
          </cell>
          <cell r="I305" t="str">
            <v>ALE CEDE ESPAÇO PARA TERCEIROS</v>
          </cell>
          <cell r="J305" t="str">
            <v>Própria</v>
          </cell>
        </row>
        <row r="306">
          <cell r="G306">
            <v>49</v>
          </cell>
          <cell r="H306" t="str">
            <v>LEM</v>
          </cell>
          <cell r="I306" t="str">
            <v>ALE CEDE ESPAÇO PARA TERCEIROS</v>
          </cell>
          <cell r="J306" t="str">
            <v>Própria</v>
          </cell>
        </row>
        <row r="307">
          <cell r="G307">
            <v>49</v>
          </cell>
          <cell r="H307" t="str">
            <v>LEM</v>
          </cell>
          <cell r="I307" t="str">
            <v>ALE CEDE ESPAÇO PARA TERCEIROS</v>
          </cell>
          <cell r="J307" t="str">
            <v>Própria</v>
          </cell>
        </row>
        <row r="308">
          <cell r="G308">
            <v>49</v>
          </cell>
          <cell r="H308" t="str">
            <v>LEM</v>
          </cell>
          <cell r="I308" t="str">
            <v>ALE CEDE ESPAÇO PARA TERCEIROS</v>
          </cell>
          <cell r="J308" t="str">
            <v>Própria</v>
          </cell>
        </row>
        <row r="309">
          <cell r="G309">
            <v>34</v>
          </cell>
          <cell r="H309" t="str">
            <v>MACEIO</v>
          </cell>
          <cell r="I309" t="str">
            <v>ESPAÇO EM TERCEIROS</v>
          </cell>
          <cell r="J309" t="str">
            <v>Terceiros</v>
          </cell>
        </row>
        <row r="310">
          <cell r="G310">
            <v>34</v>
          </cell>
          <cell r="H310" t="str">
            <v>MACEIO</v>
          </cell>
          <cell r="I310" t="str">
            <v>ESPAÇO EM TERCEIROS</v>
          </cell>
          <cell r="J310" t="str">
            <v>Terceiros</v>
          </cell>
        </row>
        <row r="311">
          <cell r="G311">
            <v>34</v>
          </cell>
          <cell r="H311" t="str">
            <v>MACEIO</v>
          </cell>
          <cell r="I311" t="str">
            <v>ESPAÇO EM TERCEIROS</v>
          </cell>
          <cell r="J311" t="str">
            <v>Terceiros</v>
          </cell>
        </row>
        <row r="312">
          <cell r="G312">
            <v>34</v>
          </cell>
          <cell r="H312" t="str">
            <v>MACEIO</v>
          </cell>
          <cell r="I312" t="str">
            <v>ESPAÇO EM TERCEIROS</v>
          </cell>
          <cell r="J312" t="str">
            <v>Terceiros</v>
          </cell>
        </row>
        <row r="313">
          <cell r="G313">
            <v>34</v>
          </cell>
          <cell r="H313" t="str">
            <v>MACEIO</v>
          </cell>
          <cell r="I313" t="str">
            <v>ESPAÇO EM TERCEIROS</v>
          </cell>
          <cell r="J313" t="str">
            <v>Terceiros</v>
          </cell>
        </row>
        <row r="314">
          <cell r="G314">
            <v>34</v>
          </cell>
          <cell r="H314" t="str">
            <v>MACEIO</v>
          </cell>
          <cell r="I314" t="str">
            <v>ESPAÇO EM TERCEIROS</v>
          </cell>
          <cell r="J314" t="str">
            <v>Terceiros</v>
          </cell>
        </row>
        <row r="315">
          <cell r="G315">
            <v>34</v>
          </cell>
          <cell r="H315" t="str">
            <v>MACEIO</v>
          </cell>
          <cell r="I315" t="str">
            <v>ESPAÇO EM TERCEIROS</v>
          </cell>
          <cell r="J315" t="str">
            <v>Terceiros</v>
          </cell>
        </row>
        <row r="316">
          <cell r="G316">
            <v>34</v>
          </cell>
          <cell r="H316" t="str">
            <v>MACEIO</v>
          </cell>
          <cell r="I316" t="str">
            <v>ESPAÇO EM TERCEIROS</v>
          </cell>
          <cell r="J316" t="str">
            <v>Terceiros</v>
          </cell>
        </row>
        <row r="317">
          <cell r="G317">
            <v>34</v>
          </cell>
          <cell r="H317" t="str">
            <v>MACEIO</v>
          </cell>
          <cell r="I317" t="str">
            <v>ESPAÇO EM TERCEIROS</v>
          </cell>
          <cell r="J317" t="str">
            <v>Terceiros</v>
          </cell>
        </row>
        <row r="318">
          <cell r="G318">
            <v>34</v>
          </cell>
          <cell r="H318" t="str">
            <v>MACEIO</v>
          </cell>
          <cell r="I318" t="str">
            <v>ESPAÇO EM TERCEIROS</v>
          </cell>
          <cell r="J318" t="str">
            <v>Terceiros</v>
          </cell>
        </row>
        <row r="319">
          <cell r="G319">
            <v>34</v>
          </cell>
          <cell r="H319" t="str">
            <v>MACEIO</v>
          </cell>
          <cell r="I319" t="str">
            <v>ESPAÇO EM TERCEIROS</v>
          </cell>
          <cell r="J319" t="str">
            <v>Terceiros</v>
          </cell>
        </row>
        <row r="320">
          <cell r="G320">
            <v>34</v>
          </cell>
          <cell r="H320" t="str">
            <v>MACEIO</v>
          </cell>
          <cell r="I320" t="str">
            <v>ESPAÇO EM TERCEIROS</v>
          </cell>
          <cell r="J320" t="str">
            <v>Terceiros</v>
          </cell>
        </row>
        <row r="321">
          <cell r="G321">
            <v>37</v>
          </cell>
          <cell r="H321" t="str">
            <v>MONTES CLAROS</v>
          </cell>
          <cell r="I321" t="str">
            <v>ESPAÇO EM TERCEIROS</v>
          </cell>
          <cell r="J321" t="str">
            <v>Terceiros</v>
          </cell>
        </row>
        <row r="322">
          <cell r="G322">
            <v>37</v>
          </cell>
          <cell r="H322" t="str">
            <v>MONTES CLAROS</v>
          </cell>
          <cell r="I322" t="str">
            <v>ESPAÇO EM TERCEIROS</v>
          </cell>
          <cell r="J322" t="str">
            <v>Terceiros</v>
          </cell>
        </row>
        <row r="323">
          <cell r="G323">
            <v>37</v>
          </cell>
          <cell r="H323" t="str">
            <v>MONTES CLAROS</v>
          </cell>
          <cell r="I323" t="str">
            <v>ESPAÇO EM TERCEIROS</v>
          </cell>
          <cell r="J323" t="str">
            <v>Terceiros</v>
          </cell>
        </row>
        <row r="324">
          <cell r="G324">
            <v>37</v>
          </cell>
          <cell r="H324" t="str">
            <v>MONTES CLAROS</v>
          </cell>
          <cell r="I324" t="str">
            <v>ESPAÇO EM TERCEIROS</v>
          </cell>
          <cell r="J324" t="str">
            <v>Terceiros</v>
          </cell>
        </row>
        <row r="325">
          <cell r="G325">
            <v>37</v>
          </cell>
          <cell r="H325" t="str">
            <v>MONTES CLAROS</v>
          </cell>
          <cell r="I325" t="str">
            <v>ESPAÇO EM TERCEIROS</v>
          </cell>
          <cell r="J325" t="str">
            <v>Terceiros</v>
          </cell>
        </row>
        <row r="326">
          <cell r="G326">
            <v>37</v>
          </cell>
          <cell r="H326" t="str">
            <v>MONTES CLAROS</v>
          </cell>
          <cell r="I326" t="str">
            <v>ESPAÇO EM TERCEIROS</v>
          </cell>
          <cell r="J326" t="str">
            <v>Terceiros</v>
          </cell>
        </row>
        <row r="327">
          <cell r="G327">
            <v>53</v>
          </cell>
          <cell r="H327" t="str">
            <v>OURINHOS</v>
          </cell>
          <cell r="I327" t="str">
            <v>ESPAÇO EM TERCEIROS</v>
          </cell>
          <cell r="J327" t="str">
            <v>Terceiros</v>
          </cell>
        </row>
        <row r="328">
          <cell r="G328">
            <v>53</v>
          </cell>
          <cell r="H328" t="str">
            <v>OURINHOS</v>
          </cell>
          <cell r="I328" t="str">
            <v>ESPAÇO EM TERCEIROS</v>
          </cell>
          <cell r="J328" t="str">
            <v>Terceiros</v>
          </cell>
        </row>
        <row r="329">
          <cell r="G329">
            <v>53</v>
          </cell>
          <cell r="H329" t="str">
            <v>OURINHOS</v>
          </cell>
          <cell r="I329" t="str">
            <v>ESPAÇO EM TERCEIROS</v>
          </cell>
          <cell r="J329" t="str">
            <v>Terceiros</v>
          </cell>
        </row>
        <row r="330">
          <cell r="G330">
            <v>53</v>
          </cell>
          <cell r="H330" t="str">
            <v>OURINHOS</v>
          </cell>
          <cell r="I330" t="str">
            <v>ESPAÇO EM TERCEIROS</v>
          </cell>
          <cell r="J330" t="str">
            <v>Terceiros</v>
          </cell>
        </row>
        <row r="331">
          <cell r="G331">
            <v>53</v>
          </cell>
          <cell r="H331" t="str">
            <v>OURINHOS</v>
          </cell>
          <cell r="I331" t="str">
            <v>ESPAÇO EM TERCEIROS</v>
          </cell>
          <cell r="J331" t="str">
            <v>Terceiros</v>
          </cell>
        </row>
        <row r="332">
          <cell r="G332">
            <v>53</v>
          </cell>
          <cell r="H332" t="str">
            <v>OURINHOS</v>
          </cell>
          <cell r="I332" t="str">
            <v>ESPAÇO EM TERCEIROS</v>
          </cell>
          <cell r="J332" t="str">
            <v>Terceiros</v>
          </cell>
        </row>
        <row r="333">
          <cell r="G333">
            <v>12</v>
          </cell>
          <cell r="H333" t="str">
            <v>PAULINIA</v>
          </cell>
          <cell r="I333" t="str">
            <v>ESPAÇO ALE - BASE PRÓPRIA</v>
          </cell>
          <cell r="J333" t="str">
            <v>Pool</v>
          </cell>
        </row>
        <row r="334">
          <cell r="G334">
            <v>12</v>
          </cell>
          <cell r="H334" t="str">
            <v>PAULINIA</v>
          </cell>
          <cell r="I334" t="str">
            <v>ESPAÇO ALE - BASE PRÓPRIA</v>
          </cell>
          <cell r="J334" t="str">
            <v>Pool</v>
          </cell>
        </row>
        <row r="335">
          <cell r="G335">
            <v>12</v>
          </cell>
          <cell r="H335" t="str">
            <v>PAULINIA</v>
          </cell>
          <cell r="I335" t="str">
            <v>ESPAÇO ALE - BASE PRÓPRIA</v>
          </cell>
          <cell r="J335" t="str">
            <v>Pool</v>
          </cell>
        </row>
        <row r="336">
          <cell r="G336">
            <v>12</v>
          </cell>
          <cell r="H336" t="str">
            <v>PAULINIA</v>
          </cell>
          <cell r="I336" t="str">
            <v>ESPAÇO ALE - BASE PRÓPRIA</v>
          </cell>
          <cell r="J336" t="str">
            <v>Pool</v>
          </cell>
        </row>
        <row r="337">
          <cell r="G337">
            <v>12</v>
          </cell>
          <cell r="H337" t="str">
            <v>PAULINIA</v>
          </cell>
          <cell r="I337" t="str">
            <v>ESPAÇO ALE - BASE PRÓPRIA</v>
          </cell>
          <cell r="J337" t="str">
            <v>Pool</v>
          </cell>
        </row>
        <row r="338">
          <cell r="G338">
            <v>12</v>
          </cell>
          <cell r="H338" t="str">
            <v>PAULINIA</v>
          </cell>
          <cell r="I338" t="str">
            <v>ESPAÇO ALE - BASE PRÓPRIA</v>
          </cell>
          <cell r="J338" t="str">
            <v>Pool</v>
          </cell>
        </row>
        <row r="339">
          <cell r="G339">
            <v>12</v>
          </cell>
          <cell r="H339" t="str">
            <v>PAULINIA</v>
          </cell>
          <cell r="I339" t="str">
            <v>ESPAÇO ALE - BASE PRÓPRIA</v>
          </cell>
          <cell r="J339" t="str">
            <v>Pool</v>
          </cell>
        </row>
        <row r="340">
          <cell r="G340">
            <v>12</v>
          </cell>
          <cell r="H340" t="str">
            <v>PAULINIA</v>
          </cell>
          <cell r="I340" t="str">
            <v>ESPAÇO ALE - BASE PRÓPRIA</v>
          </cell>
          <cell r="J340" t="str">
            <v>Pool</v>
          </cell>
        </row>
        <row r="341">
          <cell r="G341">
            <v>12</v>
          </cell>
          <cell r="H341" t="str">
            <v>PAULINIA</v>
          </cell>
          <cell r="I341" t="str">
            <v>ESPAÇO ALE - BASE PRÓPRIA</v>
          </cell>
          <cell r="J341" t="str">
            <v>Pool</v>
          </cell>
        </row>
        <row r="342">
          <cell r="G342">
            <v>12</v>
          </cell>
          <cell r="H342" t="str">
            <v>PAULINIA</v>
          </cell>
          <cell r="I342" t="str">
            <v>ESPAÇO ALE - BASE PRÓPRIA</v>
          </cell>
          <cell r="J342" t="str">
            <v>Pool</v>
          </cell>
        </row>
        <row r="343">
          <cell r="G343">
            <v>12</v>
          </cell>
          <cell r="H343" t="str">
            <v>PAULINIA</v>
          </cell>
          <cell r="I343" t="str">
            <v>ESPAÇO EM TERCEIROS</v>
          </cell>
          <cell r="J343" t="str">
            <v>Terceiros</v>
          </cell>
        </row>
        <row r="344">
          <cell r="G344">
            <v>12</v>
          </cell>
          <cell r="H344" t="str">
            <v>PAULINIA</v>
          </cell>
          <cell r="I344" t="str">
            <v>ESPAÇO EM TERCEIROS</v>
          </cell>
          <cell r="J344" t="str">
            <v>Terceiros</v>
          </cell>
        </row>
        <row r="345">
          <cell r="G345">
            <v>12</v>
          </cell>
          <cell r="H345" t="str">
            <v>PAULINIA</v>
          </cell>
          <cell r="I345" t="str">
            <v>ESPAÇO EM TERCEIROS</v>
          </cell>
          <cell r="J345" t="str">
            <v>Terceiros</v>
          </cell>
        </row>
        <row r="346">
          <cell r="G346">
            <v>12</v>
          </cell>
          <cell r="H346" t="str">
            <v>PAULINIA</v>
          </cell>
          <cell r="I346" t="str">
            <v>ESPAÇO EM TERCEIROS</v>
          </cell>
          <cell r="J346" t="str">
            <v>Terceiros</v>
          </cell>
        </row>
        <row r="347">
          <cell r="G347">
            <v>12</v>
          </cell>
          <cell r="H347" t="str">
            <v>PAULINIA</v>
          </cell>
          <cell r="I347" t="str">
            <v>ESPAÇO EM TERCEIROS</v>
          </cell>
          <cell r="J347" t="str">
            <v>Terceiros</v>
          </cell>
        </row>
        <row r="348">
          <cell r="G348">
            <v>12</v>
          </cell>
          <cell r="H348" t="str">
            <v>PAULINIA</v>
          </cell>
          <cell r="I348" t="str">
            <v>ESPAÇO EM TERCEIROS</v>
          </cell>
          <cell r="J348" t="str">
            <v>Terceiros</v>
          </cell>
        </row>
        <row r="349">
          <cell r="G349">
            <v>12</v>
          </cell>
          <cell r="H349" t="str">
            <v>PAULINIA</v>
          </cell>
          <cell r="I349" t="str">
            <v>ESPAÇO EM TERCEIROS</v>
          </cell>
          <cell r="J349" t="str">
            <v>Terceiros</v>
          </cell>
        </row>
        <row r="350">
          <cell r="G350">
            <v>12</v>
          </cell>
          <cell r="H350" t="str">
            <v>PAULINIA</v>
          </cell>
          <cell r="I350" t="str">
            <v>ESPAÇO EM TERCEIROS</v>
          </cell>
          <cell r="J350" t="str">
            <v>Terceiros</v>
          </cell>
        </row>
        <row r="351">
          <cell r="G351">
            <v>12</v>
          </cell>
          <cell r="H351" t="str">
            <v>PAULINIA</v>
          </cell>
          <cell r="I351" t="str">
            <v>ESPAÇO EM TERCEIROS</v>
          </cell>
          <cell r="J351" t="str">
            <v>Terceiros</v>
          </cell>
        </row>
        <row r="352">
          <cell r="G352">
            <v>12</v>
          </cell>
          <cell r="H352" t="str">
            <v>PAULINIA</v>
          </cell>
          <cell r="I352" t="str">
            <v>ESPAÇO EM TERCEIROS</v>
          </cell>
          <cell r="J352" t="str">
            <v>Terceiros</v>
          </cell>
        </row>
        <row r="353">
          <cell r="G353">
            <v>12</v>
          </cell>
          <cell r="H353" t="str">
            <v>PAULINIA</v>
          </cell>
          <cell r="I353" t="str">
            <v>ESPAÇO EM TERCEIROS</v>
          </cell>
          <cell r="J353" t="str">
            <v>Terceiros</v>
          </cell>
        </row>
        <row r="354">
          <cell r="G354">
            <v>12</v>
          </cell>
          <cell r="H354" t="str">
            <v>PAULINIA</v>
          </cell>
          <cell r="I354" t="str">
            <v>ESPAÇO EM TERCEIROS</v>
          </cell>
          <cell r="J354" t="str">
            <v>Terceiros</v>
          </cell>
        </row>
        <row r="355">
          <cell r="G355">
            <v>65</v>
          </cell>
          <cell r="H355" t="str">
            <v>PORTO NACIONAL</v>
          </cell>
          <cell r="I355" t="str">
            <v>ESPAÇO EM TERCEIROS</v>
          </cell>
          <cell r="J355" t="str">
            <v>Terceiros</v>
          </cell>
        </row>
        <row r="356">
          <cell r="G356">
            <v>65</v>
          </cell>
          <cell r="H356" t="str">
            <v>PORTO NACIONAL</v>
          </cell>
          <cell r="I356" t="str">
            <v>ESPAÇO EM TERCEIROS</v>
          </cell>
          <cell r="J356" t="str">
            <v>Terceiros</v>
          </cell>
        </row>
        <row r="357">
          <cell r="G357">
            <v>65</v>
          </cell>
          <cell r="H357" t="str">
            <v>PORTO NACIONAL</v>
          </cell>
          <cell r="I357" t="str">
            <v>ESPAÇO EM TERCEIROS</v>
          </cell>
          <cell r="J357" t="str">
            <v>Terceiros</v>
          </cell>
        </row>
        <row r="358">
          <cell r="G358">
            <v>65</v>
          </cell>
          <cell r="H358" t="str">
            <v>PORTO NACIONAL</v>
          </cell>
          <cell r="I358" t="str">
            <v>ESPAÇO EM TERCEIROS</v>
          </cell>
          <cell r="J358" t="str">
            <v>Terceiros</v>
          </cell>
        </row>
        <row r="359">
          <cell r="G359">
            <v>65</v>
          </cell>
          <cell r="H359" t="str">
            <v>PORTO NACIONAL</v>
          </cell>
          <cell r="I359" t="str">
            <v>ESPAÇO EM TERCEIROS</v>
          </cell>
          <cell r="J359" t="str">
            <v>Terceiros</v>
          </cell>
        </row>
        <row r="360">
          <cell r="G360">
            <v>65</v>
          </cell>
          <cell r="H360" t="str">
            <v>PORTO NACIONAL</v>
          </cell>
          <cell r="I360" t="str">
            <v>ESPAÇO EM TERCEIROS</v>
          </cell>
          <cell r="J360" t="str">
            <v>Terceiros</v>
          </cell>
        </row>
        <row r="361">
          <cell r="G361">
            <v>50</v>
          </cell>
          <cell r="H361" t="str">
            <v>RIBEIRAO PRETO</v>
          </cell>
          <cell r="I361" t="str">
            <v>ESPAÇO EM TERCEIROS</v>
          </cell>
          <cell r="J361" t="str">
            <v>Terceiros</v>
          </cell>
        </row>
        <row r="362">
          <cell r="G362">
            <v>50</v>
          </cell>
          <cell r="H362" t="str">
            <v>RIBEIRAO PRETO</v>
          </cell>
          <cell r="I362" t="str">
            <v>ESPAÇO EM TERCEIROS</v>
          </cell>
          <cell r="J362" t="str">
            <v>Terceiros</v>
          </cell>
        </row>
        <row r="363">
          <cell r="G363">
            <v>50</v>
          </cell>
          <cell r="H363" t="str">
            <v>RIBEIRAO PRETO</v>
          </cell>
          <cell r="I363" t="str">
            <v>ESPAÇO EM TERCEIROS</v>
          </cell>
          <cell r="J363" t="str">
            <v>Terceiros</v>
          </cell>
        </row>
        <row r="364">
          <cell r="G364">
            <v>50</v>
          </cell>
          <cell r="H364" t="str">
            <v>RIBEIRAO PRETO</v>
          </cell>
          <cell r="I364" t="str">
            <v>ESPAÇO EM TERCEIROS</v>
          </cell>
          <cell r="J364" t="str">
            <v>Terceiros</v>
          </cell>
        </row>
        <row r="365">
          <cell r="G365">
            <v>50</v>
          </cell>
          <cell r="H365" t="str">
            <v>RIBEIRAO PRETO</v>
          </cell>
          <cell r="I365" t="str">
            <v>ESPAÇO EM TERCEIROS</v>
          </cell>
          <cell r="J365" t="str">
            <v>Terceiros</v>
          </cell>
        </row>
        <row r="366">
          <cell r="G366">
            <v>50</v>
          </cell>
          <cell r="H366" t="str">
            <v>RIBEIRAO PRETO</v>
          </cell>
          <cell r="I366" t="str">
            <v>ESPAÇO EM TERCEIROS</v>
          </cell>
          <cell r="J366" t="str">
            <v>Terceiros</v>
          </cell>
        </row>
        <row r="367">
          <cell r="G367">
            <v>9</v>
          </cell>
          <cell r="H367" t="str">
            <v>SAO CAETANO DO SUL</v>
          </cell>
          <cell r="I367" t="str">
            <v>ESPAÇO EM TERCEIROS</v>
          </cell>
          <cell r="J367" t="str">
            <v>Terceiros</v>
          </cell>
        </row>
        <row r="368">
          <cell r="G368">
            <v>9</v>
          </cell>
          <cell r="H368" t="str">
            <v>SAO CAETANO DO SUL</v>
          </cell>
          <cell r="I368" t="str">
            <v>ESPAÇO EM TERCEIROS</v>
          </cell>
          <cell r="J368" t="str">
            <v>Terceiros</v>
          </cell>
        </row>
        <row r="369">
          <cell r="G369">
            <v>9</v>
          </cell>
          <cell r="H369" t="str">
            <v>SAO CAETANO DO SUL</v>
          </cell>
          <cell r="I369" t="str">
            <v>ESPAÇO EM TERCEIROS</v>
          </cell>
          <cell r="J369" t="str">
            <v>Terceiros</v>
          </cell>
        </row>
        <row r="370">
          <cell r="G370">
            <v>9</v>
          </cell>
          <cell r="H370" t="str">
            <v>SAO CAETANO DO SUL</v>
          </cell>
          <cell r="I370" t="str">
            <v>ESPAÇO EM TERCEIROS</v>
          </cell>
          <cell r="J370" t="str">
            <v>Terceiros</v>
          </cell>
        </row>
        <row r="371">
          <cell r="G371">
            <v>9</v>
          </cell>
          <cell r="H371" t="str">
            <v>SAO CAETANO DO SUL</v>
          </cell>
          <cell r="I371" t="str">
            <v>ESPAÇO EM TERCEIROS</v>
          </cell>
          <cell r="J371" t="str">
            <v>Terceiros</v>
          </cell>
        </row>
        <row r="372">
          <cell r="G372">
            <v>9</v>
          </cell>
          <cell r="H372" t="str">
            <v>SAO CAETANO DO SUL</v>
          </cell>
          <cell r="I372" t="str">
            <v>ESPAÇO EM TERCEIROS</v>
          </cell>
          <cell r="J372" t="str">
            <v>Terceiros</v>
          </cell>
        </row>
        <row r="373">
          <cell r="G373">
            <v>24</v>
          </cell>
          <cell r="H373" t="str">
            <v>SAO FCO DO CONDE</v>
          </cell>
          <cell r="I373" t="str">
            <v>ESPAÇO EM TERCEIROS</v>
          </cell>
          <cell r="J373" t="str">
            <v>Terceiros</v>
          </cell>
        </row>
        <row r="374">
          <cell r="G374">
            <v>24</v>
          </cell>
          <cell r="H374" t="str">
            <v>SAO FCO DO CONDE</v>
          </cell>
          <cell r="I374" t="str">
            <v>ESPAÇO EM TERCEIROS</v>
          </cell>
          <cell r="J374" t="str">
            <v>Terceiros</v>
          </cell>
        </row>
        <row r="375">
          <cell r="G375">
            <v>24</v>
          </cell>
          <cell r="H375" t="str">
            <v>SAO FCO DO CONDE</v>
          </cell>
          <cell r="I375" t="str">
            <v>ESPAÇO EM TERCEIROS</v>
          </cell>
          <cell r="J375" t="str">
            <v>Terceiros</v>
          </cell>
        </row>
        <row r="376">
          <cell r="G376">
            <v>24</v>
          </cell>
          <cell r="H376" t="str">
            <v>SAO FCO DO CONDE</v>
          </cell>
          <cell r="I376" t="str">
            <v>ESPAÇO EM TERCEIROS</v>
          </cell>
          <cell r="J376" t="str">
            <v>Terceiros</v>
          </cell>
        </row>
        <row r="377">
          <cell r="G377">
            <v>24</v>
          </cell>
          <cell r="H377" t="str">
            <v>SAO FCO DO CONDE</v>
          </cell>
          <cell r="I377" t="str">
            <v>ESPAÇO EM TERCEIROS</v>
          </cell>
          <cell r="J377" t="str">
            <v>Terceiros</v>
          </cell>
        </row>
        <row r="378">
          <cell r="G378">
            <v>24</v>
          </cell>
          <cell r="H378" t="str">
            <v>SAO FCO DO CONDE</v>
          </cell>
          <cell r="I378" t="str">
            <v>ESPAÇO EM TERCEIROS</v>
          </cell>
          <cell r="J378" t="str">
            <v>Terceiros</v>
          </cell>
        </row>
        <row r="379">
          <cell r="G379">
            <v>24</v>
          </cell>
          <cell r="H379" t="str">
            <v>SAO FCO DO CONDE</v>
          </cell>
          <cell r="I379" t="str">
            <v>Carregamento</v>
          </cell>
          <cell r="J379" t="str">
            <v>Democrática</v>
          </cell>
        </row>
        <row r="380">
          <cell r="G380">
            <v>24</v>
          </cell>
          <cell r="H380" t="str">
            <v>SAO FCO DO CONDE</v>
          </cell>
          <cell r="I380" t="str">
            <v>Carregamento</v>
          </cell>
          <cell r="J380" t="str">
            <v>Democrática</v>
          </cell>
        </row>
        <row r="381">
          <cell r="G381">
            <v>20</v>
          </cell>
          <cell r="H381" t="str">
            <v>SAO JOSE DO RIO PRETO</v>
          </cell>
          <cell r="I381" t="str">
            <v>ESPAÇO ALE - BASE PRÓPRIA</v>
          </cell>
          <cell r="J381" t="str">
            <v>Pool</v>
          </cell>
        </row>
        <row r="382">
          <cell r="G382">
            <v>20</v>
          </cell>
          <cell r="H382" t="str">
            <v>SAO JOSE DO RIO PRETO</v>
          </cell>
          <cell r="I382" t="str">
            <v>ESPAÇO ALE - BASE PRÓPRIA</v>
          </cell>
          <cell r="J382" t="str">
            <v>Pool</v>
          </cell>
        </row>
        <row r="383">
          <cell r="G383">
            <v>20</v>
          </cell>
          <cell r="H383" t="str">
            <v>SAO JOSE DO RIO PRETO</v>
          </cell>
          <cell r="I383" t="str">
            <v>ESPAÇO ALE - BASE PRÓPRIA</v>
          </cell>
          <cell r="J383" t="str">
            <v>Pool</v>
          </cell>
        </row>
        <row r="384">
          <cell r="G384">
            <v>20</v>
          </cell>
          <cell r="H384" t="str">
            <v>SAO JOSE DO RIO PRETO</v>
          </cell>
          <cell r="I384" t="str">
            <v>ESPAÇO ALE - BASE PRÓPRIA</v>
          </cell>
          <cell r="J384" t="str">
            <v>Pool</v>
          </cell>
        </row>
        <row r="385">
          <cell r="G385">
            <v>20</v>
          </cell>
          <cell r="H385" t="str">
            <v>SAO JOSE DO RIO PRETO</v>
          </cell>
          <cell r="I385" t="str">
            <v>ESPAÇO ALE - BASE PRÓPRIA</v>
          </cell>
          <cell r="J385" t="str">
            <v>Pool</v>
          </cell>
        </row>
        <row r="386">
          <cell r="G386">
            <v>20</v>
          </cell>
          <cell r="H386" t="str">
            <v>SAO JOSE DO RIO PRETO</v>
          </cell>
          <cell r="I386" t="str">
            <v>ESPAÇO ALE - BASE PRÓPRIA</v>
          </cell>
          <cell r="J386" t="str">
            <v>Pool</v>
          </cell>
        </row>
        <row r="387">
          <cell r="G387">
            <v>20</v>
          </cell>
          <cell r="H387" t="str">
            <v>SAO JOSE DO RIO PRETO</v>
          </cell>
          <cell r="I387" t="str">
            <v>ALE CEDE ESPAÇO PARA TERCEIROS</v>
          </cell>
          <cell r="J387" t="str">
            <v>Pool</v>
          </cell>
        </row>
        <row r="388">
          <cell r="G388">
            <v>20</v>
          </cell>
          <cell r="H388" t="str">
            <v>SAO JOSE DO RIO PRETO</v>
          </cell>
          <cell r="I388" t="str">
            <v>ALE CEDE ESPAÇO PARA TERCEIROS</v>
          </cell>
          <cell r="J388" t="str">
            <v>Pool</v>
          </cell>
        </row>
        <row r="389">
          <cell r="G389">
            <v>20</v>
          </cell>
          <cell r="H389" t="str">
            <v>SAO JOSE DO RIO PRETO</v>
          </cell>
          <cell r="I389" t="str">
            <v>ALE CEDE ESPAÇO PARA TERCEIROS</v>
          </cell>
          <cell r="J389" t="str">
            <v>Pool</v>
          </cell>
        </row>
        <row r="390">
          <cell r="G390">
            <v>20</v>
          </cell>
          <cell r="H390" t="str">
            <v>SAO JOSE DO RIO PRETO</v>
          </cell>
          <cell r="I390" t="str">
            <v>ALE CEDE ESPAÇO PARA TERCEIROS</v>
          </cell>
          <cell r="J390" t="str">
            <v>Pool</v>
          </cell>
        </row>
        <row r="391">
          <cell r="G391">
            <v>20</v>
          </cell>
          <cell r="H391" t="str">
            <v>SAO JOSE DO RIO PRETO</v>
          </cell>
          <cell r="I391" t="str">
            <v>ALE CEDE ESPAÇO PARA TERCEIROS</v>
          </cell>
          <cell r="J391" t="str">
            <v>Pool</v>
          </cell>
        </row>
        <row r="392">
          <cell r="G392">
            <v>20</v>
          </cell>
          <cell r="H392" t="str">
            <v>SAO JOSE DO RIO PRETO</v>
          </cell>
          <cell r="I392" t="str">
            <v>ALE CEDE ESPAÇO PARA TERCEIROS</v>
          </cell>
          <cell r="J392" t="str">
            <v>Pool</v>
          </cell>
        </row>
        <row r="393">
          <cell r="G393">
            <v>19</v>
          </cell>
          <cell r="H393" t="str">
            <v>SAO JOSE DOS CAMPOS</v>
          </cell>
          <cell r="I393" t="str">
            <v>ESPAÇO EM TERCEIROS</v>
          </cell>
          <cell r="J393" t="str">
            <v>Terceiros</v>
          </cell>
        </row>
        <row r="394">
          <cell r="G394">
            <v>19</v>
          </cell>
          <cell r="H394" t="str">
            <v>SAO JOSE DOS CAMPOS</v>
          </cell>
          <cell r="I394" t="str">
            <v>ESPAÇO EM TERCEIROS</v>
          </cell>
          <cell r="J394" t="str">
            <v>Terceiros</v>
          </cell>
        </row>
        <row r="395">
          <cell r="G395">
            <v>19</v>
          </cell>
          <cell r="H395" t="str">
            <v>SAO JOSE DOS CAMPOS</v>
          </cell>
          <cell r="I395" t="str">
            <v>ESPAÇO EM TERCEIROS</v>
          </cell>
          <cell r="J395" t="str">
            <v>Terceiros</v>
          </cell>
        </row>
        <row r="396">
          <cell r="G396">
            <v>19</v>
          </cell>
          <cell r="H396" t="str">
            <v>SAO JOSE DOS CAMPOS</v>
          </cell>
          <cell r="I396" t="str">
            <v>ESPAÇO EM TERCEIROS</v>
          </cell>
          <cell r="J396" t="str">
            <v>Terceiros</v>
          </cell>
        </row>
        <row r="397">
          <cell r="G397">
            <v>19</v>
          </cell>
          <cell r="H397" t="str">
            <v>SAO JOSE DOS CAMPOS</v>
          </cell>
          <cell r="I397" t="str">
            <v>ESPAÇO EM TERCEIROS</v>
          </cell>
          <cell r="J397" t="str">
            <v>Terceiros</v>
          </cell>
        </row>
        <row r="398">
          <cell r="G398">
            <v>19</v>
          </cell>
          <cell r="H398" t="str">
            <v>SAO JOSE DOS CAMPOS</v>
          </cell>
          <cell r="I398" t="str">
            <v>ESPAÇO EM TERCEIROS</v>
          </cell>
          <cell r="J398" t="str">
            <v>Terceiros</v>
          </cell>
        </row>
        <row r="399">
          <cell r="G399">
            <v>36</v>
          </cell>
          <cell r="H399" t="str">
            <v>SAO LUIS</v>
          </cell>
          <cell r="I399" t="str">
            <v>ESPAÇO EM TERCEIROS</v>
          </cell>
          <cell r="J399" t="str">
            <v>Terceiros</v>
          </cell>
        </row>
        <row r="400">
          <cell r="G400">
            <v>36</v>
          </cell>
          <cell r="H400" t="str">
            <v>SAO LUIS</v>
          </cell>
          <cell r="I400" t="str">
            <v>ESPAÇO EM TERCEIROS</v>
          </cell>
          <cell r="J400" t="str">
            <v>Terceiros</v>
          </cell>
        </row>
        <row r="401">
          <cell r="G401">
            <v>36</v>
          </cell>
          <cell r="H401" t="str">
            <v>SAO LUIS</v>
          </cell>
          <cell r="I401" t="str">
            <v>ESPAÇO EM TERCEIROS</v>
          </cell>
          <cell r="J401" t="str">
            <v>Terceiros</v>
          </cell>
        </row>
        <row r="402">
          <cell r="G402">
            <v>36</v>
          </cell>
          <cell r="H402" t="str">
            <v>SAO LUIS</v>
          </cell>
          <cell r="I402" t="str">
            <v>ESPAÇO EM TERCEIROS</v>
          </cell>
          <cell r="J402" t="str">
            <v>Terceiros</v>
          </cell>
        </row>
        <row r="403">
          <cell r="G403">
            <v>36</v>
          </cell>
          <cell r="H403" t="str">
            <v>SAO LUIS</v>
          </cell>
          <cell r="I403" t="str">
            <v>ESPAÇO EM TERCEIROS</v>
          </cell>
          <cell r="J403" t="str">
            <v>Terceiros</v>
          </cell>
        </row>
        <row r="404">
          <cell r="G404">
            <v>36</v>
          </cell>
          <cell r="H404" t="str">
            <v>SAO LUIS</v>
          </cell>
          <cell r="I404" t="str">
            <v>ESPAÇO EM TERCEIROS</v>
          </cell>
          <cell r="J404" t="str">
            <v>Terceiros</v>
          </cell>
        </row>
        <row r="405">
          <cell r="G405">
            <v>36</v>
          </cell>
          <cell r="H405" t="str">
            <v>SAO LUIS</v>
          </cell>
          <cell r="I405" t="str">
            <v>ESPAÇO EM TERCEIROS</v>
          </cell>
          <cell r="J405" t="str">
            <v>Terceiros</v>
          </cell>
        </row>
        <row r="406">
          <cell r="G406">
            <v>36</v>
          </cell>
          <cell r="H406" t="str">
            <v>SAO LUIS</v>
          </cell>
          <cell r="I406" t="str">
            <v>ESPAÇO EM TERCEIROS</v>
          </cell>
          <cell r="J406" t="str">
            <v>Terceiros</v>
          </cell>
        </row>
        <row r="407">
          <cell r="G407">
            <v>36</v>
          </cell>
          <cell r="H407" t="str">
            <v>SAO LUIS</v>
          </cell>
          <cell r="I407" t="str">
            <v>ESPAÇO EM TERCEIROS</v>
          </cell>
          <cell r="J407" t="str">
            <v>Terceiros</v>
          </cell>
        </row>
        <row r="408">
          <cell r="G408">
            <v>36</v>
          </cell>
          <cell r="H408" t="str">
            <v>SAO LUIS</v>
          </cell>
          <cell r="I408" t="str">
            <v>ESPAÇO EM TERCEIROS</v>
          </cell>
          <cell r="J408" t="str">
            <v>Terceiros</v>
          </cell>
        </row>
        <row r="409">
          <cell r="G409">
            <v>36</v>
          </cell>
          <cell r="H409" t="str">
            <v>SAO LUIS</v>
          </cell>
          <cell r="I409" t="str">
            <v>ESPAÇO EM TERCEIROS</v>
          </cell>
          <cell r="J409" t="str">
            <v>Terceiros</v>
          </cell>
        </row>
        <row r="410">
          <cell r="G410">
            <v>36</v>
          </cell>
          <cell r="H410" t="str">
            <v>SAO LUIS</v>
          </cell>
          <cell r="I410" t="str">
            <v>ESPAÇO EM TERCEIROS</v>
          </cell>
          <cell r="J410" t="str">
            <v>Terceiros</v>
          </cell>
        </row>
        <row r="411">
          <cell r="G411">
            <v>36</v>
          </cell>
          <cell r="H411" t="str">
            <v>SAO LUIS</v>
          </cell>
          <cell r="I411" t="str">
            <v>ESPAÇO EM TERCEIROS</v>
          </cell>
          <cell r="J411" t="str">
            <v>Terceiros</v>
          </cell>
        </row>
        <row r="412">
          <cell r="G412">
            <v>36</v>
          </cell>
          <cell r="H412" t="str">
            <v>SAO LUIS</v>
          </cell>
          <cell r="I412" t="str">
            <v>ESPAÇO EM TERCEIROS</v>
          </cell>
          <cell r="J412" t="str">
            <v>Terceiros</v>
          </cell>
        </row>
        <row r="413">
          <cell r="G413">
            <v>36</v>
          </cell>
          <cell r="H413" t="str">
            <v>SAO LUIS</v>
          </cell>
          <cell r="I413" t="str">
            <v>ESPAÇO EM TERCEIROS</v>
          </cell>
          <cell r="J413" t="str">
            <v>Terceiros</v>
          </cell>
        </row>
        <row r="414">
          <cell r="G414">
            <v>36</v>
          </cell>
          <cell r="H414" t="str">
            <v>SAO LUIS</v>
          </cell>
          <cell r="I414" t="str">
            <v>ESPAÇO EM TERCEIROS</v>
          </cell>
          <cell r="J414" t="str">
            <v>Terceiros</v>
          </cell>
        </row>
        <row r="415">
          <cell r="G415">
            <v>36</v>
          </cell>
          <cell r="H415" t="str">
            <v>SAO LUIS</v>
          </cell>
          <cell r="I415" t="str">
            <v>ESPAÇO EM TERCEIROS</v>
          </cell>
          <cell r="J415" t="str">
            <v>Terceiros</v>
          </cell>
        </row>
        <row r="416">
          <cell r="G416">
            <v>36</v>
          </cell>
          <cell r="H416" t="str">
            <v>SAO LUIS</v>
          </cell>
          <cell r="I416" t="str">
            <v>ESPAÇO EM TERCEIROS</v>
          </cell>
          <cell r="J416" t="str">
            <v>Terceiros</v>
          </cell>
        </row>
        <row r="417">
          <cell r="G417">
            <v>40</v>
          </cell>
          <cell r="H417" t="str">
            <v>SARANDI</v>
          </cell>
          <cell r="I417" t="str">
            <v>ESPAÇO EM TERCEIROS</v>
          </cell>
          <cell r="J417" t="str">
            <v>Terceiros</v>
          </cell>
        </row>
        <row r="418">
          <cell r="G418">
            <v>40</v>
          </cell>
          <cell r="H418" t="str">
            <v>SARANDI</v>
          </cell>
          <cell r="I418" t="str">
            <v>ESPAÇO EM TERCEIROS</v>
          </cell>
          <cell r="J418" t="str">
            <v>Terceiros</v>
          </cell>
        </row>
        <row r="419">
          <cell r="G419">
            <v>40</v>
          </cell>
          <cell r="H419" t="str">
            <v>SARANDI</v>
          </cell>
          <cell r="I419" t="str">
            <v>ESPAÇO EM TERCEIROS</v>
          </cell>
          <cell r="J419" t="str">
            <v>Terceiros</v>
          </cell>
        </row>
        <row r="420">
          <cell r="G420">
            <v>40</v>
          </cell>
          <cell r="H420" t="str">
            <v>SARANDI</v>
          </cell>
          <cell r="I420" t="str">
            <v>ESPAÇO EM TERCEIROS</v>
          </cell>
          <cell r="J420" t="str">
            <v>Terceiros</v>
          </cell>
        </row>
        <row r="421">
          <cell r="G421">
            <v>40</v>
          </cell>
          <cell r="H421" t="str">
            <v>SARANDI</v>
          </cell>
          <cell r="I421" t="str">
            <v>ESPAÇO EM TERCEIROS</v>
          </cell>
          <cell r="J421" t="str">
            <v>Terceiros</v>
          </cell>
        </row>
        <row r="422">
          <cell r="G422">
            <v>40</v>
          </cell>
          <cell r="H422" t="str">
            <v>SARANDI</v>
          </cell>
          <cell r="I422" t="str">
            <v>ESPAÇO EM TERCEIROS</v>
          </cell>
          <cell r="J422" t="str">
            <v>Terceiros</v>
          </cell>
        </row>
        <row r="423">
          <cell r="G423">
            <v>48</v>
          </cell>
          <cell r="H423" t="str">
            <v>TERESINA</v>
          </cell>
          <cell r="I423" t="str">
            <v>ESPAÇO EM TERCEIROS</v>
          </cell>
          <cell r="J423" t="str">
            <v>Terceiros</v>
          </cell>
        </row>
        <row r="424">
          <cell r="G424">
            <v>48</v>
          </cell>
          <cell r="H424" t="str">
            <v>TERESINA</v>
          </cell>
          <cell r="I424" t="str">
            <v>ESPAÇO EM TERCEIROS</v>
          </cell>
          <cell r="J424" t="str">
            <v>Terceiros</v>
          </cell>
        </row>
        <row r="425">
          <cell r="G425">
            <v>48</v>
          </cell>
          <cell r="H425" t="str">
            <v>TERESINA</v>
          </cell>
          <cell r="I425" t="str">
            <v>ESPAÇO EM TERCEIROS</v>
          </cell>
          <cell r="J425" t="str">
            <v>Terceiros</v>
          </cell>
        </row>
        <row r="426">
          <cell r="G426">
            <v>48</v>
          </cell>
          <cell r="H426" t="str">
            <v>TERESINA</v>
          </cell>
          <cell r="I426" t="str">
            <v>ESPAÇO EM TERCEIROS</v>
          </cell>
          <cell r="J426" t="str">
            <v>Terceiros</v>
          </cell>
        </row>
        <row r="427">
          <cell r="G427">
            <v>48</v>
          </cell>
          <cell r="H427" t="str">
            <v>TERESINA</v>
          </cell>
          <cell r="I427" t="str">
            <v>ESPAÇO EM TERCEIROS</v>
          </cell>
          <cell r="J427" t="str">
            <v>Terceiros</v>
          </cell>
        </row>
        <row r="428">
          <cell r="G428">
            <v>48</v>
          </cell>
          <cell r="H428" t="str">
            <v>TERESINA</v>
          </cell>
          <cell r="I428" t="str">
            <v>ESPAÇO EM TERCEIROS</v>
          </cell>
          <cell r="J428" t="str">
            <v>Terceiros</v>
          </cell>
        </row>
        <row r="429">
          <cell r="G429">
            <v>5</v>
          </cell>
          <cell r="H429" t="str">
            <v>UBERABA</v>
          </cell>
          <cell r="I429" t="str">
            <v>Carregamento</v>
          </cell>
          <cell r="J429" t="str">
            <v>Democrática</v>
          </cell>
        </row>
        <row r="430">
          <cell r="G430">
            <v>5</v>
          </cell>
          <cell r="H430" t="str">
            <v>UBERABA</v>
          </cell>
          <cell r="I430" t="str">
            <v>ESPAÇO EM TERCEIROS</v>
          </cell>
          <cell r="J430" t="str">
            <v>Democrática</v>
          </cell>
        </row>
        <row r="431">
          <cell r="G431">
            <v>5</v>
          </cell>
          <cell r="H431" t="str">
            <v>UBERABA</v>
          </cell>
          <cell r="I431" t="str">
            <v>ESPAÇO EM TERCEIROS</v>
          </cell>
          <cell r="J431" t="str">
            <v>Democrática</v>
          </cell>
        </row>
        <row r="432">
          <cell r="G432">
            <v>5</v>
          </cell>
          <cell r="H432" t="str">
            <v>UBERABA</v>
          </cell>
          <cell r="I432" t="str">
            <v>ESPAÇO EM TERCEIROS</v>
          </cell>
          <cell r="J432" t="str">
            <v>Democrática</v>
          </cell>
        </row>
        <row r="433">
          <cell r="G433">
            <v>5</v>
          </cell>
          <cell r="H433" t="str">
            <v>UBERABA</v>
          </cell>
          <cell r="I433" t="str">
            <v>Carregamento</v>
          </cell>
          <cell r="J433" t="str">
            <v>Democrática</v>
          </cell>
        </row>
        <row r="434">
          <cell r="G434">
            <v>5</v>
          </cell>
          <cell r="H434" t="str">
            <v>UBERABA</v>
          </cell>
          <cell r="I434" t="str">
            <v>Carregamento</v>
          </cell>
          <cell r="J434" t="str">
            <v>Democrática</v>
          </cell>
        </row>
        <row r="435">
          <cell r="G435">
            <v>3</v>
          </cell>
          <cell r="H435" t="str">
            <v>UBERLANDIA</v>
          </cell>
          <cell r="I435" t="str">
            <v>Carregamento</v>
          </cell>
          <cell r="J435" t="str">
            <v>Democrática</v>
          </cell>
        </row>
        <row r="436">
          <cell r="G436">
            <v>3</v>
          </cell>
          <cell r="H436" t="str">
            <v>UBERLANDIA</v>
          </cell>
          <cell r="I436" t="str">
            <v>ESPAÇO EM TERCEIROS</v>
          </cell>
          <cell r="J436" t="str">
            <v>Democrática</v>
          </cell>
        </row>
        <row r="437">
          <cell r="G437">
            <v>3</v>
          </cell>
          <cell r="H437" t="str">
            <v>UBERLANDIA</v>
          </cell>
          <cell r="I437" t="str">
            <v>ESPAÇO EM TERCEIROS</v>
          </cell>
          <cell r="J437" t="str">
            <v>Democrática</v>
          </cell>
        </row>
        <row r="438">
          <cell r="G438">
            <v>3</v>
          </cell>
          <cell r="H438" t="str">
            <v>UBERLANDIA</v>
          </cell>
          <cell r="I438" t="str">
            <v>ESPAÇO EM TERCEIROS</v>
          </cell>
          <cell r="J438" t="str">
            <v>Democrática</v>
          </cell>
        </row>
        <row r="439">
          <cell r="G439">
            <v>3</v>
          </cell>
          <cell r="H439" t="str">
            <v>UBERLANDIA</v>
          </cell>
          <cell r="I439" t="str">
            <v>Carregamento</v>
          </cell>
          <cell r="J439" t="str">
            <v>Democrática</v>
          </cell>
        </row>
        <row r="440">
          <cell r="G440">
            <v>3</v>
          </cell>
          <cell r="H440" t="str">
            <v>UBERLANDIA</v>
          </cell>
          <cell r="I440" t="str">
            <v>Carregamento</v>
          </cell>
          <cell r="J440" t="str">
            <v>Democrática</v>
          </cell>
        </row>
        <row r="441">
          <cell r="G441">
            <v>17</v>
          </cell>
          <cell r="H441" t="str">
            <v>VITORIA</v>
          </cell>
          <cell r="I441" t="str">
            <v>ESPAÇO EM TERCEIROS</v>
          </cell>
          <cell r="J441" t="str">
            <v>Terceiros</v>
          </cell>
        </row>
        <row r="442">
          <cell r="G442">
            <v>17</v>
          </cell>
          <cell r="H442" t="str">
            <v>VITORIA</v>
          </cell>
          <cell r="I442" t="str">
            <v>ESPAÇO EM TERCEIROS</v>
          </cell>
          <cell r="J442" t="str">
            <v>Terceiros</v>
          </cell>
        </row>
        <row r="443">
          <cell r="G443">
            <v>17</v>
          </cell>
          <cell r="H443" t="str">
            <v>VITORIA</v>
          </cell>
          <cell r="I443" t="str">
            <v>ESPAÇO EM TERCEIROS</v>
          </cell>
          <cell r="J443" t="str">
            <v>Terceiros</v>
          </cell>
        </row>
        <row r="444">
          <cell r="G444">
            <v>17</v>
          </cell>
          <cell r="H444" t="str">
            <v>VITORIA</v>
          </cell>
          <cell r="I444" t="str">
            <v>ESPAÇO EM TERCEIROS</v>
          </cell>
          <cell r="J444" t="str">
            <v>Terceiros</v>
          </cell>
        </row>
        <row r="445">
          <cell r="G445">
            <v>17</v>
          </cell>
          <cell r="H445" t="str">
            <v>VITORIA</v>
          </cell>
          <cell r="I445" t="str">
            <v>ESPAÇO EM TERCEIROS</v>
          </cell>
          <cell r="J445" t="str">
            <v>Terceiros</v>
          </cell>
        </row>
        <row r="446">
          <cell r="G446">
            <v>17</v>
          </cell>
          <cell r="H446" t="str">
            <v>VITORIA</v>
          </cell>
          <cell r="I446" t="str">
            <v>ESPAÇO EM TERCEIROS</v>
          </cell>
          <cell r="J446" t="str">
            <v>Terceiros</v>
          </cell>
        </row>
        <row r="447">
          <cell r="G447">
            <v>69</v>
          </cell>
          <cell r="H447" t="str">
            <v>RONDONOPOLIS</v>
          </cell>
          <cell r="I447" t="str">
            <v>ESPAÇO EM TERCEIROS</v>
          </cell>
          <cell r="J447" t="str">
            <v>Terceiros</v>
          </cell>
        </row>
        <row r="448">
          <cell r="G448">
            <v>69</v>
          </cell>
          <cell r="H448" t="str">
            <v>RONDONOPOLIS</v>
          </cell>
          <cell r="I448" t="str">
            <v>ESPAÇO EM TERCEIROS</v>
          </cell>
          <cell r="J448" t="str">
            <v>Terceiros</v>
          </cell>
        </row>
        <row r="449">
          <cell r="G449">
            <v>69</v>
          </cell>
          <cell r="H449" t="str">
            <v>RONDONOPOLIS</v>
          </cell>
          <cell r="I449" t="str">
            <v>ESPAÇO EM TERCEIROS</v>
          </cell>
          <cell r="J449" t="str">
            <v>Terceiros</v>
          </cell>
        </row>
        <row r="450">
          <cell r="G450">
            <v>69</v>
          </cell>
          <cell r="H450" t="str">
            <v>RONDONOPOLIS</v>
          </cell>
          <cell r="I450" t="str">
            <v>ESPAÇO EM TERCEIROS</v>
          </cell>
          <cell r="J450" t="str">
            <v>Terceiros</v>
          </cell>
        </row>
        <row r="451">
          <cell r="G451">
            <v>69</v>
          </cell>
          <cell r="H451" t="str">
            <v>RONDONOPOLIS</v>
          </cell>
          <cell r="I451" t="str">
            <v>ESPAÇO EM TERCEIROS</v>
          </cell>
          <cell r="J451" t="str">
            <v>Terceiros</v>
          </cell>
        </row>
        <row r="452">
          <cell r="G452">
            <v>69</v>
          </cell>
          <cell r="H452" t="str">
            <v>RONDONOPOLIS</v>
          </cell>
          <cell r="I452" t="str">
            <v>ESPAÇO EM TERCEIROS</v>
          </cell>
          <cell r="J452" t="str">
            <v>Terceiros</v>
          </cell>
        </row>
        <row r="453">
          <cell r="G453">
            <v>70</v>
          </cell>
          <cell r="H453" t="str">
            <v>RIO GRANDE</v>
          </cell>
          <cell r="I453" t="str">
            <v>Carregamento</v>
          </cell>
          <cell r="J453" t="str">
            <v>Democrática</v>
          </cell>
        </row>
        <row r="454">
          <cell r="G454">
            <v>70</v>
          </cell>
          <cell r="H454" t="str">
            <v>RIO GRANDE</v>
          </cell>
          <cell r="I454" t="str">
            <v>ESPAÇO EM TERCEIROS</v>
          </cell>
          <cell r="J454" t="str">
            <v>Democrática</v>
          </cell>
        </row>
        <row r="455">
          <cell r="G455">
            <v>70</v>
          </cell>
          <cell r="H455" t="str">
            <v>RIO GRANDE</v>
          </cell>
          <cell r="I455" t="str">
            <v>ESPAÇO EM TERCEIROS</v>
          </cell>
          <cell r="J455" t="str">
            <v>Democrática</v>
          </cell>
        </row>
        <row r="456">
          <cell r="G456">
            <v>70</v>
          </cell>
          <cell r="H456" t="str">
            <v>RIO GRANDE</v>
          </cell>
          <cell r="I456" t="str">
            <v>ESPAÇO EM TERCEIROS</v>
          </cell>
          <cell r="J456" t="str">
            <v>Democrática</v>
          </cell>
        </row>
        <row r="457">
          <cell r="G457">
            <v>70</v>
          </cell>
          <cell r="H457" t="str">
            <v>RIO GRANDE</v>
          </cell>
          <cell r="I457" t="str">
            <v>Carregamento</v>
          </cell>
          <cell r="J457" t="str">
            <v>Democrática</v>
          </cell>
        </row>
        <row r="458">
          <cell r="G458">
            <v>70</v>
          </cell>
          <cell r="H458" t="str">
            <v>RIO GRANDE</v>
          </cell>
          <cell r="I458" t="str">
            <v>Carregamento</v>
          </cell>
          <cell r="J458" t="str">
            <v>Democrática</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DE_Input Manual"/>
      <sheetName val="Capacidade Desc e Carreg RODO"/>
      <sheetName val="Resumo Tancagem_Base Cap Mov."/>
      <sheetName val="Mapas"/>
      <sheetName val="Capacidade Carregamento RODO"/>
      <sheetName val="Capacidade Movimentação"/>
      <sheetName val="Capacidade Movimentação (2)"/>
      <sheetName val="Cenário atual da Capacidade"/>
      <sheetName val="Simulado_EstudoCessão de espaço"/>
      <sheetName val="Capacidade Próprias"/>
      <sheetName val="Capacidade Terceiros"/>
      <sheetName val="Resumo Capacidade de Vendas"/>
      <sheetName val="Detalhes"/>
      <sheetName val="Vendas + Transferência"/>
      <sheetName val="Base para cenário atual"/>
      <sheetName val="TD_Total com as Bases"/>
      <sheetName val="De Para_Cond. Comerciais"/>
      <sheetName val="Composição combustíveis"/>
      <sheetName val="Transferências"/>
      <sheetName val="GMR POR PÓLO 2019"/>
      <sheetName val="GMR POR PÓLO 2020"/>
      <sheetName val="Tratamento dos dados Coef (Ant)"/>
      <sheetName val="CapacidadeDistribuição_Próprias"/>
      <sheetName val="Capacidade_Base Democrática"/>
      <sheetName val="PEDIDO.GMR POR BASE"/>
      <sheetName val="Coeficiente"/>
      <sheetName val="Dados"/>
      <sheetName val="Comparativo CoeficienteVariação"/>
      <sheetName val="Tratamento dos dados Coef (Rev)"/>
    </sheetNames>
    <sheetDataSet>
      <sheetData sheetId="0"/>
      <sheetData sheetId="1"/>
      <sheetData sheetId="2"/>
      <sheetData sheetId="3">
        <row r="1">
          <cell r="A1" t="str">
            <v>ACAILANDIA</v>
          </cell>
        </row>
        <row r="2">
          <cell r="A2" t="str">
            <v>ARAUCARIA</v>
          </cell>
        </row>
        <row r="3">
          <cell r="A3" t="str">
            <v>BAURU</v>
          </cell>
        </row>
        <row r="4">
          <cell r="A4" t="str">
            <v>BELEM</v>
          </cell>
        </row>
        <row r="5">
          <cell r="A5" t="str">
            <v>BETIM</v>
          </cell>
        </row>
        <row r="6">
          <cell r="A6" t="str">
            <v>BIGUACU</v>
          </cell>
        </row>
        <row r="7">
          <cell r="A7" t="str">
            <v>BRASILIA</v>
          </cell>
        </row>
        <row r="8">
          <cell r="A8" t="str">
            <v>CABEDELO</v>
          </cell>
        </row>
        <row r="9">
          <cell r="A9" t="str">
            <v>CANOAS</v>
          </cell>
        </row>
        <row r="10">
          <cell r="A10" t="str">
            <v>CRATO</v>
          </cell>
        </row>
        <row r="11">
          <cell r="A11" t="str">
            <v>CUBATAO</v>
          </cell>
        </row>
        <row r="12">
          <cell r="A12" t="str">
            <v>CUIABA</v>
          </cell>
        </row>
        <row r="13">
          <cell r="A13" t="str">
            <v>DUQUE DE CAXIAS</v>
          </cell>
        </row>
        <row r="14">
          <cell r="A14" t="str">
            <v>FORTALEZA</v>
          </cell>
        </row>
        <row r="15">
          <cell r="A15" t="str">
            <v>GOIANIA</v>
          </cell>
        </row>
        <row r="16">
          <cell r="A16" t="str">
            <v>GOVERNADOR VALADARES</v>
          </cell>
        </row>
        <row r="17">
          <cell r="A17" t="str">
            <v>GUAMARE</v>
          </cell>
        </row>
        <row r="18">
          <cell r="A18" t="str">
            <v>GUARULHOS</v>
          </cell>
        </row>
        <row r="19">
          <cell r="A19" t="str">
            <v>IPOJUCA</v>
          </cell>
        </row>
        <row r="20">
          <cell r="A20" t="str">
            <v>ITABUNA</v>
          </cell>
        </row>
        <row r="21">
          <cell r="A21" t="str">
            <v>ITAJAI</v>
          </cell>
        </row>
        <row r="22">
          <cell r="A22" t="str">
            <v>JEQUIE</v>
          </cell>
        </row>
        <row r="23">
          <cell r="A23" t="str">
            <v>JUAZEIRO</v>
          </cell>
        </row>
        <row r="24">
          <cell r="A24" t="str">
            <v>LAGES</v>
          </cell>
        </row>
        <row r="25">
          <cell r="A25" t="str">
            <v>LARANJEIRAS</v>
          </cell>
        </row>
        <row r="26">
          <cell r="A26" t="str">
            <v>LEM</v>
          </cell>
        </row>
        <row r="27">
          <cell r="A27" t="str">
            <v>MACEIO</v>
          </cell>
        </row>
        <row r="28">
          <cell r="A28" t="str">
            <v>MONTES CLAROS</v>
          </cell>
        </row>
        <row r="29">
          <cell r="A29" t="str">
            <v>OURINHOS</v>
          </cell>
        </row>
        <row r="30">
          <cell r="A30" t="str">
            <v>PAULINIA</v>
          </cell>
        </row>
        <row r="31">
          <cell r="A31" t="str">
            <v>PORTO NACIONAL</v>
          </cell>
        </row>
        <row r="32">
          <cell r="A32" t="str">
            <v>RIBEIRAO PRETO</v>
          </cell>
        </row>
        <row r="33">
          <cell r="A33" t="str">
            <v>SAO CAETANO DO SUL</v>
          </cell>
        </row>
        <row r="34">
          <cell r="A34" t="str">
            <v>SAO FCO DO CONDE</v>
          </cell>
        </row>
        <row r="35">
          <cell r="A35" t="str">
            <v>SAO JOSE DO RIO PRETO</v>
          </cell>
        </row>
        <row r="36">
          <cell r="A36" t="str">
            <v>SAO JOSE DOS CAMPOS</v>
          </cell>
        </row>
        <row r="37">
          <cell r="A37" t="str">
            <v>SAO LUIS</v>
          </cell>
        </row>
        <row r="38">
          <cell r="A38" t="str">
            <v>SARANDI</v>
          </cell>
        </row>
        <row r="39">
          <cell r="A39" t="str">
            <v>TERESINA</v>
          </cell>
        </row>
        <row r="40">
          <cell r="A40" t="str">
            <v>UBERABA</v>
          </cell>
        </row>
        <row r="41">
          <cell r="A41" t="str">
            <v>UBERLANDIA</v>
          </cell>
        </row>
        <row r="42">
          <cell r="A42" t="str">
            <v>VITORIA</v>
          </cell>
        </row>
      </sheetData>
      <sheetData sheetId="4"/>
      <sheetData sheetId="5"/>
      <sheetData sheetId="6"/>
      <sheetData sheetId="7">
        <row r="38">
          <cell r="B38" t="str">
            <v>BETIM</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DE_Input Manual"/>
      <sheetName val="Resumo"/>
      <sheetName val="Resumo Tancagem_Base Cap Mov."/>
      <sheetName val="Mapas"/>
      <sheetName val="Resumo 2"/>
      <sheetName val="Cenário atual da Capacidade"/>
      <sheetName val="Simulado_EstudoCessão de espaço"/>
      <sheetName val="Capacidade Próprias"/>
      <sheetName val="Capacidade 3º's em Próprias"/>
      <sheetName val="Capacidade Cong. em Pools"/>
      <sheetName val="Capacidade Terceiros"/>
      <sheetName val="Resumo Capacidade de Vendas"/>
      <sheetName val="Detalhes"/>
      <sheetName val="API REV 18"/>
      <sheetName val="Condições Comerciais"/>
      <sheetName val="CESP ANP"/>
      <sheetName val="ATA - observações gerais"/>
      <sheetName val="ATA - alterações Dashboard"/>
      <sheetName val="Vendas + Transferência"/>
      <sheetName val="Base para cenário atual"/>
      <sheetName val="TD_Total com as Bases"/>
      <sheetName val="De Para"/>
      <sheetName val="Composição combustíveis"/>
      <sheetName val="Transferências"/>
      <sheetName val="GMR POR PÓLO 2021"/>
      <sheetName val="GMR POR PÓLO 2020"/>
      <sheetName val="Tratamento dos dados Coef (Ant)"/>
      <sheetName val="CapacidadeDistribuição_Próprias"/>
      <sheetName val="Controle Manutenções"/>
      <sheetName val="Dados Pool Paulínia"/>
      <sheetName val="Capacidade_Base Democrática"/>
      <sheetName val="PEDIDO.GMR POR BASE"/>
      <sheetName val="Coeficiente"/>
      <sheetName val="Dados"/>
      <sheetName val="Comparativo CoeficienteVariação"/>
      <sheetName val="Tratamento dos dados Coef (Rev)"/>
    </sheetNames>
    <sheetDataSet>
      <sheetData sheetId="0" refreshError="1"/>
      <sheetData sheetId="1" refreshError="1"/>
      <sheetData sheetId="2" refreshError="1"/>
      <sheetData sheetId="3">
        <row r="1">
          <cell r="A1" t="str">
            <v>ACAILANDIA</v>
          </cell>
        </row>
        <row r="2">
          <cell r="A2" t="str">
            <v>ARAUCARIA</v>
          </cell>
        </row>
        <row r="3">
          <cell r="A3" t="str">
            <v>BAURU</v>
          </cell>
        </row>
        <row r="4">
          <cell r="A4" t="str">
            <v>BELEM</v>
          </cell>
        </row>
        <row r="5">
          <cell r="A5" t="str">
            <v>BETIM</v>
          </cell>
        </row>
        <row r="6">
          <cell r="A6" t="str">
            <v>BIGUACU</v>
          </cell>
        </row>
        <row r="7">
          <cell r="A7" t="str">
            <v>BRASILIA</v>
          </cell>
        </row>
        <row r="8">
          <cell r="A8" t="str">
            <v>CABEDELO</v>
          </cell>
        </row>
        <row r="9">
          <cell r="A9" t="str">
            <v>CANOAS</v>
          </cell>
        </row>
        <row r="10">
          <cell r="A10" t="str">
            <v>CRATO</v>
          </cell>
        </row>
        <row r="11">
          <cell r="A11" t="str">
            <v>CUBATAO</v>
          </cell>
        </row>
        <row r="12">
          <cell r="A12" t="str">
            <v>CUIABA</v>
          </cell>
        </row>
        <row r="13">
          <cell r="A13" t="str">
            <v>DUQUE DE CAXIAS</v>
          </cell>
        </row>
        <row r="14">
          <cell r="A14" t="str">
            <v>FORTALEZA</v>
          </cell>
        </row>
        <row r="15">
          <cell r="A15" t="str">
            <v>GOIANIA</v>
          </cell>
        </row>
        <row r="16">
          <cell r="A16" t="str">
            <v>GOVERNADOR VALADARES</v>
          </cell>
        </row>
        <row r="17">
          <cell r="A17" t="str">
            <v>GUAMARE</v>
          </cell>
        </row>
        <row r="18">
          <cell r="A18" t="str">
            <v>GUARULHOS</v>
          </cell>
        </row>
        <row r="19">
          <cell r="A19" t="str">
            <v>IPOJUCA</v>
          </cell>
        </row>
        <row r="20">
          <cell r="A20" t="str">
            <v>ITABUNA</v>
          </cell>
        </row>
        <row r="21">
          <cell r="A21" t="str">
            <v>ITAJAI</v>
          </cell>
        </row>
        <row r="22">
          <cell r="A22" t="str">
            <v>JEQUIE</v>
          </cell>
        </row>
        <row r="23">
          <cell r="A23" t="str">
            <v>JUAZEIRO</v>
          </cell>
        </row>
        <row r="24">
          <cell r="A24" t="str">
            <v>LAGES</v>
          </cell>
        </row>
        <row r="25">
          <cell r="A25" t="str">
            <v>LARANJEIRAS</v>
          </cell>
        </row>
        <row r="26">
          <cell r="A26" t="str">
            <v>LEM</v>
          </cell>
        </row>
        <row r="27">
          <cell r="A27" t="str">
            <v>MACEIO</v>
          </cell>
        </row>
        <row r="28">
          <cell r="A28" t="str">
            <v>MONTES CLAROS</v>
          </cell>
        </row>
        <row r="29">
          <cell r="A29" t="str">
            <v>OURINHOS</v>
          </cell>
        </row>
        <row r="30">
          <cell r="A30" t="str">
            <v>PAULINIA</v>
          </cell>
        </row>
        <row r="31">
          <cell r="A31" t="str">
            <v>PORTO NACIONAL</v>
          </cell>
        </row>
        <row r="32">
          <cell r="A32" t="str">
            <v>RIBEIRAO PRETO</v>
          </cell>
        </row>
        <row r="33">
          <cell r="A33" t="str">
            <v>SAO CAETANO DO SUL</v>
          </cell>
        </row>
        <row r="34">
          <cell r="A34" t="str">
            <v>SAO FCO DO CONDE</v>
          </cell>
        </row>
        <row r="35">
          <cell r="A35" t="str">
            <v>SAO JOSE DO RIO PRETO</v>
          </cell>
        </row>
        <row r="36">
          <cell r="A36" t="str">
            <v>SAO JOSE DOS CAMPOS</v>
          </cell>
        </row>
        <row r="37">
          <cell r="A37" t="str">
            <v>SAO LUIS</v>
          </cell>
        </row>
        <row r="38">
          <cell r="A38" t="str">
            <v>SARANDI</v>
          </cell>
        </row>
        <row r="39">
          <cell r="A39" t="str">
            <v>TERESINA</v>
          </cell>
        </row>
        <row r="40">
          <cell r="A40" t="str">
            <v>UBERABA</v>
          </cell>
        </row>
        <row r="41">
          <cell r="A41" t="str">
            <v>UBERLANDIA</v>
          </cell>
        </row>
        <row r="42">
          <cell r="A42" t="str">
            <v>VITORIA</v>
          </cell>
        </row>
      </sheetData>
      <sheetData sheetId="4" refreshError="1"/>
      <sheetData sheetId="5">
        <row r="38">
          <cell r="B38" t="str">
            <v>ACAILANDIA</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ickmarks"/>
    </sheetNames>
    <sheetDataSet>
      <sheetData sheetId="0" refreshError="1"/>
      <sheetData sheetId="1">
        <row r="1">
          <cell r="F1" t="str">
            <v>30/09/05</v>
          </cell>
          <cell r="G1" t="str">
            <v>AJE</v>
          </cell>
          <cell r="H1" t="str">
            <v>Adjusted</v>
          </cell>
          <cell r="I1" t="str">
            <v>RJE</v>
          </cell>
          <cell r="J1" t="str">
            <v>30/09/05</v>
          </cell>
          <cell r="K1" t="str">
            <v>31/12/04</v>
          </cell>
        </row>
        <row r="3">
          <cell r="F3">
            <v>0</v>
          </cell>
          <cell r="G3">
            <v>0</v>
          </cell>
          <cell r="H3">
            <v>0</v>
          </cell>
          <cell r="I3">
            <v>0</v>
          </cell>
          <cell r="J3">
            <v>0</v>
          </cell>
          <cell r="K3">
            <v>285</v>
          </cell>
        </row>
        <row r="4">
          <cell r="F4">
            <v>0</v>
          </cell>
          <cell r="G4">
            <v>0</v>
          </cell>
          <cell r="H4">
            <v>0</v>
          </cell>
          <cell r="I4">
            <v>0</v>
          </cell>
          <cell r="J4">
            <v>0</v>
          </cell>
          <cell r="K4">
            <v>5137</v>
          </cell>
        </row>
        <row r="5">
          <cell r="F5">
            <v>0</v>
          </cell>
          <cell r="G5">
            <v>0</v>
          </cell>
          <cell r="H5">
            <v>0</v>
          </cell>
          <cell r="I5">
            <v>0</v>
          </cell>
          <cell r="J5">
            <v>0</v>
          </cell>
          <cell r="K5">
            <v>582</v>
          </cell>
        </row>
        <row r="6">
          <cell r="F6">
            <v>0</v>
          </cell>
          <cell r="G6">
            <v>0</v>
          </cell>
          <cell r="H6">
            <v>0</v>
          </cell>
          <cell r="I6">
            <v>0</v>
          </cell>
          <cell r="J6">
            <v>0</v>
          </cell>
          <cell r="K6">
            <v>532773</v>
          </cell>
        </row>
        <row r="7">
          <cell r="F7">
            <v>0</v>
          </cell>
          <cell r="G7">
            <v>0</v>
          </cell>
          <cell r="H7">
            <v>0</v>
          </cell>
          <cell r="I7">
            <v>0</v>
          </cell>
          <cell r="J7">
            <v>0</v>
          </cell>
          <cell r="K7">
            <v>336</v>
          </cell>
        </row>
        <row r="8">
          <cell r="F8">
            <v>0</v>
          </cell>
          <cell r="G8">
            <v>0</v>
          </cell>
          <cell r="H8">
            <v>0</v>
          </cell>
          <cell r="I8">
            <v>0</v>
          </cell>
          <cell r="J8">
            <v>0</v>
          </cell>
          <cell r="K8">
            <v>1439</v>
          </cell>
        </row>
        <row r="9">
          <cell r="F9">
            <v>0</v>
          </cell>
          <cell r="G9">
            <v>0</v>
          </cell>
          <cell r="H9">
            <v>0</v>
          </cell>
          <cell r="I9">
            <v>0</v>
          </cell>
          <cell r="J9">
            <v>0</v>
          </cell>
          <cell r="K9">
            <v>3197</v>
          </cell>
        </row>
        <row r="10">
          <cell r="F10">
            <v>0</v>
          </cell>
          <cell r="G10">
            <v>0</v>
          </cell>
          <cell r="H10">
            <v>0</v>
          </cell>
          <cell r="I10">
            <v>0</v>
          </cell>
          <cell r="J10">
            <v>0</v>
          </cell>
          <cell r="K10">
            <v>0</v>
          </cell>
        </row>
        <row r="11">
          <cell r="F11">
            <v>0</v>
          </cell>
          <cell r="G11">
            <v>0</v>
          </cell>
          <cell r="H11">
            <v>0</v>
          </cell>
          <cell r="I11">
            <v>0</v>
          </cell>
          <cell r="J11">
            <v>0</v>
          </cell>
          <cell r="K11">
            <v>9950</v>
          </cell>
        </row>
        <row r="12">
          <cell r="F12">
            <v>0</v>
          </cell>
          <cell r="G12">
            <v>0</v>
          </cell>
          <cell r="H12">
            <v>0</v>
          </cell>
          <cell r="I12">
            <v>0</v>
          </cell>
          <cell r="J12">
            <v>0</v>
          </cell>
          <cell r="K12">
            <v>0</v>
          </cell>
        </row>
        <row r="13">
          <cell r="F13">
            <v>0</v>
          </cell>
          <cell r="G13">
            <v>0</v>
          </cell>
          <cell r="H13">
            <v>0</v>
          </cell>
          <cell r="I13">
            <v>0</v>
          </cell>
          <cell r="J13">
            <v>0</v>
          </cell>
          <cell r="K13">
            <v>2803</v>
          </cell>
        </row>
        <row r="14">
          <cell r="F14">
            <v>0</v>
          </cell>
          <cell r="G14">
            <v>0</v>
          </cell>
          <cell r="H14">
            <v>0</v>
          </cell>
          <cell r="I14">
            <v>0</v>
          </cell>
          <cell r="J14">
            <v>0</v>
          </cell>
          <cell r="K14">
            <v>556502</v>
          </cell>
        </row>
        <row r="15">
          <cell r="F15">
            <v>0</v>
          </cell>
          <cell r="G15">
            <v>0</v>
          </cell>
          <cell r="H15">
            <v>0</v>
          </cell>
          <cell r="I15">
            <v>0</v>
          </cell>
          <cell r="J15">
            <v>0</v>
          </cell>
          <cell r="K15">
            <v>7978</v>
          </cell>
        </row>
        <row r="16">
          <cell r="F16">
            <v>0</v>
          </cell>
          <cell r="G16">
            <v>0</v>
          </cell>
          <cell r="H16">
            <v>0</v>
          </cell>
          <cell r="I16">
            <v>0</v>
          </cell>
          <cell r="J16">
            <v>0</v>
          </cell>
          <cell r="K16">
            <v>1874</v>
          </cell>
        </row>
        <row r="17">
          <cell r="F17">
            <v>0</v>
          </cell>
          <cell r="G17">
            <v>0</v>
          </cell>
          <cell r="H17">
            <v>0</v>
          </cell>
          <cell r="I17">
            <v>0</v>
          </cell>
          <cell r="J17">
            <v>0</v>
          </cell>
          <cell r="K17">
            <v>36448</v>
          </cell>
        </row>
        <row r="18">
          <cell r="F18">
            <v>0</v>
          </cell>
          <cell r="G18">
            <v>0</v>
          </cell>
          <cell r="H18">
            <v>0</v>
          </cell>
          <cell r="I18">
            <v>0</v>
          </cell>
          <cell r="J18">
            <v>0</v>
          </cell>
          <cell r="K18">
            <v>148410</v>
          </cell>
        </row>
        <row r="19">
          <cell r="F19">
            <v>0</v>
          </cell>
          <cell r="G19">
            <v>0</v>
          </cell>
          <cell r="H19">
            <v>0</v>
          </cell>
          <cell r="I19">
            <v>0</v>
          </cell>
          <cell r="J19">
            <v>0</v>
          </cell>
          <cell r="K19">
            <v>0</v>
          </cell>
        </row>
        <row r="20">
          <cell r="F20">
            <v>0</v>
          </cell>
          <cell r="G20">
            <v>0</v>
          </cell>
          <cell r="H20">
            <v>0</v>
          </cell>
          <cell r="I20">
            <v>0</v>
          </cell>
          <cell r="J20">
            <v>0</v>
          </cell>
          <cell r="K20">
            <v>0</v>
          </cell>
        </row>
        <row r="21">
          <cell r="F21">
            <v>0</v>
          </cell>
          <cell r="G21">
            <v>0</v>
          </cell>
          <cell r="H21">
            <v>0</v>
          </cell>
          <cell r="I21">
            <v>0</v>
          </cell>
          <cell r="J21">
            <v>0</v>
          </cell>
          <cell r="K21">
            <v>2000</v>
          </cell>
        </row>
        <row r="22">
          <cell r="F22">
            <v>0</v>
          </cell>
          <cell r="G22">
            <v>0</v>
          </cell>
          <cell r="H22">
            <v>0</v>
          </cell>
          <cell r="I22">
            <v>0</v>
          </cell>
          <cell r="J22">
            <v>0</v>
          </cell>
          <cell r="K22">
            <v>0</v>
          </cell>
        </row>
        <row r="23">
          <cell r="F23">
            <v>0</v>
          </cell>
          <cell r="G23">
            <v>0</v>
          </cell>
          <cell r="H23">
            <v>0</v>
          </cell>
          <cell r="I23">
            <v>0</v>
          </cell>
          <cell r="J23">
            <v>0</v>
          </cell>
          <cell r="K23">
            <v>308331</v>
          </cell>
        </row>
        <row r="24">
          <cell r="F24">
            <v>0</v>
          </cell>
          <cell r="G24">
            <v>0</v>
          </cell>
          <cell r="H24">
            <v>0</v>
          </cell>
          <cell r="I24">
            <v>0</v>
          </cell>
          <cell r="J24">
            <v>0</v>
          </cell>
          <cell r="K24">
            <v>1745</v>
          </cell>
        </row>
        <row r="25">
          <cell r="F25">
            <v>0</v>
          </cell>
          <cell r="G25">
            <v>0</v>
          </cell>
          <cell r="H25">
            <v>0</v>
          </cell>
          <cell r="I25">
            <v>0</v>
          </cell>
          <cell r="J25">
            <v>0</v>
          </cell>
          <cell r="K25">
            <v>2241</v>
          </cell>
        </row>
        <row r="26">
          <cell r="F26">
            <v>0</v>
          </cell>
          <cell r="G26">
            <v>0</v>
          </cell>
          <cell r="H26">
            <v>0</v>
          </cell>
          <cell r="I26">
            <v>0</v>
          </cell>
          <cell r="J26">
            <v>0</v>
          </cell>
          <cell r="K26">
            <v>0</v>
          </cell>
        </row>
        <row r="27">
          <cell r="F27">
            <v>0</v>
          </cell>
          <cell r="G27">
            <v>0</v>
          </cell>
          <cell r="H27">
            <v>0</v>
          </cell>
          <cell r="I27">
            <v>0</v>
          </cell>
          <cell r="J27">
            <v>0</v>
          </cell>
          <cell r="K27">
            <v>5990</v>
          </cell>
        </row>
        <row r="28">
          <cell r="F28">
            <v>0</v>
          </cell>
          <cell r="G28">
            <v>0</v>
          </cell>
          <cell r="H28">
            <v>0</v>
          </cell>
          <cell r="I28">
            <v>0</v>
          </cell>
          <cell r="J28">
            <v>0</v>
          </cell>
          <cell r="K28">
            <v>25287</v>
          </cell>
        </row>
        <row r="29">
          <cell r="F29">
            <v>0</v>
          </cell>
          <cell r="G29">
            <v>0</v>
          </cell>
          <cell r="H29">
            <v>0</v>
          </cell>
          <cell r="I29">
            <v>0</v>
          </cell>
          <cell r="J29">
            <v>0</v>
          </cell>
          <cell r="K29">
            <v>351</v>
          </cell>
        </row>
        <row r="30">
          <cell r="F30">
            <v>0</v>
          </cell>
          <cell r="G30">
            <v>0</v>
          </cell>
          <cell r="H30">
            <v>0</v>
          </cell>
          <cell r="I30">
            <v>0</v>
          </cell>
          <cell r="J30">
            <v>0</v>
          </cell>
          <cell r="K30">
            <v>540655</v>
          </cell>
        </row>
        <row r="31">
          <cell r="F31">
            <v>0</v>
          </cell>
          <cell r="G31">
            <v>0</v>
          </cell>
          <cell r="H31">
            <v>0</v>
          </cell>
          <cell r="I31">
            <v>0</v>
          </cell>
          <cell r="J31">
            <v>0</v>
          </cell>
          <cell r="K31">
            <v>0</v>
          </cell>
        </row>
        <row r="32">
          <cell r="F32">
            <v>0</v>
          </cell>
          <cell r="G32">
            <v>0</v>
          </cell>
          <cell r="H32">
            <v>0</v>
          </cell>
          <cell r="I32">
            <v>0</v>
          </cell>
          <cell r="J32">
            <v>0</v>
          </cell>
          <cell r="K32">
            <v>0</v>
          </cell>
        </row>
        <row r="33">
          <cell r="F33">
            <v>0</v>
          </cell>
          <cell r="G33">
            <v>0</v>
          </cell>
          <cell r="H33">
            <v>0</v>
          </cell>
          <cell r="I33">
            <v>0</v>
          </cell>
          <cell r="J33">
            <v>0</v>
          </cell>
          <cell r="K33">
            <v>0</v>
          </cell>
        </row>
        <row r="34">
          <cell r="F34">
            <v>0</v>
          </cell>
          <cell r="G34">
            <v>0</v>
          </cell>
          <cell r="H34">
            <v>0</v>
          </cell>
          <cell r="I34">
            <v>0</v>
          </cell>
          <cell r="J34">
            <v>0</v>
          </cell>
          <cell r="K34">
            <v>0</v>
          </cell>
        </row>
        <row r="35">
          <cell r="F35">
            <v>0</v>
          </cell>
          <cell r="G35">
            <v>0</v>
          </cell>
          <cell r="H35">
            <v>0</v>
          </cell>
          <cell r="I35">
            <v>0</v>
          </cell>
          <cell r="J35">
            <v>0</v>
          </cell>
          <cell r="K35">
            <v>0</v>
          </cell>
        </row>
        <row r="36">
          <cell r="F36">
            <v>0.25</v>
          </cell>
          <cell r="G36">
            <v>0</v>
          </cell>
          <cell r="H36">
            <v>0.25</v>
          </cell>
          <cell r="I36">
            <v>0</v>
          </cell>
          <cell r="J36">
            <v>0.25</v>
          </cell>
          <cell r="K36">
            <v>0</v>
          </cell>
        </row>
        <row r="37">
          <cell r="F37">
            <v>0</v>
          </cell>
          <cell r="G37">
            <v>0</v>
          </cell>
          <cell r="H37">
            <v>0</v>
          </cell>
          <cell r="I37">
            <v>0</v>
          </cell>
          <cell r="J37">
            <v>0</v>
          </cell>
          <cell r="K37">
            <v>69.489999999999995</v>
          </cell>
        </row>
        <row r="38">
          <cell r="F38">
            <v>0.25</v>
          </cell>
          <cell r="G38">
            <v>0</v>
          </cell>
          <cell r="H38">
            <v>0.25</v>
          </cell>
          <cell r="I38">
            <v>0</v>
          </cell>
          <cell r="J38">
            <v>0.25</v>
          </cell>
          <cell r="K38">
            <v>69.489999999999995</v>
          </cell>
        </row>
        <row r="39">
          <cell r="F39">
            <v>0</v>
          </cell>
          <cell r="G39">
            <v>0</v>
          </cell>
          <cell r="H39">
            <v>0</v>
          </cell>
          <cell r="I39">
            <v>0</v>
          </cell>
          <cell r="J39">
            <v>0</v>
          </cell>
          <cell r="K39">
            <v>9840</v>
          </cell>
        </row>
        <row r="40">
          <cell r="F40">
            <v>0</v>
          </cell>
          <cell r="G40">
            <v>0</v>
          </cell>
          <cell r="H40">
            <v>0</v>
          </cell>
          <cell r="I40">
            <v>0</v>
          </cell>
          <cell r="J40">
            <v>0</v>
          </cell>
          <cell r="K40">
            <v>0</v>
          </cell>
        </row>
        <row r="41">
          <cell r="F41">
            <v>0</v>
          </cell>
          <cell r="G41">
            <v>0</v>
          </cell>
          <cell r="H41">
            <v>0</v>
          </cell>
          <cell r="I41">
            <v>0</v>
          </cell>
          <cell r="J41">
            <v>0</v>
          </cell>
          <cell r="K41">
            <v>9807</v>
          </cell>
        </row>
        <row r="42">
          <cell r="F42">
            <v>0</v>
          </cell>
          <cell r="G42">
            <v>0</v>
          </cell>
          <cell r="H42">
            <v>0</v>
          </cell>
          <cell r="I42">
            <v>0</v>
          </cell>
          <cell r="J42">
            <v>0</v>
          </cell>
          <cell r="K42">
            <v>0</v>
          </cell>
        </row>
        <row r="43">
          <cell r="F43">
            <v>0</v>
          </cell>
          <cell r="G43">
            <v>0</v>
          </cell>
          <cell r="H43">
            <v>0</v>
          </cell>
          <cell r="I43">
            <v>0</v>
          </cell>
          <cell r="J43">
            <v>0</v>
          </cell>
          <cell r="K43">
            <v>3960</v>
          </cell>
        </row>
        <row r="44">
          <cell r="F44">
            <v>0</v>
          </cell>
          <cell r="G44">
            <v>0</v>
          </cell>
          <cell r="H44">
            <v>0</v>
          </cell>
          <cell r="I44">
            <v>0</v>
          </cell>
          <cell r="J44">
            <v>0</v>
          </cell>
          <cell r="K44">
            <v>40543</v>
          </cell>
        </row>
        <row r="45">
          <cell r="F45">
            <v>0</v>
          </cell>
          <cell r="G45">
            <v>0</v>
          </cell>
          <cell r="H45">
            <v>0</v>
          </cell>
          <cell r="I45">
            <v>0</v>
          </cell>
          <cell r="J45">
            <v>0</v>
          </cell>
          <cell r="K45">
            <v>0</v>
          </cell>
        </row>
        <row r="46">
          <cell r="F46">
            <v>0</v>
          </cell>
          <cell r="G46">
            <v>0</v>
          </cell>
          <cell r="H46">
            <v>0</v>
          </cell>
          <cell r="I46">
            <v>0</v>
          </cell>
          <cell r="J46">
            <v>0</v>
          </cell>
          <cell r="K46">
            <v>990</v>
          </cell>
        </row>
        <row r="47">
          <cell r="F47">
            <v>0</v>
          </cell>
          <cell r="G47">
            <v>0</v>
          </cell>
          <cell r="H47">
            <v>0</v>
          </cell>
          <cell r="I47">
            <v>0</v>
          </cell>
          <cell r="J47">
            <v>0</v>
          </cell>
          <cell r="K47">
            <v>16205</v>
          </cell>
        </row>
        <row r="48">
          <cell r="F48">
            <v>0</v>
          </cell>
          <cell r="G48">
            <v>0</v>
          </cell>
          <cell r="H48">
            <v>0</v>
          </cell>
          <cell r="I48">
            <v>0</v>
          </cell>
          <cell r="J48">
            <v>0</v>
          </cell>
          <cell r="K48">
            <v>81345</v>
          </cell>
        </row>
        <row r="49">
          <cell r="F49">
            <v>500</v>
          </cell>
          <cell r="G49">
            <v>0</v>
          </cell>
          <cell r="H49">
            <v>500</v>
          </cell>
          <cell r="I49">
            <v>0</v>
          </cell>
          <cell r="J49">
            <v>500</v>
          </cell>
          <cell r="K49">
            <v>500</v>
          </cell>
        </row>
        <row r="50">
          <cell r="F50">
            <v>37238.51</v>
          </cell>
          <cell r="G50">
            <v>0</v>
          </cell>
          <cell r="H50">
            <v>37238.51</v>
          </cell>
          <cell r="I50">
            <v>0</v>
          </cell>
          <cell r="J50">
            <v>37238.51</v>
          </cell>
          <cell r="K50">
            <v>12606</v>
          </cell>
        </row>
        <row r="51">
          <cell r="F51">
            <v>425319.69</v>
          </cell>
          <cell r="G51">
            <v>0</v>
          </cell>
          <cell r="H51">
            <v>425319.69</v>
          </cell>
          <cell r="I51">
            <v>0</v>
          </cell>
          <cell r="J51">
            <v>425319.69</v>
          </cell>
          <cell r="K51">
            <v>12371</v>
          </cell>
        </row>
        <row r="52">
          <cell r="F52">
            <v>0</v>
          </cell>
          <cell r="G52">
            <v>0</v>
          </cell>
          <cell r="H52">
            <v>0</v>
          </cell>
          <cell r="I52">
            <v>0</v>
          </cell>
          <cell r="J52">
            <v>0</v>
          </cell>
          <cell r="K52">
            <v>0</v>
          </cell>
        </row>
        <row r="53">
          <cell r="F53">
            <v>0</v>
          </cell>
          <cell r="G53">
            <v>0</v>
          </cell>
          <cell r="H53">
            <v>0</v>
          </cell>
          <cell r="I53">
            <v>0</v>
          </cell>
          <cell r="J53">
            <v>0</v>
          </cell>
          <cell r="K53">
            <v>0</v>
          </cell>
        </row>
        <row r="54">
          <cell r="F54">
            <v>3960.27</v>
          </cell>
          <cell r="G54">
            <v>0</v>
          </cell>
          <cell r="H54">
            <v>3960.27</v>
          </cell>
          <cell r="I54">
            <v>0</v>
          </cell>
          <cell r="J54">
            <v>3960.27</v>
          </cell>
          <cell r="K54">
            <v>3722</v>
          </cell>
        </row>
        <row r="55">
          <cell r="F55">
            <v>391335.88</v>
          </cell>
          <cell r="G55">
            <v>0</v>
          </cell>
          <cell r="H55">
            <v>391335.88</v>
          </cell>
          <cell r="I55">
            <v>0</v>
          </cell>
          <cell r="J55">
            <v>391335.88</v>
          </cell>
          <cell r="K55">
            <v>25663</v>
          </cell>
        </row>
        <row r="56">
          <cell r="F56">
            <v>1768.89</v>
          </cell>
          <cell r="G56">
            <v>0</v>
          </cell>
          <cell r="H56">
            <v>1768.89</v>
          </cell>
          <cell r="I56">
            <v>0</v>
          </cell>
          <cell r="J56">
            <v>1768.89</v>
          </cell>
          <cell r="K56">
            <v>1769</v>
          </cell>
        </row>
        <row r="57">
          <cell r="F57">
            <v>49858.22</v>
          </cell>
          <cell r="G57">
            <v>0</v>
          </cell>
          <cell r="H57">
            <v>49858.22</v>
          </cell>
          <cell r="I57">
            <v>0</v>
          </cell>
          <cell r="J57">
            <v>49858.22</v>
          </cell>
          <cell r="K57">
            <v>5407</v>
          </cell>
        </row>
        <row r="58">
          <cell r="F58">
            <v>909981.46</v>
          </cell>
          <cell r="G58">
            <v>0</v>
          </cell>
          <cell r="H58">
            <v>909981.46</v>
          </cell>
          <cell r="I58">
            <v>0</v>
          </cell>
          <cell r="J58">
            <v>909981.46</v>
          </cell>
          <cell r="K58">
            <v>62038</v>
          </cell>
        </row>
        <row r="59">
          <cell r="F59">
            <v>0</v>
          </cell>
          <cell r="G59">
            <v>0</v>
          </cell>
          <cell r="H59">
            <v>0</v>
          </cell>
          <cell r="I59">
            <v>0</v>
          </cell>
          <cell r="J59">
            <v>0</v>
          </cell>
          <cell r="K59">
            <v>99</v>
          </cell>
        </row>
        <row r="60">
          <cell r="F60">
            <v>0</v>
          </cell>
          <cell r="G60">
            <v>0</v>
          </cell>
          <cell r="H60">
            <v>0</v>
          </cell>
          <cell r="I60">
            <v>0</v>
          </cell>
          <cell r="J60">
            <v>0</v>
          </cell>
          <cell r="K60">
            <v>5274</v>
          </cell>
        </row>
        <row r="61">
          <cell r="F61">
            <v>0</v>
          </cell>
          <cell r="G61">
            <v>0</v>
          </cell>
          <cell r="H61">
            <v>0</v>
          </cell>
          <cell r="I61">
            <v>0</v>
          </cell>
          <cell r="J61">
            <v>0</v>
          </cell>
          <cell r="K61">
            <v>14257</v>
          </cell>
        </row>
        <row r="62">
          <cell r="F62">
            <v>0</v>
          </cell>
          <cell r="G62">
            <v>0</v>
          </cell>
          <cell r="H62">
            <v>0</v>
          </cell>
          <cell r="I62">
            <v>0</v>
          </cell>
          <cell r="J62">
            <v>0</v>
          </cell>
          <cell r="K62">
            <v>0</v>
          </cell>
        </row>
        <row r="63">
          <cell r="F63">
            <v>0</v>
          </cell>
          <cell r="G63">
            <v>0</v>
          </cell>
          <cell r="H63">
            <v>0</v>
          </cell>
          <cell r="I63">
            <v>0</v>
          </cell>
          <cell r="J63">
            <v>0</v>
          </cell>
          <cell r="K63">
            <v>0</v>
          </cell>
        </row>
        <row r="64">
          <cell r="F64">
            <v>0</v>
          </cell>
          <cell r="G64">
            <v>0</v>
          </cell>
          <cell r="H64">
            <v>0</v>
          </cell>
          <cell r="I64">
            <v>0</v>
          </cell>
          <cell r="J64">
            <v>0</v>
          </cell>
          <cell r="K64">
            <v>15870</v>
          </cell>
        </row>
        <row r="65">
          <cell r="F65">
            <v>0</v>
          </cell>
          <cell r="G65">
            <v>0</v>
          </cell>
          <cell r="H65">
            <v>0</v>
          </cell>
          <cell r="I65">
            <v>0</v>
          </cell>
          <cell r="J65">
            <v>0</v>
          </cell>
          <cell r="K65">
            <v>25089</v>
          </cell>
        </row>
        <row r="66">
          <cell r="F66">
            <v>0</v>
          </cell>
          <cell r="G66">
            <v>0</v>
          </cell>
          <cell r="H66">
            <v>0</v>
          </cell>
          <cell r="I66">
            <v>0</v>
          </cell>
          <cell r="J66">
            <v>0</v>
          </cell>
          <cell r="K66">
            <v>0</v>
          </cell>
        </row>
        <row r="67">
          <cell r="F67">
            <v>0</v>
          </cell>
          <cell r="G67">
            <v>0</v>
          </cell>
          <cell r="H67">
            <v>0</v>
          </cell>
          <cell r="I67">
            <v>0</v>
          </cell>
          <cell r="J67">
            <v>0</v>
          </cell>
          <cell r="K67">
            <v>1000</v>
          </cell>
        </row>
        <row r="68">
          <cell r="F68">
            <v>0</v>
          </cell>
          <cell r="G68">
            <v>0</v>
          </cell>
          <cell r="H68">
            <v>0</v>
          </cell>
          <cell r="I68">
            <v>0</v>
          </cell>
          <cell r="J68">
            <v>0</v>
          </cell>
          <cell r="K68">
            <v>5129</v>
          </cell>
        </row>
        <row r="69">
          <cell r="F69">
            <v>0</v>
          </cell>
          <cell r="G69">
            <v>0</v>
          </cell>
          <cell r="H69">
            <v>0</v>
          </cell>
          <cell r="I69">
            <v>0</v>
          </cell>
          <cell r="J69">
            <v>0</v>
          </cell>
          <cell r="K69">
            <v>66718</v>
          </cell>
        </row>
        <row r="70">
          <cell r="F70">
            <v>12465.64</v>
          </cell>
          <cell r="G70">
            <v>0</v>
          </cell>
          <cell r="H70">
            <v>12465.64</v>
          </cell>
          <cell r="I70">
            <v>0</v>
          </cell>
          <cell r="J70">
            <v>12465.64</v>
          </cell>
          <cell r="K70">
            <v>0</v>
          </cell>
        </row>
        <row r="71">
          <cell r="F71">
            <v>1215038.2</v>
          </cell>
          <cell r="G71">
            <v>0</v>
          </cell>
          <cell r="H71">
            <v>1215038.2</v>
          </cell>
          <cell r="I71">
            <v>0</v>
          </cell>
          <cell r="J71">
            <v>1215038.2</v>
          </cell>
          <cell r="K71">
            <v>1220785</v>
          </cell>
        </row>
        <row r="72">
          <cell r="F72">
            <v>1147.57</v>
          </cell>
          <cell r="G72">
            <v>0</v>
          </cell>
          <cell r="H72">
            <v>1147.57</v>
          </cell>
          <cell r="I72">
            <v>0</v>
          </cell>
          <cell r="J72">
            <v>1147.57</v>
          </cell>
          <cell r="K72">
            <v>1148</v>
          </cell>
        </row>
        <row r="73">
          <cell r="F73">
            <v>800</v>
          </cell>
          <cell r="G73">
            <v>0</v>
          </cell>
          <cell r="H73">
            <v>800</v>
          </cell>
          <cell r="I73">
            <v>0</v>
          </cell>
          <cell r="J73">
            <v>800</v>
          </cell>
          <cell r="K73">
            <v>800</v>
          </cell>
        </row>
        <row r="74">
          <cell r="F74">
            <v>1352.43</v>
          </cell>
          <cell r="G74">
            <v>0</v>
          </cell>
          <cell r="H74">
            <v>1352.43</v>
          </cell>
          <cell r="I74">
            <v>0</v>
          </cell>
          <cell r="J74">
            <v>1352.43</v>
          </cell>
          <cell r="K74">
            <v>1352</v>
          </cell>
        </row>
        <row r="75">
          <cell r="F75">
            <v>4037.88</v>
          </cell>
          <cell r="G75">
            <v>0</v>
          </cell>
          <cell r="H75">
            <v>4037.88</v>
          </cell>
          <cell r="I75">
            <v>0</v>
          </cell>
          <cell r="J75">
            <v>4037.88</v>
          </cell>
          <cell r="K75">
            <v>0</v>
          </cell>
        </row>
        <row r="76">
          <cell r="F76">
            <v>120.88</v>
          </cell>
          <cell r="G76">
            <v>0</v>
          </cell>
          <cell r="H76">
            <v>120.88</v>
          </cell>
          <cell r="I76">
            <v>0</v>
          </cell>
          <cell r="J76">
            <v>120.88</v>
          </cell>
          <cell r="K76">
            <v>0</v>
          </cell>
        </row>
        <row r="77">
          <cell r="F77">
            <v>0.01</v>
          </cell>
          <cell r="G77">
            <v>0</v>
          </cell>
          <cell r="H77">
            <v>0.01</v>
          </cell>
          <cell r="I77">
            <v>0</v>
          </cell>
          <cell r="J77">
            <v>0.01</v>
          </cell>
          <cell r="K77">
            <v>0</v>
          </cell>
        </row>
        <row r="78">
          <cell r="F78">
            <v>4553.99</v>
          </cell>
          <cell r="G78">
            <v>0</v>
          </cell>
          <cell r="H78">
            <v>4553.99</v>
          </cell>
          <cell r="I78">
            <v>0</v>
          </cell>
          <cell r="J78">
            <v>4553.99</v>
          </cell>
          <cell r="K78">
            <v>0</v>
          </cell>
        </row>
        <row r="79">
          <cell r="F79">
            <v>1345.28</v>
          </cell>
          <cell r="G79">
            <v>0</v>
          </cell>
          <cell r="H79">
            <v>1345.28</v>
          </cell>
          <cell r="I79">
            <v>0</v>
          </cell>
          <cell r="J79">
            <v>1345.28</v>
          </cell>
          <cell r="K79">
            <v>0</v>
          </cell>
        </row>
        <row r="80">
          <cell r="F80">
            <v>12583.71</v>
          </cell>
          <cell r="G80">
            <v>0</v>
          </cell>
          <cell r="H80">
            <v>12583.71</v>
          </cell>
          <cell r="I80">
            <v>0</v>
          </cell>
          <cell r="J80">
            <v>12583.71</v>
          </cell>
          <cell r="K80">
            <v>0</v>
          </cell>
        </row>
        <row r="81">
          <cell r="F81">
            <v>0</v>
          </cell>
          <cell r="G81">
            <v>0</v>
          </cell>
          <cell r="H81">
            <v>0</v>
          </cell>
          <cell r="I81">
            <v>0</v>
          </cell>
          <cell r="J81">
            <v>0</v>
          </cell>
          <cell r="K81">
            <v>0</v>
          </cell>
        </row>
        <row r="82">
          <cell r="F82">
            <v>0.04</v>
          </cell>
          <cell r="G82">
            <v>0</v>
          </cell>
          <cell r="H82">
            <v>0.04</v>
          </cell>
          <cell r="I82">
            <v>0</v>
          </cell>
          <cell r="J82">
            <v>0.04</v>
          </cell>
          <cell r="K82">
            <v>0</v>
          </cell>
        </row>
        <row r="83">
          <cell r="F83">
            <v>783.24</v>
          </cell>
          <cell r="G83">
            <v>0</v>
          </cell>
          <cell r="H83">
            <v>783.24</v>
          </cell>
          <cell r="I83">
            <v>0</v>
          </cell>
          <cell r="J83">
            <v>783.24</v>
          </cell>
          <cell r="K83">
            <v>0</v>
          </cell>
        </row>
        <row r="84">
          <cell r="F84">
            <v>43830.74</v>
          </cell>
          <cell r="G84">
            <v>0</v>
          </cell>
          <cell r="H84">
            <v>43830.74</v>
          </cell>
          <cell r="I84">
            <v>0</v>
          </cell>
          <cell r="J84">
            <v>43830.74</v>
          </cell>
          <cell r="K84">
            <v>0</v>
          </cell>
        </row>
        <row r="85">
          <cell r="F85">
            <v>17405.150000000001</v>
          </cell>
          <cell r="G85">
            <v>0</v>
          </cell>
          <cell r="H85">
            <v>17405.150000000001</v>
          </cell>
          <cell r="I85">
            <v>0</v>
          </cell>
          <cell r="J85">
            <v>17405.150000000001</v>
          </cell>
          <cell r="K85">
            <v>0</v>
          </cell>
        </row>
        <row r="86">
          <cell r="F86">
            <v>18451.14</v>
          </cell>
          <cell r="G86">
            <v>0</v>
          </cell>
          <cell r="H86">
            <v>18451.14</v>
          </cell>
          <cell r="I86">
            <v>0</v>
          </cell>
          <cell r="J86">
            <v>18451.14</v>
          </cell>
          <cell r="K86">
            <v>0</v>
          </cell>
        </row>
        <row r="87">
          <cell r="F87">
            <v>0</v>
          </cell>
          <cell r="G87">
            <v>0</v>
          </cell>
          <cell r="H87">
            <v>0</v>
          </cell>
          <cell r="I87">
            <v>0</v>
          </cell>
          <cell r="J87">
            <v>0</v>
          </cell>
          <cell r="K87">
            <v>0</v>
          </cell>
        </row>
        <row r="88">
          <cell r="F88">
            <v>126865</v>
          </cell>
          <cell r="G88">
            <v>0</v>
          </cell>
          <cell r="H88">
            <v>126865</v>
          </cell>
          <cell r="I88">
            <v>0</v>
          </cell>
          <cell r="J88">
            <v>126865</v>
          </cell>
          <cell r="K88">
            <v>0</v>
          </cell>
        </row>
        <row r="89">
          <cell r="F89">
            <v>0</v>
          </cell>
          <cell r="G89">
            <v>0</v>
          </cell>
          <cell r="H89">
            <v>0</v>
          </cell>
          <cell r="I89">
            <v>0</v>
          </cell>
          <cell r="J89">
            <v>0</v>
          </cell>
          <cell r="K89">
            <v>0</v>
          </cell>
        </row>
        <row r="90">
          <cell r="F90">
            <v>-225688.47</v>
          </cell>
          <cell r="G90">
            <v>0</v>
          </cell>
          <cell r="H90">
            <v>-225688.47</v>
          </cell>
          <cell r="I90">
            <v>0</v>
          </cell>
          <cell r="J90">
            <v>-225688.47</v>
          </cell>
          <cell r="K90">
            <v>0</v>
          </cell>
        </row>
        <row r="91">
          <cell r="F91">
            <v>3078.78</v>
          </cell>
          <cell r="G91">
            <v>0</v>
          </cell>
          <cell r="H91">
            <v>3078.78</v>
          </cell>
          <cell r="I91">
            <v>0</v>
          </cell>
          <cell r="J91">
            <v>3078.78</v>
          </cell>
          <cell r="K91">
            <v>0</v>
          </cell>
        </row>
        <row r="92">
          <cell r="F92">
            <v>201719.62</v>
          </cell>
          <cell r="G92">
            <v>0</v>
          </cell>
          <cell r="H92">
            <v>201719.62</v>
          </cell>
          <cell r="I92">
            <v>0</v>
          </cell>
          <cell r="J92">
            <v>201719.62</v>
          </cell>
          <cell r="K92">
            <v>0</v>
          </cell>
        </row>
        <row r="93">
          <cell r="F93">
            <v>845.21</v>
          </cell>
          <cell r="G93">
            <v>0</v>
          </cell>
          <cell r="H93">
            <v>845.21</v>
          </cell>
          <cell r="I93">
            <v>0</v>
          </cell>
          <cell r="J93">
            <v>845.21</v>
          </cell>
          <cell r="K93">
            <v>0</v>
          </cell>
        </row>
        <row r="94">
          <cell r="F94">
            <v>0</v>
          </cell>
          <cell r="G94">
            <v>0</v>
          </cell>
          <cell r="H94">
            <v>0</v>
          </cell>
          <cell r="I94">
            <v>0</v>
          </cell>
          <cell r="J94">
            <v>0</v>
          </cell>
          <cell r="K94">
            <v>0</v>
          </cell>
        </row>
        <row r="95">
          <cell r="F95">
            <v>91568.15</v>
          </cell>
          <cell r="G95">
            <v>0</v>
          </cell>
          <cell r="H95">
            <v>91568.15</v>
          </cell>
          <cell r="I95">
            <v>0</v>
          </cell>
          <cell r="J95">
            <v>91568.15</v>
          </cell>
          <cell r="K95">
            <v>0</v>
          </cell>
        </row>
        <row r="96">
          <cell r="F96">
            <v>805.76</v>
          </cell>
          <cell r="G96">
            <v>0</v>
          </cell>
          <cell r="H96">
            <v>805.76</v>
          </cell>
          <cell r="I96">
            <v>0</v>
          </cell>
          <cell r="J96">
            <v>805.76</v>
          </cell>
          <cell r="K96">
            <v>0</v>
          </cell>
        </row>
        <row r="97">
          <cell r="F97">
            <v>0</v>
          </cell>
          <cell r="G97">
            <v>0</v>
          </cell>
          <cell r="H97">
            <v>0</v>
          </cell>
          <cell r="I97">
            <v>0</v>
          </cell>
          <cell r="J97">
            <v>0</v>
          </cell>
          <cell r="K97">
            <v>0</v>
          </cell>
        </row>
        <row r="98">
          <cell r="F98">
            <v>389086</v>
          </cell>
          <cell r="G98">
            <v>0</v>
          </cell>
          <cell r="H98">
            <v>389086</v>
          </cell>
          <cell r="I98">
            <v>0</v>
          </cell>
          <cell r="J98">
            <v>389086</v>
          </cell>
          <cell r="K98">
            <v>0</v>
          </cell>
        </row>
        <row r="99">
          <cell r="F99">
            <v>19360.88</v>
          </cell>
          <cell r="G99">
            <v>0</v>
          </cell>
          <cell r="H99">
            <v>19360.88</v>
          </cell>
          <cell r="I99">
            <v>0</v>
          </cell>
          <cell r="J99">
            <v>19360.88</v>
          </cell>
          <cell r="K99">
            <v>0</v>
          </cell>
        </row>
        <row r="100">
          <cell r="F100">
            <v>0</v>
          </cell>
          <cell r="G100">
            <v>0</v>
          </cell>
          <cell r="H100">
            <v>0</v>
          </cell>
          <cell r="I100">
            <v>0</v>
          </cell>
          <cell r="J100">
            <v>0</v>
          </cell>
          <cell r="K100">
            <v>0</v>
          </cell>
        </row>
        <row r="101">
          <cell r="F101">
            <v>79530.34</v>
          </cell>
          <cell r="G101">
            <v>0</v>
          </cell>
          <cell r="H101">
            <v>79530.34</v>
          </cell>
          <cell r="I101">
            <v>0</v>
          </cell>
          <cell r="J101">
            <v>79530.34</v>
          </cell>
          <cell r="K101">
            <v>0</v>
          </cell>
        </row>
        <row r="102">
          <cell r="F102">
            <v>61657.18</v>
          </cell>
          <cell r="G102">
            <v>0</v>
          </cell>
          <cell r="H102">
            <v>61657.18</v>
          </cell>
          <cell r="I102">
            <v>0</v>
          </cell>
          <cell r="J102">
            <v>61657.18</v>
          </cell>
          <cell r="K102">
            <v>0</v>
          </cell>
        </row>
        <row r="103">
          <cell r="F103">
            <v>0</v>
          </cell>
          <cell r="G103">
            <v>0</v>
          </cell>
          <cell r="H103">
            <v>0</v>
          </cell>
          <cell r="I103">
            <v>0</v>
          </cell>
          <cell r="J103">
            <v>0</v>
          </cell>
          <cell r="K103">
            <v>0</v>
          </cell>
        </row>
        <row r="104">
          <cell r="F104">
            <v>0</v>
          </cell>
          <cell r="G104">
            <v>0</v>
          </cell>
          <cell r="H104">
            <v>0</v>
          </cell>
          <cell r="I104">
            <v>0</v>
          </cell>
          <cell r="J104">
            <v>0</v>
          </cell>
          <cell r="K104">
            <v>0</v>
          </cell>
        </row>
        <row r="105">
          <cell r="F105">
            <v>15984.5</v>
          </cell>
          <cell r="G105">
            <v>0</v>
          </cell>
          <cell r="H105">
            <v>15984.5</v>
          </cell>
          <cell r="I105">
            <v>0</v>
          </cell>
          <cell r="J105">
            <v>15984.5</v>
          </cell>
          <cell r="K105">
            <v>0</v>
          </cell>
        </row>
        <row r="106">
          <cell r="F106">
            <v>12849.42</v>
          </cell>
          <cell r="G106">
            <v>0</v>
          </cell>
          <cell r="H106">
            <v>12849.42</v>
          </cell>
          <cell r="I106">
            <v>0</v>
          </cell>
          <cell r="J106">
            <v>12849.42</v>
          </cell>
          <cell r="K106">
            <v>0</v>
          </cell>
        </row>
        <row r="107">
          <cell r="F107">
            <v>527028.28</v>
          </cell>
          <cell r="G107">
            <v>0</v>
          </cell>
          <cell r="H107">
            <v>527028.28</v>
          </cell>
          <cell r="I107">
            <v>0</v>
          </cell>
          <cell r="J107">
            <v>527028.28</v>
          </cell>
          <cell r="K107">
            <v>0</v>
          </cell>
        </row>
        <row r="108">
          <cell r="F108">
            <v>0</v>
          </cell>
          <cell r="G108">
            <v>0</v>
          </cell>
          <cell r="H108">
            <v>0</v>
          </cell>
          <cell r="I108">
            <v>0</v>
          </cell>
          <cell r="J108">
            <v>0</v>
          </cell>
          <cell r="K108">
            <v>0</v>
          </cell>
        </row>
        <row r="109">
          <cell r="F109">
            <v>41742.99</v>
          </cell>
          <cell r="G109">
            <v>0</v>
          </cell>
          <cell r="H109">
            <v>41742.99</v>
          </cell>
          <cell r="I109">
            <v>0</v>
          </cell>
          <cell r="J109">
            <v>41742.99</v>
          </cell>
          <cell r="K109">
            <v>0</v>
          </cell>
        </row>
        <row r="110">
          <cell r="F110">
            <v>22838.7</v>
          </cell>
          <cell r="G110">
            <v>0</v>
          </cell>
          <cell r="H110">
            <v>22838.7</v>
          </cell>
          <cell r="I110">
            <v>0</v>
          </cell>
          <cell r="J110">
            <v>22838.7</v>
          </cell>
          <cell r="K110">
            <v>0</v>
          </cell>
        </row>
        <row r="111">
          <cell r="F111">
            <v>0</v>
          </cell>
          <cell r="G111">
            <v>0</v>
          </cell>
          <cell r="H111">
            <v>0</v>
          </cell>
          <cell r="I111">
            <v>0</v>
          </cell>
          <cell r="J111">
            <v>0</v>
          </cell>
          <cell r="K111">
            <v>0</v>
          </cell>
        </row>
        <row r="112">
          <cell r="F112">
            <v>0</v>
          </cell>
          <cell r="G112">
            <v>0</v>
          </cell>
          <cell r="H112">
            <v>0</v>
          </cell>
          <cell r="I112">
            <v>0</v>
          </cell>
          <cell r="J112">
            <v>0</v>
          </cell>
          <cell r="K112">
            <v>0</v>
          </cell>
        </row>
        <row r="113">
          <cell r="F113">
            <v>11511.44</v>
          </cell>
          <cell r="G113">
            <v>0</v>
          </cell>
          <cell r="H113">
            <v>11511.44</v>
          </cell>
          <cell r="I113">
            <v>0</v>
          </cell>
          <cell r="J113">
            <v>11511.44</v>
          </cell>
          <cell r="K113">
            <v>0</v>
          </cell>
        </row>
        <row r="114">
          <cell r="F114">
            <v>-240.84</v>
          </cell>
          <cell r="G114">
            <v>0</v>
          </cell>
          <cell r="H114">
            <v>-240.84</v>
          </cell>
          <cell r="I114">
            <v>0</v>
          </cell>
          <cell r="J114">
            <v>-240.84</v>
          </cell>
          <cell r="K114">
            <v>0</v>
          </cell>
        </row>
        <row r="115">
          <cell r="F115">
            <v>20944.12</v>
          </cell>
          <cell r="G115">
            <v>0</v>
          </cell>
          <cell r="H115">
            <v>20944.12</v>
          </cell>
          <cell r="I115">
            <v>0</v>
          </cell>
          <cell r="J115">
            <v>20944.12</v>
          </cell>
          <cell r="K115">
            <v>90852</v>
          </cell>
        </row>
        <row r="116">
          <cell r="F116">
            <v>0</v>
          </cell>
          <cell r="G116">
            <v>0</v>
          </cell>
          <cell r="H116">
            <v>0</v>
          </cell>
          <cell r="I116">
            <v>0</v>
          </cell>
          <cell r="J116">
            <v>0</v>
          </cell>
          <cell r="K116">
            <v>5799</v>
          </cell>
        </row>
        <row r="117">
          <cell r="F117">
            <v>2093.4899999999998</v>
          </cell>
          <cell r="G117">
            <v>0</v>
          </cell>
          <cell r="H117">
            <v>2093.4899999999998</v>
          </cell>
          <cell r="I117">
            <v>0</v>
          </cell>
          <cell r="J117">
            <v>2093.4899999999998</v>
          </cell>
          <cell r="K117">
            <v>21508</v>
          </cell>
        </row>
        <row r="118">
          <cell r="F118">
            <v>4066.45</v>
          </cell>
          <cell r="G118">
            <v>0</v>
          </cell>
          <cell r="H118">
            <v>4066.45</v>
          </cell>
          <cell r="I118">
            <v>0</v>
          </cell>
          <cell r="J118">
            <v>4066.45</v>
          </cell>
          <cell r="K118">
            <v>1325</v>
          </cell>
        </row>
        <row r="119">
          <cell r="F119">
            <v>0</v>
          </cell>
          <cell r="G119">
            <v>0</v>
          </cell>
          <cell r="H119">
            <v>0</v>
          </cell>
          <cell r="I119">
            <v>0</v>
          </cell>
          <cell r="J119">
            <v>0</v>
          </cell>
          <cell r="K119">
            <v>0</v>
          </cell>
        </row>
        <row r="120">
          <cell r="F120">
            <v>12532.59</v>
          </cell>
          <cell r="G120">
            <v>0</v>
          </cell>
          <cell r="H120">
            <v>12532.59</v>
          </cell>
          <cell r="I120">
            <v>0</v>
          </cell>
          <cell r="J120">
            <v>12532.59</v>
          </cell>
          <cell r="K120">
            <v>5128</v>
          </cell>
        </row>
        <row r="121">
          <cell r="F121">
            <v>42498.65</v>
          </cell>
          <cell r="G121">
            <v>0</v>
          </cell>
          <cell r="H121">
            <v>42498.65</v>
          </cell>
          <cell r="I121">
            <v>0</v>
          </cell>
          <cell r="J121">
            <v>42498.65</v>
          </cell>
          <cell r="K121">
            <v>141090</v>
          </cell>
        </row>
        <row r="122">
          <cell r="F122">
            <v>-0.06</v>
          </cell>
          <cell r="G122">
            <v>0</v>
          </cell>
          <cell r="H122">
            <v>-0.06</v>
          </cell>
          <cell r="I122">
            <v>0</v>
          </cell>
          <cell r="J122">
            <v>-0.06</v>
          </cell>
          <cell r="K122">
            <v>1135</v>
          </cell>
        </row>
        <row r="123">
          <cell r="F123">
            <v>20337.7</v>
          </cell>
          <cell r="G123">
            <v>0</v>
          </cell>
          <cell r="H123">
            <v>20337.7</v>
          </cell>
          <cell r="I123">
            <v>0</v>
          </cell>
          <cell r="J123">
            <v>20337.7</v>
          </cell>
          <cell r="K123">
            <v>61634</v>
          </cell>
        </row>
        <row r="124">
          <cell r="F124">
            <v>0</v>
          </cell>
          <cell r="G124">
            <v>0</v>
          </cell>
          <cell r="H124">
            <v>0</v>
          </cell>
          <cell r="I124">
            <v>0</v>
          </cell>
          <cell r="J124">
            <v>0</v>
          </cell>
          <cell r="K124">
            <v>0</v>
          </cell>
        </row>
        <row r="125">
          <cell r="F125">
            <v>0</v>
          </cell>
          <cell r="G125">
            <v>0</v>
          </cell>
          <cell r="H125">
            <v>0</v>
          </cell>
          <cell r="I125">
            <v>0</v>
          </cell>
          <cell r="J125">
            <v>0</v>
          </cell>
          <cell r="K125">
            <v>0</v>
          </cell>
        </row>
        <row r="126">
          <cell r="F126">
            <v>329586.12</v>
          </cell>
          <cell r="G126">
            <v>0</v>
          </cell>
          <cell r="H126">
            <v>329586.12</v>
          </cell>
          <cell r="I126">
            <v>0</v>
          </cell>
          <cell r="J126">
            <v>329586.12</v>
          </cell>
          <cell r="K126">
            <v>329586</v>
          </cell>
        </row>
        <row r="127">
          <cell r="F127">
            <v>31356.47</v>
          </cell>
          <cell r="G127">
            <v>0</v>
          </cell>
          <cell r="H127">
            <v>31356.47</v>
          </cell>
          <cell r="I127">
            <v>0</v>
          </cell>
          <cell r="J127">
            <v>31356.47</v>
          </cell>
          <cell r="K127">
            <v>44446</v>
          </cell>
        </row>
        <row r="128">
          <cell r="F128">
            <v>507.24</v>
          </cell>
          <cell r="G128">
            <v>0</v>
          </cell>
          <cell r="H128">
            <v>507.24</v>
          </cell>
          <cell r="I128">
            <v>0</v>
          </cell>
          <cell r="J128">
            <v>507.24</v>
          </cell>
          <cell r="K128">
            <v>0</v>
          </cell>
        </row>
        <row r="129">
          <cell r="F129">
            <v>1085.6500000000001</v>
          </cell>
          <cell r="G129">
            <v>0</v>
          </cell>
          <cell r="H129">
            <v>1085.6500000000001</v>
          </cell>
          <cell r="I129">
            <v>0</v>
          </cell>
          <cell r="J129">
            <v>1085.6500000000001</v>
          </cell>
          <cell r="K129">
            <v>9459</v>
          </cell>
        </row>
        <row r="130">
          <cell r="F130">
            <v>9464783.5500000007</v>
          </cell>
          <cell r="G130">
            <v>0</v>
          </cell>
          <cell r="H130">
            <v>9464783.5500000007</v>
          </cell>
          <cell r="I130">
            <v>0</v>
          </cell>
          <cell r="J130">
            <v>9464783.5500000007</v>
          </cell>
          <cell r="K130">
            <v>444763</v>
          </cell>
        </row>
        <row r="131">
          <cell r="F131">
            <v>7947.25</v>
          </cell>
          <cell r="G131">
            <v>0</v>
          </cell>
          <cell r="H131">
            <v>7947.25</v>
          </cell>
          <cell r="I131">
            <v>0</v>
          </cell>
          <cell r="J131">
            <v>7947.25</v>
          </cell>
          <cell r="K131">
            <v>30318</v>
          </cell>
        </row>
        <row r="132">
          <cell r="F132">
            <v>10841.69</v>
          </cell>
          <cell r="G132">
            <v>0</v>
          </cell>
          <cell r="H132">
            <v>10841.69</v>
          </cell>
          <cell r="I132">
            <v>0</v>
          </cell>
          <cell r="J132">
            <v>10841.69</v>
          </cell>
          <cell r="K132">
            <v>4176</v>
          </cell>
        </row>
        <row r="133">
          <cell r="F133">
            <v>8728.48</v>
          </cell>
          <cell r="G133">
            <v>0</v>
          </cell>
          <cell r="H133">
            <v>8728.48</v>
          </cell>
          <cell r="I133">
            <v>0</v>
          </cell>
          <cell r="J133">
            <v>8728.48</v>
          </cell>
          <cell r="K133">
            <v>1652</v>
          </cell>
        </row>
        <row r="134">
          <cell r="F134">
            <v>49891.6</v>
          </cell>
          <cell r="G134">
            <v>0</v>
          </cell>
          <cell r="H134">
            <v>49891.6</v>
          </cell>
          <cell r="I134">
            <v>0</v>
          </cell>
          <cell r="J134">
            <v>49891.6</v>
          </cell>
          <cell r="K134">
            <v>38801</v>
          </cell>
        </row>
        <row r="135">
          <cell r="F135">
            <v>671.12</v>
          </cell>
          <cell r="G135">
            <v>0</v>
          </cell>
          <cell r="H135">
            <v>671.12</v>
          </cell>
          <cell r="I135">
            <v>0</v>
          </cell>
          <cell r="J135">
            <v>671.12</v>
          </cell>
          <cell r="K135">
            <v>4760</v>
          </cell>
        </row>
        <row r="136">
          <cell r="F136">
            <v>25659.74</v>
          </cell>
          <cell r="G136">
            <v>0</v>
          </cell>
          <cell r="H136">
            <v>25659.74</v>
          </cell>
          <cell r="I136">
            <v>0</v>
          </cell>
          <cell r="J136">
            <v>25659.74</v>
          </cell>
          <cell r="K136">
            <v>73225</v>
          </cell>
        </row>
        <row r="137">
          <cell r="F137">
            <v>-329586.12</v>
          </cell>
          <cell r="G137">
            <v>0</v>
          </cell>
          <cell r="H137">
            <v>-329586.12</v>
          </cell>
          <cell r="I137">
            <v>0</v>
          </cell>
          <cell r="J137">
            <v>-329586.12</v>
          </cell>
          <cell r="K137">
            <v>-309586</v>
          </cell>
        </row>
        <row r="138">
          <cell r="F138">
            <v>0</v>
          </cell>
          <cell r="G138">
            <v>0</v>
          </cell>
          <cell r="H138">
            <v>0</v>
          </cell>
          <cell r="I138">
            <v>0</v>
          </cell>
          <cell r="J138">
            <v>0</v>
          </cell>
          <cell r="K138">
            <v>0</v>
          </cell>
        </row>
        <row r="139">
          <cell r="F139">
            <v>0</v>
          </cell>
          <cell r="G139">
            <v>0</v>
          </cell>
          <cell r="H139">
            <v>0</v>
          </cell>
          <cell r="I139">
            <v>0</v>
          </cell>
          <cell r="J139">
            <v>0</v>
          </cell>
          <cell r="K139">
            <v>0</v>
          </cell>
        </row>
        <row r="140">
          <cell r="F140">
            <v>0</v>
          </cell>
          <cell r="G140">
            <v>0</v>
          </cell>
          <cell r="H140">
            <v>0</v>
          </cell>
          <cell r="I140">
            <v>0</v>
          </cell>
          <cell r="J140">
            <v>0</v>
          </cell>
          <cell r="K140">
            <v>0</v>
          </cell>
        </row>
        <row r="141">
          <cell r="F141">
            <v>0</v>
          </cell>
          <cell r="G141">
            <v>0</v>
          </cell>
          <cell r="H141">
            <v>0</v>
          </cell>
          <cell r="I141">
            <v>0</v>
          </cell>
          <cell r="J141">
            <v>0</v>
          </cell>
          <cell r="K141">
            <v>0</v>
          </cell>
        </row>
        <row r="142">
          <cell r="F142">
            <v>0</v>
          </cell>
          <cell r="G142">
            <v>0</v>
          </cell>
          <cell r="H142">
            <v>0</v>
          </cell>
          <cell r="I142">
            <v>0</v>
          </cell>
          <cell r="J142">
            <v>0</v>
          </cell>
          <cell r="K142">
            <v>0</v>
          </cell>
        </row>
        <row r="143">
          <cell r="F143">
            <v>0</v>
          </cell>
          <cell r="G143">
            <v>0</v>
          </cell>
          <cell r="H143">
            <v>0</v>
          </cell>
          <cell r="I143">
            <v>0</v>
          </cell>
          <cell r="J143">
            <v>0</v>
          </cell>
          <cell r="K143">
            <v>0</v>
          </cell>
        </row>
        <row r="144">
          <cell r="F144">
            <v>0</v>
          </cell>
          <cell r="G144">
            <v>0</v>
          </cell>
          <cell r="H144">
            <v>0</v>
          </cell>
          <cell r="I144">
            <v>0</v>
          </cell>
          <cell r="J144">
            <v>0</v>
          </cell>
          <cell r="K144">
            <v>0</v>
          </cell>
        </row>
        <row r="145">
          <cell r="F145">
            <v>0</v>
          </cell>
          <cell r="G145">
            <v>0</v>
          </cell>
          <cell r="H145">
            <v>0</v>
          </cell>
          <cell r="I145">
            <v>0</v>
          </cell>
          <cell r="J145">
            <v>0</v>
          </cell>
          <cell r="K145">
            <v>0</v>
          </cell>
        </row>
        <row r="146">
          <cell r="F146">
            <v>0</v>
          </cell>
          <cell r="G146">
            <v>0</v>
          </cell>
          <cell r="H146">
            <v>0</v>
          </cell>
          <cell r="I146">
            <v>0</v>
          </cell>
          <cell r="J146">
            <v>0</v>
          </cell>
          <cell r="K146">
            <v>0</v>
          </cell>
        </row>
        <row r="147">
          <cell r="F147">
            <v>0</v>
          </cell>
          <cell r="G147">
            <v>0</v>
          </cell>
          <cell r="H147">
            <v>0</v>
          </cell>
          <cell r="I147">
            <v>0</v>
          </cell>
          <cell r="J147">
            <v>0</v>
          </cell>
          <cell r="K147">
            <v>0</v>
          </cell>
        </row>
        <row r="148">
          <cell r="F148">
            <v>0</v>
          </cell>
          <cell r="G148">
            <v>0</v>
          </cell>
          <cell r="H148">
            <v>0</v>
          </cell>
          <cell r="I148">
            <v>0</v>
          </cell>
          <cell r="J148">
            <v>0</v>
          </cell>
          <cell r="K148">
            <v>0</v>
          </cell>
        </row>
        <row r="149">
          <cell r="F149">
            <v>0</v>
          </cell>
          <cell r="G149">
            <v>0</v>
          </cell>
          <cell r="H149">
            <v>0</v>
          </cell>
          <cell r="I149">
            <v>0</v>
          </cell>
          <cell r="J149">
            <v>0</v>
          </cell>
          <cell r="K149">
            <v>0</v>
          </cell>
        </row>
        <row r="150">
          <cell r="F150">
            <v>0</v>
          </cell>
          <cell r="G150">
            <v>0</v>
          </cell>
          <cell r="H150">
            <v>0</v>
          </cell>
          <cell r="I150">
            <v>0</v>
          </cell>
          <cell r="J150">
            <v>0</v>
          </cell>
          <cell r="K150">
            <v>0</v>
          </cell>
        </row>
        <row r="151">
          <cell r="F151">
            <v>0</v>
          </cell>
          <cell r="G151">
            <v>0</v>
          </cell>
          <cell r="H151">
            <v>0</v>
          </cell>
          <cell r="I151">
            <v>0</v>
          </cell>
          <cell r="J151">
            <v>0</v>
          </cell>
          <cell r="K151">
            <v>0</v>
          </cell>
        </row>
        <row r="152">
          <cell r="F152">
            <v>0</v>
          </cell>
          <cell r="G152">
            <v>0</v>
          </cell>
          <cell r="H152">
            <v>0</v>
          </cell>
          <cell r="I152">
            <v>0</v>
          </cell>
          <cell r="J152">
            <v>0</v>
          </cell>
          <cell r="K152">
            <v>0</v>
          </cell>
        </row>
        <row r="153">
          <cell r="F153">
            <v>0</v>
          </cell>
          <cell r="G153">
            <v>0</v>
          </cell>
          <cell r="H153">
            <v>0</v>
          </cell>
          <cell r="I153">
            <v>0</v>
          </cell>
          <cell r="J153">
            <v>0</v>
          </cell>
          <cell r="K153">
            <v>0</v>
          </cell>
        </row>
        <row r="154">
          <cell r="F154">
            <v>0</v>
          </cell>
          <cell r="G154">
            <v>0</v>
          </cell>
          <cell r="H154">
            <v>0</v>
          </cell>
          <cell r="I154">
            <v>0</v>
          </cell>
          <cell r="J154">
            <v>0</v>
          </cell>
          <cell r="K154">
            <v>0</v>
          </cell>
        </row>
        <row r="155">
          <cell r="F155">
            <v>0</v>
          </cell>
          <cell r="G155">
            <v>0</v>
          </cell>
          <cell r="H155">
            <v>0</v>
          </cell>
          <cell r="I155">
            <v>0</v>
          </cell>
          <cell r="J155">
            <v>0</v>
          </cell>
          <cell r="K155">
            <v>0</v>
          </cell>
        </row>
        <row r="156">
          <cell r="F156">
            <v>0</v>
          </cell>
          <cell r="G156">
            <v>0</v>
          </cell>
          <cell r="H156">
            <v>0</v>
          </cell>
          <cell r="I156">
            <v>0</v>
          </cell>
          <cell r="J156">
            <v>0</v>
          </cell>
          <cell r="K156">
            <v>0</v>
          </cell>
        </row>
        <row r="157">
          <cell r="F157">
            <v>0</v>
          </cell>
          <cell r="G157">
            <v>0</v>
          </cell>
          <cell r="H157">
            <v>0</v>
          </cell>
          <cell r="I157">
            <v>0</v>
          </cell>
          <cell r="J157">
            <v>0</v>
          </cell>
          <cell r="K157">
            <v>0</v>
          </cell>
        </row>
        <row r="158">
          <cell r="F158">
            <v>0</v>
          </cell>
          <cell r="G158">
            <v>0</v>
          </cell>
          <cell r="H158">
            <v>0</v>
          </cell>
          <cell r="I158">
            <v>0</v>
          </cell>
          <cell r="J158">
            <v>0</v>
          </cell>
          <cell r="K158">
            <v>0</v>
          </cell>
        </row>
        <row r="159">
          <cell r="F159">
            <v>0</v>
          </cell>
          <cell r="G159">
            <v>0</v>
          </cell>
          <cell r="H159">
            <v>0</v>
          </cell>
          <cell r="I159">
            <v>0</v>
          </cell>
          <cell r="J159">
            <v>0</v>
          </cell>
          <cell r="K159">
            <v>0</v>
          </cell>
        </row>
        <row r="160">
          <cell r="F160">
            <v>0</v>
          </cell>
          <cell r="G160">
            <v>0</v>
          </cell>
          <cell r="H160">
            <v>0</v>
          </cell>
          <cell r="I160">
            <v>0</v>
          </cell>
          <cell r="J160">
            <v>0</v>
          </cell>
          <cell r="K160">
            <v>0</v>
          </cell>
        </row>
        <row r="161">
          <cell r="F161">
            <v>12418404.570000002</v>
          </cell>
          <cell r="G161">
            <v>0</v>
          </cell>
          <cell r="H161">
            <v>12418404.570000002</v>
          </cell>
          <cell r="I161">
            <v>0</v>
          </cell>
          <cell r="J161">
            <v>12418404.570000002</v>
          </cell>
          <cell r="K161">
            <v>2224156</v>
          </cell>
        </row>
        <row r="162">
          <cell r="F162">
            <v>0</v>
          </cell>
          <cell r="G162">
            <v>0</v>
          </cell>
          <cell r="H162">
            <v>0</v>
          </cell>
          <cell r="I162">
            <v>0</v>
          </cell>
          <cell r="J162">
            <v>0</v>
          </cell>
          <cell r="K162">
            <v>6245</v>
          </cell>
        </row>
        <row r="163">
          <cell r="F163">
            <v>0</v>
          </cell>
          <cell r="G163">
            <v>0</v>
          </cell>
          <cell r="H163">
            <v>0</v>
          </cell>
          <cell r="I163">
            <v>0</v>
          </cell>
          <cell r="J163">
            <v>0</v>
          </cell>
          <cell r="K163">
            <v>6245</v>
          </cell>
        </row>
        <row r="164">
          <cell r="F164">
            <v>13328386.280000001</v>
          </cell>
          <cell r="G164">
            <v>0</v>
          </cell>
          <cell r="H164">
            <v>13328386.280000001</v>
          </cell>
          <cell r="I164">
            <v>0</v>
          </cell>
          <cell r="J164">
            <v>13328386.280000001</v>
          </cell>
          <cell r="K164">
            <v>3537728.49</v>
          </cell>
        </row>
        <row r="166">
          <cell r="F166">
            <v>0</v>
          </cell>
          <cell r="G166">
            <v>0</v>
          </cell>
          <cell r="H166">
            <v>0</v>
          </cell>
          <cell r="I166">
            <v>0</v>
          </cell>
          <cell r="J166">
            <v>0</v>
          </cell>
          <cell r="K166">
            <v>0</v>
          </cell>
        </row>
        <row r="167">
          <cell r="F167">
            <v>0</v>
          </cell>
          <cell r="G167">
            <v>0</v>
          </cell>
          <cell r="H167">
            <v>0</v>
          </cell>
          <cell r="I167">
            <v>0</v>
          </cell>
          <cell r="J167">
            <v>0</v>
          </cell>
          <cell r="K167">
            <v>7653946</v>
          </cell>
        </row>
        <row r="168">
          <cell r="F168">
            <v>0</v>
          </cell>
          <cell r="G168">
            <v>0</v>
          </cell>
          <cell r="H168">
            <v>0</v>
          </cell>
          <cell r="I168">
            <v>0</v>
          </cell>
          <cell r="J168">
            <v>0</v>
          </cell>
          <cell r="K168">
            <v>13289755</v>
          </cell>
        </row>
        <row r="169">
          <cell r="F169">
            <v>0</v>
          </cell>
          <cell r="G169">
            <v>0</v>
          </cell>
          <cell r="H169">
            <v>0</v>
          </cell>
          <cell r="I169">
            <v>0</v>
          </cell>
          <cell r="J169">
            <v>0</v>
          </cell>
          <cell r="K169">
            <v>0</v>
          </cell>
        </row>
        <row r="170">
          <cell r="F170">
            <v>0</v>
          </cell>
          <cell r="G170">
            <v>0</v>
          </cell>
          <cell r="H170">
            <v>0</v>
          </cell>
          <cell r="I170">
            <v>0</v>
          </cell>
          <cell r="J170">
            <v>0</v>
          </cell>
          <cell r="K170">
            <v>9844420</v>
          </cell>
        </row>
        <row r="171">
          <cell r="F171">
            <v>0</v>
          </cell>
          <cell r="G171">
            <v>0</v>
          </cell>
          <cell r="H171">
            <v>0</v>
          </cell>
          <cell r="I171">
            <v>0</v>
          </cell>
          <cell r="J171">
            <v>0</v>
          </cell>
          <cell r="K171">
            <v>1769785</v>
          </cell>
        </row>
        <row r="172">
          <cell r="F172">
            <v>0</v>
          </cell>
          <cell r="G172">
            <v>0</v>
          </cell>
          <cell r="H172">
            <v>0</v>
          </cell>
          <cell r="I172">
            <v>0</v>
          </cell>
          <cell r="J172">
            <v>0</v>
          </cell>
          <cell r="K172">
            <v>4623209</v>
          </cell>
        </row>
        <row r="173">
          <cell r="F173">
            <v>0</v>
          </cell>
          <cell r="G173">
            <v>0</v>
          </cell>
          <cell r="H173">
            <v>0</v>
          </cell>
          <cell r="I173">
            <v>0</v>
          </cell>
          <cell r="J173">
            <v>0</v>
          </cell>
          <cell r="K173">
            <v>37181115</v>
          </cell>
        </row>
        <row r="174">
          <cell r="F174">
            <v>26099.439999999999</v>
          </cell>
          <cell r="G174">
            <v>0</v>
          </cell>
          <cell r="H174">
            <v>26099.439999999999</v>
          </cell>
          <cell r="I174">
            <v>0</v>
          </cell>
          <cell r="J174">
            <v>26099.439999999999</v>
          </cell>
          <cell r="K174">
            <v>0</v>
          </cell>
        </row>
        <row r="175">
          <cell r="F175">
            <v>0</v>
          </cell>
          <cell r="G175">
            <v>0</v>
          </cell>
          <cell r="H175">
            <v>0</v>
          </cell>
          <cell r="I175">
            <v>0</v>
          </cell>
          <cell r="J175">
            <v>0</v>
          </cell>
          <cell r="K175">
            <v>23047.03</v>
          </cell>
        </row>
        <row r="176">
          <cell r="F176">
            <v>26099.439999999999</v>
          </cell>
          <cell r="G176">
            <v>0</v>
          </cell>
          <cell r="H176">
            <v>26099.439999999999</v>
          </cell>
          <cell r="I176">
            <v>0</v>
          </cell>
          <cell r="J176">
            <v>26099.439999999999</v>
          </cell>
          <cell r="K176">
            <v>23047.03</v>
          </cell>
        </row>
        <row r="177">
          <cell r="F177">
            <v>0</v>
          </cell>
          <cell r="G177">
            <v>0</v>
          </cell>
          <cell r="H177">
            <v>0</v>
          </cell>
          <cell r="I177">
            <v>0</v>
          </cell>
          <cell r="J177">
            <v>0</v>
          </cell>
          <cell r="K177">
            <v>114799</v>
          </cell>
        </row>
        <row r="178">
          <cell r="F178">
            <v>0</v>
          </cell>
          <cell r="G178">
            <v>0</v>
          </cell>
          <cell r="H178">
            <v>0</v>
          </cell>
          <cell r="I178">
            <v>0</v>
          </cell>
          <cell r="J178">
            <v>0</v>
          </cell>
          <cell r="K178">
            <v>114799</v>
          </cell>
        </row>
        <row r="179">
          <cell r="F179">
            <v>6392.99</v>
          </cell>
          <cell r="G179">
            <v>0</v>
          </cell>
          <cell r="H179">
            <v>6392.99</v>
          </cell>
          <cell r="I179">
            <v>0</v>
          </cell>
          <cell r="J179">
            <v>6392.99</v>
          </cell>
          <cell r="K179">
            <v>0</v>
          </cell>
        </row>
        <row r="180">
          <cell r="F180">
            <v>0</v>
          </cell>
          <cell r="G180">
            <v>0</v>
          </cell>
          <cell r="H180">
            <v>0</v>
          </cell>
          <cell r="I180">
            <v>0</v>
          </cell>
          <cell r="J180">
            <v>0</v>
          </cell>
          <cell r="K180">
            <v>0</v>
          </cell>
        </row>
        <row r="181">
          <cell r="F181">
            <v>0</v>
          </cell>
          <cell r="G181">
            <v>0</v>
          </cell>
          <cell r="H181">
            <v>0</v>
          </cell>
          <cell r="I181">
            <v>0</v>
          </cell>
          <cell r="J181">
            <v>0</v>
          </cell>
          <cell r="K181">
            <v>0</v>
          </cell>
        </row>
        <row r="182">
          <cell r="F182">
            <v>6392.99</v>
          </cell>
          <cell r="G182">
            <v>0</v>
          </cell>
          <cell r="H182">
            <v>6392.99</v>
          </cell>
          <cell r="I182">
            <v>0</v>
          </cell>
          <cell r="J182">
            <v>6392.99</v>
          </cell>
          <cell r="K182">
            <v>0</v>
          </cell>
        </row>
        <row r="183">
          <cell r="F183">
            <v>0</v>
          </cell>
          <cell r="G183">
            <v>0</v>
          </cell>
          <cell r="H183">
            <v>0</v>
          </cell>
          <cell r="I183">
            <v>0</v>
          </cell>
          <cell r="J183">
            <v>0</v>
          </cell>
          <cell r="K183">
            <v>127693</v>
          </cell>
        </row>
        <row r="184">
          <cell r="F184">
            <v>0</v>
          </cell>
          <cell r="G184">
            <v>0</v>
          </cell>
          <cell r="H184">
            <v>0</v>
          </cell>
          <cell r="I184">
            <v>0</v>
          </cell>
          <cell r="J184">
            <v>0</v>
          </cell>
          <cell r="K184">
            <v>0</v>
          </cell>
        </row>
        <row r="185">
          <cell r="F185">
            <v>0</v>
          </cell>
          <cell r="G185">
            <v>0</v>
          </cell>
          <cell r="H185">
            <v>0</v>
          </cell>
          <cell r="I185">
            <v>0</v>
          </cell>
          <cell r="J185">
            <v>0</v>
          </cell>
          <cell r="K185">
            <v>127693</v>
          </cell>
        </row>
        <row r="186">
          <cell r="F186">
            <v>0</v>
          </cell>
          <cell r="G186">
            <v>0</v>
          </cell>
          <cell r="H186">
            <v>0</v>
          </cell>
          <cell r="I186">
            <v>0</v>
          </cell>
          <cell r="J186">
            <v>0</v>
          </cell>
          <cell r="K186">
            <v>0</v>
          </cell>
        </row>
        <row r="187">
          <cell r="F187">
            <v>0</v>
          </cell>
          <cell r="G187">
            <v>0</v>
          </cell>
          <cell r="H187">
            <v>0</v>
          </cell>
          <cell r="I187">
            <v>0</v>
          </cell>
          <cell r="J187">
            <v>0</v>
          </cell>
          <cell r="K187">
            <v>0</v>
          </cell>
        </row>
        <row r="188">
          <cell r="F188">
            <v>-0.93</v>
          </cell>
          <cell r="G188">
            <v>0</v>
          </cell>
          <cell r="H188">
            <v>-0.93</v>
          </cell>
          <cell r="I188">
            <v>0</v>
          </cell>
          <cell r="J188">
            <v>-0.93</v>
          </cell>
          <cell r="K188">
            <v>0</v>
          </cell>
        </row>
        <row r="189">
          <cell r="F189">
            <v>407867.86</v>
          </cell>
          <cell r="G189">
            <v>0</v>
          </cell>
          <cell r="H189">
            <v>407867.86</v>
          </cell>
          <cell r="I189">
            <v>0</v>
          </cell>
          <cell r="J189">
            <v>407867.86</v>
          </cell>
          <cell r="K189">
            <v>0</v>
          </cell>
        </row>
        <row r="190">
          <cell r="F190">
            <v>0</v>
          </cell>
          <cell r="G190">
            <v>0</v>
          </cell>
          <cell r="H190">
            <v>0</v>
          </cell>
          <cell r="I190">
            <v>0</v>
          </cell>
          <cell r="J190">
            <v>0</v>
          </cell>
          <cell r="K190">
            <v>0</v>
          </cell>
        </row>
        <row r="191">
          <cell r="F191">
            <v>0</v>
          </cell>
          <cell r="G191">
            <v>0</v>
          </cell>
          <cell r="H191">
            <v>0</v>
          </cell>
          <cell r="I191">
            <v>0</v>
          </cell>
          <cell r="J191">
            <v>0</v>
          </cell>
          <cell r="K191">
            <v>0</v>
          </cell>
        </row>
        <row r="192">
          <cell r="F192">
            <v>367166.21</v>
          </cell>
          <cell r="G192">
            <v>0</v>
          </cell>
          <cell r="H192">
            <v>367166.21</v>
          </cell>
          <cell r="I192">
            <v>0</v>
          </cell>
          <cell r="J192">
            <v>367166.21</v>
          </cell>
          <cell r="K192">
            <v>322488</v>
          </cell>
        </row>
        <row r="193">
          <cell r="F193">
            <v>174832.52</v>
          </cell>
          <cell r="G193">
            <v>0</v>
          </cell>
          <cell r="H193">
            <v>174832.52</v>
          </cell>
          <cell r="I193">
            <v>0</v>
          </cell>
          <cell r="J193">
            <v>174832.52</v>
          </cell>
          <cell r="K193">
            <v>24983847</v>
          </cell>
        </row>
        <row r="194">
          <cell r="F194">
            <v>0</v>
          </cell>
          <cell r="G194">
            <v>0</v>
          </cell>
          <cell r="H194">
            <v>0</v>
          </cell>
          <cell r="I194">
            <v>0</v>
          </cell>
          <cell r="J194">
            <v>0</v>
          </cell>
          <cell r="K194">
            <v>-220</v>
          </cell>
        </row>
        <row r="195">
          <cell r="F195">
            <v>0</v>
          </cell>
          <cell r="G195">
            <v>0</v>
          </cell>
          <cell r="H195">
            <v>0</v>
          </cell>
          <cell r="I195">
            <v>0</v>
          </cell>
          <cell r="J195">
            <v>0</v>
          </cell>
          <cell r="K195">
            <v>-24983847</v>
          </cell>
        </row>
        <row r="196">
          <cell r="F196">
            <v>0</v>
          </cell>
          <cell r="G196">
            <v>0</v>
          </cell>
          <cell r="H196">
            <v>0</v>
          </cell>
          <cell r="I196">
            <v>0</v>
          </cell>
          <cell r="J196">
            <v>0</v>
          </cell>
          <cell r="K196">
            <v>0</v>
          </cell>
        </row>
        <row r="197">
          <cell r="F197">
            <v>0</v>
          </cell>
          <cell r="G197">
            <v>0</v>
          </cell>
          <cell r="H197">
            <v>0</v>
          </cell>
          <cell r="I197">
            <v>0</v>
          </cell>
          <cell r="J197">
            <v>0</v>
          </cell>
          <cell r="K197">
            <v>0</v>
          </cell>
        </row>
        <row r="198">
          <cell r="F198">
            <v>949865.66</v>
          </cell>
          <cell r="G198">
            <v>0</v>
          </cell>
          <cell r="H198">
            <v>949865.66</v>
          </cell>
          <cell r="I198">
            <v>0</v>
          </cell>
          <cell r="J198">
            <v>949865.66</v>
          </cell>
          <cell r="K198">
            <v>322268</v>
          </cell>
        </row>
        <row r="199">
          <cell r="F199">
            <v>982358.09</v>
          </cell>
          <cell r="G199">
            <v>0</v>
          </cell>
          <cell r="H199">
            <v>982358.09</v>
          </cell>
          <cell r="I199">
            <v>0</v>
          </cell>
          <cell r="J199">
            <v>982358.09</v>
          </cell>
          <cell r="K199">
            <v>37768922.030000001</v>
          </cell>
        </row>
        <row r="201">
          <cell r="F201">
            <v>0</v>
          </cell>
          <cell r="G201">
            <v>0</v>
          </cell>
          <cell r="H201">
            <v>0</v>
          </cell>
          <cell r="I201">
            <v>0</v>
          </cell>
          <cell r="J201">
            <v>0</v>
          </cell>
          <cell r="K201">
            <v>0</v>
          </cell>
        </row>
        <row r="202">
          <cell r="F202">
            <v>0</v>
          </cell>
          <cell r="G202">
            <v>0</v>
          </cell>
          <cell r="H202">
            <v>0</v>
          </cell>
          <cell r="I202">
            <v>0</v>
          </cell>
          <cell r="J202">
            <v>0</v>
          </cell>
          <cell r="K202">
            <v>1306303</v>
          </cell>
        </row>
        <row r="203">
          <cell r="F203">
            <v>0</v>
          </cell>
          <cell r="G203">
            <v>0</v>
          </cell>
          <cell r="H203">
            <v>0</v>
          </cell>
          <cell r="I203">
            <v>0</v>
          </cell>
          <cell r="J203">
            <v>0</v>
          </cell>
          <cell r="K203">
            <v>1</v>
          </cell>
        </row>
        <row r="204">
          <cell r="F204">
            <v>0</v>
          </cell>
          <cell r="G204">
            <v>0</v>
          </cell>
          <cell r="H204">
            <v>0</v>
          </cell>
          <cell r="I204">
            <v>0</v>
          </cell>
          <cell r="J204">
            <v>0</v>
          </cell>
          <cell r="K204">
            <v>-1</v>
          </cell>
        </row>
        <row r="205">
          <cell r="F205">
            <v>-7421648.1799999997</v>
          </cell>
          <cell r="G205">
            <v>0</v>
          </cell>
          <cell r="H205">
            <v>-7421648.1799999997</v>
          </cell>
          <cell r="I205">
            <v>0</v>
          </cell>
          <cell r="J205">
            <v>-7421648.1799999997</v>
          </cell>
          <cell r="K205">
            <v>0</v>
          </cell>
        </row>
        <row r="206">
          <cell r="F206">
            <v>0</v>
          </cell>
          <cell r="G206">
            <v>0</v>
          </cell>
          <cell r="H206">
            <v>0</v>
          </cell>
          <cell r="I206">
            <v>0</v>
          </cell>
          <cell r="J206">
            <v>0</v>
          </cell>
          <cell r="K206">
            <v>6594424</v>
          </cell>
        </row>
        <row r="207">
          <cell r="F207">
            <v>0</v>
          </cell>
          <cell r="G207">
            <v>0</v>
          </cell>
          <cell r="H207">
            <v>0</v>
          </cell>
          <cell r="I207">
            <v>0</v>
          </cell>
          <cell r="J207">
            <v>0</v>
          </cell>
          <cell r="K207">
            <v>-6594424</v>
          </cell>
        </row>
        <row r="208">
          <cell r="F208">
            <v>0</v>
          </cell>
          <cell r="G208">
            <v>0</v>
          </cell>
          <cell r="H208">
            <v>0</v>
          </cell>
          <cell r="I208">
            <v>0</v>
          </cell>
          <cell r="J208">
            <v>0</v>
          </cell>
          <cell r="K208">
            <v>36762540</v>
          </cell>
        </row>
        <row r="209">
          <cell r="F209">
            <v>0</v>
          </cell>
          <cell r="G209">
            <v>0</v>
          </cell>
          <cell r="H209">
            <v>0</v>
          </cell>
          <cell r="I209">
            <v>0</v>
          </cell>
          <cell r="J209">
            <v>0</v>
          </cell>
          <cell r="K209">
            <v>3351874</v>
          </cell>
        </row>
        <row r="210">
          <cell r="F210">
            <v>0</v>
          </cell>
          <cell r="G210">
            <v>0</v>
          </cell>
          <cell r="H210">
            <v>0</v>
          </cell>
          <cell r="I210">
            <v>0</v>
          </cell>
          <cell r="J210">
            <v>0</v>
          </cell>
          <cell r="K210">
            <v>-36762540</v>
          </cell>
        </row>
        <row r="211">
          <cell r="F211">
            <v>0</v>
          </cell>
          <cell r="G211">
            <v>0</v>
          </cell>
          <cell r="H211">
            <v>0</v>
          </cell>
          <cell r="I211">
            <v>0</v>
          </cell>
          <cell r="J211">
            <v>0</v>
          </cell>
          <cell r="K211">
            <v>6400</v>
          </cell>
        </row>
        <row r="212">
          <cell r="F212">
            <v>0</v>
          </cell>
          <cell r="G212">
            <v>0</v>
          </cell>
          <cell r="H212">
            <v>0</v>
          </cell>
          <cell r="I212">
            <v>0</v>
          </cell>
          <cell r="J212">
            <v>0</v>
          </cell>
          <cell r="K212">
            <v>-6400</v>
          </cell>
        </row>
        <row r="213">
          <cell r="F213">
            <v>20872958</v>
          </cell>
          <cell r="G213">
            <v>0</v>
          </cell>
          <cell r="H213">
            <v>20872958</v>
          </cell>
          <cell r="I213">
            <v>0</v>
          </cell>
          <cell r="J213">
            <v>20872958</v>
          </cell>
          <cell r="K213">
            <v>0</v>
          </cell>
        </row>
        <row r="214">
          <cell r="F214">
            <v>0</v>
          </cell>
          <cell r="G214">
            <v>0</v>
          </cell>
          <cell r="H214">
            <v>0</v>
          </cell>
          <cell r="I214">
            <v>0</v>
          </cell>
          <cell r="J214">
            <v>0</v>
          </cell>
          <cell r="K214">
            <v>48120278</v>
          </cell>
        </row>
        <row r="215">
          <cell r="F215">
            <v>0</v>
          </cell>
          <cell r="G215">
            <v>0</v>
          </cell>
          <cell r="H215">
            <v>0</v>
          </cell>
          <cell r="I215">
            <v>0</v>
          </cell>
          <cell r="J215">
            <v>0</v>
          </cell>
          <cell r="K215">
            <v>-25711737</v>
          </cell>
        </row>
        <row r="216">
          <cell r="F216">
            <v>42300441</v>
          </cell>
          <cell r="G216">
            <v>0</v>
          </cell>
          <cell r="H216">
            <v>42300441</v>
          </cell>
          <cell r="I216">
            <v>0</v>
          </cell>
          <cell r="J216">
            <v>42300441</v>
          </cell>
          <cell r="K216">
            <v>42300441</v>
          </cell>
        </row>
        <row r="217">
          <cell r="F217">
            <v>-10826397.25</v>
          </cell>
          <cell r="G217">
            <v>0</v>
          </cell>
          <cell r="H217">
            <v>-10826397.25</v>
          </cell>
          <cell r="I217">
            <v>0</v>
          </cell>
          <cell r="J217">
            <v>-10826397.25</v>
          </cell>
          <cell r="K217">
            <v>-18902070</v>
          </cell>
        </row>
        <row r="218">
          <cell r="F218">
            <v>0</v>
          </cell>
          <cell r="G218">
            <v>0</v>
          </cell>
          <cell r="H218">
            <v>0</v>
          </cell>
          <cell r="I218">
            <v>0</v>
          </cell>
          <cell r="J218">
            <v>0</v>
          </cell>
          <cell r="K218">
            <v>1375822</v>
          </cell>
        </row>
        <row r="219">
          <cell r="F219">
            <v>0</v>
          </cell>
          <cell r="G219">
            <v>0</v>
          </cell>
          <cell r="H219">
            <v>0</v>
          </cell>
          <cell r="I219">
            <v>0</v>
          </cell>
          <cell r="J219">
            <v>0</v>
          </cell>
          <cell r="K219">
            <v>-1375822</v>
          </cell>
        </row>
        <row r="220">
          <cell r="F220">
            <v>4000000</v>
          </cell>
          <cell r="G220">
            <v>0</v>
          </cell>
          <cell r="H220">
            <v>4000000</v>
          </cell>
          <cell r="I220">
            <v>0</v>
          </cell>
          <cell r="J220">
            <v>4000000</v>
          </cell>
          <cell r="K220">
            <v>4000000</v>
          </cell>
        </row>
        <row r="221">
          <cell r="F221">
            <v>0</v>
          </cell>
          <cell r="G221">
            <v>0</v>
          </cell>
          <cell r="H221">
            <v>0</v>
          </cell>
          <cell r="I221">
            <v>0</v>
          </cell>
          <cell r="J221">
            <v>0</v>
          </cell>
          <cell r="K221">
            <v>-1306303</v>
          </cell>
        </row>
        <row r="222">
          <cell r="F222">
            <v>0</v>
          </cell>
          <cell r="G222">
            <v>0</v>
          </cell>
          <cell r="H222">
            <v>0</v>
          </cell>
          <cell r="I222">
            <v>0</v>
          </cell>
          <cell r="J222">
            <v>0</v>
          </cell>
          <cell r="K222">
            <v>-3351874</v>
          </cell>
        </row>
        <row r="223">
          <cell r="F223">
            <v>-295310.65999999997</v>
          </cell>
          <cell r="G223">
            <v>0</v>
          </cell>
          <cell r="H223">
            <v>-295310.65999999997</v>
          </cell>
          <cell r="I223">
            <v>0</v>
          </cell>
          <cell r="J223">
            <v>-295310.65999999997</v>
          </cell>
          <cell r="K223">
            <v>0</v>
          </cell>
        </row>
        <row r="224">
          <cell r="F224">
            <v>-18294535.43</v>
          </cell>
          <cell r="G224">
            <v>0</v>
          </cell>
          <cell r="H224">
            <v>-18294535.43</v>
          </cell>
          <cell r="I224">
            <v>0</v>
          </cell>
          <cell r="J224">
            <v>-18294535.43</v>
          </cell>
          <cell r="K224">
            <v>-20293407</v>
          </cell>
        </row>
        <row r="225">
          <cell r="F225">
            <v>5500000</v>
          </cell>
          <cell r="G225">
            <v>0</v>
          </cell>
          <cell r="H225">
            <v>5500000</v>
          </cell>
          <cell r="I225">
            <v>0</v>
          </cell>
          <cell r="J225">
            <v>5500000</v>
          </cell>
          <cell r="K225">
            <v>0</v>
          </cell>
        </row>
        <row r="226">
          <cell r="F226">
            <v>0.06</v>
          </cell>
          <cell r="G226">
            <v>0</v>
          </cell>
          <cell r="H226">
            <v>0.06</v>
          </cell>
          <cell r="I226">
            <v>0</v>
          </cell>
          <cell r="J226">
            <v>0.06</v>
          </cell>
          <cell r="K226">
            <v>0</v>
          </cell>
        </row>
        <row r="227">
          <cell r="F227">
            <v>0</v>
          </cell>
          <cell r="G227">
            <v>0</v>
          </cell>
          <cell r="H227">
            <v>0</v>
          </cell>
          <cell r="I227">
            <v>0</v>
          </cell>
          <cell r="J227">
            <v>0</v>
          </cell>
          <cell r="K227">
            <v>0</v>
          </cell>
        </row>
        <row r="228">
          <cell r="F228">
            <v>0</v>
          </cell>
          <cell r="G228">
            <v>0</v>
          </cell>
          <cell r="H228">
            <v>0</v>
          </cell>
          <cell r="I228">
            <v>0</v>
          </cell>
          <cell r="J228">
            <v>0</v>
          </cell>
          <cell r="K228">
            <v>0</v>
          </cell>
        </row>
        <row r="229">
          <cell r="F229">
            <v>0</v>
          </cell>
          <cell r="G229">
            <v>0</v>
          </cell>
          <cell r="H229">
            <v>0</v>
          </cell>
          <cell r="I229">
            <v>0</v>
          </cell>
          <cell r="J229">
            <v>0</v>
          </cell>
          <cell r="K229">
            <v>4887001</v>
          </cell>
        </row>
        <row r="230">
          <cell r="F230">
            <v>0</v>
          </cell>
          <cell r="G230">
            <v>0</v>
          </cell>
          <cell r="H230">
            <v>0</v>
          </cell>
          <cell r="I230">
            <v>0</v>
          </cell>
          <cell r="J230">
            <v>0</v>
          </cell>
          <cell r="K230">
            <v>0</v>
          </cell>
        </row>
        <row r="231">
          <cell r="F231">
            <v>5500000</v>
          </cell>
          <cell r="G231">
            <v>0</v>
          </cell>
          <cell r="H231">
            <v>5500000</v>
          </cell>
          <cell r="I231">
            <v>0</v>
          </cell>
          <cell r="J231">
            <v>5500000</v>
          </cell>
          <cell r="K231">
            <v>0</v>
          </cell>
        </row>
        <row r="232">
          <cell r="F232">
            <v>2141264.4</v>
          </cell>
          <cell r="G232">
            <v>0</v>
          </cell>
          <cell r="H232">
            <v>2141264.4</v>
          </cell>
          <cell r="I232">
            <v>0</v>
          </cell>
          <cell r="J232">
            <v>2141264.4</v>
          </cell>
          <cell r="K232">
            <v>2141264</v>
          </cell>
        </row>
        <row r="233">
          <cell r="F233">
            <v>0</v>
          </cell>
          <cell r="G233">
            <v>0</v>
          </cell>
          <cell r="H233">
            <v>0</v>
          </cell>
          <cell r="I233">
            <v>0</v>
          </cell>
          <cell r="J233">
            <v>0</v>
          </cell>
          <cell r="K233">
            <v>37208649</v>
          </cell>
        </row>
        <row r="234">
          <cell r="F234">
            <v>0</v>
          </cell>
          <cell r="G234">
            <v>0</v>
          </cell>
          <cell r="H234">
            <v>0</v>
          </cell>
          <cell r="I234">
            <v>0</v>
          </cell>
          <cell r="J234">
            <v>0</v>
          </cell>
          <cell r="K234">
            <v>20769356</v>
          </cell>
        </row>
        <row r="235">
          <cell r="F235">
            <v>0</v>
          </cell>
          <cell r="G235">
            <v>0</v>
          </cell>
          <cell r="H235">
            <v>0</v>
          </cell>
          <cell r="I235">
            <v>0</v>
          </cell>
          <cell r="J235">
            <v>0</v>
          </cell>
          <cell r="K235">
            <v>15440109</v>
          </cell>
        </row>
        <row r="236">
          <cell r="F236">
            <v>0</v>
          </cell>
          <cell r="G236">
            <v>0</v>
          </cell>
          <cell r="H236">
            <v>0</v>
          </cell>
          <cell r="I236">
            <v>0</v>
          </cell>
          <cell r="J236">
            <v>0</v>
          </cell>
          <cell r="K236">
            <v>11060268</v>
          </cell>
        </row>
        <row r="237">
          <cell r="F237">
            <v>0</v>
          </cell>
          <cell r="G237">
            <v>0</v>
          </cell>
          <cell r="H237">
            <v>0</v>
          </cell>
          <cell r="I237">
            <v>0</v>
          </cell>
          <cell r="J237">
            <v>0</v>
          </cell>
          <cell r="K237">
            <v>0</v>
          </cell>
        </row>
        <row r="238">
          <cell r="F238">
            <v>0</v>
          </cell>
          <cell r="G238">
            <v>0</v>
          </cell>
          <cell r="H238">
            <v>0</v>
          </cell>
          <cell r="I238">
            <v>0</v>
          </cell>
          <cell r="J238">
            <v>0</v>
          </cell>
          <cell r="K238">
            <v>13340384.16</v>
          </cell>
        </row>
        <row r="239">
          <cell r="F239">
            <v>0</v>
          </cell>
          <cell r="G239">
            <v>0</v>
          </cell>
          <cell r="H239">
            <v>0</v>
          </cell>
          <cell r="I239">
            <v>0</v>
          </cell>
          <cell r="J239">
            <v>0</v>
          </cell>
          <cell r="K239">
            <v>-13340384.16</v>
          </cell>
        </row>
        <row r="240">
          <cell r="F240">
            <v>-11000000.060000001</v>
          </cell>
          <cell r="G240">
            <v>0</v>
          </cell>
          <cell r="H240">
            <v>-11000000.060000001</v>
          </cell>
          <cell r="I240">
            <v>0</v>
          </cell>
          <cell r="J240">
            <v>-11000000.060000001</v>
          </cell>
          <cell r="K240">
            <v>0</v>
          </cell>
        </row>
        <row r="241">
          <cell r="F241">
            <v>32476771.880000003</v>
          </cell>
          <cell r="G241">
            <v>0</v>
          </cell>
          <cell r="H241">
            <v>32476771.880000003</v>
          </cell>
          <cell r="I241">
            <v>0</v>
          </cell>
          <cell r="J241">
            <v>32476771.880000003</v>
          </cell>
          <cell r="K241">
            <v>121020152</v>
          </cell>
        </row>
        <row r="242">
          <cell r="F242">
            <v>0</v>
          </cell>
          <cell r="G242">
            <v>0</v>
          </cell>
          <cell r="H242">
            <v>0</v>
          </cell>
          <cell r="I242">
            <v>0</v>
          </cell>
          <cell r="J242">
            <v>0</v>
          </cell>
          <cell r="K242">
            <v>554914</v>
          </cell>
        </row>
        <row r="243">
          <cell r="F243">
            <v>0</v>
          </cell>
          <cell r="G243">
            <v>0</v>
          </cell>
          <cell r="H243">
            <v>0</v>
          </cell>
          <cell r="I243">
            <v>0</v>
          </cell>
          <cell r="J243">
            <v>0</v>
          </cell>
          <cell r="K243">
            <v>-554914</v>
          </cell>
        </row>
        <row r="244">
          <cell r="F244">
            <v>0</v>
          </cell>
          <cell r="G244">
            <v>0</v>
          </cell>
          <cell r="H244">
            <v>0</v>
          </cell>
          <cell r="I244">
            <v>0</v>
          </cell>
          <cell r="J244">
            <v>0</v>
          </cell>
          <cell r="K244">
            <v>0</v>
          </cell>
        </row>
        <row r="245">
          <cell r="F245">
            <v>0</v>
          </cell>
          <cell r="G245">
            <v>0</v>
          </cell>
          <cell r="H245">
            <v>0</v>
          </cell>
          <cell r="I245">
            <v>0</v>
          </cell>
          <cell r="J245">
            <v>0</v>
          </cell>
          <cell r="K245">
            <v>0</v>
          </cell>
        </row>
        <row r="246">
          <cell r="F246">
            <v>0</v>
          </cell>
          <cell r="G246">
            <v>0</v>
          </cell>
          <cell r="H246">
            <v>0</v>
          </cell>
          <cell r="I246">
            <v>0</v>
          </cell>
          <cell r="J246">
            <v>0</v>
          </cell>
          <cell r="K246">
            <v>0</v>
          </cell>
        </row>
        <row r="247">
          <cell r="F247">
            <v>0</v>
          </cell>
          <cell r="G247">
            <v>0</v>
          </cell>
          <cell r="H247">
            <v>0</v>
          </cell>
          <cell r="I247">
            <v>0</v>
          </cell>
          <cell r="J247">
            <v>0</v>
          </cell>
          <cell r="K247">
            <v>0</v>
          </cell>
        </row>
        <row r="248">
          <cell r="F248">
            <v>0</v>
          </cell>
          <cell r="G248">
            <v>0</v>
          </cell>
          <cell r="H248">
            <v>0</v>
          </cell>
          <cell r="I248">
            <v>0</v>
          </cell>
          <cell r="J248">
            <v>0</v>
          </cell>
          <cell r="K248">
            <v>0</v>
          </cell>
        </row>
        <row r="249">
          <cell r="F249">
            <v>0</v>
          </cell>
          <cell r="G249">
            <v>0</v>
          </cell>
          <cell r="H249">
            <v>0</v>
          </cell>
          <cell r="I249">
            <v>0</v>
          </cell>
          <cell r="J249">
            <v>0</v>
          </cell>
          <cell r="K249">
            <v>0</v>
          </cell>
        </row>
        <row r="250">
          <cell r="F250">
            <v>0</v>
          </cell>
          <cell r="G250">
            <v>0</v>
          </cell>
          <cell r="H250">
            <v>0</v>
          </cell>
          <cell r="I250">
            <v>0</v>
          </cell>
          <cell r="J250">
            <v>0</v>
          </cell>
          <cell r="K250">
            <v>0</v>
          </cell>
        </row>
        <row r="251">
          <cell r="F251">
            <v>0</v>
          </cell>
          <cell r="G251">
            <v>0</v>
          </cell>
          <cell r="H251">
            <v>0</v>
          </cell>
          <cell r="I251">
            <v>0</v>
          </cell>
          <cell r="J251">
            <v>0</v>
          </cell>
          <cell r="K251">
            <v>0</v>
          </cell>
        </row>
        <row r="252">
          <cell r="F252">
            <v>0</v>
          </cell>
          <cell r="G252">
            <v>0</v>
          </cell>
          <cell r="H252">
            <v>0</v>
          </cell>
          <cell r="I252">
            <v>0</v>
          </cell>
          <cell r="J252">
            <v>0</v>
          </cell>
          <cell r="K252">
            <v>0</v>
          </cell>
        </row>
        <row r="253">
          <cell r="F253">
            <v>0</v>
          </cell>
          <cell r="G253">
            <v>0</v>
          </cell>
          <cell r="H253">
            <v>0</v>
          </cell>
          <cell r="I253">
            <v>0</v>
          </cell>
          <cell r="J253">
            <v>0</v>
          </cell>
          <cell r="K253">
            <v>0</v>
          </cell>
        </row>
        <row r="254">
          <cell r="F254">
            <v>0</v>
          </cell>
          <cell r="G254">
            <v>0</v>
          </cell>
          <cell r="H254">
            <v>0</v>
          </cell>
          <cell r="I254">
            <v>0</v>
          </cell>
          <cell r="J254">
            <v>0</v>
          </cell>
          <cell r="K254">
            <v>0</v>
          </cell>
        </row>
        <row r="255">
          <cell r="F255">
            <v>0</v>
          </cell>
          <cell r="G255">
            <v>0</v>
          </cell>
          <cell r="H255">
            <v>0</v>
          </cell>
          <cell r="I255">
            <v>0</v>
          </cell>
          <cell r="J255">
            <v>0</v>
          </cell>
          <cell r="K255">
            <v>0</v>
          </cell>
        </row>
        <row r="256">
          <cell r="F256">
            <v>0</v>
          </cell>
          <cell r="G256">
            <v>0</v>
          </cell>
          <cell r="H256">
            <v>0</v>
          </cell>
          <cell r="I256">
            <v>0</v>
          </cell>
          <cell r="J256">
            <v>0</v>
          </cell>
          <cell r="K256">
            <v>0</v>
          </cell>
        </row>
        <row r="257">
          <cell r="F257">
            <v>0</v>
          </cell>
          <cell r="G257">
            <v>0</v>
          </cell>
          <cell r="H257">
            <v>0</v>
          </cell>
          <cell r="I257">
            <v>0</v>
          </cell>
          <cell r="J257">
            <v>0</v>
          </cell>
          <cell r="K257">
            <v>0</v>
          </cell>
        </row>
        <row r="258">
          <cell r="F258">
            <v>20872959</v>
          </cell>
          <cell r="G258">
            <v>0</v>
          </cell>
          <cell r="H258">
            <v>20872959</v>
          </cell>
          <cell r="I258">
            <v>0</v>
          </cell>
          <cell r="J258">
            <v>20872959</v>
          </cell>
          <cell r="K258">
            <v>0</v>
          </cell>
        </row>
        <row r="259">
          <cell r="F259">
            <v>-295310.65999999997</v>
          </cell>
          <cell r="G259">
            <v>0</v>
          </cell>
          <cell r="H259">
            <v>-295310.65999999997</v>
          </cell>
          <cell r="I259">
            <v>0</v>
          </cell>
          <cell r="J259">
            <v>-295310.65999999997</v>
          </cell>
          <cell r="K259">
            <v>0</v>
          </cell>
        </row>
        <row r="260">
          <cell r="F260">
            <v>20577648.34</v>
          </cell>
          <cell r="G260">
            <v>0</v>
          </cell>
          <cell r="H260">
            <v>20577648.34</v>
          </cell>
          <cell r="I260">
            <v>0</v>
          </cell>
          <cell r="J260">
            <v>20577648.34</v>
          </cell>
          <cell r="K260">
            <v>0</v>
          </cell>
        </row>
        <row r="261">
          <cell r="F261">
            <v>0</v>
          </cell>
          <cell r="G261">
            <v>0</v>
          </cell>
          <cell r="H261">
            <v>0</v>
          </cell>
          <cell r="I261">
            <v>0</v>
          </cell>
          <cell r="J261">
            <v>0</v>
          </cell>
          <cell r="K261">
            <v>1024000</v>
          </cell>
        </row>
        <row r="262">
          <cell r="F262">
            <v>0</v>
          </cell>
          <cell r="G262">
            <v>0</v>
          </cell>
          <cell r="H262">
            <v>0</v>
          </cell>
          <cell r="I262">
            <v>0</v>
          </cell>
          <cell r="J262">
            <v>0</v>
          </cell>
          <cell r="K262">
            <v>87070</v>
          </cell>
        </row>
        <row r="263">
          <cell r="F263">
            <v>0</v>
          </cell>
          <cell r="G263">
            <v>0</v>
          </cell>
          <cell r="H263">
            <v>0</v>
          </cell>
          <cell r="I263">
            <v>0</v>
          </cell>
          <cell r="J263">
            <v>0</v>
          </cell>
          <cell r="K263">
            <v>-87070</v>
          </cell>
        </row>
        <row r="264">
          <cell r="F264">
            <v>0</v>
          </cell>
          <cell r="G264">
            <v>0</v>
          </cell>
          <cell r="H264">
            <v>0</v>
          </cell>
          <cell r="I264">
            <v>0</v>
          </cell>
          <cell r="J264">
            <v>0</v>
          </cell>
          <cell r="K264">
            <v>-1024000</v>
          </cell>
        </row>
        <row r="265">
          <cell r="F265">
            <v>0</v>
          </cell>
          <cell r="G265">
            <v>0</v>
          </cell>
          <cell r="H265">
            <v>0</v>
          </cell>
          <cell r="I265">
            <v>0</v>
          </cell>
          <cell r="J265">
            <v>0</v>
          </cell>
          <cell r="K265">
            <v>4806223</v>
          </cell>
        </row>
        <row r="266">
          <cell r="F266">
            <v>0</v>
          </cell>
          <cell r="G266">
            <v>0</v>
          </cell>
          <cell r="H266">
            <v>0</v>
          </cell>
          <cell r="I266">
            <v>0</v>
          </cell>
          <cell r="J266">
            <v>0</v>
          </cell>
          <cell r="K266">
            <v>-4806223</v>
          </cell>
        </row>
        <row r="267">
          <cell r="F267">
            <v>0</v>
          </cell>
          <cell r="G267">
            <v>0</v>
          </cell>
          <cell r="H267">
            <v>0</v>
          </cell>
          <cell r="I267">
            <v>0</v>
          </cell>
          <cell r="J267">
            <v>0</v>
          </cell>
          <cell r="K267">
            <v>0</v>
          </cell>
        </row>
        <row r="268">
          <cell r="F268">
            <v>0</v>
          </cell>
          <cell r="G268">
            <v>0</v>
          </cell>
          <cell r="H268">
            <v>0</v>
          </cell>
          <cell r="I268">
            <v>0</v>
          </cell>
          <cell r="J268">
            <v>0</v>
          </cell>
          <cell r="K268">
            <v>807923</v>
          </cell>
        </row>
        <row r="269">
          <cell r="F269">
            <v>0</v>
          </cell>
          <cell r="G269">
            <v>0</v>
          </cell>
          <cell r="H269">
            <v>0</v>
          </cell>
          <cell r="I269">
            <v>0</v>
          </cell>
          <cell r="J269">
            <v>0</v>
          </cell>
          <cell r="K269">
            <v>-807924</v>
          </cell>
        </row>
        <row r="270">
          <cell r="F270">
            <v>0</v>
          </cell>
          <cell r="G270">
            <v>0</v>
          </cell>
          <cell r="H270">
            <v>0</v>
          </cell>
          <cell r="I270">
            <v>0</v>
          </cell>
          <cell r="J270">
            <v>0</v>
          </cell>
          <cell r="K270">
            <v>1</v>
          </cell>
        </row>
        <row r="271">
          <cell r="F271">
            <v>0</v>
          </cell>
          <cell r="G271">
            <v>0</v>
          </cell>
          <cell r="H271">
            <v>0</v>
          </cell>
          <cell r="I271">
            <v>0</v>
          </cell>
          <cell r="J271">
            <v>0</v>
          </cell>
          <cell r="K271">
            <v>0</v>
          </cell>
        </row>
        <row r="272">
          <cell r="F272">
            <v>100204270.98</v>
          </cell>
          <cell r="G272">
            <v>0</v>
          </cell>
          <cell r="H272">
            <v>100204270.98</v>
          </cell>
          <cell r="I272">
            <v>0</v>
          </cell>
          <cell r="J272">
            <v>100204270.98</v>
          </cell>
          <cell r="K272">
            <v>31425932</v>
          </cell>
        </row>
        <row r="273">
          <cell r="F273">
            <v>50998476.229999997</v>
          </cell>
          <cell r="G273">
            <v>0</v>
          </cell>
          <cell r="H273">
            <v>50998476.229999997</v>
          </cell>
          <cell r="I273">
            <v>0</v>
          </cell>
          <cell r="J273">
            <v>50998476.229999997</v>
          </cell>
          <cell r="K273">
            <v>0</v>
          </cell>
        </row>
        <row r="274">
          <cell r="F274">
            <v>423995</v>
          </cell>
          <cell r="G274">
            <v>0</v>
          </cell>
          <cell r="H274">
            <v>423995</v>
          </cell>
          <cell r="I274">
            <v>0</v>
          </cell>
          <cell r="J274">
            <v>423995</v>
          </cell>
          <cell r="K274">
            <v>0</v>
          </cell>
        </row>
        <row r="275">
          <cell r="F275">
            <v>676993</v>
          </cell>
          <cell r="G275">
            <v>0</v>
          </cell>
          <cell r="H275">
            <v>676993</v>
          </cell>
          <cell r="I275">
            <v>0</v>
          </cell>
          <cell r="J275">
            <v>676993</v>
          </cell>
          <cell r="K275">
            <v>676993</v>
          </cell>
        </row>
        <row r="276">
          <cell r="F276">
            <v>12819513</v>
          </cell>
          <cell r="G276">
            <v>0</v>
          </cell>
          <cell r="H276">
            <v>12819513</v>
          </cell>
          <cell r="I276">
            <v>0</v>
          </cell>
          <cell r="J276">
            <v>12819513</v>
          </cell>
          <cell r="K276">
            <v>240000</v>
          </cell>
        </row>
        <row r="277">
          <cell r="F277">
            <v>16080059</v>
          </cell>
          <cell r="G277">
            <v>0</v>
          </cell>
          <cell r="H277">
            <v>16080059</v>
          </cell>
          <cell r="I277">
            <v>0</v>
          </cell>
          <cell r="J277">
            <v>16080059</v>
          </cell>
          <cell r="K277">
            <v>293796</v>
          </cell>
        </row>
        <row r="278">
          <cell r="F278">
            <v>57049720.280000001</v>
          </cell>
          <cell r="G278">
            <v>0</v>
          </cell>
          <cell r="H278">
            <v>57049720.280000001</v>
          </cell>
          <cell r="I278">
            <v>0</v>
          </cell>
          <cell r="J278">
            <v>57049720.280000001</v>
          </cell>
          <cell r="K278">
            <v>44489720</v>
          </cell>
        </row>
        <row r="279">
          <cell r="F279">
            <v>-38138362</v>
          </cell>
          <cell r="G279">
            <v>0</v>
          </cell>
          <cell r="H279">
            <v>-38138362</v>
          </cell>
          <cell r="I279">
            <v>0</v>
          </cell>
          <cell r="J279">
            <v>-38138362</v>
          </cell>
          <cell r="K279">
            <v>0</v>
          </cell>
        </row>
        <row r="280">
          <cell r="F280">
            <v>-6654424</v>
          </cell>
          <cell r="G280">
            <v>0</v>
          </cell>
          <cell r="H280">
            <v>-6654424</v>
          </cell>
          <cell r="I280">
            <v>0</v>
          </cell>
          <cell r="J280">
            <v>-6654424</v>
          </cell>
          <cell r="K280">
            <v>-240000</v>
          </cell>
        </row>
        <row r="281">
          <cell r="F281">
            <v>-1600099</v>
          </cell>
          <cell r="G281">
            <v>0</v>
          </cell>
          <cell r="H281">
            <v>-1600099</v>
          </cell>
          <cell r="I281">
            <v>0</v>
          </cell>
          <cell r="J281">
            <v>-1600099</v>
          </cell>
          <cell r="K281">
            <v>-293796</v>
          </cell>
        </row>
        <row r="282">
          <cell r="F282">
            <v>22708648.739999998</v>
          </cell>
          <cell r="G282">
            <v>0</v>
          </cell>
          <cell r="H282">
            <v>22708648.739999998</v>
          </cell>
          <cell r="I282">
            <v>0</v>
          </cell>
          <cell r="J282">
            <v>22708648.739999998</v>
          </cell>
          <cell r="K282">
            <v>0</v>
          </cell>
        </row>
        <row r="283">
          <cell r="F283">
            <v>19656356.870000001</v>
          </cell>
          <cell r="G283">
            <v>0</v>
          </cell>
          <cell r="H283">
            <v>19656356.870000001</v>
          </cell>
          <cell r="I283">
            <v>0</v>
          </cell>
          <cell r="J283">
            <v>19656356.870000001</v>
          </cell>
          <cell r="K283">
            <v>0</v>
          </cell>
        </row>
        <row r="284">
          <cell r="F284">
            <v>0</v>
          </cell>
          <cell r="G284">
            <v>0</v>
          </cell>
          <cell r="H284">
            <v>0</v>
          </cell>
          <cell r="I284">
            <v>0</v>
          </cell>
          <cell r="J284">
            <v>0</v>
          </cell>
          <cell r="K284">
            <v>0</v>
          </cell>
        </row>
        <row r="285">
          <cell r="F285">
            <v>-5580137.1799999997</v>
          </cell>
          <cell r="G285">
            <v>0</v>
          </cell>
          <cell r="H285">
            <v>-5580137.1799999997</v>
          </cell>
          <cell r="I285">
            <v>0</v>
          </cell>
          <cell r="J285">
            <v>-5580137.1799999997</v>
          </cell>
          <cell r="K285">
            <v>-4445681</v>
          </cell>
        </row>
        <row r="286">
          <cell r="F286">
            <v>-4704750.82</v>
          </cell>
          <cell r="G286">
            <v>0</v>
          </cell>
          <cell r="H286">
            <v>-4704750.82</v>
          </cell>
          <cell r="I286">
            <v>0</v>
          </cell>
          <cell r="J286">
            <v>-4704750.82</v>
          </cell>
          <cell r="K286">
            <v>0</v>
          </cell>
        </row>
        <row r="287">
          <cell r="F287">
            <v>-10338398.65</v>
          </cell>
          <cell r="G287">
            <v>0</v>
          </cell>
          <cell r="H287">
            <v>-10338398.65</v>
          </cell>
          <cell r="I287">
            <v>0</v>
          </cell>
          <cell r="J287">
            <v>-10338398.65</v>
          </cell>
          <cell r="K287">
            <v>0</v>
          </cell>
        </row>
        <row r="288">
          <cell r="F288">
            <v>-115062106.33</v>
          </cell>
          <cell r="G288">
            <v>0</v>
          </cell>
          <cell r="H288">
            <v>-115062106.33</v>
          </cell>
          <cell r="I288">
            <v>0</v>
          </cell>
          <cell r="J288">
            <v>-115062106.33</v>
          </cell>
          <cell r="K288">
            <v>-115062106</v>
          </cell>
        </row>
        <row r="289">
          <cell r="F289">
            <v>98539755.12000002</v>
          </cell>
          <cell r="G289">
            <v>0</v>
          </cell>
          <cell r="H289">
            <v>98539755.12000002</v>
          </cell>
          <cell r="I289">
            <v>0</v>
          </cell>
          <cell r="J289">
            <v>98539755.12000002</v>
          </cell>
          <cell r="K289">
            <v>-42915142</v>
          </cell>
        </row>
        <row r="290">
          <cell r="F290">
            <v>151594175.34000003</v>
          </cell>
          <cell r="G290">
            <v>0</v>
          </cell>
          <cell r="H290">
            <v>151594175.34000003</v>
          </cell>
          <cell r="I290">
            <v>0</v>
          </cell>
          <cell r="J290">
            <v>151594175.34000003</v>
          </cell>
          <cell r="K290">
            <v>78105010</v>
          </cell>
        </row>
        <row r="292">
          <cell r="F292">
            <v>0</v>
          </cell>
          <cell r="G292">
            <v>0</v>
          </cell>
          <cell r="H292">
            <v>0</v>
          </cell>
          <cell r="I292">
            <v>0</v>
          </cell>
          <cell r="J292">
            <v>0</v>
          </cell>
          <cell r="K292">
            <v>0</v>
          </cell>
        </row>
        <row r="294">
          <cell r="F294">
            <v>0</v>
          </cell>
          <cell r="G294">
            <v>0</v>
          </cell>
          <cell r="H294">
            <v>0</v>
          </cell>
          <cell r="I294">
            <v>0</v>
          </cell>
          <cell r="J294">
            <v>0</v>
          </cell>
          <cell r="K294">
            <v>881430</v>
          </cell>
        </row>
        <row r="295">
          <cell r="F295">
            <v>0</v>
          </cell>
          <cell r="G295">
            <v>0</v>
          </cell>
          <cell r="H295">
            <v>0</v>
          </cell>
          <cell r="I295">
            <v>0</v>
          </cell>
          <cell r="J295">
            <v>0</v>
          </cell>
          <cell r="K295">
            <v>-22388</v>
          </cell>
        </row>
        <row r="296">
          <cell r="F296">
            <v>0</v>
          </cell>
          <cell r="G296">
            <v>0</v>
          </cell>
          <cell r="H296">
            <v>0</v>
          </cell>
          <cell r="I296">
            <v>0</v>
          </cell>
          <cell r="J296">
            <v>0</v>
          </cell>
          <cell r="K296">
            <v>656463</v>
          </cell>
        </row>
        <row r="297">
          <cell r="F297">
            <v>0</v>
          </cell>
          <cell r="G297">
            <v>0</v>
          </cell>
          <cell r="H297">
            <v>0</v>
          </cell>
          <cell r="I297">
            <v>0</v>
          </cell>
          <cell r="J297">
            <v>0</v>
          </cell>
          <cell r="K297">
            <v>-492325</v>
          </cell>
        </row>
        <row r="298">
          <cell r="F298">
            <v>0</v>
          </cell>
          <cell r="G298">
            <v>0</v>
          </cell>
          <cell r="H298">
            <v>0</v>
          </cell>
          <cell r="I298">
            <v>0</v>
          </cell>
          <cell r="J298">
            <v>0</v>
          </cell>
          <cell r="K298">
            <v>1023180</v>
          </cell>
        </row>
        <row r="299">
          <cell r="F299">
            <v>98536336</v>
          </cell>
          <cell r="G299">
            <v>0</v>
          </cell>
          <cell r="H299">
            <v>98536336</v>
          </cell>
          <cell r="I299">
            <v>0</v>
          </cell>
          <cell r="J299">
            <v>98536336</v>
          </cell>
          <cell r="K299">
            <v>178190009</v>
          </cell>
        </row>
        <row r="300">
          <cell r="F300">
            <v>656463.24</v>
          </cell>
          <cell r="G300">
            <v>0</v>
          </cell>
          <cell r="H300">
            <v>656463.24</v>
          </cell>
          <cell r="I300">
            <v>0</v>
          </cell>
          <cell r="J300">
            <v>656463.24</v>
          </cell>
          <cell r="K300">
            <v>0</v>
          </cell>
        </row>
        <row r="301">
          <cell r="F301">
            <v>881430</v>
          </cell>
          <cell r="G301">
            <v>0</v>
          </cell>
          <cell r="H301">
            <v>881430</v>
          </cell>
          <cell r="I301">
            <v>0</v>
          </cell>
          <cell r="J301">
            <v>881430</v>
          </cell>
          <cell r="K301">
            <v>0</v>
          </cell>
        </row>
        <row r="302">
          <cell r="F302">
            <v>-5304128.87</v>
          </cell>
          <cell r="G302">
            <v>0</v>
          </cell>
          <cell r="H302">
            <v>-5304128.87</v>
          </cell>
          <cell r="I302">
            <v>0</v>
          </cell>
          <cell r="J302">
            <v>-5304128.87</v>
          </cell>
          <cell r="K302">
            <v>-4781375</v>
          </cell>
        </row>
        <row r="303">
          <cell r="F303">
            <v>-541550.47</v>
          </cell>
          <cell r="G303">
            <v>0</v>
          </cell>
          <cell r="H303">
            <v>-541550.47</v>
          </cell>
          <cell r="I303">
            <v>0</v>
          </cell>
          <cell r="J303">
            <v>-541550.47</v>
          </cell>
          <cell r="K303">
            <v>0</v>
          </cell>
        </row>
        <row r="304">
          <cell r="F304">
            <v>-66459.820000000007</v>
          </cell>
          <cell r="G304">
            <v>0</v>
          </cell>
          <cell r="H304">
            <v>-66459.820000000007</v>
          </cell>
          <cell r="I304">
            <v>0</v>
          </cell>
          <cell r="J304">
            <v>-66459.820000000007</v>
          </cell>
          <cell r="K304">
            <v>0</v>
          </cell>
        </row>
        <row r="305">
          <cell r="F305">
            <v>61866308.060000002</v>
          </cell>
          <cell r="G305">
            <v>0</v>
          </cell>
          <cell r="H305">
            <v>61866308.060000002</v>
          </cell>
          <cell r="I305">
            <v>0</v>
          </cell>
          <cell r="J305">
            <v>61866308.060000002</v>
          </cell>
          <cell r="K305">
            <v>0</v>
          </cell>
        </row>
        <row r="306">
          <cell r="F306">
            <v>13009800</v>
          </cell>
          <cell r="G306">
            <v>0</v>
          </cell>
          <cell r="H306">
            <v>13009800</v>
          </cell>
          <cell r="I306">
            <v>0</v>
          </cell>
          <cell r="J306">
            <v>13009800</v>
          </cell>
          <cell r="K306">
            <v>0</v>
          </cell>
        </row>
        <row r="307">
          <cell r="F307">
            <v>-40217.24</v>
          </cell>
          <cell r="G307">
            <v>0</v>
          </cell>
          <cell r="H307">
            <v>-40217.24</v>
          </cell>
          <cell r="I307">
            <v>0</v>
          </cell>
          <cell r="J307">
            <v>-40217.24</v>
          </cell>
          <cell r="K307">
            <v>0</v>
          </cell>
        </row>
        <row r="308">
          <cell r="F308">
            <v>-4116372.34</v>
          </cell>
          <cell r="G308">
            <v>0</v>
          </cell>
          <cell r="H308">
            <v>-4116372.34</v>
          </cell>
          <cell r="I308">
            <v>0</v>
          </cell>
          <cell r="J308">
            <v>-4116372.34</v>
          </cell>
          <cell r="K308">
            <v>0</v>
          </cell>
        </row>
        <row r="309">
          <cell r="F309">
            <v>0</v>
          </cell>
          <cell r="G309">
            <v>0</v>
          </cell>
          <cell r="H309">
            <v>0</v>
          </cell>
          <cell r="I309">
            <v>0</v>
          </cell>
          <cell r="J309">
            <v>0</v>
          </cell>
          <cell r="K309">
            <v>0</v>
          </cell>
        </row>
        <row r="310">
          <cell r="F310">
            <v>164881608.55999997</v>
          </cell>
          <cell r="G310">
            <v>0</v>
          </cell>
          <cell r="H310">
            <v>164881608.55999997</v>
          </cell>
          <cell r="I310">
            <v>0</v>
          </cell>
          <cell r="J310">
            <v>164881608.55999997</v>
          </cell>
          <cell r="K310">
            <v>173408634</v>
          </cell>
        </row>
        <row r="311">
          <cell r="F311">
            <v>164881608.55999997</v>
          </cell>
          <cell r="G311">
            <v>0</v>
          </cell>
          <cell r="H311">
            <v>164881608.55999997</v>
          </cell>
          <cell r="I311">
            <v>0</v>
          </cell>
          <cell r="J311">
            <v>164881608.55999997</v>
          </cell>
          <cell r="K311">
            <v>174431814</v>
          </cell>
        </row>
        <row r="313">
          <cell r="F313">
            <v>0</v>
          </cell>
          <cell r="G313">
            <v>0</v>
          </cell>
          <cell r="H313">
            <v>0</v>
          </cell>
          <cell r="I313">
            <v>0</v>
          </cell>
          <cell r="J313">
            <v>0</v>
          </cell>
          <cell r="K313">
            <v>48072</v>
          </cell>
        </row>
        <row r="314">
          <cell r="F314">
            <v>0</v>
          </cell>
          <cell r="G314">
            <v>0</v>
          </cell>
          <cell r="H314">
            <v>0</v>
          </cell>
          <cell r="I314">
            <v>0</v>
          </cell>
          <cell r="J314">
            <v>0</v>
          </cell>
          <cell r="K314">
            <v>0</v>
          </cell>
        </row>
        <row r="315">
          <cell r="F315">
            <v>0</v>
          </cell>
          <cell r="G315">
            <v>0</v>
          </cell>
          <cell r="H315">
            <v>0</v>
          </cell>
          <cell r="I315">
            <v>0</v>
          </cell>
          <cell r="J315">
            <v>0</v>
          </cell>
          <cell r="K315">
            <v>0</v>
          </cell>
        </row>
        <row r="316">
          <cell r="F316">
            <v>0</v>
          </cell>
          <cell r="G316">
            <v>0</v>
          </cell>
          <cell r="H316">
            <v>0</v>
          </cell>
          <cell r="I316">
            <v>0</v>
          </cell>
          <cell r="J316">
            <v>0</v>
          </cell>
          <cell r="K316">
            <v>0</v>
          </cell>
        </row>
        <row r="317">
          <cell r="F317">
            <v>0</v>
          </cell>
          <cell r="G317">
            <v>0</v>
          </cell>
          <cell r="H317">
            <v>0</v>
          </cell>
          <cell r="I317">
            <v>0</v>
          </cell>
          <cell r="J317">
            <v>0</v>
          </cell>
          <cell r="K317">
            <v>1281</v>
          </cell>
        </row>
        <row r="318">
          <cell r="F318">
            <v>0</v>
          </cell>
          <cell r="G318">
            <v>0</v>
          </cell>
          <cell r="H318">
            <v>0</v>
          </cell>
          <cell r="I318">
            <v>0</v>
          </cell>
          <cell r="J318">
            <v>0</v>
          </cell>
          <cell r="K318">
            <v>-35269</v>
          </cell>
        </row>
        <row r="319">
          <cell r="F319">
            <v>0</v>
          </cell>
          <cell r="G319">
            <v>0</v>
          </cell>
          <cell r="H319">
            <v>0</v>
          </cell>
          <cell r="I319">
            <v>0</v>
          </cell>
          <cell r="J319">
            <v>0</v>
          </cell>
          <cell r="K319">
            <v>-1437</v>
          </cell>
        </row>
        <row r="320">
          <cell r="F320">
            <v>0</v>
          </cell>
          <cell r="G320">
            <v>0</v>
          </cell>
          <cell r="H320">
            <v>0</v>
          </cell>
          <cell r="I320">
            <v>0</v>
          </cell>
          <cell r="J320">
            <v>0</v>
          </cell>
          <cell r="K320">
            <v>12647</v>
          </cell>
        </row>
        <row r="321">
          <cell r="F321">
            <v>0</v>
          </cell>
          <cell r="G321">
            <v>0</v>
          </cell>
          <cell r="H321">
            <v>0</v>
          </cell>
          <cell r="I321">
            <v>0</v>
          </cell>
          <cell r="J321">
            <v>0</v>
          </cell>
          <cell r="K321">
            <v>0</v>
          </cell>
        </row>
        <row r="322">
          <cell r="F322">
            <v>0</v>
          </cell>
          <cell r="G322">
            <v>0</v>
          </cell>
          <cell r="H322">
            <v>0</v>
          </cell>
          <cell r="I322">
            <v>0</v>
          </cell>
          <cell r="J322">
            <v>0</v>
          </cell>
          <cell r="K322">
            <v>9958857</v>
          </cell>
        </row>
        <row r="323">
          <cell r="F323">
            <v>0</v>
          </cell>
          <cell r="G323">
            <v>0</v>
          </cell>
          <cell r="H323">
            <v>0</v>
          </cell>
          <cell r="I323">
            <v>0</v>
          </cell>
          <cell r="J323">
            <v>0</v>
          </cell>
          <cell r="K323">
            <v>30193</v>
          </cell>
        </row>
        <row r="324">
          <cell r="F324">
            <v>0</v>
          </cell>
          <cell r="G324">
            <v>0</v>
          </cell>
          <cell r="H324">
            <v>0</v>
          </cell>
          <cell r="I324">
            <v>0</v>
          </cell>
          <cell r="J324">
            <v>0</v>
          </cell>
          <cell r="K324">
            <v>119418</v>
          </cell>
        </row>
        <row r="325">
          <cell r="F325">
            <v>0</v>
          </cell>
          <cell r="G325">
            <v>0</v>
          </cell>
          <cell r="H325">
            <v>0</v>
          </cell>
          <cell r="I325">
            <v>0</v>
          </cell>
          <cell r="J325">
            <v>0</v>
          </cell>
          <cell r="K325">
            <v>880297</v>
          </cell>
        </row>
        <row r="326">
          <cell r="F326">
            <v>0</v>
          </cell>
          <cell r="G326">
            <v>0</v>
          </cell>
          <cell r="H326">
            <v>0</v>
          </cell>
          <cell r="I326">
            <v>0</v>
          </cell>
          <cell r="J326">
            <v>0</v>
          </cell>
          <cell r="K326">
            <v>0</v>
          </cell>
        </row>
        <row r="327">
          <cell r="F327">
            <v>0</v>
          </cell>
          <cell r="G327">
            <v>0</v>
          </cell>
          <cell r="H327">
            <v>0</v>
          </cell>
          <cell r="I327">
            <v>0</v>
          </cell>
          <cell r="J327">
            <v>0</v>
          </cell>
          <cell r="K327">
            <v>479376</v>
          </cell>
        </row>
        <row r="328">
          <cell r="F328">
            <v>0</v>
          </cell>
          <cell r="G328">
            <v>0</v>
          </cell>
          <cell r="H328">
            <v>0</v>
          </cell>
          <cell r="I328">
            <v>0</v>
          </cell>
          <cell r="J328">
            <v>0</v>
          </cell>
          <cell r="K328">
            <v>0</v>
          </cell>
        </row>
        <row r="329">
          <cell r="F329">
            <v>0</v>
          </cell>
          <cell r="G329">
            <v>0</v>
          </cell>
          <cell r="H329">
            <v>0</v>
          </cell>
          <cell r="I329">
            <v>0</v>
          </cell>
          <cell r="J329">
            <v>0</v>
          </cell>
          <cell r="K329">
            <v>0</v>
          </cell>
        </row>
        <row r="330">
          <cell r="F330">
            <v>0</v>
          </cell>
          <cell r="G330">
            <v>0</v>
          </cell>
          <cell r="H330">
            <v>0</v>
          </cell>
          <cell r="I330">
            <v>0</v>
          </cell>
          <cell r="J330">
            <v>0</v>
          </cell>
          <cell r="K330">
            <v>0</v>
          </cell>
        </row>
        <row r="331">
          <cell r="F331">
            <v>0</v>
          </cell>
          <cell r="G331">
            <v>0</v>
          </cell>
          <cell r="H331">
            <v>0</v>
          </cell>
          <cell r="I331">
            <v>0</v>
          </cell>
          <cell r="J331">
            <v>0</v>
          </cell>
          <cell r="K331">
            <v>0</v>
          </cell>
        </row>
        <row r="332">
          <cell r="F332">
            <v>0</v>
          </cell>
          <cell r="G332">
            <v>0</v>
          </cell>
          <cell r="H332">
            <v>0</v>
          </cell>
          <cell r="I332">
            <v>0</v>
          </cell>
          <cell r="J332">
            <v>0</v>
          </cell>
          <cell r="K332">
            <v>0</v>
          </cell>
        </row>
        <row r="333">
          <cell r="F333">
            <v>0</v>
          </cell>
          <cell r="G333">
            <v>0</v>
          </cell>
          <cell r="H333">
            <v>0</v>
          </cell>
          <cell r="I333">
            <v>0</v>
          </cell>
          <cell r="J333">
            <v>0</v>
          </cell>
          <cell r="K333">
            <v>0</v>
          </cell>
        </row>
        <row r="334">
          <cell r="F334">
            <v>0</v>
          </cell>
          <cell r="G334">
            <v>0</v>
          </cell>
          <cell r="H334">
            <v>0</v>
          </cell>
          <cell r="I334">
            <v>0</v>
          </cell>
          <cell r="J334">
            <v>0</v>
          </cell>
          <cell r="K334">
            <v>0</v>
          </cell>
        </row>
        <row r="335">
          <cell r="F335">
            <v>0</v>
          </cell>
          <cell r="G335">
            <v>0</v>
          </cell>
          <cell r="H335">
            <v>0</v>
          </cell>
          <cell r="I335">
            <v>0</v>
          </cell>
          <cell r="J335">
            <v>0</v>
          </cell>
          <cell r="K335">
            <v>0</v>
          </cell>
        </row>
        <row r="336">
          <cell r="F336">
            <v>0</v>
          </cell>
          <cell r="G336">
            <v>0</v>
          </cell>
          <cell r="H336">
            <v>0</v>
          </cell>
          <cell r="I336">
            <v>0</v>
          </cell>
          <cell r="J336">
            <v>0</v>
          </cell>
          <cell r="K336">
            <v>47822</v>
          </cell>
        </row>
        <row r="337">
          <cell r="F337">
            <v>0</v>
          </cell>
          <cell r="G337">
            <v>0</v>
          </cell>
          <cell r="H337">
            <v>0</v>
          </cell>
          <cell r="I337">
            <v>0</v>
          </cell>
          <cell r="J337">
            <v>0</v>
          </cell>
          <cell r="K337">
            <v>-7507142</v>
          </cell>
        </row>
        <row r="338">
          <cell r="F338">
            <v>0</v>
          </cell>
          <cell r="G338">
            <v>0</v>
          </cell>
          <cell r="H338">
            <v>0</v>
          </cell>
          <cell r="I338">
            <v>0</v>
          </cell>
          <cell r="J338">
            <v>0</v>
          </cell>
          <cell r="K338">
            <v>-93344</v>
          </cell>
        </row>
        <row r="339">
          <cell r="F339">
            <v>0</v>
          </cell>
          <cell r="G339">
            <v>0</v>
          </cell>
          <cell r="H339">
            <v>0</v>
          </cell>
          <cell r="I339">
            <v>0</v>
          </cell>
          <cell r="J339">
            <v>0</v>
          </cell>
          <cell r="K339">
            <v>-65390</v>
          </cell>
        </row>
        <row r="340">
          <cell r="F340">
            <v>0</v>
          </cell>
          <cell r="G340">
            <v>0</v>
          </cell>
          <cell r="H340">
            <v>0</v>
          </cell>
          <cell r="I340">
            <v>0</v>
          </cell>
          <cell r="J340">
            <v>0</v>
          </cell>
          <cell r="K340">
            <v>0</v>
          </cell>
        </row>
        <row r="341">
          <cell r="F341">
            <v>0</v>
          </cell>
          <cell r="G341">
            <v>0</v>
          </cell>
          <cell r="H341">
            <v>0</v>
          </cell>
          <cell r="I341">
            <v>0</v>
          </cell>
          <cell r="J341">
            <v>0</v>
          </cell>
          <cell r="K341">
            <v>-779356</v>
          </cell>
        </row>
        <row r="342">
          <cell r="F342">
            <v>0</v>
          </cell>
          <cell r="G342">
            <v>0</v>
          </cell>
          <cell r="H342">
            <v>0</v>
          </cell>
          <cell r="I342">
            <v>0</v>
          </cell>
          <cell r="J342">
            <v>0</v>
          </cell>
          <cell r="K342">
            <v>-440592</v>
          </cell>
        </row>
        <row r="343">
          <cell r="F343">
            <v>0</v>
          </cell>
          <cell r="G343">
            <v>0</v>
          </cell>
          <cell r="H343">
            <v>0</v>
          </cell>
          <cell r="I343">
            <v>0</v>
          </cell>
          <cell r="J343">
            <v>0</v>
          </cell>
          <cell r="K343">
            <v>0</v>
          </cell>
        </row>
        <row r="344">
          <cell r="F344">
            <v>0</v>
          </cell>
          <cell r="G344">
            <v>0</v>
          </cell>
          <cell r="H344">
            <v>0</v>
          </cell>
          <cell r="I344">
            <v>0</v>
          </cell>
          <cell r="J344">
            <v>0</v>
          </cell>
          <cell r="K344">
            <v>2630139</v>
          </cell>
        </row>
        <row r="345">
          <cell r="F345">
            <v>0</v>
          </cell>
          <cell r="G345">
            <v>0</v>
          </cell>
          <cell r="H345">
            <v>0</v>
          </cell>
          <cell r="I345">
            <v>0</v>
          </cell>
          <cell r="J345">
            <v>0</v>
          </cell>
          <cell r="K345">
            <v>828397</v>
          </cell>
        </row>
        <row r="346">
          <cell r="F346">
            <v>0</v>
          </cell>
          <cell r="G346">
            <v>0</v>
          </cell>
          <cell r="H346">
            <v>0</v>
          </cell>
          <cell r="I346">
            <v>0</v>
          </cell>
          <cell r="J346">
            <v>0</v>
          </cell>
          <cell r="K346">
            <v>0</v>
          </cell>
        </row>
        <row r="347">
          <cell r="F347">
            <v>0</v>
          </cell>
          <cell r="G347">
            <v>0</v>
          </cell>
          <cell r="H347">
            <v>0</v>
          </cell>
          <cell r="I347">
            <v>0</v>
          </cell>
          <cell r="J347">
            <v>0</v>
          </cell>
          <cell r="K347">
            <v>12345</v>
          </cell>
        </row>
        <row r="348">
          <cell r="F348">
            <v>0</v>
          </cell>
          <cell r="G348">
            <v>0</v>
          </cell>
          <cell r="H348">
            <v>0</v>
          </cell>
          <cell r="I348">
            <v>0</v>
          </cell>
          <cell r="J348">
            <v>0</v>
          </cell>
          <cell r="K348">
            <v>219826</v>
          </cell>
        </row>
        <row r="349">
          <cell r="F349">
            <v>0</v>
          </cell>
          <cell r="G349">
            <v>0</v>
          </cell>
          <cell r="H349">
            <v>0</v>
          </cell>
          <cell r="I349">
            <v>0</v>
          </cell>
          <cell r="J349">
            <v>0</v>
          </cell>
          <cell r="K349">
            <v>0</v>
          </cell>
        </row>
        <row r="350">
          <cell r="F350">
            <v>0</v>
          </cell>
          <cell r="G350">
            <v>0</v>
          </cell>
          <cell r="H350">
            <v>0</v>
          </cell>
          <cell r="I350">
            <v>0</v>
          </cell>
          <cell r="J350">
            <v>0</v>
          </cell>
          <cell r="K350">
            <v>0</v>
          </cell>
        </row>
        <row r="351">
          <cell r="F351">
            <v>0</v>
          </cell>
          <cell r="G351">
            <v>0</v>
          </cell>
          <cell r="H351">
            <v>0</v>
          </cell>
          <cell r="I351">
            <v>0</v>
          </cell>
          <cell r="J351">
            <v>0</v>
          </cell>
          <cell r="K351">
            <v>0</v>
          </cell>
        </row>
        <row r="352">
          <cell r="F352">
            <v>0</v>
          </cell>
          <cell r="G352">
            <v>0</v>
          </cell>
          <cell r="H352">
            <v>0</v>
          </cell>
          <cell r="I352">
            <v>0</v>
          </cell>
          <cell r="J352">
            <v>0</v>
          </cell>
          <cell r="K352">
            <v>0</v>
          </cell>
        </row>
        <row r="353">
          <cell r="F353">
            <v>0</v>
          </cell>
          <cell r="G353">
            <v>0</v>
          </cell>
          <cell r="H353">
            <v>0</v>
          </cell>
          <cell r="I353">
            <v>0</v>
          </cell>
          <cell r="J353">
            <v>0</v>
          </cell>
          <cell r="K353">
            <v>3550</v>
          </cell>
        </row>
        <row r="354">
          <cell r="F354">
            <v>0</v>
          </cell>
          <cell r="G354">
            <v>0</v>
          </cell>
          <cell r="H354">
            <v>0</v>
          </cell>
          <cell r="I354">
            <v>0</v>
          </cell>
          <cell r="J354">
            <v>0</v>
          </cell>
          <cell r="K354">
            <v>-610746</v>
          </cell>
        </row>
        <row r="355">
          <cell r="F355">
            <v>0</v>
          </cell>
          <cell r="G355">
            <v>0</v>
          </cell>
          <cell r="H355">
            <v>0</v>
          </cell>
          <cell r="I355">
            <v>0</v>
          </cell>
          <cell r="J355">
            <v>0</v>
          </cell>
          <cell r="K355">
            <v>-6396</v>
          </cell>
        </row>
        <row r="356">
          <cell r="F356">
            <v>0</v>
          </cell>
          <cell r="G356">
            <v>0</v>
          </cell>
          <cell r="H356">
            <v>0</v>
          </cell>
          <cell r="I356">
            <v>0</v>
          </cell>
          <cell r="J356">
            <v>0</v>
          </cell>
          <cell r="K356">
            <v>-7296</v>
          </cell>
        </row>
        <row r="357">
          <cell r="F357">
            <v>0</v>
          </cell>
          <cell r="G357">
            <v>0</v>
          </cell>
          <cell r="H357">
            <v>0</v>
          </cell>
          <cell r="I357">
            <v>0</v>
          </cell>
          <cell r="J357">
            <v>0</v>
          </cell>
          <cell r="K357">
            <v>0</v>
          </cell>
        </row>
        <row r="358">
          <cell r="F358">
            <v>0</v>
          </cell>
          <cell r="G358">
            <v>0</v>
          </cell>
          <cell r="H358">
            <v>0</v>
          </cell>
          <cell r="I358">
            <v>0</v>
          </cell>
          <cell r="J358">
            <v>0</v>
          </cell>
          <cell r="K358">
            <v>-100344</v>
          </cell>
        </row>
        <row r="359">
          <cell r="F359">
            <v>0</v>
          </cell>
          <cell r="G359">
            <v>0</v>
          </cell>
          <cell r="H359">
            <v>0</v>
          </cell>
          <cell r="I359">
            <v>0</v>
          </cell>
          <cell r="J359">
            <v>0</v>
          </cell>
          <cell r="K359">
            <v>-59547</v>
          </cell>
        </row>
        <row r="360">
          <cell r="F360">
            <v>0</v>
          </cell>
          <cell r="G360">
            <v>0</v>
          </cell>
          <cell r="H360">
            <v>0</v>
          </cell>
          <cell r="I360">
            <v>0</v>
          </cell>
          <cell r="J360">
            <v>0</v>
          </cell>
          <cell r="K360">
            <v>0</v>
          </cell>
        </row>
        <row r="361">
          <cell r="F361">
            <v>0</v>
          </cell>
          <cell r="G361">
            <v>0</v>
          </cell>
          <cell r="H361">
            <v>0</v>
          </cell>
          <cell r="I361">
            <v>0</v>
          </cell>
          <cell r="J361">
            <v>0</v>
          </cell>
          <cell r="K361">
            <v>279789</v>
          </cell>
        </row>
        <row r="362">
          <cell r="F362">
            <v>922577.37</v>
          </cell>
          <cell r="G362">
            <v>0</v>
          </cell>
          <cell r="H362">
            <v>922577.37</v>
          </cell>
          <cell r="I362">
            <v>0</v>
          </cell>
          <cell r="J362">
            <v>922577.37</v>
          </cell>
          <cell r="K362">
            <v>1102921</v>
          </cell>
        </row>
        <row r="363">
          <cell r="F363">
            <v>10289.75</v>
          </cell>
          <cell r="G363">
            <v>0</v>
          </cell>
          <cell r="H363">
            <v>10289.75</v>
          </cell>
          <cell r="I363">
            <v>0</v>
          </cell>
          <cell r="J363">
            <v>10289.75</v>
          </cell>
          <cell r="K363">
            <v>50057</v>
          </cell>
        </row>
        <row r="364">
          <cell r="F364">
            <v>36410.699999999997</v>
          </cell>
          <cell r="G364">
            <v>0</v>
          </cell>
          <cell r="H364">
            <v>36410.699999999997</v>
          </cell>
          <cell r="I364">
            <v>0</v>
          </cell>
          <cell r="J364">
            <v>36410.699999999997</v>
          </cell>
          <cell r="K364">
            <v>10868</v>
          </cell>
        </row>
        <row r="365">
          <cell r="F365">
            <v>300096.46999999997</v>
          </cell>
          <cell r="G365">
            <v>0</v>
          </cell>
          <cell r="H365">
            <v>300096.46999999997</v>
          </cell>
          <cell r="I365">
            <v>0</v>
          </cell>
          <cell r="J365">
            <v>300096.46999999997</v>
          </cell>
          <cell r="K365">
            <v>132824</v>
          </cell>
        </row>
        <row r="366">
          <cell r="F366">
            <v>250</v>
          </cell>
          <cell r="G366">
            <v>0</v>
          </cell>
          <cell r="H366">
            <v>250</v>
          </cell>
          <cell r="I366">
            <v>0</v>
          </cell>
          <cell r="J366">
            <v>250</v>
          </cell>
          <cell r="K366">
            <v>0</v>
          </cell>
        </row>
        <row r="367">
          <cell r="F367">
            <v>0</v>
          </cell>
          <cell r="G367">
            <v>0</v>
          </cell>
          <cell r="H367">
            <v>0</v>
          </cell>
          <cell r="I367">
            <v>0</v>
          </cell>
          <cell r="J367">
            <v>0</v>
          </cell>
          <cell r="K367">
            <v>0</v>
          </cell>
        </row>
        <row r="368">
          <cell r="F368">
            <v>0</v>
          </cell>
          <cell r="G368">
            <v>0</v>
          </cell>
          <cell r="H368">
            <v>0</v>
          </cell>
          <cell r="I368">
            <v>0</v>
          </cell>
          <cell r="J368">
            <v>0</v>
          </cell>
          <cell r="K368">
            <v>0</v>
          </cell>
        </row>
        <row r="369">
          <cell r="F369">
            <v>-29437.599999999999</v>
          </cell>
          <cell r="G369">
            <v>0</v>
          </cell>
          <cell r="H369">
            <v>-29437.599999999999</v>
          </cell>
          <cell r="I369">
            <v>0</v>
          </cell>
          <cell r="J369">
            <v>-29437.599999999999</v>
          </cell>
          <cell r="K369">
            <v>0</v>
          </cell>
        </row>
        <row r="370">
          <cell r="F370">
            <v>0</v>
          </cell>
          <cell r="G370">
            <v>0</v>
          </cell>
          <cell r="H370">
            <v>0</v>
          </cell>
          <cell r="I370">
            <v>0</v>
          </cell>
          <cell r="J370">
            <v>0</v>
          </cell>
          <cell r="K370">
            <v>0</v>
          </cell>
        </row>
        <row r="371">
          <cell r="F371">
            <v>18103.830000000002</v>
          </cell>
          <cell r="G371">
            <v>0</v>
          </cell>
          <cell r="H371">
            <v>18103.830000000002</v>
          </cell>
          <cell r="I371">
            <v>0</v>
          </cell>
          <cell r="J371">
            <v>18103.830000000002</v>
          </cell>
          <cell r="K371">
            <v>8979</v>
          </cell>
        </row>
        <row r="372">
          <cell r="F372">
            <v>-348251.45</v>
          </cell>
          <cell r="G372">
            <v>0</v>
          </cell>
          <cell r="H372">
            <v>-348251.45</v>
          </cell>
          <cell r="I372">
            <v>0</v>
          </cell>
          <cell r="J372">
            <v>-348251.45</v>
          </cell>
          <cell r="K372">
            <v>-626715</v>
          </cell>
        </row>
        <row r="373">
          <cell r="F373">
            <v>0</v>
          </cell>
          <cell r="G373">
            <v>0</v>
          </cell>
          <cell r="H373">
            <v>0</v>
          </cell>
          <cell r="I373">
            <v>0</v>
          </cell>
          <cell r="J373">
            <v>0</v>
          </cell>
          <cell r="K373">
            <v>-7445</v>
          </cell>
        </row>
        <row r="374">
          <cell r="F374">
            <v>0</v>
          </cell>
          <cell r="G374">
            <v>0</v>
          </cell>
          <cell r="H374">
            <v>0</v>
          </cell>
          <cell r="I374">
            <v>0</v>
          </cell>
          <cell r="J374">
            <v>0</v>
          </cell>
          <cell r="K374">
            <v>-8630</v>
          </cell>
        </row>
        <row r="375">
          <cell r="F375">
            <v>0</v>
          </cell>
          <cell r="G375">
            <v>0</v>
          </cell>
          <cell r="H375">
            <v>0</v>
          </cell>
          <cell r="I375">
            <v>0</v>
          </cell>
          <cell r="J375">
            <v>0</v>
          </cell>
          <cell r="K375">
            <v>0</v>
          </cell>
        </row>
        <row r="376">
          <cell r="F376">
            <v>0</v>
          </cell>
          <cell r="G376">
            <v>0</v>
          </cell>
          <cell r="H376">
            <v>0</v>
          </cell>
          <cell r="I376">
            <v>0</v>
          </cell>
          <cell r="J376">
            <v>0</v>
          </cell>
          <cell r="K376">
            <v>-149814</v>
          </cell>
        </row>
        <row r="377">
          <cell r="F377">
            <v>0</v>
          </cell>
          <cell r="G377">
            <v>0</v>
          </cell>
          <cell r="H377">
            <v>0</v>
          </cell>
          <cell r="I377">
            <v>0</v>
          </cell>
          <cell r="J377">
            <v>0</v>
          </cell>
          <cell r="K377">
            <v>-87380</v>
          </cell>
        </row>
        <row r="378">
          <cell r="F378">
            <v>910039.07</v>
          </cell>
          <cell r="G378">
            <v>0</v>
          </cell>
          <cell r="H378">
            <v>910039.07</v>
          </cell>
          <cell r="I378">
            <v>0</v>
          </cell>
          <cell r="J378">
            <v>910039.07</v>
          </cell>
          <cell r="K378">
            <v>425665</v>
          </cell>
        </row>
        <row r="379">
          <cell r="F379">
            <v>0</v>
          </cell>
          <cell r="G379">
            <v>0</v>
          </cell>
          <cell r="H379">
            <v>0</v>
          </cell>
          <cell r="I379">
            <v>0</v>
          </cell>
          <cell r="J379">
            <v>0</v>
          </cell>
          <cell r="K379">
            <v>606516</v>
          </cell>
        </row>
        <row r="380">
          <cell r="F380">
            <v>0</v>
          </cell>
          <cell r="G380">
            <v>0</v>
          </cell>
          <cell r="H380">
            <v>0</v>
          </cell>
          <cell r="I380">
            <v>0</v>
          </cell>
          <cell r="J380">
            <v>0</v>
          </cell>
          <cell r="K380">
            <v>0</v>
          </cell>
        </row>
        <row r="381">
          <cell r="F381">
            <v>0</v>
          </cell>
          <cell r="G381">
            <v>0</v>
          </cell>
          <cell r="H381">
            <v>0</v>
          </cell>
          <cell r="I381">
            <v>0</v>
          </cell>
          <cell r="J381">
            <v>0</v>
          </cell>
          <cell r="K381">
            <v>8233</v>
          </cell>
        </row>
        <row r="382">
          <cell r="F382">
            <v>0</v>
          </cell>
          <cell r="G382">
            <v>0</v>
          </cell>
          <cell r="H382">
            <v>0</v>
          </cell>
          <cell r="I382">
            <v>0</v>
          </cell>
          <cell r="J382">
            <v>0</v>
          </cell>
          <cell r="K382">
            <v>87623</v>
          </cell>
        </row>
        <row r="383">
          <cell r="F383">
            <v>0</v>
          </cell>
          <cell r="G383">
            <v>0</v>
          </cell>
          <cell r="H383">
            <v>0</v>
          </cell>
          <cell r="I383">
            <v>0</v>
          </cell>
          <cell r="J383">
            <v>0</v>
          </cell>
          <cell r="K383">
            <v>0</v>
          </cell>
        </row>
        <row r="384">
          <cell r="F384">
            <v>0</v>
          </cell>
          <cell r="G384">
            <v>0</v>
          </cell>
          <cell r="H384">
            <v>0</v>
          </cell>
          <cell r="I384">
            <v>0</v>
          </cell>
          <cell r="J384">
            <v>0</v>
          </cell>
          <cell r="K384">
            <v>8817</v>
          </cell>
        </row>
        <row r="385">
          <cell r="F385">
            <v>0</v>
          </cell>
          <cell r="G385">
            <v>0</v>
          </cell>
          <cell r="H385">
            <v>0</v>
          </cell>
          <cell r="I385">
            <v>0</v>
          </cell>
          <cell r="J385">
            <v>0</v>
          </cell>
          <cell r="K385">
            <v>0</v>
          </cell>
        </row>
        <row r="386">
          <cell r="F386">
            <v>0</v>
          </cell>
          <cell r="G386">
            <v>0</v>
          </cell>
          <cell r="H386">
            <v>0</v>
          </cell>
          <cell r="I386">
            <v>0</v>
          </cell>
          <cell r="J386">
            <v>0</v>
          </cell>
          <cell r="K386">
            <v>2332</v>
          </cell>
        </row>
        <row r="387">
          <cell r="F387">
            <v>0</v>
          </cell>
          <cell r="G387">
            <v>0</v>
          </cell>
          <cell r="H387">
            <v>0</v>
          </cell>
          <cell r="I387">
            <v>0</v>
          </cell>
          <cell r="J387">
            <v>0</v>
          </cell>
          <cell r="K387">
            <v>-350750</v>
          </cell>
        </row>
        <row r="388">
          <cell r="F388">
            <v>0</v>
          </cell>
          <cell r="G388">
            <v>0</v>
          </cell>
          <cell r="H388">
            <v>0</v>
          </cell>
          <cell r="I388">
            <v>0</v>
          </cell>
          <cell r="J388">
            <v>0</v>
          </cell>
          <cell r="K388">
            <v>-3753</v>
          </cell>
        </row>
        <row r="389">
          <cell r="F389">
            <v>0</v>
          </cell>
          <cell r="G389">
            <v>0</v>
          </cell>
          <cell r="H389">
            <v>0</v>
          </cell>
          <cell r="I389">
            <v>0</v>
          </cell>
          <cell r="J389">
            <v>0</v>
          </cell>
          <cell r="K389">
            <v>-3107</v>
          </cell>
        </row>
        <row r="390">
          <cell r="F390">
            <v>0</v>
          </cell>
          <cell r="G390">
            <v>0</v>
          </cell>
          <cell r="H390">
            <v>0</v>
          </cell>
          <cell r="I390">
            <v>0</v>
          </cell>
          <cell r="J390">
            <v>0</v>
          </cell>
          <cell r="K390">
            <v>0</v>
          </cell>
        </row>
        <row r="391">
          <cell r="F391">
            <v>0</v>
          </cell>
          <cell r="G391">
            <v>0</v>
          </cell>
          <cell r="H391">
            <v>0</v>
          </cell>
          <cell r="I391">
            <v>0</v>
          </cell>
          <cell r="J391">
            <v>0</v>
          </cell>
          <cell r="K391">
            <v>-70471</v>
          </cell>
        </row>
        <row r="392">
          <cell r="F392">
            <v>0</v>
          </cell>
          <cell r="G392">
            <v>0</v>
          </cell>
          <cell r="H392">
            <v>0</v>
          </cell>
          <cell r="I392">
            <v>0</v>
          </cell>
          <cell r="J392">
            <v>0</v>
          </cell>
          <cell r="K392">
            <v>-51654</v>
          </cell>
        </row>
        <row r="393">
          <cell r="F393">
            <v>0</v>
          </cell>
          <cell r="G393">
            <v>0</v>
          </cell>
          <cell r="H393">
            <v>0</v>
          </cell>
          <cell r="I393">
            <v>0</v>
          </cell>
          <cell r="J393">
            <v>0</v>
          </cell>
          <cell r="K393">
            <v>233786</v>
          </cell>
        </row>
        <row r="394">
          <cell r="F394">
            <v>15492702.949999999</v>
          </cell>
          <cell r="G394">
            <v>0</v>
          </cell>
          <cell r="H394">
            <v>15492702.949999999</v>
          </cell>
          <cell r="I394">
            <v>0</v>
          </cell>
          <cell r="J394">
            <v>15492702.949999999</v>
          </cell>
          <cell r="K394">
            <v>0</v>
          </cell>
        </row>
        <row r="395">
          <cell r="F395">
            <v>146622.75</v>
          </cell>
          <cell r="G395">
            <v>0</v>
          </cell>
          <cell r="H395">
            <v>146622.75</v>
          </cell>
          <cell r="I395">
            <v>0</v>
          </cell>
          <cell r="J395">
            <v>146622.75</v>
          </cell>
          <cell r="K395">
            <v>58199</v>
          </cell>
        </row>
        <row r="396">
          <cell r="F396">
            <v>989.88</v>
          </cell>
          <cell r="G396">
            <v>0</v>
          </cell>
          <cell r="H396">
            <v>989.88</v>
          </cell>
          <cell r="I396">
            <v>0</v>
          </cell>
          <cell r="J396">
            <v>989.88</v>
          </cell>
          <cell r="K396">
            <v>0</v>
          </cell>
        </row>
        <row r="397">
          <cell r="F397">
            <v>847767.6</v>
          </cell>
          <cell r="G397">
            <v>0</v>
          </cell>
          <cell r="H397">
            <v>847767.6</v>
          </cell>
          <cell r="I397">
            <v>0</v>
          </cell>
          <cell r="J397">
            <v>847767.6</v>
          </cell>
          <cell r="K397">
            <v>25553</v>
          </cell>
        </row>
        <row r="398">
          <cell r="F398">
            <v>3883884.45</v>
          </cell>
          <cell r="G398">
            <v>0</v>
          </cell>
          <cell r="H398">
            <v>3883884.45</v>
          </cell>
          <cell r="I398">
            <v>0</v>
          </cell>
          <cell r="J398">
            <v>3883884.45</v>
          </cell>
          <cell r="K398">
            <v>35074</v>
          </cell>
        </row>
        <row r="399">
          <cell r="F399">
            <v>-2371.1999999999998</v>
          </cell>
          <cell r="G399">
            <v>0</v>
          </cell>
          <cell r="H399">
            <v>-2371.1999999999998</v>
          </cell>
          <cell r="I399">
            <v>0</v>
          </cell>
          <cell r="J399">
            <v>-2371.1999999999998</v>
          </cell>
          <cell r="K399">
            <v>10580172</v>
          </cell>
        </row>
        <row r="400">
          <cell r="F400">
            <v>1382768.04</v>
          </cell>
          <cell r="G400">
            <v>0</v>
          </cell>
          <cell r="H400">
            <v>1382768.04</v>
          </cell>
          <cell r="I400">
            <v>0</v>
          </cell>
          <cell r="J400">
            <v>1382768.04</v>
          </cell>
          <cell r="K400">
            <v>113599</v>
          </cell>
        </row>
        <row r="401">
          <cell r="F401">
            <v>1500</v>
          </cell>
          <cell r="G401">
            <v>0</v>
          </cell>
          <cell r="H401">
            <v>1500</v>
          </cell>
          <cell r="I401">
            <v>0</v>
          </cell>
          <cell r="J401">
            <v>1500</v>
          </cell>
          <cell r="K401">
            <v>0</v>
          </cell>
        </row>
        <row r="402">
          <cell r="F402">
            <v>51384.19</v>
          </cell>
          <cell r="G402">
            <v>0</v>
          </cell>
          <cell r="H402">
            <v>51384.19</v>
          </cell>
          <cell r="I402">
            <v>0</v>
          </cell>
          <cell r="J402">
            <v>51384.19</v>
          </cell>
          <cell r="K402">
            <v>0</v>
          </cell>
        </row>
        <row r="403">
          <cell r="F403">
            <v>2746473.3</v>
          </cell>
          <cell r="G403">
            <v>0</v>
          </cell>
          <cell r="H403">
            <v>2746473.3</v>
          </cell>
          <cell r="I403">
            <v>0</v>
          </cell>
          <cell r="J403">
            <v>2746473.3</v>
          </cell>
          <cell r="K403">
            <v>2746473</v>
          </cell>
        </row>
        <row r="404">
          <cell r="F404">
            <v>-2947141</v>
          </cell>
          <cell r="G404">
            <v>0</v>
          </cell>
          <cell r="H404">
            <v>-2947141</v>
          </cell>
          <cell r="I404">
            <v>0</v>
          </cell>
          <cell r="J404">
            <v>-2947141</v>
          </cell>
          <cell r="K404">
            <v>-1114080</v>
          </cell>
        </row>
        <row r="405">
          <cell r="F405">
            <v>21094.560000000001</v>
          </cell>
          <cell r="G405">
            <v>0</v>
          </cell>
          <cell r="H405">
            <v>21094.560000000001</v>
          </cell>
          <cell r="I405">
            <v>0</v>
          </cell>
          <cell r="J405">
            <v>21094.560000000001</v>
          </cell>
          <cell r="K405">
            <v>0</v>
          </cell>
        </row>
        <row r="406">
          <cell r="F406">
            <v>0</v>
          </cell>
          <cell r="G406">
            <v>0</v>
          </cell>
          <cell r="H406">
            <v>0</v>
          </cell>
          <cell r="I406">
            <v>0</v>
          </cell>
          <cell r="J406">
            <v>0</v>
          </cell>
          <cell r="K406">
            <v>0</v>
          </cell>
        </row>
        <row r="407">
          <cell r="F407">
            <v>0</v>
          </cell>
          <cell r="G407">
            <v>0</v>
          </cell>
          <cell r="H407">
            <v>0</v>
          </cell>
          <cell r="I407">
            <v>0</v>
          </cell>
          <cell r="J407">
            <v>0</v>
          </cell>
          <cell r="K407">
            <v>0</v>
          </cell>
        </row>
        <row r="408">
          <cell r="F408">
            <v>0</v>
          </cell>
          <cell r="G408">
            <v>0</v>
          </cell>
          <cell r="H408">
            <v>0</v>
          </cell>
          <cell r="I408">
            <v>0</v>
          </cell>
          <cell r="J408">
            <v>0</v>
          </cell>
          <cell r="K408">
            <v>0</v>
          </cell>
        </row>
        <row r="409">
          <cell r="F409">
            <v>0</v>
          </cell>
          <cell r="G409">
            <v>0</v>
          </cell>
          <cell r="H409">
            <v>0</v>
          </cell>
          <cell r="I409">
            <v>0</v>
          </cell>
          <cell r="J409">
            <v>0</v>
          </cell>
          <cell r="K409">
            <v>0</v>
          </cell>
        </row>
        <row r="410">
          <cell r="F410">
            <v>0</v>
          </cell>
          <cell r="G410">
            <v>0</v>
          </cell>
          <cell r="H410">
            <v>0</v>
          </cell>
          <cell r="I410">
            <v>0</v>
          </cell>
          <cell r="J410">
            <v>0</v>
          </cell>
          <cell r="K410">
            <v>0</v>
          </cell>
        </row>
        <row r="411">
          <cell r="F411">
            <v>-8273044.8099999996</v>
          </cell>
          <cell r="G411">
            <v>0</v>
          </cell>
          <cell r="H411">
            <v>-8273044.8099999996</v>
          </cell>
          <cell r="I411">
            <v>0</v>
          </cell>
          <cell r="J411">
            <v>-8273044.8099999996</v>
          </cell>
          <cell r="K411">
            <v>0</v>
          </cell>
        </row>
        <row r="412">
          <cell r="F412">
            <v>0</v>
          </cell>
          <cell r="G412">
            <v>0</v>
          </cell>
          <cell r="H412">
            <v>0</v>
          </cell>
          <cell r="I412">
            <v>0</v>
          </cell>
          <cell r="J412">
            <v>0</v>
          </cell>
          <cell r="K412">
            <v>-3543243</v>
          </cell>
        </row>
        <row r="413">
          <cell r="F413">
            <v>0.6</v>
          </cell>
          <cell r="G413">
            <v>0</v>
          </cell>
          <cell r="H413">
            <v>0.6</v>
          </cell>
          <cell r="I413">
            <v>0</v>
          </cell>
          <cell r="J413">
            <v>0.6</v>
          </cell>
          <cell r="K413">
            <v>0</v>
          </cell>
        </row>
        <row r="414">
          <cell r="F414">
            <v>-31408.04</v>
          </cell>
          <cell r="G414">
            <v>0</v>
          </cell>
          <cell r="H414">
            <v>-31408.04</v>
          </cell>
          <cell r="I414">
            <v>0</v>
          </cell>
          <cell r="J414">
            <v>-31408.04</v>
          </cell>
          <cell r="K414">
            <v>0</v>
          </cell>
        </row>
        <row r="415">
          <cell r="F415">
            <v>-536057.71</v>
          </cell>
          <cell r="G415">
            <v>0</v>
          </cell>
          <cell r="H415">
            <v>-536057.71</v>
          </cell>
          <cell r="I415">
            <v>0</v>
          </cell>
          <cell r="J415">
            <v>-536057.71</v>
          </cell>
          <cell r="K415">
            <v>0</v>
          </cell>
        </row>
        <row r="416">
          <cell r="F416">
            <v>0</v>
          </cell>
          <cell r="G416">
            <v>0</v>
          </cell>
          <cell r="H416">
            <v>0</v>
          </cell>
          <cell r="I416">
            <v>0</v>
          </cell>
          <cell r="J416">
            <v>0</v>
          </cell>
          <cell r="K416">
            <v>0</v>
          </cell>
        </row>
        <row r="417">
          <cell r="F417">
            <v>12785165.560000002</v>
          </cell>
          <cell r="G417">
            <v>0</v>
          </cell>
          <cell r="H417">
            <v>12785165.560000002</v>
          </cell>
          <cell r="I417">
            <v>0</v>
          </cell>
          <cell r="J417">
            <v>12785165.560000002</v>
          </cell>
          <cell r="K417">
            <v>8901747</v>
          </cell>
        </row>
        <row r="418">
          <cell r="F418">
            <v>13695204.630000003</v>
          </cell>
          <cell r="G418">
            <v>0</v>
          </cell>
          <cell r="H418">
            <v>13695204.630000003</v>
          </cell>
          <cell r="I418">
            <v>0</v>
          </cell>
          <cell r="J418">
            <v>13695204.630000003</v>
          </cell>
          <cell r="K418">
            <v>12483773</v>
          </cell>
        </row>
        <row r="420">
          <cell r="F420">
            <v>0</v>
          </cell>
          <cell r="G420">
            <v>0</v>
          </cell>
          <cell r="H420">
            <v>0</v>
          </cell>
          <cell r="I420">
            <v>0</v>
          </cell>
          <cell r="J420">
            <v>0</v>
          </cell>
          <cell r="K420">
            <v>-308</v>
          </cell>
        </row>
        <row r="421">
          <cell r="F421">
            <v>0</v>
          </cell>
          <cell r="G421">
            <v>0</v>
          </cell>
          <cell r="H421">
            <v>0</v>
          </cell>
          <cell r="I421">
            <v>0</v>
          </cell>
          <cell r="J421">
            <v>0</v>
          </cell>
          <cell r="K421">
            <v>-308</v>
          </cell>
        </row>
        <row r="422">
          <cell r="F422">
            <v>0</v>
          </cell>
          <cell r="G422">
            <v>0</v>
          </cell>
          <cell r="H422">
            <v>0</v>
          </cell>
          <cell r="I422">
            <v>0</v>
          </cell>
          <cell r="J422">
            <v>0</v>
          </cell>
          <cell r="K422">
            <v>-431638</v>
          </cell>
        </row>
        <row r="423">
          <cell r="F423">
            <v>0</v>
          </cell>
          <cell r="G423">
            <v>0</v>
          </cell>
          <cell r="H423">
            <v>0</v>
          </cell>
          <cell r="I423">
            <v>0</v>
          </cell>
          <cell r="J423">
            <v>0</v>
          </cell>
          <cell r="K423">
            <v>-431638</v>
          </cell>
        </row>
        <row r="424">
          <cell r="F424">
            <v>0</v>
          </cell>
          <cell r="G424">
            <v>0</v>
          </cell>
          <cell r="H424">
            <v>0</v>
          </cell>
          <cell r="I424">
            <v>0</v>
          </cell>
          <cell r="J424">
            <v>0</v>
          </cell>
          <cell r="K424">
            <v>-47346</v>
          </cell>
        </row>
        <row r="425">
          <cell r="F425">
            <v>0</v>
          </cell>
          <cell r="G425">
            <v>0</v>
          </cell>
          <cell r="H425">
            <v>0</v>
          </cell>
          <cell r="I425">
            <v>0</v>
          </cell>
          <cell r="J425">
            <v>0</v>
          </cell>
          <cell r="K425">
            <v>-47346</v>
          </cell>
        </row>
        <row r="426">
          <cell r="F426">
            <v>-202015.47</v>
          </cell>
          <cell r="G426">
            <v>0</v>
          </cell>
          <cell r="H426">
            <v>-202015.47</v>
          </cell>
          <cell r="I426">
            <v>0</v>
          </cell>
          <cell r="J426">
            <v>-202015.47</v>
          </cell>
          <cell r="K426">
            <v>-80522</v>
          </cell>
        </row>
        <row r="427">
          <cell r="F427">
            <v>-202015.47</v>
          </cell>
          <cell r="G427">
            <v>0</v>
          </cell>
          <cell r="H427">
            <v>-202015.47</v>
          </cell>
          <cell r="I427">
            <v>0</v>
          </cell>
          <cell r="J427">
            <v>-202015.47</v>
          </cell>
          <cell r="K427">
            <v>-80522</v>
          </cell>
        </row>
        <row r="428">
          <cell r="F428">
            <v>0</v>
          </cell>
          <cell r="G428">
            <v>0</v>
          </cell>
          <cell r="H428">
            <v>0</v>
          </cell>
          <cell r="I428">
            <v>0</v>
          </cell>
          <cell r="J428">
            <v>0</v>
          </cell>
          <cell r="K428">
            <v>-64416</v>
          </cell>
        </row>
        <row r="429">
          <cell r="F429">
            <v>0</v>
          </cell>
          <cell r="G429">
            <v>0</v>
          </cell>
          <cell r="H429">
            <v>0</v>
          </cell>
          <cell r="I429">
            <v>0</v>
          </cell>
          <cell r="J429">
            <v>0</v>
          </cell>
          <cell r="K429">
            <v>-64416</v>
          </cell>
        </row>
        <row r="430">
          <cell r="F430">
            <v>-3559171.47</v>
          </cell>
          <cell r="G430">
            <v>0</v>
          </cell>
          <cell r="H430">
            <v>-3559171.47</v>
          </cell>
          <cell r="I430">
            <v>0</v>
          </cell>
          <cell r="J430">
            <v>-3559171.47</v>
          </cell>
          <cell r="K430">
            <v>-7297942</v>
          </cell>
        </row>
        <row r="431">
          <cell r="F431">
            <v>0</v>
          </cell>
          <cell r="G431">
            <v>0</v>
          </cell>
          <cell r="H431">
            <v>0</v>
          </cell>
          <cell r="I431">
            <v>0</v>
          </cell>
          <cell r="J431">
            <v>0</v>
          </cell>
          <cell r="K431">
            <v>0</v>
          </cell>
        </row>
        <row r="432">
          <cell r="F432">
            <v>-3559171.47</v>
          </cell>
          <cell r="G432">
            <v>0</v>
          </cell>
          <cell r="H432">
            <v>-3559171.47</v>
          </cell>
          <cell r="I432">
            <v>0</v>
          </cell>
          <cell r="J432">
            <v>-3559171.47</v>
          </cell>
          <cell r="K432">
            <v>-7297942</v>
          </cell>
        </row>
        <row r="433">
          <cell r="F433">
            <v>-3761186.94</v>
          </cell>
          <cell r="G433">
            <v>0</v>
          </cell>
          <cell r="H433">
            <v>-3761186.94</v>
          </cell>
          <cell r="I433">
            <v>0</v>
          </cell>
          <cell r="J433">
            <v>-3761186.94</v>
          </cell>
          <cell r="K433">
            <v>-7922172</v>
          </cell>
        </row>
        <row r="435">
          <cell r="F435">
            <v>0</v>
          </cell>
          <cell r="G435">
            <v>0</v>
          </cell>
          <cell r="H435">
            <v>0</v>
          </cell>
          <cell r="I435">
            <v>0</v>
          </cell>
          <cell r="J435">
            <v>0</v>
          </cell>
          <cell r="K435">
            <v>0</v>
          </cell>
        </row>
        <row r="436">
          <cell r="F436">
            <v>0</v>
          </cell>
          <cell r="G436">
            <v>0</v>
          </cell>
          <cell r="H436">
            <v>0</v>
          </cell>
          <cell r="I436">
            <v>0</v>
          </cell>
          <cell r="J436">
            <v>0</v>
          </cell>
          <cell r="K436">
            <v>550</v>
          </cell>
        </row>
        <row r="437">
          <cell r="F437">
            <v>0</v>
          </cell>
          <cell r="G437">
            <v>0</v>
          </cell>
          <cell r="H437">
            <v>0</v>
          </cell>
          <cell r="I437">
            <v>0</v>
          </cell>
          <cell r="J437">
            <v>0</v>
          </cell>
          <cell r="K437">
            <v>550</v>
          </cell>
        </row>
        <row r="438">
          <cell r="F438">
            <v>0</v>
          </cell>
          <cell r="G438">
            <v>0</v>
          </cell>
          <cell r="H438">
            <v>0</v>
          </cell>
          <cell r="I438">
            <v>0</v>
          </cell>
          <cell r="J438">
            <v>0</v>
          </cell>
          <cell r="K438">
            <v>70952</v>
          </cell>
        </row>
        <row r="439">
          <cell r="F439">
            <v>0</v>
          </cell>
          <cell r="G439">
            <v>0</v>
          </cell>
          <cell r="H439">
            <v>0</v>
          </cell>
          <cell r="I439">
            <v>0</v>
          </cell>
          <cell r="J439">
            <v>0</v>
          </cell>
          <cell r="K439">
            <v>282243</v>
          </cell>
        </row>
        <row r="440">
          <cell r="F440">
            <v>0</v>
          </cell>
          <cell r="G440">
            <v>0</v>
          </cell>
          <cell r="H440">
            <v>0</v>
          </cell>
          <cell r="I440">
            <v>0</v>
          </cell>
          <cell r="J440">
            <v>0</v>
          </cell>
          <cell r="K440">
            <v>0</v>
          </cell>
        </row>
        <row r="441">
          <cell r="F441">
            <v>0</v>
          </cell>
          <cell r="G441">
            <v>0</v>
          </cell>
          <cell r="H441">
            <v>0</v>
          </cell>
          <cell r="I441">
            <v>0</v>
          </cell>
          <cell r="J441">
            <v>0</v>
          </cell>
          <cell r="K441">
            <v>0</v>
          </cell>
        </row>
        <row r="442">
          <cell r="F442">
            <v>0</v>
          </cell>
          <cell r="G442">
            <v>0</v>
          </cell>
          <cell r="H442">
            <v>0</v>
          </cell>
          <cell r="I442">
            <v>0</v>
          </cell>
          <cell r="J442">
            <v>0</v>
          </cell>
          <cell r="K442">
            <v>353195</v>
          </cell>
        </row>
        <row r="443">
          <cell r="F443">
            <v>0</v>
          </cell>
          <cell r="G443">
            <v>0</v>
          </cell>
          <cell r="H443">
            <v>0</v>
          </cell>
          <cell r="I443">
            <v>0</v>
          </cell>
          <cell r="J443">
            <v>0</v>
          </cell>
          <cell r="K443">
            <v>6202</v>
          </cell>
        </row>
        <row r="444">
          <cell r="F444">
            <v>0</v>
          </cell>
          <cell r="G444">
            <v>0</v>
          </cell>
          <cell r="H444">
            <v>0</v>
          </cell>
          <cell r="I444">
            <v>0</v>
          </cell>
          <cell r="J444">
            <v>0</v>
          </cell>
          <cell r="K444">
            <v>6202</v>
          </cell>
        </row>
        <row r="445">
          <cell r="F445">
            <v>0</v>
          </cell>
          <cell r="G445">
            <v>0</v>
          </cell>
          <cell r="H445">
            <v>0</v>
          </cell>
          <cell r="I445">
            <v>0</v>
          </cell>
          <cell r="J445">
            <v>0</v>
          </cell>
          <cell r="K445">
            <v>1862</v>
          </cell>
        </row>
        <row r="446">
          <cell r="F446">
            <v>5818.48</v>
          </cell>
          <cell r="G446">
            <v>0</v>
          </cell>
          <cell r="H446">
            <v>5818.48</v>
          </cell>
          <cell r="I446">
            <v>0</v>
          </cell>
          <cell r="J446">
            <v>5818.48</v>
          </cell>
          <cell r="K446">
            <v>5396</v>
          </cell>
        </row>
        <row r="447">
          <cell r="F447">
            <v>5818.48</v>
          </cell>
          <cell r="G447">
            <v>0</v>
          </cell>
          <cell r="H447">
            <v>5818.48</v>
          </cell>
          <cell r="I447">
            <v>0</v>
          </cell>
          <cell r="J447">
            <v>5818.48</v>
          </cell>
          <cell r="K447">
            <v>7258</v>
          </cell>
        </row>
        <row r="448">
          <cell r="F448">
            <v>0</v>
          </cell>
          <cell r="G448">
            <v>0</v>
          </cell>
          <cell r="H448">
            <v>0</v>
          </cell>
          <cell r="I448">
            <v>0</v>
          </cell>
          <cell r="J448">
            <v>0</v>
          </cell>
          <cell r="K448">
            <v>5272</v>
          </cell>
        </row>
        <row r="449">
          <cell r="F449">
            <v>0</v>
          </cell>
          <cell r="G449">
            <v>0</v>
          </cell>
          <cell r="H449">
            <v>0</v>
          </cell>
          <cell r="I449">
            <v>0</v>
          </cell>
          <cell r="J449">
            <v>0</v>
          </cell>
          <cell r="K449">
            <v>5272</v>
          </cell>
        </row>
        <row r="450">
          <cell r="F450">
            <v>188417.33</v>
          </cell>
          <cell r="G450">
            <v>0</v>
          </cell>
          <cell r="H450">
            <v>188417.33</v>
          </cell>
          <cell r="I450">
            <v>0</v>
          </cell>
          <cell r="J450">
            <v>188417.33</v>
          </cell>
          <cell r="K450">
            <v>12098</v>
          </cell>
        </row>
        <row r="451">
          <cell r="F451">
            <v>264410.23999999999</v>
          </cell>
          <cell r="G451">
            <v>0</v>
          </cell>
          <cell r="H451">
            <v>264410.23999999999</v>
          </cell>
          <cell r="I451">
            <v>0</v>
          </cell>
          <cell r="J451">
            <v>264410.23999999999</v>
          </cell>
          <cell r="K451">
            <v>284598</v>
          </cell>
        </row>
        <row r="452">
          <cell r="F452">
            <v>3082.48</v>
          </cell>
          <cell r="G452">
            <v>0</v>
          </cell>
          <cell r="H452">
            <v>3082.48</v>
          </cell>
          <cell r="I452">
            <v>0</v>
          </cell>
          <cell r="J452">
            <v>3082.48</v>
          </cell>
          <cell r="K452">
            <v>2178</v>
          </cell>
        </row>
        <row r="453">
          <cell r="F453">
            <v>0</v>
          </cell>
          <cell r="G453">
            <v>0</v>
          </cell>
          <cell r="H453">
            <v>0</v>
          </cell>
          <cell r="I453">
            <v>0</v>
          </cell>
          <cell r="J453">
            <v>0</v>
          </cell>
          <cell r="K453">
            <v>0</v>
          </cell>
        </row>
        <row r="454">
          <cell r="F454">
            <v>0</v>
          </cell>
          <cell r="G454">
            <v>0</v>
          </cell>
          <cell r="H454">
            <v>0</v>
          </cell>
          <cell r="I454">
            <v>0</v>
          </cell>
          <cell r="J454">
            <v>0</v>
          </cell>
          <cell r="K454">
            <v>0</v>
          </cell>
        </row>
        <row r="455">
          <cell r="F455">
            <v>0</v>
          </cell>
          <cell r="G455">
            <v>0</v>
          </cell>
          <cell r="H455">
            <v>0</v>
          </cell>
          <cell r="I455">
            <v>0</v>
          </cell>
          <cell r="J455">
            <v>0</v>
          </cell>
          <cell r="K455">
            <v>0</v>
          </cell>
        </row>
        <row r="456">
          <cell r="F456">
            <v>455910.05</v>
          </cell>
          <cell r="G456">
            <v>0</v>
          </cell>
          <cell r="H456">
            <v>455910.05</v>
          </cell>
          <cell r="I456">
            <v>0</v>
          </cell>
          <cell r="J456">
            <v>455910.05</v>
          </cell>
          <cell r="K456">
            <v>298874</v>
          </cell>
        </row>
        <row r="457">
          <cell r="F457">
            <v>0</v>
          </cell>
          <cell r="G457">
            <v>0</v>
          </cell>
          <cell r="H457">
            <v>0</v>
          </cell>
          <cell r="I457">
            <v>0</v>
          </cell>
          <cell r="J457">
            <v>0</v>
          </cell>
          <cell r="K457">
            <v>524</v>
          </cell>
        </row>
        <row r="458">
          <cell r="F458">
            <v>0</v>
          </cell>
          <cell r="G458">
            <v>0</v>
          </cell>
          <cell r="H458">
            <v>0</v>
          </cell>
          <cell r="I458">
            <v>0</v>
          </cell>
          <cell r="J458">
            <v>0</v>
          </cell>
          <cell r="K458">
            <v>524</v>
          </cell>
        </row>
        <row r="459">
          <cell r="F459">
            <v>461728.53</v>
          </cell>
          <cell r="G459">
            <v>0</v>
          </cell>
          <cell r="H459">
            <v>461728.53</v>
          </cell>
          <cell r="I459">
            <v>0</v>
          </cell>
          <cell r="J459">
            <v>461728.53</v>
          </cell>
          <cell r="K459">
            <v>671875</v>
          </cell>
        </row>
        <row r="461">
          <cell r="F461">
            <v>0</v>
          </cell>
          <cell r="G461">
            <v>0</v>
          </cell>
          <cell r="H461">
            <v>0</v>
          </cell>
          <cell r="I461">
            <v>0</v>
          </cell>
          <cell r="J461">
            <v>0</v>
          </cell>
          <cell r="K461">
            <v>0</v>
          </cell>
        </row>
        <row r="463">
          <cell r="F463">
            <v>0</v>
          </cell>
          <cell r="G463">
            <v>0</v>
          </cell>
          <cell r="H463">
            <v>0</v>
          </cell>
          <cell r="I463">
            <v>0</v>
          </cell>
          <cell r="J463">
            <v>0</v>
          </cell>
          <cell r="K463">
            <v>17802</v>
          </cell>
        </row>
        <row r="464">
          <cell r="F464">
            <v>0</v>
          </cell>
          <cell r="G464">
            <v>0</v>
          </cell>
          <cell r="H464">
            <v>0</v>
          </cell>
          <cell r="I464">
            <v>0</v>
          </cell>
          <cell r="J464">
            <v>0</v>
          </cell>
          <cell r="K464">
            <v>71685</v>
          </cell>
        </row>
        <row r="465">
          <cell r="F465">
            <v>0</v>
          </cell>
          <cell r="G465">
            <v>0</v>
          </cell>
          <cell r="H465">
            <v>0</v>
          </cell>
          <cell r="I465">
            <v>0</v>
          </cell>
          <cell r="J465">
            <v>0</v>
          </cell>
          <cell r="K465">
            <v>441316</v>
          </cell>
        </row>
        <row r="466">
          <cell r="F466">
            <v>0</v>
          </cell>
          <cell r="G466">
            <v>0</v>
          </cell>
          <cell r="H466">
            <v>0</v>
          </cell>
          <cell r="I466">
            <v>0</v>
          </cell>
          <cell r="J466">
            <v>0</v>
          </cell>
          <cell r="K466">
            <v>70272</v>
          </cell>
        </row>
        <row r="467">
          <cell r="F467">
            <v>0</v>
          </cell>
          <cell r="G467">
            <v>0</v>
          </cell>
          <cell r="H467">
            <v>0</v>
          </cell>
          <cell r="I467">
            <v>0</v>
          </cell>
          <cell r="J467">
            <v>0</v>
          </cell>
          <cell r="K467">
            <v>11175</v>
          </cell>
        </row>
        <row r="468">
          <cell r="F468">
            <v>0</v>
          </cell>
          <cell r="G468">
            <v>0</v>
          </cell>
          <cell r="H468">
            <v>0</v>
          </cell>
          <cell r="I468">
            <v>0</v>
          </cell>
          <cell r="J468">
            <v>0</v>
          </cell>
          <cell r="K468">
            <v>700</v>
          </cell>
        </row>
        <row r="469">
          <cell r="F469">
            <v>0</v>
          </cell>
          <cell r="G469">
            <v>0</v>
          </cell>
          <cell r="H469">
            <v>0</v>
          </cell>
          <cell r="I469">
            <v>0</v>
          </cell>
          <cell r="J469">
            <v>0</v>
          </cell>
          <cell r="K469">
            <v>107181</v>
          </cell>
        </row>
        <row r="470">
          <cell r="F470">
            <v>0</v>
          </cell>
          <cell r="G470">
            <v>0</v>
          </cell>
          <cell r="H470">
            <v>0</v>
          </cell>
          <cell r="I470">
            <v>0</v>
          </cell>
          <cell r="J470">
            <v>0</v>
          </cell>
          <cell r="K470">
            <v>14347</v>
          </cell>
        </row>
        <row r="471">
          <cell r="F471">
            <v>-148.35</v>
          </cell>
          <cell r="G471">
            <v>0</v>
          </cell>
          <cell r="H471">
            <v>-148.35</v>
          </cell>
          <cell r="I471">
            <v>0</v>
          </cell>
          <cell r="J471">
            <v>-148.35</v>
          </cell>
          <cell r="K471">
            <v>-3570</v>
          </cell>
        </row>
        <row r="472">
          <cell r="F472">
            <v>-597.37</v>
          </cell>
          <cell r="G472">
            <v>0</v>
          </cell>
          <cell r="H472">
            <v>-597.37</v>
          </cell>
          <cell r="I472">
            <v>0</v>
          </cell>
          <cell r="J472">
            <v>-597.37</v>
          </cell>
          <cell r="K472">
            <v>-27989</v>
          </cell>
        </row>
        <row r="473">
          <cell r="F473">
            <v>-80.97</v>
          </cell>
          <cell r="G473">
            <v>0</v>
          </cell>
          <cell r="H473">
            <v>-80.97</v>
          </cell>
          <cell r="I473">
            <v>0</v>
          </cell>
          <cell r="J473">
            <v>-80.97</v>
          </cell>
          <cell r="K473">
            <v>-435885</v>
          </cell>
        </row>
        <row r="474">
          <cell r="F474">
            <v>0</v>
          </cell>
          <cell r="G474">
            <v>0</v>
          </cell>
          <cell r="H474">
            <v>0</v>
          </cell>
          <cell r="I474">
            <v>0</v>
          </cell>
          <cell r="J474">
            <v>0</v>
          </cell>
          <cell r="K474">
            <v>-71937</v>
          </cell>
        </row>
        <row r="475">
          <cell r="F475">
            <v>-93.13</v>
          </cell>
          <cell r="G475">
            <v>0</v>
          </cell>
          <cell r="H475">
            <v>-93.13</v>
          </cell>
          <cell r="I475">
            <v>0</v>
          </cell>
          <cell r="J475">
            <v>-93.13</v>
          </cell>
          <cell r="K475">
            <v>-4293</v>
          </cell>
        </row>
        <row r="476">
          <cell r="F476">
            <v>-5.83</v>
          </cell>
          <cell r="G476">
            <v>0</v>
          </cell>
          <cell r="H476">
            <v>-5.83</v>
          </cell>
          <cell r="I476">
            <v>0</v>
          </cell>
          <cell r="J476">
            <v>-5.83</v>
          </cell>
          <cell r="K476">
            <v>-117</v>
          </cell>
        </row>
        <row r="477">
          <cell r="F477">
            <v>-893.18</v>
          </cell>
          <cell r="G477">
            <v>0</v>
          </cell>
          <cell r="H477">
            <v>-893.18</v>
          </cell>
          <cell r="I477">
            <v>0</v>
          </cell>
          <cell r="J477">
            <v>-893.18</v>
          </cell>
          <cell r="K477">
            <v>-30070</v>
          </cell>
        </row>
        <row r="478">
          <cell r="F478">
            <v>0</v>
          </cell>
          <cell r="G478">
            <v>0</v>
          </cell>
          <cell r="H478">
            <v>0</v>
          </cell>
          <cell r="I478">
            <v>0</v>
          </cell>
          <cell r="J478">
            <v>0</v>
          </cell>
          <cell r="K478">
            <v>1839</v>
          </cell>
        </row>
        <row r="479">
          <cell r="F479">
            <v>0</v>
          </cell>
          <cell r="G479">
            <v>0</v>
          </cell>
          <cell r="H479">
            <v>0</v>
          </cell>
          <cell r="I479">
            <v>0</v>
          </cell>
          <cell r="J479">
            <v>0</v>
          </cell>
          <cell r="K479">
            <v>0</v>
          </cell>
        </row>
        <row r="480">
          <cell r="F480">
            <v>0</v>
          </cell>
          <cell r="G480">
            <v>0</v>
          </cell>
          <cell r="H480">
            <v>0</v>
          </cell>
          <cell r="I480">
            <v>0</v>
          </cell>
          <cell r="J480">
            <v>0</v>
          </cell>
          <cell r="K480">
            <v>0</v>
          </cell>
        </row>
        <row r="481">
          <cell r="F481">
            <v>0</v>
          </cell>
          <cell r="G481">
            <v>0</v>
          </cell>
          <cell r="H481">
            <v>0</v>
          </cell>
          <cell r="I481">
            <v>0</v>
          </cell>
          <cell r="J481">
            <v>0</v>
          </cell>
          <cell r="K481">
            <v>62052</v>
          </cell>
        </row>
        <row r="482">
          <cell r="F482">
            <v>0</v>
          </cell>
          <cell r="G482">
            <v>0</v>
          </cell>
          <cell r="H482">
            <v>0</v>
          </cell>
          <cell r="I482">
            <v>0</v>
          </cell>
          <cell r="J482">
            <v>0</v>
          </cell>
          <cell r="K482">
            <v>0</v>
          </cell>
        </row>
        <row r="483">
          <cell r="F483">
            <v>0</v>
          </cell>
          <cell r="G483">
            <v>0</v>
          </cell>
          <cell r="H483">
            <v>0</v>
          </cell>
          <cell r="I483">
            <v>0</v>
          </cell>
          <cell r="J483">
            <v>0</v>
          </cell>
          <cell r="K483">
            <v>27924</v>
          </cell>
        </row>
        <row r="484">
          <cell r="F484">
            <v>0</v>
          </cell>
          <cell r="G484">
            <v>0</v>
          </cell>
          <cell r="H484">
            <v>0</v>
          </cell>
          <cell r="I484">
            <v>0</v>
          </cell>
          <cell r="J484">
            <v>0</v>
          </cell>
          <cell r="K484">
            <v>81674</v>
          </cell>
        </row>
        <row r="485">
          <cell r="F485">
            <v>-232.7</v>
          </cell>
          <cell r="G485">
            <v>0</v>
          </cell>
          <cell r="H485">
            <v>-232.7</v>
          </cell>
          <cell r="I485">
            <v>0</v>
          </cell>
          <cell r="J485">
            <v>-232.7</v>
          </cell>
          <cell r="K485">
            <v>-21406</v>
          </cell>
        </row>
        <row r="486">
          <cell r="F486">
            <v>-2397</v>
          </cell>
          <cell r="G486">
            <v>0</v>
          </cell>
          <cell r="H486">
            <v>-2397</v>
          </cell>
          <cell r="I486">
            <v>0</v>
          </cell>
          <cell r="J486">
            <v>-2397</v>
          </cell>
          <cell r="K486">
            <v>-43766</v>
          </cell>
        </row>
        <row r="487">
          <cell r="F487">
            <v>0</v>
          </cell>
          <cell r="G487">
            <v>0</v>
          </cell>
          <cell r="H487">
            <v>0</v>
          </cell>
          <cell r="I487">
            <v>0</v>
          </cell>
          <cell r="J487">
            <v>0</v>
          </cell>
          <cell r="K487">
            <v>1854</v>
          </cell>
        </row>
        <row r="488">
          <cell r="F488">
            <v>-4448.53</v>
          </cell>
          <cell r="G488">
            <v>0</v>
          </cell>
          <cell r="H488">
            <v>-4448.53</v>
          </cell>
          <cell r="I488">
            <v>0</v>
          </cell>
          <cell r="J488">
            <v>-4448.53</v>
          </cell>
          <cell r="K488">
            <v>270788</v>
          </cell>
        </row>
        <row r="489">
          <cell r="F489">
            <v>0</v>
          </cell>
          <cell r="G489">
            <v>0</v>
          </cell>
          <cell r="H489">
            <v>0</v>
          </cell>
          <cell r="I489">
            <v>0</v>
          </cell>
          <cell r="J489">
            <v>0</v>
          </cell>
          <cell r="K489">
            <v>0</v>
          </cell>
        </row>
        <row r="490">
          <cell r="F490">
            <v>0</v>
          </cell>
          <cell r="G490">
            <v>0</v>
          </cell>
          <cell r="H490">
            <v>0</v>
          </cell>
          <cell r="I490">
            <v>0</v>
          </cell>
          <cell r="J490">
            <v>0</v>
          </cell>
          <cell r="K490">
            <v>3511054</v>
          </cell>
        </row>
        <row r="491">
          <cell r="F491">
            <v>0</v>
          </cell>
          <cell r="G491">
            <v>0</v>
          </cell>
          <cell r="H491">
            <v>0</v>
          </cell>
          <cell r="I491">
            <v>0</v>
          </cell>
          <cell r="J491">
            <v>0</v>
          </cell>
          <cell r="K491">
            <v>974404</v>
          </cell>
        </row>
        <row r="492">
          <cell r="F492">
            <v>0</v>
          </cell>
          <cell r="G492">
            <v>0</v>
          </cell>
          <cell r="H492">
            <v>0</v>
          </cell>
          <cell r="I492">
            <v>0</v>
          </cell>
          <cell r="J492">
            <v>0</v>
          </cell>
          <cell r="K492">
            <v>1036688</v>
          </cell>
        </row>
        <row r="493">
          <cell r="F493">
            <v>0</v>
          </cell>
          <cell r="G493">
            <v>0</v>
          </cell>
          <cell r="H493">
            <v>0</v>
          </cell>
          <cell r="I493">
            <v>0</v>
          </cell>
          <cell r="J493">
            <v>0</v>
          </cell>
          <cell r="K493">
            <v>134017</v>
          </cell>
        </row>
        <row r="494">
          <cell r="F494">
            <v>0</v>
          </cell>
          <cell r="G494">
            <v>0</v>
          </cell>
          <cell r="H494">
            <v>0</v>
          </cell>
          <cell r="I494">
            <v>0</v>
          </cell>
          <cell r="J494">
            <v>0</v>
          </cell>
          <cell r="K494">
            <v>1273758</v>
          </cell>
        </row>
        <row r="495">
          <cell r="F495">
            <v>0</v>
          </cell>
          <cell r="G495">
            <v>0</v>
          </cell>
          <cell r="H495">
            <v>0</v>
          </cell>
          <cell r="I495">
            <v>0</v>
          </cell>
          <cell r="J495">
            <v>0</v>
          </cell>
          <cell r="K495">
            <v>108790</v>
          </cell>
        </row>
        <row r="496">
          <cell r="F496">
            <v>0</v>
          </cell>
          <cell r="G496">
            <v>0</v>
          </cell>
          <cell r="H496">
            <v>0</v>
          </cell>
          <cell r="I496">
            <v>0</v>
          </cell>
          <cell r="J496">
            <v>0</v>
          </cell>
          <cell r="K496">
            <v>4085189</v>
          </cell>
        </row>
        <row r="497">
          <cell r="F497">
            <v>0</v>
          </cell>
          <cell r="G497">
            <v>0</v>
          </cell>
          <cell r="H497">
            <v>0</v>
          </cell>
          <cell r="I497">
            <v>0</v>
          </cell>
          <cell r="J497">
            <v>0</v>
          </cell>
          <cell r="K497">
            <v>2656668</v>
          </cell>
        </row>
        <row r="498">
          <cell r="F498">
            <v>0</v>
          </cell>
          <cell r="G498">
            <v>0</v>
          </cell>
          <cell r="H498">
            <v>0</v>
          </cell>
          <cell r="I498">
            <v>0</v>
          </cell>
          <cell r="J498">
            <v>0</v>
          </cell>
          <cell r="K498">
            <v>613738</v>
          </cell>
        </row>
        <row r="499">
          <cell r="F499">
            <v>0</v>
          </cell>
          <cell r="G499">
            <v>0</v>
          </cell>
          <cell r="H499">
            <v>0</v>
          </cell>
          <cell r="I499">
            <v>0</v>
          </cell>
          <cell r="J499">
            <v>0</v>
          </cell>
          <cell r="K499">
            <v>1133787</v>
          </cell>
        </row>
        <row r="500">
          <cell r="F500">
            <v>0</v>
          </cell>
          <cell r="G500">
            <v>0</v>
          </cell>
          <cell r="H500">
            <v>0</v>
          </cell>
          <cell r="I500">
            <v>0</v>
          </cell>
          <cell r="J500">
            <v>0</v>
          </cell>
          <cell r="K500">
            <v>91826</v>
          </cell>
        </row>
        <row r="501">
          <cell r="F501">
            <v>0</v>
          </cell>
          <cell r="G501">
            <v>0</v>
          </cell>
          <cell r="H501">
            <v>0</v>
          </cell>
          <cell r="I501">
            <v>0</v>
          </cell>
          <cell r="J501">
            <v>0</v>
          </cell>
          <cell r="K501">
            <v>385231</v>
          </cell>
        </row>
        <row r="502">
          <cell r="F502">
            <v>0</v>
          </cell>
          <cell r="G502">
            <v>0</v>
          </cell>
          <cell r="H502">
            <v>0</v>
          </cell>
          <cell r="I502">
            <v>0</v>
          </cell>
          <cell r="J502">
            <v>0</v>
          </cell>
          <cell r="K502">
            <v>837307</v>
          </cell>
        </row>
        <row r="503">
          <cell r="F503">
            <v>0</v>
          </cell>
          <cell r="G503">
            <v>0</v>
          </cell>
          <cell r="H503">
            <v>0</v>
          </cell>
          <cell r="I503">
            <v>0</v>
          </cell>
          <cell r="J503">
            <v>0</v>
          </cell>
          <cell r="K503">
            <v>1196015</v>
          </cell>
        </row>
        <row r="504">
          <cell r="F504">
            <v>0</v>
          </cell>
          <cell r="G504">
            <v>0</v>
          </cell>
          <cell r="H504">
            <v>0</v>
          </cell>
          <cell r="I504">
            <v>0</v>
          </cell>
          <cell r="J504">
            <v>0</v>
          </cell>
          <cell r="K504">
            <v>1338392</v>
          </cell>
        </row>
        <row r="505">
          <cell r="F505">
            <v>0</v>
          </cell>
          <cell r="G505">
            <v>0</v>
          </cell>
          <cell r="H505">
            <v>0</v>
          </cell>
          <cell r="I505">
            <v>0</v>
          </cell>
          <cell r="J505">
            <v>0</v>
          </cell>
          <cell r="K505">
            <v>4496570</v>
          </cell>
        </row>
        <row r="506">
          <cell r="F506">
            <v>0</v>
          </cell>
          <cell r="G506">
            <v>0</v>
          </cell>
          <cell r="H506">
            <v>0</v>
          </cell>
          <cell r="I506">
            <v>0</v>
          </cell>
          <cell r="J506">
            <v>0</v>
          </cell>
          <cell r="K506">
            <v>1129695</v>
          </cell>
        </row>
        <row r="507">
          <cell r="F507">
            <v>0</v>
          </cell>
          <cell r="G507">
            <v>0</v>
          </cell>
          <cell r="H507">
            <v>0</v>
          </cell>
          <cell r="I507">
            <v>0</v>
          </cell>
          <cell r="J507">
            <v>0</v>
          </cell>
          <cell r="K507">
            <v>4941971</v>
          </cell>
        </row>
        <row r="508">
          <cell r="F508">
            <v>0</v>
          </cell>
          <cell r="G508">
            <v>0</v>
          </cell>
          <cell r="H508">
            <v>0</v>
          </cell>
          <cell r="I508">
            <v>0</v>
          </cell>
          <cell r="J508">
            <v>0</v>
          </cell>
          <cell r="K508">
            <v>1459061</v>
          </cell>
        </row>
        <row r="509">
          <cell r="F509">
            <v>0</v>
          </cell>
          <cell r="G509">
            <v>0</v>
          </cell>
          <cell r="H509">
            <v>0</v>
          </cell>
          <cell r="I509">
            <v>0</v>
          </cell>
          <cell r="J509">
            <v>0</v>
          </cell>
          <cell r="K509">
            <v>4901393</v>
          </cell>
        </row>
        <row r="510">
          <cell r="F510">
            <v>0</v>
          </cell>
          <cell r="G510">
            <v>0</v>
          </cell>
          <cell r="H510">
            <v>0</v>
          </cell>
          <cell r="I510">
            <v>0</v>
          </cell>
          <cell r="J510">
            <v>0</v>
          </cell>
          <cell r="K510">
            <v>4353054</v>
          </cell>
        </row>
        <row r="511">
          <cell r="F511">
            <v>0</v>
          </cell>
          <cell r="G511">
            <v>0</v>
          </cell>
          <cell r="H511">
            <v>0</v>
          </cell>
          <cell r="I511">
            <v>0</v>
          </cell>
          <cell r="J511">
            <v>0</v>
          </cell>
          <cell r="K511">
            <v>552015</v>
          </cell>
        </row>
        <row r="512">
          <cell r="F512">
            <v>0</v>
          </cell>
          <cell r="G512">
            <v>0</v>
          </cell>
          <cell r="H512">
            <v>0</v>
          </cell>
          <cell r="I512">
            <v>0</v>
          </cell>
          <cell r="J512">
            <v>0</v>
          </cell>
          <cell r="K512">
            <v>483234</v>
          </cell>
        </row>
        <row r="513">
          <cell r="F513">
            <v>0</v>
          </cell>
          <cell r="G513">
            <v>0</v>
          </cell>
          <cell r="H513">
            <v>0</v>
          </cell>
          <cell r="I513">
            <v>0</v>
          </cell>
          <cell r="J513">
            <v>0</v>
          </cell>
          <cell r="K513">
            <v>42942</v>
          </cell>
        </row>
        <row r="514">
          <cell r="F514">
            <v>0</v>
          </cell>
          <cell r="G514">
            <v>0</v>
          </cell>
          <cell r="H514">
            <v>0</v>
          </cell>
          <cell r="I514">
            <v>0</v>
          </cell>
          <cell r="J514">
            <v>0</v>
          </cell>
          <cell r="K514">
            <v>192560</v>
          </cell>
        </row>
        <row r="515">
          <cell r="F515">
            <v>0</v>
          </cell>
          <cell r="G515">
            <v>0</v>
          </cell>
          <cell r="H515">
            <v>0</v>
          </cell>
          <cell r="I515">
            <v>0</v>
          </cell>
          <cell r="J515">
            <v>0</v>
          </cell>
          <cell r="K515">
            <v>6420033</v>
          </cell>
        </row>
        <row r="516">
          <cell r="F516">
            <v>0</v>
          </cell>
          <cell r="G516">
            <v>0</v>
          </cell>
          <cell r="H516">
            <v>0</v>
          </cell>
          <cell r="I516">
            <v>0</v>
          </cell>
          <cell r="J516">
            <v>0</v>
          </cell>
          <cell r="K516">
            <v>2625513</v>
          </cell>
        </row>
        <row r="517">
          <cell r="F517">
            <v>0</v>
          </cell>
          <cell r="G517">
            <v>0</v>
          </cell>
          <cell r="H517">
            <v>0</v>
          </cell>
          <cell r="I517">
            <v>0</v>
          </cell>
          <cell r="J517">
            <v>0</v>
          </cell>
          <cell r="K517">
            <v>2472766</v>
          </cell>
        </row>
        <row r="518">
          <cell r="F518">
            <v>0</v>
          </cell>
          <cell r="G518">
            <v>0</v>
          </cell>
          <cell r="H518">
            <v>0</v>
          </cell>
          <cell r="I518">
            <v>0</v>
          </cell>
          <cell r="J518">
            <v>0</v>
          </cell>
          <cell r="K518">
            <v>8326395</v>
          </cell>
        </row>
        <row r="519">
          <cell r="F519">
            <v>0</v>
          </cell>
          <cell r="G519">
            <v>0</v>
          </cell>
          <cell r="H519">
            <v>0</v>
          </cell>
          <cell r="I519">
            <v>0</v>
          </cell>
          <cell r="J519">
            <v>0</v>
          </cell>
          <cell r="K519">
            <v>10452350</v>
          </cell>
        </row>
        <row r="520">
          <cell r="F520">
            <v>0</v>
          </cell>
          <cell r="G520">
            <v>0</v>
          </cell>
          <cell r="H520">
            <v>0</v>
          </cell>
          <cell r="I520">
            <v>0</v>
          </cell>
          <cell r="J520">
            <v>0</v>
          </cell>
          <cell r="K520">
            <v>109118</v>
          </cell>
        </row>
        <row r="521">
          <cell r="F521">
            <v>0</v>
          </cell>
          <cell r="G521">
            <v>0</v>
          </cell>
          <cell r="H521">
            <v>0</v>
          </cell>
          <cell r="I521">
            <v>0</v>
          </cell>
          <cell r="J521">
            <v>0</v>
          </cell>
          <cell r="K521">
            <v>1769670</v>
          </cell>
        </row>
        <row r="522">
          <cell r="F522">
            <v>0</v>
          </cell>
          <cell r="G522">
            <v>0</v>
          </cell>
          <cell r="H522">
            <v>0</v>
          </cell>
          <cell r="I522">
            <v>0</v>
          </cell>
          <cell r="J522">
            <v>0</v>
          </cell>
          <cell r="K522">
            <v>6383751</v>
          </cell>
        </row>
        <row r="523">
          <cell r="F523">
            <v>0</v>
          </cell>
          <cell r="G523">
            <v>0</v>
          </cell>
          <cell r="H523">
            <v>0</v>
          </cell>
          <cell r="I523">
            <v>0</v>
          </cell>
          <cell r="J523">
            <v>0</v>
          </cell>
          <cell r="K523">
            <v>8960639</v>
          </cell>
        </row>
        <row r="524">
          <cell r="F524">
            <v>0</v>
          </cell>
          <cell r="G524">
            <v>0</v>
          </cell>
          <cell r="H524">
            <v>0</v>
          </cell>
          <cell r="I524">
            <v>0</v>
          </cell>
          <cell r="J524">
            <v>0</v>
          </cell>
          <cell r="K524">
            <v>1233302</v>
          </cell>
        </row>
        <row r="525">
          <cell r="F525">
            <v>0</v>
          </cell>
          <cell r="G525">
            <v>0</v>
          </cell>
          <cell r="H525">
            <v>0</v>
          </cell>
          <cell r="I525">
            <v>0</v>
          </cell>
          <cell r="J525">
            <v>0</v>
          </cell>
          <cell r="K525">
            <v>152123</v>
          </cell>
        </row>
        <row r="526">
          <cell r="F526">
            <v>0</v>
          </cell>
          <cell r="G526">
            <v>0</v>
          </cell>
          <cell r="H526">
            <v>0</v>
          </cell>
          <cell r="I526">
            <v>0</v>
          </cell>
          <cell r="J526">
            <v>0</v>
          </cell>
          <cell r="K526">
            <v>686874</v>
          </cell>
        </row>
        <row r="527">
          <cell r="F527">
            <v>0</v>
          </cell>
          <cell r="G527">
            <v>0</v>
          </cell>
          <cell r="H527">
            <v>0</v>
          </cell>
          <cell r="I527">
            <v>0</v>
          </cell>
          <cell r="J527">
            <v>0</v>
          </cell>
          <cell r="K527">
            <v>987014</v>
          </cell>
        </row>
        <row r="528">
          <cell r="F528">
            <v>0</v>
          </cell>
          <cell r="G528">
            <v>0</v>
          </cell>
          <cell r="H528">
            <v>0</v>
          </cell>
          <cell r="I528">
            <v>0</v>
          </cell>
          <cell r="J528">
            <v>0</v>
          </cell>
          <cell r="K528">
            <v>0</v>
          </cell>
        </row>
        <row r="529">
          <cell r="F529">
            <v>0</v>
          </cell>
          <cell r="G529">
            <v>0</v>
          </cell>
          <cell r="H529">
            <v>0</v>
          </cell>
          <cell r="I529">
            <v>0</v>
          </cell>
          <cell r="J529">
            <v>0</v>
          </cell>
          <cell r="K529">
            <v>246319</v>
          </cell>
        </row>
        <row r="530">
          <cell r="F530">
            <v>0</v>
          </cell>
          <cell r="G530">
            <v>0</v>
          </cell>
          <cell r="H530">
            <v>0</v>
          </cell>
          <cell r="I530">
            <v>0</v>
          </cell>
          <cell r="J530">
            <v>0</v>
          </cell>
          <cell r="K530">
            <v>168337</v>
          </cell>
        </row>
        <row r="531">
          <cell r="F531">
            <v>0</v>
          </cell>
          <cell r="G531">
            <v>0</v>
          </cell>
          <cell r="H531">
            <v>0</v>
          </cell>
          <cell r="I531">
            <v>0</v>
          </cell>
          <cell r="J531">
            <v>0</v>
          </cell>
          <cell r="K531">
            <v>0</v>
          </cell>
        </row>
        <row r="532">
          <cell r="F532">
            <v>0</v>
          </cell>
          <cell r="G532">
            <v>0</v>
          </cell>
          <cell r="H532">
            <v>0</v>
          </cell>
          <cell r="I532">
            <v>0</v>
          </cell>
          <cell r="J532">
            <v>0</v>
          </cell>
          <cell r="K532">
            <v>5553</v>
          </cell>
        </row>
        <row r="533">
          <cell r="F533">
            <v>0</v>
          </cell>
          <cell r="G533">
            <v>0</v>
          </cell>
          <cell r="H533">
            <v>0</v>
          </cell>
          <cell r="I533">
            <v>0</v>
          </cell>
          <cell r="J533">
            <v>0</v>
          </cell>
          <cell r="K533">
            <v>-1851909</v>
          </cell>
        </row>
        <row r="534">
          <cell r="F534">
            <v>0</v>
          </cell>
          <cell r="G534">
            <v>0</v>
          </cell>
          <cell r="H534">
            <v>0</v>
          </cell>
          <cell r="I534">
            <v>0</v>
          </cell>
          <cell r="J534">
            <v>0</v>
          </cell>
          <cell r="K534">
            <v>-577742</v>
          </cell>
        </row>
        <row r="535">
          <cell r="F535">
            <v>0</v>
          </cell>
          <cell r="G535">
            <v>0</v>
          </cell>
          <cell r="H535">
            <v>0</v>
          </cell>
          <cell r="I535">
            <v>0</v>
          </cell>
          <cell r="J535">
            <v>0</v>
          </cell>
          <cell r="K535">
            <v>-596673</v>
          </cell>
        </row>
        <row r="536">
          <cell r="F536">
            <v>0</v>
          </cell>
          <cell r="G536">
            <v>0</v>
          </cell>
          <cell r="H536">
            <v>0</v>
          </cell>
          <cell r="I536">
            <v>0</v>
          </cell>
          <cell r="J536">
            <v>0</v>
          </cell>
          <cell r="K536">
            <v>-70508</v>
          </cell>
        </row>
        <row r="537">
          <cell r="F537">
            <v>0</v>
          </cell>
          <cell r="G537">
            <v>0</v>
          </cell>
          <cell r="H537">
            <v>0</v>
          </cell>
          <cell r="I537">
            <v>0</v>
          </cell>
          <cell r="J537">
            <v>0</v>
          </cell>
          <cell r="K537">
            <v>-1206432</v>
          </cell>
        </row>
        <row r="538">
          <cell r="F538">
            <v>0</v>
          </cell>
          <cell r="G538">
            <v>0</v>
          </cell>
          <cell r="H538">
            <v>0</v>
          </cell>
          <cell r="I538">
            <v>0</v>
          </cell>
          <cell r="J538">
            <v>0</v>
          </cell>
          <cell r="K538">
            <v>0</v>
          </cell>
        </row>
        <row r="539">
          <cell r="F539">
            <v>0</v>
          </cell>
          <cell r="G539">
            <v>0</v>
          </cell>
          <cell r="H539">
            <v>0</v>
          </cell>
          <cell r="I539">
            <v>0</v>
          </cell>
          <cell r="J539">
            <v>0</v>
          </cell>
          <cell r="K539">
            <v>-3064254</v>
          </cell>
        </row>
        <row r="540">
          <cell r="F540">
            <v>0</v>
          </cell>
          <cell r="G540">
            <v>0</v>
          </cell>
          <cell r="H540">
            <v>0</v>
          </cell>
          <cell r="I540">
            <v>0</v>
          </cell>
          <cell r="J540">
            <v>0</v>
          </cell>
          <cell r="K540">
            <v>-2128359</v>
          </cell>
        </row>
        <row r="541">
          <cell r="F541">
            <v>0</v>
          </cell>
          <cell r="G541">
            <v>0</v>
          </cell>
          <cell r="H541">
            <v>0</v>
          </cell>
          <cell r="I541">
            <v>0</v>
          </cell>
          <cell r="J541">
            <v>0</v>
          </cell>
          <cell r="K541">
            <v>-190708</v>
          </cell>
        </row>
        <row r="542">
          <cell r="F542">
            <v>0</v>
          </cell>
          <cell r="G542">
            <v>0</v>
          </cell>
          <cell r="H542">
            <v>0</v>
          </cell>
          <cell r="I542">
            <v>0</v>
          </cell>
          <cell r="J542">
            <v>0</v>
          </cell>
          <cell r="K542">
            <v>-424911</v>
          </cell>
        </row>
        <row r="543">
          <cell r="F543">
            <v>0</v>
          </cell>
          <cell r="G543">
            <v>0</v>
          </cell>
          <cell r="H543">
            <v>0</v>
          </cell>
          <cell r="I543">
            <v>0</v>
          </cell>
          <cell r="J543">
            <v>0</v>
          </cell>
          <cell r="K543">
            <v>-45354</v>
          </cell>
        </row>
        <row r="544">
          <cell r="F544">
            <v>0</v>
          </cell>
          <cell r="G544">
            <v>0</v>
          </cell>
          <cell r="H544">
            <v>0</v>
          </cell>
          <cell r="I544">
            <v>0</v>
          </cell>
          <cell r="J544">
            <v>0</v>
          </cell>
          <cell r="K544">
            <v>-169304</v>
          </cell>
        </row>
        <row r="545">
          <cell r="F545">
            <v>0</v>
          </cell>
          <cell r="G545">
            <v>0</v>
          </cell>
          <cell r="H545">
            <v>0</v>
          </cell>
          <cell r="I545">
            <v>0</v>
          </cell>
          <cell r="J545">
            <v>0</v>
          </cell>
          <cell r="K545">
            <v>-504032</v>
          </cell>
        </row>
        <row r="546">
          <cell r="F546">
            <v>0</v>
          </cell>
          <cell r="G546">
            <v>0</v>
          </cell>
          <cell r="H546">
            <v>0</v>
          </cell>
          <cell r="I546">
            <v>0</v>
          </cell>
          <cell r="J546">
            <v>0</v>
          </cell>
          <cell r="K546">
            <v>-824762</v>
          </cell>
        </row>
        <row r="547">
          <cell r="F547">
            <v>0</v>
          </cell>
          <cell r="G547">
            <v>0</v>
          </cell>
          <cell r="H547">
            <v>0</v>
          </cell>
          <cell r="I547">
            <v>0</v>
          </cell>
          <cell r="J547">
            <v>0</v>
          </cell>
          <cell r="K547">
            <v>-605125</v>
          </cell>
        </row>
        <row r="548">
          <cell r="F548">
            <v>0</v>
          </cell>
          <cell r="G548">
            <v>0</v>
          </cell>
          <cell r="H548">
            <v>0</v>
          </cell>
          <cell r="I548">
            <v>0</v>
          </cell>
          <cell r="J548">
            <v>0</v>
          </cell>
          <cell r="K548">
            <v>-2250868</v>
          </cell>
        </row>
        <row r="549">
          <cell r="F549">
            <v>0</v>
          </cell>
          <cell r="G549">
            <v>0</v>
          </cell>
          <cell r="H549">
            <v>0</v>
          </cell>
          <cell r="I549">
            <v>0</v>
          </cell>
          <cell r="J549">
            <v>0</v>
          </cell>
          <cell r="K549">
            <v>-519843</v>
          </cell>
        </row>
        <row r="550">
          <cell r="F550">
            <v>0</v>
          </cell>
          <cell r="G550">
            <v>0</v>
          </cell>
          <cell r="H550">
            <v>0</v>
          </cell>
          <cell r="I550">
            <v>0</v>
          </cell>
          <cell r="J550">
            <v>0</v>
          </cell>
          <cell r="K550">
            <v>-3101081</v>
          </cell>
        </row>
        <row r="551">
          <cell r="F551">
            <v>0</v>
          </cell>
          <cell r="G551">
            <v>0</v>
          </cell>
          <cell r="H551">
            <v>0</v>
          </cell>
          <cell r="I551">
            <v>0</v>
          </cell>
          <cell r="J551">
            <v>0</v>
          </cell>
          <cell r="K551">
            <v>-754229</v>
          </cell>
        </row>
        <row r="552">
          <cell r="F552">
            <v>0</v>
          </cell>
          <cell r="G552">
            <v>0</v>
          </cell>
          <cell r="H552">
            <v>0</v>
          </cell>
          <cell r="I552">
            <v>0</v>
          </cell>
          <cell r="J552">
            <v>0</v>
          </cell>
          <cell r="K552">
            <v>-1853810</v>
          </cell>
        </row>
        <row r="553">
          <cell r="F553">
            <v>0</v>
          </cell>
          <cell r="G553">
            <v>0</v>
          </cell>
          <cell r="H553">
            <v>0</v>
          </cell>
          <cell r="I553">
            <v>0</v>
          </cell>
          <cell r="J553">
            <v>0</v>
          </cell>
          <cell r="K553">
            <v>-1129728</v>
          </cell>
        </row>
        <row r="554">
          <cell r="F554">
            <v>0</v>
          </cell>
          <cell r="G554">
            <v>0</v>
          </cell>
          <cell r="H554">
            <v>0</v>
          </cell>
          <cell r="I554">
            <v>0</v>
          </cell>
          <cell r="J554">
            <v>0</v>
          </cell>
          <cell r="K554">
            <v>-189015</v>
          </cell>
        </row>
        <row r="555">
          <cell r="F555">
            <v>0</v>
          </cell>
          <cell r="G555">
            <v>0</v>
          </cell>
          <cell r="H555">
            <v>0</v>
          </cell>
          <cell r="I555">
            <v>0</v>
          </cell>
          <cell r="J555">
            <v>0</v>
          </cell>
          <cell r="K555">
            <v>-266315</v>
          </cell>
        </row>
        <row r="556">
          <cell r="F556">
            <v>0</v>
          </cell>
          <cell r="G556">
            <v>0</v>
          </cell>
          <cell r="H556">
            <v>0</v>
          </cell>
          <cell r="I556">
            <v>0</v>
          </cell>
          <cell r="J556">
            <v>0</v>
          </cell>
          <cell r="K556">
            <v>-25698</v>
          </cell>
        </row>
        <row r="557">
          <cell r="F557">
            <v>0</v>
          </cell>
          <cell r="G557">
            <v>0</v>
          </cell>
          <cell r="H557">
            <v>0</v>
          </cell>
          <cell r="I557">
            <v>0</v>
          </cell>
          <cell r="J557">
            <v>0</v>
          </cell>
          <cell r="K557">
            <v>-112961</v>
          </cell>
        </row>
        <row r="558">
          <cell r="F558">
            <v>0</v>
          </cell>
          <cell r="G558">
            <v>0</v>
          </cell>
          <cell r="H558">
            <v>0</v>
          </cell>
          <cell r="I558">
            <v>0</v>
          </cell>
          <cell r="J558">
            <v>0</v>
          </cell>
          <cell r="K558">
            <v>-2297060</v>
          </cell>
        </row>
        <row r="559">
          <cell r="F559">
            <v>0</v>
          </cell>
          <cell r="G559">
            <v>0</v>
          </cell>
          <cell r="H559">
            <v>0</v>
          </cell>
          <cell r="I559">
            <v>0</v>
          </cell>
          <cell r="J559">
            <v>0</v>
          </cell>
          <cell r="K559">
            <v>-5846543</v>
          </cell>
        </row>
        <row r="560">
          <cell r="F560">
            <v>0</v>
          </cell>
          <cell r="G560">
            <v>0</v>
          </cell>
          <cell r="H560">
            <v>0</v>
          </cell>
          <cell r="I560">
            <v>0</v>
          </cell>
          <cell r="J560">
            <v>0</v>
          </cell>
          <cell r="K560">
            <v>-5184060</v>
          </cell>
        </row>
        <row r="561">
          <cell r="F561">
            <v>0</v>
          </cell>
          <cell r="G561">
            <v>0</v>
          </cell>
          <cell r="H561">
            <v>0</v>
          </cell>
          <cell r="I561">
            <v>0</v>
          </cell>
          <cell r="J561">
            <v>0</v>
          </cell>
          <cell r="K561">
            <v>-869130</v>
          </cell>
        </row>
        <row r="562">
          <cell r="F562">
            <v>0</v>
          </cell>
          <cell r="G562">
            <v>0</v>
          </cell>
          <cell r="H562">
            <v>0</v>
          </cell>
          <cell r="I562">
            <v>0</v>
          </cell>
          <cell r="J562">
            <v>0</v>
          </cell>
          <cell r="K562">
            <v>-1506585</v>
          </cell>
        </row>
        <row r="563">
          <cell r="F563">
            <v>0</v>
          </cell>
          <cell r="G563">
            <v>0</v>
          </cell>
          <cell r="H563">
            <v>0</v>
          </cell>
          <cell r="I563">
            <v>0</v>
          </cell>
          <cell r="J563">
            <v>0</v>
          </cell>
          <cell r="K563">
            <v>-520</v>
          </cell>
        </row>
        <row r="564">
          <cell r="F564">
            <v>0</v>
          </cell>
          <cell r="G564">
            <v>0</v>
          </cell>
          <cell r="H564">
            <v>0</v>
          </cell>
          <cell r="I564">
            <v>0</v>
          </cell>
          <cell r="J564">
            <v>0</v>
          </cell>
          <cell r="K564">
            <v>-69485</v>
          </cell>
        </row>
        <row r="565">
          <cell r="F565">
            <v>0</v>
          </cell>
          <cell r="G565">
            <v>0</v>
          </cell>
          <cell r="H565">
            <v>0</v>
          </cell>
          <cell r="I565">
            <v>0</v>
          </cell>
          <cell r="J565">
            <v>0</v>
          </cell>
          <cell r="K565">
            <v>-1369285</v>
          </cell>
        </row>
        <row r="566">
          <cell r="F566">
            <v>0</v>
          </cell>
          <cell r="G566">
            <v>0</v>
          </cell>
          <cell r="H566">
            <v>0</v>
          </cell>
          <cell r="I566">
            <v>0</v>
          </cell>
          <cell r="J566">
            <v>0</v>
          </cell>
          <cell r="K566">
            <v>-4484544</v>
          </cell>
        </row>
        <row r="567">
          <cell r="F567">
            <v>0</v>
          </cell>
          <cell r="G567">
            <v>0</v>
          </cell>
          <cell r="H567">
            <v>0</v>
          </cell>
          <cell r="I567">
            <v>0</v>
          </cell>
          <cell r="J567">
            <v>0</v>
          </cell>
          <cell r="K567">
            <v>-6370035</v>
          </cell>
        </row>
        <row r="568">
          <cell r="F568">
            <v>0</v>
          </cell>
          <cell r="G568">
            <v>0</v>
          </cell>
          <cell r="H568">
            <v>0</v>
          </cell>
          <cell r="I568">
            <v>0</v>
          </cell>
          <cell r="J568">
            <v>0</v>
          </cell>
          <cell r="K568">
            <v>-891367</v>
          </cell>
        </row>
        <row r="569">
          <cell r="F569">
            <v>0</v>
          </cell>
          <cell r="G569">
            <v>0</v>
          </cell>
          <cell r="H569">
            <v>0</v>
          </cell>
          <cell r="I569">
            <v>0</v>
          </cell>
          <cell r="J569">
            <v>0</v>
          </cell>
          <cell r="K569">
            <v>-110651</v>
          </cell>
        </row>
        <row r="570">
          <cell r="F570">
            <v>0</v>
          </cell>
          <cell r="G570">
            <v>0</v>
          </cell>
          <cell r="H570">
            <v>0</v>
          </cell>
          <cell r="I570">
            <v>0</v>
          </cell>
          <cell r="J570">
            <v>0</v>
          </cell>
          <cell r="K570">
            <v>-496140</v>
          </cell>
        </row>
        <row r="571">
          <cell r="F571">
            <v>0</v>
          </cell>
          <cell r="G571">
            <v>0</v>
          </cell>
          <cell r="H571">
            <v>0</v>
          </cell>
          <cell r="I571">
            <v>0</v>
          </cell>
          <cell r="J571">
            <v>0</v>
          </cell>
          <cell r="K571">
            <v>-196142</v>
          </cell>
        </row>
        <row r="572">
          <cell r="F572">
            <v>0</v>
          </cell>
          <cell r="G572">
            <v>0</v>
          </cell>
          <cell r="H572">
            <v>0</v>
          </cell>
          <cell r="I572">
            <v>0</v>
          </cell>
          <cell r="J572">
            <v>0</v>
          </cell>
          <cell r="K572">
            <v>-123818</v>
          </cell>
        </row>
        <row r="573">
          <cell r="F573">
            <v>0</v>
          </cell>
          <cell r="G573">
            <v>0</v>
          </cell>
          <cell r="H573">
            <v>0</v>
          </cell>
          <cell r="I573">
            <v>0</v>
          </cell>
          <cell r="J573">
            <v>0</v>
          </cell>
          <cell r="K573">
            <v>0</v>
          </cell>
        </row>
        <row r="574">
          <cell r="F574">
            <v>0</v>
          </cell>
          <cell r="G574">
            <v>0</v>
          </cell>
          <cell r="H574">
            <v>0</v>
          </cell>
          <cell r="I574">
            <v>0</v>
          </cell>
          <cell r="J574">
            <v>0</v>
          </cell>
          <cell r="K574">
            <v>-2806</v>
          </cell>
        </row>
        <row r="575">
          <cell r="F575">
            <v>0</v>
          </cell>
          <cell r="G575">
            <v>0</v>
          </cell>
          <cell r="H575">
            <v>0</v>
          </cell>
          <cell r="I575">
            <v>0</v>
          </cell>
          <cell r="J575">
            <v>0</v>
          </cell>
          <cell r="K575">
            <v>-531046</v>
          </cell>
        </row>
        <row r="576">
          <cell r="F576">
            <v>0</v>
          </cell>
          <cell r="G576">
            <v>0</v>
          </cell>
          <cell r="H576">
            <v>0</v>
          </cell>
          <cell r="I576">
            <v>0</v>
          </cell>
          <cell r="J576">
            <v>0</v>
          </cell>
          <cell r="K576">
            <v>0</v>
          </cell>
        </row>
        <row r="577">
          <cell r="F577">
            <v>0</v>
          </cell>
          <cell r="G577">
            <v>0</v>
          </cell>
          <cell r="H577">
            <v>0</v>
          </cell>
          <cell r="I577">
            <v>0</v>
          </cell>
          <cell r="J577">
            <v>0</v>
          </cell>
          <cell r="K577">
            <v>0</v>
          </cell>
        </row>
        <row r="578">
          <cell r="F578">
            <v>0</v>
          </cell>
          <cell r="G578">
            <v>0</v>
          </cell>
          <cell r="H578">
            <v>0</v>
          </cell>
          <cell r="I578">
            <v>0</v>
          </cell>
          <cell r="J578">
            <v>0</v>
          </cell>
          <cell r="K578">
            <v>2703483</v>
          </cell>
        </row>
        <row r="579">
          <cell r="F579">
            <v>0</v>
          </cell>
          <cell r="G579">
            <v>0</v>
          </cell>
          <cell r="H579">
            <v>0</v>
          </cell>
          <cell r="I579">
            <v>0</v>
          </cell>
          <cell r="J579">
            <v>0</v>
          </cell>
          <cell r="K579">
            <v>0</v>
          </cell>
        </row>
        <row r="580">
          <cell r="F580">
            <v>0</v>
          </cell>
          <cell r="G580">
            <v>0</v>
          </cell>
          <cell r="H580">
            <v>0</v>
          </cell>
          <cell r="I580">
            <v>0</v>
          </cell>
          <cell r="J580">
            <v>0</v>
          </cell>
          <cell r="K580">
            <v>0</v>
          </cell>
        </row>
        <row r="581">
          <cell r="F581">
            <v>0</v>
          </cell>
          <cell r="G581">
            <v>0</v>
          </cell>
          <cell r="H581">
            <v>0</v>
          </cell>
          <cell r="I581">
            <v>0</v>
          </cell>
          <cell r="J581">
            <v>0</v>
          </cell>
          <cell r="K581">
            <v>0</v>
          </cell>
        </row>
        <row r="582">
          <cell r="F582">
            <v>0</v>
          </cell>
          <cell r="G582">
            <v>0</v>
          </cell>
          <cell r="H582">
            <v>0</v>
          </cell>
          <cell r="I582">
            <v>0</v>
          </cell>
          <cell r="J582">
            <v>0</v>
          </cell>
          <cell r="K582">
            <v>587706</v>
          </cell>
        </row>
        <row r="583">
          <cell r="F583">
            <v>0</v>
          </cell>
          <cell r="G583">
            <v>0</v>
          </cell>
          <cell r="H583">
            <v>0</v>
          </cell>
          <cell r="I583">
            <v>0</v>
          </cell>
          <cell r="J583">
            <v>0</v>
          </cell>
          <cell r="K583">
            <v>988163</v>
          </cell>
        </row>
        <row r="584">
          <cell r="F584">
            <v>0</v>
          </cell>
          <cell r="G584">
            <v>0</v>
          </cell>
          <cell r="H584">
            <v>0</v>
          </cell>
          <cell r="I584">
            <v>0</v>
          </cell>
          <cell r="J584">
            <v>0</v>
          </cell>
          <cell r="K584">
            <v>0</v>
          </cell>
        </row>
        <row r="585">
          <cell r="F585">
            <v>0</v>
          </cell>
          <cell r="G585">
            <v>0</v>
          </cell>
          <cell r="H585">
            <v>0</v>
          </cell>
          <cell r="I585">
            <v>0</v>
          </cell>
          <cell r="J585">
            <v>0</v>
          </cell>
          <cell r="K585">
            <v>0</v>
          </cell>
        </row>
        <row r="586">
          <cell r="F586">
            <v>0</v>
          </cell>
          <cell r="G586">
            <v>0</v>
          </cell>
          <cell r="H586">
            <v>0</v>
          </cell>
          <cell r="I586">
            <v>0</v>
          </cell>
          <cell r="J586">
            <v>0</v>
          </cell>
          <cell r="K586">
            <v>0</v>
          </cell>
        </row>
        <row r="587">
          <cell r="F587">
            <v>0</v>
          </cell>
          <cell r="G587">
            <v>0</v>
          </cell>
          <cell r="H587">
            <v>0</v>
          </cell>
          <cell r="I587">
            <v>0</v>
          </cell>
          <cell r="J587">
            <v>0</v>
          </cell>
          <cell r="K587">
            <v>83326</v>
          </cell>
        </row>
        <row r="588">
          <cell r="F588">
            <v>0</v>
          </cell>
          <cell r="G588">
            <v>0</v>
          </cell>
          <cell r="H588">
            <v>0</v>
          </cell>
          <cell r="I588">
            <v>0</v>
          </cell>
          <cell r="J588">
            <v>0</v>
          </cell>
          <cell r="K588">
            <v>0</v>
          </cell>
        </row>
        <row r="589">
          <cell r="F589">
            <v>0</v>
          </cell>
          <cell r="G589">
            <v>0</v>
          </cell>
          <cell r="H589">
            <v>0</v>
          </cell>
          <cell r="I589">
            <v>0</v>
          </cell>
          <cell r="J589">
            <v>0</v>
          </cell>
          <cell r="K589">
            <v>-926842</v>
          </cell>
        </row>
        <row r="590">
          <cell r="F590">
            <v>0</v>
          </cell>
          <cell r="G590">
            <v>0</v>
          </cell>
          <cell r="H590">
            <v>0</v>
          </cell>
          <cell r="I590">
            <v>0</v>
          </cell>
          <cell r="J590">
            <v>0</v>
          </cell>
          <cell r="K590">
            <v>0</v>
          </cell>
        </row>
        <row r="591">
          <cell r="F591">
            <v>0</v>
          </cell>
          <cell r="G591">
            <v>0</v>
          </cell>
          <cell r="H591">
            <v>0</v>
          </cell>
          <cell r="I591">
            <v>0</v>
          </cell>
          <cell r="J591">
            <v>0</v>
          </cell>
          <cell r="K591">
            <v>288839</v>
          </cell>
        </row>
        <row r="592">
          <cell r="F592">
            <v>0</v>
          </cell>
          <cell r="G592">
            <v>0</v>
          </cell>
          <cell r="H592">
            <v>0</v>
          </cell>
          <cell r="I592">
            <v>0</v>
          </cell>
          <cell r="J592">
            <v>0</v>
          </cell>
          <cell r="K592">
            <v>160380</v>
          </cell>
        </row>
        <row r="593">
          <cell r="F593">
            <v>0</v>
          </cell>
          <cell r="G593">
            <v>0</v>
          </cell>
          <cell r="H593">
            <v>0</v>
          </cell>
          <cell r="I593">
            <v>0</v>
          </cell>
          <cell r="J593">
            <v>0</v>
          </cell>
          <cell r="K593">
            <v>3801</v>
          </cell>
        </row>
        <row r="594">
          <cell r="F594">
            <v>0</v>
          </cell>
          <cell r="G594">
            <v>0</v>
          </cell>
          <cell r="H594">
            <v>0</v>
          </cell>
          <cell r="I594">
            <v>0</v>
          </cell>
          <cell r="J594">
            <v>0</v>
          </cell>
          <cell r="K594">
            <v>108140</v>
          </cell>
        </row>
        <row r="595">
          <cell r="F595">
            <v>0</v>
          </cell>
          <cell r="G595">
            <v>0</v>
          </cell>
          <cell r="H595">
            <v>0</v>
          </cell>
          <cell r="I595">
            <v>0</v>
          </cell>
          <cell r="J595">
            <v>0</v>
          </cell>
          <cell r="K595">
            <v>162834</v>
          </cell>
        </row>
        <row r="596">
          <cell r="F596">
            <v>0</v>
          </cell>
          <cell r="G596">
            <v>0</v>
          </cell>
          <cell r="H596">
            <v>0</v>
          </cell>
          <cell r="I596">
            <v>0</v>
          </cell>
          <cell r="J596">
            <v>0</v>
          </cell>
          <cell r="K596">
            <v>2400</v>
          </cell>
        </row>
        <row r="597">
          <cell r="F597">
            <v>0</v>
          </cell>
          <cell r="G597">
            <v>0</v>
          </cell>
          <cell r="H597">
            <v>0</v>
          </cell>
          <cell r="I597">
            <v>0</v>
          </cell>
          <cell r="J597">
            <v>0</v>
          </cell>
          <cell r="K597">
            <v>224416</v>
          </cell>
        </row>
        <row r="598">
          <cell r="F598">
            <v>0</v>
          </cell>
          <cell r="G598">
            <v>0</v>
          </cell>
          <cell r="H598">
            <v>0</v>
          </cell>
          <cell r="I598">
            <v>0</v>
          </cell>
          <cell r="J598">
            <v>0</v>
          </cell>
          <cell r="K598">
            <v>185665</v>
          </cell>
        </row>
        <row r="599">
          <cell r="F599">
            <v>0</v>
          </cell>
          <cell r="G599">
            <v>0</v>
          </cell>
          <cell r="H599">
            <v>0</v>
          </cell>
          <cell r="I599">
            <v>0</v>
          </cell>
          <cell r="J599">
            <v>0</v>
          </cell>
          <cell r="K599">
            <v>81574</v>
          </cell>
        </row>
        <row r="600">
          <cell r="F600">
            <v>0</v>
          </cell>
          <cell r="G600">
            <v>0</v>
          </cell>
          <cell r="H600">
            <v>0</v>
          </cell>
          <cell r="I600">
            <v>0</v>
          </cell>
          <cell r="J600">
            <v>0</v>
          </cell>
          <cell r="K600">
            <v>11506464</v>
          </cell>
        </row>
        <row r="601">
          <cell r="F601">
            <v>0</v>
          </cell>
          <cell r="G601">
            <v>0</v>
          </cell>
          <cell r="H601">
            <v>0</v>
          </cell>
          <cell r="I601">
            <v>0</v>
          </cell>
          <cell r="J601">
            <v>0</v>
          </cell>
          <cell r="K601">
            <v>5813180</v>
          </cell>
        </row>
        <row r="602">
          <cell r="F602">
            <v>0</v>
          </cell>
          <cell r="G602">
            <v>0</v>
          </cell>
          <cell r="H602">
            <v>0</v>
          </cell>
          <cell r="I602">
            <v>0</v>
          </cell>
          <cell r="J602">
            <v>0</v>
          </cell>
          <cell r="K602">
            <v>55062</v>
          </cell>
        </row>
        <row r="603">
          <cell r="F603">
            <v>0</v>
          </cell>
          <cell r="G603">
            <v>0</v>
          </cell>
          <cell r="H603">
            <v>0</v>
          </cell>
          <cell r="I603">
            <v>0</v>
          </cell>
          <cell r="J603">
            <v>0</v>
          </cell>
          <cell r="K603">
            <v>-215322</v>
          </cell>
        </row>
        <row r="604">
          <cell r="F604">
            <v>0</v>
          </cell>
          <cell r="G604">
            <v>0</v>
          </cell>
          <cell r="H604">
            <v>0</v>
          </cell>
          <cell r="I604">
            <v>0</v>
          </cell>
          <cell r="J604">
            <v>0</v>
          </cell>
          <cell r="K604">
            <v>-179103</v>
          </cell>
        </row>
        <row r="605">
          <cell r="F605">
            <v>0</v>
          </cell>
          <cell r="G605">
            <v>0</v>
          </cell>
          <cell r="H605">
            <v>0</v>
          </cell>
          <cell r="I605">
            <v>0</v>
          </cell>
          <cell r="J605">
            <v>0</v>
          </cell>
          <cell r="K605">
            <v>-32253</v>
          </cell>
        </row>
        <row r="606">
          <cell r="F606">
            <v>0</v>
          </cell>
          <cell r="G606">
            <v>0</v>
          </cell>
          <cell r="H606">
            <v>0</v>
          </cell>
          <cell r="I606">
            <v>0</v>
          </cell>
          <cell r="J606">
            <v>0</v>
          </cell>
          <cell r="K606">
            <v>-3307421</v>
          </cell>
        </row>
        <row r="607">
          <cell r="F607">
            <v>0</v>
          </cell>
          <cell r="G607">
            <v>0</v>
          </cell>
          <cell r="H607">
            <v>0</v>
          </cell>
          <cell r="I607">
            <v>0</v>
          </cell>
          <cell r="J607">
            <v>0</v>
          </cell>
          <cell r="K607">
            <v>-3128825</v>
          </cell>
        </row>
        <row r="608">
          <cell r="F608">
            <v>0</v>
          </cell>
          <cell r="G608">
            <v>0</v>
          </cell>
          <cell r="H608">
            <v>0</v>
          </cell>
          <cell r="I608">
            <v>0</v>
          </cell>
          <cell r="J608">
            <v>0</v>
          </cell>
          <cell r="K608">
            <v>-25554</v>
          </cell>
        </row>
        <row r="609">
          <cell r="F609">
            <v>0</v>
          </cell>
          <cell r="G609">
            <v>0</v>
          </cell>
          <cell r="H609">
            <v>0</v>
          </cell>
          <cell r="I609">
            <v>0</v>
          </cell>
          <cell r="J609">
            <v>0</v>
          </cell>
          <cell r="K609">
            <v>-54345</v>
          </cell>
        </row>
        <row r="610">
          <cell r="F610">
            <v>0</v>
          </cell>
          <cell r="G610">
            <v>0</v>
          </cell>
          <cell r="H610">
            <v>0</v>
          </cell>
          <cell r="I610">
            <v>0</v>
          </cell>
          <cell r="J610">
            <v>0</v>
          </cell>
          <cell r="K610">
            <v>-120960</v>
          </cell>
        </row>
        <row r="611">
          <cell r="F611">
            <v>0</v>
          </cell>
          <cell r="G611">
            <v>0</v>
          </cell>
          <cell r="H611">
            <v>0</v>
          </cell>
          <cell r="I611">
            <v>0</v>
          </cell>
          <cell r="J611">
            <v>0</v>
          </cell>
          <cell r="K611">
            <v>361699</v>
          </cell>
        </row>
        <row r="612">
          <cell r="F612">
            <v>0</v>
          </cell>
          <cell r="G612">
            <v>0</v>
          </cell>
          <cell r="H612">
            <v>0</v>
          </cell>
          <cell r="I612">
            <v>0</v>
          </cell>
          <cell r="J612">
            <v>0</v>
          </cell>
          <cell r="K612">
            <v>55442785</v>
          </cell>
        </row>
        <row r="613">
          <cell r="F613">
            <v>5558</v>
          </cell>
          <cell r="G613">
            <v>0</v>
          </cell>
          <cell r="H613">
            <v>5558</v>
          </cell>
          <cell r="I613">
            <v>0</v>
          </cell>
          <cell r="J613">
            <v>5558</v>
          </cell>
          <cell r="K613">
            <v>5558</v>
          </cell>
        </row>
        <row r="614">
          <cell r="F614">
            <v>-2503.11</v>
          </cell>
          <cell r="G614">
            <v>0</v>
          </cell>
          <cell r="H614">
            <v>-2503.11</v>
          </cell>
          <cell r="I614">
            <v>0</v>
          </cell>
          <cell r="J614">
            <v>-2503.11</v>
          </cell>
          <cell r="K614">
            <v>-2086</v>
          </cell>
        </row>
        <row r="615">
          <cell r="F615">
            <v>29400.2</v>
          </cell>
          <cell r="G615">
            <v>0</v>
          </cell>
          <cell r="H615">
            <v>29400.2</v>
          </cell>
          <cell r="I615">
            <v>0</v>
          </cell>
          <cell r="J615">
            <v>29400.2</v>
          </cell>
          <cell r="K615">
            <v>29400</v>
          </cell>
        </row>
        <row r="616">
          <cell r="F616">
            <v>0</v>
          </cell>
          <cell r="G616">
            <v>0</v>
          </cell>
          <cell r="H616">
            <v>0</v>
          </cell>
          <cell r="I616">
            <v>0</v>
          </cell>
          <cell r="J616">
            <v>0</v>
          </cell>
          <cell r="K616">
            <v>0</v>
          </cell>
        </row>
        <row r="617">
          <cell r="F617">
            <v>0</v>
          </cell>
          <cell r="G617">
            <v>0</v>
          </cell>
          <cell r="H617">
            <v>0</v>
          </cell>
          <cell r="I617">
            <v>0</v>
          </cell>
          <cell r="J617">
            <v>0</v>
          </cell>
          <cell r="K617">
            <v>0</v>
          </cell>
        </row>
        <row r="618">
          <cell r="F618">
            <v>0</v>
          </cell>
          <cell r="G618">
            <v>0</v>
          </cell>
          <cell r="H618">
            <v>0</v>
          </cell>
          <cell r="I618">
            <v>0</v>
          </cell>
          <cell r="J618">
            <v>0</v>
          </cell>
          <cell r="K618">
            <v>0</v>
          </cell>
        </row>
        <row r="619">
          <cell r="F619">
            <v>0</v>
          </cell>
          <cell r="G619">
            <v>0</v>
          </cell>
          <cell r="H619">
            <v>0</v>
          </cell>
          <cell r="I619">
            <v>0</v>
          </cell>
          <cell r="J619">
            <v>0</v>
          </cell>
          <cell r="K619">
            <v>0</v>
          </cell>
        </row>
        <row r="620">
          <cell r="F620">
            <v>0</v>
          </cell>
          <cell r="G620">
            <v>0</v>
          </cell>
          <cell r="H620">
            <v>0</v>
          </cell>
          <cell r="I620">
            <v>0</v>
          </cell>
          <cell r="J620">
            <v>0</v>
          </cell>
          <cell r="K620">
            <v>0</v>
          </cell>
        </row>
        <row r="621">
          <cell r="F621">
            <v>32455.09</v>
          </cell>
          <cell r="G621">
            <v>0</v>
          </cell>
          <cell r="H621">
            <v>32455.09</v>
          </cell>
          <cell r="I621">
            <v>0</v>
          </cell>
          <cell r="J621">
            <v>32455.09</v>
          </cell>
          <cell r="K621">
            <v>32872</v>
          </cell>
        </row>
        <row r="622">
          <cell r="F622">
            <v>18111.41</v>
          </cell>
          <cell r="G622">
            <v>0</v>
          </cell>
          <cell r="H622">
            <v>18111.41</v>
          </cell>
          <cell r="I622">
            <v>0</v>
          </cell>
          <cell r="J622">
            <v>18111.41</v>
          </cell>
          <cell r="K622">
            <v>0</v>
          </cell>
        </row>
        <row r="623">
          <cell r="F623">
            <v>104008.52</v>
          </cell>
          <cell r="G623">
            <v>0</v>
          </cell>
          <cell r="H623">
            <v>104008.52</v>
          </cell>
          <cell r="I623">
            <v>0</v>
          </cell>
          <cell r="J623">
            <v>104008.52</v>
          </cell>
          <cell r="K623">
            <v>0</v>
          </cell>
        </row>
        <row r="624">
          <cell r="F624">
            <v>0</v>
          </cell>
          <cell r="G624">
            <v>0</v>
          </cell>
          <cell r="H624">
            <v>0</v>
          </cell>
          <cell r="I624">
            <v>0</v>
          </cell>
          <cell r="J624">
            <v>0</v>
          </cell>
          <cell r="K624">
            <v>56702.43</v>
          </cell>
        </row>
        <row r="625">
          <cell r="F625">
            <v>0</v>
          </cell>
          <cell r="G625">
            <v>0</v>
          </cell>
          <cell r="H625">
            <v>0</v>
          </cell>
          <cell r="I625">
            <v>0</v>
          </cell>
          <cell r="J625">
            <v>0</v>
          </cell>
          <cell r="K625">
            <v>6050</v>
          </cell>
        </row>
        <row r="626">
          <cell r="F626">
            <v>122119.93</v>
          </cell>
          <cell r="G626">
            <v>0</v>
          </cell>
          <cell r="H626">
            <v>122119.93</v>
          </cell>
          <cell r="I626">
            <v>0</v>
          </cell>
          <cell r="J626">
            <v>122119.93</v>
          </cell>
          <cell r="K626">
            <v>62752.43</v>
          </cell>
        </row>
        <row r="627">
          <cell r="F627">
            <v>0</v>
          </cell>
          <cell r="G627">
            <v>0</v>
          </cell>
          <cell r="H627">
            <v>0</v>
          </cell>
          <cell r="I627">
            <v>0</v>
          </cell>
          <cell r="J627">
            <v>0</v>
          </cell>
          <cell r="K627">
            <v>149709</v>
          </cell>
        </row>
        <row r="628">
          <cell r="F628">
            <v>0</v>
          </cell>
          <cell r="G628">
            <v>0</v>
          </cell>
          <cell r="H628">
            <v>0</v>
          </cell>
          <cell r="I628">
            <v>0</v>
          </cell>
          <cell r="J628">
            <v>0</v>
          </cell>
          <cell r="K628">
            <v>399</v>
          </cell>
        </row>
        <row r="629">
          <cell r="F629">
            <v>0</v>
          </cell>
          <cell r="G629">
            <v>0</v>
          </cell>
          <cell r="H629">
            <v>0</v>
          </cell>
          <cell r="I629">
            <v>0</v>
          </cell>
          <cell r="J629">
            <v>0</v>
          </cell>
          <cell r="K629">
            <v>92577</v>
          </cell>
        </row>
        <row r="630">
          <cell r="F630">
            <v>0</v>
          </cell>
          <cell r="G630">
            <v>0</v>
          </cell>
          <cell r="H630">
            <v>0</v>
          </cell>
          <cell r="I630">
            <v>0</v>
          </cell>
          <cell r="J630">
            <v>0</v>
          </cell>
          <cell r="K630">
            <v>20823</v>
          </cell>
        </row>
        <row r="631">
          <cell r="F631">
            <v>0</v>
          </cell>
          <cell r="G631">
            <v>0</v>
          </cell>
          <cell r="H631">
            <v>0</v>
          </cell>
          <cell r="I631">
            <v>0</v>
          </cell>
          <cell r="J631">
            <v>0</v>
          </cell>
          <cell r="K631">
            <v>67500</v>
          </cell>
        </row>
        <row r="632">
          <cell r="F632">
            <v>0</v>
          </cell>
          <cell r="G632">
            <v>0</v>
          </cell>
          <cell r="H632">
            <v>0</v>
          </cell>
          <cell r="I632">
            <v>0</v>
          </cell>
          <cell r="J632">
            <v>0</v>
          </cell>
          <cell r="K632">
            <v>95747</v>
          </cell>
        </row>
        <row r="633">
          <cell r="F633">
            <v>0</v>
          </cell>
          <cell r="G633">
            <v>0</v>
          </cell>
          <cell r="H633">
            <v>0</v>
          </cell>
          <cell r="I633">
            <v>0</v>
          </cell>
          <cell r="J633">
            <v>0</v>
          </cell>
          <cell r="K633">
            <v>1574</v>
          </cell>
        </row>
        <row r="634">
          <cell r="F634">
            <v>0</v>
          </cell>
          <cell r="G634">
            <v>0</v>
          </cell>
          <cell r="H634">
            <v>0</v>
          </cell>
          <cell r="I634">
            <v>0</v>
          </cell>
          <cell r="J634">
            <v>0</v>
          </cell>
          <cell r="K634">
            <v>10303</v>
          </cell>
        </row>
        <row r="635">
          <cell r="F635">
            <v>0</v>
          </cell>
          <cell r="G635">
            <v>0</v>
          </cell>
          <cell r="H635">
            <v>0</v>
          </cell>
          <cell r="I635">
            <v>0</v>
          </cell>
          <cell r="J635">
            <v>0</v>
          </cell>
          <cell r="K635">
            <v>129021</v>
          </cell>
        </row>
        <row r="636">
          <cell r="F636">
            <v>0</v>
          </cell>
          <cell r="G636">
            <v>0</v>
          </cell>
          <cell r="H636">
            <v>0</v>
          </cell>
          <cell r="I636">
            <v>0</v>
          </cell>
          <cell r="J636">
            <v>0</v>
          </cell>
          <cell r="K636">
            <v>193384</v>
          </cell>
        </row>
        <row r="637">
          <cell r="F637">
            <v>0</v>
          </cell>
          <cell r="G637">
            <v>0</v>
          </cell>
          <cell r="H637">
            <v>0</v>
          </cell>
          <cell r="I637">
            <v>0</v>
          </cell>
          <cell r="J637">
            <v>0</v>
          </cell>
          <cell r="K637">
            <v>455581</v>
          </cell>
        </row>
        <row r="638">
          <cell r="F638">
            <v>0</v>
          </cell>
          <cell r="G638">
            <v>0</v>
          </cell>
          <cell r="H638">
            <v>0</v>
          </cell>
          <cell r="I638">
            <v>0</v>
          </cell>
          <cell r="J638">
            <v>0</v>
          </cell>
          <cell r="K638">
            <v>1440316</v>
          </cell>
        </row>
        <row r="639">
          <cell r="F639">
            <v>0</v>
          </cell>
          <cell r="G639">
            <v>0</v>
          </cell>
          <cell r="H639">
            <v>0</v>
          </cell>
          <cell r="I639">
            <v>0</v>
          </cell>
          <cell r="J639">
            <v>0</v>
          </cell>
          <cell r="K639">
            <v>556700</v>
          </cell>
        </row>
        <row r="640">
          <cell r="F640">
            <v>0</v>
          </cell>
          <cell r="G640">
            <v>0</v>
          </cell>
          <cell r="H640">
            <v>0</v>
          </cell>
          <cell r="I640">
            <v>0</v>
          </cell>
          <cell r="J640">
            <v>0</v>
          </cell>
          <cell r="K640">
            <v>1161957</v>
          </cell>
        </row>
        <row r="641">
          <cell r="F641">
            <v>0</v>
          </cell>
          <cell r="G641">
            <v>0</v>
          </cell>
          <cell r="H641">
            <v>0</v>
          </cell>
          <cell r="I641">
            <v>0</v>
          </cell>
          <cell r="J641">
            <v>0</v>
          </cell>
          <cell r="K641">
            <v>575611</v>
          </cell>
        </row>
        <row r="642">
          <cell r="F642">
            <v>0</v>
          </cell>
          <cell r="G642">
            <v>0</v>
          </cell>
          <cell r="H642">
            <v>0</v>
          </cell>
          <cell r="I642">
            <v>0</v>
          </cell>
          <cell r="J642">
            <v>0</v>
          </cell>
          <cell r="K642">
            <v>1447275</v>
          </cell>
        </row>
        <row r="643">
          <cell r="F643">
            <v>0</v>
          </cell>
          <cell r="G643">
            <v>0</v>
          </cell>
          <cell r="H643">
            <v>0</v>
          </cell>
          <cell r="I643">
            <v>0</v>
          </cell>
          <cell r="J643">
            <v>0</v>
          </cell>
          <cell r="K643">
            <v>419408</v>
          </cell>
        </row>
        <row r="644">
          <cell r="F644">
            <v>0</v>
          </cell>
          <cell r="G644">
            <v>0</v>
          </cell>
          <cell r="H644">
            <v>0</v>
          </cell>
          <cell r="I644">
            <v>0</v>
          </cell>
          <cell r="J644">
            <v>0</v>
          </cell>
          <cell r="K644">
            <v>72234</v>
          </cell>
        </row>
        <row r="645">
          <cell r="F645">
            <v>0</v>
          </cell>
          <cell r="G645">
            <v>0</v>
          </cell>
          <cell r="H645">
            <v>0</v>
          </cell>
          <cell r="I645">
            <v>0</v>
          </cell>
          <cell r="J645">
            <v>0</v>
          </cell>
          <cell r="K645">
            <v>84706</v>
          </cell>
        </row>
        <row r="646">
          <cell r="F646">
            <v>0</v>
          </cell>
          <cell r="G646">
            <v>0</v>
          </cell>
          <cell r="H646">
            <v>0</v>
          </cell>
          <cell r="I646">
            <v>0</v>
          </cell>
          <cell r="J646">
            <v>0</v>
          </cell>
          <cell r="K646">
            <v>701</v>
          </cell>
        </row>
        <row r="647">
          <cell r="F647">
            <v>0</v>
          </cell>
          <cell r="G647">
            <v>0</v>
          </cell>
          <cell r="H647">
            <v>0</v>
          </cell>
          <cell r="I647">
            <v>0</v>
          </cell>
          <cell r="J647">
            <v>0</v>
          </cell>
          <cell r="K647">
            <v>6645</v>
          </cell>
        </row>
        <row r="648">
          <cell r="F648">
            <v>0</v>
          </cell>
          <cell r="G648">
            <v>0</v>
          </cell>
          <cell r="H648">
            <v>0</v>
          </cell>
          <cell r="I648">
            <v>0</v>
          </cell>
          <cell r="J648">
            <v>0</v>
          </cell>
          <cell r="K648">
            <v>860960</v>
          </cell>
        </row>
        <row r="649">
          <cell r="F649">
            <v>0</v>
          </cell>
          <cell r="G649">
            <v>0</v>
          </cell>
          <cell r="H649">
            <v>0</v>
          </cell>
          <cell r="I649">
            <v>0</v>
          </cell>
          <cell r="J649">
            <v>0</v>
          </cell>
          <cell r="K649">
            <v>127935</v>
          </cell>
        </row>
        <row r="650">
          <cell r="F650">
            <v>0</v>
          </cell>
          <cell r="G650">
            <v>0</v>
          </cell>
          <cell r="H650">
            <v>0</v>
          </cell>
          <cell r="I650">
            <v>0</v>
          </cell>
          <cell r="J650">
            <v>0</v>
          </cell>
          <cell r="K650">
            <v>305151</v>
          </cell>
        </row>
        <row r="651">
          <cell r="F651">
            <v>0</v>
          </cell>
          <cell r="G651">
            <v>0</v>
          </cell>
          <cell r="H651">
            <v>0</v>
          </cell>
          <cell r="I651">
            <v>0</v>
          </cell>
          <cell r="J651">
            <v>0</v>
          </cell>
          <cell r="K651">
            <v>315042</v>
          </cell>
        </row>
        <row r="652">
          <cell r="F652">
            <v>0</v>
          </cell>
          <cell r="G652">
            <v>0</v>
          </cell>
          <cell r="H652">
            <v>0</v>
          </cell>
          <cell r="I652">
            <v>0</v>
          </cell>
          <cell r="J652">
            <v>0</v>
          </cell>
          <cell r="K652">
            <v>959923</v>
          </cell>
        </row>
        <row r="653">
          <cell r="F653">
            <v>0</v>
          </cell>
          <cell r="G653">
            <v>0</v>
          </cell>
          <cell r="H653">
            <v>0</v>
          </cell>
          <cell r="I653">
            <v>0</v>
          </cell>
          <cell r="J653">
            <v>0</v>
          </cell>
          <cell r="K653">
            <v>800</v>
          </cell>
        </row>
        <row r="654">
          <cell r="F654">
            <v>0</v>
          </cell>
          <cell r="G654">
            <v>0</v>
          </cell>
          <cell r="H654">
            <v>0</v>
          </cell>
          <cell r="I654">
            <v>0</v>
          </cell>
          <cell r="J654">
            <v>0</v>
          </cell>
          <cell r="K654">
            <v>-51087</v>
          </cell>
        </row>
        <row r="655">
          <cell r="F655">
            <v>0</v>
          </cell>
          <cell r="G655">
            <v>0</v>
          </cell>
          <cell r="H655">
            <v>0</v>
          </cell>
          <cell r="I655">
            <v>0</v>
          </cell>
          <cell r="J655">
            <v>0</v>
          </cell>
          <cell r="K655">
            <v>-133</v>
          </cell>
        </row>
        <row r="656">
          <cell r="F656">
            <v>0</v>
          </cell>
          <cell r="G656">
            <v>0</v>
          </cell>
          <cell r="H656">
            <v>0</v>
          </cell>
          <cell r="I656">
            <v>0</v>
          </cell>
          <cell r="J656">
            <v>0</v>
          </cell>
          <cell r="K656">
            <v>-65003</v>
          </cell>
        </row>
        <row r="657">
          <cell r="F657">
            <v>0</v>
          </cell>
          <cell r="G657">
            <v>0</v>
          </cell>
          <cell r="H657">
            <v>0</v>
          </cell>
          <cell r="I657">
            <v>0</v>
          </cell>
          <cell r="J657">
            <v>0</v>
          </cell>
          <cell r="K657">
            <v>-13942</v>
          </cell>
        </row>
        <row r="658">
          <cell r="F658">
            <v>0</v>
          </cell>
          <cell r="G658">
            <v>0</v>
          </cell>
          <cell r="H658">
            <v>0</v>
          </cell>
          <cell r="I658">
            <v>0</v>
          </cell>
          <cell r="J658">
            <v>0</v>
          </cell>
          <cell r="K658">
            <v>-23220</v>
          </cell>
        </row>
        <row r="659">
          <cell r="F659">
            <v>0</v>
          </cell>
          <cell r="G659">
            <v>0</v>
          </cell>
          <cell r="H659">
            <v>0</v>
          </cell>
          <cell r="I659">
            <v>0</v>
          </cell>
          <cell r="J659">
            <v>0</v>
          </cell>
          <cell r="K659">
            <v>-33788</v>
          </cell>
        </row>
        <row r="660">
          <cell r="F660">
            <v>0</v>
          </cell>
          <cell r="G660">
            <v>0</v>
          </cell>
          <cell r="H660">
            <v>0</v>
          </cell>
          <cell r="I660">
            <v>0</v>
          </cell>
          <cell r="J660">
            <v>0</v>
          </cell>
          <cell r="K660">
            <v>-521</v>
          </cell>
        </row>
        <row r="661">
          <cell r="F661">
            <v>0</v>
          </cell>
          <cell r="G661">
            <v>0</v>
          </cell>
          <cell r="H661">
            <v>0</v>
          </cell>
          <cell r="I661">
            <v>0</v>
          </cell>
          <cell r="J661">
            <v>0</v>
          </cell>
          <cell r="K661">
            <v>-3391</v>
          </cell>
        </row>
        <row r="662">
          <cell r="F662">
            <v>0</v>
          </cell>
          <cell r="G662">
            <v>0</v>
          </cell>
          <cell r="H662">
            <v>0</v>
          </cell>
          <cell r="I662">
            <v>0</v>
          </cell>
          <cell r="J662">
            <v>0</v>
          </cell>
          <cell r="K662">
            <v>-36537</v>
          </cell>
        </row>
        <row r="663">
          <cell r="F663">
            <v>0</v>
          </cell>
          <cell r="G663">
            <v>0</v>
          </cell>
          <cell r="H663">
            <v>0</v>
          </cell>
          <cell r="I663">
            <v>0</v>
          </cell>
          <cell r="J663">
            <v>0</v>
          </cell>
          <cell r="K663">
            <v>-74882</v>
          </cell>
        </row>
        <row r="664">
          <cell r="F664">
            <v>0</v>
          </cell>
          <cell r="G664">
            <v>0</v>
          </cell>
          <cell r="H664">
            <v>0</v>
          </cell>
          <cell r="I664">
            <v>0</v>
          </cell>
          <cell r="J664">
            <v>0</v>
          </cell>
          <cell r="K664">
            <v>-175154</v>
          </cell>
        </row>
        <row r="665">
          <cell r="F665">
            <v>0</v>
          </cell>
          <cell r="G665">
            <v>0</v>
          </cell>
          <cell r="H665">
            <v>0</v>
          </cell>
          <cell r="I665">
            <v>0</v>
          </cell>
          <cell r="J665">
            <v>0</v>
          </cell>
          <cell r="K665">
            <v>-501765</v>
          </cell>
        </row>
        <row r="666">
          <cell r="F666">
            <v>0</v>
          </cell>
          <cell r="G666">
            <v>0</v>
          </cell>
          <cell r="H666">
            <v>0</v>
          </cell>
          <cell r="I666">
            <v>0</v>
          </cell>
          <cell r="J666">
            <v>0</v>
          </cell>
          <cell r="K666">
            <v>-189717</v>
          </cell>
        </row>
        <row r="667">
          <cell r="F667">
            <v>0</v>
          </cell>
          <cell r="G667">
            <v>0</v>
          </cell>
          <cell r="H667">
            <v>0</v>
          </cell>
          <cell r="I667">
            <v>0</v>
          </cell>
          <cell r="J667">
            <v>0</v>
          </cell>
          <cell r="K667">
            <v>-354592</v>
          </cell>
        </row>
        <row r="668">
          <cell r="F668">
            <v>0</v>
          </cell>
          <cell r="G668">
            <v>0</v>
          </cell>
          <cell r="H668">
            <v>0</v>
          </cell>
          <cell r="I668">
            <v>0</v>
          </cell>
          <cell r="J668">
            <v>0</v>
          </cell>
          <cell r="K668">
            <v>-211566</v>
          </cell>
        </row>
        <row r="669">
          <cell r="F669">
            <v>0</v>
          </cell>
          <cell r="G669">
            <v>0</v>
          </cell>
          <cell r="H669">
            <v>0</v>
          </cell>
          <cell r="I669">
            <v>0</v>
          </cell>
          <cell r="J669">
            <v>0</v>
          </cell>
          <cell r="K669">
            <v>-530206</v>
          </cell>
        </row>
        <row r="670">
          <cell r="F670">
            <v>0</v>
          </cell>
          <cell r="G670">
            <v>0</v>
          </cell>
          <cell r="H670">
            <v>0</v>
          </cell>
          <cell r="I670">
            <v>0</v>
          </cell>
          <cell r="J670">
            <v>0</v>
          </cell>
          <cell r="K670">
            <v>-120096</v>
          </cell>
        </row>
        <row r="671">
          <cell r="F671">
            <v>0</v>
          </cell>
          <cell r="G671">
            <v>0</v>
          </cell>
          <cell r="H671">
            <v>0</v>
          </cell>
          <cell r="I671">
            <v>0</v>
          </cell>
          <cell r="J671">
            <v>0</v>
          </cell>
          <cell r="K671">
            <v>-25991</v>
          </cell>
        </row>
        <row r="672">
          <cell r="F672">
            <v>0</v>
          </cell>
          <cell r="G672">
            <v>0</v>
          </cell>
          <cell r="H672">
            <v>0</v>
          </cell>
          <cell r="I672">
            <v>0</v>
          </cell>
          <cell r="J672">
            <v>0</v>
          </cell>
          <cell r="K672">
            <v>-21556</v>
          </cell>
        </row>
        <row r="673">
          <cell r="F673">
            <v>0</v>
          </cell>
          <cell r="G673">
            <v>0</v>
          </cell>
          <cell r="H673">
            <v>0</v>
          </cell>
          <cell r="I673">
            <v>0</v>
          </cell>
          <cell r="J673">
            <v>0</v>
          </cell>
          <cell r="K673">
            <v>-227</v>
          </cell>
        </row>
        <row r="674">
          <cell r="F674">
            <v>0</v>
          </cell>
          <cell r="G674">
            <v>0</v>
          </cell>
          <cell r="H674">
            <v>0</v>
          </cell>
          <cell r="I674">
            <v>0</v>
          </cell>
          <cell r="J674">
            <v>0</v>
          </cell>
          <cell r="K674">
            <v>-2144</v>
          </cell>
        </row>
        <row r="675">
          <cell r="F675">
            <v>0</v>
          </cell>
          <cell r="G675">
            <v>0</v>
          </cell>
          <cell r="H675">
            <v>0</v>
          </cell>
          <cell r="I675">
            <v>0</v>
          </cell>
          <cell r="J675">
            <v>0</v>
          </cell>
          <cell r="K675">
            <v>-177284</v>
          </cell>
        </row>
        <row r="676">
          <cell r="F676">
            <v>0</v>
          </cell>
          <cell r="G676">
            <v>0</v>
          </cell>
          <cell r="H676">
            <v>0</v>
          </cell>
          <cell r="I676">
            <v>0</v>
          </cell>
          <cell r="J676">
            <v>0</v>
          </cell>
          <cell r="K676">
            <v>-88100</v>
          </cell>
        </row>
        <row r="677">
          <cell r="F677">
            <v>0</v>
          </cell>
          <cell r="G677">
            <v>0</v>
          </cell>
          <cell r="H677">
            <v>0</v>
          </cell>
          <cell r="I677">
            <v>0</v>
          </cell>
          <cell r="J677">
            <v>0</v>
          </cell>
          <cell r="K677">
            <v>-264163</v>
          </cell>
        </row>
        <row r="678">
          <cell r="F678">
            <v>0</v>
          </cell>
          <cell r="G678">
            <v>0</v>
          </cell>
          <cell r="H678">
            <v>0</v>
          </cell>
          <cell r="I678">
            <v>0</v>
          </cell>
          <cell r="J678">
            <v>0</v>
          </cell>
          <cell r="K678">
            <v>-59652</v>
          </cell>
        </row>
        <row r="679">
          <cell r="F679">
            <v>0</v>
          </cell>
          <cell r="G679">
            <v>0</v>
          </cell>
          <cell r="H679">
            <v>0</v>
          </cell>
          <cell r="I679">
            <v>0</v>
          </cell>
          <cell r="J679">
            <v>0</v>
          </cell>
          <cell r="K679">
            <v>-68490</v>
          </cell>
        </row>
        <row r="680">
          <cell r="F680">
            <v>0</v>
          </cell>
          <cell r="G680">
            <v>0</v>
          </cell>
          <cell r="H680">
            <v>0</v>
          </cell>
          <cell r="I680">
            <v>0</v>
          </cell>
          <cell r="J680">
            <v>0</v>
          </cell>
          <cell r="K680">
            <v>-800</v>
          </cell>
        </row>
        <row r="681">
          <cell r="F681">
            <v>0</v>
          </cell>
          <cell r="G681">
            <v>0</v>
          </cell>
          <cell r="H681">
            <v>0</v>
          </cell>
          <cell r="I681">
            <v>0</v>
          </cell>
          <cell r="J681">
            <v>0</v>
          </cell>
          <cell r="K681">
            <v>-300</v>
          </cell>
        </row>
        <row r="682">
          <cell r="F682">
            <v>0</v>
          </cell>
          <cell r="G682">
            <v>0</v>
          </cell>
          <cell r="H682">
            <v>0</v>
          </cell>
          <cell r="I682">
            <v>0</v>
          </cell>
          <cell r="J682">
            <v>0</v>
          </cell>
          <cell r="K682">
            <v>345607</v>
          </cell>
        </row>
        <row r="683">
          <cell r="F683">
            <v>0</v>
          </cell>
          <cell r="G683">
            <v>0</v>
          </cell>
          <cell r="H683">
            <v>0</v>
          </cell>
          <cell r="I683">
            <v>0</v>
          </cell>
          <cell r="J683">
            <v>0</v>
          </cell>
          <cell r="K683">
            <v>0</v>
          </cell>
        </row>
        <row r="684">
          <cell r="F684">
            <v>0</v>
          </cell>
          <cell r="G684">
            <v>0</v>
          </cell>
          <cell r="H684">
            <v>0</v>
          </cell>
          <cell r="I684">
            <v>0</v>
          </cell>
          <cell r="J684">
            <v>0</v>
          </cell>
          <cell r="K684">
            <v>131355</v>
          </cell>
        </row>
        <row r="685">
          <cell r="F685">
            <v>0</v>
          </cell>
          <cell r="G685">
            <v>0</v>
          </cell>
          <cell r="H685">
            <v>0</v>
          </cell>
          <cell r="I685">
            <v>0</v>
          </cell>
          <cell r="J685">
            <v>0</v>
          </cell>
          <cell r="K685">
            <v>303633</v>
          </cell>
        </row>
        <row r="686">
          <cell r="F686">
            <v>0</v>
          </cell>
          <cell r="G686">
            <v>0</v>
          </cell>
          <cell r="H686">
            <v>0</v>
          </cell>
          <cell r="I686">
            <v>0</v>
          </cell>
          <cell r="J686">
            <v>0</v>
          </cell>
          <cell r="K686">
            <v>0</v>
          </cell>
        </row>
        <row r="687">
          <cell r="F687">
            <v>0</v>
          </cell>
          <cell r="G687">
            <v>0</v>
          </cell>
          <cell r="H687">
            <v>0</v>
          </cell>
          <cell r="I687">
            <v>0</v>
          </cell>
          <cell r="J687">
            <v>0</v>
          </cell>
          <cell r="K687">
            <v>11877</v>
          </cell>
        </row>
        <row r="688">
          <cell r="F688">
            <v>0</v>
          </cell>
          <cell r="G688">
            <v>0</v>
          </cell>
          <cell r="H688">
            <v>0</v>
          </cell>
          <cell r="I688">
            <v>0</v>
          </cell>
          <cell r="J688">
            <v>0</v>
          </cell>
          <cell r="K688">
            <v>-168090</v>
          </cell>
        </row>
        <row r="689">
          <cell r="F689">
            <v>0</v>
          </cell>
          <cell r="G689">
            <v>0</v>
          </cell>
          <cell r="H689">
            <v>0</v>
          </cell>
          <cell r="I689">
            <v>0</v>
          </cell>
          <cell r="J689">
            <v>0</v>
          </cell>
          <cell r="K689">
            <v>0</v>
          </cell>
        </row>
        <row r="690">
          <cell r="F690">
            <v>0</v>
          </cell>
          <cell r="G690">
            <v>0</v>
          </cell>
          <cell r="H690">
            <v>0</v>
          </cell>
          <cell r="I690">
            <v>0</v>
          </cell>
          <cell r="J690">
            <v>0</v>
          </cell>
          <cell r="K690">
            <v>800</v>
          </cell>
        </row>
        <row r="691">
          <cell r="F691">
            <v>0</v>
          </cell>
          <cell r="G691">
            <v>0</v>
          </cell>
          <cell r="H691">
            <v>0</v>
          </cell>
          <cell r="I691">
            <v>0</v>
          </cell>
          <cell r="J691">
            <v>0</v>
          </cell>
          <cell r="K691">
            <v>628391</v>
          </cell>
        </row>
        <row r="692">
          <cell r="F692">
            <v>0</v>
          </cell>
          <cell r="G692">
            <v>0</v>
          </cell>
          <cell r="H692">
            <v>0</v>
          </cell>
          <cell r="I692">
            <v>0</v>
          </cell>
          <cell r="J692">
            <v>0</v>
          </cell>
          <cell r="K692">
            <v>1312878</v>
          </cell>
        </row>
        <row r="693">
          <cell r="F693">
            <v>0</v>
          </cell>
          <cell r="G693">
            <v>0</v>
          </cell>
          <cell r="H693">
            <v>0</v>
          </cell>
          <cell r="I693">
            <v>0</v>
          </cell>
          <cell r="J693">
            <v>0</v>
          </cell>
          <cell r="K693">
            <v>-180365</v>
          </cell>
        </row>
        <row r="694">
          <cell r="F694">
            <v>0</v>
          </cell>
          <cell r="G694">
            <v>0</v>
          </cell>
          <cell r="H694">
            <v>0</v>
          </cell>
          <cell r="I694">
            <v>0</v>
          </cell>
          <cell r="J694">
            <v>0</v>
          </cell>
          <cell r="K694">
            <v>-519240</v>
          </cell>
        </row>
        <row r="695">
          <cell r="F695">
            <v>0</v>
          </cell>
          <cell r="G695">
            <v>0</v>
          </cell>
          <cell r="H695">
            <v>0</v>
          </cell>
          <cell r="I695">
            <v>0</v>
          </cell>
          <cell r="J695">
            <v>0</v>
          </cell>
          <cell r="K695">
            <v>8324521</v>
          </cell>
        </row>
        <row r="696">
          <cell r="F696">
            <v>606024.01</v>
          </cell>
          <cell r="G696">
            <v>0</v>
          </cell>
          <cell r="H696">
            <v>606024.01</v>
          </cell>
          <cell r="I696">
            <v>0</v>
          </cell>
          <cell r="J696">
            <v>606024.01</v>
          </cell>
          <cell r="K696">
            <v>600536</v>
          </cell>
        </row>
        <row r="697">
          <cell r="F697">
            <v>944</v>
          </cell>
          <cell r="G697">
            <v>0</v>
          </cell>
          <cell r="H697">
            <v>944</v>
          </cell>
          <cell r="I697">
            <v>0</v>
          </cell>
          <cell r="J697">
            <v>944</v>
          </cell>
          <cell r="K697">
            <v>944</v>
          </cell>
        </row>
        <row r="698">
          <cell r="F698">
            <v>69028.039999999994</v>
          </cell>
          <cell r="G698">
            <v>0</v>
          </cell>
          <cell r="H698">
            <v>69028.039999999994</v>
          </cell>
          <cell r="I698">
            <v>0</v>
          </cell>
          <cell r="J698">
            <v>69028.039999999994</v>
          </cell>
          <cell r="K698">
            <v>69028</v>
          </cell>
        </row>
        <row r="699">
          <cell r="F699">
            <v>40428.18</v>
          </cell>
          <cell r="G699">
            <v>0</v>
          </cell>
          <cell r="H699">
            <v>40428.18</v>
          </cell>
          <cell r="I699">
            <v>0</v>
          </cell>
          <cell r="J699">
            <v>40428.18</v>
          </cell>
          <cell r="K699">
            <v>40428</v>
          </cell>
        </row>
        <row r="700">
          <cell r="F700">
            <v>353971.63</v>
          </cell>
          <cell r="G700">
            <v>0</v>
          </cell>
          <cell r="H700">
            <v>353971.63</v>
          </cell>
          <cell r="I700">
            <v>0</v>
          </cell>
          <cell r="J700">
            <v>353971.63</v>
          </cell>
          <cell r="K700">
            <v>353972</v>
          </cell>
        </row>
        <row r="701">
          <cell r="F701">
            <v>331854.19</v>
          </cell>
          <cell r="G701">
            <v>0</v>
          </cell>
          <cell r="H701">
            <v>331854.19</v>
          </cell>
          <cell r="I701">
            <v>0</v>
          </cell>
          <cell r="J701">
            <v>331854.19</v>
          </cell>
          <cell r="K701">
            <v>177816</v>
          </cell>
        </row>
        <row r="702">
          <cell r="F702">
            <v>697684.16</v>
          </cell>
          <cell r="G702">
            <v>0</v>
          </cell>
          <cell r="H702">
            <v>697684.16</v>
          </cell>
          <cell r="I702">
            <v>0</v>
          </cell>
          <cell r="J702">
            <v>697684.16</v>
          </cell>
          <cell r="K702">
            <v>696160</v>
          </cell>
        </row>
        <row r="703">
          <cell r="F703">
            <v>262597.33</v>
          </cell>
          <cell r="G703">
            <v>0</v>
          </cell>
          <cell r="H703">
            <v>262597.33</v>
          </cell>
          <cell r="I703">
            <v>0</v>
          </cell>
          <cell r="J703">
            <v>262597.33</v>
          </cell>
          <cell r="K703">
            <v>262597</v>
          </cell>
        </row>
        <row r="704">
          <cell r="F704">
            <v>18853.900000000001</v>
          </cell>
          <cell r="G704">
            <v>0</v>
          </cell>
          <cell r="H704">
            <v>18853.900000000001</v>
          </cell>
          <cell r="I704">
            <v>0</v>
          </cell>
          <cell r="J704">
            <v>18853.900000000001</v>
          </cell>
          <cell r="K704">
            <v>18854</v>
          </cell>
        </row>
        <row r="705">
          <cell r="F705">
            <v>99534.61</v>
          </cell>
          <cell r="G705">
            <v>0</v>
          </cell>
          <cell r="H705">
            <v>99534.61</v>
          </cell>
          <cell r="I705">
            <v>0</v>
          </cell>
          <cell r="J705">
            <v>99534.61</v>
          </cell>
          <cell r="K705">
            <v>99535</v>
          </cell>
        </row>
        <row r="706">
          <cell r="F706">
            <v>313936.92</v>
          </cell>
          <cell r="G706">
            <v>0</v>
          </cell>
          <cell r="H706">
            <v>313936.92</v>
          </cell>
          <cell r="I706">
            <v>0</v>
          </cell>
          <cell r="J706">
            <v>313936.92</v>
          </cell>
          <cell r="K706">
            <v>245287</v>
          </cell>
        </row>
        <row r="707">
          <cell r="F707">
            <v>461277.63</v>
          </cell>
          <cell r="G707">
            <v>0</v>
          </cell>
          <cell r="H707">
            <v>461277.63</v>
          </cell>
          <cell r="I707">
            <v>0</v>
          </cell>
          <cell r="J707">
            <v>461277.63</v>
          </cell>
          <cell r="K707">
            <v>439851</v>
          </cell>
        </row>
        <row r="708">
          <cell r="F708">
            <v>1306686.06</v>
          </cell>
          <cell r="G708">
            <v>0</v>
          </cell>
          <cell r="H708">
            <v>1306686.06</v>
          </cell>
          <cell r="I708">
            <v>0</v>
          </cell>
          <cell r="J708">
            <v>1306686.06</v>
          </cell>
          <cell r="K708">
            <v>1306686</v>
          </cell>
        </row>
        <row r="709">
          <cell r="F709">
            <v>2680045.0099999998</v>
          </cell>
          <cell r="G709">
            <v>0</v>
          </cell>
          <cell r="H709">
            <v>2680045.0099999998</v>
          </cell>
          <cell r="I709">
            <v>0</v>
          </cell>
          <cell r="J709">
            <v>2680045.0099999998</v>
          </cell>
          <cell r="K709">
            <v>2441923</v>
          </cell>
        </row>
        <row r="710">
          <cell r="F710">
            <v>820615.33</v>
          </cell>
          <cell r="G710">
            <v>0</v>
          </cell>
          <cell r="H710">
            <v>820615.33</v>
          </cell>
          <cell r="I710">
            <v>0</v>
          </cell>
          <cell r="J710">
            <v>820615.33</v>
          </cell>
          <cell r="K710">
            <v>779393</v>
          </cell>
        </row>
        <row r="711">
          <cell r="F711">
            <v>2319007.56</v>
          </cell>
          <cell r="G711">
            <v>0</v>
          </cell>
          <cell r="H711">
            <v>2319007.56</v>
          </cell>
          <cell r="I711">
            <v>0</v>
          </cell>
          <cell r="J711">
            <v>2319007.56</v>
          </cell>
          <cell r="K711">
            <v>2147821</v>
          </cell>
        </row>
        <row r="712">
          <cell r="F712">
            <v>1278356.6399999999</v>
          </cell>
          <cell r="G712">
            <v>0</v>
          </cell>
          <cell r="H712">
            <v>1278356.6399999999</v>
          </cell>
          <cell r="I712">
            <v>0</v>
          </cell>
          <cell r="J712">
            <v>1278356.6399999999</v>
          </cell>
          <cell r="K712">
            <v>1278357</v>
          </cell>
        </row>
        <row r="713">
          <cell r="F713">
            <v>2338817.37</v>
          </cell>
          <cell r="G713">
            <v>0</v>
          </cell>
          <cell r="H713">
            <v>2338817.37</v>
          </cell>
          <cell r="I713">
            <v>0</v>
          </cell>
          <cell r="J713">
            <v>2338817.37</v>
          </cell>
          <cell r="K713">
            <v>2302700</v>
          </cell>
        </row>
        <row r="714">
          <cell r="F714">
            <v>1627739.88</v>
          </cell>
          <cell r="G714">
            <v>0</v>
          </cell>
          <cell r="H714">
            <v>1627739.88</v>
          </cell>
          <cell r="I714">
            <v>0</v>
          </cell>
          <cell r="J714">
            <v>1627739.88</v>
          </cell>
          <cell r="K714">
            <v>1057774</v>
          </cell>
        </row>
        <row r="715">
          <cell r="F715">
            <v>271801.8</v>
          </cell>
          <cell r="G715">
            <v>0</v>
          </cell>
          <cell r="H715">
            <v>271801.8</v>
          </cell>
          <cell r="I715">
            <v>0</v>
          </cell>
          <cell r="J715">
            <v>271801.8</v>
          </cell>
          <cell r="K715">
            <v>271802</v>
          </cell>
        </row>
        <row r="716">
          <cell r="F716">
            <v>261511</v>
          </cell>
          <cell r="G716">
            <v>0</v>
          </cell>
          <cell r="H716">
            <v>261511</v>
          </cell>
          <cell r="I716">
            <v>0</v>
          </cell>
          <cell r="J716">
            <v>261511</v>
          </cell>
          <cell r="K716">
            <v>261511</v>
          </cell>
        </row>
        <row r="717">
          <cell r="F717">
            <v>13176.74</v>
          </cell>
          <cell r="G717">
            <v>0</v>
          </cell>
          <cell r="H717">
            <v>13176.74</v>
          </cell>
          <cell r="I717">
            <v>0</v>
          </cell>
          <cell r="J717">
            <v>13176.74</v>
          </cell>
          <cell r="K717">
            <v>13177</v>
          </cell>
        </row>
        <row r="718">
          <cell r="F718">
            <v>75873.320000000007</v>
          </cell>
          <cell r="G718">
            <v>0</v>
          </cell>
          <cell r="H718">
            <v>75873.320000000007</v>
          </cell>
          <cell r="I718">
            <v>0</v>
          </cell>
          <cell r="J718">
            <v>75873.320000000007</v>
          </cell>
          <cell r="K718">
            <v>75873</v>
          </cell>
        </row>
        <row r="719">
          <cell r="F719">
            <v>1156457.21</v>
          </cell>
          <cell r="G719">
            <v>0</v>
          </cell>
          <cell r="H719">
            <v>1156457.21</v>
          </cell>
          <cell r="I719">
            <v>0</v>
          </cell>
          <cell r="J719">
            <v>1156457.21</v>
          </cell>
          <cell r="K719">
            <v>1068608</v>
          </cell>
        </row>
        <row r="720">
          <cell r="F720">
            <v>110896.86</v>
          </cell>
          <cell r="G720">
            <v>0</v>
          </cell>
          <cell r="H720">
            <v>110896.86</v>
          </cell>
          <cell r="I720">
            <v>0</v>
          </cell>
          <cell r="J720">
            <v>110896.86</v>
          </cell>
          <cell r="K720">
            <v>110897</v>
          </cell>
        </row>
        <row r="721">
          <cell r="F721">
            <v>321279.84000000003</v>
          </cell>
          <cell r="G721">
            <v>0</v>
          </cell>
          <cell r="H721">
            <v>321279.84000000003</v>
          </cell>
          <cell r="I721">
            <v>0</v>
          </cell>
          <cell r="J721">
            <v>321279.84000000003</v>
          </cell>
          <cell r="K721">
            <v>171705</v>
          </cell>
        </row>
        <row r="722">
          <cell r="F722">
            <v>364227.64</v>
          </cell>
          <cell r="G722">
            <v>0</v>
          </cell>
          <cell r="H722">
            <v>364227.64</v>
          </cell>
          <cell r="I722">
            <v>0</v>
          </cell>
          <cell r="J722">
            <v>364227.64</v>
          </cell>
          <cell r="K722">
            <v>364228</v>
          </cell>
        </row>
        <row r="723">
          <cell r="F723">
            <v>1453244.84</v>
          </cell>
          <cell r="G723">
            <v>0</v>
          </cell>
          <cell r="H723">
            <v>1453244.84</v>
          </cell>
          <cell r="I723">
            <v>0</v>
          </cell>
          <cell r="J723">
            <v>1453244.84</v>
          </cell>
          <cell r="K723">
            <v>1494255</v>
          </cell>
        </row>
        <row r="724">
          <cell r="F724">
            <v>52574</v>
          </cell>
          <cell r="G724">
            <v>0</v>
          </cell>
          <cell r="H724">
            <v>52574</v>
          </cell>
          <cell r="I724">
            <v>0</v>
          </cell>
          <cell r="J724">
            <v>52574</v>
          </cell>
          <cell r="K724">
            <v>52574</v>
          </cell>
        </row>
        <row r="725">
          <cell r="F725">
            <v>12627.3</v>
          </cell>
          <cell r="G725">
            <v>0</v>
          </cell>
          <cell r="H725">
            <v>12627.3</v>
          </cell>
          <cell r="I725">
            <v>0</v>
          </cell>
          <cell r="J725">
            <v>12627.3</v>
          </cell>
          <cell r="K725">
            <v>0</v>
          </cell>
        </row>
        <row r="726">
          <cell r="F726">
            <v>265875.34999999998</v>
          </cell>
          <cell r="G726">
            <v>0</v>
          </cell>
          <cell r="H726">
            <v>265875.34999999998</v>
          </cell>
          <cell r="I726">
            <v>0</v>
          </cell>
          <cell r="J726">
            <v>265875.34999999998</v>
          </cell>
          <cell r="K726">
            <v>8166</v>
          </cell>
        </row>
        <row r="727">
          <cell r="F727">
            <v>-253291.98</v>
          </cell>
          <cell r="G727">
            <v>0</v>
          </cell>
          <cell r="H727">
            <v>-253291.98</v>
          </cell>
          <cell r="I727">
            <v>0</v>
          </cell>
          <cell r="J727">
            <v>-253291.98</v>
          </cell>
          <cell r="K727">
            <v>-208116</v>
          </cell>
        </row>
        <row r="728">
          <cell r="F728">
            <v>-466.32</v>
          </cell>
          <cell r="G728">
            <v>0</v>
          </cell>
          <cell r="H728">
            <v>-466.32</v>
          </cell>
          <cell r="I728">
            <v>0</v>
          </cell>
          <cell r="J728">
            <v>-466.32</v>
          </cell>
          <cell r="K728">
            <v>-307</v>
          </cell>
        </row>
        <row r="729">
          <cell r="F729">
            <v>-33503.26</v>
          </cell>
          <cell r="G729">
            <v>0</v>
          </cell>
          <cell r="H729">
            <v>-33503.26</v>
          </cell>
          <cell r="I729">
            <v>0</v>
          </cell>
          <cell r="J729">
            <v>-33503.26</v>
          </cell>
          <cell r="K729">
            <v>-28326</v>
          </cell>
        </row>
        <row r="730">
          <cell r="F730">
            <v>-40428.21</v>
          </cell>
          <cell r="G730">
            <v>0</v>
          </cell>
          <cell r="H730">
            <v>-40428.21</v>
          </cell>
          <cell r="I730">
            <v>0</v>
          </cell>
          <cell r="J730">
            <v>-40428.21</v>
          </cell>
          <cell r="K730">
            <v>-39628</v>
          </cell>
        </row>
        <row r="731">
          <cell r="F731">
            <v>-225139.76</v>
          </cell>
          <cell r="G731">
            <v>0</v>
          </cell>
          <cell r="H731">
            <v>-225139.76</v>
          </cell>
          <cell r="I731">
            <v>0</v>
          </cell>
          <cell r="J731">
            <v>-225139.76</v>
          </cell>
          <cell r="K731">
            <v>-283239</v>
          </cell>
        </row>
        <row r="732">
          <cell r="F732">
            <v>-36665.96</v>
          </cell>
          <cell r="G732">
            <v>0</v>
          </cell>
          <cell r="H732">
            <v>-36665.96</v>
          </cell>
          <cell r="I732">
            <v>0</v>
          </cell>
          <cell r="J732">
            <v>-36665.96</v>
          </cell>
          <cell r="K732">
            <v>-24865</v>
          </cell>
        </row>
        <row r="733">
          <cell r="F733">
            <v>-339656.28</v>
          </cell>
          <cell r="G733">
            <v>0</v>
          </cell>
          <cell r="H733">
            <v>-339656.28</v>
          </cell>
          <cell r="I733">
            <v>0</v>
          </cell>
          <cell r="J733">
            <v>-339656.28</v>
          </cell>
          <cell r="K733">
            <v>-257767</v>
          </cell>
        </row>
        <row r="734">
          <cell r="F734">
            <v>-103379.47</v>
          </cell>
          <cell r="G734">
            <v>0</v>
          </cell>
          <cell r="H734">
            <v>-103379.47</v>
          </cell>
          <cell r="I734">
            <v>0</v>
          </cell>
          <cell r="J734">
            <v>-103379.47</v>
          </cell>
          <cell r="K734">
            <v>-83685</v>
          </cell>
        </row>
        <row r="735">
          <cell r="F735">
            <v>-8219.64</v>
          </cell>
          <cell r="G735">
            <v>0</v>
          </cell>
          <cell r="H735">
            <v>-8219.64</v>
          </cell>
          <cell r="I735">
            <v>0</v>
          </cell>
          <cell r="J735">
            <v>-8219.64</v>
          </cell>
          <cell r="K735">
            <v>-6806</v>
          </cell>
        </row>
        <row r="736">
          <cell r="F736">
            <v>-42890.43</v>
          </cell>
          <cell r="G736">
            <v>0</v>
          </cell>
          <cell r="H736">
            <v>-42890.43</v>
          </cell>
          <cell r="I736">
            <v>0</v>
          </cell>
          <cell r="J736">
            <v>-42890.43</v>
          </cell>
          <cell r="K736">
            <v>-35425</v>
          </cell>
        </row>
        <row r="737">
          <cell r="F737">
            <v>-90518.92</v>
          </cell>
          <cell r="G737">
            <v>0</v>
          </cell>
          <cell r="H737">
            <v>-90518.92</v>
          </cell>
          <cell r="I737">
            <v>0</v>
          </cell>
          <cell r="J737">
            <v>-90518.92</v>
          </cell>
          <cell r="K737">
            <v>-71375</v>
          </cell>
        </row>
        <row r="738">
          <cell r="F738">
            <v>-186941.96</v>
          </cell>
          <cell r="G738">
            <v>0</v>
          </cell>
          <cell r="H738">
            <v>-186941.96</v>
          </cell>
          <cell r="I738">
            <v>0</v>
          </cell>
          <cell r="J738">
            <v>-186941.96</v>
          </cell>
          <cell r="K738">
            <v>-153953</v>
          </cell>
        </row>
        <row r="739">
          <cell r="F739">
            <v>-573334.52</v>
          </cell>
          <cell r="G739">
            <v>0</v>
          </cell>
          <cell r="H739">
            <v>-573334.52</v>
          </cell>
          <cell r="I739">
            <v>0</v>
          </cell>
          <cell r="J739">
            <v>-573334.52</v>
          </cell>
          <cell r="K739">
            <v>-475333</v>
          </cell>
        </row>
        <row r="740">
          <cell r="F740">
            <v>-1018054.82</v>
          </cell>
          <cell r="G740">
            <v>0</v>
          </cell>
          <cell r="H740">
            <v>-1018054.82</v>
          </cell>
          <cell r="I740">
            <v>0</v>
          </cell>
          <cell r="J740">
            <v>-1018054.82</v>
          </cell>
          <cell r="K740">
            <v>-831537</v>
          </cell>
        </row>
        <row r="741">
          <cell r="F741">
            <v>-314405.37</v>
          </cell>
          <cell r="G741">
            <v>0</v>
          </cell>
          <cell r="H741">
            <v>-314405.37</v>
          </cell>
          <cell r="I741">
            <v>0</v>
          </cell>
          <cell r="J741">
            <v>-314405.37</v>
          </cell>
          <cell r="K741">
            <v>-255825</v>
          </cell>
        </row>
        <row r="742">
          <cell r="F742">
            <v>-895328.74</v>
          </cell>
          <cell r="G742">
            <v>0</v>
          </cell>
          <cell r="H742">
            <v>-895328.74</v>
          </cell>
          <cell r="I742">
            <v>0</v>
          </cell>
          <cell r="J742">
            <v>-895328.74</v>
          </cell>
          <cell r="K742">
            <v>-731864</v>
          </cell>
        </row>
        <row r="743">
          <cell r="F743">
            <v>-543296.68000000005</v>
          </cell>
          <cell r="G743">
            <v>0</v>
          </cell>
          <cell r="H743">
            <v>-543296.68000000005</v>
          </cell>
          <cell r="I743">
            <v>0</v>
          </cell>
          <cell r="J743">
            <v>-543296.68000000005</v>
          </cell>
          <cell r="K743">
            <v>-447419</v>
          </cell>
        </row>
        <row r="744">
          <cell r="F744">
            <v>-938391.5</v>
          </cell>
          <cell r="G744">
            <v>0</v>
          </cell>
          <cell r="H744">
            <v>-938391.5</v>
          </cell>
          <cell r="I744">
            <v>0</v>
          </cell>
          <cell r="J744">
            <v>-938391.5</v>
          </cell>
          <cell r="K744">
            <v>-764981</v>
          </cell>
        </row>
        <row r="745">
          <cell r="F745">
            <v>-395680.31</v>
          </cell>
          <cell r="G745">
            <v>0</v>
          </cell>
          <cell r="H745">
            <v>-395680.31</v>
          </cell>
          <cell r="I745">
            <v>0</v>
          </cell>
          <cell r="J745">
            <v>-395680.31</v>
          </cell>
          <cell r="K745">
            <v>-316012</v>
          </cell>
        </row>
        <row r="746">
          <cell r="F746">
            <v>-113819.93</v>
          </cell>
          <cell r="G746">
            <v>0</v>
          </cell>
          <cell r="H746">
            <v>-113819.93</v>
          </cell>
          <cell r="I746">
            <v>0</v>
          </cell>
          <cell r="J746">
            <v>-113819.93</v>
          </cell>
          <cell r="K746">
            <v>-93435</v>
          </cell>
        </row>
        <row r="747">
          <cell r="F747">
            <v>-88981.69</v>
          </cell>
          <cell r="G747">
            <v>0</v>
          </cell>
          <cell r="H747">
            <v>-88981.69</v>
          </cell>
          <cell r="I747">
            <v>0</v>
          </cell>
          <cell r="J747">
            <v>-88981.69</v>
          </cell>
          <cell r="K747">
            <v>-69368</v>
          </cell>
        </row>
        <row r="748">
          <cell r="F748">
            <v>-5832.98</v>
          </cell>
          <cell r="G748">
            <v>0</v>
          </cell>
          <cell r="H748">
            <v>-5832.98</v>
          </cell>
          <cell r="I748">
            <v>0</v>
          </cell>
          <cell r="J748">
            <v>-5832.98</v>
          </cell>
          <cell r="K748">
            <v>-4845</v>
          </cell>
        </row>
        <row r="749">
          <cell r="F749">
            <v>-32976.54</v>
          </cell>
          <cell r="G749">
            <v>0</v>
          </cell>
          <cell r="H749">
            <v>-32976.54</v>
          </cell>
          <cell r="I749">
            <v>0</v>
          </cell>
          <cell r="J749">
            <v>-32976.54</v>
          </cell>
          <cell r="K749">
            <v>-27286</v>
          </cell>
        </row>
        <row r="750">
          <cell r="F750">
            <v>-304939.05</v>
          </cell>
          <cell r="G750">
            <v>0</v>
          </cell>
          <cell r="H750">
            <v>-304939.05</v>
          </cell>
          <cell r="I750">
            <v>0</v>
          </cell>
          <cell r="J750">
            <v>-304939.05</v>
          </cell>
          <cell r="K750">
            <v>-234106</v>
          </cell>
        </row>
        <row r="751">
          <cell r="F751">
            <v>-135855.99</v>
          </cell>
          <cell r="G751">
            <v>0</v>
          </cell>
          <cell r="H751">
            <v>-135855.99</v>
          </cell>
          <cell r="I751">
            <v>0</v>
          </cell>
          <cell r="J751">
            <v>-135855.99</v>
          </cell>
          <cell r="K751">
            <v>-108539</v>
          </cell>
        </row>
        <row r="752">
          <cell r="F752">
            <v>-469014.14</v>
          </cell>
          <cell r="G752">
            <v>0</v>
          </cell>
          <cell r="H752">
            <v>-469014.14</v>
          </cell>
          <cell r="I752">
            <v>0</v>
          </cell>
          <cell r="J752">
            <v>-469014.14</v>
          </cell>
          <cell r="K752">
            <v>-368780</v>
          </cell>
        </row>
        <row r="753">
          <cell r="F753">
            <v>-46309.35</v>
          </cell>
          <cell r="G753">
            <v>0</v>
          </cell>
          <cell r="H753">
            <v>-46309.35</v>
          </cell>
          <cell r="I753">
            <v>0</v>
          </cell>
          <cell r="J753">
            <v>-46309.35</v>
          </cell>
          <cell r="K753">
            <v>-33131</v>
          </cell>
        </row>
        <row r="754">
          <cell r="F754">
            <v>-36931.82</v>
          </cell>
          <cell r="G754">
            <v>0</v>
          </cell>
          <cell r="H754">
            <v>-36931.82</v>
          </cell>
          <cell r="I754">
            <v>0</v>
          </cell>
          <cell r="J754">
            <v>-36931.82</v>
          </cell>
          <cell r="K754">
            <v>-28615</v>
          </cell>
        </row>
        <row r="755">
          <cell r="F755">
            <v>-31458.11</v>
          </cell>
          <cell r="G755">
            <v>0</v>
          </cell>
          <cell r="H755">
            <v>-31458.11</v>
          </cell>
          <cell r="I755">
            <v>0</v>
          </cell>
          <cell r="J755">
            <v>-31458.11</v>
          </cell>
          <cell r="K755">
            <v>0</v>
          </cell>
        </row>
        <row r="756">
          <cell r="F756">
            <v>-86818.76</v>
          </cell>
          <cell r="G756">
            <v>0</v>
          </cell>
          <cell r="H756">
            <v>-86818.76</v>
          </cell>
          <cell r="I756">
            <v>0</v>
          </cell>
          <cell r="J756">
            <v>-86818.76</v>
          </cell>
          <cell r="K756">
            <v>0</v>
          </cell>
        </row>
        <row r="757">
          <cell r="F757">
            <v>-458419.59</v>
          </cell>
          <cell r="G757">
            <v>0</v>
          </cell>
          <cell r="H757">
            <v>-458419.59</v>
          </cell>
          <cell r="I757">
            <v>0</v>
          </cell>
          <cell r="J757">
            <v>-458419.59</v>
          </cell>
          <cell r="K757">
            <v>0</v>
          </cell>
        </row>
        <row r="758">
          <cell r="F758">
            <v>-6.17</v>
          </cell>
          <cell r="G758">
            <v>0</v>
          </cell>
          <cell r="H758">
            <v>-6.17</v>
          </cell>
          <cell r="I758">
            <v>0</v>
          </cell>
          <cell r="J758">
            <v>-6.17</v>
          </cell>
          <cell r="K758">
            <v>-6</v>
          </cell>
        </row>
        <row r="759">
          <cell r="F759">
            <v>-4381.2</v>
          </cell>
          <cell r="G759">
            <v>0</v>
          </cell>
          <cell r="H759">
            <v>-4381.2</v>
          </cell>
          <cell r="I759">
            <v>0</v>
          </cell>
          <cell r="J759">
            <v>-4381.2</v>
          </cell>
          <cell r="K759">
            <v>-438</v>
          </cell>
        </row>
        <row r="760">
          <cell r="F760">
            <v>-2898.89</v>
          </cell>
          <cell r="G760">
            <v>0</v>
          </cell>
          <cell r="H760">
            <v>-2898.89</v>
          </cell>
          <cell r="I760">
            <v>0</v>
          </cell>
          <cell r="J760">
            <v>-2898.89</v>
          </cell>
          <cell r="K760">
            <v>0</v>
          </cell>
        </row>
        <row r="761">
          <cell r="F761">
            <v>393651.97</v>
          </cell>
          <cell r="G761">
            <v>0</v>
          </cell>
          <cell r="H761">
            <v>393651.97</v>
          </cell>
          <cell r="I761">
            <v>0</v>
          </cell>
          <cell r="J761">
            <v>393651.97</v>
          </cell>
          <cell r="K761">
            <v>393652</v>
          </cell>
        </row>
        <row r="762">
          <cell r="F762">
            <v>891597.68</v>
          </cell>
          <cell r="G762">
            <v>0</v>
          </cell>
          <cell r="H762">
            <v>891597.68</v>
          </cell>
          <cell r="I762">
            <v>0</v>
          </cell>
          <cell r="J762">
            <v>891597.68</v>
          </cell>
          <cell r="K762">
            <v>626153</v>
          </cell>
        </row>
        <row r="763">
          <cell r="F763">
            <v>-57135.05</v>
          </cell>
          <cell r="G763">
            <v>0</v>
          </cell>
          <cell r="H763">
            <v>-57135.05</v>
          </cell>
          <cell r="I763">
            <v>0</v>
          </cell>
          <cell r="J763">
            <v>-57135.05</v>
          </cell>
          <cell r="K763">
            <v>-30454</v>
          </cell>
        </row>
        <row r="764">
          <cell r="F764">
            <v>0</v>
          </cell>
          <cell r="G764">
            <v>0</v>
          </cell>
          <cell r="H764">
            <v>0</v>
          </cell>
          <cell r="I764">
            <v>0</v>
          </cell>
          <cell r="J764">
            <v>0</v>
          </cell>
          <cell r="K764">
            <v>0</v>
          </cell>
        </row>
        <row r="765">
          <cell r="F765">
            <v>307309.57</v>
          </cell>
          <cell r="G765">
            <v>0</v>
          </cell>
          <cell r="H765">
            <v>307309.57</v>
          </cell>
          <cell r="I765">
            <v>0</v>
          </cell>
          <cell r="J765">
            <v>307309.57</v>
          </cell>
          <cell r="K765">
            <v>592543</v>
          </cell>
        </row>
        <row r="766">
          <cell r="F766">
            <v>72981.75</v>
          </cell>
          <cell r="G766">
            <v>0</v>
          </cell>
          <cell r="H766">
            <v>72981.75</v>
          </cell>
          <cell r="I766">
            <v>0</v>
          </cell>
          <cell r="J766">
            <v>72981.75</v>
          </cell>
          <cell r="K766">
            <v>263412</v>
          </cell>
        </row>
        <row r="767">
          <cell r="F767">
            <v>21856.78</v>
          </cell>
          <cell r="G767">
            <v>0</v>
          </cell>
          <cell r="H767">
            <v>21856.78</v>
          </cell>
          <cell r="I767">
            <v>0</v>
          </cell>
          <cell r="J767">
            <v>21856.78</v>
          </cell>
          <cell r="K767">
            <v>0</v>
          </cell>
        </row>
        <row r="768">
          <cell r="F768">
            <v>0</v>
          </cell>
          <cell r="G768">
            <v>0</v>
          </cell>
          <cell r="H768">
            <v>0</v>
          </cell>
          <cell r="I768">
            <v>0</v>
          </cell>
          <cell r="J768">
            <v>0</v>
          </cell>
          <cell r="K768">
            <v>0</v>
          </cell>
        </row>
        <row r="769">
          <cell r="F769">
            <v>0</v>
          </cell>
          <cell r="G769">
            <v>0</v>
          </cell>
          <cell r="H769">
            <v>0</v>
          </cell>
          <cell r="I769">
            <v>0</v>
          </cell>
          <cell r="J769">
            <v>0</v>
          </cell>
          <cell r="K769">
            <v>0</v>
          </cell>
        </row>
        <row r="770">
          <cell r="F770">
            <v>-83998.91</v>
          </cell>
          <cell r="G770">
            <v>0</v>
          </cell>
          <cell r="H770">
            <v>-83998.91</v>
          </cell>
          <cell r="I770">
            <v>0</v>
          </cell>
          <cell r="J770">
            <v>-83998.91</v>
          </cell>
          <cell r="K770">
            <v>-83999</v>
          </cell>
        </row>
        <row r="771">
          <cell r="F771">
            <v>-10014.39</v>
          </cell>
          <cell r="G771">
            <v>0</v>
          </cell>
          <cell r="H771">
            <v>-10014.39</v>
          </cell>
          <cell r="I771">
            <v>0</v>
          </cell>
          <cell r="J771">
            <v>-10014.39</v>
          </cell>
          <cell r="K771">
            <v>-10014</v>
          </cell>
        </row>
        <row r="772">
          <cell r="F772">
            <v>9020</v>
          </cell>
          <cell r="G772">
            <v>0</v>
          </cell>
          <cell r="H772">
            <v>9020</v>
          </cell>
          <cell r="I772">
            <v>0</v>
          </cell>
          <cell r="J772">
            <v>9020</v>
          </cell>
          <cell r="K772">
            <v>0</v>
          </cell>
        </row>
        <row r="773">
          <cell r="F773">
            <v>14926.07</v>
          </cell>
          <cell r="G773">
            <v>0</v>
          </cell>
          <cell r="H773">
            <v>14926.07</v>
          </cell>
          <cell r="I773">
            <v>0</v>
          </cell>
          <cell r="J773">
            <v>14926.07</v>
          </cell>
          <cell r="K773">
            <v>0</v>
          </cell>
        </row>
        <row r="774">
          <cell r="F774">
            <v>668959.4</v>
          </cell>
          <cell r="G774">
            <v>0</v>
          </cell>
          <cell r="H774">
            <v>668959.4</v>
          </cell>
          <cell r="I774">
            <v>0</v>
          </cell>
          <cell r="J774">
            <v>668959.4</v>
          </cell>
          <cell r="K774">
            <v>668893</v>
          </cell>
        </row>
        <row r="775">
          <cell r="F775">
            <v>1933821.46</v>
          </cell>
          <cell r="G775">
            <v>0</v>
          </cell>
          <cell r="H775">
            <v>1933821.46</v>
          </cell>
          <cell r="I775">
            <v>0</v>
          </cell>
          <cell r="J775">
            <v>1933821.46</v>
          </cell>
          <cell r="K775">
            <v>1529216</v>
          </cell>
        </row>
        <row r="776">
          <cell r="F776">
            <v>1051.6300000000001</v>
          </cell>
          <cell r="G776">
            <v>0</v>
          </cell>
          <cell r="H776">
            <v>1051.6300000000001</v>
          </cell>
          <cell r="I776">
            <v>0</v>
          </cell>
          <cell r="J776">
            <v>1051.6300000000001</v>
          </cell>
          <cell r="K776">
            <v>0</v>
          </cell>
        </row>
        <row r="777">
          <cell r="F777">
            <v>-220724.81</v>
          </cell>
          <cell r="G777">
            <v>0</v>
          </cell>
          <cell r="H777">
            <v>-220724.81</v>
          </cell>
          <cell r="I777">
            <v>0</v>
          </cell>
          <cell r="J777">
            <v>-220724.81</v>
          </cell>
          <cell r="K777">
            <v>-170558</v>
          </cell>
        </row>
        <row r="778">
          <cell r="F778">
            <v>-551195.03</v>
          </cell>
          <cell r="G778">
            <v>0</v>
          </cell>
          <cell r="H778">
            <v>-551195.03</v>
          </cell>
          <cell r="I778">
            <v>0</v>
          </cell>
          <cell r="J778">
            <v>-551195.03</v>
          </cell>
          <cell r="K778">
            <v>-682281</v>
          </cell>
        </row>
        <row r="779">
          <cell r="F779">
            <v>17888.78</v>
          </cell>
          <cell r="G779">
            <v>0</v>
          </cell>
          <cell r="H779">
            <v>17888.78</v>
          </cell>
          <cell r="I779">
            <v>0</v>
          </cell>
          <cell r="J779">
            <v>17888.78</v>
          </cell>
          <cell r="K779">
            <v>17889</v>
          </cell>
        </row>
        <row r="780">
          <cell r="F780">
            <v>15538706.909999993</v>
          </cell>
          <cell r="G780">
            <v>0</v>
          </cell>
          <cell r="H780">
            <v>15538706.909999993</v>
          </cell>
          <cell r="I780">
            <v>0</v>
          </cell>
          <cell r="J780">
            <v>15538706.909999993</v>
          </cell>
          <cell r="K780">
            <v>15341898</v>
          </cell>
        </row>
        <row r="781">
          <cell r="F781">
            <v>0</v>
          </cell>
          <cell r="G781">
            <v>0</v>
          </cell>
          <cell r="H781">
            <v>0</v>
          </cell>
          <cell r="I781">
            <v>0</v>
          </cell>
          <cell r="J781">
            <v>0</v>
          </cell>
          <cell r="K781">
            <v>18369</v>
          </cell>
        </row>
        <row r="782">
          <cell r="F782">
            <v>0</v>
          </cell>
          <cell r="G782">
            <v>0</v>
          </cell>
          <cell r="H782">
            <v>0</v>
          </cell>
          <cell r="I782">
            <v>0</v>
          </cell>
          <cell r="J782">
            <v>0</v>
          </cell>
          <cell r="K782">
            <v>798</v>
          </cell>
        </row>
        <row r="783">
          <cell r="F783">
            <v>0</v>
          </cell>
          <cell r="G783">
            <v>0</v>
          </cell>
          <cell r="H783">
            <v>0</v>
          </cell>
          <cell r="I783">
            <v>0</v>
          </cell>
          <cell r="J783">
            <v>0</v>
          </cell>
          <cell r="K783">
            <v>64815</v>
          </cell>
        </row>
        <row r="784">
          <cell r="F784">
            <v>0</v>
          </cell>
          <cell r="G784">
            <v>0</v>
          </cell>
          <cell r="H784">
            <v>0</v>
          </cell>
          <cell r="I784">
            <v>0</v>
          </cell>
          <cell r="J784">
            <v>0</v>
          </cell>
          <cell r="K784">
            <v>105745</v>
          </cell>
        </row>
        <row r="785">
          <cell r="F785">
            <v>0</v>
          </cell>
          <cell r="G785">
            <v>0</v>
          </cell>
          <cell r="H785">
            <v>0</v>
          </cell>
          <cell r="I785">
            <v>0</v>
          </cell>
          <cell r="J785">
            <v>0</v>
          </cell>
          <cell r="K785">
            <v>85680</v>
          </cell>
        </row>
        <row r="786">
          <cell r="F786">
            <v>0</v>
          </cell>
          <cell r="G786">
            <v>0</v>
          </cell>
          <cell r="H786">
            <v>0</v>
          </cell>
          <cell r="I786">
            <v>0</v>
          </cell>
          <cell r="J786">
            <v>0</v>
          </cell>
          <cell r="K786">
            <v>89834</v>
          </cell>
        </row>
        <row r="787">
          <cell r="F787">
            <v>0</v>
          </cell>
          <cell r="G787">
            <v>0</v>
          </cell>
          <cell r="H787">
            <v>0</v>
          </cell>
          <cell r="I787">
            <v>0</v>
          </cell>
          <cell r="J787">
            <v>0</v>
          </cell>
          <cell r="K787">
            <v>4687</v>
          </cell>
        </row>
        <row r="788">
          <cell r="F788">
            <v>0</v>
          </cell>
          <cell r="G788">
            <v>0</v>
          </cell>
          <cell r="H788">
            <v>0</v>
          </cell>
          <cell r="I788">
            <v>0</v>
          </cell>
          <cell r="J788">
            <v>0</v>
          </cell>
          <cell r="K788">
            <v>25736</v>
          </cell>
        </row>
        <row r="789">
          <cell r="F789">
            <v>0</v>
          </cell>
          <cell r="G789">
            <v>0</v>
          </cell>
          <cell r="H789">
            <v>0</v>
          </cell>
          <cell r="I789">
            <v>0</v>
          </cell>
          <cell r="J789">
            <v>0</v>
          </cell>
          <cell r="K789">
            <v>150119</v>
          </cell>
        </row>
        <row r="790">
          <cell r="F790">
            <v>0</v>
          </cell>
          <cell r="G790">
            <v>0</v>
          </cell>
          <cell r="H790">
            <v>0</v>
          </cell>
          <cell r="I790">
            <v>0</v>
          </cell>
          <cell r="J790">
            <v>0</v>
          </cell>
          <cell r="K790">
            <v>386731</v>
          </cell>
        </row>
        <row r="791">
          <cell r="F791">
            <v>0</v>
          </cell>
          <cell r="G791">
            <v>0</v>
          </cell>
          <cell r="H791">
            <v>0</v>
          </cell>
          <cell r="I791">
            <v>0</v>
          </cell>
          <cell r="J791">
            <v>0</v>
          </cell>
          <cell r="K791">
            <v>980676</v>
          </cell>
        </row>
        <row r="792">
          <cell r="F792">
            <v>0</v>
          </cell>
          <cell r="G792">
            <v>0</v>
          </cell>
          <cell r="H792">
            <v>0</v>
          </cell>
          <cell r="I792">
            <v>0</v>
          </cell>
          <cell r="J792">
            <v>0</v>
          </cell>
          <cell r="K792">
            <v>1833361</v>
          </cell>
        </row>
        <row r="793">
          <cell r="F793">
            <v>0</v>
          </cell>
          <cell r="G793">
            <v>0</v>
          </cell>
          <cell r="H793">
            <v>0</v>
          </cell>
          <cell r="I793">
            <v>0</v>
          </cell>
          <cell r="J793">
            <v>0</v>
          </cell>
          <cell r="K793">
            <v>587083</v>
          </cell>
        </row>
        <row r="794">
          <cell r="F794">
            <v>0</v>
          </cell>
          <cell r="G794">
            <v>0</v>
          </cell>
          <cell r="H794">
            <v>0</v>
          </cell>
          <cell r="I794">
            <v>0</v>
          </cell>
          <cell r="J794">
            <v>0</v>
          </cell>
          <cell r="K794">
            <v>1311692</v>
          </cell>
        </row>
        <row r="795">
          <cell r="F795">
            <v>0</v>
          </cell>
          <cell r="G795">
            <v>0</v>
          </cell>
          <cell r="H795">
            <v>0</v>
          </cell>
          <cell r="I795">
            <v>0</v>
          </cell>
          <cell r="J795">
            <v>0</v>
          </cell>
          <cell r="K795">
            <v>620502</v>
          </cell>
        </row>
        <row r="796">
          <cell r="F796">
            <v>0</v>
          </cell>
          <cell r="G796">
            <v>0</v>
          </cell>
          <cell r="H796">
            <v>0</v>
          </cell>
          <cell r="I796">
            <v>0</v>
          </cell>
          <cell r="J796">
            <v>0</v>
          </cell>
          <cell r="K796">
            <v>1498881</v>
          </cell>
        </row>
        <row r="797">
          <cell r="F797">
            <v>0</v>
          </cell>
          <cell r="G797">
            <v>0</v>
          </cell>
          <cell r="H797">
            <v>0</v>
          </cell>
          <cell r="I797">
            <v>0</v>
          </cell>
          <cell r="J797">
            <v>0</v>
          </cell>
          <cell r="K797">
            <v>608993</v>
          </cell>
        </row>
        <row r="798">
          <cell r="F798">
            <v>0</v>
          </cell>
          <cell r="G798">
            <v>0</v>
          </cell>
          <cell r="H798">
            <v>0</v>
          </cell>
          <cell r="I798">
            <v>0</v>
          </cell>
          <cell r="J798">
            <v>0</v>
          </cell>
          <cell r="K798">
            <v>85035</v>
          </cell>
        </row>
        <row r="799">
          <cell r="F799">
            <v>0</v>
          </cell>
          <cell r="G799">
            <v>0</v>
          </cell>
          <cell r="H799">
            <v>0</v>
          </cell>
          <cell r="I799">
            <v>0</v>
          </cell>
          <cell r="J799">
            <v>0</v>
          </cell>
          <cell r="K799">
            <v>117858</v>
          </cell>
        </row>
        <row r="800">
          <cell r="F800">
            <v>0</v>
          </cell>
          <cell r="G800">
            <v>0</v>
          </cell>
          <cell r="H800">
            <v>0</v>
          </cell>
          <cell r="I800">
            <v>0</v>
          </cell>
          <cell r="J800">
            <v>0</v>
          </cell>
          <cell r="K800">
            <v>395</v>
          </cell>
        </row>
        <row r="801">
          <cell r="F801">
            <v>0</v>
          </cell>
          <cell r="G801">
            <v>0</v>
          </cell>
          <cell r="H801">
            <v>0</v>
          </cell>
          <cell r="I801">
            <v>0</v>
          </cell>
          <cell r="J801">
            <v>0</v>
          </cell>
          <cell r="K801">
            <v>5439</v>
          </cell>
        </row>
        <row r="802">
          <cell r="F802">
            <v>0</v>
          </cell>
          <cell r="G802">
            <v>0</v>
          </cell>
          <cell r="H802">
            <v>0</v>
          </cell>
          <cell r="I802">
            <v>0</v>
          </cell>
          <cell r="J802">
            <v>0</v>
          </cell>
          <cell r="K802">
            <v>472301</v>
          </cell>
        </row>
        <row r="803">
          <cell r="F803">
            <v>0</v>
          </cell>
          <cell r="G803">
            <v>0</v>
          </cell>
          <cell r="H803">
            <v>0</v>
          </cell>
          <cell r="I803">
            <v>0</v>
          </cell>
          <cell r="J803">
            <v>0</v>
          </cell>
          <cell r="K803">
            <v>49958</v>
          </cell>
        </row>
        <row r="804">
          <cell r="F804">
            <v>0</v>
          </cell>
          <cell r="G804">
            <v>0</v>
          </cell>
          <cell r="H804">
            <v>0</v>
          </cell>
          <cell r="I804">
            <v>0</v>
          </cell>
          <cell r="J804">
            <v>0</v>
          </cell>
          <cell r="K804">
            <v>257146</v>
          </cell>
        </row>
        <row r="805">
          <cell r="F805">
            <v>0</v>
          </cell>
          <cell r="G805">
            <v>0</v>
          </cell>
          <cell r="H805">
            <v>0</v>
          </cell>
          <cell r="I805">
            <v>0</v>
          </cell>
          <cell r="J805">
            <v>0</v>
          </cell>
          <cell r="K805">
            <v>97567</v>
          </cell>
        </row>
        <row r="806">
          <cell r="F806">
            <v>0</v>
          </cell>
          <cell r="G806">
            <v>0</v>
          </cell>
          <cell r="H806">
            <v>0</v>
          </cell>
          <cell r="I806">
            <v>0</v>
          </cell>
          <cell r="J806">
            <v>0</v>
          </cell>
          <cell r="K806">
            <v>893487</v>
          </cell>
        </row>
        <row r="807">
          <cell r="F807">
            <v>0</v>
          </cell>
          <cell r="G807">
            <v>0</v>
          </cell>
          <cell r="H807">
            <v>0</v>
          </cell>
          <cell r="I807">
            <v>0</v>
          </cell>
          <cell r="J807">
            <v>0</v>
          </cell>
          <cell r="K807">
            <v>-5487</v>
          </cell>
        </row>
        <row r="808">
          <cell r="F808">
            <v>0</v>
          </cell>
          <cell r="G808">
            <v>0</v>
          </cell>
          <cell r="H808">
            <v>0</v>
          </cell>
          <cell r="I808">
            <v>0</v>
          </cell>
          <cell r="J808">
            <v>0</v>
          </cell>
          <cell r="K808">
            <v>-266</v>
          </cell>
        </row>
        <row r="809">
          <cell r="F809">
            <v>0</v>
          </cell>
          <cell r="G809">
            <v>0</v>
          </cell>
          <cell r="H809">
            <v>0</v>
          </cell>
          <cell r="I809">
            <v>0</v>
          </cell>
          <cell r="J809">
            <v>0</v>
          </cell>
          <cell r="K809">
            <v>-43842</v>
          </cell>
        </row>
        <row r="810">
          <cell r="F810">
            <v>0</v>
          </cell>
          <cell r="G810">
            <v>0</v>
          </cell>
          <cell r="H810">
            <v>0</v>
          </cell>
          <cell r="I810">
            <v>0</v>
          </cell>
          <cell r="J810">
            <v>0</v>
          </cell>
          <cell r="K810">
            <v>-7732</v>
          </cell>
        </row>
        <row r="811">
          <cell r="F811">
            <v>0</v>
          </cell>
          <cell r="G811">
            <v>0</v>
          </cell>
          <cell r="H811">
            <v>0</v>
          </cell>
          <cell r="I811">
            <v>0</v>
          </cell>
          <cell r="J811">
            <v>0</v>
          </cell>
          <cell r="K811">
            <v>-27324</v>
          </cell>
        </row>
        <row r="812">
          <cell r="F812">
            <v>0</v>
          </cell>
          <cell r="G812">
            <v>0</v>
          </cell>
          <cell r="H812">
            <v>0</v>
          </cell>
          <cell r="I812">
            <v>0</v>
          </cell>
          <cell r="J812">
            <v>0</v>
          </cell>
          <cell r="K812">
            <v>-30099</v>
          </cell>
        </row>
        <row r="813">
          <cell r="F813">
            <v>0</v>
          </cell>
          <cell r="G813">
            <v>0</v>
          </cell>
          <cell r="H813">
            <v>0</v>
          </cell>
          <cell r="I813">
            <v>0</v>
          </cell>
          <cell r="J813">
            <v>0</v>
          </cell>
          <cell r="K813">
            <v>-1525</v>
          </cell>
        </row>
        <row r="814">
          <cell r="F814">
            <v>0</v>
          </cell>
          <cell r="G814">
            <v>0</v>
          </cell>
          <cell r="H814">
            <v>0</v>
          </cell>
          <cell r="I814">
            <v>0</v>
          </cell>
          <cell r="J814">
            <v>0</v>
          </cell>
          <cell r="K814">
            <v>-8332</v>
          </cell>
        </row>
        <row r="815">
          <cell r="F815">
            <v>0</v>
          </cell>
          <cell r="G815">
            <v>0</v>
          </cell>
          <cell r="H815">
            <v>0</v>
          </cell>
          <cell r="I815">
            <v>0</v>
          </cell>
          <cell r="J815">
            <v>0</v>
          </cell>
          <cell r="K815">
            <v>-49644</v>
          </cell>
        </row>
        <row r="816">
          <cell r="F816">
            <v>0</v>
          </cell>
          <cell r="G816">
            <v>0</v>
          </cell>
          <cell r="H816">
            <v>0</v>
          </cell>
          <cell r="I816">
            <v>0</v>
          </cell>
          <cell r="J816">
            <v>0</v>
          </cell>
          <cell r="K816">
            <v>-130848</v>
          </cell>
        </row>
        <row r="817">
          <cell r="F817">
            <v>0</v>
          </cell>
          <cell r="G817">
            <v>0</v>
          </cell>
          <cell r="H817">
            <v>0</v>
          </cell>
          <cell r="I817">
            <v>0</v>
          </cell>
          <cell r="J817">
            <v>0</v>
          </cell>
          <cell r="K817">
            <v>-312471</v>
          </cell>
        </row>
        <row r="818">
          <cell r="F818">
            <v>0</v>
          </cell>
          <cell r="G818">
            <v>0</v>
          </cell>
          <cell r="H818">
            <v>0</v>
          </cell>
          <cell r="I818">
            <v>0</v>
          </cell>
          <cell r="J818">
            <v>0</v>
          </cell>
          <cell r="K818">
            <v>-580886</v>
          </cell>
        </row>
        <row r="819">
          <cell r="F819">
            <v>0</v>
          </cell>
          <cell r="G819">
            <v>0</v>
          </cell>
          <cell r="H819">
            <v>0</v>
          </cell>
          <cell r="I819">
            <v>0</v>
          </cell>
          <cell r="J819">
            <v>0</v>
          </cell>
          <cell r="K819">
            <v>-186146</v>
          </cell>
        </row>
        <row r="820">
          <cell r="F820">
            <v>0</v>
          </cell>
          <cell r="G820">
            <v>0</v>
          </cell>
          <cell r="H820">
            <v>0</v>
          </cell>
          <cell r="I820">
            <v>0</v>
          </cell>
          <cell r="J820">
            <v>0</v>
          </cell>
          <cell r="K820">
            <v>-427444</v>
          </cell>
        </row>
        <row r="821">
          <cell r="F821">
            <v>0</v>
          </cell>
          <cell r="G821">
            <v>0</v>
          </cell>
          <cell r="H821">
            <v>0</v>
          </cell>
          <cell r="I821">
            <v>0</v>
          </cell>
          <cell r="J821">
            <v>0</v>
          </cell>
          <cell r="K821">
            <v>-204808</v>
          </cell>
        </row>
        <row r="822">
          <cell r="F822">
            <v>0</v>
          </cell>
          <cell r="G822">
            <v>0</v>
          </cell>
          <cell r="H822">
            <v>0</v>
          </cell>
          <cell r="I822">
            <v>0</v>
          </cell>
          <cell r="J822">
            <v>0</v>
          </cell>
          <cell r="K822">
            <v>-446390</v>
          </cell>
        </row>
        <row r="823">
          <cell r="F823">
            <v>0</v>
          </cell>
          <cell r="G823">
            <v>0</v>
          </cell>
          <cell r="H823">
            <v>0</v>
          </cell>
          <cell r="I823">
            <v>0</v>
          </cell>
          <cell r="J823">
            <v>0</v>
          </cell>
          <cell r="K823">
            <v>-190280</v>
          </cell>
        </row>
        <row r="824">
          <cell r="F824">
            <v>0</v>
          </cell>
          <cell r="G824">
            <v>0</v>
          </cell>
          <cell r="H824">
            <v>0</v>
          </cell>
          <cell r="I824">
            <v>0</v>
          </cell>
          <cell r="J824">
            <v>0</v>
          </cell>
          <cell r="K824">
            <v>-26547</v>
          </cell>
        </row>
        <row r="825">
          <cell r="F825">
            <v>0</v>
          </cell>
          <cell r="G825">
            <v>0</v>
          </cell>
          <cell r="H825">
            <v>0</v>
          </cell>
          <cell r="I825">
            <v>0</v>
          </cell>
          <cell r="J825">
            <v>0</v>
          </cell>
          <cell r="K825">
            <v>-26411</v>
          </cell>
        </row>
        <row r="826">
          <cell r="F826">
            <v>0</v>
          </cell>
          <cell r="G826">
            <v>0</v>
          </cell>
          <cell r="H826">
            <v>0</v>
          </cell>
          <cell r="I826">
            <v>0</v>
          </cell>
          <cell r="J826">
            <v>0</v>
          </cell>
          <cell r="K826">
            <v>-128</v>
          </cell>
        </row>
        <row r="827">
          <cell r="F827">
            <v>0</v>
          </cell>
          <cell r="G827">
            <v>0</v>
          </cell>
          <cell r="H827">
            <v>0</v>
          </cell>
          <cell r="I827">
            <v>0</v>
          </cell>
          <cell r="J827">
            <v>0</v>
          </cell>
          <cell r="K827">
            <v>-1756</v>
          </cell>
        </row>
        <row r="828">
          <cell r="F828">
            <v>0</v>
          </cell>
          <cell r="G828">
            <v>0</v>
          </cell>
          <cell r="H828">
            <v>0</v>
          </cell>
          <cell r="I828">
            <v>0</v>
          </cell>
          <cell r="J828">
            <v>0</v>
          </cell>
          <cell r="K828">
            <v>-84850</v>
          </cell>
        </row>
        <row r="829">
          <cell r="F829">
            <v>0</v>
          </cell>
          <cell r="G829">
            <v>0</v>
          </cell>
          <cell r="H829">
            <v>0</v>
          </cell>
          <cell r="I829">
            <v>0</v>
          </cell>
          <cell r="J829">
            <v>0</v>
          </cell>
          <cell r="K829">
            <v>-23528</v>
          </cell>
        </row>
        <row r="830">
          <cell r="F830">
            <v>0</v>
          </cell>
          <cell r="G830">
            <v>0</v>
          </cell>
          <cell r="H830">
            <v>0</v>
          </cell>
          <cell r="I830">
            <v>0</v>
          </cell>
          <cell r="J830">
            <v>0</v>
          </cell>
          <cell r="K830">
            <v>-173699</v>
          </cell>
        </row>
        <row r="831">
          <cell r="F831">
            <v>0</v>
          </cell>
          <cell r="G831">
            <v>0</v>
          </cell>
          <cell r="H831">
            <v>0</v>
          </cell>
          <cell r="I831">
            <v>0</v>
          </cell>
          <cell r="J831">
            <v>0</v>
          </cell>
          <cell r="K831">
            <v>-42781</v>
          </cell>
        </row>
        <row r="832">
          <cell r="F832">
            <v>0</v>
          </cell>
          <cell r="G832">
            <v>0</v>
          </cell>
          <cell r="H832">
            <v>0</v>
          </cell>
          <cell r="I832">
            <v>0</v>
          </cell>
          <cell r="J832">
            <v>0</v>
          </cell>
          <cell r="K832">
            <v>-11385</v>
          </cell>
        </row>
        <row r="833">
          <cell r="F833">
            <v>0</v>
          </cell>
          <cell r="G833">
            <v>0</v>
          </cell>
          <cell r="H833">
            <v>0</v>
          </cell>
          <cell r="I833">
            <v>0</v>
          </cell>
          <cell r="J833">
            <v>0</v>
          </cell>
          <cell r="K833">
            <v>551351</v>
          </cell>
        </row>
        <row r="834">
          <cell r="F834">
            <v>0</v>
          </cell>
          <cell r="G834">
            <v>0</v>
          </cell>
          <cell r="H834">
            <v>0</v>
          </cell>
          <cell r="I834">
            <v>0</v>
          </cell>
          <cell r="J834">
            <v>0</v>
          </cell>
          <cell r="K834">
            <v>17449</v>
          </cell>
        </row>
        <row r="835">
          <cell r="F835">
            <v>0</v>
          </cell>
          <cell r="G835">
            <v>0</v>
          </cell>
          <cell r="H835">
            <v>0</v>
          </cell>
          <cell r="I835">
            <v>0</v>
          </cell>
          <cell r="J835">
            <v>0</v>
          </cell>
          <cell r="K835">
            <v>0</v>
          </cell>
        </row>
        <row r="836">
          <cell r="F836">
            <v>0</v>
          </cell>
          <cell r="G836">
            <v>0</v>
          </cell>
          <cell r="H836">
            <v>0</v>
          </cell>
          <cell r="I836">
            <v>0</v>
          </cell>
          <cell r="J836">
            <v>0</v>
          </cell>
          <cell r="K836">
            <v>744637</v>
          </cell>
        </row>
        <row r="837">
          <cell r="F837">
            <v>0</v>
          </cell>
          <cell r="G837">
            <v>0</v>
          </cell>
          <cell r="H837">
            <v>0</v>
          </cell>
          <cell r="I837">
            <v>0</v>
          </cell>
          <cell r="J837">
            <v>0</v>
          </cell>
          <cell r="K837">
            <v>45279</v>
          </cell>
        </row>
        <row r="838">
          <cell r="F838">
            <v>0</v>
          </cell>
          <cell r="G838">
            <v>0</v>
          </cell>
          <cell r="H838">
            <v>0</v>
          </cell>
          <cell r="I838">
            <v>0</v>
          </cell>
          <cell r="J838">
            <v>0</v>
          </cell>
          <cell r="K838">
            <v>0</v>
          </cell>
        </row>
        <row r="839">
          <cell r="F839">
            <v>0</v>
          </cell>
          <cell r="G839">
            <v>0</v>
          </cell>
          <cell r="H839">
            <v>0</v>
          </cell>
          <cell r="I839">
            <v>0</v>
          </cell>
          <cell r="J839">
            <v>0</v>
          </cell>
          <cell r="K839">
            <v>174</v>
          </cell>
        </row>
        <row r="840">
          <cell r="F840">
            <v>0</v>
          </cell>
          <cell r="G840">
            <v>0</v>
          </cell>
          <cell r="H840">
            <v>0</v>
          </cell>
          <cell r="I840">
            <v>0</v>
          </cell>
          <cell r="J840">
            <v>0</v>
          </cell>
          <cell r="K840">
            <v>-174077</v>
          </cell>
        </row>
        <row r="841">
          <cell r="F841">
            <v>0</v>
          </cell>
          <cell r="G841">
            <v>0</v>
          </cell>
          <cell r="H841">
            <v>0</v>
          </cell>
          <cell r="I841">
            <v>0</v>
          </cell>
          <cell r="J841">
            <v>0</v>
          </cell>
          <cell r="K841">
            <v>0</v>
          </cell>
        </row>
        <row r="842">
          <cell r="F842">
            <v>0</v>
          </cell>
          <cell r="G842">
            <v>0</v>
          </cell>
          <cell r="H842">
            <v>0</v>
          </cell>
          <cell r="I842">
            <v>0</v>
          </cell>
          <cell r="J842">
            <v>0</v>
          </cell>
          <cell r="K842">
            <v>600802</v>
          </cell>
        </row>
        <row r="843">
          <cell r="F843">
            <v>0</v>
          </cell>
          <cell r="G843">
            <v>0</v>
          </cell>
          <cell r="H843">
            <v>0</v>
          </cell>
          <cell r="I843">
            <v>0</v>
          </cell>
          <cell r="J843">
            <v>0</v>
          </cell>
          <cell r="K843">
            <v>681284</v>
          </cell>
        </row>
        <row r="844">
          <cell r="F844">
            <v>0</v>
          </cell>
          <cell r="G844">
            <v>0</v>
          </cell>
          <cell r="H844">
            <v>0</v>
          </cell>
          <cell r="I844">
            <v>0</v>
          </cell>
          <cell r="J844">
            <v>0</v>
          </cell>
          <cell r="K844">
            <v>-148618</v>
          </cell>
        </row>
        <row r="845">
          <cell r="F845">
            <v>0</v>
          </cell>
          <cell r="G845">
            <v>0</v>
          </cell>
          <cell r="H845">
            <v>0</v>
          </cell>
          <cell r="I845">
            <v>0</v>
          </cell>
          <cell r="J845">
            <v>0</v>
          </cell>
          <cell r="K845">
            <v>-310182</v>
          </cell>
        </row>
        <row r="846">
          <cell r="F846">
            <v>0</v>
          </cell>
          <cell r="G846">
            <v>0</v>
          </cell>
          <cell r="H846">
            <v>0</v>
          </cell>
          <cell r="I846">
            <v>0</v>
          </cell>
          <cell r="J846">
            <v>0</v>
          </cell>
          <cell r="K846">
            <v>9316378</v>
          </cell>
        </row>
        <row r="847">
          <cell r="F847">
            <v>5096661.3</v>
          </cell>
          <cell r="G847">
            <v>0</v>
          </cell>
          <cell r="H847">
            <v>5096661.3</v>
          </cell>
          <cell r="I847">
            <v>0</v>
          </cell>
          <cell r="J847">
            <v>5096661.3</v>
          </cell>
          <cell r="K847">
            <v>1067954</v>
          </cell>
        </row>
        <row r="848">
          <cell r="F848">
            <v>1310310.6100000001</v>
          </cell>
          <cell r="G848">
            <v>0</v>
          </cell>
          <cell r="H848">
            <v>1310310.6100000001</v>
          </cell>
          <cell r="I848">
            <v>0</v>
          </cell>
          <cell r="J848">
            <v>1310310.6100000001</v>
          </cell>
          <cell r="K848">
            <v>145986</v>
          </cell>
        </row>
        <row r="849">
          <cell r="F849">
            <v>3225819.35</v>
          </cell>
          <cell r="G849">
            <v>0</v>
          </cell>
          <cell r="H849">
            <v>3225819.35</v>
          </cell>
          <cell r="I849">
            <v>0</v>
          </cell>
          <cell r="J849">
            <v>3225819.35</v>
          </cell>
          <cell r="K849">
            <v>1994607</v>
          </cell>
        </row>
        <row r="850">
          <cell r="F850">
            <v>154874.14000000001</v>
          </cell>
          <cell r="G850">
            <v>0</v>
          </cell>
          <cell r="H850">
            <v>154874.14000000001</v>
          </cell>
          <cell r="I850">
            <v>0</v>
          </cell>
          <cell r="J850">
            <v>154874.14000000001</v>
          </cell>
          <cell r="K850">
            <v>0</v>
          </cell>
        </row>
        <row r="851">
          <cell r="F851">
            <v>1098263.46</v>
          </cell>
          <cell r="G851">
            <v>0</v>
          </cell>
          <cell r="H851">
            <v>1098263.46</v>
          </cell>
          <cell r="I851">
            <v>0</v>
          </cell>
          <cell r="J851">
            <v>1098263.46</v>
          </cell>
          <cell r="K851">
            <v>0</v>
          </cell>
        </row>
        <row r="852">
          <cell r="F852">
            <v>133397.32</v>
          </cell>
          <cell r="G852">
            <v>0</v>
          </cell>
          <cell r="H852">
            <v>133397.32</v>
          </cell>
          <cell r="I852">
            <v>0</v>
          </cell>
          <cell r="J852">
            <v>133397.32</v>
          </cell>
          <cell r="K852">
            <v>24608</v>
          </cell>
        </row>
        <row r="853">
          <cell r="F853">
            <v>10652214.390000001</v>
          </cell>
          <cell r="G853">
            <v>0</v>
          </cell>
          <cell r="H853">
            <v>10652214.390000001</v>
          </cell>
          <cell r="I853">
            <v>0</v>
          </cell>
          <cell r="J853">
            <v>10652214.390000001</v>
          </cell>
          <cell r="K853">
            <v>4405061</v>
          </cell>
        </row>
        <row r="854">
          <cell r="F854">
            <v>8114791.4800000004</v>
          </cell>
          <cell r="G854">
            <v>0</v>
          </cell>
          <cell r="H854">
            <v>8114791.4800000004</v>
          </cell>
          <cell r="I854">
            <v>0</v>
          </cell>
          <cell r="J854">
            <v>8114791.4800000004</v>
          </cell>
          <cell r="K854">
            <v>4084945</v>
          </cell>
        </row>
        <row r="855">
          <cell r="F855">
            <v>1604137.66</v>
          </cell>
          <cell r="G855">
            <v>0</v>
          </cell>
          <cell r="H855">
            <v>1604137.66</v>
          </cell>
          <cell r="I855">
            <v>0</v>
          </cell>
          <cell r="J855">
            <v>1604137.66</v>
          </cell>
          <cell r="K855">
            <v>32216</v>
          </cell>
        </row>
        <row r="856">
          <cell r="F856">
            <v>1319366.96</v>
          </cell>
          <cell r="G856">
            <v>0</v>
          </cell>
          <cell r="H856">
            <v>1319366.96</v>
          </cell>
          <cell r="I856">
            <v>0</v>
          </cell>
          <cell r="J856">
            <v>1319366.96</v>
          </cell>
          <cell r="K856">
            <v>0</v>
          </cell>
        </row>
        <row r="857">
          <cell r="F857">
            <v>98086.77</v>
          </cell>
          <cell r="G857">
            <v>0</v>
          </cell>
          <cell r="H857">
            <v>98086.77</v>
          </cell>
          <cell r="I857">
            <v>0</v>
          </cell>
          <cell r="J857">
            <v>98086.77</v>
          </cell>
          <cell r="K857">
            <v>0</v>
          </cell>
        </row>
        <row r="858">
          <cell r="F858">
            <v>421270.23</v>
          </cell>
          <cell r="G858">
            <v>0</v>
          </cell>
          <cell r="H858">
            <v>421270.23</v>
          </cell>
          <cell r="I858">
            <v>0</v>
          </cell>
          <cell r="J858">
            <v>421270.23</v>
          </cell>
          <cell r="K858">
            <v>0</v>
          </cell>
        </row>
        <row r="859">
          <cell r="F859">
            <v>1666832.94</v>
          </cell>
          <cell r="G859">
            <v>0</v>
          </cell>
          <cell r="H859">
            <v>1666832.94</v>
          </cell>
          <cell r="I859">
            <v>0</v>
          </cell>
          <cell r="J859">
            <v>1666832.94</v>
          </cell>
          <cell r="K859">
            <v>3250</v>
          </cell>
        </row>
        <row r="860">
          <cell r="F860">
            <v>2150823.89</v>
          </cell>
          <cell r="G860">
            <v>0</v>
          </cell>
          <cell r="H860">
            <v>2150823.89</v>
          </cell>
          <cell r="I860">
            <v>0</v>
          </cell>
          <cell r="J860">
            <v>2150823.89</v>
          </cell>
          <cell r="K860">
            <v>0</v>
          </cell>
        </row>
        <row r="861">
          <cell r="F861">
            <v>2805773.17</v>
          </cell>
          <cell r="G861">
            <v>0</v>
          </cell>
          <cell r="H861">
            <v>2805773.17</v>
          </cell>
          <cell r="I861">
            <v>0</v>
          </cell>
          <cell r="J861">
            <v>2805773.17</v>
          </cell>
          <cell r="K861">
            <v>0</v>
          </cell>
        </row>
        <row r="862">
          <cell r="F862">
            <v>8883512.8100000005</v>
          </cell>
          <cell r="G862">
            <v>0</v>
          </cell>
          <cell r="H862">
            <v>8883512.8100000005</v>
          </cell>
          <cell r="I862">
            <v>0</v>
          </cell>
          <cell r="J862">
            <v>8883512.8100000005</v>
          </cell>
          <cell r="K862">
            <v>24107</v>
          </cell>
        </row>
        <row r="863">
          <cell r="F863">
            <v>2666751.7400000002</v>
          </cell>
          <cell r="G863">
            <v>0</v>
          </cell>
          <cell r="H863">
            <v>2666751.7400000002</v>
          </cell>
          <cell r="I863">
            <v>0</v>
          </cell>
          <cell r="J863">
            <v>2666751.7400000002</v>
          </cell>
          <cell r="K863">
            <v>2366</v>
          </cell>
        </row>
        <row r="864">
          <cell r="F864">
            <v>8991395.1400000006</v>
          </cell>
          <cell r="G864">
            <v>0</v>
          </cell>
          <cell r="H864">
            <v>8991395.1400000006</v>
          </cell>
          <cell r="I864">
            <v>0</v>
          </cell>
          <cell r="J864">
            <v>8991395.1400000006</v>
          </cell>
          <cell r="K864">
            <v>6584</v>
          </cell>
        </row>
        <row r="865">
          <cell r="F865">
            <v>2666368.13</v>
          </cell>
          <cell r="G865">
            <v>0</v>
          </cell>
          <cell r="H865">
            <v>2666368.13</v>
          </cell>
          <cell r="I865">
            <v>0</v>
          </cell>
          <cell r="J865">
            <v>2666368.13</v>
          </cell>
          <cell r="K865">
            <v>0</v>
          </cell>
        </row>
        <row r="866">
          <cell r="F866">
            <v>9993654.3000000007</v>
          </cell>
          <cell r="G866">
            <v>0</v>
          </cell>
          <cell r="H866">
            <v>9993654.3000000007</v>
          </cell>
          <cell r="I866">
            <v>0</v>
          </cell>
          <cell r="J866">
            <v>9993654.3000000007</v>
          </cell>
          <cell r="K866">
            <v>4732</v>
          </cell>
        </row>
        <row r="867">
          <cell r="F867">
            <v>8758848.2400000002</v>
          </cell>
          <cell r="G867">
            <v>0</v>
          </cell>
          <cell r="H867">
            <v>8758848.2400000002</v>
          </cell>
          <cell r="I867">
            <v>0</v>
          </cell>
          <cell r="J867">
            <v>8758848.2400000002</v>
          </cell>
          <cell r="K867">
            <v>3157</v>
          </cell>
        </row>
        <row r="868">
          <cell r="F868">
            <v>720657.3</v>
          </cell>
          <cell r="G868">
            <v>0</v>
          </cell>
          <cell r="H868">
            <v>720657.3</v>
          </cell>
          <cell r="I868">
            <v>0</v>
          </cell>
          <cell r="J868">
            <v>720657.3</v>
          </cell>
          <cell r="K868">
            <v>0</v>
          </cell>
        </row>
        <row r="869">
          <cell r="F869">
            <v>685798.99</v>
          </cell>
          <cell r="G869">
            <v>0</v>
          </cell>
          <cell r="H869">
            <v>685798.99</v>
          </cell>
          <cell r="I869">
            <v>0</v>
          </cell>
          <cell r="J869">
            <v>685798.99</v>
          </cell>
          <cell r="K869">
            <v>0</v>
          </cell>
        </row>
        <row r="870">
          <cell r="F870">
            <v>44037.74</v>
          </cell>
          <cell r="G870">
            <v>0</v>
          </cell>
          <cell r="H870">
            <v>44037.74</v>
          </cell>
          <cell r="I870">
            <v>0</v>
          </cell>
          <cell r="J870">
            <v>44037.74</v>
          </cell>
          <cell r="K870">
            <v>0</v>
          </cell>
        </row>
        <row r="871">
          <cell r="F871">
            <v>204644.3</v>
          </cell>
          <cell r="G871">
            <v>0</v>
          </cell>
          <cell r="H871">
            <v>204644.3</v>
          </cell>
          <cell r="I871">
            <v>0</v>
          </cell>
          <cell r="J871">
            <v>204644.3</v>
          </cell>
          <cell r="K871">
            <v>0</v>
          </cell>
        </row>
        <row r="872">
          <cell r="F872">
            <v>10438766.380000001</v>
          </cell>
          <cell r="G872">
            <v>0</v>
          </cell>
          <cell r="H872">
            <v>10438766.380000001</v>
          </cell>
          <cell r="I872">
            <v>0</v>
          </cell>
          <cell r="J872">
            <v>10438766.380000001</v>
          </cell>
          <cell r="K872">
            <v>511</v>
          </cell>
        </row>
        <row r="873">
          <cell r="F873">
            <v>2803405.42</v>
          </cell>
          <cell r="G873">
            <v>0</v>
          </cell>
          <cell r="H873">
            <v>2803405.42</v>
          </cell>
          <cell r="I873">
            <v>0</v>
          </cell>
          <cell r="J873">
            <v>2803405.42</v>
          </cell>
          <cell r="K873">
            <v>0</v>
          </cell>
        </row>
        <row r="874">
          <cell r="F874">
            <v>6545887.0599999996</v>
          </cell>
          <cell r="G874">
            <v>0</v>
          </cell>
          <cell r="H874">
            <v>6545887.0599999996</v>
          </cell>
          <cell r="I874">
            <v>0</v>
          </cell>
          <cell r="J874">
            <v>6545887.0599999996</v>
          </cell>
          <cell r="K874">
            <v>0</v>
          </cell>
        </row>
        <row r="875">
          <cell r="F875">
            <v>8742299.9000000004</v>
          </cell>
          <cell r="G875">
            <v>0</v>
          </cell>
          <cell r="H875">
            <v>8742299.9000000004</v>
          </cell>
          <cell r="I875">
            <v>0</v>
          </cell>
          <cell r="J875">
            <v>8742299.9000000004</v>
          </cell>
          <cell r="K875">
            <v>0</v>
          </cell>
        </row>
        <row r="876">
          <cell r="F876">
            <v>11968049.77</v>
          </cell>
          <cell r="G876">
            <v>0</v>
          </cell>
          <cell r="H876">
            <v>11968049.77</v>
          </cell>
          <cell r="I876">
            <v>0</v>
          </cell>
          <cell r="J876">
            <v>11968049.77</v>
          </cell>
          <cell r="K876">
            <v>0</v>
          </cell>
        </row>
        <row r="877">
          <cell r="F877">
            <v>16447.099999999999</v>
          </cell>
          <cell r="G877">
            <v>0</v>
          </cell>
          <cell r="H877">
            <v>16447.099999999999</v>
          </cell>
          <cell r="I877">
            <v>0</v>
          </cell>
          <cell r="J877">
            <v>16447.099999999999</v>
          </cell>
          <cell r="K877">
            <v>2100</v>
          </cell>
        </row>
        <row r="878">
          <cell r="F878">
            <v>998626.32</v>
          </cell>
          <cell r="G878">
            <v>0</v>
          </cell>
          <cell r="H878">
            <v>998626.32</v>
          </cell>
          <cell r="I878">
            <v>0</v>
          </cell>
          <cell r="J878">
            <v>998626.32</v>
          </cell>
          <cell r="K878">
            <v>873626</v>
          </cell>
        </row>
        <row r="879">
          <cell r="F879">
            <v>313563.96999999997</v>
          </cell>
          <cell r="G879">
            <v>0</v>
          </cell>
          <cell r="H879">
            <v>313563.96999999997</v>
          </cell>
          <cell r="I879">
            <v>0</v>
          </cell>
          <cell r="J879">
            <v>313563.96999999997</v>
          </cell>
          <cell r="K879">
            <v>304087</v>
          </cell>
        </row>
        <row r="880">
          <cell r="F880">
            <v>109118.44</v>
          </cell>
          <cell r="G880">
            <v>0</v>
          </cell>
          <cell r="H880">
            <v>109118.44</v>
          </cell>
          <cell r="I880">
            <v>0</v>
          </cell>
          <cell r="J880">
            <v>109118.44</v>
          </cell>
          <cell r="K880">
            <v>0</v>
          </cell>
        </row>
        <row r="881">
          <cell r="F881">
            <v>1771149.9</v>
          </cell>
          <cell r="G881">
            <v>0</v>
          </cell>
          <cell r="H881">
            <v>1771149.9</v>
          </cell>
          <cell r="I881">
            <v>0</v>
          </cell>
          <cell r="J881">
            <v>1771149.9</v>
          </cell>
          <cell r="K881">
            <v>0</v>
          </cell>
        </row>
        <row r="882">
          <cell r="F882">
            <v>6383750.9800000004</v>
          </cell>
          <cell r="G882">
            <v>0</v>
          </cell>
          <cell r="H882">
            <v>6383750.9800000004</v>
          </cell>
          <cell r="I882">
            <v>0</v>
          </cell>
          <cell r="J882">
            <v>6383750.9800000004</v>
          </cell>
          <cell r="K882">
            <v>0</v>
          </cell>
        </row>
        <row r="883">
          <cell r="F883">
            <v>8960638.5999999996</v>
          </cell>
          <cell r="G883">
            <v>0</v>
          </cell>
          <cell r="H883">
            <v>8960638.5999999996</v>
          </cell>
          <cell r="I883">
            <v>0</v>
          </cell>
          <cell r="J883">
            <v>8960638.5999999996</v>
          </cell>
          <cell r="K883">
            <v>0</v>
          </cell>
        </row>
        <row r="884">
          <cell r="F884">
            <v>1233302.48</v>
          </cell>
          <cell r="G884">
            <v>0</v>
          </cell>
          <cell r="H884">
            <v>1233302.48</v>
          </cell>
          <cell r="I884">
            <v>0</v>
          </cell>
          <cell r="J884">
            <v>1233302.48</v>
          </cell>
          <cell r="K884">
            <v>0</v>
          </cell>
        </row>
        <row r="885">
          <cell r="F885">
            <v>152123.07</v>
          </cell>
          <cell r="G885">
            <v>0</v>
          </cell>
          <cell r="H885">
            <v>152123.07</v>
          </cell>
          <cell r="I885">
            <v>0</v>
          </cell>
          <cell r="J885">
            <v>152123.07</v>
          </cell>
          <cell r="K885">
            <v>0</v>
          </cell>
        </row>
        <row r="886">
          <cell r="F886">
            <v>686873.87</v>
          </cell>
          <cell r="G886">
            <v>0</v>
          </cell>
          <cell r="H886">
            <v>686873.87</v>
          </cell>
          <cell r="I886">
            <v>0</v>
          </cell>
          <cell r="J886">
            <v>686873.87</v>
          </cell>
          <cell r="K886">
            <v>0</v>
          </cell>
        </row>
        <row r="887">
          <cell r="F887">
            <v>1003218.4</v>
          </cell>
          <cell r="G887">
            <v>0</v>
          </cell>
          <cell r="H887">
            <v>1003218.4</v>
          </cell>
          <cell r="I887">
            <v>0</v>
          </cell>
          <cell r="J887">
            <v>1003218.4</v>
          </cell>
          <cell r="K887">
            <v>0</v>
          </cell>
        </row>
        <row r="888">
          <cell r="F888">
            <v>264511.28000000003</v>
          </cell>
          <cell r="G888">
            <v>0</v>
          </cell>
          <cell r="H888">
            <v>264511.28000000003</v>
          </cell>
          <cell r="I888">
            <v>0</v>
          </cell>
          <cell r="J888">
            <v>264511.28000000003</v>
          </cell>
          <cell r="K888">
            <v>18192</v>
          </cell>
        </row>
        <row r="889">
          <cell r="F889">
            <v>320434.34000000003</v>
          </cell>
          <cell r="G889">
            <v>0</v>
          </cell>
          <cell r="H889">
            <v>320434.34000000003</v>
          </cell>
          <cell r="I889">
            <v>0</v>
          </cell>
          <cell r="J889">
            <v>320434.34000000003</v>
          </cell>
          <cell r="K889">
            <v>320434</v>
          </cell>
        </row>
        <row r="890">
          <cell r="F890">
            <v>227278.57</v>
          </cell>
          <cell r="G890">
            <v>0</v>
          </cell>
          <cell r="H890">
            <v>227278.57</v>
          </cell>
          <cell r="I890">
            <v>0</v>
          </cell>
          <cell r="J890">
            <v>227278.57</v>
          </cell>
          <cell r="K890">
            <v>227279</v>
          </cell>
        </row>
        <row r="891">
          <cell r="F891">
            <v>6569582.71</v>
          </cell>
          <cell r="G891">
            <v>0</v>
          </cell>
          <cell r="H891">
            <v>6569582.71</v>
          </cell>
          <cell r="I891">
            <v>0</v>
          </cell>
          <cell r="J891">
            <v>6569582.71</v>
          </cell>
          <cell r="K891">
            <v>6569583</v>
          </cell>
        </row>
        <row r="892">
          <cell r="F892">
            <v>0</v>
          </cell>
          <cell r="G892">
            <v>0</v>
          </cell>
          <cell r="H892">
            <v>0</v>
          </cell>
          <cell r="I892">
            <v>0</v>
          </cell>
          <cell r="J892">
            <v>0</v>
          </cell>
          <cell r="K892">
            <v>2036094</v>
          </cell>
        </row>
        <row r="893">
          <cell r="F893">
            <v>1556193.04</v>
          </cell>
          <cell r="G893">
            <v>0</v>
          </cell>
          <cell r="H893">
            <v>1556193.04</v>
          </cell>
          <cell r="I893">
            <v>0</v>
          </cell>
          <cell r="J893">
            <v>1556193.04</v>
          </cell>
          <cell r="K893">
            <v>1359137</v>
          </cell>
        </row>
        <row r="894">
          <cell r="F894">
            <v>93775983.640000001</v>
          </cell>
          <cell r="G894">
            <v>0</v>
          </cell>
          <cell r="H894">
            <v>93775983.640000001</v>
          </cell>
          <cell r="I894">
            <v>0</v>
          </cell>
          <cell r="J894">
            <v>93775983.640000001</v>
          </cell>
          <cell r="K894">
            <v>94985281</v>
          </cell>
        </row>
        <row r="895">
          <cell r="F895">
            <v>1310.07</v>
          </cell>
          <cell r="G895">
            <v>0</v>
          </cell>
          <cell r="H895">
            <v>1310.07</v>
          </cell>
          <cell r="I895">
            <v>0</v>
          </cell>
          <cell r="J895">
            <v>1310.07</v>
          </cell>
          <cell r="K895">
            <v>0</v>
          </cell>
        </row>
        <row r="896">
          <cell r="F896">
            <v>-29228.799999999999</v>
          </cell>
          <cell r="G896">
            <v>0</v>
          </cell>
          <cell r="H896">
            <v>-29228.799999999999</v>
          </cell>
          <cell r="I896">
            <v>0</v>
          </cell>
          <cell r="J896">
            <v>-29228.799999999999</v>
          </cell>
          <cell r="K896">
            <v>0</v>
          </cell>
        </row>
        <row r="897">
          <cell r="F897">
            <v>14263995.279999999</v>
          </cell>
          <cell r="G897">
            <v>0</v>
          </cell>
          <cell r="H897">
            <v>14263995.279999999</v>
          </cell>
          <cell r="I897">
            <v>0</v>
          </cell>
          <cell r="J897">
            <v>14263995.279999999</v>
          </cell>
          <cell r="K897">
            <v>11765920</v>
          </cell>
        </row>
        <row r="898">
          <cell r="F898">
            <v>384869.98</v>
          </cell>
          <cell r="G898">
            <v>0</v>
          </cell>
          <cell r="H898">
            <v>384869.98</v>
          </cell>
          <cell r="I898">
            <v>0</v>
          </cell>
          <cell r="J898">
            <v>384869.98</v>
          </cell>
          <cell r="K898">
            <v>157216</v>
          </cell>
        </row>
        <row r="899">
          <cell r="F899">
            <v>62263.73</v>
          </cell>
          <cell r="G899">
            <v>0</v>
          </cell>
          <cell r="H899">
            <v>62263.73</v>
          </cell>
          <cell r="I899">
            <v>0</v>
          </cell>
          <cell r="J899">
            <v>62263.73</v>
          </cell>
          <cell r="K899">
            <v>40621</v>
          </cell>
        </row>
        <row r="900">
          <cell r="F900">
            <v>1305024.56</v>
          </cell>
          <cell r="G900">
            <v>0</v>
          </cell>
          <cell r="H900">
            <v>1305024.56</v>
          </cell>
          <cell r="I900">
            <v>0</v>
          </cell>
          <cell r="J900">
            <v>1305024.56</v>
          </cell>
          <cell r="K900">
            <v>303676</v>
          </cell>
        </row>
        <row r="901">
          <cell r="F901">
            <v>119381.9</v>
          </cell>
          <cell r="G901">
            <v>0</v>
          </cell>
          <cell r="H901">
            <v>119381.9</v>
          </cell>
          <cell r="I901">
            <v>0</v>
          </cell>
          <cell r="J901">
            <v>119381.9</v>
          </cell>
          <cell r="K901">
            <v>26272</v>
          </cell>
        </row>
        <row r="902">
          <cell r="F902">
            <v>19274124.050000001</v>
          </cell>
          <cell r="G902">
            <v>0</v>
          </cell>
          <cell r="H902">
            <v>19274124.050000001</v>
          </cell>
          <cell r="I902">
            <v>0</v>
          </cell>
          <cell r="J902">
            <v>19274124.050000001</v>
          </cell>
          <cell r="K902">
            <v>19215995</v>
          </cell>
        </row>
        <row r="903">
          <cell r="F903">
            <v>-2697934.16</v>
          </cell>
          <cell r="G903">
            <v>0</v>
          </cell>
          <cell r="H903">
            <v>-2697934.16</v>
          </cell>
          <cell r="I903">
            <v>0</v>
          </cell>
          <cell r="J903">
            <v>-2697934.16</v>
          </cell>
          <cell r="K903">
            <v>-413235</v>
          </cell>
        </row>
        <row r="904">
          <cell r="F904">
            <v>-729010.38</v>
          </cell>
          <cell r="G904">
            <v>0</v>
          </cell>
          <cell r="H904">
            <v>-729010.38</v>
          </cell>
          <cell r="I904">
            <v>0</v>
          </cell>
          <cell r="J904">
            <v>-729010.38</v>
          </cell>
          <cell r="K904">
            <v>-118883</v>
          </cell>
        </row>
        <row r="905">
          <cell r="F905">
            <v>-1575113.41</v>
          </cell>
          <cell r="G905">
            <v>0</v>
          </cell>
          <cell r="H905">
            <v>-1575113.41</v>
          </cell>
          <cell r="I905">
            <v>0</v>
          </cell>
          <cell r="J905">
            <v>-1575113.41</v>
          </cell>
          <cell r="K905">
            <v>-714663</v>
          </cell>
        </row>
        <row r="906">
          <cell r="F906">
            <v>-84772.73</v>
          </cell>
          <cell r="G906">
            <v>0</v>
          </cell>
          <cell r="H906">
            <v>-84772.73</v>
          </cell>
          <cell r="I906">
            <v>0</v>
          </cell>
          <cell r="J906">
            <v>-84772.73</v>
          </cell>
          <cell r="K906">
            <v>0</v>
          </cell>
        </row>
        <row r="907">
          <cell r="F907">
            <v>-1101231.6599999999</v>
          </cell>
          <cell r="G907">
            <v>0</v>
          </cell>
          <cell r="H907">
            <v>-1101231.6599999999</v>
          </cell>
          <cell r="I907">
            <v>0</v>
          </cell>
          <cell r="J907">
            <v>-1101231.6599999999</v>
          </cell>
          <cell r="K907">
            <v>0</v>
          </cell>
        </row>
        <row r="908">
          <cell r="F908">
            <v>-223.78</v>
          </cell>
          <cell r="G908">
            <v>0</v>
          </cell>
          <cell r="H908">
            <v>-223.78</v>
          </cell>
          <cell r="I908">
            <v>0</v>
          </cell>
          <cell r="J908">
            <v>-223.78</v>
          </cell>
          <cell r="K908">
            <v>-5</v>
          </cell>
        </row>
        <row r="909">
          <cell r="F909">
            <v>-6694008.3899999997</v>
          </cell>
          <cell r="G909">
            <v>0</v>
          </cell>
          <cell r="H909">
            <v>-6694008.3899999997</v>
          </cell>
          <cell r="I909">
            <v>0</v>
          </cell>
          <cell r="J909">
            <v>-6694008.3899999997</v>
          </cell>
          <cell r="K909">
            <v>-3945601</v>
          </cell>
        </row>
        <row r="910">
          <cell r="F910">
            <v>-5233343.17</v>
          </cell>
          <cell r="G910">
            <v>0</v>
          </cell>
          <cell r="H910">
            <v>-5233343.17</v>
          </cell>
          <cell r="I910">
            <v>0</v>
          </cell>
          <cell r="J910">
            <v>-5233343.17</v>
          </cell>
          <cell r="K910">
            <v>-3736139</v>
          </cell>
        </row>
        <row r="911">
          <cell r="F911">
            <v>-326418.78999999998</v>
          </cell>
          <cell r="G911">
            <v>0</v>
          </cell>
          <cell r="H911">
            <v>-326418.78999999998</v>
          </cell>
          <cell r="I911">
            <v>0</v>
          </cell>
          <cell r="J911">
            <v>-326418.78999999998</v>
          </cell>
          <cell r="K911">
            <v>-268</v>
          </cell>
        </row>
        <row r="912">
          <cell r="F912">
            <v>-587750.68999999994</v>
          </cell>
          <cell r="G912">
            <v>0</v>
          </cell>
          <cell r="H912">
            <v>-587750.68999999994</v>
          </cell>
          <cell r="I912">
            <v>0</v>
          </cell>
          <cell r="J912">
            <v>-587750.68999999994</v>
          </cell>
          <cell r="K912">
            <v>0</v>
          </cell>
        </row>
        <row r="913">
          <cell r="F913">
            <v>-54756.22</v>
          </cell>
          <cell r="G913">
            <v>0</v>
          </cell>
          <cell r="H913">
            <v>-54756.22</v>
          </cell>
          <cell r="I913">
            <v>0</v>
          </cell>
          <cell r="J913">
            <v>-54756.22</v>
          </cell>
          <cell r="K913">
            <v>0</v>
          </cell>
        </row>
        <row r="914">
          <cell r="F914">
            <v>-212541.94</v>
          </cell>
          <cell r="G914">
            <v>0</v>
          </cell>
          <cell r="H914">
            <v>-212541.94</v>
          </cell>
          <cell r="I914">
            <v>0</v>
          </cell>
          <cell r="J914">
            <v>-212541.94</v>
          </cell>
          <cell r="K914">
            <v>0</v>
          </cell>
        </row>
        <row r="915">
          <cell r="F915">
            <v>-689506.96</v>
          </cell>
          <cell r="G915">
            <v>0</v>
          </cell>
          <cell r="H915">
            <v>-689506.96</v>
          </cell>
          <cell r="I915">
            <v>0</v>
          </cell>
          <cell r="J915">
            <v>-689506.96</v>
          </cell>
          <cell r="K915">
            <v>-36</v>
          </cell>
        </row>
        <row r="916">
          <cell r="F916">
            <v>-1171399.8700000001</v>
          </cell>
          <cell r="G916">
            <v>0</v>
          </cell>
          <cell r="H916">
            <v>-1171399.8700000001</v>
          </cell>
          <cell r="I916">
            <v>0</v>
          </cell>
          <cell r="J916">
            <v>-1171399.8700000001</v>
          </cell>
          <cell r="K916">
            <v>0</v>
          </cell>
        </row>
        <row r="917">
          <cell r="F917">
            <v>-1301541</v>
          </cell>
          <cell r="G917">
            <v>0</v>
          </cell>
          <cell r="H917">
            <v>-1301541</v>
          </cell>
          <cell r="I917">
            <v>0</v>
          </cell>
          <cell r="J917">
            <v>-1301541</v>
          </cell>
          <cell r="K917">
            <v>0</v>
          </cell>
        </row>
        <row r="918">
          <cell r="F918">
            <v>-3800760.45</v>
          </cell>
          <cell r="G918">
            <v>0</v>
          </cell>
          <cell r="H918">
            <v>-3800760.45</v>
          </cell>
          <cell r="I918">
            <v>0</v>
          </cell>
          <cell r="J918">
            <v>-3800760.45</v>
          </cell>
          <cell r="K918">
            <v>-260</v>
          </cell>
        </row>
        <row r="919">
          <cell r="F919">
            <v>-1080124.22</v>
          </cell>
          <cell r="G919">
            <v>0</v>
          </cell>
          <cell r="H919">
            <v>-1080124.22</v>
          </cell>
          <cell r="I919">
            <v>0</v>
          </cell>
          <cell r="J919">
            <v>-1080124.22</v>
          </cell>
          <cell r="K919">
            <v>-29</v>
          </cell>
        </row>
        <row r="920">
          <cell r="F920">
            <v>-4481804.6100000003</v>
          </cell>
          <cell r="G920">
            <v>0</v>
          </cell>
          <cell r="H920">
            <v>-4481804.6100000003</v>
          </cell>
          <cell r="I920">
            <v>0</v>
          </cell>
          <cell r="J920">
            <v>-4481804.6100000003</v>
          </cell>
          <cell r="K920">
            <v>-73</v>
          </cell>
        </row>
        <row r="921">
          <cell r="F921">
            <v>-1369920.16</v>
          </cell>
          <cell r="G921">
            <v>0</v>
          </cell>
          <cell r="H921">
            <v>-1369920.16</v>
          </cell>
          <cell r="I921">
            <v>0</v>
          </cell>
          <cell r="J921">
            <v>-1369920.16</v>
          </cell>
          <cell r="K921">
            <v>0</v>
          </cell>
        </row>
        <row r="922">
          <cell r="F922">
            <v>-3500785.51</v>
          </cell>
          <cell r="G922">
            <v>0</v>
          </cell>
          <cell r="H922">
            <v>-3500785.51</v>
          </cell>
          <cell r="I922">
            <v>0</v>
          </cell>
          <cell r="J922">
            <v>-3500785.51</v>
          </cell>
          <cell r="K922">
            <v>-78</v>
          </cell>
        </row>
        <row r="923">
          <cell r="F923">
            <v>-1955709.89</v>
          </cell>
          <cell r="G923">
            <v>0</v>
          </cell>
          <cell r="H923">
            <v>-1955709.89</v>
          </cell>
          <cell r="I923">
            <v>0</v>
          </cell>
          <cell r="J923">
            <v>-1955709.89</v>
          </cell>
          <cell r="K923">
            <v>-49</v>
          </cell>
        </row>
        <row r="924">
          <cell r="F924">
            <v>-294751.65000000002</v>
          </cell>
          <cell r="G924">
            <v>0</v>
          </cell>
          <cell r="H924">
            <v>-294751.65000000002</v>
          </cell>
          <cell r="I924">
            <v>0</v>
          </cell>
          <cell r="J924">
            <v>-294751.65000000002</v>
          </cell>
          <cell r="K924">
            <v>0</v>
          </cell>
        </row>
        <row r="925">
          <cell r="F925">
            <v>-348771.15</v>
          </cell>
          <cell r="G925">
            <v>0</v>
          </cell>
          <cell r="H925">
            <v>-348771.15</v>
          </cell>
          <cell r="I925">
            <v>0</v>
          </cell>
          <cell r="J925">
            <v>-348771.15</v>
          </cell>
          <cell r="K925">
            <v>0</v>
          </cell>
        </row>
        <row r="926">
          <cell r="F926">
            <v>-27343.24</v>
          </cell>
          <cell r="G926">
            <v>0</v>
          </cell>
          <cell r="H926">
            <v>-27343.24</v>
          </cell>
          <cell r="I926">
            <v>0</v>
          </cell>
          <cell r="J926">
            <v>-27343.24</v>
          </cell>
          <cell r="K926">
            <v>0</v>
          </cell>
        </row>
        <row r="927">
          <cell r="F927">
            <v>-124269.82</v>
          </cell>
          <cell r="G927">
            <v>0</v>
          </cell>
          <cell r="H927">
            <v>-124269.82</v>
          </cell>
          <cell r="I927">
            <v>0</v>
          </cell>
          <cell r="J927">
            <v>-124269.82</v>
          </cell>
          <cell r="K927">
            <v>0</v>
          </cell>
        </row>
        <row r="928">
          <cell r="F928">
            <v>-3055117.94</v>
          </cell>
          <cell r="G928">
            <v>0</v>
          </cell>
          <cell r="H928">
            <v>-3055117.94</v>
          </cell>
          <cell r="I928">
            <v>0</v>
          </cell>
          <cell r="J928">
            <v>-3055117.94</v>
          </cell>
          <cell r="K928">
            <v>-4</v>
          </cell>
        </row>
        <row r="929">
          <cell r="F929">
            <v>-6174874.96</v>
          </cell>
          <cell r="G929">
            <v>0</v>
          </cell>
          <cell r="H929">
            <v>-6174874.96</v>
          </cell>
          <cell r="I929">
            <v>0</v>
          </cell>
          <cell r="J929">
            <v>-6174874.96</v>
          </cell>
          <cell r="K929">
            <v>0</v>
          </cell>
        </row>
        <row r="930">
          <cell r="F930">
            <v>-6227578.2800000003</v>
          </cell>
          <cell r="G930">
            <v>0</v>
          </cell>
          <cell r="H930">
            <v>-6227578.2800000003</v>
          </cell>
          <cell r="I930">
            <v>0</v>
          </cell>
          <cell r="J930">
            <v>-6227578.2800000003</v>
          </cell>
          <cell r="K930">
            <v>0</v>
          </cell>
        </row>
        <row r="931">
          <cell r="F931">
            <v>-1247497.3500000001</v>
          </cell>
          <cell r="G931">
            <v>0</v>
          </cell>
          <cell r="H931">
            <v>-1247497.3500000001</v>
          </cell>
          <cell r="I931">
            <v>0</v>
          </cell>
          <cell r="J931">
            <v>-1247497.3500000001</v>
          </cell>
          <cell r="K931">
            <v>0</v>
          </cell>
        </row>
        <row r="932">
          <cell r="F932">
            <v>-1970825.45</v>
          </cell>
          <cell r="G932">
            <v>0</v>
          </cell>
          <cell r="H932">
            <v>-1970825.45</v>
          </cell>
          <cell r="I932">
            <v>0</v>
          </cell>
          <cell r="J932">
            <v>-1970825.45</v>
          </cell>
          <cell r="K932">
            <v>0</v>
          </cell>
        </row>
        <row r="933">
          <cell r="F933">
            <v>-1338218.24</v>
          </cell>
          <cell r="G933">
            <v>0</v>
          </cell>
          <cell r="H933">
            <v>-1338218.24</v>
          </cell>
          <cell r="I933">
            <v>0</v>
          </cell>
          <cell r="J933">
            <v>-1338218.24</v>
          </cell>
          <cell r="K933">
            <v>0</v>
          </cell>
        </row>
        <row r="934">
          <cell r="F934">
            <v>-1797122.92</v>
          </cell>
          <cell r="G934">
            <v>0</v>
          </cell>
          <cell r="H934">
            <v>-1797122.92</v>
          </cell>
          <cell r="I934">
            <v>0</v>
          </cell>
          <cell r="J934">
            <v>-1797122.92</v>
          </cell>
          <cell r="K934">
            <v>0</v>
          </cell>
        </row>
        <row r="935">
          <cell r="F935">
            <v>-5145271.21</v>
          </cell>
          <cell r="G935">
            <v>0</v>
          </cell>
          <cell r="H935">
            <v>-5145271.21</v>
          </cell>
          <cell r="I935">
            <v>0</v>
          </cell>
          <cell r="J935">
            <v>-5145271.21</v>
          </cell>
          <cell r="K935">
            <v>0</v>
          </cell>
        </row>
        <row r="936">
          <cell r="F936">
            <v>-520.02</v>
          </cell>
          <cell r="G936">
            <v>0</v>
          </cell>
          <cell r="H936">
            <v>-520.02</v>
          </cell>
          <cell r="I936">
            <v>0</v>
          </cell>
          <cell r="J936">
            <v>-520.02</v>
          </cell>
          <cell r="K936">
            <v>0</v>
          </cell>
        </row>
        <row r="937">
          <cell r="F937">
            <v>-77650.899999999994</v>
          </cell>
          <cell r="G937">
            <v>0</v>
          </cell>
          <cell r="H937">
            <v>-77650.899999999994</v>
          </cell>
          <cell r="I937">
            <v>0</v>
          </cell>
          <cell r="J937">
            <v>-77650.899999999994</v>
          </cell>
          <cell r="K937">
            <v>0</v>
          </cell>
        </row>
        <row r="938">
          <cell r="F938">
            <v>-1484878.91</v>
          </cell>
          <cell r="G938">
            <v>0</v>
          </cell>
          <cell r="H938">
            <v>-1484878.91</v>
          </cell>
          <cell r="I938">
            <v>0</v>
          </cell>
          <cell r="J938">
            <v>-1484878.91</v>
          </cell>
          <cell r="K938">
            <v>0</v>
          </cell>
        </row>
        <row r="939">
          <cell r="F939">
            <v>-4984799.6100000003</v>
          </cell>
          <cell r="G939">
            <v>0</v>
          </cell>
          <cell r="H939">
            <v>-4984799.6100000003</v>
          </cell>
          <cell r="I939">
            <v>0</v>
          </cell>
          <cell r="J939">
            <v>-4984799.6100000003</v>
          </cell>
          <cell r="K939">
            <v>0</v>
          </cell>
        </row>
        <row r="940">
          <cell r="F940">
            <v>-7042083.0999999996</v>
          </cell>
          <cell r="G940">
            <v>0</v>
          </cell>
          <cell r="H940">
            <v>-7042083.0999999996</v>
          </cell>
          <cell r="I940">
            <v>0</v>
          </cell>
          <cell r="J940">
            <v>-7042083.0999999996</v>
          </cell>
          <cell r="K940">
            <v>0</v>
          </cell>
        </row>
        <row r="941">
          <cell r="F941">
            <v>-983864.33</v>
          </cell>
          <cell r="G941">
            <v>0</v>
          </cell>
          <cell r="H941">
            <v>-983864.33</v>
          </cell>
          <cell r="I941">
            <v>0</v>
          </cell>
          <cell r="J941">
            <v>-983864.33</v>
          </cell>
          <cell r="K941">
            <v>0</v>
          </cell>
        </row>
        <row r="942">
          <cell r="F942">
            <v>-122059.86</v>
          </cell>
          <cell r="G942">
            <v>0</v>
          </cell>
          <cell r="H942">
            <v>-122059.86</v>
          </cell>
          <cell r="I942">
            <v>0</v>
          </cell>
          <cell r="J942">
            <v>-122059.86</v>
          </cell>
          <cell r="K942">
            <v>0</v>
          </cell>
        </row>
        <row r="943">
          <cell r="F943">
            <v>-547655.52</v>
          </cell>
          <cell r="G943">
            <v>0</v>
          </cell>
          <cell r="H943">
            <v>-547655.52</v>
          </cell>
          <cell r="I943">
            <v>0</v>
          </cell>
          <cell r="J943">
            <v>-547655.52</v>
          </cell>
          <cell r="K943">
            <v>0</v>
          </cell>
        </row>
        <row r="944">
          <cell r="F944">
            <v>-210068.23</v>
          </cell>
          <cell r="G944">
            <v>0</v>
          </cell>
          <cell r="H944">
            <v>-210068.23</v>
          </cell>
          <cell r="I944">
            <v>0</v>
          </cell>
          <cell r="J944">
            <v>-210068.23</v>
          </cell>
          <cell r="K944">
            <v>0</v>
          </cell>
        </row>
        <row r="945">
          <cell r="F945">
            <v>-171062.18</v>
          </cell>
          <cell r="G945">
            <v>0</v>
          </cell>
          <cell r="H945">
            <v>-171062.18</v>
          </cell>
          <cell r="I945">
            <v>0</v>
          </cell>
          <cell r="J945">
            <v>-171062.18</v>
          </cell>
          <cell r="K945">
            <v>-7567</v>
          </cell>
        </row>
        <row r="946">
          <cell r="F946">
            <v>-305791.81</v>
          </cell>
          <cell r="G946">
            <v>0</v>
          </cell>
          <cell r="H946">
            <v>-305791.81</v>
          </cell>
          <cell r="I946">
            <v>0</v>
          </cell>
          <cell r="J946">
            <v>-305791.81</v>
          </cell>
          <cell r="K946">
            <v>-257727</v>
          </cell>
        </row>
        <row r="947">
          <cell r="F947">
            <v>-75283.960000000006</v>
          </cell>
          <cell r="G947">
            <v>0</v>
          </cell>
          <cell r="H947">
            <v>-75283.960000000006</v>
          </cell>
          <cell r="I947">
            <v>0</v>
          </cell>
          <cell r="J947">
            <v>-75283.960000000006</v>
          </cell>
          <cell r="K947">
            <v>-58238</v>
          </cell>
        </row>
        <row r="948">
          <cell r="F948">
            <v>-1231873.06</v>
          </cell>
          <cell r="G948">
            <v>0</v>
          </cell>
          <cell r="H948">
            <v>-1231873.06</v>
          </cell>
          <cell r="I948">
            <v>0</v>
          </cell>
          <cell r="J948">
            <v>-1231873.06</v>
          </cell>
          <cell r="K948">
            <v>-1034786</v>
          </cell>
        </row>
        <row r="949">
          <cell r="F949">
            <v>-141623.51</v>
          </cell>
          <cell r="G949">
            <v>0</v>
          </cell>
          <cell r="H949">
            <v>-141623.51</v>
          </cell>
          <cell r="I949">
            <v>0</v>
          </cell>
          <cell r="J949">
            <v>-141623.51</v>
          </cell>
          <cell r="K949">
            <v>-117492</v>
          </cell>
        </row>
        <row r="950">
          <cell r="F950">
            <v>0</v>
          </cell>
          <cell r="G950">
            <v>0</v>
          </cell>
          <cell r="H950">
            <v>0</v>
          </cell>
          <cell r="I950">
            <v>0</v>
          </cell>
          <cell r="J950">
            <v>0</v>
          </cell>
          <cell r="K950">
            <v>-2680361</v>
          </cell>
        </row>
        <row r="951">
          <cell r="F951">
            <v>-442140.82</v>
          </cell>
          <cell r="G951">
            <v>0</v>
          </cell>
          <cell r="H951">
            <v>-442140.82</v>
          </cell>
          <cell r="I951">
            <v>0</v>
          </cell>
          <cell r="J951">
            <v>-442140.82</v>
          </cell>
          <cell r="K951">
            <v>-324775</v>
          </cell>
        </row>
        <row r="952">
          <cell r="F952">
            <v>-621530.39</v>
          </cell>
          <cell r="G952">
            <v>0</v>
          </cell>
          <cell r="H952">
            <v>-621530.39</v>
          </cell>
          <cell r="I952">
            <v>0</v>
          </cell>
          <cell r="J952">
            <v>-621530.39</v>
          </cell>
          <cell r="K952">
            <v>0</v>
          </cell>
        </row>
        <row r="953">
          <cell r="F953">
            <v>-13.2</v>
          </cell>
          <cell r="G953">
            <v>0</v>
          </cell>
          <cell r="H953">
            <v>-13.2</v>
          </cell>
          <cell r="I953">
            <v>0</v>
          </cell>
          <cell r="J953">
            <v>-13.2</v>
          </cell>
          <cell r="K953">
            <v>0</v>
          </cell>
        </row>
        <row r="954">
          <cell r="F954">
            <v>-4407544.3099999996</v>
          </cell>
          <cell r="G954">
            <v>0</v>
          </cell>
          <cell r="H954">
            <v>-4407544.3099999996</v>
          </cell>
          <cell r="I954">
            <v>0</v>
          </cell>
          <cell r="J954">
            <v>-4407544.3099999996</v>
          </cell>
          <cell r="K954">
            <v>-3483770</v>
          </cell>
        </row>
        <row r="955">
          <cell r="F955">
            <v>-44770202.82</v>
          </cell>
          <cell r="G955">
            <v>0</v>
          </cell>
          <cell r="H955">
            <v>-44770202.82</v>
          </cell>
          <cell r="I955">
            <v>0</v>
          </cell>
          <cell r="J955">
            <v>-44770202.82</v>
          </cell>
          <cell r="K955">
            <v>-37903356</v>
          </cell>
        </row>
        <row r="956">
          <cell r="F956">
            <v>-129432.56</v>
          </cell>
          <cell r="G956">
            <v>0</v>
          </cell>
          <cell r="H956">
            <v>-129432.56</v>
          </cell>
          <cell r="I956">
            <v>0</v>
          </cell>
          <cell r="J956">
            <v>-129432.56</v>
          </cell>
          <cell r="K956">
            <v>-102400</v>
          </cell>
        </row>
        <row r="957">
          <cell r="F957">
            <v>0</v>
          </cell>
          <cell r="G957">
            <v>0</v>
          </cell>
          <cell r="H957">
            <v>0</v>
          </cell>
          <cell r="I957">
            <v>0</v>
          </cell>
          <cell r="J957">
            <v>0</v>
          </cell>
          <cell r="K957">
            <v>0</v>
          </cell>
        </row>
        <row r="958">
          <cell r="F958">
            <v>-7488.21</v>
          </cell>
          <cell r="G958">
            <v>0</v>
          </cell>
          <cell r="H958">
            <v>-7488.21</v>
          </cell>
          <cell r="I958">
            <v>0</v>
          </cell>
          <cell r="J958">
            <v>-7488.21</v>
          </cell>
          <cell r="K958">
            <v>-3670</v>
          </cell>
        </row>
        <row r="959">
          <cell r="F959">
            <v>-4196.75</v>
          </cell>
          <cell r="G959">
            <v>0</v>
          </cell>
          <cell r="H959">
            <v>-4196.75</v>
          </cell>
          <cell r="I959">
            <v>0</v>
          </cell>
          <cell r="J959">
            <v>-4196.75</v>
          </cell>
          <cell r="K959">
            <v>-1069</v>
          </cell>
        </row>
        <row r="960">
          <cell r="F960">
            <v>-15155184.529999999</v>
          </cell>
          <cell r="G960">
            <v>0</v>
          </cell>
          <cell r="H960">
            <v>-15155184.529999999</v>
          </cell>
          <cell r="I960">
            <v>0</v>
          </cell>
          <cell r="J960">
            <v>-15155184.529999999</v>
          </cell>
          <cell r="K960">
            <v>-12308390</v>
          </cell>
        </row>
        <row r="961">
          <cell r="F961">
            <v>14032307.15</v>
          </cell>
          <cell r="G961">
            <v>0</v>
          </cell>
          <cell r="H961">
            <v>14032307.15</v>
          </cell>
          <cell r="I961">
            <v>0</v>
          </cell>
          <cell r="J961">
            <v>14032307.15</v>
          </cell>
          <cell r="K961">
            <v>8281938</v>
          </cell>
        </row>
        <row r="962">
          <cell r="F962">
            <v>-259581.77</v>
          </cell>
          <cell r="G962">
            <v>0</v>
          </cell>
          <cell r="H962">
            <v>-259581.77</v>
          </cell>
          <cell r="I962">
            <v>0</v>
          </cell>
          <cell r="J962">
            <v>-259581.77</v>
          </cell>
          <cell r="K962">
            <v>0</v>
          </cell>
        </row>
        <row r="963">
          <cell r="F963">
            <v>3188.84</v>
          </cell>
          <cell r="G963">
            <v>0</v>
          </cell>
          <cell r="H963">
            <v>3188.84</v>
          </cell>
          <cell r="I963">
            <v>0</v>
          </cell>
          <cell r="J963">
            <v>3188.84</v>
          </cell>
          <cell r="K963">
            <v>0</v>
          </cell>
        </row>
        <row r="964">
          <cell r="F964">
            <v>-83362.14</v>
          </cell>
          <cell r="G964">
            <v>0</v>
          </cell>
          <cell r="H964">
            <v>-83362.14</v>
          </cell>
          <cell r="I964">
            <v>0</v>
          </cell>
          <cell r="J964">
            <v>-83362.14</v>
          </cell>
          <cell r="K964">
            <v>0</v>
          </cell>
        </row>
        <row r="965">
          <cell r="F965">
            <v>4047776.07</v>
          </cell>
          <cell r="G965">
            <v>0</v>
          </cell>
          <cell r="H965">
            <v>4047776.07</v>
          </cell>
          <cell r="I965">
            <v>0</v>
          </cell>
          <cell r="J965">
            <v>4047776.07</v>
          </cell>
          <cell r="K965">
            <v>4202638</v>
          </cell>
        </row>
        <row r="966">
          <cell r="F966">
            <v>3117084.87</v>
          </cell>
          <cell r="G966">
            <v>0</v>
          </cell>
          <cell r="H966">
            <v>3117084.87</v>
          </cell>
          <cell r="I966">
            <v>0</v>
          </cell>
          <cell r="J966">
            <v>3117084.87</v>
          </cell>
          <cell r="K966">
            <v>2719038</v>
          </cell>
        </row>
        <row r="967">
          <cell r="F967">
            <v>731672.9</v>
          </cell>
          <cell r="G967">
            <v>0</v>
          </cell>
          <cell r="H967">
            <v>731672.9</v>
          </cell>
          <cell r="I967">
            <v>0</v>
          </cell>
          <cell r="J967">
            <v>731672.9</v>
          </cell>
          <cell r="K967">
            <v>0</v>
          </cell>
        </row>
        <row r="968">
          <cell r="F968">
            <v>629260.26</v>
          </cell>
          <cell r="G968">
            <v>0</v>
          </cell>
          <cell r="H968">
            <v>629260.26</v>
          </cell>
          <cell r="I968">
            <v>0</v>
          </cell>
          <cell r="J968">
            <v>629260.26</v>
          </cell>
          <cell r="K968">
            <v>0</v>
          </cell>
        </row>
        <row r="969">
          <cell r="F969">
            <v>133310</v>
          </cell>
          <cell r="G969">
            <v>0</v>
          </cell>
          <cell r="H969">
            <v>133310</v>
          </cell>
          <cell r="I969">
            <v>0</v>
          </cell>
          <cell r="J969">
            <v>133310</v>
          </cell>
          <cell r="K969">
            <v>132720</v>
          </cell>
        </row>
        <row r="970">
          <cell r="F970">
            <v>-2814092.81</v>
          </cell>
          <cell r="G970">
            <v>0</v>
          </cell>
          <cell r="H970">
            <v>-2814092.81</v>
          </cell>
          <cell r="I970">
            <v>0</v>
          </cell>
          <cell r="J970">
            <v>-2814092.81</v>
          </cell>
          <cell r="K970">
            <v>-1545084</v>
          </cell>
        </row>
        <row r="971">
          <cell r="F971">
            <v>288838.76</v>
          </cell>
          <cell r="G971">
            <v>0</v>
          </cell>
          <cell r="H971">
            <v>288838.76</v>
          </cell>
          <cell r="I971">
            <v>0</v>
          </cell>
          <cell r="J971">
            <v>288838.76</v>
          </cell>
          <cell r="K971">
            <v>0</v>
          </cell>
        </row>
        <row r="972">
          <cell r="F972">
            <v>160379.85999999999</v>
          </cell>
          <cell r="G972">
            <v>0</v>
          </cell>
          <cell r="H972">
            <v>160379.85999999999</v>
          </cell>
          <cell r="I972">
            <v>0</v>
          </cell>
          <cell r="J972">
            <v>160379.85999999999</v>
          </cell>
          <cell r="K972">
            <v>0</v>
          </cell>
        </row>
        <row r="973">
          <cell r="F973">
            <v>3801.27</v>
          </cell>
          <cell r="G973">
            <v>0</v>
          </cell>
          <cell r="H973">
            <v>3801.27</v>
          </cell>
          <cell r="I973">
            <v>0</v>
          </cell>
          <cell r="J973">
            <v>3801.27</v>
          </cell>
          <cell r="K973">
            <v>0</v>
          </cell>
        </row>
        <row r="974">
          <cell r="F974">
            <v>108140.08</v>
          </cell>
          <cell r="G974">
            <v>0</v>
          </cell>
          <cell r="H974">
            <v>108140.08</v>
          </cell>
          <cell r="I974">
            <v>0</v>
          </cell>
          <cell r="J974">
            <v>108140.08</v>
          </cell>
          <cell r="K974">
            <v>0</v>
          </cell>
        </row>
        <row r="975">
          <cell r="F975">
            <v>274632.86</v>
          </cell>
          <cell r="G975">
            <v>0</v>
          </cell>
          <cell r="H975">
            <v>274632.86</v>
          </cell>
          <cell r="I975">
            <v>0</v>
          </cell>
          <cell r="J975">
            <v>274632.86</v>
          </cell>
          <cell r="K975">
            <v>0</v>
          </cell>
        </row>
        <row r="976">
          <cell r="F976">
            <v>2400</v>
          </cell>
          <cell r="G976">
            <v>0</v>
          </cell>
          <cell r="H976">
            <v>2400</v>
          </cell>
          <cell r="I976">
            <v>0</v>
          </cell>
          <cell r="J976">
            <v>2400</v>
          </cell>
          <cell r="K976">
            <v>0</v>
          </cell>
        </row>
        <row r="977">
          <cell r="F977">
            <v>96571.07</v>
          </cell>
          <cell r="G977">
            <v>0</v>
          </cell>
          <cell r="H977">
            <v>96571.07</v>
          </cell>
          <cell r="I977">
            <v>0</v>
          </cell>
          <cell r="J977">
            <v>96571.07</v>
          </cell>
          <cell r="K977">
            <v>0</v>
          </cell>
        </row>
        <row r="978">
          <cell r="F978">
            <v>17366074.870000001</v>
          </cell>
          <cell r="G978">
            <v>0</v>
          </cell>
          <cell r="H978">
            <v>17366074.870000001</v>
          </cell>
          <cell r="I978">
            <v>0</v>
          </cell>
          <cell r="J978">
            <v>17366074.870000001</v>
          </cell>
          <cell r="K978">
            <v>17366075</v>
          </cell>
        </row>
        <row r="979">
          <cell r="F979">
            <v>2406119.84</v>
          </cell>
          <cell r="G979">
            <v>0</v>
          </cell>
          <cell r="H979">
            <v>2406119.84</v>
          </cell>
          <cell r="I979">
            <v>0</v>
          </cell>
          <cell r="J979">
            <v>2406119.84</v>
          </cell>
          <cell r="K979">
            <v>2270149</v>
          </cell>
        </row>
        <row r="980">
          <cell r="F980">
            <v>230324.01</v>
          </cell>
          <cell r="G980">
            <v>0</v>
          </cell>
          <cell r="H980">
            <v>230324.01</v>
          </cell>
          <cell r="I980">
            <v>0</v>
          </cell>
          <cell r="J980">
            <v>230324.01</v>
          </cell>
          <cell r="K980">
            <v>0</v>
          </cell>
        </row>
        <row r="981">
          <cell r="F981">
            <v>-6586240.1100000003</v>
          </cell>
          <cell r="G981">
            <v>0</v>
          </cell>
          <cell r="H981">
            <v>-6586240.1100000003</v>
          </cell>
          <cell r="I981">
            <v>0</v>
          </cell>
          <cell r="J981">
            <v>-6586240.1100000003</v>
          </cell>
          <cell r="K981">
            <v>-5283784</v>
          </cell>
        </row>
        <row r="982">
          <cell r="F982">
            <v>-411440.24</v>
          </cell>
          <cell r="G982">
            <v>0</v>
          </cell>
          <cell r="H982">
            <v>-411440.24</v>
          </cell>
          <cell r="I982">
            <v>0</v>
          </cell>
          <cell r="J982">
            <v>-411440.24</v>
          </cell>
          <cell r="K982">
            <v>-241179</v>
          </cell>
        </row>
        <row r="983">
          <cell r="F983">
            <v>480788</v>
          </cell>
          <cell r="G983">
            <v>0</v>
          </cell>
          <cell r="H983">
            <v>480788</v>
          </cell>
          <cell r="I983">
            <v>0</v>
          </cell>
          <cell r="J983">
            <v>480788</v>
          </cell>
          <cell r="K983">
            <v>0</v>
          </cell>
        </row>
        <row r="984">
          <cell r="F984">
            <v>213202.88</v>
          </cell>
          <cell r="G984">
            <v>0</v>
          </cell>
          <cell r="H984">
            <v>213202.88</v>
          </cell>
          <cell r="I984">
            <v>0</v>
          </cell>
          <cell r="J984">
            <v>213202.88</v>
          </cell>
          <cell r="K984">
            <v>0</v>
          </cell>
        </row>
        <row r="985">
          <cell r="F985">
            <v>646935.17000000004</v>
          </cell>
          <cell r="G985">
            <v>0</v>
          </cell>
          <cell r="H985">
            <v>646935.17000000004</v>
          </cell>
          <cell r="I985">
            <v>0</v>
          </cell>
          <cell r="J985">
            <v>646935.17000000004</v>
          </cell>
          <cell r="K985">
            <v>547594</v>
          </cell>
        </row>
        <row r="986">
          <cell r="F986">
            <v>81574.33</v>
          </cell>
          <cell r="G986">
            <v>0</v>
          </cell>
          <cell r="H986">
            <v>81574.33</v>
          </cell>
          <cell r="I986">
            <v>0</v>
          </cell>
          <cell r="J986">
            <v>81574.33</v>
          </cell>
          <cell r="K986">
            <v>0</v>
          </cell>
        </row>
        <row r="987">
          <cell r="F987">
            <v>17079536.670000002</v>
          </cell>
          <cell r="G987">
            <v>0</v>
          </cell>
          <cell r="H987">
            <v>17079536.670000002</v>
          </cell>
          <cell r="I987">
            <v>0</v>
          </cell>
          <cell r="J987">
            <v>17079536.670000002</v>
          </cell>
          <cell r="K987">
            <v>463719</v>
          </cell>
        </row>
        <row r="988">
          <cell r="F988">
            <v>23762300.789999999</v>
          </cell>
          <cell r="G988">
            <v>0</v>
          </cell>
          <cell r="H988">
            <v>23762300.789999999</v>
          </cell>
          <cell r="I988">
            <v>0</v>
          </cell>
          <cell r="J988">
            <v>23762300.789999999</v>
          </cell>
          <cell r="K988">
            <v>7919192</v>
          </cell>
        </row>
        <row r="989">
          <cell r="F989">
            <v>55062.2</v>
          </cell>
          <cell r="G989">
            <v>0</v>
          </cell>
          <cell r="H989">
            <v>55062.2</v>
          </cell>
          <cell r="I989">
            <v>0</v>
          </cell>
          <cell r="J989">
            <v>55062.2</v>
          </cell>
          <cell r="K989">
            <v>0</v>
          </cell>
        </row>
        <row r="990">
          <cell r="F990">
            <v>-229271.28</v>
          </cell>
          <cell r="G990">
            <v>0</v>
          </cell>
          <cell r="H990">
            <v>-229271.28</v>
          </cell>
          <cell r="I990">
            <v>0</v>
          </cell>
          <cell r="J990">
            <v>-229271.28</v>
          </cell>
          <cell r="K990">
            <v>0</v>
          </cell>
        </row>
        <row r="991">
          <cell r="F991">
            <v>-183636.62</v>
          </cell>
          <cell r="G991">
            <v>0</v>
          </cell>
          <cell r="H991">
            <v>-183636.62</v>
          </cell>
          <cell r="I991">
            <v>0</v>
          </cell>
          <cell r="J991">
            <v>-183636.62</v>
          </cell>
          <cell r="K991">
            <v>0</v>
          </cell>
        </row>
        <row r="992">
          <cell r="F992">
            <v>-159917.22</v>
          </cell>
          <cell r="G992">
            <v>0</v>
          </cell>
          <cell r="H992">
            <v>-159917.22</v>
          </cell>
          <cell r="I992">
            <v>0</v>
          </cell>
          <cell r="J992">
            <v>-159917.22</v>
          </cell>
          <cell r="K992">
            <v>-70589</v>
          </cell>
        </row>
        <row r="993">
          <cell r="F993">
            <v>-38371.25</v>
          </cell>
          <cell r="G993">
            <v>0</v>
          </cell>
          <cell r="H993">
            <v>-38371.25</v>
          </cell>
          <cell r="I993">
            <v>0</v>
          </cell>
          <cell r="J993">
            <v>-38371.25</v>
          </cell>
          <cell r="K993">
            <v>0</v>
          </cell>
        </row>
        <row r="994">
          <cell r="F994">
            <v>-5007739.54</v>
          </cell>
          <cell r="G994">
            <v>0</v>
          </cell>
          <cell r="H994">
            <v>-5007739.54</v>
          </cell>
          <cell r="I994">
            <v>0</v>
          </cell>
          <cell r="J994">
            <v>-5007739.54</v>
          </cell>
          <cell r="K994">
            <v>-24539</v>
          </cell>
        </row>
        <row r="995">
          <cell r="F995">
            <v>-11138014.49</v>
          </cell>
          <cell r="G995">
            <v>0</v>
          </cell>
          <cell r="H995">
            <v>-11138014.49</v>
          </cell>
          <cell r="I995">
            <v>0</v>
          </cell>
          <cell r="J995">
            <v>-11138014.49</v>
          </cell>
          <cell r="K995">
            <v>-6090814</v>
          </cell>
        </row>
        <row r="996">
          <cell r="F996">
            <v>-30268</v>
          </cell>
          <cell r="G996">
            <v>0</v>
          </cell>
          <cell r="H996">
            <v>-30268</v>
          </cell>
          <cell r="I996">
            <v>0</v>
          </cell>
          <cell r="J996">
            <v>-30268</v>
          </cell>
          <cell r="K996">
            <v>0</v>
          </cell>
        </row>
        <row r="997">
          <cell r="F997">
            <v>-54344.52</v>
          </cell>
          <cell r="G997">
            <v>0</v>
          </cell>
          <cell r="H997">
            <v>-54344.52</v>
          </cell>
          <cell r="I997">
            <v>0</v>
          </cell>
          <cell r="J997">
            <v>-54344.52</v>
          </cell>
          <cell r="K997">
            <v>0</v>
          </cell>
        </row>
        <row r="998">
          <cell r="F998">
            <v>-120960.48</v>
          </cell>
          <cell r="G998">
            <v>0</v>
          </cell>
          <cell r="H998">
            <v>-120960.48</v>
          </cell>
          <cell r="I998">
            <v>0</v>
          </cell>
          <cell r="J998">
            <v>-120960.48</v>
          </cell>
          <cell r="K998">
            <v>0</v>
          </cell>
        </row>
        <row r="999">
          <cell r="F999">
            <v>0</v>
          </cell>
          <cell r="G999">
            <v>0</v>
          </cell>
          <cell r="H999">
            <v>0</v>
          </cell>
          <cell r="I999">
            <v>0</v>
          </cell>
          <cell r="J999">
            <v>0</v>
          </cell>
          <cell r="K999">
            <v>0</v>
          </cell>
        </row>
        <row r="1000">
          <cell r="F1000">
            <v>0</v>
          </cell>
          <cell r="G1000">
            <v>0</v>
          </cell>
          <cell r="H1000">
            <v>0</v>
          </cell>
          <cell r="I1000">
            <v>0</v>
          </cell>
          <cell r="J1000">
            <v>0</v>
          </cell>
          <cell r="K1000">
            <v>0</v>
          </cell>
        </row>
        <row r="1001">
          <cell r="F1001">
            <v>0</v>
          </cell>
          <cell r="G1001">
            <v>0</v>
          </cell>
          <cell r="H1001">
            <v>0</v>
          </cell>
          <cell r="I1001">
            <v>0</v>
          </cell>
          <cell r="J1001">
            <v>0</v>
          </cell>
          <cell r="K1001">
            <v>0</v>
          </cell>
        </row>
        <row r="1002">
          <cell r="F1002">
            <v>0</v>
          </cell>
          <cell r="G1002">
            <v>0</v>
          </cell>
          <cell r="H1002">
            <v>0</v>
          </cell>
          <cell r="I1002">
            <v>0</v>
          </cell>
          <cell r="J1002">
            <v>0</v>
          </cell>
          <cell r="K1002">
            <v>0</v>
          </cell>
        </row>
        <row r="1003">
          <cell r="F1003">
            <v>0</v>
          </cell>
          <cell r="G1003">
            <v>0</v>
          </cell>
          <cell r="H1003">
            <v>0</v>
          </cell>
          <cell r="I1003">
            <v>0</v>
          </cell>
          <cell r="J1003">
            <v>0</v>
          </cell>
          <cell r="K1003">
            <v>0</v>
          </cell>
        </row>
        <row r="1004">
          <cell r="F1004">
            <v>0</v>
          </cell>
          <cell r="G1004">
            <v>0</v>
          </cell>
          <cell r="H1004">
            <v>0</v>
          </cell>
          <cell r="I1004">
            <v>0</v>
          </cell>
          <cell r="J1004">
            <v>0</v>
          </cell>
          <cell r="K1004">
            <v>0</v>
          </cell>
        </row>
        <row r="1005">
          <cell r="F1005">
            <v>0</v>
          </cell>
          <cell r="G1005">
            <v>0</v>
          </cell>
          <cell r="H1005">
            <v>0</v>
          </cell>
          <cell r="I1005">
            <v>0</v>
          </cell>
          <cell r="J1005">
            <v>0</v>
          </cell>
          <cell r="K1005">
            <v>0</v>
          </cell>
        </row>
        <row r="1006">
          <cell r="F1006">
            <v>0</v>
          </cell>
          <cell r="G1006">
            <v>0</v>
          </cell>
          <cell r="H1006">
            <v>0</v>
          </cell>
          <cell r="I1006">
            <v>0</v>
          </cell>
          <cell r="J1006">
            <v>0</v>
          </cell>
          <cell r="K1006">
            <v>0</v>
          </cell>
        </row>
        <row r="1007">
          <cell r="F1007">
            <v>0</v>
          </cell>
          <cell r="G1007">
            <v>0</v>
          </cell>
          <cell r="H1007">
            <v>0</v>
          </cell>
          <cell r="I1007">
            <v>0</v>
          </cell>
          <cell r="J1007">
            <v>0</v>
          </cell>
          <cell r="K1007">
            <v>0</v>
          </cell>
        </row>
        <row r="1008">
          <cell r="F1008">
            <v>0</v>
          </cell>
          <cell r="G1008">
            <v>0</v>
          </cell>
          <cell r="H1008">
            <v>0</v>
          </cell>
          <cell r="I1008">
            <v>0</v>
          </cell>
          <cell r="J1008">
            <v>0</v>
          </cell>
          <cell r="K1008">
            <v>0</v>
          </cell>
        </row>
        <row r="1009">
          <cell r="F1009">
            <v>0</v>
          </cell>
          <cell r="G1009">
            <v>0</v>
          </cell>
          <cell r="H1009">
            <v>0</v>
          </cell>
          <cell r="I1009">
            <v>0</v>
          </cell>
          <cell r="J1009">
            <v>0</v>
          </cell>
          <cell r="K1009">
            <v>0</v>
          </cell>
        </row>
        <row r="1010">
          <cell r="F1010">
            <v>0</v>
          </cell>
          <cell r="G1010">
            <v>0</v>
          </cell>
          <cell r="H1010">
            <v>0</v>
          </cell>
          <cell r="I1010">
            <v>0</v>
          </cell>
          <cell r="J1010">
            <v>0</v>
          </cell>
          <cell r="K1010">
            <v>0</v>
          </cell>
        </row>
        <row r="1011">
          <cell r="F1011">
            <v>0</v>
          </cell>
          <cell r="G1011">
            <v>0</v>
          </cell>
          <cell r="H1011">
            <v>0</v>
          </cell>
          <cell r="I1011">
            <v>0</v>
          </cell>
          <cell r="J1011">
            <v>0</v>
          </cell>
          <cell r="K1011">
            <v>0</v>
          </cell>
        </row>
        <row r="1012">
          <cell r="F1012">
            <v>0</v>
          </cell>
          <cell r="G1012">
            <v>0</v>
          </cell>
          <cell r="H1012">
            <v>0</v>
          </cell>
          <cell r="I1012">
            <v>0</v>
          </cell>
          <cell r="J1012">
            <v>0</v>
          </cell>
          <cell r="K1012">
            <v>0</v>
          </cell>
        </row>
        <row r="1013">
          <cell r="F1013">
            <v>0</v>
          </cell>
          <cell r="G1013">
            <v>0</v>
          </cell>
          <cell r="H1013">
            <v>0</v>
          </cell>
          <cell r="I1013">
            <v>0</v>
          </cell>
          <cell r="J1013">
            <v>0</v>
          </cell>
          <cell r="K1013">
            <v>0</v>
          </cell>
        </row>
        <row r="1014">
          <cell r="F1014">
            <v>0</v>
          </cell>
          <cell r="G1014">
            <v>0</v>
          </cell>
          <cell r="H1014">
            <v>0</v>
          </cell>
          <cell r="I1014">
            <v>0</v>
          </cell>
          <cell r="J1014">
            <v>0</v>
          </cell>
          <cell r="K1014">
            <v>0</v>
          </cell>
        </row>
        <row r="1015">
          <cell r="F1015">
            <v>0</v>
          </cell>
          <cell r="G1015">
            <v>0</v>
          </cell>
          <cell r="H1015">
            <v>0</v>
          </cell>
          <cell r="I1015">
            <v>0</v>
          </cell>
          <cell r="J1015">
            <v>0</v>
          </cell>
          <cell r="K1015">
            <v>0</v>
          </cell>
        </row>
        <row r="1016">
          <cell r="F1016">
            <v>0</v>
          </cell>
          <cell r="G1016">
            <v>0</v>
          </cell>
          <cell r="H1016">
            <v>0</v>
          </cell>
          <cell r="I1016">
            <v>0</v>
          </cell>
          <cell r="J1016">
            <v>0</v>
          </cell>
          <cell r="K1016">
            <v>0</v>
          </cell>
        </row>
        <row r="1017">
          <cell r="F1017">
            <v>0</v>
          </cell>
          <cell r="G1017">
            <v>0</v>
          </cell>
          <cell r="H1017">
            <v>0</v>
          </cell>
          <cell r="I1017">
            <v>0</v>
          </cell>
          <cell r="J1017">
            <v>0</v>
          </cell>
          <cell r="K1017">
            <v>0</v>
          </cell>
        </row>
        <row r="1018">
          <cell r="F1018">
            <v>0</v>
          </cell>
          <cell r="G1018">
            <v>0</v>
          </cell>
          <cell r="H1018">
            <v>0</v>
          </cell>
          <cell r="I1018">
            <v>0</v>
          </cell>
          <cell r="J1018">
            <v>0</v>
          </cell>
          <cell r="K1018">
            <v>0</v>
          </cell>
        </row>
        <row r="1019">
          <cell r="F1019">
            <v>0</v>
          </cell>
          <cell r="G1019">
            <v>0</v>
          </cell>
          <cell r="H1019">
            <v>0</v>
          </cell>
          <cell r="I1019">
            <v>0</v>
          </cell>
          <cell r="J1019">
            <v>0</v>
          </cell>
          <cell r="K1019">
            <v>0</v>
          </cell>
        </row>
        <row r="1020">
          <cell r="F1020">
            <v>0</v>
          </cell>
          <cell r="G1020">
            <v>0</v>
          </cell>
          <cell r="H1020">
            <v>0</v>
          </cell>
          <cell r="I1020">
            <v>0</v>
          </cell>
          <cell r="J1020">
            <v>0</v>
          </cell>
          <cell r="K1020">
            <v>0</v>
          </cell>
        </row>
        <row r="1021">
          <cell r="F1021">
            <v>0</v>
          </cell>
          <cell r="G1021">
            <v>0</v>
          </cell>
          <cell r="H1021">
            <v>0</v>
          </cell>
          <cell r="I1021">
            <v>0</v>
          </cell>
          <cell r="J1021">
            <v>0</v>
          </cell>
          <cell r="K1021">
            <v>0</v>
          </cell>
        </row>
        <row r="1022">
          <cell r="F1022">
            <v>0</v>
          </cell>
          <cell r="G1022">
            <v>0</v>
          </cell>
          <cell r="H1022">
            <v>0</v>
          </cell>
          <cell r="I1022">
            <v>0</v>
          </cell>
          <cell r="J1022">
            <v>0</v>
          </cell>
          <cell r="K1022">
            <v>0</v>
          </cell>
        </row>
        <row r="1023">
          <cell r="F1023">
            <v>0</v>
          </cell>
          <cell r="G1023">
            <v>0</v>
          </cell>
          <cell r="H1023">
            <v>0</v>
          </cell>
          <cell r="I1023">
            <v>0</v>
          </cell>
          <cell r="J1023">
            <v>0</v>
          </cell>
          <cell r="K1023">
            <v>0</v>
          </cell>
        </row>
        <row r="1024">
          <cell r="F1024">
            <v>0</v>
          </cell>
          <cell r="G1024">
            <v>0</v>
          </cell>
          <cell r="H1024">
            <v>0</v>
          </cell>
          <cell r="I1024">
            <v>0</v>
          </cell>
          <cell r="J1024">
            <v>0</v>
          </cell>
          <cell r="K1024">
            <v>0</v>
          </cell>
        </row>
        <row r="1025">
          <cell r="F1025">
            <v>0</v>
          </cell>
          <cell r="G1025">
            <v>0</v>
          </cell>
          <cell r="H1025">
            <v>0</v>
          </cell>
          <cell r="I1025">
            <v>0</v>
          </cell>
          <cell r="J1025">
            <v>0</v>
          </cell>
          <cell r="K1025">
            <v>0</v>
          </cell>
        </row>
        <row r="1026">
          <cell r="F1026">
            <v>0</v>
          </cell>
          <cell r="G1026">
            <v>0</v>
          </cell>
          <cell r="H1026">
            <v>0</v>
          </cell>
          <cell r="I1026">
            <v>0</v>
          </cell>
          <cell r="J1026">
            <v>0</v>
          </cell>
          <cell r="K1026">
            <v>0</v>
          </cell>
        </row>
        <row r="1027">
          <cell r="F1027">
            <v>0</v>
          </cell>
          <cell r="G1027">
            <v>0</v>
          </cell>
          <cell r="H1027">
            <v>0</v>
          </cell>
          <cell r="I1027">
            <v>0</v>
          </cell>
          <cell r="J1027">
            <v>0</v>
          </cell>
          <cell r="K1027">
            <v>0</v>
          </cell>
        </row>
        <row r="1028">
          <cell r="F1028">
            <v>0</v>
          </cell>
          <cell r="G1028">
            <v>0</v>
          </cell>
          <cell r="H1028">
            <v>0</v>
          </cell>
          <cell r="I1028">
            <v>0</v>
          </cell>
          <cell r="J1028">
            <v>0</v>
          </cell>
          <cell r="K1028">
            <v>0</v>
          </cell>
        </row>
        <row r="1029">
          <cell r="F1029">
            <v>0</v>
          </cell>
          <cell r="G1029">
            <v>0</v>
          </cell>
          <cell r="H1029">
            <v>0</v>
          </cell>
          <cell r="I1029">
            <v>0</v>
          </cell>
          <cell r="J1029">
            <v>0</v>
          </cell>
          <cell r="K1029">
            <v>0</v>
          </cell>
        </row>
        <row r="1030">
          <cell r="F1030">
            <v>0</v>
          </cell>
          <cell r="G1030">
            <v>0</v>
          </cell>
          <cell r="H1030">
            <v>0</v>
          </cell>
          <cell r="I1030">
            <v>0</v>
          </cell>
          <cell r="J1030">
            <v>0</v>
          </cell>
          <cell r="K1030">
            <v>0</v>
          </cell>
        </row>
        <row r="1031">
          <cell r="F1031">
            <v>0</v>
          </cell>
          <cell r="G1031">
            <v>0</v>
          </cell>
          <cell r="H1031">
            <v>0</v>
          </cell>
          <cell r="I1031">
            <v>0</v>
          </cell>
          <cell r="J1031">
            <v>0</v>
          </cell>
          <cell r="K1031">
            <v>0</v>
          </cell>
        </row>
        <row r="1032">
          <cell r="F1032">
            <v>0</v>
          </cell>
          <cell r="G1032">
            <v>0</v>
          </cell>
          <cell r="H1032">
            <v>0</v>
          </cell>
          <cell r="I1032">
            <v>0</v>
          </cell>
          <cell r="J1032">
            <v>0</v>
          </cell>
          <cell r="K1032">
            <v>0</v>
          </cell>
        </row>
        <row r="1033">
          <cell r="F1033">
            <v>0</v>
          </cell>
          <cell r="G1033">
            <v>0</v>
          </cell>
          <cell r="H1033">
            <v>0</v>
          </cell>
          <cell r="I1033">
            <v>0</v>
          </cell>
          <cell r="J1033">
            <v>0</v>
          </cell>
          <cell r="K1033">
            <v>0</v>
          </cell>
        </row>
        <row r="1034">
          <cell r="F1034">
            <v>0</v>
          </cell>
          <cell r="G1034">
            <v>0</v>
          </cell>
          <cell r="H1034">
            <v>0</v>
          </cell>
          <cell r="I1034">
            <v>0</v>
          </cell>
          <cell r="J1034">
            <v>0</v>
          </cell>
          <cell r="K1034">
            <v>0</v>
          </cell>
        </row>
        <row r="1035">
          <cell r="F1035">
            <v>0</v>
          </cell>
          <cell r="G1035">
            <v>0</v>
          </cell>
          <cell r="H1035">
            <v>0</v>
          </cell>
          <cell r="I1035">
            <v>0</v>
          </cell>
          <cell r="J1035">
            <v>0</v>
          </cell>
          <cell r="K1035">
            <v>0</v>
          </cell>
        </row>
        <row r="1036">
          <cell r="F1036">
            <v>0</v>
          </cell>
          <cell r="G1036">
            <v>0</v>
          </cell>
          <cell r="H1036">
            <v>0</v>
          </cell>
          <cell r="I1036">
            <v>0</v>
          </cell>
          <cell r="J1036">
            <v>0</v>
          </cell>
          <cell r="K1036">
            <v>0</v>
          </cell>
        </row>
        <row r="1037">
          <cell r="F1037">
            <v>0</v>
          </cell>
          <cell r="G1037">
            <v>0</v>
          </cell>
          <cell r="H1037">
            <v>0</v>
          </cell>
          <cell r="I1037">
            <v>0</v>
          </cell>
          <cell r="J1037">
            <v>0</v>
          </cell>
          <cell r="K1037">
            <v>0</v>
          </cell>
        </row>
        <row r="1038">
          <cell r="F1038">
            <v>0</v>
          </cell>
          <cell r="G1038">
            <v>0</v>
          </cell>
          <cell r="H1038">
            <v>0</v>
          </cell>
          <cell r="I1038">
            <v>0</v>
          </cell>
          <cell r="J1038">
            <v>0</v>
          </cell>
          <cell r="K1038">
            <v>0</v>
          </cell>
        </row>
        <row r="1039">
          <cell r="F1039">
            <v>0</v>
          </cell>
          <cell r="G1039">
            <v>0</v>
          </cell>
          <cell r="H1039">
            <v>0</v>
          </cell>
          <cell r="I1039">
            <v>0</v>
          </cell>
          <cell r="J1039">
            <v>0</v>
          </cell>
          <cell r="K1039">
            <v>0</v>
          </cell>
        </row>
        <row r="1040">
          <cell r="F1040">
            <v>0</v>
          </cell>
          <cell r="G1040">
            <v>0</v>
          </cell>
          <cell r="H1040">
            <v>0</v>
          </cell>
          <cell r="I1040">
            <v>0</v>
          </cell>
          <cell r="J1040">
            <v>0</v>
          </cell>
          <cell r="K1040">
            <v>0</v>
          </cell>
        </row>
        <row r="1041">
          <cell r="F1041">
            <v>0</v>
          </cell>
          <cell r="G1041">
            <v>0</v>
          </cell>
          <cell r="H1041">
            <v>0</v>
          </cell>
          <cell r="I1041">
            <v>0</v>
          </cell>
          <cell r="J1041">
            <v>0</v>
          </cell>
          <cell r="K1041">
            <v>0</v>
          </cell>
        </row>
        <row r="1042">
          <cell r="F1042">
            <v>0</v>
          </cell>
          <cell r="G1042">
            <v>0</v>
          </cell>
          <cell r="H1042">
            <v>0</v>
          </cell>
          <cell r="I1042">
            <v>0</v>
          </cell>
          <cell r="J1042">
            <v>0</v>
          </cell>
          <cell r="K1042">
            <v>0</v>
          </cell>
        </row>
        <row r="1043">
          <cell r="F1043">
            <v>0</v>
          </cell>
          <cell r="G1043">
            <v>0</v>
          </cell>
          <cell r="H1043">
            <v>0</v>
          </cell>
          <cell r="I1043">
            <v>0</v>
          </cell>
          <cell r="J1043">
            <v>0</v>
          </cell>
          <cell r="K1043">
            <v>0</v>
          </cell>
        </row>
        <row r="1044">
          <cell r="F1044">
            <v>0</v>
          </cell>
          <cell r="G1044">
            <v>0</v>
          </cell>
          <cell r="H1044">
            <v>0</v>
          </cell>
          <cell r="I1044">
            <v>0</v>
          </cell>
          <cell r="J1044">
            <v>0</v>
          </cell>
          <cell r="K1044">
            <v>0</v>
          </cell>
        </row>
        <row r="1045">
          <cell r="F1045">
            <v>0</v>
          </cell>
          <cell r="G1045">
            <v>0</v>
          </cell>
          <cell r="H1045">
            <v>0</v>
          </cell>
          <cell r="I1045">
            <v>0</v>
          </cell>
          <cell r="J1045">
            <v>0</v>
          </cell>
          <cell r="K1045">
            <v>0</v>
          </cell>
        </row>
        <row r="1046">
          <cell r="F1046">
            <v>0</v>
          </cell>
          <cell r="G1046">
            <v>0</v>
          </cell>
          <cell r="H1046">
            <v>0</v>
          </cell>
          <cell r="I1046">
            <v>0</v>
          </cell>
          <cell r="J1046">
            <v>0</v>
          </cell>
          <cell r="K1046">
            <v>0</v>
          </cell>
        </row>
        <row r="1047">
          <cell r="F1047">
            <v>0</v>
          </cell>
          <cell r="G1047">
            <v>0</v>
          </cell>
          <cell r="H1047">
            <v>0</v>
          </cell>
          <cell r="I1047">
            <v>0</v>
          </cell>
          <cell r="J1047">
            <v>0</v>
          </cell>
          <cell r="K1047">
            <v>0</v>
          </cell>
        </row>
        <row r="1048">
          <cell r="F1048">
            <v>0</v>
          </cell>
          <cell r="G1048">
            <v>0</v>
          </cell>
          <cell r="H1048">
            <v>0</v>
          </cell>
          <cell r="I1048">
            <v>0</v>
          </cell>
          <cell r="J1048">
            <v>0</v>
          </cell>
          <cell r="K1048">
            <v>0</v>
          </cell>
        </row>
        <row r="1049">
          <cell r="F1049">
            <v>0</v>
          </cell>
          <cell r="G1049">
            <v>0</v>
          </cell>
          <cell r="H1049">
            <v>0</v>
          </cell>
          <cell r="I1049">
            <v>0</v>
          </cell>
          <cell r="J1049">
            <v>0</v>
          </cell>
          <cell r="K1049">
            <v>0</v>
          </cell>
        </row>
        <row r="1050">
          <cell r="F1050">
            <v>0</v>
          </cell>
          <cell r="G1050">
            <v>0</v>
          </cell>
          <cell r="H1050">
            <v>0</v>
          </cell>
          <cell r="I1050">
            <v>0</v>
          </cell>
          <cell r="J1050">
            <v>0</v>
          </cell>
          <cell r="K1050">
            <v>0</v>
          </cell>
        </row>
        <row r="1051">
          <cell r="F1051">
            <v>0</v>
          </cell>
          <cell r="G1051">
            <v>0</v>
          </cell>
          <cell r="H1051">
            <v>0</v>
          </cell>
          <cell r="I1051">
            <v>0</v>
          </cell>
          <cell r="J1051">
            <v>0</v>
          </cell>
          <cell r="K1051">
            <v>0</v>
          </cell>
        </row>
        <row r="1052">
          <cell r="F1052">
            <v>0</v>
          </cell>
          <cell r="G1052">
            <v>0</v>
          </cell>
          <cell r="H1052">
            <v>0</v>
          </cell>
          <cell r="I1052">
            <v>0</v>
          </cell>
          <cell r="J1052">
            <v>0</v>
          </cell>
          <cell r="K1052">
            <v>0</v>
          </cell>
        </row>
        <row r="1053">
          <cell r="F1053">
            <v>0</v>
          </cell>
          <cell r="G1053">
            <v>0</v>
          </cell>
          <cell r="H1053">
            <v>0</v>
          </cell>
          <cell r="I1053">
            <v>0</v>
          </cell>
          <cell r="J1053">
            <v>0</v>
          </cell>
          <cell r="K1053">
            <v>0</v>
          </cell>
        </row>
        <row r="1054">
          <cell r="F1054">
            <v>0</v>
          </cell>
          <cell r="G1054">
            <v>0</v>
          </cell>
          <cell r="H1054">
            <v>0</v>
          </cell>
          <cell r="I1054">
            <v>0</v>
          </cell>
          <cell r="J1054">
            <v>0</v>
          </cell>
          <cell r="K1054">
            <v>0</v>
          </cell>
        </row>
        <row r="1055">
          <cell r="F1055">
            <v>0</v>
          </cell>
          <cell r="G1055">
            <v>0</v>
          </cell>
          <cell r="H1055">
            <v>0</v>
          </cell>
          <cell r="I1055">
            <v>0</v>
          </cell>
          <cell r="J1055">
            <v>0</v>
          </cell>
          <cell r="K1055">
            <v>0</v>
          </cell>
        </row>
        <row r="1056">
          <cell r="F1056">
            <v>0</v>
          </cell>
          <cell r="G1056">
            <v>0</v>
          </cell>
          <cell r="H1056">
            <v>0</v>
          </cell>
          <cell r="I1056">
            <v>0</v>
          </cell>
          <cell r="J1056">
            <v>0</v>
          </cell>
          <cell r="K1056">
            <v>0</v>
          </cell>
        </row>
        <row r="1057">
          <cell r="F1057">
            <v>0</v>
          </cell>
          <cell r="G1057">
            <v>0</v>
          </cell>
          <cell r="H1057">
            <v>0</v>
          </cell>
          <cell r="I1057">
            <v>0</v>
          </cell>
          <cell r="J1057">
            <v>0</v>
          </cell>
          <cell r="K1057">
            <v>0</v>
          </cell>
        </row>
        <row r="1058">
          <cell r="F1058">
            <v>0</v>
          </cell>
          <cell r="G1058">
            <v>0</v>
          </cell>
          <cell r="H1058">
            <v>0</v>
          </cell>
          <cell r="I1058">
            <v>0</v>
          </cell>
          <cell r="J1058">
            <v>0</v>
          </cell>
          <cell r="K1058">
            <v>0</v>
          </cell>
        </row>
        <row r="1059">
          <cell r="F1059">
            <v>0</v>
          </cell>
          <cell r="G1059">
            <v>0</v>
          </cell>
          <cell r="H1059">
            <v>0</v>
          </cell>
          <cell r="I1059">
            <v>0</v>
          </cell>
          <cell r="J1059">
            <v>0</v>
          </cell>
          <cell r="K1059">
            <v>0</v>
          </cell>
        </row>
        <row r="1060">
          <cell r="F1060">
            <v>0</v>
          </cell>
          <cell r="G1060">
            <v>0</v>
          </cell>
          <cell r="H1060">
            <v>0</v>
          </cell>
          <cell r="I1060">
            <v>0</v>
          </cell>
          <cell r="J1060">
            <v>0</v>
          </cell>
          <cell r="K1060">
            <v>0</v>
          </cell>
        </row>
        <row r="1061">
          <cell r="F1061">
            <v>0</v>
          </cell>
          <cell r="G1061">
            <v>0</v>
          </cell>
          <cell r="H1061">
            <v>0</v>
          </cell>
          <cell r="I1061">
            <v>0</v>
          </cell>
          <cell r="J1061">
            <v>0</v>
          </cell>
          <cell r="K1061">
            <v>0</v>
          </cell>
        </row>
        <row r="1062">
          <cell r="F1062">
            <v>0</v>
          </cell>
          <cell r="G1062">
            <v>0</v>
          </cell>
          <cell r="H1062">
            <v>0</v>
          </cell>
          <cell r="I1062">
            <v>0</v>
          </cell>
          <cell r="J1062">
            <v>0</v>
          </cell>
          <cell r="K1062">
            <v>0</v>
          </cell>
        </row>
        <row r="1063">
          <cell r="F1063">
            <v>0</v>
          </cell>
          <cell r="G1063">
            <v>0</v>
          </cell>
          <cell r="H1063">
            <v>0</v>
          </cell>
          <cell r="I1063">
            <v>0</v>
          </cell>
          <cell r="J1063">
            <v>0</v>
          </cell>
          <cell r="K1063">
            <v>0</v>
          </cell>
        </row>
        <row r="1064">
          <cell r="F1064">
            <v>0</v>
          </cell>
          <cell r="G1064">
            <v>0</v>
          </cell>
          <cell r="H1064">
            <v>0</v>
          </cell>
          <cell r="I1064">
            <v>0</v>
          </cell>
          <cell r="J1064">
            <v>0</v>
          </cell>
          <cell r="K1064">
            <v>0</v>
          </cell>
        </row>
        <row r="1065">
          <cell r="F1065">
            <v>0</v>
          </cell>
          <cell r="G1065">
            <v>0</v>
          </cell>
          <cell r="H1065">
            <v>0</v>
          </cell>
          <cell r="I1065">
            <v>0</v>
          </cell>
          <cell r="J1065">
            <v>0</v>
          </cell>
          <cell r="K1065">
            <v>0</v>
          </cell>
        </row>
        <row r="1066">
          <cell r="F1066">
            <v>0</v>
          </cell>
          <cell r="G1066">
            <v>0</v>
          </cell>
          <cell r="H1066">
            <v>0</v>
          </cell>
          <cell r="I1066">
            <v>0</v>
          </cell>
          <cell r="J1066">
            <v>0</v>
          </cell>
          <cell r="K1066">
            <v>0</v>
          </cell>
        </row>
        <row r="1067">
          <cell r="F1067">
            <v>0</v>
          </cell>
          <cell r="G1067">
            <v>0</v>
          </cell>
          <cell r="H1067">
            <v>0</v>
          </cell>
          <cell r="I1067">
            <v>0</v>
          </cell>
          <cell r="J1067">
            <v>0</v>
          </cell>
          <cell r="K1067">
            <v>0</v>
          </cell>
        </row>
        <row r="1068">
          <cell r="F1068">
            <v>0</v>
          </cell>
          <cell r="G1068">
            <v>0</v>
          </cell>
          <cell r="H1068">
            <v>0</v>
          </cell>
          <cell r="I1068">
            <v>0</v>
          </cell>
          <cell r="J1068">
            <v>0</v>
          </cell>
          <cell r="K1068">
            <v>0</v>
          </cell>
        </row>
        <row r="1069">
          <cell r="F1069">
            <v>0</v>
          </cell>
          <cell r="G1069">
            <v>0</v>
          </cell>
          <cell r="H1069">
            <v>0</v>
          </cell>
          <cell r="I1069">
            <v>0</v>
          </cell>
          <cell r="J1069">
            <v>0</v>
          </cell>
          <cell r="K1069">
            <v>0</v>
          </cell>
        </row>
        <row r="1070">
          <cell r="F1070">
            <v>0</v>
          </cell>
          <cell r="G1070">
            <v>0</v>
          </cell>
          <cell r="H1070">
            <v>0</v>
          </cell>
          <cell r="I1070">
            <v>0</v>
          </cell>
          <cell r="J1070">
            <v>0</v>
          </cell>
          <cell r="K1070">
            <v>0</v>
          </cell>
        </row>
        <row r="1071">
          <cell r="F1071">
            <v>0</v>
          </cell>
          <cell r="G1071">
            <v>0</v>
          </cell>
          <cell r="H1071">
            <v>0</v>
          </cell>
          <cell r="I1071">
            <v>0</v>
          </cell>
          <cell r="J1071">
            <v>0</v>
          </cell>
          <cell r="K1071">
            <v>0</v>
          </cell>
        </row>
        <row r="1072">
          <cell r="F1072">
            <v>0</v>
          </cell>
          <cell r="G1072">
            <v>0</v>
          </cell>
          <cell r="H1072">
            <v>0</v>
          </cell>
          <cell r="I1072">
            <v>0</v>
          </cell>
          <cell r="J1072">
            <v>0</v>
          </cell>
          <cell r="K1072">
            <v>0</v>
          </cell>
        </row>
        <row r="1073">
          <cell r="F1073">
            <v>0</v>
          </cell>
          <cell r="G1073">
            <v>0</v>
          </cell>
          <cell r="H1073">
            <v>0</v>
          </cell>
          <cell r="I1073">
            <v>0</v>
          </cell>
          <cell r="J1073">
            <v>0</v>
          </cell>
          <cell r="K1073">
            <v>0</v>
          </cell>
        </row>
        <row r="1074">
          <cell r="F1074">
            <v>0</v>
          </cell>
          <cell r="G1074">
            <v>0</v>
          </cell>
          <cell r="H1074">
            <v>0</v>
          </cell>
          <cell r="I1074">
            <v>0</v>
          </cell>
          <cell r="J1074">
            <v>0</v>
          </cell>
          <cell r="K1074">
            <v>0</v>
          </cell>
        </row>
        <row r="1075">
          <cell r="F1075">
            <v>0</v>
          </cell>
          <cell r="G1075">
            <v>0</v>
          </cell>
          <cell r="H1075">
            <v>0</v>
          </cell>
          <cell r="I1075">
            <v>0</v>
          </cell>
          <cell r="J1075">
            <v>0</v>
          </cell>
          <cell r="K1075">
            <v>0</v>
          </cell>
        </row>
        <row r="1076">
          <cell r="F1076">
            <v>0</v>
          </cell>
          <cell r="G1076">
            <v>0</v>
          </cell>
          <cell r="H1076">
            <v>0</v>
          </cell>
          <cell r="I1076">
            <v>0</v>
          </cell>
          <cell r="J1076">
            <v>0</v>
          </cell>
          <cell r="K1076">
            <v>0</v>
          </cell>
        </row>
        <row r="1077">
          <cell r="F1077">
            <v>0</v>
          </cell>
          <cell r="G1077">
            <v>0</v>
          </cell>
          <cell r="H1077">
            <v>0</v>
          </cell>
          <cell r="I1077">
            <v>0</v>
          </cell>
          <cell r="J1077">
            <v>0</v>
          </cell>
          <cell r="K1077">
            <v>0</v>
          </cell>
        </row>
        <row r="1078">
          <cell r="F1078">
            <v>0</v>
          </cell>
          <cell r="G1078">
            <v>0</v>
          </cell>
          <cell r="H1078">
            <v>0</v>
          </cell>
          <cell r="I1078">
            <v>0</v>
          </cell>
          <cell r="J1078">
            <v>0</v>
          </cell>
          <cell r="K1078">
            <v>0</v>
          </cell>
        </row>
        <row r="1079">
          <cell r="F1079">
            <v>0</v>
          </cell>
          <cell r="G1079">
            <v>0</v>
          </cell>
          <cell r="H1079">
            <v>0</v>
          </cell>
          <cell r="I1079">
            <v>0</v>
          </cell>
          <cell r="J1079">
            <v>0</v>
          </cell>
          <cell r="K1079">
            <v>0</v>
          </cell>
        </row>
        <row r="1080">
          <cell r="F1080">
            <v>0</v>
          </cell>
          <cell r="G1080">
            <v>0</v>
          </cell>
          <cell r="H1080">
            <v>0</v>
          </cell>
          <cell r="I1080">
            <v>0</v>
          </cell>
          <cell r="J1080">
            <v>0</v>
          </cell>
          <cell r="K1080">
            <v>0</v>
          </cell>
        </row>
        <row r="1081">
          <cell r="F1081">
            <v>0</v>
          </cell>
          <cell r="G1081">
            <v>0</v>
          </cell>
          <cell r="H1081">
            <v>0</v>
          </cell>
          <cell r="I1081">
            <v>0</v>
          </cell>
          <cell r="J1081">
            <v>0</v>
          </cell>
          <cell r="K1081">
            <v>0</v>
          </cell>
        </row>
        <row r="1082">
          <cell r="F1082">
            <v>0</v>
          </cell>
          <cell r="G1082">
            <v>0</v>
          </cell>
          <cell r="H1082">
            <v>0</v>
          </cell>
          <cell r="I1082">
            <v>0</v>
          </cell>
          <cell r="J1082">
            <v>0</v>
          </cell>
          <cell r="K1082">
            <v>0</v>
          </cell>
        </row>
        <row r="1083">
          <cell r="F1083">
            <v>0</v>
          </cell>
          <cell r="G1083">
            <v>0</v>
          </cell>
          <cell r="H1083">
            <v>0</v>
          </cell>
          <cell r="I1083">
            <v>0</v>
          </cell>
          <cell r="J1083">
            <v>0</v>
          </cell>
          <cell r="K1083">
            <v>0</v>
          </cell>
        </row>
        <row r="1084">
          <cell r="F1084">
            <v>0</v>
          </cell>
          <cell r="G1084">
            <v>0</v>
          </cell>
          <cell r="H1084">
            <v>0</v>
          </cell>
          <cell r="I1084">
            <v>0</v>
          </cell>
          <cell r="J1084">
            <v>0</v>
          </cell>
          <cell r="K1084">
            <v>0</v>
          </cell>
        </row>
        <row r="1085">
          <cell r="F1085">
            <v>0</v>
          </cell>
          <cell r="G1085">
            <v>0</v>
          </cell>
          <cell r="H1085">
            <v>0</v>
          </cell>
          <cell r="I1085">
            <v>0</v>
          </cell>
          <cell r="J1085">
            <v>0</v>
          </cell>
          <cell r="K1085">
            <v>0</v>
          </cell>
        </row>
        <row r="1086">
          <cell r="F1086">
            <v>0</v>
          </cell>
          <cell r="G1086">
            <v>0</v>
          </cell>
          <cell r="H1086">
            <v>0</v>
          </cell>
          <cell r="I1086">
            <v>0</v>
          </cell>
          <cell r="J1086">
            <v>0</v>
          </cell>
          <cell r="K1086">
            <v>0</v>
          </cell>
        </row>
        <row r="1087">
          <cell r="F1087">
            <v>0</v>
          </cell>
          <cell r="G1087">
            <v>0</v>
          </cell>
          <cell r="H1087">
            <v>0</v>
          </cell>
          <cell r="I1087">
            <v>0</v>
          </cell>
          <cell r="J1087">
            <v>0</v>
          </cell>
          <cell r="K1087">
            <v>0</v>
          </cell>
        </row>
        <row r="1088">
          <cell r="F1088">
            <v>0</v>
          </cell>
          <cell r="G1088">
            <v>0</v>
          </cell>
          <cell r="H1088">
            <v>0</v>
          </cell>
          <cell r="I1088">
            <v>0</v>
          </cell>
          <cell r="J1088">
            <v>0</v>
          </cell>
          <cell r="K1088">
            <v>0</v>
          </cell>
        </row>
        <row r="1089">
          <cell r="F1089">
            <v>0</v>
          </cell>
          <cell r="G1089">
            <v>0</v>
          </cell>
          <cell r="H1089">
            <v>0</v>
          </cell>
          <cell r="I1089">
            <v>0</v>
          </cell>
          <cell r="J1089">
            <v>0</v>
          </cell>
          <cell r="K1089">
            <v>0</v>
          </cell>
        </row>
        <row r="1090">
          <cell r="F1090">
            <v>0</v>
          </cell>
          <cell r="G1090">
            <v>0</v>
          </cell>
          <cell r="H1090">
            <v>0</v>
          </cell>
          <cell r="I1090">
            <v>0</v>
          </cell>
          <cell r="J1090">
            <v>0</v>
          </cell>
          <cell r="K1090">
            <v>0</v>
          </cell>
        </row>
        <row r="1091">
          <cell r="F1091">
            <v>0</v>
          </cell>
          <cell r="G1091">
            <v>0</v>
          </cell>
          <cell r="H1091">
            <v>0</v>
          </cell>
          <cell r="I1091">
            <v>0</v>
          </cell>
          <cell r="J1091">
            <v>0</v>
          </cell>
          <cell r="K1091">
            <v>0</v>
          </cell>
        </row>
        <row r="1092">
          <cell r="F1092">
            <v>0</v>
          </cell>
          <cell r="G1092">
            <v>0</v>
          </cell>
          <cell r="H1092">
            <v>0</v>
          </cell>
          <cell r="I1092">
            <v>0</v>
          </cell>
          <cell r="J1092">
            <v>0</v>
          </cell>
          <cell r="K1092">
            <v>0</v>
          </cell>
        </row>
        <row r="1093">
          <cell r="F1093">
            <v>0</v>
          </cell>
          <cell r="G1093">
            <v>0</v>
          </cell>
          <cell r="H1093">
            <v>0</v>
          </cell>
          <cell r="I1093">
            <v>0</v>
          </cell>
          <cell r="J1093">
            <v>0</v>
          </cell>
          <cell r="K1093">
            <v>0</v>
          </cell>
        </row>
        <row r="1094">
          <cell r="F1094">
            <v>0</v>
          </cell>
          <cell r="G1094">
            <v>0</v>
          </cell>
          <cell r="H1094">
            <v>0</v>
          </cell>
          <cell r="I1094">
            <v>0</v>
          </cell>
          <cell r="J1094">
            <v>0</v>
          </cell>
          <cell r="K1094">
            <v>0</v>
          </cell>
        </row>
        <row r="1095">
          <cell r="F1095">
            <v>0</v>
          </cell>
          <cell r="G1095">
            <v>0</v>
          </cell>
          <cell r="H1095">
            <v>0</v>
          </cell>
          <cell r="I1095">
            <v>0</v>
          </cell>
          <cell r="J1095">
            <v>0</v>
          </cell>
          <cell r="K1095">
            <v>0</v>
          </cell>
        </row>
        <row r="1096">
          <cell r="F1096">
            <v>0</v>
          </cell>
          <cell r="G1096">
            <v>0</v>
          </cell>
          <cell r="H1096">
            <v>0</v>
          </cell>
          <cell r="I1096">
            <v>0</v>
          </cell>
          <cell r="J1096">
            <v>0</v>
          </cell>
          <cell r="K1096">
            <v>0</v>
          </cell>
        </row>
        <row r="1097">
          <cell r="F1097">
            <v>0</v>
          </cell>
          <cell r="G1097">
            <v>0</v>
          </cell>
          <cell r="H1097">
            <v>0</v>
          </cell>
          <cell r="I1097">
            <v>0</v>
          </cell>
          <cell r="J1097">
            <v>0</v>
          </cell>
          <cell r="K1097">
            <v>0</v>
          </cell>
        </row>
        <row r="1098">
          <cell r="F1098">
            <v>0</v>
          </cell>
          <cell r="G1098">
            <v>0</v>
          </cell>
          <cell r="H1098">
            <v>0</v>
          </cell>
          <cell r="I1098">
            <v>0</v>
          </cell>
          <cell r="J1098">
            <v>0</v>
          </cell>
          <cell r="K1098">
            <v>0</v>
          </cell>
        </row>
        <row r="1099">
          <cell r="F1099">
            <v>0</v>
          </cell>
          <cell r="G1099">
            <v>0</v>
          </cell>
          <cell r="H1099">
            <v>0</v>
          </cell>
          <cell r="I1099">
            <v>0</v>
          </cell>
          <cell r="J1099">
            <v>0</v>
          </cell>
          <cell r="K1099">
            <v>0</v>
          </cell>
        </row>
        <row r="1100">
          <cell r="F1100">
            <v>0</v>
          </cell>
          <cell r="G1100">
            <v>0</v>
          </cell>
          <cell r="H1100">
            <v>0</v>
          </cell>
          <cell r="I1100">
            <v>0</v>
          </cell>
          <cell r="J1100">
            <v>0</v>
          </cell>
          <cell r="K1100">
            <v>0</v>
          </cell>
        </row>
        <row r="1101">
          <cell r="F1101">
            <v>0</v>
          </cell>
          <cell r="G1101">
            <v>0</v>
          </cell>
          <cell r="H1101">
            <v>0</v>
          </cell>
          <cell r="I1101">
            <v>0</v>
          </cell>
          <cell r="J1101">
            <v>0</v>
          </cell>
          <cell r="K1101">
            <v>0</v>
          </cell>
        </row>
        <row r="1102">
          <cell r="F1102">
            <v>0</v>
          </cell>
          <cell r="G1102">
            <v>0</v>
          </cell>
          <cell r="H1102">
            <v>0</v>
          </cell>
          <cell r="I1102">
            <v>0</v>
          </cell>
          <cell r="J1102">
            <v>0</v>
          </cell>
          <cell r="K1102">
            <v>0</v>
          </cell>
        </row>
        <row r="1103">
          <cell r="F1103">
            <v>0</v>
          </cell>
          <cell r="G1103">
            <v>0</v>
          </cell>
          <cell r="H1103">
            <v>0</v>
          </cell>
          <cell r="I1103">
            <v>0</v>
          </cell>
          <cell r="J1103">
            <v>0</v>
          </cell>
          <cell r="K1103">
            <v>0</v>
          </cell>
        </row>
        <row r="1104">
          <cell r="F1104">
            <v>0</v>
          </cell>
          <cell r="G1104">
            <v>0</v>
          </cell>
          <cell r="H1104">
            <v>0</v>
          </cell>
          <cell r="I1104">
            <v>0</v>
          </cell>
          <cell r="J1104">
            <v>0</v>
          </cell>
          <cell r="K1104">
            <v>0</v>
          </cell>
        </row>
        <row r="1105">
          <cell r="F1105">
            <v>0</v>
          </cell>
          <cell r="G1105">
            <v>0</v>
          </cell>
          <cell r="H1105">
            <v>0</v>
          </cell>
          <cell r="I1105">
            <v>0</v>
          </cell>
          <cell r="J1105">
            <v>0</v>
          </cell>
          <cell r="K1105">
            <v>0</v>
          </cell>
        </row>
        <row r="1106">
          <cell r="F1106">
            <v>0</v>
          </cell>
          <cell r="G1106">
            <v>0</v>
          </cell>
          <cell r="H1106">
            <v>0</v>
          </cell>
          <cell r="I1106">
            <v>0</v>
          </cell>
          <cell r="J1106">
            <v>0</v>
          </cell>
          <cell r="K1106">
            <v>0</v>
          </cell>
        </row>
        <row r="1107">
          <cell r="F1107">
            <v>0</v>
          </cell>
          <cell r="G1107">
            <v>0</v>
          </cell>
          <cell r="H1107">
            <v>0</v>
          </cell>
          <cell r="I1107">
            <v>0</v>
          </cell>
          <cell r="J1107">
            <v>0</v>
          </cell>
          <cell r="K1107">
            <v>0</v>
          </cell>
        </row>
        <row r="1108">
          <cell r="F1108">
            <v>0</v>
          </cell>
          <cell r="G1108">
            <v>0</v>
          </cell>
          <cell r="H1108">
            <v>0</v>
          </cell>
          <cell r="I1108">
            <v>0</v>
          </cell>
          <cell r="J1108">
            <v>0</v>
          </cell>
          <cell r="K1108">
            <v>0</v>
          </cell>
        </row>
        <row r="1109">
          <cell r="F1109">
            <v>0</v>
          </cell>
          <cell r="G1109">
            <v>0</v>
          </cell>
          <cell r="H1109">
            <v>0</v>
          </cell>
          <cell r="I1109">
            <v>0</v>
          </cell>
          <cell r="J1109">
            <v>0</v>
          </cell>
          <cell r="K1109">
            <v>0</v>
          </cell>
        </row>
        <row r="1110">
          <cell r="F1110">
            <v>0</v>
          </cell>
          <cell r="G1110">
            <v>0</v>
          </cell>
          <cell r="H1110">
            <v>0</v>
          </cell>
          <cell r="I1110">
            <v>0</v>
          </cell>
          <cell r="J1110">
            <v>0</v>
          </cell>
          <cell r="K1110">
            <v>0</v>
          </cell>
        </row>
        <row r="1111">
          <cell r="F1111">
            <v>0</v>
          </cell>
          <cell r="G1111">
            <v>0</v>
          </cell>
          <cell r="H1111">
            <v>0</v>
          </cell>
          <cell r="I1111">
            <v>0</v>
          </cell>
          <cell r="J1111">
            <v>0</v>
          </cell>
          <cell r="K1111">
            <v>0</v>
          </cell>
        </row>
        <row r="1112">
          <cell r="F1112">
            <v>0</v>
          </cell>
          <cell r="G1112">
            <v>0</v>
          </cell>
          <cell r="H1112">
            <v>0</v>
          </cell>
          <cell r="I1112">
            <v>0</v>
          </cell>
          <cell r="J1112">
            <v>0</v>
          </cell>
          <cell r="K1112">
            <v>0</v>
          </cell>
        </row>
        <row r="1113">
          <cell r="F1113">
            <v>0</v>
          </cell>
          <cell r="G1113">
            <v>0</v>
          </cell>
          <cell r="H1113">
            <v>0</v>
          </cell>
          <cell r="I1113">
            <v>0</v>
          </cell>
          <cell r="J1113">
            <v>0</v>
          </cell>
          <cell r="K1113">
            <v>0</v>
          </cell>
        </row>
        <row r="1114">
          <cell r="F1114">
            <v>0</v>
          </cell>
          <cell r="G1114">
            <v>0</v>
          </cell>
          <cell r="H1114">
            <v>0</v>
          </cell>
          <cell r="I1114">
            <v>0</v>
          </cell>
          <cell r="J1114">
            <v>0</v>
          </cell>
          <cell r="K1114">
            <v>0</v>
          </cell>
        </row>
        <row r="1115">
          <cell r="F1115">
            <v>0</v>
          </cell>
          <cell r="G1115">
            <v>0</v>
          </cell>
          <cell r="H1115">
            <v>0</v>
          </cell>
          <cell r="I1115">
            <v>0</v>
          </cell>
          <cell r="J1115">
            <v>0</v>
          </cell>
          <cell r="K1115">
            <v>0</v>
          </cell>
        </row>
        <row r="1116">
          <cell r="F1116">
            <v>0</v>
          </cell>
          <cell r="G1116">
            <v>0</v>
          </cell>
          <cell r="H1116">
            <v>0</v>
          </cell>
          <cell r="I1116">
            <v>0</v>
          </cell>
          <cell r="J1116">
            <v>0</v>
          </cell>
          <cell r="K1116">
            <v>0</v>
          </cell>
        </row>
        <row r="1117">
          <cell r="F1117">
            <v>0</v>
          </cell>
          <cell r="G1117">
            <v>0</v>
          </cell>
          <cell r="H1117">
            <v>0</v>
          </cell>
          <cell r="I1117">
            <v>0</v>
          </cell>
          <cell r="J1117">
            <v>0</v>
          </cell>
          <cell r="K1117">
            <v>0</v>
          </cell>
        </row>
        <row r="1118">
          <cell r="F1118">
            <v>0</v>
          </cell>
          <cell r="G1118">
            <v>0</v>
          </cell>
          <cell r="H1118">
            <v>0</v>
          </cell>
          <cell r="I1118">
            <v>0</v>
          </cell>
          <cell r="J1118">
            <v>0</v>
          </cell>
          <cell r="K1118">
            <v>0</v>
          </cell>
        </row>
        <row r="1119">
          <cell r="F1119">
            <v>0</v>
          </cell>
          <cell r="G1119">
            <v>0</v>
          </cell>
          <cell r="H1119">
            <v>0</v>
          </cell>
          <cell r="I1119">
            <v>0</v>
          </cell>
          <cell r="J1119">
            <v>0</v>
          </cell>
          <cell r="K1119">
            <v>0</v>
          </cell>
        </row>
        <row r="1120">
          <cell r="F1120">
            <v>0</v>
          </cell>
          <cell r="G1120">
            <v>0</v>
          </cell>
          <cell r="H1120">
            <v>0</v>
          </cell>
          <cell r="I1120">
            <v>0</v>
          </cell>
          <cell r="J1120">
            <v>0</v>
          </cell>
          <cell r="K1120">
            <v>0</v>
          </cell>
        </row>
        <row r="1121">
          <cell r="F1121">
            <v>0</v>
          </cell>
          <cell r="G1121">
            <v>0</v>
          </cell>
          <cell r="H1121">
            <v>0</v>
          </cell>
          <cell r="I1121">
            <v>0</v>
          </cell>
          <cell r="J1121">
            <v>0</v>
          </cell>
          <cell r="K1121">
            <v>0</v>
          </cell>
        </row>
        <row r="1122">
          <cell r="F1122">
            <v>0</v>
          </cell>
          <cell r="G1122">
            <v>0</v>
          </cell>
          <cell r="H1122">
            <v>0</v>
          </cell>
          <cell r="I1122">
            <v>0</v>
          </cell>
          <cell r="J1122">
            <v>0</v>
          </cell>
          <cell r="K1122">
            <v>0</v>
          </cell>
        </row>
        <row r="1123">
          <cell r="F1123">
            <v>0</v>
          </cell>
          <cell r="G1123">
            <v>0</v>
          </cell>
          <cell r="H1123">
            <v>0</v>
          </cell>
          <cell r="I1123">
            <v>0</v>
          </cell>
          <cell r="J1123">
            <v>0</v>
          </cell>
          <cell r="K1123">
            <v>0</v>
          </cell>
        </row>
        <row r="1124">
          <cell r="F1124">
            <v>0</v>
          </cell>
          <cell r="G1124">
            <v>0</v>
          </cell>
          <cell r="H1124">
            <v>0</v>
          </cell>
          <cell r="I1124">
            <v>0</v>
          </cell>
          <cell r="J1124">
            <v>0</v>
          </cell>
          <cell r="K1124">
            <v>0</v>
          </cell>
        </row>
        <row r="1125">
          <cell r="F1125">
            <v>0</v>
          </cell>
          <cell r="G1125">
            <v>0</v>
          </cell>
          <cell r="H1125">
            <v>0</v>
          </cell>
          <cell r="I1125">
            <v>0</v>
          </cell>
          <cell r="J1125">
            <v>0</v>
          </cell>
          <cell r="K1125">
            <v>0</v>
          </cell>
        </row>
        <row r="1126">
          <cell r="F1126">
            <v>0</v>
          </cell>
          <cell r="G1126">
            <v>0</v>
          </cell>
          <cell r="H1126">
            <v>0</v>
          </cell>
          <cell r="I1126">
            <v>0</v>
          </cell>
          <cell r="J1126">
            <v>0</v>
          </cell>
          <cell r="K1126">
            <v>0</v>
          </cell>
        </row>
        <row r="1127">
          <cell r="F1127">
            <v>0</v>
          </cell>
          <cell r="G1127">
            <v>0</v>
          </cell>
          <cell r="H1127">
            <v>0</v>
          </cell>
          <cell r="I1127">
            <v>0</v>
          </cell>
          <cell r="J1127">
            <v>0</v>
          </cell>
          <cell r="K1127">
            <v>0</v>
          </cell>
        </row>
        <row r="1128">
          <cell r="F1128">
            <v>0</v>
          </cell>
          <cell r="G1128">
            <v>0</v>
          </cell>
          <cell r="H1128">
            <v>0</v>
          </cell>
          <cell r="I1128">
            <v>0</v>
          </cell>
          <cell r="J1128">
            <v>0</v>
          </cell>
          <cell r="K1128">
            <v>0</v>
          </cell>
        </row>
        <row r="1129">
          <cell r="F1129">
            <v>0</v>
          </cell>
          <cell r="G1129">
            <v>0</v>
          </cell>
          <cell r="H1129">
            <v>0</v>
          </cell>
          <cell r="I1129">
            <v>0</v>
          </cell>
          <cell r="J1129">
            <v>0</v>
          </cell>
          <cell r="K1129">
            <v>0</v>
          </cell>
        </row>
        <row r="1130">
          <cell r="F1130">
            <v>0</v>
          </cell>
          <cell r="G1130">
            <v>0</v>
          </cell>
          <cell r="H1130">
            <v>0</v>
          </cell>
          <cell r="I1130">
            <v>0</v>
          </cell>
          <cell r="J1130">
            <v>0</v>
          </cell>
          <cell r="K1130">
            <v>0</v>
          </cell>
        </row>
        <row r="1131">
          <cell r="F1131">
            <v>0</v>
          </cell>
          <cell r="G1131">
            <v>0</v>
          </cell>
          <cell r="H1131">
            <v>0</v>
          </cell>
          <cell r="I1131">
            <v>0</v>
          </cell>
          <cell r="J1131">
            <v>0</v>
          </cell>
          <cell r="K1131">
            <v>0</v>
          </cell>
        </row>
        <row r="1132">
          <cell r="F1132">
            <v>0</v>
          </cell>
          <cell r="G1132">
            <v>0</v>
          </cell>
          <cell r="H1132">
            <v>0</v>
          </cell>
          <cell r="I1132">
            <v>0</v>
          </cell>
          <cell r="J1132">
            <v>0</v>
          </cell>
          <cell r="K1132">
            <v>0</v>
          </cell>
        </row>
        <row r="1133">
          <cell r="F1133">
            <v>0</v>
          </cell>
          <cell r="G1133">
            <v>0</v>
          </cell>
          <cell r="H1133">
            <v>0</v>
          </cell>
          <cell r="I1133">
            <v>0</v>
          </cell>
          <cell r="J1133">
            <v>0</v>
          </cell>
          <cell r="K1133">
            <v>0</v>
          </cell>
        </row>
        <row r="1134">
          <cell r="F1134">
            <v>0</v>
          </cell>
          <cell r="G1134">
            <v>0</v>
          </cell>
          <cell r="H1134">
            <v>0</v>
          </cell>
          <cell r="I1134">
            <v>0</v>
          </cell>
          <cell r="J1134">
            <v>0</v>
          </cell>
          <cell r="K1134">
            <v>0</v>
          </cell>
        </row>
        <row r="1135">
          <cell r="F1135">
            <v>0</v>
          </cell>
          <cell r="G1135">
            <v>0</v>
          </cell>
          <cell r="H1135">
            <v>0</v>
          </cell>
          <cell r="I1135">
            <v>0</v>
          </cell>
          <cell r="J1135">
            <v>0</v>
          </cell>
          <cell r="K1135">
            <v>0</v>
          </cell>
        </row>
        <row r="1136">
          <cell r="F1136">
            <v>0</v>
          </cell>
          <cell r="G1136">
            <v>0</v>
          </cell>
          <cell r="H1136">
            <v>0</v>
          </cell>
          <cell r="I1136">
            <v>0</v>
          </cell>
          <cell r="J1136">
            <v>0</v>
          </cell>
          <cell r="K1136">
            <v>0</v>
          </cell>
        </row>
        <row r="1137">
          <cell r="F1137">
            <v>0</v>
          </cell>
          <cell r="G1137">
            <v>0</v>
          </cell>
          <cell r="H1137">
            <v>0</v>
          </cell>
          <cell r="I1137">
            <v>0</v>
          </cell>
          <cell r="J1137">
            <v>0</v>
          </cell>
          <cell r="K1137">
            <v>0</v>
          </cell>
        </row>
        <row r="1138">
          <cell r="F1138">
            <v>0</v>
          </cell>
          <cell r="G1138">
            <v>0</v>
          </cell>
          <cell r="H1138">
            <v>0</v>
          </cell>
          <cell r="I1138">
            <v>0</v>
          </cell>
          <cell r="J1138">
            <v>0</v>
          </cell>
          <cell r="K1138">
            <v>0</v>
          </cell>
        </row>
        <row r="1139">
          <cell r="F1139">
            <v>0</v>
          </cell>
          <cell r="G1139">
            <v>0</v>
          </cell>
          <cell r="H1139">
            <v>0</v>
          </cell>
          <cell r="I1139">
            <v>0</v>
          </cell>
          <cell r="J1139">
            <v>0</v>
          </cell>
          <cell r="K1139">
            <v>0</v>
          </cell>
        </row>
        <row r="1140">
          <cell r="F1140">
            <v>0</v>
          </cell>
          <cell r="G1140">
            <v>0</v>
          </cell>
          <cell r="H1140">
            <v>0</v>
          </cell>
          <cell r="I1140">
            <v>0</v>
          </cell>
          <cell r="J1140">
            <v>0</v>
          </cell>
          <cell r="K1140">
            <v>0</v>
          </cell>
        </row>
        <row r="1141">
          <cell r="F1141">
            <v>0</v>
          </cell>
          <cell r="G1141">
            <v>0</v>
          </cell>
          <cell r="H1141">
            <v>0</v>
          </cell>
          <cell r="I1141">
            <v>0</v>
          </cell>
          <cell r="J1141">
            <v>0</v>
          </cell>
          <cell r="K1141">
            <v>0</v>
          </cell>
        </row>
        <row r="1142">
          <cell r="F1142">
            <v>0</v>
          </cell>
          <cell r="G1142">
            <v>0</v>
          </cell>
          <cell r="H1142">
            <v>0</v>
          </cell>
          <cell r="I1142">
            <v>0</v>
          </cell>
          <cell r="J1142">
            <v>0</v>
          </cell>
          <cell r="K1142">
            <v>0</v>
          </cell>
        </row>
        <row r="1143">
          <cell r="F1143">
            <v>0</v>
          </cell>
          <cell r="G1143">
            <v>0</v>
          </cell>
          <cell r="H1143">
            <v>0</v>
          </cell>
          <cell r="I1143">
            <v>0</v>
          </cell>
          <cell r="J1143">
            <v>0</v>
          </cell>
          <cell r="K1143">
            <v>0</v>
          </cell>
        </row>
        <row r="1144">
          <cell r="F1144">
            <v>0</v>
          </cell>
          <cell r="G1144">
            <v>0</v>
          </cell>
          <cell r="H1144">
            <v>0</v>
          </cell>
          <cell r="I1144">
            <v>0</v>
          </cell>
          <cell r="J1144">
            <v>0</v>
          </cell>
          <cell r="K1144">
            <v>0</v>
          </cell>
        </row>
        <row r="1145">
          <cell r="F1145">
            <v>0</v>
          </cell>
          <cell r="G1145">
            <v>0</v>
          </cell>
          <cell r="H1145">
            <v>0</v>
          </cell>
          <cell r="I1145">
            <v>0</v>
          </cell>
          <cell r="J1145">
            <v>0</v>
          </cell>
          <cell r="K1145">
            <v>0</v>
          </cell>
        </row>
        <row r="1146">
          <cell r="F1146">
            <v>0</v>
          </cell>
          <cell r="G1146">
            <v>0</v>
          </cell>
          <cell r="H1146">
            <v>0</v>
          </cell>
          <cell r="I1146">
            <v>0</v>
          </cell>
          <cell r="J1146">
            <v>0</v>
          </cell>
          <cell r="K1146">
            <v>0</v>
          </cell>
        </row>
        <row r="1147">
          <cell r="F1147">
            <v>0</v>
          </cell>
          <cell r="G1147">
            <v>0</v>
          </cell>
          <cell r="H1147">
            <v>0</v>
          </cell>
          <cell r="I1147">
            <v>0</v>
          </cell>
          <cell r="J1147">
            <v>0</v>
          </cell>
          <cell r="K1147">
            <v>0</v>
          </cell>
        </row>
        <row r="1148">
          <cell r="F1148">
            <v>0</v>
          </cell>
          <cell r="G1148">
            <v>0</v>
          </cell>
          <cell r="H1148">
            <v>0</v>
          </cell>
          <cell r="I1148">
            <v>0</v>
          </cell>
          <cell r="J1148">
            <v>0</v>
          </cell>
          <cell r="K1148">
            <v>0</v>
          </cell>
        </row>
        <row r="1149">
          <cell r="F1149">
            <v>0</v>
          </cell>
          <cell r="G1149">
            <v>0</v>
          </cell>
          <cell r="H1149">
            <v>0</v>
          </cell>
          <cell r="I1149">
            <v>0</v>
          </cell>
          <cell r="J1149">
            <v>0</v>
          </cell>
          <cell r="K1149">
            <v>0</v>
          </cell>
        </row>
        <row r="1150">
          <cell r="F1150">
            <v>0</v>
          </cell>
          <cell r="G1150">
            <v>0</v>
          </cell>
          <cell r="H1150">
            <v>0</v>
          </cell>
          <cell r="I1150">
            <v>0</v>
          </cell>
          <cell r="J1150">
            <v>0</v>
          </cell>
          <cell r="K1150">
            <v>0</v>
          </cell>
        </row>
        <row r="1151">
          <cell r="F1151">
            <v>0</v>
          </cell>
          <cell r="G1151">
            <v>0</v>
          </cell>
          <cell r="H1151">
            <v>0</v>
          </cell>
          <cell r="I1151">
            <v>0</v>
          </cell>
          <cell r="J1151">
            <v>0</v>
          </cell>
          <cell r="K1151">
            <v>0</v>
          </cell>
        </row>
        <row r="1152">
          <cell r="F1152">
            <v>0</v>
          </cell>
          <cell r="G1152">
            <v>0</v>
          </cell>
          <cell r="H1152">
            <v>0</v>
          </cell>
          <cell r="I1152">
            <v>0</v>
          </cell>
          <cell r="J1152">
            <v>0</v>
          </cell>
          <cell r="K1152">
            <v>0</v>
          </cell>
        </row>
        <row r="1153">
          <cell r="F1153">
            <v>0</v>
          </cell>
          <cell r="G1153">
            <v>0</v>
          </cell>
          <cell r="H1153">
            <v>0</v>
          </cell>
          <cell r="I1153">
            <v>0</v>
          </cell>
          <cell r="J1153">
            <v>0</v>
          </cell>
          <cell r="K1153">
            <v>0</v>
          </cell>
        </row>
        <row r="1154">
          <cell r="F1154">
            <v>0</v>
          </cell>
          <cell r="G1154">
            <v>0</v>
          </cell>
          <cell r="H1154">
            <v>0</v>
          </cell>
          <cell r="I1154">
            <v>0</v>
          </cell>
          <cell r="J1154">
            <v>0</v>
          </cell>
          <cell r="K1154">
            <v>0</v>
          </cell>
        </row>
        <row r="1155">
          <cell r="F1155">
            <v>0</v>
          </cell>
          <cell r="G1155">
            <v>0</v>
          </cell>
          <cell r="H1155">
            <v>0</v>
          </cell>
          <cell r="I1155">
            <v>0</v>
          </cell>
          <cell r="J1155">
            <v>0</v>
          </cell>
          <cell r="K1155">
            <v>0</v>
          </cell>
        </row>
        <row r="1156">
          <cell r="F1156">
            <v>0</v>
          </cell>
          <cell r="G1156">
            <v>0</v>
          </cell>
          <cell r="H1156">
            <v>0</v>
          </cell>
          <cell r="I1156">
            <v>0</v>
          </cell>
          <cell r="J1156">
            <v>0</v>
          </cell>
          <cell r="K1156">
            <v>0</v>
          </cell>
        </row>
        <row r="1157">
          <cell r="F1157">
            <v>0</v>
          </cell>
          <cell r="G1157">
            <v>0</v>
          </cell>
          <cell r="H1157">
            <v>0</v>
          </cell>
          <cell r="I1157">
            <v>0</v>
          </cell>
          <cell r="J1157">
            <v>0</v>
          </cell>
          <cell r="K1157">
            <v>0</v>
          </cell>
        </row>
        <row r="1158">
          <cell r="F1158">
            <v>0</v>
          </cell>
          <cell r="G1158">
            <v>0</v>
          </cell>
          <cell r="H1158">
            <v>0</v>
          </cell>
          <cell r="I1158">
            <v>0</v>
          </cell>
          <cell r="J1158">
            <v>0</v>
          </cell>
          <cell r="K1158">
            <v>0</v>
          </cell>
        </row>
        <row r="1159">
          <cell r="F1159">
            <v>0</v>
          </cell>
          <cell r="G1159">
            <v>0</v>
          </cell>
          <cell r="H1159">
            <v>0</v>
          </cell>
          <cell r="I1159">
            <v>0</v>
          </cell>
          <cell r="J1159">
            <v>0</v>
          </cell>
          <cell r="K1159">
            <v>0</v>
          </cell>
        </row>
        <row r="1160">
          <cell r="F1160">
            <v>0</v>
          </cell>
          <cell r="G1160">
            <v>0</v>
          </cell>
          <cell r="H1160">
            <v>0</v>
          </cell>
          <cell r="I1160">
            <v>0</v>
          </cell>
          <cell r="J1160">
            <v>0</v>
          </cell>
          <cell r="K1160">
            <v>0</v>
          </cell>
        </row>
        <row r="1161">
          <cell r="F1161">
            <v>0</v>
          </cell>
          <cell r="G1161">
            <v>0</v>
          </cell>
          <cell r="H1161">
            <v>0</v>
          </cell>
          <cell r="I1161">
            <v>0</v>
          </cell>
          <cell r="J1161">
            <v>0</v>
          </cell>
          <cell r="K1161">
            <v>0</v>
          </cell>
        </row>
        <row r="1162">
          <cell r="F1162">
            <v>0</v>
          </cell>
          <cell r="G1162">
            <v>0</v>
          </cell>
          <cell r="H1162">
            <v>0</v>
          </cell>
          <cell r="I1162">
            <v>0</v>
          </cell>
          <cell r="J1162">
            <v>0</v>
          </cell>
          <cell r="K1162">
            <v>0</v>
          </cell>
        </row>
        <row r="1163">
          <cell r="F1163">
            <v>0</v>
          </cell>
          <cell r="G1163">
            <v>0</v>
          </cell>
          <cell r="H1163">
            <v>0</v>
          </cell>
          <cell r="I1163">
            <v>0</v>
          </cell>
          <cell r="J1163">
            <v>0</v>
          </cell>
          <cell r="K1163">
            <v>0</v>
          </cell>
        </row>
        <row r="1164">
          <cell r="F1164">
            <v>0</v>
          </cell>
          <cell r="G1164">
            <v>0</v>
          </cell>
          <cell r="H1164">
            <v>0</v>
          </cell>
          <cell r="I1164">
            <v>0</v>
          </cell>
          <cell r="J1164">
            <v>0</v>
          </cell>
          <cell r="K1164">
            <v>0</v>
          </cell>
        </row>
        <row r="1165">
          <cell r="F1165">
            <v>0</v>
          </cell>
          <cell r="G1165">
            <v>0</v>
          </cell>
          <cell r="H1165">
            <v>0</v>
          </cell>
          <cell r="I1165">
            <v>0</v>
          </cell>
          <cell r="J1165">
            <v>0</v>
          </cell>
          <cell r="K1165">
            <v>0</v>
          </cell>
        </row>
        <row r="1166">
          <cell r="F1166">
            <v>0</v>
          </cell>
          <cell r="G1166">
            <v>0</v>
          </cell>
          <cell r="H1166">
            <v>0</v>
          </cell>
          <cell r="I1166">
            <v>0</v>
          </cell>
          <cell r="J1166">
            <v>0</v>
          </cell>
          <cell r="K1166">
            <v>0</v>
          </cell>
        </row>
        <row r="1167">
          <cell r="F1167">
            <v>0</v>
          </cell>
          <cell r="G1167">
            <v>0</v>
          </cell>
          <cell r="H1167">
            <v>0</v>
          </cell>
          <cell r="I1167">
            <v>0</v>
          </cell>
          <cell r="J1167">
            <v>0</v>
          </cell>
          <cell r="K1167">
            <v>0</v>
          </cell>
        </row>
        <row r="1168">
          <cell r="F1168">
            <v>0</v>
          </cell>
          <cell r="G1168">
            <v>0</v>
          </cell>
          <cell r="H1168">
            <v>0</v>
          </cell>
          <cell r="I1168">
            <v>0</v>
          </cell>
          <cell r="J1168">
            <v>0</v>
          </cell>
          <cell r="K1168">
            <v>0</v>
          </cell>
        </row>
        <row r="1169">
          <cell r="F1169">
            <v>0</v>
          </cell>
          <cell r="G1169">
            <v>0</v>
          </cell>
          <cell r="H1169">
            <v>0</v>
          </cell>
          <cell r="I1169">
            <v>0</v>
          </cell>
          <cell r="J1169">
            <v>0</v>
          </cell>
          <cell r="K1169">
            <v>0</v>
          </cell>
        </row>
        <row r="1170">
          <cell r="F1170">
            <v>0</v>
          </cell>
          <cell r="G1170">
            <v>0</v>
          </cell>
          <cell r="H1170">
            <v>0</v>
          </cell>
          <cell r="I1170">
            <v>0</v>
          </cell>
          <cell r="J1170">
            <v>0</v>
          </cell>
          <cell r="K1170">
            <v>0</v>
          </cell>
        </row>
        <row r="1171">
          <cell r="F1171">
            <v>0</v>
          </cell>
          <cell r="G1171">
            <v>0</v>
          </cell>
          <cell r="H1171">
            <v>0</v>
          </cell>
          <cell r="I1171">
            <v>0</v>
          </cell>
          <cell r="J1171">
            <v>0</v>
          </cell>
          <cell r="K1171">
            <v>0</v>
          </cell>
        </row>
        <row r="1172">
          <cell r="F1172">
            <v>0</v>
          </cell>
          <cell r="G1172">
            <v>0</v>
          </cell>
          <cell r="H1172">
            <v>0</v>
          </cell>
          <cell r="I1172">
            <v>0</v>
          </cell>
          <cell r="J1172">
            <v>0</v>
          </cell>
          <cell r="K1172">
            <v>0</v>
          </cell>
        </row>
        <row r="1173">
          <cell r="F1173">
            <v>0</v>
          </cell>
          <cell r="G1173">
            <v>0</v>
          </cell>
          <cell r="H1173">
            <v>0</v>
          </cell>
          <cell r="I1173">
            <v>0</v>
          </cell>
          <cell r="J1173">
            <v>0</v>
          </cell>
          <cell r="K1173">
            <v>0</v>
          </cell>
        </row>
        <row r="1174">
          <cell r="F1174">
            <v>0</v>
          </cell>
          <cell r="G1174">
            <v>0</v>
          </cell>
          <cell r="H1174">
            <v>0</v>
          </cell>
          <cell r="I1174">
            <v>0</v>
          </cell>
          <cell r="J1174">
            <v>0</v>
          </cell>
          <cell r="K1174">
            <v>0</v>
          </cell>
        </row>
        <row r="1175">
          <cell r="F1175">
            <v>0</v>
          </cell>
          <cell r="G1175">
            <v>0</v>
          </cell>
          <cell r="H1175">
            <v>0</v>
          </cell>
          <cell r="I1175">
            <v>0</v>
          </cell>
          <cell r="J1175">
            <v>0</v>
          </cell>
          <cell r="K1175">
            <v>0</v>
          </cell>
        </row>
        <row r="1176">
          <cell r="F1176">
            <v>0</v>
          </cell>
          <cell r="G1176">
            <v>0</v>
          </cell>
          <cell r="H1176">
            <v>0</v>
          </cell>
          <cell r="I1176">
            <v>0</v>
          </cell>
          <cell r="J1176">
            <v>0</v>
          </cell>
          <cell r="K1176">
            <v>0</v>
          </cell>
        </row>
        <row r="1177">
          <cell r="F1177">
            <v>0</v>
          </cell>
          <cell r="G1177">
            <v>0</v>
          </cell>
          <cell r="H1177">
            <v>0</v>
          </cell>
          <cell r="I1177">
            <v>0</v>
          </cell>
          <cell r="J1177">
            <v>0</v>
          </cell>
          <cell r="K1177">
            <v>0</v>
          </cell>
        </row>
        <row r="1178">
          <cell r="F1178">
            <v>0</v>
          </cell>
          <cell r="G1178">
            <v>0</v>
          </cell>
          <cell r="H1178">
            <v>0</v>
          </cell>
          <cell r="I1178">
            <v>0</v>
          </cell>
          <cell r="J1178">
            <v>0</v>
          </cell>
          <cell r="K1178">
            <v>0</v>
          </cell>
        </row>
        <row r="1179">
          <cell r="F1179">
            <v>0</v>
          </cell>
          <cell r="G1179">
            <v>0</v>
          </cell>
          <cell r="H1179">
            <v>0</v>
          </cell>
          <cell r="I1179">
            <v>0</v>
          </cell>
          <cell r="J1179">
            <v>0</v>
          </cell>
          <cell r="K1179">
            <v>0</v>
          </cell>
        </row>
        <row r="1180">
          <cell r="F1180">
            <v>0</v>
          </cell>
          <cell r="G1180">
            <v>0</v>
          </cell>
          <cell r="H1180">
            <v>0</v>
          </cell>
          <cell r="I1180">
            <v>0</v>
          </cell>
          <cell r="J1180">
            <v>0</v>
          </cell>
          <cell r="K1180">
            <v>0</v>
          </cell>
        </row>
        <row r="1181">
          <cell r="F1181">
            <v>0</v>
          </cell>
          <cell r="G1181">
            <v>0</v>
          </cell>
          <cell r="H1181">
            <v>0</v>
          </cell>
          <cell r="I1181">
            <v>0</v>
          </cell>
          <cell r="J1181">
            <v>0</v>
          </cell>
          <cell r="K1181">
            <v>0</v>
          </cell>
        </row>
        <row r="1182">
          <cell r="F1182">
            <v>0</v>
          </cell>
          <cell r="G1182">
            <v>0</v>
          </cell>
          <cell r="H1182">
            <v>0</v>
          </cell>
          <cell r="I1182">
            <v>0</v>
          </cell>
          <cell r="J1182">
            <v>0</v>
          </cell>
          <cell r="K1182">
            <v>0</v>
          </cell>
        </row>
        <row r="1183">
          <cell r="F1183">
            <v>0</v>
          </cell>
          <cell r="G1183">
            <v>0</v>
          </cell>
          <cell r="H1183">
            <v>0</v>
          </cell>
          <cell r="I1183">
            <v>0</v>
          </cell>
          <cell r="J1183">
            <v>0</v>
          </cell>
          <cell r="K1183">
            <v>0</v>
          </cell>
        </row>
        <row r="1184">
          <cell r="F1184">
            <v>0</v>
          </cell>
          <cell r="G1184">
            <v>0</v>
          </cell>
          <cell r="H1184">
            <v>0</v>
          </cell>
          <cell r="I1184">
            <v>0</v>
          </cell>
          <cell r="J1184">
            <v>0</v>
          </cell>
          <cell r="K1184">
            <v>0</v>
          </cell>
        </row>
        <row r="1185">
          <cell r="F1185">
            <v>0</v>
          </cell>
          <cell r="G1185">
            <v>0</v>
          </cell>
          <cell r="H1185">
            <v>0</v>
          </cell>
          <cell r="I1185">
            <v>0</v>
          </cell>
          <cell r="J1185">
            <v>0</v>
          </cell>
          <cell r="K1185">
            <v>0</v>
          </cell>
        </row>
        <row r="1186">
          <cell r="F1186">
            <v>0</v>
          </cell>
          <cell r="G1186">
            <v>0</v>
          </cell>
          <cell r="H1186">
            <v>0</v>
          </cell>
          <cell r="I1186">
            <v>0</v>
          </cell>
          <cell r="J1186">
            <v>0</v>
          </cell>
          <cell r="K1186">
            <v>0</v>
          </cell>
        </row>
        <row r="1187">
          <cell r="F1187">
            <v>0</v>
          </cell>
          <cell r="G1187">
            <v>0</v>
          </cell>
          <cell r="H1187">
            <v>0</v>
          </cell>
          <cell r="I1187">
            <v>0</v>
          </cell>
          <cell r="J1187">
            <v>0</v>
          </cell>
          <cell r="K1187">
            <v>0</v>
          </cell>
        </row>
        <row r="1188">
          <cell r="F1188">
            <v>0</v>
          </cell>
          <cell r="G1188">
            <v>0</v>
          </cell>
          <cell r="H1188">
            <v>0</v>
          </cell>
          <cell r="I1188">
            <v>0</v>
          </cell>
          <cell r="J1188">
            <v>0</v>
          </cell>
          <cell r="K1188">
            <v>0</v>
          </cell>
        </row>
        <row r="1189">
          <cell r="F1189">
            <v>0</v>
          </cell>
          <cell r="G1189">
            <v>0</v>
          </cell>
          <cell r="H1189">
            <v>0</v>
          </cell>
          <cell r="I1189">
            <v>0</v>
          </cell>
          <cell r="J1189">
            <v>0</v>
          </cell>
          <cell r="K1189">
            <v>0</v>
          </cell>
        </row>
        <row r="1190">
          <cell r="F1190">
            <v>0</v>
          </cell>
          <cell r="G1190">
            <v>0</v>
          </cell>
          <cell r="H1190">
            <v>0</v>
          </cell>
          <cell r="I1190">
            <v>0</v>
          </cell>
          <cell r="J1190">
            <v>0</v>
          </cell>
          <cell r="K1190">
            <v>0</v>
          </cell>
        </row>
        <row r="1191">
          <cell r="F1191">
            <v>0</v>
          </cell>
          <cell r="G1191">
            <v>0</v>
          </cell>
          <cell r="H1191">
            <v>0</v>
          </cell>
          <cell r="I1191">
            <v>0</v>
          </cell>
          <cell r="J1191">
            <v>0</v>
          </cell>
          <cell r="K1191">
            <v>0</v>
          </cell>
        </row>
        <row r="1192">
          <cell r="F1192">
            <v>0</v>
          </cell>
          <cell r="G1192">
            <v>0</v>
          </cell>
          <cell r="H1192">
            <v>0</v>
          </cell>
          <cell r="I1192">
            <v>0</v>
          </cell>
          <cell r="J1192">
            <v>0</v>
          </cell>
          <cell r="K1192">
            <v>0</v>
          </cell>
        </row>
        <row r="1193">
          <cell r="F1193">
            <v>0</v>
          </cell>
          <cell r="G1193">
            <v>0</v>
          </cell>
          <cell r="H1193">
            <v>0</v>
          </cell>
          <cell r="I1193">
            <v>0</v>
          </cell>
          <cell r="J1193">
            <v>0</v>
          </cell>
          <cell r="K1193">
            <v>0</v>
          </cell>
        </row>
        <row r="1194">
          <cell r="F1194">
            <v>0</v>
          </cell>
          <cell r="G1194">
            <v>0</v>
          </cell>
          <cell r="H1194">
            <v>0</v>
          </cell>
          <cell r="I1194">
            <v>0</v>
          </cell>
          <cell r="J1194">
            <v>0</v>
          </cell>
          <cell r="K1194">
            <v>0</v>
          </cell>
        </row>
        <row r="1195">
          <cell r="F1195">
            <v>0</v>
          </cell>
          <cell r="G1195">
            <v>0</v>
          </cell>
          <cell r="H1195">
            <v>0</v>
          </cell>
          <cell r="I1195">
            <v>0</v>
          </cell>
          <cell r="J1195">
            <v>0</v>
          </cell>
          <cell r="K1195">
            <v>0</v>
          </cell>
        </row>
        <row r="1196">
          <cell r="F1196">
            <v>0</v>
          </cell>
          <cell r="G1196">
            <v>0</v>
          </cell>
          <cell r="H1196">
            <v>0</v>
          </cell>
          <cell r="I1196">
            <v>0</v>
          </cell>
          <cell r="J1196">
            <v>0</v>
          </cell>
          <cell r="K1196">
            <v>0</v>
          </cell>
        </row>
        <row r="1197">
          <cell r="F1197">
            <v>0</v>
          </cell>
          <cell r="G1197">
            <v>0</v>
          </cell>
          <cell r="H1197">
            <v>0</v>
          </cell>
          <cell r="I1197">
            <v>0</v>
          </cell>
          <cell r="J1197">
            <v>0</v>
          </cell>
          <cell r="K1197">
            <v>0</v>
          </cell>
        </row>
        <row r="1198">
          <cell r="F1198">
            <v>0</v>
          </cell>
          <cell r="G1198">
            <v>0</v>
          </cell>
          <cell r="H1198">
            <v>0</v>
          </cell>
          <cell r="I1198">
            <v>0</v>
          </cell>
          <cell r="J1198">
            <v>0</v>
          </cell>
          <cell r="K1198">
            <v>0</v>
          </cell>
        </row>
        <row r="1199">
          <cell r="F1199">
            <v>0</v>
          </cell>
          <cell r="G1199">
            <v>0</v>
          </cell>
          <cell r="H1199">
            <v>0</v>
          </cell>
          <cell r="I1199">
            <v>0</v>
          </cell>
          <cell r="J1199">
            <v>0</v>
          </cell>
          <cell r="K1199">
            <v>0</v>
          </cell>
        </row>
        <row r="1200">
          <cell r="F1200">
            <v>0</v>
          </cell>
          <cell r="G1200">
            <v>0</v>
          </cell>
          <cell r="H1200">
            <v>0</v>
          </cell>
          <cell r="I1200">
            <v>0</v>
          </cell>
          <cell r="J1200">
            <v>0</v>
          </cell>
          <cell r="K1200">
            <v>0</v>
          </cell>
        </row>
        <row r="1201">
          <cell r="F1201">
            <v>0</v>
          </cell>
          <cell r="G1201">
            <v>0</v>
          </cell>
          <cell r="H1201">
            <v>0</v>
          </cell>
          <cell r="I1201">
            <v>0</v>
          </cell>
          <cell r="J1201">
            <v>0</v>
          </cell>
          <cell r="K1201">
            <v>0</v>
          </cell>
        </row>
        <row r="1202">
          <cell r="F1202">
            <v>0</v>
          </cell>
          <cell r="G1202">
            <v>0</v>
          </cell>
          <cell r="H1202">
            <v>0</v>
          </cell>
          <cell r="I1202">
            <v>0</v>
          </cell>
          <cell r="J1202">
            <v>0</v>
          </cell>
          <cell r="K1202">
            <v>0</v>
          </cell>
        </row>
        <row r="1203">
          <cell r="F1203">
            <v>0</v>
          </cell>
          <cell r="G1203">
            <v>0</v>
          </cell>
          <cell r="H1203">
            <v>0</v>
          </cell>
          <cell r="I1203">
            <v>0</v>
          </cell>
          <cell r="J1203">
            <v>0</v>
          </cell>
          <cell r="K1203">
            <v>0</v>
          </cell>
        </row>
        <row r="1204">
          <cell r="F1204">
            <v>0</v>
          </cell>
          <cell r="G1204">
            <v>0</v>
          </cell>
          <cell r="H1204">
            <v>0</v>
          </cell>
          <cell r="I1204">
            <v>0</v>
          </cell>
          <cell r="J1204">
            <v>0</v>
          </cell>
          <cell r="K1204">
            <v>0</v>
          </cell>
        </row>
        <row r="1205">
          <cell r="F1205">
            <v>0</v>
          </cell>
          <cell r="G1205">
            <v>0</v>
          </cell>
          <cell r="H1205">
            <v>0</v>
          </cell>
          <cell r="I1205">
            <v>0</v>
          </cell>
          <cell r="J1205">
            <v>0</v>
          </cell>
          <cell r="K1205">
            <v>0</v>
          </cell>
        </row>
        <row r="1206">
          <cell r="F1206">
            <v>0</v>
          </cell>
          <cell r="G1206">
            <v>0</v>
          </cell>
          <cell r="H1206">
            <v>0</v>
          </cell>
          <cell r="I1206">
            <v>0</v>
          </cell>
          <cell r="J1206">
            <v>0</v>
          </cell>
          <cell r="K1206">
            <v>0</v>
          </cell>
        </row>
        <row r="1207">
          <cell r="F1207">
            <v>0</v>
          </cell>
          <cell r="G1207">
            <v>0</v>
          </cell>
          <cell r="H1207">
            <v>0</v>
          </cell>
          <cell r="I1207">
            <v>0</v>
          </cell>
          <cell r="J1207">
            <v>0</v>
          </cell>
          <cell r="K1207">
            <v>0</v>
          </cell>
        </row>
        <row r="1208">
          <cell r="F1208">
            <v>0</v>
          </cell>
          <cell r="G1208">
            <v>0</v>
          </cell>
          <cell r="H1208">
            <v>0</v>
          </cell>
          <cell r="I1208">
            <v>0</v>
          </cell>
          <cell r="J1208">
            <v>0</v>
          </cell>
          <cell r="K1208">
            <v>0</v>
          </cell>
        </row>
        <row r="1209">
          <cell r="F1209">
            <v>0</v>
          </cell>
          <cell r="G1209">
            <v>0</v>
          </cell>
          <cell r="H1209">
            <v>0</v>
          </cell>
          <cell r="I1209">
            <v>0</v>
          </cell>
          <cell r="J1209">
            <v>0</v>
          </cell>
          <cell r="K1209">
            <v>0</v>
          </cell>
        </row>
        <row r="1210">
          <cell r="F1210">
            <v>0</v>
          </cell>
          <cell r="G1210">
            <v>0</v>
          </cell>
          <cell r="H1210">
            <v>0</v>
          </cell>
          <cell r="I1210">
            <v>0</v>
          </cell>
          <cell r="J1210">
            <v>0</v>
          </cell>
          <cell r="K1210">
            <v>0</v>
          </cell>
        </row>
        <row r="1211">
          <cell r="F1211">
            <v>0</v>
          </cell>
          <cell r="G1211">
            <v>0</v>
          </cell>
          <cell r="H1211">
            <v>0</v>
          </cell>
          <cell r="I1211">
            <v>0</v>
          </cell>
          <cell r="J1211">
            <v>0</v>
          </cell>
          <cell r="K1211">
            <v>0</v>
          </cell>
        </row>
        <row r="1212">
          <cell r="F1212">
            <v>0</v>
          </cell>
          <cell r="G1212">
            <v>0</v>
          </cell>
          <cell r="H1212">
            <v>0</v>
          </cell>
          <cell r="I1212">
            <v>0</v>
          </cell>
          <cell r="J1212">
            <v>0</v>
          </cell>
          <cell r="K1212">
            <v>0</v>
          </cell>
        </row>
        <row r="1213">
          <cell r="F1213">
            <v>0</v>
          </cell>
          <cell r="G1213">
            <v>0</v>
          </cell>
          <cell r="H1213">
            <v>0</v>
          </cell>
          <cell r="I1213">
            <v>0</v>
          </cell>
          <cell r="J1213">
            <v>0</v>
          </cell>
          <cell r="K1213">
            <v>0</v>
          </cell>
        </row>
        <row r="1214">
          <cell r="F1214">
            <v>0</v>
          </cell>
          <cell r="G1214">
            <v>0</v>
          </cell>
          <cell r="H1214">
            <v>0</v>
          </cell>
          <cell r="I1214">
            <v>0</v>
          </cell>
          <cell r="J1214">
            <v>0</v>
          </cell>
          <cell r="K1214">
            <v>0</v>
          </cell>
        </row>
        <row r="1215">
          <cell r="F1215">
            <v>0</v>
          </cell>
          <cell r="G1215">
            <v>0</v>
          </cell>
          <cell r="H1215">
            <v>0</v>
          </cell>
          <cell r="I1215">
            <v>0</v>
          </cell>
          <cell r="J1215">
            <v>0</v>
          </cell>
          <cell r="K1215">
            <v>0</v>
          </cell>
        </row>
        <row r="1216">
          <cell r="F1216">
            <v>0</v>
          </cell>
          <cell r="G1216">
            <v>0</v>
          </cell>
          <cell r="H1216">
            <v>0</v>
          </cell>
          <cell r="I1216">
            <v>0</v>
          </cell>
          <cell r="J1216">
            <v>0</v>
          </cell>
          <cell r="K1216">
            <v>0</v>
          </cell>
        </row>
        <row r="1217">
          <cell r="F1217">
            <v>0</v>
          </cell>
          <cell r="G1217">
            <v>0</v>
          </cell>
          <cell r="H1217">
            <v>0</v>
          </cell>
          <cell r="I1217">
            <v>0</v>
          </cell>
          <cell r="J1217">
            <v>0</v>
          </cell>
          <cell r="K1217">
            <v>0</v>
          </cell>
        </row>
        <row r="1218">
          <cell r="F1218">
            <v>0</v>
          </cell>
          <cell r="G1218">
            <v>0</v>
          </cell>
          <cell r="H1218">
            <v>0</v>
          </cell>
          <cell r="I1218">
            <v>0</v>
          </cell>
          <cell r="J1218">
            <v>0</v>
          </cell>
          <cell r="K1218">
            <v>0</v>
          </cell>
        </row>
        <row r="1219">
          <cell r="F1219">
            <v>0</v>
          </cell>
          <cell r="G1219">
            <v>0</v>
          </cell>
          <cell r="H1219">
            <v>0</v>
          </cell>
          <cell r="I1219">
            <v>0</v>
          </cell>
          <cell r="J1219">
            <v>0</v>
          </cell>
          <cell r="K1219">
            <v>0</v>
          </cell>
        </row>
        <row r="1220">
          <cell r="F1220">
            <v>0</v>
          </cell>
          <cell r="G1220">
            <v>0</v>
          </cell>
          <cell r="H1220">
            <v>0</v>
          </cell>
          <cell r="I1220">
            <v>0</v>
          </cell>
          <cell r="J1220">
            <v>0</v>
          </cell>
          <cell r="K1220">
            <v>0</v>
          </cell>
        </row>
        <row r="1221">
          <cell r="F1221">
            <v>0</v>
          </cell>
          <cell r="G1221">
            <v>0</v>
          </cell>
          <cell r="H1221">
            <v>0</v>
          </cell>
          <cell r="I1221">
            <v>0</v>
          </cell>
          <cell r="J1221">
            <v>0</v>
          </cell>
          <cell r="K1221">
            <v>0</v>
          </cell>
        </row>
        <row r="1222">
          <cell r="F1222">
            <v>0</v>
          </cell>
          <cell r="G1222">
            <v>0</v>
          </cell>
          <cell r="H1222">
            <v>0</v>
          </cell>
          <cell r="I1222">
            <v>0</v>
          </cell>
          <cell r="J1222">
            <v>0</v>
          </cell>
          <cell r="K1222">
            <v>0</v>
          </cell>
        </row>
        <row r="1223">
          <cell r="F1223">
            <v>0</v>
          </cell>
          <cell r="G1223">
            <v>0</v>
          </cell>
          <cell r="H1223">
            <v>0</v>
          </cell>
          <cell r="I1223">
            <v>0</v>
          </cell>
          <cell r="J1223">
            <v>0</v>
          </cell>
          <cell r="K1223">
            <v>0</v>
          </cell>
        </row>
        <row r="1224">
          <cell r="F1224">
            <v>0</v>
          </cell>
          <cell r="G1224">
            <v>0</v>
          </cell>
          <cell r="H1224">
            <v>0</v>
          </cell>
          <cell r="I1224">
            <v>0</v>
          </cell>
          <cell r="J1224">
            <v>0</v>
          </cell>
          <cell r="K1224">
            <v>0</v>
          </cell>
        </row>
        <row r="1225">
          <cell r="F1225">
            <v>0</v>
          </cell>
          <cell r="G1225">
            <v>0</v>
          </cell>
          <cell r="H1225">
            <v>0</v>
          </cell>
          <cell r="I1225">
            <v>0</v>
          </cell>
          <cell r="J1225">
            <v>0</v>
          </cell>
          <cell r="K1225">
            <v>0</v>
          </cell>
        </row>
        <row r="1226">
          <cell r="F1226">
            <v>0</v>
          </cell>
          <cell r="G1226">
            <v>0</v>
          </cell>
          <cell r="H1226">
            <v>0</v>
          </cell>
          <cell r="I1226">
            <v>0</v>
          </cell>
          <cell r="J1226">
            <v>0</v>
          </cell>
          <cell r="K1226">
            <v>0</v>
          </cell>
        </row>
        <row r="1227">
          <cell r="F1227">
            <v>0</v>
          </cell>
          <cell r="G1227">
            <v>0</v>
          </cell>
          <cell r="H1227">
            <v>0</v>
          </cell>
          <cell r="I1227">
            <v>0</v>
          </cell>
          <cell r="J1227">
            <v>0</v>
          </cell>
          <cell r="K1227">
            <v>0</v>
          </cell>
        </row>
        <row r="1228">
          <cell r="F1228">
            <v>0</v>
          </cell>
          <cell r="G1228">
            <v>0</v>
          </cell>
          <cell r="H1228">
            <v>0</v>
          </cell>
          <cell r="I1228">
            <v>0</v>
          </cell>
          <cell r="J1228">
            <v>0</v>
          </cell>
          <cell r="K1228">
            <v>0</v>
          </cell>
        </row>
        <row r="1229">
          <cell r="F1229">
            <v>0</v>
          </cell>
          <cell r="G1229">
            <v>0</v>
          </cell>
          <cell r="H1229">
            <v>0</v>
          </cell>
          <cell r="I1229">
            <v>0</v>
          </cell>
          <cell r="J1229">
            <v>0</v>
          </cell>
          <cell r="K1229">
            <v>0</v>
          </cell>
        </row>
        <row r="1230">
          <cell r="F1230">
            <v>0</v>
          </cell>
          <cell r="G1230">
            <v>0</v>
          </cell>
          <cell r="H1230">
            <v>0</v>
          </cell>
          <cell r="I1230">
            <v>0</v>
          </cell>
          <cell r="J1230">
            <v>0</v>
          </cell>
          <cell r="K1230">
            <v>0</v>
          </cell>
        </row>
        <row r="1231">
          <cell r="F1231">
            <v>0</v>
          </cell>
          <cell r="G1231">
            <v>0</v>
          </cell>
          <cell r="H1231">
            <v>0</v>
          </cell>
          <cell r="I1231">
            <v>0</v>
          </cell>
          <cell r="J1231">
            <v>0</v>
          </cell>
          <cell r="K1231">
            <v>0</v>
          </cell>
        </row>
        <row r="1232">
          <cell r="F1232">
            <v>0</v>
          </cell>
          <cell r="G1232">
            <v>0</v>
          </cell>
          <cell r="H1232">
            <v>0</v>
          </cell>
          <cell r="I1232">
            <v>0</v>
          </cell>
          <cell r="J1232">
            <v>0</v>
          </cell>
          <cell r="K1232">
            <v>0</v>
          </cell>
        </row>
        <row r="1233">
          <cell r="F1233">
            <v>0</v>
          </cell>
          <cell r="G1233">
            <v>0</v>
          </cell>
          <cell r="H1233">
            <v>0</v>
          </cell>
          <cell r="I1233">
            <v>0</v>
          </cell>
          <cell r="J1233">
            <v>0</v>
          </cell>
          <cell r="K1233">
            <v>0</v>
          </cell>
        </row>
        <row r="1234">
          <cell r="F1234">
            <v>0</v>
          </cell>
          <cell r="G1234">
            <v>0</v>
          </cell>
          <cell r="H1234">
            <v>0</v>
          </cell>
          <cell r="I1234">
            <v>0</v>
          </cell>
          <cell r="J1234">
            <v>0</v>
          </cell>
          <cell r="K1234">
            <v>0</v>
          </cell>
        </row>
        <row r="1235">
          <cell r="F1235">
            <v>193208031.8599999</v>
          </cell>
          <cell r="G1235">
            <v>0</v>
          </cell>
          <cell r="H1235">
            <v>193208031.8599999</v>
          </cell>
          <cell r="I1235">
            <v>0</v>
          </cell>
          <cell r="J1235">
            <v>193208031.8599999</v>
          </cell>
          <cell r="K1235">
            <v>113439747</v>
          </cell>
        </row>
        <row r="1236">
          <cell r="F1236">
            <v>0</v>
          </cell>
          <cell r="G1236">
            <v>0</v>
          </cell>
          <cell r="H1236">
            <v>0</v>
          </cell>
          <cell r="I1236">
            <v>0</v>
          </cell>
          <cell r="J1236">
            <v>0</v>
          </cell>
          <cell r="K1236">
            <v>49066</v>
          </cell>
        </row>
        <row r="1237">
          <cell r="F1237">
            <v>0</v>
          </cell>
          <cell r="G1237">
            <v>0</v>
          </cell>
          <cell r="H1237">
            <v>0</v>
          </cell>
          <cell r="I1237">
            <v>0</v>
          </cell>
          <cell r="J1237">
            <v>0</v>
          </cell>
          <cell r="K1237">
            <v>12604</v>
          </cell>
        </row>
        <row r="1238">
          <cell r="F1238">
            <v>0</v>
          </cell>
          <cell r="G1238">
            <v>0</v>
          </cell>
          <cell r="H1238">
            <v>0</v>
          </cell>
          <cell r="I1238">
            <v>0</v>
          </cell>
          <cell r="J1238">
            <v>0</v>
          </cell>
          <cell r="K1238">
            <v>4323</v>
          </cell>
        </row>
        <row r="1239">
          <cell r="F1239">
            <v>0</v>
          </cell>
          <cell r="G1239">
            <v>0</v>
          </cell>
          <cell r="H1239">
            <v>0</v>
          </cell>
          <cell r="I1239">
            <v>0</v>
          </cell>
          <cell r="J1239">
            <v>0</v>
          </cell>
          <cell r="K1239">
            <v>76261</v>
          </cell>
        </row>
        <row r="1240">
          <cell r="F1240">
            <v>0</v>
          </cell>
          <cell r="G1240">
            <v>0</v>
          </cell>
          <cell r="H1240">
            <v>0</v>
          </cell>
          <cell r="I1240">
            <v>0</v>
          </cell>
          <cell r="J1240">
            <v>0</v>
          </cell>
          <cell r="K1240">
            <v>3468</v>
          </cell>
        </row>
        <row r="1241">
          <cell r="F1241">
            <v>0</v>
          </cell>
          <cell r="G1241">
            <v>0</v>
          </cell>
          <cell r="H1241">
            <v>0</v>
          </cell>
          <cell r="I1241">
            <v>0</v>
          </cell>
          <cell r="J1241">
            <v>0</v>
          </cell>
          <cell r="K1241">
            <v>22695</v>
          </cell>
        </row>
        <row r="1242">
          <cell r="F1242">
            <v>0</v>
          </cell>
          <cell r="G1242">
            <v>0</v>
          </cell>
          <cell r="H1242">
            <v>0</v>
          </cell>
          <cell r="I1242">
            <v>0</v>
          </cell>
          <cell r="J1242">
            <v>0</v>
          </cell>
          <cell r="K1242">
            <v>7372</v>
          </cell>
        </row>
        <row r="1243">
          <cell r="F1243">
            <v>0</v>
          </cell>
          <cell r="G1243">
            <v>0</v>
          </cell>
          <cell r="H1243">
            <v>0</v>
          </cell>
          <cell r="I1243">
            <v>0</v>
          </cell>
          <cell r="J1243">
            <v>0</v>
          </cell>
          <cell r="K1243">
            <v>462922</v>
          </cell>
        </row>
        <row r="1244">
          <cell r="F1244">
            <v>0</v>
          </cell>
          <cell r="G1244">
            <v>0</v>
          </cell>
          <cell r="H1244">
            <v>0</v>
          </cell>
          <cell r="I1244">
            <v>0</v>
          </cell>
          <cell r="J1244">
            <v>0</v>
          </cell>
          <cell r="K1244">
            <v>6638</v>
          </cell>
        </row>
        <row r="1245">
          <cell r="F1245">
            <v>0</v>
          </cell>
          <cell r="G1245">
            <v>0</v>
          </cell>
          <cell r="H1245">
            <v>0</v>
          </cell>
          <cell r="I1245">
            <v>0</v>
          </cell>
          <cell r="J1245">
            <v>0</v>
          </cell>
          <cell r="K1245">
            <v>4578</v>
          </cell>
        </row>
        <row r="1246">
          <cell r="F1246">
            <v>0</v>
          </cell>
          <cell r="G1246">
            <v>0</v>
          </cell>
          <cell r="H1246">
            <v>0</v>
          </cell>
          <cell r="I1246">
            <v>0</v>
          </cell>
          <cell r="J1246">
            <v>0</v>
          </cell>
          <cell r="K1246">
            <v>22441</v>
          </cell>
        </row>
        <row r="1247">
          <cell r="F1247">
            <v>0</v>
          </cell>
          <cell r="G1247">
            <v>0</v>
          </cell>
          <cell r="H1247">
            <v>0</v>
          </cell>
          <cell r="I1247">
            <v>0</v>
          </cell>
          <cell r="J1247">
            <v>0</v>
          </cell>
          <cell r="K1247">
            <v>147489</v>
          </cell>
        </row>
        <row r="1248">
          <cell r="F1248">
            <v>0</v>
          </cell>
          <cell r="G1248">
            <v>0</v>
          </cell>
          <cell r="H1248">
            <v>0</v>
          </cell>
          <cell r="I1248">
            <v>0</v>
          </cell>
          <cell r="J1248">
            <v>0</v>
          </cell>
          <cell r="K1248">
            <v>48210</v>
          </cell>
        </row>
        <row r="1249">
          <cell r="F1249">
            <v>0</v>
          </cell>
          <cell r="G1249">
            <v>0</v>
          </cell>
          <cell r="H1249">
            <v>0</v>
          </cell>
          <cell r="I1249">
            <v>0</v>
          </cell>
          <cell r="J1249">
            <v>0</v>
          </cell>
          <cell r="K1249">
            <v>191</v>
          </cell>
        </row>
        <row r="1250">
          <cell r="F1250">
            <v>0</v>
          </cell>
          <cell r="G1250">
            <v>0</v>
          </cell>
          <cell r="H1250">
            <v>0</v>
          </cell>
          <cell r="I1250">
            <v>0</v>
          </cell>
          <cell r="J1250">
            <v>0</v>
          </cell>
          <cell r="K1250">
            <v>3426</v>
          </cell>
        </row>
        <row r="1251">
          <cell r="F1251">
            <v>0</v>
          </cell>
          <cell r="G1251">
            <v>0</v>
          </cell>
          <cell r="H1251">
            <v>0</v>
          </cell>
          <cell r="I1251">
            <v>0</v>
          </cell>
          <cell r="J1251">
            <v>0</v>
          </cell>
          <cell r="K1251">
            <v>399</v>
          </cell>
        </row>
        <row r="1252">
          <cell r="F1252">
            <v>0</v>
          </cell>
          <cell r="G1252">
            <v>0</v>
          </cell>
          <cell r="H1252">
            <v>0</v>
          </cell>
          <cell r="I1252">
            <v>0</v>
          </cell>
          <cell r="J1252">
            <v>0</v>
          </cell>
          <cell r="K1252">
            <v>-35625</v>
          </cell>
        </row>
        <row r="1253">
          <cell r="F1253">
            <v>0</v>
          </cell>
          <cell r="G1253">
            <v>0</v>
          </cell>
          <cell r="H1253">
            <v>0</v>
          </cell>
          <cell r="I1253">
            <v>0</v>
          </cell>
          <cell r="J1253">
            <v>0</v>
          </cell>
          <cell r="K1253">
            <v>4531616</v>
          </cell>
        </row>
        <row r="1254">
          <cell r="F1254">
            <v>0</v>
          </cell>
          <cell r="G1254">
            <v>0</v>
          </cell>
          <cell r="H1254">
            <v>0</v>
          </cell>
          <cell r="I1254">
            <v>0</v>
          </cell>
          <cell r="J1254">
            <v>0</v>
          </cell>
          <cell r="K1254">
            <v>-100298</v>
          </cell>
        </row>
        <row r="1255">
          <cell r="F1255">
            <v>0</v>
          </cell>
          <cell r="G1255">
            <v>0</v>
          </cell>
          <cell r="H1255">
            <v>0</v>
          </cell>
          <cell r="I1255">
            <v>0</v>
          </cell>
          <cell r="J1255">
            <v>0</v>
          </cell>
          <cell r="K1255">
            <v>-48212</v>
          </cell>
        </row>
        <row r="1256">
          <cell r="F1256">
            <v>0</v>
          </cell>
          <cell r="G1256">
            <v>0</v>
          </cell>
          <cell r="H1256">
            <v>0</v>
          </cell>
          <cell r="I1256">
            <v>0</v>
          </cell>
          <cell r="J1256">
            <v>0</v>
          </cell>
          <cell r="K1256">
            <v>5219564</v>
          </cell>
        </row>
        <row r="1257">
          <cell r="F1257">
            <v>208896865.25999975</v>
          </cell>
          <cell r="G1257">
            <v>0</v>
          </cell>
          <cell r="H1257">
            <v>208896865.25999975</v>
          </cell>
          <cell r="I1257">
            <v>0</v>
          </cell>
          <cell r="J1257">
            <v>208896865.25999975</v>
          </cell>
          <cell r="K1257">
            <v>207451305.43000001</v>
          </cell>
        </row>
        <row r="1259">
          <cell r="F1259">
            <v>644752.07999999996</v>
          </cell>
          <cell r="G1259">
            <v>0</v>
          </cell>
          <cell r="H1259">
            <v>644752.07999999996</v>
          </cell>
          <cell r="I1259">
            <v>0</v>
          </cell>
          <cell r="J1259">
            <v>644752.07999999996</v>
          </cell>
          <cell r="K1259">
            <v>0</v>
          </cell>
        </row>
        <row r="1260">
          <cell r="F1260">
            <v>0</v>
          </cell>
          <cell r="G1260">
            <v>0</v>
          </cell>
          <cell r="H1260">
            <v>0</v>
          </cell>
          <cell r="I1260">
            <v>0</v>
          </cell>
          <cell r="J1260">
            <v>0</v>
          </cell>
          <cell r="K1260">
            <v>0</v>
          </cell>
        </row>
        <row r="1261">
          <cell r="F1261">
            <v>0</v>
          </cell>
          <cell r="G1261">
            <v>0</v>
          </cell>
          <cell r="H1261">
            <v>0</v>
          </cell>
          <cell r="I1261">
            <v>0</v>
          </cell>
          <cell r="J1261">
            <v>0</v>
          </cell>
          <cell r="K1261">
            <v>0</v>
          </cell>
        </row>
        <row r="1262">
          <cell r="F1262">
            <v>0</v>
          </cell>
          <cell r="G1262">
            <v>0</v>
          </cell>
          <cell r="H1262">
            <v>0</v>
          </cell>
          <cell r="I1262">
            <v>0</v>
          </cell>
          <cell r="J1262">
            <v>0</v>
          </cell>
          <cell r="K1262">
            <v>625000</v>
          </cell>
        </row>
        <row r="1263">
          <cell r="F1263">
            <v>644752.07999999996</v>
          </cell>
          <cell r="G1263">
            <v>0</v>
          </cell>
          <cell r="H1263">
            <v>644752.07999999996</v>
          </cell>
          <cell r="I1263">
            <v>0</v>
          </cell>
          <cell r="J1263">
            <v>644752.07999999996</v>
          </cell>
          <cell r="K1263">
            <v>625000</v>
          </cell>
        </row>
        <row r="1264">
          <cell r="F1264">
            <v>0</v>
          </cell>
          <cell r="G1264">
            <v>0</v>
          </cell>
          <cell r="H1264">
            <v>0</v>
          </cell>
          <cell r="I1264">
            <v>0</v>
          </cell>
          <cell r="J1264">
            <v>0</v>
          </cell>
          <cell r="K1264">
            <v>12617795</v>
          </cell>
        </row>
        <row r="1265">
          <cell r="F1265">
            <v>0</v>
          </cell>
          <cell r="G1265">
            <v>0</v>
          </cell>
          <cell r="H1265">
            <v>0</v>
          </cell>
          <cell r="I1265">
            <v>0</v>
          </cell>
          <cell r="J1265">
            <v>0</v>
          </cell>
          <cell r="K1265">
            <v>1656780</v>
          </cell>
        </row>
        <row r="1266">
          <cell r="F1266">
            <v>0</v>
          </cell>
          <cell r="G1266">
            <v>0</v>
          </cell>
          <cell r="H1266">
            <v>0</v>
          </cell>
          <cell r="I1266">
            <v>0</v>
          </cell>
          <cell r="J1266">
            <v>0</v>
          </cell>
          <cell r="K1266">
            <v>1510356</v>
          </cell>
        </row>
        <row r="1267">
          <cell r="F1267">
            <v>0</v>
          </cell>
          <cell r="G1267">
            <v>0</v>
          </cell>
          <cell r="H1267">
            <v>0</v>
          </cell>
          <cell r="I1267">
            <v>0</v>
          </cell>
          <cell r="J1267">
            <v>0</v>
          </cell>
          <cell r="K1267">
            <v>-3777302</v>
          </cell>
        </row>
        <row r="1268">
          <cell r="F1268">
            <v>0</v>
          </cell>
          <cell r="G1268">
            <v>0</v>
          </cell>
          <cell r="H1268">
            <v>0</v>
          </cell>
          <cell r="I1268">
            <v>0</v>
          </cell>
          <cell r="J1268">
            <v>0</v>
          </cell>
          <cell r="K1268">
            <v>-1656780</v>
          </cell>
        </row>
        <row r="1269">
          <cell r="F1269">
            <v>0</v>
          </cell>
          <cell r="G1269">
            <v>0</v>
          </cell>
          <cell r="H1269">
            <v>0</v>
          </cell>
          <cell r="I1269">
            <v>0</v>
          </cell>
          <cell r="J1269">
            <v>0</v>
          </cell>
          <cell r="K1269">
            <v>-1510356</v>
          </cell>
        </row>
        <row r="1270">
          <cell r="F1270">
            <v>0</v>
          </cell>
          <cell r="G1270">
            <v>0</v>
          </cell>
          <cell r="H1270">
            <v>0</v>
          </cell>
          <cell r="I1270">
            <v>0</v>
          </cell>
          <cell r="J1270">
            <v>0</v>
          </cell>
          <cell r="K1270">
            <v>8840493</v>
          </cell>
        </row>
        <row r="1271">
          <cell r="F1271">
            <v>10285113.98</v>
          </cell>
          <cell r="G1271">
            <v>0</v>
          </cell>
          <cell r="H1271">
            <v>10285113.98</v>
          </cell>
          <cell r="I1271">
            <v>0</v>
          </cell>
          <cell r="J1271">
            <v>10285113.98</v>
          </cell>
          <cell r="K1271">
            <v>10285114</v>
          </cell>
        </row>
        <row r="1272">
          <cell r="F1272">
            <v>0</v>
          </cell>
          <cell r="G1272">
            <v>0</v>
          </cell>
          <cell r="H1272">
            <v>0</v>
          </cell>
          <cell r="I1272">
            <v>0</v>
          </cell>
          <cell r="J1272">
            <v>0</v>
          </cell>
          <cell r="K1272">
            <v>0</v>
          </cell>
        </row>
        <row r="1273">
          <cell r="F1273">
            <v>-3903385.66</v>
          </cell>
          <cell r="G1273">
            <v>0</v>
          </cell>
          <cell r="H1273">
            <v>-3903385.66</v>
          </cell>
          <cell r="I1273">
            <v>0</v>
          </cell>
          <cell r="J1273">
            <v>-3903385.66</v>
          </cell>
          <cell r="K1273">
            <v>-3345760</v>
          </cell>
        </row>
        <row r="1274">
          <cell r="F1274">
            <v>6381728.3200000003</v>
          </cell>
          <cell r="G1274">
            <v>0</v>
          </cell>
          <cell r="H1274">
            <v>6381728.3200000003</v>
          </cell>
          <cell r="I1274">
            <v>0</v>
          </cell>
          <cell r="J1274">
            <v>6381728.3200000003</v>
          </cell>
          <cell r="K1274">
            <v>6939354</v>
          </cell>
        </row>
        <row r="1275">
          <cell r="F1275">
            <v>0</v>
          </cell>
          <cell r="G1275">
            <v>0</v>
          </cell>
          <cell r="H1275">
            <v>0</v>
          </cell>
          <cell r="I1275">
            <v>0</v>
          </cell>
          <cell r="J1275">
            <v>0</v>
          </cell>
          <cell r="K1275">
            <v>4649550</v>
          </cell>
        </row>
        <row r="1276">
          <cell r="F1276">
            <v>0</v>
          </cell>
          <cell r="G1276">
            <v>0</v>
          </cell>
          <cell r="H1276">
            <v>0</v>
          </cell>
          <cell r="I1276">
            <v>0</v>
          </cell>
          <cell r="J1276">
            <v>0</v>
          </cell>
          <cell r="K1276">
            <v>5211525</v>
          </cell>
        </row>
        <row r="1277">
          <cell r="F1277">
            <v>0</v>
          </cell>
          <cell r="G1277">
            <v>0</v>
          </cell>
          <cell r="H1277">
            <v>0</v>
          </cell>
          <cell r="I1277">
            <v>0</v>
          </cell>
          <cell r="J1277">
            <v>0</v>
          </cell>
          <cell r="K1277">
            <v>-1176392</v>
          </cell>
        </row>
        <row r="1278">
          <cell r="F1278">
            <v>0</v>
          </cell>
          <cell r="G1278">
            <v>0</v>
          </cell>
          <cell r="H1278">
            <v>0</v>
          </cell>
          <cell r="I1278">
            <v>0</v>
          </cell>
          <cell r="J1278">
            <v>0</v>
          </cell>
          <cell r="K1278">
            <v>-1341890</v>
          </cell>
        </row>
        <row r="1279">
          <cell r="F1279">
            <v>0</v>
          </cell>
          <cell r="G1279">
            <v>0</v>
          </cell>
          <cell r="H1279">
            <v>0</v>
          </cell>
          <cell r="I1279">
            <v>0</v>
          </cell>
          <cell r="J1279">
            <v>0</v>
          </cell>
          <cell r="K1279">
            <v>7342793</v>
          </cell>
        </row>
        <row r="1280">
          <cell r="F1280">
            <v>12617794.779999999</v>
          </cell>
          <cell r="G1280">
            <v>0</v>
          </cell>
          <cell r="H1280">
            <v>12617794.779999999</v>
          </cell>
          <cell r="I1280">
            <v>0</v>
          </cell>
          <cell r="J1280">
            <v>12617794.779999999</v>
          </cell>
          <cell r="K1280">
            <v>0</v>
          </cell>
        </row>
        <row r="1281">
          <cell r="F1281">
            <v>4649550</v>
          </cell>
          <cell r="G1281">
            <v>0</v>
          </cell>
          <cell r="H1281">
            <v>4649550</v>
          </cell>
          <cell r="I1281">
            <v>0</v>
          </cell>
          <cell r="J1281">
            <v>4649550</v>
          </cell>
          <cell r="K1281">
            <v>0</v>
          </cell>
        </row>
        <row r="1282">
          <cell r="F1282">
            <v>5211525</v>
          </cell>
          <cell r="G1282">
            <v>0</v>
          </cell>
          <cell r="H1282">
            <v>5211525</v>
          </cell>
          <cell r="I1282">
            <v>0</v>
          </cell>
          <cell r="J1282">
            <v>5211525</v>
          </cell>
          <cell r="K1282">
            <v>0</v>
          </cell>
        </row>
        <row r="1283">
          <cell r="F1283">
            <v>3570505.64</v>
          </cell>
          <cell r="G1283">
            <v>0</v>
          </cell>
          <cell r="H1283">
            <v>3570505.64</v>
          </cell>
          <cell r="I1283">
            <v>0</v>
          </cell>
          <cell r="J1283">
            <v>3570505.64</v>
          </cell>
          <cell r="K1283">
            <v>0</v>
          </cell>
        </row>
        <row r="1284">
          <cell r="F1284">
            <v>821838.48</v>
          </cell>
          <cell r="G1284">
            <v>0</v>
          </cell>
          <cell r="H1284">
            <v>821838.48</v>
          </cell>
          <cell r="I1284">
            <v>0</v>
          </cell>
          <cell r="J1284">
            <v>821838.48</v>
          </cell>
          <cell r="K1284">
            <v>0</v>
          </cell>
        </row>
        <row r="1285">
          <cell r="F1285">
            <v>1899946</v>
          </cell>
          <cell r="G1285">
            <v>0</v>
          </cell>
          <cell r="H1285">
            <v>1899946</v>
          </cell>
          <cell r="I1285">
            <v>0</v>
          </cell>
          <cell r="J1285">
            <v>1899946</v>
          </cell>
          <cell r="K1285">
            <v>0</v>
          </cell>
        </row>
        <row r="1286">
          <cell r="F1286">
            <v>5423085</v>
          </cell>
          <cell r="G1286">
            <v>0</v>
          </cell>
          <cell r="H1286">
            <v>5423085</v>
          </cell>
          <cell r="I1286">
            <v>0</v>
          </cell>
          <cell r="J1286">
            <v>5423085</v>
          </cell>
          <cell r="K1286">
            <v>0</v>
          </cell>
        </row>
        <row r="1287">
          <cell r="F1287">
            <v>484250</v>
          </cell>
          <cell r="G1287">
            <v>0</v>
          </cell>
          <cell r="H1287">
            <v>484250</v>
          </cell>
          <cell r="I1287">
            <v>0</v>
          </cell>
          <cell r="J1287">
            <v>484250</v>
          </cell>
          <cell r="K1287">
            <v>0</v>
          </cell>
        </row>
        <row r="1288">
          <cell r="F1288">
            <v>2282412.02</v>
          </cell>
          <cell r="G1288">
            <v>0</v>
          </cell>
          <cell r="H1288">
            <v>2282412.02</v>
          </cell>
          <cell r="I1288">
            <v>0</v>
          </cell>
          <cell r="J1288">
            <v>2282412.02</v>
          </cell>
          <cell r="K1288">
            <v>0</v>
          </cell>
        </row>
        <row r="1289">
          <cell r="F1289">
            <v>1174772.3600000001</v>
          </cell>
          <cell r="G1289">
            <v>0</v>
          </cell>
          <cell r="H1289">
            <v>1174772.3600000001</v>
          </cell>
          <cell r="I1289">
            <v>0</v>
          </cell>
          <cell r="J1289">
            <v>1174772.3600000001</v>
          </cell>
          <cell r="K1289">
            <v>0</v>
          </cell>
        </row>
        <row r="1290">
          <cell r="F1290">
            <v>1723064.84</v>
          </cell>
          <cell r="G1290">
            <v>0</v>
          </cell>
          <cell r="H1290">
            <v>1723064.84</v>
          </cell>
          <cell r="I1290">
            <v>0</v>
          </cell>
          <cell r="J1290">
            <v>1723064.84</v>
          </cell>
          <cell r="K1290">
            <v>0</v>
          </cell>
        </row>
        <row r="1291">
          <cell r="F1291">
            <v>1074257.73</v>
          </cell>
          <cell r="G1291">
            <v>0</v>
          </cell>
          <cell r="H1291">
            <v>1074257.73</v>
          </cell>
          <cell r="I1291">
            <v>0</v>
          </cell>
          <cell r="J1291">
            <v>1074257.73</v>
          </cell>
          <cell r="K1291">
            <v>0</v>
          </cell>
        </row>
        <row r="1292">
          <cell r="F1292">
            <v>528876</v>
          </cell>
          <cell r="G1292">
            <v>0</v>
          </cell>
          <cell r="H1292">
            <v>528876</v>
          </cell>
          <cell r="I1292">
            <v>0</v>
          </cell>
          <cell r="J1292">
            <v>528876</v>
          </cell>
          <cell r="K1292">
            <v>0</v>
          </cell>
        </row>
        <row r="1293">
          <cell r="F1293">
            <v>1195191.22</v>
          </cell>
          <cell r="G1293">
            <v>0</v>
          </cell>
          <cell r="H1293">
            <v>1195191.22</v>
          </cell>
          <cell r="I1293">
            <v>0</v>
          </cell>
          <cell r="J1293">
            <v>1195191.22</v>
          </cell>
          <cell r="K1293">
            <v>0</v>
          </cell>
        </row>
        <row r="1294">
          <cell r="F1294">
            <v>967577</v>
          </cell>
          <cell r="G1294">
            <v>0</v>
          </cell>
          <cell r="H1294">
            <v>967577</v>
          </cell>
          <cell r="I1294">
            <v>0</v>
          </cell>
          <cell r="J1294">
            <v>967577</v>
          </cell>
          <cell r="K1294">
            <v>0</v>
          </cell>
        </row>
        <row r="1295">
          <cell r="F1295">
            <v>1639404.06</v>
          </cell>
          <cell r="G1295">
            <v>0</v>
          </cell>
          <cell r="H1295">
            <v>1639404.06</v>
          </cell>
          <cell r="I1295">
            <v>0</v>
          </cell>
          <cell r="J1295">
            <v>1639404.06</v>
          </cell>
          <cell r="K1295">
            <v>0</v>
          </cell>
        </row>
        <row r="1296">
          <cell r="F1296">
            <v>1898459.7</v>
          </cell>
          <cell r="G1296">
            <v>0</v>
          </cell>
          <cell r="H1296">
            <v>1898459.7</v>
          </cell>
          <cell r="I1296">
            <v>0</v>
          </cell>
          <cell r="J1296">
            <v>1898459.7</v>
          </cell>
          <cell r="K1296">
            <v>0</v>
          </cell>
        </row>
        <row r="1297">
          <cell r="F1297">
            <v>1322190</v>
          </cell>
          <cell r="G1297">
            <v>0</v>
          </cell>
          <cell r="H1297">
            <v>1322190</v>
          </cell>
          <cell r="I1297">
            <v>0</v>
          </cell>
          <cell r="J1297">
            <v>1322190</v>
          </cell>
          <cell r="K1297">
            <v>0</v>
          </cell>
        </row>
        <row r="1298">
          <cell r="F1298">
            <v>62290</v>
          </cell>
          <cell r="G1298">
            <v>0</v>
          </cell>
          <cell r="H1298">
            <v>62290</v>
          </cell>
          <cell r="I1298">
            <v>0</v>
          </cell>
          <cell r="J1298">
            <v>62290</v>
          </cell>
          <cell r="K1298">
            <v>0</v>
          </cell>
        </row>
        <row r="1299">
          <cell r="F1299">
            <v>829765.05</v>
          </cell>
          <cell r="G1299">
            <v>0</v>
          </cell>
          <cell r="H1299">
            <v>829765.05</v>
          </cell>
          <cell r="I1299">
            <v>0</v>
          </cell>
          <cell r="J1299">
            <v>829765.05</v>
          </cell>
          <cell r="K1299">
            <v>0</v>
          </cell>
        </row>
        <row r="1300">
          <cell r="F1300">
            <v>409773</v>
          </cell>
          <cell r="G1300">
            <v>0</v>
          </cell>
          <cell r="H1300">
            <v>409773</v>
          </cell>
          <cell r="I1300">
            <v>0</v>
          </cell>
          <cell r="J1300">
            <v>409773</v>
          </cell>
          <cell r="K1300">
            <v>0</v>
          </cell>
        </row>
        <row r="1301">
          <cell r="F1301">
            <v>1881842.88</v>
          </cell>
          <cell r="G1301">
            <v>0</v>
          </cell>
          <cell r="H1301">
            <v>1881842.88</v>
          </cell>
          <cell r="I1301">
            <v>0</v>
          </cell>
          <cell r="J1301">
            <v>1881842.88</v>
          </cell>
          <cell r="K1301">
            <v>0</v>
          </cell>
        </row>
        <row r="1302">
          <cell r="F1302">
            <v>566093.71</v>
          </cell>
          <cell r="G1302">
            <v>0</v>
          </cell>
          <cell r="H1302">
            <v>566093.71</v>
          </cell>
          <cell r="I1302">
            <v>0</v>
          </cell>
          <cell r="J1302">
            <v>566093.71</v>
          </cell>
          <cell r="K1302">
            <v>0</v>
          </cell>
        </row>
        <row r="1303">
          <cell r="F1303">
            <v>856.8</v>
          </cell>
          <cell r="G1303">
            <v>0</v>
          </cell>
          <cell r="H1303">
            <v>856.8</v>
          </cell>
          <cell r="I1303">
            <v>0</v>
          </cell>
          <cell r="J1303">
            <v>856.8</v>
          </cell>
          <cell r="K1303">
            <v>0</v>
          </cell>
        </row>
        <row r="1304">
          <cell r="F1304">
            <v>4249220</v>
          </cell>
          <cell r="G1304">
            <v>0</v>
          </cell>
          <cell r="H1304">
            <v>4249220</v>
          </cell>
          <cell r="I1304">
            <v>0</v>
          </cell>
          <cell r="J1304">
            <v>4249220</v>
          </cell>
          <cell r="K1304">
            <v>0</v>
          </cell>
        </row>
        <row r="1305">
          <cell r="F1305">
            <v>1004865</v>
          </cell>
          <cell r="G1305">
            <v>0</v>
          </cell>
          <cell r="H1305">
            <v>1004865</v>
          </cell>
          <cell r="I1305">
            <v>0</v>
          </cell>
          <cell r="J1305">
            <v>1004865</v>
          </cell>
          <cell r="K1305">
            <v>0</v>
          </cell>
        </row>
        <row r="1306">
          <cell r="F1306">
            <v>4808267</v>
          </cell>
          <cell r="G1306">
            <v>0</v>
          </cell>
          <cell r="H1306">
            <v>4808267</v>
          </cell>
          <cell r="I1306">
            <v>0</v>
          </cell>
          <cell r="J1306">
            <v>4808267</v>
          </cell>
          <cell r="K1306">
            <v>0</v>
          </cell>
        </row>
        <row r="1307">
          <cell r="F1307">
            <v>791899.78</v>
          </cell>
          <cell r="G1307">
            <v>0</v>
          </cell>
          <cell r="H1307">
            <v>791899.78</v>
          </cell>
          <cell r="I1307">
            <v>0</v>
          </cell>
          <cell r="J1307">
            <v>791899.78</v>
          </cell>
          <cell r="K1307">
            <v>0</v>
          </cell>
        </row>
        <row r="1308">
          <cell r="F1308">
            <v>1782743</v>
          </cell>
          <cell r="G1308">
            <v>0</v>
          </cell>
          <cell r="H1308">
            <v>1782743</v>
          </cell>
          <cell r="I1308">
            <v>0</v>
          </cell>
          <cell r="J1308">
            <v>1782743</v>
          </cell>
          <cell r="K1308">
            <v>0</v>
          </cell>
        </row>
        <row r="1309">
          <cell r="F1309">
            <v>409773</v>
          </cell>
          <cell r="G1309">
            <v>0</v>
          </cell>
          <cell r="H1309">
            <v>409773</v>
          </cell>
          <cell r="I1309">
            <v>0</v>
          </cell>
          <cell r="J1309">
            <v>409773</v>
          </cell>
          <cell r="K1309">
            <v>0</v>
          </cell>
        </row>
        <row r="1310">
          <cell r="F1310">
            <v>2538606</v>
          </cell>
          <cell r="G1310">
            <v>0</v>
          </cell>
          <cell r="H1310">
            <v>2538606</v>
          </cell>
          <cell r="I1310">
            <v>0</v>
          </cell>
          <cell r="J1310">
            <v>2538606</v>
          </cell>
          <cell r="K1310">
            <v>0</v>
          </cell>
        </row>
        <row r="1311">
          <cell r="F1311">
            <v>497587.04</v>
          </cell>
          <cell r="G1311">
            <v>0</v>
          </cell>
          <cell r="H1311">
            <v>497587.04</v>
          </cell>
          <cell r="I1311">
            <v>0</v>
          </cell>
          <cell r="J1311">
            <v>497587.04</v>
          </cell>
          <cell r="K1311">
            <v>0</v>
          </cell>
        </row>
        <row r="1312">
          <cell r="F1312">
            <v>857083</v>
          </cell>
          <cell r="G1312">
            <v>0</v>
          </cell>
          <cell r="H1312">
            <v>857083</v>
          </cell>
          <cell r="I1312">
            <v>0</v>
          </cell>
          <cell r="J1312">
            <v>857083</v>
          </cell>
          <cell r="K1312">
            <v>0</v>
          </cell>
        </row>
        <row r="1313">
          <cell r="F1313">
            <v>3121602</v>
          </cell>
          <cell r="G1313">
            <v>0</v>
          </cell>
          <cell r="H1313">
            <v>3121602</v>
          </cell>
          <cell r="I1313">
            <v>0</v>
          </cell>
          <cell r="J1313">
            <v>3121602</v>
          </cell>
          <cell r="K1313">
            <v>0</v>
          </cell>
        </row>
        <row r="1314">
          <cell r="F1314">
            <v>600651.93999999994</v>
          </cell>
          <cell r="G1314">
            <v>0</v>
          </cell>
          <cell r="H1314">
            <v>600651.93999999994</v>
          </cell>
          <cell r="I1314">
            <v>0</v>
          </cell>
          <cell r="J1314">
            <v>600651.93999999994</v>
          </cell>
          <cell r="K1314">
            <v>0</v>
          </cell>
        </row>
        <row r="1315">
          <cell r="F1315">
            <v>3788956</v>
          </cell>
          <cell r="G1315">
            <v>0</v>
          </cell>
          <cell r="H1315">
            <v>3788956</v>
          </cell>
          <cell r="I1315">
            <v>0</v>
          </cell>
          <cell r="J1315">
            <v>3788956</v>
          </cell>
          <cell r="K1315">
            <v>0</v>
          </cell>
        </row>
        <row r="1316">
          <cell r="F1316">
            <v>170000</v>
          </cell>
          <cell r="G1316">
            <v>0</v>
          </cell>
          <cell r="H1316">
            <v>170000</v>
          </cell>
          <cell r="I1316">
            <v>0</v>
          </cell>
          <cell r="J1316">
            <v>170000</v>
          </cell>
          <cell r="K1316">
            <v>0</v>
          </cell>
        </row>
        <row r="1317">
          <cell r="F1317">
            <v>3212852</v>
          </cell>
          <cell r="G1317">
            <v>0</v>
          </cell>
          <cell r="H1317">
            <v>3212852</v>
          </cell>
          <cell r="I1317">
            <v>0</v>
          </cell>
          <cell r="J1317">
            <v>3212852</v>
          </cell>
          <cell r="K1317">
            <v>0</v>
          </cell>
        </row>
        <row r="1318">
          <cell r="F1318">
            <v>992572.94</v>
          </cell>
          <cell r="G1318">
            <v>0</v>
          </cell>
          <cell r="H1318">
            <v>992572.94</v>
          </cell>
          <cell r="I1318">
            <v>0</v>
          </cell>
          <cell r="J1318">
            <v>992572.94</v>
          </cell>
          <cell r="K1318">
            <v>0</v>
          </cell>
        </row>
        <row r="1319">
          <cell r="F1319">
            <v>3527647</v>
          </cell>
          <cell r="G1319">
            <v>0</v>
          </cell>
          <cell r="H1319">
            <v>3527647</v>
          </cell>
          <cell r="I1319">
            <v>0</v>
          </cell>
          <cell r="J1319">
            <v>3527647</v>
          </cell>
          <cell r="K1319">
            <v>0</v>
          </cell>
        </row>
        <row r="1320">
          <cell r="F1320">
            <v>1656780</v>
          </cell>
          <cell r="G1320">
            <v>0</v>
          </cell>
          <cell r="H1320">
            <v>1656780</v>
          </cell>
          <cell r="I1320">
            <v>0</v>
          </cell>
          <cell r="J1320">
            <v>1656780</v>
          </cell>
          <cell r="K1320">
            <v>0</v>
          </cell>
        </row>
        <row r="1321">
          <cell r="F1321">
            <v>1510356</v>
          </cell>
          <cell r="G1321">
            <v>0</v>
          </cell>
          <cell r="H1321">
            <v>1510356</v>
          </cell>
          <cell r="I1321">
            <v>0</v>
          </cell>
          <cell r="J1321">
            <v>1510356</v>
          </cell>
          <cell r="K1321">
            <v>0</v>
          </cell>
        </row>
        <row r="1322">
          <cell r="F1322">
            <v>0</v>
          </cell>
          <cell r="G1322">
            <v>0</v>
          </cell>
          <cell r="H1322">
            <v>0</v>
          </cell>
          <cell r="I1322">
            <v>0</v>
          </cell>
          <cell r="J1322">
            <v>0</v>
          </cell>
          <cell r="K1322">
            <v>-17202940</v>
          </cell>
        </row>
        <row r="1323">
          <cell r="F1323">
            <v>-4500614.6399999997</v>
          </cell>
          <cell r="G1323">
            <v>0</v>
          </cell>
          <cell r="H1323">
            <v>-4500614.6399999997</v>
          </cell>
          <cell r="I1323">
            <v>0</v>
          </cell>
          <cell r="J1323">
            <v>-4500614.6399999997</v>
          </cell>
          <cell r="K1323">
            <v>0</v>
          </cell>
        </row>
        <row r="1324">
          <cell r="F1324">
            <v>-1428476.23</v>
          </cell>
          <cell r="G1324">
            <v>0</v>
          </cell>
          <cell r="H1324">
            <v>-1428476.23</v>
          </cell>
          <cell r="I1324">
            <v>0</v>
          </cell>
          <cell r="J1324">
            <v>-1428476.23</v>
          </cell>
          <cell r="K1324">
            <v>0</v>
          </cell>
        </row>
        <row r="1325">
          <cell r="F1325">
            <v>-1622750.33</v>
          </cell>
          <cell r="G1325">
            <v>0</v>
          </cell>
          <cell r="H1325">
            <v>-1622750.33</v>
          </cell>
          <cell r="I1325">
            <v>0</v>
          </cell>
          <cell r="J1325">
            <v>-1622750.33</v>
          </cell>
          <cell r="K1325">
            <v>0</v>
          </cell>
        </row>
        <row r="1326">
          <cell r="F1326">
            <v>-1445204.67</v>
          </cell>
          <cell r="G1326">
            <v>0</v>
          </cell>
          <cell r="H1326">
            <v>-1445204.67</v>
          </cell>
          <cell r="I1326">
            <v>0</v>
          </cell>
          <cell r="J1326">
            <v>-1445204.67</v>
          </cell>
          <cell r="K1326">
            <v>0</v>
          </cell>
        </row>
        <row r="1327">
          <cell r="F1327">
            <v>-738867.9</v>
          </cell>
          <cell r="G1327">
            <v>0</v>
          </cell>
          <cell r="H1327">
            <v>-738867.9</v>
          </cell>
          <cell r="I1327">
            <v>0</v>
          </cell>
          <cell r="J1327">
            <v>-738867.9</v>
          </cell>
          <cell r="K1327">
            <v>0</v>
          </cell>
        </row>
        <row r="1328">
          <cell r="F1328">
            <v>-2025489.58</v>
          </cell>
          <cell r="G1328">
            <v>0</v>
          </cell>
          <cell r="H1328">
            <v>-2025489.58</v>
          </cell>
          <cell r="I1328">
            <v>0</v>
          </cell>
          <cell r="J1328">
            <v>-2025489.58</v>
          </cell>
          <cell r="K1328">
            <v>0</v>
          </cell>
        </row>
        <row r="1329">
          <cell r="F1329">
            <v>-358263.91</v>
          </cell>
          <cell r="G1329">
            <v>0</v>
          </cell>
          <cell r="H1329">
            <v>-358263.91</v>
          </cell>
          <cell r="I1329">
            <v>0</v>
          </cell>
          <cell r="J1329">
            <v>-358263.91</v>
          </cell>
          <cell r="K1329">
            <v>0</v>
          </cell>
        </row>
        <row r="1330">
          <cell r="F1330">
            <v>-424100.11</v>
          </cell>
          <cell r="G1330">
            <v>0</v>
          </cell>
          <cell r="H1330">
            <v>-424100.11</v>
          </cell>
          <cell r="I1330">
            <v>0</v>
          </cell>
          <cell r="J1330">
            <v>-424100.11</v>
          </cell>
          <cell r="K1330">
            <v>0</v>
          </cell>
        </row>
        <row r="1331">
          <cell r="F1331">
            <v>-328976.17</v>
          </cell>
          <cell r="G1331">
            <v>0</v>
          </cell>
          <cell r="H1331">
            <v>-328976.17</v>
          </cell>
          <cell r="I1331">
            <v>0</v>
          </cell>
          <cell r="J1331">
            <v>-328976.17</v>
          </cell>
          <cell r="K1331">
            <v>0</v>
          </cell>
        </row>
        <row r="1332">
          <cell r="F1332">
            <v>-414180</v>
          </cell>
          <cell r="G1332">
            <v>0</v>
          </cell>
          <cell r="H1332">
            <v>-414180</v>
          </cell>
          <cell r="I1332">
            <v>0</v>
          </cell>
          <cell r="J1332">
            <v>-414180</v>
          </cell>
          <cell r="K1332">
            <v>0</v>
          </cell>
        </row>
        <row r="1333">
          <cell r="F1333">
            <v>-331696.02</v>
          </cell>
          <cell r="G1333">
            <v>0</v>
          </cell>
          <cell r="H1333">
            <v>-331696.02</v>
          </cell>
          <cell r="I1333">
            <v>0</v>
          </cell>
          <cell r="J1333">
            <v>-331696.02</v>
          </cell>
          <cell r="K1333">
            <v>0</v>
          </cell>
        </row>
        <row r="1334">
          <cell r="F1334">
            <v>-1609952.92</v>
          </cell>
          <cell r="G1334">
            <v>0</v>
          </cell>
          <cell r="H1334">
            <v>-1609952.92</v>
          </cell>
          <cell r="I1334">
            <v>0</v>
          </cell>
          <cell r="J1334">
            <v>-1609952.92</v>
          </cell>
          <cell r="K1334">
            <v>0</v>
          </cell>
        </row>
        <row r="1335">
          <cell r="F1335">
            <v>-1905715.58</v>
          </cell>
          <cell r="G1335">
            <v>0</v>
          </cell>
          <cell r="H1335">
            <v>-1905715.58</v>
          </cell>
          <cell r="I1335">
            <v>0</v>
          </cell>
          <cell r="J1335">
            <v>-1905715.58</v>
          </cell>
          <cell r="K1335">
            <v>0</v>
          </cell>
        </row>
        <row r="1336">
          <cell r="F1336">
            <v>-606132.61</v>
          </cell>
          <cell r="G1336">
            <v>0</v>
          </cell>
          <cell r="H1336">
            <v>-606132.61</v>
          </cell>
          <cell r="I1336">
            <v>0</v>
          </cell>
          <cell r="J1336">
            <v>-606132.61</v>
          </cell>
          <cell r="K1336">
            <v>0</v>
          </cell>
        </row>
        <row r="1337">
          <cell r="F1337">
            <v>-128362.62</v>
          </cell>
          <cell r="G1337">
            <v>0</v>
          </cell>
          <cell r="H1337">
            <v>-128362.62</v>
          </cell>
          <cell r="I1337">
            <v>0</v>
          </cell>
          <cell r="J1337">
            <v>-128362.62</v>
          </cell>
          <cell r="K1337">
            <v>0</v>
          </cell>
        </row>
        <row r="1338">
          <cell r="F1338">
            <v>-277813.12</v>
          </cell>
          <cell r="G1338">
            <v>0</v>
          </cell>
          <cell r="H1338">
            <v>-277813.12</v>
          </cell>
          <cell r="I1338">
            <v>0</v>
          </cell>
          <cell r="J1338">
            <v>-277813.12</v>
          </cell>
          <cell r="K1338">
            <v>0</v>
          </cell>
        </row>
        <row r="1339">
          <cell r="F1339">
            <v>-1158330.31</v>
          </cell>
          <cell r="G1339">
            <v>0</v>
          </cell>
          <cell r="H1339">
            <v>-1158330.31</v>
          </cell>
          <cell r="I1339">
            <v>0</v>
          </cell>
          <cell r="J1339">
            <v>-1158330.31</v>
          </cell>
          <cell r="K1339">
            <v>0</v>
          </cell>
        </row>
        <row r="1340">
          <cell r="F1340">
            <v>-1479710.63</v>
          </cell>
          <cell r="G1340">
            <v>0</v>
          </cell>
          <cell r="H1340">
            <v>-1479710.63</v>
          </cell>
          <cell r="I1340">
            <v>0</v>
          </cell>
          <cell r="J1340">
            <v>-1479710.63</v>
          </cell>
          <cell r="K1340">
            <v>0</v>
          </cell>
        </row>
        <row r="1341">
          <cell r="F1341">
            <v>-1269274.8600000001</v>
          </cell>
          <cell r="G1341">
            <v>0</v>
          </cell>
          <cell r="H1341">
            <v>-1269274.8600000001</v>
          </cell>
          <cell r="I1341">
            <v>0</v>
          </cell>
          <cell r="J1341">
            <v>-1269274.8600000001</v>
          </cell>
          <cell r="K1341">
            <v>0</v>
          </cell>
        </row>
        <row r="1342">
          <cell r="F1342">
            <v>-1233572.3799999999</v>
          </cell>
          <cell r="G1342">
            <v>0</v>
          </cell>
          <cell r="H1342">
            <v>-1233572.3799999999</v>
          </cell>
          <cell r="I1342">
            <v>0</v>
          </cell>
          <cell r="J1342">
            <v>-1233572.3799999999</v>
          </cell>
          <cell r="K1342">
            <v>0</v>
          </cell>
        </row>
        <row r="1343">
          <cell r="F1343">
            <v>-1656780</v>
          </cell>
          <cell r="G1343">
            <v>0</v>
          </cell>
          <cell r="H1343">
            <v>-1656780</v>
          </cell>
          <cell r="I1343">
            <v>0</v>
          </cell>
          <cell r="J1343">
            <v>-1656780</v>
          </cell>
          <cell r="K1343">
            <v>0</v>
          </cell>
        </row>
        <row r="1344">
          <cell r="F1344">
            <v>-1510356</v>
          </cell>
          <cell r="G1344">
            <v>0</v>
          </cell>
          <cell r="H1344">
            <v>-1510356</v>
          </cell>
          <cell r="I1344">
            <v>0</v>
          </cell>
          <cell r="J1344">
            <v>-1510356</v>
          </cell>
          <cell r="K1344">
            <v>0</v>
          </cell>
        </row>
        <row r="1345">
          <cell r="F1345">
            <v>-17202939.890000001</v>
          </cell>
          <cell r="G1345">
            <v>0</v>
          </cell>
          <cell r="H1345">
            <v>-17202939.890000001</v>
          </cell>
          <cell r="I1345">
            <v>0</v>
          </cell>
          <cell r="J1345">
            <v>-17202939.890000001</v>
          </cell>
          <cell r="K1345">
            <v>0</v>
          </cell>
        </row>
        <row r="1346">
          <cell r="F1346">
            <v>0</v>
          </cell>
          <cell r="G1346">
            <v>0</v>
          </cell>
          <cell r="H1346">
            <v>0</v>
          </cell>
          <cell r="I1346">
            <v>0</v>
          </cell>
          <cell r="J1346">
            <v>0</v>
          </cell>
          <cell r="K1346">
            <v>62110777</v>
          </cell>
        </row>
        <row r="1347">
          <cell r="F1347">
            <v>0</v>
          </cell>
          <cell r="G1347">
            <v>0</v>
          </cell>
          <cell r="H1347">
            <v>0</v>
          </cell>
          <cell r="I1347">
            <v>0</v>
          </cell>
          <cell r="J1347">
            <v>0</v>
          </cell>
          <cell r="K1347">
            <v>-13375349</v>
          </cell>
        </row>
        <row r="1348">
          <cell r="F1348">
            <v>0</v>
          </cell>
          <cell r="G1348">
            <v>0</v>
          </cell>
          <cell r="H1348">
            <v>0</v>
          </cell>
          <cell r="I1348">
            <v>0</v>
          </cell>
          <cell r="J1348">
            <v>0</v>
          </cell>
          <cell r="K1348">
            <v>0</v>
          </cell>
        </row>
        <row r="1349">
          <cell r="F1349">
            <v>0</v>
          </cell>
          <cell r="G1349">
            <v>0</v>
          </cell>
          <cell r="H1349">
            <v>0</v>
          </cell>
          <cell r="I1349">
            <v>0</v>
          </cell>
          <cell r="J1349">
            <v>0</v>
          </cell>
          <cell r="K1349">
            <v>0</v>
          </cell>
        </row>
        <row r="1350">
          <cell r="F1350">
            <v>0</v>
          </cell>
          <cell r="G1350">
            <v>0</v>
          </cell>
          <cell r="H1350">
            <v>0</v>
          </cell>
          <cell r="I1350">
            <v>0</v>
          </cell>
          <cell r="J1350">
            <v>0</v>
          </cell>
          <cell r="K1350">
            <v>0</v>
          </cell>
        </row>
        <row r="1351">
          <cell r="F1351">
            <v>0</v>
          </cell>
          <cell r="G1351">
            <v>0</v>
          </cell>
          <cell r="H1351">
            <v>0</v>
          </cell>
          <cell r="I1351">
            <v>0</v>
          </cell>
          <cell r="J1351">
            <v>0</v>
          </cell>
          <cell r="K1351">
            <v>0</v>
          </cell>
        </row>
        <row r="1352">
          <cell r="F1352">
            <v>44099222.489999995</v>
          </cell>
          <cell r="G1352">
            <v>0</v>
          </cell>
          <cell r="H1352">
            <v>44099222.489999995</v>
          </cell>
          <cell r="I1352">
            <v>0</v>
          </cell>
          <cell r="J1352">
            <v>44099222.489999995</v>
          </cell>
          <cell r="K1352">
            <v>31532488</v>
          </cell>
        </row>
        <row r="1353">
          <cell r="F1353">
            <v>0</v>
          </cell>
          <cell r="G1353">
            <v>0</v>
          </cell>
          <cell r="H1353">
            <v>0</v>
          </cell>
          <cell r="I1353">
            <v>0</v>
          </cell>
          <cell r="J1353">
            <v>0</v>
          </cell>
          <cell r="K1353">
            <v>507200</v>
          </cell>
        </row>
        <row r="1354">
          <cell r="F1354">
            <v>0</v>
          </cell>
          <cell r="G1354">
            <v>0</v>
          </cell>
          <cell r="H1354">
            <v>0</v>
          </cell>
          <cell r="I1354">
            <v>0</v>
          </cell>
          <cell r="J1354">
            <v>0</v>
          </cell>
          <cell r="K1354">
            <v>600120</v>
          </cell>
        </row>
        <row r="1355">
          <cell r="F1355">
            <v>0</v>
          </cell>
          <cell r="G1355">
            <v>0</v>
          </cell>
          <cell r="H1355">
            <v>0</v>
          </cell>
          <cell r="I1355">
            <v>0</v>
          </cell>
          <cell r="J1355">
            <v>0</v>
          </cell>
          <cell r="K1355">
            <v>200120</v>
          </cell>
        </row>
        <row r="1356">
          <cell r="F1356">
            <v>0</v>
          </cell>
          <cell r="G1356">
            <v>0</v>
          </cell>
          <cell r="H1356">
            <v>0</v>
          </cell>
          <cell r="I1356">
            <v>0</v>
          </cell>
          <cell r="J1356">
            <v>0</v>
          </cell>
          <cell r="K1356">
            <v>200120</v>
          </cell>
        </row>
        <row r="1357">
          <cell r="F1357">
            <v>0</v>
          </cell>
          <cell r="G1357">
            <v>0</v>
          </cell>
          <cell r="H1357">
            <v>0</v>
          </cell>
          <cell r="I1357">
            <v>0</v>
          </cell>
          <cell r="J1357">
            <v>0</v>
          </cell>
          <cell r="K1357">
            <v>600120</v>
          </cell>
        </row>
        <row r="1358">
          <cell r="F1358">
            <v>0</v>
          </cell>
          <cell r="G1358">
            <v>0</v>
          </cell>
          <cell r="H1358">
            <v>0</v>
          </cell>
          <cell r="I1358">
            <v>0</v>
          </cell>
          <cell r="J1358">
            <v>0</v>
          </cell>
          <cell r="K1358">
            <v>300120</v>
          </cell>
        </row>
        <row r="1359">
          <cell r="F1359">
            <v>0</v>
          </cell>
          <cell r="G1359">
            <v>0</v>
          </cell>
          <cell r="H1359">
            <v>0</v>
          </cell>
          <cell r="I1359">
            <v>0</v>
          </cell>
          <cell r="J1359">
            <v>0</v>
          </cell>
          <cell r="K1359">
            <v>807436</v>
          </cell>
        </row>
        <row r="1360">
          <cell r="F1360">
            <v>0</v>
          </cell>
          <cell r="G1360">
            <v>0</v>
          </cell>
          <cell r="H1360">
            <v>0</v>
          </cell>
          <cell r="I1360">
            <v>0</v>
          </cell>
          <cell r="J1360">
            <v>0</v>
          </cell>
          <cell r="K1360">
            <v>3215236</v>
          </cell>
        </row>
        <row r="1361">
          <cell r="F1361">
            <v>51125702.890000001</v>
          </cell>
          <cell r="G1361">
            <v>0</v>
          </cell>
          <cell r="H1361">
            <v>51125702.890000001</v>
          </cell>
          <cell r="I1361">
            <v>0</v>
          </cell>
          <cell r="J1361">
            <v>51125702.890000001</v>
          </cell>
          <cell r="K1361">
            <v>58495364</v>
          </cell>
        </row>
        <row r="1363">
          <cell r="F1363">
            <v>0</v>
          </cell>
          <cell r="G1363">
            <v>0</v>
          </cell>
          <cell r="H1363">
            <v>0</v>
          </cell>
          <cell r="I1363">
            <v>0</v>
          </cell>
          <cell r="J1363">
            <v>0</v>
          </cell>
          <cell r="K1363">
            <v>742286</v>
          </cell>
        </row>
        <row r="1364">
          <cell r="F1364">
            <v>0</v>
          </cell>
          <cell r="G1364">
            <v>0</v>
          </cell>
          <cell r="H1364">
            <v>0</v>
          </cell>
          <cell r="I1364">
            <v>0</v>
          </cell>
          <cell r="J1364">
            <v>0</v>
          </cell>
          <cell r="K1364">
            <v>-742286</v>
          </cell>
        </row>
        <row r="1365">
          <cell r="F1365">
            <v>0</v>
          </cell>
          <cell r="G1365">
            <v>0</v>
          </cell>
          <cell r="H1365">
            <v>0</v>
          </cell>
          <cell r="I1365">
            <v>0</v>
          </cell>
          <cell r="J1365">
            <v>0</v>
          </cell>
          <cell r="K1365">
            <v>0</v>
          </cell>
        </row>
        <row r="1366">
          <cell r="F1366">
            <v>0</v>
          </cell>
          <cell r="G1366">
            <v>0</v>
          </cell>
          <cell r="H1366">
            <v>0</v>
          </cell>
          <cell r="I1366">
            <v>0</v>
          </cell>
          <cell r="J1366">
            <v>0</v>
          </cell>
          <cell r="K1366">
            <v>1257612</v>
          </cell>
        </row>
        <row r="1367">
          <cell r="F1367">
            <v>0</v>
          </cell>
          <cell r="G1367">
            <v>0</v>
          </cell>
          <cell r="H1367">
            <v>0</v>
          </cell>
          <cell r="I1367">
            <v>0</v>
          </cell>
          <cell r="J1367">
            <v>0</v>
          </cell>
          <cell r="K1367">
            <v>1164244</v>
          </cell>
        </row>
        <row r="1368">
          <cell r="F1368">
            <v>0</v>
          </cell>
          <cell r="G1368">
            <v>0</v>
          </cell>
          <cell r="H1368">
            <v>0</v>
          </cell>
          <cell r="I1368">
            <v>0</v>
          </cell>
          <cell r="J1368">
            <v>0</v>
          </cell>
          <cell r="K1368">
            <v>341351</v>
          </cell>
        </row>
        <row r="1369">
          <cell r="F1369">
            <v>0</v>
          </cell>
          <cell r="G1369">
            <v>0</v>
          </cell>
          <cell r="H1369">
            <v>0</v>
          </cell>
          <cell r="I1369">
            <v>0</v>
          </cell>
          <cell r="J1369">
            <v>0</v>
          </cell>
          <cell r="K1369">
            <v>774968</v>
          </cell>
        </row>
        <row r="1370">
          <cell r="F1370">
            <v>0</v>
          </cell>
          <cell r="G1370">
            <v>0</v>
          </cell>
          <cell r="H1370">
            <v>0</v>
          </cell>
          <cell r="I1370">
            <v>0</v>
          </cell>
          <cell r="J1370">
            <v>0</v>
          </cell>
          <cell r="K1370">
            <v>1621632</v>
          </cell>
        </row>
        <row r="1371">
          <cell r="F1371">
            <v>0</v>
          </cell>
          <cell r="G1371">
            <v>0</v>
          </cell>
          <cell r="H1371">
            <v>0</v>
          </cell>
          <cell r="I1371">
            <v>0</v>
          </cell>
          <cell r="J1371">
            <v>0</v>
          </cell>
          <cell r="K1371">
            <v>16663</v>
          </cell>
        </row>
        <row r="1372">
          <cell r="F1372">
            <v>0</v>
          </cell>
          <cell r="G1372">
            <v>0</v>
          </cell>
          <cell r="H1372">
            <v>0</v>
          </cell>
          <cell r="I1372">
            <v>0</v>
          </cell>
          <cell r="J1372">
            <v>0</v>
          </cell>
          <cell r="K1372">
            <v>2076</v>
          </cell>
        </row>
        <row r="1373">
          <cell r="F1373">
            <v>0</v>
          </cell>
          <cell r="G1373">
            <v>0</v>
          </cell>
          <cell r="H1373">
            <v>0</v>
          </cell>
          <cell r="I1373">
            <v>0</v>
          </cell>
          <cell r="J1373">
            <v>0</v>
          </cell>
          <cell r="K1373">
            <v>131</v>
          </cell>
        </row>
        <row r="1374">
          <cell r="F1374">
            <v>0</v>
          </cell>
          <cell r="G1374">
            <v>0</v>
          </cell>
          <cell r="H1374">
            <v>0</v>
          </cell>
          <cell r="I1374">
            <v>0</v>
          </cell>
          <cell r="J1374">
            <v>0</v>
          </cell>
          <cell r="K1374">
            <v>18206</v>
          </cell>
        </row>
        <row r="1375">
          <cell r="F1375">
            <v>0</v>
          </cell>
          <cell r="G1375">
            <v>0</v>
          </cell>
          <cell r="H1375">
            <v>0</v>
          </cell>
          <cell r="I1375">
            <v>0</v>
          </cell>
          <cell r="J1375">
            <v>0</v>
          </cell>
          <cell r="K1375">
            <v>364</v>
          </cell>
        </row>
        <row r="1376">
          <cell r="F1376">
            <v>0</v>
          </cell>
          <cell r="G1376">
            <v>0</v>
          </cell>
          <cell r="H1376">
            <v>0</v>
          </cell>
          <cell r="I1376">
            <v>0</v>
          </cell>
          <cell r="J1376">
            <v>0</v>
          </cell>
          <cell r="K1376">
            <v>-65295</v>
          </cell>
        </row>
        <row r="1377">
          <cell r="F1377">
            <v>0</v>
          </cell>
          <cell r="G1377">
            <v>0</v>
          </cell>
          <cell r="H1377">
            <v>0</v>
          </cell>
          <cell r="I1377">
            <v>0</v>
          </cell>
          <cell r="J1377">
            <v>0</v>
          </cell>
          <cell r="K1377">
            <v>-1577</v>
          </cell>
        </row>
        <row r="1378">
          <cell r="F1378">
            <v>0</v>
          </cell>
          <cell r="G1378">
            <v>0</v>
          </cell>
          <cell r="H1378">
            <v>0</v>
          </cell>
          <cell r="I1378">
            <v>0</v>
          </cell>
          <cell r="J1378">
            <v>0</v>
          </cell>
          <cell r="K1378">
            <v>6308</v>
          </cell>
        </row>
        <row r="1379">
          <cell r="F1379">
            <v>0</v>
          </cell>
          <cell r="G1379">
            <v>0</v>
          </cell>
          <cell r="H1379">
            <v>0</v>
          </cell>
          <cell r="I1379">
            <v>0</v>
          </cell>
          <cell r="J1379">
            <v>0</v>
          </cell>
          <cell r="K1379">
            <v>2715</v>
          </cell>
        </row>
        <row r="1380">
          <cell r="F1380">
            <v>0</v>
          </cell>
          <cell r="G1380">
            <v>0</v>
          </cell>
          <cell r="H1380">
            <v>0</v>
          </cell>
          <cell r="I1380">
            <v>0</v>
          </cell>
          <cell r="J1380">
            <v>0</v>
          </cell>
          <cell r="K1380">
            <v>177740</v>
          </cell>
        </row>
        <row r="1381">
          <cell r="F1381">
            <v>0</v>
          </cell>
          <cell r="G1381">
            <v>0</v>
          </cell>
          <cell r="H1381">
            <v>0</v>
          </cell>
          <cell r="I1381">
            <v>0</v>
          </cell>
          <cell r="J1381">
            <v>0</v>
          </cell>
          <cell r="K1381">
            <v>2784</v>
          </cell>
        </row>
        <row r="1382">
          <cell r="F1382">
            <v>0</v>
          </cell>
          <cell r="G1382">
            <v>0</v>
          </cell>
          <cell r="H1382">
            <v>0</v>
          </cell>
          <cell r="I1382">
            <v>0</v>
          </cell>
          <cell r="J1382">
            <v>0</v>
          </cell>
          <cell r="K1382">
            <v>-1</v>
          </cell>
        </row>
        <row r="1383">
          <cell r="F1383">
            <v>0</v>
          </cell>
          <cell r="G1383">
            <v>0</v>
          </cell>
          <cell r="H1383">
            <v>0</v>
          </cell>
          <cell r="I1383">
            <v>0</v>
          </cell>
          <cell r="J1383">
            <v>0</v>
          </cell>
          <cell r="K1383">
            <v>1472876</v>
          </cell>
        </row>
        <row r="1384">
          <cell r="F1384">
            <v>0</v>
          </cell>
          <cell r="G1384">
            <v>0</v>
          </cell>
          <cell r="H1384">
            <v>0</v>
          </cell>
          <cell r="I1384">
            <v>0</v>
          </cell>
          <cell r="J1384">
            <v>0</v>
          </cell>
          <cell r="K1384">
            <v>-761</v>
          </cell>
        </row>
        <row r="1385">
          <cell r="F1385">
            <v>0</v>
          </cell>
          <cell r="G1385">
            <v>0</v>
          </cell>
          <cell r="H1385">
            <v>0</v>
          </cell>
          <cell r="I1385">
            <v>0</v>
          </cell>
          <cell r="J1385">
            <v>0</v>
          </cell>
          <cell r="K1385">
            <v>-4922994</v>
          </cell>
        </row>
        <row r="1386">
          <cell r="F1386">
            <v>0</v>
          </cell>
          <cell r="G1386">
            <v>0</v>
          </cell>
          <cell r="H1386">
            <v>0</v>
          </cell>
          <cell r="I1386">
            <v>0</v>
          </cell>
          <cell r="J1386">
            <v>0</v>
          </cell>
          <cell r="K1386">
            <v>-1236481</v>
          </cell>
        </row>
        <row r="1387">
          <cell r="F1387">
            <v>0</v>
          </cell>
          <cell r="G1387">
            <v>0</v>
          </cell>
          <cell r="H1387">
            <v>0</v>
          </cell>
          <cell r="I1387">
            <v>0</v>
          </cell>
          <cell r="J1387">
            <v>0</v>
          </cell>
          <cell r="K1387">
            <v>632561</v>
          </cell>
        </row>
        <row r="1388">
          <cell r="F1388">
            <v>0</v>
          </cell>
          <cell r="G1388">
            <v>0</v>
          </cell>
          <cell r="H1388">
            <v>0</v>
          </cell>
          <cell r="I1388">
            <v>0</v>
          </cell>
          <cell r="J1388">
            <v>0</v>
          </cell>
          <cell r="K1388">
            <v>0</v>
          </cell>
        </row>
        <row r="1389">
          <cell r="F1389">
            <v>0</v>
          </cell>
          <cell r="G1389">
            <v>0</v>
          </cell>
          <cell r="H1389">
            <v>0</v>
          </cell>
          <cell r="I1389">
            <v>0</v>
          </cell>
          <cell r="J1389">
            <v>0</v>
          </cell>
          <cell r="K1389">
            <v>0</v>
          </cell>
        </row>
        <row r="1390">
          <cell r="F1390">
            <v>0</v>
          </cell>
          <cell r="G1390">
            <v>0</v>
          </cell>
          <cell r="H1390">
            <v>0</v>
          </cell>
          <cell r="I1390">
            <v>0</v>
          </cell>
          <cell r="J1390">
            <v>0</v>
          </cell>
          <cell r="K1390">
            <v>0</v>
          </cell>
        </row>
        <row r="1391">
          <cell r="F1391">
            <v>0</v>
          </cell>
          <cell r="G1391">
            <v>0</v>
          </cell>
          <cell r="H1391">
            <v>0</v>
          </cell>
          <cell r="I1391">
            <v>0</v>
          </cell>
          <cell r="J1391">
            <v>0</v>
          </cell>
          <cell r="K1391">
            <v>0</v>
          </cell>
        </row>
        <row r="1392">
          <cell r="F1392">
            <v>0</v>
          </cell>
          <cell r="G1392">
            <v>0</v>
          </cell>
          <cell r="H1392">
            <v>0</v>
          </cell>
          <cell r="I1392">
            <v>0</v>
          </cell>
          <cell r="J1392">
            <v>0</v>
          </cell>
          <cell r="K1392">
            <v>0</v>
          </cell>
        </row>
        <row r="1393">
          <cell r="F1393">
            <v>0</v>
          </cell>
          <cell r="G1393">
            <v>0</v>
          </cell>
          <cell r="H1393">
            <v>0</v>
          </cell>
          <cell r="I1393">
            <v>0</v>
          </cell>
          <cell r="J1393">
            <v>0</v>
          </cell>
          <cell r="K1393">
            <v>0</v>
          </cell>
        </row>
        <row r="1394">
          <cell r="F1394">
            <v>0</v>
          </cell>
          <cell r="G1394">
            <v>0</v>
          </cell>
          <cell r="H1394">
            <v>0</v>
          </cell>
          <cell r="I1394">
            <v>0</v>
          </cell>
          <cell r="J1394">
            <v>0</v>
          </cell>
          <cell r="K1394">
            <v>0</v>
          </cell>
        </row>
        <row r="1395">
          <cell r="F1395">
            <v>0</v>
          </cell>
          <cell r="G1395">
            <v>0</v>
          </cell>
          <cell r="H1395">
            <v>0</v>
          </cell>
          <cell r="I1395">
            <v>0</v>
          </cell>
          <cell r="J1395">
            <v>0</v>
          </cell>
          <cell r="K1395">
            <v>0</v>
          </cell>
        </row>
        <row r="1396">
          <cell r="F1396">
            <v>1400</v>
          </cell>
          <cell r="G1396">
            <v>0</v>
          </cell>
          <cell r="H1396">
            <v>1400</v>
          </cell>
          <cell r="I1396">
            <v>0</v>
          </cell>
          <cell r="J1396">
            <v>1400</v>
          </cell>
          <cell r="K1396">
            <v>1400</v>
          </cell>
        </row>
        <row r="1397">
          <cell r="F1397">
            <v>-1285.33</v>
          </cell>
          <cell r="G1397">
            <v>0</v>
          </cell>
          <cell r="H1397">
            <v>-1285.33</v>
          </cell>
          <cell r="I1397">
            <v>0</v>
          </cell>
          <cell r="J1397">
            <v>-1285.33</v>
          </cell>
          <cell r="K1397">
            <v>-1075</v>
          </cell>
        </row>
        <row r="1398">
          <cell r="F1398">
            <v>0</v>
          </cell>
          <cell r="G1398">
            <v>0</v>
          </cell>
          <cell r="H1398">
            <v>0</v>
          </cell>
          <cell r="I1398">
            <v>0</v>
          </cell>
          <cell r="J1398">
            <v>0</v>
          </cell>
          <cell r="K1398">
            <v>0</v>
          </cell>
        </row>
        <row r="1399">
          <cell r="F1399">
            <v>0</v>
          </cell>
          <cell r="G1399">
            <v>0</v>
          </cell>
          <cell r="H1399">
            <v>0</v>
          </cell>
          <cell r="I1399">
            <v>0</v>
          </cell>
          <cell r="J1399">
            <v>0</v>
          </cell>
          <cell r="K1399">
            <v>0</v>
          </cell>
        </row>
        <row r="1400">
          <cell r="F1400">
            <v>114.67</v>
          </cell>
          <cell r="G1400">
            <v>0</v>
          </cell>
          <cell r="H1400">
            <v>114.67</v>
          </cell>
          <cell r="I1400">
            <v>0</v>
          </cell>
          <cell r="J1400">
            <v>114.67</v>
          </cell>
          <cell r="K1400">
            <v>325</v>
          </cell>
        </row>
        <row r="1401">
          <cell r="F1401">
            <v>215</v>
          </cell>
          <cell r="G1401">
            <v>0</v>
          </cell>
          <cell r="H1401">
            <v>215</v>
          </cell>
          <cell r="I1401">
            <v>0</v>
          </cell>
          <cell r="J1401">
            <v>215</v>
          </cell>
          <cell r="K1401">
            <v>0</v>
          </cell>
        </row>
        <row r="1402">
          <cell r="F1402">
            <v>135846.97</v>
          </cell>
          <cell r="G1402">
            <v>0</v>
          </cell>
          <cell r="H1402">
            <v>135846.97</v>
          </cell>
          <cell r="I1402">
            <v>0</v>
          </cell>
          <cell r="J1402">
            <v>135846.97</v>
          </cell>
          <cell r="K1402">
            <v>0</v>
          </cell>
        </row>
        <row r="1403">
          <cell r="F1403">
            <v>41.22</v>
          </cell>
          <cell r="G1403">
            <v>0</v>
          </cell>
          <cell r="H1403">
            <v>41.22</v>
          </cell>
          <cell r="I1403">
            <v>0</v>
          </cell>
          <cell r="J1403">
            <v>41.22</v>
          </cell>
          <cell r="K1403">
            <v>0</v>
          </cell>
        </row>
        <row r="1404">
          <cell r="F1404">
            <v>3662.63</v>
          </cell>
          <cell r="G1404">
            <v>0</v>
          </cell>
          <cell r="H1404">
            <v>3662.63</v>
          </cell>
          <cell r="I1404">
            <v>0</v>
          </cell>
          <cell r="J1404">
            <v>3662.63</v>
          </cell>
          <cell r="K1404">
            <v>0</v>
          </cell>
        </row>
        <row r="1405">
          <cell r="F1405">
            <v>-10910.61</v>
          </cell>
          <cell r="G1405">
            <v>0</v>
          </cell>
          <cell r="H1405">
            <v>-10910.61</v>
          </cell>
          <cell r="I1405">
            <v>0</v>
          </cell>
          <cell r="J1405">
            <v>-10910.61</v>
          </cell>
          <cell r="K1405">
            <v>0</v>
          </cell>
        </row>
        <row r="1406">
          <cell r="F1406">
            <v>0</v>
          </cell>
          <cell r="G1406">
            <v>0</v>
          </cell>
          <cell r="H1406">
            <v>0</v>
          </cell>
          <cell r="I1406">
            <v>0</v>
          </cell>
          <cell r="J1406">
            <v>0</v>
          </cell>
          <cell r="K1406">
            <v>19752.080000000002</v>
          </cell>
        </row>
        <row r="1407">
          <cell r="F1407">
            <v>0</v>
          </cell>
          <cell r="G1407">
            <v>0</v>
          </cell>
          <cell r="H1407">
            <v>0</v>
          </cell>
          <cell r="I1407">
            <v>0</v>
          </cell>
          <cell r="J1407">
            <v>0</v>
          </cell>
          <cell r="K1407">
            <v>215</v>
          </cell>
        </row>
        <row r="1408">
          <cell r="F1408">
            <v>0</v>
          </cell>
          <cell r="G1408">
            <v>0</v>
          </cell>
          <cell r="H1408">
            <v>0</v>
          </cell>
          <cell r="I1408">
            <v>0</v>
          </cell>
          <cell r="J1408">
            <v>0</v>
          </cell>
          <cell r="K1408">
            <v>131660.97</v>
          </cell>
        </row>
        <row r="1409">
          <cell r="F1409">
            <v>0</v>
          </cell>
          <cell r="G1409">
            <v>0</v>
          </cell>
          <cell r="H1409">
            <v>0</v>
          </cell>
          <cell r="I1409">
            <v>0</v>
          </cell>
          <cell r="J1409">
            <v>0</v>
          </cell>
          <cell r="K1409">
            <v>41.22</v>
          </cell>
        </row>
        <row r="1410">
          <cell r="F1410">
            <v>0</v>
          </cell>
          <cell r="G1410">
            <v>0</v>
          </cell>
          <cell r="H1410">
            <v>0</v>
          </cell>
          <cell r="I1410">
            <v>0</v>
          </cell>
          <cell r="J1410">
            <v>0</v>
          </cell>
          <cell r="K1410">
            <v>684.99</v>
          </cell>
        </row>
        <row r="1411">
          <cell r="F1411">
            <v>0</v>
          </cell>
          <cell r="G1411">
            <v>0</v>
          </cell>
          <cell r="H1411">
            <v>0</v>
          </cell>
          <cell r="I1411">
            <v>0</v>
          </cell>
          <cell r="J1411">
            <v>0</v>
          </cell>
          <cell r="K1411">
            <v>-7291.25</v>
          </cell>
        </row>
        <row r="1412">
          <cell r="F1412">
            <v>128855.21</v>
          </cell>
          <cell r="G1412">
            <v>0</v>
          </cell>
          <cell r="H1412">
            <v>128855.21</v>
          </cell>
          <cell r="I1412">
            <v>0</v>
          </cell>
          <cell r="J1412">
            <v>128855.21</v>
          </cell>
          <cell r="K1412">
            <v>145063.01</v>
          </cell>
        </row>
        <row r="1413">
          <cell r="F1413">
            <v>0</v>
          </cell>
          <cell r="G1413">
            <v>0</v>
          </cell>
          <cell r="H1413">
            <v>0</v>
          </cell>
          <cell r="I1413">
            <v>0</v>
          </cell>
          <cell r="J1413">
            <v>0</v>
          </cell>
          <cell r="K1413">
            <v>41515</v>
          </cell>
        </row>
        <row r="1414">
          <cell r="F1414">
            <v>0</v>
          </cell>
          <cell r="G1414">
            <v>0</v>
          </cell>
          <cell r="H1414">
            <v>0</v>
          </cell>
          <cell r="I1414">
            <v>0</v>
          </cell>
          <cell r="J1414">
            <v>0</v>
          </cell>
          <cell r="K1414">
            <v>463</v>
          </cell>
        </row>
        <row r="1415">
          <cell r="F1415">
            <v>0</v>
          </cell>
          <cell r="G1415">
            <v>0</v>
          </cell>
          <cell r="H1415">
            <v>0</v>
          </cell>
          <cell r="I1415">
            <v>0</v>
          </cell>
          <cell r="J1415">
            <v>0</v>
          </cell>
          <cell r="K1415">
            <v>1733571</v>
          </cell>
        </row>
        <row r="1416">
          <cell r="F1416">
            <v>0</v>
          </cell>
          <cell r="G1416">
            <v>0</v>
          </cell>
          <cell r="H1416">
            <v>0</v>
          </cell>
          <cell r="I1416">
            <v>0</v>
          </cell>
          <cell r="J1416">
            <v>0</v>
          </cell>
          <cell r="K1416">
            <v>13683</v>
          </cell>
        </row>
        <row r="1417">
          <cell r="F1417">
            <v>0</v>
          </cell>
          <cell r="G1417">
            <v>0</v>
          </cell>
          <cell r="H1417">
            <v>0</v>
          </cell>
          <cell r="I1417">
            <v>0</v>
          </cell>
          <cell r="J1417">
            <v>0</v>
          </cell>
          <cell r="K1417">
            <v>88757</v>
          </cell>
        </row>
        <row r="1418">
          <cell r="F1418">
            <v>0</v>
          </cell>
          <cell r="G1418">
            <v>0</v>
          </cell>
          <cell r="H1418">
            <v>0</v>
          </cell>
          <cell r="I1418">
            <v>0</v>
          </cell>
          <cell r="J1418">
            <v>0</v>
          </cell>
          <cell r="K1418">
            <v>8344</v>
          </cell>
        </row>
        <row r="1419">
          <cell r="F1419">
            <v>0</v>
          </cell>
          <cell r="G1419">
            <v>0</v>
          </cell>
          <cell r="H1419">
            <v>0</v>
          </cell>
          <cell r="I1419">
            <v>0</v>
          </cell>
          <cell r="J1419">
            <v>0</v>
          </cell>
          <cell r="K1419">
            <v>265437</v>
          </cell>
        </row>
        <row r="1420">
          <cell r="F1420">
            <v>0</v>
          </cell>
          <cell r="G1420">
            <v>0</v>
          </cell>
          <cell r="H1420">
            <v>0</v>
          </cell>
          <cell r="I1420">
            <v>0</v>
          </cell>
          <cell r="J1420">
            <v>0</v>
          </cell>
          <cell r="K1420">
            <v>2934</v>
          </cell>
        </row>
        <row r="1421">
          <cell r="F1421">
            <v>0</v>
          </cell>
          <cell r="G1421">
            <v>0</v>
          </cell>
          <cell r="H1421">
            <v>0</v>
          </cell>
          <cell r="I1421">
            <v>0</v>
          </cell>
          <cell r="J1421">
            <v>0</v>
          </cell>
          <cell r="K1421">
            <v>0</v>
          </cell>
        </row>
        <row r="1422">
          <cell r="F1422">
            <v>0</v>
          </cell>
          <cell r="G1422">
            <v>0</v>
          </cell>
          <cell r="H1422">
            <v>0</v>
          </cell>
          <cell r="I1422">
            <v>0</v>
          </cell>
          <cell r="J1422">
            <v>0</v>
          </cell>
          <cell r="K1422">
            <v>2318</v>
          </cell>
        </row>
        <row r="1423">
          <cell r="F1423">
            <v>0</v>
          </cell>
          <cell r="G1423">
            <v>0</v>
          </cell>
          <cell r="H1423">
            <v>0</v>
          </cell>
          <cell r="I1423">
            <v>0</v>
          </cell>
          <cell r="J1423">
            <v>0</v>
          </cell>
          <cell r="K1423">
            <v>6648</v>
          </cell>
        </row>
        <row r="1424">
          <cell r="F1424">
            <v>0</v>
          </cell>
          <cell r="G1424">
            <v>0</v>
          </cell>
          <cell r="H1424">
            <v>0</v>
          </cell>
          <cell r="I1424">
            <v>0</v>
          </cell>
          <cell r="J1424">
            <v>0</v>
          </cell>
          <cell r="K1424">
            <v>26469</v>
          </cell>
        </row>
        <row r="1425">
          <cell r="F1425">
            <v>0</v>
          </cell>
          <cell r="G1425">
            <v>0</v>
          </cell>
          <cell r="H1425">
            <v>0</v>
          </cell>
          <cell r="I1425">
            <v>0</v>
          </cell>
          <cell r="J1425">
            <v>0</v>
          </cell>
          <cell r="K1425">
            <v>-1191740</v>
          </cell>
        </row>
        <row r="1426">
          <cell r="F1426">
            <v>0</v>
          </cell>
          <cell r="G1426">
            <v>0</v>
          </cell>
          <cell r="H1426">
            <v>0</v>
          </cell>
          <cell r="I1426">
            <v>0</v>
          </cell>
          <cell r="J1426">
            <v>0</v>
          </cell>
          <cell r="K1426">
            <v>998399</v>
          </cell>
        </row>
        <row r="1427">
          <cell r="F1427">
            <v>12000</v>
          </cell>
          <cell r="G1427">
            <v>0</v>
          </cell>
          <cell r="H1427">
            <v>12000</v>
          </cell>
          <cell r="I1427">
            <v>0</v>
          </cell>
          <cell r="J1427">
            <v>12000</v>
          </cell>
          <cell r="K1427">
            <v>12000</v>
          </cell>
        </row>
        <row r="1428">
          <cell r="F1428">
            <v>1473628.44</v>
          </cell>
          <cell r="G1428">
            <v>0</v>
          </cell>
          <cell r="H1428">
            <v>1473628.44</v>
          </cell>
          <cell r="I1428">
            <v>0</v>
          </cell>
          <cell r="J1428">
            <v>1473628.44</v>
          </cell>
          <cell r="K1428">
            <v>1473628</v>
          </cell>
        </row>
        <row r="1429">
          <cell r="F1429">
            <v>0</v>
          </cell>
          <cell r="G1429">
            <v>0</v>
          </cell>
          <cell r="H1429">
            <v>0</v>
          </cell>
          <cell r="I1429">
            <v>0</v>
          </cell>
          <cell r="J1429">
            <v>0</v>
          </cell>
          <cell r="K1429">
            <v>0</v>
          </cell>
        </row>
        <row r="1430">
          <cell r="F1430">
            <v>683252.43</v>
          </cell>
          <cell r="G1430">
            <v>0</v>
          </cell>
          <cell r="H1430">
            <v>683252.43</v>
          </cell>
          <cell r="I1430">
            <v>0</v>
          </cell>
          <cell r="J1430">
            <v>683252.43</v>
          </cell>
          <cell r="K1430">
            <v>683252</v>
          </cell>
        </row>
        <row r="1431">
          <cell r="F1431">
            <v>16000</v>
          </cell>
          <cell r="G1431">
            <v>0</v>
          </cell>
          <cell r="H1431">
            <v>16000</v>
          </cell>
          <cell r="I1431">
            <v>0</v>
          </cell>
          <cell r="J1431">
            <v>16000</v>
          </cell>
          <cell r="K1431">
            <v>16000</v>
          </cell>
        </row>
        <row r="1432">
          <cell r="F1432">
            <v>4468.03</v>
          </cell>
          <cell r="G1432">
            <v>0</v>
          </cell>
          <cell r="H1432">
            <v>4468.03</v>
          </cell>
          <cell r="I1432">
            <v>0</v>
          </cell>
          <cell r="J1432">
            <v>4468.03</v>
          </cell>
          <cell r="K1432">
            <v>4468</v>
          </cell>
        </row>
        <row r="1433">
          <cell r="F1433">
            <v>0</v>
          </cell>
          <cell r="G1433">
            <v>0</v>
          </cell>
          <cell r="H1433">
            <v>0</v>
          </cell>
          <cell r="I1433">
            <v>0</v>
          </cell>
          <cell r="J1433">
            <v>0</v>
          </cell>
          <cell r="K1433">
            <v>0</v>
          </cell>
        </row>
        <row r="1434">
          <cell r="F1434">
            <v>0</v>
          </cell>
          <cell r="G1434">
            <v>0</v>
          </cell>
          <cell r="H1434">
            <v>0</v>
          </cell>
          <cell r="I1434">
            <v>0</v>
          </cell>
          <cell r="J1434">
            <v>0</v>
          </cell>
          <cell r="K1434">
            <v>0</v>
          </cell>
        </row>
        <row r="1435">
          <cell r="F1435">
            <v>0.02</v>
          </cell>
          <cell r="G1435">
            <v>0</v>
          </cell>
          <cell r="H1435">
            <v>0.02</v>
          </cell>
          <cell r="I1435">
            <v>0</v>
          </cell>
          <cell r="J1435">
            <v>0.02</v>
          </cell>
          <cell r="K1435">
            <v>0</v>
          </cell>
        </row>
        <row r="1436">
          <cell r="F1436">
            <v>732640</v>
          </cell>
          <cell r="G1436">
            <v>0</v>
          </cell>
          <cell r="H1436">
            <v>732640</v>
          </cell>
          <cell r="I1436">
            <v>0</v>
          </cell>
          <cell r="J1436">
            <v>732640</v>
          </cell>
          <cell r="K1436">
            <v>732640</v>
          </cell>
        </row>
        <row r="1437">
          <cell r="F1437">
            <v>0</v>
          </cell>
          <cell r="G1437">
            <v>0</v>
          </cell>
          <cell r="H1437">
            <v>0</v>
          </cell>
          <cell r="I1437">
            <v>0</v>
          </cell>
          <cell r="J1437">
            <v>0</v>
          </cell>
          <cell r="K1437">
            <v>0</v>
          </cell>
        </row>
        <row r="1438">
          <cell r="F1438">
            <v>-1362077.33</v>
          </cell>
          <cell r="G1438">
            <v>0</v>
          </cell>
          <cell r="H1438">
            <v>-1362077.33</v>
          </cell>
          <cell r="I1438">
            <v>0</v>
          </cell>
          <cell r="J1438">
            <v>-1362077.33</v>
          </cell>
          <cell r="K1438">
            <v>-974957</v>
          </cell>
        </row>
        <row r="1439">
          <cell r="F1439">
            <v>-293055.92</v>
          </cell>
          <cell r="G1439">
            <v>0</v>
          </cell>
          <cell r="H1439">
            <v>-293055.92</v>
          </cell>
          <cell r="I1439">
            <v>0</v>
          </cell>
          <cell r="J1439">
            <v>-293055.92</v>
          </cell>
          <cell r="K1439">
            <v>-293056</v>
          </cell>
        </row>
        <row r="1440">
          <cell r="F1440">
            <v>717000</v>
          </cell>
          <cell r="G1440">
            <v>0</v>
          </cell>
          <cell r="H1440">
            <v>717000</v>
          </cell>
          <cell r="I1440">
            <v>0</v>
          </cell>
          <cell r="J1440">
            <v>717000</v>
          </cell>
          <cell r="K1440">
            <v>717000</v>
          </cell>
        </row>
        <row r="1441">
          <cell r="F1441">
            <v>6316000</v>
          </cell>
          <cell r="G1441">
            <v>0</v>
          </cell>
          <cell r="H1441">
            <v>6316000</v>
          </cell>
          <cell r="I1441">
            <v>0</v>
          </cell>
          <cell r="J1441">
            <v>6316000</v>
          </cell>
          <cell r="K1441">
            <v>6316000</v>
          </cell>
        </row>
        <row r="1442">
          <cell r="F1442">
            <v>-5757750.1100000003</v>
          </cell>
          <cell r="G1442">
            <v>0</v>
          </cell>
          <cell r="H1442">
            <v>-5757750.1100000003</v>
          </cell>
          <cell r="I1442">
            <v>0</v>
          </cell>
          <cell r="J1442">
            <v>-5757750.1100000003</v>
          </cell>
          <cell r="K1442">
            <v>-4702800</v>
          </cell>
        </row>
        <row r="1443">
          <cell r="F1443">
            <v>2542105.56</v>
          </cell>
          <cell r="G1443">
            <v>0</v>
          </cell>
          <cell r="H1443">
            <v>2542105.56</v>
          </cell>
          <cell r="I1443">
            <v>0</v>
          </cell>
          <cell r="J1443">
            <v>2542105.56</v>
          </cell>
          <cell r="K1443">
            <v>3984175</v>
          </cell>
        </row>
        <row r="1444">
          <cell r="F1444">
            <v>0</v>
          </cell>
          <cell r="G1444">
            <v>0</v>
          </cell>
          <cell r="H1444">
            <v>0</v>
          </cell>
          <cell r="I1444">
            <v>0</v>
          </cell>
          <cell r="J1444">
            <v>0</v>
          </cell>
          <cell r="K1444">
            <v>0</v>
          </cell>
        </row>
        <row r="1445">
          <cell r="F1445">
            <v>0</v>
          </cell>
          <cell r="G1445">
            <v>0</v>
          </cell>
          <cell r="H1445">
            <v>0</v>
          </cell>
          <cell r="I1445">
            <v>0</v>
          </cell>
          <cell r="J1445">
            <v>0</v>
          </cell>
          <cell r="K1445">
            <v>0</v>
          </cell>
        </row>
        <row r="1446">
          <cell r="F1446">
            <v>0</v>
          </cell>
          <cell r="G1446">
            <v>0</v>
          </cell>
          <cell r="H1446">
            <v>0</v>
          </cell>
          <cell r="I1446">
            <v>0</v>
          </cell>
          <cell r="J1446">
            <v>0</v>
          </cell>
          <cell r="K1446">
            <v>6487904</v>
          </cell>
        </row>
        <row r="1447">
          <cell r="F1447">
            <v>0</v>
          </cell>
          <cell r="G1447">
            <v>0</v>
          </cell>
          <cell r="H1447">
            <v>0</v>
          </cell>
          <cell r="I1447">
            <v>0</v>
          </cell>
          <cell r="J1447">
            <v>0</v>
          </cell>
          <cell r="K1447">
            <v>0</v>
          </cell>
        </row>
        <row r="1448">
          <cell r="F1448">
            <v>0</v>
          </cell>
          <cell r="G1448">
            <v>0</v>
          </cell>
          <cell r="H1448">
            <v>0</v>
          </cell>
          <cell r="I1448">
            <v>0</v>
          </cell>
          <cell r="J1448">
            <v>0</v>
          </cell>
          <cell r="K1448">
            <v>0</v>
          </cell>
        </row>
        <row r="1449">
          <cell r="F1449">
            <v>0</v>
          </cell>
          <cell r="G1449">
            <v>0</v>
          </cell>
          <cell r="H1449">
            <v>0</v>
          </cell>
          <cell r="I1449">
            <v>0</v>
          </cell>
          <cell r="J1449">
            <v>0</v>
          </cell>
          <cell r="K1449">
            <v>0</v>
          </cell>
        </row>
        <row r="1450">
          <cell r="F1450">
            <v>0</v>
          </cell>
          <cell r="G1450">
            <v>0</v>
          </cell>
          <cell r="H1450">
            <v>0</v>
          </cell>
          <cell r="I1450">
            <v>0</v>
          </cell>
          <cell r="J1450">
            <v>0</v>
          </cell>
          <cell r="K1450">
            <v>0</v>
          </cell>
        </row>
        <row r="1451">
          <cell r="F1451">
            <v>0</v>
          </cell>
          <cell r="G1451">
            <v>0</v>
          </cell>
          <cell r="H1451">
            <v>0</v>
          </cell>
          <cell r="I1451">
            <v>0</v>
          </cell>
          <cell r="J1451">
            <v>0</v>
          </cell>
          <cell r="K1451">
            <v>0</v>
          </cell>
        </row>
        <row r="1452">
          <cell r="F1452">
            <v>0</v>
          </cell>
          <cell r="G1452">
            <v>0</v>
          </cell>
          <cell r="H1452">
            <v>0</v>
          </cell>
          <cell r="I1452">
            <v>0</v>
          </cell>
          <cell r="J1452">
            <v>0</v>
          </cell>
          <cell r="K1452">
            <v>0</v>
          </cell>
        </row>
        <row r="1453">
          <cell r="F1453">
            <v>0</v>
          </cell>
          <cell r="G1453">
            <v>0</v>
          </cell>
          <cell r="H1453">
            <v>0</v>
          </cell>
          <cell r="I1453">
            <v>0</v>
          </cell>
          <cell r="J1453">
            <v>0</v>
          </cell>
          <cell r="K1453">
            <v>-2801601</v>
          </cell>
        </row>
        <row r="1454">
          <cell r="F1454">
            <v>0</v>
          </cell>
          <cell r="G1454">
            <v>0</v>
          </cell>
          <cell r="H1454">
            <v>0</v>
          </cell>
          <cell r="I1454">
            <v>0</v>
          </cell>
          <cell r="J1454">
            <v>0</v>
          </cell>
          <cell r="K1454">
            <v>3686303</v>
          </cell>
        </row>
        <row r="1455">
          <cell r="F1455">
            <v>1299127.1000000001</v>
          </cell>
          <cell r="G1455">
            <v>0</v>
          </cell>
          <cell r="H1455">
            <v>1299127.1000000001</v>
          </cell>
          <cell r="I1455">
            <v>0</v>
          </cell>
          <cell r="J1455">
            <v>1299127.1000000001</v>
          </cell>
          <cell r="K1455">
            <v>0</v>
          </cell>
        </row>
        <row r="1456">
          <cell r="F1456">
            <v>462.94</v>
          </cell>
          <cell r="G1456">
            <v>0</v>
          </cell>
          <cell r="H1456">
            <v>462.94</v>
          </cell>
          <cell r="I1456">
            <v>0</v>
          </cell>
          <cell r="J1456">
            <v>462.94</v>
          </cell>
          <cell r="K1456">
            <v>0</v>
          </cell>
        </row>
        <row r="1457">
          <cell r="F1457">
            <v>10128004.84</v>
          </cell>
          <cell r="G1457">
            <v>0</v>
          </cell>
          <cell r="H1457">
            <v>10128004.84</v>
          </cell>
          <cell r="I1457">
            <v>0</v>
          </cell>
          <cell r="J1457">
            <v>10128004.84</v>
          </cell>
          <cell r="K1457">
            <v>0</v>
          </cell>
        </row>
        <row r="1458">
          <cell r="F1458">
            <v>341350.99</v>
          </cell>
          <cell r="G1458">
            <v>0</v>
          </cell>
          <cell r="H1458">
            <v>341350.99</v>
          </cell>
          <cell r="I1458">
            <v>0</v>
          </cell>
          <cell r="J1458">
            <v>341350.99</v>
          </cell>
          <cell r="K1458">
            <v>0</v>
          </cell>
        </row>
        <row r="1459">
          <cell r="F1459">
            <v>788651.83</v>
          </cell>
          <cell r="G1459">
            <v>0</v>
          </cell>
          <cell r="H1459">
            <v>788651.83</v>
          </cell>
          <cell r="I1459">
            <v>0</v>
          </cell>
          <cell r="J1459">
            <v>788651.83</v>
          </cell>
          <cell r="K1459">
            <v>0</v>
          </cell>
        </row>
        <row r="1460">
          <cell r="F1460">
            <v>1621631.66</v>
          </cell>
          <cell r="G1460">
            <v>0</v>
          </cell>
          <cell r="H1460">
            <v>1621631.66</v>
          </cell>
          <cell r="I1460">
            <v>0</v>
          </cell>
          <cell r="J1460">
            <v>1621631.66</v>
          </cell>
          <cell r="K1460">
            <v>0</v>
          </cell>
        </row>
        <row r="1461">
          <cell r="F1461">
            <v>16662.75</v>
          </cell>
          <cell r="G1461">
            <v>0</v>
          </cell>
          <cell r="H1461">
            <v>16662.75</v>
          </cell>
          <cell r="I1461">
            <v>0</v>
          </cell>
          <cell r="J1461">
            <v>16662.75</v>
          </cell>
          <cell r="K1461">
            <v>0</v>
          </cell>
        </row>
        <row r="1462">
          <cell r="F1462">
            <v>90832.47</v>
          </cell>
          <cell r="G1462">
            <v>0</v>
          </cell>
          <cell r="H1462">
            <v>90832.47</v>
          </cell>
          <cell r="I1462">
            <v>0</v>
          </cell>
          <cell r="J1462">
            <v>90832.47</v>
          </cell>
          <cell r="K1462">
            <v>0</v>
          </cell>
        </row>
        <row r="1463">
          <cell r="F1463">
            <v>8474.84</v>
          </cell>
          <cell r="G1463">
            <v>0</v>
          </cell>
          <cell r="H1463">
            <v>8474.84</v>
          </cell>
          <cell r="I1463">
            <v>0</v>
          </cell>
          <cell r="J1463">
            <v>8474.84</v>
          </cell>
          <cell r="K1463">
            <v>0</v>
          </cell>
        </row>
        <row r="1464">
          <cell r="F1464">
            <v>283642.15000000002</v>
          </cell>
          <cell r="G1464">
            <v>0</v>
          </cell>
          <cell r="H1464">
            <v>283642.15000000002</v>
          </cell>
          <cell r="I1464">
            <v>0</v>
          </cell>
          <cell r="J1464">
            <v>283642.15000000002</v>
          </cell>
          <cell r="K1464">
            <v>0</v>
          </cell>
        </row>
        <row r="1465">
          <cell r="F1465">
            <v>3297.64</v>
          </cell>
          <cell r="G1465">
            <v>0</v>
          </cell>
          <cell r="H1465">
            <v>3297.64</v>
          </cell>
          <cell r="I1465">
            <v>0</v>
          </cell>
          <cell r="J1465">
            <v>3297.64</v>
          </cell>
          <cell r="K1465">
            <v>0</v>
          </cell>
        </row>
        <row r="1466">
          <cell r="F1466">
            <v>-65295.27</v>
          </cell>
          <cell r="G1466">
            <v>0</v>
          </cell>
          <cell r="H1466">
            <v>-65295.27</v>
          </cell>
          <cell r="I1466">
            <v>0</v>
          </cell>
          <cell r="J1466">
            <v>-65295.27</v>
          </cell>
          <cell r="K1466">
            <v>0</v>
          </cell>
        </row>
        <row r="1467">
          <cell r="F1467">
            <v>-1577.1</v>
          </cell>
          <cell r="G1467">
            <v>0</v>
          </cell>
          <cell r="H1467">
            <v>-1577.1</v>
          </cell>
          <cell r="I1467">
            <v>0</v>
          </cell>
          <cell r="J1467">
            <v>-1577.1</v>
          </cell>
          <cell r="K1467">
            <v>0</v>
          </cell>
        </row>
        <row r="1468">
          <cell r="F1468">
            <v>6307.94</v>
          </cell>
          <cell r="G1468">
            <v>0</v>
          </cell>
          <cell r="H1468">
            <v>6307.94</v>
          </cell>
          <cell r="I1468">
            <v>0</v>
          </cell>
          <cell r="J1468">
            <v>6307.94</v>
          </cell>
          <cell r="K1468">
            <v>0</v>
          </cell>
        </row>
        <row r="1469">
          <cell r="F1469">
            <v>2715.24</v>
          </cell>
          <cell r="G1469">
            <v>0</v>
          </cell>
          <cell r="H1469">
            <v>2715.24</v>
          </cell>
          <cell r="I1469">
            <v>0</v>
          </cell>
          <cell r="J1469">
            <v>2715.24</v>
          </cell>
          <cell r="K1469">
            <v>0</v>
          </cell>
        </row>
        <row r="1470">
          <cell r="F1470">
            <v>2317.98</v>
          </cell>
          <cell r="G1470">
            <v>0</v>
          </cell>
          <cell r="H1470">
            <v>2317.98</v>
          </cell>
          <cell r="I1470">
            <v>0</v>
          </cell>
          <cell r="J1470">
            <v>2317.98</v>
          </cell>
          <cell r="K1470">
            <v>0</v>
          </cell>
        </row>
        <row r="1471">
          <cell r="F1471">
            <v>6647.71</v>
          </cell>
          <cell r="G1471">
            <v>0</v>
          </cell>
          <cell r="H1471">
            <v>6647.71</v>
          </cell>
          <cell r="I1471">
            <v>0</v>
          </cell>
          <cell r="J1471">
            <v>6647.71</v>
          </cell>
          <cell r="K1471">
            <v>0</v>
          </cell>
        </row>
        <row r="1472">
          <cell r="F1472">
            <v>26469</v>
          </cell>
          <cell r="G1472">
            <v>0</v>
          </cell>
          <cell r="H1472">
            <v>26469</v>
          </cell>
          <cell r="I1472">
            <v>0</v>
          </cell>
          <cell r="J1472">
            <v>26469</v>
          </cell>
          <cell r="K1472">
            <v>0</v>
          </cell>
        </row>
        <row r="1473">
          <cell r="F1473">
            <v>177740.12</v>
          </cell>
          <cell r="G1473">
            <v>0</v>
          </cell>
          <cell r="H1473">
            <v>177740.12</v>
          </cell>
          <cell r="I1473">
            <v>0</v>
          </cell>
          <cell r="J1473">
            <v>177740.12</v>
          </cell>
          <cell r="K1473">
            <v>0</v>
          </cell>
        </row>
        <row r="1474">
          <cell r="F1474">
            <v>2784.25</v>
          </cell>
          <cell r="G1474">
            <v>0</v>
          </cell>
          <cell r="H1474">
            <v>2784.25</v>
          </cell>
          <cell r="I1474">
            <v>0</v>
          </cell>
          <cell r="J1474">
            <v>2784.25</v>
          </cell>
          <cell r="K1474">
            <v>0</v>
          </cell>
        </row>
        <row r="1475">
          <cell r="F1475">
            <v>-1.1100000000000001</v>
          </cell>
          <cell r="G1475">
            <v>0</v>
          </cell>
          <cell r="H1475">
            <v>-1.1100000000000001</v>
          </cell>
          <cell r="I1475">
            <v>0</v>
          </cell>
          <cell r="J1475">
            <v>-1.1100000000000001</v>
          </cell>
          <cell r="K1475">
            <v>0</v>
          </cell>
        </row>
        <row r="1476">
          <cell r="F1476">
            <v>1472875.95</v>
          </cell>
          <cell r="G1476">
            <v>0</v>
          </cell>
          <cell r="H1476">
            <v>1472875.95</v>
          </cell>
          <cell r="I1476">
            <v>0</v>
          </cell>
          <cell r="J1476">
            <v>1472875.95</v>
          </cell>
          <cell r="K1476">
            <v>0</v>
          </cell>
        </row>
        <row r="1477">
          <cell r="F1477">
            <v>-761.2</v>
          </cell>
          <cell r="G1477">
            <v>0</v>
          </cell>
          <cell r="H1477">
            <v>-761.2</v>
          </cell>
          <cell r="I1477">
            <v>0</v>
          </cell>
          <cell r="J1477">
            <v>-761.2</v>
          </cell>
          <cell r="K1477">
            <v>0</v>
          </cell>
        </row>
        <row r="1478">
          <cell r="F1478">
            <v>-11661792.810000001</v>
          </cell>
          <cell r="G1478">
            <v>0</v>
          </cell>
          <cell r="H1478">
            <v>-11661792.810000001</v>
          </cell>
          <cell r="I1478">
            <v>0</v>
          </cell>
          <cell r="J1478">
            <v>-11661792.810000001</v>
          </cell>
          <cell r="K1478">
            <v>0</v>
          </cell>
        </row>
        <row r="1479">
          <cell r="F1479">
            <v>-1457297.96</v>
          </cell>
          <cell r="G1479">
            <v>0</v>
          </cell>
          <cell r="H1479">
            <v>-1457297.96</v>
          </cell>
          <cell r="I1479">
            <v>0</v>
          </cell>
          <cell r="J1479">
            <v>-1457297.96</v>
          </cell>
          <cell r="K1479">
            <v>0</v>
          </cell>
        </row>
        <row r="1480">
          <cell r="F1480">
            <v>5097485.91</v>
          </cell>
          <cell r="G1480">
            <v>0</v>
          </cell>
          <cell r="H1480">
            <v>5097485.91</v>
          </cell>
          <cell r="I1480">
            <v>0</v>
          </cell>
          <cell r="J1480">
            <v>5097485.91</v>
          </cell>
          <cell r="K1480">
            <v>5097486</v>
          </cell>
        </row>
        <row r="1481">
          <cell r="F1481">
            <v>2033760.84</v>
          </cell>
          <cell r="G1481">
            <v>0</v>
          </cell>
          <cell r="H1481">
            <v>2033760.84</v>
          </cell>
          <cell r="I1481">
            <v>0</v>
          </cell>
          <cell r="J1481">
            <v>2033760.84</v>
          </cell>
          <cell r="K1481">
            <v>1630012</v>
          </cell>
        </row>
        <row r="1482">
          <cell r="F1482">
            <v>236391.08</v>
          </cell>
          <cell r="G1482">
            <v>0</v>
          </cell>
          <cell r="H1482">
            <v>236391.08</v>
          </cell>
          <cell r="I1482">
            <v>0</v>
          </cell>
          <cell r="J1482">
            <v>236391.08</v>
          </cell>
          <cell r="K1482">
            <v>234370</v>
          </cell>
        </row>
        <row r="1483">
          <cell r="F1483">
            <v>290659.05</v>
          </cell>
          <cell r="G1483">
            <v>0</v>
          </cell>
          <cell r="H1483">
            <v>290659.05</v>
          </cell>
          <cell r="I1483">
            <v>0</v>
          </cell>
          <cell r="J1483">
            <v>290659.05</v>
          </cell>
          <cell r="K1483">
            <v>286332</v>
          </cell>
        </row>
        <row r="1484">
          <cell r="F1484">
            <v>521166.26</v>
          </cell>
          <cell r="G1484">
            <v>0</v>
          </cell>
          <cell r="H1484">
            <v>521166.26</v>
          </cell>
          <cell r="I1484">
            <v>0</v>
          </cell>
          <cell r="J1484">
            <v>521166.26</v>
          </cell>
          <cell r="K1484">
            <v>513425</v>
          </cell>
        </row>
        <row r="1485">
          <cell r="F1485">
            <v>2281085.0299999998</v>
          </cell>
          <cell r="G1485">
            <v>0</v>
          </cell>
          <cell r="H1485">
            <v>2281085.0299999998</v>
          </cell>
          <cell r="I1485">
            <v>0</v>
          </cell>
          <cell r="J1485">
            <v>2281085.0299999998</v>
          </cell>
          <cell r="K1485">
            <v>2178840</v>
          </cell>
        </row>
        <row r="1486">
          <cell r="F1486">
            <v>324531.37</v>
          </cell>
          <cell r="G1486">
            <v>0</v>
          </cell>
          <cell r="H1486">
            <v>324531.37</v>
          </cell>
          <cell r="I1486">
            <v>0</v>
          </cell>
          <cell r="J1486">
            <v>324531.37</v>
          </cell>
          <cell r="K1486">
            <v>321946</v>
          </cell>
        </row>
        <row r="1487">
          <cell r="F1487">
            <v>61917.919999999998</v>
          </cell>
          <cell r="G1487">
            <v>0</v>
          </cell>
          <cell r="H1487">
            <v>61917.919999999998</v>
          </cell>
          <cell r="I1487">
            <v>0</v>
          </cell>
          <cell r="J1487">
            <v>61917.919999999998</v>
          </cell>
          <cell r="K1487">
            <v>61918</v>
          </cell>
        </row>
        <row r="1488">
          <cell r="F1488">
            <v>181864.94</v>
          </cell>
          <cell r="G1488">
            <v>0</v>
          </cell>
          <cell r="H1488">
            <v>181864.94</v>
          </cell>
          <cell r="I1488">
            <v>0</v>
          </cell>
          <cell r="J1488">
            <v>181864.94</v>
          </cell>
          <cell r="K1488">
            <v>181824</v>
          </cell>
        </row>
        <row r="1489">
          <cell r="F1489">
            <v>20652.689999999999</v>
          </cell>
          <cell r="G1489">
            <v>0</v>
          </cell>
          <cell r="H1489">
            <v>20652.689999999999</v>
          </cell>
          <cell r="I1489">
            <v>0</v>
          </cell>
          <cell r="J1489">
            <v>20652.689999999999</v>
          </cell>
          <cell r="K1489">
            <v>20653</v>
          </cell>
        </row>
        <row r="1490">
          <cell r="F1490">
            <v>22759.61</v>
          </cell>
          <cell r="G1490">
            <v>0</v>
          </cell>
          <cell r="H1490">
            <v>22759.61</v>
          </cell>
          <cell r="I1490">
            <v>0</v>
          </cell>
          <cell r="J1490">
            <v>22759.61</v>
          </cell>
          <cell r="K1490">
            <v>21397</v>
          </cell>
        </row>
        <row r="1491">
          <cell r="F1491">
            <v>-112739.72</v>
          </cell>
          <cell r="G1491">
            <v>0</v>
          </cell>
          <cell r="H1491">
            <v>-112739.72</v>
          </cell>
          <cell r="I1491">
            <v>0</v>
          </cell>
          <cell r="J1491">
            <v>-112739.72</v>
          </cell>
          <cell r="K1491">
            <v>-112740</v>
          </cell>
        </row>
        <row r="1492">
          <cell r="F1492">
            <v>-764822.45</v>
          </cell>
          <cell r="G1492">
            <v>0</v>
          </cell>
          <cell r="H1492">
            <v>-764822.45</v>
          </cell>
          <cell r="I1492">
            <v>0</v>
          </cell>
          <cell r="J1492">
            <v>-764822.45</v>
          </cell>
          <cell r="K1492">
            <v>-764822</v>
          </cell>
        </row>
        <row r="1493">
          <cell r="F1493">
            <v>-3667477.9</v>
          </cell>
          <cell r="G1493">
            <v>0</v>
          </cell>
          <cell r="H1493">
            <v>-3667477.9</v>
          </cell>
          <cell r="I1493">
            <v>0</v>
          </cell>
          <cell r="J1493">
            <v>-3667477.9</v>
          </cell>
          <cell r="K1493">
            <v>-2902855</v>
          </cell>
        </row>
        <row r="1494">
          <cell r="F1494">
            <v>-2033760.84</v>
          </cell>
          <cell r="G1494">
            <v>0</v>
          </cell>
          <cell r="H1494">
            <v>-2033760.84</v>
          </cell>
          <cell r="I1494">
            <v>0</v>
          </cell>
          <cell r="J1494">
            <v>-2033760.84</v>
          </cell>
          <cell r="K1494">
            <v>-1519720</v>
          </cell>
        </row>
        <row r="1495">
          <cell r="F1495">
            <v>-236391.08</v>
          </cell>
          <cell r="G1495">
            <v>0</v>
          </cell>
          <cell r="H1495">
            <v>-236391.08</v>
          </cell>
          <cell r="I1495">
            <v>0</v>
          </cell>
          <cell r="J1495">
            <v>-236391.08</v>
          </cell>
          <cell r="K1495">
            <v>-56303</v>
          </cell>
        </row>
        <row r="1496">
          <cell r="F1496">
            <v>-290659.05</v>
          </cell>
          <cell r="G1496">
            <v>0</v>
          </cell>
          <cell r="H1496">
            <v>-290659.05</v>
          </cell>
          <cell r="I1496">
            <v>0</v>
          </cell>
          <cell r="J1496">
            <v>-290659.05</v>
          </cell>
          <cell r="K1496">
            <v>-265365</v>
          </cell>
        </row>
        <row r="1497">
          <cell r="F1497">
            <v>-521166.26</v>
          </cell>
          <cell r="G1497">
            <v>0</v>
          </cell>
          <cell r="H1497">
            <v>-521166.26</v>
          </cell>
          <cell r="I1497">
            <v>0</v>
          </cell>
          <cell r="J1497">
            <v>-521166.26</v>
          </cell>
          <cell r="K1497">
            <v>-488903</v>
          </cell>
        </row>
        <row r="1498">
          <cell r="F1498">
            <v>-2281108.36</v>
          </cell>
          <cell r="G1498">
            <v>0</v>
          </cell>
          <cell r="H1498">
            <v>-2281108.36</v>
          </cell>
          <cell r="I1498">
            <v>0</v>
          </cell>
          <cell r="J1498">
            <v>-2281108.36</v>
          </cell>
          <cell r="K1498">
            <v>-2088861</v>
          </cell>
        </row>
        <row r="1499">
          <cell r="F1499">
            <v>-324531.37</v>
          </cell>
          <cell r="G1499">
            <v>0</v>
          </cell>
          <cell r="H1499">
            <v>-324531.37</v>
          </cell>
          <cell r="I1499">
            <v>0</v>
          </cell>
          <cell r="J1499">
            <v>-324531.37</v>
          </cell>
          <cell r="K1499">
            <v>-269045</v>
          </cell>
        </row>
        <row r="1500">
          <cell r="F1500">
            <v>-61917.919999999998</v>
          </cell>
          <cell r="G1500">
            <v>0</v>
          </cell>
          <cell r="H1500">
            <v>-61917.919999999998</v>
          </cell>
          <cell r="I1500">
            <v>0</v>
          </cell>
          <cell r="J1500">
            <v>-61917.919999999998</v>
          </cell>
          <cell r="K1500">
            <v>-60869</v>
          </cell>
        </row>
        <row r="1501">
          <cell r="F1501">
            <v>-181864.94</v>
          </cell>
          <cell r="G1501">
            <v>0</v>
          </cell>
          <cell r="H1501">
            <v>-181864.94</v>
          </cell>
          <cell r="I1501">
            <v>0</v>
          </cell>
          <cell r="J1501">
            <v>-181864.94</v>
          </cell>
          <cell r="K1501">
            <v>-177263</v>
          </cell>
        </row>
        <row r="1502">
          <cell r="F1502">
            <v>-20652.689999999999</v>
          </cell>
          <cell r="G1502">
            <v>0</v>
          </cell>
          <cell r="H1502">
            <v>-20652.689999999999</v>
          </cell>
          <cell r="I1502">
            <v>0</v>
          </cell>
          <cell r="J1502">
            <v>-20652.689999999999</v>
          </cell>
          <cell r="K1502">
            <v>-20303</v>
          </cell>
        </row>
        <row r="1503">
          <cell r="F1503">
            <v>-22759.61</v>
          </cell>
          <cell r="G1503">
            <v>0</v>
          </cell>
          <cell r="H1503">
            <v>-22759.61</v>
          </cell>
          <cell r="I1503">
            <v>0</v>
          </cell>
          <cell r="J1503">
            <v>-22759.61</v>
          </cell>
          <cell r="K1503">
            <v>-20588</v>
          </cell>
        </row>
        <row r="1504">
          <cell r="F1504">
            <v>112763.05</v>
          </cell>
          <cell r="G1504">
            <v>0</v>
          </cell>
          <cell r="H1504">
            <v>112763.05</v>
          </cell>
          <cell r="I1504">
            <v>0</v>
          </cell>
          <cell r="J1504">
            <v>112763.05</v>
          </cell>
          <cell r="K1504">
            <v>107841</v>
          </cell>
        </row>
        <row r="1505">
          <cell r="F1505">
            <v>764822.45</v>
          </cell>
          <cell r="G1505">
            <v>0</v>
          </cell>
          <cell r="H1505">
            <v>764822.45</v>
          </cell>
          <cell r="I1505">
            <v>0</v>
          </cell>
          <cell r="J1505">
            <v>764822.45</v>
          </cell>
          <cell r="K1505">
            <v>413412</v>
          </cell>
        </row>
        <row r="1506">
          <cell r="F1506">
            <v>0</v>
          </cell>
          <cell r="G1506">
            <v>0</v>
          </cell>
          <cell r="H1506">
            <v>0</v>
          </cell>
          <cell r="I1506">
            <v>0</v>
          </cell>
          <cell r="J1506">
            <v>0</v>
          </cell>
          <cell r="K1506">
            <v>0</v>
          </cell>
        </row>
        <row r="1507">
          <cell r="F1507">
            <v>0</v>
          </cell>
          <cell r="G1507">
            <v>0</v>
          </cell>
          <cell r="H1507">
            <v>0</v>
          </cell>
          <cell r="I1507">
            <v>0</v>
          </cell>
          <cell r="J1507">
            <v>0</v>
          </cell>
          <cell r="K1507">
            <v>0</v>
          </cell>
        </row>
        <row r="1508">
          <cell r="F1508">
            <v>0</v>
          </cell>
          <cell r="G1508">
            <v>0</v>
          </cell>
          <cell r="H1508">
            <v>0</v>
          </cell>
          <cell r="I1508">
            <v>0</v>
          </cell>
          <cell r="J1508">
            <v>0</v>
          </cell>
          <cell r="K1508">
            <v>0</v>
          </cell>
        </row>
        <row r="1509">
          <cell r="F1509">
            <v>0</v>
          </cell>
          <cell r="G1509">
            <v>0</v>
          </cell>
          <cell r="H1509">
            <v>0</v>
          </cell>
          <cell r="I1509">
            <v>0</v>
          </cell>
          <cell r="J1509">
            <v>0</v>
          </cell>
          <cell r="K1509">
            <v>0</v>
          </cell>
        </row>
        <row r="1510">
          <cell r="F1510">
            <v>0</v>
          </cell>
          <cell r="G1510">
            <v>0</v>
          </cell>
          <cell r="H1510">
            <v>0</v>
          </cell>
          <cell r="I1510">
            <v>0</v>
          </cell>
          <cell r="J1510">
            <v>0</v>
          </cell>
          <cell r="K1510">
            <v>0</v>
          </cell>
        </row>
        <row r="1511">
          <cell r="F1511">
            <v>0</v>
          </cell>
          <cell r="G1511">
            <v>0</v>
          </cell>
          <cell r="H1511">
            <v>0</v>
          </cell>
          <cell r="I1511">
            <v>0</v>
          </cell>
          <cell r="J1511">
            <v>0</v>
          </cell>
          <cell r="K1511">
            <v>0</v>
          </cell>
        </row>
        <row r="1512">
          <cell r="F1512">
            <v>0</v>
          </cell>
          <cell r="G1512">
            <v>0</v>
          </cell>
          <cell r="H1512">
            <v>0</v>
          </cell>
          <cell r="I1512">
            <v>0</v>
          </cell>
          <cell r="J1512">
            <v>0</v>
          </cell>
          <cell r="K1512">
            <v>0</v>
          </cell>
        </row>
        <row r="1513">
          <cell r="F1513">
            <v>0</v>
          </cell>
          <cell r="G1513">
            <v>0</v>
          </cell>
          <cell r="H1513">
            <v>0</v>
          </cell>
          <cell r="I1513">
            <v>0</v>
          </cell>
          <cell r="J1513">
            <v>0</v>
          </cell>
          <cell r="K1513">
            <v>0</v>
          </cell>
        </row>
        <row r="1514">
          <cell r="F1514">
            <v>0</v>
          </cell>
          <cell r="G1514">
            <v>0</v>
          </cell>
          <cell r="H1514">
            <v>0</v>
          </cell>
          <cell r="I1514">
            <v>0</v>
          </cell>
          <cell r="J1514">
            <v>0</v>
          </cell>
          <cell r="K1514">
            <v>0</v>
          </cell>
        </row>
        <row r="1515">
          <cell r="F1515">
            <v>0</v>
          </cell>
          <cell r="G1515">
            <v>0</v>
          </cell>
          <cell r="H1515">
            <v>0</v>
          </cell>
          <cell r="I1515">
            <v>0</v>
          </cell>
          <cell r="J1515">
            <v>0</v>
          </cell>
          <cell r="K1515">
            <v>0</v>
          </cell>
        </row>
        <row r="1516">
          <cell r="F1516">
            <v>0</v>
          </cell>
          <cell r="G1516">
            <v>0</v>
          </cell>
          <cell r="H1516">
            <v>0</v>
          </cell>
          <cell r="I1516">
            <v>0</v>
          </cell>
          <cell r="J1516">
            <v>0</v>
          </cell>
          <cell r="K1516">
            <v>0</v>
          </cell>
        </row>
        <row r="1517">
          <cell r="F1517">
            <v>0</v>
          </cell>
          <cell r="G1517">
            <v>0</v>
          </cell>
          <cell r="H1517">
            <v>0</v>
          </cell>
          <cell r="I1517">
            <v>0</v>
          </cell>
          <cell r="J1517">
            <v>0</v>
          </cell>
          <cell r="K1517">
            <v>0</v>
          </cell>
        </row>
        <row r="1518">
          <cell r="F1518">
            <v>0</v>
          </cell>
          <cell r="G1518">
            <v>0</v>
          </cell>
          <cell r="H1518">
            <v>0</v>
          </cell>
          <cell r="I1518">
            <v>0</v>
          </cell>
          <cell r="J1518">
            <v>0</v>
          </cell>
          <cell r="K1518">
            <v>0</v>
          </cell>
        </row>
        <row r="1519">
          <cell r="F1519">
            <v>0</v>
          </cell>
          <cell r="G1519">
            <v>0</v>
          </cell>
          <cell r="H1519">
            <v>0</v>
          </cell>
          <cell r="I1519">
            <v>0</v>
          </cell>
          <cell r="J1519">
            <v>0</v>
          </cell>
          <cell r="K1519">
            <v>0</v>
          </cell>
        </row>
        <row r="1520">
          <cell r="F1520">
            <v>0</v>
          </cell>
          <cell r="G1520">
            <v>0</v>
          </cell>
          <cell r="H1520">
            <v>0</v>
          </cell>
          <cell r="I1520">
            <v>0</v>
          </cell>
          <cell r="J1520">
            <v>0</v>
          </cell>
          <cell r="K1520">
            <v>0</v>
          </cell>
        </row>
        <row r="1521">
          <cell r="F1521">
            <v>0</v>
          </cell>
          <cell r="G1521">
            <v>0</v>
          </cell>
          <cell r="H1521">
            <v>0</v>
          </cell>
          <cell r="I1521">
            <v>0</v>
          </cell>
          <cell r="J1521">
            <v>0</v>
          </cell>
          <cell r="K1521">
            <v>0</v>
          </cell>
        </row>
        <row r="1522">
          <cell r="F1522">
            <v>0</v>
          </cell>
          <cell r="G1522">
            <v>0</v>
          </cell>
          <cell r="H1522">
            <v>0</v>
          </cell>
          <cell r="I1522">
            <v>0</v>
          </cell>
          <cell r="J1522">
            <v>0</v>
          </cell>
          <cell r="K1522">
            <v>0</v>
          </cell>
        </row>
        <row r="1523">
          <cell r="F1523">
            <v>0</v>
          </cell>
          <cell r="G1523">
            <v>0</v>
          </cell>
          <cell r="H1523">
            <v>0</v>
          </cell>
          <cell r="I1523">
            <v>0</v>
          </cell>
          <cell r="J1523">
            <v>0</v>
          </cell>
          <cell r="K1523">
            <v>0</v>
          </cell>
        </row>
        <row r="1524">
          <cell r="F1524">
            <v>0</v>
          </cell>
          <cell r="G1524">
            <v>0</v>
          </cell>
          <cell r="H1524">
            <v>0</v>
          </cell>
          <cell r="I1524">
            <v>0</v>
          </cell>
          <cell r="J1524">
            <v>0</v>
          </cell>
          <cell r="K1524">
            <v>0</v>
          </cell>
        </row>
        <row r="1525">
          <cell r="F1525">
            <v>0</v>
          </cell>
          <cell r="G1525">
            <v>0</v>
          </cell>
          <cell r="H1525">
            <v>0</v>
          </cell>
          <cell r="I1525">
            <v>0</v>
          </cell>
          <cell r="J1525">
            <v>0</v>
          </cell>
          <cell r="K1525">
            <v>0</v>
          </cell>
        </row>
        <row r="1526">
          <cell r="F1526">
            <v>0</v>
          </cell>
          <cell r="G1526">
            <v>0</v>
          </cell>
          <cell r="H1526">
            <v>0</v>
          </cell>
          <cell r="I1526">
            <v>0</v>
          </cell>
          <cell r="J1526">
            <v>0</v>
          </cell>
          <cell r="K1526">
            <v>0</v>
          </cell>
        </row>
        <row r="1527">
          <cell r="F1527">
            <v>0</v>
          </cell>
          <cell r="G1527">
            <v>0</v>
          </cell>
          <cell r="H1527">
            <v>0</v>
          </cell>
          <cell r="I1527">
            <v>0</v>
          </cell>
          <cell r="J1527">
            <v>0</v>
          </cell>
          <cell r="K1527">
            <v>0</v>
          </cell>
        </row>
        <row r="1528">
          <cell r="F1528">
            <v>0</v>
          </cell>
          <cell r="G1528">
            <v>0</v>
          </cell>
          <cell r="H1528">
            <v>0</v>
          </cell>
          <cell r="I1528">
            <v>0</v>
          </cell>
          <cell r="J1528">
            <v>0</v>
          </cell>
          <cell r="K1528">
            <v>0</v>
          </cell>
        </row>
        <row r="1529">
          <cell r="F1529">
            <v>0</v>
          </cell>
          <cell r="G1529">
            <v>0</v>
          </cell>
          <cell r="H1529">
            <v>0</v>
          </cell>
          <cell r="I1529">
            <v>0</v>
          </cell>
          <cell r="J1529">
            <v>0</v>
          </cell>
          <cell r="K1529">
            <v>0</v>
          </cell>
        </row>
        <row r="1530">
          <cell r="F1530">
            <v>0</v>
          </cell>
          <cell r="G1530">
            <v>0</v>
          </cell>
          <cell r="H1530">
            <v>0</v>
          </cell>
          <cell r="I1530">
            <v>0</v>
          </cell>
          <cell r="J1530">
            <v>0</v>
          </cell>
          <cell r="K1530">
            <v>0</v>
          </cell>
        </row>
        <row r="1531">
          <cell r="F1531">
            <v>0</v>
          </cell>
          <cell r="G1531">
            <v>0</v>
          </cell>
          <cell r="H1531">
            <v>0</v>
          </cell>
          <cell r="I1531">
            <v>0</v>
          </cell>
          <cell r="J1531">
            <v>0</v>
          </cell>
          <cell r="K1531">
            <v>0</v>
          </cell>
        </row>
        <row r="1532">
          <cell r="F1532">
            <v>0</v>
          </cell>
          <cell r="G1532">
            <v>0</v>
          </cell>
          <cell r="H1532">
            <v>0</v>
          </cell>
          <cell r="I1532">
            <v>0</v>
          </cell>
          <cell r="J1532">
            <v>0</v>
          </cell>
          <cell r="K1532">
            <v>0</v>
          </cell>
        </row>
        <row r="1533">
          <cell r="F1533">
            <v>4523279.96</v>
          </cell>
          <cell r="G1533">
            <v>0</v>
          </cell>
          <cell r="H1533">
            <v>4523279.96</v>
          </cell>
          <cell r="I1533">
            <v>0</v>
          </cell>
          <cell r="J1533">
            <v>4523279.96</v>
          </cell>
          <cell r="K1533">
            <v>2321819</v>
          </cell>
        </row>
        <row r="1534">
          <cell r="F1534">
            <v>0</v>
          </cell>
          <cell r="G1534">
            <v>0</v>
          </cell>
          <cell r="H1534">
            <v>0</v>
          </cell>
          <cell r="I1534">
            <v>0</v>
          </cell>
          <cell r="J1534">
            <v>0</v>
          </cell>
          <cell r="K1534">
            <v>4095435</v>
          </cell>
        </row>
        <row r="1535">
          <cell r="F1535">
            <v>0</v>
          </cell>
          <cell r="G1535">
            <v>0</v>
          </cell>
          <cell r="H1535">
            <v>0</v>
          </cell>
          <cell r="I1535">
            <v>0</v>
          </cell>
          <cell r="J1535">
            <v>0</v>
          </cell>
          <cell r="K1535">
            <v>42083</v>
          </cell>
        </row>
        <row r="1536">
          <cell r="F1536">
            <v>0</v>
          </cell>
          <cell r="G1536">
            <v>0</v>
          </cell>
          <cell r="H1536">
            <v>0</v>
          </cell>
          <cell r="I1536">
            <v>0</v>
          </cell>
          <cell r="J1536">
            <v>0</v>
          </cell>
          <cell r="K1536">
            <v>42382</v>
          </cell>
        </row>
        <row r="1537">
          <cell r="F1537">
            <v>0</v>
          </cell>
          <cell r="G1537">
            <v>0</v>
          </cell>
          <cell r="H1537">
            <v>0</v>
          </cell>
          <cell r="I1537">
            <v>0</v>
          </cell>
          <cell r="J1537">
            <v>0</v>
          </cell>
          <cell r="K1537">
            <v>75241</v>
          </cell>
        </row>
        <row r="1538">
          <cell r="F1538">
            <v>0</v>
          </cell>
          <cell r="G1538">
            <v>0</v>
          </cell>
          <cell r="H1538">
            <v>0</v>
          </cell>
          <cell r="I1538">
            <v>0</v>
          </cell>
          <cell r="J1538">
            <v>0</v>
          </cell>
          <cell r="K1538">
            <v>7059</v>
          </cell>
        </row>
        <row r="1539">
          <cell r="F1539">
            <v>0</v>
          </cell>
          <cell r="G1539">
            <v>0</v>
          </cell>
          <cell r="H1539">
            <v>0</v>
          </cell>
          <cell r="I1539">
            <v>0</v>
          </cell>
          <cell r="J1539">
            <v>0</v>
          </cell>
          <cell r="K1539">
            <v>103678</v>
          </cell>
        </row>
        <row r="1540">
          <cell r="F1540">
            <v>0</v>
          </cell>
          <cell r="G1540">
            <v>0</v>
          </cell>
          <cell r="H1540">
            <v>0</v>
          </cell>
          <cell r="I1540">
            <v>0</v>
          </cell>
          <cell r="J1540">
            <v>0</v>
          </cell>
          <cell r="K1540">
            <v>744</v>
          </cell>
        </row>
        <row r="1541">
          <cell r="F1541">
            <v>0</v>
          </cell>
          <cell r="G1541">
            <v>0</v>
          </cell>
          <cell r="H1541">
            <v>0</v>
          </cell>
          <cell r="I1541">
            <v>0</v>
          </cell>
          <cell r="J1541">
            <v>0</v>
          </cell>
          <cell r="K1541">
            <v>57293</v>
          </cell>
        </row>
        <row r="1542">
          <cell r="F1542">
            <v>0</v>
          </cell>
          <cell r="G1542">
            <v>0</v>
          </cell>
          <cell r="H1542">
            <v>0</v>
          </cell>
          <cell r="I1542">
            <v>0</v>
          </cell>
          <cell r="J1542">
            <v>0</v>
          </cell>
          <cell r="K1542">
            <v>4423915</v>
          </cell>
        </row>
        <row r="1543">
          <cell r="F1543">
            <v>7194355.3999999985</v>
          </cell>
          <cell r="G1543">
            <v>0</v>
          </cell>
          <cell r="H1543">
            <v>7194355.3999999985</v>
          </cell>
          <cell r="I1543">
            <v>0</v>
          </cell>
          <cell r="J1543">
            <v>7194355.3999999985</v>
          </cell>
          <cell r="K1543">
            <v>16192560.009999998</v>
          </cell>
        </row>
        <row r="1545">
          <cell r="F1545">
            <v>0</v>
          </cell>
          <cell r="G1545">
            <v>0</v>
          </cell>
          <cell r="H1545">
            <v>0</v>
          </cell>
          <cell r="I1545">
            <v>0</v>
          </cell>
          <cell r="J1545">
            <v>0</v>
          </cell>
          <cell r="K1545">
            <v>29145</v>
          </cell>
        </row>
        <row r="1546">
          <cell r="F1546">
            <v>36865.21</v>
          </cell>
          <cell r="G1546">
            <v>0</v>
          </cell>
          <cell r="H1546">
            <v>36865.21</v>
          </cell>
          <cell r="I1546">
            <v>0</v>
          </cell>
          <cell r="J1546">
            <v>36865.21</v>
          </cell>
          <cell r="K1546">
            <v>30097</v>
          </cell>
        </row>
        <row r="1547">
          <cell r="F1547">
            <v>0</v>
          </cell>
          <cell r="G1547">
            <v>0</v>
          </cell>
          <cell r="H1547">
            <v>0</v>
          </cell>
          <cell r="I1547">
            <v>0</v>
          </cell>
          <cell r="J1547">
            <v>0</v>
          </cell>
          <cell r="K1547">
            <v>204365</v>
          </cell>
        </row>
        <row r="1548">
          <cell r="F1548">
            <v>82.42</v>
          </cell>
          <cell r="G1548">
            <v>0</v>
          </cell>
          <cell r="H1548">
            <v>82.42</v>
          </cell>
          <cell r="I1548">
            <v>0</v>
          </cell>
          <cell r="J1548">
            <v>82.42</v>
          </cell>
          <cell r="K1548">
            <v>82</v>
          </cell>
        </row>
        <row r="1549">
          <cell r="F1549">
            <v>76654.960000000006</v>
          </cell>
          <cell r="G1549">
            <v>0</v>
          </cell>
          <cell r="H1549">
            <v>76654.960000000006</v>
          </cell>
          <cell r="I1549">
            <v>0</v>
          </cell>
          <cell r="J1549">
            <v>76654.960000000006</v>
          </cell>
          <cell r="K1549">
            <v>70941</v>
          </cell>
        </row>
        <row r="1550">
          <cell r="F1550">
            <v>0</v>
          </cell>
          <cell r="G1550">
            <v>0</v>
          </cell>
          <cell r="H1550">
            <v>0</v>
          </cell>
          <cell r="I1550">
            <v>0</v>
          </cell>
          <cell r="J1550">
            <v>0</v>
          </cell>
          <cell r="K1550">
            <v>86820</v>
          </cell>
        </row>
        <row r="1551">
          <cell r="F1551">
            <v>417.97</v>
          </cell>
          <cell r="G1551">
            <v>0</v>
          </cell>
          <cell r="H1551">
            <v>417.97</v>
          </cell>
          <cell r="I1551">
            <v>0</v>
          </cell>
          <cell r="J1551">
            <v>417.97</v>
          </cell>
          <cell r="K1551">
            <v>418</v>
          </cell>
        </row>
        <row r="1552">
          <cell r="F1552">
            <v>21.15</v>
          </cell>
          <cell r="G1552">
            <v>0</v>
          </cell>
          <cell r="H1552">
            <v>21.15</v>
          </cell>
          <cell r="I1552">
            <v>0</v>
          </cell>
          <cell r="J1552">
            <v>21.15</v>
          </cell>
          <cell r="K1552">
            <v>18</v>
          </cell>
        </row>
        <row r="1553">
          <cell r="F1553">
            <v>513.73</v>
          </cell>
          <cell r="G1553">
            <v>0</v>
          </cell>
          <cell r="H1553">
            <v>513.73</v>
          </cell>
          <cell r="I1553">
            <v>0</v>
          </cell>
          <cell r="J1553">
            <v>513.73</v>
          </cell>
          <cell r="K1553">
            <v>514</v>
          </cell>
        </row>
        <row r="1554">
          <cell r="F1554">
            <v>114555.44</v>
          </cell>
          <cell r="G1554">
            <v>0</v>
          </cell>
          <cell r="H1554">
            <v>114555.44</v>
          </cell>
          <cell r="I1554">
            <v>0</v>
          </cell>
          <cell r="J1554">
            <v>114555.44</v>
          </cell>
          <cell r="K1554">
            <v>422400</v>
          </cell>
        </row>
        <row r="1555">
          <cell r="F1555">
            <v>0</v>
          </cell>
          <cell r="G1555">
            <v>0</v>
          </cell>
          <cell r="H1555">
            <v>0</v>
          </cell>
          <cell r="I1555">
            <v>0</v>
          </cell>
          <cell r="J1555">
            <v>0</v>
          </cell>
          <cell r="K1555">
            <v>0</v>
          </cell>
        </row>
        <row r="1556">
          <cell r="F1556">
            <v>0</v>
          </cell>
          <cell r="G1556">
            <v>0</v>
          </cell>
          <cell r="H1556">
            <v>0</v>
          </cell>
          <cell r="I1556">
            <v>0</v>
          </cell>
          <cell r="J1556">
            <v>0</v>
          </cell>
          <cell r="K1556">
            <v>2218</v>
          </cell>
        </row>
        <row r="1557">
          <cell r="F1557">
            <v>0</v>
          </cell>
          <cell r="G1557">
            <v>0</v>
          </cell>
          <cell r="H1557">
            <v>0</v>
          </cell>
          <cell r="I1557">
            <v>0</v>
          </cell>
          <cell r="J1557">
            <v>0</v>
          </cell>
          <cell r="K1557">
            <v>150</v>
          </cell>
        </row>
        <row r="1558">
          <cell r="F1558">
            <v>0</v>
          </cell>
          <cell r="G1558">
            <v>0</v>
          </cell>
          <cell r="H1558">
            <v>0</v>
          </cell>
          <cell r="I1558">
            <v>0</v>
          </cell>
          <cell r="J1558">
            <v>0</v>
          </cell>
          <cell r="K1558">
            <v>0</v>
          </cell>
        </row>
        <row r="1559">
          <cell r="F1559">
            <v>0</v>
          </cell>
          <cell r="G1559">
            <v>0</v>
          </cell>
          <cell r="H1559">
            <v>0</v>
          </cell>
          <cell r="I1559">
            <v>0</v>
          </cell>
          <cell r="J1559">
            <v>0</v>
          </cell>
          <cell r="K1559">
            <v>0</v>
          </cell>
        </row>
        <row r="1560">
          <cell r="F1560">
            <v>0</v>
          </cell>
          <cell r="G1560">
            <v>0</v>
          </cell>
          <cell r="H1560">
            <v>0</v>
          </cell>
          <cell r="I1560">
            <v>0</v>
          </cell>
          <cell r="J1560">
            <v>0</v>
          </cell>
          <cell r="K1560">
            <v>29962</v>
          </cell>
        </row>
        <row r="1561">
          <cell r="F1561">
            <v>0</v>
          </cell>
          <cell r="G1561">
            <v>0</v>
          </cell>
          <cell r="H1561">
            <v>0</v>
          </cell>
          <cell r="I1561">
            <v>0</v>
          </cell>
          <cell r="J1561">
            <v>0</v>
          </cell>
          <cell r="K1561">
            <v>0</v>
          </cell>
        </row>
        <row r="1562">
          <cell r="F1562">
            <v>0</v>
          </cell>
          <cell r="G1562">
            <v>0</v>
          </cell>
          <cell r="H1562">
            <v>0</v>
          </cell>
          <cell r="I1562">
            <v>0</v>
          </cell>
          <cell r="J1562">
            <v>0</v>
          </cell>
          <cell r="K1562">
            <v>0</v>
          </cell>
        </row>
        <row r="1563">
          <cell r="F1563">
            <v>0</v>
          </cell>
          <cell r="G1563">
            <v>0</v>
          </cell>
          <cell r="H1563">
            <v>0</v>
          </cell>
          <cell r="I1563">
            <v>0</v>
          </cell>
          <cell r="J1563">
            <v>0</v>
          </cell>
          <cell r="K1563">
            <v>0</v>
          </cell>
        </row>
        <row r="1564">
          <cell r="F1564">
            <v>454063.56</v>
          </cell>
          <cell r="G1564">
            <v>0</v>
          </cell>
          <cell r="H1564">
            <v>454063.56</v>
          </cell>
          <cell r="I1564">
            <v>0</v>
          </cell>
          <cell r="J1564">
            <v>454063.56</v>
          </cell>
          <cell r="K1564">
            <v>0</v>
          </cell>
        </row>
        <row r="1565">
          <cell r="F1565">
            <v>0</v>
          </cell>
          <cell r="G1565">
            <v>0</v>
          </cell>
          <cell r="H1565">
            <v>0</v>
          </cell>
          <cell r="I1565">
            <v>0</v>
          </cell>
          <cell r="J1565">
            <v>0</v>
          </cell>
          <cell r="K1565">
            <v>875250</v>
          </cell>
        </row>
        <row r="1566">
          <cell r="F1566">
            <v>0</v>
          </cell>
          <cell r="G1566">
            <v>0</v>
          </cell>
          <cell r="H1566">
            <v>0</v>
          </cell>
          <cell r="I1566">
            <v>0</v>
          </cell>
          <cell r="J1566">
            <v>0</v>
          </cell>
          <cell r="K1566">
            <v>0</v>
          </cell>
        </row>
        <row r="1567">
          <cell r="F1567">
            <v>0</v>
          </cell>
          <cell r="G1567">
            <v>0</v>
          </cell>
          <cell r="H1567">
            <v>0</v>
          </cell>
          <cell r="I1567">
            <v>0</v>
          </cell>
          <cell r="J1567">
            <v>0</v>
          </cell>
          <cell r="K1567">
            <v>0</v>
          </cell>
        </row>
        <row r="1568">
          <cell r="F1568">
            <v>0</v>
          </cell>
          <cell r="G1568">
            <v>0</v>
          </cell>
          <cell r="H1568">
            <v>0</v>
          </cell>
          <cell r="I1568">
            <v>0</v>
          </cell>
          <cell r="J1568">
            <v>0</v>
          </cell>
          <cell r="K1568">
            <v>201772</v>
          </cell>
        </row>
        <row r="1569">
          <cell r="F1569">
            <v>0</v>
          </cell>
          <cell r="G1569">
            <v>0</v>
          </cell>
          <cell r="H1569">
            <v>0</v>
          </cell>
          <cell r="I1569">
            <v>0</v>
          </cell>
          <cell r="J1569">
            <v>0</v>
          </cell>
          <cell r="K1569">
            <v>2141</v>
          </cell>
        </row>
        <row r="1570">
          <cell r="F1570">
            <v>0</v>
          </cell>
          <cell r="G1570">
            <v>0</v>
          </cell>
          <cell r="H1570">
            <v>0</v>
          </cell>
          <cell r="I1570">
            <v>0</v>
          </cell>
          <cell r="J1570">
            <v>0</v>
          </cell>
          <cell r="K1570">
            <v>0</v>
          </cell>
        </row>
        <row r="1571">
          <cell r="F1571">
            <v>0</v>
          </cell>
          <cell r="G1571">
            <v>0</v>
          </cell>
          <cell r="H1571">
            <v>0</v>
          </cell>
          <cell r="I1571">
            <v>0</v>
          </cell>
          <cell r="J1571">
            <v>0</v>
          </cell>
          <cell r="K1571">
            <v>581266</v>
          </cell>
        </row>
        <row r="1572">
          <cell r="F1572">
            <v>0</v>
          </cell>
          <cell r="G1572">
            <v>0</v>
          </cell>
          <cell r="H1572">
            <v>0</v>
          </cell>
          <cell r="I1572">
            <v>0</v>
          </cell>
          <cell r="J1572">
            <v>0</v>
          </cell>
          <cell r="K1572">
            <v>604005</v>
          </cell>
        </row>
        <row r="1573">
          <cell r="F1573">
            <v>0</v>
          </cell>
          <cell r="G1573">
            <v>0</v>
          </cell>
          <cell r="H1573">
            <v>0</v>
          </cell>
          <cell r="I1573">
            <v>0</v>
          </cell>
          <cell r="J1573">
            <v>0</v>
          </cell>
          <cell r="K1573">
            <v>24491</v>
          </cell>
        </row>
        <row r="1574">
          <cell r="F1574">
            <v>0</v>
          </cell>
          <cell r="G1574">
            <v>0</v>
          </cell>
          <cell r="H1574">
            <v>0</v>
          </cell>
          <cell r="I1574">
            <v>0</v>
          </cell>
          <cell r="J1574">
            <v>0</v>
          </cell>
          <cell r="K1574">
            <v>0</v>
          </cell>
        </row>
        <row r="1575">
          <cell r="F1575">
            <v>0</v>
          </cell>
          <cell r="G1575">
            <v>0</v>
          </cell>
          <cell r="H1575">
            <v>0</v>
          </cell>
          <cell r="I1575">
            <v>0</v>
          </cell>
          <cell r="J1575">
            <v>0</v>
          </cell>
          <cell r="K1575">
            <v>43252</v>
          </cell>
        </row>
        <row r="1576">
          <cell r="F1576">
            <v>0</v>
          </cell>
          <cell r="G1576">
            <v>0</v>
          </cell>
          <cell r="H1576">
            <v>0</v>
          </cell>
          <cell r="I1576">
            <v>0</v>
          </cell>
          <cell r="J1576">
            <v>0</v>
          </cell>
          <cell r="K1576">
            <v>0</v>
          </cell>
        </row>
        <row r="1577">
          <cell r="F1577">
            <v>0</v>
          </cell>
          <cell r="G1577">
            <v>0</v>
          </cell>
          <cell r="H1577">
            <v>0</v>
          </cell>
          <cell r="I1577">
            <v>0</v>
          </cell>
          <cell r="J1577">
            <v>0</v>
          </cell>
          <cell r="K1577">
            <v>9728</v>
          </cell>
        </row>
        <row r="1578">
          <cell r="F1578">
            <v>0</v>
          </cell>
          <cell r="G1578">
            <v>0</v>
          </cell>
          <cell r="H1578">
            <v>0</v>
          </cell>
          <cell r="I1578">
            <v>0</v>
          </cell>
          <cell r="J1578">
            <v>0</v>
          </cell>
          <cell r="K1578">
            <v>104144</v>
          </cell>
        </row>
        <row r="1579">
          <cell r="F1579">
            <v>454063.56</v>
          </cell>
          <cell r="G1579">
            <v>0</v>
          </cell>
          <cell r="H1579">
            <v>454063.56</v>
          </cell>
          <cell r="I1579">
            <v>0</v>
          </cell>
          <cell r="J1579">
            <v>454063.56</v>
          </cell>
          <cell r="K1579">
            <v>2478379</v>
          </cell>
        </row>
        <row r="1580">
          <cell r="F1580">
            <v>958.66</v>
          </cell>
          <cell r="G1580">
            <v>0</v>
          </cell>
          <cell r="H1580">
            <v>958.66</v>
          </cell>
          <cell r="I1580">
            <v>0</v>
          </cell>
          <cell r="J1580">
            <v>958.66</v>
          </cell>
          <cell r="K1580">
            <v>872</v>
          </cell>
        </row>
        <row r="1581">
          <cell r="F1581">
            <v>244.06</v>
          </cell>
          <cell r="G1581">
            <v>0</v>
          </cell>
          <cell r="H1581">
            <v>244.06</v>
          </cell>
          <cell r="I1581">
            <v>0</v>
          </cell>
          <cell r="J1581">
            <v>244.06</v>
          </cell>
          <cell r="K1581">
            <v>221</v>
          </cell>
        </row>
        <row r="1582">
          <cell r="F1582">
            <v>0</v>
          </cell>
          <cell r="G1582">
            <v>0</v>
          </cell>
          <cell r="H1582">
            <v>0</v>
          </cell>
          <cell r="I1582">
            <v>0</v>
          </cell>
          <cell r="J1582">
            <v>0</v>
          </cell>
          <cell r="K1582">
            <v>0</v>
          </cell>
        </row>
        <row r="1583">
          <cell r="F1583">
            <v>0</v>
          </cell>
          <cell r="G1583">
            <v>0</v>
          </cell>
          <cell r="H1583">
            <v>0</v>
          </cell>
          <cell r="I1583">
            <v>0</v>
          </cell>
          <cell r="J1583">
            <v>0</v>
          </cell>
          <cell r="K1583">
            <v>0</v>
          </cell>
        </row>
        <row r="1584">
          <cell r="F1584">
            <v>1202.72</v>
          </cell>
          <cell r="G1584">
            <v>0</v>
          </cell>
          <cell r="H1584">
            <v>1202.72</v>
          </cell>
          <cell r="I1584">
            <v>0</v>
          </cell>
          <cell r="J1584">
            <v>1202.72</v>
          </cell>
          <cell r="K1584">
            <v>1093</v>
          </cell>
        </row>
        <row r="1585">
          <cell r="F1585">
            <v>1754.82</v>
          </cell>
          <cell r="G1585">
            <v>0</v>
          </cell>
          <cell r="H1585">
            <v>1754.82</v>
          </cell>
          <cell r="I1585">
            <v>0</v>
          </cell>
          <cell r="J1585">
            <v>1754.82</v>
          </cell>
          <cell r="K1585">
            <v>0</v>
          </cell>
        </row>
        <row r="1586">
          <cell r="F1586">
            <v>0</v>
          </cell>
          <cell r="G1586">
            <v>0</v>
          </cell>
          <cell r="H1586">
            <v>0</v>
          </cell>
          <cell r="I1586">
            <v>0</v>
          </cell>
          <cell r="J1586">
            <v>0</v>
          </cell>
          <cell r="K1586">
            <v>1187.8699999999999</v>
          </cell>
        </row>
        <row r="1587">
          <cell r="F1587">
            <v>1754.82</v>
          </cell>
          <cell r="G1587">
            <v>0</v>
          </cell>
          <cell r="H1587">
            <v>1754.82</v>
          </cell>
          <cell r="I1587">
            <v>0</v>
          </cell>
          <cell r="J1587">
            <v>1754.82</v>
          </cell>
          <cell r="K1587">
            <v>1187.8699999999999</v>
          </cell>
        </row>
        <row r="1588">
          <cell r="F1588">
            <v>0</v>
          </cell>
          <cell r="G1588">
            <v>0</v>
          </cell>
          <cell r="H1588">
            <v>0</v>
          </cell>
          <cell r="I1588">
            <v>0</v>
          </cell>
          <cell r="J1588">
            <v>0</v>
          </cell>
          <cell r="K1588">
            <v>0</v>
          </cell>
        </row>
        <row r="1589">
          <cell r="F1589">
            <v>0</v>
          </cell>
          <cell r="G1589">
            <v>0</v>
          </cell>
          <cell r="H1589">
            <v>0</v>
          </cell>
          <cell r="I1589">
            <v>0</v>
          </cell>
          <cell r="J1589">
            <v>0</v>
          </cell>
          <cell r="K1589">
            <v>0</v>
          </cell>
        </row>
        <row r="1590">
          <cell r="F1590">
            <v>0</v>
          </cell>
          <cell r="G1590">
            <v>0</v>
          </cell>
          <cell r="H1590">
            <v>0</v>
          </cell>
          <cell r="I1590">
            <v>0</v>
          </cell>
          <cell r="J1590">
            <v>0</v>
          </cell>
          <cell r="K1590">
            <v>2612</v>
          </cell>
        </row>
        <row r="1591">
          <cell r="F1591">
            <v>0</v>
          </cell>
          <cell r="G1591">
            <v>0</v>
          </cell>
          <cell r="H1591">
            <v>0</v>
          </cell>
          <cell r="I1591">
            <v>0</v>
          </cell>
          <cell r="J1591">
            <v>0</v>
          </cell>
          <cell r="K1591">
            <v>0</v>
          </cell>
        </row>
        <row r="1592">
          <cell r="F1592">
            <v>0</v>
          </cell>
          <cell r="G1592">
            <v>0</v>
          </cell>
          <cell r="H1592">
            <v>0</v>
          </cell>
          <cell r="I1592">
            <v>0</v>
          </cell>
          <cell r="J1592">
            <v>0</v>
          </cell>
          <cell r="K1592">
            <v>5826</v>
          </cell>
        </row>
        <row r="1593">
          <cell r="F1593">
            <v>0</v>
          </cell>
          <cell r="G1593">
            <v>0</v>
          </cell>
          <cell r="H1593">
            <v>0</v>
          </cell>
          <cell r="I1593">
            <v>0</v>
          </cell>
          <cell r="J1593">
            <v>0</v>
          </cell>
          <cell r="K1593">
            <v>1909</v>
          </cell>
        </row>
        <row r="1594">
          <cell r="F1594">
            <v>0</v>
          </cell>
          <cell r="G1594">
            <v>0</v>
          </cell>
          <cell r="H1594">
            <v>0</v>
          </cell>
          <cell r="I1594">
            <v>0</v>
          </cell>
          <cell r="J1594">
            <v>0</v>
          </cell>
          <cell r="K1594">
            <v>50035</v>
          </cell>
        </row>
        <row r="1595">
          <cell r="F1595">
            <v>0</v>
          </cell>
          <cell r="G1595">
            <v>0</v>
          </cell>
          <cell r="H1595">
            <v>0</v>
          </cell>
          <cell r="I1595">
            <v>0</v>
          </cell>
          <cell r="J1595">
            <v>0</v>
          </cell>
          <cell r="K1595">
            <v>0</v>
          </cell>
        </row>
        <row r="1596">
          <cell r="F1596">
            <v>0</v>
          </cell>
          <cell r="G1596">
            <v>0</v>
          </cell>
          <cell r="H1596">
            <v>0</v>
          </cell>
          <cell r="I1596">
            <v>0</v>
          </cell>
          <cell r="J1596">
            <v>0</v>
          </cell>
          <cell r="K1596">
            <v>10072</v>
          </cell>
        </row>
        <row r="1597">
          <cell r="F1597">
            <v>0</v>
          </cell>
          <cell r="G1597">
            <v>0</v>
          </cell>
          <cell r="H1597">
            <v>0</v>
          </cell>
          <cell r="I1597">
            <v>0</v>
          </cell>
          <cell r="J1597">
            <v>0</v>
          </cell>
          <cell r="K1597">
            <v>0</v>
          </cell>
        </row>
        <row r="1598">
          <cell r="F1598">
            <v>0</v>
          </cell>
          <cell r="G1598">
            <v>0</v>
          </cell>
          <cell r="H1598">
            <v>0</v>
          </cell>
          <cell r="I1598">
            <v>0</v>
          </cell>
          <cell r="J1598">
            <v>0</v>
          </cell>
          <cell r="K1598">
            <v>70454</v>
          </cell>
        </row>
        <row r="1599">
          <cell r="F1599">
            <v>-21167.9</v>
          </cell>
          <cell r="G1599">
            <v>0</v>
          </cell>
          <cell r="H1599">
            <v>-21167.9</v>
          </cell>
          <cell r="I1599">
            <v>0</v>
          </cell>
          <cell r="J1599">
            <v>-21167.9</v>
          </cell>
          <cell r="K1599">
            <v>-2448</v>
          </cell>
        </row>
        <row r="1600">
          <cell r="F1600">
            <v>1950</v>
          </cell>
          <cell r="G1600">
            <v>0</v>
          </cell>
          <cell r="H1600">
            <v>1950</v>
          </cell>
          <cell r="I1600">
            <v>0</v>
          </cell>
          <cell r="J1600">
            <v>1950</v>
          </cell>
          <cell r="K1600">
            <v>1950</v>
          </cell>
        </row>
        <row r="1601">
          <cell r="F1601">
            <v>1050</v>
          </cell>
          <cell r="G1601">
            <v>0</v>
          </cell>
          <cell r="H1601">
            <v>1050</v>
          </cell>
          <cell r="I1601">
            <v>0</v>
          </cell>
          <cell r="J1601">
            <v>1050</v>
          </cell>
          <cell r="K1601">
            <v>1050</v>
          </cell>
        </row>
        <row r="1602">
          <cell r="F1602">
            <v>25835.07</v>
          </cell>
          <cell r="G1602">
            <v>0</v>
          </cell>
          <cell r="H1602">
            <v>25835.07</v>
          </cell>
          <cell r="I1602">
            <v>0</v>
          </cell>
          <cell r="J1602">
            <v>25835.07</v>
          </cell>
          <cell r="K1602">
            <v>0</v>
          </cell>
        </row>
        <row r="1603">
          <cell r="F1603">
            <v>6069.43</v>
          </cell>
          <cell r="G1603">
            <v>0</v>
          </cell>
          <cell r="H1603">
            <v>6069.43</v>
          </cell>
          <cell r="I1603">
            <v>0</v>
          </cell>
          <cell r="J1603">
            <v>6069.43</v>
          </cell>
          <cell r="K1603">
            <v>2449</v>
          </cell>
        </row>
        <row r="1604">
          <cell r="F1604">
            <v>0</v>
          </cell>
          <cell r="G1604">
            <v>0</v>
          </cell>
          <cell r="H1604">
            <v>0</v>
          </cell>
          <cell r="I1604">
            <v>0</v>
          </cell>
          <cell r="J1604">
            <v>0</v>
          </cell>
          <cell r="K1604">
            <v>0</v>
          </cell>
        </row>
        <row r="1605">
          <cell r="F1605">
            <v>-210.33</v>
          </cell>
          <cell r="G1605">
            <v>0</v>
          </cell>
          <cell r="H1605">
            <v>-210.33</v>
          </cell>
          <cell r="I1605">
            <v>0</v>
          </cell>
          <cell r="J1605">
            <v>-210.33</v>
          </cell>
          <cell r="K1605">
            <v>-58</v>
          </cell>
        </row>
        <row r="1606">
          <cell r="F1606">
            <v>5418.52</v>
          </cell>
          <cell r="G1606">
            <v>0</v>
          </cell>
          <cell r="H1606">
            <v>5418.52</v>
          </cell>
          <cell r="I1606">
            <v>0</v>
          </cell>
          <cell r="J1606">
            <v>5418.52</v>
          </cell>
          <cell r="K1606">
            <v>5419</v>
          </cell>
        </row>
        <row r="1607">
          <cell r="F1607">
            <v>103.34</v>
          </cell>
          <cell r="G1607">
            <v>0</v>
          </cell>
          <cell r="H1607">
            <v>103.34</v>
          </cell>
          <cell r="I1607">
            <v>0</v>
          </cell>
          <cell r="J1607">
            <v>103.34</v>
          </cell>
          <cell r="K1607">
            <v>0</v>
          </cell>
        </row>
        <row r="1608">
          <cell r="F1608">
            <v>6542.77</v>
          </cell>
          <cell r="G1608">
            <v>0</v>
          </cell>
          <cell r="H1608">
            <v>6542.77</v>
          </cell>
          <cell r="I1608">
            <v>0</v>
          </cell>
          <cell r="J1608">
            <v>6542.77</v>
          </cell>
          <cell r="K1608">
            <v>6543</v>
          </cell>
        </row>
        <row r="1609">
          <cell r="F1609">
            <v>603.58000000000004</v>
          </cell>
          <cell r="G1609">
            <v>0</v>
          </cell>
          <cell r="H1609">
            <v>603.58000000000004</v>
          </cell>
          <cell r="I1609">
            <v>0</v>
          </cell>
          <cell r="J1609">
            <v>603.58000000000004</v>
          </cell>
          <cell r="K1609">
            <v>0</v>
          </cell>
        </row>
        <row r="1610">
          <cell r="F1610">
            <v>5057.45</v>
          </cell>
          <cell r="G1610">
            <v>0</v>
          </cell>
          <cell r="H1610">
            <v>5057.45</v>
          </cell>
          <cell r="I1610">
            <v>0</v>
          </cell>
          <cell r="J1610">
            <v>5057.45</v>
          </cell>
          <cell r="K1610">
            <v>8163</v>
          </cell>
        </row>
        <row r="1611">
          <cell r="F1611">
            <v>112324.07</v>
          </cell>
          <cell r="G1611">
            <v>0</v>
          </cell>
          <cell r="H1611">
            <v>112324.07</v>
          </cell>
          <cell r="I1611">
            <v>0</v>
          </cell>
          <cell r="J1611">
            <v>112324.07</v>
          </cell>
          <cell r="K1611">
            <v>112324</v>
          </cell>
        </row>
        <row r="1612">
          <cell r="F1612">
            <v>317.01</v>
          </cell>
          <cell r="G1612">
            <v>0</v>
          </cell>
          <cell r="H1612">
            <v>317.01</v>
          </cell>
          <cell r="I1612">
            <v>0</v>
          </cell>
          <cell r="J1612">
            <v>317.01</v>
          </cell>
          <cell r="K1612">
            <v>0</v>
          </cell>
        </row>
        <row r="1613">
          <cell r="F1613">
            <v>9107.67</v>
          </cell>
          <cell r="G1613">
            <v>0</v>
          </cell>
          <cell r="H1613">
            <v>9107.67</v>
          </cell>
          <cell r="I1613">
            <v>0</v>
          </cell>
          <cell r="J1613">
            <v>9107.67</v>
          </cell>
          <cell r="K1613">
            <v>4706</v>
          </cell>
        </row>
        <row r="1614">
          <cell r="F1614">
            <v>8870.65</v>
          </cell>
          <cell r="G1614">
            <v>0</v>
          </cell>
          <cell r="H1614">
            <v>8870.65</v>
          </cell>
          <cell r="I1614">
            <v>0</v>
          </cell>
          <cell r="J1614">
            <v>8870.65</v>
          </cell>
          <cell r="K1614">
            <v>2635</v>
          </cell>
        </row>
        <row r="1615">
          <cell r="F1615">
            <v>6239.81</v>
          </cell>
          <cell r="G1615">
            <v>0</v>
          </cell>
          <cell r="H1615">
            <v>6239.81</v>
          </cell>
          <cell r="I1615">
            <v>0</v>
          </cell>
          <cell r="J1615">
            <v>6239.81</v>
          </cell>
          <cell r="K1615">
            <v>0</v>
          </cell>
        </row>
        <row r="1616">
          <cell r="F1616">
            <v>2141</v>
          </cell>
          <cell r="G1616">
            <v>0</v>
          </cell>
          <cell r="H1616">
            <v>2141</v>
          </cell>
          <cell r="I1616">
            <v>0</v>
          </cell>
          <cell r="J1616">
            <v>2141</v>
          </cell>
          <cell r="K1616">
            <v>0</v>
          </cell>
        </row>
        <row r="1617">
          <cell r="F1617">
            <v>34.049999999999997</v>
          </cell>
          <cell r="G1617">
            <v>0</v>
          </cell>
          <cell r="H1617">
            <v>34.049999999999997</v>
          </cell>
          <cell r="I1617">
            <v>0</v>
          </cell>
          <cell r="J1617">
            <v>34.049999999999997</v>
          </cell>
          <cell r="K1617">
            <v>0</v>
          </cell>
        </row>
        <row r="1618">
          <cell r="F1618">
            <v>5887.72</v>
          </cell>
          <cell r="G1618">
            <v>0</v>
          </cell>
          <cell r="H1618">
            <v>5887.72</v>
          </cell>
          <cell r="I1618">
            <v>0</v>
          </cell>
          <cell r="J1618">
            <v>5887.72</v>
          </cell>
          <cell r="K1618">
            <v>4669</v>
          </cell>
        </row>
        <row r="1619">
          <cell r="F1619">
            <v>176173.91</v>
          </cell>
          <cell r="G1619">
            <v>0</v>
          </cell>
          <cell r="H1619">
            <v>176173.91</v>
          </cell>
          <cell r="I1619">
            <v>0</v>
          </cell>
          <cell r="J1619">
            <v>176173.91</v>
          </cell>
          <cell r="K1619">
            <v>147402</v>
          </cell>
        </row>
        <row r="1620">
          <cell r="F1620">
            <v>0</v>
          </cell>
          <cell r="G1620">
            <v>0</v>
          </cell>
          <cell r="H1620">
            <v>0</v>
          </cell>
          <cell r="I1620">
            <v>0</v>
          </cell>
          <cell r="J1620">
            <v>0</v>
          </cell>
          <cell r="K1620">
            <v>7800</v>
          </cell>
        </row>
        <row r="1621">
          <cell r="F1621">
            <v>0</v>
          </cell>
          <cell r="G1621">
            <v>0</v>
          </cell>
          <cell r="H1621">
            <v>0</v>
          </cell>
          <cell r="I1621">
            <v>0</v>
          </cell>
          <cell r="J1621">
            <v>0</v>
          </cell>
          <cell r="K1621">
            <v>1358</v>
          </cell>
        </row>
        <row r="1622">
          <cell r="F1622">
            <v>0</v>
          </cell>
          <cell r="G1622">
            <v>0</v>
          </cell>
          <cell r="H1622">
            <v>0</v>
          </cell>
          <cell r="I1622">
            <v>0</v>
          </cell>
          <cell r="J1622">
            <v>0</v>
          </cell>
          <cell r="K1622">
            <v>0</v>
          </cell>
        </row>
        <row r="1623">
          <cell r="F1623">
            <v>0</v>
          </cell>
          <cell r="G1623">
            <v>0</v>
          </cell>
          <cell r="H1623">
            <v>0</v>
          </cell>
          <cell r="I1623">
            <v>0</v>
          </cell>
          <cell r="J1623">
            <v>0</v>
          </cell>
          <cell r="K1623">
            <v>8553</v>
          </cell>
        </row>
        <row r="1624">
          <cell r="F1624">
            <v>0</v>
          </cell>
          <cell r="G1624">
            <v>0</v>
          </cell>
          <cell r="H1624">
            <v>0</v>
          </cell>
          <cell r="I1624">
            <v>0</v>
          </cell>
          <cell r="J1624">
            <v>0</v>
          </cell>
          <cell r="K1624">
            <v>14263</v>
          </cell>
        </row>
        <row r="1625">
          <cell r="F1625">
            <v>0</v>
          </cell>
          <cell r="G1625">
            <v>0</v>
          </cell>
          <cell r="H1625">
            <v>0</v>
          </cell>
          <cell r="I1625">
            <v>0</v>
          </cell>
          <cell r="J1625">
            <v>0</v>
          </cell>
          <cell r="K1625">
            <v>77794</v>
          </cell>
        </row>
        <row r="1626">
          <cell r="F1626">
            <v>0</v>
          </cell>
          <cell r="G1626">
            <v>0</v>
          </cell>
          <cell r="H1626">
            <v>0</v>
          </cell>
          <cell r="I1626">
            <v>0</v>
          </cell>
          <cell r="J1626">
            <v>0</v>
          </cell>
          <cell r="K1626">
            <v>109768</v>
          </cell>
        </row>
        <row r="1627">
          <cell r="F1627">
            <v>153371.23000000001</v>
          </cell>
          <cell r="G1627">
            <v>0</v>
          </cell>
          <cell r="H1627">
            <v>153371.23000000001</v>
          </cell>
          <cell r="I1627">
            <v>0</v>
          </cell>
          <cell r="J1627">
            <v>153371.23000000001</v>
          </cell>
          <cell r="K1627">
            <v>3241</v>
          </cell>
        </row>
        <row r="1628">
          <cell r="F1628">
            <v>1834870.02</v>
          </cell>
          <cell r="G1628">
            <v>0</v>
          </cell>
          <cell r="H1628">
            <v>1834870.02</v>
          </cell>
          <cell r="I1628">
            <v>0</v>
          </cell>
          <cell r="J1628">
            <v>1834870.02</v>
          </cell>
          <cell r="K1628">
            <v>201003</v>
          </cell>
        </row>
        <row r="1629">
          <cell r="F1629">
            <v>15057.02</v>
          </cell>
          <cell r="G1629">
            <v>0</v>
          </cell>
          <cell r="H1629">
            <v>15057.02</v>
          </cell>
          <cell r="I1629">
            <v>0</v>
          </cell>
          <cell r="J1629">
            <v>15057.02</v>
          </cell>
          <cell r="K1629">
            <v>4042</v>
          </cell>
        </row>
        <row r="1630">
          <cell r="F1630">
            <v>773765.7</v>
          </cell>
          <cell r="G1630">
            <v>0</v>
          </cell>
          <cell r="H1630">
            <v>773765.7</v>
          </cell>
          <cell r="I1630">
            <v>0</v>
          </cell>
          <cell r="J1630">
            <v>773765.7</v>
          </cell>
          <cell r="K1630">
            <v>0</v>
          </cell>
        </row>
        <row r="1631">
          <cell r="F1631">
            <v>14169.7</v>
          </cell>
          <cell r="G1631">
            <v>0</v>
          </cell>
          <cell r="H1631">
            <v>14169.7</v>
          </cell>
          <cell r="I1631">
            <v>0</v>
          </cell>
          <cell r="J1631">
            <v>14169.7</v>
          </cell>
          <cell r="K1631">
            <v>0</v>
          </cell>
        </row>
        <row r="1632">
          <cell r="F1632">
            <v>4502.38</v>
          </cell>
          <cell r="G1632">
            <v>0</v>
          </cell>
          <cell r="H1632">
            <v>4502.38</v>
          </cell>
          <cell r="I1632">
            <v>0</v>
          </cell>
          <cell r="J1632">
            <v>4502.38</v>
          </cell>
          <cell r="K1632">
            <v>0</v>
          </cell>
        </row>
        <row r="1633">
          <cell r="F1633">
            <v>390</v>
          </cell>
          <cell r="G1633">
            <v>0</v>
          </cell>
          <cell r="H1633">
            <v>390</v>
          </cell>
          <cell r="I1633">
            <v>0</v>
          </cell>
          <cell r="J1633">
            <v>390</v>
          </cell>
          <cell r="K1633">
            <v>0</v>
          </cell>
        </row>
        <row r="1634">
          <cell r="F1634">
            <v>1510.57</v>
          </cell>
          <cell r="G1634">
            <v>0</v>
          </cell>
          <cell r="H1634">
            <v>1510.57</v>
          </cell>
          <cell r="I1634">
            <v>0</v>
          </cell>
          <cell r="J1634">
            <v>1510.57</v>
          </cell>
          <cell r="K1634">
            <v>0</v>
          </cell>
        </row>
        <row r="1635">
          <cell r="F1635">
            <v>16572.64</v>
          </cell>
          <cell r="G1635">
            <v>0</v>
          </cell>
          <cell r="H1635">
            <v>16572.64</v>
          </cell>
          <cell r="I1635">
            <v>0</v>
          </cell>
          <cell r="J1635">
            <v>16572.64</v>
          </cell>
          <cell r="K1635">
            <v>0</v>
          </cell>
        </row>
        <row r="1636">
          <cell r="F1636">
            <v>11507.14</v>
          </cell>
          <cell r="G1636">
            <v>0</v>
          </cell>
          <cell r="H1636">
            <v>11507.14</v>
          </cell>
          <cell r="I1636">
            <v>0</v>
          </cell>
          <cell r="J1636">
            <v>11507.14</v>
          </cell>
          <cell r="K1636">
            <v>0</v>
          </cell>
        </row>
        <row r="1637">
          <cell r="F1637">
            <v>2140.66</v>
          </cell>
          <cell r="G1637">
            <v>0</v>
          </cell>
          <cell r="H1637">
            <v>2140.66</v>
          </cell>
          <cell r="I1637">
            <v>0</v>
          </cell>
          <cell r="J1637">
            <v>2140.66</v>
          </cell>
          <cell r="K1637">
            <v>0</v>
          </cell>
        </row>
        <row r="1638">
          <cell r="F1638">
            <v>-340.13</v>
          </cell>
          <cell r="G1638">
            <v>0</v>
          </cell>
          <cell r="H1638">
            <v>-340.13</v>
          </cell>
          <cell r="I1638">
            <v>0</v>
          </cell>
          <cell r="J1638">
            <v>-340.13</v>
          </cell>
          <cell r="K1638">
            <v>0</v>
          </cell>
        </row>
        <row r="1639">
          <cell r="F1639">
            <v>407786.65</v>
          </cell>
          <cell r="G1639">
            <v>0</v>
          </cell>
          <cell r="H1639">
            <v>407786.65</v>
          </cell>
          <cell r="I1639">
            <v>0</v>
          </cell>
          <cell r="J1639">
            <v>407786.65</v>
          </cell>
          <cell r="K1639">
            <v>0</v>
          </cell>
        </row>
        <row r="1640">
          <cell r="F1640">
            <v>125437.39</v>
          </cell>
          <cell r="G1640">
            <v>0</v>
          </cell>
          <cell r="H1640">
            <v>125437.39</v>
          </cell>
          <cell r="I1640">
            <v>0</v>
          </cell>
          <cell r="J1640">
            <v>125437.39</v>
          </cell>
          <cell r="K1640">
            <v>0</v>
          </cell>
        </row>
        <row r="1641">
          <cell r="F1641">
            <v>453.67</v>
          </cell>
          <cell r="G1641">
            <v>0</v>
          </cell>
          <cell r="H1641">
            <v>453.67</v>
          </cell>
          <cell r="I1641">
            <v>0</v>
          </cell>
          <cell r="J1641">
            <v>453.67</v>
          </cell>
          <cell r="K1641">
            <v>0</v>
          </cell>
        </row>
        <row r="1642">
          <cell r="F1642">
            <v>-226036.07</v>
          </cell>
          <cell r="G1642">
            <v>0</v>
          </cell>
          <cell r="H1642">
            <v>-226036.07</v>
          </cell>
          <cell r="I1642">
            <v>0</v>
          </cell>
          <cell r="J1642">
            <v>-226036.07</v>
          </cell>
          <cell r="K1642">
            <v>184458</v>
          </cell>
        </row>
        <row r="1643">
          <cell r="F1643">
            <v>-0.06</v>
          </cell>
          <cell r="G1643">
            <v>0</v>
          </cell>
          <cell r="H1643">
            <v>-0.06</v>
          </cell>
          <cell r="I1643">
            <v>0</v>
          </cell>
          <cell r="J1643">
            <v>-0.06</v>
          </cell>
          <cell r="K1643">
            <v>0</v>
          </cell>
        </row>
        <row r="1644">
          <cell r="F1644">
            <v>755.79</v>
          </cell>
          <cell r="G1644">
            <v>0</v>
          </cell>
          <cell r="H1644">
            <v>755.79</v>
          </cell>
          <cell r="I1644">
            <v>0</v>
          </cell>
          <cell r="J1644">
            <v>755.79</v>
          </cell>
          <cell r="K1644">
            <v>0</v>
          </cell>
        </row>
        <row r="1645">
          <cell r="F1645">
            <v>3130.21</v>
          </cell>
          <cell r="G1645">
            <v>0</v>
          </cell>
          <cell r="H1645">
            <v>3130.21</v>
          </cell>
          <cell r="I1645">
            <v>0</v>
          </cell>
          <cell r="J1645">
            <v>3130.21</v>
          </cell>
          <cell r="K1645">
            <v>0</v>
          </cell>
        </row>
        <row r="1646">
          <cell r="F1646">
            <v>679.58</v>
          </cell>
          <cell r="G1646">
            <v>0</v>
          </cell>
          <cell r="H1646">
            <v>679.58</v>
          </cell>
          <cell r="I1646">
            <v>0</v>
          </cell>
          <cell r="J1646">
            <v>679.58</v>
          </cell>
          <cell r="K1646">
            <v>0</v>
          </cell>
        </row>
        <row r="1647">
          <cell r="F1647">
            <v>8360.93</v>
          </cell>
          <cell r="G1647">
            <v>0</v>
          </cell>
          <cell r="H1647">
            <v>8360.93</v>
          </cell>
          <cell r="I1647">
            <v>0</v>
          </cell>
          <cell r="J1647">
            <v>8360.93</v>
          </cell>
          <cell r="K1647">
            <v>0</v>
          </cell>
        </row>
        <row r="1648">
          <cell r="F1648">
            <v>1161.29</v>
          </cell>
          <cell r="G1648">
            <v>0</v>
          </cell>
          <cell r="H1648">
            <v>1161.29</v>
          </cell>
          <cell r="I1648">
            <v>0</v>
          </cell>
          <cell r="J1648">
            <v>1161.29</v>
          </cell>
          <cell r="K1648">
            <v>0</v>
          </cell>
        </row>
        <row r="1649">
          <cell r="F1649">
            <v>415.71</v>
          </cell>
          <cell r="G1649">
            <v>0</v>
          </cell>
          <cell r="H1649">
            <v>415.71</v>
          </cell>
          <cell r="I1649">
            <v>0</v>
          </cell>
          <cell r="J1649">
            <v>415.71</v>
          </cell>
          <cell r="K1649">
            <v>0</v>
          </cell>
        </row>
        <row r="1650">
          <cell r="F1650">
            <v>5244.63</v>
          </cell>
          <cell r="G1650">
            <v>0</v>
          </cell>
          <cell r="H1650">
            <v>5244.63</v>
          </cell>
          <cell r="I1650">
            <v>0</v>
          </cell>
          <cell r="J1650">
            <v>5244.63</v>
          </cell>
          <cell r="K1650">
            <v>0</v>
          </cell>
        </row>
        <row r="1651">
          <cell r="F1651">
            <v>628.64</v>
          </cell>
          <cell r="G1651">
            <v>0</v>
          </cell>
          <cell r="H1651">
            <v>628.64</v>
          </cell>
          <cell r="I1651">
            <v>0</v>
          </cell>
          <cell r="J1651">
            <v>628.64</v>
          </cell>
          <cell r="K1651">
            <v>0</v>
          </cell>
        </row>
        <row r="1652">
          <cell r="F1652">
            <v>659.37</v>
          </cell>
          <cell r="G1652">
            <v>0</v>
          </cell>
          <cell r="H1652">
            <v>659.37</v>
          </cell>
          <cell r="I1652">
            <v>0</v>
          </cell>
          <cell r="J1652">
            <v>659.37</v>
          </cell>
          <cell r="K1652">
            <v>0</v>
          </cell>
        </row>
        <row r="1653">
          <cell r="F1653">
            <v>1322.72</v>
          </cell>
          <cell r="G1653">
            <v>0</v>
          </cell>
          <cell r="H1653">
            <v>1322.72</v>
          </cell>
          <cell r="I1653">
            <v>0</v>
          </cell>
          <cell r="J1653">
            <v>1322.72</v>
          </cell>
          <cell r="K1653">
            <v>0</v>
          </cell>
        </row>
        <row r="1654">
          <cell r="F1654">
            <v>1044.03</v>
          </cell>
          <cell r="G1654">
            <v>0</v>
          </cell>
          <cell r="H1654">
            <v>1044.03</v>
          </cell>
          <cell r="I1654">
            <v>0</v>
          </cell>
          <cell r="J1654">
            <v>1044.03</v>
          </cell>
          <cell r="K1654">
            <v>0</v>
          </cell>
        </row>
        <row r="1655">
          <cell r="F1655">
            <v>4.71</v>
          </cell>
          <cell r="G1655">
            <v>0</v>
          </cell>
          <cell r="H1655">
            <v>4.71</v>
          </cell>
          <cell r="I1655">
            <v>0</v>
          </cell>
          <cell r="J1655">
            <v>4.71</v>
          </cell>
          <cell r="K1655">
            <v>0</v>
          </cell>
        </row>
        <row r="1656">
          <cell r="F1656">
            <v>13189.07</v>
          </cell>
          <cell r="G1656">
            <v>0</v>
          </cell>
          <cell r="H1656">
            <v>13189.07</v>
          </cell>
          <cell r="I1656">
            <v>0</v>
          </cell>
          <cell r="J1656">
            <v>13189.07</v>
          </cell>
          <cell r="K1656">
            <v>0</v>
          </cell>
        </row>
        <row r="1657">
          <cell r="F1657">
            <v>726.24</v>
          </cell>
          <cell r="G1657">
            <v>0</v>
          </cell>
          <cell r="H1657">
            <v>726.24</v>
          </cell>
          <cell r="I1657">
            <v>0</v>
          </cell>
          <cell r="J1657">
            <v>726.24</v>
          </cell>
          <cell r="K1657">
            <v>0</v>
          </cell>
        </row>
        <row r="1658">
          <cell r="F1658">
            <v>837379.43</v>
          </cell>
          <cell r="G1658">
            <v>0</v>
          </cell>
          <cell r="H1658">
            <v>837379.43</v>
          </cell>
          <cell r="I1658">
            <v>0</v>
          </cell>
          <cell r="J1658">
            <v>837379.43</v>
          </cell>
          <cell r="K1658">
            <v>561856</v>
          </cell>
        </row>
        <row r="1659">
          <cell r="F1659">
            <v>14379.38</v>
          </cell>
          <cell r="G1659">
            <v>0</v>
          </cell>
          <cell r="H1659">
            <v>14379.38</v>
          </cell>
          <cell r="I1659">
            <v>0</v>
          </cell>
          <cell r="J1659">
            <v>14379.38</v>
          </cell>
          <cell r="K1659">
            <v>0</v>
          </cell>
        </row>
        <row r="1660">
          <cell r="F1660">
            <v>138564.01</v>
          </cell>
          <cell r="G1660">
            <v>0</v>
          </cell>
          <cell r="H1660">
            <v>138564.01</v>
          </cell>
          <cell r="I1660">
            <v>0</v>
          </cell>
          <cell r="J1660">
            <v>138564.01</v>
          </cell>
          <cell r="K1660">
            <v>53006</v>
          </cell>
        </row>
        <row r="1661">
          <cell r="F1661">
            <v>251331.3</v>
          </cell>
          <cell r="G1661">
            <v>0</v>
          </cell>
          <cell r="H1661">
            <v>251331.3</v>
          </cell>
          <cell r="I1661">
            <v>0</v>
          </cell>
          <cell r="J1661">
            <v>251331.3</v>
          </cell>
          <cell r="K1661">
            <v>475275</v>
          </cell>
        </row>
        <row r="1662">
          <cell r="F1662">
            <v>62896.72</v>
          </cell>
          <cell r="G1662">
            <v>0</v>
          </cell>
          <cell r="H1662">
            <v>62896.72</v>
          </cell>
          <cell r="I1662">
            <v>0</v>
          </cell>
          <cell r="J1662">
            <v>62896.72</v>
          </cell>
          <cell r="K1662">
            <v>23116</v>
          </cell>
        </row>
        <row r="1663">
          <cell r="F1663">
            <v>58207.15</v>
          </cell>
          <cell r="G1663">
            <v>0</v>
          </cell>
          <cell r="H1663">
            <v>58207.15</v>
          </cell>
          <cell r="I1663">
            <v>0</v>
          </cell>
          <cell r="J1663">
            <v>58207.15</v>
          </cell>
          <cell r="K1663">
            <v>19284</v>
          </cell>
        </row>
        <row r="1664">
          <cell r="F1664">
            <v>31961.24</v>
          </cell>
          <cell r="G1664">
            <v>0</v>
          </cell>
          <cell r="H1664">
            <v>31961.24</v>
          </cell>
          <cell r="I1664">
            <v>0</v>
          </cell>
          <cell r="J1664">
            <v>31961.24</v>
          </cell>
          <cell r="K1664">
            <v>63822</v>
          </cell>
        </row>
        <row r="1665">
          <cell r="F1665">
            <v>161948.07999999999</v>
          </cell>
          <cell r="G1665">
            <v>0</v>
          </cell>
          <cell r="H1665">
            <v>161948.07999999999</v>
          </cell>
          <cell r="I1665">
            <v>0</v>
          </cell>
          <cell r="J1665">
            <v>161948.07999999999</v>
          </cell>
          <cell r="K1665">
            <v>91812</v>
          </cell>
        </row>
        <row r="1666">
          <cell r="F1666">
            <v>123850.28</v>
          </cell>
          <cell r="G1666">
            <v>0</v>
          </cell>
          <cell r="H1666">
            <v>123850.28</v>
          </cell>
          <cell r="I1666">
            <v>0</v>
          </cell>
          <cell r="J1666">
            <v>123850.28</v>
          </cell>
          <cell r="K1666">
            <v>14836</v>
          </cell>
        </row>
        <row r="1667">
          <cell r="F1667">
            <v>3549.72</v>
          </cell>
          <cell r="G1667">
            <v>0</v>
          </cell>
          <cell r="H1667">
            <v>3549.72</v>
          </cell>
          <cell r="I1667">
            <v>0</v>
          </cell>
          <cell r="J1667">
            <v>3549.72</v>
          </cell>
          <cell r="K1667">
            <v>3322</v>
          </cell>
        </row>
        <row r="1668">
          <cell r="F1668">
            <v>21835.48</v>
          </cell>
          <cell r="G1668">
            <v>0</v>
          </cell>
          <cell r="H1668">
            <v>21835.48</v>
          </cell>
          <cell r="I1668">
            <v>0</v>
          </cell>
          <cell r="J1668">
            <v>21835.48</v>
          </cell>
          <cell r="K1668">
            <v>20545</v>
          </cell>
        </row>
        <row r="1669">
          <cell r="F1669">
            <v>4418.6400000000003</v>
          </cell>
          <cell r="G1669">
            <v>0</v>
          </cell>
          <cell r="H1669">
            <v>4418.6400000000003</v>
          </cell>
          <cell r="I1669">
            <v>0</v>
          </cell>
          <cell r="J1669">
            <v>4418.6400000000003</v>
          </cell>
          <cell r="K1669">
            <v>0</v>
          </cell>
        </row>
        <row r="1670">
          <cell r="F1670">
            <v>9698.1200000000008</v>
          </cell>
          <cell r="G1670">
            <v>0</v>
          </cell>
          <cell r="H1670">
            <v>9698.1200000000008</v>
          </cell>
          <cell r="I1670">
            <v>0</v>
          </cell>
          <cell r="J1670">
            <v>9698.1200000000008</v>
          </cell>
          <cell r="K1670">
            <v>0</v>
          </cell>
        </row>
        <row r="1671">
          <cell r="F1671">
            <v>35370.559999999998</v>
          </cell>
          <cell r="G1671">
            <v>0</v>
          </cell>
          <cell r="H1671">
            <v>35370.559999999998</v>
          </cell>
          <cell r="I1671">
            <v>0</v>
          </cell>
          <cell r="J1671">
            <v>35370.559999999998</v>
          </cell>
          <cell r="K1671">
            <v>91</v>
          </cell>
        </row>
        <row r="1672">
          <cell r="F1672">
            <v>-5661.39</v>
          </cell>
          <cell r="G1672">
            <v>0</v>
          </cell>
          <cell r="H1672">
            <v>-5661.39</v>
          </cell>
          <cell r="I1672">
            <v>0</v>
          </cell>
          <cell r="J1672">
            <v>-5661.39</v>
          </cell>
          <cell r="K1672">
            <v>2281</v>
          </cell>
        </row>
        <row r="1673">
          <cell r="F1673">
            <v>174537.8</v>
          </cell>
          <cell r="G1673">
            <v>0</v>
          </cell>
          <cell r="H1673">
            <v>174537.8</v>
          </cell>
          <cell r="I1673">
            <v>0</v>
          </cell>
          <cell r="J1673">
            <v>174537.8</v>
          </cell>
          <cell r="K1673">
            <v>16953</v>
          </cell>
        </row>
        <row r="1674">
          <cell r="F1674">
            <v>0</v>
          </cell>
          <cell r="G1674">
            <v>0</v>
          </cell>
          <cell r="H1674">
            <v>0</v>
          </cell>
          <cell r="I1674">
            <v>0</v>
          </cell>
          <cell r="J1674">
            <v>0</v>
          </cell>
          <cell r="K1674">
            <v>0</v>
          </cell>
        </row>
        <row r="1675">
          <cell r="F1675">
            <v>0</v>
          </cell>
          <cell r="G1675">
            <v>0</v>
          </cell>
          <cell r="H1675">
            <v>0</v>
          </cell>
          <cell r="I1675">
            <v>0</v>
          </cell>
          <cell r="J1675">
            <v>0</v>
          </cell>
          <cell r="K1675">
            <v>0</v>
          </cell>
        </row>
        <row r="1676">
          <cell r="F1676">
            <v>0</v>
          </cell>
          <cell r="G1676">
            <v>0</v>
          </cell>
          <cell r="H1676">
            <v>0</v>
          </cell>
          <cell r="I1676">
            <v>0</v>
          </cell>
          <cell r="J1676">
            <v>0</v>
          </cell>
          <cell r="K1676">
            <v>0</v>
          </cell>
        </row>
        <row r="1677">
          <cell r="F1677">
            <v>0</v>
          </cell>
          <cell r="G1677">
            <v>0</v>
          </cell>
          <cell r="H1677">
            <v>0</v>
          </cell>
          <cell r="I1677">
            <v>0</v>
          </cell>
          <cell r="J1677">
            <v>0</v>
          </cell>
          <cell r="K1677">
            <v>0</v>
          </cell>
        </row>
        <row r="1678">
          <cell r="F1678">
            <v>0</v>
          </cell>
          <cell r="G1678">
            <v>0</v>
          </cell>
          <cell r="H1678">
            <v>0</v>
          </cell>
          <cell r="I1678">
            <v>0</v>
          </cell>
          <cell r="J1678">
            <v>0</v>
          </cell>
          <cell r="K1678">
            <v>0</v>
          </cell>
        </row>
        <row r="1679">
          <cell r="F1679">
            <v>0</v>
          </cell>
          <cell r="G1679">
            <v>0</v>
          </cell>
          <cell r="H1679">
            <v>0</v>
          </cell>
          <cell r="I1679">
            <v>0</v>
          </cell>
          <cell r="J1679">
            <v>0</v>
          </cell>
          <cell r="K1679">
            <v>0</v>
          </cell>
        </row>
        <row r="1680">
          <cell r="F1680">
            <v>0</v>
          </cell>
          <cell r="G1680">
            <v>0</v>
          </cell>
          <cell r="H1680">
            <v>0</v>
          </cell>
          <cell r="I1680">
            <v>0</v>
          </cell>
          <cell r="J1680">
            <v>0</v>
          </cell>
          <cell r="K1680">
            <v>0</v>
          </cell>
        </row>
        <row r="1681">
          <cell r="F1681">
            <v>0</v>
          </cell>
          <cell r="G1681">
            <v>0</v>
          </cell>
          <cell r="H1681">
            <v>0</v>
          </cell>
          <cell r="I1681">
            <v>0</v>
          </cell>
          <cell r="J1681">
            <v>0</v>
          </cell>
          <cell r="K1681">
            <v>0</v>
          </cell>
        </row>
        <row r="1682">
          <cell r="F1682">
            <v>0</v>
          </cell>
          <cell r="G1682">
            <v>0</v>
          </cell>
          <cell r="H1682">
            <v>0</v>
          </cell>
          <cell r="I1682">
            <v>0</v>
          </cell>
          <cell r="J1682">
            <v>0</v>
          </cell>
          <cell r="K1682">
            <v>0</v>
          </cell>
        </row>
        <row r="1683">
          <cell r="F1683">
            <v>0</v>
          </cell>
          <cell r="G1683">
            <v>0</v>
          </cell>
          <cell r="H1683">
            <v>0</v>
          </cell>
          <cell r="I1683">
            <v>0</v>
          </cell>
          <cell r="J1683">
            <v>0</v>
          </cell>
          <cell r="K1683">
            <v>0</v>
          </cell>
        </row>
        <row r="1684">
          <cell r="F1684">
            <v>0</v>
          </cell>
          <cell r="G1684">
            <v>0</v>
          </cell>
          <cell r="H1684">
            <v>0</v>
          </cell>
          <cell r="I1684">
            <v>0</v>
          </cell>
          <cell r="J1684">
            <v>0</v>
          </cell>
          <cell r="K1684">
            <v>0</v>
          </cell>
        </row>
        <row r="1685">
          <cell r="F1685">
            <v>0</v>
          </cell>
          <cell r="G1685">
            <v>0</v>
          </cell>
          <cell r="H1685">
            <v>0</v>
          </cell>
          <cell r="I1685">
            <v>0</v>
          </cell>
          <cell r="J1685">
            <v>0</v>
          </cell>
          <cell r="K1685">
            <v>0</v>
          </cell>
        </row>
        <row r="1686">
          <cell r="F1686">
            <v>0</v>
          </cell>
          <cell r="G1686">
            <v>0</v>
          </cell>
          <cell r="H1686">
            <v>0</v>
          </cell>
          <cell r="I1686">
            <v>0</v>
          </cell>
          <cell r="J1686">
            <v>0</v>
          </cell>
          <cell r="K1686">
            <v>0</v>
          </cell>
        </row>
        <row r="1687">
          <cell r="F1687">
            <v>0</v>
          </cell>
          <cell r="G1687">
            <v>0</v>
          </cell>
          <cell r="H1687">
            <v>0</v>
          </cell>
          <cell r="I1687">
            <v>0</v>
          </cell>
          <cell r="J1687">
            <v>0</v>
          </cell>
          <cell r="K1687">
            <v>0</v>
          </cell>
        </row>
        <row r="1688">
          <cell r="F1688">
            <v>0</v>
          </cell>
          <cell r="G1688">
            <v>0</v>
          </cell>
          <cell r="H1688">
            <v>0</v>
          </cell>
          <cell r="I1688">
            <v>0</v>
          </cell>
          <cell r="J1688">
            <v>0</v>
          </cell>
          <cell r="K1688">
            <v>0</v>
          </cell>
        </row>
        <row r="1689">
          <cell r="F1689">
            <v>0</v>
          </cell>
          <cell r="G1689">
            <v>0</v>
          </cell>
          <cell r="H1689">
            <v>0</v>
          </cell>
          <cell r="I1689">
            <v>0</v>
          </cell>
          <cell r="J1689">
            <v>0</v>
          </cell>
          <cell r="K1689">
            <v>0</v>
          </cell>
        </row>
        <row r="1690">
          <cell r="F1690">
            <v>0</v>
          </cell>
          <cell r="G1690">
            <v>0</v>
          </cell>
          <cell r="H1690">
            <v>0</v>
          </cell>
          <cell r="I1690">
            <v>0</v>
          </cell>
          <cell r="J1690">
            <v>0</v>
          </cell>
          <cell r="K1690">
            <v>0</v>
          </cell>
        </row>
        <row r="1691">
          <cell r="F1691">
            <v>5096747.95</v>
          </cell>
          <cell r="G1691">
            <v>0</v>
          </cell>
          <cell r="H1691">
            <v>5096747.95</v>
          </cell>
          <cell r="I1691">
            <v>0</v>
          </cell>
          <cell r="J1691">
            <v>5096747.95</v>
          </cell>
          <cell r="K1691">
            <v>1738943</v>
          </cell>
        </row>
        <row r="1692">
          <cell r="F1692">
            <v>0</v>
          </cell>
          <cell r="G1692">
            <v>0</v>
          </cell>
          <cell r="H1692">
            <v>0</v>
          </cell>
          <cell r="I1692">
            <v>0</v>
          </cell>
          <cell r="J1692">
            <v>0</v>
          </cell>
          <cell r="K1692">
            <v>48241</v>
          </cell>
        </row>
        <row r="1693">
          <cell r="F1693">
            <v>0</v>
          </cell>
          <cell r="G1693">
            <v>0</v>
          </cell>
          <cell r="H1693">
            <v>0</v>
          </cell>
          <cell r="I1693">
            <v>0</v>
          </cell>
          <cell r="J1693">
            <v>0</v>
          </cell>
          <cell r="K1693">
            <v>0</v>
          </cell>
        </row>
        <row r="1694">
          <cell r="F1694">
            <v>0</v>
          </cell>
          <cell r="G1694">
            <v>0</v>
          </cell>
          <cell r="H1694">
            <v>0</v>
          </cell>
          <cell r="I1694">
            <v>0</v>
          </cell>
          <cell r="J1694">
            <v>0</v>
          </cell>
          <cell r="K1694">
            <v>11507</v>
          </cell>
        </row>
        <row r="1695">
          <cell r="F1695">
            <v>0</v>
          </cell>
          <cell r="G1695">
            <v>0</v>
          </cell>
          <cell r="H1695">
            <v>0</v>
          </cell>
          <cell r="I1695">
            <v>0</v>
          </cell>
          <cell r="J1695">
            <v>0</v>
          </cell>
          <cell r="K1695">
            <v>47984</v>
          </cell>
        </row>
        <row r="1696">
          <cell r="F1696">
            <v>0</v>
          </cell>
          <cell r="G1696">
            <v>0</v>
          </cell>
          <cell r="H1696">
            <v>0</v>
          </cell>
          <cell r="I1696">
            <v>0</v>
          </cell>
          <cell r="J1696">
            <v>0</v>
          </cell>
          <cell r="K1696">
            <v>107732</v>
          </cell>
        </row>
        <row r="1697">
          <cell r="F1697">
            <v>5844498.4000000004</v>
          </cell>
          <cell r="G1697">
            <v>0</v>
          </cell>
          <cell r="H1697">
            <v>5844498.4000000004</v>
          </cell>
          <cell r="I1697">
            <v>0</v>
          </cell>
          <cell r="J1697">
            <v>5844498.4000000004</v>
          </cell>
          <cell r="K1697">
            <v>5077358.87</v>
          </cell>
        </row>
        <row r="1699">
          <cell r="F1699">
            <v>168966.93</v>
          </cell>
          <cell r="G1699">
            <v>0</v>
          </cell>
          <cell r="H1699">
            <v>168966.93</v>
          </cell>
          <cell r="I1699">
            <v>0</v>
          </cell>
          <cell r="J1699">
            <v>168966.93</v>
          </cell>
          <cell r="K1699">
            <v>168967</v>
          </cell>
        </row>
        <row r="1700">
          <cell r="F1700">
            <v>168966.93</v>
          </cell>
          <cell r="G1700">
            <v>0</v>
          </cell>
          <cell r="H1700">
            <v>168966.93</v>
          </cell>
          <cell r="I1700">
            <v>0</v>
          </cell>
          <cell r="J1700">
            <v>168966.93</v>
          </cell>
          <cell r="K1700">
            <v>168967</v>
          </cell>
        </row>
        <row r="1701">
          <cell r="F1701">
            <v>0</v>
          </cell>
          <cell r="G1701">
            <v>0</v>
          </cell>
          <cell r="H1701">
            <v>0</v>
          </cell>
          <cell r="I1701">
            <v>0</v>
          </cell>
          <cell r="J1701">
            <v>0</v>
          </cell>
          <cell r="K1701">
            <v>52252</v>
          </cell>
        </row>
        <row r="1702">
          <cell r="F1702">
            <v>0</v>
          </cell>
          <cell r="G1702">
            <v>0</v>
          </cell>
          <cell r="H1702">
            <v>0</v>
          </cell>
          <cell r="I1702">
            <v>0</v>
          </cell>
          <cell r="J1702">
            <v>0</v>
          </cell>
          <cell r="K1702">
            <v>142674</v>
          </cell>
        </row>
        <row r="1703">
          <cell r="F1703">
            <v>0</v>
          </cell>
          <cell r="G1703">
            <v>0</v>
          </cell>
          <cell r="H1703">
            <v>0</v>
          </cell>
          <cell r="I1703">
            <v>0</v>
          </cell>
          <cell r="J1703">
            <v>0</v>
          </cell>
          <cell r="K1703">
            <v>194926</v>
          </cell>
        </row>
        <row r="1704">
          <cell r="F1704">
            <v>0</v>
          </cell>
          <cell r="G1704">
            <v>0</v>
          </cell>
          <cell r="H1704">
            <v>0</v>
          </cell>
          <cell r="I1704">
            <v>0</v>
          </cell>
          <cell r="J1704">
            <v>0</v>
          </cell>
          <cell r="K1704">
            <v>540000</v>
          </cell>
        </row>
        <row r="1705">
          <cell r="F1705">
            <v>0</v>
          </cell>
          <cell r="G1705">
            <v>0</v>
          </cell>
          <cell r="H1705">
            <v>0</v>
          </cell>
          <cell r="I1705">
            <v>0</v>
          </cell>
          <cell r="J1705">
            <v>0</v>
          </cell>
          <cell r="K1705">
            <v>0</v>
          </cell>
        </row>
        <row r="1706">
          <cell r="F1706">
            <v>0</v>
          </cell>
          <cell r="G1706">
            <v>0</v>
          </cell>
          <cell r="H1706">
            <v>0</v>
          </cell>
          <cell r="I1706">
            <v>0</v>
          </cell>
          <cell r="J1706">
            <v>0</v>
          </cell>
          <cell r="K1706">
            <v>540000</v>
          </cell>
        </row>
        <row r="1707">
          <cell r="F1707">
            <v>8338.66</v>
          </cell>
          <cell r="G1707">
            <v>0</v>
          </cell>
          <cell r="H1707">
            <v>8338.66</v>
          </cell>
          <cell r="I1707">
            <v>0</v>
          </cell>
          <cell r="J1707">
            <v>8338.66</v>
          </cell>
          <cell r="K1707">
            <v>8339</v>
          </cell>
        </row>
        <row r="1708">
          <cell r="F1708">
            <v>8338.66</v>
          </cell>
          <cell r="G1708">
            <v>0</v>
          </cell>
          <cell r="H1708">
            <v>8338.66</v>
          </cell>
          <cell r="I1708">
            <v>0</v>
          </cell>
          <cell r="J1708">
            <v>8338.66</v>
          </cell>
          <cell r="K1708">
            <v>8339</v>
          </cell>
        </row>
        <row r="1709">
          <cell r="F1709">
            <v>0</v>
          </cell>
          <cell r="G1709">
            <v>0</v>
          </cell>
          <cell r="H1709">
            <v>0</v>
          </cell>
          <cell r="I1709">
            <v>0</v>
          </cell>
          <cell r="J1709">
            <v>0</v>
          </cell>
          <cell r="K1709">
            <v>888000</v>
          </cell>
        </row>
        <row r="1710">
          <cell r="F1710">
            <v>0</v>
          </cell>
          <cell r="G1710">
            <v>0</v>
          </cell>
          <cell r="H1710">
            <v>0</v>
          </cell>
          <cell r="I1710">
            <v>0</v>
          </cell>
          <cell r="J1710">
            <v>0</v>
          </cell>
          <cell r="K1710">
            <v>0</v>
          </cell>
        </row>
        <row r="1711">
          <cell r="F1711">
            <v>0</v>
          </cell>
          <cell r="G1711">
            <v>0</v>
          </cell>
          <cell r="H1711">
            <v>0</v>
          </cell>
          <cell r="I1711">
            <v>0</v>
          </cell>
          <cell r="J1711">
            <v>0</v>
          </cell>
          <cell r="K1711">
            <v>888000</v>
          </cell>
        </row>
        <row r="1712">
          <cell r="F1712">
            <v>502502.34</v>
          </cell>
          <cell r="G1712">
            <v>0</v>
          </cell>
          <cell r="H1712">
            <v>502502.34</v>
          </cell>
          <cell r="I1712">
            <v>0</v>
          </cell>
          <cell r="J1712">
            <v>502502.34</v>
          </cell>
          <cell r="K1712">
            <v>346698</v>
          </cell>
        </row>
        <row r="1713">
          <cell r="F1713">
            <v>103099.49</v>
          </cell>
          <cell r="G1713">
            <v>0</v>
          </cell>
          <cell r="H1713">
            <v>103099.49</v>
          </cell>
          <cell r="I1713">
            <v>0</v>
          </cell>
          <cell r="J1713">
            <v>103099.49</v>
          </cell>
          <cell r="K1713">
            <v>0</v>
          </cell>
        </row>
        <row r="1714">
          <cell r="F1714">
            <v>2500</v>
          </cell>
          <cell r="G1714">
            <v>0</v>
          </cell>
          <cell r="H1714">
            <v>2500</v>
          </cell>
          <cell r="I1714">
            <v>0</v>
          </cell>
          <cell r="J1714">
            <v>2500</v>
          </cell>
          <cell r="K1714">
            <v>0</v>
          </cell>
        </row>
        <row r="1715">
          <cell r="F1715">
            <v>0</v>
          </cell>
          <cell r="G1715">
            <v>0</v>
          </cell>
          <cell r="H1715">
            <v>0</v>
          </cell>
          <cell r="I1715">
            <v>0</v>
          </cell>
          <cell r="J1715">
            <v>0</v>
          </cell>
          <cell r="K1715">
            <v>0</v>
          </cell>
        </row>
        <row r="1716">
          <cell r="F1716">
            <v>0</v>
          </cell>
          <cell r="G1716">
            <v>0</v>
          </cell>
          <cell r="H1716">
            <v>0</v>
          </cell>
          <cell r="I1716">
            <v>0</v>
          </cell>
          <cell r="J1716">
            <v>0</v>
          </cell>
          <cell r="K1716">
            <v>0</v>
          </cell>
        </row>
        <row r="1717">
          <cell r="F1717">
            <v>608101.82999999996</v>
          </cell>
          <cell r="G1717">
            <v>0</v>
          </cell>
          <cell r="H1717">
            <v>608101.82999999996</v>
          </cell>
          <cell r="I1717">
            <v>0</v>
          </cell>
          <cell r="J1717">
            <v>608101.82999999996</v>
          </cell>
          <cell r="K1717">
            <v>346698</v>
          </cell>
        </row>
        <row r="1718">
          <cell r="F1718">
            <v>0</v>
          </cell>
          <cell r="G1718">
            <v>0</v>
          </cell>
          <cell r="H1718">
            <v>0</v>
          </cell>
          <cell r="I1718">
            <v>0</v>
          </cell>
          <cell r="J1718">
            <v>0</v>
          </cell>
          <cell r="K1718">
            <v>585700</v>
          </cell>
        </row>
        <row r="1719">
          <cell r="F1719">
            <v>0</v>
          </cell>
          <cell r="G1719">
            <v>0</v>
          </cell>
          <cell r="H1719">
            <v>0</v>
          </cell>
          <cell r="I1719">
            <v>0</v>
          </cell>
          <cell r="J1719">
            <v>0</v>
          </cell>
          <cell r="K1719">
            <v>2500</v>
          </cell>
        </row>
        <row r="1720">
          <cell r="F1720">
            <v>0</v>
          </cell>
          <cell r="G1720">
            <v>0</v>
          </cell>
          <cell r="H1720">
            <v>0</v>
          </cell>
          <cell r="I1720">
            <v>0</v>
          </cell>
          <cell r="J1720">
            <v>0</v>
          </cell>
          <cell r="K1720">
            <v>588200</v>
          </cell>
        </row>
        <row r="1721">
          <cell r="F1721">
            <v>785407.42</v>
          </cell>
          <cell r="G1721">
            <v>0</v>
          </cell>
          <cell r="H1721">
            <v>785407.42</v>
          </cell>
          <cell r="I1721">
            <v>0</v>
          </cell>
          <cell r="J1721">
            <v>785407.42</v>
          </cell>
          <cell r="K1721">
            <v>2735130</v>
          </cell>
        </row>
        <row r="1723">
          <cell r="F1723">
            <v>0</v>
          </cell>
          <cell r="G1723">
            <v>0</v>
          </cell>
          <cell r="H1723">
            <v>0</v>
          </cell>
          <cell r="I1723">
            <v>0</v>
          </cell>
          <cell r="J1723">
            <v>0</v>
          </cell>
          <cell r="K1723">
            <v>0</v>
          </cell>
        </row>
        <row r="1724">
          <cell r="F1724">
            <v>0</v>
          </cell>
          <cell r="G1724">
            <v>0</v>
          </cell>
          <cell r="H1724">
            <v>0</v>
          </cell>
          <cell r="I1724">
            <v>0</v>
          </cell>
          <cell r="J1724">
            <v>0</v>
          </cell>
          <cell r="K1724">
            <v>0</v>
          </cell>
        </row>
        <row r="1725">
          <cell r="F1725">
            <v>0</v>
          </cell>
          <cell r="G1725">
            <v>0</v>
          </cell>
          <cell r="H1725">
            <v>0</v>
          </cell>
          <cell r="I1725">
            <v>0</v>
          </cell>
          <cell r="J1725">
            <v>0</v>
          </cell>
          <cell r="K1725">
            <v>570000</v>
          </cell>
        </row>
        <row r="1726">
          <cell r="F1726">
            <v>0</v>
          </cell>
          <cell r="G1726">
            <v>0</v>
          </cell>
          <cell r="H1726">
            <v>0</v>
          </cell>
          <cell r="I1726">
            <v>0</v>
          </cell>
          <cell r="J1726">
            <v>0</v>
          </cell>
          <cell r="K1726">
            <v>0</v>
          </cell>
        </row>
        <row r="1727">
          <cell r="F1727">
            <v>0</v>
          </cell>
          <cell r="G1727">
            <v>0</v>
          </cell>
          <cell r="H1727">
            <v>0</v>
          </cell>
          <cell r="I1727">
            <v>0</v>
          </cell>
          <cell r="J1727">
            <v>0</v>
          </cell>
          <cell r="K1727">
            <v>1436820</v>
          </cell>
        </row>
        <row r="1728">
          <cell r="F1728">
            <v>156707.01999999999</v>
          </cell>
          <cell r="G1728">
            <v>0</v>
          </cell>
          <cell r="H1728">
            <v>156707.01999999999</v>
          </cell>
          <cell r="I1728">
            <v>0</v>
          </cell>
          <cell r="J1728">
            <v>156707.01999999999</v>
          </cell>
          <cell r="K1728">
            <v>0</v>
          </cell>
        </row>
        <row r="1729">
          <cell r="F1729">
            <v>156707.01999999999</v>
          </cell>
          <cell r="G1729">
            <v>0</v>
          </cell>
          <cell r="H1729">
            <v>156707.01999999999</v>
          </cell>
          <cell r="I1729">
            <v>0</v>
          </cell>
          <cell r="J1729">
            <v>156707.01999999999</v>
          </cell>
          <cell r="K1729">
            <v>2006820</v>
          </cell>
        </row>
        <row r="1730">
          <cell r="F1730">
            <v>0</v>
          </cell>
          <cell r="G1730">
            <v>0</v>
          </cell>
          <cell r="H1730">
            <v>0</v>
          </cell>
          <cell r="I1730">
            <v>0</v>
          </cell>
          <cell r="J1730">
            <v>0</v>
          </cell>
          <cell r="K1730">
            <v>393646</v>
          </cell>
        </row>
        <row r="1731">
          <cell r="F1731">
            <v>0</v>
          </cell>
          <cell r="G1731">
            <v>0</v>
          </cell>
          <cell r="H1731">
            <v>0</v>
          </cell>
          <cell r="I1731">
            <v>0</v>
          </cell>
          <cell r="J1731">
            <v>0</v>
          </cell>
          <cell r="K1731">
            <v>43060</v>
          </cell>
        </row>
        <row r="1732">
          <cell r="F1732">
            <v>0</v>
          </cell>
          <cell r="G1732">
            <v>0</v>
          </cell>
          <cell r="H1732">
            <v>0</v>
          </cell>
          <cell r="I1732">
            <v>0</v>
          </cell>
          <cell r="J1732">
            <v>0</v>
          </cell>
          <cell r="K1732">
            <v>3032</v>
          </cell>
        </row>
        <row r="1733">
          <cell r="F1733">
            <v>0</v>
          </cell>
          <cell r="G1733">
            <v>0</v>
          </cell>
          <cell r="H1733">
            <v>0</v>
          </cell>
          <cell r="I1733">
            <v>0</v>
          </cell>
          <cell r="J1733">
            <v>0</v>
          </cell>
          <cell r="K1733">
            <v>35360</v>
          </cell>
        </row>
        <row r="1734">
          <cell r="F1734">
            <v>0</v>
          </cell>
          <cell r="G1734">
            <v>0</v>
          </cell>
          <cell r="H1734">
            <v>0</v>
          </cell>
          <cell r="I1734">
            <v>0</v>
          </cell>
          <cell r="J1734">
            <v>0</v>
          </cell>
          <cell r="K1734">
            <v>36129</v>
          </cell>
        </row>
        <row r="1735">
          <cell r="F1735">
            <v>0</v>
          </cell>
          <cell r="G1735">
            <v>0</v>
          </cell>
          <cell r="H1735">
            <v>0</v>
          </cell>
          <cell r="I1735">
            <v>0</v>
          </cell>
          <cell r="J1735">
            <v>0</v>
          </cell>
          <cell r="K1735">
            <v>0</v>
          </cell>
        </row>
        <row r="1736">
          <cell r="F1736">
            <v>0</v>
          </cell>
          <cell r="G1736">
            <v>0</v>
          </cell>
          <cell r="H1736">
            <v>0</v>
          </cell>
          <cell r="I1736">
            <v>0</v>
          </cell>
          <cell r="J1736">
            <v>0</v>
          </cell>
          <cell r="K1736">
            <v>1063760</v>
          </cell>
        </row>
        <row r="1737">
          <cell r="F1737">
            <v>0</v>
          </cell>
          <cell r="G1737">
            <v>0</v>
          </cell>
          <cell r="H1737">
            <v>0</v>
          </cell>
          <cell r="I1737">
            <v>0</v>
          </cell>
          <cell r="J1737">
            <v>0</v>
          </cell>
          <cell r="K1737">
            <v>0</v>
          </cell>
        </row>
        <row r="1738">
          <cell r="F1738">
            <v>28754722.34</v>
          </cell>
          <cell r="G1738">
            <v>0</v>
          </cell>
          <cell r="H1738">
            <v>28754722.34</v>
          </cell>
          <cell r="I1738">
            <v>0</v>
          </cell>
          <cell r="J1738">
            <v>28754722.34</v>
          </cell>
          <cell r="K1738">
            <v>0</v>
          </cell>
        </row>
        <row r="1739">
          <cell r="F1739">
            <v>28754722.34</v>
          </cell>
          <cell r="G1739">
            <v>0</v>
          </cell>
          <cell r="H1739">
            <v>28754722.34</v>
          </cell>
          <cell r="I1739">
            <v>0</v>
          </cell>
          <cell r="J1739">
            <v>28754722.34</v>
          </cell>
          <cell r="K1739">
            <v>1574987</v>
          </cell>
        </row>
        <row r="1740">
          <cell r="F1740">
            <v>0</v>
          </cell>
          <cell r="G1740">
            <v>0</v>
          </cell>
          <cell r="H1740">
            <v>0</v>
          </cell>
          <cell r="I1740">
            <v>0</v>
          </cell>
          <cell r="J1740">
            <v>0</v>
          </cell>
          <cell r="K1740">
            <v>4303613</v>
          </cell>
        </row>
        <row r="1741">
          <cell r="F1741">
            <v>0</v>
          </cell>
          <cell r="G1741">
            <v>0</v>
          </cell>
          <cell r="H1741">
            <v>0</v>
          </cell>
          <cell r="I1741">
            <v>0</v>
          </cell>
          <cell r="J1741">
            <v>0</v>
          </cell>
          <cell r="K1741">
            <v>0</v>
          </cell>
        </row>
        <row r="1742">
          <cell r="F1742">
            <v>0</v>
          </cell>
          <cell r="G1742">
            <v>0</v>
          </cell>
          <cell r="H1742">
            <v>0</v>
          </cell>
          <cell r="I1742">
            <v>0</v>
          </cell>
          <cell r="J1742">
            <v>0</v>
          </cell>
          <cell r="K1742">
            <v>739</v>
          </cell>
        </row>
        <row r="1743">
          <cell r="F1743">
            <v>0</v>
          </cell>
          <cell r="G1743">
            <v>0</v>
          </cell>
          <cell r="H1743">
            <v>0</v>
          </cell>
          <cell r="I1743">
            <v>0</v>
          </cell>
          <cell r="J1743">
            <v>0</v>
          </cell>
          <cell r="K1743">
            <v>3930316</v>
          </cell>
        </row>
        <row r="1744">
          <cell r="F1744">
            <v>3678991.25</v>
          </cell>
          <cell r="G1744">
            <v>0</v>
          </cell>
          <cell r="H1744">
            <v>3678991.25</v>
          </cell>
          <cell r="I1744">
            <v>0</v>
          </cell>
          <cell r="J1744">
            <v>3678991.25</v>
          </cell>
          <cell r="K1744">
            <v>0</v>
          </cell>
        </row>
        <row r="1745">
          <cell r="F1745">
            <v>0</v>
          </cell>
          <cell r="G1745">
            <v>0</v>
          </cell>
          <cell r="H1745">
            <v>0</v>
          </cell>
          <cell r="I1745">
            <v>0</v>
          </cell>
          <cell r="J1745">
            <v>0</v>
          </cell>
          <cell r="K1745">
            <v>0</v>
          </cell>
        </row>
        <row r="1746">
          <cell r="F1746">
            <v>3678991.25</v>
          </cell>
          <cell r="G1746">
            <v>0</v>
          </cell>
          <cell r="H1746">
            <v>3678991.25</v>
          </cell>
          <cell r="I1746">
            <v>0</v>
          </cell>
          <cell r="J1746">
            <v>3678991.25</v>
          </cell>
          <cell r="K1746">
            <v>8234668</v>
          </cell>
        </row>
        <row r="1747">
          <cell r="F1747">
            <v>0</v>
          </cell>
          <cell r="G1747">
            <v>0</v>
          </cell>
          <cell r="H1747">
            <v>0</v>
          </cell>
          <cell r="I1747">
            <v>0</v>
          </cell>
          <cell r="J1747">
            <v>0</v>
          </cell>
          <cell r="K1747">
            <v>618202</v>
          </cell>
        </row>
        <row r="1748">
          <cell r="F1748">
            <v>0</v>
          </cell>
          <cell r="G1748">
            <v>0</v>
          </cell>
          <cell r="H1748">
            <v>0</v>
          </cell>
          <cell r="I1748">
            <v>0</v>
          </cell>
          <cell r="J1748">
            <v>0</v>
          </cell>
          <cell r="K1748">
            <v>6213021</v>
          </cell>
        </row>
        <row r="1749">
          <cell r="F1749">
            <v>7465407.7599999998</v>
          </cell>
          <cell r="G1749">
            <v>0</v>
          </cell>
          <cell r="H1749">
            <v>7465407.7599999998</v>
          </cell>
          <cell r="I1749">
            <v>0</v>
          </cell>
          <cell r="J1749">
            <v>7465407.7599999998</v>
          </cell>
          <cell r="K1749">
            <v>0</v>
          </cell>
        </row>
        <row r="1750">
          <cell r="F1750">
            <v>0</v>
          </cell>
          <cell r="G1750">
            <v>0</v>
          </cell>
          <cell r="H1750">
            <v>0</v>
          </cell>
          <cell r="I1750">
            <v>0</v>
          </cell>
          <cell r="J1750">
            <v>0</v>
          </cell>
          <cell r="K1750">
            <v>0</v>
          </cell>
        </row>
        <row r="1751">
          <cell r="F1751">
            <v>7465407.7599999998</v>
          </cell>
          <cell r="G1751">
            <v>0</v>
          </cell>
          <cell r="H1751">
            <v>7465407.7599999998</v>
          </cell>
          <cell r="I1751">
            <v>0</v>
          </cell>
          <cell r="J1751">
            <v>7465407.7599999998</v>
          </cell>
          <cell r="K1751">
            <v>6831223</v>
          </cell>
        </row>
        <row r="1752">
          <cell r="F1752">
            <v>0</v>
          </cell>
          <cell r="G1752">
            <v>0</v>
          </cell>
          <cell r="H1752">
            <v>0</v>
          </cell>
          <cell r="I1752">
            <v>0</v>
          </cell>
          <cell r="J1752">
            <v>0</v>
          </cell>
          <cell r="K1752">
            <v>333516</v>
          </cell>
        </row>
        <row r="1753">
          <cell r="F1753">
            <v>0</v>
          </cell>
          <cell r="G1753">
            <v>0</v>
          </cell>
          <cell r="H1753">
            <v>0</v>
          </cell>
          <cell r="I1753">
            <v>0</v>
          </cell>
          <cell r="J1753">
            <v>0</v>
          </cell>
          <cell r="K1753">
            <v>4532788</v>
          </cell>
        </row>
        <row r="1754">
          <cell r="F1754">
            <v>1983875.95</v>
          </cell>
          <cell r="G1754">
            <v>0</v>
          </cell>
          <cell r="H1754">
            <v>1983875.95</v>
          </cell>
          <cell r="I1754">
            <v>0</v>
          </cell>
          <cell r="J1754">
            <v>1983875.95</v>
          </cell>
          <cell r="K1754">
            <v>0</v>
          </cell>
        </row>
        <row r="1755">
          <cell r="F1755">
            <v>1983875.95</v>
          </cell>
          <cell r="G1755">
            <v>0</v>
          </cell>
          <cell r="H1755">
            <v>1983875.95</v>
          </cell>
          <cell r="I1755">
            <v>0</v>
          </cell>
          <cell r="J1755">
            <v>1983875.95</v>
          </cell>
          <cell r="K1755">
            <v>4866304</v>
          </cell>
        </row>
        <row r="1756">
          <cell r="F1756">
            <v>774898.41</v>
          </cell>
          <cell r="G1756">
            <v>0</v>
          </cell>
          <cell r="H1756">
            <v>774898.41</v>
          </cell>
          <cell r="I1756">
            <v>0</v>
          </cell>
          <cell r="J1756">
            <v>774898.41</v>
          </cell>
          <cell r="K1756">
            <v>774898</v>
          </cell>
        </row>
        <row r="1757">
          <cell r="F1757">
            <v>226568.42</v>
          </cell>
          <cell r="G1757">
            <v>0</v>
          </cell>
          <cell r="H1757">
            <v>226568.42</v>
          </cell>
          <cell r="I1757">
            <v>0</v>
          </cell>
          <cell r="J1757">
            <v>226568.42</v>
          </cell>
          <cell r="K1757">
            <v>180105</v>
          </cell>
        </row>
        <row r="1758">
          <cell r="F1758">
            <v>0</v>
          </cell>
          <cell r="G1758">
            <v>0</v>
          </cell>
          <cell r="H1758">
            <v>0</v>
          </cell>
          <cell r="I1758">
            <v>0</v>
          </cell>
          <cell r="J1758">
            <v>0</v>
          </cell>
          <cell r="K1758">
            <v>0</v>
          </cell>
        </row>
        <row r="1759">
          <cell r="F1759">
            <v>0</v>
          </cell>
          <cell r="G1759">
            <v>0</v>
          </cell>
          <cell r="H1759">
            <v>0</v>
          </cell>
          <cell r="I1759">
            <v>0</v>
          </cell>
          <cell r="J1759">
            <v>0</v>
          </cell>
          <cell r="K1759">
            <v>0</v>
          </cell>
        </row>
        <row r="1760">
          <cell r="F1760">
            <v>0</v>
          </cell>
          <cell r="G1760">
            <v>0</v>
          </cell>
          <cell r="H1760">
            <v>0</v>
          </cell>
          <cell r="I1760">
            <v>0</v>
          </cell>
          <cell r="J1760">
            <v>0</v>
          </cell>
          <cell r="K1760">
            <v>0</v>
          </cell>
        </row>
        <row r="1761">
          <cell r="F1761">
            <v>0</v>
          </cell>
          <cell r="G1761">
            <v>0</v>
          </cell>
          <cell r="H1761">
            <v>0</v>
          </cell>
          <cell r="I1761">
            <v>0</v>
          </cell>
          <cell r="J1761">
            <v>0</v>
          </cell>
          <cell r="K1761">
            <v>0</v>
          </cell>
        </row>
        <row r="1762">
          <cell r="F1762">
            <v>0</v>
          </cell>
          <cell r="G1762">
            <v>0</v>
          </cell>
          <cell r="H1762">
            <v>0</v>
          </cell>
          <cell r="I1762">
            <v>0</v>
          </cell>
          <cell r="J1762">
            <v>0</v>
          </cell>
          <cell r="K1762">
            <v>0</v>
          </cell>
        </row>
        <row r="1763">
          <cell r="F1763">
            <v>1001466.83</v>
          </cell>
          <cell r="G1763">
            <v>0</v>
          </cell>
          <cell r="H1763">
            <v>1001466.83</v>
          </cell>
          <cell r="I1763">
            <v>0</v>
          </cell>
          <cell r="J1763">
            <v>1001466.83</v>
          </cell>
          <cell r="K1763">
            <v>955003</v>
          </cell>
        </row>
        <row r="1764">
          <cell r="F1764">
            <v>0</v>
          </cell>
          <cell r="G1764">
            <v>0</v>
          </cell>
          <cell r="H1764">
            <v>0</v>
          </cell>
          <cell r="I1764">
            <v>0</v>
          </cell>
          <cell r="J1764">
            <v>0</v>
          </cell>
          <cell r="K1764">
            <v>682963</v>
          </cell>
        </row>
        <row r="1765">
          <cell r="F1765">
            <v>0</v>
          </cell>
          <cell r="G1765">
            <v>0</v>
          </cell>
          <cell r="H1765">
            <v>0</v>
          </cell>
          <cell r="I1765">
            <v>0</v>
          </cell>
          <cell r="J1765">
            <v>0</v>
          </cell>
          <cell r="K1765">
            <v>110674</v>
          </cell>
        </row>
        <row r="1766">
          <cell r="F1766">
            <v>0</v>
          </cell>
          <cell r="G1766">
            <v>0</v>
          </cell>
          <cell r="H1766">
            <v>0</v>
          </cell>
          <cell r="I1766">
            <v>0</v>
          </cell>
          <cell r="J1766">
            <v>0</v>
          </cell>
          <cell r="K1766">
            <v>350000</v>
          </cell>
        </row>
        <row r="1767">
          <cell r="F1767">
            <v>0</v>
          </cell>
          <cell r="G1767">
            <v>0</v>
          </cell>
          <cell r="H1767">
            <v>0</v>
          </cell>
          <cell r="I1767">
            <v>0</v>
          </cell>
          <cell r="J1767">
            <v>0</v>
          </cell>
          <cell r="K1767">
            <v>3008234</v>
          </cell>
        </row>
        <row r="1768">
          <cell r="F1768">
            <v>0</v>
          </cell>
          <cell r="G1768">
            <v>0</v>
          </cell>
          <cell r="H1768">
            <v>0</v>
          </cell>
          <cell r="I1768">
            <v>0</v>
          </cell>
          <cell r="J1768">
            <v>0</v>
          </cell>
          <cell r="K1768">
            <v>4151871</v>
          </cell>
        </row>
        <row r="1769">
          <cell r="F1769">
            <v>43041171.149999999</v>
          </cell>
          <cell r="G1769">
            <v>0</v>
          </cell>
          <cell r="H1769">
            <v>43041171.149999999</v>
          </cell>
          <cell r="I1769">
            <v>0</v>
          </cell>
          <cell r="J1769">
            <v>43041171.149999999</v>
          </cell>
          <cell r="K1769">
            <v>28620876</v>
          </cell>
        </row>
        <row r="1771">
          <cell r="F1771">
            <v>1058023.6200000001</v>
          </cell>
          <cell r="G1771">
            <v>0</v>
          </cell>
          <cell r="H1771">
            <v>1058023.6200000001</v>
          </cell>
          <cell r="I1771">
            <v>0</v>
          </cell>
          <cell r="J1771">
            <v>1058023.6200000001</v>
          </cell>
          <cell r="K1771">
            <v>1053530</v>
          </cell>
        </row>
        <row r="1772">
          <cell r="F1772">
            <v>0</v>
          </cell>
          <cell r="G1772">
            <v>0</v>
          </cell>
          <cell r="H1772">
            <v>0</v>
          </cell>
          <cell r="I1772">
            <v>0</v>
          </cell>
          <cell r="J1772">
            <v>0</v>
          </cell>
          <cell r="K1772">
            <v>423996</v>
          </cell>
        </row>
        <row r="1773">
          <cell r="F1773">
            <v>2605956.73</v>
          </cell>
          <cell r="G1773">
            <v>0</v>
          </cell>
          <cell r="H1773">
            <v>2605956.73</v>
          </cell>
          <cell r="I1773">
            <v>0</v>
          </cell>
          <cell r="J1773">
            <v>2605956.73</v>
          </cell>
          <cell r="K1773">
            <v>2605957</v>
          </cell>
        </row>
        <row r="1774">
          <cell r="F1774">
            <v>26825281.940000001</v>
          </cell>
          <cell r="G1774">
            <v>0</v>
          </cell>
          <cell r="H1774">
            <v>26825281.940000001</v>
          </cell>
          <cell r="I1774">
            <v>0</v>
          </cell>
          <cell r="J1774">
            <v>26825281.940000001</v>
          </cell>
          <cell r="K1774">
            <v>31073244</v>
          </cell>
        </row>
        <row r="1775">
          <cell r="F1775">
            <v>0</v>
          </cell>
          <cell r="G1775">
            <v>0</v>
          </cell>
          <cell r="H1775">
            <v>0</v>
          </cell>
          <cell r="I1775">
            <v>0</v>
          </cell>
          <cell r="J1775">
            <v>0</v>
          </cell>
          <cell r="K1775">
            <v>0</v>
          </cell>
        </row>
        <row r="1776">
          <cell r="F1776">
            <v>0</v>
          </cell>
          <cell r="G1776">
            <v>0</v>
          </cell>
          <cell r="H1776">
            <v>0</v>
          </cell>
          <cell r="I1776">
            <v>0</v>
          </cell>
          <cell r="J1776">
            <v>0</v>
          </cell>
          <cell r="K1776">
            <v>0</v>
          </cell>
        </row>
        <row r="1777">
          <cell r="F1777">
            <v>0</v>
          </cell>
          <cell r="G1777">
            <v>0</v>
          </cell>
          <cell r="H1777">
            <v>0</v>
          </cell>
          <cell r="I1777">
            <v>0</v>
          </cell>
          <cell r="J1777">
            <v>0</v>
          </cell>
          <cell r="K1777">
            <v>0</v>
          </cell>
        </row>
        <row r="1778">
          <cell r="F1778">
            <v>0</v>
          </cell>
          <cell r="G1778">
            <v>0</v>
          </cell>
          <cell r="H1778">
            <v>0</v>
          </cell>
          <cell r="I1778">
            <v>0</v>
          </cell>
          <cell r="J1778">
            <v>0</v>
          </cell>
          <cell r="K1778">
            <v>0</v>
          </cell>
        </row>
        <row r="1779">
          <cell r="F1779">
            <v>0</v>
          </cell>
          <cell r="G1779">
            <v>0</v>
          </cell>
          <cell r="H1779">
            <v>0</v>
          </cell>
          <cell r="I1779">
            <v>0</v>
          </cell>
          <cell r="J1779">
            <v>0</v>
          </cell>
          <cell r="K1779">
            <v>0</v>
          </cell>
        </row>
        <row r="1780">
          <cell r="F1780">
            <v>30489262.290000003</v>
          </cell>
          <cell r="G1780">
            <v>0</v>
          </cell>
          <cell r="H1780">
            <v>30489262.290000003</v>
          </cell>
          <cell r="I1780">
            <v>0</v>
          </cell>
          <cell r="J1780">
            <v>30489262.290000003</v>
          </cell>
          <cell r="K1780">
            <v>35156727</v>
          </cell>
        </row>
        <row r="1781">
          <cell r="F1781">
            <v>30489262.290000003</v>
          </cell>
          <cell r="G1781">
            <v>0</v>
          </cell>
          <cell r="H1781">
            <v>30489262.290000003</v>
          </cell>
          <cell r="I1781">
            <v>0</v>
          </cell>
          <cell r="J1781">
            <v>30489262.290000003</v>
          </cell>
          <cell r="K1781">
            <v>35156727</v>
          </cell>
        </row>
        <row r="1783">
          <cell r="F1783">
            <v>0</v>
          </cell>
          <cell r="G1783">
            <v>0</v>
          </cell>
          <cell r="H1783">
            <v>0</v>
          </cell>
          <cell r="I1783">
            <v>0</v>
          </cell>
          <cell r="J1783">
            <v>0</v>
          </cell>
          <cell r="K1783">
            <v>-64854</v>
          </cell>
        </row>
        <row r="1784">
          <cell r="F1784">
            <v>0</v>
          </cell>
          <cell r="G1784">
            <v>0</v>
          </cell>
          <cell r="H1784">
            <v>0</v>
          </cell>
          <cell r="I1784">
            <v>0</v>
          </cell>
          <cell r="J1784">
            <v>0</v>
          </cell>
          <cell r="K1784">
            <v>-365</v>
          </cell>
        </row>
        <row r="1785">
          <cell r="F1785">
            <v>0</v>
          </cell>
          <cell r="G1785">
            <v>0</v>
          </cell>
          <cell r="H1785">
            <v>0</v>
          </cell>
          <cell r="I1785">
            <v>0</v>
          </cell>
          <cell r="J1785">
            <v>0</v>
          </cell>
          <cell r="K1785">
            <v>-1854</v>
          </cell>
        </row>
        <row r="1786">
          <cell r="F1786">
            <v>0</v>
          </cell>
          <cell r="G1786">
            <v>0</v>
          </cell>
          <cell r="H1786">
            <v>0</v>
          </cell>
          <cell r="I1786">
            <v>0</v>
          </cell>
          <cell r="J1786">
            <v>0</v>
          </cell>
          <cell r="K1786">
            <v>0</v>
          </cell>
        </row>
        <row r="1787">
          <cell r="F1787">
            <v>0</v>
          </cell>
          <cell r="G1787">
            <v>0</v>
          </cell>
          <cell r="H1787">
            <v>0</v>
          </cell>
          <cell r="I1787">
            <v>0</v>
          </cell>
          <cell r="J1787">
            <v>0</v>
          </cell>
          <cell r="K1787">
            <v>-67073</v>
          </cell>
        </row>
        <row r="1788">
          <cell r="F1788">
            <v>0</v>
          </cell>
          <cell r="G1788">
            <v>0</v>
          </cell>
          <cell r="H1788">
            <v>0</v>
          </cell>
          <cell r="I1788">
            <v>0</v>
          </cell>
          <cell r="J1788">
            <v>0</v>
          </cell>
          <cell r="K1788">
            <v>-140674</v>
          </cell>
        </row>
        <row r="1789">
          <cell r="F1789">
            <v>0</v>
          </cell>
          <cell r="G1789">
            <v>0</v>
          </cell>
          <cell r="H1789">
            <v>0</v>
          </cell>
          <cell r="I1789">
            <v>0</v>
          </cell>
          <cell r="J1789">
            <v>0</v>
          </cell>
          <cell r="K1789">
            <v>-75556</v>
          </cell>
        </row>
        <row r="1790">
          <cell r="F1790">
            <v>0</v>
          </cell>
          <cell r="G1790">
            <v>0</v>
          </cell>
          <cell r="H1790">
            <v>0</v>
          </cell>
          <cell r="I1790">
            <v>0</v>
          </cell>
          <cell r="J1790">
            <v>0</v>
          </cell>
          <cell r="K1790">
            <v>-266104</v>
          </cell>
        </row>
        <row r="1791">
          <cell r="F1791">
            <v>0</v>
          </cell>
          <cell r="G1791">
            <v>0</v>
          </cell>
          <cell r="H1791">
            <v>0</v>
          </cell>
          <cell r="I1791">
            <v>0</v>
          </cell>
          <cell r="J1791">
            <v>0</v>
          </cell>
          <cell r="K1791">
            <v>-342766</v>
          </cell>
        </row>
        <row r="1792">
          <cell r="F1792">
            <v>0</v>
          </cell>
          <cell r="G1792">
            <v>0</v>
          </cell>
          <cell r="H1792">
            <v>0</v>
          </cell>
          <cell r="I1792">
            <v>0</v>
          </cell>
          <cell r="J1792">
            <v>0</v>
          </cell>
          <cell r="K1792">
            <v>-4647</v>
          </cell>
        </row>
        <row r="1793">
          <cell r="F1793">
            <v>0</v>
          </cell>
          <cell r="G1793">
            <v>0</v>
          </cell>
          <cell r="H1793">
            <v>0</v>
          </cell>
          <cell r="I1793">
            <v>0</v>
          </cell>
          <cell r="J1793">
            <v>0</v>
          </cell>
          <cell r="K1793">
            <v>-140676</v>
          </cell>
        </row>
        <row r="1794">
          <cell r="F1794">
            <v>0</v>
          </cell>
          <cell r="G1794">
            <v>0</v>
          </cell>
          <cell r="H1794">
            <v>0</v>
          </cell>
          <cell r="I1794">
            <v>0</v>
          </cell>
          <cell r="J1794">
            <v>0</v>
          </cell>
          <cell r="K1794">
            <v>-386296</v>
          </cell>
        </row>
        <row r="1795">
          <cell r="F1795">
            <v>0</v>
          </cell>
          <cell r="G1795">
            <v>0</v>
          </cell>
          <cell r="H1795">
            <v>0</v>
          </cell>
          <cell r="I1795">
            <v>0</v>
          </cell>
          <cell r="J1795">
            <v>0</v>
          </cell>
          <cell r="K1795">
            <v>-140674</v>
          </cell>
        </row>
        <row r="1796">
          <cell r="F1796">
            <v>0</v>
          </cell>
          <cell r="G1796">
            <v>0</v>
          </cell>
          <cell r="H1796">
            <v>0</v>
          </cell>
          <cell r="I1796">
            <v>0</v>
          </cell>
          <cell r="J1796">
            <v>0</v>
          </cell>
          <cell r="K1796">
            <v>-180871</v>
          </cell>
        </row>
        <row r="1797">
          <cell r="F1797">
            <v>0</v>
          </cell>
          <cell r="G1797">
            <v>0</v>
          </cell>
          <cell r="H1797">
            <v>0</v>
          </cell>
          <cell r="I1797">
            <v>0</v>
          </cell>
          <cell r="J1797">
            <v>0</v>
          </cell>
          <cell r="K1797">
            <v>-29073</v>
          </cell>
        </row>
        <row r="1798">
          <cell r="F1798">
            <v>0</v>
          </cell>
          <cell r="G1798">
            <v>0</v>
          </cell>
          <cell r="H1798">
            <v>0</v>
          </cell>
          <cell r="I1798">
            <v>0</v>
          </cell>
          <cell r="J1798">
            <v>0</v>
          </cell>
          <cell r="K1798">
            <v>-39182</v>
          </cell>
        </row>
        <row r="1799">
          <cell r="F1799">
            <v>0</v>
          </cell>
          <cell r="G1799">
            <v>0</v>
          </cell>
          <cell r="H1799">
            <v>0</v>
          </cell>
          <cell r="I1799">
            <v>0</v>
          </cell>
          <cell r="J1799">
            <v>0</v>
          </cell>
          <cell r="K1799">
            <v>-52936</v>
          </cell>
        </row>
        <row r="1800">
          <cell r="F1800">
            <v>0</v>
          </cell>
          <cell r="G1800">
            <v>0</v>
          </cell>
          <cell r="H1800">
            <v>0</v>
          </cell>
          <cell r="I1800">
            <v>0</v>
          </cell>
          <cell r="J1800">
            <v>0</v>
          </cell>
          <cell r="K1800">
            <v>-45704</v>
          </cell>
        </row>
        <row r="1801">
          <cell r="F1801">
            <v>0</v>
          </cell>
          <cell r="G1801">
            <v>0</v>
          </cell>
          <cell r="H1801">
            <v>0</v>
          </cell>
          <cell r="I1801">
            <v>0</v>
          </cell>
          <cell r="J1801">
            <v>0</v>
          </cell>
          <cell r="K1801">
            <v>-114694</v>
          </cell>
        </row>
        <row r="1802">
          <cell r="F1802">
            <v>0</v>
          </cell>
          <cell r="G1802">
            <v>0</v>
          </cell>
          <cell r="H1802">
            <v>0</v>
          </cell>
          <cell r="I1802">
            <v>0</v>
          </cell>
          <cell r="J1802">
            <v>0</v>
          </cell>
          <cell r="K1802">
            <v>-11839</v>
          </cell>
        </row>
        <row r="1803">
          <cell r="F1803">
            <v>0</v>
          </cell>
          <cell r="G1803">
            <v>0</v>
          </cell>
          <cell r="H1803">
            <v>0</v>
          </cell>
          <cell r="I1803">
            <v>0</v>
          </cell>
          <cell r="J1803">
            <v>0</v>
          </cell>
          <cell r="K1803">
            <v>0</v>
          </cell>
        </row>
        <row r="1804">
          <cell r="F1804">
            <v>0</v>
          </cell>
          <cell r="G1804">
            <v>0</v>
          </cell>
          <cell r="H1804">
            <v>0</v>
          </cell>
          <cell r="I1804">
            <v>0</v>
          </cell>
          <cell r="J1804">
            <v>0</v>
          </cell>
          <cell r="K1804">
            <v>-9039</v>
          </cell>
        </row>
        <row r="1805">
          <cell r="F1805">
            <v>0</v>
          </cell>
          <cell r="G1805">
            <v>0</v>
          </cell>
          <cell r="H1805">
            <v>0</v>
          </cell>
          <cell r="I1805">
            <v>0</v>
          </cell>
          <cell r="J1805">
            <v>0</v>
          </cell>
          <cell r="K1805">
            <v>-74641</v>
          </cell>
        </row>
        <row r="1806">
          <cell r="F1806">
            <v>0</v>
          </cell>
          <cell r="G1806">
            <v>0</v>
          </cell>
          <cell r="H1806">
            <v>0</v>
          </cell>
          <cell r="I1806">
            <v>0</v>
          </cell>
          <cell r="J1806">
            <v>0</v>
          </cell>
          <cell r="K1806">
            <v>-130223</v>
          </cell>
        </row>
        <row r="1807">
          <cell r="F1807">
            <v>0</v>
          </cell>
          <cell r="G1807">
            <v>0</v>
          </cell>
          <cell r="H1807">
            <v>0</v>
          </cell>
          <cell r="I1807">
            <v>0</v>
          </cell>
          <cell r="J1807">
            <v>0</v>
          </cell>
          <cell r="K1807">
            <v>-72550</v>
          </cell>
        </row>
        <row r="1808">
          <cell r="F1808">
            <v>0</v>
          </cell>
          <cell r="G1808">
            <v>0</v>
          </cell>
          <cell r="H1808">
            <v>0</v>
          </cell>
          <cell r="I1808">
            <v>0</v>
          </cell>
          <cell r="J1808">
            <v>0</v>
          </cell>
          <cell r="K1808">
            <v>-1631058</v>
          </cell>
        </row>
        <row r="1809">
          <cell r="F1809">
            <v>0</v>
          </cell>
          <cell r="G1809">
            <v>0</v>
          </cell>
          <cell r="H1809">
            <v>0</v>
          </cell>
          <cell r="I1809">
            <v>0</v>
          </cell>
          <cell r="J1809">
            <v>0</v>
          </cell>
          <cell r="K1809">
            <v>-6959</v>
          </cell>
        </row>
        <row r="1810">
          <cell r="F1810">
            <v>0</v>
          </cell>
          <cell r="G1810">
            <v>0</v>
          </cell>
          <cell r="H1810">
            <v>0</v>
          </cell>
          <cell r="I1810">
            <v>0</v>
          </cell>
          <cell r="J1810">
            <v>0</v>
          </cell>
          <cell r="K1810">
            <v>-484622</v>
          </cell>
        </row>
        <row r="1811">
          <cell r="F1811">
            <v>0</v>
          </cell>
          <cell r="G1811">
            <v>0</v>
          </cell>
          <cell r="H1811">
            <v>0</v>
          </cell>
          <cell r="I1811">
            <v>0</v>
          </cell>
          <cell r="J1811">
            <v>0</v>
          </cell>
          <cell r="K1811">
            <v>-209786</v>
          </cell>
        </row>
        <row r="1812">
          <cell r="F1812">
            <v>0</v>
          </cell>
          <cell r="G1812">
            <v>0</v>
          </cell>
          <cell r="H1812">
            <v>0</v>
          </cell>
          <cell r="I1812">
            <v>0</v>
          </cell>
          <cell r="J1812">
            <v>0</v>
          </cell>
          <cell r="K1812">
            <v>-12517</v>
          </cell>
        </row>
        <row r="1813">
          <cell r="F1813">
            <v>0</v>
          </cell>
          <cell r="G1813">
            <v>0</v>
          </cell>
          <cell r="H1813">
            <v>0</v>
          </cell>
          <cell r="I1813">
            <v>0</v>
          </cell>
          <cell r="J1813">
            <v>0</v>
          </cell>
          <cell r="K1813">
            <v>-289209</v>
          </cell>
        </row>
        <row r="1814">
          <cell r="F1814">
            <v>0</v>
          </cell>
          <cell r="G1814">
            <v>0</v>
          </cell>
          <cell r="H1814">
            <v>0</v>
          </cell>
          <cell r="I1814">
            <v>0</v>
          </cell>
          <cell r="J1814">
            <v>0</v>
          </cell>
          <cell r="K1814">
            <v>-41136</v>
          </cell>
        </row>
        <row r="1815">
          <cell r="F1815">
            <v>0</v>
          </cell>
          <cell r="G1815">
            <v>0</v>
          </cell>
          <cell r="H1815">
            <v>0</v>
          </cell>
          <cell r="I1815">
            <v>0</v>
          </cell>
          <cell r="J1815">
            <v>0</v>
          </cell>
          <cell r="K1815">
            <v>-324922</v>
          </cell>
        </row>
        <row r="1816">
          <cell r="F1816">
            <v>0</v>
          </cell>
          <cell r="G1816">
            <v>0</v>
          </cell>
          <cell r="H1816">
            <v>0</v>
          </cell>
          <cell r="I1816">
            <v>0</v>
          </cell>
          <cell r="J1816">
            <v>0</v>
          </cell>
          <cell r="K1816">
            <v>-522</v>
          </cell>
        </row>
        <row r="1817">
          <cell r="F1817">
            <v>0</v>
          </cell>
          <cell r="G1817">
            <v>0</v>
          </cell>
          <cell r="H1817">
            <v>0</v>
          </cell>
          <cell r="I1817">
            <v>0</v>
          </cell>
          <cell r="J1817">
            <v>0</v>
          </cell>
          <cell r="K1817">
            <v>-44219</v>
          </cell>
        </row>
        <row r="1818">
          <cell r="F1818">
            <v>0</v>
          </cell>
          <cell r="G1818">
            <v>0</v>
          </cell>
          <cell r="H1818">
            <v>0</v>
          </cell>
          <cell r="I1818">
            <v>0</v>
          </cell>
          <cell r="J1818">
            <v>0</v>
          </cell>
          <cell r="K1818">
            <v>-89010</v>
          </cell>
        </row>
        <row r="1819">
          <cell r="F1819">
            <v>0</v>
          </cell>
          <cell r="G1819">
            <v>0</v>
          </cell>
          <cell r="H1819">
            <v>0</v>
          </cell>
          <cell r="I1819">
            <v>0</v>
          </cell>
          <cell r="J1819">
            <v>0</v>
          </cell>
          <cell r="K1819">
            <v>-39129</v>
          </cell>
        </row>
        <row r="1820">
          <cell r="F1820">
            <v>0</v>
          </cell>
          <cell r="G1820">
            <v>0</v>
          </cell>
          <cell r="H1820">
            <v>0</v>
          </cell>
          <cell r="I1820">
            <v>0</v>
          </cell>
          <cell r="J1820">
            <v>0</v>
          </cell>
          <cell r="K1820">
            <v>-39129</v>
          </cell>
        </row>
        <row r="1821">
          <cell r="F1821">
            <v>0</v>
          </cell>
          <cell r="G1821">
            <v>0</v>
          </cell>
          <cell r="H1821">
            <v>0</v>
          </cell>
          <cell r="I1821">
            <v>0</v>
          </cell>
          <cell r="J1821">
            <v>0</v>
          </cell>
          <cell r="K1821">
            <v>-37191</v>
          </cell>
        </row>
        <row r="1822">
          <cell r="F1822">
            <v>0</v>
          </cell>
          <cell r="G1822">
            <v>0</v>
          </cell>
          <cell r="H1822">
            <v>0</v>
          </cell>
          <cell r="I1822">
            <v>0</v>
          </cell>
          <cell r="J1822">
            <v>0</v>
          </cell>
          <cell r="K1822">
            <v>-31989</v>
          </cell>
        </row>
        <row r="1823">
          <cell r="F1823">
            <v>0</v>
          </cell>
          <cell r="G1823">
            <v>0</v>
          </cell>
          <cell r="H1823">
            <v>0</v>
          </cell>
          <cell r="I1823">
            <v>0</v>
          </cell>
          <cell r="J1823">
            <v>0</v>
          </cell>
          <cell r="K1823">
            <v>-328</v>
          </cell>
        </row>
        <row r="1824">
          <cell r="F1824">
            <v>0</v>
          </cell>
          <cell r="G1824">
            <v>0</v>
          </cell>
          <cell r="H1824">
            <v>0</v>
          </cell>
          <cell r="I1824">
            <v>0</v>
          </cell>
          <cell r="J1824">
            <v>0</v>
          </cell>
          <cell r="K1824">
            <v>-593</v>
          </cell>
        </row>
        <row r="1825">
          <cell r="F1825">
            <v>0</v>
          </cell>
          <cell r="G1825">
            <v>0</v>
          </cell>
          <cell r="H1825">
            <v>0</v>
          </cell>
          <cell r="I1825">
            <v>0</v>
          </cell>
          <cell r="J1825">
            <v>0</v>
          </cell>
          <cell r="K1825">
            <v>-5211</v>
          </cell>
        </row>
        <row r="1826">
          <cell r="F1826">
            <v>0</v>
          </cell>
          <cell r="G1826">
            <v>0</v>
          </cell>
          <cell r="H1826">
            <v>0</v>
          </cell>
          <cell r="I1826">
            <v>0</v>
          </cell>
          <cell r="J1826">
            <v>0</v>
          </cell>
          <cell r="K1826">
            <v>1183</v>
          </cell>
        </row>
        <row r="1827">
          <cell r="F1827">
            <v>0</v>
          </cell>
          <cell r="G1827">
            <v>0</v>
          </cell>
          <cell r="H1827">
            <v>0</v>
          </cell>
          <cell r="I1827">
            <v>0</v>
          </cell>
          <cell r="J1827">
            <v>0</v>
          </cell>
          <cell r="K1827">
            <v>-2361</v>
          </cell>
        </row>
        <row r="1828">
          <cell r="F1828">
            <v>0</v>
          </cell>
          <cell r="G1828">
            <v>0</v>
          </cell>
          <cell r="H1828">
            <v>0</v>
          </cell>
          <cell r="I1828">
            <v>0</v>
          </cell>
          <cell r="J1828">
            <v>0</v>
          </cell>
          <cell r="K1828">
            <v>-12235</v>
          </cell>
        </row>
        <row r="1829">
          <cell r="F1829">
            <v>0</v>
          </cell>
          <cell r="G1829">
            <v>0</v>
          </cell>
          <cell r="H1829">
            <v>0</v>
          </cell>
          <cell r="I1829">
            <v>0</v>
          </cell>
          <cell r="J1829">
            <v>0</v>
          </cell>
          <cell r="K1829">
            <v>-5270</v>
          </cell>
        </row>
        <row r="1830">
          <cell r="F1830">
            <v>0</v>
          </cell>
          <cell r="G1830">
            <v>0</v>
          </cell>
          <cell r="H1830">
            <v>0</v>
          </cell>
          <cell r="I1830">
            <v>0</v>
          </cell>
          <cell r="J1830">
            <v>0</v>
          </cell>
          <cell r="K1830">
            <v>-199</v>
          </cell>
        </row>
        <row r="1831">
          <cell r="F1831">
            <v>0</v>
          </cell>
          <cell r="G1831">
            <v>0</v>
          </cell>
          <cell r="H1831">
            <v>0</v>
          </cell>
          <cell r="I1831">
            <v>0</v>
          </cell>
          <cell r="J1831">
            <v>0</v>
          </cell>
          <cell r="K1831">
            <v>-3485</v>
          </cell>
        </row>
        <row r="1832">
          <cell r="F1832">
            <v>0</v>
          </cell>
          <cell r="G1832">
            <v>0</v>
          </cell>
          <cell r="H1832">
            <v>0</v>
          </cell>
          <cell r="I1832">
            <v>0</v>
          </cell>
          <cell r="J1832">
            <v>0</v>
          </cell>
          <cell r="K1832">
            <v>0</v>
          </cell>
        </row>
        <row r="1833">
          <cell r="F1833">
            <v>0</v>
          </cell>
          <cell r="G1833">
            <v>0</v>
          </cell>
          <cell r="H1833">
            <v>0</v>
          </cell>
          <cell r="I1833">
            <v>0</v>
          </cell>
          <cell r="J1833">
            <v>0</v>
          </cell>
          <cell r="K1833">
            <v>-63</v>
          </cell>
        </row>
        <row r="1834">
          <cell r="F1834">
            <v>0</v>
          </cell>
          <cell r="G1834">
            <v>0</v>
          </cell>
          <cell r="H1834">
            <v>0</v>
          </cell>
          <cell r="I1834">
            <v>0</v>
          </cell>
          <cell r="J1834">
            <v>0</v>
          </cell>
          <cell r="K1834">
            <v>-1932</v>
          </cell>
        </row>
        <row r="1835">
          <cell r="F1835">
            <v>0</v>
          </cell>
          <cell r="G1835">
            <v>0</v>
          </cell>
          <cell r="H1835">
            <v>0</v>
          </cell>
          <cell r="I1835">
            <v>0</v>
          </cell>
          <cell r="J1835">
            <v>0</v>
          </cell>
          <cell r="K1835">
            <v>-28</v>
          </cell>
        </row>
        <row r="1836">
          <cell r="F1836">
            <v>0</v>
          </cell>
          <cell r="G1836">
            <v>0</v>
          </cell>
          <cell r="H1836">
            <v>0</v>
          </cell>
          <cell r="I1836">
            <v>0</v>
          </cell>
          <cell r="J1836">
            <v>0</v>
          </cell>
          <cell r="K1836">
            <v>-28</v>
          </cell>
        </row>
        <row r="1837">
          <cell r="F1837">
            <v>0</v>
          </cell>
          <cell r="G1837">
            <v>0</v>
          </cell>
          <cell r="H1837">
            <v>0</v>
          </cell>
          <cell r="I1837">
            <v>0</v>
          </cell>
          <cell r="J1837">
            <v>0</v>
          </cell>
          <cell r="K1837">
            <v>-80</v>
          </cell>
        </row>
        <row r="1838">
          <cell r="F1838">
            <v>0</v>
          </cell>
          <cell r="G1838">
            <v>0</v>
          </cell>
          <cell r="H1838">
            <v>0</v>
          </cell>
          <cell r="I1838">
            <v>0</v>
          </cell>
          <cell r="J1838">
            <v>0</v>
          </cell>
          <cell r="K1838">
            <v>0</v>
          </cell>
        </row>
        <row r="1839">
          <cell r="F1839">
            <v>0</v>
          </cell>
          <cell r="G1839">
            <v>0</v>
          </cell>
          <cell r="H1839">
            <v>0</v>
          </cell>
          <cell r="I1839">
            <v>0</v>
          </cell>
          <cell r="J1839">
            <v>0</v>
          </cell>
          <cell r="K1839">
            <v>-303</v>
          </cell>
        </row>
        <row r="1840">
          <cell r="F1840">
            <v>0</v>
          </cell>
          <cell r="G1840">
            <v>0</v>
          </cell>
          <cell r="H1840">
            <v>0</v>
          </cell>
          <cell r="I1840">
            <v>0</v>
          </cell>
          <cell r="J1840">
            <v>0</v>
          </cell>
          <cell r="K1840">
            <v>0</v>
          </cell>
        </row>
        <row r="1841">
          <cell r="F1841">
            <v>0</v>
          </cell>
          <cell r="G1841">
            <v>0</v>
          </cell>
          <cell r="H1841">
            <v>0</v>
          </cell>
          <cell r="I1841">
            <v>0</v>
          </cell>
          <cell r="J1841">
            <v>0</v>
          </cell>
          <cell r="K1841">
            <v>-141</v>
          </cell>
        </row>
        <row r="1842">
          <cell r="F1842">
            <v>0</v>
          </cell>
          <cell r="G1842">
            <v>0</v>
          </cell>
          <cell r="H1842">
            <v>0</v>
          </cell>
          <cell r="I1842">
            <v>0</v>
          </cell>
          <cell r="J1842">
            <v>0</v>
          </cell>
          <cell r="K1842">
            <v>-339</v>
          </cell>
        </row>
        <row r="1843">
          <cell r="F1843">
            <v>0</v>
          </cell>
          <cell r="G1843">
            <v>0</v>
          </cell>
          <cell r="H1843">
            <v>0</v>
          </cell>
          <cell r="I1843">
            <v>0</v>
          </cell>
          <cell r="J1843">
            <v>0</v>
          </cell>
          <cell r="K1843">
            <v>0</v>
          </cell>
        </row>
        <row r="1844">
          <cell r="F1844">
            <v>0</v>
          </cell>
          <cell r="G1844">
            <v>0</v>
          </cell>
          <cell r="H1844">
            <v>0</v>
          </cell>
          <cell r="I1844">
            <v>0</v>
          </cell>
          <cell r="J1844">
            <v>0</v>
          </cell>
          <cell r="K1844">
            <v>0</v>
          </cell>
        </row>
        <row r="1845">
          <cell r="F1845">
            <v>0</v>
          </cell>
          <cell r="G1845">
            <v>0</v>
          </cell>
          <cell r="H1845">
            <v>0</v>
          </cell>
          <cell r="I1845">
            <v>0</v>
          </cell>
          <cell r="J1845">
            <v>0</v>
          </cell>
          <cell r="K1845">
            <v>-2170726</v>
          </cell>
        </row>
        <row r="1846">
          <cell r="F1846">
            <v>0</v>
          </cell>
          <cell r="G1846">
            <v>0</v>
          </cell>
          <cell r="H1846">
            <v>0</v>
          </cell>
          <cell r="I1846">
            <v>0</v>
          </cell>
          <cell r="J1846">
            <v>0</v>
          </cell>
          <cell r="K1846">
            <v>0</v>
          </cell>
        </row>
        <row r="1847">
          <cell r="F1847">
            <v>0</v>
          </cell>
          <cell r="G1847">
            <v>0</v>
          </cell>
          <cell r="H1847">
            <v>0</v>
          </cell>
          <cell r="I1847">
            <v>0</v>
          </cell>
          <cell r="J1847">
            <v>0</v>
          </cell>
          <cell r="K1847">
            <v>-1579</v>
          </cell>
        </row>
        <row r="1848">
          <cell r="F1848">
            <v>0</v>
          </cell>
          <cell r="G1848">
            <v>0</v>
          </cell>
          <cell r="H1848">
            <v>0</v>
          </cell>
          <cell r="I1848">
            <v>0</v>
          </cell>
          <cell r="J1848">
            <v>0</v>
          </cell>
          <cell r="K1848">
            <v>-661</v>
          </cell>
        </row>
        <row r="1849">
          <cell r="F1849">
            <v>0</v>
          </cell>
          <cell r="G1849">
            <v>0</v>
          </cell>
          <cell r="H1849">
            <v>0</v>
          </cell>
          <cell r="I1849">
            <v>0</v>
          </cell>
          <cell r="J1849">
            <v>0</v>
          </cell>
          <cell r="K1849">
            <v>0</v>
          </cell>
        </row>
        <row r="1850">
          <cell r="F1850">
            <v>0</v>
          </cell>
          <cell r="G1850">
            <v>0</v>
          </cell>
          <cell r="H1850">
            <v>0</v>
          </cell>
          <cell r="I1850">
            <v>0</v>
          </cell>
          <cell r="J1850">
            <v>0</v>
          </cell>
          <cell r="K1850">
            <v>-5660</v>
          </cell>
        </row>
        <row r="1851">
          <cell r="F1851">
            <v>0</v>
          </cell>
          <cell r="G1851">
            <v>0</v>
          </cell>
          <cell r="H1851">
            <v>0</v>
          </cell>
          <cell r="I1851">
            <v>0</v>
          </cell>
          <cell r="J1851">
            <v>0</v>
          </cell>
          <cell r="K1851">
            <v>-1642</v>
          </cell>
        </row>
        <row r="1852">
          <cell r="F1852">
            <v>0</v>
          </cell>
          <cell r="G1852">
            <v>0</v>
          </cell>
          <cell r="H1852">
            <v>0</v>
          </cell>
          <cell r="I1852">
            <v>0</v>
          </cell>
          <cell r="J1852">
            <v>0</v>
          </cell>
          <cell r="K1852">
            <v>0</v>
          </cell>
        </row>
        <row r="1853">
          <cell r="F1853">
            <v>0</v>
          </cell>
          <cell r="G1853">
            <v>0</v>
          </cell>
          <cell r="H1853">
            <v>0</v>
          </cell>
          <cell r="I1853">
            <v>0</v>
          </cell>
          <cell r="J1853">
            <v>0</v>
          </cell>
          <cell r="K1853">
            <v>-6122</v>
          </cell>
        </row>
        <row r="1854">
          <cell r="F1854">
            <v>0</v>
          </cell>
          <cell r="G1854">
            <v>0</v>
          </cell>
          <cell r="H1854">
            <v>0</v>
          </cell>
          <cell r="I1854">
            <v>0</v>
          </cell>
          <cell r="J1854">
            <v>0</v>
          </cell>
          <cell r="K1854">
            <v>-4818</v>
          </cell>
        </row>
        <row r="1855">
          <cell r="F1855">
            <v>0</v>
          </cell>
          <cell r="G1855">
            <v>0</v>
          </cell>
          <cell r="H1855">
            <v>0</v>
          </cell>
          <cell r="I1855">
            <v>0</v>
          </cell>
          <cell r="J1855">
            <v>0</v>
          </cell>
          <cell r="K1855">
            <v>0</v>
          </cell>
        </row>
        <row r="1856">
          <cell r="F1856">
            <v>0</v>
          </cell>
          <cell r="G1856">
            <v>0</v>
          </cell>
          <cell r="H1856">
            <v>0</v>
          </cell>
          <cell r="I1856">
            <v>0</v>
          </cell>
          <cell r="J1856">
            <v>0</v>
          </cell>
          <cell r="K1856">
            <v>-7925</v>
          </cell>
        </row>
        <row r="1857">
          <cell r="F1857">
            <v>0</v>
          </cell>
          <cell r="G1857">
            <v>0</v>
          </cell>
          <cell r="H1857">
            <v>0</v>
          </cell>
          <cell r="I1857">
            <v>0</v>
          </cell>
          <cell r="J1857">
            <v>0</v>
          </cell>
          <cell r="K1857">
            <v>0</v>
          </cell>
        </row>
        <row r="1858">
          <cell r="F1858">
            <v>0</v>
          </cell>
          <cell r="G1858">
            <v>0</v>
          </cell>
          <cell r="H1858">
            <v>0</v>
          </cell>
          <cell r="I1858">
            <v>0</v>
          </cell>
          <cell r="J1858">
            <v>0</v>
          </cell>
          <cell r="K1858">
            <v>-2138</v>
          </cell>
        </row>
        <row r="1859">
          <cell r="F1859">
            <v>0</v>
          </cell>
          <cell r="G1859">
            <v>0</v>
          </cell>
          <cell r="H1859">
            <v>0</v>
          </cell>
          <cell r="I1859">
            <v>0</v>
          </cell>
          <cell r="J1859">
            <v>0</v>
          </cell>
          <cell r="K1859">
            <v>-2175</v>
          </cell>
        </row>
        <row r="1860">
          <cell r="F1860">
            <v>0</v>
          </cell>
          <cell r="G1860">
            <v>0</v>
          </cell>
          <cell r="H1860">
            <v>0</v>
          </cell>
          <cell r="I1860">
            <v>0</v>
          </cell>
          <cell r="J1860">
            <v>0</v>
          </cell>
          <cell r="K1860">
            <v>0</v>
          </cell>
        </row>
        <row r="1861">
          <cell r="F1861">
            <v>0</v>
          </cell>
          <cell r="G1861">
            <v>0</v>
          </cell>
          <cell r="H1861">
            <v>0</v>
          </cell>
          <cell r="I1861">
            <v>0</v>
          </cell>
          <cell r="J1861">
            <v>0</v>
          </cell>
          <cell r="K1861">
            <v>0</v>
          </cell>
        </row>
        <row r="1862">
          <cell r="F1862">
            <v>0</v>
          </cell>
          <cell r="G1862">
            <v>0</v>
          </cell>
          <cell r="H1862">
            <v>0</v>
          </cell>
          <cell r="I1862">
            <v>0</v>
          </cell>
          <cell r="J1862">
            <v>0</v>
          </cell>
          <cell r="K1862">
            <v>-275518</v>
          </cell>
        </row>
        <row r="1863">
          <cell r="F1863">
            <v>0</v>
          </cell>
          <cell r="G1863">
            <v>0</v>
          </cell>
          <cell r="H1863">
            <v>0</v>
          </cell>
          <cell r="I1863">
            <v>0</v>
          </cell>
          <cell r="J1863">
            <v>0</v>
          </cell>
          <cell r="K1863">
            <v>-437</v>
          </cell>
        </row>
        <row r="1864">
          <cell r="F1864">
            <v>0</v>
          </cell>
          <cell r="G1864">
            <v>0</v>
          </cell>
          <cell r="H1864">
            <v>0</v>
          </cell>
          <cell r="I1864">
            <v>0</v>
          </cell>
          <cell r="J1864">
            <v>0</v>
          </cell>
          <cell r="K1864">
            <v>0</v>
          </cell>
        </row>
        <row r="1865">
          <cell r="F1865">
            <v>0</v>
          </cell>
          <cell r="G1865">
            <v>0</v>
          </cell>
          <cell r="H1865">
            <v>0</v>
          </cell>
          <cell r="I1865">
            <v>0</v>
          </cell>
          <cell r="J1865">
            <v>0</v>
          </cell>
          <cell r="K1865">
            <v>-361699</v>
          </cell>
        </row>
        <row r="1866">
          <cell r="F1866">
            <v>0</v>
          </cell>
          <cell r="G1866">
            <v>0</v>
          </cell>
          <cell r="H1866">
            <v>0</v>
          </cell>
          <cell r="I1866">
            <v>0</v>
          </cell>
          <cell r="J1866">
            <v>0</v>
          </cell>
          <cell r="K1866">
            <v>-1247383</v>
          </cell>
        </row>
        <row r="1867">
          <cell r="F1867">
            <v>0</v>
          </cell>
          <cell r="G1867">
            <v>0</v>
          </cell>
          <cell r="H1867">
            <v>0</v>
          </cell>
          <cell r="I1867">
            <v>0</v>
          </cell>
          <cell r="J1867">
            <v>0</v>
          </cell>
          <cell r="K1867">
            <v>-127748</v>
          </cell>
        </row>
        <row r="1868">
          <cell r="F1868">
            <v>0</v>
          </cell>
          <cell r="G1868">
            <v>0</v>
          </cell>
          <cell r="H1868">
            <v>0</v>
          </cell>
          <cell r="I1868">
            <v>0</v>
          </cell>
          <cell r="J1868">
            <v>0</v>
          </cell>
          <cell r="K1868">
            <v>-9787187</v>
          </cell>
        </row>
        <row r="1869">
          <cell r="F1869">
            <v>0</v>
          </cell>
          <cell r="G1869">
            <v>0</v>
          </cell>
          <cell r="H1869">
            <v>0</v>
          </cell>
          <cell r="I1869">
            <v>0</v>
          </cell>
          <cell r="J1869">
            <v>0</v>
          </cell>
          <cell r="K1869">
            <v>0</v>
          </cell>
        </row>
        <row r="1870">
          <cell r="F1870">
            <v>0</v>
          </cell>
          <cell r="G1870">
            <v>0</v>
          </cell>
          <cell r="H1870">
            <v>0</v>
          </cell>
          <cell r="I1870">
            <v>0</v>
          </cell>
          <cell r="J1870">
            <v>0</v>
          </cell>
          <cell r="K1870">
            <v>0</v>
          </cell>
        </row>
        <row r="1871">
          <cell r="F1871">
            <v>0</v>
          </cell>
          <cell r="G1871">
            <v>0</v>
          </cell>
          <cell r="H1871">
            <v>0</v>
          </cell>
          <cell r="I1871">
            <v>0</v>
          </cell>
          <cell r="J1871">
            <v>0</v>
          </cell>
          <cell r="K1871">
            <v>0</v>
          </cell>
        </row>
        <row r="1872">
          <cell r="F1872">
            <v>-16055.52</v>
          </cell>
          <cell r="G1872">
            <v>0</v>
          </cell>
          <cell r="H1872">
            <v>-16055.52</v>
          </cell>
          <cell r="I1872">
            <v>0</v>
          </cell>
          <cell r="J1872">
            <v>-16055.52</v>
          </cell>
          <cell r="K1872">
            <v>0</v>
          </cell>
        </row>
        <row r="1873">
          <cell r="F1873">
            <v>-16055.52</v>
          </cell>
          <cell r="G1873">
            <v>0</v>
          </cell>
          <cell r="H1873">
            <v>-16055.52</v>
          </cell>
          <cell r="I1873">
            <v>0</v>
          </cell>
          <cell r="J1873">
            <v>-16055.52</v>
          </cell>
          <cell r="K1873">
            <v>0</v>
          </cell>
        </row>
        <row r="1874">
          <cell r="F1874">
            <v>0</v>
          </cell>
          <cell r="G1874">
            <v>0</v>
          </cell>
          <cell r="H1874">
            <v>0</v>
          </cell>
          <cell r="I1874">
            <v>0</v>
          </cell>
          <cell r="J1874">
            <v>0</v>
          </cell>
          <cell r="K1874">
            <v>-14419</v>
          </cell>
        </row>
        <row r="1875">
          <cell r="F1875">
            <v>0</v>
          </cell>
          <cell r="G1875">
            <v>0</v>
          </cell>
          <cell r="H1875">
            <v>0</v>
          </cell>
          <cell r="I1875">
            <v>0</v>
          </cell>
          <cell r="J1875">
            <v>0</v>
          </cell>
          <cell r="K1875">
            <v>-6266</v>
          </cell>
        </row>
        <row r="1876">
          <cell r="F1876">
            <v>0</v>
          </cell>
          <cell r="G1876">
            <v>0</v>
          </cell>
          <cell r="H1876">
            <v>0</v>
          </cell>
          <cell r="I1876">
            <v>0</v>
          </cell>
          <cell r="J1876">
            <v>0</v>
          </cell>
          <cell r="K1876">
            <v>-21924</v>
          </cell>
        </row>
        <row r="1877">
          <cell r="F1877">
            <v>0</v>
          </cell>
          <cell r="G1877">
            <v>0</v>
          </cell>
          <cell r="H1877">
            <v>0</v>
          </cell>
          <cell r="I1877">
            <v>0</v>
          </cell>
          <cell r="J1877">
            <v>0</v>
          </cell>
          <cell r="K1877">
            <v>-27067</v>
          </cell>
        </row>
        <row r="1878">
          <cell r="F1878">
            <v>0</v>
          </cell>
          <cell r="G1878">
            <v>0</v>
          </cell>
          <cell r="H1878">
            <v>0</v>
          </cell>
          <cell r="I1878">
            <v>0</v>
          </cell>
          <cell r="J1878">
            <v>0</v>
          </cell>
          <cell r="K1878">
            <v>-412</v>
          </cell>
        </row>
        <row r="1879">
          <cell r="F1879">
            <v>0</v>
          </cell>
          <cell r="G1879">
            <v>0</v>
          </cell>
          <cell r="H1879">
            <v>0</v>
          </cell>
          <cell r="I1879">
            <v>0</v>
          </cell>
          <cell r="J1879">
            <v>0</v>
          </cell>
          <cell r="K1879">
            <v>-14419</v>
          </cell>
        </row>
        <row r="1880">
          <cell r="F1880">
            <v>0</v>
          </cell>
          <cell r="G1880">
            <v>0</v>
          </cell>
          <cell r="H1880">
            <v>0</v>
          </cell>
          <cell r="I1880">
            <v>0</v>
          </cell>
          <cell r="J1880">
            <v>0</v>
          </cell>
          <cell r="K1880">
            <v>-36041</v>
          </cell>
        </row>
        <row r="1881">
          <cell r="F1881">
            <v>0</v>
          </cell>
          <cell r="G1881">
            <v>0</v>
          </cell>
          <cell r="H1881">
            <v>0</v>
          </cell>
          <cell r="I1881">
            <v>0</v>
          </cell>
          <cell r="J1881">
            <v>0</v>
          </cell>
          <cell r="K1881">
            <v>-14419</v>
          </cell>
        </row>
        <row r="1882">
          <cell r="F1882">
            <v>0</v>
          </cell>
          <cell r="G1882">
            <v>0</v>
          </cell>
          <cell r="H1882">
            <v>0</v>
          </cell>
          <cell r="I1882">
            <v>0</v>
          </cell>
          <cell r="J1882">
            <v>0</v>
          </cell>
          <cell r="K1882">
            <v>-19975</v>
          </cell>
        </row>
        <row r="1883">
          <cell r="F1883">
            <v>0</v>
          </cell>
          <cell r="G1883">
            <v>0</v>
          </cell>
          <cell r="H1883">
            <v>0</v>
          </cell>
          <cell r="I1883">
            <v>0</v>
          </cell>
          <cell r="J1883">
            <v>0</v>
          </cell>
          <cell r="K1883">
            <v>-2666</v>
          </cell>
        </row>
        <row r="1884">
          <cell r="F1884">
            <v>0</v>
          </cell>
          <cell r="G1884">
            <v>0</v>
          </cell>
          <cell r="H1884">
            <v>0</v>
          </cell>
          <cell r="I1884">
            <v>0</v>
          </cell>
          <cell r="J1884">
            <v>0</v>
          </cell>
          <cell r="K1884">
            <v>-18892</v>
          </cell>
        </row>
        <row r="1885">
          <cell r="F1885">
            <v>0</v>
          </cell>
          <cell r="G1885">
            <v>0</v>
          </cell>
          <cell r="H1885">
            <v>0</v>
          </cell>
          <cell r="I1885">
            <v>0</v>
          </cell>
          <cell r="J1885">
            <v>0</v>
          </cell>
          <cell r="K1885">
            <v>-3587</v>
          </cell>
        </row>
        <row r="1886">
          <cell r="F1886">
            <v>0</v>
          </cell>
          <cell r="G1886">
            <v>0</v>
          </cell>
          <cell r="H1886">
            <v>0</v>
          </cell>
          <cell r="I1886">
            <v>0</v>
          </cell>
          <cell r="J1886">
            <v>0</v>
          </cell>
          <cell r="K1886">
            <v>-4801</v>
          </cell>
        </row>
        <row r="1887">
          <cell r="F1887">
            <v>0</v>
          </cell>
          <cell r="G1887">
            <v>0</v>
          </cell>
          <cell r="H1887">
            <v>0</v>
          </cell>
          <cell r="I1887">
            <v>0</v>
          </cell>
          <cell r="J1887">
            <v>0</v>
          </cell>
          <cell r="K1887">
            <v>-4184</v>
          </cell>
        </row>
        <row r="1888">
          <cell r="F1888">
            <v>0</v>
          </cell>
          <cell r="G1888">
            <v>0</v>
          </cell>
          <cell r="H1888">
            <v>0</v>
          </cell>
          <cell r="I1888">
            <v>0</v>
          </cell>
          <cell r="J1888">
            <v>0</v>
          </cell>
          <cell r="K1888">
            <v>-10981</v>
          </cell>
        </row>
        <row r="1889">
          <cell r="F1889">
            <v>0</v>
          </cell>
          <cell r="G1889">
            <v>0</v>
          </cell>
          <cell r="H1889">
            <v>0</v>
          </cell>
          <cell r="I1889">
            <v>0</v>
          </cell>
          <cell r="J1889">
            <v>0</v>
          </cell>
          <cell r="K1889">
            <v>-1081</v>
          </cell>
        </row>
        <row r="1890">
          <cell r="F1890">
            <v>0</v>
          </cell>
          <cell r="G1890">
            <v>0</v>
          </cell>
          <cell r="H1890">
            <v>0</v>
          </cell>
          <cell r="I1890">
            <v>0</v>
          </cell>
          <cell r="J1890">
            <v>0</v>
          </cell>
          <cell r="K1890">
            <v>0</v>
          </cell>
        </row>
        <row r="1891">
          <cell r="F1891">
            <v>0</v>
          </cell>
          <cell r="G1891">
            <v>0</v>
          </cell>
          <cell r="H1891">
            <v>0</v>
          </cell>
          <cell r="I1891">
            <v>0</v>
          </cell>
          <cell r="J1891">
            <v>0</v>
          </cell>
          <cell r="K1891">
            <v>-1371</v>
          </cell>
        </row>
        <row r="1892">
          <cell r="F1892">
            <v>0</v>
          </cell>
          <cell r="G1892">
            <v>0</v>
          </cell>
          <cell r="H1892">
            <v>0</v>
          </cell>
          <cell r="I1892">
            <v>0</v>
          </cell>
          <cell r="J1892">
            <v>0</v>
          </cell>
          <cell r="K1892">
            <v>-3687</v>
          </cell>
        </row>
        <row r="1893">
          <cell r="F1893">
            <v>0</v>
          </cell>
          <cell r="G1893">
            <v>0</v>
          </cell>
          <cell r="H1893">
            <v>0</v>
          </cell>
          <cell r="I1893">
            <v>0</v>
          </cell>
          <cell r="J1893">
            <v>0</v>
          </cell>
          <cell r="K1893">
            <v>-12711</v>
          </cell>
        </row>
        <row r="1894">
          <cell r="F1894">
            <v>0</v>
          </cell>
          <cell r="G1894">
            <v>0</v>
          </cell>
          <cell r="H1894">
            <v>0</v>
          </cell>
          <cell r="I1894">
            <v>0</v>
          </cell>
          <cell r="J1894">
            <v>0</v>
          </cell>
          <cell r="K1894">
            <v>-7354</v>
          </cell>
        </row>
        <row r="1895">
          <cell r="F1895">
            <v>0</v>
          </cell>
          <cell r="G1895">
            <v>0</v>
          </cell>
          <cell r="H1895">
            <v>0</v>
          </cell>
          <cell r="I1895">
            <v>0</v>
          </cell>
          <cell r="J1895">
            <v>0</v>
          </cell>
          <cell r="K1895">
            <v>-141097</v>
          </cell>
        </row>
        <row r="1896">
          <cell r="F1896">
            <v>0</v>
          </cell>
          <cell r="G1896">
            <v>0</v>
          </cell>
          <cell r="H1896">
            <v>0</v>
          </cell>
          <cell r="I1896">
            <v>0</v>
          </cell>
          <cell r="J1896">
            <v>0</v>
          </cell>
          <cell r="K1896">
            <v>-57337</v>
          </cell>
        </row>
        <row r="1897">
          <cell r="F1897">
            <v>0</v>
          </cell>
          <cell r="G1897">
            <v>0</v>
          </cell>
          <cell r="H1897">
            <v>0</v>
          </cell>
          <cell r="I1897">
            <v>0</v>
          </cell>
          <cell r="J1897">
            <v>0</v>
          </cell>
          <cell r="K1897">
            <v>-765</v>
          </cell>
        </row>
        <row r="1898">
          <cell r="F1898">
            <v>0</v>
          </cell>
          <cell r="G1898">
            <v>0</v>
          </cell>
          <cell r="H1898">
            <v>0</v>
          </cell>
          <cell r="I1898">
            <v>0</v>
          </cell>
          <cell r="J1898">
            <v>0</v>
          </cell>
          <cell r="K1898">
            <v>-32684</v>
          </cell>
        </row>
        <row r="1899">
          <cell r="F1899">
            <v>0</v>
          </cell>
          <cell r="G1899">
            <v>0</v>
          </cell>
          <cell r="H1899">
            <v>0</v>
          </cell>
          <cell r="I1899">
            <v>0</v>
          </cell>
          <cell r="J1899">
            <v>0</v>
          </cell>
          <cell r="K1899">
            <v>-3521</v>
          </cell>
        </row>
        <row r="1900">
          <cell r="F1900">
            <v>0</v>
          </cell>
          <cell r="G1900">
            <v>0</v>
          </cell>
          <cell r="H1900">
            <v>0</v>
          </cell>
          <cell r="I1900">
            <v>0</v>
          </cell>
          <cell r="J1900">
            <v>0</v>
          </cell>
          <cell r="K1900">
            <v>-31108</v>
          </cell>
        </row>
        <row r="1901">
          <cell r="F1901">
            <v>0</v>
          </cell>
          <cell r="G1901">
            <v>0</v>
          </cell>
          <cell r="H1901">
            <v>0</v>
          </cell>
          <cell r="I1901">
            <v>0</v>
          </cell>
          <cell r="J1901">
            <v>0</v>
          </cell>
          <cell r="K1901">
            <v>-3663</v>
          </cell>
        </row>
        <row r="1902">
          <cell r="F1902">
            <v>0</v>
          </cell>
          <cell r="G1902">
            <v>0</v>
          </cell>
          <cell r="H1902">
            <v>0</v>
          </cell>
          <cell r="I1902">
            <v>0</v>
          </cell>
          <cell r="J1902">
            <v>0</v>
          </cell>
          <cell r="K1902">
            <v>-8143</v>
          </cell>
        </row>
        <row r="1903">
          <cell r="F1903">
            <v>0</v>
          </cell>
          <cell r="G1903">
            <v>0</v>
          </cell>
          <cell r="H1903">
            <v>0</v>
          </cell>
          <cell r="I1903">
            <v>0</v>
          </cell>
          <cell r="J1903">
            <v>0</v>
          </cell>
          <cell r="K1903">
            <v>-3582</v>
          </cell>
        </row>
        <row r="1904">
          <cell r="F1904">
            <v>0</v>
          </cell>
          <cell r="G1904">
            <v>0</v>
          </cell>
          <cell r="H1904">
            <v>0</v>
          </cell>
          <cell r="I1904">
            <v>0</v>
          </cell>
          <cell r="J1904">
            <v>0</v>
          </cell>
          <cell r="K1904">
            <v>-3582</v>
          </cell>
        </row>
        <row r="1905">
          <cell r="F1905">
            <v>0</v>
          </cell>
          <cell r="G1905">
            <v>0</v>
          </cell>
          <cell r="H1905">
            <v>0</v>
          </cell>
          <cell r="I1905">
            <v>0</v>
          </cell>
          <cell r="J1905">
            <v>0</v>
          </cell>
          <cell r="K1905">
            <v>-3410</v>
          </cell>
        </row>
        <row r="1906">
          <cell r="F1906">
            <v>0</v>
          </cell>
          <cell r="G1906">
            <v>0</v>
          </cell>
          <cell r="H1906">
            <v>0</v>
          </cell>
          <cell r="I1906">
            <v>0</v>
          </cell>
          <cell r="J1906">
            <v>0</v>
          </cell>
          <cell r="K1906">
            <v>-2640</v>
          </cell>
        </row>
        <row r="1907">
          <cell r="F1907">
            <v>0</v>
          </cell>
          <cell r="G1907">
            <v>0</v>
          </cell>
          <cell r="H1907">
            <v>0</v>
          </cell>
          <cell r="I1907">
            <v>0</v>
          </cell>
          <cell r="J1907">
            <v>0</v>
          </cell>
          <cell r="K1907">
            <v>0</v>
          </cell>
        </row>
        <row r="1908">
          <cell r="F1908">
            <v>0</v>
          </cell>
          <cell r="G1908">
            <v>0</v>
          </cell>
          <cell r="H1908">
            <v>0</v>
          </cell>
          <cell r="I1908">
            <v>0</v>
          </cell>
          <cell r="J1908">
            <v>0</v>
          </cell>
          <cell r="K1908">
            <v>-126</v>
          </cell>
        </row>
        <row r="1909">
          <cell r="F1909">
            <v>0</v>
          </cell>
          <cell r="G1909">
            <v>0</v>
          </cell>
          <cell r="H1909">
            <v>0</v>
          </cell>
          <cell r="I1909">
            <v>0</v>
          </cell>
          <cell r="J1909">
            <v>0</v>
          </cell>
          <cell r="K1909">
            <v>-2798</v>
          </cell>
        </row>
        <row r="1910">
          <cell r="F1910">
            <v>0</v>
          </cell>
          <cell r="G1910">
            <v>0</v>
          </cell>
          <cell r="H1910">
            <v>0</v>
          </cell>
          <cell r="I1910">
            <v>0</v>
          </cell>
          <cell r="J1910">
            <v>0</v>
          </cell>
          <cell r="K1910">
            <v>-129</v>
          </cell>
        </row>
        <row r="1911">
          <cell r="F1911">
            <v>0</v>
          </cell>
          <cell r="G1911">
            <v>0</v>
          </cell>
          <cell r="H1911">
            <v>0</v>
          </cell>
          <cell r="I1911">
            <v>0</v>
          </cell>
          <cell r="J1911">
            <v>0</v>
          </cell>
          <cell r="K1911">
            <v>26</v>
          </cell>
        </row>
        <row r="1912">
          <cell r="F1912">
            <v>0</v>
          </cell>
          <cell r="G1912">
            <v>0</v>
          </cell>
          <cell r="H1912">
            <v>0</v>
          </cell>
          <cell r="I1912">
            <v>0</v>
          </cell>
          <cell r="J1912">
            <v>0</v>
          </cell>
          <cell r="K1912">
            <v>-250</v>
          </cell>
        </row>
        <row r="1913">
          <cell r="F1913">
            <v>0</v>
          </cell>
          <cell r="G1913">
            <v>0</v>
          </cell>
          <cell r="H1913">
            <v>0</v>
          </cell>
          <cell r="I1913">
            <v>0</v>
          </cell>
          <cell r="J1913">
            <v>0</v>
          </cell>
          <cell r="K1913">
            <v>-23944</v>
          </cell>
        </row>
        <row r="1914">
          <cell r="F1914">
            <v>0</v>
          </cell>
          <cell r="G1914">
            <v>0</v>
          </cell>
          <cell r="H1914">
            <v>0</v>
          </cell>
          <cell r="I1914">
            <v>0</v>
          </cell>
          <cell r="J1914">
            <v>0</v>
          </cell>
          <cell r="K1914">
            <v>0</v>
          </cell>
        </row>
        <row r="1915">
          <cell r="F1915">
            <v>0</v>
          </cell>
          <cell r="G1915">
            <v>0</v>
          </cell>
          <cell r="H1915">
            <v>0</v>
          </cell>
          <cell r="I1915">
            <v>0</v>
          </cell>
          <cell r="J1915">
            <v>0</v>
          </cell>
          <cell r="K1915">
            <v>0</v>
          </cell>
        </row>
        <row r="1916">
          <cell r="F1916">
            <v>0</v>
          </cell>
          <cell r="G1916">
            <v>0</v>
          </cell>
          <cell r="H1916">
            <v>0</v>
          </cell>
          <cell r="I1916">
            <v>0</v>
          </cell>
          <cell r="J1916">
            <v>0</v>
          </cell>
          <cell r="K1916">
            <v>-722</v>
          </cell>
        </row>
        <row r="1917">
          <cell r="F1917">
            <v>0</v>
          </cell>
          <cell r="G1917">
            <v>0</v>
          </cell>
          <cell r="H1917">
            <v>0</v>
          </cell>
          <cell r="I1917">
            <v>0</v>
          </cell>
          <cell r="J1917">
            <v>0</v>
          </cell>
          <cell r="K1917">
            <v>-608</v>
          </cell>
        </row>
        <row r="1918">
          <cell r="F1918">
            <v>0</v>
          </cell>
          <cell r="G1918">
            <v>0</v>
          </cell>
          <cell r="H1918">
            <v>0</v>
          </cell>
          <cell r="I1918">
            <v>0</v>
          </cell>
          <cell r="J1918">
            <v>0</v>
          </cell>
          <cell r="K1918">
            <v>-240</v>
          </cell>
        </row>
        <row r="1919">
          <cell r="F1919">
            <v>0</v>
          </cell>
          <cell r="G1919">
            <v>0</v>
          </cell>
          <cell r="H1919">
            <v>0</v>
          </cell>
          <cell r="I1919">
            <v>0</v>
          </cell>
          <cell r="J1919">
            <v>0</v>
          </cell>
          <cell r="K1919">
            <v>0</v>
          </cell>
        </row>
        <row r="1920">
          <cell r="F1920">
            <v>0</v>
          </cell>
          <cell r="G1920">
            <v>0</v>
          </cell>
          <cell r="H1920">
            <v>0</v>
          </cell>
          <cell r="I1920">
            <v>0</v>
          </cell>
          <cell r="J1920">
            <v>0</v>
          </cell>
          <cell r="K1920">
            <v>-514</v>
          </cell>
        </row>
        <row r="1921">
          <cell r="F1921">
            <v>0</v>
          </cell>
          <cell r="G1921">
            <v>0</v>
          </cell>
          <cell r="H1921">
            <v>0</v>
          </cell>
          <cell r="I1921">
            <v>0</v>
          </cell>
          <cell r="J1921">
            <v>0</v>
          </cell>
          <cell r="K1921">
            <v>0</v>
          </cell>
        </row>
        <row r="1922">
          <cell r="F1922">
            <v>0</v>
          </cell>
          <cell r="G1922">
            <v>0</v>
          </cell>
          <cell r="H1922">
            <v>0</v>
          </cell>
          <cell r="I1922">
            <v>0</v>
          </cell>
          <cell r="J1922">
            <v>0</v>
          </cell>
          <cell r="K1922">
            <v>-8694</v>
          </cell>
        </row>
        <row r="1923">
          <cell r="F1923">
            <v>0</v>
          </cell>
          <cell r="G1923">
            <v>0</v>
          </cell>
          <cell r="H1923">
            <v>0</v>
          </cell>
          <cell r="I1923">
            <v>0</v>
          </cell>
          <cell r="J1923">
            <v>0</v>
          </cell>
          <cell r="K1923">
            <v>0</v>
          </cell>
        </row>
        <row r="1924">
          <cell r="F1924">
            <v>0</v>
          </cell>
          <cell r="G1924">
            <v>0</v>
          </cell>
          <cell r="H1924">
            <v>0</v>
          </cell>
          <cell r="I1924">
            <v>0</v>
          </cell>
          <cell r="J1924">
            <v>0</v>
          </cell>
          <cell r="K1924">
            <v>-2720</v>
          </cell>
        </row>
        <row r="1925">
          <cell r="F1925">
            <v>0</v>
          </cell>
          <cell r="G1925">
            <v>0</v>
          </cell>
          <cell r="H1925">
            <v>0</v>
          </cell>
          <cell r="I1925">
            <v>0</v>
          </cell>
          <cell r="J1925">
            <v>0</v>
          </cell>
          <cell r="K1925">
            <v>-558508</v>
          </cell>
        </row>
        <row r="1926">
          <cell r="F1926">
            <v>0</v>
          </cell>
          <cell r="G1926">
            <v>0</v>
          </cell>
          <cell r="H1926">
            <v>0</v>
          </cell>
          <cell r="I1926">
            <v>0</v>
          </cell>
          <cell r="J1926">
            <v>0</v>
          </cell>
          <cell r="K1926">
            <v>-10001</v>
          </cell>
        </row>
        <row r="1927">
          <cell r="F1927">
            <v>0</v>
          </cell>
          <cell r="G1927">
            <v>0</v>
          </cell>
          <cell r="H1927">
            <v>0</v>
          </cell>
          <cell r="I1927">
            <v>0</v>
          </cell>
          <cell r="J1927">
            <v>0</v>
          </cell>
          <cell r="K1927">
            <v>-7795</v>
          </cell>
        </row>
        <row r="1928">
          <cell r="F1928">
            <v>0</v>
          </cell>
          <cell r="G1928">
            <v>0</v>
          </cell>
          <cell r="H1928">
            <v>0</v>
          </cell>
          <cell r="I1928">
            <v>0</v>
          </cell>
          <cell r="J1928">
            <v>0</v>
          </cell>
          <cell r="K1928">
            <v>-27246</v>
          </cell>
        </row>
        <row r="1929">
          <cell r="F1929">
            <v>-13269.77</v>
          </cell>
          <cell r="G1929">
            <v>0</v>
          </cell>
          <cell r="H1929">
            <v>-13269.77</v>
          </cell>
          <cell r="I1929">
            <v>0</v>
          </cell>
          <cell r="J1929">
            <v>-13269.77</v>
          </cell>
          <cell r="K1929">
            <v>-37015</v>
          </cell>
        </row>
        <row r="1930">
          <cell r="F1930">
            <v>0</v>
          </cell>
          <cell r="G1930">
            <v>0</v>
          </cell>
          <cell r="H1930">
            <v>0</v>
          </cell>
          <cell r="I1930">
            <v>0</v>
          </cell>
          <cell r="J1930">
            <v>0</v>
          </cell>
          <cell r="K1930">
            <v>-557</v>
          </cell>
        </row>
        <row r="1931">
          <cell r="F1931">
            <v>0</v>
          </cell>
          <cell r="G1931">
            <v>0</v>
          </cell>
          <cell r="H1931">
            <v>0</v>
          </cell>
          <cell r="I1931">
            <v>0</v>
          </cell>
          <cell r="J1931">
            <v>0</v>
          </cell>
          <cell r="K1931">
            <v>-10001</v>
          </cell>
        </row>
        <row r="1932">
          <cell r="F1932">
            <v>0</v>
          </cell>
          <cell r="G1932">
            <v>0</v>
          </cell>
          <cell r="H1932">
            <v>0</v>
          </cell>
          <cell r="I1932">
            <v>0</v>
          </cell>
          <cell r="J1932">
            <v>0</v>
          </cell>
          <cell r="K1932">
            <v>-39276</v>
          </cell>
        </row>
        <row r="1933">
          <cell r="F1933">
            <v>0</v>
          </cell>
          <cell r="G1933">
            <v>0</v>
          </cell>
          <cell r="H1933">
            <v>0</v>
          </cell>
          <cell r="I1933">
            <v>0</v>
          </cell>
          <cell r="J1933">
            <v>0</v>
          </cell>
          <cell r="K1933">
            <v>-13809</v>
          </cell>
        </row>
        <row r="1934">
          <cell r="F1934">
            <v>0</v>
          </cell>
          <cell r="G1934">
            <v>0</v>
          </cell>
          <cell r="H1934">
            <v>0</v>
          </cell>
          <cell r="I1934">
            <v>0</v>
          </cell>
          <cell r="J1934">
            <v>0</v>
          </cell>
          <cell r="K1934">
            <v>-17579</v>
          </cell>
        </row>
        <row r="1935">
          <cell r="F1935">
            <v>-19417.88</v>
          </cell>
          <cell r="G1935">
            <v>0</v>
          </cell>
          <cell r="H1935">
            <v>-19417.88</v>
          </cell>
          <cell r="I1935">
            <v>0</v>
          </cell>
          <cell r="J1935">
            <v>-19417.88</v>
          </cell>
          <cell r="K1935">
            <v>0</v>
          </cell>
        </row>
        <row r="1936">
          <cell r="F1936">
            <v>-4777.08</v>
          </cell>
          <cell r="G1936">
            <v>0</v>
          </cell>
          <cell r="H1936">
            <v>-4777.08</v>
          </cell>
          <cell r="I1936">
            <v>0</v>
          </cell>
          <cell r="J1936">
            <v>-4777.08</v>
          </cell>
          <cell r="K1936">
            <v>0</v>
          </cell>
        </row>
        <row r="1937">
          <cell r="F1937">
            <v>612.35</v>
          </cell>
          <cell r="G1937">
            <v>0</v>
          </cell>
          <cell r="H1937">
            <v>612.35</v>
          </cell>
          <cell r="I1937">
            <v>0</v>
          </cell>
          <cell r="J1937">
            <v>612.35</v>
          </cell>
          <cell r="K1937">
            <v>0</v>
          </cell>
        </row>
        <row r="1938">
          <cell r="F1938">
            <v>-570.36</v>
          </cell>
          <cell r="G1938">
            <v>0</v>
          </cell>
          <cell r="H1938">
            <v>-570.36</v>
          </cell>
          <cell r="I1938">
            <v>0</v>
          </cell>
          <cell r="J1938">
            <v>-570.36</v>
          </cell>
          <cell r="K1938">
            <v>0</v>
          </cell>
        </row>
        <row r="1939">
          <cell r="F1939">
            <v>-0.02</v>
          </cell>
          <cell r="G1939">
            <v>0</v>
          </cell>
          <cell r="H1939">
            <v>-0.02</v>
          </cell>
          <cell r="I1939">
            <v>0</v>
          </cell>
          <cell r="J1939">
            <v>-0.02</v>
          </cell>
          <cell r="K1939">
            <v>0</v>
          </cell>
        </row>
        <row r="1940">
          <cell r="F1940">
            <v>0</v>
          </cell>
          <cell r="G1940">
            <v>0</v>
          </cell>
          <cell r="H1940">
            <v>0</v>
          </cell>
          <cell r="I1940">
            <v>0</v>
          </cell>
          <cell r="J1940">
            <v>0</v>
          </cell>
          <cell r="K1940">
            <v>-6806</v>
          </cell>
        </row>
        <row r="1941">
          <cell r="F1941">
            <v>0</v>
          </cell>
          <cell r="G1941">
            <v>0</v>
          </cell>
          <cell r="H1941">
            <v>0</v>
          </cell>
          <cell r="I1941">
            <v>0</v>
          </cell>
          <cell r="J1941">
            <v>0</v>
          </cell>
          <cell r="K1941">
            <v>0</v>
          </cell>
        </row>
        <row r="1942">
          <cell r="F1942">
            <v>0</v>
          </cell>
          <cell r="G1942">
            <v>0</v>
          </cell>
          <cell r="H1942">
            <v>0</v>
          </cell>
          <cell r="I1942">
            <v>0</v>
          </cell>
          <cell r="J1942">
            <v>0</v>
          </cell>
          <cell r="K1942">
            <v>-4851</v>
          </cell>
        </row>
        <row r="1943">
          <cell r="F1943">
            <v>0</v>
          </cell>
          <cell r="G1943">
            <v>0</v>
          </cell>
          <cell r="H1943">
            <v>0</v>
          </cell>
          <cell r="I1943">
            <v>0</v>
          </cell>
          <cell r="J1943">
            <v>0</v>
          </cell>
          <cell r="K1943">
            <v>-6490</v>
          </cell>
        </row>
        <row r="1944">
          <cell r="F1944">
            <v>0</v>
          </cell>
          <cell r="G1944">
            <v>0</v>
          </cell>
          <cell r="H1944">
            <v>0</v>
          </cell>
          <cell r="I1944">
            <v>0</v>
          </cell>
          <cell r="J1944">
            <v>0</v>
          </cell>
          <cell r="K1944">
            <v>-5658</v>
          </cell>
        </row>
        <row r="1945">
          <cell r="F1945">
            <v>0</v>
          </cell>
          <cell r="G1945">
            <v>0</v>
          </cell>
          <cell r="H1945">
            <v>0</v>
          </cell>
          <cell r="I1945">
            <v>0</v>
          </cell>
          <cell r="J1945">
            <v>0</v>
          </cell>
          <cell r="K1945">
            <v>-11879</v>
          </cell>
        </row>
        <row r="1946">
          <cell r="F1946">
            <v>0</v>
          </cell>
          <cell r="G1946">
            <v>0</v>
          </cell>
          <cell r="H1946">
            <v>0</v>
          </cell>
          <cell r="I1946">
            <v>0</v>
          </cell>
          <cell r="J1946">
            <v>0</v>
          </cell>
          <cell r="K1946">
            <v>-2236</v>
          </cell>
        </row>
        <row r="1947">
          <cell r="F1947">
            <v>-5428.72</v>
          </cell>
          <cell r="G1947">
            <v>0</v>
          </cell>
          <cell r="H1947">
            <v>-5428.72</v>
          </cell>
          <cell r="I1947">
            <v>0</v>
          </cell>
          <cell r="J1947">
            <v>-5428.72</v>
          </cell>
          <cell r="K1947">
            <v>-5429</v>
          </cell>
        </row>
        <row r="1948">
          <cell r="F1948">
            <v>0</v>
          </cell>
          <cell r="G1948">
            <v>0</v>
          </cell>
          <cell r="H1948">
            <v>0</v>
          </cell>
          <cell r="I1948">
            <v>0</v>
          </cell>
          <cell r="J1948">
            <v>0</v>
          </cell>
          <cell r="K1948">
            <v>-13796</v>
          </cell>
        </row>
        <row r="1949">
          <cell r="F1949">
            <v>0</v>
          </cell>
          <cell r="G1949">
            <v>0</v>
          </cell>
          <cell r="H1949">
            <v>0</v>
          </cell>
          <cell r="I1949">
            <v>0</v>
          </cell>
          <cell r="J1949">
            <v>0</v>
          </cell>
          <cell r="K1949">
            <v>-8990</v>
          </cell>
        </row>
        <row r="1950">
          <cell r="F1950">
            <v>-486.17</v>
          </cell>
          <cell r="G1950">
            <v>0</v>
          </cell>
          <cell r="H1950">
            <v>-486.17</v>
          </cell>
          <cell r="I1950">
            <v>0</v>
          </cell>
          <cell r="J1950">
            <v>-486.17</v>
          </cell>
          <cell r="K1950">
            <v>0</v>
          </cell>
        </row>
        <row r="1951">
          <cell r="F1951">
            <v>0</v>
          </cell>
          <cell r="G1951">
            <v>0</v>
          </cell>
          <cell r="H1951">
            <v>0</v>
          </cell>
          <cell r="I1951">
            <v>0</v>
          </cell>
          <cell r="J1951">
            <v>0</v>
          </cell>
          <cell r="K1951">
            <v>-118172</v>
          </cell>
        </row>
        <row r="1952">
          <cell r="F1952">
            <v>0</v>
          </cell>
          <cell r="G1952">
            <v>0</v>
          </cell>
          <cell r="H1952">
            <v>0</v>
          </cell>
          <cell r="I1952">
            <v>0</v>
          </cell>
          <cell r="J1952">
            <v>0</v>
          </cell>
          <cell r="K1952">
            <v>-4575</v>
          </cell>
        </row>
        <row r="1953">
          <cell r="F1953">
            <v>0.6</v>
          </cell>
          <cell r="G1953">
            <v>0</v>
          </cell>
          <cell r="H1953">
            <v>0.6</v>
          </cell>
          <cell r="I1953">
            <v>0</v>
          </cell>
          <cell r="J1953">
            <v>0.6</v>
          </cell>
          <cell r="K1953">
            <v>-63338</v>
          </cell>
        </row>
        <row r="1954">
          <cell r="F1954">
            <v>-1992.19</v>
          </cell>
          <cell r="G1954">
            <v>0</v>
          </cell>
          <cell r="H1954">
            <v>-1992.19</v>
          </cell>
          <cell r="I1954">
            <v>0</v>
          </cell>
          <cell r="J1954">
            <v>-1992.19</v>
          </cell>
          <cell r="K1954">
            <v>-25605</v>
          </cell>
        </row>
        <row r="1955">
          <cell r="F1955">
            <v>0</v>
          </cell>
          <cell r="G1955">
            <v>0</v>
          </cell>
          <cell r="H1955">
            <v>0</v>
          </cell>
          <cell r="I1955">
            <v>0</v>
          </cell>
          <cell r="J1955">
            <v>0</v>
          </cell>
          <cell r="K1955">
            <v>-1033</v>
          </cell>
        </row>
        <row r="1956">
          <cell r="F1956">
            <v>0</v>
          </cell>
          <cell r="G1956">
            <v>0</v>
          </cell>
          <cell r="H1956">
            <v>0</v>
          </cell>
          <cell r="I1956">
            <v>0</v>
          </cell>
          <cell r="J1956">
            <v>0</v>
          </cell>
          <cell r="K1956">
            <v>0</v>
          </cell>
        </row>
        <row r="1957">
          <cell r="F1957">
            <v>0</v>
          </cell>
          <cell r="G1957">
            <v>0</v>
          </cell>
          <cell r="H1957">
            <v>0</v>
          </cell>
          <cell r="I1957">
            <v>0</v>
          </cell>
          <cell r="J1957">
            <v>0</v>
          </cell>
          <cell r="K1957">
            <v>-27824</v>
          </cell>
        </row>
        <row r="1958">
          <cell r="F1958">
            <v>-159.94999999999999</v>
          </cell>
          <cell r="G1958">
            <v>0</v>
          </cell>
          <cell r="H1958">
            <v>-159.94999999999999</v>
          </cell>
          <cell r="I1958">
            <v>0</v>
          </cell>
          <cell r="J1958">
            <v>-159.94999999999999</v>
          </cell>
          <cell r="K1958">
            <v>-4784</v>
          </cell>
        </row>
        <row r="1959">
          <cell r="F1959">
            <v>0</v>
          </cell>
          <cell r="G1959">
            <v>0</v>
          </cell>
          <cell r="H1959">
            <v>0</v>
          </cell>
          <cell r="I1959">
            <v>0</v>
          </cell>
          <cell r="J1959">
            <v>0</v>
          </cell>
          <cell r="K1959">
            <v>-33652</v>
          </cell>
        </row>
        <row r="1960">
          <cell r="F1960">
            <v>132.4</v>
          </cell>
          <cell r="G1960">
            <v>0</v>
          </cell>
          <cell r="H1960">
            <v>132.4</v>
          </cell>
          <cell r="I1960">
            <v>0</v>
          </cell>
          <cell r="J1960">
            <v>132.4</v>
          </cell>
          <cell r="K1960">
            <v>0</v>
          </cell>
        </row>
        <row r="1961">
          <cell r="F1961">
            <v>0</v>
          </cell>
          <cell r="G1961">
            <v>0</v>
          </cell>
          <cell r="H1961">
            <v>0</v>
          </cell>
          <cell r="I1961">
            <v>0</v>
          </cell>
          <cell r="J1961">
            <v>0</v>
          </cell>
          <cell r="K1961">
            <v>-4552</v>
          </cell>
        </row>
        <row r="1962">
          <cell r="F1962">
            <v>0</v>
          </cell>
          <cell r="G1962">
            <v>0</v>
          </cell>
          <cell r="H1962">
            <v>0</v>
          </cell>
          <cell r="I1962">
            <v>0</v>
          </cell>
          <cell r="J1962">
            <v>0</v>
          </cell>
          <cell r="K1962">
            <v>-11037</v>
          </cell>
        </row>
        <row r="1963">
          <cell r="F1963">
            <v>0</v>
          </cell>
          <cell r="G1963">
            <v>0</v>
          </cell>
          <cell r="H1963">
            <v>0</v>
          </cell>
          <cell r="I1963">
            <v>0</v>
          </cell>
          <cell r="J1963">
            <v>0</v>
          </cell>
          <cell r="K1963">
            <v>-4844</v>
          </cell>
        </row>
        <row r="1964">
          <cell r="F1964">
            <v>0</v>
          </cell>
          <cell r="G1964">
            <v>0</v>
          </cell>
          <cell r="H1964">
            <v>0</v>
          </cell>
          <cell r="I1964">
            <v>0</v>
          </cell>
          <cell r="J1964">
            <v>0</v>
          </cell>
          <cell r="K1964">
            <v>-4844</v>
          </cell>
        </row>
        <row r="1965">
          <cell r="F1965">
            <v>0</v>
          </cell>
          <cell r="G1965">
            <v>0</v>
          </cell>
          <cell r="H1965">
            <v>0</v>
          </cell>
          <cell r="I1965">
            <v>0</v>
          </cell>
          <cell r="J1965">
            <v>0</v>
          </cell>
          <cell r="K1965">
            <v>-10635</v>
          </cell>
        </row>
        <row r="1966">
          <cell r="F1966">
            <v>0</v>
          </cell>
          <cell r="G1966">
            <v>0</v>
          </cell>
          <cell r="H1966">
            <v>0</v>
          </cell>
          <cell r="I1966">
            <v>0</v>
          </cell>
          <cell r="J1966">
            <v>0</v>
          </cell>
          <cell r="K1966">
            <v>-3298</v>
          </cell>
        </row>
        <row r="1967">
          <cell r="F1967">
            <v>-1563.25</v>
          </cell>
          <cell r="G1967">
            <v>0</v>
          </cell>
          <cell r="H1967">
            <v>-1563.25</v>
          </cell>
          <cell r="I1967">
            <v>0</v>
          </cell>
          <cell r="J1967">
            <v>-1563.25</v>
          </cell>
          <cell r="K1967">
            <v>0</v>
          </cell>
        </row>
        <row r="1968">
          <cell r="F1968">
            <v>-52147.18</v>
          </cell>
          <cell r="G1968">
            <v>0</v>
          </cell>
          <cell r="H1968">
            <v>-52147.18</v>
          </cell>
          <cell r="I1968">
            <v>0</v>
          </cell>
          <cell r="J1968">
            <v>-52147.18</v>
          </cell>
          <cell r="K1968">
            <v>0</v>
          </cell>
        </row>
        <row r="1969">
          <cell r="F1969">
            <v>65.430000000000007</v>
          </cell>
          <cell r="G1969">
            <v>0</v>
          </cell>
          <cell r="H1969">
            <v>65.430000000000007</v>
          </cell>
          <cell r="I1969">
            <v>0</v>
          </cell>
          <cell r="J1969">
            <v>65.430000000000007</v>
          </cell>
          <cell r="K1969">
            <v>0</v>
          </cell>
        </row>
        <row r="1970">
          <cell r="F1970">
            <v>-176.98</v>
          </cell>
          <cell r="G1970">
            <v>0</v>
          </cell>
          <cell r="H1970">
            <v>-176.98</v>
          </cell>
          <cell r="I1970">
            <v>0</v>
          </cell>
          <cell r="J1970">
            <v>-176.98</v>
          </cell>
          <cell r="K1970">
            <v>0</v>
          </cell>
        </row>
        <row r="1971">
          <cell r="F1971">
            <v>6360.74</v>
          </cell>
          <cell r="G1971">
            <v>0</v>
          </cell>
          <cell r="H1971">
            <v>6360.74</v>
          </cell>
          <cell r="I1971">
            <v>0</v>
          </cell>
          <cell r="J1971">
            <v>6360.74</v>
          </cell>
          <cell r="K1971">
            <v>0</v>
          </cell>
        </row>
        <row r="1972">
          <cell r="F1972">
            <v>0</v>
          </cell>
          <cell r="G1972">
            <v>0</v>
          </cell>
          <cell r="H1972">
            <v>0</v>
          </cell>
          <cell r="I1972">
            <v>0</v>
          </cell>
          <cell r="J1972">
            <v>0</v>
          </cell>
          <cell r="K1972">
            <v>0</v>
          </cell>
        </row>
        <row r="1973">
          <cell r="F1973">
            <v>0</v>
          </cell>
          <cell r="G1973">
            <v>0</v>
          </cell>
          <cell r="H1973">
            <v>0</v>
          </cell>
          <cell r="I1973">
            <v>0</v>
          </cell>
          <cell r="J1973">
            <v>0</v>
          </cell>
          <cell r="K1973">
            <v>-7240</v>
          </cell>
        </row>
        <row r="1974">
          <cell r="F1974">
            <v>0</v>
          </cell>
          <cell r="G1974">
            <v>0</v>
          </cell>
          <cell r="H1974">
            <v>0</v>
          </cell>
          <cell r="I1974">
            <v>0</v>
          </cell>
          <cell r="J1974">
            <v>0</v>
          </cell>
          <cell r="K1974">
            <v>0</v>
          </cell>
        </row>
        <row r="1975">
          <cell r="F1975">
            <v>0</v>
          </cell>
          <cell r="G1975">
            <v>0</v>
          </cell>
          <cell r="H1975">
            <v>0</v>
          </cell>
          <cell r="I1975">
            <v>0</v>
          </cell>
          <cell r="J1975">
            <v>0</v>
          </cell>
          <cell r="K1975">
            <v>0</v>
          </cell>
        </row>
        <row r="1976">
          <cell r="F1976">
            <v>-82.43</v>
          </cell>
          <cell r="G1976">
            <v>0</v>
          </cell>
          <cell r="H1976">
            <v>-82.43</v>
          </cell>
          <cell r="I1976">
            <v>0</v>
          </cell>
          <cell r="J1976">
            <v>-82.43</v>
          </cell>
          <cell r="K1976">
            <v>-82</v>
          </cell>
        </row>
        <row r="1977">
          <cell r="F1977">
            <v>-13.2</v>
          </cell>
          <cell r="G1977">
            <v>0</v>
          </cell>
          <cell r="H1977">
            <v>-13.2</v>
          </cell>
          <cell r="I1977">
            <v>0</v>
          </cell>
          <cell r="J1977">
            <v>-13.2</v>
          </cell>
          <cell r="K1977">
            <v>-13</v>
          </cell>
        </row>
        <row r="1978">
          <cell r="F1978">
            <v>-129.1</v>
          </cell>
          <cell r="G1978">
            <v>0</v>
          </cell>
          <cell r="H1978">
            <v>-129.1</v>
          </cell>
          <cell r="I1978">
            <v>0</v>
          </cell>
          <cell r="J1978">
            <v>-129.1</v>
          </cell>
          <cell r="K1978">
            <v>-129</v>
          </cell>
        </row>
        <row r="1979">
          <cell r="F1979">
            <v>-218.17</v>
          </cell>
          <cell r="G1979">
            <v>0</v>
          </cell>
          <cell r="H1979">
            <v>-218.17</v>
          </cell>
          <cell r="I1979">
            <v>0</v>
          </cell>
          <cell r="J1979">
            <v>-218.17</v>
          </cell>
          <cell r="K1979">
            <v>-115</v>
          </cell>
        </row>
        <row r="1980">
          <cell r="F1980">
            <v>-98.73</v>
          </cell>
          <cell r="G1980">
            <v>0</v>
          </cell>
          <cell r="H1980">
            <v>-98.73</v>
          </cell>
          <cell r="I1980">
            <v>0</v>
          </cell>
          <cell r="J1980">
            <v>-98.73</v>
          </cell>
          <cell r="K1980">
            <v>-63</v>
          </cell>
        </row>
        <row r="1981">
          <cell r="F1981">
            <v>0</v>
          </cell>
          <cell r="G1981">
            <v>0</v>
          </cell>
          <cell r="H1981">
            <v>0</v>
          </cell>
          <cell r="I1981">
            <v>0</v>
          </cell>
          <cell r="J1981">
            <v>0</v>
          </cell>
          <cell r="K1981">
            <v>0</v>
          </cell>
        </row>
        <row r="1982">
          <cell r="F1982">
            <v>-233.8</v>
          </cell>
          <cell r="G1982">
            <v>0</v>
          </cell>
          <cell r="H1982">
            <v>-233.8</v>
          </cell>
          <cell r="I1982">
            <v>0</v>
          </cell>
          <cell r="J1982">
            <v>-233.8</v>
          </cell>
          <cell r="K1982">
            <v>-4</v>
          </cell>
        </row>
        <row r="1983">
          <cell r="F1983">
            <v>-164200.65</v>
          </cell>
          <cell r="G1983">
            <v>0</v>
          </cell>
          <cell r="H1983">
            <v>-164200.65</v>
          </cell>
          <cell r="I1983">
            <v>0</v>
          </cell>
          <cell r="J1983">
            <v>-164200.65</v>
          </cell>
          <cell r="K1983">
            <v>-36834</v>
          </cell>
        </row>
        <row r="1984">
          <cell r="F1984">
            <v>450.58</v>
          </cell>
          <cell r="G1984">
            <v>0</v>
          </cell>
          <cell r="H1984">
            <v>450.58</v>
          </cell>
          <cell r="I1984">
            <v>0</v>
          </cell>
          <cell r="J1984">
            <v>450.58</v>
          </cell>
          <cell r="K1984">
            <v>0</v>
          </cell>
        </row>
        <row r="1985">
          <cell r="F1985">
            <v>-4239.9799999999996</v>
          </cell>
          <cell r="G1985">
            <v>0</v>
          </cell>
          <cell r="H1985">
            <v>-4239.9799999999996</v>
          </cell>
          <cell r="I1985">
            <v>0</v>
          </cell>
          <cell r="J1985">
            <v>-4239.9799999999996</v>
          </cell>
          <cell r="K1985">
            <v>0</v>
          </cell>
        </row>
        <row r="1986">
          <cell r="F1986">
            <v>-28.05</v>
          </cell>
          <cell r="G1986">
            <v>0</v>
          </cell>
          <cell r="H1986">
            <v>-28.05</v>
          </cell>
          <cell r="I1986">
            <v>0</v>
          </cell>
          <cell r="J1986">
            <v>-28.05</v>
          </cell>
          <cell r="K1986">
            <v>-28</v>
          </cell>
        </row>
        <row r="1987">
          <cell r="F1987">
            <v>-144.21</v>
          </cell>
          <cell r="G1987">
            <v>0</v>
          </cell>
          <cell r="H1987">
            <v>-144.21</v>
          </cell>
          <cell r="I1987">
            <v>0</v>
          </cell>
          <cell r="J1987">
            <v>-144.21</v>
          </cell>
          <cell r="K1987">
            <v>-144</v>
          </cell>
        </row>
        <row r="1988">
          <cell r="F1988">
            <v>0</v>
          </cell>
          <cell r="G1988">
            <v>0</v>
          </cell>
          <cell r="H1988">
            <v>0</v>
          </cell>
          <cell r="I1988">
            <v>0</v>
          </cell>
          <cell r="J1988">
            <v>0</v>
          </cell>
          <cell r="K1988">
            <v>0</v>
          </cell>
        </row>
        <row r="1989">
          <cell r="F1989">
            <v>-674.74</v>
          </cell>
          <cell r="G1989">
            <v>0</v>
          </cell>
          <cell r="H1989">
            <v>-674.74</v>
          </cell>
          <cell r="I1989">
            <v>0</v>
          </cell>
          <cell r="J1989">
            <v>-674.74</v>
          </cell>
          <cell r="K1989">
            <v>-675</v>
          </cell>
        </row>
        <row r="1990">
          <cell r="F1990">
            <v>0</v>
          </cell>
          <cell r="G1990">
            <v>0</v>
          </cell>
          <cell r="H1990">
            <v>0</v>
          </cell>
          <cell r="I1990">
            <v>0</v>
          </cell>
          <cell r="J1990">
            <v>0</v>
          </cell>
          <cell r="K1990">
            <v>0</v>
          </cell>
        </row>
        <row r="1991">
          <cell r="F1991">
            <v>0</v>
          </cell>
          <cell r="G1991">
            <v>0</v>
          </cell>
          <cell r="H1991">
            <v>0</v>
          </cell>
          <cell r="I1991">
            <v>0</v>
          </cell>
          <cell r="J1991">
            <v>0</v>
          </cell>
          <cell r="K1991">
            <v>0</v>
          </cell>
        </row>
        <row r="1992">
          <cell r="F1992">
            <v>-8525</v>
          </cell>
          <cell r="G1992">
            <v>0</v>
          </cell>
          <cell r="H1992">
            <v>-8525</v>
          </cell>
          <cell r="I1992">
            <v>0</v>
          </cell>
          <cell r="J1992">
            <v>-8525</v>
          </cell>
          <cell r="K1992">
            <v>-960</v>
          </cell>
        </row>
        <row r="1993">
          <cell r="F1993">
            <v>-17888.78</v>
          </cell>
          <cell r="G1993">
            <v>0</v>
          </cell>
          <cell r="H1993">
            <v>-17888.78</v>
          </cell>
          <cell r="I1993">
            <v>0</v>
          </cell>
          <cell r="J1993">
            <v>-17888.78</v>
          </cell>
          <cell r="K1993">
            <v>-17889</v>
          </cell>
        </row>
        <row r="1994">
          <cell r="F1994">
            <v>-4434.7299999999996</v>
          </cell>
          <cell r="G1994">
            <v>0</v>
          </cell>
          <cell r="H1994">
            <v>-4434.7299999999996</v>
          </cell>
          <cell r="I1994">
            <v>0</v>
          </cell>
          <cell r="J1994">
            <v>-4434.7299999999996</v>
          </cell>
          <cell r="K1994">
            <v>-47129</v>
          </cell>
        </row>
        <row r="1995">
          <cell r="F1995">
            <v>-152925.01999999999</v>
          </cell>
          <cell r="G1995">
            <v>0</v>
          </cell>
          <cell r="H1995">
            <v>-152925.01999999999</v>
          </cell>
          <cell r="I1995">
            <v>0</v>
          </cell>
          <cell r="J1995">
            <v>-152925.01999999999</v>
          </cell>
          <cell r="K1995">
            <v>0</v>
          </cell>
        </row>
        <row r="1996">
          <cell r="F1996">
            <v>-11464.73</v>
          </cell>
          <cell r="G1996">
            <v>0</v>
          </cell>
          <cell r="H1996">
            <v>-11464.73</v>
          </cell>
          <cell r="I1996">
            <v>0</v>
          </cell>
          <cell r="J1996">
            <v>-11464.73</v>
          </cell>
          <cell r="K1996">
            <v>0</v>
          </cell>
        </row>
        <row r="1997">
          <cell r="F1997">
            <v>-3368.77</v>
          </cell>
          <cell r="G1997">
            <v>0</v>
          </cell>
          <cell r="H1997">
            <v>-3368.77</v>
          </cell>
          <cell r="I1997">
            <v>0</v>
          </cell>
          <cell r="J1997">
            <v>-3368.77</v>
          </cell>
          <cell r="K1997">
            <v>0</v>
          </cell>
        </row>
        <row r="1998">
          <cell r="F1998">
            <v>-131650.66</v>
          </cell>
          <cell r="G1998">
            <v>0</v>
          </cell>
          <cell r="H1998">
            <v>-131650.66</v>
          </cell>
          <cell r="I1998">
            <v>0</v>
          </cell>
          <cell r="J1998">
            <v>-131650.66</v>
          </cell>
          <cell r="K1998">
            <v>0</v>
          </cell>
        </row>
        <row r="1999">
          <cell r="F1999">
            <v>-95928.02</v>
          </cell>
          <cell r="G1999">
            <v>0</v>
          </cell>
          <cell r="H1999">
            <v>-95928.02</v>
          </cell>
          <cell r="I1999">
            <v>0</v>
          </cell>
          <cell r="J1999">
            <v>-95928.02</v>
          </cell>
          <cell r="K1999">
            <v>0</v>
          </cell>
        </row>
        <row r="2000">
          <cell r="F2000">
            <v>1.2</v>
          </cell>
          <cell r="G2000">
            <v>0</v>
          </cell>
          <cell r="H2000">
            <v>1.2</v>
          </cell>
          <cell r="I2000">
            <v>0</v>
          </cell>
          <cell r="J2000">
            <v>1.2</v>
          </cell>
          <cell r="K2000">
            <v>0</v>
          </cell>
        </row>
        <row r="2001">
          <cell r="F2001">
            <v>-6820.36</v>
          </cell>
          <cell r="G2001">
            <v>0</v>
          </cell>
          <cell r="H2001">
            <v>-6820.36</v>
          </cell>
          <cell r="I2001">
            <v>0</v>
          </cell>
          <cell r="J2001">
            <v>-6820.36</v>
          </cell>
          <cell r="K2001">
            <v>0</v>
          </cell>
        </row>
        <row r="2002">
          <cell r="F2002">
            <v>-2365.63</v>
          </cell>
          <cell r="G2002">
            <v>0</v>
          </cell>
          <cell r="H2002">
            <v>-2365.63</v>
          </cell>
          <cell r="I2002">
            <v>0</v>
          </cell>
          <cell r="J2002">
            <v>-2365.63</v>
          </cell>
          <cell r="K2002">
            <v>0</v>
          </cell>
        </row>
        <row r="2003">
          <cell r="F2003">
            <v>-10822.19</v>
          </cell>
          <cell r="G2003">
            <v>0</v>
          </cell>
          <cell r="H2003">
            <v>-10822.19</v>
          </cell>
          <cell r="I2003">
            <v>0</v>
          </cell>
          <cell r="J2003">
            <v>-10822.19</v>
          </cell>
          <cell r="K2003">
            <v>0</v>
          </cell>
        </row>
        <row r="2004">
          <cell r="F2004">
            <v>-5449.24</v>
          </cell>
          <cell r="G2004">
            <v>0</v>
          </cell>
          <cell r="H2004">
            <v>-5449.24</v>
          </cell>
          <cell r="I2004">
            <v>0</v>
          </cell>
          <cell r="J2004">
            <v>-5449.24</v>
          </cell>
          <cell r="K2004">
            <v>0</v>
          </cell>
        </row>
        <row r="2005">
          <cell r="F2005">
            <v>-723.81</v>
          </cell>
          <cell r="G2005">
            <v>0</v>
          </cell>
          <cell r="H2005">
            <v>-723.81</v>
          </cell>
          <cell r="I2005">
            <v>0</v>
          </cell>
          <cell r="J2005">
            <v>-723.81</v>
          </cell>
          <cell r="K2005">
            <v>0</v>
          </cell>
        </row>
        <row r="2006">
          <cell r="F2006">
            <v>-7448.65</v>
          </cell>
          <cell r="G2006">
            <v>0</v>
          </cell>
          <cell r="H2006">
            <v>-7448.65</v>
          </cell>
          <cell r="I2006">
            <v>0</v>
          </cell>
          <cell r="J2006">
            <v>-7448.65</v>
          </cell>
          <cell r="K2006">
            <v>0</v>
          </cell>
        </row>
        <row r="2007">
          <cell r="F2007">
            <v>-7729.26</v>
          </cell>
          <cell r="G2007">
            <v>0</v>
          </cell>
          <cell r="H2007">
            <v>-7729.26</v>
          </cell>
          <cell r="I2007">
            <v>0</v>
          </cell>
          <cell r="J2007">
            <v>-7729.26</v>
          </cell>
          <cell r="K2007">
            <v>0</v>
          </cell>
        </row>
        <row r="2008">
          <cell r="F2008">
            <v>-5031.7700000000004</v>
          </cell>
          <cell r="G2008">
            <v>0</v>
          </cell>
          <cell r="H2008">
            <v>-5031.7700000000004</v>
          </cell>
          <cell r="I2008">
            <v>0</v>
          </cell>
          <cell r="J2008">
            <v>-5031.7700000000004</v>
          </cell>
          <cell r="K2008">
            <v>0</v>
          </cell>
        </row>
        <row r="2009">
          <cell r="F2009">
            <v>-34612.980000000003</v>
          </cell>
          <cell r="G2009">
            <v>0</v>
          </cell>
          <cell r="H2009">
            <v>-34612.980000000003</v>
          </cell>
          <cell r="I2009">
            <v>0</v>
          </cell>
          <cell r="J2009">
            <v>-34612.980000000003</v>
          </cell>
          <cell r="K2009">
            <v>0</v>
          </cell>
        </row>
        <row r="2010">
          <cell r="F2010">
            <v>-573.74</v>
          </cell>
          <cell r="G2010">
            <v>0</v>
          </cell>
          <cell r="H2010">
            <v>-573.74</v>
          </cell>
          <cell r="I2010">
            <v>0</v>
          </cell>
          <cell r="J2010">
            <v>-573.74</v>
          </cell>
          <cell r="K2010">
            <v>0</v>
          </cell>
        </row>
        <row r="2011">
          <cell r="F2011">
            <v>-1.19</v>
          </cell>
          <cell r="G2011">
            <v>0</v>
          </cell>
          <cell r="H2011">
            <v>-1.19</v>
          </cell>
          <cell r="I2011">
            <v>0</v>
          </cell>
          <cell r="J2011">
            <v>-1.19</v>
          </cell>
          <cell r="K2011">
            <v>0</v>
          </cell>
        </row>
        <row r="2012">
          <cell r="F2012">
            <v>-151287.69</v>
          </cell>
          <cell r="G2012">
            <v>0</v>
          </cell>
          <cell r="H2012">
            <v>-151287.69</v>
          </cell>
          <cell r="I2012">
            <v>0</v>
          </cell>
          <cell r="J2012">
            <v>-151287.69</v>
          </cell>
          <cell r="K2012">
            <v>-29968</v>
          </cell>
        </row>
        <row r="2013">
          <cell r="F2013">
            <v>-921481.53</v>
          </cell>
          <cell r="G2013">
            <v>0</v>
          </cell>
          <cell r="H2013">
            <v>-921481.53</v>
          </cell>
          <cell r="I2013">
            <v>0</v>
          </cell>
          <cell r="J2013">
            <v>-921481.53</v>
          </cell>
          <cell r="K2013">
            <v>-688880</v>
          </cell>
        </row>
        <row r="2014">
          <cell r="F2014">
            <v>0</v>
          </cell>
          <cell r="G2014">
            <v>0</v>
          </cell>
          <cell r="H2014">
            <v>0</v>
          </cell>
          <cell r="I2014">
            <v>0</v>
          </cell>
          <cell r="J2014">
            <v>0</v>
          </cell>
          <cell r="K2014">
            <v>-6154</v>
          </cell>
        </row>
        <row r="2015">
          <cell r="F2015">
            <v>0</v>
          </cell>
          <cell r="G2015">
            <v>0</v>
          </cell>
          <cell r="H2015">
            <v>0</v>
          </cell>
          <cell r="I2015">
            <v>0</v>
          </cell>
          <cell r="J2015">
            <v>0</v>
          </cell>
          <cell r="K2015">
            <v>-4307</v>
          </cell>
        </row>
        <row r="2016">
          <cell r="F2016">
            <v>0</v>
          </cell>
          <cell r="G2016">
            <v>0</v>
          </cell>
          <cell r="H2016">
            <v>0</v>
          </cell>
          <cell r="I2016">
            <v>0</v>
          </cell>
          <cell r="J2016">
            <v>0</v>
          </cell>
          <cell r="K2016">
            <v>-9986</v>
          </cell>
        </row>
        <row r="2017">
          <cell r="F2017">
            <v>0</v>
          </cell>
          <cell r="G2017">
            <v>0</v>
          </cell>
          <cell r="H2017">
            <v>0</v>
          </cell>
          <cell r="I2017">
            <v>0</v>
          </cell>
          <cell r="J2017">
            <v>0</v>
          </cell>
          <cell r="K2017">
            <v>-9263</v>
          </cell>
        </row>
        <row r="2018">
          <cell r="F2018">
            <v>0</v>
          </cell>
          <cell r="G2018">
            <v>0</v>
          </cell>
          <cell r="H2018">
            <v>0</v>
          </cell>
          <cell r="I2018">
            <v>0</v>
          </cell>
          <cell r="J2018">
            <v>0</v>
          </cell>
          <cell r="K2018">
            <v>-121</v>
          </cell>
        </row>
        <row r="2019">
          <cell r="F2019">
            <v>0</v>
          </cell>
          <cell r="G2019">
            <v>0</v>
          </cell>
          <cell r="H2019">
            <v>0</v>
          </cell>
          <cell r="I2019">
            <v>0</v>
          </cell>
          <cell r="J2019">
            <v>0</v>
          </cell>
          <cell r="K2019">
            <v>-6154</v>
          </cell>
        </row>
        <row r="2020">
          <cell r="F2020">
            <v>0</v>
          </cell>
          <cell r="G2020">
            <v>0</v>
          </cell>
          <cell r="H2020">
            <v>0</v>
          </cell>
          <cell r="I2020">
            <v>0</v>
          </cell>
          <cell r="J2020">
            <v>0</v>
          </cell>
          <cell r="K2020">
            <v>-24224</v>
          </cell>
        </row>
        <row r="2021">
          <cell r="F2021">
            <v>0</v>
          </cell>
          <cell r="G2021">
            <v>0</v>
          </cell>
          <cell r="H2021">
            <v>0</v>
          </cell>
          <cell r="I2021">
            <v>0</v>
          </cell>
          <cell r="J2021">
            <v>0</v>
          </cell>
          <cell r="K2021">
            <v>-6154</v>
          </cell>
        </row>
        <row r="2022">
          <cell r="F2022">
            <v>0</v>
          </cell>
          <cell r="G2022">
            <v>0</v>
          </cell>
          <cell r="H2022">
            <v>0</v>
          </cell>
          <cell r="I2022">
            <v>0</v>
          </cell>
          <cell r="J2022">
            <v>0</v>
          </cell>
          <cell r="K2022">
            <v>-11365</v>
          </cell>
        </row>
        <row r="2023">
          <cell r="F2023">
            <v>0</v>
          </cell>
          <cell r="G2023">
            <v>0</v>
          </cell>
          <cell r="H2023">
            <v>0</v>
          </cell>
          <cell r="I2023">
            <v>0</v>
          </cell>
          <cell r="J2023">
            <v>0</v>
          </cell>
          <cell r="K2023">
            <v>-785</v>
          </cell>
        </row>
        <row r="2024">
          <cell r="F2024">
            <v>0</v>
          </cell>
          <cell r="G2024">
            <v>0</v>
          </cell>
          <cell r="H2024">
            <v>0</v>
          </cell>
          <cell r="I2024">
            <v>0</v>
          </cell>
          <cell r="J2024">
            <v>0</v>
          </cell>
          <cell r="K2024">
            <v>-5533</v>
          </cell>
        </row>
        <row r="2025">
          <cell r="F2025">
            <v>0</v>
          </cell>
          <cell r="G2025">
            <v>0</v>
          </cell>
          <cell r="H2025">
            <v>0</v>
          </cell>
          <cell r="I2025">
            <v>0</v>
          </cell>
          <cell r="J2025">
            <v>0</v>
          </cell>
          <cell r="K2025">
            <v>-1055</v>
          </cell>
        </row>
        <row r="2026">
          <cell r="F2026">
            <v>0</v>
          </cell>
          <cell r="G2026">
            <v>0</v>
          </cell>
          <cell r="H2026">
            <v>0</v>
          </cell>
          <cell r="I2026">
            <v>0</v>
          </cell>
          <cell r="J2026">
            <v>0</v>
          </cell>
          <cell r="K2026">
            <v>-1412</v>
          </cell>
        </row>
        <row r="2027">
          <cell r="F2027">
            <v>0</v>
          </cell>
          <cell r="G2027">
            <v>0</v>
          </cell>
          <cell r="H2027">
            <v>0</v>
          </cell>
          <cell r="I2027">
            <v>0</v>
          </cell>
          <cell r="J2027">
            <v>0</v>
          </cell>
          <cell r="K2027">
            <v>-1230</v>
          </cell>
        </row>
        <row r="2028">
          <cell r="F2028">
            <v>0</v>
          </cell>
          <cell r="G2028">
            <v>0</v>
          </cell>
          <cell r="H2028">
            <v>0</v>
          </cell>
          <cell r="I2028">
            <v>0</v>
          </cell>
          <cell r="J2028">
            <v>0</v>
          </cell>
          <cell r="K2028">
            <v>-7428</v>
          </cell>
        </row>
        <row r="2029">
          <cell r="F2029">
            <v>0</v>
          </cell>
          <cell r="G2029">
            <v>0</v>
          </cell>
          <cell r="H2029">
            <v>0</v>
          </cell>
          <cell r="I2029">
            <v>0</v>
          </cell>
          <cell r="J2029">
            <v>0</v>
          </cell>
          <cell r="K2029">
            <v>-317</v>
          </cell>
        </row>
        <row r="2030">
          <cell r="F2030">
            <v>0</v>
          </cell>
          <cell r="G2030">
            <v>0</v>
          </cell>
          <cell r="H2030">
            <v>0</v>
          </cell>
          <cell r="I2030">
            <v>0</v>
          </cell>
          <cell r="J2030">
            <v>0</v>
          </cell>
          <cell r="K2030">
            <v>0</v>
          </cell>
        </row>
        <row r="2031">
          <cell r="F2031">
            <v>0</v>
          </cell>
          <cell r="G2031">
            <v>0</v>
          </cell>
          <cell r="H2031">
            <v>0</v>
          </cell>
          <cell r="I2031">
            <v>0</v>
          </cell>
          <cell r="J2031">
            <v>0</v>
          </cell>
          <cell r="K2031">
            <v>-402</v>
          </cell>
        </row>
        <row r="2032">
          <cell r="F2032">
            <v>0</v>
          </cell>
          <cell r="G2032">
            <v>0</v>
          </cell>
          <cell r="H2032">
            <v>0</v>
          </cell>
          <cell r="I2032">
            <v>0</v>
          </cell>
          <cell r="J2032">
            <v>0</v>
          </cell>
          <cell r="K2032">
            <v>-1480</v>
          </cell>
        </row>
        <row r="2033">
          <cell r="F2033">
            <v>0</v>
          </cell>
          <cell r="G2033">
            <v>0</v>
          </cell>
          <cell r="H2033">
            <v>0</v>
          </cell>
          <cell r="I2033">
            <v>0</v>
          </cell>
          <cell r="J2033">
            <v>0</v>
          </cell>
          <cell r="K2033">
            <v>-3345</v>
          </cell>
        </row>
        <row r="2034">
          <cell r="F2034">
            <v>0</v>
          </cell>
          <cell r="G2034">
            <v>0</v>
          </cell>
          <cell r="H2034">
            <v>0</v>
          </cell>
          <cell r="I2034">
            <v>0</v>
          </cell>
          <cell r="J2034">
            <v>0</v>
          </cell>
          <cell r="K2034">
            <v>-2043</v>
          </cell>
        </row>
        <row r="2035">
          <cell r="F2035">
            <v>0</v>
          </cell>
          <cell r="G2035">
            <v>0</v>
          </cell>
          <cell r="H2035">
            <v>0</v>
          </cell>
          <cell r="I2035">
            <v>0</v>
          </cell>
          <cell r="J2035">
            <v>0</v>
          </cell>
          <cell r="K2035">
            <v>-30126</v>
          </cell>
        </row>
        <row r="2036">
          <cell r="F2036">
            <v>0</v>
          </cell>
          <cell r="G2036">
            <v>0</v>
          </cell>
          <cell r="H2036">
            <v>0</v>
          </cell>
          <cell r="I2036">
            <v>0</v>
          </cell>
          <cell r="J2036">
            <v>0</v>
          </cell>
          <cell r="K2036">
            <v>-20977</v>
          </cell>
        </row>
        <row r="2037">
          <cell r="F2037">
            <v>0</v>
          </cell>
          <cell r="G2037">
            <v>0</v>
          </cell>
          <cell r="H2037">
            <v>0</v>
          </cell>
          <cell r="I2037">
            <v>0</v>
          </cell>
          <cell r="J2037">
            <v>0</v>
          </cell>
          <cell r="K2037">
            <v>-225</v>
          </cell>
        </row>
        <row r="2038">
          <cell r="F2038">
            <v>0</v>
          </cell>
          <cell r="G2038">
            <v>0</v>
          </cell>
          <cell r="H2038">
            <v>0</v>
          </cell>
          <cell r="I2038">
            <v>0</v>
          </cell>
          <cell r="J2038">
            <v>0</v>
          </cell>
          <cell r="K2038">
            <v>-18248</v>
          </cell>
        </row>
        <row r="2039">
          <cell r="F2039">
            <v>0</v>
          </cell>
          <cell r="G2039">
            <v>0</v>
          </cell>
          <cell r="H2039">
            <v>0</v>
          </cell>
          <cell r="I2039">
            <v>0</v>
          </cell>
          <cell r="J2039">
            <v>0</v>
          </cell>
          <cell r="K2039">
            <v>-1037</v>
          </cell>
        </row>
        <row r="2040">
          <cell r="F2040">
            <v>0</v>
          </cell>
          <cell r="G2040">
            <v>0</v>
          </cell>
          <cell r="H2040">
            <v>0</v>
          </cell>
          <cell r="I2040">
            <v>0</v>
          </cell>
          <cell r="J2040">
            <v>0</v>
          </cell>
          <cell r="K2040">
            <v>-21044</v>
          </cell>
        </row>
        <row r="2041">
          <cell r="F2041">
            <v>0</v>
          </cell>
          <cell r="G2041">
            <v>0</v>
          </cell>
          <cell r="H2041">
            <v>0</v>
          </cell>
          <cell r="I2041">
            <v>0</v>
          </cell>
          <cell r="J2041">
            <v>0</v>
          </cell>
          <cell r="K2041">
            <v>-1669</v>
          </cell>
        </row>
        <row r="2042">
          <cell r="F2042">
            <v>0</v>
          </cell>
          <cell r="G2042">
            <v>0</v>
          </cell>
          <cell r="H2042">
            <v>0</v>
          </cell>
          <cell r="I2042">
            <v>0</v>
          </cell>
          <cell r="J2042">
            <v>0</v>
          </cell>
          <cell r="K2042">
            <v>-2385</v>
          </cell>
        </row>
        <row r="2043">
          <cell r="F2043">
            <v>0</v>
          </cell>
          <cell r="G2043">
            <v>0</v>
          </cell>
          <cell r="H2043">
            <v>0</v>
          </cell>
          <cell r="I2043">
            <v>0</v>
          </cell>
          <cell r="J2043">
            <v>0</v>
          </cell>
          <cell r="K2043">
            <v>-1053</v>
          </cell>
        </row>
        <row r="2044">
          <cell r="F2044">
            <v>0</v>
          </cell>
          <cell r="G2044">
            <v>0</v>
          </cell>
          <cell r="H2044">
            <v>0</v>
          </cell>
          <cell r="I2044">
            <v>0</v>
          </cell>
          <cell r="J2044">
            <v>0</v>
          </cell>
          <cell r="K2044">
            <v>-1053</v>
          </cell>
        </row>
        <row r="2045">
          <cell r="F2045">
            <v>0</v>
          </cell>
          <cell r="G2045">
            <v>0</v>
          </cell>
          <cell r="H2045">
            <v>0</v>
          </cell>
          <cell r="I2045">
            <v>0</v>
          </cell>
          <cell r="J2045">
            <v>0</v>
          </cell>
          <cell r="K2045">
            <v>-1004</v>
          </cell>
        </row>
        <row r="2046">
          <cell r="F2046">
            <v>0</v>
          </cell>
          <cell r="G2046">
            <v>0</v>
          </cell>
          <cell r="H2046">
            <v>0</v>
          </cell>
          <cell r="I2046">
            <v>0</v>
          </cell>
          <cell r="J2046">
            <v>0</v>
          </cell>
          <cell r="K2046">
            <v>-1205</v>
          </cell>
        </row>
        <row r="2047">
          <cell r="F2047">
            <v>0</v>
          </cell>
          <cell r="G2047">
            <v>0</v>
          </cell>
          <cell r="H2047">
            <v>0</v>
          </cell>
          <cell r="I2047">
            <v>0</v>
          </cell>
          <cell r="J2047">
            <v>0</v>
          </cell>
          <cell r="K2047">
            <v>-733</v>
          </cell>
        </row>
        <row r="2048">
          <cell r="F2048">
            <v>0</v>
          </cell>
          <cell r="G2048">
            <v>0</v>
          </cell>
          <cell r="H2048">
            <v>0</v>
          </cell>
          <cell r="I2048">
            <v>0</v>
          </cell>
          <cell r="J2048">
            <v>0</v>
          </cell>
          <cell r="K2048">
            <v>-3064</v>
          </cell>
        </row>
        <row r="2049">
          <cell r="F2049">
            <v>0</v>
          </cell>
          <cell r="G2049">
            <v>0</v>
          </cell>
          <cell r="H2049">
            <v>0</v>
          </cell>
          <cell r="I2049">
            <v>0</v>
          </cell>
          <cell r="J2049">
            <v>0</v>
          </cell>
          <cell r="K2049">
            <v>-104</v>
          </cell>
        </row>
        <row r="2050">
          <cell r="F2050">
            <v>0</v>
          </cell>
          <cell r="G2050">
            <v>0</v>
          </cell>
          <cell r="H2050">
            <v>0</v>
          </cell>
          <cell r="I2050">
            <v>0</v>
          </cell>
          <cell r="J2050">
            <v>0</v>
          </cell>
          <cell r="K2050">
            <v>20</v>
          </cell>
        </row>
        <row r="2051">
          <cell r="F2051">
            <v>0</v>
          </cell>
          <cell r="G2051">
            <v>0</v>
          </cell>
          <cell r="H2051">
            <v>0</v>
          </cell>
          <cell r="I2051">
            <v>0</v>
          </cell>
          <cell r="J2051">
            <v>0</v>
          </cell>
          <cell r="K2051">
            <v>-350</v>
          </cell>
        </row>
        <row r="2052">
          <cell r="F2052">
            <v>0</v>
          </cell>
          <cell r="G2052">
            <v>0</v>
          </cell>
          <cell r="H2052">
            <v>0</v>
          </cell>
          <cell r="I2052">
            <v>0</v>
          </cell>
          <cell r="J2052">
            <v>0</v>
          </cell>
          <cell r="K2052">
            <v>-550</v>
          </cell>
        </row>
        <row r="2053">
          <cell r="F2053">
            <v>0</v>
          </cell>
          <cell r="G2053">
            <v>0</v>
          </cell>
          <cell r="H2053">
            <v>0</v>
          </cell>
          <cell r="I2053">
            <v>0</v>
          </cell>
          <cell r="J2053">
            <v>0</v>
          </cell>
          <cell r="K2053">
            <v>-47</v>
          </cell>
        </row>
        <row r="2054">
          <cell r="F2054">
            <v>0</v>
          </cell>
          <cell r="G2054">
            <v>0</v>
          </cell>
          <cell r="H2054">
            <v>0</v>
          </cell>
          <cell r="I2054">
            <v>0</v>
          </cell>
          <cell r="J2054">
            <v>0</v>
          </cell>
          <cell r="K2054">
            <v>22940</v>
          </cell>
        </row>
        <row r="2055">
          <cell r="F2055">
            <v>0</v>
          </cell>
          <cell r="G2055">
            <v>0</v>
          </cell>
          <cell r="H2055">
            <v>0</v>
          </cell>
          <cell r="I2055">
            <v>0</v>
          </cell>
          <cell r="J2055">
            <v>0</v>
          </cell>
          <cell r="K2055">
            <v>0</v>
          </cell>
        </row>
        <row r="2056">
          <cell r="F2056">
            <v>0</v>
          </cell>
          <cell r="G2056">
            <v>0</v>
          </cell>
          <cell r="H2056">
            <v>0</v>
          </cell>
          <cell r="I2056">
            <v>0</v>
          </cell>
          <cell r="J2056">
            <v>0</v>
          </cell>
          <cell r="K2056">
            <v>-394</v>
          </cell>
        </row>
        <row r="2057">
          <cell r="F2057">
            <v>0</v>
          </cell>
          <cell r="G2057">
            <v>0</v>
          </cell>
          <cell r="H2057">
            <v>0</v>
          </cell>
          <cell r="I2057">
            <v>0</v>
          </cell>
          <cell r="J2057">
            <v>0</v>
          </cell>
          <cell r="K2057">
            <v>-52</v>
          </cell>
        </row>
        <row r="2058">
          <cell r="F2058">
            <v>0</v>
          </cell>
          <cell r="G2058">
            <v>0</v>
          </cell>
          <cell r="H2058">
            <v>0</v>
          </cell>
          <cell r="I2058">
            <v>0</v>
          </cell>
          <cell r="J2058">
            <v>0</v>
          </cell>
          <cell r="K2058">
            <v>0</v>
          </cell>
        </row>
        <row r="2059">
          <cell r="F2059">
            <v>0</v>
          </cell>
          <cell r="G2059">
            <v>0</v>
          </cell>
          <cell r="H2059">
            <v>0</v>
          </cell>
          <cell r="I2059">
            <v>0</v>
          </cell>
          <cell r="J2059">
            <v>0</v>
          </cell>
          <cell r="K2059">
            <v>-693</v>
          </cell>
        </row>
        <row r="2060">
          <cell r="F2060">
            <v>0</v>
          </cell>
          <cell r="G2060">
            <v>0</v>
          </cell>
          <cell r="H2060">
            <v>0</v>
          </cell>
          <cell r="I2060">
            <v>0</v>
          </cell>
          <cell r="J2060">
            <v>0</v>
          </cell>
          <cell r="K2060">
            <v>0</v>
          </cell>
        </row>
        <row r="2061">
          <cell r="F2061">
            <v>0</v>
          </cell>
          <cell r="G2061">
            <v>0</v>
          </cell>
          <cell r="H2061">
            <v>0</v>
          </cell>
          <cell r="I2061">
            <v>0</v>
          </cell>
          <cell r="J2061">
            <v>0</v>
          </cell>
          <cell r="K2061">
            <v>-19914</v>
          </cell>
        </row>
        <row r="2062">
          <cell r="F2062">
            <v>0</v>
          </cell>
          <cell r="G2062">
            <v>0</v>
          </cell>
          <cell r="H2062">
            <v>0</v>
          </cell>
          <cell r="I2062">
            <v>0</v>
          </cell>
          <cell r="J2062">
            <v>0</v>
          </cell>
          <cell r="K2062">
            <v>-38920</v>
          </cell>
        </row>
        <row r="2063">
          <cell r="F2063">
            <v>0</v>
          </cell>
          <cell r="G2063">
            <v>0</v>
          </cell>
          <cell r="H2063">
            <v>0</v>
          </cell>
          <cell r="I2063">
            <v>0</v>
          </cell>
          <cell r="J2063">
            <v>0</v>
          </cell>
          <cell r="K2063">
            <v>-12920</v>
          </cell>
        </row>
        <row r="2064">
          <cell r="F2064">
            <v>0</v>
          </cell>
          <cell r="G2064">
            <v>0</v>
          </cell>
          <cell r="H2064">
            <v>0</v>
          </cell>
          <cell r="I2064">
            <v>0</v>
          </cell>
          <cell r="J2064">
            <v>0</v>
          </cell>
          <cell r="K2064">
            <v>-257565</v>
          </cell>
        </row>
        <row r="2065">
          <cell r="F2065">
            <v>0</v>
          </cell>
          <cell r="G2065">
            <v>0</v>
          </cell>
          <cell r="H2065">
            <v>0</v>
          </cell>
          <cell r="I2065">
            <v>0</v>
          </cell>
          <cell r="J2065">
            <v>0</v>
          </cell>
          <cell r="K2065">
            <v>0</v>
          </cell>
        </row>
        <row r="2066">
          <cell r="F2066">
            <v>0</v>
          </cell>
          <cell r="G2066">
            <v>0</v>
          </cell>
          <cell r="H2066">
            <v>0</v>
          </cell>
          <cell r="I2066">
            <v>0</v>
          </cell>
          <cell r="J2066">
            <v>0</v>
          </cell>
          <cell r="K2066">
            <v>0</v>
          </cell>
        </row>
        <row r="2067">
          <cell r="F2067">
            <v>-193529.95</v>
          </cell>
          <cell r="G2067">
            <v>0</v>
          </cell>
          <cell r="H2067">
            <v>-193529.95</v>
          </cell>
          <cell r="I2067">
            <v>0</v>
          </cell>
          <cell r="J2067">
            <v>-193529.95</v>
          </cell>
          <cell r="K2067">
            <v>-28308</v>
          </cell>
        </row>
        <row r="2068">
          <cell r="F2068">
            <v>-984.68</v>
          </cell>
          <cell r="G2068">
            <v>0</v>
          </cell>
          <cell r="H2068">
            <v>-984.68</v>
          </cell>
          <cell r="I2068">
            <v>0</v>
          </cell>
          <cell r="J2068">
            <v>-984.68</v>
          </cell>
          <cell r="K2068">
            <v>0</v>
          </cell>
        </row>
        <row r="2069">
          <cell r="F2069">
            <v>-182055.79</v>
          </cell>
          <cell r="G2069">
            <v>0</v>
          </cell>
          <cell r="H2069">
            <v>-182055.79</v>
          </cell>
          <cell r="I2069">
            <v>0</v>
          </cell>
          <cell r="J2069">
            <v>-182055.79</v>
          </cell>
          <cell r="K2069">
            <v>0</v>
          </cell>
        </row>
        <row r="2070">
          <cell r="F2070">
            <v>-132907.95000000001</v>
          </cell>
          <cell r="G2070">
            <v>0</v>
          </cell>
          <cell r="H2070">
            <v>-132907.95000000001</v>
          </cell>
          <cell r="I2070">
            <v>0</v>
          </cell>
          <cell r="J2070">
            <v>-132907.95000000001</v>
          </cell>
          <cell r="K2070">
            <v>0</v>
          </cell>
        </row>
        <row r="2071">
          <cell r="F2071">
            <v>-57361.82</v>
          </cell>
          <cell r="G2071">
            <v>0</v>
          </cell>
          <cell r="H2071">
            <v>-57361.82</v>
          </cell>
          <cell r="I2071">
            <v>0</v>
          </cell>
          <cell r="J2071">
            <v>-57361.82</v>
          </cell>
          <cell r="K2071">
            <v>0</v>
          </cell>
        </row>
        <row r="2072">
          <cell r="F2072">
            <v>-197203.18</v>
          </cell>
          <cell r="G2072">
            <v>0</v>
          </cell>
          <cell r="H2072">
            <v>-197203.18</v>
          </cell>
          <cell r="I2072">
            <v>0</v>
          </cell>
          <cell r="J2072">
            <v>-197203.18</v>
          </cell>
          <cell r="K2072">
            <v>0</v>
          </cell>
        </row>
        <row r="2073">
          <cell r="F2073">
            <v>-70595.399999999994</v>
          </cell>
          <cell r="G2073">
            <v>0</v>
          </cell>
          <cell r="H2073">
            <v>-70595.399999999994</v>
          </cell>
          <cell r="I2073">
            <v>0</v>
          </cell>
          <cell r="J2073">
            <v>-70595.399999999994</v>
          </cell>
          <cell r="K2073">
            <v>0</v>
          </cell>
        </row>
        <row r="2074">
          <cell r="F2074">
            <v>-36250.97</v>
          </cell>
          <cell r="G2074">
            <v>0</v>
          </cell>
          <cell r="H2074">
            <v>-36250.97</v>
          </cell>
          <cell r="I2074">
            <v>0</v>
          </cell>
          <cell r="J2074">
            <v>-36250.97</v>
          </cell>
          <cell r="K2074">
            <v>0</v>
          </cell>
        </row>
        <row r="2075">
          <cell r="F2075">
            <v>-18482.2</v>
          </cell>
          <cell r="G2075">
            <v>0</v>
          </cell>
          <cell r="H2075">
            <v>-18482.2</v>
          </cell>
          <cell r="I2075">
            <v>0</v>
          </cell>
          <cell r="J2075">
            <v>-18482.2</v>
          </cell>
          <cell r="K2075">
            <v>0</v>
          </cell>
        </row>
        <row r="2076">
          <cell r="F2076">
            <v>-27464.28</v>
          </cell>
          <cell r="G2076">
            <v>0</v>
          </cell>
          <cell r="H2076">
            <v>-27464.28</v>
          </cell>
          <cell r="I2076">
            <v>0</v>
          </cell>
          <cell r="J2076">
            <v>-27464.28</v>
          </cell>
          <cell r="K2076">
            <v>0</v>
          </cell>
        </row>
        <row r="2077">
          <cell r="F2077">
            <v>0</v>
          </cell>
          <cell r="G2077">
            <v>0</v>
          </cell>
          <cell r="H2077">
            <v>0</v>
          </cell>
          <cell r="I2077">
            <v>0</v>
          </cell>
          <cell r="J2077">
            <v>0</v>
          </cell>
          <cell r="K2077">
            <v>0</v>
          </cell>
        </row>
        <row r="2078">
          <cell r="F2078">
            <v>0</v>
          </cell>
          <cell r="G2078">
            <v>0</v>
          </cell>
          <cell r="H2078">
            <v>0</v>
          </cell>
          <cell r="I2078">
            <v>0</v>
          </cell>
          <cell r="J2078">
            <v>0</v>
          </cell>
          <cell r="K2078">
            <v>0</v>
          </cell>
        </row>
        <row r="2079">
          <cell r="F2079">
            <v>-3423.86</v>
          </cell>
          <cell r="G2079">
            <v>0</v>
          </cell>
          <cell r="H2079">
            <v>-3423.86</v>
          </cell>
          <cell r="I2079">
            <v>0</v>
          </cell>
          <cell r="J2079">
            <v>-3423.86</v>
          </cell>
          <cell r="K2079">
            <v>0</v>
          </cell>
        </row>
        <row r="2080">
          <cell r="F2080">
            <v>354.85</v>
          </cell>
          <cell r="G2080">
            <v>0</v>
          </cell>
          <cell r="H2080">
            <v>354.85</v>
          </cell>
          <cell r="I2080">
            <v>0</v>
          </cell>
          <cell r="J2080">
            <v>354.85</v>
          </cell>
          <cell r="K2080">
            <v>-3499</v>
          </cell>
        </row>
        <row r="2081">
          <cell r="F2081">
            <v>-6103.56</v>
          </cell>
          <cell r="G2081">
            <v>0</v>
          </cell>
          <cell r="H2081">
            <v>-6103.56</v>
          </cell>
          <cell r="I2081">
            <v>0</v>
          </cell>
          <cell r="J2081">
            <v>-6103.56</v>
          </cell>
          <cell r="K2081">
            <v>0</v>
          </cell>
        </row>
        <row r="2082">
          <cell r="F2082">
            <v>276.82</v>
          </cell>
          <cell r="G2082">
            <v>0</v>
          </cell>
          <cell r="H2082">
            <v>276.82</v>
          </cell>
          <cell r="I2082">
            <v>0</v>
          </cell>
          <cell r="J2082">
            <v>276.82</v>
          </cell>
          <cell r="K2082">
            <v>0</v>
          </cell>
        </row>
        <row r="2083">
          <cell r="F2083">
            <v>0</v>
          </cell>
          <cell r="G2083">
            <v>0</v>
          </cell>
          <cell r="H2083">
            <v>0</v>
          </cell>
          <cell r="I2083">
            <v>0</v>
          </cell>
          <cell r="J2083">
            <v>0</v>
          </cell>
          <cell r="K2083">
            <v>-56838</v>
          </cell>
        </row>
        <row r="2084">
          <cell r="F2084">
            <v>-16337.74</v>
          </cell>
          <cell r="G2084">
            <v>0</v>
          </cell>
          <cell r="H2084">
            <v>-16337.74</v>
          </cell>
          <cell r="I2084">
            <v>0</v>
          </cell>
          <cell r="J2084">
            <v>-16337.74</v>
          </cell>
          <cell r="K2084">
            <v>0</v>
          </cell>
        </row>
        <row r="2085">
          <cell r="F2085">
            <v>0</v>
          </cell>
          <cell r="G2085">
            <v>0</v>
          </cell>
          <cell r="H2085">
            <v>0</v>
          </cell>
          <cell r="I2085">
            <v>0</v>
          </cell>
          <cell r="J2085">
            <v>0</v>
          </cell>
          <cell r="K2085">
            <v>0</v>
          </cell>
        </row>
        <row r="2086">
          <cell r="F2086">
            <v>-5068.22</v>
          </cell>
          <cell r="G2086">
            <v>0</v>
          </cell>
          <cell r="H2086">
            <v>-5068.22</v>
          </cell>
          <cell r="I2086">
            <v>0</v>
          </cell>
          <cell r="J2086">
            <v>-5068.22</v>
          </cell>
          <cell r="K2086">
            <v>0</v>
          </cell>
        </row>
        <row r="2087">
          <cell r="F2087">
            <v>-935328.59</v>
          </cell>
          <cell r="G2087">
            <v>0</v>
          </cell>
          <cell r="H2087">
            <v>-935328.59</v>
          </cell>
          <cell r="I2087">
            <v>0</v>
          </cell>
          <cell r="J2087">
            <v>-935328.59</v>
          </cell>
          <cell r="K2087">
            <v>0</v>
          </cell>
        </row>
        <row r="2088">
          <cell r="F2088">
            <v>-344101.73</v>
          </cell>
          <cell r="G2088">
            <v>0</v>
          </cell>
          <cell r="H2088">
            <v>-344101.73</v>
          </cell>
          <cell r="I2088">
            <v>0</v>
          </cell>
          <cell r="J2088">
            <v>-344101.73</v>
          </cell>
          <cell r="K2088">
            <v>-86065</v>
          </cell>
        </row>
        <row r="2089">
          <cell r="F2089">
            <v>0</v>
          </cell>
          <cell r="G2089">
            <v>0</v>
          </cell>
          <cell r="H2089">
            <v>0</v>
          </cell>
          <cell r="I2089">
            <v>0</v>
          </cell>
          <cell r="J2089">
            <v>0</v>
          </cell>
          <cell r="K2089">
            <v>-152637</v>
          </cell>
        </row>
        <row r="2090">
          <cell r="F2090">
            <v>0</v>
          </cell>
          <cell r="G2090">
            <v>0</v>
          </cell>
          <cell r="H2090">
            <v>0</v>
          </cell>
          <cell r="I2090">
            <v>0</v>
          </cell>
          <cell r="J2090">
            <v>0</v>
          </cell>
          <cell r="K2090">
            <v>-73778</v>
          </cell>
        </row>
        <row r="2091">
          <cell r="F2091">
            <v>-2304.65</v>
          </cell>
          <cell r="G2091">
            <v>0</v>
          </cell>
          <cell r="H2091">
            <v>-2304.65</v>
          </cell>
          <cell r="I2091">
            <v>0</v>
          </cell>
          <cell r="J2091">
            <v>-2304.65</v>
          </cell>
          <cell r="K2091">
            <v>0</v>
          </cell>
        </row>
        <row r="2092">
          <cell r="F2092">
            <v>0</v>
          </cell>
          <cell r="G2092">
            <v>0</v>
          </cell>
          <cell r="H2092">
            <v>0</v>
          </cell>
          <cell r="I2092">
            <v>0</v>
          </cell>
          <cell r="J2092">
            <v>0</v>
          </cell>
          <cell r="K2092">
            <v>-225709</v>
          </cell>
        </row>
        <row r="2093">
          <cell r="F2093">
            <v>-389.4</v>
          </cell>
          <cell r="G2093">
            <v>0</v>
          </cell>
          <cell r="H2093">
            <v>-389.4</v>
          </cell>
          <cell r="I2093">
            <v>0</v>
          </cell>
          <cell r="J2093">
            <v>-389.4</v>
          </cell>
          <cell r="K2093">
            <v>0</v>
          </cell>
        </row>
        <row r="2094">
          <cell r="F2094">
            <v>0</v>
          </cell>
          <cell r="G2094">
            <v>0</v>
          </cell>
          <cell r="H2094">
            <v>0</v>
          </cell>
          <cell r="I2094">
            <v>0</v>
          </cell>
          <cell r="J2094">
            <v>0</v>
          </cell>
          <cell r="K2094">
            <v>0</v>
          </cell>
        </row>
        <row r="2095">
          <cell r="F2095">
            <v>-32528.73</v>
          </cell>
          <cell r="G2095">
            <v>0</v>
          </cell>
          <cell r="H2095">
            <v>-32528.73</v>
          </cell>
          <cell r="I2095">
            <v>0</v>
          </cell>
          <cell r="J2095">
            <v>-32528.73</v>
          </cell>
          <cell r="K2095">
            <v>0</v>
          </cell>
        </row>
        <row r="2096">
          <cell r="F2096">
            <v>-769291.2</v>
          </cell>
          <cell r="G2096">
            <v>0</v>
          </cell>
          <cell r="H2096">
            <v>-769291.2</v>
          </cell>
          <cell r="I2096">
            <v>0</v>
          </cell>
          <cell r="J2096">
            <v>-769291.2</v>
          </cell>
          <cell r="K2096">
            <v>0</v>
          </cell>
        </row>
        <row r="2097">
          <cell r="F2097">
            <v>-10979.77</v>
          </cell>
          <cell r="G2097">
            <v>0</v>
          </cell>
          <cell r="H2097">
            <v>-10979.77</v>
          </cell>
          <cell r="I2097">
            <v>0</v>
          </cell>
          <cell r="J2097">
            <v>-10979.77</v>
          </cell>
          <cell r="K2097">
            <v>0</v>
          </cell>
        </row>
        <row r="2098">
          <cell r="F2098">
            <v>1390.93</v>
          </cell>
          <cell r="G2098">
            <v>0</v>
          </cell>
          <cell r="H2098">
            <v>1390.93</v>
          </cell>
          <cell r="I2098">
            <v>0</v>
          </cell>
          <cell r="J2098">
            <v>1390.93</v>
          </cell>
          <cell r="K2098">
            <v>0</v>
          </cell>
        </row>
        <row r="2099">
          <cell r="F2099">
            <v>-5302.89</v>
          </cell>
          <cell r="G2099">
            <v>0</v>
          </cell>
          <cell r="H2099">
            <v>-5302.89</v>
          </cell>
          <cell r="I2099">
            <v>0</v>
          </cell>
          <cell r="J2099">
            <v>-5302.89</v>
          </cell>
          <cell r="K2099">
            <v>0</v>
          </cell>
        </row>
        <row r="2100">
          <cell r="F2100">
            <v>2638.96</v>
          </cell>
          <cell r="G2100">
            <v>0</v>
          </cell>
          <cell r="H2100">
            <v>2638.96</v>
          </cell>
          <cell r="I2100">
            <v>0</v>
          </cell>
          <cell r="J2100">
            <v>2638.96</v>
          </cell>
          <cell r="K2100">
            <v>0</v>
          </cell>
        </row>
        <row r="2101">
          <cell r="F2101">
            <v>-82213.009999999995</v>
          </cell>
          <cell r="G2101">
            <v>0</v>
          </cell>
          <cell r="H2101">
            <v>-82213.009999999995</v>
          </cell>
          <cell r="I2101">
            <v>0</v>
          </cell>
          <cell r="J2101">
            <v>-82213.009999999995</v>
          </cell>
          <cell r="K2101">
            <v>-57831</v>
          </cell>
        </row>
        <row r="2102">
          <cell r="F2102">
            <v>0</v>
          </cell>
          <cell r="G2102">
            <v>0</v>
          </cell>
          <cell r="H2102">
            <v>0</v>
          </cell>
          <cell r="I2102">
            <v>0</v>
          </cell>
          <cell r="J2102">
            <v>0</v>
          </cell>
          <cell r="K2102">
            <v>0</v>
          </cell>
        </row>
        <row r="2103">
          <cell r="F2103">
            <v>41748.76</v>
          </cell>
          <cell r="G2103">
            <v>0</v>
          </cell>
          <cell r="H2103">
            <v>41748.76</v>
          </cell>
          <cell r="I2103">
            <v>0</v>
          </cell>
          <cell r="J2103">
            <v>41748.76</v>
          </cell>
          <cell r="K2103">
            <v>0</v>
          </cell>
        </row>
        <row r="2104">
          <cell r="F2104">
            <v>25.13</v>
          </cell>
          <cell r="G2104">
            <v>0</v>
          </cell>
          <cell r="H2104">
            <v>25.13</v>
          </cell>
          <cell r="I2104">
            <v>0</v>
          </cell>
          <cell r="J2104">
            <v>25.13</v>
          </cell>
          <cell r="K2104">
            <v>0</v>
          </cell>
        </row>
        <row r="2105">
          <cell r="F2105">
            <v>100.14</v>
          </cell>
          <cell r="G2105">
            <v>0</v>
          </cell>
          <cell r="H2105">
            <v>100.14</v>
          </cell>
          <cell r="I2105">
            <v>0</v>
          </cell>
          <cell r="J2105">
            <v>100.14</v>
          </cell>
          <cell r="K2105">
            <v>0</v>
          </cell>
        </row>
        <row r="2106">
          <cell r="F2106">
            <v>33594.67</v>
          </cell>
          <cell r="G2106">
            <v>0</v>
          </cell>
          <cell r="H2106">
            <v>33594.67</v>
          </cell>
          <cell r="I2106">
            <v>0</v>
          </cell>
          <cell r="J2106">
            <v>33594.67</v>
          </cell>
          <cell r="K2106">
            <v>0</v>
          </cell>
        </row>
        <row r="2107">
          <cell r="F2107">
            <v>-18096.84</v>
          </cell>
          <cell r="G2107">
            <v>0</v>
          </cell>
          <cell r="H2107">
            <v>-18096.84</v>
          </cell>
          <cell r="I2107">
            <v>0</v>
          </cell>
          <cell r="J2107">
            <v>-18096.84</v>
          </cell>
          <cell r="K2107">
            <v>0</v>
          </cell>
        </row>
        <row r="2108">
          <cell r="F2108">
            <v>-265</v>
          </cell>
          <cell r="G2108">
            <v>0</v>
          </cell>
          <cell r="H2108">
            <v>-265</v>
          </cell>
          <cell r="I2108">
            <v>0</v>
          </cell>
          <cell r="J2108">
            <v>-265</v>
          </cell>
          <cell r="K2108">
            <v>0</v>
          </cell>
        </row>
        <row r="2109">
          <cell r="F2109">
            <v>-4220.22</v>
          </cell>
          <cell r="G2109">
            <v>0</v>
          </cell>
          <cell r="H2109">
            <v>-4220.22</v>
          </cell>
          <cell r="I2109">
            <v>0</v>
          </cell>
          <cell r="J2109">
            <v>-4220.22</v>
          </cell>
          <cell r="K2109">
            <v>0</v>
          </cell>
        </row>
        <row r="2110">
          <cell r="F2110">
            <v>46.56</v>
          </cell>
          <cell r="G2110">
            <v>0</v>
          </cell>
          <cell r="H2110">
            <v>46.56</v>
          </cell>
          <cell r="I2110">
            <v>0</v>
          </cell>
          <cell r="J2110">
            <v>46.56</v>
          </cell>
          <cell r="K2110">
            <v>0</v>
          </cell>
        </row>
        <row r="2111">
          <cell r="F2111">
            <v>-199.38</v>
          </cell>
          <cell r="G2111">
            <v>0</v>
          </cell>
          <cell r="H2111">
            <v>-199.38</v>
          </cell>
          <cell r="I2111">
            <v>0</v>
          </cell>
          <cell r="J2111">
            <v>-199.38</v>
          </cell>
          <cell r="K2111">
            <v>0</v>
          </cell>
        </row>
        <row r="2112">
          <cell r="F2112">
            <v>-1306.56</v>
          </cell>
          <cell r="G2112">
            <v>0</v>
          </cell>
          <cell r="H2112">
            <v>-1306.56</v>
          </cell>
          <cell r="I2112">
            <v>0</v>
          </cell>
          <cell r="J2112">
            <v>-1306.56</v>
          </cell>
          <cell r="K2112">
            <v>0</v>
          </cell>
        </row>
        <row r="2113">
          <cell r="F2113">
            <v>-224.73</v>
          </cell>
          <cell r="G2113">
            <v>0</v>
          </cell>
          <cell r="H2113">
            <v>-224.73</v>
          </cell>
          <cell r="I2113">
            <v>0</v>
          </cell>
          <cell r="J2113">
            <v>-224.73</v>
          </cell>
          <cell r="K2113">
            <v>0</v>
          </cell>
        </row>
        <row r="2114">
          <cell r="F2114">
            <v>-4168.84</v>
          </cell>
          <cell r="G2114">
            <v>0</v>
          </cell>
          <cell r="H2114">
            <v>-4168.84</v>
          </cell>
          <cell r="I2114">
            <v>0</v>
          </cell>
          <cell r="J2114">
            <v>-4168.84</v>
          </cell>
          <cell r="K2114">
            <v>0</v>
          </cell>
        </row>
        <row r="2115">
          <cell r="F2115">
            <v>-27.5</v>
          </cell>
          <cell r="G2115">
            <v>0</v>
          </cell>
          <cell r="H2115">
            <v>-27.5</v>
          </cell>
          <cell r="I2115">
            <v>0</v>
          </cell>
          <cell r="J2115">
            <v>-27.5</v>
          </cell>
          <cell r="K2115">
            <v>0</v>
          </cell>
        </row>
        <row r="2116">
          <cell r="F2116">
            <v>-27.72</v>
          </cell>
          <cell r="G2116">
            <v>0</v>
          </cell>
          <cell r="H2116">
            <v>-27.72</v>
          </cell>
          <cell r="I2116">
            <v>0</v>
          </cell>
          <cell r="J2116">
            <v>-27.72</v>
          </cell>
          <cell r="K2116">
            <v>0</v>
          </cell>
        </row>
        <row r="2117">
          <cell r="F2117">
            <v>-79.92</v>
          </cell>
          <cell r="G2117">
            <v>0</v>
          </cell>
          <cell r="H2117">
            <v>-79.92</v>
          </cell>
          <cell r="I2117">
            <v>0</v>
          </cell>
          <cell r="J2117">
            <v>-79.92</v>
          </cell>
          <cell r="K2117">
            <v>0</v>
          </cell>
        </row>
        <row r="2118">
          <cell r="F2118">
            <v>-550</v>
          </cell>
          <cell r="G2118">
            <v>0</v>
          </cell>
          <cell r="H2118">
            <v>-550</v>
          </cell>
          <cell r="I2118">
            <v>0</v>
          </cell>
          <cell r="J2118">
            <v>-550</v>
          </cell>
          <cell r="K2118">
            <v>0</v>
          </cell>
        </row>
        <row r="2119">
          <cell r="F2119">
            <v>-47.3</v>
          </cell>
          <cell r="G2119">
            <v>0</v>
          </cell>
          <cell r="H2119">
            <v>-47.3</v>
          </cell>
          <cell r="I2119">
            <v>0</v>
          </cell>
          <cell r="J2119">
            <v>-47.3</v>
          </cell>
          <cell r="K2119">
            <v>0</v>
          </cell>
        </row>
        <row r="2120">
          <cell r="F2120">
            <v>-302.60000000000002</v>
          </cell>
          <cell r="G2120">
            <v>0</v>
          </cell>
          <cell r="H2120">
            <v>-302.60000000000002</v>
          </cell>
          <cell r="I2120">
            <v>0</v>
          </cell>
          <cell r="J2120">
            <v>-302.60000000000002</v>
          </cell>
          <cell r="K2120">
            <v>0</v>
          </cell>
        </row>
        <row r="2121">
          <cell r="F2121">
            <v>1100.8</v>
          </cell>
          <cell r="G2121">
            <v>0</v>
          </cell>
          <cell r="H2121">
            <v>1100.8</v>
          </cell>
          <cell r="I2121">
            <v>0</v>
          </cell>
          <cell r="J2121">
            <v>1100.8</v>
          </cell>
          <cell r="K2121">
            <v>0</v>
          </cell>
        </row>
        <row r="2122">
          <cell r="F2122">
            <v>150.59</v>
          </cell>
          <cell r="G2122">
            <v>0</v>
          </cell>
          <cell r="H2122">
            <v>150.59</v>
          </cell>
          <cell r="I2122">
            <v>0</v>
          </cell>
          <cell r="J2122">
            <v>150.59</v>
          </cell>
          <cell r="K2122">
            <v>0</v>
          </cell>
        </row>
        <row r="2123">
          <cell r="F2123">
            <v>3264.2</v>
          </cell>
          <cell r="G2123">
            <v>0</v>
          </cell>
          <cell r="H2123">
            <v>3264.2</v>
          </cell>
          <cell r="I2123">
            <v>0</v>
          </cell>
          <cell r="J2123">
            <v>3264.2</v>
          </cell>
          <cell r="K2123">
            <v>0</v>
          </cell>
        </row>
        <row r="2124">
          <cell r="F2124">
            <v>0</v>
          </cell>
          <cell r="G2124">
            <v>0</v>
          </cell>
          <cell r="H2124">
            <v>0</v>
          </cell>
          <cell r="I2124">
            <v>0</v>
          </cell>
          <cell r="J2124">
            <v>0</v>
          </cell>
          <cell r="K2124">
            <v>0</v>
          </cell>
        </row>
        <row r="2125">
          <cell r="F2125">
            <v>-7725.4</v>
          </cell>
          <cell r="G2125">
            <v>0</v>
          </cell>
          <cell r="H2125">
            <v>-7725.4</v>
          </cell>
          <cell r="I2125">
            <v>0</v>
          </cell>
          <cell r="J2125">
            <v>-7725.4</v>
          </cell>
          <cell r="K2125">
            <v>0</v>
          </cell>
        </row>
        <row r="2126">
          <cell r="F2126">
            <v>-3781.95</v>
          </cell>
          <cell r="G2126">
            <v>0</v>
          </cell>
          <cell r="H2126">
            <v>-3781.95</v>
          </cell>
          <cell r="I2126">
            <v>0</v>
          </cell>
          <cell r="J2126">
            <v>-3781.95</v>
          </cell>
          <cell r="K2126">
            <v>0</v>
          </cell>
        </row>
        <row r="2127">
          <cell r="F2127">
            <v>-6343316.7699999996</v>
          </cell>
          <cell r="G2127">
            <v>0</v>
          </cell>
          <cell r="H2127">
            <v>-6343316.7699999996</v>
          </cell>
          <cell r="I2127">
            <v>0</v>
          </cell>
          <cell r="J2127">
            <v>-6343316.7699999996</v>
          </cell>
          <cell r="K2127">
            <v>-1861342</v>
          </cell>
        </row>
        <row r="2128">
          <cell r="F2128">
            <v>-335765.26</v>
          </cell>
          <cell r="G2128">
            <v>0</v>
          </cell>
          <cell r="H2128">
            <v>-335765.26</v>
          </cell>
          <cell r="I2128">
            <v>0</v>
          </cell>
          <cell r="J2128">
            <v>-335765.26</v>
          </cell>
          <cell r="K2128">
            <v>-472930</v>
          </cell>
        </row>
        <row r="2129">
          <cell r="F2129">
            <v>1812.98</v>
          </cell>
          <cell r="G2129">
            <v>0</v>
          </cell>
          <cell r="H2129">
            <v>1812.98</v>
          </cell>
          <cell r="I2129">
            <v>0</v>
          </cell>
          <cell r="J2129">
            <v>1812.98</v>
          </cell>
          <cell r="K2129">
            <v>0</v>
          </cell>
        </row>
        <row r="2130">
          <cell r="F2130">
            <v>-2042.23</v>
          </cell>
          <cell r="G2130">
            <v>0</v>
          </cell>
          <cell r="H2130">
            <v>-2042.23</v>
          </cell>
          <cell r="I2130">
            <v>0</v>
          </cell>
          <cell r="J2130">
            <v>-2042.23</v>
          </cell>
          <cell r="K2130">
            <v>0</v>
          </cell>
        </row>
        <row r="2131">
          <cell r="F2131">
            <v>109840.75</v>
          </cell>
          <cell r="G2131">
            <v>0</v>
          </cell>
          <cell r="H2131">
            <v>109840.75</v>
          </cell>
          <cell r="I2131">
            <v>0</v>
          </cell>
          <cell r="J2131">
            <v>109840.75</v>
          </cell>
          <cell r="K2131">
            <v>0</v>
          </cell>
        </row>
        <row r="2132">
          <cell r="F2132">
            <v>-54182.07</v>
          </cell>
          <cell r="G2132">
            <v>0</v>
          </cell>
          <cell r="H2132">
            <v>-54182.07</v>
          </cell>
          <cell r="I2132">
            <v>0</v>
          </cell>
          <cell r="J2132">
            <v>-54182.07</v>
          </cell>
          <cell r="K2132">
            <v>0</v>
          </cell>
        </row>
        <row r="2133">
          <cell r="F2133">
            <v>-608.48</v>
          </cell>
          <cell r="G2133">
            <v>0</v>
          </cell>
          <cell r="H2133">
            <v>-608.48</v>
          </cell>
          <cell r="I2133">
            <v>0</v>
          </cell>
          <cell r="J2133">
            <v>-608.48</v>
          </cell>
          <cell r="K2133">
            <v>0</v>
          </cell>
        </row>
        <row r="2134">
          <cell r="F2134">
            <v>-5383.04</v>
          </cell>
          <cell r="G2134">
            <v>0</v>
          </cell>
          <cell r="H2134">
            <v>-5383.04</v>
          </cell>
          <cell r="I2134">
            <v>0</v>
          </cell>
          <cell r="J2134">
            <v>-5383.04</v>
          </cell>
          <cell r="K2134">
            <v>0</v>
          </cell>
        </row>
        <row r="2135">
          <cell r="F2135">
            <v>45780.09</v>
          </cell>
          <cell r="G2135">
            <v>0</v>
          </cell>
          <cell r="H2135">
            <v>45780.09</v>
          </cell>
          <cell r="I2135">
            <v>0</v>
          </cell>
          <cell r="J2135">
            <v>45780.09</v>
          </cell>
          <cell r="K2135">
            <v>0</v>
          </cell>
        </row>
        <row r="2136">
          <cell r="F2136">
            <v>-13919.15</v>
          </cell>
          <cell r="G2136">
            <v>0</v>
          </cell>
          <cell r="H2136">
            <v>-13919.15</v>
          </cell>
          <cell r="I2136">
            <v>0</v>
          </cell>
          <cell r="J2136">
            <v>-13919.15</v>
          </cell>
          <cell r="K2136">
            <v>0</v>
          </cell>
        </row>
        <row r="2137">
          <cell r="F2137">
            <v>-4848.43</v>
          </cell>
          <cell r="G2137">
            <v>0</v>
          </cell>
          <cell r="H2137">
            <v>-4848.43</v>
          </cell>
          <cell r="I2137">
            <v>0</v>
          </cell>
          <cell r="J2137">
            <v>-4848.43</v>
          </cell>
          <cell r="K2137">
            <v>0</v>
          </cell>
        </row>
        <row r="2138">
          <cell r="F2138">
            <v>-10363.58</v>
          </cell>
          <cell r="G2138">
            <v>0</v>
          </cell>
          <cell r="H2138">
            <v>-10363.58</v>
          </cell>
          <cell r="I2138">
            <v>0</v>
          </cell>
          <cell r="J2138">
            <v>-10363.58</v>
          </cell>
          <cell r="K2138">
            <v>0</v>
          </cell>
        </row>
        <row r="2139">
          <cell r="F2139">
            <v>-134.24</v>
          </cell>
          <cell r="G2139">
            <v>0</v>
          </cell>
          <cell r="H2139">
            <v>-134.24</v>
          </cell>
          <cell r="I2139">
            <v>0</v>
          </cell>
          <cell r="J2139">
            <v>-134.24</v>
          </cell>
          <cell r="K2139">
            <v>0</v>
          </cell>
        </row>
        <row r="2140">
          <cell r="F2140">
            <v>-42596.33</v>
          </cell>
          <cell r="G2140">
            <v>0</v>
          </cell>
          <cell r="H2140">
            <v>-42596.33</v>
          </cell>
          <cell r="I2140">
            <v>0</v>
          </cell>
          <cell r="J2140">
            <v>-42596.33</v>
          </cell>
          <cell r="K2140">
            <v>0</v>
          </cell>
        </row>
        <row r="2141">
          <cell r="F2141">
            <v>-172816.32</v>
          </cell>
          <cell r="G2141">
            <v>0</v>
          </cell>
          <cell r="H2141">
            <v>-172816.32</v>
          </cell>
          <cell r="I2141">
            <v>0</v>
          </cell>
          <cell r="J2141">
            <v>-172816.32</v>
          </cell>
          <cell r="K2141">
            <v>0</v>
          </cell>
        </row>
        <row r="2142">
          <cell r="F2142">
            <v>-288528.71000000002</v>
          </cell>
          <cell r="G2142">
            <v>0</v>
          </cell>
          <cell r="H2142">
            <v>-288528.71000000002</v>
          </cell>
          <cell r="I2142">
            <v>0</v>
          </cell>
          <cell r="J2142">
            <v>-288528.71000000002</v>
          </cell>
          <cell r="K2142">
            <v>0</v>
          </cell>
        </row>
        <row r="2143">
          <cell r="F2143">
            <v>-16484.5</v>
          </cell>
          <cell r="G2143">
            <v>0</v>
          </cell>
          <cell r="H2143">
            <v>-16484.5</v>
          </cell>
          <cell r="I2143">
            <v>0</v>
          </cell>
          <cell r="J2143">
            <v>-16484.5</v>
          </cell>
          <cell r="K2143">
            <v>0</v>
          </cell>
        </row>
        <row r="2144">
          <cell r="F2144">
            <v>629922.72</v>
          </cell>
          <cell r="G2144">
            <v>0</v>
          </cell>
          <cell r="H2144">
            <v>629922.72</v>
          </cell>
          <cell r="I2144">
            <v>0</v>
          </cell>
          <cell r="J2144">
            <v>629922.72</v>
          </cell>
          <cell r="K2144">
            <v>0</v>
          </cell>
        </row>
        <row r="2145">
          <cell r="F2145">
            <v>181284.14</v>
          </cell>
          <cell r="G2145">
            <v>0</v>
          </cell>
          <cell r="H2145">
            <v>181284.14</v>
          </cell>
          <cell r="I2145">
            <v>0</v>
          </cell>
          <cell r="J2145">
            <v>181284.14</v>
          </cell>
          <cell r="K2145">
            <v>0</v>
          </cell>
        </row>
        <row r="2146">
          <cell r="F2146">
            <v>-288.51</v>
          </cell>
          <cell r="G2146">
            <v>0</v>
          </cell>
          <cell r="H2146">
            <v>-288.51</v>
          </cell>
          <cell r="I2146">
            <v>0</v>
          </cell>
          <cell r="J2146">
            <v>-288.51</v>
          </cell>
          <cell r="K2146">
            <v>0</v>
          </cell>
        </row>
        <row r="2147">
          <cell r="F2147">
            <v>-1528711.73</v>
          </cell>
          <cell r="G2147">
            <v>0</v>
          </cell>
          <cell r="H2147">
            <v>-1528711.73</v>
          </cell>
          <cell r="I2147">
            <v>0</v>
          </cell>
          <cell r="J2147">
            <v>-1528711.73</v>
          </cell>
          <cell r="K2147">
            <v>0</v>
          </cell>
        </row>
        <row r="2148">
          <cell r="F2148">
            <v>0.01</v>
          </cell>
          <cell r="G2148">
            <v>0</v>
          </cell>
          <cell r="H2148">
            <v>0.01</v>
          </cell>
          <cell r="I2148">
            <v>0</v>
          </cell>
          <cell r="J2148">
            <v>0.01</v>
          </cell>
          <cell r="K2148">
            <v>-2957518</v>
          </cell>
        </row>
        <row r="2149">
          <cell r="F2149">
            <v>-6732.52</v>
          </cell>
          <cell r="G2149">
            <v>0</v>
          </cell>
          <cell r="H2149">
            <v>-6732.52</v>
          </cell>
          <cell r="I2149">
            <v>0</v>
          </cell>
          <cell r="J2149">
            <v>-6732.52</v>
          </cell>
          <cell r="K2149">
            <v>0</v>
          </cell>
        </row>
        <row r="2150">
          <cell r="F2150">
            <v>-2874146.84</v>
          </cell>
          <cell r="G2150">
            <v>0</v>
          </cell>
          <cell r="H2150">
            <v>-2874146.84</v>
          </cell>
          <cell r="I2150">
            <v>0</v>
          </cell>
          <cell r="J2150">
            <v>-2874146.84</v>
          </cell>
          <cell r="K2150">
            <v>0</v>
          </cell>
        </row>
        <row r="2151">
          <cell r="F2151">
            <v>-157565.44</v>
          </cell>
          <cell r="G2151">
            <v>0</v>
          </cell>
          <cell r="H2151">
            <v>-157565.44</v>
          </cell>
          <cell r="I2151">
            <v>0</v>
          </cell>
          <cell r="J2151">
            <v>-157565.44</v>
          </cell>
          <cell r="K2151">
            <v>0</v>
          </cell>
        </row>
        <row r="2152">
          <cell r="F2152">
            <v>-57339.18</v>
          </cell>
          <cell r="G2152">
            <v>0</v>
          </cell>
          <cell r="H2152">
            <v>-57339.18</v>
          </cell>
          <cell r="I2152">
            <v>0</v>
          </cell>
          <cell r="J2152">
            <v>-57339.18</v>
          </cell>
          <cell r="K2152">
            <v>0</v>
          </cell>
        </row>
        <row r="2153">
          <cell r="F2153">
            <v>-2385986.71</v>
          </cell>
          <cell r="G2153">
            <v>0</v>
          </cell>
          <cell r="H2153">
            <v>-2385986.71</v>
          </cell>
          <cell r="I2153">
            <v>0</v>
          </cell>
          <cell r="J2153">
            <v>-2385986.71</v>
          </cell>
          <cell r="K2153">
            <v>0</v>
          </cell>
        </row>
        <row r="2154">
          <cell r="F2154">
            <v>-1186770.07</v>
          </cell>
          <cell r="G2154">
            <v>0</v>
          </cell>
          <cell r="H2154">
            <v>-1186770.07</v>
          </cell>
          <cell r="I2154">
            <v>0</v>
          </cell>
          <cell r="J2154">
            <v>-1186770.07</v>
          </cell>
          <cell r="K2154">
            <v>0</v>
          </cell>
        </row>
        <row r="2155">
          <cell r="F2155">
            <v>-19286.86</v>
          </cell>
          <cell r="G2155">
            <v>0</v>
          </cell>
          <cell r="H2155">
            <v>-19286.86</v>
          </cell>
          <cell r="I2155">
            <v>0</v>
          </cell>
          <cell r="J2155">
            <v>-19286.86</v>
          </cell>
          <cell r="K2155">
            <v>0</v>
          </cell>
        </row>
        <row r="2156">
          <cell r="F2156">
            <v>-194903.9</v>
          </cell>
          <cell r="G2156">
            <v>0</v>
          </cell>
          <cell r="H2156">
            <v>-194903.9</v>
          </cell>
          <cell r="I2156">
            <v>0</v>
          </cell>
          <cell r="J2156">
            <v>-194903.9</v>
          </cell>
          <cell r="K2156">
            <v>0</v>
          </cell>
        </row>
        <row r="2157">
          <cell r="F2157">
            <v>-25155.3</v>
          </cell>
          <cell r="G2157">
            <v>0</v>
          </cell>
          <cell r="H2157">
            <v>-25155.3</v>
          </cell>
          <cell r="I2157">
            <v>0</v>
          </cell>
          <cell r="J2157">
            <v>-25155.3</v>
          </cell>
          <cell r="K2157">
            <v>0</v>
          </cell>
        </row>
        <row r="2158">
          <cell r="F2158">
            <v>-41014.86</v>
          </cell>
          <cell r="G2158">
            <v>0</v>
          </cell>
          <cell r="H2158">
            <v>-41014.86</v>
          </cell>
          <cell r="I2158">
            <v>0</v>
          </cell>
          <cell r="J2158">
            <v>-41014.86</v>
          </cell>
          <cell r="K2158">
            <v>0</v>
          </cell>
        </row>
        <row r="2159">
          <cell r="F2159">
            <v>-74650.78</v>
          </cell>
          <cell r="G2159">
            <v>0</v>
          </cell>
          <cell r="H2159">
            <v>-74650.78</v>
          </cell>
          <cell r="I2159">
            <v>0</v>
          </cell>
          <cell r="J2159">
            <v>-74650.78</v>
          </cell>
          <cell r="K2159">
            <v>0</v>
          </cell>
        </row>
        <row r="2160">
          <cell r="F2160">
            <v>-21667.4</v>
          </cell>
          <cell r="G2160">
            <v>0</v>
          </cell>
          <cell r="H2160">
            <v>-21667.4</v>
          </cell>
          <cell r="I2160">
            <v>0</v>
          </cell>
          <cell r="J2160">
            <v>-21667.4</v>
          </cell>
          <cell r="K2160">
            <v>0</v>
          </cell>
        </row>
        <row r="2161">
          <cell r="F2161">
            <v>-0.02</v>
          </cell>
          <cell r="G2161">
            <v>0</v>
          </cell>
          <cell r="H2161">
            <v>-0.02</v>
          </cell>
          <cell r="I2161">
            <v>0</v>
          </cell>
          <cell r="J2161">
            <v>-0.02</v>
          </cell>
          <cell r="K2161">
            <v>0</v>
          </cell>
        </row>
        <row r="2162">
          <cell r="F2162">
            <v>-40651.980000000003</v>
          </cell>
          <cell r="G2162">
            <v>0</v>
          </cell>
          <cell r="H2162">
            <v>-40651.980000000003</v>
          </cell>
          <cell r="I2162">
            <v>0</v>
          </cell>
          <cell r="J2162">
            <v>-40651.980000000003</v>
          </cell>
          <cell r="K2162">
            <v>0</v>
          </cell>
        </row>
        <row r="2163">
          <cell r="F2163">
            <v>-140242.76999999999</v>
          </cell>
          <cell r="G2163">
            <v>0</v>
          </cell>
          <cell r="H2163">
            <v>-140242.76999999999</v>
          </cell>
          <cell r="I2163">
            <v>0</v>
          </cell>
          <cell r="J2163">
            <v>-140242.76999999999</v>
          </cell>
          <cell r="K2163">
            <v>0</v>
          </cell>
        </row>
        <row r="2164">
          <cell r="F2164">
            <v>-11300.14</v>
          </cell>
          <cell r="G2164">
            <v>0</v>
          </cell>
          <cell r="H2164">
            <v>-11300.14</v>
          </cell>
          <cell r="I2164">
            <v>0</v>
          </cell>
          <cell r="J2164">
            <v>-11300.14</v>
          </cell>
          <cell r="K2164">
            <v>0</v>
          </cell>
        </row>
        <row r="2165">
          <cell r="F2165">
            <v>-7565.31</v>
          </cell>
          <cell r="G2165">
            <v>0</v>
          </cell>
          <cell r="H2165">
            <v>-7565.31</v>
          </cell>
          <cell r="I2165">
            <v>0</v>
          </cell>
          <cell r="J2165">
            <v>-7565.31</v>
          </cell>
          <cell r="K2165">
            <v>0</v>
          </cell>
        </row>
        <row r="2166">
          <cell r="F2166">
            <v>-210708.01</v>
          </cell>
          <cell r="G2166">
            <v>0</v>
          </cell>
          <cell r="H2166">
            <v>-210708.01</v>
          </cell>
          <cell r="I2166">
            <v>0</v>
          </cell>
          <cell r="J2166">
            <v>-210708.01</v>
          </cell>
          <cell r="K2166">
            <v>0</v>
          </cell>
        </row>
        <row r="2167">
          <cell r="F2167">
            <v>-92251.94</v>
          </cell>
          <cell r="G2167">
            <v>0</v>
          </cell>
          <cell r="H2167">
            <v>-92251.94</v>
          </cell>
          <cell r="I2167">
            <v>0</v>
          </cell>
          <cell r="J2167">
            <v>-92251.94</v>
          </cell>
          <cell r="K2167">
            <v>0</v>
          </cell>
        </row>
        <row r="2168">
          <cell r="F2168">
            <v>-3969.03</v>
          </cell>
          <cell r="G2168">
            <v>0</v>
          </cell>
          <cell r="H2168">
            <v>-3969.03</v>
          </cell>
          <cell r="I2168">
            <v>0</v>
          </cell>
          <cell r="J2168">
            <v>-3969.03</v>
          </cell>
          <cell r="K2168">
            <v>0</v>
          </cell>
        </row>
        <row r="2169">
          <cell r="F2169">
            <v>-11852.24</v>
          </cell>
          <cell r="G2169">
            <v>0</v>
          </cell>
          <cell r="H2169">
            <v>-11852.24</v>
          </cell>
          <cell r="I2169">
            <v>0</v>
          </cell>
          <cell r="J2169">
            <v>-11852.24</v>
          </cell>
          <cell r="K2169">
            <v>0</v>
          </cell>
        </row>
        <row r="2170">
          <cell r="F2170">
            <v>-696371.19</v>
          </cell>
          <cell r="G2170">
            <v>0</v>
          </cell>
          <cell r="H2170">
            <v>-696371.19</v>
          </cell>
          <cell r="I2170">
            <v>0</v>
          </cell>
          <cell r="J2170">
            <v>-696371.19</v>
          </cell>
          <cell r="K2170">
            <v>0</v>
          </cell>
        </row>
        <row r="2171">
          <cell r="F2171">
            <v>-17543.330000000002</v>
          </cell>
          <cell r="G2171">
            <v>0</v>
          </cell>
          <cell r="H2171">
            <v>-17543.330000000002</v>
          </cell>
          <cell r="I2171">
            <v>0</v>
          </cell>
          <cell r="J2171">
            <v>-17543.330000000002</v>
          </cell>
          <cell r="K2171">
            <v>0</v>
          </cell>
        </row>
        <row r="2172">
          <cell r="F2172">
            <v>-6570.26</v>
          </cell>
          <cell r="G2172">
            <v>0</v>
          </cell>
          <cell r="H2172">
            <v>-6570.26</v>
          </cell>
          <cell r="I2172">
            <v>0</v>
          </cell>
          <cell r="J2172">
            <v>-6570.26</v>
          </cell>
          <cell r="K2172">
            <v>0</v>
          </cell>
        </row>
        <row r="2173">
          <cell r="F2173">
            <v>-1136307.02</v>
          </cell>
          <cell r="G2173">
            <v>0</v>
          </cell>
          <cell r="H2173">
            <v>-1136307.02</v>
          </cell>
          <cell r="I2173">
            <v>0</v>
          </cell>
          <cell r="J2173">
            <v>-1136307.02</v>
          </cell>
          <cell r="K2173">
            <v>-921472</v>
          </cell>
        </row>
        <row r="2174">
          <cell r="F2174">
            <v>0</v>
          </cell>
          <cell r="G2174">
            <v>0</v>
          </cell>
          <cell r="H2174">
            <v>0</v>
          </cell>
          <cell r="I2174">
            <v>0</v>
          </cell>
          <cell r="J2174">
            <v>0</v>
          </cell>
          <cell r="K2174">
            <v>0</v>
          </cell>
        </row>
        <row r="2175">
          <cell r="F2175">
            <v>0</v>
          </cell>
          <cell r="G2175">
            <v>0</v>
          </cell>
          <cell r="H2175">
            <v>0</v>
          </cell>
          <cell r="I2175">
            <v>0</v>
          </cell>
          <cell r="J2175">
            <v>0</v>
          </cell>
          <cell r="K2175">
            <v>0</v>
          </cell>
        </row>
        <row r="2176">
          <cell r="F2176">
            <v>0</v>
          </cell>
          <cell r="G2176">
            <v>0</v>
          </cell>
          <cell r="H2176">
            <v>0</v>
          </cell>
          <cell r="I2176">
            <v>0</v>
          </cell>
          <cell r="J2176">
            <v>0</v>
          </cell>
          <cell r="K2176">
            <v>0</v>
          </cell>
        </row>
        <row r="2177">
          <cell r="F2177">
            <v>0</v>
          </cell>
          <cell r="G2177">
            <v>0</v>
          </cell>
          <cell r="H2177">
            <v>0</v>
          </cell>
          <cell r="I2177">
            <v>0</v>
          </cell>
          <cell r="J2177">
            <v>0</v>
          </cell>
          <cell r="K2177">
            <v>0</v>
          </cell>
        </row>
        <row r="2178">
          <cell r="F2178">
            <v>0</v>
          </cell>
          <cell r="G2178">
            <v>0</v>
          </cell>
          <cell r="H2178">
            <v>0</v>
          </cell>
          <cell r="I2178">
            <v>0</v>
          </cell>
          <cell r="J2178">
            <v>0</v>
          </cell>
          <cell r="K2178">
            <v>0</v>
          </cell>
        </row>
        <row r="2179">
          <cell r="F2179">
            <v>-20358442.879999999</v>
          </cell>
          <cell r="G2179">
            <v>0</v>
          </cell>
          <cell r="H2179">
            <v>-20358442.879999999</v>
          </cell>
          <cell r="I2179">
            <v>0</v>
          </cell>
          <cell r="J2179">
            <v>-20358442.879999999</v>
          </cell>
          <cell r="K2179">
            <v>-6897927</v>
          </cell>
        </row>
        <row r="2180">
          <cell r="F2180">
            <v>0</v>
          </cell>
          <cell r="G2180">
            <v>0</v>
          </cell>
          <cell r="H2180">
            <v>0</v>
          </cell>
          <cell r="I2180">
            <v>0</v>
          </cell>
          <cell r="J2180">
            <v>0</v>
          </cell>
          <cell r="K2180">
            <v>-653</v>
          </cell>
        </row>
        <row r="2181">
          <cell r="F2181">
            <v>0</v>
          </cell>
          <cell r="G2181">
            <v>0</v>
          </cell>
          <cell r="H2181">
            <v>0</v>
          </cell>
          <cell r="I2181">
            <v>0</v>
          </cell>
          <cell r="J2181">
            <v>0</v>
          </cell>
          <cell r="K2181">
            <v>-653</v>
          </cell>
        </row>
        <row r="2182">
          <cell r="F2182">
            <v>-21295979.93</v>
          </cell>
          <cell r="G2182">
            <v>0</v>
          </cell>
          <cell r="H2182">
            <v>-21295979.93</v>
          </cell>
          <cell r="I2182">
            <v>0</v>
          </cell>
          <cell r="J2182">
            <v>-21295979.93</v>
          </cell>
          <cell r="K2182">
            <v>-18257793</v>
          </cell>
        </row>
        <row r="2184">
          <cell r="F2184">
            <v>0</v>
          </cell>
          <cell r="G2184">
            <v>0</v>
          </cell>
          <cell r="H2184">
            <v>0</v>
          </cell>
          <cell r="I2184">
            <v>0</v>
          </cell>
          <cell r="J2184">
            <v>0</v>
          </cell>
          <cell r="K2184">
            <v>-25240094</v>
          </cell>
        </row>
        <row r="2185">
          <cell r="F2185">
            <v>0</v>
          </cell>
          <cell r="G2185">
            <v>0</v>
          </cell>
          <cell r="H2185">
            <v>0</v>
          </cell>
          <cell r="I2185">
            <v>0</v>
          </cell>
          <cell r="J2185">
            <v>0</v>
          </cell>
          <cell r="K2185">
            <v>0</v>
          </cell>
        </row>
        <row r="2186">
          <cell r="F2186">
            <v>0</v>
          </cell>
          <cell r="G2186">
            <v>0</v>
          </cell>
          <cell r="H2186">
            <v>0</v>
          </cell>
          <cell r="I2186">
            <v>0</v>
          </cell>
          <cell r="J2186">
            <v>0</v>
          </cell>
          <cell r="K2186">
            <v>-25240094</v>
          </cell>
        </row>
        <row r="2187">
          <cell r="F2187">
            <v>0</v>
          </cell>
          <cell r="G2187">
            <v>0</v>
          </cell>
          <cell r="H2187">
            <v>0</v>
          </cell>
          <cell r="I2187">
            <v>0</v>
          </cell>
          <cell r="J2187">
            <v>0</v>
          </cell>
          <cell r="K2187">
            <v>-25240094</v>
          </cell>
        </row>
        <row r="2189">
          <cell r="F2189">
            <v>0</v>
          </cell>
          <cell r="G2189">
            <v>0</v>
          </cell>
          <cell r="H2189">
            <v>0</v>
          </cell>
          <cell r="I2189">
            <v>0</v>
          </cell>
          <cell r="J2189">
            <v>0</v>
          </cell>
          <cell r="K2189">
            <v>-2397</v>
          </cell>
        </row>
        <row r="2190">
          <cell r="F2190">
            <v>0</v>
          </cell>
          <cell r="G2190">
            <v>0</v>
          </cell>
          <cell r="H2190">
            <v>0</v>
          </cell>
          <cell r="I2190">
            <v>0</v>
          </cell>
          <cell r="J2190">
            <v>0</v>
          </cell>
          <cell r="K2190">
            <v>-1468</v>
          </cell>
        </row>
        <row r="2191">
          <cell r="F2191">
            <v>0</v>
          </cell>
          <cell r="G2191">
            <v>0</v>
          </cell>
          <cell r="H2191">
            <v>0</v>
          </cell>
          <cell r="I2191">
            <v>0</v>
          </cell>
          <cell r="J2191">
            <v>0</v>
          </cell>
          <cell r="K2191">
            <v>-6772</v>
          </cell>
        </row>
        <row r="2192">
          <cell r="F2192">
            <v>0</v>
          </cell>
          <cell r="G2192">
            <v>0</v>
          </cell>
          <cell r="H2192">
            <v>0</v>
          </cell>
          <cell r="I2192">
            <v>0</v>
          </cell>
          <cell r="J2192">
            <v>0</v>
          </cell>
          <cell r="K2192">
            <v>-1552</v>
          </cell>
        </row>
        <row r="2193">
          <cell r="F2193">
            <v>0</v>
          </cell>
          <cell r="G2193">
            <v>0</v>
          </cell>
          <cell r="H2193">
            <v>0</v>
          </cell>
          <cell r="I2193">
            <v>0</v>
          </cell>
          <cell r="J2193">
            <v>0</v>
          </cell>
          <cell r="K2193">
            <v>-90781</v>
          </cell>
        </row>
        <row r="2194">
          <cell r="F2194">
            <v>0</v>
          </cell>
          <cell r="G2194">
            <v>0</v>
          </cell>
          <cell r="H2194">
            <v>0</v>
          </cell>
          <cell r="I2194">
            <v>0</v>
          </cell>
          <cell r="J2194">
            <v>0</v>
          </cell>
          <cell r="K2194">
            <v>-101242</v>
          </cell>
        </row>
        <row r="2195">
          <cell r="F2195">
            <v>0</v>
          </cell>
          <cell r="G2195">
            <v>0</v>
          </cell>
          <cell r="H2195">
            <v>0</v>
          </cell>
          <cell r="I2195">
            <v>0</v>
          </cell>
          <cell r="J2195">
            <v>0</v>
          </cell>
          <cell r="K2195">
            <v>-763</v>
          </cell>
        </row>
        <row r="2196">
          <cell r="F2196">
            <v>0</v>
          </cell>
          <cell r="G2196">
            <v>0</v>
          </cell>
          <cell r="H2196">
            <v>0</v>
          </cell>
          <cell r="I2196">
            <v>0</v>
          </cell>
          <cell r="J2196">
            <v>0</v>
          </cell>
          <cell r="K2196">
            <v>-40</v>
          </cell>
        </row>
        <row r="2197">
          <cell r="F2197">
            <v>0</v>
          </cell>
          <cell r="G2197">
            <v>0</v>
          </cell>
          <cell r="H2197">
            <v>0</v>
          </cell>
          <cell r="I2197">
            <v>0</v>
          </cell>
          <cell r="J2197">
            <v>0</v>
          </cell>
          <cell r="K2197">
            <v>-1161</v>
          </cell>
        </row>
        <row r="2198">
          <cell r="F2198">
            <v>0</v>
          </cell>
          <cell r="G2198">
            <v>0</v>
          </cell>
          <cell r="H2198">
            <v>0</v>
          </cell>
          <cell r="I2198">
            <v>0</v>
          </cell>
          <cell r="J2198">
            <v>0</v>
          </cell>
          <cell r="K2198">
            <v>-13</v>
          </cell>
        </row>
        <row r="2199">
          <cell r="F2199">
            <v>0</v>
          </cell>
          <cell r="G2199">
            <v>0</v>
          </cell>
          <cell r="H2199">
            <v>0</v>
          </cell>
          <cell r="I2199">
            <v>0</v>
          </cell>
          <cell r="J2199">
            <v>0</v>
          </cell>
          <cell r="K2199">
            <v>-206189</v>
          </cell>
        </row>
        <row r="2200">
          <cell r="F2200">
            <v>0</v>
          </cell>
          <cell r="G2200">
            <v>0</v>
          </cell>
          <cell r="H2200">
            <v>0</v>
          </cell>
          <cell r="I2200">
            <v>0</v>
          </cell>
          <cell r="J2200">
            <v>0</v>
          </cell>
          <cell r="K2200">
            <v>-1164472</v>
          </cell>
        </row>
        <row r="2201">
          <cell r="F2201">
            <v>0</v>
          </cell>
          <cell r="G2201">
            <v>0</v>
          </cell>
          <cell r="H2201">
            <v>0</v>
          </cell>
          <cell r="I2201">
            <v>0</v>
          </cell>
          <cell r="J2201">
            <v>0</v>
          </cell>
          <cell r="K2201">
            <v>-92588</v>
          </cell>
        </row>
        <row r="2202">
          <cell r="F2202">
            <v>0</v>
          </cell>
          <cell r="G2202">
            <v>0</v>
          </cell>
          <cell r="H2202">
            <v>0</v>
          </cell>
          <cell r="I2202">
            <v>0</v>
          </cell>
          <cell r="J2202">
            <v>0</v>
          </cell>
          <cell r="K2202">
            <v>-67403</v>
          </cell>
        </row>
        <row r="2203">
          <cell r="F2203">
            <v>0</v>
          </cell>
          <cell r="G2203">
            <v>0</v>
          </cell>
          <cell r="H2203">
            <v>0</v>
          </cell>
          <cell r="I2203">
            <v>0</v>
          </cell>
          <cell r="J2203">
            <v>0</v>
          </cell>
          <cell r="K2203">
            <v>-12050</v>
          </cell>
        </row>
        <row r="2204">
          <cell r="F2204">
            <v>0</v>
          </cell>
          <cell r="G2204">
            <v>0</v>
          </cell>
          <cell r="H2204">
            <v>0</v>
          </cell>
          <cell r="I2204">
            <v>0</v>
          </cell>
          <cell r="J2204">
            <v>0</v>
          </cell>
          <cell r="K2204">
            <v>-362668</v>
          </cell>
        </row>
        <row r="2205">
          <cell r="F2205">
            <v>0</v>
          </cell>
          <cell r="G2205">
            <v>0</v>
          </cell>
          <cell r="H2205">
            <v>0</v>
          </cell>
          <cell r="I2205">
            <v>0</v>
          </cell>
          <cell r="J2205">
            <v>0</v>
          </cell>
          <cell r="K2205">
            <v>-2007</v>
          </cell>
        </row>
        <row r="2206">
          <cell r="F2206">
            <v>0</v>
          </cell>
          <cell r="G2206">
            <v>0</v>
          </cell>
          <cell r="H2206">
            <v>0</v>
          </cell>
          <cell r="I2206">
            <v>0</v>
          </cell>
          <cell r="J2206">
            <v>0</v>
          </cell>
          <cell r="K2206">
            <v>-79725</v>
          </cell>
        </row>
        <row r="2207">
          <cell r="F2207">
            <v>0</v>
          </cell>
          <cell r="G2207">
            <v>0</v>
          </cell>
          <cell r="H2207">
            <v>0</v>
          </cell>
          <cell r="I2207">
            <v>0</v>
          </cell>
          <cell r="J2207">
            <v>0</v>
          </cell>
          <cell r="K2207">
            <v>-83750</v>
          </cell>
        </row>
        <row r="2208">
          <cell r="F2208">
            <v>0</v>
          </cell>
          <cell r="G2208">
            <v>0</v>
          </cell>
          <cell r="H2208">
            <v>0</v>
          </cell>
          <cell r="I2208">
            <v>0</v>
          </cell>
          <cell r="J2208">
            <v>0</v>
          </cell>
          <cell r="K2208">
            <v>-41875</v>
          </cell>
        </row>
        <row r="2209">
          <cell r="F2209">
            <v>0</v>
          </cell>
          <cell r="G2209">
            <v>0</v>
          </cell>
          <cell r="H2209">
            <v>0</v>
          </cell>
          <cell r="I2209">
            <v>0</v>
          </cell>
          <cell r="J2209">
            <v>0</v>
          </cell>
          <cell r="K2209">
            <v>-2960</v>
          </cell>
        </row>
        <row r="2210">
          <cell r="F2210">
            <v>0</v>
          </cell>
          <cell r="G2210">
            <v>0</v>
          </cell>
          <cell r="H2210">
            <v>0</v>
          </cell>
          <cell r="I2210">
            <v>0</v>
          </cell>
          <cell r="J2210">
            <v>0</v>
          </cell>
          <cell r="K2210">
            <v>-33</v>
          </cell>
        </row>
        <row r="2211">
          <cell r="F2211">
            <v>0</v>
          </cell>
          <cell r="G2211">
            <v>0</v>
          </cell>
          <cell r="H2211">
            <v>0</v>
          </cell>
          <cell r="I2211">
            <v>0</v>
          </cell>
          <cell r="J2211">
            <v>0</v>
          </cell>
          <cell r="K2211">
            <v>-705</v>
          </cell>
        </row>
        <row r="2212">
          <cell r="F2212">
            <v>0</v>
          </cell>
          <cell r="G2212">
            <v>0</v>
          </cell>
          <cell r="H2212">
            <v>0</v>
          </cell>
          <cell r="I2212">
            <v>0</v>
          </cell>
          <cell r="J2212">
            <v>0</v>
          </cell>
          <cell r="K2212">
            <v>-21943</v>
          </cell>
        </row>
        <row r="2213">
          <cell r="F2213">
            <v>0</v>
          </cell>
          <cell r="G2213">
            <v>0</v>
          </cell>
          <cell r="H2213">
            <v>0</v>
          </cell>
          <cell r="I2213">
            <v>0</v>
          </cell>
          <cell r="J2213">
            <v>0</v>
          </cell>
          <cell r="K2213">
            <v>-11580</v>
          </cell>
        </row>
        <row r="2214">
          <cell r="F2214">
            <v>0</v>
          </cell>
          <cell r="G2214">
            <v>0</v>
          </cell>
          <cell r="H2214">
            <v>0</v>
          </cell>
          <cell r="I2214">
            <v>0</v>
          </cell>
          <cell r="J2214">
            <v>0</v>
          </cell>
          <cell r="K2214">
            <v>0</v>
          </cell>
        </row>
        <row r="2215">
          <cell r="F2215">
            <v>0</v>
          </cell>
          <cell r="G2215">
            <v>0</v>
          </cell>
          <cell r="H2215">
            <v>0</v>
          </cell>
          <cell r="I2215">
            <v>0</v>
          </cell>
          <cell r="J2215">
            <v>0</v>
          </cell>
          <cell r="K2215">
            <v>-1844</v>
          </cell>
        </row>
        <row r="2216">
          <cell r="F2216">
            <v>0</v>
          </cell>
          <cell r="G2216">
            <v>0</v>
          </cell>
          <cell r="H2216">
            <v>0</v>
          </cell>
          <cell r="I2216">
            <v>0</v>
          </cell>
          <cell r="J2216">
            <v>0</v>
          </cell>
          <cell r="K2216">
            <v>0</v>
          </cell>
        </row>
        <row r="2217">
          <cell r="F2217">
            <v>0</v>
          </cell>
          <cell r="G2217">
            <v>0</v>
          </cell>
          <cell r="H2217">
            <v>0</v>
          </cell>
          <cell r="I2217">
            <v>0</v>
          </cell>
          <cell r="J2217">
            <v>0</v>
          </cell>
          <cell r="K2217">
            <v>-743</v>
          </cell>
        </row>
        <row r="2218">
          <cell r="F2218">
            <v>0</v>
          </cell>
          <cell r="G2218">
            <v>0</v>
          </cell>
          <cell r="H2218">
            <v>0</v>
          </cell>
          <cell r="I2218">
            <v>0</v>
          </cell>
          <cell r="J2218">
            <v>0</v>
          </cell>
          <cell r="K2218">
            <v>-885</v>
          </cell>
        </row>
        <row r="2219">
          <cell r="F2219">
            <v>0</v>
          </cell>
          <cell r="G2219">
            <v>0</v>
          </cell>
          <cell r="H2219">
            <v>0</v>
          </cell>
          <cell r="I2219">
            <v>0</v>
          </cell>
          <cell r="J2219">
            <v>0</v>
          </cell>
          <cell r="K2219">
            <v>-1335</v>
          </cell>
        </row>
        <row r="2220">
          <cell r="F2220">
            <v>0</v>
          </cell>
          <cell r="G2220">
            <v>0</v>
          </cell>
          <cell r="H2220">
            <v>0</v>
          </cell>
          <cell r="I2220">
            <v>0</v>
          </cell>
          <cell r="J2220">
            <v>0</v>
          </cell>
          <cell r="K2220">
            <v>-110</v>
          </cell>
        </row>
        <row r="2221">
          <cell r="F2221">
            <v>0</v>
          </cell>
          <cell r="G2221">
            <v>0</v>
          </cell>
          <cell r="H2221">
            <v>0</v>
          </cell>
          <cell r="I2221">
            <v>0</v>
          </cell>
          <cell r="J2221">
            <v>0</v>
          </cell>
          <cell r="K2221">
            <v>-733</v>
          </cell>
        </row>
        <row r="2222">
          <cell r="F2222">
            <v>0</v>
          </cell>
          <cell r="G2222">
            <v>0</v>
          </cell>
          <cell r="H2222">
            <v>0</v>
          </cell>
          <cell r="I2222">
            <v>0</v>
          </cell>
          <cell r="J2222">
            <v>0</v>
          </cell>
          <cell r="K2222">
            <v>-363</v>
          </cell>
        </row>
        <row r="2223">
          <cell r="F2223">
            <v>0</v>
          </cell>
          <cell r="G2223">
            <v>0</v>
          </cell>
          <cell r="H2223">
            <v>0</v>
          </cell>
          <cell r="I2223">
            <v>0</v>
          </cell>
          <cell r="J2223">
            <v>0</v>
          </cell>
          <cell r="K2223">
            <v>-195</v>
          </cell>
        </row>
        <row r="2224">
          <cell r="F2224">
            <v>0</v>
          </cell>
          <cell r="G2224">
            <v>0</v>
          </cell>
          <cell r="H2224">
            <v>0</v>
          </cell>
          <cell r="I2224">
            <v>0</v>
          </cell>
          <cell r="J2224">
            <v>0</v>
          </cell>
          <cell r="K2224">
            <v>-10</v>
          </cell>
        </row>
        <row r="2225">
          <cell r="F2225">
            <v>0</v>
          </cell>
          <cell r="G2225">
            <v>0</v>
          </cell>
          <cell r="H2225">
            <v>0</v>
          </cell>
          <cell r="I2225">
            <v>0</v>
          </cell>
          <cell r="J2225">
            <v>0</v>
          </cell>
          <cell r="K2225">
            <v>-26</v>
          </cell>
        </row>
        <row r="2226">
          <cell r="F2226">
            <v>0</v>
          </cell>
          <cell r="G2226">
            <v>0</v>
          </cell>
          <cell r="H2226">
            <v>0</v>
          </cell>
          <cell r="I2226">
            <v>0</v>
          </cell>
          <cell r="J2226">
            <v>0</v>
          </cell>
          <cell r="K2226">
            <v>-17</v>
          </cell>
        </row>
        <row r="2227">
          <cell r="F2227">
            <v>0</v>
          </cell>
          <cell r="G2227">
            <v>0</v>
          </cell>
          <cell r="H2227">
            <v>0</v>
          </cell>
          <cell r="I2227">
            <v>0</v>
          </cell>
          <cell r="J2227">
            <v>0</v>
          </cell>
          <cell r="K2227">
            <v>-1950020</v>
          </cell>
        </row>
        <row r="2228">
          <cell r="F2228">
            <v>0</v>
          </cell>
          <cell r="G2228">
            <v>0</v>
          </cell>
          <cell r="H2228">
            <v>0</v>
          </cell>
          <cell r="I2228">
            <v>0</v>
          </cell>
          <cell r="J2228">
            <v>0</v>
          </cell>
          <cell r="K2228">
            <v>-11352</v>
          </cell>
        </row>
        <row r="2229">
          <cell r="F2229">
            <v>-7.88</v>
          </cell>
          <cell r="G2229">
            <v>0</v>
          </cell>
          <cell r="H2229">
            <v>-7.88</v>
          </cell>
          <cell r="I2229">
            <v>0</v>
          </cell>
          <cell r="J2229">
            <v>-7.88</v>
          </cell>
          <cell r="K2229">
            <v>-8</v>
          </cell>
        </row>
        <row r="2230">
          <cell r="F2230">
            <v>0</v>
          </cell>
          <cell r="G2230">
            <v>0</v>
          </cell>
          <cell r="H2230">
            <v>0</v>
          </cell>
          <cell r="I2230">
            <v>0</v>
          </cell>
          <cell r="J2230">
            <v>0</v>
          </cell>
          <cell r="K2230">
            <v>0</v>
          </cell>
        </row>
        <row r="2231">
          <cell r="F2231">
            <v>0</v>
          </cell>
          <cell r="G2231">
            <v>0</v>
          </cell>
          <cell r="H2231">
            <v>0</v>
          </cell>
          <cell r="I2231">
            <v>0</v>
          </cell>
          <cell r="J2231">
            <v>0</v>
          </cell>
          <cell r="K2231">
            <v>0</v>
          </cell>
        </row>
        <row r="2232">
          <cell r="F2232">
            <v>0</v>
          </cell>
          <cell r="G2232">
            <v>0</v>
          </cell>
          <cell r="H2232">
            <v>0</v>
          </cell>
          <cell r="I2232">
            <v>0</v>
          </cell>
          <cell r="J2232">
            <v>0</v>
          </cell>
          <cell r="K2232">
            <v>0</v>
          </cell>
        </row>
        <row r="2233">
          <cell r="F2233">
            <v>-7.88</v>
          </cell>
          <cell r="G2233">
            <v>0</v>
          </cell>
          <cell r="H2233">
            <v>-7.88</v>
          </cell>
          <cell r="I2233">
            <v>0</v>
          </cell>
          <cell r="J2233">
            <v>-7.88</v>
          </cell>
          <cell r="K2233">
            <v>-11360</v>
          </cell>
        </row>
        <row r="2234">
          <cell r="F2234">
            <v>0</v>
          </cell>
          <cell r="G2234">
            <v>0</v>
          </cell>
          <cell r="H2234">
            <v>0</v>
          </cell>
          <cell r="I2234">
            <v>0</v>
          </cell>
          <cell r="J2234">
            <v>0</v>
          </cell>
          <cell r="K2234">
            <v>0</v>
          </cell>
        </row>
        <row r="2235">
          <cell r="F2235">
            <v>-574.5</v>
          </cell>
          <cell r="G2235">
            <v>0</v>
          </cell>
          <cell r="H2235">
            <v>-574.5</v>
          </cell>
          <cell r="I2235">
            <v>0</v>
          </cell>
          <cell r="J2235">
            <v>-574.5</v>
          </cell>
          <cell r="K2235">
            <v>0</v>
          </cell>
        </row>
        <row r="2236">
          <cell r="F2236">
            <v>-460.18</v>
          </cell>
          <cell r="G2236">
            <v>0</v>
          </cell>
          <cell r="H2236">
            <v>-460.18</v>
          </cell>
          <cell r="I2236">
            <v>0</v>
          </cell>
          <cell r="J2236">
            <v>-460.18</v>
          </cell>
          <cell r="K2236">
            <v>0</v>
          </cell>
        </row>
        <row r="2237">
          <cell r="F2237">
            <v>0</v>
          </cell>
          <cell r="G2237">
            <v>0</v>
          </cell>
          <cell r="H2237">
            <v>0</v>
          </cell>
          <cell r="I2237">
            <v>0</v>
          </cell>
          <cell r="J2237">
            <v>0</v>
          </cell>
          <cell r="K2237">
            <v>-3.86</v>
          </cell>
        </row>
        <row r="2238">
          <cell r="F2238">
            <v>0</v>
          </cell>
          <cell r="G2238">
            <v>0</v>
          </cell>
          <cell r="H2238">
            <v>0</v>
          </cell>
          <cell r="I2238">
            <v>0</v>
          </cell>
          <cell r="J2238">
            <v>0</v>
          </cell>
          <cell r="K2238">
            <v>-17.850000000000001</v>
          </cell>
        </row>
        <row r="2239">
          <cell r="F2239">
            <v>-1034.68</v>
          </cell>
          <cell r="G2239">
            <v>0</v>
          </cell>
          <cell r="H2239">
            <v>-1034.68</v>
          </cell>
          <cell r="I2239">
            <v>0</v>
          </cell>
          <cell r="J2239">
            <v>-1034.68</v>
          </cell>
          <cell r="K2239">
            <v>-21.71</v>
          </cell>
        </row>
        <row r="2240">
          <cell r="F2240">
            <v>0</v>
          </cell>
          <cell r="G2240">
            <v>0</v>
          </cell>
          <cell r="H2240">
            <v>0</v>
          </cell>
          <cell r="I2240">
            <v>0</v>
          </cell>
          <cell r="J2240">
            <v>0</v>
          </cell>
          <cell r="K2240">
            <v>-137321</v>
          </cell>
        </row>
        <row r="2241">
          <cell r="F2241">
            <v>0</v>
          </cell>
          <cell r="G2241">
            <v>0</v>
          </cell>
          <cell r="H2241">
            <v>0</v>
          </cell>
          <cell r="I2241">
            <v>0</v>
          </cell>
          <cell r="J2241">
            <v>0</v>
          </cell>
          <cell r="K2241">
            <v>-9143</v>
          </cell>
        </row>
        <row r="2242">
          <cell r="F2242">
            <v>0</v>
          </cell>
          <cell r="G2242">
            <v>0</v>
          </cell>
          <cell r="H2242">
            <v>0</v>
          </cell>
          <cell r="I2242">
            <v>0</v>
          </cell>
          <cell r="J2242">
            <v>0</v>
          </cell>
          <cell r="K2242">
            <v>-42179</v>
          </cell>
        </row>
        <row r="2243">
          <cell r="F2243">
            <v>0</v>
          </cell>
          <cell r="G2243">
            <v>0</v>
          </cell>
          <cell r="H2243">
            <v>0</v>
          </cell>
          <cell r="I2243">
            <v>0</v>
          </cell>
          <cell r="J2243">
            <v>0</v>
          </cell>
          <cell r="K2243">
            <v>-237</v>
          </cell>
        </row>
        <row r="2244">
          <cell r="F2244">
            <v>0</v>
          </cell>
          <cell r="G2244">
            <v>0</v>
          </cell>
          <cell r="H2244">
            <v>0</v>
          </cell>
          <cell r="I2244">
            <v>0</v>
          </cell>
          <cell r="J2244">
            <v>0</v>
          </cell>
          <cell r="K2244">
            <v>-7846</v>
          </cell>
        </row>
        <row r="2245">
          <cell r="F2245">
            <v>0</v>
          </cell>
          <cell r="G2245">
            <v>0</v>
          </cell>
          <cell r="H2245">
            <v>0</v>
          </cell>
          <cell r="I2245">
            <v>0</v>
          </cell>
          <cell r="J2245">
            <v>0</v>
          </cell>
          <cell r="K2245">
            <v>-8372</v>
          </cell>
        </row>
        <row r="2246">
          <cell r="F2246">
            <v>0</v>
          </cell>
          <cell r="G2246">
            <v>0</v>
          </cell>
          <cell r="H2246">
            <v>0</v>
          </cell>
          <cell r="I2246">
            <v>0</v>
          </cell>
          <cell r="J2246">
            <v>0</v>
          </cell>
          <cell r="K2246">
            <v>-4186</v>
          </cell>
        </row>
        <row r="2247">
          <cell r="F2247">
            <v>0</v>
          </cell>
          <cell r="G2247">
            <v>0</v>
          </cell>
          <cell r="H2247">
            <v>0</v>
          </cell>
          <cell r="I2247">
            <v>0</v>
          </cell>
          <cell r="J2247">
            <v>0</v>
          </cell>
          <cell r="K2247">
            <v>-951</v>
          </cell>
        </row>
        <row r="2248">
          <cell r="F2248">
            <v>0</v>
          </cell>
          <cell r="G2248">
            <v>0</v>
          </cell>
          <cell r="H2248">
            <v>0</v>
          </cell>
          <cell r="I2248">
            <v>0</v>
          </cell>
          <cell r="J2248">
            <v>0</v>
          </cell>
          <cell r="K2248">
            <v>-125</v>
          </cell>
        </row>
        <row r="2249">
          <cell r="F2249">
            <v>0</v>
          </cell>
          <cell r="G2249">
            <v>0</v>
          </cell>
          <cell r="H2249">
            <v>0</v>
          </cell>
          <cell r="I2249">
            <v>0</v>
          </cell>
          <cell r="J2249">
            <v>0</v>
          </cell>
          <cell r="K2249">
            <v>-50</v>
          </cell>
        </row>
        <row r="2250">
          <cell r="F2250">
            <v>0</v>
          </cell>
          <cell r="G2250">
            <v>0</v>
          </cell>
          <cell r="H2250">
            <v>0</v>
          </cell>
          <cell r="I2250">
            <v>0</v>
          </cell>
          <cell r="J2250">
            <v>0</v>
          </cell>
          <cell r="K2250">
            <v>-10308</v>
          </cell>
        </row>
        <row r="2251">
          <cell r="F2251">
            <v>0</v>
          </cell>
          <cell r="G2251">
            <v>0</v>
          </cell>
          <cell r="H2251">
            <v>0</v>
          </cell>
          <cell r="I2251">
            <v>0</v>
          </cell>
          <cell r="J2251">
            <v>0</v>
          </cell>
          <cell r="K2251">
            <v>-2750</v>
          </cell>
        </row>
        <row r="2252">
          <cell r="F2252">
            <v>0</v>
          </cell>
          <cell r="G2252">
            <v>0</v>
          </cell>
          <cell r="H2252">
            <v>0</v>
          </cell>
          <cell r="I2252">
            <v>0</v>
          </cell>
          <cell r="J2252">
            <v>0</v>
          </cell>
          <cell r="K2252">
            <v>-223468</v>
          </cell>
        </row>
        <row r="2253">
          <cell r="F2253">
            <v>-137278.85</v>
          </cell>
          <cell r="G2253">
            <v>0</v>
          </cell>
          <cell r="H2253">
            <v>-137278.85</v>
          </cell>
          <cell r="I2253">
            <v>0</v>
          </cell>
          <cell r="J2253">
            <v>-137278.85</v>
          </cell>
          <cell r="K2253">
            <v>-131525</v>
          </cell>
        </row>
        <row r="2254">
          <cell r="F2254">
            <v>-6084.91</v>
          </cell>
          <cell r="G2254">
            <v>0</v>
          </cell>
          <cell r="H2254">
            <v>-6084.91</v>
          </cell>
          <cell r="I2254">
            <v>0</v>
          </cell>
          <cell r="J2254">
            <v>-6084.91</v>
          </cell>
          <cell r="K2254">
            <v>-9706</v>
          </cell>
        </row>
        <row r="2255">
          <cell r="F2255">
            <v>-52835.9</v>
          </cell>
          <cell r="G2255">
            <v>0</v>
          </cell>
          <cell r="H2255">
            <v>-52835.9</v>
          </cell>
          <cell r="I2255">
            <v>0</v>
          </cell>
          <cell r="J2255">
            <v>-52835.9</v>
          </cell>
          <cell r="K2255">
            <v>-42832</v>
          </cell>
        </row>
        <row r="2256">
          <cell r="F2256">
            <v>-676.7</v>
          </cell>
          <cell r="G2256">
            <v>0</v>
          </cell>
          <cell r="H2256">
            <v>-676.7</v>
          </cell>
          <cell r="I2256">
            <v>0</v>
          </cell>
          <cell r="J2256">
            <v>-676.7</v>
          </cell>
          <cell r="K2256">
            <v>-1120</v>
          </cell>
        </row>
        <row r="2257">
          <cell r="F2257">
            <v>0</v>
          </cell>
          <cell r="G2257">
            <v>0</v>
          </cell>
          <cell r="H2257">
            <v>0</v>
          </cell>
          <cell r="I2257">
            <v>0</v>
          </cell>
          <cell r="J2257">
            <v>0</v>
          </cell>
          <cell r="K2257">
            <v>-2026</v>
          </cell>
        </row>
        <row r="2258">
          <cell r="F2258">
            <v>-19267.13</v>
          </cell>
          <cell r="G2258">
            <v>0</v>
          </cell>
          <cell r="H2258">
            <v>-19267.13</v>
          </cell>
          <cell r="I2258">
            <v>0</v>
          </cell>
          <cell r="J2258">
            <v>-19267.13</v>
          </cell>
          <cell r="K2258">
            <v>-8970</v>
          </cell>
        </row>
        <row r="2259">
          <cell r="F2259">
            <v>-4863.8500000000004</v>
          </cell>
          <cell r="G2259">
            <v>0</v>
          </cell>
          <cell r="H2259">
            <v>-4863.8500000000004</v>
          </cell>
          <cell r="I2259">
            <v>0</v>
          </cell>
          <cell r="J2259">
            <v>-4863.8500000000004</v>
          </cell>
          <cell r="K2259">
            <v>-4485</v>
          </cell>
        </row>
        <row r="2260">
          <cell r="F2260">
            <v>6626.71</v>
          </cell>
          <cell r="G2260">
            <v>0</v>
          </cell>
          <cell r="H2260">
            <v>6626.71</v>
          </cell>
          <cell r="I2260">
            <v>0</v>
          </cell>
          <cell r="J2260">
            <v>6626.71</v>
          </cell>
          <cell r="K2260">
            <v>-1394</v>
          </cell>
        </row>
        <row r="2261">
          <cell r="F2261">
            <v>-796.52</v>
          </cell>
          <cell r="G2261">
            <v>0</v>
          </cell>
          <cell r="H2261">
            <v>-796.52</v>
          </cell>
          <cell r="I2261">
            <v>0</v>
          </cell>
          <cell r="J2261">
            <v>-796.52</v>
          </cell>
          <cell r="K2261">
            <v>-270</v>
          </cell>
        </row>
        <row r="2262">
          <cell r="F2262">
            <v>-12337.82</v>
          </cell>
          <cell r="G2262">
            <v>0</v>
          </cell>
          <cell r="H2262">
            <v>-12337.82</v>
          </cell>
          <cell r="I2262">
            <v>0</v>
          </cell>
          <cell r="J2262">
            <v>-12337.82</v>
          </cell>
          <cell r="K2262">
            <v>-4492</v>
          </cell>
        </row>
        <row r="2263">
          <cell r="F2263">
            <v>-5334.59</v>
          </cell>
          <cell r="G2263">
            <v>0</v>
          </cell>
          <cell r="H2263">
            <v>-5334.59</v>
          </cell>
          <cell r="I2263">
            <v>0</v>
          </cell>
          <cell r="J2263">
            <v>-5334.59</v>
          </cell>
          <cell r="K2263">
            <v>-633</v>
          </cell>
        </row>
        <row r="2264">
          <cell r="F2264">
            <v>-0.78</v>
          </cell>
          <cell r="G2264">
            <v>0</v>
          </cell>
          <cell r="H2264">
            <v>-0.78</v>
          </cell>
          <cell r="I2264">
            <v>0</v>
          </cell>
          <cell r="J2264">
            <v>-0.78</v>
          </cell>
          <cell r="K2264">
            <v>0</v>
          </cell>
        </row>
        <row r="2265">
          <cell r="F2265">
            <v>-11992.04</v>
          </cell>
          <cell r="G2265">
            <v>0</v>
          </cell>
          <cell r="H2265">
            <v>-11992.04</v>
          </cell>
          <cell r="I2265">
            <v>0</v>
          </cell>
          <cell r="J2265">
            <v>-11992.04</v>
          </cell>
          <cell r="K2265">
            <v>0</v>
          </cell>
        </row>
        <row r="2266">
          <cell r="F2266">
            <v>-244842.38</v>
          </cell>
          <cell r="G2266">
            <v>0</v>
          </cell>
          <cell r="H2266">
            <v>-244842.38</v>
          </cell>
          <cell r="I2266">
            <v>0</v>
          </cell>
          <cell r="J2266">
            <v>-244842.38</v>
          </cell>
          <cell r="K2266">
            <v>-207453</v>
          </cell>
        </row>
        <row r="2267">
          <cell r="F2267">
            <v>0</v>
          </cell>
          <cell r="G2267">
            <v>0</v>
          </cell>
          <cell r="H2267">
            <v>0</v>
          </cell>
          <cell r="I2267">
            <v>0</v>
          </cell>
          <cell r="J2267">
            <v>0</v>
          </cell>
          <cell r="K2267">
            <v>-73135</v>
          </cell>
        </row>
        <row r="2268">
          <cell r="F2268">
            <v>0</v>
          </cell>
          <cell r="G2268">
            <v>0</v>
          </cell>
          <cell r="H2268">
            <v>0</v>
          </cell>
          <cell r="I2268">
            <v>0</v>
          </cell>
          <cell r="J2268">
            <v>0</v>
          </cell>
          <cell r="K2268">
            <v>-5300</v>
          </cell>
        </row>
        <row r="2269">
          <cell r="F2269">
            <v>0</v>
          </cell>
          <cell r="G2269">
            <v>0</v>
          </cell>
          <cell r="H2269">
            <v>0</v>
          </cell>
          <cell r="I2269">
            <v>0</v>
          </cell>
          <cell r="J2269">
            <v>0</v>
          </cell>
          <cell r="K2269">
            <v>-24449</v>
          </cell>
        </row>
        <row r="2270">
          <cell r="F2270">
            <v>0</v>
          </cell>
          <cell r="G2270">
            <v>0</v>
          </cell>
          <cell r="H2270">
            <v>0</v>
          </cell>
          <cell r="I2270">
            <v>0</v>
          </cell>
          <cell r="J2270">
            <v>0</v>
          </cell>
          <cell r="K2270">
            <v>-249</v>
          </cell>
        </row>
        <row r="2271">
          <cell r="F2271">
            <v>0</v>
          </cell>
          <cell r="G2271">
            <v>0</v>
          </cell>
          <cell r="H2271">
            <v>0</v>
          </cell>
          <cell r="I2271">
            <v>0</v>
          </cell>
          <cell r="J2271">
            <v>0</v>
          </cell>
          <cell r="K2271">
            <v>-1367</v>
          </cell>
        </row>
        <row r="2272">
          <cell r="F2272">
            <v>0</v>
          </cell>
          <cell r="G2272">
            <v>0</v>
          </cell>
          <cell r="H2272">
            <v>0</v>
          </cell>
          <cell r="I2272">
            <v>0</v>
          </cell>
          <cell r="J2272">
            <v>0</v>
          </cell>
          <cell r="K2272">
            <v>-4741</v>
          </cell>
        </row>
        <row r="2273">
          <cell r="F2273">
            <v>0</v>
          </cell>
          <cell r="G2273">
            <v>0</v>
          </cell>
          <cell r="H2273">
            <v>0</v>
          </cell>
          <cell r="I2273">
            <v>0</v>
          </cell>
          <cell r="J2273">
            <v>0</v>
          </cell>
          <cell r="K2273">
            <v>-2370</v>
          </cell>
        </row>
        <row r="2274">
          <cell r="F2274">
            <v>0</v>
          </cell>
          <cell r="G2274">
            <v>0</v>
          </cell>
          <cell r="H2274">
            <v>0</v>
          </cell>
          <cell r="I2274">
            <v>0</v>
          </cell>
          <cell r="J2274">
            <v>0</v>
          </cell>
          <cell r="K2274">
            <v>-1042</v>
          </cell>
        </row>
        <row r="2275">
          <cell r="F2275">
            <v>0</v>
          </cell>
          <cell r="G2275">
            <v>0</v>
          </cell>
          <cell r="H2275">
            <v>0</v>
          </cell>
          <cell r="I2275">
            <v>0</v>
          </cell>
          <cell r="J2275">
            <v>0</v>
          </cell>
          <cell r="K2275">
            <v>0</v>
          </cell>
        </row>
        <row r="2276">
          <cell r="F2276">
            <v>0</v>
          </cell>
          <cell r="G2276">
            <v>0</v>
          </cell>
          <cell r="H2276">
            <v>0</v>
          </cell>
          <cell r="I2276">
            <v>0</v>
          </cell>
          <cell r="J2276">
            <v>0</v>
          </cell>
          <cell r="K2276">
            <v>-5354</v>
          </cell>
        </row>
        <row r="2277">
          <cell r="F2277">
            <v>0</v>
          </cell>
          <cell r="G2277">
            <v>0</v>
          </cell>
          <cell r="H2277">
            <v>0</v>
          </cell>
          <cell r="I2277">
            <v>0</v>
          </cell>
          <cell r="J2277">
            <v>0</v>
          </cell>
          <cell r="K2277">
            <v>-7</v>
          </cell>
        </row>
        <row r="2278">
          <cell r="F2278">
            <v>0</v>
          </cell>
          <cell r="G2278">
            <v>0</v>
          </cell>
          <cell r="H2278">
            <v>0</v>
          </cell>
          <cell r="I2278">
            <v>0</v>
          </cell>
          <cell r="J2278">
            <v>0</v>
          </cell>
          <cell r="K2278">
            <v>-1193</v>
          </cell>
        </row>
        <row r="2279">
          <cell r="F2279">
            <v>0</v>
          </cell>
          <cell r="G2279">
            <v>0</v>
          </cell>
          <cell r="H2279">
            <v>0</v>
          </cell>
          <cell r="I2279">
            <v>0</v>
          </cell>
          <cell r="J2279">
            <v>0</v>
          </cell>
          <cell r="K2279">
            <v>-516</v>
          </cell>
        </row>
        <row r="2280">
          <cell r="F2280">
            <v>0</v>
          </cell>
          <cell r="G2280">
            <v>0</v>
          </cell>
          <cell r="H2280">
            <v>0</v>
          </cell>
          <cell r="I2280">
            <v>0</v>
          </cell>
          <cell r="J2280">
            <v>0</v>
          </cell>
          <cell r="K2280">
            <v>-119723</v>
          </cell>
        </row>
        <row r="2281">
          <cell r="F2281">
            <v>-2023042.17</v>
          </cell>
          <cell r="G2281">
            <v>0</v>
          </cell>
          <cell r="H2281">
            <v>-2023042.17</v>
          </cell>
          <cell r="I2281">
            <v>0</v>
          </cell>
          <cell r="J2281">
            <v>-2023042.17</v>
          </cell>
          <cell r="K2281">
            <v>-873953</v>
          </cell>
        </row>
        <row r="2282">
          <cell r="F2282">
            <v>-108616.41</v>
          </cell>
          <cell r="G2282">
            <v>0</v>
          </cell>
          <cell r="H2282">
            <v>-108616.41</v>
          </cell>
          <cell r="I2282">
            <v>0</v>
          </cell>
          <cell r="J2282">
            <v>-108616.41</v>
          </cell>
          <cell r="K2282">
            <v>-17557</v>
          </cell>
        </row>
        <row r="2283">
          <cell r="F2283">
            <v>-675920.6</v>
          </cell>
          <cell r="G2283">
            <v>0</v>
          </cell>
          <cell r="H2283">
            <v>-675920.6</v>
          </cell>
          <cell r="I2283">
            <v>0</v>
          </cell>
          <cell r="J2283">
            <v>-675920.6</v>
          </cell>
          <cell r="K2283">
            <v>-237283</v>
          </cell>
        </row>
        <row r="2284">
          <cell r="F2284">
            <v>-12863.7</v>
          </cell>
          <cell r="G2284">
            <v>0</v>
          </cell>
          <cell r="H2284">
            <v>-12863.7</v>
          </cell>
          <cell r="I2284">
            <v>0</v>
          </cell>
          <cell r="J2284">
            <v>-12863.7</v>
          </cell>
          <cell r="K2284">
            <v>-12864</v>
          </cell>
        </row>
        <row r="2285">
          <cell r="F2285">
            <v>23979.82</v>
          </cell>
          <cell r="G2285">
            <v>0</v>
          </cell>
          <cell r="H2285">
            <v>23979.82</v>
          </cell>
          <cell r="I2285">
            <v>0</v>
          </cell>
          <cell r="J2285">
            <v>23979.82</v>
          </cell>
          <cell r="K2285">
            <v>-9895</v>
          </cell>
        </row>
        <row r="2286">
          <cell r="F2286">
            <v>-275590.75</v>
          </cell>
          <cell r="G2286">
            <v>0</v>
          </cell>
          <cell r="H2286">
            <v>-275590.75</v>
          </cell>
          <cell r="I2286">
            <v>0</v>
          </cell>
          <cell r="J2286">
            <v>-275590.75</v>
          </cell>
          <cell r="K2286">
            <v>0</v>
          </cell>
        </row>
        <row r="2287">
          <cell r="F2287">
            <v>-82.96</v>
          </cell>
          <cell r="G2287">
            <v>0</v>
          </cell>
          <cell r="H2287">
            <v>-82.96</v>
          </cell>
          <cell r="I2287">
            <v>0</v>
          </cell>
          <cell r="J2287">
            <v>-82.96</v>
          </cell>
          <cell r="K2287">
            <v>0</v>
          </cell>
        </row>
        <row r="2288">
          <cell r="F2288">
            <v>15364.67</v>
          </cell>
          <cell r="G2288">
            <v>0</v>
          </cell>
          <cell r="H2288">
            <v>15364.67</v>
          </cell>
          <cell r="I2288">
            <v>0</v>
          </cell>
          <cell r="J2288">
            <v>15364.67</v>
          </cell>
          <cell r="K2288">
            <v>-124927</v>
          </cell>
        </row>
        <row r="2289">
          <cell r="F2289">
            <v>-405517.73</v>
          </cell>
          <cell r="G2289">
            <v>0</v>
          </cell>
          <cell r="H2289">
            <v>-405517.73</v>
          </cell>
          <cell r="I2289">
            <v>0</v>
          </cell>
          <cell r="J2289">
            <v>-405517.73</v>
          </cell>
          <cell r="K2289">
            <v>0</v>
          </cell>
        </row>
        <row r="2290">
          <cell r="F2290">
            <v>-392896.87</v>
          </cell>
          <cell r="G2290">
            <v>0</v>
          </cell>
          <cell r="H2290">
            <v>-392896.87</v>
          </cell>
          <cell r="I2290">
            <v>0</v>
          </cell>
          <cell r="J2290">
            <v>-392896.87</v>
          </cell>
          <cell r="K2290">
            <v>-49353</v>
          </cell>
        </row>
        <row r="2291">
          <cell r="F2291">
            <v>-133918.07999999999</v>
          </cell>
          <cell r="G2291">
            <v>0</v>
          </cell>
          <cell r="H2291">
            <v>-133918.07999999999</v>
          </cell>
          <cell r="I2291">
            <v>0</v>
          </cell>
          <cell r="J2291">
            <v>-133918.07999999999</v>
          </cell>
          <cell r="K2291">
            <v>-26848</v>
          </cell>
        </row>
        <row r="2292">
          <cell r="F2292">
            <v>-3566637.79</v>
          </cell>
          <cell r="G2292">
            <v>0</v>
          </cell>
          <cell r="H2292">
            <v>-3566637.79</v>
          </cell>
          <cell r="I2292">
            <v>0</v>
          </cell>
          <cell r="J2292">
            <v>-3566637.79</v>
          </cell>
          <cell r="K2292">
            <v>-375051</v>
          </cell>
        </row>
        <row r="2293">
          <cell r="F2293">
            <v>-157.75</v>
          </cell>
          <cell r="G2293">
            <v>0</v>
          </cell>
          <cell r="H2293">
            <v>-157.75</v>
          </cell>
          <cell r="I2293">
            <v>0</v>
          </cell>
          <cell r="J2293">
            <v>-157.75</v>
          </cell>
          <cell r="K2293">
            <v>0</v>
          </cell>
        </row>
        <row r="2294">
          <cell r="F2294">
            <v>-57714.1</v>
          </cell>
          <cell r="G2294">
            <v>0</v>
          </cell>
          <cell r="H2294">
            <v>-57714.1</v>
          </cell>
          <cell r="I2294">
            <v>0</v>
          </cell>
          <cell r="J2294">
            <v>-57714.1</v>
          </cell>
          <cell r="K2294">
            <v>-39683</v>
          </cell>
        </row>
        <row r="2295">
          <cell r="F2295">
            <v>-77604.34</v>
          </cell>
          <cell r="G2295">
            <v>0</v>
          </cell>
          <cell r="H2295">
            <v>-77604.34</v>
          </cell>
          <cell r="I2295">
            <v>0</v>
          </cell>
          <cell r="J2295">
            <v>-77604.34</v>
          </cell>
          <cell r="K2295">
            <v>-21302</v>
          </cell>
        </row>
        <row r="2296">
          <cell r="F2296">
            <v>-15706.34</v>
          </cell>
          <cell r="G2296">
            <v>0</v>
          </cell>
          <cell r="H2296">
            <v>-15706.34</v>
          </cell>
          <cell r="I2296">
            <v>0</v>
          </cell>
          <cell r="J2296">
            <v>-15706.34</v>
          </cell>
          <cell r="K2296">
            <v>0</v>
          </cell>
        </row>
        <row r="2297">
          <cell r="F2297">
            <v>-5354.6</v>
          </cell>
          <cell r="G2297">
            <v>0</v>
          </cell>
          <cell r="H2297">
            <v>-5354.6</v>
          </cell>
          <cell r="I2297">
            <v>0</v>
          </cell>
          <cell r="J2297">
            <v>-5354.6</v>
          </cell>
          <cell r="K2297">
            <v>0</v>
          </cell>
        </row>
        <row r="2298">
          <cell r="F2298">
            <v>-3230.1</v>
          </cell>
          <cell r="G2298">
            <v>0</v>
          </cell>
          <cell r="H2298">
            <v>-3230.1</v>
          </cell>
          <cell r="I2298">
            <v>0</v>
          </cell>
          <cell r="J2298">
            <v>-3230.1</v>
          </cell>
          <cell r="K2298">
            <v>0</v>
          </cell>
        </row>
        <row r="2299">
          <cell r="F2299">
            <v>-1734.24</v>
          </cell>
          <cell r="G2299">
            <v>0</v>
          </cell>
          <cell r="H2299">
            <v>-1734.24</v>
          </cell>
          <cell r="I2299">
            <v>0</v>
          </cell>
          <cell r="J2299">
            <v>-1734.24</v>
          </cell>
          <cell r="K2299">
            <v>0</v>
          </cell>
        </row>
        <row r="2300">
          <cell r="F2300">
            <v>-604.91</v>
          </cell>
          <cell r="G2300">
            <v>0</v>
          </cell>
          <cell r="H2300">
            <v>-604.91</v>
          </cell>
          <cell r="I2300">
            <v>0</v>
          </cell>
          <cell r="J2300">
            <v>-604.91</v>
          </cell>
          <cell r="K2300">
            <v>0</v>
          </cell>
        </row>
        <row r="2301">
          <cell r="F2301">
            <v>-8.4</v>
          </cell>
          <cell r="G2301">
            <v>0</v>
          </cell>
          <cell r="H2301">
            <v>-8.4</v>
          </cell>
          <cell r="I2301">
            <v>0</v>
          </cell>
          <cell r="J2301">
            <v>-8.4</v>
          </cell>
          <cell r="K2301">
            <v>0</v>
          </cell>
        </row>
        <row r="2302">
          <cell r="F2302">
            <v>-3426.53</v>
          </cell>
          <cell r="G2302">
            <v>0</v>
          </cell>
          <cell r="H2302">
            <v>-3426.53</v>
          </cell>
          <cell r="I2302">
            <v>0</v>
          </cell>
          <cell r="J2302">
            <v>-3426.53</v>
          </cell>
          <cell r="K2302">
            <v>0</v>
          </cell>
        </row>
        <row r="2303">
          <cell r="F2303">
            <v>-2779.16</v>
          </cell>
          <cell r="G2303">
            <v>0</v>
          </cell>
          <cell r="H2303">
            <v>-2779.16</v>
          </cell>
          <cell r="I2303">
            <v>0</v>
          </cell>
          <cell r="J2303">
            <v>-2779.16</v>
          </cell>
          <cell r="K2303">
            <v>0</v>
          </cell>
        </row>
        <row r="2304">
          <cell r="F2304">
            <v>-1904.98</v>
          </cell>
          <cell r="G2304">
            <v>0</v>
          </cell>
          <cell r="H2304">
            <v>-1904.98</v>
          </cell>
          <cell r="I2304">
            <v>0</v>
          </cell>
          <cell r="J2304">
            <v>-1904.98</v>
          </cell>
          <cell r="K2304">
            <v>0</v>
          </cell>
        </row>
        <row r="2305">
          <cell r="F2305">
            <v>-304.25</v>
          </cell>
          <cell r="G2305">
            <v>0</v>
          </cell>
          <cell r="H2305">
            <v>-304.25</v>
          </cell>
          <cell r="I2305">
            <v>0</v>
          </cell>
          <cell r="J2305">
            <v>-304.25</v>
          </cell>
          <cell r="K2305">
            <v>0</v>
          </cell>
        </row>
        <row r="2306">
          <cell r="F2306">
            <v>-3910.34</v>
          </cell>
          <cell r="G2306">
            <v>0</v>
          </cell>
          <cell r="H2306">
            <v>-3910.34</v>
          </cell>
          <cell r="I2306">
            <v>0</v>
          </cell>
          <cell r="J2306">
            <v>-3910.34</v>
          </cell>
          <cell r="K2306">
            <v>0</v>
          </cell>
        </row>
        <row r="2307">
          <cell r="F2307">
            <v>-399.56</v>
          </cell>
          <cell r="G2307">
            <v>0</v>
          </cell>
          <cell r="H2307">
            <v>-399.56</v>
          </cell>
          <cell r="I2307">
            <v>0</v>
          </cell>
          <cell r="J2307">
            <v>-399.56</v>
          </cell>
          <cell r="K2307">
            <v>0</v>
          </cell>
        </row>
        <row r="2308">
          <cell r="F2308">
            <v>-374.31</v>
          </cell>
          <cell r="G2308">
            <v>0</v>
          </cell>
          <cell r="H2308">
            <v>-374.31</v>
          </cell>
          <cell r="I2308">
            <v>0</v>
          </cell>
          <cell r="J2308">
            <v>-374.31</v>
          </cell>
          <cell r="K2308">
            <v>0</v>
          </cell>
        </row>
        <row r="2309">
          <cell r="F2309">
            <v>-2.16</v>
          </cell>
          <cell r="G2309">
            <v>0</v>
          </cell>
          <cell r="H2309">
            <v>-2.16</v>
          </cell>
          <cell r="I2309">
            <v>0</v>
          </cell>
          <cell r="J2309">
            <v>-2.16</v>
          </cell>
          <cell r="K2309">
            <v>0</v>
          </cell>
        </row>
        <row r="2310">
          <cell r="F2310">
            <v>-29.43</v>
          </cell>
          <cell r="G2310">
            <v>0</v>
          </cell>
          <cell r="H2310">
            <v>-29.43</v>
          </cell>
          <cell r="I2310">
            <v>0</v>
          </cell>
          <cell r="J2310">
            <v>-29.43</v>
          </cell>
          <cell r="K2310">
            <v>0</v>
          </cell>
        </row>
        <row r="2311">
          <cell r="F2311">
            <v>-589.82000000000005</v>
          </cell>
          <cell r="G2311">
            <v>0</v>
          </cell>
          <cell r="H2311">
            <v>-589.82000000000005</v>
          </cell>
          <cell r="I2311">
            <v>0</v>
          </cell>
          <cell r="J2311">
            <v>-589.82000000000005</v>
          </cell>
          <cell r="K2311">
            <v>-22</v>
          </cell>
        </row>
        <row r="2312">
          <cell r="F2312">
            <v>-44904.91</v>
          </cell>
          <cell r="G2312">
            <v>0</v>
          </cell>
          <cell r="H2312">
            <v>-44904.91</v>
          </cell>
          <cell r="I2312">
            <v>0</v>
          </cell>
          <cell r="J2312">
            <v>-44904.91</v>
          </cell>
          <cell r="K2312">
            <v>-8409</v>
          </cell>
        </row>
        <row r="2313">
          <cell r="F2313">
            <v>-10845.32</v>
          </cell>
          <cell r="G2313">
            <v>0</v>
          </cell>
          <cell r="H2313">
            <v>-10845.32</v>
          </cell>
          <cell r="I2313">
            <v>0</v>
          </cell>
          <cell r="J2313">
            <v>-10845.32</v>
          </cell>
          <cell r="K2313">
            <v>-1762</v>
          </cell>
        </row>
        <row r="2314">
          <cell r="F2314">
            <v>-3298.1</v>
          </cell>
          <cell r="G2314">
            <v>0</v>
          </cell>
          <cell r="H2314">
            <v>-3298.1</v>
          </cell>
          <cell r="I2314">
            <v>0</v>
          </cell>
          <cell r="J2314">
            <v>-3298.1</v>
          </cell>
          <cell r="K2314">
            <v>-251</v>
          </cell>
        </row>
        <row r="2315">
          <cell r="F2315">
            <v>-1020.79</v>
          </cell>
          <cell r="G2315">
            <v>0</v>
          </cell>
          <cell r="H2315">
            <v>-1020.79</v>
          </cell>
          <cell r="I2315">
            <v>0</v>
          </cell>
          <cell r="J2315">
            <v>-1020.79</v>
          </cell>
          <cell r="K2315">
            <v>-160</v>
          </cell>
        </row>
        <row r="2316">
          <cell r="F2316">
            <v>50.93</v>
          </cell>
          <cell r="G2316">
            <v>0</v>
          </cell>
          <cell r="H2316">
            <v>50.93</v>
          </cell>
          <cell r="I2316">
            <v>0</v>
          </cell>
          <cell r="J2316">
            <v>50.93</v>
          </cell>
          <cell r="K2316">
            <v>0</v>
          </cell>
        </row>
        <row r="2317">
          <cell r="F2317">
            <v>-784.21</v>
          </cell>
          <cell r="G2317">
            <v>0</v>
          </cell>
          <cell r="H2317">
            <v>-784.21</v>
          </cell>
          <cell r="I2317">
            <v>0</v>
          </cell>
          <cell r="J2317">
            <v>-784.21</v>
          </cell>
          <cell r="K2317">
            <v>0</v>
          </cell>
        </row>
        <row r="2318">
          <cell r="F2318">
            <v>-672.3</v>
          </cell>
          <cell r="G2318">
            <v>0</v>
          </cell>
          <cell r="H2318">
            <v>-672.3</v>
          </cell>
          <cell r="I2318">
            <v>0</v>
          </cell>
          <cell r="J2318">
            <v>-672.3</v>
          </cell>
          <cell r="K2318">
            <v>-315</v>
          </cell>
        </row>
        <row r="2319">
          <cell r="F2319">
            <v>-153.86000000000001</v>
          </cell>
          <cell r="G2319">
            <v>0</v>
          </cell>
          <cell r="H2319">
            <v>-153.86000000000001</v>
          </cell>
          <cell r="I2319">
            <v>0</v>
          </cell>
          <cell r="J2319">
            <v>-153.86000000000001</v>
          </cell>
          <cell r="K2319">
            <v>-122</v>
          </cell>
        </row>
        <row r="2320">
          <cell r="F2320">
            <v>-2032.85</v>
          </cell>
          <cell r="G2320">
            <v>0</v>
          </cell>
          <cell r="H2320">
            <v>-2032.85</v>
          </cell>
          <cell r="I2320">
            <v>0</v>
          </cell>
          <cell r="J2320">
            <v>-2032.85</v>
          </cell>
          <cell r="K2320">
            <v>-371</v>
          </cell>
        </row>
        <row r="2321">
          <cell r="F2321">
            <v>-5573.29</v>
          </cell>
          <cell r="G2321">
            <v>0</v>
          </cell>
          <cell r="H2321">
            <v>-5573.29</v>
          </cell>
          <cell r="I2321">
            <v>0</v>
          </cell>
          <cell r="J2321">
            <v>-5573.29</v>
          </cell>
          <cell r="K2321">
            <v>-247</v>
          </cell>
        </row>
        <row r="2322">
          <cell r="F2322">
            <v>-72.900000000000006</v>
          </cell>
          <cell r="G2322">
            <v>0</v>
          </cell>
          <cell r="H2322">
            <v>-72.900000000000006</v>
          </cell>
          <cell r="I2322">
            <v>0</v>
          </cell>
          <cell r="J2322">
            <v>-72.900000000000006</v>
          </cell>
          <cell r="K2322">
            <v>0</v>
          </cell>
        </row>
        <row r="2323">
          <cell r="F2323">
            <v>-247.25</v>
          </cell>
          <cell r="G2323">
            <v>0</v>
          </cell>
          <cell r="H2323">
            <v>-247.25</v>
          </cell>
          <cell r="I2323">
            <v>0</v>
          </cell>
          <cell r="J2323">
            <v>-247.25</v>
          </cell>
          <cell r="K2323">
            <v>-112</v>
          </cell>
        </row>
        <row r="2324">
          <cell r="F2324">
            <v>-1102.6500000000001</v>
          </cell>
          <cell r="G2324">
            <v>0</v>
          </cell>
          <cell r="H2324">
            <v>-1102.6500000000001</v>
          </cell>
          <cell r="I2324">
            <v>0</v>
          </cell>
          <cell r="J2324">
            <v>-1102.6500000000001</v>
          </cell>
          <cell r="K2324">
            <v>-47</v>
          </cell>
        </row>
        <row r="2325">
          <cell r="F2325">
            <v>-588.47</v>
          </cell>
          <cell r="G2325">
            <v>0</v>
          </cell>
          <cell r="H2325">
            <v>-588.47</v>
          </cell>
          <cell r="I2325">
            <v>0</v>
          </cell>
          <cell r="J2325">
            <v>-588.47</v>
          </cell>
          <cell r="K2325">
            <v>-253</v>
          </cell>
        </row>
        <row r="2326">
          <cell r="F2326">
            <v>-360.6</v>
          </cell>
          <cell r="G2326">
            <v>0</v>
          </cell>
          <cell r="H2326">
            <v>-360.6</v>
          </cell>
          <cell r="I2326">
            <v>0</v>
          </cell>
          <cell r="J2326">
            <v>-360.6</v>
          </cell>
          <cell r="K2326">
            <v>-111</v>
          </cell>
        </row>
        <row r="2327">
          <cell r="F2327">
            <v>-9118.67</v>
          </cell>
          <cell r="G2327">
            <v>0</v>
          </cell>
          <cell r="H2327">
            <v>-9118.67</v>
          </cell>
          <cell r="I2327">
            <v>0</v>
          </cell>
          <cell r="J2327">
            <v>-9118.67</v>
          </cell>
          <cell r="K2327">
            <v>-308</v>
          </cell>
        </row>
        <row r="2328">
          <cell r="F2328">
            <v>-183519.67</v>
          </cell>
          <cell r="G2328">
            <v>0</v>
          </cell>
          <cell r="H2328">
            <v>-183519.67</v>
          </cell>
          <cell r="I2328">
            <v>0</v>
          </cell>
          <cell r="J2328">
            <v>-183519.67</v>
          </cell>
          <cell r="K2328">
            <v>0</v>
          </cell>
        </row>
        <row r="2329">
          <cell r="F2329">
            <v>52042.16</v>
          </cell>
          <cell r="G2329">
            <v>0</v>
          </cell>
          <cell r="H2329">
            <v>52042.16</v>
          </cell>
          <cell r="I2329">
            <v>0</v>
          </cell>
          <cell r="J2329">
            <v>52042.16</v>
          </cell>
          <cell r="K2329">
            <v>0</v>
          </cell>
        </row>
        <row r="2330">
          <cell r="F2330">
            <v>-24133.63</v>
          </cell>
          <cell r="G2330">
            <v>0</v>
          </cell>
          <cell r="H2330">
            <v>-24133.63</v>
          </cell>
          <cell r="I2330">
            <v>0</v>
          </cell>
          <cell r="J2330">
            <v>-24133.63</v>
          </cell>
          <cell r="K2330">
            <v>0</v>
          </cell>
        </row>
        <row r="2331">
          <cell r="F2331">
            <v>0</v>
          </cell>
          <cell r="G2331">
            <v>0</v>
          </cell>
          <cell r="H2331">
            <v>0</v>
          </cell>
          <cell r="I2331">
            <v>0</v>
          </cell>
          <cell r="J2331">
            <v>0</v>
          </cell>
          <cell r="K2331">
            <v>0</v>
          </cell>
        </row>
        <row r="2332">
          <cell r="F2332">
            <v>0</v>
          </cell>
          <cell r="G2332">
            <v>0</v>
          </cell>
          <cell r="H2332">
            <v>0</v>
          </cell>
          <cell r="I2332">
            <v>0</v>
          </cell>
          <cell r="J2332">
            <v>0</v>
          </cell>
          <cell r="K2332">
            <v>0</v>
          </cell>
        </row>
        <row r="2333">
          <cell r="F2333">
            <v>0</v>
          </cell>
          <cell r="G2333">
            <v>0</v>
          </cell>
          <cell r="H2333">
            <v>0</v>
          </cell>
          <cell r="I2333">
            <v>0</v>
          </cell>
          <cell r="J2333">
            <v>0</v>
          </cell>
          <cell r="K2333">
            <v>0</v>
          </cell>
        </row>
        <row r="2334">
          <cell r="F2334">
            <v>0</v>
          </cell>
          <cell r="G2334">
            <v>0</v>
          </cell>
          <cell r="H2334">
            <v>0</v>
          </cell>
          <cell r="I2334">
            <v>0</v>
          </cell>
          <cell r="J2334">
            <v>0</v>
          </cell>
          <cell r="K2334">
            <v>0</v>
          </cell>
        </row>
        <row r="2335">
          <cell r="F2335">
            <v>0</v>
          </cell>
          <cell r="G2335">
            <v>0</v>
          </cell>
          <cell r="H2335">
            <v>0</v>
          </cell>
          <cell r="I2335">
            <v>0</v>
          </cell>
          <cell r="J2335">
            <v>0</v>
          </cell>
          <cell r="K2335">
            <v>0</v>
          </cell>
        </row>
        <row r="2336">
          <cell r="F2336">
            <v>0</v>
          </cell>
          <cell r="G2336">
            <v>0</v>
          </cell>
          <cell r="H2336">
            <v>0</v>
          </cell>
          <cell r="I2336">
            <v>0</v>
          </cell>
          <cell r="J2336">
            <v>0</v>
          </cell>
          <cell r="K2336">
            <v>0</v>
          </cell>
        </row>
        <row r="2337">
          <cell r="F2337">
            <v>0</v>
          </cell>
          <cell r="G2337">
            <v>0</v>
          </cell>
          <cell r="H2337">
            <v>0</v>
          </cell>
          <cell r="I2337">
            <v>0</v>
          </cell>
          <cell r="J2337">
            <v>0</v>
          </cell>
          <cell r="K2337">
            <v>0</v>
          </cell>
        </row>
        <row r="2338">
          <cell r="F2338">
            <v>0</v>
          </cell>
          <cell r="G2338">
            <v>0</v>
          </cell>
          <cell r="H2338">
            <v>0</v>
          </cell>
          <cell r="I2338">
            <v>0</v>
          </cell>
          <cell r="J2338">
            <v>0</v>
          </cell>
          <cell r="K2338">
            <v>0</v>
          </cell>
        </row>
        <row r="2339">
          <cell r="F2339">
            <v>0</v>
          </cell>
          <cell r="G2339">
            <v>0</v>
          </cell>
          <cell r="H2339">
            <v>0</v>
          </cell>
          <cell r="I2339">
            <v>0</v>
          </cell>
          <cell r="J2339">
            <v>0</v>
          </cell>
          <cell r="K2339">
            <v>0</v>
          </cell>
        </row>
        <row r="2340">
          <cell r="F2340">
            <v>0</v>
          </cell>
          <cell r="G2340">
            <v>0</v>
          </cell>
          <cell r="H2340">
            <v>0</v>
          </cell>
          <cell r="I2340">
            <v>0</v>
          </cell>
          <cell r="J2340">
            <v>0</v>
          </cell>
          <cell r="K2340">
            <v>0</v>
          </cell>
        </row>
        <row r="2341">
          <cell r="F2341">
            <v>-7967914.2699999996</v>
          </cell>
          <cell r="G2341">
            <v>0</v>
          </cell>
          <cell r="H2341">
            <v>-7967914.2699999996</v>
          </cell>
          <cell r="I2341">
            <v>0</v>
          </cell>
          <cell r="J2341">
            <v>-7967914.2699999996</v>
          </cell>
          <cell r="K2341">
            <v>-1801206</v>
          </cell>
        </row>
        <row r="2342">
          <cell r="F2342">
            <v>0</v>
          </cell>
          <cell r="G2342">
            <v>0</v>
          </cell>
          <cell r="H2342">
            <v>0</v>
          </cell>
          <cell r="I2342">
            <v>0</v>
          </cell>
          <cell r="J2342">
            <v>0</v>
          </cell>
          <cell r="K2342">
            <v>-21</v>
          </cell>
        </row>
        <row r="2343">
          <cell r="F2343">
            <v>0</v>
          </cell>
          <cell r="G2343">
            <v>0</v>
          </cell>
          <cell r="H2343">
            <v>0</v>
          </cell>
          <cell r="I2343">
            <v>0</v>
          </cell>
          <cell r="J2343">
            <v>0</v>
          </cell>
          <cell r="K2343">
            <v>-21</v>
          </cell>
        </row>
        <row r="2344">
          <cell r="F2344">
            <v>-8213799.21</v>
          </cell>
          <cell r="G2344">
            <v>0</v>
          </cell>
          <cell r="H2344">
            <v>-8213799.21</v>
          </cell>
          <cell r="I2344">
            <v>0</v>
          </cell>
          <cell r="J2344">
            <v>-8213799.21</v>
          </cell>
          <cell r="K2344">
            <v>-4519461.71</v>
          </cell>
        </row>
        <row r="2346">
          <cell r="F2346">
            <v>0</v>
          </cell>
          <cell r="G2346">
            <v>0</v>
          </cell>
          <cell r="H2346">
            <v>0</v>
          </cell>
          <cell r="I2346">
            <v>0</v>
          </cell>
          <cell r="J2346">
            <v>0</v>
          </cell>
          <cell r="K2346">
            <v>-1612073</v>
          </cell>
        </row>
        <row r="2347">
          <cell r="F2347">
            <v>0</v>
          </cell>
          <cell r="G2347">
            <v>0</v>
          </cell>
          <cell r="H2347">
            <v>0</v>
          </cell>
          <cell r="I2347">
            <v>0</v>
          </cell>
          <cell r="J2347">
            <v>0</v>
          </cell>
          <cell r="K2347">
            <v>-1612073</v>
          </cell>
        </row>
        <row r="2348">
          <cell r="F2348">
            <v>0</v>
          </cell>
          <cell r="G2348">
            <v>0</v>
          </cell>
          <cell r="H2348">
            <v>0</v>
          </cell>
          <cell r="I2348">
            <v>0</v>
          </cell>
          <cell r="J2348">
            <v>0</v>
          </cell>
          <cell r="K2348">
            <v>-997704</v>
          </cell>
        </row>
        <row r="2349">
          <cell r="F2349">
            <v>0</v>
          </cell>
          <cell r="G2349">
            <v>0</v>
          </cell>
          <cell r="H2349">
            <v>0</v>
          </cell>
          <cell r="I2349">
            <v>0</v>
          </cell>
          <cell r="J2349">
            <v>0</v>
          </cell>
          <cell r="K2349">
            <v>-997704</v>
          </cell>
        </row>
        <row r="2350">
          <cell r="F2350">
            <v>-2011799.38</v>
          </cell>
          <cell r="G2350">
            <v>0</v>
          </cell>
          <cell r="H2350">
            <v>-2011799.38</v>
          </cell>
          <cell r="I2350">
            <v>0</v>
          </cell>
          <cell r="J2350">
            <v>-2011799.38</v>
          </cell>
          <cell r="K2350">
            <v>0</v>
          </cell>
        </row>
        <row r="2351">
          <cell r="F2351">
            <v>-2011799.38</v>
          </cell>
          <cell r="G2351">
            <v>0</v>
          </cell>
          <cell r="H2351">
            <v>-2011799.38</v>
          </cell>
          <cell r="I2351">
            <v>0</v>
          </cell>
          <cell r="J2351">
            <v>-2011799.38</v>
          </cell>
          <cell r="K2351">
            <v>0</v>
          </cell>
        </row>
        <row r="2352">
          <cell r="F2352">
            <v>-2011799.38</v>
          </cell>
          <cell r="G2352">
            <v>0</v>
          </cell>
          <cell r="H2352">
            <v>-2011799.38</v>
          </cell>
          <cell r="I2352">
            <v>0</v>
          </cell>
          <cell r="J2352">
            <v>-2011799.38</v>
          </cell>
          <cell r="K2352">
            <v>-2609777</v>
          </cell>
        </row>
        <row r="2354">
          <cell r="F2354">
            <v>0</v>
          </cell>
          <cell r="G2354">
            <v>0</v>
          </cell>
          <cell r="H2354">
            <v>0</v>
          </cell>
          <cell r="I2354">
            <v>0</v>
          </cell>
          <cell r="J2354">
            <v>0</v>
          </cell>
          <cell r="K2354">
            <v>-377604</v>
          </cell>
        </row>
        <row r="2355">
          <cell r="F2355">
            <v>0</v>
          </cell>
          <cell r="G2355">
            <v>0</v>
          </cell>
          <cell r="H2355">
            <v>0</v>
          </cell>
          <cell r="I2355">
            <v>0</v>
          </cell>
          <cell r="J2355">
            <v>0</v>
          </cell>
          <cell r="K2355">
            <v>-207682</v>
          </cell>
        </row>
        <row r="2356">
          <cell r="F2356">
            <v>-758480.54</v>
          </cell>
          <cell r="G2356">
            <v>0</v>
          </cell>
          <cell r="H2356">
            <v>-758480.54</v>
          </cell>
          <cell r="I2356">
            <v>0</v>
          </cell>
          <cell r="J2356">
            <v>-758480.54</v>
          </cell>
          <cell r="K2356">
            <v>0</v>
          </cell>
        </row>
        <row r="2357">
          <cell r="F2357">
            <v>0</v>
          </cell>
          <cell r="G2357">
            <v>0</v>
          </cell>
          <cell r="H2357">
            <v>0</v>
          </cell>
          <cell r="I2357">
            <v>0</v>
          </cell>
          <cell r="J2357">
            <v>0</v>
          </cell>
          <cell r="K2357">
            <v>0</v>
          </cell>
        </row>
        <row r="2358">
          <cell r="F2358">
            <v>-758480.54</v>
          </cell>
          <cell r="G2358">
            <v>0</v>
          </cell>
          <cell r="H2358">
            <v>-758480.54</v>
          </cell>
          <cell r="I2358">
            <v>0</v>
          </cell>
          <cell r="J2358">
            <v>-758480.54</v>
          </cell>
          <cell r="K2358">
            <v>-585286</v>
          </cell>
        </row>
        <row r="2359">
          <cell r="F2359">
            <v>0</v>
          </cell>
          <cell r="G2359">
            <v>0</v>
          </cell>
          <cell r="H2359">
            <v>0</v>
          </cell>
          <cell r="I2359">
            <v>0</v>
          </cell>
          <cell r="J2359">
            <v>0</v>
          </cell>
          <cell r="K2359">
            <v>0</v>
          </cell>
        </row>
        <row r="2360">
          <cell r="F2360">
            <v>0</v>
          </cell>
          <cell r="G2360">
            <v>0</v>
          </cell>
          <cell r="H2360">
            <v>0</v>
          </cell>
          <cell r="I2360">
            <v>0</v>
          </cell>
          <cell r="J2360">
            <v>0</v>
          </cell>
          <cell r="K2360">
            <v>0</v>
          </cell>
        </row>
        <row r="2361">
          <cell r="F2361">
            <v>0</v>
          </cell>
          <cell r="G2361">
            <v>0</v>
          </cell>
          <cell r="H2361">
            <v>0</v>
          </cell>
          <cell r="I2361">
            <v>0</v>
          </cell>
          <cell r="J2361">
            <v>0</v>
          </cell>
          <cell r="K2361">
            <v>-744100</v>
          </cell>
        </row>
        <row r="2362">
          <cell r="F2362">
            <v>0</v>
          </cell>
          <cell r="G2362">
            <v>0</v>
          </cell>
          <cell r="H2362">
            <v>0</v>
          </cell>
          <cell r="I2362">
            <v>0</v>
          </cell>
          <cell r="J2362">
            <v>0</v>
          </cell>
          <cell r="K2362">
            <v>0</v>
          </cell>
        </row>
        <row r="2363">
          <cell r="F2363">
            <v>0</v>
          </cell>
          <cell r="G2363">
            <v>0</v>
          </cell>
          <cell r="H2363">
            <v>0</v>
          </cell>
          <cell r="I2363">
            <v>0</v>
          </cell>
          <cell r="J2363">
            <v>0</v>
          </cell>
          <cell r="K2363">
            <v>-4700252</v>
          </cell>
        </row>
        <row r="2364">
          <cell r="F2364">
            <v>0</v>
          </cell>
          <cell r="G2364">
            <v>0</v>
          </cell>
          <cell r="H2364">
            <v>0</v>
          </cell>
          <cell r="I2364">
            <v>0</v>
          </cell>
          <cell r="J2364">
            <v>0</v>
          </cell>
          <cell r="K2364">
            <v>-283671</v>
          </cell>
        </row>
        <row r="2365">
          <cell r="F2365">
            <v>0</v>
          </cell>
          <cell r="G2365">
            <v>0</v>
          </cell>
          <cell r="H2365">
            <v>0</v>
          </cell>
          <cell r="I2365">
            <v>0</v>
          </cell>
          <cell r="J2365">
            <v>0</v>
          </cell>
          <cell r="K2365">
            <v>-156019</v>
          </cell>
        </row>
        <row r="2366">
          <cell r="F2366">
            <v>0</v>
          </cell>
          <cell r="G2366">
            <v>0</v>
          </cell>
          <cell r="H2366">
            <v>0</v>
          </cell>
          <cell r="I2366">
            <v>0</v>
          </cell>
          <cell r="J2366">
            <v>0</v>
          </cell>
          <cell r="K2366">
            <v>-303246</v>
          </cell>
        </row>
        <row r="2367">
          <cell r="F2367">
            <v>0</v>
          </cell>
          <cell r="G2367">
            <v>0</v>
          </cell>
          <cell r="H2367">
            <v>0</v>
          </cell>
          <cell r="I2367">
            <v>0</v>
          </cell>
          <cell r="J2367">
            <v>0</v>
          </cell>
          <cell r="K2367">
            <v>-6187288</v>
          </cell>
        </row>
        <row r="2368">
          <cell r="F2368">
            <v>0</v>
          </cell>
          <cell r="G2368">
            <v>0</v>
          </cell>
          <cell r="H2368">
            <v>0</v>
          </cell>
          <cell r="I2368">
            <v>0</v>
          </cell>
          <cell r="J2368">
            <v>0</v>
          </cell>
          <cell r="K2368">
            <v>0</v>
          </cell>
        </row>
        <row r="2369">
          <cell r="F2369">
            <v>0</v>
          </cell>
          <cell r="G2369">
            <v>0</v>
          </cell>
          <cell r="H2369">
            <v>0</v>
          </cell>
          <cell r="I2369">
            <v>0</v>
          </cell>
          <cell r="J2369">
            <v>0</v>
          </cell>
          <cell r="K2369">
            <v>0</v>
          </cell>
        </row>
        <row r="2370">
          <cell r="F2370">
            <v>-11351.68</v>
          </cell>
          <cell r="G2370">
            <v>0</v>
          </cell>
          <cell r="H2370">
            <v>-11351.68</v>
          </cell>
          <cell r="I2370">
            <v>0</v>
          </cell>
          <cell r="J2370">
            <v>-11351.68</v>
          </cell>
          <cell r="K2370">
            <v>0</v>
          </cell>
        </row>
        <row r="2371">
          <cell r="F2371">
            <v>-11351.68</v>
          </cell>
          <cell r="G2371">
            <v>0</v>
          </cell>
          <cell r="H2371">
            <v>-11351.68</v>
          </cell>
          <cell r="I2371">
            <v>0</v>
          </cell>
          <cell r="J2371">
            <v>-11351.68</v>
          </cell>
          <cell r="K2371">
            <v>0</v>
          </cell>
        </row>
        <row r="2372">
          <cell r="F2372">
            <v>-2930.11</v>
          </cell>
          <cell r="G2372">
            <v>0</v>
          </cell>
          <cell r="H2372">
            <v>-2930.11</v>
          </cell>
          <cell r="I2372">
            <v>0</v>
          </cell>
          <cell r="J2372">
            <v>-2930.11</v>
          </cell>
          <cell r="K2372">
            <v>0</v>
          </cell>
        </row>
        <row r="2373">
          <cell r="F2373">
            <v>-2930.11</v>
          </cell>
          <cell r="G2373">
            <v>0</v>
          </cell>
          <cell r="H2373">
            <v>-2930.11</v>
          </cell>
          <cell r="I2373">
            <v>0</v>
          </cell>
          <cell r="J2373">
            <v>-2930.11</v>
          </cell>
          <cell r="K2373">
            <v>0</v>
          </cell>
        </row>
        <row r="2374">
          <cell r="F2374">
            <v>0</v>
          </cell>
          <cell r="G2374">
            <v>0</v>
          </cell>
          <cell r="H2374">
            <v>0</v>
          </cell>
          <cell r="I2374">
            <v>0</v>
          </cell>
          <cell r="J2374">
            <v>0</v>
          </cell>
          <cell r="K2374">
            <v>0</v>
          </cell>
        </row>
        <row r="2375">
          <cell r="F2375">
            <v>0</v>
          </cell>
          <cell r="G2375">
            <v>0</v>
          </cell>
          <cell r="H2375">
            <v>0</v>
          </cell>
          <cell r="I2375">
            <v>0</v>
          </cell>
          <cell r="J2375">
            <v>0</v>
          </cell>
          <cell r="K2375">
            <v>0</v>
          </cell>
        </row>
        <row r="2376">
          <cell r="F2376">
            <v>0</v>
          </cell>
          <cell r="G2376">
            <v>0</v>
          </cell>
          <cell r="H2376">
            <v>0</v>
          </cell>
          <cell r="I2376">
            <v>0</v>
          </cell>
          <cell r="J2376">
            <v>0</v>
          </cell>
          <cell r="K2376">
            <v>-219321</v>
          </cell>
        </row>
        <row r="2377">
          <cell r="F2377">
            <v>0</v>
          </cell>
          <cell r="G2377">
            <v>0</v>
          </cell>
          <cell r="H2377">
            <v>0</v>
          </cell>
          <cell r="I2377">
            <v>0</v>
          </cell>
          <cell r="J2377">
            <v>0</v>
          </cell>
          <cell r="K2377">
            <v>-190647</v>
          </cell>
        </row>
        <row r="2378">
          <cell r="F2378">
            <v>0</v>
          </cell>
          <cell r="G2378">
            <v>0</v>
          </cell>
          <cell r="H2378">
            <v>0</v>
          </cell>
          <cell r="I2378">
            <v>0</v>
          </cell>
          <cell r="J2378">
            <v>0</v>
          </cell>
          <cell r="K2378">
            <v>-104856</v>
          </cell>
        </row>
        <row r="2379">
          <cell r="F2379">
            <v>0</v>
          </cell>
          <cell r="G2379">
            <v>0</v>
          </cell>
          <cell r="H2379">
            <v>0</v>
          </cell>
          <cell r="I2379">
            <v>0</v>
          </cell>
          <cell r="J2379">
            <v>0</v>
          </cell>
          <cell r="K2379">
            <v>-514824</v>
          </cell>
        </row>
        <row r="2380">
          <cell r="F2380">
            <v>0</v>
          </cell>
          <cell r="G2380">
            <v>0</v>
          </cell>
          <cell r="H2380">
            <v>0</v>
          </cell>
          <cell r="I2380">
            <v>0</v>
          </cell>
          <cell r="J2380">
            <v>0</v>
          </cell>
          <cell r="K2380">
            <v>0</v>
          </cell>
        </row>
        <row r="2381">
          <cell r="F2381">
            <v>-10000</v>
          </cell>
          <cell r="G2381">
            <v>0</v>
          </cell>
          <cell r="H2381">
            <v>-10000</v>
          </cell>
          <cell r="I2381">
            <v>0</v>
          </cell>
          <cell r="J2381">
            <v>-10000</v>
          </cell>
          <cell r="K2381">
            <v>-10000</v>
          </cell>
        </row>
        <row r="2382">
          <cell r="F2382">
            <v>-251049.9</v>
          </cell>
          <cell r="G2382">
            <v>0</v>
          </cell>
          <cell r="H2382">
            <v>-251049.9</v>
          </cell>
          <cell r="I2382">
            <v>0</v>
          </cell>
          <cell r="J2382">
            <v>-251049.9</v>
          </cell>
          <cell r="K2382">
            <v>-197005</v>
          </cell>
        </row>
        <row r="2383">
          <cell r="F2383">
            <v>0</v>
          </cell>
          <cell r="G2383">
            <v>0</v>
          </cell>
          <cell r="H2383">
            <v>0</v>
          </cell>
          <cell r="I2383">
            <v>0</v>
          </cell>
          <cell r="J2383">
            <v>0</v>
          </cell>
          <cell r="K2383">
            <v>-11293</v>
          </cell>
        </row>
        <row r="2384">
          <cell r="F2384">
            <v>0</v>
          </cell>
          <cell r="G2384">
            <v>0</v>
          </cell>
          <cell r="H2384">
            <v>0</v>
          </cell>
          <cell r="I2384">
            <v>0</v>
          </cell>
          <cell r="J2384">
            <v>0</v>
          </cell>
          <cell r="K2384">
            <v>-6211</v>
          </cell>
        </row>
        <row r="2385">
          <cell r="F2385">
            <v>-21551.67</v>
          </cell>
          <cell r="G2385">
            <v>0</v>
          </cell>
          <cell r="H2385">
            <v>-21551.67</v>
          </cell>
          <cell r="I2385">
            <v>0</v>
          </cell>
          <cell r="J2385">
            <v>-21551.67</v>
          </cell>
          <cell r="K2385">
            <v>0</v>
          </cell>
        </row>
        <row r="2386">
          <cell r="F2386">
            <v>-282601.57</v>
          </cell>
          <cell r="G2386">
            <v>0</v>
          </cell>
          <cell r="H2386">
            <v>-282601.57</v>
          </cell>
          <cell r="I2386">
            <v>0</v>
          </cell>
          <cell r="J2386">
            <v>-282601.57</v>
          </cell>
          <cell r="K2386">
            <v>-224509</v>
          </cell>
        </row>
        <row r="2387">
          <cell r="F2387">
            <v>0</v>
          </cell>
          <cell r="G2387">
            <v>0</v>
          </cell>
          <cell r="H2387">
            <v>0</v>
          </cell>
          <cell r="I2387">
            <v>0</v>
          </cell>
          <cell r="J2387">
            <v>0</v>
          </cell>
          <cell r="K2387">
            <v>0</v>
          </cell>
        </row>
        <row r="2388">
          <cell r="F2388">
            <v>0</v>
          </cell>
          <cell r="G2388">
            <v>0</v>
          </cell>
          <cell r="H2388">
            <v>0</v>
          </cell>
          <cell r="I2388">
            <v>0</v>
          </cell>
          <cell r="J2388">
            <v>0</v>
          </cell>
          <cell r="K2388">
            <v>0</v>
          </cell>
        </row>
        <row r="2389">
          <cell r="F2389">
            <v>0</v>
          </cell>
          <cell r="G2389">
            <v>0</v>
          </cell>
          <cell r="H2389">
            <v>0</v>
          </cell>
          <cell r="I2389">
            <v>0</v>
          </cell>
          <cell r="J2389">
            <v>0</v>
          </cell>
          <cell r="K2389">
            <v>-135315</v>
          </cell>
        </row>
        <row r="2390">
          <cell r="F2390">
            <v>0</v>
          </cell>
          <cell r="G2390">
            <v>0</v>
          </cell>
          <cell r="H2390">
            <v>0</v>
          </cell>
          <cell r="I2390">
            <v>0</v>
          </cell>
          <cell r="J2390">
            <v>0</v>
          </cell>
          <cell r="K2390">
            <v>-469323</v>
          </cell>
        </row>
        <row r="2391">
          <cell r="F2391">
            <v>0</v>
          </cell>
          <cell r="G2391">
            <v>0</v>
          </cell>
          <cell r="H2391">
            <v>0</v>
          </cell>
          <cell r="I2391">
            <v>0</v>
          </cell>
          <cell r="J2391">
            <v>0</v>
          </cell>
          <cell r="K2391">
            <v>-258128</v>
          </cell>
        </row>
        <row r="2392">
          <cell r="F2392">
            <v>0</v>
          </cell>
          <cell r="G2392">
            <v>0</v>
          </cell>
          <cell r="H2392">
            <v>0</v>
          </cell>
          <cell r="I2392">
            <v>0</v>
          </cell>
          <cell r="J2392">
            <v>0</v>
          </cell>
          <cell r="K2392">
            <v>-862766</v>
          </cell>
        </row>
        <row r="2393">
          <cell r="F2393">
            <v>-39620.25</v>
          </cell>
          <cell r="G2393">
            <v>0</v>
          </cell>
          <cell r="H2393">
            <v>-39620.25</v>
          </cell>
          <cell r="I2393">
            <v>0</v>
          </cell>
          <cell r="J2393">
            <v>-39620.25</v>
          </cell>
          <cell r="K2393">
            <v>0</v>
          </cell>
        </row>
        <row r="2394">
          <cell r="F2394">
            <v>43013.13</v>
          </cell>
          <cell r="G2394">
            <v>0</v>
          </cell>
          <cell r="H2394">
            <v>43013.13</v>
          </cell>
          <cell r="I2394">
            <v>0</v>
          </cell>
          <cell r="J2394">
            <v>43013.13</v>
          </cell>
          <cell r="K2394">
            <v>0</v>
          </cell>
        </row>
        <row r="2395">
          <cell r="F2395">
            <v>-1981189.63</v>
          </cell>
          <cell r="G2395">
            <v>0</v>
          </cell>
          <cell r="H2395">
            <v>-1981189.63</v>
          </cell>
          <cell r="I2395">
            <v>0</v>
          </cell>
          <cell r="J2395">
            <v>-1981189.63</v>
          </cell>
          <cell r="K2395">
            <v>-1259577</v>
          </cell>
        </row>
        <row r="2396">
          <cell r="F2396">
            <v>-7770617.3899999997</v>
          </cell>
          <cell r="G2396">
            <v>0</v>
          </cell>
          <cell r="H2396">
            <v>-7770617.3899999997</v>
          </cell>
          <cell r="I2396">
            <v>0</v>
          </cell>
          <cell r="J2396">
            <v>-7770617.3899999997</v>
          </cell>
          <cell r="K2396">
            <v>-1595591</v>
          </cell>
        </row>
        <row r="2397">
          <cell r="F2397">
            <v>0</v>
          </cell>
          <cell r="G2397">
            <v>0</v>
          </cell>
          <cell r="H2397">
            <v>0</v>
          </cell>
          <cell r="I2397">
            <v>0</v>
          </cell>
          <cell r="J2397">
            <v>0</v>
          </cell>
          <cell r="K2397">
            <v>-17467</v>
          </cell>
        </row>
        <row r="2398">
          <cell r="F2398">
            <v>0</v>
          </cell>
          <cell r="G2398">
            <v>0</v>
          </cell>
          <cell r="H2398">
            <v>0</v>
          </cell>
          <cell r="I2398">
            <v>0</v>
          </cell>
          <cell r="J2398">
            <v>0</v>
          </cell>
          <cell r="K2398">
            <v>-9607</v>
          </cell>
        </row>
        <row r="2399">
          <cell r="F2399">
            <v>-6443701.7599999998</v>
          </cell>
          <cell r="G2399">
            <v>0</v>
          </cell>
          <cell r="H2399">
            <v>-6443701.7599999998</v>
          </cell>
          <cell r="I2399">
            <v>0</v>
          </cell>
          <cell r="J2399">
            <v>-6443701.7599999998</v>
          </cell>
          <cell r="K2399">
            <v>-126661</v>
          </cell>
        </row>
        <row r="2400">
          <cell r="F2400">
            <v>-998307.91</v>
          </cell>
          <cell r="G2400">
            <v>0</v>
          </cell>
          <cell r="H2400">
            <v>-998307.91</v>
          </cell>
          <cell r="I2400">
            <v>0</v>
          </cell>
          <cell r="J2400">
            <v>-998307.91</v>
          </cell>
          <cell r="K2400">
            <v>-908690</v>
          </cell>
        </row>
        <row r="2401">
          <cell r="F2401">
            <v>0</v>
          </cell>
          <cell r="G2401">
            <v>0</v>
          </cell>
          <cell r="H2401">
            <v>0</v>
          </cell>
          <cell r="I2401">
            <v>0</v>
          </cell>
          <cell r="J2401">
            <v>0</v>
          </cell>
          <cell r="K2401">
            <v>-1295143</v>
          </cell>
        </row>
        <row r="2402">
          <cell r="F2402">
            <v>0</v>
          </cell>
          <cell r="G2402">
            <v>0</v>
          </cell>
          <cell r="H2402">
            <v>0</v>
          </cell>
          <cell r="I2402">
            <v>0</v>
          </cell>
          <cell r="J2402">
            <v>0</v>
          </cell>
          <cell r="K2402">
            <v>0</v>
          </cell>
        </row>
        <row r="2403">
          <cell r="F2403">
            <v>0</v>
          </cell>
          <cell r="G2403">
            <v>0</v>
          </cell>
          <cell r="H2403">
            <v>0</v>
          </cell>
          <cell r="I2403">
            <v>0</v>
          </cell>
          <cell r="J2403">
            <v>0</v>
          </cell>
          <cell r="K2403">
            <v>0</v>
          </cell>
        </row>
        <row r="2404">
          <cell r="F2404">
            <v>0</v>
          </cell>
          <cell r="G2404">
            <v>0</v>
          </cell>
          <cell r="H2404">
            <v>0</v>
          </cell>
          <cell r="I2404">
            <v>0</v>
          </cell>
          <cell r="J2404">
            <v>0</v>
          </cell>
          <cell r="K2404">
            <v>0</v>
          </cell>
        </row>
        <row r="2405">
          <cell r="F2405">
            <v>-17190423.809999999</v>
          </cell>
          <cell r="G2405">
            <v>0</v>
          </cell>
          <cell r="H2405">
            <v>-17190423.809999999</v>
          </cell>
          <cell r="I2405">
            <v>0</v>
          </cell>
          <cell r="J2405">
            <v>-17190423.809999999</v>
          </cell>
          <cell r="K2405">
            <v>-5212736</v>
          </cell>
        </row>
        <row r="2406">
          <cell r="F2406">
            <v>0</v>
          </cell>
          <cell r="G2406">
            <v>0</v>
          </cell>
          <cell r="H2406">
            <v>0</v>
          </cell>
          <cell r="I2406">
            <v>0</v>
          </cell>
          <cell r="J2406">
            <v>0</v>
          </cell>
          <cell r="K2406">
            <v>-583200</v>
          </cell>
        </row>
        <row r="2407">
          <cell r="F2407">
            <v>0</v>
          </cell>
          <cell r="G2407">
            <v>0</v>
          </cell>
          <cell r="H2407">
            <v>0</v>
          </cell>
          <cell r="I2407">
            <v>0</v>
          </cell>
          <cell r="J2407">
            <v>0</v>
          </cell>
          <cell r="K2407">
            <v>-195268</v>
          </cell>
        </row>
        <row r="2408">
          <cell r="F2408">
            <v>0</v>
          </cell>
          <cell r="G2408">
            <v>0</v>
          </cell>
          <cell r="H2408">
            <v>0</v>
          </cell>
          <cell r="I2408">
            <v>0</v>
          </cell>
          <cell r="J2408">
            <v>0</v>
          </cell>
          <cell r="K2408">
            <v>-107398</v>
          </cell>
        </row>
        <row r="2409">
          <cell r="F2409">
            <v>0</v>
          </cell>
          <cell r="G2409">
            <v>0</v>
          </cell>
          <cell r="H2409">
            <v>0</v>
          </cell>
          <cell r="I2409">
            <v>0</v>
          </cell>
          <cell r="J2409">
            <v>0</v>
          </cell>
          <cell r="K2409">
            <v>-885866</v>
          </cell>
        </row>
        <row r="2410">
          <cell r="F2410">
            <v>-18245787.709999997</v>
          </cell>
          <cell r="G2410">
            <v>0</v>
          </cell>
          <cell r="H2410">
            <v>-18245787.709999997</v>
          </cell>
          <cell r="I2410">
            <v>0</v>
          </cell>
          <cell r="J2410">
            <v>-18245787.709999997</v>
          </cell>
          <cell r="K2410">
            <v>-14473275</v>
          </cell>
        </row>
        <row r="2412">
          <cell r="F2412">
            <v>0</v>
          </cell>
          <cell r="G2412">
            <v>0</v>
          </cell>
          <cell r="H2412">
            <v>0</v>
          </cell>
          <cell r="I2412">
            <v>0</v>
          </cell>
          <cell r="J2412">
            <v>0</v>
          </cell>
          <cell r="K2412">
            <v>-6682</v>
          </cell>
        </row>
        <row r="2413">
          <cell r="F2413">
            <v>0</v>
          </cell>
          <cell r="G2413">
            <v>0</v>
          </cell>
          <cell r="H2413">
            <v>0</v>
          </cell>
          <cell r="I2413">
            <v>0</v>
          </cell>
          <cell r="J2413">
            <v>0</v>
          </cell>
          <cell r="K2413">
            <v>-13340384</v>
          </cell>
        </row>
        <row r="2414">
          <cell r="F2414">
            <v>-1452824.82</v>
          </cell>
          <cell r="G2414">
            <v>0</v>
          </cell>
          <cell r="H2414">
            <v>-1452824.82</v>
          </cell>
          <cell r="I2414">
            <v>0</v>
          </cell>
          <cell r="J2414">
            <v>-1452824.82</v>
          </cell>
          <cell r="K2414">
            <v>-1500000</v>
          </cell>
        </row>
        <row r="2415">
          <cell r="F2415">
            <v>-361.62</v>
          </cell>
          <cell r="G2415">
            <v>0</v>
          </cell>
          <cell r="H2415">
            <v>-361.62</v>
          </cell>
          <cell r="I2415">
            <v>0</v>
          </cell>
          <cell r="J2415">
            <v>-361.62</v>
          </cell>
          <cell r="K2415">
            <v>-441</v>
          </cell>
        </row>
        <row r="2416">
          <cell r="F2416">
            <v>0</v>
          </cell>
          <cell r="G2416">
            <v>0</v>
          </cell>
          <cell r="H2416">
            <v>0</v>
          </cell>
          <cell r="I2416">
            <v>0</v>
          </cell>
          <cell r="J2416">
            <v>0</v>
          </cell>
          <cell r="K2416">
            <v>13340384</v>
          </cell>
        </row>
        <row r="2417">
          <cell r="F2417">
            <v>0</v>
          </cell>
          <cell r="G2417">
            <v>0</v>
          </cell>
          <cell r="H2417">
            <v>0</v>
          </cell>
          <cell r="I2417">
            <v>0</v>
          </cell>
          <cell r="J2417">
            <v>0</v>
          </cell>
          <cell r="K2417">
            <v>0</v>
          </cell>
        </row>
        <row r="2418">
          <cell r="F2418">
            <v>0</v>
          </cell>
          <cell r="G2418">
            <v>0</v>
          </cell>
          <cell r="H2418">
            <v>0</v>
          </cell>
          <cell r="I2418">
            <v>0</v>
          </cell>
          <cell r="J2418">
            <v>0</v>
          </cell>
          <cell r="K2418">
            <v>0</v>
          </cell>
        </row>
        <row r="2419">
          <cell r="F2419">
            <v>-1453186.44</v>
          </cell>
          <cell r="G2419">
            <v>0</v>
          </cell>
          <cell r="H2419">
            <v>-1453186.44</v>
          </cell>
          <cell r="I2419">
            <v>0</v>
          </cell>
          <cell r="J2419">
            <v>-1453186.44</v>
          </cell>
          <cell r="K2419">
            <v>-1507123</v>
          </cell>
        </row>
        <row r="2420">
          <cell r="F2420">
            <v>0</v>
          </cell>
          <cell r="G2420">
            <v>0</v>
          </cell>
          <cell r="H2420">
            <v>0</v>
          </cell>
          <cell r="I2420">
            <v>0</v>
          </cell>
          <cell r="J2420">
            <v>0</v>
          </cell>
          <cell r="K2420">
            <v>-90089</v>
          </cell>
        </row>
        <row r="2421">
          <cell r="F2421">
            <v>0</v>
          </cell>
          <cell r="G2421">
            <v>0</v>
          </cell>
          <cell r="H2421">
            <v>0</v>
          </cell>
          <cell r="I2421">
            <v>0</v>
          </cell>
          <cell r="J2421">
            <v>0</v>
          </cell>
          <cell r="K2421">
            <v>0</v>
          </cell>
        </row>
        <row r="2422">
          <cell r="F2422">
            <v>0</v>
          </cell>
          <cell r="G2422">
            <v>0</v>
          </cell>
          <cell r="H2422">
            <v>0</v>
          </cell>
          <cell r="I2422">
            <v>0</v>
          </cell>
          <cell r="J2422">
            <v>0</v>
          </cell>
          <cell r="K2422">
            <v>-49350</v>
          </cell>
        </row>
        <row r="2423">
          <cell r="F2423">
            <v>0</v>
          </cell>
          <cell r="G2423">
            <v>0</v>
          </cell>
          <cell r="H2423">
            <v>0</v>
          </cell>
          <cell r="I2423">
            <v>0</v>
          </cell>
          <cell r="J2423">
            <v>0</v>
          </cell>
          <cell r="K2423">
            <v>0</v>
          </cell>
        </row>
        <row r="2424">
          <cell r="F2424">
            <v>0</v>
          </cell>
          <cell r="G2424">
            <v>0</v>
          </cell>
          <cell r="H2424">
            <v>0</v>
          </cell>
          <cell r="I2424">
            <v>0</v>
          </cell>
          <cell r="J2424">
            <v>0</v>
          </cell>
          <cell r="K2424">
            <v>0</v>
          </cell>
        </row>
        <row r="2425">
          <cell r="F2425">
            <v>0</v>
          </cell>
          <cell r="G2425">
            <v>0</v>
          </cell>
          <cell r="H2425">
            <v>0</v>
          </cell>
          <cell r="I2425">
            <v>0</v>
          </cell>
          <cell r="J2425">
            <v>0</v>
          </cell>
          <cell r="K2425">
            <v>-237907</v>
          </cell>
        </row>
        <row r="2426">
          <cell r="F2426">
            <v>0</v>
          </cell>
          <cell r="G2426">
            <v>0</v>
          </cell>
          <cell r="H2426">
            <v>0</v>
          </cell>
          <cell r="I2426">
            <v>0</v>
          </cell>
          <cell r="J2426">
            <v>0</v>
          </cell>
          <cell r="K2426">
            <v>-1724224</v>
          </cell>
        </row>
        <row r="2427">
          <cell r="F2427">
            <v>0</v>
          </cell>
          <cell r="G2427">
            <v>0</v>
          </cell>
          <cell r="H2427">
            <v>0</v>
          </cell>
          <cell r="I2427">
            <v>0</v>
          </cell>
          <cell r="J2427">
            <v>0</v>
          </cell>
          <cell r="K2427">
            <v>-127118</v>
          </cell>
        </row>
        <row r="2428">
          <cell r="F2428">
            <v>0</v>
          </cell>
          <cell r="G2428">
            <v>0</v>
          </cell>
          <cell r="H2428">
            <v>0</v>
          </cell>
          <cell r="I2428">
            <v>0</v>
          </cell>
          <cell r="J2428">
            <v>0</v>
          </cell>
          <cell r="K2428">
            <v>-218022</v>
          </cell>
        </row>
        <row r="2429">
          <cell r="F2429">
            <v>0</v>
          </cell>
          <cell r="G2429">
            <v>0</v>
          </cell>
          <cell r="H2429">
            <v>0</v>
          </cell>
          <cell r="I2429">
            <v>0</v>
          </cell>
          <cell r="J2429">
            <v>0</v>
          </cell>
          <cell r="K2429">
            <v>-1364805</v>
          </cell>
        </row>
        <row r="2430">
          <cell r="F2430">
            <v>0</v>
          </cell>
          <cell r="G2430">
            <v>0</v>
          </cell>
          <cell r="H2430">
            <v>0</v>
          </cell>
          <cell r="I2430">
            <v>0</v>
          </cell>
          <cell r="J2430">
            <v>0</v>
          </cell>
          <cell r="K2430">
            <v>0</v>
          </cell>
        </row>
        <row r="2431">
          <cell r="F2431">
            <v>0</v>
          </cell>
          <cell r="G2431">
            <v>0</v>
          </cell>
          <cell r="H2431">
            <v>0</v>
          </cell>
          <cell r="I2431">
            <v>0</v>
          </cell>
          <cell r="J2431">
            <v>0</v>
          </cell>
          <cell r="K2431">
            <v>-221770</v>
          </cell>
        </row>
        <row r="2432">
          <cell r="F2432">
            <v>0</v>
          </cell>
          <cell r="G2432">
            <v>0</v>
          </cell>
          <cell r="H2432">
            <v>0</v>
          </cell>
          <cell r="I2432">
            <v>0</v>
          </cell>
          <cell r="J2432">
            <v>0</v>
          </cell>
          <cell r="K2432">
            <v>-4033285</v>
          </cell>
        </row>
        <row r="2433">
          <cell r="F2433">
            <v>0</v>
          </cell>
          <cell r="G2433">
            <v>0</v>
          </cell>
          <cell r="H2433">
            <v>0</v>
          </cell>
          <cell r="I2433">
            <v>0</v>
          </cell>
          <cell r="J2433">
            <v>0</v>
          </cell>
          <cell r="K2433">
            <v>0</v>
          </cell>
        </row>
        <row r="2434">
          <cell r="F2434">
            <v>0</v>
          </cell>
          <cell r="G2434">
            <v>0</v>
          </cell>
          <cell r="H2434">
            <v>0</v>
          </cell>
          <cell r="I2434">
            <v>0</v>
          </cell>
          <cell r="J2434">
            <v>0</v>
          </cell>
          <cell r="K2434">
            <v>0</v>
          </cell>
        </row>
        <row r="2435">
          <cell r="F2435">
            <v>0</v>
          </cell>
          <cell r="G2435">
            <v>0</v>
          </cell>
          <cell r="H2435">
            <v>0</v>
          </cell>
          <cell r="I2435">
            <v>0</v>
          </cell>
          <cell r="J2435">
            <v>0</v>
          </cell>
          <cell r="K2435">
            <v>-16648</v>
          </cell>
        </row>
        <row r="2436">
          <cell r="F2436">
            <v>0</v>
          </cell>
          <cell r="G2436">
            <v>0</v>
          </cell>
          <cell r="H2436">
            <v>0</v>
          </cell>
          <cell r="I2436">
            <v>0</v>
          </cell>
          <cell r="J2436">
            <v>0</v>
          </cell>
          <cell r="K2436">
            <v>-1385</v>
          </cell>
        </row>
        <row r="2437">
          <cell r="F2437">
            <v>0</v>
          </cell>
          <cell r="G2437">
            <v>0</v>
          </cell>
          <cell r="H2437">
            <v>0</v>
          </cell>
          <cell r="I2437">
            <v>0</v>
          </cell>
          <cell r="J2437">
            <v>0</v>
          </cell>
          <cell r="K2437">
            <v>0</v>
          </cell>
        </row>
        <row r="2438">
          <cell r="F2438">
            <v>0</v>
          </cell>
          <cell r="G2438">
            <v>0</v>
          </cell>
          <cell r="H2438">
            <v>0</v>
          </cell>
          <cell r="I2438">
            <v>0</v>
          </cell>
          <cell r="J2438">
            <v>0</v>
          </cell>
          <cell r="K2438">
            <v>-152974</v>
          </cell>
        </row>
        <row r="2439">
          <cell r="F2439">
            <v>0</v>
          </cell>
          <cell r="G2439">
            <v>0</v>
          </cell>
          <cell r="H2439">
            <v>0</v>
          </cell>
          <cell r="I2439">
            <v>0</v>
          </cell>
          <cell r="J2439">
            <v>0</v>
          </cell>
          <cell r="K2439">
            <v>-251654</v>
          </cell>
        </row>
        <row r="2440">
          <cell r="F2440">
            <v>0</v>
          </cell>
          <cell r="G2440">
            <v>0</v>
          </cell>
          <cell r="H2440">
            <v>0</v>
          </cell>
          <cell r="I2440">
            <v>0</v>
          </cell>
          <cell r="J2440">
            <v>0</v>
          </cell>
          <cell r="K2440">
            <v>-16061</v>
          </cell>
        </row>
        <row r="2441">
          <cell r="F2441">
            <v>0</v>
          </cell>
          <cell r="G2441">
            <v>0</v>
          </cell>
          <cell r="H2441">
            <v>0</v>
          </cell>
          <cell r="I2441">
            <v>0</v>
          </cell>
          <cell r="J2441">
            <v>0</v>
          </cell>
          <cell r="K2441">
            <v>-26712</v>
          </cell>
        </row>
        <row r="2442">
          <cell r="F2442">
            <v>0</v>
          </cell>
          <cell r="G2442">
            <v>0</v>
          </cell>
          <cell r="H2442">
            <v>0</v>
          </cell>
          <cell r="I2442">
            <v>0</v>
          </cell>
          <cell r="J2442">
            <v>0</v>
          </cell>
          <cell r="K2442">
            <v>0</v>
          </cell>
        </row>
        <row r="2443">
          <cell r="F2443">
            <v>0</v>
          </cell>
          <cell r="G2443">
            <v>0</v>
          </cell>
          <cell r="H2443">
            <v>0</v>
          </cell>
          <cell r="I2443">
            <v>0</v>
          </cell>
          <cell r="J2443">
            <v>0</v>
          </cell>
          <cell r="K2443">
            <v>0</v>
          </cell>
        </row>
        <row r="2444">
          <cell r="F2444">
            <v>0</v>
          </cell>
          <cell r="G2444">
            <v>0</v>
          </cell>
          <cell r="H2444">
            <v>0</v>
          </cell>
          <cell r="I2444">
            <v>0</v>
          </cell>
          <cell r="J2444">
            <v>0</v>
          </cell>
          <cell r="K2444">
            <v>-44932</v>
          </cell>
        </row>
        <row r="2445">
          <cell r="F2445">
            <v>0</v>
          </cell>
          <cell r="G2445">
            <v>0</v>
          </cell>
          <cell r="H2445">
            <v>0</v>
          </cell>
          <cell r="I2445">
            <v>0</v>
          </cell>
          <cell r="J2445">
            <v>0</v>
          </cell>
          <cell r="K2445">
            <v>-510366</v>
          </cell>
        </row>
        <row r="2446">
          <cell r="F2446">
            <v>400</v>
          </cell>
          <cell r="G2446">
            <v>0</v>
          </cell>
          <cell r="H2446">
            <v>400</v>
          </cell>
          <cell r="I2446">
            <v>0</v>
          </cell>
          <cell r="J2446">
            <v>400</v>
          </cell>
          <cell r="K2446">
            <v>-8852</v>
          </cell>
        </row>
        <row r="2447">
          <cell r="F2447">
            <v>-17883.2</v>
          </cell>
          <cell r="G2447">
            <v>0</v>
          </cell>
          <cell r="H2447">
            <v>-17883.2</v>
          </cell>
          <cell r="I2447">
            <v>0</v>
          </cell>
          <cell r="J2447">
            <v>-17883.2</v>
          </cell>
          <cell r="K2447">
            <v>-1415</v>
          </cell>
        </row>
        <row r="2448">
          <cell r="F2448">
            <v>0</v>
          </cell>
          <cell r="G2448">
            <v>0</v>
          </cell>
          <cell r="H2448">
            <v>0</v>
          </cell>
          <cell r="I2448">
            <v>0</v>
          </cell>
          <cell r="J2448">
            <v>0</v>
          </cell>
          <cell r="K2448">
            <v>0</v>
          </cell>
        </row>
        <row r="2449">
          <cell r="F2449">
            <v>-13.75</v>
          </cell>
          <cell r="G2449">
            <v>0</v>
          </cell>
          <cell r="H2449">
            <v>-13.75</v>
          </cell>
          <cell r="I2449">
            <v>0</v>
          </cell>
          <cell r="J2449">
            <v>-13.75</v>
          </cell>
          <cell r="K2449">
            <v>0</v>
          </cell>
        </row>
        <row r="2450">
          <cell r="F2450">
            <v>-38120.93</v>
          </cell>
          <cell r="G2450">
            <v>0</v>
          </cell>
          <cell r="H2450">
            <v>-38120.93</v>
          </cell>
          <cell r="I2450">
            <v>0</v>
          </cell>
          <cell r="J2450">
            <v>-38120.93</v>
          </cell>
          <cell r="K2450">
            <v>-7757</v>
          </cell>
        </row>
        <row r="2451">
          <cell r="F2451">
            <v>-372316</v>
          </cell>
          <cell r="G2451">
            <v>0</v>
          </cell>
          <cell r="H2451">
            <v>-372316</v>
          </cell>
          <cell r="I2451">
            <v>0</v>
          </cell>
          <cell r="J2451">
            <v>-372316</v>
          </cell>
          <cell r="K2451">
            <v>0</v>
          </cell>
        </row>
        <row r="2452">
          <cell r="F2452">
            <v>-41474.129999999997</v>
          </cell>
          <cell r="G2452">
            <v>0</v>
          </cell>
          <cell r="H2452">
            <v>-41474.129999999997</v>
          </cell>
          <cell r="I2452">
            <v>0</v>
          </cell>
          <cell r="J2452">
            <v>-41474.129999999997</v>
          </cell>
          <cell r="K2452">
            <v>-36362</v>
          </cell>
        </row>
        <row r="2453">
          <cell r="F2453">
            <v>-89579.78</v>
          </cell>
          <cell r="G2453">
            <v>0</v>
          </cell>
          <cell r="H2453">
            <v>-89579.78</v>
          </cell>
          <cell r="I2453">
            <v>0</v>
          </cell>
          <cell r="J2453">
            <v>-89579.78</v>
          </cell>
          <cell r="K2453">
            <v>-89933</v>
          </cell>
        </row>
        <row r="2454">
          <cell r="F2454">
            <v>0</v>
          </cell>
          <cell r="G2454">
            <v>0</v>
          </cell>
          <cell r="H2454">
            <v>0</v>
          </cell>
          <cell r="I2454">
            <v>0</v>
          </cell>
          <cell r="J2454">
            <v>0</v>
          </cell>
          <cell r="K2454">
            <v>-1209372</v>
          </cell>
        </row>
        <row r="2455">
          <cell r="F2455">
            <v>0</v>
          </cell>
          <cell r="G2455">
            <v>0</v>
          </cell>
          <cell r="H2455">
            <v>0</v>
          </cell>
          <cell r="I2455">
            <v>0</v>
          </cell>
          <cell r="J2455">
            <v>0</v>
          </cell>
          <cell r="K2455">
            <v>-112305</v>
          </cell>
        </row>
        <row r="2456">
          <cell r="F2456">
            <v>-70102.63</v>
          </cell>
          <cell r="G2456">
            <v>0</v>
          </cell>
          <cell r="H2456">
            <v>-70102.63</v>
          </cell>
          <cell r="I2456">
            <v>0</v>
          </cell>
          <cell r="J2456">
            <v>-70102.63</v>
          </cell>
          <cell r="K2456">
            <v>-57715</v>
          </cell>
        </row>
        <row r="2457">
          <cell r="F2457">
            <v>-629090.42000000004</v>
          </cell>
          <cell r="G2457">
            <v>0</v>
          </cell>
          <cell r="H2457">
            <v>-629090.42000000004</v>
          </cell>
          <cell r="I2457">
            <v>0</v>
          </cell>
          <cell r="J2457">
            <v>-629090.42000000004</v>
          </cell>
          <cell r="K2457">
            <v>-1523711</v>
          </cell>
        </row>
        <row r="2458">
          <cell r="F2458">
            <v>0</v>
          </cell>
          <cell r="G2458">
            <v>0</v>
          </cell>
          <cell r="H2458">
            <v>0</v>
          </cell>
          <cell r="I2458">
            <v>0</v>
          </cell>
          <cell r="J2458">
            <v>0</v>
          </cell>
          <cell r="K2458">
            <v>-6881</v>
          </cell>
        </row>
        <row r="2459">
          <cell r="F2459">
            <v>0</v>
          </cell>
          <cell r="G2459">
            <v>0</v>
          </cell>
          <cell r="H2459">
            <v>0</v>
          </cell>
          <cell r="I2459">
            <v>0</v>
          </cell>
          <cell r="J2459">
            <v>0</v>
          </cell>
          <cell r="K2459">
            <v>-923</v>
          </cell>
        </row>
        <row r="2460">
          <cell r="F2460">
            <v>0</v>
          </cell>
          <cell r="G2460">
            <v>0</v>
          </cell>
          <cell r="H2460">
            <v>0</v>
          </cell>
          <cell r="I2460">
            <v>0</v>
          </cell>
          <cell r="J2460">
            <v>0</v>
          </cell>
          <cell r="K2460">
            <v>-259663</v>
          </cell>
        </row>
        <row r="2461">
          <cell r="F2461">
            <v>0</v>
          </cell>
          <cell r="G2461">
            <v>0</v>
          </cell>
          <cell r="H2461">
            <v>0</v>
          </cell>
          <cell r="I2461">
            <v>0</v>
          </cell>
          <cell r="J2461">
            <v>0</v>
          </cell>
          <cell r="K2461">
            <v>-14292</v>
          </cell>
        </row>
        <row r="2462">
          <cell r="F2462">
            <v>0</v>
          </cell>
          <cell r="G2462">
            <v>0</v>
          </cell>
          <cell r="H2462">
            <v>0</v>
          </cell>
          <cell r="I2462">
            <v>0</v>
          </cell>
          <cell r="J2462">
            <v>0</v>
          </cell>
          <cell r="K2462">
            <v>-28896</v>
          </cell>
        </row>
        <row r="2463">
          <cell r="F2463">
            <v>0</v>
          </cell>
          <cell r="G2463">
            <v>0</v>
          </cell>
          <cell r="H2463">
            <v>0</v>
          </cell>
          <cell r="I2463">
            <v>0</v>
          </cell>
          <cell r="J2463">
            <v>0</v>
          </cell>
          <cell r="K2463">
            <v>0</v>
          </cell>
        </row>
        <row r="2464">
          <cell r="F2464">
            <v>0</v>
          </cell>
          <cell r="G2464">
            <v>0</v>
          </cell>
          <cell r="H2464">
            <v>0</v>
          </cell>
          <cell r="I2464">
            <v>0</v>
          </cell>
          <cell r="J2464">
            <v>0</v>
          </cell>
          <cell r="K2464">
            <v>0</v>
          </cell>
        </row>
        <row r="2465">
          <cell r="F2465">
            <v>0</v>
          </cell>
          <cell r="G2465">
            <v>0</v>
          </cell>
          <cell r="H2465">
            <v>0</v>
          </cell>
          <cell r="I2465">
            <v>0</v>
          </cell>
          <cell r="J2465">
            <v>0</v>
          </cell>
          <cell r="K2465">
            <v>-30684</v>
          </cell>
        </row>
        <row r="2466">
          <cell r="F2466">
            <v>0</v>
          </cell>
          <cell r="G2466">
            <v>0</v>
          </cell>
          <cell r="H2466">
            <v>0</v>
          </cell>
          <cell r="I2466">
            <v>0</v>
          </cell>
          <cell r="J2466">
            <v>0</v>
          </cell>
          <cell r="K2466">
            <v>-341339</v>
          </cell>
        </row>
        <row r="2467">
          <cell r="F2467">
            <v>-11070.91</v>
          </cell>
          <cell r="G2467">
            <v>0</v>
          </cell>
          <cell r="H2467">
            <v>-11070.91</v>
          </cell>
          <cell r="I2467">
            <v>0</v>
          </cell>
          <cell r="J2467">
            <v>-11070.91</v>
          </cell>
          <cell r="K2467">
            <v>0</v>
          </cell>
        </row>
        <row r="2468">
          <cell r="F2468">
            <v>-130691.09</v>
          </cell>
          <cell r="G2468">
            <v>0</v>
          </cell>
          <cell r="H2468">
            <v>-130691.09</v>
          </cell>
          <cell r="I2468">
            <v>0</v>
          </cell>
          <cell r="J2468">
            <v>-130691.09</v>
          </cell>
          <cell r="K2468">
            <v>0</v>
          </cell>
        </row>
        <row r="2469">
          <cell r="F2469">
            <v>-128931.78</v>
          </cell>
          <cell r="G2469">
            <v>0</v>
          </cell>
          <cell r="H2469">
            <v>-128931.78</v>
          </cell>
          <cell r="I2469">
            <v>0</v>
          </cell>
          <cell r="J2469">
            <v>-128931.78</v>
          </cell>
          <cell r="K2469">
            <v>-512</v>
          </cell>
        </row>
        <row r="2470">
          <cell r="F2470">
            <v>-19.079999999999998</v>
          </cell>
          <cell r="G2470">
            <v>0</v>
          </cell>
          <cell r="H2470">
            <v>-19.079999999999998</v>
          </cell>
          <cell r="I2470">
            <v>0</v>
          </cell>
          <cell r="J2470">
            <v>-19.079999999999998</v>
          </cell>
          <cell r="K2470">
            <v>0</v>
          </cell>
        </row>
        <row r="2471">
          <cell r="F2471">
            <v>-361573.64</v>
          </cell>
          <cell r="G2471">
            <v>0</v>
          </cell>
          <cell r="H2471">
            <v>-361573.64</v>
          </cell>
          <cell r="I2471">
            <v>0</v>
          </cell>
          <cell r="J2471">
            <v>-361573.64</v>
          </cell>
          <cell r="K2471">
            <v>-112815</v>
          </cell>
        </row>
        <row r="2472">
          <cell r="F2472">
            <v>-2878255</v>
          </cell>
          <cell r="G2472">
            <v>0</v>
          </cell>
          <cell r="H2472">
            <v>-2878255</v>
          </cell>
          <cell r="I2472">
            <v>0</v>
          </cell>
          <cell r="J2472">
            <v>-2878255</v>
          </cell>
          <cell r="K2472">
            <v>0</v>
          </cell>
        </row>
        <row r="2473">
          <cell r="F2473">
            <v>-274935.40000000002</v>
          </cell>
          <cell r="G2473">
            <v>0</v>
          </cell>
          <cell r="H2473">
            <v>-274935.40000000002</v>
          </cell>
          <cell r="I2473">
            <v>0</v>
          </cell>
          <cell r="J2473">
            <v>-274935.40000000002</v>
          </cell>
          <cell r="K2473">
            <v>-59581</v>
          </cell>
        </row>
        <row r="2474">
          <cell r="F2474">
            <v>-4503979.51</v>
          </cell>
          <cell r="G2474">
            <v>0</v>
          </cell>
          <cell r="H2474">
            <v>-4503979.51</v>
          </cell>
          <cell r="I2474">
            <v>0</v>
          </cell>
          <cell r="J2474">
            <v>-4503979.51</v>
          </cell>
          <cell r="K2474">
            <v>-4148625</v>
          </cell>
        </row>
        <row r="2475">
          <cell r="F2475">
            <v>-1563980.44</v>
          </cell>
          <cell r="G2475">
            <v>0</v>
          </cell>
          <cell r="H2475">
            <v>-1563980.44</v>
          </cell>
          <cell r="I2475">
            <v>0</v>
          </cell>
          <cell r="J2475">
            <v>-1563980.44</v>
          </cell>
          <cell r="K2475">
            <v>0</v>
          </cell>
        </row>
        <row r="2476">
          <cell r="F2476">
            <v>0</v>
          </cell>
          <cell r="G2476">
            <v>0</v>
          </cell>
          <cell r="H2476">
            <v>0</v>
          </cell>
          <cell r="I2476">
            <v>0</v>
          </cell>
          <cell r="J2476">
            <v>0</v>
          </cell>
          <cell r="K2476">
            <v>0</v>
          </cell>
        </row>
        <row r="2477">
          <cell r="F2477">
            <v>71422.87</v>
          </cell>
          <cell r="G2477">
            <v>0</v>
          </cell>
          <cell r="H2477">
            <v>71422.87</v>
          </cell>
          <cell r="I2477">
            <v>0</v>
          </cell>
          <cell r="J2477">
            <v>71422.87</v>
          </cell>
          <cell r="K2477">
            <v>0</v>
          </cell>
        </row>
        <row r="2478">
          <cell r="F2478">
            <v>-402482.71</v>
          </cell>
          <cell r="G2478">
            <v>0</v>
          </cell>
          <cell r="H2478">
            <v>-402482.71</v>
          </cell>
          <cell r="I2478">
            <v>0</v>
          </cell>
          <cell r="J2478">
            <v>-402482.71</v>
          </cell>
          <cell r="K2478">
            <v>0</v>
          </cell>
        </row>
        <row r="2479">
          <cell r="F2479">
            <v>0</v>
          </cell>
          <cell r="G2479">
            <v>0</v>
          </cell>
          <cell r="H2479">
            <v>0</v>
          </cell>
          <cell r="I2479">
            <v>0</v>
          </cell>
          <cell r="J2479">
            <v>0</v>
          </cell>
          <cell r="K2479">
            <v>0</v>
          </cell>
        </row>
        <row r="2480">
          <cell r="F2480">
            <v>0</v>
          </cell>
          <cell r="G2480">
            <v>0</v>
          </cell>
          <cell r="H2480">
            <v>0</v>
          </cell>
          <cell r="I2480">
            <v>0</v>
          </cell>
          <cell r="J2480">
            <v>0</v>
          </cell>
          <cell r="K2480">
            <v>0</v>
          </cell>
        </row>
        <row r="2481">
          <cell r="F2481">
            <v>0</v>
          </cell>
          <cell r="G2481">
            <v>0</v>
          </cell>
          <cell r="H2481">
            <v>0</v>
          </cell>
          <cell r="I2481">
            <v>0</v>
          </cell>
          <cell r="J2481">
            <v>0</v>
          </cell>
          <cell r="K2481">
            <v>0</v>
          </cell>
        </row>
        <row r="2482">
          <cell r="F2482">
            <v>0</v>
          </cell>
          <cell r="G2482">
            <v>0</v>
          </cell>
          <cell r="H2482">
            <v>0</v>
          </cell>
          <cell r="I2482">
            <v>0</v>
          </cell>
          <cell r="J2482">
            <v>0</v>
          </cell>
          <cell r="K2482">
            <v>0</v>
          </cell>
        </row>
        <row r="2483">
          <cell r="F2483">
            <v>-10184496.690000001</v>
          </cell>
          <cell r="G2483">
            <v>0</v>
          </cell>
          <cell r="H2483">
            <v>-10184496.690000001</v>
          </cell>
          <cell r="I2483">
            <v>0</v>
          </cell>
          <cell r="J2483">
            <v>-10184496.690000001</v>
          </cell>
          <cell r="K2483">
            <v>-4321533</v>
          </cell>
        </row>
        <row r="2484">
          <cell r="F2484">
            <v>0</v>
          </cell>
          <cell r="G2484">
            <v>0</v>
          </cell>
          <cell r="H2484">
            <v>0</v>
          </cell>
          <cell r="I2484">
            <v>0</v>
          </cell>
          <cell r="J2484">
            <v>0</v>
          </cell>
          <cell r="K2484">
            <v>-524</v>
          </cell>
        </row>
        <row r="2485">
          <cell r="F2485">
            <v>0</v>
          </cell>
          <cell r="G2485">
            <v>0</v>
          </cell>
          <cell r="H2485">
            <v>0</v>
          </cell>
          <cell r="I2485">
            <v>0</v>
          </cell>
          <cell r="J2485">
            <v>0</v>
          </cell>
          <cell r="K2485">
            <v>0</v>
          </cell>
        </row>
        <row r="2486">
          <cell r="F2486">
            <v>0</v>
          </cell>
          <cell r="G2486">
            <v>0</v>
          </cell>
          <cell r="H2486">
            <v>0</v>
          </cell>
          <cell r="I2486">
            <v>0</v>
          </cell>
          <cell r="J2486">
            <v>0</v>
          </cell>
          <cell r="K2486">
            <v>-524</v>
          </cell>
        </row>
        <row r="2487">
          <cell r="F2487">
            <v>-12266773.550000001</v>
          </cell>
          <cell r="G2487">
            <v>0</v>
          </cell>
          <cell r="H2487">
            <v>-12266773.550000001</v>
          </cell>
          <cell r="I2487">
            <v>0</v>
          </cell>
          <cell r="J2487">
            <v>-12266773.550000001</v>
          </cell>
          <cell r="K2487">
            <v>-12237881</v>
          </cell>
        </row>
        <row r="2489">
          <cell r="F2489">
            <v>0</v>
          </cell>
          <cell r="G2489">
            <v>0</v>
          </cell>
          <cell r="H2489">
            <v>0</v>
          </cell>
          <cell r="I2489">
            <v>0</v>
          </cell>
          <cell r="J2489">
            <v>0</v>
          </cell>
          <cell r="K2489">
            <v>0</v>
          </cell>
        </row>
        <row r="2490">
          <cell r="F2490">
            <v>0</v>
          </cell>
          <cell r="G2490">
            <v>0</v>
          </cell>
          <cell r="H2490">
            <v>0</v>
          </cell>
          <cell r="I2490">
            <v>0</v>
          </cell>
          <cell r="J2490">
            <v>0</v>
          </cell>
          <cell r="K2490">
            <v>-282395</v>
          </cell>
        </row>
        <row r="2491">
          <cell r="F2491">
            <v>0</v>
          </cell>
          <cell r="G2491">
            <v>0</v>
          </cell>
          <cell r="H2491">
            <v>0</v>
          </cell>
          <cell r="I2491">
            <v>0</v>
          </cell>
          <cell r="J2491">
            <v>0</v>
          </cell>
          <cell r="K2491">
            <v>-110827</v>
          </cell>
        </row>
        <row r="2492">
          <cell r="F2492">
            <v>0</v>
          </cell>
          <cell r="G2492">
            <v>0</v>
          </cell>
          <cell r="H2492">
            <v>0</v>
          </cell>
          <cell r="I2492">
            <v>0</v>
          </cell>
          <cell r="J2492">
            <v>0</v>
          </cell>
          <cell r="K2492">
            <v>-84170</v>
          </cell>
        </row>
        <row r="2493">
          <cell r="F2493">
            <v>0</v>
          </cell>
          <cell r="G2493">
            <v>0</v>
          </cell>
          <cell r="H2493">
            <v>0</v>
          </cell>
          <cell r="I2493">
            <v>0</v>
          </cell>
          <cell r="J2493">
            <v>0</v>
          </cell>
          <cell r="K2493">
            <v>0</v>
          </cell>
        </row>
        <row r="2494">
          <cell r="F2494">
            <v>0</v>
          </cell>
          <cell r="G2494">
            <v>0</v>
          </cell>
          <cell r="H2494">
            <v>0</v>
          </cell>
          <cell r="I2494">
            <v>0</v>
          </cell>
          <cell r="J2494">
            <v>0</v>
          </cell>
          <cell r="K2494">
            <v>-16349</v>
          </cell>
        </row>
        <row r="2495">
          <cell r="F2495">
            <v>0</v>
          </cell>
          <cell r="G2495">
            <v>0</v>
          </cell>
          <cell r="H2495">
            <v>0</v>
          </cell>
          <cell r="I2495">
            <v>0</v>
          </cell>
          <cell r="J2495">
            <v>0</v>
          </cell>
          <cell r="K2495">
            <v>0</v>
          </cell>
        </row>
        <row r="2496">
          <cell r="F2496">
            <v>0</v>
          </cell>
          <cell r="G2496">
            <v>0</v>
          </cell>
          <cell r="H2496">
            <v>0</v>
          </cell>
          <cell r="I2496">
            <v>0</v>
          </cell>
          <cell r="J2496">
            <v>0</v>
          </cell>
          <cell r="K2496">
            <v>0</v>
          </cell>
        </row>
        <row r="2497">
          <cell r="F2497">
            <v>0</v>
          </cell>
          <cell r="G2497">
            <v>0</v>
          </cell>
          <cell r="H2497">
            <v>0</v>
          </cell>
          <cell r="I2497">
            <v>0</v>
          </cell>
          <cell r="J2497">
            <v>0</v>
          </cell>
          <cell r="K2497">
            <v>-56</v>
          </cell>
        </row>
        <row r="2498">
          <cell r="F2498">
            <v>0</v>
          </cell>
          <cell r="G2498">
            <v>0</v>
          </cell>
          <cell r="H2498">
            <v>0</v>
          </cell>
          <cell r="I2498">
            <v>0</v>
          </cell>
          <cell r="J2498">
            <v>0</v>
          </cell>
          <cell r="K2498">
            <v>-234</v>
          </cell>
        </row>
        <row r="2499">
          <cell r="F2499">
            <v>0</v>
          </cell>
          <cell r="G2499">
            <v>0</v>
          </cell>
          <cell r="H2499">
            <v>0</v>
          </cell>
          <cell r="I2499">
            <v>0</v>
          </cell>
          <cell r="J2499">
            <v>0</v>
          </cell>
          <cell r="K2499">
            <v>0</v>
          </cell>
        </row>
        <row r="2500">
          <cell r="F2500">
            <v>0</v>
          </cell>
          <cell r="G2500">
            <v>0</v>
          </cell>
          <cell r="H2500">
            <v>0</v>
          </cell>
          <cell r="I2500">
            <v>0</v>
          </cell>
          <cell r="J2500">
            <v>0</v>
          </cell>
          <cell r="K2500">
            <v>-9598</v>
          </cell>
        </row>
        <row r="2501">
          <cell r="F2501">
            <v>0</v>
          </cell>
          <cell r="G2501">
            <v>0</v>
          </cell>
          <cell r="H2501">
            <v>0</v>
          </cell>
          <cell r="I2501">
            <v>0</v>
          </cell>
          <cell r="J2501">
            <v>0</v>
          </cell>
          <cell r="K2501">
            <v>-1213401</v>
          </cell>
        </row>
        <row r="2502">
          <cell r="F2502">
            <v>0</v>
          </cell>
          <cell r="G2502">
            <v>0</v>
          </cell>
          <cell r="H2502">
            <v>0</v>
          </cell>
          <cell r="I2502">
            <v>0</v>
          </cell>
          <cell r="J2502">
            <v>0</v>
          </cell>
          <cell r="K2502">
            <v>0</v>
          </cell>
        </row>
        <row r="2503">
          <cell r="F2503">
            <v>0</v>
          </cell>
          <cell r="G2503">
            <v>0</v>
          </cell>
          <cell r="H2503">
            <v>0</v>
          </cell>
          <cell r="I2503">
            <v>0</v>
          </cell>
          <cell r="J2503">
            <v>0</v>
          </cell>
          <cell r="K2503">
            <v>-309417</v>
          </cell>
        </row>
        <row r="2504">
          <cell r="F2504">
            <v>0</v>
          </cell>
          <cell r="G2504">
            <v>0</v>
          </cell>
          <cell r="H2504">
            <v>0</v>
          </cell>
          <cell r="I2504">
            <v>0</v>
          </cell>
          <cell r="J2504">
            <v>0</v>
          </cell>
          <cell r="K2504">
            <v>-103135</v>
          </cell>
        </row>
        <row r="2505">
          <cell r="F2505">
            <v>0</v>
          </cell>
          <cell r="G2505">
            <v>0</v>
          </cell>
          <cell r="H2505">
            <v>0</v>
          </cell>
          <cell r="I2505">
            <v>0</v>
          </cell>
          <cell r="J2505">
            <v>0</v>
          </cell>
          <cell r="K2505">
            <v>0</v>
          </cell>
        </row>
        <row r="2506">
          <cell r="F2506">
            <v>0</v>
          </cell>
          <cell r="G2506">
            <v>0</v>
          </cell>
          <cell r="H2506">
            <v>0</v>
          </cell>
          <cell r="I2506">
            <v>0</v>
          </cell>
          <cell r="J2506">
            <v>0</v>
          </cell>
          <cell r="K2506">
            <v>0</v>
          </cell>
        </row>
        <row r="2507">
          <cell r="F2507">
            <v>0</v>
          </cell>
          <cell r="G2507">
            <v>0</v>
          </cell>
          <cell r="H2507">
            <v>0</v>
          </cell>
          <cell r="I2507">
            <v>0</v>
          </cell>
          <cell r="J2507">
            <v>0</v>
          </cell>
          <cell r="K2507">
            <v>-747618</v>
          </cell>
        </row>
        <row r="2508">
          <cell r="F2508">
            <v>0</v>
          </cell>
          <cell r="G2508">
            <v>0</v>
          </cell>
          <cell r="H2508">
            <v>0</v>
          </cell>
          <cell r="I2508">
            <v>0</v>
          </cell>
          <cell r="J2508">
            <v>0</v>
          </cell>
          <cell r="K2508">
            <v>-2877200</v>
          </cell>
        </row>
        <row r="2509">
          <cell r="F2509">
            <v>0</v>
          </cell>
          <cell r="G2509">
            <v>0</v>
          </cell>
          <cell r="H2509">
            <v>0</v>
          </cell>
          <cell r="I2509">
            <v>0</v>
          </cell>
          <cell r="J2509">
            <v>0</v>
          </cell>
          <cell r="K2509">
            <v>0</v>
          </cell>
        </row>
        <row r="2510">
          <cell r="F2510">
            <v>0</v>
          </cell>
          <cell r="G2510">
            <v>0</v>
          </cell>
          <cell r="H2510">
            <v>0</v>
          </cell>
          <cell r="I2510">
            <v>0</v>
          </cell>
          <cell r="J2510">
            <v>0</v>
          </cell>
          <cell r="K2510">
            <v>0</v>
          </cell>
        </row>
        <row r="2511">
          <cell r="F2511">
            <v>0</v>
          </cell>
          <cell r="G2511">
            <v>0</v>
          </cell>
          <cell r="H2511">
            <v>0</v>
          </cell>
          <cell r="I2511">
            <v>0</v>
          </cell>
          <cell r="J2511">
            <v>0</v>
          </cell>
          <cell r="K2511">
            <v>0</v>
          </cell>
        </row>
        <row r="2512">
          <cell r="F2512">
            <v>0</v>
          </cell>
          <cell r="G2512">
            <v>0</v>
          </cell>
          <cell r="H2512">
            <v>0</v>
          </cell>
          <cell r="I2512">
            <v>0</v>
          </cell>
          <cell r="J2512">
            <v>0</v>
          </cell>
          <cell r="K2512">
            <v>-19923</v>
          </cell>
        </row>
        <row r="2513">
          <cell r="F2513">
            <v>0</v>
          </cell>
          <cell r="G2513">
            <v>0</v>
          </cell>
          <cell r="H2513">
            <v>0</v>
          </cell>
          <cell r="I2513">
            <v>0</v>
          </cell>
          <cell r="J2513">
            <v>0</v>
          </cell>
          <cell r="K2513">
            <v>-9484</v>
          </cell>
        </row>
        <row r="2514">
          <cell r="F2514">
            <v>0</v>
          </cell>
          <cell r="G2514">
            <v>0</v>
          </cell>
          <cell r="H2514">
            <v>0</v>
          </cell>
          <cell r="I2514">
            <v>0</v>
          </cell>
          <cell r="J2514">
            <v>0</v>
          </cell>
          <cell r="K2514">
            <v>-30659</v>
          </cell>
        </row>
        <row r="2515">
          <cell r="F2515">
            <v>0</v>
          </cell>
          <cell r="G2515">
            <v>0</v>
          </cell>
          <cell r="H2515">
            <v>0</v>
          </cell>
          <cell r="I2515">
            <v>0</v>
          </cell>
          <cell r="J2515">
            <v>0</v>
          </cell>
          <cell r="K2515">
            <v>0</v>
          </cell>
        </row>
        <row r="2516">
          <cell r="F2516">
            <v>0</v>
          </cell>
          <cell r="G2516">
            <v>0</v>
          </cell>
          <cell r="H2516">
            <v>0</v>
          </cell>
          <cell r="I2516">
            <v>0</v>
          </cell>
          <cell r="J2516">
            <v>0</v>
          </cell>
          <cell r="K2516">
            <v>-123200</v>
          </cell>
        </row>
        <row r="2517">
          <cell r="F2517">
            <v>0</v>
          </cell>
          <cell r="G2517">
            <v>0</v>
          </cell>
          <cell r="H2517">
            <v>0</v>
          </cell>
          <cell r="I2517">
            <v>0</v>
          </cell>
          <cell r="J2517">
            <v>0</v>
          </cell>
          <cell r="K2517">
            <v>0</v>
          </cell>
        </row>
        <row r="2518">
          <cell r="F2518">
            <v>0</v>
          </cell>
          <cell r="G2518">
            <v>0</v>
          </cell>
          <cell r="H2518">
            <v>0</v>
          </cell>
          <cell r="I2518">
            <v>0</v>
          </cell>
          <cell r="J2518">
            <v>0</v>
          </cell>
          <cell r="K2518">
            <v>-29938</v>
          </cell>
        </row>
        <row r="2519">
          <cell r="F2519">
            <v>0</v>
          </cell>
          <cell r="G2519">
            <v>0</v>
          </cell>
          <cell r="H2519">
            <v>0</v>
          </cell>
          <cell r="I2519">
            <v>0</v>
          </cell>
          <cell r="J2519">
            <v>0</v>
          </cell>
          <cell r="K2519">
            <v>-10472</v>
          </cell>
        </row>
        <row r="2520">
          <cell r="F2520">
            <v>0</v>
          </cell>
          <cell r="G2520">
            <v>0</v>
          </cell>
          <cell r="H2520">
            <v>0</v>
          </cell>
          <cell r="I2520">
            <v>0</v>
          </cell>
          <cell r="J2520">
            <v>0</v>
          </cell>
          <cell r="K2520">
            <v>0</v>
          </cell>
        </row>
        <row r="2521">
          <cell r="F2521">
            <v>0</v>
          </cell>
          <cell r="G2521">
            <v>0</v>
          </cell>
          <cell r="H2521">
            <v>0</v>
          </cell>
          <cell r="I2521">
            <v>0</v>
          </cell>
          <cell r="J2521">
            <v>0</v>
          </cell>
          <cell r="K2521">
            <v>0</v>
          </cell>
        </row>
        <row r="2522">
          <cell r="F2522">
            <v>0</v>
          </cell>
          <cell r="G2522">
            <v>0</v>
          </cell>
          <cell r="H2522">
            <v>0</v>
          </cell>
          <cell r="I2522">
            <v>0</v>
          </cell>
          <cell r="J2522">
            <v>0</v>
          </cell>
          <cell r="K2522">
            <v>-381360</v>
          </cell>
        </row>
        <row r="2523">
          <cell r="F2523">
            <v>0</v>
          </cell>
          <cell r="G2523">
            <v>0</v>
          </cell>
          <cell r="H2523">
            <v>0</v>
          </cell>
          <cell r="I2523">
            <v>0</v>
          </cell>
          <cell r="J2523">
            <v>0</v>
          </cell>
          <cell r="K2523">
            <v>-605036</v>
          </cell>
        </row>
        <row r="2524">
          <cell r="F2524">
            <v>-19125.12</v>
          </cell>
          <cell r="G2524">
            <v>0</v>
          </cell>
          <cell r="H2524">
            <v>-19125.12</v>
          </cell>
          <cell r="I2524">
            <v>0</v>
          </cell>
          <cell r="J2524">
            <v>-19125.12</v>
          </cell>
          <cell r="K2524">
            <v>0</v>
          </cell>
        </row>
        <row r="2525">
          <cell r="F2525">
            <v>-46823.88</v>
          </cell>
          <cell r="G2525">
            <v>0</v>
          </cell>
          <cell r="H2525">
            <v>-46823.88</v>
          </cell>
          <cell r="I2525">
            <v>0</v>
          </cell>
          <cell r="J2525">
            <v>-46823.88</v>
          </cell>
          <cell r="K2525">
            <v>-17082</v>
          </cell>
        </row>
        <row r="2526">
          <cell r="F2526">
            <v>-11314.33</v>
          </cell>
          <cell r="G2526">
            <v>0</v>
          </cell>
          <cell r="H2526">
            <v>-11314.33</v>
          </cell>
          <cell r="I2526">
            <v>0</v>
          </cell>
          <cell r="J2526">
            <v>-11314.33</v>
          </cell>
          <cell r="K2526">
            <v>-7366</v>
          </cell>
        </row>
        <row r="2527">
          <cell r="F2527">
            <v>-13971.29</v>
          </cell>
          <cell r="G2527">
            <v>0</v>
          </cell>
          <cell r="H2527">
            <v>-13971.29</v>
          </cell>
          <cell r="I2527">
            <v>0</v>
          </cell>
          <cell r="J2527">
            <v>-13971.29</v>
          </cell>
          <cell r="K2527">
            <v>-2711</v>
          </cell>
        </row>
        <row r="2528">
          <cell r="F2528">
            <v>-2694</v>
          </cell>
          <cell r="G2528">
            <v>0</v>
          </cell>
          <cell r="H2528">
            <v>-2694</v>
          </cell>
          <cell r="I2528">
            <v>0</v>
          </cell>
          <cell r="J2528">
            <v>-2694</v>
          </cell>
          <cell r="K2528">
            <v>0</v>
          </cell>
        </row>
        <row r="2529">
          <cell r="F2529">
            <v>-10294.27</v>
          </cell>
          <cell r="G2529">
            <v>0</v>
          </cell>
          <cell r="H2529">
            <v>-10294.27</v>
          </cell>
          <cell r="I2529">
            <v>0</v>
          </cell>
          <cell r="J2529">
            <v>-10294.27</v>
          </cell>
          <cell r="K2529">
            <v>-6799</v>
          </cell>
        </row>
        <row r="2530">
          <cell r="F2530">
            <v>-4650.47</v>
          </cell>
          <cell r="G2530">
            <v>0</v>
          </cell>
          <cell r="H2530">
            <v>-4650.47</v>
          </cell>
          <cell r="I2530">
            <v>0</v>
          </cell>
          <cell r="J2530">
            <v>-4650.47</v>
          </cell>
          <cell r="K2530">
            <v>0</v>
          </cell>
        </row>
        <row r="2531">
          <cell r="F2531">
            <v>1032</v>
          </cell>
          <cell r="G2531">
            <v>0</v>
          </cell>
          <cell r="H2531">
            <v>1032</v>
          </cell>
          <cell r="I2531">
            <v>0</v>
          </cell>
          <cell r="J2531">
            <v>1032</v>
          </cell>
          <cell r="K2531">
            <v>0</v>
          </cell>
        </row>
        <row r="2532">
          <cell r="F2532">
            <v>0</v>
          </cell>
          <cell r="G2532">
            <v>0</v>
          </cell>
          <cell r="H2532">
            <v>0</v>
          </cell>
          <cell r="I2532">
            <v>0</v>
          </cell>
          <cell r="J2532">
            <v>0</v>
          </cell>
          <cell r="K2532">
            <v>0</v>
          </cell>
        </row>
        <row r="2533">
          <cell r="F2533">
            <v>0</v>
          </cell>
          <cell r="G2533">
            <v>0</v>
          </cell>
          <cell r="H2533">
            <v>0</v>
          </cell>
          <cell r="I2533">
            <v>0</v>
          </cell>
          <cell r="J2533">
            <v>0</v>
          </cell>
          <cell r="K2533">
            <v>0</v>
          </cell>
        </row>
        <row r="2534">
          <cell r="F2534">
            <v>-97070.16</v>
          </cell>
          <cell r="G2534">
            <v>0</v>
          </cell>
          <cell r="H2534">
            <v>-97070.16</v>
          </cell>
          <cell r="I2534">
            <v>0</v>
          </cell>
          <cell r="J2534">
            <v>-97070.16</v>
          </cell>
          <cell r="K2534">
            <v>-74615</v>
          </cell>
        </row>
        <row r="2535">
          <cell r="F2535">
            <v>-46932.61</v>
          </cell>
          <cell r="G2535">
            <v>0</v>
          </cell>
          <cell r="H2535">
            <v>-46932.61</v>
          </cell>
          <cell r="I2535">
            <v>0</v>
          </cell>
          <cell r="J2535">
            <v>-46932.61</v>
          </cell>
          <cell r="K2535">
            <v>0</v>
          </cell>
        </row>
        <row r="2536">
          <cell r="F2536">
            <v>-24752.89</v>
          </cell>
          <cell r="G2536">
            <v>0</v>
          </cell>
          <cell r="H2536">
            <v>-24752.89</v>
          </cell>
          <cell r="I2536">
            <v>0</v>
          </cell>
          <cell r="J2536">
            <v>-24752.89</v>
          </cell>
          <cell r="K2536">
            <v>-19027</v>
          </cell>
        </row>
        <row r="2537">
          <cell r="F2537">
            <v>-8250.74</v>
          </cell>
          <cell r="G2537">
            <v>0</v>
          </cell>
          <cell r="H2537">
            <v>-8250.74</v>
          </cell>
          <cell r="I2537">
            <v>0</v>
          </cell>
          <cell r="J2537">
            <v>-8250.74</v>
          </cell>
          <cell r="K2537">
            <v>-6342</v>
          </cell>
        </row>
        <row r="2538">
          <cell r="F2538">
            <v>-11967.83</v>
          </cell>
          <cell r="G2538">
            <v>0</v>
          </cell>
          <cell r="H2538">
            <v>-11967.83</v>
          </cell>
          <cell r="I2538">
            <v>0</v>
          </cell>
          <cell r="J2538">
            <v>-11967.83</v>
          </cell>
          <cell r="K2538">
            <v>0</v>
          </cell>
        </row>
        <row r="2539">
          <cell r="F2539">
            <v>-1387.32</v>
          </cell>
          <cell r="G2539">
            <v>0</v>
          </cell>
          <cell r="H2539">
            <v>-1387.32</v>
          </cell>
          <cell r="I2539">
            <v>0</v>
          </cell>
          <cell r="J2539">
            <v>-1387.32</v>
          </cell>
          <cell r="K2539">
            <v>0</v>
          </cell>
        </row>
        <row r="2540">
          <cell r="F2540">
            <v>0</v>
          </cell>
          <cell r="G2540">
            <v>0</v>
          </cell>
          <cell r="H2540">
            <v>0</v>
          </cell>
          <cell r="I2540">
            <v>0</v>
          </cell>
          <cell r="J2540">
            <v>0</v>
          </cell>
          <cell r="K2540">
            <v>-39967</v>
          </cell>
        </row>
        <row r="2541">
          <cell r="F2541">
            <v>-298202.90999999997</v>
          </cell>
          <cell r="G2541">
            <v>0</v>
          </cell>
          <cell r="H2541">
            <v>-298202.90999999997</v>
          </cell>
          <cell r="I2541">
            <v>0</v>
          </cell>
          <cell r="J2541">
            <v>-298202.90999999997</v>
          </cell>
          <cell r="K2541">
            <v>-173909</v>
          </cell>
        </row>
        <row r="2542">
          <cell r="F2542">
            <v>0</v>
          </cell>
          <cell r="G2542">
            <v>0</v>
          </cell>
          <cell r="H2542">
            <v>0</v>
          </cell>
          <cell r="I2542">
            <v>0</v>
          </cell>
          <cell r="J2542">
            <v>0</v>
          </cell>
          <cell r="K2542">
            <v>-19404</v>
          </cell>
        </row>
        <row r="2543">
          <cell r="F2543">
            <v>0</v>
          </cell>
          <cell r="G2543">
            <v>0</v>
          </cell>
          <cell r="H2543">
            <v>0</v>
          </cell>
          <cell r="I2543">
            <v>0</v>
          </cell>
          <cell r="J2543">
            <v>0</v>
          </cell>
          <cell r="K2543">
            <v>-19404</v>
          </cell>
        </row>
        <row r="2544">
          <cell r="F2544">
            <v>-547575.85</v>
          </cell>
          <cell r="G2544">
            <v>0</v>
          </cell>
          <cell r="H2544">
            <v>-547575.85</v>
          </cell>
          <cell r="I2544">
            <v>0</v>
          </cell>
          <cell r="J2544">
            <v>-547575.85</v>
          </cell>
          <cell r="K2544">
            <v>-1446347</v>
          </cell>
        </row>
        <row r="2545">
          <cell r="F2545">
            <v>-674301.48</v>
          </cell>
          <cell r="G2545">
            <v>0</v>
          </cell>
          <cell r="H2545">
            <v>-674301.48</v>
          </cell>
          <cell r="I2545">
            <v>0</v>
          </cell>
          <cell r="J2545">
            <v>-674301.48</v>
          </cell>
          <cell r="K2545">
            <v>-251257</v>
          </cell>
        </row>
        <row r="2546">
          <cell r="F2546">
            <v>-111692.62</v>
          </cell>
          <cell r="G2546">
            <v>0</v>
          </cell>
          <cell r="H2546">
            <v>-111692.62</v>
          </cell>
          <cell r="I2546">
            <v>0</v>
          </cell>
          <cell r="J2546">
            <v>-111692.62</v>
          </cell>
          <cell r="K2546">
            <v>-115795</v>
          </cell>
        </row>
        <row r="2547">
          <cell r="F2547">
            <v>-389206.17</v>
          </cell>
          <cell r="G2547">
            <v>0</v>
          </cell>
          <cell r="H2547">
            <v>-389206.17</v>
          </cell>
          <cell r="I2547">
            <v>0</v>
          </cell>
          <cell r="J2547">
            <v>-389206.17</v>
          </cell>
          <cell r="K2547">
            <v>-47673</v>
          </cell>
        </row>
        <row r="2548">
          <cell r="F2548">
            <v>-63263.63</v>
          </cell>
          <cell r="G2548">
            <v>0</v>
          </cell>
          <cell r="H2548">
            <v>-63263.63</v>
          </cell>
          <cell r="I2548">
            <v>0</v>
          </cell>
          <cell r="J2548">
            <v>-63263.63</v>
          </cell>
          <cell r="K2548">
            <v>0</v>
          </cell>
        </row>
        <row r="2549">
          <cell r="F2549">
            <v>35187.29</v>
          </cell>
          <cell r="G2549">
            <v>0</v>
          </cell>
          <cell r="H2549">
            <v>35187.29</v>
          </cell>
          <cell r="I2549">
            <v>0</v>
          </cell>
          <cell r="J2549">
            <v>35187.29</v>
          </cell>
          <cell r="K2549">
            <v>0</v>
          </cell>
        </row>
        <row r="2550">
          <cell r="F2550">
            <v>22862.65</v>
          </cell>
          <cell r="G2550">
            <v>0</v>
          </cell>
          <cell r="H2550">
            <v>22862.65</v>
          </cell>
          <cell r="I2550">
            <v>0</v>
          </cell>
          <cell r="J2550">
            <v>22862.65</v>
          </cell>
          <cell r="K2550">
            <v>-9948</v>
          </cell>
        </row>
        <row r="2551">
          <cell r="F2551">
            <v>35780.980000000003</v>
          </cell>
          <cell r="G2551">
            <v>0</v>
          </cell>
          <cell r="H2551">
            <v>35780.980000000003</v>
          </cell>
          <cell r="I2551">
            <v>0</v>
          </cell>
          <cell r="J2551">
            <v>35780.980000000003</v>
          </cell>
          <cell r="K2551">
            <v>-1060</v>
          </cell>
        </row>
        <row r="2552">
          <cell r="F2552">
            <v>-1242.08</v>
          </cell>
          <cell r="G2552">
            <v>0</v>
          </cell>
          <cell r="H2552">
            <v>-1242.08</v>
          </cell>
          <cell r="I2552">
            <v>0</v>
          </cell>
          <cell r="J2552">
            <v>-1242.08</v>
          </cell>
          <cell r="K2552">
            <v>0</v>
          </cell>
        </row>
        <row r="2553">
          <cell r="F2553">
            <v>-2862.73</v>
          </cell>
          <cell r="G2553">
            <v>0</v>
          </cell>
          <cell r="H2553">
            <v>-2862.73</v>
          </cell>
          <cell r="I2553">
            <v>0</v>
          </cell>
          <cell r="J2553">
            <v>-2862.73</v>
          </cell>
          <cell r="K2553">
            <v>-4433</v>
          </cell>
        </row>
        <row r="2554">
          <cell r="F2554">
            <v>-988.91</v>
          </cell>
          <cell r="G2554">
            <v>0</v>
          </cell>
          <cell r="H2554">
            <v>-988.91</v>
          </cell>
          <cell r="I2554">
            <v>0</v>
          </cell>
          <cell r="J2554">
            <v>-988.91</v>
          </cell>
          <cell r="K2554">
            <v>-3642</v>
          </cell>
        </row>
        <row r="2555">
          <cell r="F2555">
            <v>-2432103.13</v>
          </cell>
          <cell r="G2555">
            <v>0</v>
          </cell>
          <cell r="H2555">
            <v>-2432103.13</v>
          </cell>
          <cell r="I2555">
            <v>0</v>
          </cell>
          <cell r="J2555">
            <v>-2432103.13</v>
          </cell>
          <cell r="K2555">
            <v>-960160</v>
          </cell>
        </row>
        <row r="2556">
          <cell r="F2556">
            <v>-1227781.77</v>
          </cell>
          <cell r="G2556">
            <v>0</v>
          </cell>
          <cell r="H2556">
            <v>-1227781.77</v>
          </cell>
          <cell r="I2556">
            <v>0</v>
          </cell>
          <cell r="J2556">
            <v>-1227781.77</v>
          </cell>
          <cell r="K2556">
            <v>0</v>
          </cell>
        </row>
        <row r="2557">
          <cell r="F2557">
            <v>-638037.36</v>
          </cell>
          <cell r="G2557">
            <v>0</v>
          </cell>
          <cell r="H2557">
            <v>-638037.36</v>
          </cell>
          <cell r="I2557">
            <v>0</v>
          </cell>
          <cell r="J2557">
            <v>-638037.36</v>
          </cell>
          <cell r="K2557">
            <v>-257323</v>
          </cell>
        </row>
        <row r="2558">
          <cell r="F2558">
            <v>-206961.91</v>
          </cell>
          <cell r="G2558">
            <v>0</v>
          </cell>
          <cell r="H2558">
            <v>-206961.91</v>
          </cell>
          <cell r="I2558">
            <v>0</v>
          </cell>
          <cell r="J2558">
            <v>-206961.91</v>
          </cell>
          <cell r="K2558">
            <v>-81610</v>
          </cell>
        </row>
        <row r="2559">
          <cell r="F2559">
            <v>-323288.76</v>
          </cell>
          <cell r="G2559">
            <v>0</v>
          </cell>
          <cell r="H2559">
            <v>-323288.76</v>
          </cell>
          <cell r="I2559">
            <v>0</v>
          </cell>
          <cell r="J2559">
            <v>-323288.76</v>
          </cell>
          <cell r="K2559">
            <v>0</v>
          </cell>
        </row>
        <row r="2560">
          <cell r="F2560">
            <v>-38734.76</v>
          </cell>
          <cell r="G2560">
            <v>0</v>
          </cell>
          <cell r="H2560">
            <v>-38734.76</v>
          </cell>
          <cell r="I2560">
            <v>0</v>
          </cell>
          <cell r="J2560">
            <v>-38734.76</v>
          </cell>
          <cell r="K2560">
            <v>0</v>
          </cell>
        </row>
        <row r="2561">
          <cell r="F2561">
            <v>-2767483.42</v>
          </cell>
          <cell r="G2561">
            <v>0</v>
          </cell>
          <cell r="H2561">
            <v>-2767483.42</v>
          </cell>
          <cell r="I2561">
            <v>0</v>
          </cell>
          <cell r="J2561">
            <v>-2767483.42</v>
          </cell>
          <cell r="K2561">
            <v>-564669</v>
          </cell>
        </row>
        <row r="2562">
          <cell r="F2562">
            <v>0</v>
          </cell>
          <cell r="G2562">
            <v>0</v>
          </cell>
          <cell r="H2562">
            <v>0</v>
          </cell>
          <cell r="I2562">
            <v>0</v>
          </cell>
          <cell r="J2562">
            <v>0</v>
          </cell>
          <cell r="K2562">
            <v>0</v>
          </cell>
        </row>
        <row r="2563">
          <cell r="F2563">
            <v>0</v>
          </cell>
          <cell r="G2563">
            <v>0</v>
          </cell>
          <cell r="H2563">
            <v>0</v>
          </cell>
          <cell r="I2563">
            <v>0</v>
          </cell>
          <cell r="J2563">
            <v>0</v>
          </cell>
          <cell r="K2563">
            <v>0</v>
          </cell>
        </row>
        <row r="2564">
          <cell r="F2564">
            <v>0</v>
          </cell>
          <cell r="G2564">
            <v>0</v>
          </cell>
          <cell r="H2564">
            <v>0</v>
          </cell>
          <cell r="I2564">
            <v>0</v>
          </cell>
          <cell r="J2564">
            <v>0</v>
          </cell>
          <cell r="K2564">
            <v>0</v>
          </cell>
        </row>
        <row r="2565">
          <cell r="F2565">
            <v>0</v>
          </cell>
          <cell r="G2565">
            <v>0</v>
          </cell>
          <cell r="H2565">
            <v>0</v>
          </cell>
          <cell r="I2565">
            <v>0</v>
          </cell>
          <cell r="J2565">
            <v>0</v>
          </cell>
          <cell r="K2565">
            <v>0</v>
          </cell>
        </row>
        <row r="2566">
          <cell r="F2566">
            <v>0</v>
          </cell>
          <cell r="G2566">
            <v>0</v>
          </cell>
          <cell r="H2566">
            <v>0</v>
          </cell>
          <cell r="I2566">
            <v>0</v>
          </cell>
          <cell r="J2566">
            <v>0</v>
          </cell>
          <cell r="K2566">
            <v>0</v>
          </cell>
        </row>
        <row r="2567">
          <cell r="F2567">
            <v>0</v>
          </cell>
          <cell r="G2567">
            <v>0</v>
          </cell>
          <cell r="H2567">
            <v>0</v>
          </cell>
          <cell r="I2567">
            <v>0</v>
          </cell>
          <cell r="J2567">
            <v>0</v>
          </cell>
          <cell r="K2567">
            <v>0</v>
          </cell>
        </row>
        <row r="2568">
          <cell r="F2568">
            <v>0</v>
          </cell>
          <cell r="G2568">
            <v>0</v>
          </cell>
          <cell r="H2568">
            <v>0</v>
          </cell>
          <cell r="I2568">
            <v>0</v>
          </cell>
          <cell r="J2568">
            <v>0</v>
          </cell>
          <cell r="K2568">
            <v>0</v>
          </cell>
        </row>
        <row r="2569">
          <cell r="F2569">
            <v>0</v>
          </cell>
          <cell r="G2569">
            <v>0</v>
          </cell>
          <cell r="H2569">
            <v>0</v>
          </cell>
          <cell r="I2569">
            <v>0</v>
          </cell>
          <cell r="J2569">
            <v>0</v>
          </cell>
          <cell r="K2569">
            <v>0</v>
          </cell>
        </row>
        <row r="2570">
          <cell r="F2570">
            <v>0</v>
          </cell>
          <cell r="G2570">
            <v>0</v>
          </cell>
          <cell r="H2570">
            <v>0</v>
          </cell>
          <cell r="I2570">
            <v>0</v>
          </cell>
          <cell r="J2570">
            <v>0</v>
          </cell>
          <cell r="K2570">
            <v>0</v>
          </cell>
        </row>
        <row r="2571">
          <cell r="F2571">
            <v>0</v>
          </cell>
          <cell r="G2571">
            <v>0</v>
          </cell>
          <cell r="H2571">
            <v>0</v>
          </cell>
          <cell r="I2571">
            <v>0</v>
          </cell>
          <cell r="J2571">
            <v>0</v>
          </cell>
          <cell r="K2571">
            <v>0</v>
          </cell>
        </row>
        <row r="2572">
          <cell r="F2572">
            <v>0</v>
          </cell>
          <cell r="G2572">
            <v>0</v>
          </cell>
          <cell r="H2572">
            <v>0</v>
          </cell>
          <cell r="I2572">
            <v>0</v>
          </cell>
          <cell r="J2572">
            <v>0</v>
          </cell>
          <cell r="K2572">
            <v>0</v>
          </cell>
        </row>
        <row r="2573">
          <cell r="F2573">
            <v>0</v>
          </cell>
          <cell r="G2573">
            <v>0</v>
          </cell>
          <cell r="H2573">
            <v>0</v>
          </cell>
          <cell r="I2573">
            <v>0</v>
          </cell>
          <cell r="J2573">
            <v>0</v>
          </cell>
          <cell r="K2573">
            <v>0</v>
          </cell>
        </row>
        <row r="2574">
          <cell r="F2574">
            <v>0</v>
          </cell>
          <cell r="G2574">
            <v>0</v>
          </cell>
          <cell r="H2574">
            <v>0</v>
          </cell>
          <cell r="I2574">
            <v>0</v>
          </cell>
          <cell r="J2574">
            <v>0</v>
          </cell>
          <cell r="K2574">
            <v>0</v>
          </cell>
        </row>
        <row r="2575">
          <cell r="F2575">
            <v>0</v>
          </cell>
          <cell r="G2575">
            <v>0</v>
          </cell>
          <cell r="H2575">
            <v>0</v>
          </cell>
          <cell r="I2575">
            <v>0</v>
          </cell>
          <cell r="J2575">
            <v>0</v>
          </cell>
          <cell r="K2575">
            <v>0</v>
          </cell>
        </row>
        <row r="2576">
          <cell r="F2576">
            <v>0</v>
          </cell>
          <cell r="G2576">
            <v>0</v>
          </cell>
          <cell r="H2576">
            <v>0</v>
          </cell>
          <cell r="I2576">
            <v>0</v>
          </cell>
          <cell r="J2576">
            <v>0</v>
          </cell>
          <cell r="K2576">
            <v>0</v>
          </cell>
        </row>
        <row r="2577">
          <cell r="F2577">
            <v>-9331693.6600000001</v>
          </cell>
          <cell r="G2577">
            <v>0</v>
          </cell>
          <cell r="H2577">
            <v>-9331693.6600000001</v>
          </cell>
          <cell r="I2577">
            <v>0</v>
          </cell>
          <cell r="J2577">
            <v>-9331693.6600000001</v>
          </cell>
          <cell r="K2577">
            <v>-3743917</v>
          </cell>
        </row>
        <row r="2578">
          <cell r="F2578">
            <v>-9629896.5700000003</v>
          </cell>
          <cell r="G2578">
            <v>0</v>
          </cell>
          <cell r="H2578">
            <v>-9629896.5700000003</v>
          </cell>
          <cell r="I2578">
            <v>0</v>
          </cell>
          <cell r="J2578">
            <v>-9629896.5700000003</v>
          </cell>
          <cell r="K2578">
            <v>-7419466</v>
          </cell>
        </row>
        <row r="2580">
          <cell r="F2580">
            <v>0</v>
          </cell>
          <cell r="G2580">
            <v>0</v>
          </cell>
          <cell r="H2580">
            <v>0</v>
          </cell>
          <cell r="I2580">
            <v>0</v>
          </cell>
          <cell r="J2580">
            <v>0</v>
          </cell>
          <cell r="K2580">
            <v>0</v>
          </cell>
        </row>
        <row r="2581">
          <cell r="F2581">
            <v>0</v>
          </cell>
          <cell r="G2581">
            <v>0</v>
          </cell>
          <cell r="H2581">
            <v>0</v>
          </cell>
          <cell r="I2581">
            <v>0</v>
          </cell>
          <cell r="J2581">
            <v>0</v>
          </cell>
          <cell r="K2581">
            <v>-9042187</v>
          </cell>
        </row>
        <row r="2582">
          <cell r="F2582">
            <v>0</v>
          </cell>
          <cell r="G2582">
            <v>0</v>
          </cell>
          <cell r="H2582">
            <v>0</v>
          </cell>
          <cell r="I2582">
            <v>0</v>
          </cell>
          <cell r="J2582">
            <v>0</v>
          </cell>
          <cell r="K2582">
            <v>0</v>
          </cell>
        </row>
        <row r="2583">
          <cell r="F2583">
            <v>0</v>
          </cell>
          <cell r="G2583">
            <v>0</v>
          </cell>
          <cell r="H2583">
            <v>0</v>
          </cell>
          <cell r="I2583">
            <v>0</v>
          </cell>
          <cell r="J2583">
            <v>0</v>
          </cell>
          <cell r="K2583">
            <v>-5247526</v>
          </cell>
        </row>
        <row r="2584">
          <cell r="F2584">
            <v>0</v>
          </cell>
          <cell r="G2584">
            <v>0</v>
          </cell>
          <cell r="H2584">
            <v>0</v>
          </cell>
          <cell r="I2584">
            <v>0</v>
          </cell>
          <cell r="J2584">
            <v>0</v>
          </cell>
          <cell r="K2584">
            <v>-14289713</v>
          </cell>
        </row>
        <row r="2585">
          <cell r="F2585">
            <v>-6241121.46</v>
          </cell>
          <cell r="G2585">
            <v>0</v>
          </cell>
          <cell r="H2585">
            <v>-6241121.46</v>
          </cell>
          <cell r="I2585">
            <v>0</v>
          </cell>
          <cell r="J2585">
            <v>-6241121.46</v>
          </cell>
          <cell r="K2585">
            <v>0</v>
          </cell>
        </row>
        <row r="2586">
          <cell r="F2586">
            <v>-63438.13</v>
          </cell>
          <cell r="G2586">
            <v>0</v>
          </cell>
          <cell r="H2586">
            <v>-63438.13</v>
          </cell>
          <cell r="I2586">
            <v>0</v>
          </cell>
          <cell r="J2586">
            <v>-63438.13</v>
          </cell>
          <cell r="K2586">
            <v>-533825</v>
          </cell>
        </row>
        <row r="2587">
          <cell r="F2587">
            <v>0</v>
          </cell>
          <cell r="G2587">
            <v>0</v>
          </cell>
          <cell r="H2587">
            <v>0</v>
          </cell>
          <cell r="I2587">
            <v>0</v>
          </cell>
          <cell r="J2587">
            <v>0</v>
          </cell>
          <cell r="K2587">
            <v>-12259610</v>
          </cell>
        </row>
        <row r="2588">
          <cell r="F2588">
            <v>0</v>
          </cell>
          <cell r="G2588">
            <v>0</v>
          </cell>
          <cell r="H2588">
            <v>0</v>
          </cell>
          <cell r="I2588">
            <v>0</v>
          </cell>
          <cell r="J2588">
            <v>0</v>
          </cell>
          <cell r="K2588">
            <v>-201656</v>
          </cell>
        </row>
        <row r="2589">
          <cell r="F2589">
            <v>-2083244.35</v>
          </cell>
          <cell r="G2589">
            <v>0</v>
          </cell>
          <cell r="H2589">
            <v>-2083244.35</v>
          </cell>
          <cell r="I2589">
            <v>0</v>
          </cell>
          <cell r="J2589">
            <v>-2083244.35</v>
          </cell>
          <cell r="K2589">
            <v>0</v>
          </cell>
        </row>
        <row r="2590">
          <cell r="F2590">
            <v>-20000000</v>
          </cell>
          <cell r="G2590">
            <v>0</v>
          </cell>
          <cell r="H2590">
            <v>-20000000</v>
          </cell>
          <cell r="I2590">
            <v>0</v>
          </cell>
          <cell r="J2590">
            <v>-20000000</v>
          </cell>
          <cell r="K2590">
            <v>0</v>
          </cell>
        </row>
        <row r="2591">
          <cell r="F2591">
            <v>-5000000</v>
          </cell>
          <cell r="G2591">
            <v>0</v>
          </cell>
          <cell r="H2591">
            <v>-5000000</v>
          </cell>
          <cell r="I2591">
            <v>0</v>
          </cell>
          <cell r="J2591">
            <v>-5000000</v>
          </cell>
          <cell r="K2591">
            <v>0</v>
          </cell>
        </row>
        <row r="2592">
          <cell r="F2592">
            <v>-1131432.6000000001</v>
          </cell>
          <cell r="G2592">
            <v>0</v>
          </cell>
          <cell r="H2592">
            <v>-1131432.6000000001</v>
          </cell>
          <cell r="I2592">
            <v>0</v>
          </cell>
          <cell r="J2592">
            <v>-1131432.6000000001</v>
          </cell>
          <cell r="K2592">
            <v>0</v>
          </cell>
        </row>
        <row r="2593">
          <cell r="F2593">
            <v>-12335500.300000001</v>
          </cell>
          <cell r="G2593">
            <v>0</v>
          </cell>
          <cell r="H2593">
            <v>-12335500.300000001</v>
          </cell>
          <cell r="I2593">
            <v>0</v>
          </cell>
          <cell r="J2593">
            <v>-12335500.300000001</v>
          </cell>
          <cell r="K2593">
            <v>0</v>
          </cell>
        </row>
        <row r="2594">
          <cell r="F2594">
            <v>0</v>
          </cell>
          <cell r="G2594">
            <v>0</v>
          </cell>
          <cell r="H2594">
            <v>0</v>
          </cell>
          <cell r="I2594">
            <v>0</v>
          </cell>
          <cell r="J2594">
            <v>0</v>
          </cell>
          <cell r="K2594">
            <v>0</v>
          </cell>
        </row>
        <row r="2595">
          <cell r="F2595">
            <v>0</v>
          </cell>
          <cell r="G2595">
            <v>0</v>
          </cell>
          <cell r="H2595">
            <v>0</v>
          </cell>
          <cell r="I2595">
            <v>0</v>
          </cell>
          <cell r="J2595">
            <v>0</v>
          </cell>
          <cell r="K2595">
            <v>0</v>
          </cell>
        </row>
        <row r="2596">
          <cell r="F2596">
            <v>0</v>
          </cell>
          <cell r="G2596">
            <v>0</v>
          </cell>
          <cell r="H2596">
            <v>0</v>
          </cell>
          <cell r="I2596">
            <v>0</v>
          </cell>
          <cell r="J2596">
            <v>0</v>
          </cell>
          <cell r="K2596">
            <v>0</v>
          </cell>
        </row>
        <row r="2597">
          <cell r="F2597">
            <v>-46854736.840000004</v>
          </cell>
          <cell r="G2597">
            <v>0</v>
          </cell>
          <cell r="H2597">
            <v>-46854736.840000004</v>
          </cell>
          <cell r="I2597">
            <v>0</v>
          </cell>
          <cell r="J2597">
            <v>-46854736.840000004</v>
          </cell>
          <cell r="K2597">
            <v>-12995091</v>
          </cell>
        </row>
        <row r="2598">
          <cell r="F2598">
            <v>-46854736.840000004</v>
          </cell>
          <cell r="G2598">
            <v>0</v>
          </cell>
          <cell r="H2598">
            <v>-46854736.840000004</v>
          </cell>
          <cell r="I2598">
            <v>0</v>
          </cell>
          <cell r="J2598">
            <v>-46854736.840000004</v>
          </cell>
          <cell r="K2598">
            <v>-27284804</v>
          </cell>
        </row>
        <row r="2600">
          <cell r="F2600">
            <v>0</v>
          </cell>
          <cell r="G2600">
            <v>0</v>
          </cell>
          <cell r="H2600">
            <v>0</v>
          </cell>
          <cell r="I2600">
            <v>0</v>
          </cell>
          <cell r="J2600">
            <v>0</v>
          </cell>
          <cell r="K2600">
            <v>0</v>
          </cell>
        </row>
        <row r="2601">
          <cell r="F2601">
            <v>0</v>
          </cell>
          <cell r="G2601">
            <v>0</v>
          </cell>
          <cell r="H2601">
            <v>0</v>
          </cell>
          <cell r="I2601">
            <v>0</v>
          </cell>
          <cell r="J2601">
            <v>0</v>
          </cell>
          <cell r="K2601">
            <v>-23550691</v>
          </cell>
        </row>
        <row r="2602">
          <cell r="F2602">
            <v>0</v>
          </cell>
          <cell r="G2602">
            <v>0</v>
          </cell>
          <cell r="H2602">
            <v>0</v>
          </cell>
          <cell r="I2602">
            <v>0</v>
          </cell>
          <cell r="J2602">
            <v>0</v>
          </cell>
          <cell r="K2602">
            <v>-23550691</v>
          </cell>
        </row>
        <row r="2603">
          <cell r="F2603">
            <v>0</v>
          </cell>
          <cell r="G2603">
            <v>0</v>
          </cell>
          <cell r="H2603">
            <v>0</v>
          </cell>
          <cell r="I2603">
            <v>0</v>
          </cell>
          <cell r="J2603">
            <v>0</v>
          </cell>
          <cell r="K2603">
            <v>-39349204</v>
          </cell>
        </row>
        <row r="2604">
          <cell r="F2604">
            <v>-22000000</v>
          </cell>
          <cell r="G2604">
            <v>0</v>
          </cell>
          <cell r="H2604">
            <v>-22000000</v>
          </cell>
          <cell r="I2604">
            <v>0</v>
          </cell>
          <cell r="J2604">
            <v>-22000000</v>
          </cell>
          <cell r="K2604">
            <v>0</v>
          </cell>
        </row>
        <row r="2605">
          <cell r="F2605">
            <v>-7666666.6200000001</v>
          </cell>
          <cell r="G2605">
            <v>0</v>
          </cell>
          <cell r="H2605">
            <v>-7666666.6200000001</v>
          </cell>
          <cell r="I2605">
            <v>0</v>
          </cell>
          <cell r="J2605">
            <v>-7666666.6200000001</v>
          </cell>
          <cell r="K2605">
            <v>0</v>
          </cell>
        </row>
        <row r="2606">
          <cell r="F2606">
            <v>-2606074.96</v>
          </cell>
          <cell r="G2606">
            <v>0</v>
          </cell>
          <cell r="H2606">
            <v>-2606074.96</v>
          </cell>
          <cell r="I2606">
            <v>0</v>
          </cell>
          <cell r="J2606">
            <v>-2606074.96</v>
          </cell>
          <cell r="K2606">
            <v>0</v>
          </cell>
        </row>
        <row r="2607">
          <cell r="F2607">
            <v>-27434163.460000001</v>
          </cell>
          <cell r="G2607">
            <v>0</v>
          </cell>
          <cell r="H2607">
            <v>-27434163.460000001</v>
          </cell>
          <cell r="I2607">
            <v>0</v>
          </cell>
          <cell r="J2607">
            <v>-27434163.460000001</v>
          </cell>
          <cell r="K2607">
            <v>0</v>
          </cell>
        </row>
        <row r="2608">
          <cell r="F2608">
            <v>0</v>
          </cell>
          <cell r="G2608">
            <v>0</v>
          </cell>
          <cell r="H2608">
            <v>0</v>
          </cell>
          <cell r="I2608">
            <v>0</v>
          </cell>
          <cell r="J2608">
            <v>0</v>
          </cell>
          <cell r="K2608">
            <v>0</v>
          </cell>
        </row>
        <row r="2609">
          <cell r="F2609">
            <v>0</v>
          </cell>
          <cell r="G2609">
            <v>0</v>
          </cell>
          <cell r="H2609">
            <v>0</v>
          </cell>
          <cell r="I2609">
            <v>0</v>
          </cell>
          <cell r="J2609">
            <v>0</v>
          </cell>
          <cell r="K2609">
            <v>0</v>
          </cell>
        </row>
        <row r="2610">
          <cell r="F2610">
            <v>-59706905.040000007</v>
          </cell>
          <cell r="G2610">
            <v>0</v>
          </cell>
          <cell r="H2610">
            <v>-59706905.040000007</v>
          </cell>
          <cell r="I2610">
            <v>0</v>
          </cell>
          <cell r="J2610">
            <v>-59706905.040000007</v>
          </cell>
          <cell r="K2610">
            <v>-39349204</v>
          </cell>
        </row>
        <row r="2611">
          <cell r="F2611">
            <v>-59706905.040000007</v>
          </cell>
          <cell r="G2611">
            <v>0</v>
          </cell>
          <cell r="H2611">
            <v>-59706905.040000007</v>
          </cell>
          <cell r="I2611">
            <v>0</v>
          </cell>
          <cell r="J2611">
            <v>-59706905.040000007</v>
          </cell>
          <cell r="K2611">
            <v>-62899895</v>
          </cell>
        </row>
        <row r="2613">
          <cell r="F2613">
            <v>0</v>
          </cell>
          <cell r="G2613">
            <v>0</v>
          </cell>
          <cell r="H2613">
            <v>0</v>
          </cell>
          <cell r="I2613">
            <v>0</v>
          </cell>
          <cell r="J2613">
            <v>0</v>
          </cell>
          <cell r="K2613">
            <v>-4531141</v>
          </cell>
        </row>
        <row r="2614">
          <cell r="F2614">
            <v>0</v>
          </cell>
          <cell r="G2614">
            <v>0</v>
          </cell>
          <cell r="H2614">
            <v>0</v>
          </cell>
          <cell r="I2614">
            <v>0</v>
          </cell>
          <cell r="J2614">
            <v>0</v>
          </cell>
          <cell r="K2614">
            <v>0</v>
          </cell>
        </row>
        <row r="2615">
          <cell r="F2615">
            <v>0</v>
          </cell>
          <cell r="G2615">
            <v>0</v>
          </cell>
          <cell r="H2615">
            <v>0</v>
          </cell>
          <cell r="I2615">
            <v>0</v>
          </cell>
          <cell r="J2615">
            <v>0</v>
          </cell>
          <cell r="K2615">
            <v>0</v>
          </cell>
        </row>
        <row r="2616">
          <cell r="F2616">
            <v>0</v>
          </cell>
          <cell r="G2616">
            <v>0</v>
          </cell>
          <cell r="H2616">
            <v>0</v>
          </cell>
          <cell r="I2616">
            <v>0</v>
          </cell>
          <cell r="J2616">
            <v>0</v>
          </cell>
          <cell r="K2616">
            <v>-4531141</v>
          </cell>
        </row>
        <row r="2617">
          <cell r="F2617">
            <v>0</v>
          </cell>
          <cell r="G2617">
            <v>0</v>
          </cell>
          <cell r="H2617">
            <v>0</v>
          </cell>
          <cell r="I2617">
            <v>0</v>
          </cell>
          <cell r="J2617">
            <v>0</v>
          </cell>
          <cell r="K2617">
            <v>-4531141</v>
          </cell>
        </row>
        <row r="2619">
          <cell r="F2619">
            <v>0</v>
          </cell>
          <cell r="G2619">
            <v>0</v>
          </cell>
          <cell r="H2619">
            <v>0</v>
          </cell>
          <cell r="I2619">
            <v>0</v>
          </cell>
          <cell r="J2619">
            <v>0</v>
          </cell>
          <cell r="K2619">
            <v>-30000000</v>
          </cell>
        </row>
        <row r="2620">
          <cell r="F2620">
            <v>0</v>
          </cell>
          <cell r="G2620">
            <v>0</v>
          </cell>
          <cell r="H2620">
            <v>0</v>
          </cell>
          <cell r="I2620">
            <v>0</v>
          </cell>
          <cell r="J2620">
            <v>0</v>
          </cell>
          <cell r="K2620">
            <v>-17231860</v>
          </cell>
        </row>
        <row r="2621">
          <cell r="F2621">
            <v>0</v>
          </cell>
          <cell r="G2621">
            <v>0</v>
          </cell>
          <cell r="H2621">
            <v>0</v>
          </cell>
          <cell r="I2621">
            <v>0</v>
          </cell>
          <cell r="J2621">
            <v>0</v>
          </cell>
          <cell r="K2621">
            <v>0</v>
          </cell>
        </row>
        <row r="2622">
          <cell r="F2622">
            <v>0</v>
          </cell>
          <cell r="G2622">
            <v>0</v>
          </cell>
          <cell r="H2622">
            <v>0</v>
          </cell>
          <cell r="I2622">
            <v>0</v>
          </cell>
          <cell r="J2622">
            <v>0</v>
          </cell>
          <cell r="K2622">
            <v>0</v>
          </cell>
        </row>
        <row r="2623">
          <cell r="F2623">
            <v>0</v>
          </cell>
          <cell r="G2623">
            <v>0</v>
          </cell>
          <cell r="H2623">
            <v>0</v>
          </cell>
          <cell r="I2623">
            <v>0</v>
          </cell>
          <cell r="J2623">
            <v>0</v>
          </cell>
          <cell r="K2623">
            <v>-47231860</v>
          </cell>
        </row>
        <row r="2624">
          <cell r="F2624">
            <v>0</v>
          </cell>
          <cell r="G2624">
            <v>0</v>
          </cell>
          <cell r="H2624">
            <v>0</v>
          </cell>
          <cell r="I2624">
            <v>0</v>
          </cell>
          <cell r="J2624">
            <v>0</v>
          </cell>
          <cell r="K2624">
            <v>-47231860</v>
          </cell>
        </row>
        <row r="2626">
          <cell r="F2626">
            <v>0</v>
          </cell>
          <cell r="G2626">
            <v>0</v>
          </cell>
          <cell r="H2626">
            <v>0</v>
          </cell>
          <cell r="I2626">
            <v>0</v>
          </cell>
          <cell r="J2626">
            <v>0</v>
          </cell>
          <cell r="K2626">
            <v>-333516</v>
          </cell>
        </row>
        <row r="2627">
          <cell r="F2627">
            <v>0</v>
          </cell>
          <cell r="G2627">
            <v>0</v>
          </cell>
          <cell r="H2627">
            <v>0</v>
          </cell>
          <cell r="I2627">
            <v>0</v>
          </cell>
          <cell r="J2627">
            <v>0</v>
          </cell>
          <cell r="K2627">
            <v>-618202</v>
          </cell>
        </row>
        <row r="2628">
          <cell r="F2628">
            <v>-125204.73</v>
          </cell>
          <cell r="G2628">
            <v>0</v>
          </cell>
          <cell r="H2628">
            <v>-125204.73</v>
          </cell>
          <cell r="I2628">
            <v>0</v>
          </cell>
          <cell r="J2628">
            <v>-125204.73</v>
          </cell>
          <cell r="K2628">
            <v>-125205</v>
          </cell>
        </row>
        <row r="2629">
          <cell r="F2629">
            <v>0</v>
          </cell>
          <cell r="G2629">
            <v>0</v>
          </cell>
          <cell r="H2629">
            <v>0</v>
          </cell>
          <cell r="I2629">
            <v>0</v>
          </cell>
          <cell r="J2629">
            <v>0</v>
          </cell>
          <cell r="K2629">
            <v>-4303613</v>
          </cell>
        </row>
        <row r="2630">
          <cell r="F2630">
            <v>0</v>
          </cell>
          <cell r="G2630">
            <v>0</v>
          </cell>
          <cell r="H2630">
            <v>0</v>
          </cell>
          <cell r="I2630">
            <v>0</v>
          </cell>
          <cell r="J2630">
            <v>0</v>
          </cell>
          <cell r="K2630">
            <v>-393646</v>
          </cell>
        </row>
        <row r="2631">
          <cell r="F2631">
            <v>0</v>
          </cell>
          <cell r="G2631">
            <v>0</v>
          </cell>
          <cell r="H2631">
            <v>0</v>
          </cell>
          <cell r="I2631">
            <v>0</v>
          </cell>
          <cell r="J2631">
            <v>0</v>
          </cell>
          <cell r="K2631">
            <v>-682963</v>
          </cell>
        </row>
        <row r="2632">
          <cell r="F2632">
            <v>-667021.27</v>
          </cell>
          <cell r="G2632">
            <v>0</v>
          </cell>
          <cell r="H2632">
            <v>-667021.27</v>
          </cell>
          <cell r="I2632">
            <v>0</v>
          </cell>
          <cell r="J2632">
            <v>-667021.27</v>
          </cell>
          <cell r="K2632">
            <v>0</v>
          </cell>
        </row>
        <row r="2633">
          <cell r="F2633">
            <v>-792226</v>
          </cell>
          <cell r="G2633">
            <v>0</v>
          </cell>
          <cell r="H2633">
            <v>-792226</v>
          </cell>
          <cell r="I2633">
            <v>0</v>
          </cell>
          <cell r="J2633">
            <v>-792226</v>
          </cell>
          <cell r="K2633">
            <v>-6457145</v>
          </cell>
        </row>
        <row r="2634">
          <cell r="F2634">
            <v>0</v>
          </cell>
          <cell r="G2634">
            <v>0</v>
          </cell>
          <cell r="H2634">
            <v>0</v>
          </cell>
          <cell r="I2634">
            <v>0</v>
          </cell>
          <cell r="J2634">
            <v>0</v>
          </cell>
          <cell r="K2634">
            <v>0</v>
          </cell>
        </row>
        <row r="2635">
          <cell r="F2635">
            <v>0</v>
          </cell>
          <cell r="G2635">
            <v>0</v>
          </cell>
          <cell r="H2635">
            <v>0</v>
          </cell>
          <cell r="I2635">
            <v>0</v>
          </cell>
          <cell r="J2635">
            <v>0</v>
          </cell>
          <cell r="K2635">
            <v>0</v>
          </cell>
        </row>
        <row r="2636">
          <cell r="F2636">
            <v>0</v>
          </cell>
          <cell r="G2636">
            <v>0</v>
          </cell>
          <cell r="H2636">
            <v>0</v>
          </cell>
          <cell r="I2636">
            <v>0</v>
          </cell>
          <cell r="J2636">
            <v>0</v>
          </cell>
          <cell r="K2636">
            <v>0</v>
          </cell>
        </row>
        <row r="2637">
          <cell r="F2637">
            <v>0</v>
          </cell>
          <cell r="G2637">
            <v>0</v>
          </cell>
          <cell r="H2637">
            <v>0</v>
          </cell>
          <cell r="I2637">
            <v>0</v>
          </cell>
          <cell r="J2637">
            <v>0</v>
          </cell>
          <cell r="K2637">
            <v>0</v>
          </cell>
        </row>
        <row r="2638">
          <cell r="F2638">
            <v>0</v>
          </cell>
          <cell r="G2638">
            <v>0</v>
          </cell>
          <cell r="H2638">
            <v>0</v>
          </cell>
          <cell r="I2638">
            <v>0</v>
          </cell>
          <cell r="J2638">
            <v>0</v>
          </cell>
          <cell r="K2638">
            <v>0</v>
          </cell>
        </row>
        <row r="2639">
          <cell r="F2639">
            <v>0</v>
          </cell>
          <cell r="G2639">
            <v>0</v>
          </cell>
          <cell r="H2639">
            <v>0</v>
          </cell>
          <cell r="I2639">
            <v>0</v>
          </cell>
          <cell r="J2639">
            <v>0</v>
          </cell>
          <cell r="K2639">
            <v>-266189</v>
          </cell>
        </row>
        <row r="2640">
          <cell r="F2640">
            <v>0</v>
          </cell>
          <cell r="G2640">
            <v>0</v>
          </cell>
          <cell r="H2640">
            <v>0</v>
          </cell>
          <cell r="I2640">
            <v>0</v>
          </cell>
          <cell r="J2640">
            <v>0</v>
          </cell>
          <cell r="K2640">
            <v>-266189</v>
          </cell>
        </row>
        <row r="2641">
          <cell r="F2641">
            <v>0</v>
          </cell>
          <cell r="G2641">
            <v>0</v>
          </cell>
          <cell r="H2641">
            <v>0</v>
          </cell>
          <cell r="I2641">
            <v>0</v>
          </cell>
          <cell r="J2641">
            <v>0</v>
          </cell>
          <cell r="K2641">
            <v>0</v>
          </cell>
        </row>
        <row r="2642">
          <cell r="F2642">
            <v>0</v>
          </cell>
          <cell r="G2642">
            <v>0</v>
          </cell>
          <cell r="H2642">
            <v>0</v>
          </cell>
          <cell r="I2642">
            <v>0</v>
          </cell>
          <cell r="J2642">
            <v>0</v>
          </cell>
          <cell r="K2642">
            <v>0</v>
          </cell>
        </row>
        <row r="2643">
          <cell r="F2643">
            <v>0</v>
          </cell>
          <cell r="G2643">
            <v>0</v>
          </cell>
          <cell r="H2643">
            <v>0</v>
          </cell>
          <cell r="I2643">
            <v>0</v>
          </cell>
          <cell r="J2643">
            <v>0</v>
          </cell>
          <cell r="K2643">
            <v>0</v>
          </cell>
        </row>
        <row r="2644">
          <cell r="F2644">
            <v>-774898.41</v>
          </cell>
          <cell r="G2644">
            <v>0</v>
          </cell>
          <cell r="H2644">
            <v>-774898.41</v>
          </cell>
          <cell r="I2644">
            <v>0</v>
          </cell>
          <cell r="J2644">
            <v>-774898.41</v>
          </cell>
          <cell r="K2644">
            <v>-774898</v>
          </cell>
        </row>
        <row r="2645">
          <cell r="F2645">
            <v>0</v>
          </cell>
          <cell r="G2645">
            <v>0</v>
          </cell>
          <cell r="H2645">
            <v>0</v>
          </cell>
          <cell r="I2645">
            <v>0</v>
          </cell>
          <cell r="J2645">
            <v>0</v>
          </cell>
          <cell r="K2645">
            <v>0</v>
          </cell>
        </row>
        <row r="2646">
          <cell r="F2646">
            <v>-774898.41</v>
          </cell>
          <cell r="G2646">
            <v>0</v>
          </cell>
          <cell r="H2646">
            <v>-774898.41</v>
          </cell>
          <cell r="I2646">
            <v>0</v>
          </cell>
          <cell r="J2646">
            <v>-774898.41</v>
          </cell>
          <cell r="K2646">
            <v>-774898</v>
          </cell>
        </row>
        <row r="2647">
          <cell r="F2647">
            <v>-226568.42</v>
          </cell>
          <cell r="G2647">
            <v>0</v>
          </cell>
          <cell r="H2647">
            <v>-226568.42</v>
          </cell>
          <cell r="I2647">
            <v>0</v>
          </cell>
          <cell r="J2647">
            <v>-226568.42</v>
          </cell>
          <cell r="K2647">
            <v>0</v>
          </cell>
        </row>
        <row r="2648">
          <cell r="F2648">
            <v>0</v>
          </cell>
          <cell r="G2648">
            <v>0</v>
          </cell>
          <cell r="H2648">
            <v>0</v>
          </cell>
          <cell r="I2648">
            <v>0</v>
          </cell>
          <cell r="J2648">
            <v>0</v>
          </cell>
          <cell r="K2648">
            <v>-180105.12</v>
          </cell>
        </row>
        <row r="2649">
          <cell r="F2649">
            <v>-226568.42</v>
          </cell>
          <cell r="G2649">
            <v>0</v>
          </cell>
          <cell r="H2649">
            <v>-226568.42</v>
          </cell>
          <cell r="I2649">
            <v>0</v>
          </cell>
          <cell r="J2649">
            <v>-226568.42</v>
          </cell>
          <cell r="K2649">
            <v>-180105.12</v>
          </cell>
        </row>
        <row r="2650">
          <cell r="F2650">
            <v>0</v>
          </cell>
          <cell r="G2650">
            <v>0</v>
          </cell>
          <cell r="H2650">
            <v>0</v>
          </cell>
          <cell r="I2650">
            <v>0</v>
          </cell>
          <cell r="J2650">
            <v>0</v>
          </cell>
          <cell r="K2650">
            <v>-36129</v>
          </cell>
        </row>
        <row r="2651">
          <cell r="F2651">
            <v>0</v>
          </cell>
          <cell r="G2651">
            <v>0</v>
          </cell>
          <cell r="H2651">
            <v>0</v>
          </cell>
          <cell r="I2651">
            <v>0</v>
          </cell>
          <cell r="J2651">
            <v>0</v>
          </cell>
          <cell r="K2651">
            <v>-350000</v>
          </cell>
        </row>
        <row r="2652">
          <cell r="F2652">
            <v>0</v>
          </cell>
          <cell r="G2652">
            <v>0</v>
          </cell>
          <cell r="H2652">
            <v>0</v>
          </cell>
          <cell r="I2652">
            <v>0</v>
          </cell>
          <cell r="J2652">
            <v>0</v>
          </cell>
          <cell r="K2652">
            <v>-1436820</v>
          </cell>
        </row>
        <row r="2653">
          <cell r="F2653">
            <v>0</v>
          </cell>
          <cell r="G2653">
            <v>0</v>
          </cell>
          <cell r="H2653">
            <v>0</v>
          </cell>
          <cell r="I2653">
            <v>0</v>
          </cell>
          <cell r="J2653">
            <v>0</v>
          </cell>
          <cell r="K2653">
            <v>-1822949</v>
          </cell>
        </row>
        <row r="2654">
          <cell r="F2654">
            <v>0</v>
          </cell>
          <cell r="G2654">
            <v>0</v>
          </cell>
          <cell r="H2654">
            <v>0</v>
          </cell>
          <cell r="I2654">
            <v>0</v>
          </cell>
          <cell r="J2654">
            <v>0</v>
          </cell>
          <cell r="K2654">
            <v>-3032</v>
          </cell>
        </row>
        <row r="2655">
          <cell r="F2655">
            <v>0</v>
          </cell>
          <cell r="G2655">
            <v>0</v>
          </cell>
          <cell r="H2655">
            <v>0</v>
          </cell>
          <cell r="I2655">
            <v>0</v>
          </cell>
          <cell r="J2655">
            <v>0</v>
          </cell>
          <cell r="K2655">
            <v>-110674</v>
          </cell>
        </row>
        <row r="2656">
          <cell r="F2656">
            <v>0</v>
          </cell>
          <cell r="G2656">
            <v>0</v>
          </cell>
          <cell r="H2656">
            <v>0</v>
          </cell>
          <cell r="I2656">
            <v>0</v>
          </cell>
          <cell r="J2656">
            <v>0</v>
          </cell>
          <cell r="K2656">
            <v>-113706</v>
          </cell>
        </row>
        <row r="2657">
          <cell r="F2657">
            <v>0</v>
          </cell>
          <cell r="G2657">
            <v>0</v>
          </cell>
          <cell r="H2657">
            <v>0</v>
          </cell>
          <cell r="I2657">
            <v>0</v>
          </cell>
          <cell r="J2657">
            <v>0</v>
          </cell>
          <cell r="K2657">
            <v>-739</v>
          </cell>
        </row>
        <row r="2658">
          <cell r="F2658">
            <v>0</v>
          </cell>
          <cell r="G2658">
            <v>0</v>
          </cell>
          <cell r="H2658">
            <v>0</v>
          </cell>
          <cell r="I2658">
            <v>0</v>
          </cell>
          <cell r="J2658">
            <v>0</v>
          </cell>
          <cell r="K2658">
            <v>-35360</v>
          </cell>
        </row>
        <row r="2659">
          <cell r="F2659">
            <v>0</v>
          </cell>
          <cell r="G2659">
            <v>0</v>
          </cell>
          <cell r="H2659">
            <v>0</v>
          </cell>
          <cell r="I2659">
            <v>0</v>
          </cell>
          <cell r="J2659">
            <v>0</v>
          </cell>
          <cell r="K2659">
            <v>0</v>
          </cell>
        </row>
        <row r="2660">
          <cell r="F2660">
            <v>0</v>
          </cell>
          <cell r="G2660">
            <v>0</v>
          </cell>
          <cell r="H2660">
            <v>0</v>
          </cell>
          <cell r="I2660">
            <v>0</v>
          </cell>
          <cell r="J2660">
            <v>0</v>
          </cell>
          <cell r="K2660">
            <v>-2173</v>
          </cell>
        </row>
        <row r="2661">
          <cell r="F2661">
            <v>0</v>
          </cell>
          <cell r="G2661">
            <v>0</v>
          </cell>
          <cell r="H2661">
            <v>0</v>
          </cell>
          <cell r="I2661">
            <v>0</v>
          </cell>
          <cell r="J2661">
            <v>0</v>
          </cell>
          <cell r="K2661">
            <v>-38272</v>
          </cell>
        </row>
        <row r="2662">
          <cell r="F2662">
            <v>0</v>
          </cell>
          <cell r="G2662">
            <v>0</v>
          </cell>
          <cell r="H2662">
            <v>0</v>
          </cell>
          <cell r="I2662">
            <v>0</v>
          </cell>
          <cell r="J2662">
            <v>0</v>
          </cell>
          <cell r="K2662">
            <v>337</v>
          </cell>
        </row>
        <row r="2663">
          <cell r="F2663">
            <v>-4000984.3</v>
          </cell>
          <cell r="G2663">
            <v>0</v>
          </cell>
          <cell r="H2663">
            <v>-4000984.3</v>
          </cell>
          <cell r="I2663">
            <v>0</v>
          </cell>
          <cell r="J2663">
            <v>-4000984.3</v>
          </cell>
          <cell r="K2663">
            <v>-570000</v>
          </cell>
        </row>
        <row r="2664">
          <cell r="F2664">
            <v>-7049672.2999999998</v>
          </cell>
          <cell r="G2664">
            <v>0</v>
          </cell>
          <cell r="H2664">
            <v>-7049672.2999999998</v>
          </cell>
          <cell r="I2664">
            <v>0</v>
          </cell>
          <cell r="J2664">
            <v>-7049672.2999999998</v>
          </cell>
          <cell r="K2664">
            <v>-6213021</v>
          </cell>
        </row>
        <row r="2665">
          <cell r="F2665">
            <v>-1610178.91</v>
          </cell>
          <cell r="G2665">
            <v>0</v>
          </cell>
          <cell r="H2665">
            <v>-1610178.91</v>
          </cell>
          <cell r="I2665">
            <v>0</v>
          </cell>
          <cell r="J2665">
            <v>-1610178.91</v>
          </cell>
          <cell r="K2665">
            <v>-4532788</v>
          </cell>
        </row>
        <row r="2666">
          <cell r="F2666">
            <v>0</v>
          </cell>
          <cell r="G2666">
            <v>0</v>
          </cell>
          <cell r="H2666">
            <v>0</v>
          </cell>
          <cell r="I2666">
            <v>0</v>
          </cell>
          <cell r="J2666">
            <v>0</v>
          </cell>
          <cell r="K2666">
            <v>-3008234</v>
          </cell>
        </row>
        <row r="2667">
          <cell r="F2667">
            <v>-670164.79</v>
          </cell>
          <cell r="G2667">
            <v>0</v>
          </cell>
          <cell r="H2667">
            <v>-670164.79</v>
          </cell>
          <cell r="I2667">
            <v>0</v>
          </cell>
          <cell r="J2667">
            <v>-670164.79</v>
          </cell>
          <cell r="K2667">
            <v>-3930316</v>
          </cell>
        </row>
        <row r="2668">
          <cell r="F2668">
            <v>-28041682.760000002</v>
          </cell>
          <cell r="G2668">
            <v>0</v>
          </cell>
          <cell r="H2668">
            <v>-28041682.760000002</v>
          </cell>
          <cell r="I2668">
            <v>0</v>
          </cell>
          <cell r="J2668">
            <v>-28041682.760000002</v>
          </cell>
          <cell r="K2668">
            <v>-1063760</v>
          </cell>
        </row>
        <row r="2669">
          <cell r="F2669">
            <v>0</v>
          </cell>
          <cell r="G2669">
            <v>0</v>
          </cell>
          <cell r="H2669">
            <v>0</v>
          </cell>
          <cell r="I2669">
            <v>0</v>
          </cell>
          <cell r="J2669">
            <v>0</v>
          </cell>
          <cell r="K2669">
            <v>0</v>
          </cell>
        </row>
        <row r="2670">
          <cell r="F2670">
            <v>0</v>
          </cell>
          <cell r="G2670">
            <v>0</v>
          </cell>
          <cell r="H2670">
            <v>0</v>
          </cell>
          <cell r="I2670">
            <v>0</v>
          </cell>
          <cell r="J2670">
            <v>0</v>
          </cell>
          <cell r="K2670">
            <v>0</v>
          </cell>
        </row>
        <row r="2671">
          <cell r="F2671">
            <v>0</v>
          </cell>
          <cell r="G2671">
            <v>0</v>
          </cell>
          <cell r="H2671">
            <v>0</v>
          </cell>
          <cell r="I2671">
            <v>0</v>
          </cell>
          <cell r="J2671">
            <v>0</v>
          </cell>
          <cell r="K2671">
            <v>0</v>
          </cell>
        </row>
        <row r="2672">
          <cell r="F2672">
            <v>0</v>
          </cell>
          <cell r="G2672">
            <v>0</v>
          </cell>
          <cell r="H2672">
            <v>0</v>
          </cell>
          <cell r="I2672">
            <v>0</v>
          </cell>
          <cell r="J2672">
            <v>0</v>
          </cell>
          <cell r="K2672">
            <v>0</v>
          </cell>
        </row>
        <row r="2673">
          <cell r="F2673">
            <v>-41372683.060000002</v>
          </cell>
          <cell r="G2673">
            <v>0</v>
          </cell>
          <cell r="H2673">
            <v>-41372683.060000002</v>
          </cell>
          <cell r="I2673">
            <v>0</v>
          </cell>
          <cell r="J2673">
            <v>-41372683.060000002</v>
          </cell>
          <cell r="K2673">
            <v>-19317782</v>
          </cell>
        </row>
        <row r="2674">
          <cell r="F2674">
            <v>0</v>
          </cell>
          <cell r="G2674">
            <v>0</v>
          </cell>
          <cell r="H2674">
            <v>0</v>
          </cell>
          <cell r="I2674">
            <v>0</v>
          </cell>
          <cell r="J2674">
            <v>0</v>
          </cell>
          <cell r="K2674">
            <v>2173</v>
          </cell>
        </row>
        <row r="2675">
          <cell r="F2675">
            <v>0</v>
          </cell>
          <cell r="G2675">
            <v>0</v>
          </cell>
          <cell r="H2675">
            <v>0</v>
          </cell>
          <cell r="I2675">
            <v>0</v>
          </cell>
          <cell r="J2675">
            <v>0</v>
          </cell>
          <cell r="K2675">
            <v>266189</v>
          </cell>
        </row>
        <row r="2676">
          <cell r="F2676">
            <v>0</v>
          </cell>
          <cell r="G2676">
            <v>0</v>
          </cell>
          <cell r="H2676">
            <v>0</v>
          </cell>
          <cell r="I2676">
            <v>0</v>
          </cell>
          <cell r="J2676">
            <v>0</v>
          </cell>
          <cell r="K2676">
            <v>268362</v>
          </cell>
        </row>
        <row r="2677">
          <cell r="F2677">
            <v>-43166375.890000001</v>
          </cell>
          <cell r="G2677">
            <v>0</v>
          </cell>
          <cell r="H2677">
            <v>-43166375.890000001</v>
          </cell>
          <cell r="I2677">
            <v>0</v>
          </cell>
          <cell r="J2677">
            <v>-43166375.890000001</v>
          </cell>
          <cell r="K2677">
            <v>-28702684.120000001</v>
          </cell>
        </row>
        <row r="2679">
          <cell r="F2679">
            <v>-20766459</v>
          </cell>
          <cell r="G2679">
            <v>0</v>
          </cell>
          <cell r="H2679">
            <v>-20766459</v>
          </cell>
          <cell r="I2679">
            <v>0</v>
          </cell>
          <cell r="J2679">
            <v>-20766459</v>
          </cell>
          <cell r="K2679">
            <v>-125971188</v>
          </cell>
        </row>
        <row r="2680">
          <cell r="F2680">
            <v>-20766459</v>
          </cell>
          <cell r="G2680">
            <v>0</v>
          </cell>
          <cell r="H2680">
            <v>-20766459</v>
          </cell>
          <cell r="I2680">
            <v>0</v>
          </cell>
          <cell r="J2680">
            <v>-20766459</v>
          </cell>
          <cell r="K2680">
            <v>-125971188</v>
          </cell>
        </row>
        <row r="2681">
          <cell r="F2681">
            <v>0</v>
          </cell>
          <cell r="G2681">
            <v>0</v>
          </cell>
          <cell r="H2681">
            <v>0</v>
          </cell>
          <cell r="I2681">
            <v>0</v>
          </cell>
          <cell r="J2681">
            <v>0</v>
          </cell>
          <cell r="K2681">
            <v>-36459636</v>
          </cell>
        </row>
        <row r="2682">
          <cell r="F2682">
            <v>0</v>
          </cell>
          <cell r="G2682">
            <v>0</v>
          </cell>
          <cell r="H2682">
            <v>0</v>
          </cell>
          <cell r="I2682">
            <v>0</v>
          </cell>
          <cell r="J2682">
            <v>0</v>
          </cell>
          <cell r="K2682">
            <v>-9900912</v>
          </cell>
        </row>
        <row r="2683">
          <cell r="F2683">
            <v>0</v>
          </cell>
          <cell r="G2683">
            <v>0</v>
          </cell>
          <cell r="H2683">
            <v>0</v>
          </cell>
          <cell r="I2683">
            <v>0</v>
          </cell>
          <cell r="J2683">
            <v>0</v>
          </cell>
          <cell r="K2683">
            <v>-46360548</v>
          </cell>
        </row>
        <row r="2684">
          <cell r="F2684">
            <v>-87460236.5</v>
          </cell>
          <cell r="G2684">
            <v>0</v>
          </cell>
          <cell r="H2684">
            <v>-87460236.5</v>
          </cell>
          <cell r="I2684">
            <v>0</v>
          </cell>
          <cell r="J2684">
            <v>-87460236.5</v>
          </cell>
          <cell r="K2684">
            <v>0</v>
          </cell>
        </row>
        <row r="2685">
          <cell r="F2685">
            <v>-82506664.569999993</v>
          </cell>
          <cell r="G2685">
            <v>0</v>
          </cell>
          <cell r="H2685">
            <v>-82506664.569999993</v>
          </cell>
          <cell r="I2685">
            <v>0</v>
          </cell>
          <cell r="J2685">
            <v>-82506664.569999993</v>
          </cell>
          <cell r="K2685">
            <v>-98553546</v>
          </cell>
        </row>
        <row r="2686">
          <cell r="F2686">
            <v>-8922325.1199999992</v>
          </cell>
          <cell r="G2686">
            <v>0</v>
          </cell>
          <cell r="H2686">
            <v>-8922325.1199999992</v>
          </cell>
          <cell r="I2686">
            <v>0</v>
          </cell>
          <cell r="J2686">
            <v>-8922325.1199999992</v>
          </cell>
          <cell r="K2686">
            <v>-8922325</v>
          </cell>
        </row>
        <row r="2687">
          <cell r="F2687">
            <v>677591.89</v>
          </cell>
          <cell r="G2687">
            <v>0</v>
          </cell>
          <cell r="H2687">
            <v>677591.89</v>
          </cell>
          <cell r="I2687">
            <v>0</v>
          </cell>
          <cell r="J2687">
            <v>677591.89</v>
          </cell>
          <cell r="K2687">
            <v>-923862</v>
          </cell>
        </row>
        <row r="2688">
          <cell r="F2688">
            <v>-38811938.780000001</v>
          </cell>
          <cell r="G2688">
            <v>0</v>
          </cell>
          <cell r="H2688">
            <v>-38811938.780000001</v>
          </cell>
          <cell r="I2688">
            <v>0</v>
          </cell>
          <cell r="J2688">
            <v>-38811938.780000001</v>
          </cell>
          <cell r="K2688">
            <v>0</v>
          </cell>
        </row>
        <row r="2689">
          <cell r="F2689">
            <v>0</v>
          </cell>
          <cell r="G2689">
            <v>0</v>
          </cell>
          <cell r="H2689">
            <v>0</v>
          </cell>
          <cell r="I2689">
            <v>0</v>
          </cell>
          <cell r="J2689">
            <v>0</v>
          </cell>
          <cell r="K2689">
            <v>0</v>
          </cell>
        </row>
        <row r="2690">
          <cell r="F2690">
            <v>0</v>
          </cell>
          <cell r="G2690">
            <v>0</v>
          </cell>
          <cell r="H2690">
            <v>0</v>
          </cell>
          <cell r="I2690">
            <v>0</v>
          </cell>
          <cell r="J2690">
            <v>0</v>
          </cell>
          <cell r="K2690">
            <v>0</v>
          </cell>
        </row>
        <row r="2691">
          <cell r="F2691">
            <v>0</v>
          </cell>
          <cell r="G2691">
            <v>0</v>
          </cell>
          <cell r="H2691">
            <v>0</v>
          </cell>
          <cell r="I2691">
            <v>0</v>
          </cell>
          <cell r="J2691">
            <v>0</v>
          </cell>
          <cell r="K2691">
            <v>0</v>
          </cell>
        </row>
        <row r="2692">
          <cell r="F2692">
            <v>-217023573.08000001</v>
          </cell>
          <cell r="G2692">
            <v>0</v>
          </cell>
          <cell r="H2692">
            <v>-217023573.08000001</v>
          </cell>
          <cell r="I2692">
            <v>0</v>
          </cell>
          <cell r="J2692">
            <v>-217023573.08000001</v>
          </cell>
          <cell r="K2692">
            <v>-108399733</v>
          </cell>
        </row>
        <row r="2693">
          <cell r="F2693">
            <v>-237790032.08000001</v>
          </cell>
          <cell r="G2693">
            <v>0</v>
          </cell>
          <cell r="H2693">
            <v>-237790032.08000001</v>
          </cell>
          <cell r="I2693">
            <v>0</v>
          </cell>
          <cell r="J2693">
            <v>-237790032.08000001</v>
          </cell>
          <cell r="K2693">
            <v>-280731469</v>
          </cell>
        </row>
        <row r="2695">
          <cell r="F2695">
            <v>0</v>
          </cell>
          <cell r="G2695">
            <v>0</v>
          </cell>
          <cell r="H2695">
            <v>0</v>
          </cell>
          <cell r="I2695">
            <v>0</v>
          </cell>
          <cell r="J2695">
            <v>0</v>
          </cell>
          <cell r="K2695">
            <v>-7899874</v>
          </cell>
        </row>
        <row r="2696">
          <cell r="F2696">
            <v>0</v>
          </cell>
          <cell r="G2696">
            <v>0</v>
          </cell>
          <cell r="H2696">
            <v>0</v>
          </cell>
          <cell r="I2696">
            <v>0</v>
          </cell>
          <cell r="J2696">
            <v>0</v>
          </cell>
          <cell r="K2696">
            <v>0</v>
          </cell>
        </row>
        <row r="2697">
          <cell r="F2697">
            <v>0</v>
          </cell>
          <cell r="G2697">
            <v>0</v>
          </cell>
          <cell r="H2697">
            <v>0</v>
          </cell>
          <cell r="I2697">
            <v>0</v>
          </cell>
          <cell r="J2697">
            <v>0</v>
          </cell>
          <cell r="K2697">
            <v>-1743078</v>
          </cell>
        </row>
        <row r="2698">
          <cell r="F2698">
            <v>0</v>
          </cell>
          <cell r="G2698">
            <v>0</v>
          </cell>
          <cell r="H2698">
            <v>0</v>
          </cell>
          <cell r="I2698">
            <v>0</v>
          </cell>
          <cell r="J2698">
            <v>0</v>
          </cell>
          <cell r="K2698">
            <v>-11742501</v>
          </cell>
        </row>
        <row r="2699">
          <cell r="F2699">
            <v>0</v>
          </cell>
          <cell r="G2699">
            <v>0</v>
          </cell>
          <cell r="H2699">
            <v>0</v>
          </cell>
          <cell r="I2699">
            <v>0</v>
          </cell>
          <cell r="J2699">
            <v>0</v>
          </cell>
          <cell r="K2699">
            <v>-6856758</v>
          </cell>
        </row>
        <row r="2700">
          <cell r="F2700">
            <v>0</v>
          </cell>
          <cell r="G2700">
            <v>0</v>
          </cell>
          <cell r="H2700">
            <v>0</v>
          </cell>
          <cell r="I2700">
            <v>0</v>
          </cell>
          <cell r="J2700">
            <v>0</v>
          </cell>
          <cell r="K2700">
            <v>-28242211</v>
          </cell>
        </row>
        <row r="2701">
          <cell r="F2701">
            <v>0</v>
          </cell>
          <cell r="G2701">
            <v>0</v>
          </cell>
          <cell r="H2701">
            <v>0</v>
          </cell>
          <cell r="I2701">
            <v>0</v>
          </cell>
          <cell r="J2701">
            <v>0</v>
          </cell>
          <cell r="K2701">
            <v>0</v>
          </cell>
        </row>
        <row r="2702">
          <cell r="F2702">
            <v>0</v>
          </cell>
          <cell r="G2702">
            <v>0</v>
          </cell>
          <cell r="H2702">
            <v>0</v>
          </cell>
          <cell r="I2702">
            <v>0</v>
          </cell>
          <cell r="J2702">
            <v>0</v>
          </cell>
          <cell r="K2702">
            <v>0</v>
          </cell>
        </row>
        <row r="2703">
          <cell r="F2703">
            <v>1000</v>
          </cell>
          <cell r="G2703">
            <v>0</v>
          </cell>
          <cell r="H2703">
            <v>1000</v>
          </cell>
          <cell r="I2703">
            <v>0</v>
          </cell>
          <cell r="J2703">
            <v>1000</v>
          </cell>
          <cell r="K2703">
            <v>1000</v>
          </cell>
        </row>
        <row r="2704">
          <cell r="F2704">
            <v>-1000</v>
          </cell>
          <cell r="G2704">
            <v>0</v>
          </cell>
          <cell r="H2704">
            <v>-1000</v>
          </cell>
          <cell r="I2704">
            <v>0</v>
          </cell>
          <cell r="J2704">
            <v>-1000</v>
          </cell>
          <cell r="K2704">
            <v>-1000</v>
          </cell>
        </row>
        <row r="2705">
          <cell r="F2705">
            <v>0</v>
          </cell>
          <cell r="G2705">
            <v>0</v>
          </cell>
          <cell r="H2705">
            <v>0</v>
          </cell>
          <cell r="I2705">
            <v>0</v>
          </cell>
          <cell r="J2705">
            <v>0</v>
          </cell>
          <cell r="K2705">
            <v>0</v>
          </cell>
        </row>
        <row r="2706">
          <cell r="F2706">
            <v>0</v>
          </cell>
          <cell r="G2706">
            <v>0</v>
          </cell>
          <cell r="H2706">
            <v>0</v>
          </cell>
          <cell r="I2706">
            <v>0</v>
          </cell>
          <cell r="J2706">
            <v>0</v>
          </cell>
          <cell r="K2706">
            <v>0</v>
          </cell>
        </row>
        <row r="2707">
          <cell r="F2707">
            <v>0</v>
          </cell>
          <cell r="G2707">
            <v>0</v>
          </cell>
          <cell r="H2707">
            <v>0</v>
          </cell>
          <cell r="I2707">
            <v>0</v>
          </cell>
          <cell r="J2707">
            <v>0</v>
          </cell>
          <cell r="K2707">
            <v>0</v>
          </cell>
        </row>
        <row r="2708">
          <cell r="F2708">
            <v>0</v>
          </cell>
          <cell r="G2708">
            <v>0</v>
          </cell>
          <cell r="H2708">
            <v>0</v>
          </cell>
          <cell r="I2708">
            <v>0</v>
          </cell>
          <cell r="J2708">
            <v>0</v>
          </cell>
          <cell r="K2708">
            <v>0</v>
          </cell>
        </row>
        <row r="2709">
          <cell r="F2709">
            <v>-750216.07</v>
          </cell>
          <cell r="G2709">
            <v>0</v>
          </cell>
          <cell r="H2709">
            <v>-750216.07</v>
          </cell>
          <cell r="I2709">
            <v>0</v>
          </cell>
          <cell r="J2709">
            <v>-750216.07</v>
          </cell>
          <cell r="K2709">
            <v>-750216</v>
          </cell>
        </row>
        <row r="2710">
          <cell r="F2710">
            <v>0</v>
          </cell>
          <cell r="G2710">
            <v>0</v>
          </cell>
          <cell r="H2710">
            <v>0</v>
          </cell>
          <cell r="I2710">
            <v>0</v>
          </cell>
          <cell r="J2710">
            <v>0</v>
          </cell>
          <cell r="K2710">
            <v>0</v>
          </cell>
        </row>
        <row r="2711">
          <cell r="F2711">
            <v>-750216.07</v>
          </cell>
          <cell r="G2711">
            <v>0</v>
          </cell>
          <cell r="H2711">
            <v>-750216.07</v>
          </cell>
          <cell r="I2711">
            <v>0</v>
          </cell>
          <cell r="J2711">
            <v>-750216.07</v>
          </cell>
          <cell r="K2711">
            <v>-750216</v>
          </cell>
        </row>
        <row r="2712">
          <cell r="F2712">
            <v>-750216.07</v>
          </cell>
          <cell r="G2712">
            <v>0</v>
          </cell>
          <cell r="H2712">
            <v>-750216.07</v>
          </cell>
          <cell r="I2712">
            <v>0</v>
          </cell>
          <cell r="J2712">
            <v>-750216.07</v>
          </cell>
          <cell r="K2712">
            <v>-28992427</v>
          </cell>
        </row>
        <row r="2714">
          <cell r="F2714">
            <v>0</v>
          </cell>
          <cell r="G2714">
            <v>0</v>
          </cell>
          <cell r="H2714">
            <v>0</v>
          </cell>
          <cell r="I2714">
            <v>0</v>
          </cell>
          <cell r="J2714">
            <v>0</v>
          </cell>
          <cell r="K2714">
            <v>0</v>
          </cell>
        </row>
        <row r="2715">
          <cell r="F2715">
            <v>0</v>
          </cell>
          <cell r="G2715">
            <v>0</v>
          </cell>
          <cell r="H2715">
            <v>0</v>
          </cell>
          <cell r="I2715">
            <v>0</v>
          </cell>
          <cell r="J2715">
            <v>0</v>
          </cell>
          <cell r="K2715">
            <v>0</v>
          </cell>
        </row>
        <row r="2716">
          <cell r="F2716">
            <v>-10.27</v>
          </cell>
          <cell r="G2716">
            <v>0</v>
          </cell>
          <cell r="H2716">
            <v>-10.27</v>
          </cell>
          <cell r="I2716">
            <v>0</v>
          </cell>
          <cell r="J2716">
            <v>-10.27</v>
          </cell>
          <cell r="K2716">
            <v>-10</v>
          </cell>
        </row>
        <row r="2717">
          <cell r="F2717">
            <v>0</v>
          </cell>
          <cell r="G2717">
            <v>0</v>
          </cell>
          <cell r="H2717">
            <v>0</v>
          </cell>
          <cell r="I2717">
            <v>0</v>
          </cell>
          <cell r="J2717">
            <v>0</v>
          </cell>
          <cell r="K2717">
            <v>-11060268</v>
          </cell>
        </row>
        <row r="2718">
          <cell r="F2718">
            <v>-10.27</v>
          </cell>
          <cell r="G2718">
            <v>0</v>
          </cell>
          <cell r="H2718">
            <v>-10.27</v>
          </cell>
          <cell r="I2718">
            <v>0</v>
          </cell>
          <cell r="J2718">
            <v>-10.27</v>
          </cell>
          <cell r="K2718">
            <v>-11060278</v>
          </cell>
        </row>
        <row r="2719">
          <cell r="F2719">
            <v>0</v>
          </cell>
          <cell r="G2719">
            <v>0</v>
          </cell>
          <cell r="H2719">
            <v>0</v>
          </cell>
          <cell r="I2719">
            <v>0</v>
          </cell>
          <cell r="J2719">
            <v>0</v>
          </cell>
          <cell r="K2719">
            <v>0</v>
          </cell>
        </row>
        <row r="2720">
          <cell r="F2720">
            <v>0</v>
          </cell>
          <cell r="G2720">
            <v>0</v>
          </cell>
          <cell r="H2720">
            <v>0</v>
          </cell>
          <cell r="I2720">
            <v>0</v>
          </cell>
          <cell r="J2720">
            <v>0</v>
          </cell>
          <cell r="K2720">
            <v>0</v>
          </cell>
        </row>
        <row r="2721">
          <cell r="F2721">
            <v>0</v>
          </cell>
          <cell r="G2721">
            <v>0</v>
          </cell>
          <cell r="H2721">
            <v>0</v>
          </cell>
          <cell r="I2721">
            <v>0</v>
          </cell>
          <cell r="J2721">
            <v>0</v>
          </cell>
          <cell r="K2721">
            <v>-25656357</v>
          </cell>
        </row>
        <row r="2722">
          <cell r="F2722">
            <v>0</v>
          </cell>
          <cell r="G2722">
            <v>0</v>
          </cell>
          <cell r="H2722">
            <v>0</v>
          </cell>
          <cell r="I2722">
            <v>0</v>
          </cell>
          <cell r="J2722">
            <v>0</v>
          </cell>
          <cell r="K2722">
            <v>0</v>
          </cell>
        </row>
        <row r="2723">
          <cell r="F2723">
            <v>0</v>
          </cell>
          <cell r="G2723">
            <v>0</v>
          </cell>
          <cell r="H2723">
            <v>0</v>
          </cell>
          <cell r="I2723">
            <v>0</v>
          </cell>
          <cell r="J2723">
            <v>0</v>
          </cell>
          <cell r="K2723">
            <v>-2552786</v>
          </cell>
        </row>
        <row r="2724">
          <cell r="F2724">
            <v>0</v>
          </cell>
          <cell r="G2724">
            <v>0</v>
          </cell>
          <cell r="H2724">
            <v>0</v>
          </cell>
          <cell r="I2724">
            <v>0</v>
          </cell>
          <cell r="J2724">
            <v>0</v>
          </cell>
          <cell r="K2724">
            <v>-28209143</v>
          </cell>
        </row>
        <row r="2725">
          <cell r="F2725">
            <v>-2141264.4</v>
          </cell>
          <cell r="G2725">
            <v>0</v>
          </cell>
          <cell r="H2725">
            <v>-2141264.4</v>
          </cell>
          <cell r="I2725">
            <v>0</v>
          </cell>
          <cell r="J2725">
            <v>-2141264.4</v>
          </cell>
          <cell r="K2725">
            <v>-2141264</v>
          </cell>
        </row>
        <row r="2726">
          <cell r="F2726">
            <v>-2141264.4</v>
          </cell>
          <cell r="G2726">
            <v>0</v>
          </cell>
          <cell r="H2726">
            <v>-2141264.4</v>
          </cell>
          <cell r="I2726">
            <v>0</v>
          </cell>
          <cell r="J2726">
            <v>-2141264.4</v>
          </cell>
          <cell r="K2726">
            <v>-2141264</v>
          </cell>
        </row>
        <row r="2727">
          <cell r="F2727">
            <v>0</v>
          </cell>
          <cell r="G2727">
            <v>0</v>
          </cell>
          <cell r="H2727">
            <v>0</v>
          </cell>
          <cell r="I2727">
            <v>0</v>
          </cell>
          <cell r="J2727">
            <v>0</v>
          </cell>
          <cell r="K2727">
            <v>-37208649</v>
          </cell>
        </row>
        <row r="2728">
          <cell r="F2728">
            <v>0</v>
          </cell>
          <cell r="G2728">
            <v>0</v>
          </cell>
          <cell r="H2728">
            <v>0</v>
          </cell>
          <cell r="I2728">
            <v>0</v>
          </cell>
          <cell r="J2728">
            <v>0</v>
          </cell>
          <cell r="K2728">
            <v>-37208649</v>
          </cell>
        </row>
        <row r="2729">
          <cell r="F2729">
            <v>-42365006.009999998</v>
          </cell>
          <cell r="G2729">
            <v>0</v>
          </cell>
          <cell r="H2729">
            <v>-42365006.009999998</v>
          </cell>
          <cell r="I2729">
            <v>0</v>
          </cell>
          <cell r="J2729">
            <v>-42365006.009999998</v>
          </cell>
          <cell r="K2729">
            <v>0</v>
          </cell>
        </row>
        <row r="2730">
          <cell r="F2730">
            <v>-736746</v>
          </cell>
          <cell r="G2730">
            <v>0</v>
          </cell>
          <cell r="H2730">
            <v>-736746</v>
          </cell>
          <cell r="I2730">
            <v>0</v>
          </cell>
          <cell r="J2730">
            <v>-736746</v>
          </cell>
          <cell r="K2730">
            <v>-736746</v>
          </cell>
        </row>
        <row r="2731">
          <cell r="F2731">
            <v>0</v>
          </cell>
          <cell r="G2731">
            <v>0</v>
          </cell>
          <cell r="H2731">
            <v>0</v>
          </cell>
          <cell r="I2731">
            <v>0</v>
          </cell>
          <cell r="J2731">
            <v>0</v>
          </cell>
          <cell r="K2731">
            <v>-3304728</v>
          </cell>
        </row>
        <row r="2732">
          <cell r="F2732">
            <v>0</v>
          </cell>
          <cell r="G2732">
            <v>0</v>
          </cell>
          <cell r="H2732">
            <v>0</v>
          </cell>
          <cell r="I2732">
            <v>0</v>
          </cell>
          <cell r="J2732">
            <v>0</v>
          </cell>
          <cell r="K2732">
            <v>0</v>
          </cell>
        </row>
        <row r="2733">
          <cell r="F2733">
            <v>0</v>
          </cell>
          <cell r="G2733">
            <v>0</v>
          </cell>
          <cell r="H2733">
            <v>0</v>
          </cell>
          <cell r="I2733">
            <v>0</v>
          </cell>
          <cell r="J2733">
            <v>0</v>
          </cell>
          <cell r="K2733">
            <v>0</v>
          </cell>
        </row>
        <row r="2734">
          <cell r="F2734">
            <v>-43101752.009999998</v>
          </cell>
          <cell r="G2734">
            <v>0</v>
          </cell>
          <cell r="H2734">
            <v>-43101752.009999998</v>
          </cell>
          <cell r="I2734">
            <v>0</v>
          </cell>
          <cell r="J2734">
            <v>-43101752.009999998</v>
          </cell>
          <cell r="K2734">
            <v>-4041474</v>
          </cell>
        </row>
        <row r="2735">
          <cell r="F2735">
            <v>0</v>
          </cell>
          <cell r="G2735">
            <v>0</v>
          </cell>
          <cell r="H2735">
            <v>0</v>
          </cell>
          <cell r="I2735">
            <v>0</v>
          </cell>
          <cell r="J2735">
            <v>0</v>
          </cell>
          <cell r="K2735">
            <v>-15440109</v>
          </cell>
        </row>
        <row r="2736">
          <cell r="F2736">
            <v>0</v>
          </cell>
          <cell r="G2736">
            <v>0</v>
          </cell>
          <cell r="H2736">
            <v>0</v>
          </cell>
          <cell r="I2736">
            <v>0</v>
          </cell>
          <cell r="J2736">
            <v>0</v>
          </cell>
          <cell r="K2736">
            <v>-15440109</v>
          </cell>
        </row>
        <row r="2737">
          <cell r="F2737">
            <v>-45243026.68</v>
          </cell>
          <cell r="G2737">
            <v>0</v>
          </cell>
          <cell r="H2737">
            <v>-45243026.68</v>
          </cell>
          <cell r="I2737">
            <v>0</v>
          </cell>
          <cell r="J2737">
            <v>-45243026.68</v>
          </cell>
          <cell r="K2737">
            <v>-98100917</v>
          </cell>
        </row>
        <row r="2739">
          <cell r="F2739">
            <v>-173240806.97999999</v>
          </cell>
          <cell r="G2739">
            <v>0</v>
          </cell>
          <cell r="H2739">
            <v>-173240806.97999999</v>
          </cell>
          <cell r="I2739">
            <v>0</v>
          </cell>
          <cell r="J2739">
            <v>-173240806.97999999</v>
          </cell>
          <cell r="K2739">
            <v>-137925748</v>
          </cell>
        </row>
        <row r="2740">
          <cell r="F2740">
            <v>-1</v>
          </cell>
          <cell r="G2740">
            <v>0</v>
          </cell>
          <cell r="H2740">
            <v>-1</v>
          </cell>
          <cell r="I2740">
            <v>0</v>
          </cell>
          <cell r="J2740">
            <v>-1</v>
          </cell>
          <cell r="K2740">
            <v>-1</v>
          </cell>
        </row>
        <row r="2741">
          <cell r="F2741">
            <v>-173240807.97999999</v>
          </cell>
          <cell r="G2741">
            <v>0</v>
          </cell>
          <cell r="H2741">
            <v>-173240807.97999999</v>
          </cell>
          <cell r="I2741">
            <v>0</v>
          </cell>
          <cell r="J2741">
            <v>-173240807.97999999</v>
          </cell>
          <cell r="K2741">
            <v>-137925749</v>
          </cell>
        </row>
        <row r="2742">
          <cell r="F2742">
            <v>0</v>
          </cell>
          <cell r="G2742">
            <v>0</v>
          </cell>
          <cell r="H2742">
            <v>0</v>
          </cell>
          <cell r="I2742">
            <v>0</v>
          </cell>
          <cell r="J2742">
            <v>0</v>
          </cell>
          <cell r="K2742">
            <v>-36762540</v>
          </cell>
        </row>
        <row r="2743">
          <cell r="F2743">
            <v>0</v>
          </cell>
          <cell r="G2743">
            <v>0</v>
          </cell>
          <cell r="H2743">
            <v>0</v>
          </cell>
          <cell r="I2743">
            <v>0</v>
          </cell>
          <cell r="J2743">
            <v>0</v>
          </cell>
          <cell r="K2743">
            <v>-20678915</v>
          </cell>
        </row>
        <row r="2744">
          <cell r="F2744">
            <v>-103532765.23</v>
          </cell>
          <cell r="G2744">
            <v>0</v>
          </cell>
          <cell r="H2744">
            <v>-103532765.23</v>
          </cell>
          <cell r="I2744">
            <v>0</v>
          </cell>
          <cell r="J2744">
            <v>-103532765.23</v>
          </cell>
          <cell r="K2744">
            <v>0</v>
          </cell>
        </row>
        <row r="2745">
          <cell r="F2745">
            <v>-1</v>
          </cell>
          <cell r="G2745">
            <v>0</v>
          </cell>
          <cell r="H2745">
            <v>-1</v>
          </cell>
          <cell r="I2745">
            <v>0</v>
          </cell>
          <cell r="J2745">
            <v>-1</v>
          </cell>
          <cell r="K2745">
            <v>0</v>
          </cell>
        </row>
        <row r="2746">
          <cell r="F2746">
            <v>-103532766.23</v>
          </cell>
          <cell r="G2746">
            <v>0</v>
          </cell>
          <cell r="H2746">
            <v>-103532766.23</v>
          </cell>
          <cell r="I2746">
            <v>0</v>
          </cell>
          <cell r="J2746">
            <v>-103532766.23</v>
          </cell>
          <cell r="K2746">
            <v>-57441455</v>
          </cell>
        </row>
        <row r="2747">
          <cell r="F2747">
            <v>0</v>
          </cell>
          <cell r="G2747">
            <v>0</v>
          </cell>
          <cell r="H2747">
            <v>0</v>
          </cell>
          <cell r="I2747">
            <v>0</v>
          </cell>
          <cell r="J2747">
            <v>0</v>
          </cell>
          <cell r="K2747">
            <v>0</v>
          </cell>
        </row>
        <row r="2748">
          <cell r="F2748">
            <v>0</v>
          </cell>
          <cell r="G2748">
            <v>0</v>
          </cell>
          <cell r="H2748">
            <v>0</v>
          </cell>
          <cell r="I2748">
            <v>0</v>
          </cell>
          <cell r="J2748">
            <v>0</v>
          </cell>
          <cell r="K2748">
            <v>0</v>
          </cell>
        </row>
        <row r="2749">
          <cell r="F2749">
            <v>-20872958</v>
          </cell>
          <cell r="G2749">
            <v>0</v>
          </cell>
          <cell r="H2749">
            <v>-20872958</v>
          </cell>
          <cell r="I2749">
            <v>0</v>
          </cell>
          <cell r="J2749">
            <v>-20872958</v>
          </cell>
          <cell r="K2749">
            <v>0</v>
          </cell>
        </row>
        <row r="2750">
          <cell r="F2750">
            <v>-1</v>
          </cell>
          <cell r="G2750">
            <v>0</v>
          </cell>
          <cell r="H2750">
            <v>-1</v>
          </cell>
          <cell r="I2750">
            <v>0</v>
          </cell>
          <cell r="J2750">
            <v>-1</v>
          </cell>
          <cell r="K2750">
            <v>0</v>
          </cell>
        </row>
        <row r="2751">
          <cell r="F2751">
            <v>-20872959</v>
          </cell>
          <cell r="G2751">
            <v>0</v>
          </cell>
          <cell r="H2751">
            <v>-20872959</v>
          </cell>
          <cell r="I2751">
            <v>0</v>
          </cell>
          <cell r="J2751">
            <v>-20872959</v>
          </cell>
          <cell r="K2751">
            <v>0</v>
          </cell>
        </row>
        <row r="2752">
          <cell r="F2752">
            <v>-1000</v>
          </cell>
          <cell r="G2752">
            <v>0</v>
          </cell>
          <cell r="H2752">
            <v>-1000</v>
          </cell>
          <cell r="I2752">
            <v>0</v>
          </cell>
          <cell r="J2752">
            <v>-1000</v>
          </cell>
          <cell r="K2752">
            <v>-1000</v>
          </cell>
        </row>
        <row r="2753">
          <cell r="F2753">
            <v>0</v>
          </cell>
          <cell r="G2753">
            <v>0</v>
          </cell>
          <cell r="H2753">
            <v>0</v>
          </cell>
          <cell r="I2753">
            <v>0</v>
          </cell>
          <cell r="J2753">
            <v>0</v>
          </cell>
          <cell r="K2753">
            <v>0</v>
          </cell>
        </row>
        <row r="2754">
          <cell r="F2754">
            <v>-1000</v>
          </cell>
          <cell r="G2754">
            <v>0</v>
          </cell>
          <cell r="H2754">
            <v>-1000</v>
          </cell>
          <cell r="I2754">
            <v>0</v>
          </cell>
          <cell r="J2754">
            <v>-1000</v>
          </cell>
          <cell r="K2754">
            <v>-1000</v>
          </cell>
        </row>
        <row r="2755">
          <cell r="F2755">
            <v>-676993</v>
          </cell>
          <cell r="G2755">
            <v>0</v>
          </cell>
          <cell r="H2755">
            <v>-676993</v>
          </cell>
          <cell r="I2755">
            <v>0</v>
          </cell>
          <cell r="J2755">
            <v>-676993</v>
          </cell>
          <cell r="K2755">
            <v>0</v>
          </cell>
        </row>
        <row r="2756">
          <cell r="F2756">
            <v>0</v>
          </cell>
          <cell r="G2756">
            <v>0</v>
          </cell>
          <cell r="H2756">
            <v>0</v>
          </cell>
          <cell r="I2756">
            <v>0</v>
          </cell>
          <cell r="J2756">
            <v>0</v>
          </cell>
          <cell r="K2756">
            <v>-676993</v>
          </cell>
        </row>
        <row r="2757">
          <cell r="F2757">
            <v>-676993</v>
          </cell>
          <cell r="G2757">
            <v>0</v>
          </cell>
          <cell r="H2757">
            <v>-676993</v>
          </cell>
          <cell r="I2757">
            <v>0</v>
          </cell>
          <cell r="J2757">
            <v>-676993</v>
          </cell>
          <cell r="K2757">
            <v>-676993</v>
          </cell>
        </row>
        <row r="2758">
          <cell r="F2758">
            <v>0</v>
          </cell>
          <cell r="G2758">
            <v>0</v>
          </cell>
          <cell r="H2758">
            <v>0</v>
          </cell>
          <cell r="I2758">
            <v>0</v>
          </cell>
          <cell r="J2758">
            <v>0</v>
          </cell>
          <cell r="K2758">
            <v>-6594424</v>
          </cell>
        </row>
        <row r="2759">
          <cell r="F2759">
            <v>0</v>
          </cell>
          <cell r="G2759">
            <v>0</v>
          </cell>
          <cell r="H2759">
            <v>0</v>
          </cell>
          <cell r="I2759">
            <v>0</v>
          </cell>
          <cell r="J2759">
            <v>0</v>
          </cell>
          <cell r="K2759">
            <v>0</v>
          </cell>
        </row>
        <row r="2760">
          <cell r="F2760">
            <v>-12819513</v>
          </cell>
          <cell r="G2760">
            <v>0</v>
          </cell>
          <cell r="H2760">
            <v>-12819513</v>
          </cell>
          <cell r="I2760">
            <v>0</v>
          </cell>
          <cell r="J2760">
            <v>-12819513</v>
          </cell>
          <cell r="K2760">
            <v>-240000</v>
          </cell>
        </row>
        <row r="2761">
          <cell r="F2761">
            <v>-1</v>
          </cell>
          <cell r="G2761">
            <v>0</v>
          </cell>
          <cell r="H2761">
            <v>-1</v>
          </cell>
          <cell r="I2761">
            <v>0</v>
          </cell>
          <cell r="J2761">
            <v>-1</v>
          </cell>
          <cell r="K2761">
            <v>0</v>
          </cell>
        </row>
        <row r="2762">
          <cell r="F2762">
            <v>-12819514</v>
          </cell>
          <cell r="G2762">
            <v>0</v>
          </cell>
          <cell r="H2762">
            <v>-12819514</v>
          </cell>
          <cell r="I2762">
            <v>0</v>
          </cell>
          <cell r="J2762">
            <v>-12819514</v>
          </cell>
          <cell r="K2762">
            <v>-6834424</v>
          </cell>
        </row>
        <row r="2763">
          <cell r="F2763">
            <v>-1693500</v>
          </cell>
          <cell r="G2763">
            <v>0</v>
          </cell>
          <cell r="H2763">
            <v>-1693500</v>
          </cell>
          <cell r="I2763">
            <v>0</v>
          </cell>
          <cell r="J2763">
            <v>-1693500</v>
          </cell>
          <cell r="K2763">
            <v>-1693500</v>
          </cell>
        </row>
        <row r="2764">
          <cell r="F2764">
            <v>-500</v>
          </cell>
          <cell r="G2764">
            <v>0</v>
          </cell>
          <cell r="H2764">
            <v>-500</v>
          </cell>
          <cell r="I2764">
            <v>0</v>
          </cell>
          <cell r="J2764">
            <v>-500</v>
          </cell>
          <cell r="K2764">
            <v>-500</v>
          </cell>
        </row>
        <row r="2765">
          <cell r="F2765">
            <v>-42300441</v>
          </cell>
          <cell r="G2765">
            <v>0</v>
          </cell>
          <cell r="H2765">
            <v>-42300441</v>
          </cell>
          <cell r="I2765">
            <v>0</v>
          </cell>
          <cell r="J2765">
            <v>-42300441</v>
          </cell>
          <cell r="K2765">
            <v>-42300441</v>
          </cell>
        </row>
        <row r="2766">
          <cell r="F2766">
            <v>-43994441</v>
          </cell>
          <cell r="G2766">
            <v>0</v>
          </cell>
          <cell r="H2766">
            <v>-43994441</v>
          </cell>
          <cell r="I2766">
            <v>0</v>
          </cell>
          <cell r="J2766">
            <v>-43994441</v>
          </cell>
          <cell r="K2766">
            <v>-43994441</v>
          </cell>
        </row>
        <row r="2767">
          <cell r="F2767">
            <v>0</v>
          </cell>
          <cell r="G2767">
            <v>0</v>
          </cell>
          <cell r="H2767">
            <v>0</v>
          </cell>
          <cell r="I2767">
            <v>0</v>
          </cell>
          <cell r="J2767">
            <v>0</v>
          </cell>
          <cell r="K2767">
            <v>-1306303</v>
          </cell>
        </row>
        <row r="2768">
          <cell r="F2768">
            <v>-16080059</v>
          </cell>
          <cell r="G2768">
            <v>0</v>
          </cell>
          <cell r="H2768">
            <v>-16080059</v>
          </cell>
          <cell r="I2768">
            <v>0</v>
          </cell>
          <cell r="J2768">
            <v>-16080059</v>
          </cell>
          <cell r="K2768">
            <v>-293796</v>
          </cell>
        </row>
        <row r="2769">
          <cell r="F2769">
            <v>0</v>
          </cell>
          <cell r="G2769">
            <v>0</v>
          </cell>
          <cell r="H2769">
            <v>0</v>
          </cell>
          <cell r="I2769">
            <v>0</v>
          </cell>
          <cell r="J2769">
            <v>0</v>
          </cell>
          <cell r="K2769">
            <v>0</v>
          </cell>
        </row>
        <row r="2770">
          <cell r="F2770">
            <v>-1</v>
          </cell>
          <cell r="G2770">
            <v>0</v>
          </cell>
          <cell r="H2770">
            <v>-1</v>
          </cell>
          <cell r="I2770">
            <v>0</v>
          </cell>
          <cell r="J2770">
            <v>-1</v>
          </cell>
          <cell r="K2770">
            <v>0</v>
          </cell>
        </row>
        <row r="2771">
          <cell r="F2771">
            <v>-16080060</v>
          </cell>
          <cell r="G2771">
            <v>0</v>
          </cell>
          <cell r="H2771">
            <v>-16080060</v>
          </cell>
          <cell r="I2771">
            <v>0</v>
          </cell>
          <cell r="J2771">
            <v>-16080060</v>
          </cell>
          <cell r="K2771">
            <v>-1600099</v>
          </cell>
        </row>
        <row r="2772">
          <cell r="F2772">
            <v>-49140755.149999999</v>
          </cell>
          <cell r="G2772">
            <v>0</v>
          </cell>
          <cell r="H2772">
            <v>-49140755.149999999</v>
          </cell>
          <cell r="I2772">
            <v>0</v>
          </cell>
          <cell r="J2772">
            <v>-49140755.149999999</v>
          </cell>
          <cell r="K2772">
            <v>-49140755</v>
          </cell>
        </row>
        <row r="2773">
          <cell r="F2773">
            <v>-239926905.58000001</v>
          </cell>
          <cell r="G2773">
            <v>0</v>
          </cell>
          <cell r="H2773">
            <v>-239926905.58000001</v>
          </cell>
          <cell r="I2773">
            <v>0</v>
          </cell>
          <cell r="J2773">
            <v>-239926905.58000001</v>
          </cell>
          <cell r="K2773">
            <v>-239926906</v>
          </cell>
        </row>
        <row r="2774">
          <cell r="F2774">
            <v>0</v>
          </cell>
          <cell r="G2774">
            <v>0</v>
          </cell>
          <cell r="H2774">
            <v>0</v>
          </cell>
          <cell r="I2774">
            <v>0</v>
          </cell>
          <cell r="J2774">
            <v>0</v>
          </cell>
          <cell r="K2774">
            <v>0</v>
          </cell>
        </row>
        <row r="2775">
          <cell r="F2775">
            <v>0</v>
          </cell>
          <cell r="G2775">
            <v>0</v>
          </cell>
          <cell r="H2775">
            <v>0</v>
          </cell>
          <cell r="I2775">
            <v>0</v>
          </cell>
          <cell r="J2775">
            <v>0</v>
          </cell>
          <cell r="K2775">
            <v>0</v>
          </cell>
        </row>
        <row r="2776">
          <cell r="F2776">
            <v>-289067660.73000002</v>
          </cell>
          <cell r="G2776">
            <v>0</v>
          </cell>
          <cell r="H2776">
            <v>-289067660.73000002</v>
          </cell>
          <cell r="I2776">
            <v>0</v>
          </cell>
          <cell r="J2776">
            <v>-289067660.73000002</v>
          </cell>
          <cell r="K2776">
            <v>-289067661</v>
          </cell>
        </row>
        <row r="2777">
          <cell r="F2777">
            <v>0</v>
          </cell>
          <cell r="G2777">
            <v>0</v>
          </cell>
          <cell r="H2777">
            <v>0</v>
          </cell>
          <cell r="I2777">
            <v>0</v>
          </cell>
          <cell r="J2777">
            <v>0</v>
          </cell>
          <cell r="K2777">
            <v>-1375822</v>
          </cell>
        </row>
        <row r="2778">
          <cell r="F2778">
            <v>0</v>
          </cell>
          <cell r="G2778">
            <v>0</v>
          </cell>
          <cell r="H2778">
            <v>0</v>
          </cell>
          <cell r="I2778">
            <v>0</v>
          </cell>
          <cell r="J2778">
            <v>0</v>
          </cell>
          <cell r="K2778">
            <v>-281796</v>
          </cell>
        </row>
        <row r="2779">
          <cell r="F2779">
            <v>0</v>
          </cell>
          <cell r="G2779">
            <v>0</v>
          </cell>
          <cell r="H2779">
            <v>0</v>
          </cell>
          <cell r="I2779">
            <v>0</v>
          </cell>
          <cell r="J2779">
            <v>0</v>
          </cell>
          <cell r="K2779">
            <v>-1657618</v>
          </cell>
        </row>
        <row r="2780">
          <cell r="F2780">
            <v>-660286201.93999994</v>
          </cell>
          <cell r="G2780">
            <v>0</v>
          </cell>
          <cell r="H2780">
            <v>-660286201.93999994</v>
          </cell>
          <cell r="I2780">
            <v>0</v>
          </cell>
          <cell r="J2780">
            <v>-660286201.93999994</v>
          </cell>
          <cell r="K2780">
            <v>-539199440</v>
          </cell>
        </row>
        <row r="2782">
          <cell r="F2782">
            <v>177311857.56999999</v>
          </cell>
          <cell r="G2782">
            <v>0</v>
          </cell>
          <cell r="H2782">
            <v>177311857.56999999</v>
          </cell>
          <cell r="I2782">
            <v>0</v>
          </cell>
          <cell r="J2782">
            <v>177311857.56999999</v>
          </cell>
          <cell r="K2782">
            <v>191332016</v>
          </cell>
        </row>
        <row r="2783">
          <cell r="F2783">
            <v>1795268.37</v>
          </cell>
          <cell r="G2783">
            <v>0</v>
          </cell>
          <cell r="H2783">
            <v>1795268.37</v>
          </cell>
          <cell r="I2783">
            <v>0</v>
          </cell>
          <cell r="J2783">
            <v>1795268.37</v>
          </cell>
          <cell r="K2783">
            <v>431</v>
          </cell>
        </row>
        <row r="2784">
          <cell r="F2784">
            <v>179107125.94</v>
          </cell>
          <cell r="G2784">
            <v>0</v>
          </cell>
          <cell r="H2784">
            <v>179107125.94</v>
          </cell>
          <cell r="I2784">
            <v>0</v>
          </cell>
          <cell r="J2784">
            <v>179107125.94</v>
          </cell>
          <cell r="K2784">
            <v>191332447</v>
          </cell>
        </row>
        <row r="2785">
          <cell r="F2785">
            <v>78285930.230000004</v>
          </cell>
          <cell r="G2785">
            <v>0</v>
          </cell>
          <cell r="H2785">
            <v>78285930.230000004</v>
          </cell>
          <cell r="I2785">
            <v>0</v>
          </cell>
          <cell r="J2785">
            <v>78285930.230000004</v>
          </cell>
          <cell r="K2785">
            <v>83558443</v>
          </cell>
        </row>
        <row r="2786">
          <cell r="F2786">
            <v>-128160</v>
          </cell>
          <cell r="G2786">
            <v>0</v>
          </cell>
          <cell r="H2786">
            <v>-128160</v>
          </cell>
          <cell r="I2786">
            <v>0</v>
          </cell>
          <cell r="J2786">
            <v>-128160</v>
          </cell>
          <cell r="K2786">
            <v>0</v>
          </cell>
        </row>
        <row r="2787">
          <cell r="F2787">
            <v>78157770.230000004</v>
          </cell>
          <cell r="G2787">
            <v>0</v>
          </cell>
          <cell r="H2787">
            <v>78157770.230000004</v>
          </cell>
          <cell r="I2787">
            <v>0</v>
          </cell>
          <cell r="J2787">
            <v>78157770.230000004</v>
          </cell>
          <cell r="K2787">
            <v>83558443</v>
          </cell>
        </row>
        <row r="2788">
          <cell r="F2788">
            <v>0</v>
          </cell>
          <cell r="G2788">
            <v>0</v>
          </cell>
          <cell r="H2788">
            <v>0</v>
          </cell>
          <cell r="I2788">
            <v>0</v>
          </cell>
          <cell r="J2788">
            <v>0</v>
          </cell>
          <cell r="K2788">
            <v>0</v>
          </cell>
        </row>
        <row r="2789">
          <cell r="F2789">
            <v>0</v>
          </cell>
          <cell r="G2789">
            <v>0</v>
          </cell>
          <cell r="H2789">
            <v>0</v>
          </cell>
          <cell r="I2789">
            <v>0</v>
          </cell>
          <cell r="J2789">
            <v>0</v>
          </cell>
          <cell r="K2789">
            <v>0</v>
          </cell>
        </row>
        <row r="2790">
          <cell r="F2790">
            <v>752968.04</v>
          </cell>
          <cell r="G2790">
            <v>0</v>
          </cell>
          <cell r="H2790">
            <v>752968.04</v>
          </cell>
          <cell r="I2790">
            <v>0</v>
          </cell>
          <cell r="J2790">
            <v>752968.04</v>
          </cell>
          <cell r="K2790">
            <v>738686</v>
          </cell>
        </row>
        <row r="2791">
          <cell r="F2791">
            <v>0</v>
          </cell>
          <cell r="G2791">
            <v>0</v>
          </cell>
          <cell r="H2791">
            <v>0</v>
          </cell>
          <cell r="I2791">
            <v>0</v>
          </cell>
          <cell r="J2791">
            <v>0</v>
          </cell>
          <cell r="K2791">
            <v>0</v>
          </cell>
        </row>
        <row r="2792">
          <cell r="F2792">
            <v>752968.04</v>
          </cell>
          <cell r="G2792">
            <v>0</v>
          </cell>
          <cell r="H2792">
            <v>752968.04</v>
          </cell>
          <cell r="I2792">
            <v>0</v>
          </cell>
          <cell r="J2792">
            <v>752968.04</v>
          </cell>
          <cell r="K2792">
            <v>738686</v>
          </cell>
        </row>
        <row r="2793">
          <cell r="F2793">
            <v>9282607.4900000002</v>
          </cell>
          <cell r="G2793">
            <v>0</v>
          </cell>
          <cell r="H2793">
            <v>9282607.4900000002</v>
          </cell>
          <cell r="I2793">
            <v>0</v>
          </cell>
          <cell r="J2793">
            <v>9282607.4900000002</v>
          </cell>
          <cell r="K2793">
            <v>8254998</v>
          </cell>
        </row>
        <row r="2794">
          <cell r="F2794">
            <v>0</v>
          </cell>
          <cell r="G2794">
            <v>0</v>
          </cell>
          <cell r="H2794">
            <v>0</v>
          </cell>
          <cell r="I2794">
            <v>0</v>
          </cell>
          <cell r="J2794">
            <v>0</v>
          </cell>
          <cell r="K2794">
            <v>24884</v>
          </cell>
        </row>
        <row r="2795">
          <cell r="F2795">
            <v>9282607.4900000002</v>
          </cell>
          <cell r="G2795">
            <v>0</v>
          </cell>
          <cell r="H2795">
            <v>9282607.4900000002</v>
          </cell>
          <cell r="I2795">
            <v>0</v>
          </cell>
          <cell r="J2795">
            <v>9282607.4900000002</v>
          </cell>
          <cell r="K2795">
            <v>8279882</v>
          </cell>
        </row>
        <row r="2796">
          <cell r="F2796">
            <v>15401047.949999999</v>
          </cell>
          <cell r="G2796">
            <v>0</v>
          </cell>
          <cell r="H2796">
            <v>15401047.949999999</v>
          </cell>
          <cell r="I2796">
            <v>0</v>
          </cell>
          <cell r="J2796">
            <v>15401047.949999999</v>
          </cell>
          <cell r="K2796">
            <v>12245153</v>
          </cell>
        </row>
        <row r="2797">
          <cell r="F2797">
            <v>0</v>
          </cell>
          <cell r="G2797">
            <v>0</v>
          </cell>
          <cell r="H2797">
            <v>0</v>
          </cell>
          <cell r="I2797">
            <v>0</v>
          </cell>
          <cell r="J2797">
            <v>0</v>
          </cell>
          <cell r="K2797">
            <v>1425838</v>
          </cell>
        </row>
        <row r="2798">
          <cell r="F2798">
            <v>15401047.949999999</v>
          </cell>
          <cell r="G2798">
            <v>0</v>
          </cell>
          <cell r="H2798">
            <v>15401047.949999999</v>
          </cell>
          <cell r="I2798">
            <v>0</v>
          </cell>
          <cell r="J2798">
            <v>15401047.949999999</v>
          </cell>
          <cell r="K2798">
            <v>13670991</v>
          </cell>
        </row>
        <row r="2799">
          <cell r="F2799">
            <v>13869219.140000001</v>
          </cell>
          <cell r="G2799">
            <v>0</v>
          </cell>
          <cell r="H2799">
            <v>13869219.140000001</v>
          </cell>
          <cell r="I2799">
            <v>0</v>
          </cell>
          <cell r="J2799">
            <v>13869219.140000001</v>
          </cell>
          <cell r="K2799">
            <v>13690815</v>
          </cell>
        </row>
        <row r="2800">
          <cell r="F2800">
            <v>13869219.140000001</v>
          </cell>
          <cell r="G2800">
            <v>0</v>
          </cell>
          <cell r="H2800">
            <v>13869219.140000001</v>
          </cell>
          <cell r="I2800">
            <v>0</v>
          </cell>
          <cell r="J2800">
            <v>13869219.140000001</v>
          </cell>
          <cell r="K2800">
            <v>13690815</v>
          </cell>
        </row>
        <row r="2801">
          <cell r="F2801">
            <v>252407561.88</v>
          </cell>
          <cell r="G2801">
            <v>0</v>
          </cell>
          <cell r="H2801">
            <v>252407561.88</v>
          </cell>
          <cell r="I2801">
            <v>0</v>
          </cell>
          <cell r="J2801">
            <v>252407561.88</v>
          </cell>
          <cell r="K2801">
            <v>199964913</v>
          </cell>
        </row>
        <row r="2802">
          <cell r="F2802">
            <v>-3799108.37</v>
          </cell>
          <cell r="G2802">
            <v>0</v>
          </cell>
          <cell r="H2802">
            <v>-3799108.37</v>
          </cell>
          <cell r="I2802">
            <v>0</v>
          </cell>
          <cell r="J2802">
            <v>-3799108.37</v>
          </cell>
          <cell r="K2802">
            <v>0</v>
          </cell>
        </row>
        <row r="2803">
          <cell r="F2803">
            <v>248608453.50999999</v>
          </cell>
          <cell r="G2803">
            <v>0</v>
          </cell>
          <cell r="H2803">
            <v>248608453.50999999</v>
          </cell>
          <cell r="I2803">
            <v>0</v>
          </cell>
          <cell r="J2803">
            <v>248608453.50999999</v>
          </cell>
          <cell r="K2803">
            <v>199964913</v>
          </cell>
        </row>
        <row r="2804">
          <cell r="F2804">
            <v>0</v>
          </cell>
          <cell r="G2804">
            <v>0</v>
          </cell>
          <cell r="H2804">
            <v>0</v>
          </cell>
          <cell r="I2804">
            <v>0</v>
          </cell>
          <cell r="J2804">
            <v>0</v>
          </cell>
          <cell r="K2804">
            <v>3144</v>
          </cell>
        </row>
        <row r="2805">
          <cell r="F2805">
            <v>0</v>
          </cell>
          <cell r="G2805">
            <v>0</v>
          </cell>
          <cell r="H2805">
            <v>0</v>
          </cell>
          <cell r="I2805">
            <v>0</v>
          </cell>
          <cell r="J2805">
            <v>0</v>
          </cell>
          <cell r="K2805">
            <v>3144</v>
          </cell>
        </row>
        <row r="2806">
          <cell r="F2806">
            <v>545179192.30000007</v>
          </cell>
          <cell r="G2806">
            <v>0</v>
          </cell>
          <cell r="H2806">
            <v>545179192.30000007</v>
          </cell>
          <cell r="I2806">
            <v>0</v>
          </cell>
          <cell r="J2806">
            <v>545179192.30000007</v>
          </cell>
          <cell r="K2806">
            <v>511239321</v>
          </cell>
        </row>
        <row r="2808">
          <cell r="F2808">
            <v>-14793450.460000001</v>
          </cell>
          <cell r="G2808">
            <v>0</v>
          </cell>
          <cell r="H2808">
            <v>-14793450.460000001</v>
          </cell>
          <cell r="I2808">
            <v>0</v>
          </cell>
          <cell r="J2808">
            <v>-14793450.460000001</v>
          </cell>
          <cell r="K2808">
            <v>-14020591</v>
          </cell>
        </row>
        <row r="2809">
          <cell r="F2809">
            <v>-14793450.460000001</v>
          </cell>
          <cell r="G2809">
            <v>0</v>
          </cell>
          <cell r="H2809">
            <v>-14793450.460000001</v>
          </cell>
          <cell r="I2809">
            <v>0</v>
          </cell>
          <cell r="J2809">
            <v>-14793450.460000001</v>
          </cell>
          <cell r="K2809">
            <v>-14020591</v>
          </cell>
        </row>
        <row r="2810">
          <cell r="F2810">
            <v>-3752307.09</v>
          </cell>
          <cell r="G2810">
            <v>0</v>
          </cell>
          <cell r="H2810">
            <v>-3752307.09</v>
          </cell>
          <cell r="I2810">
            <v>0</v>
          </cell>
          <cell r="J2810">
            <v>-3752307.09</v>
          </cell>
          <cell r="K2810">
            <v>-5272517</v>
          </cell>
        </row>
        <row r="2811">
          <cell r="F2811">
            <v>-3752307.09</v>
          </cell>
          <cell r="G2811">
            <v>0</v>
          </cell>
          <cell r="H2811">
            <v>-3752307.09</v>
          </cell>
          <cell r="I2811">
            <v>0</v>
          </cell>
          <cell r="J2811">
            <v>-3752307.09</v>
          </cell>
          <cell r="K2811">
            <v>-5272517</v>
          </cell>
        </row>
        <row r="2812">
          <cell r="F2812">
            <v>0</v>
          </cell>
          <cell r="G2812">
            <v>0</v>
          </cell>
          <cell r="H2812">
            <v>0</v>
          </cell>
          <cell r="I2812">
            <v>0</v>
          </cell>
          <cell r="J2812">
            <v>0</v>
          </cell>
          <cell r="K2812">
            <v>0</v>
          </cell>
        </row>
        <row r="2813">
          <cell r="F2813">
            <v>0</v>
          </cell>
          <cell r="G2813">
            <v>0</v>
          </cell>
          <cell r="H2813">
            <v>0</v>
          </cell>
          <cell r="I2813">
            <v>0</v>
          </cell>
          <cell r="J2813">
            <v>0</v>
          </cell>
          <cell r="K2813">
            <v>0</v>
          </cell>
        </row>
        <row r="2814">
          <cell r="F2814">
            <v>295310.65999999997</v>
          </cell>
          <cell r="G2814">
            <v>0</v>
          </cell>
          <cell r="H2814">
            <v>295310.65999999997</v>
          </cell>
          <cell r="I2814">
            <v>0</v>
          </cell>
          <cell r="J2814">
            <v>295310.65999999997</v>
          </cell>
          <cell r="K2814">
            <v>0</v>
          </cell>
        </row>
        <row r="2815">
          <cell r="F2815">
            <v>295310.65999999997</v>
          </cell>
          <cell r="G2815">
            <v>0</v>
          </cell>
          <cell r="H2815">
            <v>295310.65999999997</v>
          </cell>
          <cell r="I2815">
            <v>0</v>
          </cell>
          <cell r="J2815">
            <v>295310.65999999997</v>
          </cell>
          <cell r="K2815">
            <v>0</v>
          </cell>
        </row>
        <row r="2816">
          <cell r="F2816">
            <v>517.45000000000005</v>
          </cell>
          <cell r="G2816">
            <v>0</v>
          </cell>
          <cell r="H2816">
            <v>517.45000000000005</v>
          </cell>
          <cell r="I2816">
            <v>0</v>
          </cell>
          <cell r="J2816">
            <v>517.45000000000005</v>
          </cell>
          <cell r="K2816">
            <v>14282</v>
          </cell>
        </row>
        <row r="2817">
          <cell r="F2817">
            <v>517.45000000000005</v>
          </cell>
          <cell r="G2817">
            <v>0</v>
          </cell>
          <cell r="H2817">
            <v>517.45000000000005</v>
          </cell>
          <cell r="I2817">
            <v>0</v>
          </cell>
          <cell r="J2817">
            <v>517.45000000000005</v>
          </cell>
          <cell r="K2817">
            <v>14282</v>
          </cell>
        </row>
        <row r="2818">
          <cell r="F2818">
            <v>-142084.74</v>
          </cell>
          <cell r="G2818">
            <v>0</v>
          </cell>
          <cell r="H2818">
            <v>-142084.74</v>
          </cell>
          <cell r="I2818">
            <v>0</v>
          </cell>
          <cell r="J2818">
            <v>-142084.74</v>
          </cell>
          <cell r="K2818">
            <v>3555512</v>
          </cell>
        </row>
        <row r="2819">
          <cell r="F2819">
            <v>-142084.74</v>
          </cell>
          <cell r="G2819">
            <v>0</v>
          </cell>
          <cell r="H2819">
            <v>-142084.74</v>
          </cell>
          <cell r="I2819">
            <v>0</v>
          </cell>
          <cell r="J2819">
            <v>-142084.74</v>
          </cell>
          <cell r="K2819">
            <v>3555512</v>
          </cell>
        </row>
        <row r="2820">
          <cell r="F2820">
            <v>-631801.39</v>
          </cell>
          <cell r="G2820">
            <v>0</v>
          </cell>
          <cell r="H2820">
            <v>-631801.39</v>
          </cell>
          <cell r="I2820">
            <v>0</v>
          </cell>
          <cell r="J2820">
            <v>-631801.39</v>
          </cell>
          <cell r="K2820">
            <v>1730052</v>
          </cell>
        </row>
        <row r="2821">
          <cell r="F2821">
            <v>-631801.39</v>
          </cell>
          <cell r="G2821">
            <v>0</v>
          </cell>
          <cell r="H2821">
            <v>-631801.39</v>
          </cell>
          <cell r="I2821">
            <v>0</v>
          </cell>
          <cell r="J2821">
            <v>-631801.39</v>
          </cell>
          <cell r="K2821">
            <v>1730052</v>
          </cell>
        </row>
        <row r="2822">
          <cell r="F2822">
            <v>226964.91</v>
          </cell>
          <cell r="G2822">
            <v>0</v>
          </cell>
          <cell r="H2822">
            <v>226964.91</v>
          </cell>
          <cell r="I2822">
            <v>0</v>
          </cell>
          <cell r="J2822">
            <v>226964.91</v>
          </cell>
          <cell r="K2822">
            <v>178403</v>
          </cell>
        </row>
        <row r="2823">
          <cell r="F2823">
            <v>226964.91</v>
          </cell>
          <cell r="G2823">
            <v>0</v>
          </cell>
          <cell r="H2823">
            <v>226964.91</v>
          </cell>
          <cell r="I2823">
            <v>0</v>
          </cell>
          <cell r="J2823">
            <v>226964.91</v>
          </cell>
          <cell r="K2823">
            <v>178403</v>
          </cell>
        </row>
        <row r="2824">
          <cell r="F2824">
            <v>-49183807.25</v>
          </cell>
          <cell r="G2824">
            <v>0</v>
          </cell>
          <cell r="H2824">
            <v>-49183807.25</v>
          </cell>
          <cell r="I2824">
            <v>0</v>
          </cell>
          <cell r="J2824">
            <v>-49183807.25</v>
          </cell>
          <cell r="K2824">
            <v>52502642</v>
          </cell>
        </row>
        <row r="2825">
          <cell r="F2825">
            <v>-49183807.25</v>
          </cell>
          <cell r="G2825">
            <v>0</v>
          </cell>
          <cell r="H2825">
            <v>-49183807.25</v>
          </cell>
          <cell r="I2825">
            <v>0</v>
          </cell>
          <cell r="J2825">
            <v>-49183807.25</v>
          </cell>
          <cell r="K2825">
            <v>52502642</v>
          </cell>
        </row>
        <row r="2826">
          <cell r="F2826">
            <v>-67980657.909999996</v>
          </cell>
          <cell r="G2826">
            <v>0</v>
          </cell>
          <cell r="H2826">
            <v>-67980657.909999996</v>
          </cell>
          <cell r="I2826">
            <v>0</v>
          </cell>
          <cell r="J2826">
            <v>-67980657.909999996</v>
          </cell>
          <cell r="K2826">
            <v>38687783</v>
          </cell>
        </row>
        <row r="2828">
          <cell r="F2828">
            <v>-219516.79</v>
          </cell>
          <cell r="G2828">
            <v>0</v>
          </cell>
          <cell r="H2828">
            <v>-219516.79</v>
          </cell>
          <cell r="I2828">
            <v>0</v>
          </cell>
          <cell r="J2828">
            <v>-219516.79</v>
          </cell>
          <cell r="K2828">
            <v>-219517</v>
          </cell>
        </row>
        <row r="2829">
          <cell r="F2829">
            <v>-219516.79</v>
          </cell>
          <cell r="G2829">
            <v>0</v>
          </cell>
          <cell r="H2829">
            <v>-219516.79</v>
          </cell>
          <cell r="I2829">
            <v>0</v>
          </cell>
          <cell r="J2829">
            <v>-219516.79</v>
          </cell>
          <cell r="K2829">
            <v>-219517</v>
          </cell>
        </row>
        <row r="2830">
          <cell r="F2830">
            <v>-81469.03</v>
          </cell>
          <cell r="G2830">
            <v>0</v>
          </cell>
          <cell r="H2830">
            <v>-81469.03</v>
          </cell>
          <cell r="I2830">
            <v>0</v>
          </cell>
          <cell r="J2830">
            <v>-81469.03</v>
          </cell>
          <cell r="K2830">
            <v>-81469</v>
          </cell>
        </row>
        <row r="2831">
          <cell r="F2831">
            <v>690.97</v>
          </cell>
          <cell r="G2831">
            <v>0</v>
          </cell>
          <cell r="H2831">
            <v>690.97</v>
          </cell>
          <cell r="I2831">
            <v>0</v>
          </cell>
          <cell r="J2831">
            <v>690.97</v>
          </cell>
          <cell r="K2831">
            <v>691</v>
          </cell>
        </row>
        <row r="2832">
          <cell r="F2832">
            <v>-694.48</v>
          </cell>
          <cell r="G2832">
            <v>0</v>
          </cell>
          <cell r="H2832">
            <v>-694.48</v>
          </cell>
          <cell r="I2832">
            <v>0</v>
          </cell>
          <cell r="J2832">
            <v>-694.48</v>
          </cell>
          <cell r="K2832">
            <v>-694</v>
          </cell>
        </row>
        <row r="2833">
          <cell r="F2833">
            <v>-81472.539999999994</v>
          </cell>
          <cell r="G2833">
            <v>0</v>
          </cell>
          <cell r="H2833">
            <v>-81472.539999999994</v>
          </cell>
          <cell r="I2833">
            <v>0</v>
          </cell>
          <cell r="J2833">
            <v>-81472.539999999994</v>
          </cell>
          <cell r="K2833">
            <v>-81472</v>
          </cell>
        </row>
        <row r="2834">
          <cell r="F2834">
            <v>-300989.33</v>
          </cell>
          <cell r="G2834">
            <v>0</v>
          </cell>
          <cell r="H2834">
            <v>-300989.33</v>
          </cell>
          <cell r="I2834">
            <v>0</v>
          </cell>
          <cell r="J2834">
            <v>-300989.33</v>
          </cell>
          <cell r="K2834">
            <v>-300989</v>
          </cell>
        </row>
        <row r="2836">
          <cell r="F2836">
            <v>0</v>
          </cell>
          <cell r="G2836">
            <v>0</v>
          </cell>
          <cell r="H2836">
            <v>0</v>
          </cell>
          <cell r="I2836">
            <v>0</v>
          </cell>
          <cell r="J2836">
            <v>0</v>
          </cell>
          <cell r="K2836">
            <v>-200</v>
          </cell>
        </row>
        <row r="2837">
          <cell r="F2837">
            <v>0</v>
          </cell>
          <cell r="G2837">
            <v>0</v>
          </cell>
          <cell r="H2837">
            <v>0</v>
          </cell>
          <cell r="I2837">
            <v>0</v>
          </cell>
          <cell r="J2837">
            <v>0</v>
          </cell>
          <cell r="K2837">
            <v>-839540</v>
          </cell>
        </row>
        <row r="2838">
          <cell r="F2838">
            <v>0</v>
          </cell>
          <cell r="G2838">
            <v>0</v>
          </cell>
          <cell r="H2838">
            <v>0</v>
          </cell>
          <cell r="I2838">
            <v>0</v>
          </cell>
          <cell r="J2838">
            <v>0</v>
          </cell>
          <cell r="K2838">
            <v>-2374</v>
          </cell>
        </row>
        <row r="2839">
          <cell r="F2839">
            <v>0</v>
          </cell>
          <cell r="G2839">
            <v>0</v>
          </cell>
          <cell r="H2839">
            <v>0</v>
          </cell>
          <cell r="I2839">
            <v>0</v>
          </cell>
          <cell r="J2839">
            <v>0</v>
          </cell>
          <cell r="K2839">
            <v>-1169</v>
          </cell>
        </row>
        <row r="2840">
          <cell r="F2840">
            <v>0</v>
          </cell>
          <cell r="G2840">
            <v>0</v>
          </cell>
          <cell r="H2840">
            <v>0</v>
          </cell>
          <cell r="I2840">
            <v>0</v>
          </cell>
          <cell r="J2840">
            <v>0</v>
          </cell>
          <cell r="K2840">
            <v>-372673</v>
          </cell>
        </row>
        <row r="2841">
          <cell r="F2841">
            <v>0</v>
          </cell>
          <cell r="G2841">
            <v>0</v>
          </cell>
          <cell r="H2841">
            <v>0</v>
          </cell>
          <cell r="I2841">
            <v>0</v>
          </cell>
          <cell r="J2841">
            <v>0</v>
          </cell>
          <cell r="K2841">
            <v>-12687</v>
          </cell>
        </row>
        <row r="2842">
          <cell r="F2842">
            <v>0</v>
          </cell>
          <cell r="G2842">
            <v>0</v>
          </cell>
          <cell r="H2842">
            <v>0</v>
          </cell>
          <cell r="I2842">
            <v>0</v>
          </cell>
          <cell r="J2842">
            <v>0</v>
          </cell>
          <cell r="K2842">
            <v>-18897</v>
          </cell>
        </row>
        <row r="2843">
          <cell r="F2843">
            <v>-797.37</v>
          </cell>
          <cell r="G2843">
            <v>0</v>
          </cell>
          <cell r="H2843">
            <v>-797.37</v>
          </cell>
          <cell r="I2843">
            <v>0</v>
          </cell>
          <cell r="J2843">
            <v>-797.37</v>
          </cell>
          <cell r="K2843">
            <v>-1249</v>
          </cell>
        </row>
        <row r="2844">
          <cell r="F2844">
            <v>-451232.25</v>
          </cell>
          <cell r="G2844">
            <v>0</v>
          </cell>
          <cell r="H2844">
            <v>-451232.25</v>
          </cell>
          <cell r="I2844">
            <v>0</v>
          </cell>
          <cell r="J2844">
            <v>-451232.25</v>
          </cell>
          <cell r="K2844">
            <v>-324068</v>
          </cell>
        </row>
        <row r="2845">
          <cell r="F2845">
            <v>-128765.64</v>
          </cell>
          <cell r="G2845">
            <v>0</v>
          </cell>
          <cell r="H2845">
            <v>-128765.64</v>
          </cell>
          <cell r="I2845">
            <v>0</v>
          </cell>
          <cell r="J2845">
            <v>-128765.64</v>
          </cell>
          <cell r="K2845">
            <v>-202560</v>
          </cell>
        </row>
        <row r="2846">
          <cell r="F2846">
            <v>-5523.35</v>
          </cell>
          <cell r="G2846">
            <v>0</v>
          </cell>
          <cell r="H2846">
            <v>-5523.35</v>
          </cell>
          <cell r="I2846">
            <v>0</v>
          </cell>
          <cell r="J2846">
            <v>-5523.35</v>
          </cell>
          <cell r="K2846">
            <v>-3923</v>
          </cell>
        </row>
        <row r="2847">
          <cell r="F2847">
            <v>0</v>
          </cell>
          <cell r="G2847">
            <v>0</v>
          </cell>
          <cell r="H2847">
            <v>0</v>
          </cell>
          <cell r="I2847">
            <v>0</v>
          </cell>
          <cell r="J2847">
            <v>0</v>
          </cell>
          <cell r="K2847">
            <v>-3748</v>
          </cell>
        </row>
        <row r="2848">
          <cell r="F2848">
            <v>0</v>
          </cell>
          <cell r="G2848">
            <v>0</v>
          </cell>
          <cell r="H2848">
            <v>0</v>
          </cell>
          <cell r="I2848">
            <v>0</v>
          </cell>
          <cell r="J2848">
            <v>0</v>
          </cell>
          <cell r="K2848">
            <v>-113779</v>
          </cell>
        </row>
        <row r="2849">
          <cell r="F2849">
            <v>0</v>
          </cell>
          <cell r="G2849">
            <v>0</v>
          </cell>
          <cell r="H2849">
            <v>0</v>
          </cell>
          <cell r="I2849">
            <v>0</v>
          </cell>
          <cell r="J2849">
            <v>0</v>
          </cell>
          <cell r="K2849">
            <v>-586</v>
          </cell>
        </row>
        <row r="2850">
          <cell r="F2850">
            <v>-586318.61</v>
          </cell>
          <cell r="G2850">
            <v>0</v>
          </cell>
          <cell r="H2850">
            <v>-586318.61</v>
          </cell>
          <cell r="I2850">
            <v>0</v>
          </cell>
          <cell r="J2850">
            <v>-586318.61</v>
          </cell>
          <cell r="K2850">
            <v>-1897453</v>
          </cell>
        </row>
        <row r="2851">
          <cell r="F2851">
            <v>0</v>
          </cell>
          <cell r="G2851">
            <v>0</v>
          </cell>
          <cell r="H2851">
            <v>0</v>
          </cell>
          <cell r="I2851">
            <v>0</v>
          </cell>
          <cell r="J2851">
            <v>0</v>
          </cell>
          <cell r="K2851">
            <v>-63112664</v>
          </cell>
        </row>
        <row r="2852">
          <cell r="F2852">
            <v>0</v>
          </cell>
          <cell r="G2852">
            <v>0</v>
          </cell>
          <cell r="H2852">
            <v>0</v>
          </cell>
          <cell r="I2852">
            <v>0</v>
          </cell>
          <cell r="J2852">
            <v>0</v>
          </cell>
          <cell r="K2852">
            <v>-2878968</v>
          </cell>
        </row>
        <row r="2853">
          <cell r="F2853">
            <v>0</v>
          </cell>
          <cell r="G2853">
            <v>0</v>
          </cell>
          <cell r="H2853">
            <v>0</v>
          </cell>
          <cell r="I2853">
            <v>0</v>
          </cell>
          <cell r="J2853">
            <v>0</v>
          </cell>
          <cell r="K2853">
            <v>-943565</v>
          </cell>
        </row>
        <row r="2854">
          <cell r="F2854">
            <v>0</v>
          </cell>
          <cell r="G2854">
            <v>0</v>
          </cell>
          <cell r="H2854">
            <v>0</v>
          </cell>
          <cell r="I2854">
            <v>0</v>
          </cell>
          <cell r="J2854">
            <v>0</v>
          </cell>
          <cell r="K2854">
            <v>-675870</v>
          </cell>
        </row>
        <row r="2855">
          <cell r="F2855">
            <v>0</v>
          </cell>
          <cell r="G2855">
            <v>0</v>
          </cell>
          <cell r="H2855">
            <v>0</v>
          </cell>
          <cell r="I2855">
            <v>0</v>
          </cell>
          <cell r="J2855">
            <v>0</v>
          </cell>
          <cell r="K2855">
            <v>-46681</v>
          </cell>
        </row>
        <row r="2856">
          <cell r="F2856">
            <v>0</v>
          </cell>
          <cell r="G2856">
            <v>0</v>
          </cell>
          <cell r="H2856">
            <v>0</v>
          </cell>
          <cell r="I2856">
            <v>0</v>
          </cell>
          <cell r="J2856">
            <v>0</v>
          </cell>
          <cell r="K2856">
            <v>951100</v>
          </cell>
        </row>
        <row r="2857">
          <cell r="F2857">
            <v>0</v>
          </cell>
          <cell r="G2857">
            <v>0</v>
          </cell>
          <cell r="H2857">
            <v>0</v>
          </cell>
          <cell r="I2857">
            <v>0</v>
          </cell>
          <cell r="J2857">
            <v>0</v>
          </cell>
          <cell r="K2857">
            <v>-493904</v>
          </cell>
        </row>
        <row r="2858">
          <cell r="F2858">
            <v>0</v>
          </cell>
          <cell r="G2858">
            <v>0</v>
          </cell>
          <cell r="H2858">
            <v>0</v>
          </cell>
          <cell r="I2858">
            <v>0</v>
          </cell>
          <cell r="J2858">
            <v>0</v>
          </cell>
          <cell r="K2858">
            <v>-268340</v>
          </cell>
        </row>
        <row r="2859">
          <cell r="F2859">
            <v>0</v>
          </cell>
          <cell r="G2859">
            <v>0</v>
          </cell>
          <cell r="H2859">
            <v>0</v>
          </cell>
          <cell r="I2859">
            <v>0</v>
          </cell>
          <cell r="J2859">
            <v>0</v>
          </cell>
          <cell r="K2859">
            <v>-5475</v>
          </cell>
        </row>
        <row r="2860">
          <cell r="F2860">
            <v>0</v>
          </cell>
          <cell r="G2860">
            <v>0</v>
          </cell>
          <cell r="H2860">
            <v>0</v>
          </cell>
          <cell r="I2860">
            <v>0</v>
          </cell>
          <cell r="J2860">
            <v>0</v>
          </cell>
          <cell r="K2860">
            <v>-5247946</v>
          </cell>
        </row>
        <row r="2861">
          <cell r="F2861">
            <v>0</v>
          </cell>
          <cell r="G2861">
            <v>0</v>
          </cell>
          <cell r="H2861">
            <v>0</v>
          </cell>
          <cell r="I2861">
            <v>0</v>
          </cell>
          <cell r="J2861">
            <v>0</v>
          </cell>
          <cell r="K2861">
            <v>-112147</v>
          </cell>
        </row>
        <row r="2862">
          <cell r="F2862">
            <v>0</v>
          </cell>
          <cell r="G2862">
            <v>0</v>
          </cell>
          <cell r="H2862">
            <v>0</v>
          </cell>
          <cell r="I2862">
            <v>0</v>
          </cell>
          <cell r="J2862">
            <v>0</v>
          </cell>
          <cell r="K2862">
            <v>-4990</v>
          </cell>
        </row>
        <row r="2863">
          <cell r="F2863">
            <v>0</v>
          </cell>
          <cell r="G2863">
            <v>0</v>
          </cell>
          <cell r="H2863">
            <v>0</v>
          </cell>
          <cell r="I2863">
            <v>0</v>
          </cell>
          <cell r="J2863">
            <v>0</v>
          </cell>
          <cell r="K2863">
            <v>-1464723</v>
          </cell>
        </row>
        <row r="2864">
          <cell r="F2864">
            <v>0</v>
          </cell>
          <cell r="G2864">
            <v>0</v>
          </cell>
          <cell r="H2864">
            <v>0</v>
          </cell>
          <cell r="I2864">
            <v>0</v>
          </cell>
          <cell r="J2864">
            <v>0</v>
          </cell>
          <cell r="K2864">
            <v>-3182300</v>
          </cell>
        </row>
        <row r="2865">
          <cell r="F2865">
            <v>0</v>
          </cell>
          <cell r="G2865">
            <v>0</v>
          </cell>
          <cell r="H2865">
            <v>0</v>
          </cell>
          <cell r="I2865">
            <v>0</v>
          </cell>
          <cell r="J2865">
            <v>0</v>
          </cell>
          <cell r="K2865">
            <v>-198726</v>
          </cell>
        </row>
        <row r="2866">
          <cell r="F2866">
            <v>0</v>
          </cell>
          <cell r="G2866">
            <v>0</v>
          </cell>
          <cell r="H2866">
            <v>0</v>
          </cell>
          <cell r="I2866">
            <v>0</v>
          </cell>
          <cell r="J2866">
            <v>0</v>
          </cell>
          <cell r="K2866">
            <v>-2892</v>
          </cell>
        </row>
        <row r="2867">
          <cell r="F2867">
            <v>0</v>
          </cell>
          <cell r="G2867">
            <v>0</v>
          </cell>
          <cell r="H2867">
            <v>0</v>
          </cell>
          <cell r="I2867">
            <v>0</v>
          </cell>
          <cell r="J2867">
            <v>0</v>
          </cell>
          <cell r="K2867">
            <v>-1711586</v>
          </cell>
        </row>
        <row r="2868">
          <cell r="F2868">
            <v>0</v>
          </cell>
          <cell r="G2868">
            <v>0</v>
          </cell>
          <cell r="H2868">
            <v>0</v>
          </cell>
          <cell r="I2868">
            <v>0</v>
          </cell>
          <cell r="J2868">
            <v>0</v>
          </cell>
          <cell r="K2868">
            <v>-17730</v>
          </cell>
        </row>
        <row r="2869">
          <cell r="F2869">
            <v>0</v>
          </cell>
          <cell r="G2869">
            <v>0</v>
          </cell>
          <cell r="H2869">
            <v>0</v>
          </cell>
          <cell r="I2869">
            <v>0</v>
          </cell>
          <cell r="J2869">
            <v>0</v>
          </cell>
          <cell r="K2869">
            <v>-1784333</v>
          </cell>
        </row>
        <row r="2870">
          <cell r="F2870">
            <v>0</v>
          </cell>
          <cell r="G2870">
            <v>0</v>
          </cell>
          <cell r="H2870">
            <v>0</v>
          </cell>
          <cell r="I2870">
            <v>0</v>
          </cell>
          <cell r="J2870">
            <v>0</v>
          </cell>
          <cell r="K2870">
            <v>-30740</v>
          </cell>
        </row>
        <row r="2871">
          <cell r="F2871">
            <v>0</v>
          </cell>
          <cell r="G2871">
            <v>0</v>
          </cell>
          <cell r="H2871">
            <v>0</v>
          </cell>
          <cell r="I2871">
            <v>0</v>
          </cell>
          <cell r="J2871">
            <v>0</v>
          </cell>
          <cell r="K2871">
            <v>-24075</v>
          </cell>
        </row>
        <row r="2872">
          <cell r="F2872">
            <v>0</v>
          </cell>
          <cell r="G2872">
            <v>0</v>
          </cell>
          <cell r="H2872">
            <v>0</v>
          </cell>
          <cell r="I2872">
            <v>0</v>
          </cell>
          <cell r="J2872">
            <v>0</v>
          </cell>
          <cell r="K2872">
            <v>-550</v>
          </cell>
        </row>
        <row r="2873">
          <cell r="F2873">
            <v>0</v>
          </cell>
          <cell r="G2873">
            <v>0</v>
          </cell>
          <cell r="H2873">
            <v>0</v>
          </cell>
          <cell r="I2873">
            <v>0</v>
          </cell>
          <cell r="J2873">
            <v>0</v>
          </cell>
          <cell r="K2873">
            <v>-9310</v>
          </cell>
        </row>
        <row r="2874">
          <cell r="F2874">
            <v>0</v>
          </cell>
          <cell r="G2874">
            <v>0</v>
          </cell>
          <cell r="H2874">
            <v>0</v>
          </cell>
          <cell r="I2874">
            <v>0</v>
          </cell>
          <cell r="J2874">
            <v>0</v>
          </cell>
          <cell r="K2874">
            <v>-1126532</v>
          </cell>
        </row>
        <row r="2875">
          <cell r="F2875">
            <v>0</v>
          </cell>
          <cell r="G2875">
            <v>0</v>
          </cell>
          <cell r="H2875">
            <v>0</v>
          </cell>
          <cell r="I2875">
            <v>0</v>
          </cell>
          <cell r="J2875">
            <v>0</v>
          </cell>
          <cell r="K2875">
            <v>-10540</v>
          </cell>
        </row>
        <row r="2876">
          <cell r="F2876">
            <v>0</v>
          </cell>
          <cell r="G2876">
            <v>0</v>
          </cell>
          <cell r="H2876">
            <v>0</v>
          </cell>
          <cell r="I2876">
            <v>0</v>
          </cell>
          <cell r="J2876">
            <v>0</v>
          </cell>
          <cell r="K2876">
            <v>-1511654</v>
          </cell>
        </row>
        <row r="2877">
          <cell r="F2877">
            <v>0</v>
          </cell>
          <cell r="G2877">
            <v>0</v>
          </cell>
          <cell r="H2877">
            <v>0</v>
          </cell>
          <cell r="I2877">
            <v>0</v>
          </cell>
          <cell r="J2877">
            <v>0</v>
          </cell>
          <cell r="K2877">
            <v>-4750</v>
          </cell>
        </row>
        <row r="2878">
          <cell r="F2878">
            <v>68.94</v>
          </cell>
          <cell r="G2878">
            <v>0</v>
          </cell>
          <cell r="H2878">
            <v>68.94</v>
          </cell>
          <cell r="I2878">
            <v>0</v>
          </cell>
          <cell r="J2878">
            <v>68.94</v>
          </cell>
          <cell r="K2878">
            <v>0</v>
          </cell>
        </row>
        <row r="2879">
          <cell r="F2879">
            <v>-3094698.23</v>
          </cell>
          <cell r="G2879">
            <v>0</v>
          </cell>
          <cell r="H2879">
            <v>-3094698.23</v>
          </cell>
          <cell r="I2879">
            <v>0</v>
          </cell>
          <cell r="J2879">
            <v>-3094698.23</v>
          </cell>
          <cell r="K2879">
            <v>0</v>
          </cell>
        </row>
        <row r="2880">
          <cell r="F2880">
            <v>-7840070.7800000003</v>
          </cell>
          <cell r="G2880">
            <v>0</v>
          </cell>
          <cell r="H2880">
            <v>-7840070.7800000003</v>
          </cell>
          <cell r="I2880">
            <v>0</v>
          </cell>
          <cell r="J2880">
            <v>-7840070.7800000003</v>
          </cell>
          <cell r="K2880">
            <v>0</v>
          </cell>
        </row>
        <row r="2881">
          <cell r="F2881">
            <v>-1895930.79</v>
          </cell>
          <cell r="G2881">
            <v>0</v>
          </cell>
          <cell r="H2881">
            <v>-1895930.79</v>
          </cell>
          <cell r="I2881">
            <v>0</v>
          </cell>
          <cell r="J2881">
            <v>-1895930.79</v>
          </cell>
          <cell r="K2881">
            <v>0</v>
          </cell>
        </row>
        <row r="2882">
          <cell r="F2882">
            <v>-4900882.79</v>
          </cell>
          <cell r="G2882">
            <v>0</v>
          </cell>
          <cell r="H2882">
            <v>-4900882.79</v>
          </cell>
          <cell r="I2882">
            <v>0</v>
          </cell>
          <cell r="J2882">
            <v>-4900882.79</v>
          </cell>
          <cell r="K2882">
            <v>0</v>
          </cell>
        </row>
        <row r="2883">
          <cell r="F2883">
            <v>-32647903.829999998</v>
          </cell>
          <cell r="G2883">
            <v>0</v>
          </cell>
          <cell r="H2883">
            <v>-32647903.829999998</v>
          </cell>
          <cell r="I2883">
            <v>0</v>
          </cell>
          <cell r="J2883">
            <v>-32647903.829999998</v>
          </cell>
          <cell r="K2883">
            <v>-33095016</v>
          </cell>
        </row>
        <row r="2884">
          <cell r="F2884">
            <v>-906281.34</v>
          </cell>
          <cell r="G2884">
            <v>0</v>
          </cell>
          <cell r="H2884">
            <v>-906281.34</v>
          </cell>
          <cell r="I2884">
            <v>0</v>
          </cell>
          <cell r="J2884">
            <v>-906281.34</v>
          </cell>
          <cell r="K2884">
            <v>0</v>
          </cell>
        </row>
        <row r="2885">
          <cell r="F2885">
            <v>-610675.06999999995</v>
          </cell>
          <cell r="G2885">
            <v>0</v>
          </cell>
          <cell r="H2885">
            <v>-610675.06999999995</v>
          </cell>
          <cell r="I2885">
            <v>0</v>
          </cell>
          <cell r="J2885">
            <v>-610675.06999999995</v>
          </cell>
          <cell r="K2885">
            <v>-437570</v>
          </cell>
        </row>
        <row r="2886">
          <cell r="F2886">
            <v>-61860.31</v>
          </cell>
          <cell r="G2886">
            <v>0</v>
          </cell>
          <cell r="H2886">
            <v>-61860.31</v>
          </cell>
          <cell r="I2886">
            <v>0</v>
          </cell>
          <cell r="J2886">
            <v>-61860.31</v>
          </cell>
          <cell r="K2886">
            <v>-285</v>
          </cell>
        </row>
        <row r="2887">
          <cell r="F2887">
            <v>-688577.77</v>
          </cell>
          <cell r="G2887">
            <v>0</v>
          </cell>
          <cell r="H2887">
            <v>-688577.77</v>
          </cell>
          <cell r="I2887">
            <v>0</v>
          </cell>
          <cell r="J2887">
            <v>-688577.77</v>
          </cell>
          <cell r="K2887">
            <v>0</v>
          </cell>
        </row>
        <row r="2888">
          <cell r="F2888">
            <v>-2250</v>
          </cell>
          <cell r="G2888">
            <v>0</v>
          </cell>
          <cell r="H2888">
            <v>-2250</v>
          </cell>
          <cell r="I2888">
            <v>0</v>
          </cell>
          <cell r="J2888">
            <v>-2250</v>
          </cell>
          <cell r="K2888">
            <v>-1750</v>
          </cell>
        </row>
        <row r="2889">
          <cell r="F2889">
            <v>-493247.53</v>
          </cell>
          <cell r="G2889">
            <v>0</v>
          </cell>
          <cell r="H2889">
            <v>-493247.53</v>
          </cell>
          <cell r="I2889">
            <v>0</v>
          </cell>
          <cell r="J2889">
            <v>-493247.53</v>
          </cell>
          <cell r="K2889">
            <v>-320807</v>
          </cell>
        </row>
        <row r="2890">
          <cell r="F2890">
            <v>-1750</v>
          </cell>
          <cell r="G2890">
            <v>0</v>
          </cell>
          <cell r="H2890">
            <v>-1750</v>
          </cell>
          <cell r="I2890">
            <v>0</v>
          </cell>
          <cell r="J2890">
            <v>-1750</v>
          </cell>
          <cell r="K2890">
            <v>0</v>
          </cell>
        </row>
        <row r="2891">
          <cell r="F2891">
            <v>-3124211.68</v>
          </cell>
          <cell r="G2891">
            <v>0</v>
          </cell>
          <cell r="H2891">
            <v>-3124211.68</v>
          </cell>
          <cell r="I2891">
            <v>0</v>
          </cell>
          <cell r="J2891">
            <v>-3124211.68</v>
          </cell>
          <cell r="K2891">
            <v>-2954098</v>
          </cell>
        </row>
        <row r="2892">
          <cell r="F2892">
            <v>-991173.46</v>
          </cell>
          <cell r="G2892">
            <v>0</v>
          </cell>
          <cell r="H2892">
            <v>-991173.46</v>
          </cell>
          <cell r="I2892">
            <v>0</v>
          </cell>
          <cell r="J2892">
            <v>-991173.46</v>
          </cell>
          <cell r="K2892">
            <v>0</v>
          </cell>
        </row>
        <row r="2893">
          <cell r="F2893">
            <v>-782265.03</v>
          </cell>
          <cell r="G2893">
            <v>0</v>
          </cell>
          <cell r="H2893">
            <v>-782265.03</v>
          </cell>
          <cell r="I2893">
            <v>0</v>
          </cell>
          <cell r="J2893">
            <v>-782265.03</v>
          </cell>
          <cell r="K2893">
            <v>0</v>
          </cell>
        </row>
        <row r="2894">
          <cell r="F2894">
            <v>-142504.38</v>
          </cell>
          <cell r="G2894">
            <v>0</v>
          </cell>
          <cell r="H2894">
            <v>-142504.38</v>
          </cell>
          <cell r="I2894">
            <v>0</v>
          </cell>
          <cell r="J2894">
            <v>-142504.38</v>
          </cell>
          <cell r="K2894">
            <v>0</v>
          </cell>
        </row>
        <row r="2895">
          <cell r="F2895">
            <v>-383737.49</v>
          </cell>
          <cell r="G2895">
            <v>0</v>
          </cell>
          <cell r="H2895">
            <v>-383737.49</v>
          </cell>
          <cell r="I2895">
            <v>0</v>
          </cell>
          <cell r="J2895">
            <v>-383737.49</v>
          </cell>
          <cell r="K2895">
            <v>0</v>
          </cell>
        </row>
        <row r="2896">
          <cell r="F2896">
            <v>-21031.26</v>
          </cell>
          <cell r="G2896">
            <v>0</v>
          </cell>
          <cell r="H2896">
            <v>-21031.26</v>
          </cell>
          <cell r="I2896">
            <v>0</v>
          </cell>
          <cell r="J2896">
            <v>-21031.26</v>
          </cell>
          <cell r="K2896">
            <v>0</v>
          </cell>
        </row>
        <row r="2897">
          <cell r="F2897">
            <v>-326155.03000000003</v>
          </cell>
          <cell r="G2897">
            <v>0</v>
          </cell>
          <cell r="H2897">
            <v>-326155.03000000003</v>
          </cell>
          <cell r="I2897">
            <v>0</v>
          </cell>
          <cell r="J2897">
            <v>-326155.03000000003</v>
          </cell>
          <cell r="K2897">
            <v>0</v>
          </cell>
        </row>
        <row r="2898">
          <cell r="F2898">
            <v>-782171.09</v>
          </cell>
          <cell r="G2898">
            <v>0</v>
          </cell>
          <cell r="H2898">
            <v>-782171.09</v>
          </cell>
          <cell r="I2898">
            <v>0</v>
          </cell>
          <cell r="J2898">
            <v>-782171.09</v>
          </cell>
          <cell r="K2898">
            <v>0</v>
          </cell>
        </row>
        <row r="2899">
          <cell r="F2899">
            <v>-141375.03</v>
          </cell>
          <cell r="G2899">
            <v>0</v>
          </cell>
          <cell r="H2899">
            <v>-141375.03</v>
          </cell>
          <cell r="I2899">
            <v>0</v>
          </cell>
          <cell r="J2899">
            <v>-141375.03</v>
          </cell>
          <cell r="K2899">
            <v>0</v>
          </cell>
        </row>
        <row r="2900">
          <cell r="F2900">
            <v>-21559.43</v>
          </cell>
          <cell r="G2900">
            <v>0</v>
          </cell>
          <cell r="H2900">
            <v>-21559.43</v>
          </cell>
          <cell r="I2900">
            <v>0</v>
          </cell>
          <cell r="J2900">
            <v>-21559.43</v>
          </cell>
          <cell r="K2900">
            <v>0</v>
          </cell>
        </row>
        <row r="2901">
          <cell r="F2901">
            <v>-20664.169999999998</v>
          </cell>
          <cell r="G2901">
            <v>0</v>
          </cell>
          <cell r="H2901">
            <v>-20664.169999999998</v>
          </cell>
          <cell r="I2901">
            <v>0</v>
          </cell>
          <cell r="J2901">
            <v>-20664.169999999998</v>
          </cell>
          <cell r="K2901">
            <v>0</v>
          </cell>
        </row>
        <row r="2902">
          <cell r="F2902">
            <v>-1351500.05</v>
          </cell>
          <cell r="G2902">
            <v>0</v>
          </cell>
          <cell r="H2902">
            <v>-1351500.05</v>
          </cell>
          <cell r="I2902">
            <v>0</v>
          </cell>
          <cell r="J2902">
            <v>-1351500.05</v>
          </cell>
          <cell r="K2902">
            <v>-653321</v>
          </cell>
        </row>
        <row r="2903">
          <cell r="F2903">
            <v>-190453.18</v>
          </cell>
          <cell r="G2903">
            <v>0</v>
          </cell>
          <cell r="H2903">
            <v>-190453.18</v>
          </cell>
          <cell r="I2903">
            <v>0</v>
          </cell>
          <cell r="J2903">
            <v>-190453.18</v>
          </cell>
          <cell r="K2903">
            <v>-198848</v>
          </cell>
        </row>
        <row r="2904">
          <cell r="F2904">
            <v>-276122.78000000003</v>
          </cell>
          <cell r="G2904">
            <v>0</v>
          </cell>
          <cell r="H2904">
            <v>-276122.78000000003</v>
          </cell>
          <cell r="I2904">
            <v>0</v>
          </cell>
          <cell r="J2904">
            <v>-276122.78000000003</v>
          </cell>
          <cell r="K2904">
            <v>-169982</v>
          </cell>
        </row>
        <row r="2905">
          <cell r="F2905">
            <v>-20303.650000000001</v>
          </cell>
          <cell r="G2905">
            <v>0</v>
          </cell>
          <cell r="H2905">
            <v>-20303.650000000001</v>
          </cell>
          <cell r="I2905">
            <v>0</v>
          </cell>
          <cell r="J2905">
            <v>-20303.650000000001</v>
          </cell>
          <cell r="K2905">
            <v>0</v>
          </cell>
        </row>
        <row r="2906">
          <cell r="F2906">
            <v>-10036.469999999999</v>
          </cell>
          <cell r="G2906">
            <v>0</v>
          </cell>
          <cell r="H2906">
            <v>-10036.469999999999</v>
          </cell>
          <cell r="I2906">
            <v>0</v>
          </cell>
          <cell r="J2906">
            <v>-10036.469999999999</v>
          </cell>
          <cell r="K2906">
            <v>0</v>
          </cell>
        </row>
        <row r="2907">
          <cell r="F2907">
            <v>-23282.44</v>
          </cell>
          <cell r="G2907">
            <v>0</v>
          </cell>
          <cell r="H2907">
            <v>-23282.44</v>
          </cell>
          <cell r="I2907">
            <v>0</v>
          </cell>
          <cell r="J2907">
            <v>-23282.44</v>
          </cell>
          <cell r="K2907">
            <v>0</v>
          </cell>
        </row>
        <row r="2908">
          <cell r="F2908">
            <v>-16512.84</v>
          </cell>
          <cell r="G2908">
            <v>0</v>
          </cell>
          <cell r="H2908">
            <v>-16512.84</v>
          </cell>
          <cell r="I2908">
            <v>0</v>
          </cell>
          <cell r="J2908">
            <v>-16512.84</v>
          </cell>
          <cell r="K2908">
            <v>0</v>
          </cell>
        </row>
        <row r="2909">
          <cell r="F2909">
            <v>-66030.83</v>
          </cell>
          <cell r="G2909">
            <v>0</v>
          </cell>
          <cell r="H2909">
            <v>-66030.83</v>
          </cell>
          <cell r="I2909">
            <v>0</v>
          </cell>
          <cell r="J2909">
            <v>-66030.83</v>
          </cell>
          <cell r="K2909">
            <v>0</v>
          </cell>
        </row>
        <row r="2910">
          <cell r="F2910">
            <v>-332.27</v>
          </cell>
          <cell r="G2910">
            <v>0</v>
          </cell>
          <cell r="H2910">
            <v>-332.27</v>
          </cell>
          <cell r="I2910">
            <v>0</v>
          </cell>
          <cell r="J2910">
            <v>-332.27</v>
          </cell>
          <cell r="K2910">
            <v>0</v>
          </cell>
        </row>
        <row r="2911">
          <cell r="F2911">
            <v>-20622.84</v>
          </cell>
          <cell r="G2911">
            <v>0</v>
          </cell>
          <cell r="H2911">
            <v>-20622.84</v>
          </cell>
          <cell r="I2911">
            <v>0</v>
          </cell>
          <cell r="J2911">
            <v>-20622.84</v>
          </cell>
          <cell r="K2911">
            <v>0</v>
          </cell>
        </row>
        <row r="2912">
          <cell r="F2912">
            <v>-9605.4500000000007</v>
          </cell>
          <cell r="G2912">
            <v>0</v>
          </cell>
          <cell r="H2912">
            <v>-9605.4500000000007</v>
          </cell>
          <cell r="I2912">
            <v>0</v>
          </cell>
          <cell r="J2912">
            <v>-9605.4500000000007</v>
          </cell>
          <cell r="K2912">
            <v>0</v>
          </cell>
        </row>
        <row r="2913">
          <cell r="F2913">
            <v>-23349.57</v>
          </cell>
          <cell r="G2913">
            <v>0</v>
          </cell>
          <cell r="H2913">
            <v>-23349.57</v>
          </cell>
          <cell r="I2913">
            <v>0</v>
          </cell>
          <cell r="J2913">
            <v>-23349.57</v>
          </cell>
          <cell r="K2913">
            <v>0</v>
          </cell>
        </row>
        <row r="2914">
          <cell r="F2914">
            <v>-16606.91</v>
          </cell>
          <cell r="G2914">
            <v>0</v>
          </cell>
          <cell r="H2914">
            <v>-16606.91</v>
          </cell>
          <cell r="I2914">
            <v>0</v>
          </cell>
          <cell r="J2914">
            <v>-16606.91</v>
          </cell>
          <cell r="K2914">
            <v>0</v>
          </cell>
        </row>
        <row r="2915">
          <cell r="F2915">
            <v>102.97</v>
          </cell>
          <cell r="G2915">
            <v>0</v>
          </cell>
          <cell r="H2915">
            <v>102.97</v>
          </cell>
          <cell r="I2915">
            <v>0</v>
          </cell>
          <cell r="J2915">
            <v>102.97</v>
          </cell>
          <cell r="K2915">
            <v>0</v>
          </cell>
        </row>
        <row r="2916">
          <cell r="F2916">
            <v>-86260.19</v>
          </cell>
          <cell r="G2916">
            <v>0</v>
          </cell>
          <cell r="H2916">
            <v>-86260.19</v>
          </cell>
          <cell r="I2916">
            <v>0</v>
          </cell>
          <cell r="J2916">
            <v>-86260.19</v>
          </cell>
          <cell r="K2916">
            <v>-34285</v>
          </cell>
        </row>
        <row r="2917">
          <cell r="F2917">
            <v>-3331.06</v>
          </cell>
          <cell r="G2917">
            <v>0</v>
          </cell>
          <cell r="H2917">
            <v>-3331.06</v>
          </cell>
          <cell r="I2917">
            <v>0</v>
          </cell>
          <cell r="J2917">
            <v>-3331.06</v>
          </cell>
          <cell r="K2917">
            <v>0</v>
          </cell>
        </row>
        <row r="2918">
          <cell r="F2918">
            <v>-24025.5</v>
          </cell>
          <cell r="G2918">
            <v>0</v>
          </cell>
          <cell r="H2918">
            <v>-24025.5</v>
          </cell>
          <cell r="I2918">
            <v>0</v>
          </cell>
          <cell r="J2918">
            <v>-24025.5</v>
          </cell>
          <cell r="K2918">
            <v>0</v>
          </cell>
        </row>
        <row r="2919">
          <cell r="F2919">
            <v>-4167.58</v>
          </cell>
          <cell r="G2919">
            <v>0</v>
          </cell>
          <cell r="H2919">
            <v>-4167.58</v>
          </cell>
          <cell r="I2919">
            <v>0</v>
          </cell>
          <cell r="J2919">
            <v>-4167.58</v>
          </cell>
          <cell r="K2919">
            <v>0</v>
          </cell>
        </row>
        <row r="2920">
          <cell r="F2920">
            <v>-589389.32999999996</v>
          </cell>
          <cell r="G2920">
            <v>0</v>
          </cell>
          <cell r="H2920">
            <v>-589389.32999999996</v>
          </cell>
          <cell r="I2920">
            <v>0</v>
          </cell>
          <cell r="J2920">
            <v>-589389.32999999996</v>
          </cell>
          <cell r="K2920">
            <v>-947886</v>
          </cell>
        </row>
        <row r="2921">
          <cell r="F2921">
            <v>-75188.33</v>
          </cell>
          <cell r="G2921">
            <v>0</v>
          </cell>
          <cell r="H2921">
            <v>-75188.33</v>
          </cell>
          <cell r="I2921">
            <v>0</v>
          </cell>
          <cell r="J2921">
            <v>-75188.33</v>
          </cell>
          <cell r="K2921">
            <v>-35376</v>
          </cell>
        </row>
        <row r="2922">
          <cell r="F2922">
            <v>-202471.4</v>
          </cell>
          <cell r="G2922">
            <v>0</v>
          </cell>
          <cell r="H2922">
            <v>-202471.4</v>
          </cell>
          <cell r="I2922">
            <v>0</v>
          </cell>
          <cell r="J2922">
            <v>-202471.4</v>
          </cell>
          <cell r="K2922">
            <v>-82525</v>
          </cell>
        </row>
        <row r="2923">
          <cell r="F2923">
            <v>-13546.61</v>
          </cell>
          <cell r="G2923">
            <v>0</v>
          </cell>
          <cell r="H2923">
            <v>-13546.61</v>
          </cell>
          <cell r="I2923">
            <v>0</v>
          </cell>
          <cell r="J2923">
            <v>-13546.61</v>
          </cell>
          <cell r="K2923">
            <v>-6756</v>
          </cell>
        </row>
        <row r="2924">
          <cell r="F2924">
            <v>-133289.5</v>
          </cell>
          <cell r="G2924">
            <v>0</v>
          </cell>
          <cell r="H2924">
            <v>-133289.5</v>
          </cell>
          <cell r="I2924">
            <v>0</v>
          </cell>
          <cell r="J2924">
            <v>-133289.5</v>
          </cell>
          <cell r="K2924">
            <v>-51222</v>
          </cell>
        </row>
        <row r="2925">
          <cell r="F2925">
            <v>-8975.16</v>
          </cell>
          <cell r="G2925">
            <v>0</v>
          </cell>
          <cell r="H2925">
            <v>-8975.16</v>
          </cell>
          <cell r="I2925">
            <v>0</v>
          </cell>
          <cell r="J2925">
            <v>-8975.16</v>
          </cell>
          <cell r="K2925">
            <v>-4562</v>
          </cell>
        </row>
        <row r="2926">
          <cell r="F2926">
            <v>-158404.73000000001</v>
          </cell>
          <cell r="G2926">
            <v>0</v>
          </cell>
          <cell r="H2926">
            <v>-158404.73000000001</v>
          </cell>
          <cell r="I2926">
            <v>0</v>
          </cell>
          <cell r="J2926">
            <v>-158404.73000000001</v>
          </cell>
          <cell r="K2926">
            <v>-69879</v>
          </cell>
        </row>
        <row r="2927">
          <cell r="F2927">
            <v>-3356616.47</v>
          </cell>
          <cell r="G2927">
            <v>0</v>
          </cell>
          <cell r="H2927">
            <v>-3356616.47</v>
          </cell>
          <cell r="I2927">
            <v>0</v>
          </cell>
          <cell r="J2927">
            <v>-3356616.47</v>
          </cell>
          <cell r="K2927">
            <v>-1338383</v>
          </cell>
        </row>
        <row r="2928">
          <cell r="F2928">
            <v>-44443.4</v>
          </cell>
          <cell r="G2928">
            <v>0</v>
          </cell>
          <cell r="H2928">
            <v>-44443.4</v>
          </cell>
          <cell r="I2928">
            <v>0</v>
          </cell>
          <cell r="J2928">
            <v>-44443.4</v>
          </cell>
          <cell r="K2928">
            <v>-15038</v>
          </cell>
        </row>
        <row r="2929">
          <cell r="F2929">
            <v>-1392159.27</v>
          </cell>
          <cell r="G2929">
            <v>0</v>
          </cell>
          <cell r="H2929">
            <v>-1392159.27</v>
          </cell>
          <cell r="I2929">
            <v>0</v>
          </cell>
          <cell r="J2929">
            <v>-1392159.27</v>
          </cell>
          <cell r="K2929">
            <v>-707223</v>
          </cell>
        </row>
        <row r="2930">
          <cell r="F2930">
            <v>-6641.67</v>
          </cell>
          <cell r="G2930">
            <v>0</v>
          </cell>
          <cell r="H2930">
            <v>-6641.67</v>
          </cell>
          <cell r="I2930">
            <v>0</v>
          </cell>
          <cell r="J2930">
            <v>-6641.67</v>
          </cell>
          <cell r="K2930">
            <v>0</v>
          </cell>
        </row>
        <row r="2931">
          <cell r="F2931">
            <v>-85698.37</v>
          </cell>
          <cell r="G2931">
            <v>0</v>
          </cell>
          <cell r="H2931">
            <v>-85698.37</v>
          </cell>
          <cell r="I2931">
            <v>0</v>
          </cell>
          <cell r="J2931">
            <v>-85698.37</v>
          </cell>
          <cell r="K2931">
            <v>-31490</v>
          </cell>
        </row>
        <row r="2932">
          <cell r="F2932">
            <v>-73393.19</v>
          </cell>
          <cell r="G2932">
            <v>0</v>
          </cell>
          <cell r="H2932">
            <v>-73393.19</v>
          </cell>
          <cell r="I2932">
            <v>0</v>
          </cell>
          <cell r="J2932">
            <v>-73393.19</v>
          </cell>
          <cell r="K2932">
            <v>-2700</v>
          </cell>
        </row>
        <row r="2933">
          <cell r="F2933">
            <v>0</v>
          </cell>
          <cell r="G2933">
            <v>0</v>
          </cell>
          <cell r="H2933">
            <v>0</v>
          </cell>
          <cell r="I2933">
            <v>0</v>
          </cell>
          <cell r="J2933">
            <v>0</v>
          </cell>
          <cell r="K2933">
            <v>-209178</v>
          </cell>
        </row>
        <row r="2934">
          <cell r="F2934">
            <v>0</v>
          </cell>
          <cell r="G2934">
            <v>0</v>
          </cell>
          <cell r="H2934">
            <v>0</v>
          </cell>
          <cell r="I2934">
            <v>0</v>
          </cell>
          <cell r="J2934">
            <v>0</v>
          </cell>
          <cell r="K2934">
            <v>-231747</v>
          </cell>
        </row>
        <row r="2935">
          <cell r="F2935">
            <v>0</v>
          </cell>
          <cell r="G2935">
            <v>0</v>
          </cell>
          <cell r="H2935">
            <v>0</v>
          </cell>
          <cell r="I2935">
            <v>0</v>
          </cell>
          <cell r="J2935">
            <v>0</v>
          </cell>
          <cell r="K2935">
            <v>-857</v>
          </cell>
        </row>
        <row r="2936">
          <cell r="F2936">
            <v>0</v>
          </cell>
          <cell r="G2936">
            <v>0</v>
          </cell>
          <cell r="H2936">
            <v>0</v>
          </cell>
          <cell r="I2936">
            <v>0</v>
          </cell>
          <cell r="J2936">
            <v>0</v>
          </cell>
          <cell r="K2936">
            <v>-72334</v>
          </cell>
        </row>
        <row r="2937">
          <cell r="F2937">
            <v>0</v>
          </cell>
          <cell r="G2937">
            <v>0</v>
          </cell>
          <cell r="H2937">
            <v>0</v>
          </cell>
          <cell r="I2937">
            <v>0</v>
          </cell>
          <cell r="J2937">
            <v>0</v>
          </cell>
          <cell r="K2937">
            <v>-213</v>
          </cell>
        </row>
        <row r="2938">
          <cell r="F2938">
            <v>0</v>
          </cell>
          <cell r="G2938">
            <v>0</v>
          </cell>
          <cell r="H2938">
            <v>0</v>
          </cell>
          <cell r="I2938">
            <v>0</v>
          </cell>
          <cell r="J2938">
            <v>0</v>
          </cell>
          <cell r="K2938">
            <v>-10090</v>
          </cell>
        </row>
        <row r="2939">
          <cell r="F2939">
            <v>-62653.5</v>
          </cell>
          <cell r="G2939">
            <v>0</v>
          </cell>
          <cell r="H2939">
            <v>-62653.5</v>
          </cell>
          <cell r="I2939">
            <v>0</v>
          </cell>
          <cell r="J2939">
            <v>-62653.5</v>
          </cell>
          <cell r="K2939">
            <v>-65132</v>
          </cell>
        </row>
        <row r="2940">
          <cell r="F2940">
            <v>0</v>
          </cell>
          <cell r="G2940">
            <v>0</v>
          </cell>
          <cell r="H2940">
            <v>0</v>
          </cell>
          <cell r="I2940">
            <v>0</v>
          </cell>
          <cell r="J2940">
            <v>0</v>
          </cell>
          <cell r="K2940">
            <v>-1497</v>
          </cell>
        </row>
        <row r="2941">
          <cell r="F2941">
            <v>-841763.58</v>
          </cell>
          <cell r="G2941">
            <v>0</v>
          </cell>
          <cell r="H2941">
            <v>-841763.58</v>
          </cell>
          <cell r="I2941">
            <v>0</v>
          </cell>
          <cell r="J2941">
            <v>-841763.58</v>
          </cell>
          <cell r="K2941">
            <v>-468102</v>
          </cell>
        </row>
        <row r="2942">
          <cell r="F2942">
            <v>-2651926.33</v>
          </cell>
          <cell r="G2942">
            <v>0</v>
          </cell>
          <cell r="H2942">
            <v>-2651926.33</v>
          </cell>
          <cell r="I2942">
            <v>0</v>
          </cell>
          <cell r="J2942">
            <v>-2651926.33</v>
          </cell>
          <cell r="K2942">
            <v>-1340453</v>
          </cell>
        </row>
        <row r="2943">
          <cell r="F2943">
            <v>-514343.08</v>
          </cell>
          <cell r="G2943">
            <v>0</v>
          </cell>
          <cell r="H2943">
            <v>-514343.08</v>
          </cell>
          <cell r="I2943">
            <v>0</v>
          </cell>
          <cell r="J2943">
            <v>-514343.08</v>
          </cell>
          <cell r="K2943">
            <v>-204814</v>
          </cell>
        </row>
        <row r="2944">
          <cell r="F2944">
            <v>-1204</v>
          </cell>
          <cell r="G2944">
            <v>0</v>
          </cell>
          <cell r="H2944">
            <v>-1204</v>
          </cell>
          <cell r="I2944">
            <v>0</v>
          </cell>
          <cell r="J2944">
            <v>-1204</v>
          </cell>
          <cell r="K2944">
            <v>-338</v>
          </cell>
        </row>
        <row r="2945">
          <cell r="F2945">
            <v>-140460.48000000001</v>
          </cell>
          <cell r="G2945">
            <v>0</v>
          </cell>
          <cell r="H2945">
            <v>-140460.48000000001</v>
          </cell>
          <cell r="I2945">
            <v>0</v>
          </cell>
          <cell r="J2945">
            <v>-140460.48000000001</v>
          </cell>
          <cell r="K2945">
            <v>-22442</v>
          </cell>
        </row>
        <row r="2946">
          <cell r="F2946">
            <v>-11860</v>
          </cell>
          <cell r="G2946">
            <v>0</v>
          </cell>
          <cell r="H2946">
            <v>-11860</v>
          </cell>
          <cell r="I2946">
            <v>0</v>
          </cell>
          <cell r="J2946">
            <v>-11860</v>
          </cell>
          <cell r="K2946">
            <v>-24261</v>
          </cell>
        </row>
        <row r="2947">
          <cell r="F2947">
            <v>-293427.49</v>
          </cell>
          <cell r="G2947">
            <v>0</v>
          </cell>
          <cell r="H2947">
            <v>-293427.49</v>
          </cell>
          <cell r="I2947">
            <v>0</v>
          </cell>
          <cell r="J2947">
            <v>-293427.49</v>
          </cell>
          <cell r="K2947">
            <v>-439754</v>
          </cell>
        </row>
        <row r="2948">
          <cell r="F2948">
            <v>-6881.38</v>
          </cell>
          <cell r="G2948">
            <v>0</v>
          </cell>
          <cell r="H2948">
            <v>-6881.38</v>
          </cell>
          <cell r="I2948">
            <v>0</v>
          </cell>
          <cell r="J2948">
            <v>-6881.38</v>
          </cell>
          <cell r="K2948">
            <v>-24377</v>
          </cell>
        </row>
        <row r="2949">
          <cell r="F2949">
            <v>42320.36</v>
          </cell>
          <cell r="G2949">
            <v>0</v>
          </cell>
          <cell r="H2949">
            <v>42320.36</v>
          </cell>
          <cell r="I2949">
            <v>0</v>
          </cell>
          <cell r="J2949">
            <v>42320.36</v>
          </cell>
          <cell r="K2949">
            <v>0</v>
          </cell>
        </row>
        <row r="2950">
          <cell r="F2950">
            <v>-28489.57</v>
          </cell>
          <cell r="G2950">
            <v>0</v>
          </cell>
          <cell r="H2950">
            <v>-28489.57</v>
          </cell>
          <cell r="I2950">
            <v>0</v>
          </cell>
          <cell r="J2950">
            <v>-28489.57</v>
          </cell>
          <cell r="K2950">
            <v>-22546</v>
          </cell>
        </row>
        <row r="2951">
          <cell r="F2951">
            <v>-1373864.88</v>
          </cell>
          <cell r="G2951">
            <v>0</v>
          </cell>
          <cell r="H2951">
            <v>-1373864.88</v>
          </cell>
          <cell r="I2951">
            <v>0</v>
          </cell>
          <cell r="J2951">
            <v>-1373864.88</v>
          </cell>
          <cell r="K2951">
            <v>-549925</v>
          </cell>
        </row>
        <row r="2952">
          <cell r="F2952">
            <v>0</v>
          </cell>
          <cell r="G2952">
            <v>0</v>
          </cell>
          <cell r="H2952">
            <v>0</v>
          </cell>
          <cell r="I2952">
            <v>0</v>
          </cell>
          <cell r="J2952">
            <v>0</v>
          </cell>
          <cell r="K2952">
            <v>-8000</v>
          </cell>
        </row>
        <row r="2953">
          <cell r="F2953">
            <v>0</v>
          </cell>
          <cell r="G2953">
            <v>0</v>
          </cell>
          <cell r="H2953">
            <v>0</v>
          </cell>
          <cell r="I2953">
            <v>0</v>
          </cell>
          <cell r="J2953">
            <v>0</v>
          </cell>
          <cell r="K2953">
            <v>-190</v>
          </cell>
        </row>
        <row r="2954">
          <cell r="F2954">
            <v>988624.97</v>
          </cell>
          <cell r="G2954">
            <v>0</v>
          </cell>
          <cell r="H2954">
            <v>988624.97</v>
          </cell>
          <cell r="I2954">
            <v>0</v>
          </cell>
          <cell r="J2954">
            <v>988624.97</v>
          </cell>
          <cell r="K2954">
            <v>859560</v>
          </cell>
        </row>
        <row r="2955">
          <cell r="F2955">
            <v>115581.64</v>
          </cell>
          <cell r="G2955">
            <v>0</v>
          </cell>
          <cell r="H2955">
            <v>115581.64</v>
          </cell>
          <cell r="I2955">
            <v>0</v>
          </cell>
          <cell r="J2955">
            <v>115581.64</v>
          </cell>
          <cell r="K2955">
            <v>0</v>
          </cell>
        </row>
        <row r="2956">
          <cell r="F2956">
            <v>745694.08</v>
          </cell>
          <cell r="G2956">
            <v>0</v>
          </cell>
          <cell r="H2956">
            <v>745694.08</v>
          </cell>
          <cell r="I2956">
            <v>0</v>
          </cell>
          <cell r="J2956">
            <v>745694.08</v>
          </cell>
          <cell r="K2956">
            <v>0</v>
          </cell>
        </row>
        <row r="2957">
          <cell r="F2957">
            <v>284963.28999999998</v>
          </cell>
          <cell r="G2957">
            <v>0</v>
          </cell>
          <cell r="H2957">
            <v>284963.28999999998</v>
          </cell>
          <cell r="I2957">
            <v>0</v>
          </cell>
          <cell r="J2957">
            <v>284963.28999999998</v>
          </cell>
          <cell r="K2957">
            <v>0</v>
          </cell>
        </row>
        <row r="2958">
          <cell r="F2958">
            <v>11119.23</v>
          </cell>
          <cell r="G2958">
            <v>0</v>
          </cell>
          <cell r="H2958">
            <v>11119.23</v>
          </cell>
          <cell r="I2958">
            <v>0</v>
          </cell>
          <cell r="J2958">
            <v>11119.23</v>
          </cell>
          <cell r="K2958">
            <v>0</v>
          </cell>
        </row>
        <row r="2959">
          <cell r="F2959">
            <v>259794.12</v>
          </cell>
          <cell r="G2959">
            <v>0</v>
          </cell>
          <cell r="H2959">
            <v>259794.12</v>
          </cell>
          <cell r="I2959">
            <v>0</v>
          </cell>
          <cell r="J2959">
            <v>259794.12</v>
          </cell>
          <cell r="K2959">
            <v>0</v>
          </cell>
        </row>
        <row r="2960">
          <cell r="F2960">
            <v>2554.65</v>
          </cell>
          <cell r="G2960">
            <v>0</v>
          </cell>
          <cell r="H2960">
            <v>2554.65</v>
          </cell>
          <cell r="I2960">
            <v>0</v>
          </cell>
          <cell r="J2960">
            <v>2554.65</v>
          </cell>
          <cell r="K2960">
            <v>0</v>
          </cell>
        </row>
        <row r="2961">
          <cell r="F2961">
            <v>0</v>
          </cell>
          <cell r="G2961">
            <v>0</v>
          </cell>
          <cell r="H2961">
            <v>0</v>
          </cell>
          <cell r="I2961">
            <v>0</v>
          </cell>
          <cell r="J2961">
            <v>0</v>
          </cell>
          <cell r="K2961">
            <v>42</v>
          </cell>
        </row>
        <row r="2962">
          <cell r="F2962">
            <v>-71639787.569999963</v>
          </cell>
          <cell r="G2962">
            <v>0</v>
          </cell>
          <cell r="H2962">
            <v>-71639787.569999963</v>
          </cell>
          <cell r="I2962">
            <v>0</v>
          </cell>
          <cell r="J2962">
            <v>-71639787.569999963</v>
          </cell>
          <cell r="K2962">
            <v>-127915541</v>
          </cell>
        </row>
        <row r="2963">
          <cell r="F2963">
            <v>0</v>
          </cell>
          <cell r="G2963">
            <v>0</v>
          </cell>
          <cell r="H2963">
            <v>0</v>
          </cell>
          <cell r="I2963">
            <v>0</v>
          </cell>
          <cell r="J2963">
            <v>0</v>
          </cell>
          <cell r="K2963">
            <v>-5394562</v>
          </cell>
        </row>
        <row r="2964">
          <cell r="F2964">
            <v>0</v>
          </cell>
          <cell r="G2964">
            <v>0</v>
          </cell>
          <cell r="H2964">
            <v>0</v>
          </cell>
          <cell r="I2964">
            <v>0</v>
          </cell>
          <cell r="J2964">
            <v>0</v>
          </cell>
          <cell r="K2964">
            <v>-387524</v>
          </cell>
        </row>
        <row r="2965">
          <cell r="F2965">
            <v>0</v>
          </cell>
          <cell r="G2965">
            <v>0</v>
          </cell>
          <cell r="H2965">
            <v>0</v>
          </cell>
          <cell r="I2965">
            <v>0</v>
          </cell>
          <cell r="J2965">
            <v>0</v>
          </cell>
          <cell r="K2965">
            <v>-72661</v>
          </cell>
        </row>
        <row r="2966">
          <cell r="F2966">
            <v>0</v>
          </cell>
          <cell r="G2966">
            <v>0</v>
          </cell>
          <cell r="H2966">
            <v>0</v>
          </cell>
          <cell r="I2966">
            <v>0</v>
          </cell>
          <cell r="J2966">
            <v>0</v>
          </cell>
          <cell r="K2966">
            <v>-83494</v>
          </cell>
        </row>
        <row r="2967">
          <cell r="F2967">
            <v>0</v>
          </cell>
          <cell r="G2967">
            <v>0</v>
          </cell>
          <cell r="H2967">
            <v>0</v>
          </cell>
          <cell r="I2967">
            <v>0</v>
          </cell>
          <cell r="J2967">
            <v>0</v>
          </cell>
          <cell r="K2967">
            <v>130590</v>
          </cell>
        </row>
        <row r="2968">
          <cell r="F2968">
            <v>0</v>
          </cell>
          <cell r="G2968">
            <v>0</v>
          </cell>
          <cell r="H2968">
            <v>0</v>
          </cell>
          <cell r="I2968">
            <v>0</v>
          </cell>
          <cell r="J2968">
            <v>0</v>
          </cell>
          <cell r="K2968">
            <v>-75980</v>
          </cell>
        </row>
        <row r="2969">
          <cell r="F2969">
            <v>0</v>
          </cell>
          <cell r="G2969">
            <v>0</v>
          </cell>
          <cell r="H2969">
            <v>0</v>
          </cell>
          <cell r="I2969">
            <v>0</v>
          </cell>
          <cell r="J2969">
            <v>0</v>
          </cell>
          <cell r="K2969">
            <v>-69735</v>
          </cell>
        </row>
        <row r="2970">
          <cell r="F2970">
            <v>0</v>
          </cell>
          <cell r="G2970">
            <v>0</v>
          </cell>
          <cell r="H2970">
            <v>0</v>
          </cell>
          <cell r="I2970">
            <v>0</v>
          </cell>
          <cell r="J2970">
            <v>0</v>
          </cell>
          <cell r="K2970">
            <v>-2452</v>
          </cell>
        </row>
        <row r="2971">
          <cell r="F2971">
            <v>0</v>
          </cell>
          <cell r="G2971">
            <v>0</v>
          </cell>
          <cell r="H2971">
            <v>0</v>
          </cell>
          <cell r="I2971">
            <v>0</v>
          </cell>
          <cell r="J2971">
            <v>0</v>
          </cell>
          <cell r="K2971">
            <v>-657647</v>
          </cell>
        </row>
        <row r="2972">
          <cell r="F2972">
            <v>0</v>
          </cell>
          <cell r="G2972">
            <v>0</v>
          </cell>
          <cell r="H2972">
            <v>0</v>
          </cell>
          <cell r="I2972">
            <v>0</v>
          </cell>
          <cell r="J2972">
            <v>0</v>
          </cell>
          <cell r="K2972">
            <v>-17465</v>
          </cell>
        </row>
        <row r="2973">
          <cell r="F2973">
            <v>0</v>
          </cell>
          <cell r="G2973">
            <v>0</v>
          </cell>
          <cell r="H2973">
            <v>0</v>
          </cell>
          <cell r="I2973">
            <v>0</v>
          </cell>
          <cell r="J2973">
            <v>0</v>
          </cell>
          <cell r="K2973">
            <v>-499</v>
          </cell>
        </row>
        <row r="2974">
          <cell r="F2974">
            <v>0</v>
          </cell>
          <cell r="G2974">
            <v>0</v>
          </cell>
          <cell r="H2974">
            <v>0</v>
          </cell>
          <cell r="I2974">
            <v>0</v>
          </cell>
          <cell r="J2974">
            <v>0</v>
          </cell>
          <cell r="K2974">
            <v>-256352</v>
          </cell>
        </row>
        <row r="2975">
          <cell r="F2975">
            <v>0</v>
          </cell>
          <cell r="G2975">
            <v>0</v>
          </cell>
          <cell r="H2975">
            <v>0</v>
          </cell>
          <cell r="I2975">
            <v>0</v>
          </cell>
          <cell r="J2975">
            <v>0</v>
          </cell>
          <cell r="K2975">
            <v>-451883</v>
          </cell>
        </row>
        <row r="2976">
          <cell r="F2976">
            <v>0</v>
          </cell>
          <cell r="G2976">
            <v>0</v>
          </cell>
          <cell r="H2976">
            <v>0</v>
          </cell>
          <cell r="I2976">
            <v>0</v>
          </cell>
          <cell r="J2976">
            <v>0</v>
          </cell>
          <cell r="K2976">
            <v>-52664</v>
          </cell>
        </row>
        <row r="2977">
          <cell r="F2977">
            <v>0</v>
          </cell>
          <cell r="G2977">
            <v>0</v>
          </cell>
          <cell r="H2977">
            <v>0</v>
          </cell>
          <cell r="I2977">
            <v>0</v>
          </cell>
          <cell r="J2977">
            <v>0</v>
          </cell>
          <cell r="K2977">
            <v>-254435</v>
          </cell>
        </row>
        <row r="2978">
          <cell r="F2978">
            <v>0</v>
          </cell>
          <cell r="G2978">
            <v>0</v>
          </cell>
          <cell r="H2978">
            <v>0</v>
          </cell>
          <cell r="I2978">
            <v>0</v>
          </cell>
          <cell r="J2978">
            <v>0</v>
          </cell>
          <cell r="K2978">
            <v>-748</v>
          </cell>
        </row>
        <row r="2979">
          <cell r="F2979">
            <v>0</v>
          </cell>
          <cell r="G2979">
            <v>0</v>
          </cell>
          <cell r="H2979">
            <v>0</v>
          </cell>
          <cell r="I2979">
            <v>0</v>
          </cell>
          <cell r="J2979">
            <v>0</v>
          </cell>
          <cell r="K2979">
            <v>-129343</v>
          </cell>
        </row>
        <row r="2980">
          <cell r="F2980">
            <v>-438977.98</v>
          </cell>
          <cell r="G2980">
            <v>0</v>
          </cell>
          <cell r="H2980">
            <v>-438977.98</v>
          </cell>
          <cell r="I2980">
            <v>0</v>
          </cell>
          <cell r="J2980">
            <v>-438977.98</v>
          </cell>
          <cell r="K2980">
            <v>0</v>
          </cell>
        </row>
        <row r="2981">
          <cell r="F2981">
            <v>-251079.32</v>
          </cell>
          <cell r="G2981">
            <v>0</v>
          </cell>
          <cell r="H2981">
            <v>-251079.32</v>
          </cell>
          <cell r="I2981">
            <v>0</v>
          </cell>
          <cell r="J2981">
            <v>-251079.32</v>
          </cell>
          <cell r="K2981">
            <v>0</v>
          </cell>
        </row>
        <row r="2982">
          <cell r="F2982">
            <v>-212685.53</v>
          </cell>
          <cell r="G2982">
            <v>0</v>
          </cell>
          <cell r="H2982">
            <v>-212685.53</v>
          </cell>
          <cell r="I2982">
            <v>0</v>
          </cell>
          <cell r="J2982">
            <v>-212685.53</v>
          </cell>
          <cell r="K2982">
            <v>0</v>
          </cell>
        </row>
        <row r="2983">
          <cell r="F2983">
            <v>-639441.32999999996</v>
          </cell>
          <cell r="G2983">
            <v>0</v>
          </cell>
          <cell r="H2983">
            <v>-639441.32999999996</v>
          </cell>
          <cell r="I2983">
            <v>0</v>
          </cell>
          <cell r="J2983">
            <v>-639441.32999999996</v>
          </cell>
          <cell r="K2983">
            <v>0</v>
          </cell>
        </row>
        <row r="2984">
          <cell r="F2984">
            <v>-2960096.04</v>
          </cell>
          <cell r="G2984">
            <v>0</v>
          </cell>
          <cell r="H2984">
            <v>-2960096.04</v>
          </cell>
          <cell r="I2984">
            <v>0</v>
          </cell>
          <cell r="J2984">
            <v>-2960096.04</v>
          </cell>
          <cell r="K2984">
            <v>-2935614</v>
          </cell>
        </row>
        <row r="2985">
          <cell r="F2985">
            <v>-155453.63</v>
          </cell>
          <cell r="G2985">
            <v>0</v>
          </cell>
          <cell r="H2985">
            <v>-155453.63</v>
          </cell>
          <cell r="I2985">
            <v>0</v>
          </cell>
          <cell r="J2985">
            <v>-155453.63</v>
          </cell>
          <cell r="K2985">
            <v>0</v>
          </cell>
        </row>
        <row r="2986">
          <cell r="F2986">
            <v>-48068.19</v>
          </cell>
          <cell r="G2986">
            <v>0</v>
          </cell>
          <cell r="H2986">
            <v>-48068.19</v>
          </cell>
          <cell r="I2986">
            <v>0</v>
          </cell>
          <cell r="J2986">
            <v>-48068.19</v>
          </cell>
          <cell r="K2986">
            <v>-34074</v>
          </cell>
        </row>
        <row r="2987">
          <cell r="F2987">
            <v>-10497.3</v>
          </cell>
          <cell r="G2987">
            <v>0</v>
          </cell>
          <cell r="H2987">
            <v>-10497.3</v>
          </cell>
          <cell r="I2987">
            <v>0</v>
          </cell>
          <cell r="J2987">
            <v>-10497.3</v>
          </cell>
          <cell r="K2987">
            <v>-346</v>
          </cell>
        </row>
        <row r="2988">
          <cell r="F2988">
            <v>-70386.16</v>
          </cell>
          <cell r="G2988">
            <v>0</v>
          </cell>
          <cell r="H2988">
            <v>-70386.16</v>
          </cell>
          <cell r="I2988">
            <v>0</v>
          </cell>
          <cell r="J2988">
            <v>-70386.16</v>
          </cell>
          <cell r="K2988">
            <v>0</v>
          </cell>
        </row>
        <row r="2989">
          <cell r="F2989">
            <v>-59802.41</v>
          </cell>
          <cell r="G2989">
            <v>0</v>
          </cell>
          <cell r="H2989">
            <v>-59802.41</v>
          </cell>
          <cell r="I2989">
            <v>0</v>
          </cell>
          <cell r="J2989">
            <v>-59802.41</v>
          </cell>
          <cell r="K2989">
            <v>-40063</v>
          </cell>
        </row>
        <row r="2990">
          <cell r="F2990">
            <v>-425472.51</v>
          </cell>
          <cell r="G2990">
            <v>0</v>
          </cell>
          <cell r="H2990">
            <v>-425472.51</v>
          </cell>
          <cell r="I2990">
            <v>0</v>
          </cell>
          <cell r="J2990">
            <v>-425472.51</v>
          </cell>
          <cell r="K2990">
            <v>-408729</v>
          </cell>
        </row>
        <row r="2991">
          <cell r="F2991">
            <v>-144984.32000000001</v>
          </cell>
          <cell r="G2991">
            <v>0</v>
          </cell>
          <cell r="H2991">
            <v>-144984.32000000001</v>
          </cell>
          <cell r="I2991">
            <v>0</v>
          </cell>
          <cell r="J2991">
            <v>-144984.32000000001</v>
          </cell>
          <cell r="K2991">
            <v>0</v>
          </cell>
        </row>
        <row r="2992">
          <cell r="F2992">
            <v>-102665.27</v>
          </cell>
          <cell r="G2992">
            <v>0</v>
          </cell>
          <cell r="H2992">
            <v>-102665.27</v>
          </cell>
          <cell r="I2992">
            <v>0</v>
          </cell>
          <cell r="J2992">
            <v>-102665.27</v>
          </cell>
          <cell r="K2992">
            <v>0</v>
          </cell>
        </row>
        <row r="2993">
          <cell r="F2993">
            <v>-11983.12</v>
          </cell>
          <cell r="G2993">
            <v>0</v>
          </cell>
          <cell r="H2993">
            <v>-11983.12</v>
          </cell>
          <cell r="I2993">
            <v>0</v>
          </cell>
          <cell r="J2993">
            <v>-11983.12</v>
          </cell>
          <cell r="K2993">
            <v>0</v>
          </cell>
        </row>
        <row r="2994">
          <cell r="F2994">
            <v>-55998.43</v>
          </cell>
          <cell r="G2994">
            <v>0</v>
          </cell>
          <cell r="H2994">
            <v>-55998.43</v>
          </cell>
          <cell r="I2994">
            <v>0</v>
          </cell>
          <cell r="J2994">
            <v>-55998.43</v>
          </cell>
          <cell r="K2994">
            <v>0</v>
          </cell>
        </row>
        <row r="2995">
          <cell r="F2995">
            <v>-2272.5300000000002</v>
          </cell>
          <cell r="G2995">
            <v>0</v>
          </cell>
          <cell r="H2995">
            <v>-2272.5300000000002</v>
          </cell>
          <cell r="I2995">
            <v>0</v>
          </cell>
          <cell r="J2995">
            <v>-2272.5300000000002</v>
          </cell>
          <cell r="K2995">
            <v>0</v>
          </cell>
        </row>
        <row r="2996">
          <cell r="F2996">
            <v>-36164.54</v>
          </cell>
          <cell r="G2996">
            <v>0</v>
          </cell>
          <cell r="H2996">
            <v>-36164.54</v>
          </cell>
          <cell r="I2996">
            <v>0</v>
          </cell>
          <cell r="J2996">
            <v>-36164.54</v>
          </cell>
          <cell r="K2996">
            <v>0</v>
          </cell>
        </row>
        <row r="2997">
          <cell r="F2997">
            <v>-102464.8</v>
          </cell>
          <cell r="G2997">
            <v>0</v>
          </cell>
          <cell r="H2997">
            <v>-102464.8</v>
          </cell>
          <cell r="I2997">
            <v>0</v>
          </cell>
          <cell r="J2997">
            <v>-102464.8</v>
          </cell>
          <cell r="K2997">
            <v>0</v>
          </cell>
        </row>
        <row r="2998">
          <cell r="F2998">
            <v>-11932.32</v>
          </cell>
          <cell r="G2998">
            <v>0</v>
          </cell>
          <cell r="H2998">
            <v>-11932.32</v>
          </cell>
          <cell r="I2998">
            <v>0</v>
          </cell>
          <cell r="J2998">
            <v>-11932.32</v>
          </cell>
          <cell r="K2998">
            <v>0</v>
          </cell>
        </row>
        <row r="2999">
          <cell r="F2999">
            <v>-2229.91</v>
          </cell>
          <cell r="G2999">
            <v>0</v>
          </cell>
          <cell r="H2999">
            <v>-2229.91</v>
          </cell>
          <cell r="I2999">
            <v>0</v>
          </cell>
          <cell r="J2999">
            <v>-2229.91</v>
          </cell>
          <cell r="K2999">
            <v>0</v>
          </cell>
        </row>
        <row r="3000">
          <cell r="F3000">
            <v>-2272.5300000000002</v>
          </cell>
          <cell r="G3000">
            <v>0</v>
          </cell>
          <cell r="H3000">
            <v>-2272.5300000000002</v>
          </cell>
          <cell r="I3000">
            <v>0</v>
          </cell>
          <cell r="J3000">
            <v>-2272.5300000000002</v>
          </cell>
          <cell r="K3000">
            <v>0</v>
          </cell>
        </row>
        <row r="3001">
          <cell r="F3001">
            <v>-191954.57</v>
          </cell>
          <cell r="G3001">
            <v>0</v>
          </cell>
          <cell r="H3001">
            <v>-191954.57</v>
          </cell>
          <cell r="I3001">
            <v>0</v>
          </cell>
          <cell r="J3001">
            <v>-191954.57</v>
          </cell>
          <cell r="K3001">
            <v>-104400</v>
          </cell>
        </row>
        <row r="3002">
          <cell r="F3002">
            <v>-32211.34</v>
          </cell>
          <cell r="G3002">
            <v>0</v>
          </cell>
          <cell r="H3002">
            <v>-32211.34</v>
          </cell>
          <cell r="I3002">
            <v>0</v>
          </cell>
          <cell r="J3002">
            <v>-32211.34</v>
          </cell>
          <cell r="K3002">
            <v>-30869</v>
          </cell>
        </row>
        <row r="3003">
          <cell r="F3003">
            <v>-67929.84</v>
          </cell>
          <cell r="G3003">
            <v>0</v>
          </cell>
          <cell r="H3003">
            <v>-67929.84</v>
          </cell>
          <cell r="I3003">
            <v>0</v>
          </cell>
          <cell r="J3003">
            <v>-67929.84</v>
          </cell>
          <cell r="K3003">
            <v>-44675</v>
          </cell>
        </row>
        <row r="3004">
          <cell r="F3004">
            <v>-4317.7</v>
          </cell>
          <cell r="G3004">
            <v>0</v>
          </cell>
          <cell r="H3004">
            <v>-4317.7</v>
          </cell>
          <cell r="I3004">
            <v>0</v>
          </cell>
          <cell r="J3004">
            <v>-4317.7</v>
          </cell>
          <cell r="K3004">
            <v>0</v>
          </cell>
        </row>
        <row r="3005">
          <cell r="F3005">
            <v>-799.97</v>
          </cell>
          <cell r="G3005">
            <v>0</v>
          </cell>
          <cell r="H3005">
            <v>-799.97</v>
          </cell>
          <cell r="I3005">
            <v>0</v>
          </cell>
          <cell r="J3005">
            <v>-799.97</v>
          </cell>
          <cell r="K3005">
            <v>0</v>
          </cell>
        </row>
        <row r="3006">
          <cell r="F3006">
            <v>-5588.14</v>
          </cell>
          <cell r="G3006">
            <v>0</v>
          </cell>
          <cell r="H3006">
            <v>-5588.14</v>
          </cell>
          <cell r="I3006">
            <v>0</v>
          </cell>
          <cell r="J3006">
            <v>-5588.14</v>
          </cell>
          <cell r="K3006">
            <v>0</v>
          </cell>
        </row>
        <row r="3007">
          <cell r="F3007">
            <v>-3242.36</v>
          </cell>
          <cell r="G3007">
            <v>0</v>
          </cell>
          <cell r="H3007">
            <v>-3242.36</v>
          </cell>
          <cell r="I3007">
            <v>0</v>
          </cell>
          <cell r="J3007">
            <v>-3242.36</v>
          </cell>
          <cell r="K3007">
            <v>0</v>
          </cell>
        </row>
        <row r="3008">
          <cell r="F3008">
            <v>-19897.05</v>
          </cell>
          <cell r="G3008">
            <v>0</v>
          </cell>
          <cell r="H3008">
            <v>-19897.05</v>
          </cell>
          <cell r="I3008">
            <v>0</v>
          </cell>
          <cell r="J3008">
            <v>-19897.05</v>
          </cell>
          <cell r="K3008">
            <v>0</v>
          </cell>
        </row>
        <row r="3009">
          <cell r="F3009">
            <v>-4342.57</v>
          </cell>
          <cell r="G3009">
            <v>0</v>
          </cell>
          <cell r="H3009">
            <v>-4342.57</v>
          </cell>
          <cell r="I3009">
            <v>0</v>
          </cell>
          <cell r="J3009">
            <v>-4342.57</v>
          </cell>
          <cell r="K3009">
            <v>0</v>
          </cell>
        </row>
        <row r="3010">
          <cell r="F3010">
            <v>-799.97</v>
          </cell>
          <cell r="G3010">
            <v>0</v>
          </cell>
          <cell r="H3010">
            <v>-799.97</v>
          </cell>
          <cell r="I3010">
            <v>0</v>
          </cell>
          <cell r="J3010">
            <v>-799.97</v>
          </cell>
          <cell r="K3010">
            <v>0</v>
          </cell>
        </row>
        <row r="3011">
          <cell r="F3011">
            <v>-5588.14</v>
          </cell>
          <cell r="G3011">
            <v>0</v>
          </cell>
          <cell r="H3011">
            <v>-5588.14</v>
          </cell>
          <cell r="I3011">
            <v>0</v>
          </cell>
          <cell r="J3011">
            <v>-5588.14</v>
          </cell>
          <cell r="K3011">
            <v>0</v>
          </cell>
        </row>
        <row r="3012">
          <cell r="F3012">
            <v>-3242.36</v>
          </cell>
          <cell r="G3012">
            <v>0</v>
          </cell>
          <cell r="H3012">
            <v>-3242.36</v>
          </cell>
          <cell r="I3012">
            <v>0</v>
          </cell>
          <cell r="J3012">
            <v>-3242.36</v>
          </cell>
          <cell r="K3012">
            <v>0</v>
          </cell>
        </row>
        <row r="3013">
          <cell r="F3013">
            <v>-19152.52</v>
          </cell>
          <cell r="G3013">
            <v>0</v>
          </cell>
          <cell r="H3013">
            <v>-19152.52</v>
          </cell>
          <cell r="I3013">
            <v>0</v>
          </cell>
          <cell r="J3013">
            <v>-19152.52</v>
          </cell>
          <cell r="K3013">
            <v>-46236</v>
          </cell>
        </row>
        <row r="3014">
          <cell r="F3014">
            <v>-950.84</v>
          </cell>
          <cell r="G3014">
            <v>0</v>
          </cell>
          <cell r="H3014">
            <v>-950.84</v>
          </cell>
          <cell r="I3014">
            <v>0</v>
          </cell>
          <cell r="J3014">
            <v>-950.84</v>
          </cell>
          <cell r="K3014">
            <v>0</v>
          </cell>
        </row>
        <row r="3015">
          <cell r="F3015">
            <v>-1586.13</v>
          </cell>
          <cell r="G3015">
            <v>0</v>
          </cell>
          <cell r="H3015">
            <v>-1586.13</v>
          </cell>
          <cell r="I3015">
            <v>0</v>
          </cell>
          <cell r="J3015">
            <v>-1586.13</v>
          </cell>
          <cell r="K3015">
            <v>0</v>
          </cell>
        </row>
        <row r="3016">
          <cell r="F3016">
            <v>0</v>
          </cell>
          <cell r="G3016">
            <v>0</v>
          </cell>
          <cell r="H3016">
            <v>0</v>
          </cell>
          <cell r="I3016">
            <v>0</v>
          </cell>
          <cell r="J3016">
            <v>0</v>
          </cell>
          <cell r="K3016">
            <v>-11441</v>
          </cell>
        </row>
        <row r="3017">
          <cell r="F3017">
            <v>-488259.39</v>
          </cell>
          <cell r="G3017">
            <v>0</v>
          </cell>
          <cell r="H3017">
            <v>-488259.39</v>
          </cell>
          <cell r="I3017">
            <v>0</v>
          </cell>
          <cell r="J3017">
            <v>-488259.39</v>
          </cell>
          <cell r="K3017">
            <v>-310794</v>
          </cell>
        </row>
        <row r="3018">
          <cell r="F3018">
            <v>-19730.189999999999</v>
          </cell>
          <cell r="G3018">
            <v>0</v>
          </cell>
          <cell r="H3018">
            <v>-19730.189999999999</v>
          </cell>
          <cell r="I3018">
            <v>0</v>
          </cell>
          <cell r="J3018">
            <v>-19730.189999999999</v>
          </cell>
          <cell r="K3018">
            <v>-7295</v>
          </cell>
        </row>
        <row r="3019">
          <cell r="F3019">
            <v>-16450.57</v>
          </cell>
          <cell r="G3019">
            <v>0</v>
          </cell>
          <cell r="H3019">
            <v>-16450.57</v>
          </cell>
          <cell r="I3019">
            <v>0</v>
          </cell>
          <cell r="J3019">
            <v>-16450.57</v>
          </cell>
          <cell r="K3019">
            <v>-11139</v>
          </cell>
        </row>
        <row r="3020">
          <cell r="F3020">
            <v>-5619.28</v>
          </cell>
          <cell r="G3020">
            <v>0</v>
          </cell>
          <cell r="H3020">
            <v>-5619.28</v>
          </cell>
          <cell r="I3020">
            <v>0</v>
          </cell>
          <cell r="J3020">
            <v>-5619.28</v>
          </cell>
          <cell r="K3020">
            <v>-1803</v>
          </cell>
        </row>
        <row r="3021">
          <cell r="F3021">
            <v>-10068.969999999999</v>
          </cell>
          <cell r="G3021">
            <v>0</v>
          </cell>
          <cell r="H3021">
            <v>-10068.969999999999</v>
          </cell>
          <cell r="I3021">
            <v>0</v>
          </cell>
          <cell r="J3021">
            <v>-10068.969999999999</v>
          </cell>
          <cell r="K3021">
            <v>-3007</v>
          </cell>
        </row>
        <row r="3022">
          <cell r="F3022">
            <v>0</v>
          </cell>
          <cell r="G3022">
            <v>0</v>
          </cell>
          <cell r="H3022">
            <v>0</v>
          </cell>
          <cell r="I3022">
            <v>0</v>
          </cell>
          <cell r="J3022">
            <v>0</v>
          </cell>
          <cell r="K3022">
            <v>-5857</v>
          </cell>
        </row>
        <row r="3023">
          <cell r="F3023">
            <v>-38630.33</v>
          </cell>
          <cell r="G3023">
            <v>0</v>
          </cell>
          <cell r="H3023">
            <v>-38630.33</v>
          </cell>
          <cell r="I3023">
            <v>0</v>
          </cell>
          <cell r="J3023">
            <v>-38630.33</v>
          </cell>
          <cell r="K3023">
            <v>-14942</v>
          </cell>
        </row>
        <row r="3024">
          <cell r="F3024">
            <v>-389227.86</v>
          </cell>
          <cell r="G3024">
            <v>0</v>
          </cell>
          <cell r="H3024">
            <v>-389227.86</v>
          </cell>
          <cell r="I3024">
            <v>0</v>
          </cell>
          <cell r="J3024">
            <v>-389227.86</v>
          </cell>
          <cell r="K3024">
            <v>-168372</v>
          </cell>
        </row>
        <row r="3025">
          <cell r="F3025">
            <v>-7715.05</v>
          </cell>
          <cell r="G3025">
            <v>0</v>
          </cell>
          <cell r="H3025">
            <v>-7715.05</v>
          </cell>
          <cell r="I3025">
            <v>0</v>
          </cell>
          <cell r="J3025">
            <v>-7715.05</v>
          </cell>
          <cell r="K3025">
            <v>-3180</v>
          </cell>
        </row>
        <row r="3026">
          <cell r="F3026">
            <v>-553.99</v>
          </cell>
          <cell r="G3026">
            <v>0</v>
          </cell>
          <cell r="H3026">
            <v>-553.99</v>
          </cell>
          <cell r="I3026">
            <v>0</v>
          </cell>
          <cell r="J3026">
            <v>-553.99</v>
          </cell>
          <cell r="K3026">
            <v>0</v>
          </cell>
        </row>
        <row r="3027">
          <cell r="F3027">
            <v>-7940.7</v>
          </cell>
          <cell r="G3027">
            <v>0</v>
          </cell>
          <cell r="H3027">
            <v>-7940.7</v>
          </cell>
          <cell r="I3027">
            <v>0</v>
          </cell>
          <cell r="J3027">
            <v>-7940.7</v>
          </cell>
          <cell r="K3027">
            <v>-5554</v>
          </cell>
        </row>
        <row r="3028">
          <cell r="F3028">
            <v>-131050.05</v>
          </cell>
          <cell r="G3028">
            <v>0</v>
          </cell>
          <cell r="H3028">
            <v>-131050.05</v>
          </cell>
          <cell r="I3028">
            <v>0</v>
          </cell>
          <cell r="J3028">
            <v>-131050.05</v>
          </cell>
          <cell r="K3028">
            <v>-73679</v>
          </cell>
        </row>
        <row r="3029">
          <cell r="F3029">
            <v>-326886.09999999998</v>
          </cell>
          <cell r="G3029">
            <v>0</v>
          </cell>
          <cell r="H3029">
            <v>-326886.09999999998</v>
          </cell>
          <cell r="I3029">
            <v>0</v>
          </cell>
          <cell r="J3029">
            <v>-326886.09999999998</v>
          </cell>
          <cell r="K3029">
            <v>-181276</v>
          </cell>
        </row>
        <row r="3030">
          <cell r="F3030">
            <v>-62606.32</v>
          </cell>
          <cell r="G3030">
            <v>0</v>
          </cell>
          <cell r="H3030">
            <v>-62606.32</v>
          </cell>
          <cell r="I3030">
            <v>0</v>
          </cell>
          <cell r="J3030">
            <v>-62606.32</v>
          </cell>
          <cell r="K3030">
            <v>-30008</v>
          </cell>
        </row>
        <row r="3031">
          <cell r="F3031">
            <v>-24</v>
          </cell>
          <cell r="G3031">
            <v>0</v>
          </cell>
          <cell r="H3031">
            <v>-24</v>
          </cell>
          <cell r="I3031">
            <v>0</v>
          </cell>
          <cell r="J3031">
            <v>-24</v>
          </cell>
          <cell r="K3031">
            <v>-16</v>
          </cell>
        </row>
        <row r="3032">
          <cell r="F3032">
            <v>-35741.65</v>
          </cell>
          <cell r="G3032">
            <v>0</v>
          </cell>
          <cell r="H3032">
            <v>-35741.65</v>
          </cell>
          <cell r="I3032">
            <v>0</v>
          </cell>
          <cell r="J3032">
            <v>-35741.65</v>
          </cell>
          <cell r="K3032">
            <v>-14778</v>
          </cell>
        </row>
        <row r="3033">
          <cell r="F3033">
            <v>126876.35</v>
          </cell>
          <cell r="G3033">
            <v>0</v>
          </cell>
          <cell r="H3033">
            <v>126876.35</v>
          </cell>
          <cell r="I3033">
            <v>0</v>
          </cell>
          <cell r="J3033">
            <v>126876.35</v>
          </cell>
          <cell r="K3033">
            <v>119670</v>
          </cell>
        </row>
        <row r="3034">
          <cell r="F3034">
            <v>12316.07</v>
          </cell>
          <cell r="G3034">
            <v>0</v>
          </cell>
          <cell r="H3034">
            <v>12316.07</v>
          </cell>
          <cell r="I3034">
            <v>0</v>
          </cell>
          <cell r="J3034">
            <v>12316.07</v>
          </cell>
          <cell r="K3034">
            <v>0</v>
          </cell>
        </row>
        <row r="3035">
          <cell r="F3035">
            <v>99810.89</v>
          </cell>
          <cell r="G3035">
            <v>0</v>
          </cell>
          <cell r="H3035">
            <v>99810.89</v>
          </cell>
          <cell r="I3035">
            <v>0</v>
          </cell>
          <cell r="J3035">
            <v>99810.89</v>
          </cell>
          <cell r="K3035">
            <v>0</v>
          </cell>
        </row>
        <row r="3036">
          <cell r="F3036">
            <v>34059.18</v>
          </cell>
          <cell r="G3036">
            <v>0</v>
          </cell>
          <cell r="H3036">
            <v>34059.18</v>
          </cell>
          <cell r="I3036">
            <v>0</v>
          </cell>
          <cell r="J3036">
            <v>34059.18</v>
          </cell>
          <cell r="K3036">
            <v>0</v>
          </cell>
        </row>
        <row r="3037">
          <cell r="F3037">
            <v>1780.86</v>
          </cell>
          <cell r="G3037">
            <v>0</v>
          </cell>
          <cell r="H3037">
            <v>1780.86</v>
          </cell>
          <cell r="I3037">
            <v>0</v>
          </cell>
          <cell r="J3037">
            <v>1780.86</v>
          </cell>
          <cell r="K3037">
            <v>0</v>
          </cell>
        </row>
        <row r="3038">
          <cell r="F3038">
            <v>32199.48</v>
          </cell>
          <cell r="G3038">
            <v>0</v>
          </cell>
          <cell r="H3038">
            <v>32199.48</v>
          </cell>
          <cell r="I3038">
            <v>0</v>
          </cell>
          <cell r="J3038">
            <v>32199.48</v>
          </cell>
          <cell r="K3038">
            <v>0</v>
          </cell>
        </row>
        <row r="3039">
          <cell r="F3039">
            <v>577.64</v>
          </cell>
          <cell r="G3039">
            <v>0</v>
          </cell>
          <cell r="H3039">
            <v>577.64</v>
          </cell>
          <cell r="I3039">
            <v>0</v>
          </cell>
          <cell r="J3039">
            <v>577.64</v>
          </cell>
          <cell r="K3039">
            <v>0</v>
          </cell>
        </row>
        <row r="3040">
          <cell r="F3040">
            <v>-7339415.6500000013</v>
          </cell>
          <cell r="G3040">
            <v>0</v>
          </cell>
          <cell r="H3040">
            <v>-7339415.6500000013</v>
          </cell>
          <cell r="I3040">
            <v>0</v>
          </cell>
          <cell r="J3040">
            <v>-7339415.6500000013</v>
          </cell>
          <cell r="K3040">
            <v>-12145331</v>
          </cell>
        </row>
        <row r="3041">
          <cell r="F3041">
            <v>0</v>
          </cell>
          <cell r="G3041">
            <v>0</v>
          </cell>
          <cell r="H3041">
            <v>0</v>
          </cell>
          <cell r="I3041">
            <v>0</v>
          </cell>
          <cell r="J3041">
            <v>0</v>
          </cell>
          <cell r="K3041">
            <v>-5539652</v>
          </cell>
        </row>
        <row r="3042">
          <cell r="F3042">
            <v>0</v>
          </cell>
          <cell r="G3042">
            <v>0</v>
          </cell>
          <cell r="H3042">
            <v>0</v>
          </cell>
          <cell r="I3042">
            <v>0</v>
          </cell>
          <cell r="J3042">
            <v>0</v>
          </cell>
          <cell r="K3042">
            <v>-256091</v>
          </cell>
        </row>
        <row r="3043">
          <cell r="F3043">
            <v>0</v>
          </cell>
          <cell r="G3043">
            <v>0</v>
          </cell>
          <cell r="H3043">
            <v>0</v>
          </cell>
          <cell r="I3043">
            <v>0</v>
          </cell>
          <cell r="J3043">
            <v>0</v>
          </cell>
          <cell r="K3043">
            <v>-83689</v>
          </cell>
        </row>
        <row r="3044">
          <cell r="F3044">
            <v>0</v>
          </cell>
          <cell r="G3044">
            <v>0</v>
          </cell>
          <cell r="H3044">
            <v>0</v>
          </cell>
          <cell r="I3044">
            <v>0</v>
          </cell>
          <cell r="J3044">
            <v>0</v>
          </cell>
          <cell r="K3044">
            <v>-96390</v>
          </cell>
        </row>
        <row r="3045">
          <cell r="F3045">
            <v>0</v>
          </cell>
          <cell r="G3045">
            <v>0</v>
          </cell>
          <cell r="H3045">
            <v>0</v>
          </cell>
          <cell r="I3045">
            <v>0</v>
          </cell>
          <cell r="J3045">
            <v>0</v>
          </cell>
          <cell r="K3045">
            <v>153960</v>
          </cell>
        </row>
        <row r="3046">
          <cell r="F3046">
            <v>0</v>
          </cell>
          <cell r="G3046">
            <v>0</v>
          </cell>
          <cell r="H3046">
            <v>0</v>
          </cell>
          <cell r="I3046">
            <v>0</v>
          </cell>
          <cell r="J3046">
            <v>0</v>
          </cell>
          <cell r="K3046">
            <v>-100197</v>
          </cell>
        </row>
        <row r="3047">
          <cell r="F3047">
            <v>0</v>
          </cell>
          <cell r="G3047">
            <v>0</v>
          </cell>
          <cell r="H3047">
            <v>0</v>
          </cell>
          <cell r="I3047">
            <v>0</v>
          </cell>
          <cell r="J3047">
            <v>0</v>
          </cell>
          <cell r="K3047">
            <v>-71764</v>
          </cell>
        </row>
        <row r="3048">
          <cell r="F3048">
            <v>0</v>
          </cell>
          <cell r="G3048">
            <v>0</v>
          </cell>
          <cell r="H3048">
            <v>0</v>
          </cell>
          <cell r="I3048">
            <v>0</v>
          </cell>
          <cell r="J3048">
            <v>0</v>
          </cell>
          <cell r="K3048">
            <v>-1438</v>
          </cell>
        </row>
        <row r="3049">
          <cell r="F3049">
            <v>0</v>
          </cell>
          <cell r="G3049">
            <v>0</v>
          </cell>
          <cell r="H3049">
            <v>0</v>
          </cell>
          <cell r="I3049">
            <v>0</v>
          </cell>
          <cell r="J3049">
            <v>0</v>
          </cell>
          <cell r="K3049">
            <v>-1110980</v>
          </cell>
        </row>
        <row r="3050">
          <cell r="F3050">
            <v>0</v>
          </cell>
          <cell r="G3050">
            <v>0</v>
          </cell>
          <cell r="H3050">
            <v>0</v>
          </cell>
          <cell r="I3050">
            <v>0</v>
          </cell>
          <cell r="J3050">
            <v>0</v>
          </cell>
          <cell r="K3050">
            <v>-29492</v>
          </cell>
        </row>
        <row r="3051">
          <cell r="F3051">
            <v>0</v>
          </cell>
          <cell r="G3051">
            <v>0</v>
          </cell>
          <cell r="H3051">
            <v>0</v>
          </cell>
          <cell r="I3051">
            <v>0</v>
          </cell>
          <cell r="J3051">
            <v>0</v>
          </cell>
          <cell r="K3051">
            <v>-998</v>
          </cell>
        </row>
        <row r="3052">
          <cell r="F3052">
            <v>0</v>
          </cell>
          <cell r="G3052">
            <v>0</v>
          </cell>
          <cell r="H3052">
            <v>0</v>
          </cell>
          <cell r="I3052">
            <v>0</v>
          </cell>
          <cell r="J3052">
            <v>0</v>
          </cell>
          <cell r="K3052">
            <v>-484045</v>
          </cell>
        </row>
        <row r="3053">
          <cell r="F3053">
            <v>0</v>
          </cell>
          <cell r="G3053">
            <v>0</v>
          </cell>
          <cell r="H3053">
            <v>0</v>
          </cell>
          <cell r="I3053">
            <v>0</v>
          </cell>
          <cell r="J3053">
            <v>0</v>
          </cell>
          <cell r="K3053">
            <v>-941873</v>
          </cell>
        </row>
        <row r="3054">
          <cell r="F3054">
            <v>0</v>
          </cell>
          <cell r="G3054">
            <v>0</v>
          </cell>
          <cell r="H3054">
            <v>0</v>
          </cell>
          <cell r="I3054">
            <v>0</v>
          </cell>
          <cell r="J3054">
            <v>0</v>
          </cell>
          <cell r="K3054">
            <v>-355454</v>
          </cell>
        </row>
        <row r="3055">
          <cell r="F3055">
            <v>0</v>
          </cell>
          <cell r="G3055">
            <v>0</v>
          </cell>
          <cell r="H3055">
            <v>0</v>
          </cell>
          <cell r="I3055">
            <v>0</v>
          </cell>
          <cell r="J3055">
            <v>0</v>
          </cell>
          <cell r="K3055">
            <v>-114372</v>
          </cell>
        </row>
        <row r="3056">
          <cell r="F3056">
            <v>0</v>
          </cell>
          <cell r="G3056">
            <v>0</v>
          </cell>
          <cell r="H3056">
            <v>0</v>
          </cell>
          <cell r="I3056">
            <v>0</v>
          </cell>
          <cell r="J3056">
            <v>0</v>
          </cell>
          <cell r="K3056">
            <v>-1513</v>
          </cell>
        </row>
        <row r="3057">
          <cell r="F3057">
            <v>0</v>
          </cell>
          <cell r="G3057">
            <v>0</v>
          </cell>
          <cell r="H3057">
            <v>0</v>
          </cell>
          <cell r="I3057">
            <v>0</v>
          </cell>
          <cell r="J3057">
            <v>0</v>
          </cell>
          <cell r="K3057">
            <v>-138589</v>
          </cell>
        </row>
        <row r="3058">
          <cell r="F3058">
            <v>0</v>
          </cell>
          <cell r="G3058">
            <v>0</v>
          </cell>
          <cell r="H3058">
            <v>0</v>
          </cell>
          <cell r="I3058">
            <v>0</v>
          </cell>
          <cell r="J3058">
            <v>0</v>
          </cell>
          <cell r="K3058">
            <v>-6016</v>
          </cell>
        </row>
        <row r="3059">
          <cell r="F3059">
            <v>0</v>
          </cell>
          <cell r="G3059">
            <v>0</v>
          </cell>
          <cell r="H3059">
            <v>0</v>
          </cell>
          <cell r="I3059">
            <v>0</v>
          </cell>
          <cell r="J3059">
            <v>0</v>
          </cell>
          <cell r="K3059">
            <v>-250</v>
          </cell>
        </row>
        <row r="3060">
          <cell r="F3060">
            <v>-1068233.3799999999</v>
          </cell>
          <cell r="G3060">
            <v>0</v>
          </cell>
          <cell r="H3060">
            <v>-1068233.3799999999</v>
          </cell>
          <cell r="I3060">
            <v>0</v>
          </cell>
          <cell r="J3060">
            <v>-1068233.3799999999</v>
          </cell>
          <cell r="K3060">
            <v>0</v>
          </cell>
        </row>
        <row r="3061">
          <cell r="F3061">
            <v>-780431.79</v>
          </cell>
          <cell r="G3061">
            <v>0</v>
          </cell>
          <cell r="H3061">
            <v>-780431.79</v>
          </cell>
          <cell r="I3061">
            <v>0</v>
          </cell>
          <cell r="J3061">
            <v>-780431.79</v>
          </cell>
          <cell r="K3061">
            <v>0</v>
          </cell>
        </row>
        <row r="3062">
          <cell r="F3062">
            <v>-111158.74</v>
          </cell>
          <cell r="G3062">
            <v>0</v>
          </cell>
          <cell r="H3062">
            <v>-111158.74</v>
          </cell>
          <cell r="I3062">
            <v>0</v>
          </cell>
          <cell r="J3062">
            <v>-111158.74</v>
          </cell>
          <cell r="K3062">
            <v>0</v>
          </cell>
        </row>
        <row r="3063">
          <cell r="F3063">
            <v>-1120422.05</v>
          </cell>
          <cell r="G3063">
            <v>0</v>
          </cell>
          <cell r="H3063">
            <v>-1120422.05</v>
          </cell>
          <cell r="I3063">
            <v>0</v>
          </cell>
          <cell r="J3063">
            <v>-1120422.05</v>
          </cell>
          <cell r="K3063">
            <v>0</v>
          </cell>
        </row>
        <row r="3064">
          <cell r="F3064">
            <v>-3834828.49</v>
          </cell>
          <cell r="G3064">
            <v>0</v>
          </cell>
          <cell r="H3064">
            <v>-3834828.49</v>
          </cell>
          <cell r="I3064">
            <v>0</v>
          </cell>
          <cell r="J3064">
            <v>-3834828.49</v>
          </cell>
          <cell r="K3064">
            <v>-3016632</v>
          </cell>
        </row>
        <row r="3065">
          <cell r="F3065">
            <v>-244535.1</v>
          </cell>
          <cell r="G3065">
            <v>0</v>
          </cell>
          <cell r="H3065">
            <v>-244535.1</v>
          </cell>
          <cell r="I3065">
            <v>0</v>
          </cell>
          <cell r="J3065">
            <v>-244535.1</v>
          </cell>
          <cell r="K3065">
            <v>0</v>
          </cell>
        </row>
        <row r="3066">
          <cell r="F3066">
            <v>-80248.19</v>
          </cell>
          <cell r="G3066">
            <v>0</v>
          </cell>
          <cell r="H3066">
            <v>-80248.19</v>
          </cell>
          <cell r="I3066">
            <v>0</v>
          </cell>
          <cell r="J3066">
            <v>-80248.19</v>
          </cell>
          <cell r="K3066">
            <v>-39446</v>
          </cell>
        </row>
        <row r="3067">
          <cell r="F3067">
            <v>-24686.19</v>
          </cell>
          <cell r="G3067">
            <v>0</v>
          </cell>
          <cell r="H3067">
            <v>-24686.19</v>
          </cell>
          <cell r="I3067">
            <v>0</v>
          </cell>
          <cell r="J3067">
            <v>-24686.19</v>
          </cell>
          <cell r="K3067">
            <v>-635</v>
          </cell>
        </row>
        <row r="3068">
          <cell r="F3068">
            <v>-254904.6</v>
          </cell>
          <cell r="G3068">
            <v>0</v>
          </cell>
          <cell r="H3068">
            <v>-254904.6</v>
          </cell>
          <cell r="I3068">
            <v>0</v>
          </cell>
          <cell r="J3068">
            <v>-254904.6</v>
          </cell>
          <cell r="K3068">
            <v>0</v>
          </cell>
        </row>
        <row r="3069">
          <cell r="F3069">
            <v>-97668.47</v>
          </cell>
          <cell r="G3069">
            <v>0</v>
          </cell>
          <cell r="H3069">
            <v>-97668.47</v>
          </cell>
          <cell r="I3069">
            <v>0</v>
          </cell>
          <cell r="J3069">
            <v>-97668.47</v>
          </cell>
          <cell r="K3069">
            <v>-46238</v>
          </cell>
        </row>
        <row r="3070">
          <cell r="F3070">
            <v>-783412.82</v>
          </cell>
          <cell r="G3070">
            <v>0</v>
          </cell>
          <cell r="H3070">
            <v>-783412.82</v>
          </cell>
          <cell r="I3070">
            <v>0</v>
          </cell>
          <cell r="J3070">
            <v>-783412.82</v>
          </cell>
          <cell r="K3070">
            <v>-637781</v>
          </cell>
        </row>
        <row r="3071">
          <cell r="F3071">
            <v>-439392.71</v>
          </cell>
          <cell r="G3071">
            <v>0</v>
          </cell>
          <cell r="H3071">
            <v>-439392.71</v>
          </cell>
          <cell r="I3071">
            <v>0</v>
          </cell>
          <cell r="J3071">
            <v>-439392.71</v>
          </cell>
          <cell r="K3071">
            <v>0</v>
          </cell>
        </row>
        <row r="3072">
          <cell r="F3072">
            <v>-343701.25</v>
          </cell>
          <cell r="G3072">
            <v>0</v>
          </cell>
          <cell r="H3072">
            <v>-343701.25</v>
          </cell>
          <cell r="I3072">
            <v>0</v>
          </cell>
          <cell r="J3072">
            <v>-343701.25</v>
          </cell>
          <cell r="K3072">
            <v>0</v>
          </cell>
        </row>
        <row r="3073">
          <cell r="F3073">
            <v>-29349.22</v>
          </cell>
          <cell r="G3073">
            <v>0</v>
          </cell>
          <cell r="H3073">
            <v>-29349.22</v>
          </cell>
          <cell r="I3073">
            <v>0</v>
          </cell>
          <cell r="J3073">
            <v>-29349.22</v>
          </cell>
          <cell r="K3073">
            <v>0</v>
          </cell>
        </row>
        <row r="3074">
          <cell r="F3074">
            <v>-143620.21</v>
          </cell>
          <cell r="G3074">
            <v>0</v>
          </cell>
          <cell r="H3074">
            <v>-143620.21</v>
          </cell>
          <cell r="I3074">
            <v>0</v>
          </cell>
          <cell r="J3074">
            <v>-143620.21</v>
          </cell>
          <cell r="K3074">
            <v>0</v>
          </cell>
        </row>
        <row r="3075">
          <cell r="F3075">
            <v>-9754.7800000000007</v>
          </cell>
          <cell r="G3075">
            <v>0</v>
          </cell>
          <cell r="H3075">
            <v>-9754.7800000000007</v>
          </cell>
          <cell r="I3075">
            <v>0</v>
          </cell>
          <cell r="J3075">
            <v>-9754.7800000000007</v>
          </cell>
          <cell r="K3075">
            <v>0</v>
          </cell>
        </row>
        <row r="3076">
          <cell r="F3076">
            <v>-133847.53</v>
          </cell>
          <cell r="G3076">
            <v>0</v>
          </cell>
          <cell r="H3076">
            <v>-133847.53</v>
          </cell>
          <cell r="I3076">
            <v>0</v>
          </cell>
          <cell r="J3076">
            <v>-133847.53</v>
          </cell>
          <cell r="K3076">
            <v>0</v>
          </cell>
        </row>
        <row r="3077">
          <cell r="F3077">
            <v>-343071.23</v>
          </cell>
          <cell r="G3077">
            <v>0</v>
          </cell>
          <cell r="H3077">
            <v>-343071.23</v>
          </cell>
          <cell r="I3077">
            <v>0</v>
          </cell>
          <cell r="J3077">
            <v>-343071.23</v>
          </cell>
          <cell r="K3077">
            <v>0</v>
          </cell>
        </row>
        <row r="3078">
          <cell r="F3078">
            <v>-29209.360000000001</v>
          </cell>
          <cell r="G3078">
            <v>0</v>
          </cell>
          <cell r="H3078">
            <v>-29209.360000000001</v>
          </cell>
          <cell r="I3078">
            <v>0</v>
          </cell>
          <cell r="J3078">
            <v>-29209.360000000001</v>
          </cell>
          <cell r="K3078">
            <v>0</v>
          </cell>
        </row>
        <row r="3079">
          <cell r="F3079">
            <v>-9774.2000000000007</v>
          </cell>
          <cell r="G3079">
            <v>0</v>
          </cell>
          <cell r="H3079">
            <v>-9774.2000000000007</v>
          </cell>
          <cell r="I3079">
            <v>0</v>
          </cell>
          <cell r="J3079">
            <v>-9774.2000000000007</v>
          </cell>
          <cell r="K3079">
            <v>0</v>
          </cell>
        </row>
        <row r="3080">
          <cell r="F3080">
            <v>-9754.7800000000007</v>
          </cell>
          <cell r="G3080">
            <v>0</v>
          </cell>
          <cell r="H3080">
            <v>-9754.7800000000007</v>
          </cell>
          <cell r="I3080">
            <v>0</v>
          </cell>
          <cell r="J3080">
            <v>-9754.7800000000007</v>
          </cell>
          <cell r="K3080">
            <v>0</v>
          </cell>
        </row>
        <row r="3081">
          <cell r="F3081">
            <v>-541843.88</v>
          </cell>
          <cell r="G3081">
            <v>0</v>
          </cell>
          <cell r="H3081">
            <v>-541843.88</v>
          </cell>
          <cell r="I3081">
            <v>0</v>
          </cell>
          <cell r="J3081">
            <v>-541843.88</v>
          </cell>
          <cell r="K3081">
            <v>-192825</v>
          </cell>
        </row>
        <row r="3082">
          <cell r="F3082">
            <v>-59292.959999999999</v>
          </cell>
          <cell r="G3082">
            <v>0</v>
          </cell>
          <cell r="H3082">
            <v>-59292.959999999999</v>
          </cell>
          <cell r="I3082">
            <v>0</v>
          </cell>
          <cell r="J3082">
            <v>-59292.959999999999</v>
          </cell>
          <cell r="K3082">
            <v>-41683</v>
          </cell>
        </row>
        <row r="3083">
          <cell r="F3083">
            <v>-82957.47</v>
          </cell>
          <cell r="G3083">
            <v>0</v>
          </cell>
          <cell r="H3083">
            <v>-82957.47</v>
          </cell>
          <cell r="I3083">
            <v>0</v>
          </cell>
          <cell r="J3083">
            <v>-82957.47</v>
          </cell>
          <cell r="K3083">
            <v>-46038</v>
          </cell>
        </row>
        <row r="3084">
          <cell r="F3084">
            <v>-12535.73</v>
          </cell>
          <cell r="G3084">
            <v>0</v>
          </cell>
          <cell r="H3084">
            <v>-12535.73</v>
          </cell>
          <cell r="I3084">
            <v>0</v>
          </cell>
          <cell r="J3084">
            <v>-12535.73</v>
          </cell>
          <cell r="K3084">
            <v>0</v>
          </cell>
        </row>
        <row r="3085">
          <cell r="F3085">
            <v>-3841.89</v>
          </cell>
          <cell r="G3085">
            <v>0</v>
          </cell>
          <cell r="H3085">
            <v>-3841.89</v>
          </cell>
          <cell r="I3085">
            <v>0</v>
          </cell>
          <cell r="J3085">
            <v>-3841.89</v>
          </cell>
          <cell r="K3085">
            <v>0</v>
          </cell>
        </row>
        <row r="3086">
          <cell r="F3086">
            <v>-9060.6299999999992</v>
          </cell>
          <cell r="G3086">
            <v>0</v>
          </cell>
          <cell r="H3086">
            <v>-9060.6299999999992</v>
          </cell>
          <cell r="I3086">
            <v>0</v>
          </cell>
          <cell r="J3086">
            <v>-9060.6299999999992</v>
          </cell>
          <cell r="K3086">
            <v>0</v>
          </cell>
        </row>
        <row r="3087">
          <cell r="F3087">
            <v>-12599.6</v>
          </cell>
          <cell r="G3087">
            <v>0</v>
          </cell>
          <cell r="H3087">
            <v>-12599.6</v>
          </cell>
          <cell r="I3087">
            <v>0</v>
          </cell>
          <cell r="J3087">
            <v>-12599.6</v>
          </cell>
          <cell r="K3087">
            <v>0</v>
          </cell>
        </row>
        <row r="3088">
          <cell r="F3088">
            <v>-25376.65</v>
          </cell>
          <cell r="G3088">
            <v>0</v>
          </cell>
          <cell r="H3088">
            <v>-25376.65</v>
          </cell>
          <cell r="I3088">
            <v>0</v>
          </cell>
          <cell r="J3088">
            <v>-25376.65</v>
          </cell>
          <cell r="K3088">
            <v>0</v>
          </cell>
        </row>
        <row r="3089">
          <cell r="F3089">
            <v>-176.7</v>
          </cell>
          <cell r="G3089">
            <v>0</v>
          </cell>
          <cell r="H3089">
            <v>-176.7</v>
          </cell>
          <cell r="I3089">
            <v>0</v>
          </cell>
          <cell r="J3089">
            <v>-176.7</v>
          </cell>
          <cell r="K3089">
            <v>0</v>
          </cell>
        </row>
        <row r="3090">
          <cell r="F3090">
            <v>-12145.18</v>
          </cell>
          <cell r="G3090">
            <v>0</v>
          </cell>
          <cell r="H3090">
            <v>-12145.18</v>
          </cell>
          <cell r="I3090">
            <v>0</v>
          </cell>
          <cell r="J3090">
            <v>-12145.18</v>
          </cell>
          <cell r="K3090">
            <v>0</v>
          </cell>
        </row>
        <row r="3091">
          <cell r="F3091">
            <v>-3806.86</v>
          </cell>
          <cell r="G3091">
            <v>0</v>
          </cell>
          <cell r="H3091">
            <v>-3806.86</v>
          </cell>
          <cell r="I3091">
            <v>0</v>
          </cell>
          <cell r="J3091">
            <v>-3806.86</v>
          </cell>
          <cell r="K3091">
            <v>0</v>
          </cell>
        </row>
        <row r="3092">
          <cell r="F3092">
            <v>-9060.6299999999992</v>
          </cell>
          <cell r="G3092">
            <v>0</v>
          </cell>
          <cell r="H3092">
            <v>-9060.6299999999992</v>
          </cell>
          <cell r="I3092">
            <v>0</v>
          </cell>
          <cell r="J3092">
            <v>-9060.6299999999992</v>
          </cell>
          <cell r="K3092">
            <v>0</v>
          </cell>
        </row>
        <row r="3093">
          <cell r="F3093">
            <v>-11219.9</v>
          </cell>
          <cell r="G3093">
            <v>0</v>
          </cell>
          <cell r="H3093">
            <v>-11219.9</v>
          </cell>
          <cell r="I3093">
            <v>0</v>
          </cell>
          <cell r="J3093">
            <v>-11219.9</v>
          </cell>
          <cell r="K3093">
            <v>0</v>
          </cell>
        </row>
        <row r="3094">
          <cell r="F3094">
            <v>-23900.54</v>
          </cell>
          <cell r="G3094">
            <v>0</v>
          </cell>
          <cell r="H3094">
            <v>-23900.54</v>
          </cell>
          <cell r="I3094">
            <v>0</v>
          </cell>
          <cell r="J3094">
            <v>-23900.54</v>
          </cell>
          <cell r="K3094">
            <v>0</v>
          </cell>
        </row>
        <row r="3095">
          <cell r="F3095">
            <v>25.43</v>
          </cell>
          <cell r="G3095">
            <v>0</v>
          </cell>
          <cell r="H3095">
            <v>25.43</v>
          </cell>
          <cell r="I3095">
            <v>0</v>
          </cell>
          <cell r="J3095">
            <v>25.43</v>
          </cell>
          <cell r="K3095">
            <v>0</v>
          </cell>
        </row>
        <row r="3096">
          <cell r="F3096">
            <v>-28000.21</v>
          </cell>
          <cell r="G3096">
            <v>0</v>
          </cell>
          <cell r="H3096">
            <v>-28000.21</v>
          </cell>
          <cell r="I3096">
            <v>0</v>
          </cell>
          <cell r="J3096">
            <v>-28000.21</v>
          </cell>
          <cell r="K3096">
            <v>-79274</v>
          </cell>
        </row>
        <row r="3097">
          <cell r="F3097">
            <v>-245.84</v>
          </cell>
          <cell r="G3097">
            <v>0</v>
          </cell>
          <cell r="H3097">
            <v>-245.84</v>
          </cell>
          <cell r="I3097">
            <v>0</v>
          </cell>
          <cell r="J3097">
            <v>-245.84</v>
          </cell>
          <cell r="K3097">
            <v>0</v>
          </cell>
        </row>
        <row r="3098">
          <cell r="F3098">
            <v>-6216.48</v>
          </cell>
          <cell r="G3098">
            <v>0</v>
          </cell>
          <cell r="H3098">
            <v>-6216.48</v>
          </cell>
          <cell r="I3098">
            <v>0</v>
          </cell>
          <cell r="J3098">
            <v>-6216.48</v>
          </cell>
          <cell r="K3098">
            <v>-7120</v>
          </cell>
        </row>
        <row r="3099">
          <cell r="F3099">
            <v>-872.42</v>
          </cell>
          <cell r="G3099">
            <v>0</v>
          </cell>
          <cell r="H3099">
            <v>-872.42</v>
          </cell>
          <cell r="I3099">
            <v>0</v>
          </cell>
          <cell r="J3099">
            <v>-872.42</v>
          </cell>
          <cell r="K3099">
            <v>0</v>
          </cell>
        </row>
        <row r="3100">
          <cell r="F3100">
            <v>0</v>
          </cell>
          <cell r="G3100">
            <v>0</v>
          </cell>
          <cell r="H3100">
            <v>0</v>
          </cell>
          <cell r="I3100">
            <v>0</v>
          </cell>
          <cell r="J3100">
            <v>0</v>
          </cell>
          <cell r="K3100">
            <v>-15549</v>
          </cell>
        </row>
        <row r="3101">
          <cell r="F3101">
            <v>-97311.14</v>
          </cell>
          <cell r="G3101">
            <v>0</v>
          </cell>
          <cell r="H3101">
            <v>-97311.14</v>
          </cell>
          <cell r="I3101">
            <v>0</v>
          </cell>
          <cell r="J3101">
            <v>-97311.14</v>
          </cell>
          <cell r="K3101">
            <v>-137543</v>
          </cell>
        </row>
        <row r="3102">
          <cell r="F3102">
            <v>-17630.91</v>
          </cell>
          <cell r="G3102">
            <v>0</v>
          </cell>
          <cell r="H3102">
            <v>-17630.91</v>
          </cell>
          <cell r="I3102">
            <v>0</v>
          </cell>
          <cell r="J3102">
            <v>-17630.91</v>
          </cell>
          <cell r="K3102">
            <v>-5664</v>
          </cell>
        </row>
        <row r="3103">
          <cell r="F3103">
            <v>-5483.44</v>
          </cell>
          <cell r="G3103">
            <v>0</v>
          </cell>
          <cell r="H3103">
            <v>-5483.44</v>
          </cell>
          <cell r="I3103">
            <v>0</v>
          </cell>
          <cell r="J3103">
            <v>-5483.44</v>
          </cell>
          <cell r="K3103">
            <v>0</v>
          </cell>
        </row>
        <row r="3104">
          <cell r="F3104">
            <v>-1035854.55</v>
          </cell>
          <cell r="G3104">
            <v>0</v>
          </cell>
          <cell r="H3104">
            <v>-1035854.55</v>
          </cell>
          <cell r="I3104">
            <v>0</v>
          </cell>
          <cell r="J3104">
            <v>-1035854.55</v>
          </cell>
          <cell r="K3104">
            <v>-303758</v>
          </cell>
        </row>
        <row r="3105">
          <cell r="F3105">
            <v>-123996.06</v>
          </cell>
          <cell r="G3105">
            <v>0</v>
          </cell>
          <cell r="H3105">
            <v>-123996.06</v>
          </cell>
          <cell r="I3105">
            <v>0</v>
          </cell>
          <cell r="J3105">
            <v>-123996.06</v>
          </cell>
          <cell r="K3105">
            <v>-43404</v>
          </cell>
        </row>
        <row r="3106">
          <cell r="F3106">
            <v>-18205.18</v>
          </cell>
          <cell r="G3106">
            <v>0</v>
          </cell>
          <cell r="H3106">
            <v>-18205.18</v>
          </cell>
          <cell r="I3106">
            <v>0</v>
          </cell>
          <cell r="J3106">
            <v>-18205.18</v>
          </cell>
          <cell r="K3106">
            <v>0</v>
          </cell>
        </row>
        <row r="3107">
          <cell r="F3107">
            <v>-20563.2</v>
          </cell>
          <cell r="G3107">
            <v>0</v>
          </cell>
          <cell r="H3107">
            <v>-20563.2</v>
          </cell>
          <cell r="I3107">
            <v>0</v>
          </cell>
          <cell r="J3107">
            <v>-20563.2</v>
          </cell>
          <cell r="K3107">
            <v>-10465</v>
          </cell>
        </row>
        <row r="3108">
          <cell r="F3108">
            <v>-196279.2</v>
          </cell>
          <cell r="G3108">
            <v>0</v>
          </cell>
          <cell r="H3108">
            <v>-196279.2</v>
          </cell>
          <cell r="I3108">
            <v>0</v>
          </cell>
          <cell r="J3108">
            <v>-196279.2</v>
          </cell>
          <cell r="K3108">
            <v>-78037</v>
          </cell>
        </row>
        <row r="3109">
          <cell r="F3109">
            <v>0</v>
          </cell>
          <cell r="G3109">
            <v>0</v>
          </cell>
          <cell r="H3109">
            <v>0</v>
          </cell>
          <cell r="I3109">
            <v>0</v>
          </cell>
          <cell r="J3109">
            <v>0</v>
          </cell>
          <cell r="K3109">
            <v>-139222</v>
          </cell>
        </row>
        <row r="3110">
          <cell r="F3110">
            <v>-571970.02</v>
          </cell>
          <cell r="G3110">
            <v>0</v>
          </cell>
          <cell r="H3110">
            <v>-571970.02</v>
          </cell>
          <cell r="I3110">
            <v>0</v>
          </cell>
          <cell r="J3110">
            <v>-571970.02</v>
          </cell>
          <cell r="K3110">
            <v>-210440</v>
          </cell>
        </row>
        <row r="3111">
          <cell r="F3111">
            <v>-178782.41</v>
          </cell>
          <cell r="G3111">
            <v>0</v>
          </cell>
          <cell r="H3111">
            <v>-178782.41</v>
          </cell>
          <cell r="I3111">
            <v>0</v>
          </cell>
          <cell r="J3111">
            <v>-178782.41</v>
          </cell>
          <cell r="K3111">
            <v>-46503</v>
          </cell>
        </row>
        <row r="3112">
          <cell r="F3112">
            <v>-24</v>
          </cell>
          <cell r="G3112">
            <v>0</v>
          </cell>
          <cell r="H3112">
            <v>-24</v>
          </cell>
          <cell r="I3112">
            <v>0</v>
          </cell>
          <cell r="J3112">
            <v>-24</v>
          </cell>
          <cell r="K3112">
            <v>-23</v>
          </cell>
        </row>
        <row r="3113">
          <cell r="F3113">
            <v>-31651.360000000001</v>
          </cell>
          <cell r="G3113">
            <v>0</v>
          </cell>
          <cell r="H3113">
            <v>-31651.360000000001</v>
          </cell>
          <cell r="I3113">
            <v>0</v>
          </cell>
          <cell r="J3113">
            <v>-31651.360000000001</v>
          </cell>
          <cell r="K3113">
            <v>-18809</v>
          </cell>
        </row>
        <row r="3114">
          <cell r="F3114">
            <v>464954.86</v>
          </cell>
          <cell r="G3114">
            <v>0</v>
          </cell>
          <cell r="H3114">
            <v>464954.86</v>
          </cell>
          <cell r="I3114">
            <v>0</v>
          </cell>
          <cell r="J3114">
            <v>464954.86</v>
          </cell>
          <cell r="K3114">
            <v>143640</v>
          </cell>
        </row>
        <row r="3115">
          <cell r="F3115">
            <v>47224</v>
          </cell>
          <cell r="G3115">
            <v>0</v>
          </cell>
          <cell r="H3115">
            <v>47224</v>
          </cell>
          <cell r="I3115">
            <v>0</v>
          </cell>
          <cell r="J3115">
            <v>47224</v>
          </cell>
          <cell r="K3115">
            <v>0</v>
          </cell>
        </row>
        <row r="3116">
          <cell r="F3116">
            <v>286377.94</v>
          </cell>
          <cell r="G3116">
            <v>0</v>
          </cell>
          <cell r="H3116">
            <v>286377.94</v>
          </cell>
          <cell r="I3116">
            <v>0</v>
          </cell>
          <cell r="J3116">
            <v>286377.94</v>
          </cell>
          <cell r="K3116">
            <v>0</v>
          </cell>
        </row>
        <row r="3117">
          <cell r="F3117">
            <v>119101.41</v>
          </cell>
          <cell r="G3117">
            <v>0</v>
          </cell>
          <cell r="H3117">
            <v>119101.41</v>
          </cell>
          <cell r="I3117">
            <v>0</v>
          </cell>
          <cell r="J3117">
            <v>119101.41</v>
          </cell>
          <cell r="K3117">
            <v>0</v>
          </cell>
        </row>
        <row r="3118">
          <cell r="F3118">
            <v>4663.4399999999996</v>
          </cell>
          <cell r="G3118">
            <v>0</v>
          </cell>
          <cell r="H3118">
            <v>4663.4399999999996</v>
          </cell>
          <cell r="I3118">
            <v>0</v>
          </cell>
          <cell r="J3118">
            <v>4663.4399999999996</v>
          </cell>
          <cell r="K3118">
            <v>0</v>
          </cell>
        </row>
        <row r="3119">
          <cell r="F3119">
            <v>115980.98</v>
          </cell>
          <cell r="G3119">
            <v>0</v>
          </cell>
          <cell r="H3119">
            <v>115980.98</v>
          </cell>
          <cell r="I3119">
            <v>0</v>
          </cell>
          <cell r="J3119">
            <v>115980.98</v>
          </cell>
          <cell r="K3119">
            <v>0</v>
          </cell>
        </row>
        <row r="3120">
          <cell r="F3120">
            <v>1996.93</v>
          </cell>
          <cell r="G3120">
            <v>0</v>
          </cell>
          <cell r="H3120">
            <v>1996.93</v>
          </cell>
          <cell r="I3120">
            <v>0</v>
          </cell>
          <cell r="J3120">
            <v>1996.93</v>
          </cell>
          <cell r="K3120">
            <v>0</v>
          </cell>
        </row>
        <row r="3121">
          <cell r="F3121">
            <v>-11992585.140000004</v>
          </cell>
          <cell r="G3121">
            <v>0</v>
          </cell>
          <cell r="H3121">
            <v>-11992585.140000004</v>
          </cell>
          <cell r="I3121">
            <v>0</v>
          </cell>
          <cell r="J3121">
            <v>-11992585.140000004</v>
          </cell>
          <cell r="K3121">
            <v>-14152292</v>
          </cell>
        </row>
        <row r="3122">
          <cell r="F3122">
            <v>0</v>
          </cell>
          <cell r="G3122">
            <v>0</v>
          </cell>
          <cell r="H3122">
            <v>0</v>
          </cell>
          <cell r="I3122">
            <v>0</v>
          </cell>
          <cell r="J3122">
            <v>0</v>
          </cell>
          <cell r="K3122">
            <v>-2852563</v>
          </cell>
        </row>
        <row r="3123">
          <cell r="F3123">
            <v>0</v>
          </cell>
          <cell r="G3123">
            <v>0</v>
          </cell>
          <cell r="H3123">
            <v>0</v>
          </cell>
          <cell r="I3123">
            <v>0</v>
          </cell>
          <cell r="J3123">
            <v>0</v>
          </cell>
          <cell r="K3123">
            <v>-377810</v>
          </cell>
        </row>
        <row r="3124">
          <cell r="F3124">
            <v>0</v>
          </cell>
          <cell r="G3124">
            <v>0</v>
          </cell>
          <cell r="H3124">
            <v>0</v>
          </cell>
          <cell r="I3124">
            <v>0</v>
          </cell>
          <cell r="J3124">
            <v>0</v>
          </cell>
          <cell r="K3124">
            <v>-42527</v>
          </cell>
        </row>
        <row r="3125">
          <cell r="F3125">
            <v>0</v>
          </cell>
          <cell r="G3125">
            <v>0</v>
          </cell>
          <cell r="H3125">
            <v>0</v>
          </cell>
          <cell r="I3125">
            <v>0</v>
          </cell>
          <cell r="J3125">
            <v>0</v>
          </cell>
          <cell r="K3125">
            <v>-34238</v>
          </cell>
        </row>
        <row r="3126">
          <cell r="F3126">
            <v>0</v>
          </cell>
          <cell r="G3126">
            <v>0</v>
          </cell>
          <cell r="H3126">
            <v>0</v>
          </cell>
          <cell r="I3126">
            <v>0</v>
          </cell>
          <cell r="J3126">
            <v>0</v>
          </cell>
          <cell r="K3126">
            <v>102600</v>
          </cell>
        </row>
        <row r="3127">
          <cell r="F3127">
            <v>0</v>
          </cell>
          <cell r="G3127">
            <v>0</v>
          </cell>
          <cell r="H3127">
            <v>0</v>
          </cell>
          <cell r="I3127">
            <v>0</v>
          </cell>
          <cell r="J3127">
            <v>0</v>
          </cell>
          <cell r="K3127">
            <v>-52013</v>
          </cell>
        </row>
        <row r="3128">
          <cell r="F3128">
            <v>0</v>
          </cell>
          <cell r="G3128">
            <v>0</v>
          </cell>
          <cell r="H3128">
            <v>0</v>
          </cell>
          <cell r="I3128">
            <v>0</v>
          </cell>
          <cell r="J3128">
            <v>0</v>
          </cell>
          <cell r="K3128">
            <v>-53113</v>
          </cell>
        </row>
        <row r="3129">
          <cell r="F3129">
            <v>0</v>
          </cell>
          <cell r="G3129">
            <v>0</v>
          </cell>
          <cell r="H3129">
            <v>0</v>
          </cell>
          <cell r="I3129">
            <v>0</v>
          </cell>
          <cell r="J3129">
            <v>0</v>
          </cell>
          <cell r="K3129">
            <v>-1117</v>
          </cell>
        </row>
        <row r="3130">
          <cell r="F3130">
            <v>0</v>
          </cell>
          <cell r="G3130">
            <v>0</v>
          </cell>
          <cell r="H3130">
            <v>0</v>
          </cell>
          <cell r="I3130">
            <v>0</v>
          </cell>
          <cell r="J3130">
            <v>0</v>
          </cell>
          <cell r="K3130">
            <v>-421688</v>
          </cell>
        </row>
        <row r="3131">
          <cell r="F3131">
            <v>0</v>
          </cell>
          <cell r="G3131">
            <v>0</v>
          </cell>
          <cell r="H3131">
            <v>0</v>
          </cell>
          <cell r="I3131">
            <v>0</v>
          </cell>
          <cell r="J3131">
            <v>0</v>
          </cell>
          <cell r="K3131">
            <v>-17651</v>
          </cell>
        </row>
        <row r="3132">
          <cell r="F3132">
            <v>0</v>
          </cell>
          <cell r="G3132">
            <v>0</v>
          </cell>
          <cell r="H3132">
            <v>0</v>
          </cell>
          <cell r="I3132">
            <v>0</v>
          </cell>
          <cell r="J3132">
            <v>0</v>
          </cell>
          <cell r="K3132">
            <v>-1497</v>
          </cell>
        </row>
        <row r="3133">
          <cell r="F3133">
            <v>0</v>
          </cell>
          <cell r="G3133">
            <v>0</v>
          </cell>
          <cell r="H3133">
            <v>0</v>
          </cell>
          <cell r="I3133">
            <v>0</v>
          </cell>
          <cell r="J3133">
            <v>0</v>
          </cell>
          <cell r="K3133">
            <v>-188588</v>
          </cell>
        </row>
        <row r="3134">
          <cell r="F3134">
            <v>0</v>
          </cell>
          <cell r="G3134">
            <v>0</v>
          </cell>
          <cell r="H3134">
            <v>0</v>
          </cell>
          <cell r="I3134">
            <v>0</v>
          </cell>
          <cell r="J3134">
            <v>0</v>
          </cell>
          <cell r="K3134">
            <v>-329114</v>
          </cell>
        </row>
        <row r="3135">
          <cell r="F3135">
            <v>0</v>
          </cell>
          <cell r="G3135">
            <v>0</v>
          </cell>
          <cell r="H3135">
            <v>0</v>
          </cell>
          <cell r="I3135">
            <v>0</v>
          </cell>
          <cell r="J3135">
            <v>0</v>
          </cell>
          <cell r="K3135">
            <v>-9228</v>
          </cell>
        </row>
        <row r="3136">
          <cell r="F3136">
            <v>0</v>
          </cell>
          <cell r="G3136">
            <v>0</v>
          </cell>
          <cell r="H3136">
            <v>0</v>
          </cell>
          <cell r="I3136">
            <v>0</v>
          </cell>
          <cell r="J3136">
            <v>0</v>
          </cell>
          <cell r="K3136">
            <v>-163507</v>
          </cell>
        </row>
        <row r="3137">
          <cell r="F3137">
            <v>0</v>
          </cell>
          <cell r="G3137">
            <v>0</v>
          </cell>
          <cell r="H3137">
            <v>0</v>
          </cell>
          <cell r="I3137">
            <v>0</v>
          </cell>
          <cell r="J3137">
            <v>0</v>
          </cell>
          <cell r="K3137">
            <v>-100</v>
          </cell>
        </row>
        <row r="3138">
          <cell r="F3138">
            <v>0</v>
          </cell>
          <cell r="G3138">
            <v>0</v>
          </cell>
          <cell r="H3138">
            <v>0</v>
          </cell>
          <cell r="I3138">
            <v>0</v>
          </cell>
          <cell r="J3138">
            <v>0</v>
          </cell>
          <cell r="K3138">
            <v>-136480</v>
          </cell>
        </row>
        <row r="3139">
          <cell r="F3139">
            <v>45.42</v>
          </cell>
          <cell r="G3139">
            <v>0</v>
          </cell>
          <cell r="H3139">
            <v>45.42</v>
          </cell>
          <cell r="I3139">
            <v>0</v>
          </cell>
          <cell r="J3139">
            <v>45.42</v>
          </cell>
          <cell r="K3139">
            <v>0</v>
          </cell>
        </row>
        <row r="3140">
          <cell r="F3140">
            <v>-140446.48000000001</v>
          </cell>
          <cell r="G3140">
            <v>0</v>
          </cell>
          <cell r="H3140">
            <v>-140446.48000000001</v>
          </cell>
          <cell r="I3140">
            <v>0</v>
          </cell>
          <cell r="J3140">
            <v>-140446.48000000001</v>
          </cell>
          <cell r="K3140">
            <v>0</v>
          </cell>
        </row>
        <row r="3141">
          <cell r="F3141">
            <v>11021.64</v>
          </cell>
          <cell r="G3141">
            <v>0</v>
          </cell>
          <cell r="H3141">
            <v>11021.64</v>
          </cell>
          <cell r="I3141">
            <v>0</v>
          </cell>
          <cell r="J3141">
            <v>11021.64</v>
          </cell>
          <cell r="K3141">
            <v>0</v>
          </cell>
        </row>
        <row r="3142">
          <cell r="F3142">
            <v>-206342.08</v>
          </cell>
          <cell r="G3142">
            <v>0</v>
          </cell>
          <cell r="H3142">
            <v>-206342.08</v>
          </cell>
          <cell r="I3142">
            <v>0</v>
          </cell>
          <cell r="J3142">
            <v>-206342.08</v>
          </cell>
          <cell r="K3142">
            <v>0</v>
          </cell>
        </row>
        <row r="3143">
          <cell r="F3143">
            <v>-630993.36</v>
          </cell>
          <cell r="G3143">
            <v>0</v>
          </cell>
          <cell r="H3143">
            <v>-630993.36</v>
          </cell>
          <cell r="I3143">
            <v>0</v>
          </cell>
          <cell r="J3143">
            <v>-630993.36</v>
          </cell>
          <cell r="K3143">
            <v>0</v>
          </cell>
        </row>
        <row r="3144">
          <cell r="F3144">
            <v>-1637688.18</v>
          </cell>
          <cell r="G3144">
            <v>0</v>
          </cell>
          <cell r="H3144">
            <v>-1637688.18</v>
          </cell>
          <cell r="I3144">
            <v>0</v>
          </cell>
          <cell r="J3144">
            <v>-1637688.18</v>
          </cell>
          <cell r="K3144">
            <v>-1621014</v>
          </cell>
        </row>
        <row r="3145">
          <cell r="F3145">
            <v>-34197.629999999997</v>
          </cell>
          <cell r="G3145">
            <v>0</v>
          </cell>
          <cell r="H3145">
            <v>-34197.629999999997</v>
          </cell>
          <cell r="I3145">
            <v>0</v>
          </cell>
          <cell r="J3145">
            <v>-34197.629999999997</v>
          </cell>
          <cell r="K3145">
            <v>0</v>
          </cell>
        </row>
        <row r="3146">
          <cell r="F3146">
            <v>-27302.04</v>
          </cell>
          <cell r="G3146">
            <v>0</v>
          </cell>
          <cell r="H3146">
            <v>-27302.04</v>
          </cell>
          <cell r="I3146">
            <v>0</v>
          </cell>
          <cell r="J3146">
            <v>-27302.04</v>
          </cell>
          <cell r="K3146">
            <v>-19813</v>
          </cell>
        </row>
        <row r="3147">
          <cell r="F3147">
            <v>-5958.4</v>
          </cell>
          <cell r="G3147">
            <v>0</v>
          </cell>
          <cell r="H3147">
            <v>-5958.4</v>
          </cell>
          <cell r="I3147">
            <v>0</v>
          </cell>
          <cell r="J3147">
            <v>-5958.4</v>
          </cell>
          <cell r="K3147">
            <v>-105</v>
          </cell>
        </row>
        <row r="3148">
          <cell r="F3148">
            <v>-18683.64</v>
          </cell>
          <cell r="G3148">
            <v>0</v>
          </cell>
          <cell r="H3148">
            <v>-18683.64</v>
          </cell>
          <cell r="I3148">
            <v>0</v>
          </cell>
          <cell r="J3148">
            <v>-18683.64</v>
          </cell>
          <cell r="K3148">
            <v>0</v>
          </cell>
        </row>
        <row r="3149">
          <cell r="F3149">
            <v>-24458.400000000001</v>
          </cell>
          <cell r="G3149">
            <v>0</v>
          </cell>
          <cell r="H3149">
            <v>-24458.400000000001</v>
          </cell>
          <cell r="I3149">
            <v>0</v>
          </cell>
          <cell r="J3149">
            <v>-24458.400000000001</v>
          </cell>
          <cell r="K3149">
            <v>-16924</v>
          </cell>
        </row>
        <row r="3150">
          <cell r="F3150">
            <v>-309183</v>
          </cell>
          <cell r="G3150">
            <v>0</v>
          </cell>
          <cell r="H3150">
            <v>-309183</v>
          </cell>
          <cell r="I3150">
            <v>0</v>
          </cell>
          <cell r="J3150">
            <v>-309183</v>
          </cell>
          <cell r="K3150">
            <v>-285697</v>
          </cell>
        </row>
        <row r="3151">
          <cell r="F3151">
            <v>-96434.84</v>
          </cell>
          <cell r="G3151">
            <v>0</v>
          </cell>
          <cell r="H3151">
            <v>-96434.84</v>
          </cell>
          <cell r="I3151">
            <v>0</v>
          </cell>
          <cell r="J3151">
            <v>-96434.84</v>
          </cell>
          <cell r="K3151">
            <v>0</v>
          </cell>
        </row>
        <row r="3152">
          <cell r="F3152">
            <v>-72450.25</v>
          </cell>
          <cell r="G3152">
            <v>0</v>
          </cell>
          <cell r="H3152">
            <v>-72450.25</v>
          </cell>
          <cell r="I3152">
            <v>0</v>
          </cell>
          <cell r="J3152">
            <v>-72450.25</v>
          </cell>
          <cell r="K3152">
            <v>0</v>
          </cell>
        </row>
        <row r="3153">
          <cell r="F3153">
            <v>-8170.83</v>
          </cell>
          <cell r="G3153">
            <v>0</v>
          </cell>
          <cell r="H3153">
            <v>-8170.83</v>
          </cell>
          <cell r="I3153">
            <v>0</v>
          </cell>
          <cell r="J3153">
            <v>-8170.83</v>
          </cell>
          <cell r="K3153">
            <v>0</v>
          </cell>
        </row>
        <row r="3154">
          <cell r="F3154">
            <v>-39275.71</v>
          </cell>
          <cell r="G3154">
            <v>0</v>
          </cell>
          <cell r="H3154">
            <v>-39275.71</v>
          </cell>
          <cell r="I3154">
            <v>0</v>
          </cell>
          <cell r="J3154">
            <v>-39275.71</v>
          </cell>
          <cell r="K3154">
            <v>0</v>
          </cell>
        </row>
        <row r="3155">
          <cell r="F3155">
            <v>-1101.1400000000001</v>
          </cell>
          <cell r="G3155">
            <v>0</v>
          </cell>
          <cell r="H3155">
            <v>-1101.1400000000001</v>
          </cell>
          <cell r="I3155">
            <v>0</v>
          </cell>
          <cell r="J3155">
            <v>-1101.1400000000001</v>
          </cell>
          <cell r="K3155">
            <v>0</v>
          </cell>
        </row>
        <row r="3156">
          <cell r="F3156">
            <v>-29516.98</v>
          </cell>
          <cell r="G3156">
            <v>0</v>
          </cell>
          <cell r="H3156">
            <v>-29516.98</v>
          </cell>
          <cell r="I3156">
            <v>0</v>
          </cell>
          <cell r="J3156">
            <v>-29516.98</v>
          </cell>
          <cell r="K3156">
            <v>0</v>
          </cell>
        </row>
        <row r="3157">
          <cell r="F3157">
            <v>-72131.429999999993</v>
          </cell>
          <cell r="G3157">
            <v>0</v>
          </cell>
          <cell r="H3157">
            <v>-72131.429999999993</v>
          </cell>
          <cell r="I3157">
            <v>0</v>
          </cell>
          <cell r="J3157">
            <v>-72131.429999999993</v>
          </cell>
          <cell r="K3157">
            <v>0</v>
          </cell>
        </row>
        <row r="3158">
          <cell r="F3158">
            <v>-8030.54</v>
          </cell>
          <cell r="G3158">
            <v>0</v>
          </cell>
          <cell r="H3158">
            <v>-8030.54</v>
          </cell>
          <cell r="I3158">
            <v>0</v>
          </cell>
          <cell r="J3158">
            <v>-8030.54</v>
          </cell>
          <cell r="K3158">
            <v>0</v>
          </cell>
        </row>
        <row r="3159">
          <cell r="F3159">
            <v>-1366.27</v>
          </cell>
          <cell r="G3159">
            <v>0</v>
          </cell>
          <cell r="H3159">
            <v>-1366.27</v>
          </cell>
          <cell r="I3159">
            <v>0</v>
          </cell>
          <cell r="J3159">
            <v>-1366.27</v>
          </cell>
          <cell r="K3159">
            <v>0</v>
          </cell>
        </row>
        <row r="3160">
          <cell r="F3160">
            <v>-1159.75</v>
          </cell>
          <cell r="G3160">
            <v>0</v>
          </cell>
          <cell r="H3160">
            <v>-1159.75</v>
          </cell>
          <cell r="I3160">
            <v>0</v>
          </cell>
          <cell r="J3160">
            <v>-1159.75</v>
          </cell>
          <cell r="K3160">
            <v>0</v>
          </cell>
        </row>
        <row r="3161">
          <cell r="F3161">
            <v>-144836.94</v>
          </cell>
          <cell r="G3161">
            <v>0</v>
          </cell>
          <cell r="H3161">
            <v>-144836.94</v>
          </cell>
          <cell r="I3161">
            <v>0</v>
          </cell>
          <cell r="J3161">
            <v>-144836.94</v>
          </cell>
          <cell r="K3161">
            <v>-84347</v>
          </cell>
        </row>
        <row r="3162">
          <cell r="F3162">
            <v>-27399.78</v>
          </cell>
          <cell r="G3162">
            <v>0</v>
          </cell>
          <cell r="H3162">
            <v>-27399.78</v>
          </cell>
          <cell r="I3162">
            <v>0</v>
          </cell>
          <cell r="J3162">
            <v>-27399.78</v>
          </cell>
          <cell r="K3162">
            <v>-24195</v>
          </cell>
        </row>
        <row r="3163">
          <cell r="F3163">
            <v>-40859.129999999997</v>
          </cell>
          <cell r="G3163">
            <v>0</v>
          </cell>
          <cell r="H3163">
            <v>-40859.129999999997</v>
          </cell>
          <cell r="I3163">
            <v>0</v>
          </cell>
          <cell r="J3163">
            <v>-40859.129999999997</v>
          </cell>
          <cell r="K3163">
            <v>-25146</v>
          </cell>
        </row>
        <row r="3164">
          <cell r="F3164">
            <v>-4071.29</v>
          </cell>
          <cell r="G3164">
            <v>0</v>
          </cell>
          <cell r="H3164">
            <v>-4071.29</v>
          </cell>
          <cell r="I3164">
            <v>0</v>
          </cell>
          <cell r="J3164">
            <v>-4071.29</v>
          </cell>
          <cell r="K3164">
            <v>0</v>
          </cell>
        </row>
        <row r="3165">
          <cell r="F3165">
            <v>-367.74</v>
          </cell>
          <cell r="G3165">
            <v>0</v>
          </cell>
          <cell r="H3165">
            <v>-367.74</v>
          </cell>
          <cell r="I3165">
            <v>0</v>
          </cell>
          <cell r="J3165">
            <v>-367.74</v>
          </cell>
          <cell r="K3165">
            <v>0</v>
          </cell>
        </row>
        <row r="3166">
          <cell r="F3166">
            <v>-4055.24</v>
          </cell>
          <cell r="G3166">
            <v>0</v>
          </cell>
          <cell r="H3166">
            <v>-4055.24</v>
          </cell>
          <cell r="I3166">
            <v>0</v>
          </cell>
          <cell r="J3166">
            <v>-4055.24</v>
          </cell>
          <cell r="K3166">
            <v>0</v>
          </cell>
        </row>
        <row r="3167">
          <cell r="F3167">
            <v>-700.2</v>
          </cell>
          <cell r="G3167">
            <v>0</v>
          </cell>
          <cell r="H3167">
            <v>-700.2</v>
          </cell>
          <cell r="I3167">
            <v>0</v>
          </cell>
          <cell r="J3167">
            <v>-700.2</v>
          </cell>
          <cell r="K3167">
            <v>0</v>
          </cell>
        </row>
        <row r="3168">
          <cell r="F3168">
            <v>-9281.3799999999992</v>
          </cell>
          <cell r="G3168">
            <v>0</v>
          </cell>
          <cell r="H3168">
            <v>-9281.3799999999992</v>
          </cell>
          <cell r="I3168">
            <v>0</v>
          </cell>
          <cell r="J3168">
            <v>-9281.3799999999992</v>
          </cell>
          <cell r="K3168">
            <v>0</v>
          </cell>
        </row>
        <row r="3169">
          <cell r="F3169">
            <v>-4096.25</v>
          </cell>
          <cell r="G3169">
            <v>0</v>
          </cell>
          <cell r="H3169">
            <v>-4096.25</v>
          </cell>
          <cell r="I3169">
            <v>0</v>
          </cell>
          <cell r="J3169">
            <v>-4096.25</v>
          </cell>
          <cell r="K3169">
            <v>0</v>
          </cell>
        </row>
        <row r="3170">
          <cell r="F3170">
            <v>-367.74</v>
          </cell>
          <cell r="G3170">
            <v>0</v>
          </cell>
          <cell r="H3170">
            <v>-367.74</v>
          </cell>
          <cell r="I3170">
            <v>0</v>
          </cell>
          <cell r="J3170">
            <v>-367.74</v>
          </cell>
          <cell r="K3170">
            <v>0</v>
          </cell>
        </row>
        <row r="3171">
          <cell r="F3171">
            <v>-4055.24</v>
          </cell>
          <cell r="G3171">
            <v>0</v>
          </cell>
          <cell r="H3171">
            <v>-4055.24</v>
          </cell>
          <cell r="I3171">
            <v>0</v>
          </cell>
          <cell r="J3171">
            <v>-4055.24</v>
          </cell>
          <cell r="K3171">
            <v>0</v>
          </cell>
        </row>
        <row r="3172">
          <cell r="F3172">
            <v>-700.2</v>
          </cell>
          <cell r="G3172">
            <v>0</v>
          </cell>
          <cell r="H3172">
            <v>-700.2</v>
          </cell>
          <cell r="I3172">
            <v>0</v>
          </cell>
          <cell r="J3172">
            <v>-700.2</v>
          </cell>
          <cell r="K3172">
            <v>0</v>
          </cell>
        </row>
        <row r="3173">
          <cell r="F3173">
            <v>-13028.83</v>
          </cell>
          <cell r="G3173">
            <v>0</v>
          </cell>
          <cell r="H3173">
            <v>-13028.83</v>
          </cell>
          <cell r="I3173">
            <v>0</v>
          </cell>
          <cell r="J3173">
            <v>-13028.83</v>
          </cell>
          <cell r="K3173">
            <v>-34653</v>
          </cell>
        </row>
        <row r="3174">
          <cell r="F3174">
            <v>-600.09</v>
          </cell>
          <cell r="G3174">
            <v>0</v>
          </cell>
          <cell r="H3174">
            <v>-600.09</v>
          </cell>
          <cell r="I3174">
            <v>0</v>
          </cell>
          <cell r="J3174">
            <v>-600.09</v>
          </cell>
          <cell r="K3174">
            <v>0</v>
          </cell>
        </row>
        <row r="3175">
          <cell r="F3175">
            <v>0</v>
          </cell>
          <cell r="G3175">
            <v>0</v>
          </cell>
          <cell r="H3175">
            <v>0</v>
          </cell>
          <cell r="I3175">
            <v>0</v>
          </cell>
          <cell r="J3175">
            <v>0</v>
          </cell>
          <cell r="K3175">
            <v>-536</v>
          </cell>
        </row>
        <row r="3176">
          <cell r="F3176">
            <v>0</v>
          </cell>
          <cell r="G3176">
            <v>0</v>
          </cell>
          <cell r="H3176">
            <v>0</v>
          </cell>
          <cell r="I3176">
            <v>0</v>
          </cell>
          <cell r="J3176">
            <v>0</v>
          </cell>
          <cell r="K3176">
            <v>-8562</v>
          </cell>
        </row>
        <row r="3177">
          <cell r="F3177">
            <v>0</v>
          </cell>
          <cell r="G3177">
            <v>0</v>
          </cell>
          <cell r="H3177">
            <v>0</v>
          </cell>
          <cell r="I3177">
            <v>0</v>
          </cell>
          <cell r="J3177">
            <v>0</v>
          </cell>
          <cell r="K3177">
            <v>-62205</v>
          </cell>
        </row>
        <row r="3178">
          <cell r="F3178">
            <v>-9098.1299999999992</v>
          </cell>
          <cell r="G3178">
            <v>0</v>
          </cell>
          <cell r="H3178">
            <v>-9098.1299999999992</v>
          </cell>
          <cell r="I3178">
            <v>0</v>
          </cell>
          <cell r="J3178">
            <v>-9098.1299999999992</v>
          </cell>
          <cell r="K3178">
            <v>-4420</v>
          </cell>
        </row>
        <row r="3179">
          <cell r="F3179">
            <v>-15822.71</v>
          </cell>
          <cell r="G3179">
            <v>0</v>
          </cell>
          <cell r="H3179">
            <v>-15822.71</v>
          </cell>
          <cell r="I3179">
            <v>0</v>
          </cell>
          <cell r="J3179">
            <v>-15822.71</v>
          </cell>
          <cell r="K3179">
            <v>-9522</v>
          </cell>
        </row>
        <row r="3180">
          <cell r="F3180">
            <v>-12457.02</v>
          </cell>
          <cell r="G3180">
            <v>0</v>
          </cell>
          <cell r="H3180">
            <v>-12457.02</v>
          </cell>
          <cell r="I3180">
            <v>0</v>
          </cell>
          <cell r="J3180">
            <v>-12457.02</v>
          </cell>
          <cell r="K3180">
            <v>-6036</v>
          </cell>
        </row>
        <row r="3181">
          <cell r="F3181">
            <v>-14954.06</v>
          </cell>
          <cell r="G3181">
            <v>0</v>
          </cell>
          <cell r="H3181">
            <v>-14954.06</v>
          </cell>
          <cell r="I3181">
            <v>0</v>
          </cell>
          <cell r="J3181">
            <v>-14954.06</v>
          </cell>
          <cell r="K3181">
            <v>-9678</v>
          </cell>
        </row>
        <row r="3182">
          <cell r="F3182">
            <v>-16760.52</v>
          </cell>
          <cell r="G3182">
            <v>0</v>
          </cell>
          <cell r="H3182">
            <v>-16760.52</v>
          </cell>
          <cell r="I3182">
            <v>0</v>
          </cell>
          <cell r="J3182">
            <v>-16760.52</v>
          </cell>
          <cell r="K3182">
            <v>-6728</v>
          </cell>
        </row>
        <row r="3183">
          <cell r="F3183">
            <v>-27122.14</v>
          </cell>
          <cell r="G3183">
            <v>0</v>
          </cell>
          <cell r="H3183">
            <v>-27122.14</v>
          </cell>
          <cell r="I3183">
            <v>0</v>
          </cell>
          <cell r="J3183">
            <v>-27122.14</v>
          </cell>
          <cell r="K3183">
            <v>-11101</v>
          </cell>
        </row>
        <row r="3184">
          <cell r="F3184">
            <v>-345704.34</v>
          </cell>
          <cell r="G3184">
            <v>0</v>
          </cell>
          <cell r="H3184">
            <v>-345704.34</v>
          </cell>
          <cell r="I3184">
            <v>0</v>
          </cell>
          <cell r="J3184">
            <v>-345704.34</v>
          </cell>
          <cell r="K3184">
            <v>-144544</v>
          </cell>
        </row>
        <row r="3185">
          <cell r="F3185">
            <v>-642.74</v>
          </cell>
          <cell r="G3185">
            <v>0</v>
          </cell>
          <cell r="H3185">
            <v>-642.74</v>
          </cell>
          <cell r="I3185">
            <v>0</v>
          </cell>
          <cell r="J3185">
            <v>-642.74</v>
          </cell>
          <cell r="K3185">
            <v>0</v>
          </cell>
        </row>
        <row r="3186">
          <cell r="F3186">
            <v>-1928.37</v>
          </cell>
          <cell r="G3186">
            <v>0</v>
          </cell>
          <cell r="H3186">
            <v>-1928.37</v>
          </cell>
          <cell r="I3186">
            <v>0</v>
          </cell>
          <cell r="J3186">
            <v>-1928.37</v>
          </cell>
          <cell r="K3186">
            <v>0</v>
          </cell>
        </row>
        <row r="3187">
          <cell r="F3187">
            <v>-6196.5</v>
          </cell>
          <cell r="G3187">
            <v>0</v>
          </cell>
          <cell r="H3187">
            <v>-6196.5</v>
          </cell>
          <cell r="I3187">
            <v>0</v>
          </cell>
          <cell r="J3187">
            <v>-6196.5</v>
          </cell>
          <cell r="K3187">
            <v>-6334</v>
          </cell>
        </row>
        <row r="3188">
          <cell r="F3188">
            <v>0</v>
          </cell>
          <cell r="G3188">
            <v>0</v>
          </cell>
          <cell r="H3188">
            <v>0</v>
          </cell>
          <cell r="I3188">
            <v>0</v>
          </cell>
          <cell r="J3188">
            <v>0</v>
          </cell>
          <cell r="K3188">
            <v>-499</v>
          </cell>
        </row>
        <row r="3189">
          <cell r="F3189">
            <v>-133076.79</v>
          </cell>
          <cell r="G3189">
            <v>0</v>
          </cell>
          <cell r="H3189">
            <v>-133076.79</v>
          </cell>
          <cell r="I3189">
            <v>0</v>
          </cell>
          <cell r="J3189">
            <v>-133076.79</v>
          </cell>
          <cell r="K3189">
            <v>-81468</v>
          </cell>
        </row>
        <row r="3190">
          <cell r="F3190">
            <v>-339563.04</v>
          </cell>
          <cell r="G3190">
            <v>0</v>
          </cell>
          <cell r="H3190">
            <v>-339563.04</v>
          </cell>
          <cell r="I3190">
            <v>0</v>
          </cell>
          <cell r="J3190">
            <v>-339563.04</v>
          </cell>
          <cell r="K3190">
            <v>-184702</v>
          </cell>
        </row>
        <row r="3191">
          <cell r="F3191">
            <v>-53877.599999999999</v>
          </cell>
          <cell r="G3191">
            <v>0</v>
          </cell>
          <cell r="H3191">
            <v>-53877.599999999999</v>
          </cell>
          <cell r="I3191">
            <v>0</v>
          </cell>
          <cell r="J3191">
            <v>-53877.599999999999</v>
          </cell>
          <cell r="K3191">
            <v>-34010</v>
          </cell>
        </row>
        <row r="3192">
          <cell r="F3192">
            <v>0</v>
          </cell>
          <cell r="G3192">
            <v>0</v>
          </cell>
          <cell r="H3192">
            <v>0</v>
          </cell>
          <cell r="I3192">
            <v>0</v>
          </cell>
          <cell r="J3192">
            <v>0</v>
          </cell>
          <cell r="K3192">
            <v>-15</v>
          </cell>
        </row>
        <row r="3193">
          <cell r="F3193">
            <v>-21639.01</v>
          </cell>
          <cell r="G3193">
            <v>0</v>
          </cell>
          <cell r="H3193">
            <v>-21639.01</v>
          </cell>
          <cell r="I3193">
            <v>0</v>
          </cell>
          <cell r="J3193">
            <v>-21639.01</v>
          </cell>
          <cell r="K3193">
            <v>-15333</v>
          </cell>
        </row>
        <row r="3194">
          <cell r="F3194">
            <v>123740</v>
          </cell>
          <cell r="G3194">
            <v>0</v>
          </cell>
          <cell r="H3194">
            <v>123740</v>
          </cell>
          <cell r="I3194">
            <v>0</v>
          </cell>
          <cell r="J3194">
            <v>123740</v>
          </cell>
          <cell r="K3194">
            <v>116600</v>
          </cell>
        </row>
        <row r="3195">
          <cell r="F3195">
            <v>5970</v>
          </cell>
          <cell r="G3195">
            <v>0</v>
          </cell>
          <cell r="H3195">
            <v>5970</v>
          </cell>
          <cell r="I3195">
            <v>0</v>
          </cell>
          <cell r="J3195">
            <v>5970</v>
          </cell>
          <cell r="K3195">
            <v>0</v>
          </cell>
        </row>
        <row r="3196">
          <cell r="F3196">
            <v>89148.46</v>
          </cell>
          <cell r="G3196">
            <v>0</v>
          </cell>
          <cell r="H3196">
            <v>89148.46</v>
          </cell>
          <cell r="I3196">
            <v>0</v>
          </cell>
          <cell r="J3196">
            <v>89148.46</v>
          </cell>
          <cell r="K3196">
            <v>0</v>
          </cell>
        </row>
        <row r="3197">
          <cell r="F3197">
            <v>21121.43</v>
          </cell>
          <cell r="G3197">
            <v>0</v>
          </cell>
          <cell r="H3197">
            <v>21121.43</v>
          </cell>
          <cell r="I3197">
            <v>0</v>
          </cell>
          <cell r="J3197">
            <v>21121.43</v>
          </cell>
          <cell r="K3197">
            <v>0</v>
          </cell>
        </row>
        <row r="3198">
          <cell r="F3198">
            <v>1683.1</v>
          </cell>
          <cell r="G3198">
            <v>0</v>
          </cell>
          <cell r="H3198">
            <v>1683.1</v>
          </cell>
          <cell r="I3198">
            <v>0</v>
          </cell>
          <cell r="J3198">
            <v>1683.1</v>
          </cell>
          <cell r="K3198">
            <v>0</v>
          </cell>
        </row>
        <row r="3199">
          <cell r="F3199">
            <v>19856.36</v>
          </cell>
          <cell r="G3199">
            <v>0</v>
          </cell>
          <cell r="H3199">
            <v>19856.36</v>
          </cell>
          <cell r="I3199">
            <v>0</v>
          </cell>
          <cell r="J3199">
            <v>19856.36</v>
          </cell>
          <cell r="K3199">
            <v>0</v>
          </cell>
        </row>
        <row r="3200">
          <cell r="F3200">
            <v>586.16</v>
          </cell>
          <cell r="G3200">
            <v>0</v>
          </cell>
          <cell r="H3200">
            <v>586.16</v>
          </cell>
          <cell r="I3200">
            <v>0</v>
          </cell>
          <cell r="J3200">
            <v>586.16</v>
          </cell>
          <cell r="K3200">
            <v>0</v>
          </cell>
        </row>
        <row r="3201">
          <cell r="F3201">
            <v>-4344981.4000000004</v>
          </cell>
          <cell r="G3201">
            <v>0</v>
          </cell>
          <cell r="H3201">
            <v>-4344981.4000000004</v>
          </cell>
          <cell r="I3201">
            <v>0</v>
          </cell>
          <cell r="J3201">
            <v>-4344981.4000000004</v>
          </cell>
          <cell r="K3201">
            <v>-7159621</v>
          </cell>
        </row>
        <row r="3202">
          <cell r="F3202">
            <v>-1823661.79</v>
          </cell>
          <cell r="G3202">
            <v>0</v>
          </cell>
          <cell r="H3202">
            <v>-1823661.79</v>
          </cell>
          <cell r="I3202">
            <v>0</v>
          </cell>
          <cell r="J3202">
            <v>-1823661.79</v>
          </cell>
          <cell r="K3202">
            <v>-530428</v>
          </cell>
        </row>
        <row r="3203">
          <cell r="F3203">
            <v>-23969711.460000001</v>
          </cell>
          <cell r="G3203">
            <v>0</v>
          </cell>
          <cell r="H3203">
            <v>-23969711.460000001</v>
          </cell>
          <cell r="I3203">
            <v>0</v>
          </cell>
          <cell r="J3203">
            <v>-23969711.460000001</v>
          </cell>
          <cell r="K3203">
            <v>-5829682</v>
          </cell>
        </row>
        <row r="3204">
          <cell r="F3204">
            <v>-35229258.170000002</v>
          </cell>
          <cell r="G3204">
            <v>0</v>
          </cell>
          <cell r="H3204">
            <v>-35229258.170000002</v>
          </cell>
          <cell r="I3204">
            <v>0</v>
          </cell>
          <cell r="J3204">
            <v>-35229258.170000002</v>
          </cell>
          <cell r="K3204">
            <v>-8690760</v>
          </cell>
        </row>
        <row r="3205">
          <cell r="F3205">
            <v>-2365622.63</v>
          </cell>
          <cell r="G3205">
            <v>0</v>
          </cell>
          <cell r="H3205">
            <v>-2365622.63</v>
          </cell>
          <cell r="I3205">
            <v>0</v>
          </cell>
          <cell r="J3205">
            <v>-2365622.63</v>
          </cell>
          <cell r="K3205">
            <v>0</v>
          </cell>
        </row>
        <row r="3206">
          <cell r="F3206">
            <v>-6805922.75</v>
          </cell>
          <cell r="G3206">
            <v>0</v>
          </cell>
          <cell r="H3206">
            <v>-6805922.75</v>
          </cell>
          <cell r="I3206">
            <v>0</v>
          </cell>
          <cell r="J3206">
            <v>-6805922.75</v>
          </cell>
          <cell r="K3206">
            <v>0</v>
          </cell>
        </row>
        <row r="3207">
          <cell r="F3207">
            <v>-7470716.4100000001</v>
          </cell>
          <cell r="G3207">
            <v>0</v>
          </cell>
          <cell r="H3207">
            <v>-7470716.4100000001</v>
          </cell>
          <cell r="I3207">
            <v>0</v>
          </cell>
          <cell r="J3207">
            <v>-7470716.4100000001</v>
          </cell>
          <cell r="K3207">
            <v>0</v>
          </cell>
        </row>
        <row r="3208">
          <cell r="F3208">
            <v>-5503443.3099999996</v>
          </cell>
          <cell r="G3208">
            <v>0</v>
          </cell>
          <cell r="H3208">
            <v>-5503443.3099999996</v>
          </cell>
          <cell r="I3208">
            <v>0</v>
          </cell>
          <cell r="J3208">
            <v>-5503443.3099999996</v>
          </cell>
          <cell r="K3208">
            <v>-1472150</v>
          </cell>
        </row>
        <row r="3209">
          <cell r="F3209">
            <v>-456955.68</v>
          </cell>
          <cell r="G3209">
            <v>0</v>
          </cell>
          <cell r="H3209">
            <v>-456955.68</v>
          </cell>
          <cell r="I3209">
            <v>0</v>
          </cell>
          <cell r="J3209">
            <v>-456955.68</v>
          </cell>
          <cell r="K3209">
            <v>-153301</v>
          </cell>
        </row>
        <row r="3210">
          <cell r="F3210">
            <v>-1142380.6000000001</v>
          </cell>
          <cell r="G3210">
            <v>0</v>
          </cell>
          <cell r="H3210">
            <v>-1142380.6000000001</v>
          </cell>
          <cell r="I3210">
            <v>0</v>
          </cell>
          <cell r="J3210">
            <v>-1142380.6000000001</v>
          </cell>
          <cell r="K3210">
            <v>-303911</v>
          </cell>
        </row>
        <row r="3211">
          <cell r="F3211">
            <v>-427343.44</v>
          </cell>
          <cell r="G3211">
            <v>0</v>
          </cell>
          <cell r="H3211">
            <v>-427343.44</v>
          </cell>
          <cell r="I3211">
            <v>0</v>
          </cell>
          <cell r="J3211">
            <v>-427343.44</v>
          </cell>
          <cell r="K3211">
            <v>-2937</v>
          </cell>
        </row>
        <row r="3212">
          <cell r="F3212">
            <v>-2606800.73</v>
          </cell>
          <cell r="G3212">
            <v>0</v>
          </cell>
          <cell r="H3212">
            <v>-2606800.73</v>
          </cell>
          <cell r="I3212">
            <v>0</v>
          </cell>
          <cell r="J3212">
            <v>-2606800.73</v>
          </cell>
          <cell r="K3212">
            <v>-355585</v>
          </cell>
        </row>
        <row r="3213">
          <cell r="F3213">
            <v>-4250</v>
          </cell>
          <cell r="G3213">
            <v>0</v>
          </cell>
          <cell r="H3213">
            <v>-4250</v>
          </cell>
          <cell r="I3213">
            <v>0</v>
          </cell>
          <cell r="J3213">
            <v>-4250</v>
          </cell>
          <cell r="K3213">
            <v>-965</v>
          </cell>
        </row>
        <row r="3214">
          <cell r="F3214">
            <v>-1444079.24</v>
          </cell>
          <cell r="G3214">
            <v>0</v>
          </cell>
          <cell r="H3214">
            <v>-1444079.24</v>
          </cell>
          <cell r="I3214">
            <v>0</v>
          </cell>
          <cell r="J3214">
            <v>-1444079.24</v>
          </cell>
          <cell r="K3214">
            <v>-97316</v>
          </cell>
        </row>
        <row r="3215">
          <cell r="F3215">
            <v>-1994829.76</v>
          </cell>
          <cell r="G3215">
            <v>0</v>
          </cell>
          <cell r="H3215">
            <v>-1994829.76</v>
          </cell>
          <cell r="I3215">
            <v>0</v>
          </cell>
          <cell r="J3215">
            <v>-1994829.76</v>
          </cell>
          <cell r="K3215">
            <v>-577209</v>
          </cell>
        </row>
        <row r="3216">
          <cell r="F3216">
            <v>-1540311.02</v>
          </cell>
          <cell r="G3216">
            <v>0</v>
          </cell>
          <cell r="H3216">
            <v>-1540311.02</v>
          </cell>
          <cell r="I3216">
            <v>0</v>
          </cell>
          <cell r="J3216">
            <v>-1540311.02</v>
          </cell>
          <cell r="K3216">
            <v>-235307</v>
          </cell>
        </row>
        <row r="3217">
          <cell r="F3217">
            <v>-4735100.59</v>
          </cell>
          <cell r="G3217">
            <v>0</v>
          </cell>
          <cell r="H3217">
            <v>-4735100.59</v>
          </cell>
          <cell r="I3217">
            <v>0</v>
          </cell>
          <cell r="J3217">
            <v>-4735100.59</v>
          </cell>
          <cell r="K3217">
            <v>-234138</v>
          </cell>
        </row>
        <row r="3218">
          <cell r="F3218">
            <v>-619262.34</v>
          </cell>
          <cell r="G3218">
            <v>0</v>
          </cell>
          <cell r="H3218">
            <v>-619262.34</v>
          </cell>
          <cell r="I3218">
            <v>0</v>
          </cell>
          <cell r="J3218">
            <v>-619262.34</v>
          </cell>
          <cell r="K3218">
            <v>-40270</v>
          </cell>
        </row>
        <row r="3219">
          <cell r="F3219">
            <v>-549382.03</v>
          </cell>
          <cell r="G3219">
            <v>0</v>
          </cell>
          <cell r="H3219">
            <v>-549382.03</v>
          </cell>
          <cell r="I3219">
            <v>0</v>
          </cell>
          <cell r="J3219">
            <v>-549382.03</v>
          </cell>
          <cell r="K3219">
            <v>-49990</v>
          </cell>
        </row>
        <row r="3220">
          <cell r="F3220">
            <v>-117634.38</v>
          </cell>
          <cell r="G3220">
            <v>0</v>
          </cell>
          <cell r="H3220">
            <v>-117634.38</v>
          </cell>
          <cell r="I3220">
            <v>0</v>
          </cell>
          <cell r="J3220">
            <v>-117634.38</v>
          </cell>
          <cell r="K3220">
            <v>-55619</v>
          </cell>
        </row>
        <row r="3221">
          <cell r="F3221">
            <v>-268951.31</v>
          </cell>
          <cell r="G3221">
            <v>0</v>
          </cell>
          <cell r="H3221">
            <v>-268951.31</v>
          </cell>
          <cell r="I3221">
            <v>0</v>
          </cell>
          <cell r="J3221">
            <v>-268951.31</v>
          </cell>
          <cell r="K3221">
            <v>-63186</v>
          </cell>
        </row>
        <row r="3222">
          <cell r="F3222">
            <v>-5359202.0199999996</v>
          </cell>
          <cell r="G3222">
            <v>0</v>
          </cell>
          <cell r="H3222">
            <v>-5359202.0199999996</v>
          </cell>
          <cell r="I3222">
            <v>0</v>
          </cell>
          <cell r="J3222">
            <v>-5359202.0199999996</v>
          </cell>
          <cell r="K3222">
            <v>-1433085</v>
          </cell>
        </row>
        <row r="3223">
          <cell r="F3223">
            <v>-2180591.31</v>
          </cell>
          <cell r="G3223">
            <v>0</v>
          </cell>
          <cell r="H3223">
            <v>-2180591.31</v>
          </cell>
          <cell r="I3223">
            <v>0</v>
          </cell>
          <cell r="J3223">
            <v>-2180591.31</v>
          </cell>
          <cell r="K3223">
            <v>-1023712</v>
          </cell>
        </row>
        <row r="3224">
          <cell r="F3224">
            <v>-7204738.7800000003</v>
          </cell>
          <cell r="G3224">
            <v>0</v>
          </cell>
          <cell r="H3224">
            <v>-7204738.7800000003</v>
          </cell>
          <cell r="I3224">
            <v>0</v>
          </cell>
          <cell r="J3224">
            <v>-7204738.7800000003</v>
          </cell>
          <cell r="K3224">
            <v>-1258620</v>
          </cell>
        </row>
        <row r="3225">
          <cell r="F3225">
            <v>-121576.16</v>
          </cell>
          <cell r="G3225">
            <v>0</v>
          </cell>
          <cell r="H3225">
            <v>-121576.16</v>
          </cell>
          <cell r="I3225">
            <v>0</v>
          </cell>
          <cell r="J3225">
            <v>-121576.16</v>
          </cell>
          <cell r="K3225">
            <v>0</v>
          </cell>
        </row>
        <row r="3226">
          <cell r="F3226">
            <v>-1045010.57</v>
          </cell>
          <cell r="G3226">
            <v>0</v>
          </cell>
          <cell r="H3226">
            <v>-1045010.57</v>
          </cell>
          <cell r="I3226">
            <v>0</v>
          </cell>
          <cell r="J3226">
            <v>-1045010.57</v>
          </cell>
          <cell r="K3226">
            <v>-232843</v>
          </cell>
        </row>
        <row r="3227">
          <cell r="F3227">
            <v>-273719.77</v>
          </cell>
          <cell r="G3227">
            <v>0</v>
          </cell>
          <cell r="H3227">
            <v>-273719.77</v>
          </cell>
          <cell r="I3227">
            <v>0</v>
          </cell>
          <cell r="J3227">
            <v>-273719.77</v>
          </cell>
          <cell r="K3227">
            <v>-168324</v>
          </cell>
        </row>
        <row r="3228">
          <cell r="F3228">
            <v>-188271.5</v>
          </cell>
          <cell r="G3228">
            <v>0</v>
          </cell>
          <cell r="H3228">
            <v>-188271.5</v>
          </cell>
          <cell r="I3228">
            <v>0</v>
          </cell>
          <cell r="J3228">
            <v>-188271.5</v>
          </cell>
          <cell r="K3228">
            <v>-34616</v>
          </cell>
        </row>
        <row r="3229">
          <cell r="F3229">
            <v>-303815.58</v>
          </cell>
          <cell r="G3229">
            <v>0</v>
          </cell>
          <cell r="H3229">
            <v>-303815.58</v>
          </cell>
          <cell r="I3229">
            <v>0</v>
          </cell>
          <cell r="J3229">
            <v>-303815.58</v>
          </cell>
          <cell r="K3229">
            <v>-102688</v>
          </cell>
        </row>
        <row r="3230">
          <cell r="F3230">
            <v>-6246029.0199999996</v>
          </cell>
          <cell r="G3230">
            <v>0</v>
          </cell>
          <cell r="H3230">
            <v>-6246029.0199999996</v>
          </cell>
          <cell r="I3230">
            <v>0</v>
          </cell>
          <cell r="J3230">
            <v>-6246029.0199999996</v>
          </cell>
          <cell r="K3230">
            <v>-1407249</v>
          </cell>
        </row>
        <row r="3231">
          <cell r="F3231">
            <v>-90037.73</v>
          </cell>
          <cell r="G3231">
            <v>0</v>
          </cell>
          <cell r="H3231">
            <v>-90037.73</v>
          </cell>
          <cell r="I3231">
            <v>0</v>
          </cell>
          <cell r="J3231">
            <v>-90037.73</v>
          </cell>
          <cell r="K3231">
            <v>-42955</v>
          </cell>
        </row>
        <row r="3232">
          <cell r="F3232">
            <v>0</v>
          </cell>
          <cell r="G3232">
            <v>0</v>
          </cell>
          <cell r="H3232">
            <v>0</v>
          </cell>
          <cell r="I3232">
            <v>0</v>
          </cell>
          <cell r="J3232">
            <v>0</v>
          </cell>
          <cell r="K3232">
            <v>-25598</v>
          </cell>
        </row>
        <row r="3233">
          <cell r="F3233">
            <v>-11254.1</v>
          </cell>
          <cell r="G3233">
            <v>0</v>
          </cell>
          <cell r="H3233">
            <v>-11254.1</v>
          </cell>
          <cell r="I3233">
            <v>0</v>
          </cell>
          <cell r="J3233">
            <v>-11254.1</v>
          </cell>
          <cell r="K3233">
            <v>-4803</v>
          </cell>
        </row>
        <row r="3234">
          <cell r="F3234">
            <v>-171551.13</v>
          </cell>
          <cell r="G3234">
            <v>0</v>
          </cell>
          <cell r="H3234">
            <v>-171551.13</v>
          </cell>
          <cell r="I3234">
            <v>0</v>
          </cell>
          <cell r="J3234">
            <v>-171551.13</v>
          </cell>
          <cell r="K3234">
            <v>0</v>
          </cell>
        </row>
        <row r="3235">
          <cell r="F3235">
            <v>-273081.23</v>
          </cell>
          <cell r="G3235">
            <v>0</v>
          </cell>
          <cell r="H3235">
            <v>-273081.23</v>
          </cell>
          <cell r="I3235">
            <v>0</v>
          </cell>
          <cell r="J3235">
            <v>-273081.23</v>
          </cell>
          <cell r="K3235">
            <v>-55108</v>
          </cell>
        </row>
        <row r="3236">
          <cell r="F3236">
            <v>-53734.58</v>
          </cell>
          <cell r="G3236">
            <v>0</v>
          </cell>
          <cell r="H3236">
            <v>-53734.58</v>
          </cell>
          <cell r="I3236">
            <v>0</v>
          </cell>
          <cell r="J3236">
            <v>-53734.58</v>
          </cell>
          <cell r="K3236">
            <v>-57831</v>
          </cell>
        </row>
        <row r="3237">
          <cell r="F3237">
            <v>-526415.09</v>
          </cell>
          <cell r="G3237">
            <v>0</v>
          </cell>
          <cell r="H3237">
            <v>-526415.09</v>
          </cell>
          <cell r="I3237">
            <v>0</v>
          </cell>
          <cell r="J3237">
            <v>-526415.09</v>
          </cell>
          <cell r="K3237">
            <v>-15481</v>
          </cell>
        </row>
        <row r="3238">
          <cell r="F3238">
            <v>-203390.62</v>
          </cell>
          <cell r="G3238">
            <v>0</v>
          </cell>
          <cell r="H3238">
            <v>-203390.62</v>
          </cell>
          <cell r="I3238">
            <v>0</v>
          </cell>
          <cell r="J3238">
            <v>-203390.62</v>
          </cell>
          <cell r="K3238">
            <v>-2108</v>
          </cell>
        </row>
        <row r="3239">
          <cell r="F3239">
            <v>-234447.87</v>
          </cell>
          <cell r="G3239">
            <v>0</v>
          </cell>
          <cell r="H3239">
            <v>-234447.87</v>
          </cell>
          <cell r="I3239">
            <v>0</v>
          </cell>
          <cell r="J3239">
            <v>-234447.87</v>
          </cell>
          <cell r="K3239">
            <v>-166414</v>
          </cell>
        </row>
        <row r="3240">
          <cell r="F3240">
            <v>-2888.9</v>
          </cell>
          <cell r="G3240">
            <v>0</v>
          </cell>
          <cell r="H3240">
            <v>-2888.9</v>
          </cell>
          <cell r="I3240">
            <v>0</v>
          </cell>
          <cell r="J3240">
            <v>-2888.9</v>
          </cell>
          <cell r="K3240">
            <v>-1643</v>
          </cell>
        </row>
        <row r="3241">
          <cell r="F3241">
            <v>-120956.88</v>
          </cell>
          <cell r="G3241">
            <v>0</v>
          </cell>
          <cell r="H3241">
            <v>-120956.88</v>
          </cell>
          <cell r="I3241">
            <v>0</v>
          </cell>
          <cell r="J3241">
            <v>-120956.88</v>
          </cell>
          <cell r="K3241">
            <v>-1325</v>
          </cell>
        </row>
        <row r="3242">
          <cell r="F3242">
            <v>-877426.52</v>
          </cell>
          <cell r="G3242">
            <v>0</v>
          </cell>
          <cell r="H3242">
            <v>-877426.52</v>
          </cell>
          <cell r="I3242">
            <v>0</v>
          </cell>
          <cell r="J3242">
            <v>-877426.52</v>
          </cell>
          <cell r="K3242">
            <v>-352233</v>
          </cell>
        </row>
        <row r="3243">
          <cell r="F3243">
            <v>-617190.18999999994</v>
          </cell>
          <cell r="G3243">
            <v>0</v>
          </cell>
          <cell r="H3243">
            <v>-617190.18999999994</v>
          </cell>
          <cell r="I3243">
            <v>0</v>
          </cell>
          <cell r="J3243">
            <v>-617190.18999999994</v>
          </cell>
          <cell r="K3243">
            <v>-361036</v>
          </cell>
        </row>
        <row r="3244">
          <cell r="F3244">
            <v>-1021236.74</v>
          </cell>
          <cell r="G3244">
            <v>0</v>
          </cell>
          <cell r="H3244">
            <v>-1021236.74</v>
          </cell>
          <cell r="I3244">
            <v>0</v>
          </cell>
          <cell r="J3244">
            <v>-1021236.74</v>
          </cell>
          <cell r="K3244">
            <v>-74321</v>
          </cell>
        </row>
        <row r="3245">
          <cell r="F3245">
            <v>-340624.16</v>
          </cell>
          <cell r="G3245">
            <v>0</v>
          </cell>
          <cell r="H3245">
            <v>-340624.16</v>
          </cell>
          <cell r="I3245">
            <v>0</v>
          </cell>
          <cell r="J3245">
            <v>-340624.16</v>
          </cell>
          <cell r="K3245">
            <v>-16504</v>
          </cell>
        </row>
        <row r="3246">
          <cell r="F3246">
            <v>-564342.03</v>
          </cell>
          <cell r="G3246">
            <v>0</v>
          </cell>
          <cell r="H3246">
            <v>-564342.03</v>
          </cell>
          <cell r="I3246">
            <v>0</v>
          </cell>
          <cell r="J3246">
            <v>-564342.03</v>
          </cell>
          <cell r="K3246">
            <v>-129059</v>
          </cell>
        </row>
        <row r="3247">
          <cell r="F3247">
            <v>-53703.839999999997</v>
          </cell>
          <cell r="G3247">
            <v>0</v>
          </cell>
          <cell r="H3247">
            <v>-53703.839999999997</v>
          </cell>
          <cell r="I3247">
            <v>0</v>
          </cell>
          <cell r="J3247">
            <v>-53703.839999999997</v>
          </cell>
          <cell r="K3247">
            <v>-27699</v>
          </cell>
        </row>
        <row r="3248">
          <cell r="F3248">
            <v>-308045.24</v>
          </cell>
          <cell r="G3248">
            <v>0</v>
          </cell>
          <cell r="H3248">
            <v>-308045.24</v>
          </cell>
          <cell r="I3248">
            <v>0</v>
          </cell>
          <cell r="J3248">
            <v>-308045.24</v>
          </cell>
          <cell r="K3248">
            <v>-24607</v>
          </cell>
        </row>
        <row r="3249">
          <cell r="F3249">
            <v>-627.61</v>
          </cell>
          <cell r="G3249">
            <v>0</v>
          </cell>
          <cell r="H3249">
            <v>-627.61</v>
          </cell>
          <cell r="I3249">
            <v>0</v>
          </cell>
          <cell r="J3249">
            <v>-627.61</v>
          </cell>
          <cell r="K3249">
            <v>-514</v>
          </cell>
        </row>
        <row r="3250">
          <cell r="F3250">
            <v>-2451.86</v>
          </cell>
          <cell r="G3250">
            <v>0</v>
          </cell>
          <cell r="H3250">
            <v>-2451.86</v>
          </cell>
          <cell r="I3250">
            <v>0</v>
          </cell>
          <cell r="J3250">
            <v>-2451.86</v>
          </cell>
          <cell r="K3250">
            <v>-909</v>
          </cell>
        </row>
        <row r="3251">
          <cell r="F3251">
            <v>-649.69000000000005</v>
          </cell>
          <cell r="G3251">
            <v>0</v>
          </cell>
          <cell r="H3251">
            <v>-649.69000000000005</v>
          </cell>
          <cell r="I3251">
            <v>0</v>
          </cell>
          <cell r="J3251">
            <v>-649.69000000000005</v>
          </cell>
          <cell r="K3251">
            <v>-489</v>
          </cell>
        </row>
        <row r="3252">
          <cell r="F3252">
            <v>-37604.660000000003</v>
          </cell>
          <cell r="G3252">
            <v>0</v>
          </cell>
          <cell r="H3252">
            <v>-37604.660000000003</v>
          </cell>
          <cell r="I3252">
            <v>0</v>
          </cell>
          <cell r="J3252">
            <v>-37604.660000000003</v>
          </cell>
          <cell r="K3252">
            <v>0</v>
          </cell>
        </row>
        <row r="3253">
          <cell r="F3253">
            <v>-135279.71</v>
          </cell>
          <cell r="G3253">
            <v>0</v>
          </cell>
          <cell r="H3253">
            <v>-135279.71</v>
          </cell>
          <cell r="I3253">
            <v>0</v>
          </cell>
          <cell r="J3253">
            <v>-135279.71</v>
          </cell>
          <cell r="K3253">
            <v>-6042</v>
          </cell>
        </row>
        <row r="3254">
          <cell r="F3254">
            <v>-697.5</v>
          </cell>
          <cell r="G3254">
            <v>0</v>
          </cell>
          <cell r="H3254">
            <v>-697.5</v>
          </cell>
          <cell r="I3254">
            <v>0</v>
          </cell>
          <cell r="J3254">
            <v>-697.5</v>
          </cell>
          <cell r="K3254">
            <v>0</v>
          </cell>
        </row>
        <row r="3255">
          <cell r="F3255">
            <v>-83086.2</v>
          </cell>
          <cell r="G3255">
            <v>0</v>
          </cell>
          <cell r="H3255">
            <v>-83086.2</v>
          </cell>
          <cell r="I3255">
            <v>0</v>
          </cell>
          <cell r="J3255">
            <v>-83086.2</v>
          </cell>
          <cell r="K3255">
            <v>-76146</v>
          </cell>
        </row>
        <row r="3256">
          <cell r="F3256">
            <v>-76581.72</v>
          </cell>
          <cell r="G3256">
            <v>0</v>
          </cell>
          <cell r="H3256">
            <v>-76581.72</v>
          </cell>
          <cell r="I3256">
            <v>0</v>
          </cell>
          <cell r="J3256">
            <v>-76581.72</v>
          </cell>
          <cell r="K3256">
            <v>-31636</v>
          </cell>
        </row>
        <row r="3257">
          <cell r="F3257">
            <v>-369789.48</v>
          </cell>
          <cell r="G3257">
            <v>0</v>
          </cell>
          <cell r="H3257">
            <v>-369789.48</v>
          </cell>
          <cell r="I3257">
            <v>0</v>
          </cell>
          <cell r="J3257">
            <v>-369789.48</v>
          </cell>
          <cell r="K3257">
            <v>-89250</v>
          </cell>
        </row>
        <row r="3258">
          <cell r="F3258">
            <v>-376918.29</v>
          </cell>
          <cell r="G3258">
            <v>0</v>
          </cell>
          <cell r="H3258">
            <v>-376918.29</v>
          </cell>
          <cell r="I3258">
            <v>0</v>
          </cell>
          <cell r="J3258">
            <v>-376918.29</v>
          </cell>
          <cell r="K3258">
            <v>-78331</v>
          </cell>
        </row>
        <row r="3259">
          <cell r="F3259">
            <v>-22623.34</v>
          </cell>
          <cell r="G3259">
            <v>0</v>
          </cell>
          <cell r="H3259">
            <v>-22623.34</v>
          </cell>
          <cell r="I3259">
            <v>0</v>
          </cell>
          <cell r="J3259">
            <v>-22623.34</v>
          </cell>
          <cell r="K3259">
            <v>-4050</v>
          </cell>
        </row>
        <row r="3260">
          <cell r="F3260">
            <v>-26769.54</v>
          </cell>
          <cell r="G3260">
            <v>0</v>
          </cell>
          <cell r="H3260">
            <v>-26769.54</v>
          </cell>
          <cell r="I3260">
            <v>0</v>
          </cell>
          <cell r="J3260">
            <v>-26769.54</v>
          </cell>
          <cell r="K3260">
            <v>-7419</v>
          </cell>
        </row>
        <row r="3261">
          <cell r="F3261">
            <v>-103140.08</v>
          </cell>
          <cell r="G3261">
            <v>0</v>
          </cell>
          <cell r="H3261">
            <v>-103140.08</v>
          </cell>
          <cell r="I3261">
            <v>0</v>
          </cell>
          <cell r="J3261">
            <v>-103140.08</v>
          </cell>
          <cell r="K3261">
            <v>-18416</v>
          </cell>
        </row>
        <row r="3262">
          <cell r="F3262">
            <v>-130247.9</v>
          </cell>
          <cell r="G3262">
            <v>0</v>
          </cell>
          <cell r="H3262">
            <v>-130247.9</v>
          </cell>
          <cell r="I3262">
            <v>0</v>
          </cell>
          <cell r="J3262">
            <v>-130247.9</v>
          </cell>
          <cell r="K3262">
            <v>-98666</v>
          </cell>
        </row>
        <row r="3263">
          <cell r="F3263">
            <v>-738594.41</v>
          </cell>
          <cell r="G3263">
            <v>0</v>
          </cell>
          <cell r="H3263">
            <v>-738594.41</v>
          </cell>
          <cell r="I3263">
            <v>0</v>
          </cell>
          <cell r="J3263">
            <v>-738594.41</v>
          </cell>
          <cell r="K3263">
            <v>-234457</v>
          </cell>
        </row>
        <row r="3264">
          <cell r="F3264">
            <v>-4180.63</v>
          </cell>
          <cell r="G3264">
            <v>0</v>
          </cell>
          <cell r="H3264">
            <v>-4180.63</v>
          </cell>
          <cell r="I3264">
            <v>0</v>
          </cell>
          <cell r="J3264">
            <v>-4180.63</v>
          </cell>
          <cell r="K3264">
            <v>0</v>
          </cell>
        </row>
        <row r="3265">
          <cell r="F3265">
            <v>-9268.2999999999993</v>
          </cell>
          <cell r="G3265">
            <v>0</v>
          </cell>
          <cell r="H3265">
            <v>-9268.2999999999993</v>
          </cell>
          <cell r="I3265">
            <v>0</v>
          </cell>
          <cell r="J3265">
            <v>-9268.2999999999993</v>
          </cell>
          <cell r="K3265">
            <v>0</v>
          </cell>
        </row>
        <row r="3266">
          <cell r="F3266">
            <v>-1733.93</v>
          </cell>
          <cell r="G3266">
            <v>0</v>
          </cell>
          <cell r="H3266">
            <v>-1733.93</v>
          </cell>
          <cell r="I3266">
            <v>0</v>
          </cell>
          <cell r="J3266">
            <v>-1733.93</v>
          </cell>
          <cell r="K3266">
            <v>0</v>
          </cell>
        </row>
        <row r="3267">
          <cell r="F3267">
            <v>-187875.41</v>
          </cell>
          <cell r="G3267">
            <v>0</v>
          </cell>
          <cell r="H3267">
            <v>-187875.41</v>
          </cell>
          <cell r="I3267">
            <v>0</v>
          </cell>
          <cell r="J3267">
            <v>-187875.41</v>
          </cell>
          <cell r="K3267">
            <v>-40856</v>
          </cell>
        </row>
        <row r="3268">
          <cell r="F3268">
            <v>-555427.88</v>
          </cell>
          <cell r="G3268">
            <v>0</v>
          </cell>
          <cell r="H3268">
            <v>-555427.88</v>
          </cell>
          <cell r="I3268">
            <v>0</v>
          </cell>
          <cell r="J3268">
            <v>-555427.88</v>
          </cell>
          <cell r="K3268">
            <v>0</v>
          </cell>
        </row>
        <row r="3269">
          <cell r="F3269">
            <v>-67813.66</v>
          </cell>
          <cell r="G3269">
            <v>0</v>
          </cell>
          <cell r="H3269">
            <v>-67813.66</v>
          </cell>
          <cell r="I3269">
            <v>0</v>
          </cell>
          <cell r="J3269">
            <v>-67813.66</v>
          </cell>
          <cell r="K3269">
            <v>-805</v>
          </cell>
        </row>
        <row r="3270">
          <cell r="F3270">
            <v>-32300.98</v>
          </cell>
          <cell r="G3270">
            <v>0</v>
          </cell>
          <cell r="H3270">
            <v>-32300.98</v>
          </cell>
          <cell r="I3270">
            <v>0</v>
          </cell>
          <cell r="J3270">
            <v>-32300.98</v>
          </cell>
          <cell r="K3270">
            <v>0</v>
          </cell>
        </row>
        <row r="3271">
          <cell r="F3271">
            <v>-200084.98</v>
          </cell>
          <cell r="G3271">
            <v>0</v>
          </cell>
          <cell r="H3271">
            <v>-200084.98</v>
          </cell>
          <cell r="I3271">
            <v>0</v>
          </cell>
          <cell r="J3271">
            <v>-200084.98</v>
          </cell>
          <cell r="K3271">
            <v>-18193</v>
          </cell>
        </row>
        <row r="3272">
          <cell r="F3272">
            <v>-31736.29</v>
          </cell>
          <cell r="G3272">
            <v>0</v>
          </cell>
          <cell r="H3272">
            <v>-31736.29</v>
          </cell>
          <cell r="I3272">
            <v>0</v>
          </cell>
          <cell r="J3272">
            <v>-31736.29</v>
          </cell>
          <cell r="K3272">
            <v>0</v>
          </cell>
        </row>
        <row r="3273">
          <cell r="F3273">
            <v>-168144.81</v>
          </cell>
          <cell r="G3273">
            <v>0</v>
          </cell>
          <cell r="H3273">
            <v>-168144.81</v>
          </cell>
          <cell r="I3273">
            <v>0</v>
          </cell>
          <cell r="J3273">
            <v>-168144.81</v>
          </cell>
          <cell r="K3273">
            <v>-7638</v>
          </cell>
        </row>
        <row r="3274">
          <cell r="F3274">
            <v>-20962.82</v>
          </cell>
          <cell r="G3274">
            <v>0</v>
          </cell>
          <cell r="H3274">
            <v>-20962.82</v>
          </cell>
          <cell r="I3274">
            <v>0</v>
          </cell>
          <cell r="J3274">
            <v>-20962.82</v>
          </cell>
          <cell r="K3274">
            <v>-2421</v>
          </cell>
        </row>
        <row r="3275">
          <cell r="F3275">
            <v>-216807.6</v>
          </cell>
          <cell r="G3275">
            <v>0</v>
          </cell>
          <cell r="H3275">
            <v>-216807.6</v>
          </cell>
          <cell r="I3275">
            <v>0</v>
          </cell>
          <cell r="J3275">
            <v>-216807.6</v>
          </cell>
          <cell r="K3275">
            <v>-16333</v>
          </cell>
        </row>
        <row r="3276">
          <cell r="F3276">
            <v>-5528.38</v>
          </cell>
          <cell r="G3276">
            <v>0</v>
          </cell>
          <cell r="H3276">
            <v>-5528.38</v>
          </cell>
          <cell r="I3276">
            <v>0</v>
          </cell>
          <cell r="J3276">
            <v>-5528.38</v>
          </cell>
          <cell r="K3276">
            <v>0</v>
          </cell>
        </row>
        <row r="3277">
          <cell r="F3277">
            <v>-3866715.79</v>
          </cell>
          <cell r="G3277">
            <v>0</v>
          </cell>
          <cell r="H3277">
            <v>-3866715.79</v>
          </cell>
          <cell r="I3277">
            <v>0</v>
          </cell>
          <cell r="J3277">
            <v>-3866715.79</v>
          </cell>
          <cell r="K3277">
            <v>-79734</v>
          </cell>
        </row>
        <row r="3278">
          <cell r="F3278">
            <v>-42423.74</v>
          </cell>
          <cell r="G3278">
            <v>0</v>
          </cell>
          <cell r="H3278">
            <v>-42423.74</v>
          </cell>
          <cell r="I3278">
            <v>0</v>
          </cell>
          <cell r="J3278">
            <v>-42423.74</v>
          </cell>
          <cell r="K3278">
            <v>0</v>
          </cell>
        </row>
        <row r="3279">
          <cell r="F3279">
            <v>-2989.1</v>
          </cell>
          <cell r="G3279">
            <v>0</v>
          </cell>
          <cell r="H3279">
            <v>-2989.1</v>
          </cell>
          <cell r="I3279">
            <v>0</v>
          </cell>
          <cell r="J3279">
            <v>-2989.1</v>
          </cell>
          <cell r="K3279">
            <v>0</v>
          </cell>
        </row>
        <row r="3280">
          <cell r="F3280">
            <v>-820515.21</v>
          </cell>
          <cell r="G3280">
            <v>0</v>
          </cell>
          <cell r="H3280">
            <v>-820515.21</v>
          </cell>
          <cell r="I3280">
            <v>0</v>
          </cell>
          <cell r="J3280">
            <v>-820515.21</v>
          </cell>
          <cell r="K3280">
            <v>0</v>
          </cell>
        </row>
        <row r="3281">
          <cell r="F3281">
            <v>-1231.92</v>
          </cell>
          <cell r="G3281">
            <v>0</v>
          </cell>
          <cell r="H3281">
            <v>-1231.92</v>
          </cell>
          <cell r="I3281">
            <v>0</v>
          </cell>
          <cell r="J3281">
            <v>-1231.92</v>
          </cell>
          <cell r="K3281">
            <v>0</v>
          </cell>
        </row>
        <row r="3282">
          <cell r="F3282">
            <v>-76131.48</v>
          </cell>
          <cell r="G3282">
            <v>0</v>
          </cell>
          <cell r="H3282">
            <v>-76131.48</v>
          </cell>
          <cell r="I3282">
            <v>0</v>
          </cell>
          <cell r="J3282">
            <v>-76131.48</v>
          </cell>
          <cell r="K3282">
            <v>0</v>
          </cell>
        </row>
        <row r="3283">
          <cell r="F3283">
            <v>-44890.2</v>
          </cell>
          <cell r="G3283">
            <v>0</v>
          </cell>
          <cell r="H3283">
            <v>-44890.2</v>
          </cell>
          <cell r="I3283">
            <v>0</v>
          </cell>
          <cell r="J3283">
            <v>-44890.2</v>
          </cell>
          <cell r="K3283">
            <v>0</v>
          </cell>
        </row>
        <row r="3284">
          <cell r="F3284">
            <v>-486947.38</v>
          </cell>
          <cell r="G3284">
            <v>0</v>
          </cell>
          <cell r="H3284">
            <v>-486947.38</v>
          </cell>
          <cell r="I3284">
            <v>0</v>
          </cell>
          <cell r="J3284">
            <v>-486947.38</v>
          </cell>
          <cell r="K3284">
            <v>0</v>
          </cell>
        </row>
        <row r="3285">
          <cell r="F3285">
            <v>-363.53</v>
          </cell>
          <cell r="G3285">
            <v>0</v>
          </cell>
          <cell r="H3285">
            <v>-363.53</v>
          </cell>
          <cell r="I3285">
            <v>0</v>
          </cell>
          <cell r="J3285">
            <v>-363.53</v>
          </cell>
          <cell r="K3285">
            <v>-3776</v>
          </cell>
        </row>
        <row r="3286">
          <cell r="F3286">
            <v>-4671024.21</v>
          </cell>
          <cell r="G3286">
            <v>0</v>
          </cell>
          <cell r="H3286">
            <v>-4671024.21</v>
          </cell>
          <cell r="I3286">
            <v>0</v>
          </cell>
          <cell r="J3286">
            <v>-4671024.21</v>
          </cell>
          <cell r="K3286">
            <v>-438691</v>
          </cell>
        </row>
        <row r="3287">
          <cell r="F3287">
            <v>0</v>
          </cell>
          <cell r="G3287">
            <v>0</v>
          </cell>
          <cell r="H3287">
            <v>0</v>
          </cell>
          <cell r="I3287">
            <v>0</v>
          </cell>
          <cell r="J3287">
            <v>0</v>
          </cell>
          <cell r="K3287">
            <v>307296</v>
          </cell>
        </row>
        <row r="3288">
          <cell r="F3288">
            <v>-2301638.2999999998</v>
          </cell>
          <cell r="G3288">
            <v>0</v>
          </cell>
          <cell r="H3288">
            <v>-2301638.2999999998</v>
          </cell>
          <cell r="I3288">
            <v>0</v>
          </cell>
          <cell r="J3288">
            <v>-2301638.2999999998</v>
          </cell>
          <cell r="K3288">
            <v>-135496</v>
          </cell>
        </row>
        <row r="3289">
          <cell r="F3289">
            <v>0</v>
          </cell>
          <cell r="G3289">
            <v>0</v>
          </cell>
          <cell r="H3289">
            <v>0</v>
          </cell>
          <cell r="I3289">
            <v>0</v>
          </cell>
          <cell r="J3289">
            <v>0</v>
          </cell>
          <cell r="K3289">
            <v>112389</v>
          </cell>
        </row>
        <row r="3290">
          <cell r="F3290">
            <v>-3000</v>
          </cell>
          <cell r="G3290">
            <v>0</v>
          </cell>
          <cell r="H3290">
            <v>-3000</v>
          </cell>
          <cell r="I3290">
            <v>0</v>
          </cell>
          <cell r="J3290">
            <v>-3000</v>
          </cell>
          <cell r="K3290">
            <v>-49877</v>
          </cell>
        </row>
        <row r="3291">
          <cell r="F3291">
            <v>0</v>
          </cell>
          <cell r="G3291">
            <v>0</v>
          </cell>
          <cell r="H3291">
            <v>0</v>
          </cell>
          <cell r="I3291">
            <v>0</v>
          </cell>
          <cell r="J3291">
            <v>0</v>
          </cell>
          <cell r="K3291">
            <v>49877</v>
          </cell>
        </row>
        <row r="3292">
          <cell r="F3292">
            <v>-294719.86</v>
          </cell>
          <cell r="G3292">
            <v>0</v>
          </cell>
          <cell r="H3292">
            <v>-294719.86</v>
          </cell>
          <cell r="I3292">
            <v>0</v>
          </cell>
          <cell r="J3292">
            <v>-294719.86</v>
          </cell>
          <cell r="K3292">
            <v>0</v>
          </cell>
        </row>
        <row r="3293">
          <cell r="F3293">
            <v>-13778</v>
          </cell>
          <cell r="G3293">
            <v>0</v>
          </cell>
          <cell r="H3293">
            <v>-13778</v>
          </cell>
          <cell r="I3293">
            <v>0</v>
          </cell>
          <cell r="J3293">
            <v>-13778</v>
          </cell>
          <cell r="K3293">
            <v>0</v>
          </cell>
        </row>
        <row r="3294">
          <cell r="F3294">
            <v>-174345.99</v>
          </cell>
          <cell r="G3294">
            <v>0</v>
          </cell>
          <cell r="H3294">
            <v>-174345.99</v>
          </cell>
          <cell r="I3294">
            <v>0</v>
          </cell>
          <cell r="J3294">
            <v>-174345.99</v>
          </cell>
          <cell r="K3294">
            <v>-128096</v>
          </cell>
        </row>
        <row r="3295">
          <cell r="F3295">
            <v>-3419</v>
          </cell>
          <cell r="G3295">
            <v>0</v>
          </cell>
          <cell r="H3295">
            <v>-3419</v>
          </cell>
          <cell r="I3295">
            <v>0</v>
          </cell>
          <cell r="J3295">
            <v>-3419</v>
          </cell>
          <cell r="K3295">
            <v>0</v>
          </cell>
        </row>
        <row r="3296">
          <cell r="F3296">
            <v>-18819.14</v>
          </cell>
          <cell r="G3296">
            <v>0</v>
          </cell>
          <cell r="H3296">
            <v>-18819.14</v>
          </cell>
          <cell r="I3296">
            <v>0</v>
          </cell>
          <cell r="J3296">
            <v>-18819.14</v>
          </cell>
          <cell r="K3296">
            <v>-8002</v>
          </cell>
        </row>
        <row r="3297">
          <cell r="F3297">
            <v>-934498.97</v>
          </cell>
          <cell r="G3297">
            <v>0</v>
          </cell>
          <cell r="H3297">
            <v>-934498.97</v>
          </cell>
          <cell r="I3297">
            <v>0</v>
          </cell>
          <cell r="J3297">
            <v>-934498.97</v>
          </cell>
          <cell r="K3297">
            <v>-94024</v>
          </cell>
        </row>
        <row r="3298">
          <cell r="F3298">
            <v>2082677.39</v>
          </cell>
          <cell r="G3298">
            <v>0</v>
          </cell>
          <cell r="H3298">
            <v>2082677.39</v>
          </cell>
          <cell r="I3298">
            <v>0</v>
          </cell>
          <cell r="J3298">
            <v>2082677.39</v>
          </cell>
          <cell r="K3298">
            <v>16594</v>
          </cell>
        </row>
        <row r="3299">
          <cell r="F3299">
            <v>828209.27</v>
          </cell>
          <cell r="G3299">
            <v>0</v>
          </cell>
          <cell r="H3299">
            <v>828209.27</v>
          </cell>
          <cell r="I3299">
            <v>0</v>
          </cell>
          <cell r="J3299">
            <v>828209.27</v>
          </cell>
          <cell r="K3299">
            <v>13076</v>
          </cell>
        </row>
        <row r="3300">
          <cell r="F3300">
            <v>3580787.86</v>
          </cell>
          <cell r="G3300">
            <v>0</v>
          </cell>
          <cell r="H3300">
            <v>3580787.86</v>
          </cell>
          <cell r="I3300">
            <v>0</v>
          </cell>
          <cell r="J3300">
            <v>3580787.86</v>
          </cell>
          <cell r="K3300">
            <v>26334</v>
          </cell>
        </row>
        <row r="3301">
          <cell r="F3301">
            <v>1943474.28</v>
          </cell>
          <cell r="G3301">
            <v>0</v>
          </cell>
          <cell r="H3301">
            <v>1943474.28</v>
          </cell>
          <cell r="I3301">
            <v>0</v>
          </cell>
          <cell r="J3301">
            <v>1943474.28</v>
          </cell>
          <cell r="K3301">
            <v>8503</v>
          </cell>
        </row>
        <row r="3302">
          <cell r="F3302">
            <v>396070.13</v>
          </cell>
          <cell r="G3302">
            <v>0</v>
          </cell>
          <cell r="H3302">
            <v>396070.13</v>
          </cell>
          <cell r="I3302">
            <v>0</v>
          </cell>
          <cell r="J3302">
            <v>396070.13</v>
          </cell>
          <cell r="K3302">
            <v>7338</v>
          </cell>
        </row>
        <row r="3303">
          <cell r="F3303">
            <v>1965459.86</v>
          </cell>
          <cell r="G3303">
            <v>0</v>
          </cell>
          <cell r="H3303">
            <v>1965459.86</v>
          </cell>
          <cell r="I3303">
            <v>0</v>
          </cell>
          <cell r="J3303">
            <v>1965459.86</v>
          </cell>
          <cell r="K3303">
            <v>0</v>
          </cell>
        </row>
        <row r="3304">
          <cell r="F3304">
            <v>114534.9</v>
          </cell>
          <cell r="G3304">
            <v>0</v>
          </cell>
          <cell r="H3304">
            <v>114534.9</v>
          </cell>
          <cell r="I3304">
            <v>0</v>
          </cell>
          <cell r="J3304">
            <v>114534.9</v>
          </cell>
          <cell r="K3304">
            <v>0</v>
          </cell>
        </row>
        <row r="3305">
          <cell r="F3305">
            <v>0</v>
          </cell>
          <cell r="G3305">
            <v>0</v>
          </cell>
          <cell r="H3305">
            <v>0</v>
          </cell>
          <cell r="I3305">
            <v>0</v>
          </cell>
          <cell r="J3305">
            <v>0</v>
          </cell>
          <cell r="K3305">
            <v>-592838</v>
          </cell>
        </row>
        <row r="3306">
          <cell r="F3306">
            <v>0</v>
          </cell>
          <cell r="G3306">
            <v>0</v>
          </cell>
          <cell r="H3306">
            <v>0</v>
          </cell>
          <cell r="I3306">
            <v>0</v>
          </cell>
          <cell r="J3306">
            <v>0</v>
          </cell>
          <cell r="K3306">
            <v>-734294</v>
          </cell>
        </row>
        <row r="3307">
          <cell r="F3307">
            <v>0</v>
          </cell>
          <cell r="G3307">
            <v>0</v>
          </cell>
          <cell r="H3307">
            <v>0</v>
          </cell>
          <cell r="I3307">
            <v>0</v>
          </cell>
          <cell r="J3307">
            <v>0</v>
          </cell>
          <cell r="K3307">
            <v>319927</v>
          </cell>
        </row>
        <row r="3308">
          <cell r="F3308">
            <v>0</v>
          </cell>
          <cell r="G3308">
            <v>0</v>
          </cell>
          <cell r="H3308">
            <v>0</v>
          </cell>
          <cell r="I3308">
            <v>0</v>
          </cell>
          <cell r="J3308">
            <v>0</v>
          </cell>
          <cell r="K3308">
            <v>-1577235</v>
          </cell>
        </row>
        <row r="3309">
          <cell r="F3309">
            <v>0</v>
          </cell>
          <cell r="G3309">
            <v>0</v>
          </cell>
          <cell r="H3309">
            <v>0</v>
          </cell>
          <cell r="I3309">
            <v>0</v>
          </cell>
          <cell r="J3309">
            <v>0</v>
          </cell>
          <cell r="K3309">
            <v>-16401386</v>
          </cell>
        </row>
        <row r="3310">
          <cell r="F3310">
            <v>0</v>
          </cell>
          <cell r="G3310">
            <v>0</v>
          </cell>
          <cell r="H3310">
            <v>0</v>
          </cell>
          <cell r="I3310">
            <v>0</v>
          </cell>
          <cell r="J3310">
            <v>0</v>
          </cell>
          <cell r="K3310">
            <v>-25876444</v>
          </cell>
        </row>
        <row r="3311">
          <cell r="F3311">
            <v>0</v>
          </cell>
          <cell r="G3311">
            <v>0</v>
          </cell>
          <cell r="H3311">
            <v>0</v>
          </cell>
          <cell r="I3311">
            <v>0</v>
          </cell>
          <cell r="J3311">
            <v>0</v>
          </cell>
          <cell r="K3311">
            <v>-4508949</v>
          </cell>
        </row>
        <row r="3312">
          <cell r="F3312">
            <v>0</v>
          </cell>
          <cell r="G3312">
            <v>0</v>
          </cell>
          <cell r="H3312">
            <v>0</v>
          </cell>
          <cell r="I3312">
            <v>0</v>
          </cell>
          <cell r="J3312">
            <v>0</v>
          </cell>
          <cell r="K3312">
            <v>-460496</v>
          </cell>
        </row>
        <row r="3313">
          <cell r="F3313">
            <v>0</v>
          </cell>
          <cell r="G3313">
            <v>0</v>
          </cell>
          <cell r="H3313">
            <v>0</v>
          </cell>
          <cell r="I3313">
            <v>0</v>
          </cell>
          <cell r="J3313">
            <v>0</v>
          </cell>
          <cell r="K3313">
            <v>-1081393</v>
          </cell>
        </row>
        <row r="3314">
          <cell r="F3314">
            <v>0</v>
          </cell>
          <cell r="G3314">
            <v>0</v>
          </cell>
          <cell r="H3314">
            <v>0</v>
          </cell>
          <cell r="I3314">
            <v>0</v>
          </cell>
          <cell r="J3314">
            <v>0</v>
          </cell>
          <cell r="K3314">
            <v>-94464</v>
          </cell>
        </row>
        <row r="3315">
          <cell r="F3315">
            <v>0</v>
          </cell>
          <cell r="G3315">
            <v>0</v>
          </cell>
          <cell r="H3315">
            <v>0</v>
          </cell>
          <cell r="I3315">
            <v>0</v>
          </cell>
          <cell r="J3315">
            <v>0</v>
          </cell>
          <cell r="K3315">
            <v>-1009855</v>
          </cell>
        </row>
        <row r="3316">
          <cell r="F3316">
            <v>0</v>
          </cell>
          <cell r="G3316">
            <v>0</v>
          </cell>
          <cell r="H3316">
            <v>0</v>
          </cell>
          <cell r="I3316">
            <v>0</v>
          </cell>
          <cell r="J3316">
            <v>0</v>
          </cell>
          <cell r="K3316">
            <v>-4263588</v>
          </cell>
        </row>
        <row r="3317">
          <cell r="F3317">
            <v>0</v>
          </cell>
          <cell r="G3317">
            <v>0</v>
          </cell>
          <cell r="H3317">
            <v>0</v>
          </cell>
          <cell r="I3317">
            <v>0</v>
          </cell>
          <cell r="J3317">
            <v>0</v>
          </cell>
          <cell r="K3317">
            <v>-22554</v>
          </cell>
        </row>
        <row r="3318">
          <cell r="F3318">
            <v>0</v>
          </cell>
          <cell r="G3318">
            <v>0</v>
          </cell>
          <cell r="H3318">
            <v>0</v>
          </cell>
          <cell r="I3318">
            <v>0</v>
          </cell>
          <cell r="J3318">
            <v>0</v>
          </cell>
          <cell r="K3318">
            <v>-203661</v>
          </cell>
        </row>
        <row r="3319">
          <cell r="F3319">
            <v>0</v>
          </cell>
          <cell r="G3319">
            <v>0</v>
          </cell>
          <cell r="H3319">
            <v>0</v>
          </cell>
          <cell r="I3319">
            <v>0</v>
          </cell>
          <cell r="J3319">
            <v>0</v>
          </cell>
          <cell r="K3319">
            <v>-6027</v>
          </cell>
        </row>
        <row r="3320">
          <cell r="F3320">
            <v>0</v>
          </cell>
          <cell r="G3320">
            <v>0</v>
          </cell>
          <cell r="H3320">
            <v>0</v>
          </cell>
          <cell r="I3320">
            <v>0</v>
          </cell>
          <cell r="J3320">
            <v>0</v>
          </cell>
          <cell r="K3320">
            <v>-88973</v>
          </cell>
        </row>
        <row r="3321">
          <cell r="F3321">
            <v>0</v>
          </cell>
          <cell r="G3321">
            <v>0</v>
          </cell>
          <cell r="H3321">
            <v>0</v>
          </cell>
          <cell r="I3321">
            <v>0</v>
          </cell>
          <cell r="J3321">
            <v>0</v>
          </cell>
          <cell r="K3321">
            <v>-310739</v>
          </cell>
        </row>
        <row r="3322">
          <cell r="F3322">
            <v>0</v>
          </cell>
          <cell r="G3322">
            <v>0</v>
          </cell>
          <cell r="H3322">
            <v>0</v>
          </cell>
          <cell r="I3322">
            <v>0</v>
          </cell>
          <cell r="J3322">
            <v>0</v>
          </cell>
          <cell r="K3322">
            <v>0</v>
          </cell>
        </row>
        <row r="3323">
          <cell r="F3323">
            <v>0</v>
          </cell>
          <cell r="G3323">
            <v>0</v>
          </cell>
          <cell r="H3323">
            <v>0</v>
          </cell>
          <cell r="I3323">
            <v>0</v>
          </cell>
          <cell r="J3323">
            <v>0</v>
          </cell>
          <cell r="K3323">
            <v>0</v>
          </cell>
        </row>
        <row r="3324">
          <cell r="F3324">
            <v>0</v>
          </cell>
          <cell r="G3324">
            <v>0</v>
          </cell>
          <cell r="H3324">
            <v>0</v>
          </cell>
          <cell r="I3324">
            <v>0</v>
          </cell>
          <cell r="J3324">
            <v>0</v>
          </cell>
          <cell r="K3324">
            <v>0</v>
          </cell>
        </row>
        <row r="3325">
          <cell r="F3325">
            <v>0</v>
          </cell>
          <cell r="G3325">
            <v>0</v>
          </cell>
          <cell r="H3325">
            <v>0</v>
          </cell>
          <cell r="I3325">
            <v>0</v>
          </cell>
          <cell r="J3325">
            <v>0</v>
          </cell>
          <cell r="K3325">
            <v>-3000</v>
          </cell>
        </row>
        <row r="3326">
          <cell r="F3326">
            <v>0</v>
          </cell>
          <cell r="G3326">
            <v>0</v>
          </cell>
          <cell r="H3326">
            <v>0</v>
          </cell>
          <cell r="I3326">
            <v>0</v>
          </cell>
          <cell r="J3326">
            <v>0</v>
          </cell>
          <cell r="K3326">
            <v>-634</v>
          </cell>
        </row>
        <row r="3327">
          <cell r="F3327">
            <v>0</v>
          </cell>
          <cell r="G3327">
            <v>0</v>
          </cell>
          <cell r="H3327">
            <v>0</v>
          </cell>
          <cell r="I3327">
            <v>0</v>
          </cell>
          <cell r="J3327">
            <v>0</v>
          </cell>
          <cell r="K3327">
            <v>-3798</v>
          </cell>
        </row>
        <row r="3328">
          <cell r="F3328">
            <v>0</v>
          </cell>
          <cell r="G3328">
            <v>0</v>
          </cell>
          <cell r="H3328">
            <v>0</v>
          </cell>
          <cell r="I3328">
            <v>0</v>
          </cell>
          <cell r="J3328">
            <v>0</v>
          </cell>
          <cell r="K3328">
            <v>-1868</v>
          </cell>
        </row>
        <row r="3329">
          <cell r="F3329">
            <v>0</v>
          </cell>
          <cell r="G3329">
            <v>0</v>
          </cell>
          <cell r="H3329">
            <v>0</v>
          </cell>
          <cell r="I3329">
            <v>0</v>
          </cell>
          <cell r="J3329">
            <v>0</v>
          </cell>
          <cell r="K3329">
            <v>-208355</v>
          </cell>
        </row>
        <row r="3330">
          <cell r="F3330">
            <v>0</v>
          </cell>
          <cell r="G3330">
            <v>0</v>
          </cell>
          <cell r="H3330">
            <v>0</v>
          </cell>
          <cell r="I3330">
            <v>0</v>
          </cell>
          <cell r="J3330">
            <v>0</v>
          </cell>
          <cell r="K3330">
            <v>-41569</v>
          </cell>
        </row>
        <row r="3331">
          <cell r="F3331">
            <v>0</v>
          </cell>
          <cell r="G3331">
            <v>0</v>
          </cell>
          <cell r="H3331">
            <v>0</v>
          </cell>
          <cell r="I3331">
            <v>0</v>
          </cell>
          <cell r="J3331">
            <v>0</v>
          </cell>
          <cell r="K3331">
            <v>-6154</v>
          </cell>
        </row>
        <row r="3332">
          <cell r="F3332">
            <v>0</v>
          </cell>
          <cell r="G3332">
            <v>0</v>
          </cell>
          <cell r="H3332">
            <v>0</v>
          </cell>
          <cell r="I3332">
            <v>0</v>
          </cell>
          <cell r="J3332">
            <v>0</v>
          </cell>
          <cell r="K3332">
            <v>-66436</v>
          </cell>
        </row>
        <row r="3333">
          <cell r="F3333">
            <v>0</v>
          </cell>
          <cell r="G3333">
            <v>0</v>
          </cell>
          <cell r="H3333">
            <v>0</v>
          </cell>
          <cell r="I3333">
            <v>0</v>
          </cell>
          <cell r="J3333">
            <v>0</v>
          </cell>
          <cell r="K3333">
            <v>-7174</v>
          </cell>
        </row>
        <row r="3334">
          <cell r="F3334">
            <v>0</v>
          </cell>
          <cell r="G3334">
            <v>0</v>
          </cell>
          <cell r="H3334">
            <v>0</v>
          </cell>
          <cell r="I3334">
            <v>0</v>
          </cell>
          <cell r="J3334">
            <v>0</v>
          </cell>
          <cell r="K3334">
            <v>-54630</v>
          </cell>
        </row>
        <row r="3335">
          <cell r="F3335">
            <v>0</v>
          </cell>
          <cell r="G3335">
            <v>0</v>
          </cell>
          <cell r="H3335">
            <v>0</v>
          </cell>
          <cell r="I3335">
            <v>0</v>
          </cell>
          <cell r="J3335">
            <v>0</v>
          </cell>
          <cell r="K3335">
            <v>-11285</v>
          </cell>
        </row>
        <row r="3336">
          <cell r="F3336">
            <v>0</v>
          </cell>
          <cell r="G3336">
            <v>0</v>
          </cell>
          <cell r="H3336">
            <v>0</v>
          </cell>
          <cell r="I3336">
            <v>0</v>
          </cell>
          <cell r="J3336">
            <v>0</v>
          </cell>
          <cell r="K3336">
            <v>-255933</v>
          </cell>
        </row>
        <row r="3337">
          <cell r="F3337">
            <v>0</v>
          </cell>
          <cell r="G3337">
            <v>0</v>
          </cell>
          <cell r="H3337">
            <v>0</v>
          </cell>
          <cell r="I3337">
            <v>0</v>
          </cell>
          <cell r="J3337">
            <v>0</v>
          </cell>
          <cell r="K3337">
            <v>-2102</v>
          </cell>
        </row>
        <row r="3338">
          <cell r="F3338">
            <v>0</v>
          </cell>
          <cell r="G3338">
            <v>0</v>
          </cell>
          <cell r="H3338">
            <v>0</v>
          </cell>
          <cell r="I3338">
            <v>0</v>
          </cell>
          <cell r="J3338">
            <v>0</v>
          </cell>
          <cell r="K3338">
            <v>-52072</v>
          </cell>
        </row>
        <row r="3339">
          <cell r="F3339">
            <v>0</v>
          </cell>
          <cell r="G3339">
            <v>0</v>
          </cell>
          <cell r="H3339">
            <v>0</v>
          </cell>
          <cell r="I3339">
            <v>0</v>
          </cell>
          <cell r="J3339">
            <v>0</v>
          </cell>
          <cell r="K3339">
            <v>-14878</v>
          </cell>
        </row>
        <row r="3340">
          <cell r="F3340">
            <v>0</v>
          </cell>
          <cell r="G3340">
            <v>0</v>
          </cell>
          <cell r="H3340">
            <v>0</v>
          </cell>
          <cell r="I3340">
            <v>0</v>
          </cell>
          <cell r="J3340">
            <v>0</v>
          </cell>
          <cell r="K3340">
            <v>-651632</v>
          </cell>
        </row>
        <row r="3341">
          <cell r="F3341">
            <v>0</v>
          </cell>
          <cell r="G3341">
            <v>0</v>
          </cell>
          <cell r="H3341">
            <v>0</v>
          </cell>
          <cell r="I3341">
            <v>0</v>
          </cell>
          <cell r="J3341">
            <v>0</v>
          </cell>
          <cell r="K3341">
            <v>-1854297</v>
          </cell>
        </row>
        <row r="3342">
          <cell r="F3342">
            <v>0</v>
          </cell>
          <cell r="G3342">
            <v>0</v>
          </cell>
          <cell r="H3342">
            <v>0</v>
          </cell>
          <cell r="I3342">
            <v>0</v>
          </cell>
          <cell r="J3342">
            <v>0</v>
          </cell>
          <cell r="K3342">
            <v>-72232</v>
          </cell>
        </row>
        <row r="3343">
          <cell r="F3343">
            <v>0</v>
          </cell>
          <cell r="G3343">
            <v>0</v>
          </cell>
          <cell r="H3343">
            <v>0</v>
          </cell>
          <cell r="I3343">
            <v>0</v>
          </cell>
          <cell r="J3343">
            <v>0</v>
          </cell>
          <cell r="K3343">
            <v>-253052</v>
          </cell>
        </row>
        <row r="3344">
          <cell r="F3344">
            <v>0</v>
          </cell>
          <cell r="G3344">
            <v>0</v>
          </cell>
          <cell r="H3344">
            <v>0</v>
          </cell>
          <cell r="I3344">
            <v>0</v>
          </cell>
          <cell r="J3344">
            <v>0</v>
          </cell>
          <cell r="K3344">
            <v>-111409</v>
          </cell>
        </row>
        <row r="3345">
          <cell r="F3345">
            <v>0</v>
          </cell>
          <cell r="G3345">
            <v>0</v>
          </cell>
          <cell r="H3345">
            <v>0</v>
          </cell>
          <cell r="I3345">
            <v>0</v>
          </cell>
          <cell r="J3345">
            <v>0</v>
          </cell>
          <cell r="K3345">
            <v>-5119</v>
          </cell>
        </row>
        <row r="3346">
          <cell r="F3346">
            <v>0</v>
          </cell>
          <cell r="G3346">
            <v>0</v>
          </cell>
          <cell r="H3346">
            <v>0</v>
          </cell>
          <cell r="I3346">
            <v>0</v>
          </cell>
          <cell r="J3346">
            <v>0</v>
          </cell>
          <cell r="K3346">
            <v>-36347</v>
          </cell>
        </row>
        <row r="3347">
          <cell r="F3347">
            <v>0</v>
          </cell>
          <cell r="G3347">
            <v>0</v>
          </cell>
          <cell r="H3347">
            <v>0</v>
          </cell>
          <cell r="I3347">
            <v>0</v>
          </cell>
          <cell r="J3347">
            <v>0</v>
          </cell>
          <cell r="K3347">
            <v>-198018</v>
          </cell>
        </row>
        <row r="3348">
          <cell r="F3348">
            <v>0</v>
          </cell>
          <cell r="G3348">
            <v>0</v>
          </cell>
          <cell r="H3348">
            <v>0</v>
          </cell>
          <cell r="I3348">
            <v>0</v>
          </cell>
          <cell r="J3348">
            <v>0</v>
          </cell>
          <cell r="K3348">
            <v>-1978</v>
          </cell>
        </row>
        <row r="3349">
          <cell r="F3349">
            <v>0</v>
          </cell>
          <cell r="G3349">
            <v>0</v>
          </cell>
          <cell r="H3349">
            <v>0</v>
          </cell>
          <cell r="I3349">
            <v>0</v>
          </cell>
          <cell r="J3349">
            <v>0</v>
          </cell>
          <cell r="K3349">
            <v>-6183</v>
          </cell>
        </row>
        <row r="3350">
          <cell r="F3350">
            <v>0</v>
          </cell>
          <cell r="G3350">
            <v>0</v>
          </cell>
          <cell r="H3350">
            <v>0</v>
          </cell>
          <cell r="I3350">
            <v>0</v>
          </cell>
          <cell r="J3350">
            <v>0</v>
          </cell>
          <cell r="K3350">
            <v>-1888</v>
          </cell>
        </row>
        <row r="3351">
          <cell r="F3351">
            <v>0</v>
          </cell>
          <cell r="G3351">
            <v>0</v>
          </cell>
          <cell r="H3351">
            <v>0</v>
          </cell>
          <cell r="I3351">
            <v>0</v>
          </cell>
          <cell r="J3351">
            <v>0</v>
          </cell>
          <cell r="K3351">
            <v>-2380</v>
          </cell>
        </row>
        <row r="3352">
          <cell r="F3352">
            <v>0</v>
          </cell>
          <cell r="G3352">
            <v>0</v>
          </cell>
          <cell r="H3352">
            <v>0</v>
          </cell>
          <cell r="I3352">
            <v>0</v>
          </cell>
          <cell r="J3352">
            <v>0</v>
          </cell>
          <cell r="K3352">
            <v>-130778</v>
          </cell>
        </row>
        <row r="3353">
          <cell r="F3353">
            <v>0</v>
          </cell>
          <cell r="G3353">
            <v>0</v>
          </cell>
          <cell r="H3353">
            <v>0</v>
          </cell>
          <cell r="I3353">
            <v>0</v>
          </cell>
          <cell r="J3353">
            <v>0</v>
          </cell>
          <cell r="K3353">
            <v>-194688</v>
          </cell>
        </row>
        <row r="3354">
          <cell r="F3354">
            <v>0</v>
          </cell>
          <cell r="G3354">
            <v>0</v>
          </cell>
          <cell r="H3354">
            <v>0</v>
          </cell>
          <cell r="I3354">
            <v>0</v>
          </cell>
          <cell r="J3354">
            <v>0</v>
          </cell>
          <cell r="K3354">
            <v>-2247</v>
          </cell>
        </row>
        <row r="3355">
          <cell r="F3355">
            <v>0</v>
          </cell>
          <cell r="G3355">
            <v>0</v>
          </cell>
          <cell r="H3355">
            <v>0</v>
          </cell>
          <cell r="I3355">
            <v>0</v>
          </cell>
          <cell r="J3355">
            <v>0</v>
          </cell>
          <cell r="K3355">
            <v>-209126</v>
          </cell>
        </row>
        <row r="3356">
          <cell r="F3356">
            <v>0</v>
          </cell>
          <cell r="G3356">
            <v>0</v>
          </cell>
          <cell r="H3356">
            <v>0</v>
          </cell>
          <cell r="I3356">
            <v>0</v>
          </cell>
          <cell r="J3356">
            <v>0</v>
          </cell>
          <cell r="K3356">
            <v>-164117</v>
          </cell>
        </row>
        <row r="3357">
          <cell r="F3357">
            <v>0</v>
          </cell>
          <cell r="G3357">
            <v>0</v>
          </cell>
          <cell r="H3357">
            <v>0</v>
          </cell>
          <cell r="I3357">
            <v>0</v>
          </cell>
          <cell r="J3357">
            <v>0</v>
          </cell>
          <cell r="K3357">
            <v>-115978</v>
          </cell>
        </row>
        <row r="3358">
          <cell r="F3358">
            <v>0</v>
          </cell>
          <cell r="G3358">
            <v>0</v>
          </cell>
          <cell r="H3358">
            <v>0</v>
          </cell>
          <cell r="I3358">
            <v>0</v>
          </cell>
          <cell r="J3358">
            <v>0</v>
          </cell>
          <cell r="K3358">
            <v>-1568</v>
          </cell>
        </row>
        <row r="3359">
          <cell r="F3359">
            <v>0</v>
          </cell>
          <cell r="G3359">
            <v>0</v>
          </cell>
          <cell r="H3359">
            <v>0</v>
          </cell>
          <cell r="I3359">
            <v>0</v>
          </cell>
          <cell r="J3359">
            <v>0</v>
          </cell>
          <cell r="K3359">
            <v>-5170</v>
          </cell>
        </row>
        <row r="3360">
          <cell r="F3360">
            <v>0</v>
          </cell>
          <cell r="G3360">
            <v>0</v>
          </cell>
          <cell r="H3360">
            <v>0</v>
          </cell>
          <cell r="I3360">
            <v>0</v>
          </cell>
          <cell r="J3360">
            <v>0</v>
          </cell>
          <cell r="K3360">
            <v>-49891</v>
          </cell>
        </row>
        <row r="3361">
          <cell r="F3361">
            <v>0</v>
          </cell>
          <cell r="G3361">
            <v>0</v>
          </cell>
          <cell r="H3361">
            <v>0</v>
          </cell>
          <cell r="I3361">
            <v>0</v>
          </cell>
          <cell r="J3361">
            <v>0</v>
          </cell>
          <cell r="K3361">
            <v>-13253</v>
          </cell>
        </row>
        <row r="3362">
          <cell r="F3362">
            <v>0</v>
          </cell>
          <cell r="G3362">
            <v>0</v>
          </cell>
          <cell r="H3362">
            <v>0</v>
          </cell>
          <cell r="I3362">
            <v>0</v>
          </cell>
          <cell r="J3362">
            <v>0</v>
          </cell>
          <cell r="K3362">
            <v>-17281</v>
          </cell>
        </row>
        <row r="3363">
          <cell r="F3363">
            <v>0</v>
          </cell>
          <cell r="G3363">
            <v>0</v>
          </cell>
          <cell r="H3363">
            <v>0</v>
          </cell>
          <cell r="I3363">
            <v>0</v>
          </cell>
          <cell r="J3363">
            <v>0</v>
          </cell>
          <cell r="K3363">
            <v>0</v>
          </cell>
        </row>
        <row r="3364">
          <cell r="F3364">
            <v>0</v>
          </cell>
          <cell r="G3364">
            <v>0</v>
          </cell>
          <cell r="H3364">
            <v>0</v>
          </cell>
          <cell r="I3364">
            <v>0</v>
          </cell>
          <cell r="J3364">
            <v>0</v>
          </cell>
          <cell r="K3364">
            <v>0</v>
          </cell>
        </row>
        <row r="3365">
          <cell r="F3365">
            <v>0</v>
          </cell>
          <cell r="G3365">
            <v>0</v>
          </cell>
          <cell r="H3365">
            <v>0</v>
          </cell>
          <cell r="I3365">
            <v>0</v>
          </cell>
          <cell r="J3365">
            <v>0</v>
          </cell>
          <cell r="K3365">
            <v>0</v>
          </cell>
        </row>
        <row r="3366">
          <cell r="F3366">
            <v>0</v>
          </cell>
          <cell r="G3366">
            <v>0</v>
          </cell>
          <cell r="H3366">
            <v>0</v>
          </cell>
          <cell r="I3366">
            <v>0</v>
          </cell>
          <cell r="J3366">
            <v>0</v>
          </cell>
          <cell r="K3366">
            <v>0</v>
          </cell>
        </row>
        <row r="3367">
          <cell r="F3367">
            <v>0</v>
          </cell>
          <cell r="G3367">
            <v>0</v>
          </cell>
          <cell r="H3367">
            <v>0</v>
          </cell>
          <cell r="I3367">
            <v>0</v>
          </cell>
          <cell r="J3367">
            <v>0</v>
          </cell>
          <cell r="K3367">
            <v>0</v>
          </cell>
        </row>
        <row r="3368">
          <cell r="F3368">
            <v>0</v>
          </cell>
          <cell r="G3368">
            <v>0</v>
          </cell>
          <cell r="H3368">
            <v>0</v>
          </cell>
          <cell r="I3368">
            <v>0</v>
          </cell>
          <cell r="J3368">
            <v>0</v>
          </cell>
          <cell r="K3368">
            <v>0</v>
          </cell>
        </row>
        <row r="3369">
          <cell r="F3369">
            <v>0</v>
          </cell>
          <cell r="G3369">
            <v>0</v>
          </cell>
          <cell r="H3369">
            <v>0</v>
          </cell>
          <cell r="I3369">
            <v>0</v>
          </cell>
          <cell r="J3369">
            <v>0</v>
          </cell>
          <cell r="K3369">
            <v>0</v>
          </cell>
        </row>
        <row r="3370">
          <cell r="F3370">
            <v>0</v>
          </cell>
          <cell r="G3370">
            <v>0</v>
          </cell>
          <cell r="H3370">
            <v>0</v>
          </cell>
          <cell r="I3370">
            <v>0</v>
          </cell>
          <cell r="J3370">
            <v>0</v>
          </cell>
          <cell r="K3370">
            <v>0</v>
          </cell>
        </row>
        <row r="3371">
          <cell r="F3371">
            <v>0</v>
          </cell>
          <cell r="G3371">
            <v>0</v>
          </cell>
          <cell r="H3371">
            <v>0</v>
          </cell>
          <cell r="I3371">
            <v>0</v>
          </cell>
          <cell r="J3371">
            <v>0</v>
          </cell>
          <cell r="K3371">
            <v>0</v>
          </cell>
        </row>
        <row r="3372">
          <cell r="F3372">
            <v>0</v>
          </cell>
          <cell r="G3372">
            <v>0</v>
          </cell>
          <cell r="H3372">
            <v>0</v>
          </cell>
          <cell r="I3372">
            <v>0</v>
          </cell>
          <cell r="J3372">
            <v>0</v>
          </cell>
          <cell r="K3372">
            <v>0</v>
          </cell>
        </row>
        <row r="3373">
          <cell r="F3373">
            <v>0</v>
          </cell>
          <cell r="G3373">
            <v>0</v>
          </cell>
          <cell r="H3373">
            <v>0</v>
          </cell>
          <cell r="I3373">
            <v>0</v>
          </cell>
          <cell r="J3373">
            <v>0</v>
          </cell>
          <cell r="K3373">
            <v>0</v>
          </cell>
        </row>
        <row r="3374">
          <cell r="F3374">
            <v>0</v>
          </cell>
          <cell r="G3374">
            <v>0</v>
          </cell>
          <cell r="H3374">
            <v>0</v>
          </cell>
          <cell r="I3374">
            <v>0</v>
          </cell>
          <cell r="J3374">
            <v>0</v>
          </cell>
          <cell r="K3374">
            <v>0</v>
          </cell>
        </row>
        <row r="3375">
          <cell r="F3375">
            <v>0</v>
          </cell>
          <cell r="G3375">
            <v>0</v>
          </cell>
          <cell r="H3375">
            <v>0</v>
          </cell>
          <cell r="I3375">
            <v>0</v>
          </cell>
          <cell r="J3375">
            <v>0</v>
          </cell>
          <cell r="K3375">
            <v>0</v>
          </cell>
        </row>
        <row r="3376">
          <cell r="F3376">
            <v>0</v>
          </cell>
          <cell r="G3376">
            <v>0</v>
          </cell>
          <cell r="H3376">
            <v>0</v>
          </cell>
          <cell r="I3376">
            <v>0</v>
          </cell>
          <cell r="J3376">
            <v>0</v>
          </cell>
          <cell r="K3376">
            <v>0</v>
          </cell>
        </row>
        <row r="3377">
          <cell r="F3377">
            <v>0</v>
          </cell>
          <cell r="G3377">
            <v>0</v>
          </cell>
          <cell r="H3377">
            <v>0</v>
          </cell>
          <cell r="I3377">
            <v>0</v>
          </cell>
          <cell r="J3377">
            <v>0</v>
          </cell>
          <cell r="K3377">
            <v>0</v>
          </cell>
        </row>
        <row r="3378">
          <cell r="F3378">
            <v>0</v>
          </cell>
          <cell r="G3378">
            <v>0</v>
          </cell>
          <cell r="H3378">
            <v>0</v>
          </cell>
          <cell r="I3378">
            <v>0</v>
          </cell>
          <cell r="J3378">
            <v>0</v>
          </cell>
          <cell r="K3378">
            <v>-15996</v>
          </cell>
        </row>
        <row r="3379">
          <cell r="F3379">
            <v>0</v>
          </cell>
          <cell r="G3379">
            <v>0</v>
          </cell>
          <cell r="H3379">
            <v>0</v>
          </cell>
          <cell r="I3379">
            <v>0</v>
          </cell>
          <cell r="J3379">
            <v>0</v>
          </cell>
          <cell r="K3379">
            <v>-25648</v>
          </cell>
        </row>
        <row r="3380">
          <cell r="F3380">
            <v>0</v>
          </cell>
          <cell r="G3380">
            <v>0</v>
          </cell>
          <cell r="H3380">
            <v>0</v>
          </cell>
          <cell r="I3380">
            <v>0</v>
          </cell>
          <cell r="J3380">
            <v>0</v>
          </cell>
          <cell r="K3380">
            <v>-1236248</v>
          </cell>
        </row>
        <row r="3381">
          <cell r="F3381">
            <v>0</v>
          </cell>
          <cell r="G3381">
            <v>0</v>
          </cell>
          <cell r="H3381">
            <v>0</v>
          </cell>
          <cell r="I3381">
            <v>0</v>
          </cell>
          <cell r="J3381">
            <v>0</v>
          </cell>
          <cell r="K3381">
            <v>-437935</v>
          </cell>
        </row>
        <row r="3382">
          <cell r="F3382">
            <v>0</v>
          </cell>
          <cell r="G3382">
            <v>0</v>
          </cell>
          <cell r="H3382">
            <v>0</v>
          </cell>
          <cell r="I3382">
            <v>0</v>
          </cell>
          <cell r="J3382">
            <v>0</v>
          </cell>
          <cell r="K3382">
            <v>-256456</v>
          </cell>
        </row>
        <row r="3383">
          <cell r="F3383">
            <v>0</v>
          </cell>
          <cell r="G3383">
            <v>0</v>
          </cell>
          <cell r="H3383">
            <v>0</v>
          </cell>
          <cell r="I3383">
            <v>0</v>
          </cell>
          <cell r="J3383">
            <v>0</v>
          </cell>
          <cell r="K3383">
            <v>-72868</v>
          </cell>
        </row>
        <row r="3384">
          <cell r="F3384">
            <v>0</v>
          </cell>
          <cell r="G3384">
            <v>0</v>
          </cell>
          <cell r="H3384">
            <v>0</v>
          </cell>
          <cell r="I3384">
            <v>0</v>
          </cell>
          <cell r="J3384">
            <v>0</v>
          </cell>
          <cell r="K3384">
            <v>-65561</v>
          </cell>
        </row>
        <row r="3385">
          <cell r="F3385">
            <v>0</v>
          </cell>
          <cell r="G3385">
            <v>0</v>
          </cell>
          <cell r="H3385">
            <v>0</v>
          </cell>
          <cell r="I3385">
            <v>0</v>
          </cell>
          <cell r="J3385">
            <v>0</v>
          </cell>
          <cell r="K3385">
            <v>-36725</v>
          </cell>
        </row>
        <row r="3386">
          <cell r="F3386">
            <v>0</v>
          </cell>
          <cell r="G3386">
            <v>0</v>
          </cell>
          <cell r="H3386">
            <v>0</v>
          </cell>
          <cell r="I3386">
            <v>0</v>
          </cell>
          <cell r="J3386">
            <v>0</v>
          </cell>
          <cell r="K3386">
            <v>0</v>
          </cell>
        </row>
        <row r="3387">
          <cell r="F3387">
            <v>0</v>
          </cell>
          <cell r="G3387">
            <v>0</v>
          </cell>
          <cell r="H3387">
            <v>0</v>
          </cell>
          <cell r="I3387">
            <v>0</v>
          </cell>
          <cell r="J3387">
            <v>0</v>
          </cell>
          <cell r="K3387">
            <v>-3129549</v>
          </cell>
        </row>
        <row r="3388">
          <cell r="F3388">
            <v>0</v>
          </cell>
          <cell r="G3388">
            <v>0</v>
          </cell>
          <cell r="H3388">
            <v>0</v>
          </cell>
          <cell r="I3388">
            <v>0</v>
          </cell>
          <cell r="J3388">
            <v>0</v>
          </cell>
          <cell r="K3388">
            <v>-4879703</v>
          </cell>
        </row>
        <row r="3389">
          <cell r="F3389">
            <v>0</v>
          </cell>
          <cell r="G3389">
            <v>0</v>
          </cell>
          <cell r="H3389">
            <v>0</v>
          </cell>
          <cell r="I3389">
            <v>0</v>
          </cell>
          <cell r="J3389">
            <v>0</v>
          </cell>
          <cell r="K3389">
            <v>-339858</v>
          </cell>
        </row>
        <row r="3390">
          <cell r="F3390">
            <v>0</v>
          </cell>
          <cell r="G3390">
            <v>0</v>
          </cell>
          <cell r="H3390">
            <v>0</v>
          </cell>
          <cell r="I3390">
            <v>0</v>
          </cell>
          <cell r="J3390">
            <v>0</v>
          </cell>
          <cell r="K3390">
            <v>-4703</v>
          </cell>
        </row>
        <row r="3391">
          <cell r="F3391">
            <v>0</v>
          </cell>
          <cell r="G3391">
            <v>0</v>
          </cell>
          <cell r="H3391">
            <v>0</v>
          </cell>
          <cell r="I3391">
            <v>0</v>
          </cell>
          <cell r="J3391">
            <v>0</v>
          </cell>
          <cell r="K3391">
            <v>-45030</v>
          </cell>
        </row>
        <row r="3392">
          <cell r="F3392">
            <v>0</v>
          </cell>
          <cell r="G3392">
            <v>0</v>
          </cell>
          <cell r="H3392">
            <v>0</v>
          </cell>
          <cell r="I3392">
            <v>0</v>
          </cell>
          <cell r="J3392">
            <v>0</v>
          </cell>
          <cell r="K3392">
            <v>-138850</v>
          </cell>
        </row>
        <row r="3393">
          <cell r="F3393">
            <v>0</v>
          </cell>
          <cell r="G3393">
            <v>0</v>
          </cell>
          <cell r="H3393">
            <v>0</v>
          </cell>
          <cell r="I3393">
            <v>0</v>
          </cell>
          <cell r="J3393">
            <v>0</v>
          </cell>
          <cell r="K3393">
            <v>-59133</v>
          </cell>
        </row>
        <row r="3394">
          <cell r="F3394">
            <v>0</v>
          </cell>
          <cell r="G3394">
            <v>0</v>
          </cell>
          <cell r="H3394">
            <v>0</v>
          </cell>
          <cell r="I3394">
            <v>0</v>
          </cell>
          <cell r="J3394">
            <v>0</v>
          </cell>
          <cell r="K3394">
            <v>-17517</v>
          </cell>
        </row>
        <row r="3395">
          <cell r="F3395">
            <v>0</v>
          </cell>
          <cell r="G3395">
            <v>0</v>
          </cell>
          <cell r="H3395">
            <v>0</v>
          </cell>
          <cell r="I3395">
            <v>0</v>
          </cell>
          <cell r="J3395">
            <v>0</v>
          </cell>
          <cell r="K3395">
            <v>-1153488</v>
          </cell>
        </row>
        <row r="3396">
          <cell r="F3396">
            <v>0</v>
          </cell>
          <cell r="G3396">
            <v>0</v>
          </cell>
          <cell r="H3396">
            <v>0</v>
          </cell>
          <cell r="I3396">
            <v>0</v>
          </cell>
          <cell r="J3396">
            <v>0</v>
          </cell>
          <cell r="K3396">
            <v>-400325</v>
          </cell>
        </row>
        <row r="3397">
          <cell r="F3397">
            <v>0</v>
          </cell>
          <cell r="G3397">
            <v>0</v>
          </cell>
          <cell r="H3397">
            <v>0</v>
          </cell>
          <cell r="I3397">
            <v>0</v>
          </cell>
          <cell r="J3397">
            <v>0</v>
          </cell>
          <cell r="K3397">
            <v>-106305</v>
          </cell>
        </row>
        <row r="3398">
          <cell r="F3398">
            <v>0</v>
          </cell>
          <cell r="G3398">
            <v>0</v>
          </cell>
          <cell r="H3398">
            <v>0</v>
          </cell>
          <cell r="I3398">
            <v>0</v>
          </cell>
          <cell r="J3398">
            <v>0</v>
          </cell>
          <cell r="K3398">
            <v>-1160093</v>
          </cell>
        </row>
        <row r="3399">
          <cell r="F3399">
            <v>0</v>
          </cell>
          <cell r="G3399">
            <v>0</v>
          </cell>
          <cell r="H3399">
            <v>0</v>
          </cell>
          <cell r="I3399">
            <v>0</v>
          </cell>
          <cell r="J3399">
            <v>0</v>
          </cell>
          <cell r="K3399">
            <v>-208467</v>
          </cell>
        </row>
        <row r="3400">
          <cell r="F3400">
            <v>0</v>
          </cell>
          <cell r="G3400">
            <v>0</v>
          </cell>
          <cell r="H3400">
            <v>0</v>
          </cell>
          <cell r="I3400">
            <v>0</v>
          </cell>
          <cell r="J3400">
            <v>0</v>
          </cell>
          <cell r="K3400">
            <v>-2139</v>
          </cell>
        </row>
        <row r="3401">
          <cell r="F3401">
            <v>0</v>
          </cell>
          <cell r="G3401">
            <v>0</v>
          </cell>
          <cell r="H3401">
            <v>0</v>
          </cell>
          <cell r="I3401">
            <v>0</v>
          </cell>
          <cell r="J3401">
            <v>0</v>
          </cell>
          <cell r="K3401">
            <v>-270156</v>
          </cell>
        </row>
        <row r="3402">
          <cell r="F3402">
            <v>-133922064.98999996</v>
          </cell>
          <cell r="G3402">
            <v>0</v>
          </cell>
          <cell r="H3402">
            <v>-133922064.98999996</v>
          </cell>
          <cell r="I3402">
            <v>0</v>
          </cell>
          <cell r="J3402">
            <v>-133922064.98999996</v>
          </cell>
          <cell r="K3402">
            <v>-102645718</v>
          </cell>
        </row>
        <row r="3403">
          <cell r="F3403">
            <v>-229825153.3599999</v>
          </cell>
          <cell r="G3403">
            <v>0</v>
          </cell>
          <cell r="H3403">
            <v>-229825153.3599999</v>
          </cell>
          <cell r="I3403">
            <v>0</v>
          </cell>
          <cell r="J3403">
            <v>-229825153.3599999</v>
          </cell>
          <cell r="K3403">
            <v>-265915956</v>
          </cell>
        </row>
        <row r="3405">
          <cell r="F3405">
            <v>0</v>
          </cell>
          <cell r="G3405">
            <v>0</v>
          </cell>
          <cell r="H3405">
            <v>0</v>
          </cell>
          <cell r="I3405">
            <v>0</v>
          </cell>
          <cell r="J3405">
            <v>0</v>
          </cell>
          <cell r="K3405">
            <v>18879</v>
          </cell>
        </row>
        <row r="3406">
          <cell r="F3406">
            <v>0</v>
          </cell>
          <cell r="G3406">
            <v>0</v>
          </cell>
          <cell r="H3406">
            <v>0</v>
          </cell>
          <cell r="I3406">
            <v>0</v>
          </cell>
          <cell r="J3406">
            <v>0</v>
          </cell>
          <cell r="K3406">
            <v>36865</v>
          </cell>
        </row>
        <row r="3407">
          <cell r="F3407">
            <v>0</v>
          </cell>
          <cell r="G3407">
            <v>0</v>
          </cell>
          <cell r="H3407">
            <v>0</v>
          </cell>
          <cell r="I3407">
            <v>0</v>
          </cell>
          <cell r="J3407">
            <v>0</v>
          </cell>
          <cell r="K3407">
            <v>7988</v>
          </cell>
        </row>
        <row r="3408">
          <cell r="F3408">
            <v>0</v>
          </cell>
          <cell r="G3408">
            <v>0</v>
          </cell>
          <cell r="H3408">
            <v>0</v>
          </cell>
          <cell r="I3408">
            <v>0</v>
          </cell>
          <cell r="J3408">
            <v>0</v>
          </cell>
          <cell r="K3408">
            <v>16791</v>
          </cell>
        </row>
        <row r="3409">
          <cell r="F3409">
            <v>6478.15</v>
          </cell>
          <cell r="G3409">
            <v>0</v>
          </cell>
          <cell r="H3409">
            <v>6478.15</v>
          </cell>
          <cell r="I3409">
            <v>0</v>
          </cell>
          <cell r="J3409">
            <v>6478.15</v>
          </cell>
          <cell r="K3409">
            <v>10220</v>
          </cell>
        </row>
        <row r="3410">
          <cell r="F3410">
            <v>878.06</v>
          </cell>
          <cell r="G3410">
            <v>0</v>
          </cell>
          <cell r="H3410">
            <v>878.06</v>
          </cell>
          <cell r="I3410">
            <v>0</v>
          </cell>
          <cell r="J3410">
            <v>878.06</v>
          </cell>
          <cell r="K3410">
            <v>2116</v>
          </cell>
        </row>
        <row r="3411">
          <cell r="F3411">
            <v>7445.33</v>
          </cell>
          <cell r="G3411">
            <v>0</v>
          </cell>
          <cell r="H3411">
            <v>7445.33</v>
          </cell>
          <cell r="I3411">
            <v>0</v>
          </cell>
          <cell r="J3411">
            <v>7445.33</v>
          </cell>
          <cell r="K3411">
            <v>2106</v>
          </cell>
        </row>
        <row r="3412">
          <cell r="F3412">
            <v>4052.59</v>
          </cell>
          <cell r="G3412">
            <v>0</v>
          </cell>
          <cell r="H3412">
            <v>4052.59</v>
          </cell>
          <cell r="I3412">
            <v>0</v>
          </cell>
          <cell r="J3412">
            <v>4052.59</v>
          </cell>
          <cell r="K3412">
            <v>9665</v>
          </cell>
        </row>
        <row r="3413">
          <cell r="F3413">
            <v>0</v>
          </cell>
          <cell r="G3413">
            <v>0</v>
          </cell>
          <cell r="H3413">
            <v>0</v>
          </cell>
          <cell r="I3413">
            <v>0</v>
          </cell>
          <cell r="J3413">
            <v>0</v>
          </cell>
          <cell r="K3413">
            <v>3413</v>
          </cell>
        </row>
        <row r="3414">
          <cell r="F3414">
            <v>34296.660000000003</v>
          </cell>
          <cell r="G3414">
            <v>0</v>
          </cell>
          <cell r="H3414">
            <v>34296.660000000003</v>
          </cell>
          <cell r="I3414">
            <v>0</v>
          </cell>
          <cell r="J3414">
            <v>34296.660000000003</v>
          </cell>
          <cell r="K3414">
            <v>6413</v>
          </cell>
        </row>
        <row r="3415">
          <cell r="F3415">
            <v>0</v>
          </cell>
          <cell r="G3415">
            <v>0</v>
          </cell>
          <cell r="H3415">
            <v>0</v>
          </cell>
          <cell r="I3415">
            <v>0</v>
          </cell>
          <cell r="J3415">
            <v>0</v>
          </cell>
          <cell r="K3415">
            <v>2276</v>
          </cell>
        </row>
        <row r="3416">
          <cell r="F3416">
            <v>9024.65</v>
          </cell>
          <cell r="G3416">
            <v>0</v>
          </cell>
          <cell r="H3416">
            <v>9024.65</v>
          </cell>
          <cell r="I3416">
            <v>0</v>
          </cell>
          <cell r="J3416">
            <v>9024.65</v>
          </cell>
          <cell r="K3416">
            <v>6481</v>
          </cell>
        </row>
        <row r="3417">
          <cell r="F3417">
            <v>62175.44</v>
          </cell>
          <cell r="G3417">
            <v>0</v>
          </cell>
          <cell r="H3417">
            <v>62175.44</v>
          </cell>
          <cell r="I3417">
            <v>0</v>
          </cell>
          <cell r="J3417">
            <v>62175.44</v>
          </cell>
          <cell r="K3417">
            <v>123213</v>
          </cell>
        </row>
        <row r="3418">
          <cell r="F3418">
            <v>0</v>
          </cell>
          <cell r="G3418">
            <v>0</v>
          </cell>
          <cell r="H3418">
            <v>0</v>
          </cell>
          <cell r="I3418">
            <v>0</v>
          </cell>
          <cell r="J3418">
            <v>0</v>
          </cell>
          <cell r="K3418">
            <v>8710981</v>
          </cell>
        </row>
        <row r="3419">
          <cell r="F3419">
            <v>0</v>
          </cell>
          <cell r="G3419">
            <v>0</v>
          </cell>
          <cell r="H3419">
            <v>0</v>
          </cell>
          <cell r="I3419">
            <v>0</v>
          </cell>
          <cell r="J3419">
            <v>0</v>
          </cell>
          <cell r="K3419">
            <v>2480374</v>
          </cell>
        </row>
        <row r="3420">
          <cell r="F3420">
            <v>0</v>
          </cell>
          <cell r="G3420">
            <v>0</v>
          </cell>
          <cell r="H3420">
            <v>0</v>
          </cell>
          <cell r="I3420">
            <v>0</v>
          </cell>
          <cell r="J3420">
            <v>0</v>
          </cell>
          <cell r="K3420">
            <v>536779</v>
          </cell>
        </row>
        <row r="3421">
          <cell r="F3421">
            <v>0</v>
          </cell>
          <cell r="G3421">
            <v>0</v>
          </cell>
          <cell r="H3421">
            <v>0</v>
          </cell>
          <cell r="I3421">
            <v>0</v>
          </cell>
          <cell r="J3421">
            <v>0</v>
          </cell>
          <cell r="K3421">
            <v>51540</v>
          </cell>
        </row>
        <row r="3422">
          <cell r="F3422">
            <v>0</v>
          </cell>
          <cell r="G3422">
            <v>0</v>
          </cell>
          <cell r="H3422">
            <v>0</v>
          </cell>
          <cell r="I3422">
            <v>0</v>
          </cell>
          <cell r="J3422">
            <v>0</v>
          </cell>
          <cell r="K3422">
            <v>621824</v>
          </cell>
        </row>
        <row r="3423">
          <cell r="F3423">
            <v>0</v>
          </cell>
          <cell r="G3423">
            <v>0</v>
          </cell>
          <cell r="H3423">
            <v>0</v>
          </cell>
          <cell r="I3423">
            <v>0</v>
          </cell>
          <cell r="J3423">
            <v>0</v>
          </cell>
          <cell r="K3423">
            <v>310912</v>
          </cell>
        </row>
        <row r="3424">
          <cell r="F3424">
            <v>5181481.21</v>
          </cell>
          <cell r="G3424">
            <v>0</v>
          </cell>
          <cell r="H3424">
            <v>5181481.21</v>
          </cell>
          <cell r="I3424">
            <v>0</v>
          </cell>
          <cell r="J3424">
            <v>5181481.21</v>
          </cell>
          <cell r="K3424">
            <v>3401348</v>
          </cell>
        </row>
        <row r="3425">
          <cell r="F3425">
            <v>1304425.55</v>
          </cell>
          <cell r="G3425">
            <v>0</v>
          </cell>
          <cell r="H3425">
            <v>1304425.55</v>
          </cell>
          <cell r="I3425">
            <v>0</v>
          </cell>
          <cell r="J3425">
            <v>1304425.55</v>
          </cell>
          <cell r="K3425">
            <v>756062</v>
          </cell>
        </row>
        <row r="3426">
          <cell r="F3426">
            <v>83047.320000000007</v>
          </cell>
          <cell r="G3426">
            <v>0</v>
          </cell>
          <cell r="H3426">
            <v>83047.320000000007</v>
          </cell>
          <cell r="I3426">
            <v>0</v>
          </cell>
          <cell r="J3426">
            <v>83047.320000000007</v>
          </cell>
          <cell r="K3426">
            <v>40276</v>
          </cell>
        </row>
        <row r="3427">
          <cell r="F3427">
            <v>186844.58</v>
          </cell>
          <cell r="G3427">
            <v>0</v>
          </cell>
          <cell r="H3427">
            <v>186844.58</v>
          </cell>
          <cell r="I3427">
            <v>0</v>
          </cell>
          <cell r="J3427">
            <v>186844.58</v>
          </cell>
          <cell r="K3427">
            <v>201594</v>
          </cell>
        </row>
        <row r="3428">
          <cell r="F3428">
            <v>218133.58</v>
          </cell>
          <cell r="G3428">
            <v>0</v>
          </cell>
          <cell r="H3428">
            <v>218133.58</v>
          </cell>
          <cell r="I3428">
            <v>0</v>
          </cell>
          <cell r="J3428">
            <v>218133.58</v>
          </cell>
          <cell r="K3428">
            <v>79</v>
          </cell>
        </row>
        <row r="3429">
          <cell r="F3429">
            <v>342331.26</v>
          </cell>
          <cell r="G3429">
            <v>0</v>
          </cell>
          <cell r="H3429">
            <v>342331.26</v>
          </cell>
          <cell r="I3429">
            <v>0</v>
          </cell>
          <cell r="J3429">
            <v>342331.26</v>
          </cell>
          <cell r="K3429">
            <v>221739</v>
          </cell>
        </row>
        <row r="3430">
          <cell r="F3430">
            <v>51559.79</v>
          </cell>
          <cell r="G3430">
            <v>0</v>
          </cell>
          <cell r="H3430">
            <v>51559.79</v>
          </cell>
          <cell r="I3430">
            <v>0</v>
          </cell>
          <cell r="J3430">
            <v>51559.79</v>
          </cell>
          <cell r="K3430">
            <v>28048</v>
          </cell>
        </row>
        <row r="3431">
          <cell r="F3431">
            <v>3569.3</v>
          </cell>
          <cell r="G3431">
            <v>0</v>
          </cell>
          <cell r="H3431">
            <v>3569.3</v>
          </cell>
          <cell r="I3431">
            <v>0</v>
          </cell>
          <cell r="J3431">
            <v>3569.3</v>
          </cell>
          <cell r="K3431">
            <v>1327</v>
          </cell>
        </row>
        <row r="3432">
          <cell r="F3432">
            <v>42440.38</v>
          </cell>
          <cell r="G3432">
            <v>0</v>
          </cell>
          <cell r="H3432">
            <v>42440.38</v>
          </cell>
          <cell r="I3432">
            <v>0</v>
          </cell>
          <cell r="J3432">
            <v>42440.38</v>
          </cell>
          <cell r="K3432">
            <v>21937</v>
          </cell>
        </row>
        <row r="3433">
          <cell r="F3433">
            <v>32250.76</v>
          </cell>
          <cell r="G3433">
            <v>0</v>
          </cell>
          <cell r="H3433">
            <v>32250.76</v>
          </cell>
          <cell r="I3433">
            <v>0</v>
          </cell>
          <cell r="J3433">
            <v>32250.76</v>
          </cell>
          <cell r="K3433">
            <v>9998</v>
          </cell>
        </row>
        <row r="3434">
          <cell r="F3434">
            <v>1579985.96</v>
          </cell>
          <cell r="G3434">
            <v>0</v>
          </cell>
          <cell r="H3434">
            <v>1579985.96</v>
          </cell>
          <cell r="I3434">
            <v>0</v>
          </cell>
          <cell r="J3434">
            <v>1579985.96</v>
          </cell>
          <cell r="K3434">
            <v>1023410</v>
          </cell>
        </row>
        <row r="3435">
          <cell r="F3435">
            <v>237959.02</v>
          </cell>
          <cell r="G3435">
            <v>0</v>
          </cell>
          <cell r="H3435">
            <v>237959.02</v>
          </cell>
          <cell r="I3435">
            <v>0</v>
          </cell>
          <cell r="J3435">
            <v>237959.02</v>
          </cell>
          <cell r="K3435">
            <v>129455</v>
          </cell>
        </row>
        <row r="3436">
          <cell r="F3436">
            <v>16473.72</v>
          </cell>
          <cell r="G3436">
            <v>0</v>
          </cell>
          <cell r="H3436">
            <v>16473.72</v>
          </cell>
          <cell r="I3436">
            <v>0</v>
          </cell>
          <cell r="J3436">
            <v>16473.72</v>
          </cell>
          <cell r="K3436">
            <v>6123</v>
          </cell>
        </row>
        <row r="3437">
          <cell r="F3437">
            <v>195854.56</v>
          </cell>
          <cell r="G3437">
            <v>0</v>
          </cell>
          <cell r="H3437">
            <v>195854.56</v>
          </cell>
          <cell r="I3437">
            <v>0</v>
          </cell>
          <cell r="J3437">
            <v>195854.56</v>
          </cell>
          <cell r="K3437">
            <v>101375</v>
          </cell>
        </row>
        <row r="3438">
          <cell r="F3438">
            <v>148748.18</v>
          </cell>
          <cell r="G3438">
            <v>0</v>
          </cell>
          <cell r="H3438">
            <v>148748.18</v>
          </cell>
          <cell r="I3438">
            <v>0</v>
          </cell>
          <cell r="J3438">
            <v>148748.18</v>
          </cell>
          <cell r="K3438">
            <v>44915</v>
          </cell>
        </row>
        <row r="3439">
          <cell r="F3439">
            <v>442358.81</v>
          </cell>
          <cell r="G3439">
            <v>0</v>
          </cell>
          <cell r="H3439">
            <v>442358.81</v>
          </cell>
          <cell r="I3439">
            <v>0</v>
          </cell>
          <cell r="J3439">
            <v>442358.81</v>
          </cell>
          <cell r="K3439">
            <v>285775</v>
          </cell>
        </row>
        <row r="3440">
          <cell r="F3440">
            <v>33448.879999999997</v>
          </cell>
          <cell r="G3440">
            <v>0</v>
          </cell>
          <cell r="H3440">
            <v>33448.879999999997</v>
          </cell>
          <cell r="I3440">
            <v>0</v>
          </cell>
          <cell r="J3440">
            <v>33448.879999999997</v>
          </cell>
          <cell r="K3440">
            <v>19876</v>
          </cell>
        </row>
        <row r="3441">
          <cell r="F3441">
            <v>2081.75</v>
          </cell>
          <cell r="G3441">
            <v>0</v>
          </cell>
          <cell r="H3441">
            <v>2081.75</v>
          </cell>
          <cell r="I3441">
            <v>0</v>
          </cell>
          <cell r="J3441">
            <v>2081.75</v>
          </cell>
          <cell r="K3441">
            <v>1131</v>
          </cell>
        </row>
        <row r="3442">
          <cell r="F3442">
            <v>42282.16</v>
          </cell>
          <cell r="G3442">
            <v>0</v>
          </cell>
          <cell r="H3442">
            <v>42282.16</v>
          </cell>
          <cell r="I3442">
            <v>0</v>
          </cell>
          <cell r="J3442">
            <v>42282.16</v>
          </cell>
          <cell r="K3442">
            <v>22569</v>
          </cell>
        </row>
        <row r="3443">
          <cell r="F3443">
            <v>221179.41</v>
          </cell>
          <cell r="G3443">
            <v>0</v>
          </cell>
          <cell r="H3443">
            <v>221179.41</v>
          </cell>
          <cell r="I3443">
            <v>0</v>
          </cell>
          <cell r="J3443">
            <v>221179.41</v>
          </cell>
          <cell r="K3443">
            <v>142888</v>
          </cell>
        </row>
        <row r="3444">
          <cell r="F3444">
            <v>16724.37</v>
          </cell>
          <cell r="G3444">
            <v>0</v>
          </cell>
          <cell r="H3444">
            <v>16724.37</v>
          </cell>
          <cell r="I3444">
            <v>0</v>
          </cell>
          <cell r="J3444">
            <v>16724.37</v>
          </cell>
          <cell r="K3444">
            <v>9938</v>
          </cell>
        </row>
        <row r="3445">
          <cell r="F3445">
            <v>1040.8800000000001</v>
          </cell>
          <cell r="G3445">
            <v>0</v>
          </cell>
          <cell r="H3445">
            <v>1040.8800000000001</v>
          </cell>
          <cell r="I3445">
            <v>0</v>
          </cell>
          <cell r="J3445">
            <v>1040.8800000000001</v>
          </cell>
          <cell r="K3445">
            <v>565</v>
          </cell>
        </row>
        <row r="3446">
          <cell r="F3446">
            <v>21141.22</v>
          </cell>
          <cell r="G3446">
            <v>0</v>
          </cell>
          <cell r="H3446">
            <v>21141.22</v>
          </cell>
          <cell r="I3446">
            <v>0</v>
          </cell>
          <cell r="J3446">
            <v>21141.22</v>
          </cell>
          <cell r="K3446">
            <v>11285</v>
          </cell>
        </row>
        <row r="3447">
          <cell r="F3447">
            <v>0</v>
          </cell>
          <cell r="G3447">
            <v>0</v>
          </cell>
          <cell r="H3447">
            <v>0</v>
          </cell>
          <cell r="I3447">
            <v>0</v>
          </cell>
          <cell r="J3447">
            <v>0</v>
          </cell>
          <cell r="K3447">
            <v>1447</v>
          </cell>
        </row>
        <row r="3448">
          <cell r="F3448">
            <v>1998.58</v>
          </cell>
          <cell r="G3448">
            <v>0</v>
          </cell>
          <cell r="H3448">
            <v>1998.58</v>
          </cell>
          <cell r="I3448">
            <v>0</v>
          </cell>
          <cell r="J3448">
            <v>1998.58</v>
          </cell>
          <cell r="K3448">
            <v>0</v>
          </cell>
        </row>
        <row r="3449">
          <cell r="F3449">
            <v>37631.35</v>
          </cell>
          <cell r="G3449">
            <v>0</v>
          </cell>
          <cell r="H3449">
            <v>37631.35</v>
          </cell>
          <cell r="I3449">
            <v>0</v>
          </cell>
          <cell r="J3449">
            <v>37631.35</v>
          </cell>
          <cell r="K3449">
            <v>16769</v>
          </cell>
        </row>
        <row r="3450">
          <cell r="F3450">
            <v>4330.54</v>
          </cell>
          <cell r="G3450">
            <v>0</v>
          </cell>
          <cell r="H3450">
            <v>4330.54</v>
          </cell>
          <cell r="I3450">
            <v>0</v>
          </cell>
          <cell r="J3450">
            <v>4330.54</v>
          </cell>
          <cell r="K3450">
            <v>9455</v>
          </cell>
        </row>
        <row r="3451">
          <cell r="F3451">
            <v>10449323.120000001</v>
          </cell>
          <cell r="G3451">
            <v>0</v>
          </cell>
          <cell r="H3451">
            <v>10449323.120000001</v>
          </cell>
          <cell r="I3451">
            <v>0</v>
          </cell>
          <cell r="J3451">
            <v>10449323.120000001</v>
          </cell>
          <cell r="K3451">
            <v>19221794</v>
          </cell>
        </row>
        <row r="3452">
          <cell r="F3452">
            <v>0</v>
          </cell>
          <cell r="G3452">
            <v>0</v>
          </cell>
          <cell r="H3452">
            <v>0</v>
          </cell>
          <cell r="I3452">
            <v>0</v>
          </cell>
          <cell r="J3452">
            <v>0</v>
          </cell>
          <cell r="K3452">
            <v>872301</v>
          </cell>
        </row>
        <row r="3453">
          <cell r="F3453">
            <v>0</v>
          </cell>
          <cell r="G3453">
            <v>0</v>
          </cell>
          <cell r="H3453">
            <v>0</v>
          </cell>
          <cell r="I3453">
            <v>0</v>
          </cell>
          <cell r="J3453">
            <v>0</v>
          </cell>
          <cell r="K3453">
            <v>229595</v>
          </cell>
        </row>
        <row r="3454">
          <cell r="F3454">
            <v>0</v>
          </cell>
          <cell r="G3454">
            <v>0</v>
          </cell>
          <cell r="H3454">
            <v>0</v>
          </cell>
          <cell r="I3454">
            <v>0</v>
          </cell>
          <cell r="J3454">
            <v>0</v>
          </cell>
          <cell r="K3454">
            <v>49746</v>
          </cell>
        </row>
        <row r="3455">
          <cell r="F3455">
            <v>0</v>
          </cell>
          <cell r="G3455">
            <v>0</v>
          </cell>
          <cell r="H3455">
            <v>0</v>
          </cell>
          <cell r="I3455">
            <v>0</v>
          </cell>
          <cell r="J3455">
            <v>0</v>
          </cell>
          <cell r="K3455">
            <v>4175</v>
          </cell>
        </row>
        <row r="3456">
          <cell r="F3456">
            <v>0</v>
          </cell>
          <cell r="G3456">
            <v>0</v>
          </cell>
          <cell r="H3456">
            <v>0</v>
          </cell>
          <cell r="I3456">
            <v>0</v>
          </cell>
          <cell r="J3456">
            <v>0</v>
          </cell>
          <cell r="K3456">
            <v>57448</v>
          </cell>
        </row>
        <row r="3457">
          <cell r="F3457">
            <v>0</v>
          </cell>
          <cell r="G3457">
            <v>0</v>
          </cell>
          <cell r="H3457">
            <v>0</v>
          </cell>
          <cell r="I3457">
            <v>0</v>
          </cell>
          <cell r="J3457">
            <v>0</v>
          </cell>
          <cell r="K3457">
            <v>28724</v>
          </cell>
        </row>
        <row r="3458">
          <cell r="F3458">
            <v>464886.72</v>
          </cell>
          <cell r="G3458">
            <v>0</v>
          </cell>
          <cell r="H3458">
            <v>464886.72</v>
          </cell>
          <cell r="I3458">
            <v>0</v>
          </cell>
          <cell r="J3458">
            <v>464886.72</v>
          </cell>
          <cell r="K3458">
            <v>303129</v>
          </cell>
        </row>
        <row r="3459">
          <cell r="F3459">
            <v>178401.27</v>
          </cell>
          <cell r="G3459">
            <v>0</v>
          </cell>
          <cell r="H3459">
            <v>178401.27</v>
          </cell>
          <cell r="I3459">
            <v>0</v>
          </cell>
          <cell r="J3459">
            <v>178401.27</v>
          </cell>
          <cell r="K3459">
            <v>105562</v>
          </cell>
        </row>
        <row r="3460">
          <cell r="F3460">
            <v>20541.400000000001</v>
          </cell>
          <cell r="G3460">
            <v>0</v>
          </cell>
          <cell r="H3460">
            <v>20541.400000000001</v>
          </cell>
          <cell r="I3460">
            <v>0</v>
          </cell>
          <cell r="J3460">
            <v>20541.400000000001</v>
          </cell>
          <cell r="K3460">
            <v>10584</v>
          </cell>
        </row>
        <row r="3461">
          <cell r="F3461">
            <v>130989.26</v>
          </cell>
          <cell r="G3461">
            <v>0</v>
          </cell>
          <cell r="H3461">
            <v>130989.26</v>
          </cell>
          <cell r="I3461">
            <v>0</v>
          </cell>
          <cell r="J3461">
            <v>130989.26</v>
          </cell>
          <cell r="K3461">
            <v>89030</v>
          </cell>
        </row>
        <row r="3462">
          <cell r="F3462">
            <v>23887.15</v>
          </cell>
          <cell r="G3462">
            <v>0</v>
          </cell>
          <cell r="H3462">
            <v>23887.15</v>
          </cell>
          <cell r="I3462">
            <v>0</v>
          </cell>
          <cell r="J3462">
            <v>23887.15</v>
          </cell>
          <cell r="K3462">
            <v>0</v>
          </cell>
        </row>
        <row r="3463">
          <cell r="F3463">
            <v>30985.279999999999</v>
          </cell>
          <cell r="G3463">
            <v>0</v>
          </cell>
          <cell r="H3463">
            <v>30985.279999999999</v>
          </cell>
          <cell r="I3463">
            <v>0</v>
          </cell>
          <cell r="J3463">
            <v>30985.279999999999</v>
          </cell>
          <cell r="K3463">
            <v>19715</v>
          </cell>
        </row>
        <row r="3464">
          <cell r="F3464">
            <v>7004.38</v>
          </cell>
          <cell r="G3464">
            <v>0</v>
          </cell>
          <cell r="H3464">
            <v>7004.38</v>
          </cell>
          <cell r="I3464">
            <v>0</v>
          </cell>
          <cell r="J3464">
            <v>7004.38</v>
          </cell>
          <cell r="K3464">
            <v>4098</v>
          </cell>
        </row>
        <row r="3465">
          <cell r="F3465">
            <v>822.34</v>
          </cell>
          <cell r="G3465">
            <v>0</v>
          </cell>
          <cell r="H3465">
            <v>822.34</v>
          </cell>
          <cell r="I3465">
            <v>0</v>
          </cell>
          <cell r="J3465">
            <v>822.34</v>
          </cell>
          <cell r="K3465">
            <v>349</v>
          </cell>
        </row>
        <row r="3466">
          <cell r="F3466">
            <v>6583.58</v>
          </cell>
          <cell r="G3466">
            <v>0</v>
          </cell>
          <cell r="H3466">
            <v>6583.58</v>
          </cell>
          <cell r="I3466">
            <v>0</v>
          </cell>
          <cell r="J3466">
            <v>6583.58</v>
          </cell>
          <cell r="K3466">
            <v>3466</v>
          </cell>
        </row>
        <row r="3467">
          <cell r="F3467">
            <v>3030.69</v>
          </cell>
          <cell r="G3467">
            <v>0</v>
          </cell>
          <cell r="H3467">
            <v>3030.69</v>
          </cell>
          <cell r="I3467">
            <v>0</v>
          </cell>
          <cell r="J3467">
            <v>3030.69</v>
          </cell>
          <cell r="K3467">
            <v>252</v>
          </cell>
        </row>
        <row r="3468">
          <cell r="F3468">
            <v>143008.95000000001</v>
          </cell>
          <cell r="G3468">
            <v>0</v>
          </cell>
          <cell r="H3468">
            <v>143008.95000000001</v>
          </cell>
          <cell r="I3468">
            <v>0</v>
          </cell>
          <cell r="J3468">
            <v>143008.95000000001</v>
          </cell>
          <cell r="K3468">
            <v>90992</v>
          </cell>
        </row>
        <row r="3469">
          <cell r="F3469">
            <v>32326.87</v>
          </cell>
          <cell r="G3469">
            <v>0</v>
          </cell>
          <cell r="H3469">
            <v>32326.87</v>
          </cell>
          <cell r="I3469">
            <v>0</v>
          </cell>
          <cell r="J3469">
            <v>32326.87</v>
          </cell>
          <cell r="K3469">
            <v>18913</v>
          </cell>
        </row>
        <row r="3470">
          <cell r="F3470">
            <v>3795.37</v>
          </cell>
          <cell r="G3470">
            <v>0</v>
          </cell>
          <cell r="H3470">
            <v>3795.37</v>
          </cell>
          <cell r="I3470">
            <v>0</v>
          </cell>
          <cell r="J3470">
            <v>3795.37</v>
          </cell>
          <cell r="K3470">
            <v>1612</v>
          </cell>
        </row>
        <row r="3471">
          <cell r="F3471">
            <v>30385.38</v>
          </cell>
          <cell r="G3471">
            <v>0</v>
          </cell>
          <cell r="H3471">
            <v>30385.38</v>
          </cell>
          <cell r="I3471">
            <v>0</v>
          </cell>
          <cell r="J3471">
            <v>30385.38</v>
          </cell>
          <cell r="K3471">
            <v>15999</v>
          </cell>
        </row>
        <row r="3472">
          <cell r="F3472">
            <v>13971.64</v>
          </cell>
          <cell r="G3472">
            <v>0</v>
          </cell>
          <cell r="H3472">
            <v>13971.64</v>
          </cell>
          <cell r="I3472">
            <v>0</v>
          </cell>
          <cell r="J3472">
            <v>13971.64</v>
          </cell>
          <cell r="K3472">
            <v>1163</v>
          </cell>
        </row>
        <row r="3473">
          <cell r="F3473">
            <v>39965.449999999997</v>
          </cell>
          <cell r="G3473">
            <v>0</v>
          </cell>
          <cell r="H3473">
            <v>39965.449999999997</v>
          </cell>
          <cell r="I3473">
            <v>0</v>
          </cell>
          <cell r="J3473">
            <v>39965.449999999997</v>
          </cell>
          <cell r="K3473">
            <v>25349</v>
          </cell>
        </row>
        <row r="3474">
          <cell r="F3474">
            <v>4609.53</v>
          </cell>
          <cell r="G3474">
            <v>0</v>
          </cell>
          <cell r="H3474">
            <v>4609.53</v>
          </cell>
          <cell r="I3474">
            <v>0</v>
          </cell>
          <cell r="J3474">
            <v>4609.53</v>
          </cell>
          <cell r="K3474">
            <v>2769</v>
          </cell>
        </row>
        <row r="3475">
          <cell r="F3475">
            <v>516.21</v>
          </cell>
          <cell r="G3475">
            <v>0</v>
          </cell>
          <cell r="H3475">
            <v>516.21</v>
          </cell>
          <cell r="I3475">
            <v>0</v>
          </cell>
          <cell r="J3475">
            <v>516.21</v>
          </cell>
          <cell r="K3475">
            <v>298</v>
          </cell>
        </row>
        <row r="3476">
          <cell r="F3476">
            <v>8091.02</v>
          </cell>
          <cell r="G3476">
            <v>0</v>
          </cell>
          <cell r="H3476">
            <v>8091.02</v>
          </cell>
          <cell r="I3476">
            <v>0</v>
          </cell>
          <cell r="J3476">
            <v>8091.02</v>
          </cell>
          <cell r="K3476">
            <v>4182</v>
          </cell>
        </row>
        <row r="3477">
          <cell r="F3477">
            <v>19982.73</v>
          </cell>
          <cell r="G3477">
            <v>0</v>
          </cell>
          <cell r="H3477">
            <v>19982.73</v>
          </cell>
          <cell r="I3477">
            <v>0</v>
          </cell>
          <cell r="J3477">
            <v>19982.73</v>
          </cell>
          <cell r="K3477">
            <v>12675</v>
          </cell>
        </row>
        <row r="3478">
          <cell r="F3478">
            <v>2304.77</v>
          </cell>
          <cell r="G3478">
            <v>0</v>
          </cell>
          <cell r="H3478">
            <v>2304.77</v>
          </cell>
          <cell r="I3478">
            <v>0</v>
          </cell>
          <cell r="J3478">
            <v>2304.77</v>
          </cell>
          <cell r="K3478">
            <v>1385</v>
          </cell>
        </row>
        <row r="3479">
          <cell r="F3479">
            <v>258.10000000000002</v>
          </cell>
          <cell r="G3479">
            <v>0</v>
          </cell>
          <cell r="H3479">
            <v>258.10000000000002</v>
          </cell>
          <cell r="I3479">
            <v>0</v>
          </cell>
          <cell r="J3479">
            <v>258.10000000000002</v>
          </cell>
          <cell r="K3479">
            <v>149</v>
          </cell>
        </row>
        <row r="3480">
          <cell r="F3480">
            <v>4045.61</v>
          </cell>
          <cell r="G3480">
            <v>0</v>
          </cell>
          <cell r="H3480">
            <v>4045.61</v>
          </cell>
          <cell r="I3480">
            <v>0</v>
          </cell>
          <cell r="J3480">
            <v>4045.61</v>
          </cell>
          <cell r="K3480">
            <v>2091</v>
          </cell>
        </row>
        <row r="3481">
          <cell r="F3481">
            <v>0</v>
          </cell>
          <cell r="G3481">
            <v>0</v>
          </cell>
          <cell r="H3481">
            <v>0</v>
          </cell>
          <cell r="I3481">
            <v>0</v>
          </cell>
          <cell r="J3481">
            <v>0</v>
          </cell>
          <cell r="K3481">
            <v>229</v>
          </cell>
        </row>
        <row r="3482">
          <cell r="F3482">
            <v>306.8</v>
          </cell>
          <cell r="G3482">
            <v>0</v>
          </cell>
          <cell r="H3482">
            <v>306.8</v>
          </cell>
          <cell r="I3482">
            <v>0</v>
          </cell>
          <cell r="J3482">
            <v>306.8</v>
          </cell>
          <cell r="K3482">
            <v>0</v>
          </cell>
        </row>
        <row r="3483">
          <cell r="F3483">
            <v>1787.07</v>
          </cell>
          <cell r="G3483">
            <v>0</v>
          </cell>
          <cell r="H3483">
            <v>1787.07</v>
          </cell>
          <cell r="I3483">
            <v>0</v>
          </cell>
          <cell r="J3483">
            <v>1787.07</v>
          </cell>
          <cell r="K3483">
            <v>345</v>
          </cell>
        </row>
        <row r="3484">
          <cell r="F3484">
            <v>652.29999999999995</v>
          </cell>
          <cell r="G3484">
            <v>0</v>
          </cell>
          <cell r="H3484">
            <v>652.29999999999995</v>
          </cell>
          <cell r="I3484">
            <v>0</v>
          </cell>
          <cell r="J3484">
            <v>652.29999999999995</v>
          </cell>
          <cell r="K3484">
            <v>776</v>
          </cell>
        </row>
        <row r="3485">
          <cell r="F3485">
            <v>1173139.8700000001</v>
          </cell>
          <cell r="G3485">
            <v>0</v>
          </cell>
          <cell r="H3485">
            <v>1173139.8700000001</v>
          </cell>
          <cell r="I3485">
            <v>0</v>
          </cell>
          <cell r="J3485">
            <v>1173139.8700000001</v>
          </cell>
          <cell r="K3485">
            <v>1957101</v>
          </cell>
        </row>
        <row r="3486">
          <cell r="F3486">
            <v>0</v>
          </cell>
          <cell r="G3486">
            <v>0</v>
          </cell>
          <cell r="H3486">
            <v>0</v>
          </cell>
          <cell r="I3486">
            <v>0</v>
          </cell>
          <cell r="J3486">
            <v>0</v>
          </cell>
          <cell r="K3486">
            <v>1121676</v>
          </cell>
        </row>
        <row r="3487">
          <cell r="F3487">
            <v>0</v>
          </cell>
          <cell r="G3487">
            <v>0</v>
          </cell>
          <cell r="H3487">
            <v>0</v>
          </cell>
          <cell r="I3487">
            <v>0</v>
          </cell>
          <cell r="J3487">
            <v>0</v>
          </cell>
          <cell r="K3487">
            <v>269025</v>
          </cell>
        </row>
        <row r="3488">
          <cell r="F3488">
            <v>0</v>
          </cell>
          <cell r="G3488">
            <v>0</v>
          </cell>
          <cell r="H3488">
            <v>0</v>
          </cell>
          <cell r="I3488">
            <v>0</v>
          </cell>
          <cell r="J3488">
            <v>0</v>
          </cell>
          <cell r="K3488">
            <v>58289</v>
          </cell>
        </row>
        <row r="3489">
          <cell r="F3489">
            <v>0</v>
          </cell>
          <cell r="G3489">
            <v>0</v>
          </cell>
          <cell r="H3489">
            <v>0</v>
          </cell>
          <cell r="I3489">
            <v>0</v>
          </cell>
          <cell r="J3489">
            <v>0</v>
          </cell>
          <cell r="K3489">
            <v>4293</v>
          </cell>
        </row>
        <row r="3490">
          <cell r="F3490">
            <v>0</v>
          </cell>
          <cell r="G3490">
            <v>0</v>
          </cell>
          <cell r="H3490">
            <v>0</v>
          </cell>
          <cell r="I3490">
            <v>0</v>
          </cell>
          <cell r="J3490">
            <v>0</v>
          </cell>
          <cell r="K3490">
            <v>64213</v>
          </cell>
        </row>
        <row r="3491">
          <cell r="F3491">
            <v>0</v>
          </cell>
          <cell r="G3491">
            <v>0</v>
          </cell>
          <cell r="H3491">
            <v>0</v>
          </cell>
          <cell r="I3491">
            <v>0</v>
          </cell>
          <cell r="J3491">
            <v>0</v>
          </cell>
          <cell r="K3491">
            <v>32107</v>
          </cell>
        </row>
        <row r="3492">
          <cell r="F3492">
            <v>713553.06</v>
          </cell>
          <cell r="G3492">
            <v>0</v>
          </cell>
          <cell r="H3492">
            <v>713553.06</v>
          </cell>
          <cell r="I3492">
            <v>0</v>
          </cell>
          <cell r="J3492">
            <v>713553.06</v>
          </cell>
          <cell r="K3492">
            <v>312288</v>
          </cell>
        </row>
        <row r="3493">
          <cell r="F3493">
            <v>421311.04</v>
          </cell>
          <cell r="G3493">
            <v>0</v>
          </cell>
          <cell r="H3493">
            <v>421311.04</v>
          </cell>
          <cell r="I3493">
            <v>0</v>
          </cell>
          <cell r="J3493">
            <v>421311.04</v>
          </cell>
          <cell r="K3493">
            <v>165735</v>
          </cell>
        </row>
        <row r="3494">
          <cell r="F3494">
            <v>36399.96</v>
          </cell>
          <cell r="G3494">
            <v>0</v>
          </cell>
          <cell r="H3494">
            <v>36399.96</v>
          </cell>
          <cell r="I3494">
            <v>0</v>
          </cell>
          <cell r="J3494">
            <v>36399.96</v>
          </cell>
          <cell r="K3494">
            <v>10907</v>
          </cell>
        </row>
        <row r="3495">
          <cell r="F3495">
            <v>21479.9</v>
          </cell>
          <cell r="G3495">
            <v>0</v>
          </cell>
          <cell r="H3495">
            <v>21479.9</v>
          </cell>
          <cell r="I3495">
            <v>0</v>
          </cell>
          <cell r="J3495">
            <v>21479.9</v>
          </cell>
          <cell r="K3495">
            <v>13787</v>
          </cell>
        </row>
        <row r="3496">
          <cell r="F3496">
            <v>56537.09</v>
          </cell>
          <cell r="G3496">
            <v>0</v>
          </cell>
          <cell r="H3496">
            <v>56537.09</v>
          </cell>
          <cell r="I3496">
            <v>0</v>
          </cell>
          <cell r="J3496">
            <v>56537.09</v>
          </cell>
          <cell r="K3496">
            <v>0</v>
          </cell>
        </row>
        <row r="3497">
          <cell r="F3497">
            <v>47697.87</v>
          </cell>
          <cell r="G3497">
            <v>0</v>
          </cell>
          <cell r="H3497">
            <v>47697.87</v>
          </cell>
          <cell r="I3497">
            <v>0</v>
          </cell>
          <cell r="J3497">
            <v>47697.87</v>
          </cell>
          <cell r="K3497">
            <v>21060</v>
          </cell>
        </row>
        <row r="3498">
          <cell r="F3498">
            <v>16301.4</v>
          </cell>
          <cell r="G3498">
            <v>0</v>
          </cell>
          <cell r="H3498">
            <v>16301.4</v>
          </cell>
          <cell r="I3498">
            <v>0</v>
          </cell>
          <cell r="J3498">
            <v>16301.4</v>
          </cell>
          <cell r="K3498">
            <v>13599</v>
          </cell>
        </row>
        <row r="3499">
          <cell r="F3499">
            <v>2443.21</v>
          </cell>
          <cell r="G3499">
            <v>0</v>
          </cell>
          <cell r="H3499">
            <v>2443.21</v>
          </cell>
          <cell r="I3499">
            <v>0</v>
          </cell>
          <cell r="J3499">
            <v>2443.21</v>
          </cell>
          <cell r="K3499">
            <v>833</v>
          </cell>
        </row>
        <row r="3500">
          <cell r="F3500">
            <v>8841.25</v>
          </cell>
          <cell r="G3500">
            <v>0</v>
          </cell>
          <cell r="H3500">
            <v>8841.25</v>
          </cell>
          <cell r="I3500">
            <v>0</v>
          </cell>
          <cell r="J3500">
            <v>8841.25</v>
          </cell>
          <cell r="K3500">
            <v>3233</v>
          </cell>
        </row>
        <row r="3501">
          <cell r="F3501">
            <v>6117.58</v>
          </cell>
          <cell r="G3501">
            <v>0</v>
          </cell>
          <cell r="H3501">
            <v>6117.58</v>
          </cell>
          <cell r="I3501">
            <v>0</v>
          </cell>
          <cell r="J3501">
            <v>6117.58</v>
          </cell>
          <cell r="K3501">
            <v>394</v>
          </cell>
        </row>
        <row r="3502">
          <cell r="F3502">
            <v>220144.01</v>
          </cell>
          <cell r="G3502">
            <v>0</v>
          </cell>
          <cell r="H3502">
            <v>220144.01</v>
          </cell>
          <cell r="I3502">
            <v>0</v>
          </cell>
          <cell r="J3502">
            <v>220144.01</v>
          </cell>
          <cell r="K3502">
            <v>97198</v>
          </cell>
        </row>
        <row r="3503">
          <cell r="F3503">
            <v>75235.81</v>
          </cell>
          <cell r="G3503">
            <v>0</v>
          </cell>
          <cell r="H3503">
            <v>75235.81</v>
          </cell>
          <cell r="I3503">
            <v>0</v>
          </cell>
          <cell r="J3503">
            <v>75235.81</v>
          </cell>
          <cell r="K3503">
            <v>23997</v>
          </cell>
        </row>
        <row r="3504">
          <cell r="F3504">
            <v>11159.96</v>
          </cell>
          <cell r="G3504">
            <v>0</v>
          </cell>
          <cell r="H3504">
            <v>11159.96</v>
          </cell>
          <cell r="I3504">
            <v>0</v>
          </cell>
          <cell r="J3504">
            <v>11159.96</v>
          </cell>
          <cell r="K3504">
            <v>1247</v>
          </cell>
        </row>
        <row r="3505">
          <cell r="F3505">
            <v>40803.54</v>
          </cell>
          <cell r="G3505">
            <v>0</v>
          </cell>
          <cell r="H3505">
            <v>40803.54</v>
          </cell>
          <cell r="I3505">
            <v>0</v>
          </cell>
          <cell r="J3505">
            <v>40803.54</v>
          </cell>
          <cell r="K3505">
            <v>14921</v>
          </cell>
        </row>
        <row r="3506">
          <cell r="F3506">
            <v>28201.19</v>
          </cell>
          <cell r="G3506">
            <v>0</v>
          </cell>
          <cell r="H3506">
            <v>28201.19</v>
          </cell>
          <cell r="I3506">
            <v>0</v>
          </cell>
          <cell r="J3506">
            <v>28201.19</v>
          </cell>
          <cell r="K3506">
            <v>1819</v>
          </cell>
        </row>
        <row r="3507">
          <cell r="F3507">
            <v>61551.45</v>
          </cell>
          <cell r="G3507">
            <v>0</v>
          </cell>
          <cell r="H3507">
            <v>61551.45</v>
          </cell>
          <cell r="I3507">
            <v>0</v>
          </cell>
          <cell r="J3507">
            <v>61551.45</v>
          </cell>
          <cell r="K3507">
            <v>26049</v>
          </cell>
        </row>
        <row r="3508">
          <cell r="F3508">
            <v>10970.06</v>
          </cell>
          <cell r="G3508">
            <v>0</v>
          </cell>
          <cell r="H3508">
            <v>10970.06</v>
          </cell>
          <cell r="I3508">
            <v>0</v>
          </cell>
          <cell r="J3508">
            <v>10970.06</v>
          </cell>
          <cell r="K3508">
            <v>4360</v>
          </cell>
        </row>
        <row r="3509">
          <cell r="F3509">
            <v>934.41</v>
          </cell>
          <cell r="G3509">
            <v>0</v>
          </cell>
          <cell r="H3509">
            <v>934.41</v>
          </cell>
          <cell r="I3509">
            <v>0</v>
          </cell>
          <cell r="J3509">
            <v>934.41</v>
          </cell>
          <cell r="K3509">
            <v>307</v>
          </cell>
        </row>
        <row r="3510">
          <cell r="F3510">
            <v>10926.04</v>
          </cell>
          <cell r="G3510">
            <v>0</v>
          </cell>
          <cell r="H3510">
            <v>10926.04</v>
          </cell>
          <cell r="I3510">
            <v>0</v>
          </cell>
          <cell r="J3510">
            <v>10926.04</v>
          </cell>
          <cell r="K3510">
            <v>4169</v>
          </cell>
        </row>
        <row r="3511">
          <cell r="F3511">
            <v>30775.73</v>
          </cell>
          <cell r="G3511">
            <v>0</v>
          </cell>
          <cell r="H3511">
            <v>30775.73</v>
          </cell>
          <cell r="I3511">
            <v>0</v>
          </cell>
          <cell r="J3511">
            <v>30775.73</v>
          </cell>
          <cell r="K3511">
            <v>13024</v>
          </cell>
        </row>
        <row r="3512">
          <cell r="F3512">
            <v>5485.03</v>
          </cell>
          <cell r="G3512">
            <v>0</v>
          </cell>
          <cell r="H3512">
            <v>5485.03</v>
          </cell>
          <cell r="I3512">
            <v>0</v>
          </cell>
          <cell r="J3512">
            <v>5485.03</v>
          </cell>
          <cell r="K3512">
            <v>2180</v>
          </cell>
        </row>
        <row r="3513">
          <cell r="F3513">
            <v>467.22</v>
          </cell>
          <cell r="G3513">
            <v>0</v>
          </cell>
          <cell r="H3513">
            <v>467.22</v>
          </cell>
          <cell r="I3513">
            <v>0</v>
          </cell>
          <cell r="J3513">
            <v>467.22</v>
          </cell>
          <cell r="K3513">
            <v>153</v>
          </cell>
        </row>
        <row r="3514">
          <cell r="F3514">
            <v>5463</v>
          </cell>
          <cell r="G3514">
            <v>0</v>
          </cell>
          <cell r="H3514">
            <v>5463</v>
          </cell>
          <cell r="I3514">
            <v>0</v>
          </cell>
          <cell r="J3514">
            <v>5463</v>
          </cell>
          <cell r="K3514">
            <v>2084</v>
          </cell>
        </row>
        <row r="3515">
          <cell r="F3515">
            <v>0</v>
          </cell>
          <cell r="G3515">
            <v>0</v>
          </cell>
          <cell r="H3515">
            <v>0</v>
          </cell>
          <cell r="I3515">
            <v>0</v>
          </cell>
          <cell r="J3515">
            <v>0</v>
          </cell>
          <cell r="K3515">
            <v>311</v>
          </cell>
        </row>
        <row r="3516">
          <cell r="F3516">
            <v>792.01</v>
          </cell>
          <cell r="G3516">
            <v>0</v>
          </cell>
          <cell r="H3516">
            <v>792.01</v>
          </cell>
          <cell r="I3516">
            <v>0</v>
          </cell>
          <cell r="J3516">
            <v>792.01</v>
          </cell>
          <cell r="K3516">
            <v>0</v>
          </cell>
        </row>
        <row r="3517">
          <cell r="F3517">
            <v>7287.34</v>
          </cell>
          <cell r="G3517">
            <v>0</v>
          </cell>
          <cell r="H3517">
            <v>7287.34</v>
          </cell>
          <cell r="I3517">
            <v>0</v>
          </cell>
          <cell r="J3517">
            <v>7287.34</v>
          </cell>
          <cell r="K3517">
            <v>2233</v>
          </cell>
        </row>
        <row r="3518">
          <cell r="F3518">
            <v>1293.82</v>
          </cell>
          <cell r="G3518">
            <v>0</v>
          </cell>
          <cell r="H3518">
            <v>1293.82</v>
          </cell>
          <cell r="I3518">
            <v>0</v>
          </cell>
          <cell r="J3518">
            <v>1293.82</v>
          </cell>
          <cell r="K3518">
            <v>1710</v>
          </cell>
        </row>
        <row r="3519">
          <cell r="F3519">
            <v>1842172.98</v>
          </cell>
          <cell r="G3519">
            <v>0</v>
          </cell>
          <cell r="H3519">
            <v>1842172.98</v>
          </cell>
          <cell r="I3519">
            <v>0</v>
          </cell>
          <cell r="J3519">
            <v>1842172.98</v>
          </cell>
          <cell r="K3519">
            <v>2287201</v>
          </cell>
        </row>
        <row r="3520">
          <cell r="F3520">
            <v>0</v>
          </cell>
          <cell r="G3520">
            <v>0</v>
          </cell>
          <cell r="H3520">
            <v>0</v>
          </cell>
          <cell r="I3520">
            <v>0</v>
          </cell>
          <cell r="J3520">
            <v>0</v>
          </cell>
          <cell r="K3520">
            <v>522970</v>
          </cell>
        </row>
        <row r="3521">
          <cell r="F3521">
            <v>0</v>
          </cell>
          <cell r="G3521">
            <v>0</v>
          </cell>
          <cell r="H3521">
            <v>0</v>
          </cell>
          <cell r="I3521">
            <v>0</v>
          </cell>
          <cell r="J3521">
            <v>0</v>
          </cell>
          <cell r="K3521">
            <v>133278</v>
          </cell>
        </row>
        <row r="3522">
          <cell r="F3522">
            <v>0</v>
          </cell>
          <cell r="G3522">
            <v>0</v>
          </cell>
          <cell r="H3522">
            <v>0</v>
          </cell>
          <cell r="I3522">
            <v>0</v>
          </cell>
          <cell r="J3522">
            <v>0</v>
          </cell>
          <cell r="K3522">
            <v>28877</v>
          </cell>
        </row>
        <row r="3523">
          <cell r="F3523">
            <v>0</v>
          </cell>
          <cell r="G3523">
            <v>0</v>
          </cell>
          <cell r="H3523">
            <v>0</v>
          </cell>
          <cell r="I3523">
            <v>0</v>
          </cell>
          <cell r="J3523">
            <v>0</v>
          </cell>
          <cell r="K3523">
            <v>1320</v>
          </cell>
        </row>
        <row r="3524">
          <cell r="F3524">
            <v>0</v>
          </cell>
          <cell r="G3524">
            <v>0</v>
          </cell>
          <cell r="H3524">
            <v>0</v>
          </cell>
          <cell r="I3524">
            <v>0</v>
          </cell>
          <cell r="J3524">
            <v>0</v>
          </cell>
          <cell r="K3524">
            <v>31943</v>
          </cell>
        </row>
        <row r="3525">
          <cell r="F3525">
            <v>0</v>
          </cell>
          <cell r="G3525">
            <v>0</v>
          </cell>
          <cell r="H3525">
            <v>0</v>
          </cell>
          <cell r="I3525">
            <v>0</v>
          </cell>
          <cell r="J3525">
            <v>0</v>
          </cell>
          <cell r="K3525">
            <v>15972</v>
          </cell>
        </row>
        <row r="3526">
          <cell r="F3526">
            <v>259593.08</v>
          </cell>
          <cell r="G3526">
            <v>0</v>
          </cell>
          <cell r="H3526">
            <v>259593.08</v>
          </cell>
          <cell r="I3526">
            <v>0</v>
          </cell>
          <cell r="J3526">
            <v>259593.08</v>
          </cell>
          <cell r="K3526">
            <v>170893</v>
          </cell>
        </row>
        <row r="3527">
          <cell r="F3527">
            <v>128567.67999999999</v>
          </cell>
          <cell r="G3527">
            <v>0</v>
          </cell>
          <cell r="H3527">
            <v>128567.67999999999</v>
          </cell>
          <cell r="I3527">
            <v>0</v>
          </cell>
          <cell r="J3527">
            <v>128567.67999999999</v>
          </cell>
          <cell r="K3527">
            <v>75812</v>
          </cell>
        </row>
        <row r="3528">
          <cell r="F3528">
            <v>12001.26</v>
          </cell>
          <cell r="G3528">
            <v>0</v>
          </cell>
          <cell r="H3528">
            <v>12001.26</v>
          </cell>
          <cell r="I3528">
            <v>0</v>
          </cell>
          <cell r="J3528">
            <v>12001.26</v>
          </cell>
          <cell r="K3528">
            <v>6054</v>
          </cell>
        </row>
        <row r="3529">
          <cell r="F3529">
            <v>9991.4699999999993</v>
          </cell>
          <cell r="G3529">
            <v>0</v>
          </cell>
          <cell r="H3529">
            <v>9991.4699999999993</v>
          </cell>
          <cell r="I3529">
            <v>0</v>
          </cell>
          <cell r="J3529">
            <v>9991.4699999999993</v>
          </cell>
          <cell r="K3529">
            <v>15249</v>
          </cell>
        </row>
        <row r="3530">
          <cell r="F3530">
            <v>23945.82</v>
          </cell>
          <cell r="G3530">
            <v>0</v>
          </cell>
          <cell r="H3530">
            <v>23945.82</v>
          </cell>
          <cell r="I3530">
            <v>0</v>
          </cell>
          <cell r="J3530">
            <v>23945.82</v>
          </cell>
          <cell r="K3530">
            <v>0</v>
          </cell>
        </row>
        <row r="3531">
          <cell r="F3531">
            <v>17248.740000000002</v>
          </cell>
          <cell r="G3531">
            <v>0</v>
          </cell>
          <cell r="H3531">
            <v>17248.740000000002</v>
          </cell>
          <cell r="I3531">
            <v>0</v>
          </cell>
          <cell r="J3531">
            <v>17248.740000000002</v>
          </cell>
          <cell r="K3531">
            <v>11024</v>
          </cell>
        </row>
        <row r="3532">
          <cell r="F3532">
            <v>5125.88</v>
          </cell>
          <cell r="G3532">
            <v>0</v>
          </cell>
          <cell r="H3532">
            <v>5125.88</v>
          </cell>
          <cell r="I3532">
            <v>0</v>
          </cell>
          <cell r="J3532">
            <v>5125.88</v>
          </cell>
          <cell r="K3532">
            <v>3002</v>
          </cell>
        </row>
        <row r="3533">
          <cell r="F3533">
            <v>478.78</v>
          </cell>
          <cell r="G3533">
            <v>0</v>
          </cell>
          <cell r="H3533">
            <v>478.78</v>
          </cell>
          <cell r="I3533">
            <v>0</v>
          </cell>
          <cell r="J3533">
            <v>478.78</v>
          </cell>
          <cell r="K3533">
            <v>264</v>
          </cell>
        </row>
        <row r="3534">
          <cell r="F3534">
            <v>2915.51</v>
          </cell>
          <cell r="G3534">
            <v>0</v>
          </cell>
          <cell r="H3534">
            <v>2915.51</v>
          </cell>
          <cell r="I3534">
            <v>0</v>
          </cell>
          <cell r="J3534">
            <v>2915.51</v>
          </cell>
          <cell r="K3534">
            <v>1756</v>
          </cell>
        </row>
        <row r="3535">
          <cell r="F3535">
            <v>3144.26</v>
          </cell>
          <cell r="G3535">
            <v>0</v>
          </cell>
          <cell r="H3535">
            <v>3144.26</v>
          </cell>
          <cell r="I3535">
            <v>0</v>
          </cell>
          <cell r="J3535">
            <v>3144.26</v>
          </cell>
          <cell r="K3535">
            <v>157</v>
          </cell>
        </row>
        <row r="3536">
          <cell r="F3536">
            <v>79609.5</v>
          </cell>
          <cell r="G3536">
            <v>0</v>
          </cell>
          <cell r="H3536">
            <v>79609.5</v>
          </cell>
          <cell r="I3536">
            <v>0</v>
          </cell>
          <cell r="J3536">
            <v>79609.5</v>
          </cell>
          <cell r="K3536">
            <v>50880</v>
          </cell>
        </row>
        <row r="3537">
          <cell r="F3537">
            <v>23657.24</v>
          </cell>
          <cell r="G3537">
            <v>0</v>
          </cell>
          <cell r="H3537">
            <v>23657.24</v>
          </cell>
          <cell r="I3537">
            <v>0</v>
          </cell>
          <cell r="J3537">
            <v>23657.24</v>
          </cell>
          <cell r="K3537">
            <v>13904</v>
          </cell>
        </row>
        <row r="3538">
          <cell r="F3538">
            <v>2209.7600000000002</v>
          </cell>
          <cell r="G3538">
            <v>0</v>
          </cell>
          <cell r="H3538">
            <v>2209.7600000000002</v>
          </cell>
          <cell r="I3538">
            <v>0</v>
          </cell>
          <cell r="J3538">
            <v>2209.7600000000002</v>
          </cell>
          <cell r="K3538">
            <v>1217</v>
          </cell>
        </row>
        <row r="3539">
          <cell r="F3539">
            <v>13455.6</v>
          </cell>
          <cell r="G3539">
            <v>0</v>
          </cell>
          <cell r="H3539">
            <v>13455.6</v>
          </cell>
          <cell r="I3539">
            <v>0</v>
          </cell>
          <cell r="J3539">
            <v>13455.6</v>
          </cell>
          <cell r="K3539">
            <v>8054</v>
          </cell>
        </row>
        <row r="3540">
          <cell r="F3540">
            <v>14496.16</v>
          </cell>
          <cell r="G3540">
            <v>0</v>
          </cell>
          <cell r="H3540">
            <v>14496.16</v>
          </cell>
          <cell r="I3540">
            <v>0</v>
          </cell>
          <cell r="J3540">
            <v>14496.16</v>
          </cell>
          <cell r="K3540">
            <v>726</v>
          </cell>
        </row>
        <row r="3541">
          <cell r="F3541">
            <v>22175.84</v>
          </cell>
          <cell r="G3541">
            <v>0</v>
          </cell>
          <cell r="H3541">
            <v>22175.84</v>
          </cell>
          <cell r="I3541">
            <v>0</v>
          </cell>
          <cell r="J3541">
            <v>22175.84</v>
          </cell>
          <cell r="K3541">
            <v>13998</v>
          </cell>
        </row>
        <row r="3542">
          <cell r="F3542">
            <v>3249.92</v>
          </cell>
          <cell r="G3542">
            <v>0</v>
          </cell>
          <cell r="H3542">
            <v>3249.92</v>
          </cell>
          <cell r="I3542">
            <v>0</v>
          </cell>
          <cell r="J3542">
            <v>3249.92</v>
          </cell>
          <cell r="K3542">
            <v>1892</v>
          </cell>
        </row>
        <row r="3543">
          <cell r="F3543">
            <v>309.92</v>
          </cell>
          <cell r="G3543">
            <v>0</v>
          </cell>
          <cell r="H3543">
            <v>309.92</v>
          </cell>
          <cell r="I3543">
            <v>0</v>
          </cell>
          <cell r="J3543">
            <v>309.92</v>
          </cell>
          <cell r="K3543">
            <v>171</v>
          </cell>
        </row>
        <row r="3544">
          <cell r="F3544">
            <v>4157.9399999999996</v>
          </cell>
          <cell r="G3544">
            <v>0</v>
          </cell>
          <cell r="H3544">
            <v>4157.9399999999996</v>
          </cell>
          <cell r="I3544">
            <v>0</v>
          </cell>
          <cell r="J3544">
            <v>4157.9399999999996</v>
          </cell>
          <cell r="K3544">
            <v>2236</v>
          </cell>
        </row>
        <row r="3545">
          <cell r="F3545">
            <v>0</v>
          </cell>
          <cell r="G3545">
            <v>0</v>
          </cell>
          <cell r="H3545">
            <v>0</v>
          </cell>
          <cell r="I3545">
            <v>0</v>
          </cell>
          <cell r="J3545">
            <v>0</v>
          </cell>
          <cell r="K3545">
            <v>61</v>
          </cell>
        </row>
        <row r="3546">
          <cell r="F3546">
            <v>11087.94</v>
          </cell>
          <cell r="G3546">
            <v>0</v>
          </cell>
          <cell r="H3546">
            <v>11087.94</v>
          </cell>
          <cell r="I3546">
            <v>0</v>
          </cell>
          <cell r="J3546">
            <v>11087.94</v>
          </cell>
          <cell r="K3546">
            <v>6999</v>
          </cell>
        </row>
        <row r="3547">
          <cell r="F3547">
            <v>1624.96</v>
          </cell>
          <cell r="G3547">
            <v>0</v>
          </cell>
          <cell r="H3547">
            <v>1624.96</v>
          </cell>
          <cell r="I3547">
            <v>0</v>
          </cell>
          <cell r="J3547">
            <v>1624.96</v>
          </cell>
          <cell r="K3547">
            <v>946</v>
          </cell>
        </row>
        <row r="3548">
          <cell r="F3548">
            <v>154.94</v>
          </cell>
          <cell r="G3548">
            <v>0</v>
          </cell>
          <cell r="H3548">
            <v>154.94</v>
          </cell>
          <cell r="I3548">
            <v>0</v>
          </cell>
          <cell r="J3548">
            <v>154.94</v>
          </cell>
          <cell r="K3548">
            <v>85</v>
          </cell>
        </row>
        <row r="3549">
          <cell r="F3549">
            <v>2079.0500000000002</v>
          </cell>
          <cell r="G3549">
            <v>0</v>
          </cell>
          <cell r="H3549">
            <v>2079.0500000000002</v>
          </cell>
          <cell r="I3549">
            <v>0</v>
          </cell>
          <cell r="J3549">
            <v>2079.0500000000002</v>
          </cell>
          <cell r="K3549">
            <v>1118</v>
          </cell>
        </row>
        <row r="3550">
          <cell r="F3550">
            <v>0</v>
          </cell>
          <cell r="G3550">
            <v>0</v>
          </cell>
          <cell r="H3550">
            <v>0</v>
          </cell>
          <cell r="I3550">
            <v>0</v>
          </cell>
          <cell r="J3550">
            <v>0</v>
          </cell>
          <cell r="K3550">
            <v>31</v>
          </cell>
        </row>
        <row r="3551">
          <cell r="F3551">
            <v>0</v>
          </cell>
          <cell r="G3551">
            <v>0</v>
          </cell>
          <cell r="H3551">
            <v>0</v>
          </cell>
          <cell r="I3551">
            <v>0</v>
          </cell>
          <cell r="J3551">
            <v>0</v>
          </cell>
          <cell r="K3551">
            <v>171</v>
          </cell>
        </row>
        <row r="3552">
          <cell r="F3552">
            <v>175.75</v>
          </cell>
          <cell r="G3552">
            <v>0</v>
          </cell>
          <cell r="H3552">
            <v>175.75</v>
          </cell>
          <cell r="I3552">
            <v>0</v>
          </cell>
          <cell r="J3552">
            <v>175.75</v>
          </cell>
          <cell r="K3552">
            <v>0</v>
          </cell>
        </row>
        <row r="3553">
          <cell r="F3553">
            <v>51.41</v>
          </cell>
          <cell r="G3553">
            <v>0</v>
          </cell>
          <cell r="H3553">
            <v>51.41</v>
          </cell>
          <cell r="I3553">
            <v>0</v>
          </cell>
          <cell r="J3553">
            <v>51.41</v>
          </cell>
          <cell r="K3553">
            <v>476</v>
          </cell>
        </row>
        <row r="3554">
          <cell r="F3554">
            <v>1167.96</v>
          </cell>
          <cell r="G3554">
            <v>0</v>
          </cell>
          <cell r="H3554">
            <v>1167.96</v>
          </cell>
          <cell r="I3554">
            <v>0</v>
          </cell>
          <cell r="J3554">
            <v>1167.96</v>
          </cell>
          <cell r="K3554">
            <v>27</v>
          </cell>
        </row>
        <row r="3555">
          <cell r="F3555">
            <v>642676.37</v>
          </cell>
          <cell r="G3555">
            <v>0</v>
          </cell>
          <cell r="H3555">
            <v>642676.37</v>
          </cell>
          <cell r="I3555">
            <v>0</v>
          </cell>
          <cell r="J3555">
            <v>642676.37</v>
          </cell>
          <cell r="K3555">
            <v>1121563</v>
          </cell>
        </row>
        <row r="3556">
          <cell r="F3556">
            <v>8368687.1900000004</v>
          </cell>
          <cell r="G3556">
            <v>0</v>
          </cell>
          <cell r="H3556">
            <v>8368687.1900000004</v>
          </cell>
          <cell r="I3556">
            <v>0</v>
          </cell>
          <cell r="J3556">
            <v>8368687.1900000004</v>
          </cell>
          <cell r="K3556">
            <v>1703498</v>
          </cell>
        </row>
        <row r="3557">
          <cell r="F3557">
            <v>2761884.23</v>
          </cell>
          <cell r="G3557">
            <v>0</v>
          </cell>
          <cell r="H3557">
            <v>2761884.23</v>
          </cell>
          <cell r="I3557">
            <v>0</v>
          </cell>
          <cell r="J3557">
            <v>2761884.23</v>
          </cell>
          <cell r="K3557">
            <v>523786</v>
          </cell>
        </row>
        <row r="3558">
          <cell r="F3558">
            <v>741722.81</v>
          </cell>
          <cell r="G3558">
            <v>0</v>
          </cell>
          <cell r="H3558">
            <v>741722.81</v>
          </cell>
          <cell r="I3558">
            <v>0</v>
          </cell>
          <cell r="J3558">
            <v>741722.81</v>
          </cell>
          <cell r="K3558">
            <v>203346</v>
          </cell>
        </row>
        <row r="3559">
          <cell r="F3559">
            <v>181461.29</v>
          </cell>
          <cell r="G3559">
            <v>0</v>
          </cell>
          <cell r="H3559">
            <v>181461.29</v>
          </cell>
          <cell r="I3559">
            <v>0</v>
          </cell>
          <cell r="J3559">
            <v>181461.29</v>
          </cell>
          <cell r="K3559">
            <v>-51477</v>
          </cell>
        </row>
        <row r="3560">
          <cell r="F3560">
            <v>536955.68000000005</v>
          </cell>
          <cell r="G3560">
            <v>0</v>
          </cell>
          <cell r="H3560">
            <v>536955.68000000005</v>
          </cell>
          <cell r="I3560">
            <v>0</v>
          </cell>
          <cell r="J3560">
            <v>536955.68000000005</v>
          </cell>
          <cell r="K3560">
            <v>0</v>
          </cell>
        </row>
        <row r="3561">
          <cell r="F3561">
            <v>764042.11</v>
          </cell>
          <cell r="G3561">
            <v>0</v>
          </cell>
          <cell r="H3561">
            <v>764042.11</v>
          </cell>
          <cell r="I3561">
            <v>0</v>
          </cell>
          <cell r="J3561">
            <v>764042.11</v>
          </cell>
          <cell r="K3561">
            <v>117210</v>
          </cell>
        </row>
        <row r="3562">
          <cell r="F3562">
            <v>268829.92</v>
          </cell>
          <cell r="G3562">
            <v>0</v>
          </cell>
          <cell r="H3562">
            <v>268829.92</v>
          </cell>
          <cell r="I3562">
            <v>0</v>
          </cell>
          <cell r="J3562">
            <v>268829.92</v>
          </cell>
          <cell r="K3562">
            <v>59473</v>
          </cell>
        </row>
        <row r="3563">
          <cell r="F3563">
            <v>63787.53</v>
          </cell>
          <cell r="G3563">
            <v>0</v>
          </cell>
          <cell r="H3563">
            <v>63787.53</v>
          </cell>
          <cell r="I3563">
            <v>0</v>
          </cell>
          <cell r="J3563">
            <v>63787.53</v>
          </cell>
          <cell r="K3563">
            <v>14876</v>
          </cell>
        </row>
        <row r="3564">
          <cell r="F3564">
            <v>42328.32</v>
          </cell>
          <cell r="G3564">
            <v>0</v>
          </cell>
          <cell r="H3564">
            <v>42328.32</v>
          </cell>
          <cell r="I3564">
            <v>0</v>
          </cell>
          <cell r="J3564">
            <v>42328.32</v>
          </cell>
          <cell r="K3564">
            <v>795</v>
          </cell>
        </row>
        <row r="3565">
          <cell r="F3565">
            <v>42933.04</v>
          </cell>
          <cell r="G3565">
            <v>0</v>
          </cell>
          <cell r="H3565">
            <v>42933.04</v>
          </cell>
          <cell r="I3565">
            <v>0</v>
          </cell>
          <cell r="J3565">
            <v>42933.04</v>
          </cell>
          <cell r="K3565">
            <v>4738</v>
          </cell>
        </row>
        <row r="3566">
          <cell r="F3566">
            <v>2396037.87</v>
          </cell>
          <cell r="G3566">
            <v>0</v>
          </cell>
          <cell r="H3566">
            <v>2396037.87</v>
          </cell>
          <cell r="I3566">
            <v>0</v>
          </cell>
          <cell r="J3566">
            <v>2396037.87</v>
          </cell>
          <cell r="K3566">
            <v>538343</v>
          </cell>
        </row>
        <row r="3567">
          <cell r="F3567">
            <v>816345.26</v>
          </cell>
          <cell r="G3567">
            <v>0</v>
          </cell>
          <cell r="H3567">
            <v>816345.26</v>
          </cell>
          <cell r="I3567">
            <v>0</v>
          </cell>
          <cell r="J3567">
            <v>816345.26</v>
          </cell>
          <cell r="K3567">
            <v>276796</v>
          </cell>
        </row>
        <row r="3568">
          <cell r="F3568">
            <v>170623.73</v>
          </cell>
          <cell r="G3568">
            <v>0</v>
          </cell>
          <cell r="H3568">
            <v>170623.73</v>
          </cell>
          <cell r="I3568">
            <v>0</v>
          </cell>
          <cell r="J3568">
            <v>170623.73</v>
          </cell>
          <cell r="K3568">
            <v>69593</v>
          </cell>
        </row>
        <row r="3569">
          <cell r="F3569">
            <v>195360.43</v>
          </cell>
          <cell r="G3569">
            <v>0</v>
          </cell>
          <cell r="H3569">
            <v>195360.43</v>
          </cell>
          <cell r="I3569">
            <v>0</v>
          </cell>
          <cell r="J3569">
            <v>195360.43</v>
          </cell>
          <cell r="K3569">
            <v>3537</v>
          </cell>
        </row>
        <row r="3570">
          <cell r="F3570">
            <v>198026.93</v>
          </cell>
          <cell r="G3570">
            <v>0</v>
          </cell>
          <cell r="H3570">
            <v>198026.93</v>
          </cell>
          <cell r="I3570">
            <v>0</v>
          </cell>
          <cell r="J3570">
            <v>198026.93</v>
          </cell>
          <cell r="K3570">
            <v>21219</v>
          </cell>
        </row>
        <row r="3571">
          <cell r="F3571">
            <v>713694.04</v>
          </cell>
          <cell r="G3571">
            <v>0</v>
          </cell>
          <cell r="H3571">
            <v>713694.04</v>
          </cell>
          <cell r="I3571">
            <v>0</v>
          </cell>
          <cell r="J3571">
            <v>713694.04</v>
          </cell>
          <cell r="K3571">
            <v>150554</v>
          </cell>
        </row>
        <row r="3572">
          <cell r="F3572">
            <v>56316.09</v>
          </cell>
          <cell r="G3572">
            <v>0</v>
          </cell>
          <cell r="H3572">
            <v>56316.09</v>
          </cell>
          <cell r="I3572">
            <v>0</v>
          </cell>
          <cell r="J3572">
            <v>56316.09</v>
          </cell>
          <cell r="K3572">
            <v>9210</v>
          </cell>
        </row>
        <row r="3573">
          <cell r="F3573">
            <v>13666.13</v>
          </cell>
          <cell r="G3573">
            <v>0</v>
          </cell>
          <cell r="H3573">
            <v>13666.13</v>
          </cell>
          <cell r="I3573">
            <v>0</v>
          </cell>
          <cell r="J3573">
            <v>13666.13</v>
          </cell>
          <cell r="K3573">
            <v>4266</v>
          </cell>
        </row>
        <row r="3574">
          <cell r="F3574">
            <v>49376.88</v>
          </cell>
          <cell r="G3574">
            <v>0</v>
          </cell>
          <cell r="H3574">
            <v>49376.88</v>
          </cell>
          <cell r="I3574">
            <v>0</v>
          </cell>
          <cell r="J3574">
            <v>49376.88</v>
          </cell>
          <cell r="K3574">
            <v>1613</v>
          </cell>
        </row>
        <row r="3575">
          <cell r="F3575">
            <v>356847</v>
          </cell>
          <cell r="G3575">
            <v>0</v>
          </cell>
          <cell r="H3575">
            <v>356847</v>
          </cell>
          <cell r="I3575">
            <v>0</v>
          </cell>
          <cell r="J3575">
            <v>356847</v>
          </cell>
          <cell r="K3575">
            <v>73380</v>
          </cell>
        </row>
        <row r="3576">
          <cell r="F3576">
            <v>28158.09</v>
          </cell>
          <cell r="G3576">
            <v>0</v>
          </cell>
          <cell r="H3576">
            <v>28158.09</v>
          </cell>
          <cell r="I3576">
            <v>0</v>
          </cell>
          <cell r="J3576">
            <v>28158.09</v>
          </cell>
          <cell r="K3576">
            <v>4605</v>
          </cell>
        </row>
        <row r="3577">
          <cell r="F3577">
            <v>6832.77</v>
          </cell>
          <cell r="G3577">
            <v>0</v>
          </cell>
          <cell r="H3577">
            <v>6832.77</v>
          </cell>
          <cell r="I3577">
            <v>0</v>
          </cell>
          <cell r="J3577">
            <v>6832.77</v>
          </cell>
          <cell r="K3577">
            <v>2133</v>
          </cell>
        </row>
        <row r="3578">
          <cell r="F3578">
            <v>24688.560000000001</v>
          </cell>
          <cell r="G3578">
            <v>0</v>
          </cell>
          <cell r="H3578">
            <v>24688.560000000001</v>
          </cell>
          <cell r="I3578">
            <v>0</v>
          </cell>
          <cell r="J3578">
            <v>24688.560000000001</v>
          </cell>
          <cell r="K3578">
            <v>807</v>
          </cell>
        </row>
        <row r="3579">
          <cell r="F3579">
            <v>16838.13</v>
          </cell>
          <cell r="G3579">
            <v>0</v>
          </cell>
          <cell r="H3579">
            <v>16838.13</v>
          </cell>
          <cell r="I3579">
            <v>0</v>
          </cell>
          <cell r="J3579">
            <v>16838.13</v>
          </cell>
          <cell r="K3579">
            <v>0</v>
          </cell>
        </row>
        <row r="3580">
          <cell r="F3580">
            <v>31609.53</v>
          </cell>
          <cell r="G3580">
            <v>0</v>
          </cell>
          <cell r="H3580">
            <v>31609.53</v>
          </cell>
          <cell r="I3580">
            <v>0</v>
          </cell>
          <cell r="J3580">
            <v>31609.53</v>
          </cell>
          <cell r="K3580">
            <v>0</v>
          </cell>
        </row>
        <row r="3581">
          <cell r="F3581">
            <v>5138.1099999999997</v>
          </cell>
          <cell r="G3581">
            <v>0</v>
          </cell>
          <cell r="H3581">
            <v>5138.1099999999997</v>
          </cell>
          <cell r="I3581">
            <v>0</v>
          </cell>
          <cell r="J3581">
            <v>5138.1099999999997</v>
          </cell>
          <cell r="K3581">
            <v>14557</v>
          </cell>
        </row>
        <row r="3582">
          <cell r="F3582">
            <v>0</v>
          </cell>
          <cell r="G3582">
            <v>0</v>
          </cell>
          <cell r="H3582">
            <v>0</v>
          </cell>
          <cell r="I3582">
            <v>0</v>
          </cell>
          <cell r="J3582">
            <v>0</v>
          </cell>
          <cell r="K3582">
            <v>87583</v>
          </cell>
        </row>
        <row r="3583">
          <cell r="F3583">
            <v>0</v>
          </cell>
          <cell r="G3583">
            <v>0</v>
          </cell>
          <cell r="H3583">
            <v>0</v>
          </cell>
          <cell r="I3583">
            <v>0</v>
          </cell>
          <cell r="J3583">
            <v>0</v>
          </cell>
          <cell r="K3583">
            <v>79742</v>
          </cell>
        </row>
        <row r="3584">
          <cell r="F3584">
            <v>0</v>
          </cell>
          <cell r="G3584">
            <v>0</v>
          </cell>
          <cell r="H3584">
            <v>0</v>
          </cell>
          <cell r="I3584">
            <v>0</v>
          </cell>
          <cell r="J3584">
            <v>0</v>
          </cell>
          <cell r="K3584">
            <v>138094</v>
          </cell>
        </row>
        <row r="3585">
          <cell r="F3585">
            <v>0</v>
          </cell>
          <cell r="G3585">
            <v>0</v>
          </cell>
          <cell r="H3585">
            <v>0</v>
          </cell>
          <cell r="I3585">
            <v>0</v>
          </cell>
          <cell r="J3585">
            <v>0</v>
          </cell>
          <cell r="K3585">
            <v>31000</v>
          </cell>
        </row>
        <row r="3586">
          <cell r="F3586">
            <v>0</v>
          </cell>
          <cell r="G3586">
            <v>0</v>
          </cell>
          <cell r="H3586">
            <v>0</v>
          </cell>
          <cell r="I3586">
            <v>0</v>
          </cell>
          <cell r="J3586">
            <v>0</v>
          </cell>
          <cell r="K3586">
            <v>114759</v>
          </cell>
        </row>
        <row r="3587">
          <cell r="F3587">
            <v>0</v>
          </cell>
          <cell r="G3587">
            <v>0</v>
          </cell>
          <cell r="H3587">
            <v>0</v>
          </cell>
          <cell r="I3587">
            <v>0</v>
          </cell>
          <cell r="J3587">
            <v>0</v>
          </cell>
          <cell r="K3587">
            <v>87262</v>
          </cell>
        </row>
        <row r="3588">
          <cell r="F3588">
            <v>0</v>
          </cell>
          <cell r="G3588">
            <v>0</v>
          </cell>
          <cell r="H3588">
            <v>0</v>
          </cell>
          <cell r="I3588">
            <v>0</v>
          </cell>
          <cell r="J3588">
            <v>0</v>
          </cell>
          <cell r="K3588">
            <v>1708873</v>
          </cell>
        </row>
        <row r="3589">
          <cell r="F3589">
            <v>0</v>
          </cell>
          <cell r="G3589">
            <v>0</v>
          </cell>
          <cell r="H3589">
            <v>0</v>
          </cell>
          <cell r="I3589">
            <v>0</v>
          </cell>
          <cell r="J3589">
            <v>0</v>
          </cell>
          <cell r="K3589">
            <v>2550165</v>
          </cell>
        </row>
        <row r="3590">
          <cell r="F3590">
            <v>0</v>
          </cell>
          <cell r="G3590">
            <v>0</v>
          </cell>
          <cell r="H3590">
            <v>0</v>
          </cell>
          <cell r="I3590">
            <v>0</v>
          </cell>
          <cell r="J3590">
            <v>0</v>
          </cell>
          <cell r="K3590">
            <v>451089</v>
          </cell>
        </row>
        <row r="3591">
          <cell r="F3591">
            <v>0</v>
          </cell>
          <cell r="G3591">
            <v>0</v>
          </cell>
          <cell r="H3591">
            <v>0</v>
          </cell>
          <cell r="I3591">
            <v>0</v>
          </cell>
          <cell r="J3591">
            <v>0</v>
          </cell>
          <cell r="K3591">
            <v>46001</v>
          </cell>
        </row>
        <row r="3592">
          <cell r="F3592">
            <v>0</v>
          </cell>
          <cell r="G3592">
            <v>0</v>
          </cell>
          <cell r="H3592">
            <v>0</v>
          </cell>
          <cell r="I3592">
            <v>0</v>
          </cell>
          <cell r="J3592">
            <v>0</v>
          </cell>
          <cell r="K3592">
            <v>107818</v>
          </cell>
        </row>
        <row r="3593">
          <cell r="F3593">
            <v>0</v>
          </cell>
          <cell r="G3593">
            <v>0</v>
          </cell>
          <cell r="H3593">
            <v>0</v>
          </cell>
          <cell r="I3593">
            <v>0</v>
          </cell>
          <cell r="J3593">
            <v>0</v>
          </cell>
          <cell r="K3593">
            <v>32159</v>
          </cell>
        </row>
        <row r="3594">
          <cell r="F3594">
            <v>0</v>
          </cell>
          <cell r="G3594">
            <v>0</v>
          </cell>
          <cell r="H3594">
            <v>0</v>
          </cell>
          <cell r="I3594">
            <v>0</v>
          </cell>
          <cell r="J3594">
            <v>0</v>
          </cell>
          <cell r="K3594">
            <v>-1848</v>
          </cell>
        </row>
        <row r="3595">
          <cell r="F3595">
            <v>0</v>
          </cell>
          <cell r="G3595">
            <v>0</v>
          </cell>
          <cell r="H3595">
            <v>0</v>
          </cell>
          <cell r="I3595">
            <v>0</v>
          </cell>
          <cell r="J3595">
            <v>0</v>
          </cell>
          <cell r="K3595">
            <v>12263</v>
          </cell>
        </row>
        <row r="3596">
          <cell r="F3596">
            <v>0</v>
          </cell>
          <cell r="G3596">
            <v>0</v>
          </cell>
          <cell r="H3596">
            <v>0</v>
          </cell>
          <cell r="I3596">
            <v>0</v>
          </cell>
          <cell r="J3596">
            <v>0</v>
          </cell>
          <cell r="K3596">
            <v>822</v>
          </cell>
        </row>
        <row r="3597">
          <cell r="F3597">
            <v>0</v>
          </cell>
          <cell r="G3597">
            <v>0</v>
          </cell>
          <cell r="H3597">
            <v>0</v>
          </cell>
          <cell r="I3597">
            <v>0</v>
          </cell>
          <cell r="J3597">
            <v>0</v>
          </cell>
          <cell r="K3597">
            <v>173</v>
          </cell>
        </row>
        <row r="3598">
          <cell r="F3598">
            <v>0</v>
          </cell>
          <cell r="G3598">
            <v>0</v>
          </cell>
          <cell r="H3598">
            <v>0</v>
          </cell>
          <cell r="I3598">
            <v>0</v>
          </cell>
          <cell r="J3598">
            <v>0</v>
          </cell>
          <cell r="K3598">
            <v>8130</v>
          </cell>
        </row>
        <row r="3599">
          <cell r="F3599">
            <v>0</v>
          </cell>
          <cell r="G3599">
            <v>0</v>
          </cell>
          <cell r="H3599">
            <v>0</v>
          </cell>
          <cell r="I3599">
            <v>0</v>
          </cell>
          <cell r="J3599">
            <v>0</v>
          </cell>
          <cell r="K3599">
            <v>552</v>
          </cell>
        </row>
        <row r="3600">
          <cell r="F3600">
            <v>0</v>
          </cell>
          <cell r="G3600">
            <v>0</v>
          </cell>
          <cell r="H3600">
            <v>0</v>
          </cell>
          <cell r="I3600">
            <v>0</v>
          </cell>
          <cell r="J3600">
            <v>0</v>
          </cell>
          <cell r="K3600">
            <v>6146</v>
          </cell>
        </row>
        <row r="3601">
          <cell r="F3601">
            <v>0</v>
          </cell>
          <cell r="G3601">
            <v>0</v>
          </cell>
          <cell r="H3601">
            <v>0</v>
          </cell>
          <cell r="I3601">
            <v>0</v>
          </cell>
          <cell r="J3601">
            <v>0</v>
          </cell>
          <cell r="K3601">
            <v>3065</v>
          </cell>
        </row>
        <row r="3602">
          <cell r="F3602">
            <v>0</v>
          </cell>
          <cell r="G3602">
            <v>0</v>
          </cell>
          <cell r="H3602">
            <v>0</v>
          </cell>
          <cell r="I3602">
            <v>0</v>
          </cell>
          <cell r="J3602">
            <v>0</v>
          </cell>
          <cell r="K3602">
            <v>10712</v>
          </cell>
        </row>
        <row r="3603">
          <cell r="F3603">
            <v>0</v>
          </cell>
          <cell r="G3603">
            <v>0</v>
          </cell>
          <cell r="H3603">
            <v>0</v>
          </cell>
          <cell r="I3603">
            <v>0</v>
          </cell>
          <cell r="J3603">
            <v>0</v>
          </cell>
          <cell r="K3603">
            <v>-26</v>
          </cell>
        </row>
        <row r="3604">
          <cell r="F3604">
            <v>0</v>
          </cell>
          <cell r="G3604">
            <v>0</v>
          </cell>
          <cell r="H3604">
            <v>0</v>
          </cell>
          <cell r="I3604">
            <v>0</v>
          </cell>
          <cell r="J3604">
            <v>0</v>
          </cell>
          <cell r="K3604">
            <v>3504</v>
          </cell>
        </row>
        <row r="3605">
          <cell r="F3605">
            <v>0</v>
          </cell>
          <cell r="G3605">
            <v>0</v>
          </cell>
          <cell r="H3605">
            <v>0</v>
          </cell>
          <cell r="I3605">
            <v>0</v>
          </cell>
          <cell r="J3605">
            <v>0</v>
          </cell>
          <cell r="K3605">
            <v>-316</v>
          </cell>
        </row>
        <row r="3606">
          <cell r="F3606">
            <v>0</v>
          </cell>
          <cell r="G3606">
            <v>0</v>
          </cell>
          <cell r="H3606">
            <v>0</v>
          </cell>
          <cell r="I3606">
            <v>0</v>
          </cell>
          <cell r="J3606">
            <v>0</v>
          </cell>
          <cell r="K3606">
            <v>1186</v>
          </cell>
        </row>
        <row r="3607">
          <cell r="F3607">
            <v>0</v>
          </cell>
          <cell r="G3607">
            <v>0</v>
          </cell>
          <cell r="H3607">
            <v>0</v>
          </cell>
          <cell r="I3607">
            <v>0</v>
          </cell>
          <cell r="J3607">
            <v>0</v>
          </cell>
          <cell r="K3607">
            <v>9076</v>
          </cell>
        </row>
        <row r="3608">
          <cell r="F3608">
            <v>0</v>
          </cell>
          <cell r="G3608">
            <v>0</v>
          </cell>
          <cell r="H3608">
            <v>0</v>
          </cell>
          <cell r="I3608">
            <v>0</v>
          </cell>
          <cell r="J3608">
            <v>0</v>
          </cell>
          <cell r="K3608">
            <v>106487</v>
          </cell>
        </row>
        <row r="3609">
          <cell r="F3609">
            <v>0</v>
          </cell>
          <cell r="G3609">
            <v>0</v>
          </cell>
          <cell r="H3609">
            <v>0</v>
          </cell>
          <cell r="I3609">
            <v>0</v>
          </cell>
          <cell r="J3609">
            <v>0</v>
          </cell>
          <cell r="K3609">
            <v>165523</v>
          </cell>
        </row>
        <row r="3610">
          <cell r="F3610">
            <v>0</v>
          </cell>
          <cell r="G3610">
            <v>0</v>
          </cell>
          <cell r="H3610">
            <v>0</v>
          </cell>
          <cell r="I3610">
            <v>0</v>
          </cell>
          <cell r="J3610">
            <v>0</v>
          </cell>
          <cell r="K3610">
            <v>29321</v>
          </cell>
        </row>
        <row r="3611">
          <cell r="F3611">
            <v>0</v>
          </cell>
          <cell r="G3611">
            <v>0</v>
          </cell>
          <cell r="H3611">
            <v>0</v>
          </cell>
          <cell r="I3611">
            <v>0</v>
          </cell>
          <cell r="J3611">
            <v>0</v>
          </cell>
          <cell r="K3611">
            <v>2990</v>
          </cell>
        </row>
        <row r="3612">
          <cell r="F3612">
            <v>0</v>
          </cell>
          <cell r="G3612">
            <v>0</v>
          </cell>
          <cell r="H3612">
            <v>0</v>
          </cell>
          <cell r="I3612">
            <v>0</v>
          </cell>
          <cell r="J3612">
            <v>0</v>
          </cell>
          <cell r="K3612">
            <v>7008</v>
          </cell>
        </row>
        <row r="3613">
          <cell r="F3613">
            <v>0</v>
          </cell>
          <cell r="G3613">
            <v>0</v>
          </cell>
          <cell r="H3613">
            <v>0</v>
          </cell>
          <cell r="I3613">
            <v>0</v>
          </cell>
          <cell r="J3613">
            <v>0</v>
          </cell>
          <cell r="K3613">
            <v>1561</v>
          </cell>
        </row>
        <row r="3614">
          <cell r="F3614">
            <v>0</v>
          </cell>
          <cell r="G3614">
            <v>0</v>
          </cell>
          <cell r="H3614">
            <v>0</v>
          </cell>
          <cell r="I3614">
            <v>0</v>
          </cell>
          <cell r="J3614">
            <v>0</v>
          </cell>
          <cell r="K3614">
            <v>16690</v>
          </cell>
        </row>
        <row r="3615">
          <cell r="F3615">
            <v>0</v>
          </cell>
          <cell r="G3615">
            <v>0</v>
          </cell>
          <cell r="H3615">
            <v>0</v>
          </cell>
          <cell r="I3615">
            <v>0</v>
          </cell>
          <cell r="J3615">
            <v>0</v>
          </cell>
          <cell r="K3615">
            <v>70160</v>
          </cell>
        </row>
        <row r="3616">
          <cell r="F3616">
            <v>0</v>
          </cell>
          <cell r="G3616">
            <v>0</v>
          </cell>
          <cell r="H3616">
            <v>0</v>
          </cell>
          <cell r="I3616">
            <v>0</v>
          </cell>
          <cell r="J3616">
            <v>0</v>
          </cell>
          <cell r="K3616">
            <v>410</v>
          </cell>
        </row>
        <row r="3617">
          <cell r="F3617">
            <v>0</v>
          </cell>
          <cell r="G3617">
            <v>0</v>
          </cell>
          <cell r="H3617">
            <v>0</v>
          </cell>
          <cell r="I3617">
            <v>0</v>
          </cell>
          <cell r="J3617">
            <v>0</v>
          </cell>
          <cell r="K3617">
            <v>3390</v>
          </cell>
        </row>
        <row r="3618">
          <cell r="F3618">
            <v>0</v>
          </cell>
          <cell r="G3618">
            <v>0</v>
          </cell>
          <cell r="H3618">
            <v>0</v>
          </cell>
          <cell r="I3618">
            <v>0</v>
          </cell>
          <cell r="J3618">
            <v>0</v>
          </cell>
          <cell r="K3618">
            <v>104</v>
          </cell>
        </row>
        <row r="3619">
          <cell r="F3619">
            <v>0</v>
          </cell>
          <cell r="G3619">
            <v>0</v>
          </cell>
          <cell r="H3619">
            <v>0</v>
          </cell>
          <cell r="I3619">
            <v>0</v>
          </cell>
          <cell r="J3619">
            <v>0</v>
          </cell>
          <cell r="K3619">
            <v>773</v>
          </cell>
        </row>
        <row r="3620">
          <cell r="F3620">
            <v>0</v>
          </cell>
          <cell r="G3620">
            <v>0</v>
          </cell>
          <cell r="H3620">
            <v>0</v>
          </cell>
          <cell r="I3620">
            <v>0</v>
          </cell>
          <cell r="J3620">
            <v>0</v>
          </cell>
          <cell r="K3620">
            <v>5146</v>
          </cell>
        </row>
        <row r="3621">
          <cell r="F3621">
            <v>0</v>
          </cell>
          <cell r="G3621">
            <v>0</v>
          </cell>
          <cell r="H3621">
            <v>0</v>
          </cell>
          <cell r="I3621">
            <v>0</v>
          </cell>
          <cell r="J3621">
            <v>0</v>
          </cell>
          <cell r="K3621">
            <v>50641</v>
          </cell>
        </row>
        <row r="3622">
          <cell r="F3622">
            <v>0</v>
          </cell>
          <cell r="G3622">
            <v>0</v>
          </cell>
          <cell r="H3622">
            <v>0</v>
          </cell>
          <cell r="I3622">
            <v>0</v>
          </cell>
          <cell r="J3622">
            <v>0</v>
          </cell>
          <cell r="K3622">
            <v>-2293</v>
          </cell>
        </row>
        <row r="3623">
          <cell r="F3623">
            <v>0</v>
          </cell>
          <cell r="G3623">
            <v>0</v>
          </cell>
          <cell r="H3623">
            <v>0</v>
          </cell>
          <cell r="I3623">
            <v>0</v>
          </cell>
          <cell r="J3623">
            <v>0</v>
          </cell>
          <cell r="K3623">
            <v>16059</v>
          </cell>
        </row>
        <row r="3624">
          <cell r="F3624">
            <v>0</v>
          </cell>
          <cell r="G3624">
            <v>0</v>
          </cell>
          <cell r="H3624">
            <v>0</v>
          </cell>
          <cell r="I3624">
            <v>0</v>
          </cell>
          <cell r="J3624">
            <v>0</v>
          </cell>
          <cell r="K3624">
            <v>-574</v>
          </cell>
        </row>
        <row r="3625">
          <cell r="F3625">
            <v>0</v>
          </cell>
          <cell r="G3625">
            <v>0</v>
          </cell>
          <cell r="H3625">
            <v>0</v>
          </cell>
          <cell r="I3625">
            <v>0</v>
          </cell>
          <cell r="J3625">
            <v>0</v>
          </cell>
          <cell r="K3625">
            <v>47362</v>
          </cell>
        </row>
        <row r="3626">
          <cell r="F3626">
            <v>0</v>
          </cell>
          <cell r="G3626">
            <v>0</v>
          </cell>
          <cell r="H3626">
            <v>0</v>
          </cell>
          <cell r="I3626">
            <v>0</v>
          </cell>
          <cell r="J3626">
            <v>0</v>
          </cell>
          <cell r="K3626">
            <v>491479</v>
          </cell>
        </row>
        <row r="3627">
          <cell r="F3627">
            <v>0</v>
          </cell>
          <cell r="G3627">
            <v>0</v>
          </cell>
          <cell r="H3627">
            <v>0</v>
          </cell>
          <cell r="I3627">
            <v>0</v>
          </cell>
          <cell r="J3627">
            <v>0</v>
          </cell>
          <cell r="K3627">
            <v>765049</v>
          </cell>
        </row>
        <row r="3628">
          <cell r="F3628">
            <v>0</v>
          </cell>
          <cell r="G3628">
            <v>0</v>
          </cell>
          <cell r="H3628">
            <v>0</v>
          </cell>
          <cell r="I3628">
            <v>0</v>
          </cell>
          <cell r="J3628">
            <v>0</v>
          </cell>
          <cell r="K3628">
            <v>135327</v>
          </cell>
        </row>
        <row r="3629">
          <cell r="F3629">
            <v>0</v>
          </cell>
          <cell r="G3629">
            <v>0</v>
          </cell>
          <cell r="H3629">
            <v>0</v>
          </cell>
          <cell r="I3629">
            <v>0</v>
          </cell>
          <cell r="J3629">
            <v>0</v>
          </cell>
          <cell r="K3629">
            <v>13800</v>
          </cell>
        </row>
        <row r="3630">
          <cell r="F3630">
            <v>0</v>
          </cell>
          <cell r="G3630">
            <v>0</v>
          </cell>
          <cell r="H3630">
            <v>0</v>
          </cell>
          <cell r="I3630">
            <v>0</v>
          </cell>
          <cell r="J3630">
            <v>0</v>
          </cell>
          <cell r="K3630">
            <v>32345</v>
          </cell>
        </row>
        <row r="3631">
          <cell r="F3631">
            <v>0</v>
          </cell>
          <cell r="G3631">
            <v>0</v>
          </cell>
          <cell r="H3631">
            <v>0</v>
          </cell>
          <cell r="I3631">
            <v>0</v>
          </cell>
          <cell r="J3631">
            <v>0</v>
          </cell>
          <cell r="K3631">
            <v>3590</v>
          </cell>
        </row>
        <row r="3632">
          <cell r="F3632">
            <v>0</v>
          </cell>
          <cell r="G3632">
            <v>0</v>
          </cell>
          <cell r="H3632">
            <v>0</v>
          </cell>
          <cell r="I3632">
            <v>0</v>
          </cell>
          <cell r="J3632">
            <v>0</v>
          </cell>
          <cell r="K3632">
            <v>71484</v>
          </cell>
        </row>
        <row r="3633">
          <cell r="F3633">
            <v>0</v>
          </cell>
          <cell r="G3633">
            <v>0</v>
          </cell>
          <cell r="H3633">
            <v>0</v>
          </cell>
          <cell r="I3633">
            <v>0</v>
          </cell>
          <cell r="J3633">
            <v>0</v>
          </cell>
          <cell r="K3633">
            <v>304980</v>
          </cell>
        </row>
        <row r="3634">
          <cell r="F3634">
            <v>0</v>
          </cell>
          <cell r="G3634">
            <v>0</v>
          </cell>
          <cell r="H3634">
            <v>0</v>
          </cell>
          <cell r="I3634">
            <v>0</v>
          </cell>
          <cell r="J3634">
            <v>0</v>
          </cell>
          <cell r="K3634">
            <v>1730</v>
          </cell>
        </row>
        <row r="3635">
          <cell r="F3635">
            <v>0</v>
          </cell>
          <cell r="G3635">
            <v>0</v>
          </cell>
          <cell r="H3635">
            <v>0</v>
          </cell>
          <cell r="I3635">
            <v>0</v>
          </cell>
          <cell r="J3635">
            <v>0</v>
          </cell>
          <cell r="K3635">
            <v>14269</v>
          </cell>
        </row>
        <row r="3636">
          <cell r="F3636">
            <v>0</v>
          </cell>
          <cell r="G3636">
            <v>0</v>
          </cell>
          <cell r="H3636">
            <v>0</v>
          </cell>
          <cell r="I3636">
            <v>0</v>
          </cell>
          <cell r="J3636">
            <v>0</v>
          </cell>
          <cell r="K3636">
            <v>265</v>
          </cell>
        </row>
        <row r="3637">
          <cell r="F3637">
            <v>0</v>
          </cell>
          <cell r="G3637">
            <v>0</v>
          </cell>
          <cell r="H3637">
            <v>0</v>
          </cell>
          <cell r="I3637">
            <v>0</v>
          </cell>
          <cell r="J3637">
            <v>0</v>
          </cell>
          <cell r="K3637">
            <v>3267</v>
          </cell>
        </row>
        <row r="3638">
          <cell r="F3638">
            <v>0</v>
          </cell>
          <cell r="G3638">
            <v>0</v>
          </cell>
          <cell r="H3638">
            <v>0</v>
          </cell>
          <cell r="I3638">
            <v>0</v>
          </cell>
          <cell r="J3638">
            <v>0</v>
          </cell>
          <cell r="K3638">
            <v>21870</v>
          </cell>
        </row>
        <row r="3639">
          <cell r="F3639">
            <v>0</v>
          </cell>
          <cell r="G3639">
            <v>0</v>
          </cell>
          <cell r="H3639">
            <v>0</v>
          </cell>
          <cell r="I3639">
            <v>0</v>
          </cell>
          <cell r="J3639">
            <v>0</v>
          </cell>
          <cell r="K3639">
            <v>0</v>
          </cell>
        </row>
        <row r="3640">
          <cell r="F3640">
            <v>0</v>
          </cell>
          <cell r="G3640">
            <v>0</v>
          </cell>
          <cell r="H3640">
            <v>0</v>
          </cell>
          <cell r="I3640">
            <v>0</v>
          </cell>
          <cell r="J3640">
            <v>0</v>
          </cell>
          <cell r="K3640">
            <v>0</v>
          </cell>
        </row>
        <row r="3641">
          <cell r="F3641">
            <v>0</v>
          </cell>
          <cell r="G3641">
            <v>0</v>
          </cell>
          <cell r="H3641">
            <v>0</v>
          </cell>
          <cell r="I3641">
            <v>0</v>
          </cell>
          <cell r="J3641">
            <v>0</v>
          </cell>
          <cell r="K3641">
            <v>157590</v>
          </cell>
        </row>
        <row r="3642">
          <cell r="F3642">
            <v>0</v>
          </cell>
          <cell r="G3642">
            <v>0</v>
          </cell>
          <cell r="H3642">
            <v>0</v>
          </cell>
          <cell r="I3642">
            <v>0</v>
          </cell>
          <cell r="J3642">
            <v>0</v>
          </cell>
          <cell r="K3642">
            <v>158074</v>
          </cell>
        </row>
        <row r="3643">
          <cell r="F3643">
            <v>0</v>
          </cell>
          <cell r="G3643">
            <v>0</v>
          </cell>
          <cell r="H3643">
            <v>0</v>
          </cell>
          <cell r="I3643">
            <v>0</v>
          </cell>
          <cell r="J3643">
            <v>0</v>
          </cell>
          <cell r="K3643">
            <v>0</v>
          </cell>
        </row>
        <row r="3644">
          <cell r="F3644">
            <v>0</v>
          </cell>
          <cell r="G3644">
            <v>0</v>
          </cell>
          <cell r="H3644">
            <v>0</v>
          </cell>
          <cell r="I3644">
            <v>0</v>
          </cell>
          <cell r="J3644">
            <v>0</v>
          </cell>
          <cell r="K3644">
            <v>0</v>
          </cell>
        </row>
        <row r="3645">
          <cell r="F3645">
            <v>0</v>
          </cell>
          <cell r="G3645">
            <v>0</v>
          </cell>
          <cell r="H3645">
            <v>0</v>
          </cell>
          <cell r="I3645">
            <v>0</v>
          </cell>
          <cell r="J3645">
            <v>0</v>
          </cell>
          <cell r="K3645">
            <v>0</v>
          </cell>
        </row>
        <row r="3646">
          <cell r="F3646">
            <v>0</v>
          </cell>
          <cell r="G3646">
            <v>0</v>
          </cell>
          <cell r="H3646">
            <v>0</v>
          </cell>
          <cell r="I3646">
            <v>0</v>
          </cell>
          <cell r="J3646">
            <v>0</v>
          </cell>
          <cell r="K3646">
            <v>0</v>
          </cell>
        </row>
        <row r="3647">
          <cell r="F3647">
            <v>0</v>
          </cell>
          <cell r="G3647">
            <v>0</v>
          </cell>
          <cell r="H3647">
            <v>0</v>
          </cell>
          <cell r="I3647">
            <v>0</v>
          </cell>
          <cell r="J3647">
            <v>0</v>
          </cell>
          <cell r="K3647">
            <v>0</v>
          </cell>
        </row>
        <row r="3648">
          <cell r="F3648">
            <v>0</v>
          </cell>
          <cell r="G3648">
            <v>0</v>
          </cell>
          <cell r="H3648">
            <v>0</v>
          </cell>
          <cell r="I3648">
            <v>0</v>
          </cell>
          <cell r="J3648">
            <v>0</v>
          </cell>
          <cell r="K3648">
            <v>0</v>
          </cell>
        </row>
        <row r="3649">
          <cell r="F3649">
            <v>0</v>
          </cell>
          <cell r="G3649">
            <v>0</v>
          </cell>
          <cell r="H3649">
            <v>0</v>
          </cell>
          <cell r="I3649">
            <v>0</v>
          </cell>
          <cell r="J3649">
            <v>0</v>
          </cell>
          <cell r="K3649">
            <v>0</v>
          </cell>
        </row>
        <row r="3650">
          <cell r="F3650">
            <v>0</v>
          </cell>
          <cell r="G3650">
            <v>0</v>
          </cell>
          <cell r="H3650">
            <v>0</v>
          </cell>
          <cell r="I3650">
            <v>0</v>
          </cell>
          <cell r="J3650">
            <v>0</v>
          </cell>
          <cell r="K3650">
            <v>0</v>
          </cell>
        </row>
        <row r="3651">
          <cell r="F3651">
            <v>0</v>
          </cell>
          <cell r="G3651">
            <v>0</v>
          </cell>
          <cell r="H3651">
            <v>0</v>
          </cell>
          <cell r="I3651">
            <v>0</v>
          </cell>
          <cell r="J3651">
            <v>0</v>
          </cell>
          <cell r="K3651">
            <v>0</v>
          </cell>
        </row>
        <row r="3652">
          <cell r="F3652">
            <v>0</v>
          </cell>
          <cell r="G3652">
            <v>0</v>
          </cell>
          <cell r="H3652">
            <v>0</v>
          </cell>
          <cell r="I3652">
            <v>0</v>
          </cell>
          <cell r="J3652">
            <v>0</v>
          </cell>
          <cell r="K3652">
            <v>0</v>
          </cell>
        </row>
        <row r="3653">
          <cell r="F3653">
            <v>0</v>
          </cell>
          <cell r="G3653">
            <v>0</v>
          </cell>
          <cell r="H3653">
            <v>0</v>
          </cell>
          <cell r="I3653">
            <v>0</v>
          </cell>
          <cell r="J3653">
            <v>0</v>
          </cell>
          <cell r="K3653">
            <v>0</v>
          </cell>
        </row>
        <row r="3654">
          <cell r="F3654">
            <v>0</v>
          </cell>
          <cell r="G3654">
            <v>0</v>
          </cell>
          <cell r="H3654">
            <v>0</v>
          </cell>
          <cell r="I3654">
            <v>0</v>
          </cell>
          <cell r="J3654">
            <v>0</v>
          </cell>
          <cell r="K3654">
            <v>0</v>
          </cell>
        </row>
        <row r="3655">
          <cell r="F3655">
            <v>0</v>
          </cell>
          <cell r="G3655">
            <v>0</v>
          </cell>
          <cell r="H3655">
            <v>0</v>
          </cell>
          <cell r="I3655">
            <v>0</v>
          </cell>
          <cell r="J3655">
            <v>0</v>
          </cell>
          <cell r="K3655">
            <v>0</v>
          </cell>
        </row>
        <row r="3656">
          <cell r="F3656">
            <v>0</v>
          </cell>
          <cell r="G3656">
            <v>0</v>
          </cell>
          <cell r="H3656">
            <v>0</v>
          </cell>
          <cell r="I3656">
            <v>0</v>
          </cell>
          <cell r="J3656">
            <v>0</v>
          </cell>
          <cell r="K3656">
            <v>0</v>
          </cell>
        </row>
        <row r="3657">
          <cell r="F3657">
            <v>0</v>
          </cell>
          <cell r="G3657">
            <v>0</v>
          </cell>
          <cell r="H3657">
            <v>0</v>
          </cell>
          <cell r="I3657">
            <v>0</v>
          </cell>
          <cell r="J3657">
            <v>0</v>
          </cell>
          <cell r="K3657">
            <v>0</v>
          </cell>
        </row>
        <row r="3658">
          <cell r="F3658">
            <v>0</v>
          </cell>
          <cell r="G3658">
            <v>0</v>
          </cell>
          <cell r="H3658">
            <v>0</v>
          </cell>
          <cell r="I3658">
            <v>0</v>
          </cell>
          <cell r="J3658">
            <v>0</v>
          </cell>
          <cell r="K3658">
            <v>0</v>
          </cell>
        </row>
        <row r="3659">
          <cell r="F3659">
            <v>0</v>
          </cell>
          <cell r="G3659">
            <v>0</v>
          </cell>
          <cell r="H3659">
            <v>0</v>
          </cell>
          <cell r="I3659">
            <v>0</v>
          </cell>
          <cell r="J3659">
            <v>0</v>
          </cell>
          <cell r="K3659">
            <v>0</v>
          </cell>
        </row>
        <row r="3660">
          <cell r="F3660">
            <v>0</v>
          </cell>
          <cell r="G3660">
            <v>0</v>
          </cell>
          <cell r="H3660">
            <v>0</v>
          </cell>
          <cell r="I3660">
            <v>0</v>
          </cell>
          <cell r="J3660">
            <v>0</v>
          </cell>
          <cell r="K3660">
            <v>0</v>
          </cell>
        </row>
        <row r="3661">
          <cell r="F3661">
            <v>0</v>
          </cell>
          <cell r="G3661">
            <v>0</v>
          </cell>
          <cell r="H3661">
            <v>0</v>
          </cell>
          <cell r="I3661">
            <v>0</v>
          </cell>
          <cell r="J3661">
            <v>0</v>
          </cell>
          <cell r="K3661">
            <v>683</v>
          </cell>
        </row>
        <row r="3662">
          <cell r="F3662">
            <v>0</v>
          </cell>
          <cell r="G3662">
            <v>0</v>
          </cell>
          <cell r="H3662">
            <v>0</v>
          </cell>
          <cell r="I3662">
            <v>0</v>
          </cell>
          <cell r="J3662">
            <v>0</v>
          </cell>
          <cell r="K3662">
            <v>158</v>
          </cell>
        </row>
        <row r="3663">
          <cell r="F3663">
            <v>0</v>
          </cell>
          <cell r="G3663">
            <v>0</v>
          </cell>
          <cell r="H3663">
            <v>0</v>
          </cell>
          <cell r="I3663">
            <v>0</v>
          </cell>
          <cell r="J3663">
            <v>0</v>
          </cell>
          <cell r="K3663">
            <v>952</v>
          </cell>
        </row>
        <row r="3664">
          <cell r="F3664">
            <v>0</v>
          </cell>
          <cell r="G3664">
            <v>0</v>
          </cell>
          <cell r="H3664">
            <v>0</v>
          </cell>
          <cell r="I3664">
            <v>0</v>
          </cell>
          <cell r="J3664">
            <v>0</v>
          </cell>
          <cell r="K3664">
            <v>50710</v>
          </cell>
        </row>
        <row r="3665">
          <cell r="F3665">
            <v>0</v>
          </cell>
          <cell r="G3665">
            <v>0</v>
          </cell>
          <cell r="H3665">
            <v>0</v>
          </cell>
          <cell r="I3665">
            <v>0</v>
          </cell>
          <cell r="J3665">
            <v>0</v>
          </cell>
          <cell r="K3665">
            <v>10155</v>
          </cell>
        </row>
        <row r="3666">
          <cell r="F3666">
            <v>0</v>
          </cell>
          <cell r="G3666">
            <v>0</v>
          </cell>
          <cell r="H3666">
            <v>0</v>
          </cell>
          <cell r="I3666">
            <v>0</v>
          </cell>
          <cell r="J3666">
            <v>0</v>
          </cell>
          <cell r="K3666">
            <v>1507</v>
          </cell>
        </row>
        <row r="3667">
          <cell r="F3667">
            <v>0</v>
          </cell>
          <cell r="G3667">
            <v>0</v>
          </cell>
          <cell r="H3667">
            <v>0</v>
          </cell>
          <cell r="I3667">
            <v>0</v>
          </cell>
          <cell r="J3667">
            <v>0</v>
          </cell>
          <cell r="K3667">
            <v>15960</v>
          </cell>
        </row>
        <row r="3668">
          <cell r="F3668">
            <v>0</v>
          </cell>
          <cell r="G3668">
            <v>0</v>
          </cell>
          <cell r="H3668">
            <v>0</v>
          </cell>
          <cell r="I3668">
            <v>0</v>
          </cell>
          <cell r="J3668">
            <v>0</v>
          </cell>
          <cell r="K3668">
            <v>1569</v>
          </cell>
        </row>
        <row r="3669">
          <cell r="F3669">
            <v>0</v>
          </cell>
          <cell r="G3669">
            <v>0</v>
          </cell>
          <cell r="H3669">
            <v>0</v>
          </cell>
          <cell r="I3669">
            <v>0</v>
          </cell>
          <cell r="J3669">
            <v>0</v>
          </cell>
          <cell r="K3669">
            <v>14058</v>
          </cell>
        </row>
        <row r="3670">
          <cell r="F3670">
            <v>0</v>
          </cell>
          <cell r="G3670">
            <v>0</v>
          </cell>
          <cell r="H3670">
            <v>0</v>
          </cell>
          <cell r="I3670">
            <v>0</v>
          </cell>
          <cell r="J3670">
            <v>0</v>
          </cell>
          <cell r="K3670">
            <v>2890</v>
          </cell>
        </row>
        <row r="3671">
          <cell r="F3671">
            <v>0</v>
          </cell>
          <cell r="G3671">
            <v>0</v>
          </cell>
          <cell r="H3671">
            <v>0</v>
          </cell>
          <cell r="I3671">
            <v>0</v>
          </cell>
          <cell r="J3671">
            <v>0</v>
          </cell>
          <cell r="K3671">
            <v>49955</v>
          </cell>
        </row>
        <row r="3672">
          <cell r="F3672">
            <v>0</v>
          </cell>
          <cell r="G3672">
            <v>0</v>
          </cell>
          <cell r="H3672">
            <v>0</v>
          </cell>
          <cell r="I3672">
            <v>0</v>
          </cell>
          <cell r="J3672">
            <v>0</v>
          </cell>
          <cell r="K3672">
            <v>-2768</v>
          </cell>
        </row>
        <row r="3673">
          <cell r="F3673">
            <v>0</v>
          </cell>
          <cell r="G3673">
            <v>0</v>
          </cell>
          <cell r="H3673">
            <v>0</v>
          </cell>
          <cell r="I3673">
            <v>0</v>
          </cell>
          <cell r="J3673">
            <v>0</v>
          </cell>
          <cell r="K3673">
            <v>15668</v>
          </cell>
        </row>
        <row r="3674">
          <cell r="F3674">
            <v>0</v>
          </cell>
          <cell r="G3674">
            <v>0</v>
          </cell>
          <cell r="H3674">
            <v>0</v>
          </cell>
          <cell r="I3674">
            <v>0</v>
          </cell>
          <cell r="J3674">
            <v>0</v>
          </cell>
          <cell r="K3674">
            <v>3138</v>
          </cell>
        </row>
        <row r="3675">
          <cell r="F3675">
            <v>0</v>
          </cell>
          <cell r="G3675">
            <v>0</v>
          </cell>
          <cell r="H3675">
            <v>0</v>
          </cell>
          <cell r="I3675">
            <v>0</v>
          </cell>
          <cell r="J3675">
            <v>0</v>
          </cell>
          <cell r="K3675">
            <v>148421</v>
          </cell>
        </row>
        <row r="3676">
          <cell r="F3676">
            <v>0</v>
          </cell>
          <cell r="G3676">
            <v>0</v>
          </cell>
          <cell r="H3676">
            <v>0</v>
          </cell>
          <cell r="I3676">
            <v>0</v>
          </cell>
          <cell r="J3676">
            <v>0</v>
          </cell>
          <cell r="K3676">
            <v>464919</v>
          </cell>
        </row>
        <row r="3677">
          <cell r="F3677">
            <v>0</v>
          </cell>
          <cell r="G3677">
            <v>0</v>
          </cell>
          <cell r="H3677">
            <v>0</v>
          </cell>
          <cell r="I3677">
            <v>0</v>
          </cell>
          <cell r="J3677">
            <v>0</v>
          </cell>
          <cell r="K3677">
            <v>18058</v>
          </cell>
        </row>
        <row r="3678">
          <cell r="F3678">
            <v>0</v>
          </cell>
          <cell r="G3678">
            <v>0</v>
          </cell>
          <cell r="H3678">
            <v>0</v>
          </cell>
          <cell r="I3678">
            <v>0</v>
          </cell>
          <cell r="J3678">
            <v>0</v>
          </cell>
          <cell r="K3678">
            <v>57886</v>
          </cell>
        </row>
        <row r="3679">
          <cell r="F3679">
            <v>0</v>
          </cell>
          <cell r="G3679">
            <v>0</v>
          </cell>
          <cell r="H3679">
            <v>0</v>
          </cell>
          <cell r="I3679">
            <v>0</v>
          </cell>
          <cell r="J3679">
            <v>0</v>
          </cell>
          <cell r="K3679">
            <v>28342</v>
          </cell>
        </row>
        <row r="3680">
          <cell r="F3680">
            <v>0</v>
          </cell>
          <cell r="G3680">
            <v>0</v>
          </cell>
          <cell r="H3680">
            <v>0</v>
          </cell>
          <cell r="I3680">
            <v>0</v>
          </cell>
          <cell r="J3680">
            <v>0</v>
          </cell>
          <cell r="K3680">
            <v>1280</v>
          </cell>
        </row>
        <row r="3681">
          <cell r="F3681">
            <v>0</v>
          </cell>
          <cell r="G3681">
            <v>0</v>
          </cell>
          <cell r="H3681">
            <v>0</v>
          </cell>
          <cell r="I3681">
            <v>0</v>
          </cell>
          <cell r="J3681">
            <v>0</v>
          </cell>
          <cell r="K3681">
            <v>9087</v>
          </cell>
        </row>
        <row r="3682">
          <cell r="F3682">
            <v>0</v>
          </cell>
          <cell r="G3682">
            <v>0</v>
          </cell>
          <cell r="H3682">
            <v>0</v>
          </cell>
          <cell r="I3682">
            <v>0</v>
          </cell>
          <cell r="J3682">
            <v>0</v>
          </cell>
          <cell r="K3682">
            <v>44035</v>
          </cell>
        </row>
        <row r="3683">
          <cell r="F3683">
            <v>0</v>
          </cell>
          <cell r="G3683">
            <v>0</v>
          </cell>
          <cell r="H3683">
            <v>0</v>
          </cell>
          <cell r="I3683">
            <v>0</v>
          </cell>
          <cell r="J3683">
            <v>0</v>
          </cell>
          <cell r="K3683">
            <v>467</v>
          </cell>
        </row>
        <row r="3684">
          <cell r="F3684">
            <v>0</v>
          </cell>
          <cell r="G3684">
            <v>0</v>
          </cell>
          <cell r="H3684">
            <v>0</v>
          </cell>
          <cell r="I3684">
            <v>0</v>
          </cell>
          <cell r="J3684">
            <v>0</v>
          </cell>
          <cell r="K3684">
            <v>1573</v>
          </cell>
        </row>
        <row r="3685">
          <cell r="F3685">
            <v>0</v>
          </cell>
          <cell r="G3685">
            <v>0</v>
          </cell>
          <cell r="H3685">
            <v>0</v>
          </cell>
          <cell r="I3685">
            <v>0</v>
          </cell>
          <cell r="J3685">
            <v>0</v>
          </cell>
          <cell r="K3685">
            <v>339</v>
          </cell>
        </row>
        <row r="3686">
          <cell r="F3686">
            <v>0</v>
          </cell>
          <cell r="G3686">
            <v>0</v>
          </cell>
          <cell r="H3686">
            <v>0</v>
          </cell>
          <cell r="I3686">
            <v>0</v>
          </cell>
          <cell r="J3686">
            <v>0</v>
          </cell>
          <cell r="K3686">
            <v>600</v>
          </cell>
        </row>
        <row r="3687">
          <cell r="F3687">
            <v>0</v>
          </cell>
          <cell r="G3687">
            <v>0</v>
          </cell>
          <cell r="H3687">
            <v>0</v>
          </cell>
          <cell r="I3687">
            <v>0</v>
          </cell>
          <cell r="J3687">
            <v>0</v>
          </cell>
          <cell r="K3687">
            <v>34075</v>
          </cell>
        </row>
        <row r="3688">
          <cell r="F3688">
            <v>0</v>
          </cell>
          <cell r="G3688">
            <v>0</v>
          </cell>
          <cell r="H3688">
            <v>0</v>
          </cell>
          <cell r="I3688">
            <v>0</v>
          </cell>
          <cell r="J3688">
            <v>0</v>
          </cell>
          <cell r="K3688">
            <v>47565</v>
          </cell>
        </row>
        <row r="3689">
          <cell r="F3689">
            <v>0</v>
          </cell>
          <cell r="G3689">
            <v>0</v>
          </cell>
          <cell r="H3689">
            <v>0</v>
          </cell>
          <cell r="I3689">
            <v>0</v>
          </cell>
          <cell r="J3689">
            <v>0</v>
          </cell>
          <cell r="K3689">
            <v>569</v>
          </cell>
        </row>
        <row r="3690">
          <cell r="F3690">
            <v>0</v>
          </cell>
          <cell r="G3690">
            <v>0</v>
          </cell>
          <cell r="H3690">
            <v>0</v>
          </cell>
          <cell r="I3690">
            <v>0</v>
          </cell>
          <cell r="J3690">
            <v>0</v>
          </cell>
          <cell r="K3690">
            <v>52885</v>
          </cell>
        </row>
        <row r="3691">
          <cell r="F3691">
            <v>0</v>
          </cell>
          <cell r="G3691">
            <v>0</v>
          </cell>
          <cell r="H3691">
            <v>0</v>
          </cell>
          <cell r="I3691">
            <v>0</v>
          </cell>
          <cell r="J3691">
            <v>0</v>
          </cell>
          <cell r="K3691">
            <v>15028</v>
          </cell>
        </row>
        <row r="3692">
          <cell r="F3692">
            <v>0</v>
          </cell>
          <cell r="G3692">
            <v>0</v>
          </cell>
          <cell r="H3692">
            <v>0</v>
          </cell>
          <cell r="I3692">
            <v>0</v>
          </cell>
          <cell r="J3692">
            <v>0</v>
          </cell>
          <cell r="K3692">
            <v>35207</v>
          </cell>
        </row>
        <row r="3693">
          <cell r="F3693">
            <v>0</v>
          </cell>
          <cell r="G3693">
            <v>0</v>
          </cell>
          <cell r="H3693">
            <v>0</v>
          </cell>
          <cell r="I3693">
            <v>0</v>
          </cell>
          <cell r="J3693">
            <v>0</v>
          </cell>
          <cell r="K3693">
            <v>399</v>
          </cell>
        </row>
        <row r="3694">
          <cell r="F3694">
            <v>0</v>
          </cell>
          <cell r="G3694">
            <v>0</v>
          </cell>
          <cell r="H3694">
            <v>0</v>
          </cell>
          <cell r="I3694">
            <v>0</v>
          </cell>
          <cell r="J3694">
            <v>0</v>
          </cell>
          <cell r="K3694">
            <v>1312</v>
          </cell>
        </row>
        <row r="3695">
          <cell r="F3695">
            <v>0</v>
          </cell>
          <cell r="G3695">
            <v>0</v>
          </cell>
          <cell r="H3695">
            <v>0</v>
          </cell>
          <cell r="I3695">
            <v>0</v>
          </cell>
          <cell r="J3695">
            <v>0</v>
          </cell>
          <cell r="K3695">
            <v>12541</v>
          </cell>
        </row>
        <row r="3696">
          <cell r="F3696">
            <v>0</v>
          </cell>
          <cell r="G3696">
            <v>0</v>
          </cell>
          <cell r="H3696">
            <v>0</v>
          </cell>
          <cell r="I3696">
            <v>0</v>
          </cell>
          <cell r="J3696">
            <v>0</v>
          </cell>
          <cell r="K3696">
            <v>3420</v>
          </cell>
        </row>
        <row r="3697">
          <cell r="F3697">
            <v>0</v>
          </cell>
          <cell r="G3697">
            <v>0</v>
          </cell>
          <cell r="H3697">
            <v>0</v>
          </cell>
          <cell r="I3697">
            <v>0</v>
          </cell>
          <cell r="J3697">
            <v>0</v>
          </cell>
          <cell r="K3697">
            <v>4850</v>
          </cell>
        </row>
        <row r="3698">
          <cell r="F3698">
            <v>0</v>
          </cell>
          <cell r="G3698">
            <v>0</v>
          </cell>
          <cell r="H3698">
            <v>0</v>
          </cell>
          <cell r="I3698">
            <v>0</v>
          </cell>
          <cell r="J3698">
            <v>0</v>
          </cell>
          <cell r="K3698">
            <v>801</v>
          </cell>
        </row>
        <row r="3699">
          <cell r="F3699">
            <v>0</v>
          </cell>
          <cell r="G3699">
            <v>0</v>
          </cell>
          <cell r="H3699">
            <v>0</v>
          </cell>
          <cell r="I3699">
            <v>0</v>
          </cell>
          <cell r="J3699">
            <v>0</v>
          </cell>
          <cell r="K3699">
            <v>15973</v>
          </cell>
        </row>
        <row r="3700">
          <cell r="F3700">
            <v>0</v>
          </cell>
          <cell r="G3700">
            <v>0</v>
          </cell>
          <cell r="H3700">
            <v>0</v>
          </cell>
          <cell r="I3700">
            <v>0</v>
          </cell>
          <cell r="J3700">
            <v>0</v>
          </cell>
          <cell r="K3700">
            <v>60402</v>
          </cell>
        </row>
        <row r="3701">
          <cell r="F3701">
            <v>0</v>
          </cell>
          <cell r="G3701">
            <v>0</v>
          </cell>
          <cell r="H3701">
            <v>0</v>
          </cell>
          <cell r="I3701">
            <v>0</v>
          </cell>
          <cell r="J3701">
            <v>0</v>
          </cell>
          <cell r="K3701">
            <v>21963</v>
          </cell>
        </row>
        <row r="3702">
          <cell r="F3702">
            <v>0</v>
          </cell>
          <cell r="G3702">
            <v>0</v>
          </cell>
          <cell r="H3702">
            <v>0</v>
          </cell>
          <cell r="I3702">
            <v>0</v>
          </cell>
          <cell r="J3702">
            <v>0</v>
          </cell>
          <cell r="K3702">
            <v>12530</v>
          </cell>
        </row>
        <row r="3703">
          <cell r="F3703">
            <v>0</v>
          </cell>
          <cell r="G3703">
            <v>0</v>
          </cell>
          <cell r="H3703">
            <v>0</v>
          </cell>
          <cell r="I3703">
            <v>0</v>
          </cell>
          <cell r="J3703">
            <v>0</v>
          </cell>
          <cell r="K3703">
            <v>3569</v>
          </cell>
        </row>
        <row r="3704">
          <cell r="F3704">
            <v>0</v>
          </cell>
          <cell r="G3704">
            <v>0</v>
          </cell>
          <cell r="H3704">
            <v>0</v>
          </cell>
          <cell r="I3704">
            <v>0</v>
          </cell>
          <cell r="J3704">
            <v>0</v>
          </cell>
          <cell r="K3704">
            <v>3286</v>
          </cell>
        </row>
        <row r="3705">
          <cell r="F3705">
            <v>0</v>
          </cell>
          <cell r="G3705">
            <v>0</v>
          </cell>
          <cell r="H3705">
            <v>0</v>
          </cell>
          <cell r="I3705">
            <v>0</v>
          </cell>
          <cell r="J3705">
            <v>0</v>
          </cell>
          <cell r="K3705">
            <v>1790</v>
          </cell>
        </row>
        <row r="3706">
          <cell r="F3706">
            <v>0</v>
          </cell>
          <cell r="G3706">
            <v>0</v>
          </cell>
          <cell r="H3706">
            <v>0</v>
          </cell>
          <cell r="I3706">
            <v>0</v>
          </cell>
          <cell r="J3706">
            <v>0</v>
          </cell>
          <cell r="K3706">
            <v>13503</v>
          </cell>
        </row>
        <row r="3707">
          <cell r="F3707">
            <v>0</v>
          </cell>
          <cell r="G3707">
            <v>0</v>
          </cell>
          <cell r="H3707">
            <v>0</v>
          </cell>
          <cell r="I3707">
            <v>0</v>
          </cell>
          <cell r="J3707">
            <v>0</v>
          </cell>
          <cell r="K3707">
            <v>387801</v>
          </cell>
        </row>
        <row r="3708">
          <cell r="F3708">
            <v>0</v>
          </cell>
          <cell r="G3708">
            <v>0</v>
          </cell>
          <cell r="H3708">
            <v>0</v>
          </cell>
          <cell r="I3708">
            <v>0</v>
          </cell>
          <cell r="J3708">
            <v>0</v>
          </cell>
          <cell r="K3708">
            <v>17244</v>
          </cell>
        </row>
        <row r="3709">
          <cell r="F3709">
            <v>0</v>
          </cell>
          <cell r="G3709">
            <v>0</v>
          </cell>
          <cell r="H3709">
            <v>0</v>
          </cell>
          <cell r="I3709">
            <v>0</v>
          </cell>
          <cell r="J3709">
            <v>0</v>
          </cell>
          <cell r="K3709">
            <v>239</v>
          </cell>
        </row>
        <row r="3710">
          <cell r="F3710">
            <v>0</v>
          </cell>
          <cell r="G3710">
            <v>0</v>
          </cell>
          <cell r="H3710">
            <v>0</v>
          </cell>
          <cell r="I3710">
            <v>0</v>
          </cell>
          <cell r="J3710">
            <v>0</v>
          </cell>
          <cell r="K3710">
            <v>2314</v>
          </cell>
        </row>
        <row r="3711">
          <cell r="F3711">
            <v>0</v>
          </cell>
          <cell r="G3711">
            <v>0</v>
          </cell>
          <cell r="H3711">
            <v>0</v>
          </cell>
          <cell r="I3711">
            <v>0</v>
          </cell>
          <cell r="J3711">
            <v>0</v>
          </cell>
          <cell r="K3711">
            <v>7074</v>
          </cell>
        </row>
        <row r="3712">
          <cell r="F3712">
            <v>0</v>
          </cell>
          <cell r="G3712">
            <v>0</v>
          </cell>
          <cell r="H3712">
            <v>0</v>
          </cell>
          <cell r="I3712">
            <v>0</v>
          </cell>
          <cell r="J3712">
            <v>0</v>
          </cell>
          <cell r="K3712">
            <v>2957</v>
          </cell>
        </row>
        <row r="3713">
          <cell r="F3713">
            <v>0</v>
          </cell>
          <cell r="G3713">
            <v>0</v>
          </cell>
          <cell r="H3713">
            <v>0</v>
          </cell>
          <cell r="I3713">
            <v>0</v>
          </cell>
          <cell r="J3713">
            <v>0</v>
          </cell>
          <cell r="K3713">
            <v>883</v>
          </cell>
        </row>
        <row r="3714">
          <cell r="F3714">
            <v>0</v>
          </cell>
          <cell r="G3714">
            <v>0</v>
          </cell>
          <cell r="H3714">
            <v>0</v>
          </cell>
          <cell r="I3714">
            <v>0</v>
          </cell>
          <cell r="J3714">
            <v>0</v>
          </cell>
          <cell r="K3714">
            <v>57876</v>
          </cell>
        </row>
        <row r="3715">
          <cell r="F3715">
            <v>0</v>
          </cell>
          <cell r="G3715">
            <v>0</v>
          </cell>
          <cell r="H3715">
            <v>0</v>
          </cell>
          <cell r="I3715">
            <v>0</v>
          </cell>
          <cell r="J3715">
            <v>0</v>
          </cell>
          <cell r="K3715">
            <v>20142</v>
          </cell>
        </row>
        <row r="3716">
          <cell r="F3716">
            <v>0</v>
          </cell>
          <cell r="G3716">
            <v>0</v>
          </cell>
          <cell r="H3716">
            <v>0</v>
          </cell>
          <cell r="I3716">
            <v>0</v>
          </cell>
          <cell r="J3716">
            <v>0</v>
          </cell>
          <cell r="K3716">
            <v>5387</v>
          </cell>
        </row>
        <row r="3717">
          <cell r="F3717">
            <v>0</v>
          </cell>
          <cell r="G3717">
            <v>0</v>
          </cell>
          <cell r="H3717">
            <v>0</v>
          </cell>
          <cell r="I3717">
            <v>0</v>
          </cell>
          <cell r="J3717">
            <v>0</v>
          </cell>
          <cell r="K3717">
            <v>58705</v>
          </cell>
        </row>
        <row r="3718">
          <cell r="F3718">
            <v>0</v>
          </cell>
          <cell r="G3718">
            <v>0</v>
          </cell>
          <cell r="H3718">
            <v>0</v>
          </cell>
          <cell r="I3718">
            <v>0</v>
          </cell>
          <cell r="J3718">
            <v>0</v>
          </cell>
          <cell r="K3718">
            <v>11318</v>
          </cell>
        </row>
        <row r="3719">
          <cell r="F3719">
            <v>0</v>
          </cell>
          <cell r="G3719">
            <v>0</v>
          </cell>
          <cell r="H3719">
            <v>0</v>
          </cell>
          <cell r="I3719">
            <v>0</v>
          </cell>
          <cell r="J3719">
            <v>0</v>
          </cell>
          <cell r="K3719">
            <v>107</v>
          </cell>
        </row>
        <row r="3720">
          <cell r="F3720">
            <v>0</v>
          </cell>
          <cell r="G3720">
            <v>0</v>
          </cell>
          <cell r="H3720">
            <v>0</v>
          </cell>
          <cell r="I3720">
            <v>0</v>
          </cell>
          <cell r="J3720">
            <v>0</v>
          </cell>
          <cell r="K3720">
            <v>0</v>
          </cell>
        </row>
        <row r="3721">
          <cell r="F3721">
            <v>0</v>
          </cell>
          <cell r="G3721">
            <v>0</v>
          </cell>
          <cell r="H3721">
            <v>0</v>
          </cell>
          <cell r="I3721">
            <v>0</v>
          </cell>
          <cell r="J3721">
            <v>0</v>
          </cell>
          <cell r="K3721">
            <v>0</v>
          </cell>
        </row>
        <row r="3722">
          <cell r="F3722">
            <v>0</v>
          </cell>
          <cell r="G3722">
            <v>0</v>
          </cell>
          <cell r="H3722">
            <v>0</v>
          </cell>
          <cell r="I3722">
            <v>0</v>
          </cell>
          <cell r="J3722">
            <v>0</v>
          </cell>
          <cell r="K3722">
            <v>0</v>
          </cell>
        </row>
        <row r="3723">
          <cell r="F3723">
            <v>0</v>
          </cell>
          <cell r="G3723">
            <v>0</v>
          </cell>
          <cell r="H3723">
            <v>0</v>
          </cell>
          <cell r="I3723">
            <v>0</v>
          </cell>
          <cell r="J3723">
            <v>0</v>
          </cell>
          <cell r="K3723">
            <v>0</v>
          </cell>
        </row>
        <row r="3724">
          <cell r="F3724">
            <v>0</v>
          </cell>
          <cell r="G3724">
            <v>0</v>
          </cell>
          <cell r="H3724">
            <v>0</v>
          </cell>
          <cell r="I3724">
            <v>0</v>
          </cell>
          <cell r="J3724">
            <v>0</v>
          </cell>
          <cell r="K3724">
            <v>0</v>
          </cell>
        </row>
        <row r="3725">
          <cell r="F3725">
            <v>0</v>
          </cell>
          <cell r="G3725">
            <v>0</v>
          </cell>
          <cell r="H3725">
            <v>0</v>
          </cell>
          <cell r="I3725">
            <v>0</v>
          </cell>
          <cell r="J3725">
            <v>0</v>
          </cell>
          <cell r="K3725">
            <v>0</v>
          </cell>
        </row>
        <row r="3726">
          <cell r="F3726">
            <v>0</v>
          </cell>
          <cell r="G3726">
            <v>0</v>
          </cell>
          <cell r="H3726">
            <v>0</v>
          </cell>
          <cell r="I3726">
            <v>0</v>
          </cell>
          <cell r="J3726">
            <v>0</v>
          </cell>
          <cell r="K3726">
            <v>0</v>
          </cell>
        </row>
        <row r="3727">
          <cell r="F3727">
            <v>0</v>
          </cell>
          <cell r="G3727">
            <v>0</v>
          </cell>
          <cell r="H3727">
            <v>0</v>
          </cell>
          <cell r="I3727">
            <v>0</v>
          </cell>
          <cell r="J3727">
            <v>0</v>
          </cell>
          <cell r="K3727">
            <v>0</v>
          </cell>
        </row>
        <row r="3728">
          <cell r="F3728">
            <v>0</v>
          </cell>
          <cell r="G3728">
            <v>0</v>
          </cell>
          <cell r="H3728">
            <v>0</v>
          </cell>
          <cell r="I3728">
            <v>0</v>
          </cell>
          <cell r="J3728">
            <v>0</v>
          </cell>
          <cell r="K3728">
            <v>0</v>
          </cell>
        </row>
        <row r="3729">
          <cell r="F3729">
            <v>0</v>
          </cell>
          <cell r="G3729">
            <v>0</v>
          </cell>
          <cell r="H3729">
            <v>0</v>
          </cell>
          <cell r="I3729">
            <v>0</v>
          </cell>
          <cell r="J3729">
            <v>0</v>
          </cell>
          <cell r="K3729">
            <v>0</v>
          </cell>
        </row>
        <row r="3730">
          <cell r="F3730">
            <v>0</v>
          </cell>
          <cell r="G3730">
            <v>0</v>
          </cell>
          <cell r="H3730">
            <v>0</v>
          </cell>
          <cell r="I3730">
            <v>0</v>
          </cell>
          <cell r="J3730">
            <v>0</v>
          </cell>
          <cell r="K3730">
            <v>0</v>
          </cell>
        </row>
        <row r="3731">
          <cell r="F3731">
            <v>0</v>
          </cell>
          <cell r="G3731">
            <v>0</v>
          </cell>
          <cell r="H3731">
            <v>0</v>
          </cell>
          <cell r="I3731">
            <v>0</v>
          </cell>
          <cell r="J3731">
            <v>0</v>
          </cell>
          <cell r="K3731">
            <v>0</v>
          </cell>
        </row>
        <row r="3732">
          <cell r="F3732">
            <v>0</v>
          </cell>
          <cell r="G3732">
            <v>0</v>
          </cell>
          <cell r="H3732">
            <v>0</v>
          </cell>
          <cell r="I3732">
            <v>0</v>
          </cell>
          <cell r="J3732">
            <v>0</v>
          </cell>
          <cell r="K3732">
            <v>0</v>
          </cell>
        </row>
        <row r="3733">
          <cell r="F3733">
            <v>0</v>
          </cell>
          <cell r="G3733">
            <v>0</v>
          </cell>
          <cell r="H3733">
            <v>0</v>
          </cell>
          <cell r="I3733">
            <v>0</v>
          </cell>
          <cell r="J3733">
            <v>0</v>
          </cell>
          <cell r="K3733">
            <v>0</v>
          </cell>
        </row>
        <row r="3734">
          <cell r="F3734">
            <v>0</v>
          </cell>
          <cell r="G3734">
            <v>0</v>
          </cell>
          <cell r="H3734">
            <v>0</v>
          </cell>
          <cell r="I3734">
            <v>0</v>
          </cell>
          <cell r="J3734">
            <v>0</v>
          </cell>
          <cell r="K3734">
            <v>0</v>
          </cell>
        </row>
        <row r="3735">
          <cell r="F3735">
            <v>0</v>
          </cell>
          <cell r="G3735">
            <v>0</v>
          </cell>
          <cell r="H3735">
            <v>0</v>
          </cell>
          <cell r="I3735">
            <v>0</v>
          </cell>
          <cell r="J3735">
            <v>0</v>
          </cell>
          <cell r="K3735">
            <v>0</v>
          </cell>
        </row>
        <row r="3736">
          <cell r="F3736">
            <v>0</v>
          </cell>
          <cell r="G3736">
            <v>0</v>
          </cell>
          <cell r="H3736">
            <v>0</v>
          </cell>
          <cell r="I3736">
            <v>0</v>
          </cell>
          <cell r="J3736">
            <v>0</v>
          </cell>
          <cell r="K3736">
            <v>0</v>
          </cell>
        </row>
        <row r="3737">
          <cell r="F3737">
            <v>0</v>
          </cell>
          <cell r="G3737">
            <v>0</v>
          </cell>
          <cell r="H3737">
            <v>0</v>
          </cell>
          <cell r="I3737">
            <v>0</v>
          </cell>
          <cell r="J3737">
            <v>0</v>
          </cell>
          <cell r="K3737">
            <v>0</v>
          </cell>
        </row>
        <row r="3738">
          <cell r="F3738">
            <v>0</v>
          </cell>
          <cell r="G3738">
            <v>0</v>
          </cell>
          <cell r="H3738">
            <v>0</v>
          </cell>
          <cell r="I3738">
            <v>0</v>
          </cell>
          <cell r="J3738">
            <v>0</v>
          </cell>
          <cell r="K3738">
            <v>0</v>
          </cell>
        </row>
        <row r="3739">
          <cell r="F3739">
            <v>0</v>
          </cell>
          <cell r="G3739">
            <v>0</v>
          </cell>
          <cell r="H3739">
            <v>0</v>
          </cell>
          <cell r="I3739">
            <v>0</v>
          </cell>
          <cell r="J3739">
            <v>0</v>
          </cell>
          <cell r="K3739">
            <v>18</v>
          </cell>
        </row>
        <row r="3740">
          <cell r="F3740">
            <v>0</v>
          </cell>
          <cell r="G3740">
            <v>0</v>
          </cell>
          <cell r="H3740">
            <v>0</v>
          </cell>
          <cell r="I3740">
            <v>0</v>
          </cell>
          <cell r="J3740">
            <v>0</v>
          </cell>
          <cell r="K3740">
            <v>4</v>
          </cell>
        </row>
        <row r="3741">
          <cell r="F3741">
            <v>0</v>
          </cell>
          <cell r="G3741">
            <v>0</v>
          </cell>
          <cell r="H3741">
            <v>0</v>
          </cell>
          <cell r="I3741">
            <v>0</v>
          </cell>
          <cell r="J3741">
            <v>0</v>
          </cell>
          <cell r="K3741">
            <v>25</v>
          </cell>
        </row>
        <row r="3742">
          <cell r="F3742">
            <v>0</v>
          </cell>
          <cell r="G3742">
            <v>0</v>
          </cell>
          <cell r="H3742">
            <v>0</v>
          </cell>
          <cell r="I3742">
            <v>0</v>
          </cell>
          <cell r="J3742">
            <v>0</v>
          </cell>
          <cell r="K3742">
            <v>7</v>
          </cell>
        </row>
        <row r="3743">
          <cell r="F3743">
            <v>0</v>
          </cell>
          <cell r="G3743">
            <v>0</v>
          </cell>
          <cell r="H3743">
            <v>0</v>
          </cell>
          <cell r="I3743">
            <v>0</v>
          </cell>
          <cell r="J3743">
            <v>0</v>
          </cell>
          <cell r="K3743">
            <v>12</v>
          </cell>
        </row>
        <row r="3744">
          <cell r="F3744">
            <v>0</v>
          </cell>
          <cell r="G3744">
            <v>0</v>
          </cell>
          <cell r="H3744">
            <v>0</v>
          </cell>
          <cell r="I3744">
            <v>0</v>
          </cell>
          <cell r="J3744">
            <v>0</v>
          </cell>
          <cell r="K3744">
            <v>1318</v>
          </cell>
        </row>
        <row r="3745">
          <cell r="F3745">
            <v>0</v>
          </cell>
          <cell r="G3745">
            <v>0</v>
          </cell>
          <cell r="H3745">
            <v>0</v>
          </cell>
          <cell r="I3745">
            <v>0</v>
          </cell>
          <cell r="J3745">
            <v>0</v>
          </cell>
          <cell r="K3745">
            <v>264</v>
          </cell>
        </row>
        <row r="3746">
          <cell r="F3746">
            <v>0</v>
          </cell>
          <cell r="G3746">
            <v>0</v>
          </cell>
          <cell r="H3746">
            <v>0</v>
          </cell>
          <cell r="I3746">
            <v>0</v>
          </cell>
          <cell r="J3746">
            <v>0</v>
          </cell>
          <cell r="K3746">
            <v>39</v>
          </cell>
        </row>
        <row r="3747">
          <cell r="F3747">
            <v>0</v>
          </cell>
          <cell r="G3747">
            <v>0</v>
          </cell>
          <cell r="H3747">
            <v>0</v>
          </cell>
          <cell r="I3747">
            <v>0</v>
          </cell>
          <cell r="J3747">
            <v>0</v>
          </cell>
          <cell r="K3747">
            <v>415</v>
          </cell>
        </row>
        <row r="3748">
          <cell r="F3748">
            <v>0</v>
          </cell>
          <cell r="G3748">
            <v>0</v>
          </cell>
          <cell r="H3748">
            <v>0</v>
          </cell>
          <cell r="I3748">
            <v>0</v>
          </cell>
          <cell r="J3748">
            <v>0</v>
          </cell>
          <cell r="K3748">
            <v>47</v>
          </cell>
        </row>
        <row r="3749">
          <cell r="F3749">
            <v>0</v>
          </cell>
          <cell r="G3749">
            <v>0</v>
          </cell>
          <cell r="H3749">
            <v>0</v>
          </cell>
          <cell r="I3749">
            <v>0</v>
          </cell>
          <cell r="J3749">
            <v>0</v>
          </cell>
          <cell r="K3749">
            <v>365</v>
          </cell>
        </row>
        <row r="3750">
          <cell r="F3750">
            <v>0</v>
          </cell>
          <cell r="G3750">
            <v>0</v>
          </cell>
          <cell r="H3750">
            <v>0</v>
          </cell>
          <cell r="I3750">
            <v>0</v>
          </cell>
          <cell r="J3750">
            <v>0</v>
          </cell>
          <cell r="K3750">
            <v>75</v>
          </cell>
        </row>
        <row r="3751">
          <cell r="F3751">
            <v>0</v>
          </cell>
          <cell r="G3751">
            <v>0</v>
          </cell>
          <cell r="H3751">
            <v>0</v>
          </cell>
          <cell r="I3751">
            <v>0</v>
          </cell>
          <cell r="J3751">
            <v>0</v>
          </cell>
          <cell r="K3751">
            <v>1664</v>
          </cell>
        </row>
        <row r="3752">
          <cell r="F3752">
            <v>0</v>
          </cell>
          <cell r="G3752">
            <v>0</v>
          </cell>
          <cell r="H3752">
            <v>0</v>
          </cell>
          <cell r="I3752">
            <v>0</v>
          </cell>
          <cell r="J3752">
            <v>0</v>
          </cell>
          <cell r="K3752">
            <v>-88</v>
          </cell>
        </row>
        <row r="3753">
          <cell r="F3753">
            <v>0</v>
          </cell>
          <cell r="G3753">
            <v>0</v>
          </cell>
          <cell r="H3753">
            <v>0</v>
          </cell>
          <cell r="I3753">
            <v>0</v>
          </cell>
          <cell r="J3753">
            <v>0</v>
          </cell>
          <cell r="K3753">
            <v>433</v>
          </cell>
        </row>
        <row r="3754">
          <cell r="F3754">
            <v>0</v>
          </cell>
          <cell r="G3754">
            <v>0</v>
          </cell>
          <cell r="H3754">
            <v>0</v>
          </cell>
          <cell r="I3754">
            <v>0</v>
          </cell>
          <cell r="J3754">
            <v>0</v>
          </cell>
          <cell r="K3754">
            <v>97</v>
          </cell>
        </row>
        <row r="3755">
          <cell r="F3755">
            <v>0</v>
          </cell>
          <cell r="G3755">
            <v>0</v>
          </cell>
          <cell r="H3755">
            <v>0</v>
          </cell>
          <cell r="I3755">
            <v>0</v>
          </cell>
          <cell r="J3755">
            <v>0</v>
          </cell>
          <cell r="K3755">
            <v>3859</v>
          </cell>
        </row>
        <row r="3756">
          <cell r="F3756">
            <v>0</v>
          </cell>
          <cell r="G3756">
            <v>0</v>
          </cell>
          <cell r="H3756">
            <v>0</v>
          </cell>
          <cell r="I3756">
            <v>0</v>
          </cell>
          <cell r="J3756">
            <v>0</v>
          </cell>
          <cell r="K3756">
            <v>12742</v>
          </cell>
        </row>
        <row r="3757">
          <cell r="F3757">
            <v>0</v>
          </cell>
          <cell r="G3757">
            <v>0</v>
          </cell>
          <cell r="H3757">
            <v>0</v>
          </cell>
          <cell r="I3757">
            <v>0</v>
          </cell>
          <cell r="J3757">
            <v>0</v>
          </cell>
          <cell r="K3757">
            <v>470</v>
          </cell>
        </row>
        <row r="3758">
          <cell r="F3758">
            <v>0</v>
          </cell>
          <cell r="G3758">
            <v>0</v>
          </cell>
          <cell r="H3758">
            <v>0</v>
          </cell>
          <cell r="I3758">
            <v>0</v>
          </cell>
          <cell r="J3758">
            <v>0</v>
          </cell>
          <cell r="K3758">
            <v>1478</v>
          </cell>
        </row>
        <row r="3759">
          <cell r="F3759">
            <v>0</v>
          </cell>
          <cell r="G3759">
            <v>0</v>
          </cell>
          <cell r="H3759">
            <v>0</v>
          </cell>
          <cell r="I3759">
            <v>0</v>
          </cell>
          <cell r="J3759">
            <v>0</v>
          </cell>
          <cell r="K3759">
            <v>737</v>
          </cell>
        </row>
        <row r="3760">
          <cell r="F3760">
            <v>0</v>
          </cell>
          <cell r="G3760">
            <v>0</v>
          </cell>
          <cell r="H3760">
            <v>0</v>
          </cell>
          <cell r="I3760">
            <v>0</v>
          </cell>
          <cell r="J3760">
            <v>0</v>
          </cell>
          <cell r="K3760">
            <v>33</v>
          </cell>
        </row>
        <row r="3761">
          <cell r="F3761">
            <v>0</v>
          </cell>
          <cell r="G3761">
            <v>0</v>
          </cell>
          <cell r="H3761">
            <v>0</v>
          </cell>
          <cell r="I3761">
            <v>0</v>
          </cell>
          <cell r="J3761">
            <v>0</v>
          </cell>
          <cell r="K3761">
            <v>236</v>
          </cell>
        </row>
        <row r="3762">
          <cell r="F3762">
            <v>0</v>
          </cell>
          <cell r="G3762">
            <v>0</v>
          </cell>
          <cell r="H3762">
            <v>0</v>
          </cell>
          <cell r="I3762">
            <v>0</v>
          </cell>
          <cell r="J3762">
            <v>0</v>
          </cell>
          <cell r="K3762">
            <v>800</v>
          </cell>
        </row>
        <row r="3763">
          <cell r="F3763">
            <v>0</v>
          </cell>
          <cell r="G3763">
            <v>0</v>
          </cell>
          <cell r="H3763">
            <v>0</v>
          </cell>
          <cell r="I3763">
            <v>0</v>
          </cell>
          <cell r="J3763">
            <v>0</v>
          </cell>
          <cell r="K3763">
            <v>13</v>
          </cell>
        </row>
        <row r="3764">
          <cell r="F3764">
            <v>0</v>
          </cell>
          <cell r="G3764">
            <v>0</v>
          </cell>
          <cell r="H3764">
            <v>0</v>
          </cell>
          <cell r="I3764">
            <v>0</v>
          </cell>
          <cell r="J3764">
            <v>0</v>
          </cell>
          <cell r="K3764">
            <v>41</v>
          </cell>
        </row>
        <row r="3765">
          <cell r="F3765">
            <v>0</v>
          </cell>
          <cell r="G3765">
            <v>0</v>
          </cell>
          <cell r="H3765">
            <v>0</v>
          </cell>
          <cell r="I3765">
            <v>0</v>
          </cell>
          <cell r="J3765">
            <v>0</v>
          </cell>
          <cell r="K3765">
            <v>9</v>
          </cell>
        </row>
        <row r="3766">
          <cell r="F3766">
            <v>0</v>
          </cell>
          <cell r="G3766">
            <v>0</v>
          </cell>
          <cell r="H3766">
            <v>0</v>
          </cell>
          <cell r="I3766">
            <v>0</v>
          </cell>
          <cell r="J3766">
            <v>0</v>
          </cell>
          <cell r="K3766">
            <v>16</v>
          </cell>
        </row>
        <row r="3767">
          <cell r="F3767">
            <v>0</v>
          </cell>
          <cell r="G3767">
            <v>0</v>
          </cell>
          <cell r="H3767">
            <v>0</v>
          </cell>
          <cell r="I3767">
            <v>0</v>
          </cell>
          <cell r="J3767">
            <v>0</v>
          </cell>
          <cell r="K3767">
            <v>847</v>
          </cell>
        </row>
        <row r="3768">
          <cell r="F3768">
            <v>0</v>
          </cell>
          <cell r="G3768">
            <v>0</v>
          </cell>
          <cell r="H3768">
            <v>0</v>
          </cell>
          <cell r="I3768">
            <v>0</v>
          </cell>
          <cell r="J3768">
            <v>0</v>
          </cell>
          <cell r="K3768">
            <v>1237</v>
          </cell>
        </row>
        <row r="3769">
          <cell r="F3769">
            <v>0</v>
          </cell>
          <cell r="G3769">
            <v>0</v>
          </cell>
          <cell r="H3769">
            <v>0</v>
          </cell>
          <cell r="I3769">
            <v>0</v>
          </cell>
          <cell r="J3769">
            <v>0</v>
          </cell>
          <cell r="K3769">
            <v>15</v>
          </cell>
        </row>
        <row r="3770">
          <cell r="F3770">
            <v>0</v>
          </cell>
          <cell r="G3770">
            <v>0</v>
          </cell>
          <cell r="H3770">
            <v>0</v>
          </cell>
          <cell r="I3770">
            <v>0</v>
          </cell>
          <cell r="J3770">
            <v>0</v>
          </cell>
          <cell r="K3770">
            <v>1424</v>
          </cell>
        </row>
        <row r="3771">
          <cell r="F3771">
            <v>0</v>
          </cell>
          <cell r="G3771">
            <v>0</v>
          </cell>
          <cell r="H3771">
            <v>0</v>
          </cell>
          <cell r="I3771">
            <v>0</v>
          </cell>
          <cell r="J3771">
            <v>0</v>
          </cell>
          <cell r="K3771">
            <v>391</v>
          </cell>
        </row>
        <row r="3772">
          <cell r="F3772">
            <v>0</v>
          </cell>
          <cell r="G3772">
            <v>0</v>
          </cell>
          <cell r="H3772">
            <v>0</v>
          </cell>
          <cell r="I3772">
            <v>0</v>
          </cell>
          <cell r="J3772">
            <v>0</v>
          </cell>
          <cell r="K3772">
            <v>867</v>
          </cell>
        </row>
        <row r="3773">
          <cell r="F3773">
            <v>0</v>
          </cell>
          <cell r="G3773">
            <v>0</v>
          </cell>
          <cell r="H3773">
            <v>0</v>
          </cell>
          <cell r="I3773">
            <v>0</v>
          </cell>
          <cell r="J3773">
            <v>0</v>
          </cell>
          <cell r="K3773">
            <v>10</v>
          </cell>
        </row>
        <row r="3774">
          <cell r="F3774">
            <v>0</v>
          </cell>
          <cell r="G3774">
            <v>0</v>
          </cell>
          <cell r="H3774">
            <v>0</v>
          </cell>
          <cell r="I3774">
            <v>0</v>
          </cell>
          <cell r="J3774">
            <v>0</v>
          </cell>
          <cell r="K3774">
            <v>34</v>
          </cell>
        </row>
        <row r="3775">
          <cell r="F3775">
            <v>0</v>
          </cell>
          <cell r="G3775">
            <v>0</v>
          </cell>
          <cell r="H3775">
            <v>0</v>
          </cell>
          <cell r="I3775">
            <v>0</v>
          </cell>
          <cell r="J3775">
            <v>0</v>
          </cell>
          <cell r="K3775">
            <v>326</v>
          </cell>
        </row>
        <row r="3776">
          <cell r="F3776">
            <v>0</v>
          </cell>
          <cell r="G3776">
            <v>0</v>
          </cell>
          <cell r="H3776">
            <v>0</v>
          </cell>
          <cell r="I3776">
            <v>0</v>
          </cell>
          <cell r="J3776">
            <v>0</v>
          </cell>
          <cell r="K3776">
            <v>89</v>
          </cell>
        </row>
        <row r="3777">
          <cell r="F3777">
            <v>0</v>
          </cell>
          <cell r="G3777">
            <v>0</v>
          </cell>
          <cell r="H3777">
            <v>0</v>
          </cell>
          <cell r="I3777">
            <v>0</v>
          </cell>
          <cell r="J3777">
            <v>0</v>
          </cell>
          <cell r="K3777">
            <v>126</v>
          </cell>
        </row>
        <row r="3778">
          <cell r="F3778">
            <v>0</v>
          </cell>
          <cell r="G3778">
            <v>0</v>
          </cell>
          <cell r="H3778">
            <v>0</v>
          </cell>
          <cell r="I3778">
            <v>0</v>
          </cell>
          <cell r="J3778">
            <v>0</v>
          </cell>
          <cell r="K3778">
            <v>104</v>
          </cell>
        </row>
        <row r="3779">
          <cell r="F3779">
            <v>0</v>
          </cell>
          <cell r="G3779">
            <v>0</v>
          </cell>
          <cell r="H3779">
            <v>0</v>
          </cell>
          <cell r="I3779">
            <v>0</v>
          </cell>
          <cell r="J3779">
            <v>0</v>
          </cell>
          <cell r="K3779">
            <v>149</v>
          </cell>
        </row>
        <row r="3780">
          <cell r="F3780">
            <v>0</v>
          </cell>
          <cell r="G3780">
            <v>0</v>
          </cell>
          <cell r="H3780">
            <v>0</v>
          </cell>
          <cell r="I3780">
            <v>0</v>
          </cell>
          <cell r="J3780">
            <v>0</v>
          </cell>
          <cell r="K3780">
            <v>7852</v>
          </cell>
        </row>
        <row r="3781">
          <cell r="F3781">
            <v>0</v>
          </cell>
          <cell r="G3781">
            <v>0</v>
          </cell>
          <cell r="H3781">
            <v>0</v>
          </cell>
          <cell r="I3781">
            <v>0</v>
          </cell>
          <cell r="J3781">
            <v>0</v>
          </cell>
          <cell r="K3781">
            <v>2855</v>
          </cell>
        </row>
        <row r="3782">
          <cell r="F3782">
            <v>0</v>
          </cell>
          <cell r="G3782">
            <v>0</v>
          </cell>
          <cell r="H3782">
            <v>0</v>
          </cell>
          <cell r="I3782">
            <v>0</v>
          </cell>
          <cell r="J3782">
            <v>0</v>
          </cell>
          <cell r="K3782">
            <v>1629</v>
          </cell>
        </row>
        <row r="3783">
          <cell r="F3783">
            <v>0</v>
          </cell>
          <cell r="G3783">
            <v>0</v>
          </cell>
          <cell r="H3783">
            <v>0</v>
          </cell>
          <cell r="I3783">
            <v>0</v>
          </cell>
          <cell r="J3783">
            <v>0</v>
          </cell>
          <cell r="K3783">
            <v>464</v>
          </cell>
        </row>
        <row r="3784">
          <cell r="F3784">
            <v>0</v>
          </cell>
          <cell r="G3784">
            <v>0</v>
          </cell>
          <cell r="H3784">
            <v>0</v>
          </cell>
          <cell r="I3784">
            <v>0</v>
          </cell>
          <cell r="J3784">
            <v>0</v>
          </cell>
          <cell r="K3784">
            <v>427</v>
          </cell>
        </row>
        <row r="3785">
          <cell r="F3785">
            <v>0</v>
          </cell>
          <cell r="G3785">
            <v>0</v>
          </cell>
          <cell r="H3785">
            <v>0</v>
          </cell>
          <cell r="I3785">
            <v>0</v>
          </cell>
          <cell r="J3785">
            <v>0</v>
          </cell>
          <cell r="K3785">
            <v>233</v>
          </cell>
        </row>
        <row r="3786">
          <cell r="F3786">
            <v>0</v>
          </cell>
          <cell r="G3786">
            <v>0</v>
          </cell>
          <cell r="H3786">
            <v>0</v>
          </cell>
          <cell r="I3786">
            <v>0</v>
          </cell>
          <cell r="J3786">
            <v>0</v>
          </cell>
          <cell r="K3786">
            <v>1755</v>
          </cell>
        </row>
        <row r="3787">
          <cell r="F3787">
            <v>0</v>
          </cell>
          <cell r="G3787">
            <v>0</v>
          </cell>
          <cell r="H3787">
            <v>0</v>
          </cell>
          <cell r="I3787">
            <v>0</v>
          </cell>
          <cell r="J3787">
            <v>0</v>
          </cell>
          <cell r="K3787">
            <v>16119</v>
          </cell>
        </row>
        <row r="3788">
          <cell r="F3788">
            <v>0</v>
          </cell>
          <cell r="G3788">
            <v>0</v>
          </cell>
          <cell r="H3788">
            <v>0</v>
          </cell>
          <cell r="I3788">
            <v>0</v>
          </cell>
          <cell r="J3788">
            <v>0</v>
          </cell>
          <cell r="K3788">
            <v>36084</v>
          </cell>
        </row>
        <row r="3789">
          <cell r="F3789">
            <v>0</v>
          </cell>
          <cell r="G3789">
            <v>0</v>
          </cell>
          <cell r="H3789">
            <v>0</v>
          </cell>
          <cell r="I3789">
            <v>0</v>
          </cell>
          <cell r="J3789">
            <v>0</v>
          </cell>
          <cell r="K3789">
            <v>2242</v>
          </cell>
        </row>
        <row r="3790">
          <cell r="F3790">
            <v>0</v>
          </cell>
          <cell r="G3790">
            <v>0</v>
          </cell>
          <cell r="H3790">
            <v>0</v>
          </cell>
          <cell r="I3790">
            <v>0</v>
          </cell>
          <cell r="J3790">
            <v>0</v>
          </cell>
          <cell r="K3790">
            <v>31</v>
          </cell>
        </row>
        <row r="3791">
          <cell r="F3791">
            <v>0</v>
          </cell>
          <cell r="G3791">
            <v>0</v>
          </cell>
          <cell r="H3791">
            <v>0</v>
          </cell>
          <cell r="I3791">
            <v>0</v>
          </cell>
          <cell r="J3791">
            <v>0</v>
          </cell>
          <cell r="K3791">
            <v>301</v>
          </cell>
        </row>
        <row r="3792">
          <cell r="F3792">
            <v>0</v>
          </cell>
          <cell r="G3792">
            <v>0</v>
          </cell>
          <cell r="H3792">
            <v>0</v>
          </cell>
          <cell r="I3792">
            <v>0</v>
          </cell>
          <cell r="J3792">
            <v>0</v>
          </cell>
          <cell r="K3792">
            <v>920</v>
          </cell>
        </row>
        <row r="3793">
          <cell r="F3793">
            <v>0</v>
          </cell>
          <cell r="G3793">
            <v>0</v>
          </cell>
          <cell r="H3793">
            <v>0</v>
          </cell>
          <cell r="I3793">
            <v>0</v>
          </cell>
          <cell r="J3793">
            <v>0</v>
          </cell>
          <cell r="K3793">
            <v>384</v>
          </cell>
        </row>
        <row r="3794">
          <cell r="F3794">
            <v>0</v>
          </cell>
          <cell r="G3794">
            <v>0</v>
          </cell>
          <cell r="H3794">
            <v>0</v>
          </cell>
          <cell r="I3794">
            <v>0</v>
          </cell>
          <cell r="J3794">
            <v>0</v>
          </cell>
          <cell r="K3794">
            <v>115</v>
          </cell>
        </row>
        <row r="3795">
          <cell r="F3795">
            <v>0</v>
          </cell>
          <cell r="G3795">
            <v>0</v>
          </cell>
          <cell r="H3795">
            <v>0</v>
          </cell>
          <cell r="I3795">
            <v>0</v>
          </cell>
          <cell r="J3795">
            <v>0</v>
          </cell>
          <cell r="K3795">
            <v>7524</v>
          </cell>
        </row>
        <row r="3796">
          <cell r="F3796">
            <v>0</v>
          </cell>
          <cell r="G3796">
            <v>0</v>
          </cell>
          <cell r="H3796">
            <v>0</v>
          </cell>
          <cell r="I3796">
            <v>0</v>
          </cell>
          <cell r="J3796">
            <v>0</v>
          </cell>
          <cell r="K3796">
            <v>2611</v>
          </cell>
        </row>
        <row r="3797">
          <cell r="F3797">
            <v>0</v>
          </cell>
          <cell r="G3797">
            <v>0</v>
          </cell>
          <cell r="H3797">
            <v>0</v>
          </cell>
          <cell r="I3797">
            <v>0</v>
          </cell>
          <cell r="J3797">
            <v>0</v>
          </cell>
          <cell r="K3797">
            <v>700</v>
          </cell>
        </row>
        <row r="3798">
          <cell r="F3798">
            <v>0</v>
          </cell>
          <cell r="G3798">
            <v>0</v>
          </cell>
          <cell r="H3798">
            <v>0</v>
          </cell>
          <cell r="I3798">
            <v>0</v>
          </cell>
          <cell r="J3798">
            <v>0</v>
          </cell>
          <cell r="K3798">
            <v>7761</v>
          </cell>
        </row>
        <row r="3799">
          <cell r="F3799">
            <v>0</v>
          </cell>
          <cell r="G3799">
            <v>0</v>
          </cell>
          <cell r="H3799">
            <v>0</v>
          </cell>
          <cell r="I3799">
            <v>0</v>
          </cell>
          <cell r="J3799">
            <v>0</v>
          </cell>
          <cell r="K3799">
            <v>1471</v>
          </cell>
        </row>
        <row r="3800">
          <cell r="F3800">
            <v>0</v>
          </cell>
          <cell r="G3800">
            <v>0</v>
          </cell>
          <cell r="H3800">
            <v>0</v>
          </cell>
          <cell r="I3800">
            <v>0</v>
          </cell>
          <cell r="J3800">
            <v>0</v>
          </cell>
          <cell r="K3800">
            <v>14</v>
          </cell>
        </row>
        <row r="3801">
          <cell r="F3801">
            <v>0</v>
          </cell>
          <cell r="G3801">
            <v>0</v>
          </cell>
          <cell r="H3801">
            <v>0</v>
          </cell>
          <cell r="I3801">
            <v>0</v>
          </cell>
          <cell r="J3801">
            <v>0</v>
          </cell>
          <cell r="K3801">
            <v>480</v>
          </cell>
        </row>
        <row r="3802">
          <cell r="F3802">
            <v>0</v>
          </cell>
          <cell r="G3802">
            <v>0</v>
          </cell>
          <cell r="H3802">
            <v>0</v>
          </cell>
          <cell r="I3802">
            <v>0</v>
          </cell>
          <cell r="J3802">
            <v>0</v>
          </cell>
          <cell r="K3802">
            <v>730</v>
          </cell>
        </row>
        <row r="3803">
          <cell r="F3803">
            <v>0</v>
          </cell>
          <cell r="G3803">
            <v>0</v>
          </cell>
          <cell r="H3803">
            <v>0</v>
          </cell>
          <cell r="I3803">
            <v>0</v>
          </cell>
          <cell r="J3803">
            <v>0</v>
          </cell>
          <cell r="K3803">
            <v>36241</v>
          </cell>
        </row>
        <row r="3804">
          <cell r="F3804">
            <v>0</v>
          </cell>
          <cell r="G3804">
            <v>0</v>
          </cell>
          <cell r="H3804">
            <v>0</v>
          </cell>
          <cell r="I3804">
            <v>0</v>
          </cell>
          <cell r="J3804">
            <v>0</v>
          </cell>
          <cell r="K3804">
            <v>13178</v>
          </cell>
        </row>
        <row r="3805">
          <cell r="F3805">
            <v>0</v>
          </cell>
          <cell r="G3805">
            <v>0</v>
          </cell>
          <cell r="H3805">
            <v>0</v>
          </cell>
          <cell r="I3805">
            <v>0</v>
          </cell>
          <cell r="J3805">
            <v>0</v>
          </cell>
          <cell r="K3805">
            <v>7518</v>
          </cell>
        </row>
        <row r="3806">
          <cell r="F3806">
            <v>0</v>
          </cell>
          <cell r="G3806">
            <v>0</v>
          </cell>
          <cell r="H3806">
            <v>0</v>
          </cell>
          <cell r="I3806">
            <v>0</v>
          </cell>
          <cell r="J3806">
            <v>0</v>
          </cell>
          <cell r="K3806">
            <v>2141</v>
          </cell>
        </row>
        <row r="3807">
          <cell r="F3807">
            <v>0</v>
          </cell>
          <cell r="G3807">
            <v>0</v>
          </cell>
          <cell r="H3807">
            <v>0</v>
          </cell>
          <cell r="I3807">
            <v>0</v>
          </cell>
          <cell r="J3807">
            <v>0</v>
          </cell>
          <cell r="K3807">
            <v>1972</v>
          </cell>
        </row>
        <row r="3808">
          <cell r="F3808">
            <v>0</v>
          </cell>
          <cell r="G3808">
            <v>0</v>
          </cell>
          <cell r="H3808">
            <v>0</v>
          </cell>
          <cell r="I3808">
            <v>0</v>
          </cell>
          <cell r="J3808">
            <v>0</v>
          </cell>
          <cell r="K3808">
            <v>1074</v>
          </cell>
        </row>
        <row r="3809">
          <cell r="F3809">
            <v>0</v>
          </cell>
          <cell r="G3809">
            <v>0</v>
          </cell>
          <cell r="H3809">
            <v>0</v>
          </cell>
          <cell r="I3809">
            <v>0</v>
          </cell>
          <cell r="J3809">
            <v>0</v>
          </cell>
          <cell r="K3809">
            <v>8102</v>
          </cell>
        </row>
        <row r="3810">
          <cell r="F3810">
            <v>0</v>
          </cell>
          <cell r="G3810">
            <v>0</v>
          </cell>
          <cell r="H3810">
            <v>0</v>
          </cell>
          <cell r="I3810">
            <v>0</v>
          </cell>
          <cell r="J3810">
            <v>0</v>
          </cell>
          <cell r="K3810">
            <v>74397</v>
          </cell>
        </row>
        <row r="3811">
          <cell r="F3811">
            <v>0</v>
          </cell>
          <cell r="G3811">
            <v>0</v>
          </cell>
          <cell r="H3811">
            <v>0</v>
          </cell>
          <cell r="I3811">
            <v>0</v>
          </cell>
          <cell r="J3811">
            <v>0</v>
          </cell>
          <cell r="K3811">
            <v>167273</v>
          </cell>
        </row>
        <row r="3812">
          <cell r="F3812">
            <v>0</v>
          </cell>
          <cell r="G3812">
            <v>0</v>
          </cell>
          <cell r="H3812">
            <v>0</v>
          </cell>
          <cell r="I3812">
            <v>0</v>
          </cell>
          <cell r="J3812">
            <v>0</v>
          </cell>
          <cell r="K3812">
            <v>10346</v>
          </cell>
        </row>
        <row r="3813">
          <cell r="F3813">
            <v>0</v>
          </cell>
          <cell r="G3813">
            <v>0</v>
          </cell>
          <cell r="H3813">
            <v>0</v>
          </cell>
          <cell r="I3813">
            <v>0</v>
          </cell>
          <cell r="J3813">
            <v>0</v>
          </cell>
          <cell r="K3813">
            <v>144</v>
          </cell>
        </row>
        <row r="3814">
          <cell r="F3814">
            <v>0</v>
          </cell>
          <cell r="G3814">
            <v>0</v>
          </cell>
          <cell r="H3814">
            <v>0</v>
          </cell>
          <cell r="I3814">
            <v>0</v>
          </cell>
          <cell r="J3814">
            <v>0</v>
          </cell>
          <cell r="K3814">
            <v>1389</v>
          </cell>
        </row>
        <row r="3815">
          <cell r="F3815">
            <v>0</v>
          </cell>
          <cell r="G3815">
            <v>0</v>
          </cell>
          <cell r="H3815">
            <v>0</v>
          </cell>
          <cell r="I3815">
            <v>0</v>
          </cell>
          <cell r="J3815">
            <v>0</v>
          </cell>
          <cell r="K3815">
            <v>4244</v>
          </cell>
        </row>
        <row r="3816">
          <cell r="F3816">
            <v>0</v>
          </cell>
          <cell r="G3816">
            <v>0</v>
          </cell>
          <cell r="H3816">
            <v>0</v>
          </cell>
          <cell r="I3816">
            <v>0</v>
          </cell>
          <cell r="J3816">
            <v>0</v>
          </cell>
          <cell r="K3816">
            <v>1774</v>
          </cell>
        </row>
        <row r="3817">
          <cell r="F3817">
            <v>0</v>
          </cell>
          <cell r="G3817">
            <v>0</v>
          </cell>
          <cell r="H3817">
            <v>0</v>
          </cell>
          <cell r="I3817">
            <v>0</v>
          </cell>
          <cell r="J3817">
            <v>0</v>
          </cell>
          <cell r="K3817">
            <v>530</v>
          </cell>
        </row>
        <row r="3818">
          <cell r="F3818">
            <v>0</v>
          </cell>
          <cell r="G3818">
            <v>0</v>
          </cell>
          <cell r="H3818">
            <v>0</v>
          </cell>
          <cell r="I3818">
            <v>0</v>
          </cell>
          <cell r="J3818">
            <v>0</v>
          </cell>
          <cell r="K3818">
            <v>34726</v>
          </cell>
        </row>
        <row r="3819">
          <cell r="F3819">
            <v>0</v>
          </cell>
          <cell r="G3819">
            <v>0</v>
          </cell>
          <cell r="H3819">
            <v>0</v>
          </cell>
          <cell r="I3819">
            <v>0</v>
          </cell>
          <cell r="J3819">
            <v>0</v>
          </cell>
          <cell r="K3819">
            <v>12085</v>
          </cell>
        </row>
        <row r="3820">
          <cell r="F3820">
            <v>0</v>
          </cell>
          <cell r="G3820">
            <v>0</v>
          </cell>
          <cell r="H3820">
            <v>0</v>
          </cell>
          <cell r="I3820">
            <v>0</v>
          </cell>
          <cell r="J3820">
            <v>0</v>
          </cell>
          <cell r="K3820">
            <v>3232</v>
          </cell>
        </row>
        <row r="3821">
          <cell r="F3821">
            <v>0</v>
          </cell>
          <cell r="G3821">
            <v>0</v>
          </cell>
          <cell r="H3821">
            <v>0</v>
          </cell>
          <cell r="I3821">
            <v>0</v>
          </cell>
          <cell r="J3821">
            <v>0</v>
          </cell>
          <cell r="K3821">
            <v>35087</v>
          </cell>
        </row>
        <row r="3822">
          <cell r="F3822">
            <v>0</v>
          </cell>
          <cell r="G3822">
            <v>0</v>
          </cell>
          <cell r="H3822">
            <v>0</v>
          </cell>
          <cell r="I3822">
            <v>0</v>
          </cell>
          <cell r="J3822">
            <v>0</v>
          </cell>
          <cell r="K3822">
            <v>6791</v>
          </cell>
        </row>
        <row r="3823">
          <cell r="F3823">
            <v>0</v>
          </cell>
          <cell r="G3823">
            <v>0</v>
          </cell>
          <cell r="H3823">
            <v>0</v>
          </cell>
          <cell r="I3823">
            <v>0</v>
          </cell>
          <cell r="J3823">
            <v>0</v>
          </cell>
          <cell r="K3823">
            <v>64</v>
          </cell>
        </row>
        <row r="3824">
          <cell r="F3824">
            <v>0</v>
          </cell>
          <cell r="G3824">
            <v>0</v>
          </cell>
          <cell r="H3824">
            <v>0</v>
          </cell>
          <cell r="I3824">
            <v>0</v>
          </cell>
          <cell r="J3824">
            <v>0</v>
          </cell>
          <cell r="K3824">
            <v>0</v>
          </cell>
        </row>
        <row r="3825">
          <cell r="F3825">
            <v>0</v>
          </cell>
          <cell r="G3825">
            <v>0</v>
          </cell>
          <cell r="H3825">
            <v>0</v>
          </cell>
          <cell r="I3825">
            <v>0</v>
          </cell>
          <cell r="J3825">
            <v>0</v>
          </cell>
          <cell r="K3825">
            <v>0</v>
          </cell>
        </row>
        <row r="3826">
          <cell r="F3826">
            <v>0</v>
          </cell>
          <cell r="G3826">
            <v>0</v>
          </cell>
          <cell r="H3826">
            <v>0</v>
          </cell>
          <cell r="I3826">
            <v>0</v>
          </cell>
          <cell r="J3826">
            <v>0</v>
          </cell>
          <cell r="K3826">
            <v>0</v>
          </cell>
        </row>
        <row r="3827">
          <cell r="F3827">
            <v>0</v>
          </cell>
          <cell r="G3827">
            <v>0</v>
          </cell>
          <cell r="H3827">
            <v>0</v>
          </cell>
          <cell r="I3827">
            <v>0</v>
          </cell>
          <cell r="J3827">
            <v>0</v>
          </cell>
          <cell r="K3827">
            <v>0</v>
          </cell>
        </row>
        <row r="3828">
          <cell r="F3828">
            <v>0</v>
          </cell>
          <cell r="G3828">
            <v>0</v>
          </cell>
          <cell r="H3828">
            <v>0</v>
          </cell>
          <cell r="I3828">
            <v>0</v>
          </cell>
          <cell r="J3828">
            <v>0</v>
          </cell>
          <cell r="K3828">
            <v>0</v>
          </cell>
        </row>
        <row r="3829">
          <cell r="F3829">
            <v>0</v>
          </cell>
          <cell r="G3829">
            <v>0</v>
          </cell>
          <cell r="H3829">
            <v>0</v>
          </cell>
          <cell r="I3829">
            <v>0</v>
          </cell>
          <cell r="J3829">
            <v>0</v>
          </cell>
          <cell r="K3829">
            <v>0</v>
          </cell>
        </row>
        <row r="3830">
          <cell r="F3830">
            <v>0</v>
          </cell>
          <cell r="G3830">
            <v>0</v>
          </cell>
          <cell r="H3830">
            <v>0</v>
          </cell>
          <cell r="I3830">
            <v>0</v>
          </cell>
          <cell r="J3830">
            <v>0</v>
          </cell>
          <cell r="K3830">
            <v>0</v>
          </cell>
        </row>
        <row r="3831">
          <cell r="F3831">
            <v>0</v>
          </cell>
          <cell r="G3831">
            <v>0</v>
          </cell>
          <cell r="H3831">
            <v>0</v>
          </cell>
          <cell r="I3831">
            <v>0</v>
          </cell>
          <cell r="J3831">
            <v>0</v>
          </cell>
          <cell r="K3831">
            <v>0</v>
          </cell>
        </row>
        <row r="3832">
          <cell r="F3832">
            <v>0</v>
          </cell>
          <cell r="G3832">
            <v>0</v>
          </cell>
          <cell r="H3832">
            <v>0</v>
          </cell>
          <cell r="I3832">
            <v>0</v>
          </cell>
          <cell r="J3832">
            <v>0</v>
          </cell>
          <cell r="K3832">
            <v>0</v>
          </cell>
        </row>
        <row r="3833">
          <cell r="F3833">
            <v>0</v>
          </cell>
          <cell r="G3833">
            <v>0</v>
          </cell>
          <cell r="H3833">
            <v>0</v>
          </cell>
          <cell r="I3833">
            <v>0</v>
          </cell>
          <cell r="J3833">
            <v>0</v>
          </cell>
          <cell r="K3833">
            <v>0</v>
          </cell>
        </row>
        <row r="3834">
          <cell r="F3834">
            <v>0</v>
          </cell>
          <cell r="G3834">
            <v>0</v>
          </cell>
          <cell r="H3834">
            <v>0</v>
          </cell>
          <cell r="I3834">
            <v>0</v>
          </cell>
          <cell r="J3834">
            <v>0</v>
          </cell>
          <cell r="K3834">
            <v>0</v>
          </cell>
        </row>
        <row r="3835">
          <cell r="F3835">
            <v>0</v>
          </cell>
          <cell r="G3835">
            <v>0</v>
          </cell>
          <cell r="H3835">
            <v>0</v>
          </cell>
          <cell r="I3835">
            <v>0</v>
          </cell>
          <cell r="J3835">
            <v>0</v>
          </cell>
          <cell r="K3835">
            <v>0</v>
          </cell>
        </row>
        <row r="3836">
          <cell r="F3836">
            <v>0</v>
          </cell>
          <cell r="G3836">
            <v>0</v>
          </cell>
          <cell r="H3836">
            <v>0</v>
          </cell>
          <cell r="I3836">
            <v>0</v>
          </cell>
          <cell r="J3836">
            <v>0</v>
          </cell>
          <cell r="K3836">
            <v>0</v>
          </cell>
        </row>
        <row r="3837">
          <cell r="F3837">
            <v>0</v>
          </cell>
          <cell r="G3837">
            <v>0</v>
          </cell>
          <cell r="H3837">
            <v>0</v>
          </cell>
          <cell r="I3837">
            <v>0</v>
          </cell>
          <cell r="J3837">
            <v>0</v>
          </cell>
          <cell r="K3837">
            <v>0</v>
          </cell>
        </row>
        <row r="3838">
          <cell r="F3838">
            <v>0</v>
          </cell>
          <cell r="G3838">
            <v>0</v>
          </cell>
          <cell r="H3838">
            <v>0</v>
          </cell>
          <cell r="I3838">
            <v>0</v>
          </cell>
          <cell r="J3838">
            <v>0</v>
          </cell>
          <cell r="K3838">
            <v>0</v>
          </cell>
        </row>
        <row r="3839">
          <cell r="F3839">
            <v>0</v>
          </cell>
          <cell r="G3839">
            <v>0</v>
          </cell>
          <cell r="H3839">
            <v>0</v>
          </cell>
          <cell r="I3839">
            <v>0</v>
          </cell>
          <cell r="J3839">
            <v>0</v>
          </cell>
          <cell r="K3839">
            <v>0</v>
          </cell>
        </row>
        <row r="3840">
          <cell r="F3840">
            <v>0</v>
          </cell>
          <cell r="G3840">
            <v>0</v>
          </cell>
          <cell r="H3840">
            <v>0</v>
          </cell>
          <cell r="I3840">
            <v>0</v>
          </cell>
          <cell r="J3840">
            <v>0</v>
          </cell>
          <cell r="K3840">
            <v>0</v>
          </cell>
        </row>
        <row r="3841">
          <cell r="F3841">
            <v>0</v>
          </cell>
          <cell r="G3841">
            <v>0</v>
          </cell>
          <cell r="H3841">
            <v>0</v>
          </cell>
          <cell r="I3841">
            <v>0</v>
          </cell>
          <cell r="J3841">
            <v>0</v>
          </cell>
          <cell r="K3841">
            <v>0</v>
          </cell>
        </row>
        <row r="3842">
          <cell r="F3842">
            <v>0</v>
          </cell>
          <cell r="G3842">
            <v>0</v>
          </cell>
          <cell r="H3842">
            <v>0</v>
          </cell>
          <cell r="I3842">
            <v>0</v>
          </cell>
          <cell r="J3842">
            <v>0</v>
          </cell>
          <cell r="K3842">
            <v>82</v>
          </cell>
        </row>
        <row r="3843">
          <cell r="F3843">
            <v>0</v>
          </cell>
          <cell r="G3843">
            <v>0</v>
          </cell>
          <cell r="H3843">
            <v>0</v>
          </cell>
          <cell r="I3843">
            <v>0</v>
          </cell>
          <cell r="J3843">
            <v>0</v>
          </cell>
          <cell r="K3843">
            <v>19</v>
          </cell>
        </row>
        <row r="3844">
          <cell r="F3844">
            <v>0</v>
          </cell>
          <cell r="G3844">
            <v>0</v>
          </cell>
          <cell r="H3844">
            <v>0</v>
          </cell>
          <cell r="I3844">
            <v>0</v>
          </cell>
          <cell r="J3844">
            <v>0</v>
          </cell>
          <cell r="K3844">
            <v>114</v>
          </cell>
        </row>
        <row r="3845">
          <cell r="F3845">
            <v>0</v>
          </cell>
          <cell r="G3845">
            <v>0</v>
          </cell>
          <cell r="H3845">
            <v>0</v>
          </cell>
          <cell r="I3845">
            <v>0</v>
          </cell>
          <cell r="J3845">
            <v>0</v>
          </cell>
          <cell r="K3845">
            <v>56</v>
          </cell>
        </row>
        <row r="3846">
          <cell r="F3846">
            <v>0</v>
          </cell>
          <cell r="G3846">
            <v>0</v>
          </cell>
          <cell r="H3846">
            <v>0</v>
          </cell>
          <cell r="I3846">
            <v>0</v>
          </cell>
          <cell r="J3846">
            <v>0</v>
          </cell>
          <cell r="K3846">
            <v>6085</v>
          </cell>
        </row>
        <row r="3847">
          <cell r="F3847">
            <v>0</v>
          </cell>
          <cell r="G3847">
            <v>0</v>
          </cell>
          <cell r="H3847">
            <v>0</v>
          </cell>
          <cell r="I3847">
            <v>0</v>
          </cell>
          <cell r="J3847">
            <v>0</v>
          </cell>
          <cell r="K3847">
            <v>1219</v>
          </cell>
        </row>
        <row r="3848">
          <cell r="F3848">
            <v>0</v>
          </cell>
          <cell r="G3848">
            <v>0</v>
          </cell>
          <cell r="H3848">
            <v>0</v>
          </cell>
          <cell r="I3848">
            <v>0</v>
          </cell>
          <cell r="J3848">
            <v>0</v>
          </cell>
          <cell r="K3848">
            <v>181</v>
          </cell>
        </row>
        <row r="3849">
          <cell r="F3849">
            <v>0</v>
          </cell>
          <cell r="G3849">
            <v>0</v>
          </cell>
          <cell r="H3849">
            <v>0</v>
          </cell>
          <cell r="I3849">
            <v>0</v>
          </cell>
          <cell r="J3849">
            <v>0</v>
          </cell>
          <cell r="K3849">
            <v>1915</v>
          </cell>
        </row>
        <row r="3850">
          <cell r="F3850">
            <v>0</v>
          </cell>
          <cell r="G3850">
            <v>0</v>
          </cell>
          <cell r="H3850">
            <v>0</v>
          </cell>
          <cell r="I3850">
            <v>0</v>
          </cell>
          <cell r="J3850">
            <v>0</v>
          </cell>
          <cell r="K3850">
            <v>215</v>
          </cell>
        </row>
        <row r="3851">
          <cell r="F3851">
            <v>0</v>
          </cell>
          <cell r="G3851">
            <v>0</v>
          </cell>
          <cell r="H3851">
            <v>0</v>
          </cell>
          <cell r="I3851">
            <v>0</v>
          </cell>
          <cell r="J3851">
            <v>0</v>
          </cell>
          <cell r="K3851">
            <v>1687</v>
          </cell>
        </row>
        <row r="3852">
          <cell r="F3852">
            <v>0</v>
          </cell>
          <cell r="G3852">
            <v>0</v>
          </cell>
          <cell r="H3852">
            <v>0</v>
          </cell>
          <cell r="I3852">
            <v>0</v>
          </cell>
          <cell r="J3852">
            <v>0</v>
          </cell>
          <cell r="K3852">
            <v>347</v>
          </cell>
        </row>
        <row r="3853">
          <cell r="F3853">
            <v>0</v>
          </cell>
          <cell r="G3853">
            <v>0</v>
          </cell>
          <cell r="H3853">
            <v>0</v>
          </cell>
          <cell r="I3853">
            <v>0</v>
          </cell>
          <cell r="J3853">
            <v>0</v>
          </cell>
          <cell r="K3853">
            <v>7678</v>
          </cell>
        </row>
        <row r="3854">
          <cell r="F3854">
            <v>0</v>
          </cell>
          <cell r="G3854">
            <v>0</v>
          </cell>
          <cell r="H3854">
            <v>0</v>
          </cell>
          <cell r="I3854">
            <v>0</v>
          </cell>
          <cell r="J3854">
            <v>0</v>
          </cell>
          <cell r="K3854">
            <v>-406</v>
          </cell>
        </row>
        <row r="3855">
          <cell r="F3855">
            <v>0</v>
          </cell>
          <cell r="G3855">
            <v>0</v>
          </cell>
          <cell r="H3855">
            <v>0</v>
          </cell>
          <cell r="I3855">
            <v>0</v>
          </cell>
          <cell r="J3855">
            <v>0</v>
          </cell>
          <cell r="K3855">
            <v>1999</v>
          </cell>
        </row>
        <row r="3856">
          <cell r="F3856">
            <v>0</v>
          </cell>
          <cell r="G3856">
            <v>0</v>
          </cell>
          <cell r="H3856">
            <v>0</v>
          </cell>
          <cell r="I3856">
            <v>0</v>
          </cell>
          <cell r="J3856">
            <v>0</v>
          </cell>
          <cell r="K3856">
            <v>446</v>
          </cell>
        </row>
        <row r="3857">
          <cell r="F3857">
            <v>0</v>
          </cell>
          <cell r="G3857">
            <v>0</v>
          </cell>
          <cell r="H3857">
            <v>0</v>
          </cell>
          <cell r="I3857">
            <v>0</v>
          </cell>
          <cell r="J3857">
            <v>0</v>
          </cell>
          <cell r="K3857">
            <v>17811</v>
          </cell>
        </row>
        <row r="3858">
          <cell r="F3858">
            <v>0</v>
          </cell>
          <cell r="G3858">
            <v>0</v>
          </cell>
          <cell r="H3858">
            <v>0</v>
          </cell>
          <cell r="I3858">
            <v>0</v>
          </cell>
          <cell r="J3858">
            <v>0</v>
          </cell>
          <cell r="K3858">
            <v>55831</v>
          </cell>
        </row>
        <row r="3859">
          <cell r="F3859">
            <v>0</v>
          </cell>
          <cell r="G3859">
            <v>0</v>
          </cell>
          <cell r="H3859">
            <v>0</v>
          </cell>
          <cell r="I3859">
            <v>0</v>
          </cell>
          <cell r="J3859">
            <v>0</v>
          </cell>
          <cell r="K3859">
            <v>2167</v>
          </cell>
        </row>
        <row r="3860">
          <cell r="F3860">
            <v>0</v>
          </cell>
          <cell r="G3860">
            <v>0</v>
          </cell>
          <cell r="H3860">
            <v>0</v>
          </cell>
          <cell r="I3860">
            <v>0</v>
          </cell>
          <cell r="J3860">
            <v>0</v>
          </cell>
          <cell r="K3860">
            <v>7128</v>
          </cell>
        </row>
        <row r="3861">
          <cell r="F3861">
            <v>0</v>
          </cell>
          <cell r="G3861">
            <v>0</v>
          </cell>
          <cell r="H3861">
            <v>0</v>
          </cell>
          <cell r="I3861">
            <v>0</v>
          </cell>
          <cell r="J3861">
            <v>0</v>
          </cell>
          <cell r="K3861">
            <v>3401</v>
          </cell>
        </row>
        <row r="3862">
          <cell r="F3862">
            <v>0</v>
          </cell>
          <cell r="G3862">
            <v>0</v>
          </cell>
          <cell r="H3862">
            <v>0</v>
          </cell>
          <cell r="I3862">
            <v>0</v>
          </cell>
          <cell r="J3862">
            <v>0</v>
          </cell>
          <cell r="K3862">
            <v>154</v>
          </cell>
        </row>
        <row r="3863">
          <cell r="F3863">
            <v>0</v>
          </cell>
          <cell r="G3863">
            <v>0</v>
          </cell>
          <cell r="H3863">
            <v>0</v>
          </cell>
          <cell r="I3863">
            <v>0</v>
          </cell>
          <cell r="J3863">
            <v>0</v>
          </cell>
          <cell r="K3863">
            <v>1090</v>
          </cell>
        </row>
        <row r="3864">
          <cell r="F3864">
            <v>0</v>
          </cell>
          <cell r="G3864">
            <v>0</v>
          </cell>
          <cell r="H3864">
            <v>0</v>
          </cell>
          <cell r="I3864">
            <v>0</v>
          </cell>
          <cell r="J3864">
            <v>0</v>
          </cell>
          <cell r="K3864">
            <v>5231</v>
          </cell>
        </row>
        <row r="3865">
          <cell r="F3865">
            <v>0</v>
          </cell>
          <cell r="G3865">
            <v>0</v>
          </cell>
          <cell r="H3865">
            <v>0</v>
          </cell>
          <cell r="I3865">
            <v>0</v>
          </cell>
          <cell r="J3865">
            <v>0</v>
          </cell>
          <cell r="K3865">
            <v>62</v>
          </cell>
        </row>
        <row r="3866">
          <cell r="F3866">
            <v>0</v>
          </cell>
          <cell r="G3866">
            <v>0</v>
          </cell>
          <cell r="H3866">
            <v>0</v>
          </cell>
          <cell r="I3866">
            <v>0</v>
          </cell>
          <cell r="J3866">
            <v>0</v>
          </cell>
          <cell r="K3866">
            <v>189</v>
          </cell>
        </row>
        <row r="3867">
          <cell r="F3867">
            <v>0</v>
          </cell>
          <cell r="G3867">
            <v>0</v>
          </cell>
          <cell r="H3867">
            <v>0</v>
          </cell>
          <cell r="I3867">
            <v>0</v>
          </cell>
          <cell r="J3867">
            <v>0</v>
          </cell>
          <cell r="K3867">
            <v>41</v>
          </cell>
        </row>
        <row r="3868">
          <cell r="F3868">
            <v>0</v>
          </cell>
          <cell r="G3868">
            <v>0</v>
          </cell>
          <cell r="H3868">
            <v>0</v>
          </cell>
          <cell r="I3868">
            <v>0</v>
          </cell>
          <cell r="J3868">
            <v>0</v>
          </cell>
          <cell r="K3868">
            <v>72</v>
          </cell>
        </row>
        <row r="3869">
          <cell r="F3869">
            <v>0</v>
          </cell>
          <cell r="G3869">
            <v>0</v>
          </cell>
          <cell r="H3869">
            <v>0</v>
          </cell>
          <cell r="I3869">
            <v>0</v>
          </cell>
          <cell r="J3869">
            <v>0</v>
          </cell>
          <cell r="K3869">
            <v>3907</v>
          </cell>
        </row>
        <row r="3870">
          <cell r="F3870">
            <v>0</v>
          </cell>
          <cell r="G3870">
            <v>0</v>
          </cell>
          <cell r="H3870">
            <v>0</v>
          </cell>
          <cell r="I3870">
            <v>0</v>
          </cell>
          <cell r="J3870">
            <v>0</v>
          </cell>
          <cell r="K3870">
            <v>5708</v>
          </cell>
        </row>
        <row r="3871">
          <cell r="F3871">
            <v>0</v>
          </cell>
          <cell r="G3871">
            <v>0</v>
          </cell>
          <cell r="H3871">
            <v>0</v>
          </cell>
          <cell r="I3871">
            <v>0</v>
          </cell>
          <cell r="J3871">
            <v>0</v>
          </cell>
          <cell r="K3871">
            <v>68</v>
          </cell>
        </row>
        <row r="3872">
          <cell r="F3872">
            <v>0</v>
          </cell>
          <cell r="G3872">
            <v>0</v>
          </cell>
          <cell r="H3872">
            <v>0</v>
          </cell>
          <cell r="I3872">
            <v>0</v>
          </cell>
          <cell r="J3872">
            <v>0</v>
          </cell>
          <cell r="K3872">
            <v>6346</v>
          </cell>
        </row>
        <row r="3873">
          <cell r="F3873">
            <v>0</v>
          </cell>
          <cell r="G3873">
            <v>0</v>
          </cell>
          <cell r="H3873">
            <v>0</v>
          </cell>
          <cell r="I3873">
            <v>0</v>
          </cell>
          <cell r="J3873">
            <v>0</v>
          </cell>
          <cell r="K3873">
            <v>1803</v>
          </cell>
        </row>
        <row r="3874">
          <cell r="F3874">
            <v>0</v>
          </cell>
          <cell r="G3874">
            <v>0</v>
          </cell>
          <cell r="H3874">
            <v>0</v>
          </cell>
          <cell r="I3874">
            <v>0</v>
          </cell>
          <cell r="J3874">
            <v>0</v>
          </cell>
          <cell r="K3874">
            <v>4225</v>
          </cell>
        </row>
        <row r="3875">
          <cell r="F3875">
            <v>0</v>
          </cell>
          <cell r="G3875">
            <v>0</v>
          </cell>
          <cell r="H3875">
            <v>0</v>
          </cell>
          <cell r="I3875">
            <v>0</v>
          </cell>
          <cell r="J3875">
            <v>0</v>
          </cell>
          <cell r="K3875">
            <v>48</v>
          </cell>
        </row>
        <row r="3876">
          <cell r="F3876">
            <v>0</v>
          </cell>
          <cell r="G3876">
            <v>0</v>
          </cell>
          <cell r="H3876">
            <v>0</v>
          </cell>
          <cell r="I3876">
            <v>0</v>
          </cell>
          <cell r="J3876">
            <v>0</v>
          </cell>
          <cell r="K3876">
            <v>158</v>
          </cell>
        </row>
        <row r="3877">
          <cell r="F3877">
            <v>0</v>
          </cell>
          <cell r="G3877">
            <v>0</v>
          </cell>
          <cell r="H3877">
            <v>0</v>
          </cell>
          <cell r="I3877">
            <v>0</v>
          </cell>
          <cell r="J3877">
            <v>0</v>
          </cell>
          <cell r="K3877">
            <v>1505</v>
          </cell>
        </row>
        <row r="3878">
          <cell r="F3878">
            <v>0</v>
          </cell>
          <cell r="G3878">
            <v>0</v>
          </cell>
          <cell r="H3878">
            <v>0</v>
          </cell>
          <cell r="I3878">
            <v>0</v>
          </cell>
          <cell r="J3878">
            <v>0</v>
          </cell>
          <cell r="K3878">
            <v>410</v>
          </cell>
        </row>
        <row r="3879">
          <cell r="F3879">
            <v>0</v>
          </cell>
          <cell r="G3879">
            <v>0</v>
          </cell>
          <cell r="H3879">
            <v>0</v>
          </cell>
          <cell r="I3879">
            <v>0</v>
          </cell>
          <cell r="J3879">
            <v>0</v>
          </cell>
          <cell r="K3879">
            <v>582</v>
          </cell>
        </row>
        <row r="3880">
          <cell r="F3880">
            <v>0</v>
          </cell>
          <cell r="G3880">
            <v>0</v>
          </cell>
          <cell r="H3880">
            <v>0</v>
          </cell>
          <cell r="I3880">
            <v>0</v>
          </cell>
          <cell r="J3880">
            <v>0</v>
          </cell>
          <cell r="K3880">
            <v>13632</v>
          </cell>
        </row>
        <row r="3881">
          <cell r="F3881">
            <v>0</v>
          </cell>
          <cell r="G3881">
            <v>0</v>
          </cell>
          <cell r="H3881">
            <v>0</v>
          </cell>
          <cell r="I3881">
            <v>0</v>
          </cell>
          <cell r="J3881">
            <v>0</v>
          </cell>
          <cell r="K3881">
            <v>141464</v>
          </cell>
        </row>
        <row r="3882">
          <cell r="F3882">
            <v>0</v>
          </cell>
          <cell r="G3882">
            <v>0</v>
          </cell>
          <cell r="H3882">
            <v>0</v>
          </cell>
          <cell r="I3882">
            <v>0</v>
          </cell>
          <cell r="J3882">
            <v>0</v>
          </cell>
          <cell r="K3882">
            <v>220517</v>
          </cell>
        </row>
        <row r="3883">
          <cell r="F3883">
            <v>0</v>
          </cell>
          <cell r="G3883">
            <v>0</v>
          </cell>
          <cell r="H3883">
            <v>0</v>
          </cell>
          <cell r="I3883">
            <v>0</v>
          </cell>
          <cell r="J3883">
            <v>0</v>
          </cell>
          <cell r="K3883">
            <v>38952</v>
          </cell>
        </row>
        <row r="3884">
          <cell r="F3884">
            <v>0</v>
          </cell>
          <cell r="G3884">
            <v>0</v>
          </cell>
          <cell r="H3884">
            <v>0</v>
          </cell>
          <cell r="I3884">
            <v>0</v>
          </cell>
          <cell r="J3884">
            <v>0</v>
          </cell>
          <cell r="K3884">
            <v>3972</v>
          </cell>
        </row>
        <row r="3885">
          <cell r="F3885">
            <v>0</v>
          </cell>
          <cell r="G3885">
            <v>0</v>
          </cell>
          <cell r="H3885">
            <v>0</v>
          </cell>
          <cell r="I3885">
            <v>0</v>
          </cell>
          <cell r="J3885">
            <v>0</v>
          </cell>
          <cell r="K3885">
            <v>9152</v>
          </cell>
        </row>
        <row r="3886">
          <cell r="F3886">
            <v>0</v>
          </cell>
          <cell r="G3886">
            <v>0</v>
          </cell>
          <cell r="H3886">
            <v>0</v>
          </cell>
          <cell r="I3886">
            <v>0</v>
          </cell>
          <cell r="J3886">
            <v>0</v>
          </cell>
          <cell r="K3886">
            <v>19</v>
          </cell>
        </row>
        <row r="3887">
          <cell r="F3887">
            <v>0</v>
          </cell>
          <cell r="G3887">
            <v>0</v>
          </cell>
          <cell r="H3887">
            <v>0</v>
          </cell>
          <cell r="I3887">
            <v>0</v>
          </cell>
          <cell r="J3887">
            <v>0</v>
          </cell>
          <cell r="K3887">
            <v>5</v>
          </cell>
        </row>
        <row r="3888">
          <cell r="F3888">
            <v>0</v>
          </cell>
          <cell r="G3888">
            <v>0</v>
          </cell>
          <cell r="H3888">
            <v>0</v>
          </cell>
          <cell r="I3888">
            <v>0</v>
          </cell>
          <cell r="J3888">
            <v>0</v>
          </cell>
          <cell r="K3888">
            <v>27</v>
          </cell>
        </row>
        <row r="3889">
          <cell r="F3889">
            <v>0</v>
          </cell>
          <cell r="G3889">
            <v>0</v>
          </cell>
          <cell r="H3889">
            <v>0</v>
          </cell>
          <cell r="I3889">
            <v>0</v>
          </cell>
          <cell r="J3889">
            <v>0</v>
          </cell>
          <cell r="K3889">
            <v>-1</v>
          </cell>
        </row>
        <row r="3890">
          <cell r="F3890">
            <v>0</v>
          </cell>
          <cell r="G3890">
            <v>0</v>
          </cell>
          <cell r="H3890">
            <v>0</v>
          </cell>
          <cell r="I3890">
            <v>0</v>
          </cell>
          <cell r="J3890">
            <v>0</v>
          </cell>
          <cell r="K3890">
            <v>13</v>
          </cell>
        </row>
        <row r="3891">
          <cell r="F3891">
            <v>0</v>
          </cell>
          <cell r="G3891">
            <v>0</v>
          </cell>
          <cell r="H3891">
            <v>0</v>
          </cell>
          <cell r="I3891">
            <v>0</v>
          </cell>
          <cell r="J3891">
            <v>0</v>
          </cell>
          <cell r="K3891">
            <v>1993</v>
          </cell>
        </row>
        <row r="3892">
          <cell r="F3892">
            <v>0</v>
          </cell>
          <cell r="G3892">
            <v>0</v>
          </cell>
          <cell r="H3892">
            <v>0</v>
          </cell>
          <cell r="I3892">
            <v>0</v>
          </cell>
          <cell r="J3892">
            <v>0</v>
          </cell>
          <cell r="K3892">
            <v>198</v>
          </cell>
        </row>
        <row r="3893">
          <cell r="F3893">
            <v>0</v>
          </cell>
          <cell r="G3893">
            <v>0</v>
          </cell>
          <cell r="H3893">
            <v>0</v>
          </cell>
          <cell r="I3893">
            <v>0</v>
          </cell>
          <cell r="J3893">
            <v>0</v>
          </cell>
          <cell r="K3893">
            <v>402</v>
          </cell>
        </row>
        <row r="3894">
          <cell r="F3894">
            <v>0</v>
          </cell>
          <cell r="G3894">
            <v>0</v>
          </cell>
          <cell r="H3894">
            <v>0</v>
          </cell>
          <cell r="I3894">
            <v>0</v>
          </cell>
          <cell r="J3894">
            <v>0</v>
          </cell>
          <cell r="K3894">
            <v>84</v>
          </cell>
        </row>
        <row r="3895">
          <cell r="F3895">
            <v>0</v>
          </cell>
          <cell r="G3895">
            <v>0</v>
          </cell>
          <cell r="H3895">
            <v>0</v>
          </cell>
          <cell r="I3895">
            <v>0</v>
          </cell>
          <cell r="J3895">
            <v>0</v>
          </cell>
          <cell r="K3895">
            <v>1826</v>
          </cell>
        </row>
        <row r="3896">
          <cell r="F3896">
            <v>0</v>
          </cell>
          <cell r="G3896">
            <v>0</v>
          </cell>
          <cell r="H3896">
            <v>0</v>
          </cell>
          <cell r="I3896">
            <v>0</v>
          </cell>
          <cell r="J3896">
            <v>0</v>
          </cell>
          <cell r="K3896">
            <v>-230</v>
          </cell>
        </row>
        <row r="3897">
          <cell r="F3897">
            <v>0</v>
          </cell>
          <cell r="G3897">
            <v>0</v>
          </cell>
          <cell r="H3897">
            <v>0</v>
          </cell>
          <cell r="I3897">
            <v>0</v>
          </cell>
          <cell r="J3897">
            <v>0</v>
          </cell>
          <cell r="K3897">
            <v>475</v>
          </cell>
        </row>
        <row r="3898">
          <cell r="F3898">
            <v>0</v>
          </cell>
          <cell r="G3898">
            <v>0</v>
          </cell>
          <cell r="H3898">
            <v>0</v>
          </cell>
          <cell r="I3898">
            <v>0</v>
          </cell>
          <cell r="J3898">
            <v>0</v>
          </cell>
          <cell r="K3898">
            <v>106</v>
          </cell>
        </row>
        <row r="3899">
          <cell r="F3899">
            <v>0</v>
          </cell>
          <cell r="G3899">
            <v>0</v>
          </cell>
          <cell r="H3899">
            <v>0</v>
          </cell>
          <cell r="I3899">
            <v>0</v>
          </cell>
          <cell r="J3899">
            <v>0</v>
          </cell>
          <cell r="K3899">
            <v>4589</v>
          </cell>
        </row>
        <row r="3900">
          <cell r="F3900">
            <v>0</v>
          </cell>
          <cell r="G3900">
            <v>0</v>
          </cell>
          <cell r="H3900">
            <v>0</v>
          </cell>
          <cell r="I3900">
            <v>0</v>
          </cell>
          <cell r="J3900">
            <v>0</v>
          </cell>
          <cell r="K3900">
            <v>8878</v>
          </cell>
        </row>
        <row r="3901">
          <cell r="F3901">
            <v>0</v>
          </cell>
          <cell r="G3901">
            <v>0</v>
          </cell>
          <cell r="H3901">
            <v>0</v>
          </cell>
          <cell r="I3901">
            <v>0</v>
          </cell>
          <cell r="J3901">
            <v>0</v>
          </cell>
          <cell r="K3901">
            <v>515</v>
          </cell>
        </row>
        <row r="3902">
          <cell r="F3902">
            <v>0</v>
          </cell>
          <cell r="G3902">
            <v>0</v>
          </cell>
          <cell r="H3902">
            <v>0</v>
          </cell>
          <cell r="I3902">
            <v>0</v>
          </cell>
          <cell r="J3902">
            <v>0</v>
          </cell>
          <cell r="K3902">
            <v>1758</v>
          </cell>
        </row>
        <row r="3903">
          <cell r="F3903">
            <v>0</v>
          </cell>
          <cell r="G3903">
            <v>0</v>
          </cell>
          <cell r="H3903">
            <v>0</v>
          </cell>
          <cell r="I3903">
            <v>0</v>
          </cell>
          <cell r="J3903">
            <v>0</v>
          </cell>
          <cell r="K3903">
            <v>809</v>
          </cell>
        </row>
        <row r="3904">
          <cell r="F3904">
            <v>0</v>
          </cell>
          <cell r="G3904">
            <v>0</v>
          </cell>
          <cell r="H3904">
            <v>0</v>
          </cell>
          <cell r="I3904">
            <v>0</v>
          </cell>
          <cell r="J3904">
            <v>0</v>
          </cell>
          <cell r="K3904">
            <v>37</v>
          </cell>
        </row>
        <row r="3905">
          <cell r="F3905">
            <v>0</v>
          </cell>
          <cell r="G3905">
            <v>0</v>
          </cell>
          <cell r="H3905">
            <v>0</v>
          </cell>
          <cell r="I3905">
            <v>0</v>
          </cell>
          <cell r="J3905">
            <v>0</v>
          </cell>
          <cell r="K3905">
            <v>259</v>
          </cell>
        </row>
        <row r="3906">
          <cell r="F3906">
            <v>0</v>
          </cell>
          <cell r="G3906">
            <v>0</v>
          </cell>
          <cell r="H3906">
            <v>0</v>
          </cell>
          <cell r="I3906">
            <v>0</v>
          </cell>
          <cell r="J3906">
            <v>0</v>
          </cell>
          <cell r="K3906">
            <v>1105</v>
          </cell>
        </row>
        <row r="3907">
          <cell r="F3907">
            <v>0</v>
          </cell>
          <cell r="G3907">
            <v>0</v>
          </cell>
          <cell r="H3907">
            <v>0</v>
          </cell>
          <cell r="I3907">
            <v>0</v>
          </cell>
          <cell r="J3907">
            <v>0</v>
          </cell>
          <cell r="K3907">
            <v>15</v>
          </cell>
        </row>
        <row r="3908">
          <cell r="F3908">
            <v>0</v>
          </cell>
          <cell r="G3908">
            <v>0</v>
          </cell>
          <cell r="H3908">
            <v>0</v>
          </cell>
          <cell r="I3908">
            <v>0</v>
          </cell>
          <cell r="J3908">
            <v>0</v>
          </cell>
          <cell r="K3908">
            <v>43</v>
          </cell>
        </row>
        <row r="3909">
          <cell r="F3909">
            <v>0</v>
          </cell>
          <cell r="G3909">
            <v>0</v>
          </cell>
          <cell r="H3909">
            <v>0</v>
          </cell>
          <cell r="I3909">
            <v>0</v>
          </cell>
          <cell r="J3909">
            <v>0</v>
          </cell>
          <cell r="K3909">
            <v>11</v>
          </cell>
        </row>
        <row r="3910">
          <cell r="F3910">
            <v>0</v>
          </cell>
          <cell r="G3910">
            <v>0</v>
          </cell>
          <cell r="H3910">
            <v>0</v>
          </cell>
          <cell r="I3910">
            <v>0</v>
          </cell>
          <cell r="J3910">
            <v>0</v>
          </cell>
          <cell r="K3910">
            <v>17</v>
          </cell>
        </row>
        <row r="3911">
          <cell r="F3911">
            <v>0</v>
          </cell>
          <cell r="G3911">
            <v>0</v>
          </cell>
          <cell r="H3911">
            <v>0</v>
          </cell>
          <cell r="I3911">
            <v>0</v>
          </cell>
          <cell r="J3911">
            <v>0</v>
          </cell>
          <cell r="K3911">
            <v>929</v>
          </cell>
        </row>
        <row r="3912">
          <cell r="F3912">
            <v>0</v>
          </cell>
          <cell r="G3912">
            <v>0</v>
          </cell>
          <cell r="H3912">
            <v>0</v>
          </cell>
          <cell r="I3912">
            <v>0</v>
          </cell>
          <cell r="J3912">
            <v>0</v>
          </cell>
          <cell r="K3912">
            <v>1358</v>
          </cell>
        </row>
        <row r="3913">
          <cell r="F3913">
            <v>0</v>
          </cell>
          <cell r="G3913">
            <v>0</v>
          </cell>
          <cell r="H3913">
            <v>0</v>
          </cell>
          <cell r="I3913">
            <v>0</v>
          </cell>
          <cell r="J3913">
            <v>0</v>
          </cell>
          <cell r="K3913">
            <v>16</v>
          </cell>
        </row>
        <row r="3914">
          <cell r="F3914">
            <v>0</v>
          </cell>
          <cell r="G3914">
            <v>0</v>
          </cell>
          <cell r="H3914">
            <v>0</v>
          </cell>
          <cell r="I3914">
            <v>0</v>
          </cell>
          <cell r="J3914">
            <v>0</v>
          </cell>
          <cell r="K3914">
            <v>1509</v>
          </cell>
        </row>
        <row r="3915">
          <cell r="F3915">
            <v>0</v>
          </cell>
          <cell r="G3915">
            <v>0</v>
          </cell>
          <cell r="H3915">
            <v>0</v>
          </cell>
          <cell r="I3915">
            <v>0</v>
          </cell>
          <cell r="J3915">
            <v>0</v>
          </cell>
          <cell r="K3915">
            <v>1171</v>
          </cell>
        </row>
        <row r="3916">
          <cell r="F3916">
            <v>0</v>
          </cell>
          <cell r="G3916">
            <v>0</v>
          </cell>
          <cell r="H3916">
            <v>0</v>
          </cell>
          <cell r="I3916">
            <v>0</v>
          </cell>
          <cell r="J3916">
            <v>0</v>
          </cell>
          <cell r="K3916">
            <v>809</v>
          </cell>
        </row>
        <row r="3917">
          <cell r="F3917">
            <v>0</v>
          </cell>
          <cell r="G3917">
            <v>0</v>
          </cell>
          <cell r="H3917">
            <v>0</v>
          </cell>
          <cell r="I3917">
            <v>0</v>
          </cell>
          <cell r="J3917">
            <v>0</v>
          </cell>
          <cell r="K3917">
            <v>37</v>
          </cell>
        </row>
        <row r="3918">
          <cell r="F3918">
            <v>0</v>
          </cell>
          <cell r="G3918">
            <v>0</v>
          </cell>
          <cell r="H3918">
            <v>0</v>
          </cell>
          <cell r="I3918">
            <v>0</v>
          </cell>
          <cell r="J3918">
            <v>0</v>
          </cell>
          <cell r="K3918">
            <v>358</v>
          </cell>
        </row>
        <row r="3919">
          <cell r="F3919">
            <v>0</v>
          </cell>
          <cell r="G3919">
            <v>0</v>
          </cell>
          <cell r="H3919">
            <v>0</v>
          </cell>
          <cell r="I3919">
            <v>0</v>
          </cell>
          <cell r="J3919">
            <v>0</v>
          </cell>
          <cell r="K3919">
            <v>98</v>
          </cell>
        </row>
        <row r="3920">
          <cell r="F3920">
            <v>0</v>
          </cell>
          <cell r="G3920">
            <v>0</v>
          </cell>
          <cell r="H3920">
            <v>0</v>
          </cell>
          <cell r="I3920">
            <v>0</v>
          </cell>
          <cell r="J3920">
            <v>0</v>
          </cell>
          <cell r="K3920">
            <v>6816</v>
          </cell>
        </row>
        <row r="3921">
          <cell r="F3921">
            <v>0</v>
          </cell>
          <cell r="G3921">
            <v>0</v>
          </cell>
          <cell r="H3921">
            <v>0</v>
          </cell>
          <cell r="I3921">
            <v>0</v>
          </cell>
          <cell r="J3921">
            <v>0</v>
          </cell>
          <cell r="K3921">
            <v>70732</v>
          </cell>
        </row>
        <row r="3922">
          <cell r="F3922">
            <v>0</v>
          </cell>
          <cell r="G3922">
            <v>0</v>
          </cell>
          <cell r="H3922">
            <v>0</v>
          </cell>
          <cell r="I3922">
            <v>0</v>
          </cell>
          <cell r="J3922">
            <v>0</v>
          </cell>
          <cell r="K3922">
            <v>110259</v>
          </cell>
        </row>
        <row r="3923">
          <cell r="F3923">
            <v>0</v>
          </cell>
          <cell r="G3923">
            <v>0</v>
          </cell>
          <cell r="H3923">
            <v>0</v>
          </cell>
          <cell r="I3923">
            <v>0</v>
          </cell>
          <cell r="J3923">
            <v>0</v>
          </cell>
          <cell r="K3923">
            <v>19476</v>
          </cell>
        </row>
        <row r="3924">
          <cell r="F3924">
            <v>0</v>
          </cell>
          <cell r="G3924">
            <v>0</v>
          </cell>
          <cell r="H3924">
            <v>0</v>
          </cell>
          <cell r="I3924">
            <v>0</v>
          </cell>
          <cell r="J3924">
            <v>0</v>
          </cell>
          <cell r="K3924">
            <v>1986</v>
          </cell>
        </row>
        <row r="3925">
          <cell r="F3925">
            <v>0</v>
          </cell>
          <cell r="G3925">
            <v>0</v>
          </cell>
          <cell r="H3925">
            <v>0</v>
          </cell>
          <cell r="I3925">
            <v>0</v>
          </cell>
          <cell r="J3925">
            <v>0</v>
          </cell>
          <cell r="K3925">
            <v>4576</v>
          </cell>
        </row>
        <row r="3926">
          <cell r="F3926">
            <v>0</v>
          </cell>
          <cell r="G3926">
            <v>0</v>
          </cell>
          <cell r="H3926">
            <v>0</v>
          </cell>
          <cell r="I3926">
            <v>0</v>
          </cell>
          <cell r="J3926">
            <v>0</v>
          </cell>
          <cell r="K3926">
            <v>10</v>
          </cell>
        </row>
        <row r="3927">
          <cell r="F3927">
            <v>0</v>
          </cell>
          <cell r="G3927">
            <v>0</v>
          </cell>
          <cell r="H3927">
            <v>0</v>
          </cell>
          <cell r="I3927">
            <v>0</v>
          </cell>
          <cell r="J3927">
            <v>0</v>
          </cell>
          <cell r="K3927">
            <v>2</v>
          </cell>
        </row>
        <row r="3928">
          <cell r="F3928">
            <v>0</v>
          </cell>
          <cell r="G3928">
            <v>0</v>
          </cell>
          <cell r="H3928">
            <v>0</v>
          </cell>
          <cell r="I3928">
            <v>0</v>
          </cell>
          <cell r="J3928">
            <v>0</v>
          </cell>
          <cell r="K3928">
            <v>14</v>
          </cell>
        </row>
        <row r="3929">
          <cell r="F3929">
            <v>0</v>
          </cell>
          <cell r="G3929">
            <v>0</v>
          </cell>
          <cell r="H3929">
            <v>0</v>
          </cell>
          <cell r="I3929">
            <v>0</v>
          </cell>
          <cell r="J3929">
            <v>0</v>
          </cell>
          <cell r="K3929">
            <v>0</v>
          </cell>
        </row>
        <row r="3930">
          <cell r="F3930">
            <v>0</v>
          </cell>
          <cell r="G3930">
            <v>0</v>
          </cell>
          <cell r="H3930">
            <v>0</v>
          </cell>
          <cell r="I3930">
            <v>0</v>
          </cell>
          <cell r="J3930">
            <v>0</v>
          </cell>
          <cell r="K3930">
            <v>7</v>
          </cell>
        </row>
        <row r="3931">
          <cell r="F3931">
            <v>0</v>
          </cell>
          <cell r="G3931">
            <v>0</v>
          </cell>
          <cell r="H3931">
            <v>0</v>
          </cell>
          <cell r="I3931">
            <v>0</v>
          </cell>
          <cell r="J3931">
            <v>0</v>
          </cell>
          <cell r="K3931">
            <v>1006</v>
          </cell>
        </row>
        <row r="3932">
          <cell r="F3932">
            <v>0</v>
          </cell>
          <cell r="G3932">
            <v>0</v>
          </cell>
          <cell r="H3932">
            <v>0</v>
          </cell>
          <cell r="I3932">
            <v>0</v>
          </cell>
          <cell r="J3932">
            <v>0</v>
          </cell>
          <cell r="K3932">
            <v>89</v>
          </cell>
        </row>
        <row r="3933">
          <cell r="F3933">
            <v>0</v>
          </cell>
          <cell r="G3933">
            <v>0</v>
          </cell>
          <cell r="H3933">
            <v>0</v>
          </cell>
          <cell r="I3933">
            <v>0</v>
          </cell>
          <cell r="J3933">
            <v>0</v>
          </cell>
          <cell r="K3933">
            <v>201</v>
          </cell>
        </row>
        <row r="3934">
          <cell r="F3934">
            <v>0</v>
          </cell>
          <cell r="G3934">
            <v>0</v>
          </cell>
          <cell r="H3934">
            <v>0</v>
          </cell>
          <cell r="I3934">
            <v>0</v>
          </cell>
          <cell r="J3934">
            <v>0</v>
          </cell>
          <cell r="K3934">
            <v>42</v>
          </cell>
        </row>
        <row r="3935">
          <cell r="F3935">
            <v>0</v>
          </cell>
          <cell r="G3935">
            <v>0</v>
          </cell>
          <cell r="H3935">
            <v>0</v>
          </cell>
          <cell r="I3935">
            <v>0</v>
          </cell>
          <cell r="J3935">
            <v>0</v>
          </cell>
          <cell r="K3935">
            <v>913</v>
          </cell>
        </row>
        <row r="3936">
          <cell r="F3936">
            <v>0</v>
          </cell>
          <cell r="G3936">
            <v>0</v>
          </cell>
          <cell r="H3936">
            <v>0</v>
          </cell>
          <cell r="I3936">
            <v>0</v>
          </cell>
          <cell r="J3936">
            <v>0</v>
          </cell>
          <cell r="K3936">
            <v>-115</v>
          </cell>
        </row>
        <row r="3937">
          <cell r="F3937">
            <v>0</v>
          </cell>
          <cell r="G3937">
            <v>0</v>
          </cell>
          <cell r="H3937">
            <v>0</v>
          </cell>
          <cell r="I3937">
            <v>0</v>
          </cell>
          <cell r="J3937">
            <v>0</v>
          </cell>
          <cell r="K3937">
            <v>238</v>
          </cell>
        </row>
        <row r="3938">
          <cell r="F3938">
            <v>0</v>
          </cell>
          <cell r="G3938">
            <v>0</v>
          </cell>
          <cell r="H3938">
            <v>0</v>
          </cell>
          <cell r="I3938">
            <v>0</v>
          </cell>
          <cell r="J3938">
            <v>0</v>
          </cell>
          <cell r="K3938">
            <v>53</v>
          </cell>
        </row>
        <row r="3939">
          <cell r="F3939">
            <v>0</v>
          </cell>
          <cell r="G3939">
            <v>0</v>
          </cell>
          <cell r="H3939">
            <v>0</v>
          </cell>
          <cell r="I3939">
            <v>0</v>
          </cell>
          <cell r="J3939">
            <v>0</v>
          </cell>
          <cell r="K3939">
            <v>2295</v>
          </cell>
        </row>
        <row r="3940">
          <cell r="F3940">
            <v>0</v>
          </cell>
          <cell r="G3940">
            <v>0</v>
          </cell>
          <cell r="H3940">
            <v>0</v>
          </cell>
          <cell r="I3940">
            <v>0</v>
          </cell>
          <cell r="J3940">
            <v>0</v>
          </cell>
          <cell r="K3940">
            <v>6336</v>
          </cell>
        </row>
        <row r="3941">
          <cell r="F3941">
            <v>0</v>
          </cell>
          <cell r="G3941">
            <v>0</v>
          </cell>
          <cell r="H3941">
            <v>0</v>
          </cell>
          <cell r="I3941">
            <v>0</v>
          </cell>
          <cell r="J3941">
            <v>0</v>
          </cell>
          <cell r="K3941">
            <v>258</v>
          </cell>
        </row>
        <row r="3942">
          <cell r="F3942">
            <v>0</v>
          </cell>
          <cell r="G3942">
            <v>0</v>
          </cell>
          <cell r="H3942">
            <v>0</v>
          </cell>
          <cell r="I3942">
            <v>0</v>
          </cell>
          <cell r="J3942">
            <v>0</v>
          </cell>
          <cell r="K3942">
            <v>879</v>
          </cell>
        </row>
        <row r="3943">
          <cell r="F3943">
            <v>0</v>
          </cell>
          <cell r="G3943">
            <v>0</v>
          </cell>
          <cell r="H3943">
            <v>0</v>
          </cell>
          <cell r="I3943">
            <v>0</v>
          </cell>
          <cell r="J3943">
            <v>0</v>
          </cell>
          <cell r="K3943">
            <v>404</v>
          </cell>
        </row>
        <row r="3944">
          <cell r="F3944">
            <v>0</v>
          </cell>
          <cell r="G3944">
            <v>0</v>
          </cell>
          <cell r="H3944">
            <v>0</v>
          </cell>
          <cell r="I3944">
            <v>0</v>
          </cell>
          <cell r="J3944">
            <v>0</v>
          </cell>
          <cell r="K3944">
            <v>18</v>
          </cell>
        </row>
        <row r="3945">
          <cell r="F3945">
            <v>0</v>
          </cell>
          <cell r="G3945">
            <v>0</v>
          </cell>
          <cell r="H3945">
            <v>0</v>
          </cell>
          <cell r="I3945">
            <v>0</v>
          </cell>
          <cell r="J3945">
            <v>0</v>
          </cell>
          <cell r="K3945">
            <v>130</v>
          </cell>
        </row>
        <row r="3946">
          <cell r="F3946">
            <v>0</v>
          </cell>
          <cell r="G3946">
            <v>0</v>
          </cell>
          <cell r="H3946">
            <v>0</v>
          </cell>
          <cell r="I3946">
            <v>0</v>
          </cell>
          <cell r="J3946">
            <v>0</v>
          </cell>
          <cell r="K3946">
            <v>553</v>
          </cell>
        </row>
        <row r="3947">
          <cell r="F3947">
            <v>0</v>
          </cell>
          <cell r="G3947">
            <v>0</v>
          </cell>
          <cell r="H3947">
            <v>0</v>
          </cell>
          <cell r="I3947">
            <v>0</v>
          </cell>
          <cell r="J3947">
            <v>0</v>
          </cell>
          <cell r="K3947">
            <v>7</v>
          </cell>
        </row>
        <row r="3948">
          <cell r="F3948">
            <v>0</v>
          </cell>
          <cell r="G3948">
            <v>0</v>
          </cell>
          <cell r="H3948">
            <v>0</v>
          </cell>
          <cell r="I3948">
            <v>0</v>
          </cell>
          <cell r="J3948">
            <v>0</v>
          </cell>
          <cell r="K3948">
            <v>21</v>
          </cell>
        </row>
        <row r="3949">
          <cell r="F3949">
            <v>0</v>
          </cell>
          <cell r="G3949">
            <v>0</v>
          </cell>
          <cell r="H3949">
            <v>0</v>
          </cell>
          <cell r="I3949">
            <v>0</v>
          </cell>
          <cell r="J3949">
            <v>0</v>
          </cell>
          <cell r="K3949">
            <v>6</v>
          </cell>
        </row>
        <row r="3950">
          <cell r="F3950">
            <v>0</v>
          </cell>
          <cell r="G3950">
            <v>0</v>
          </cell>
          <cell r="H3950">
            <v>0</v>
          </cell>
          <cell r="I3950">
            <v>0</v>
          </cell>
          <cell r="J3950">
            <v>0</v>
          </cell>
          <cell r="K3950">
            <v>9</v>
          </cell>
        </row>
        <row r="3951">
          <cell r="F3951">
            <v>0</v>
          </cell>
          <cell r="G3951">
            <v>0</v>
          </cell>
          <cell r="H3951">
            <v>0</v>
          </cell>
          <cell r="I3951">
            <v>0</v>
          </cell>
          <cell r="J3951">
            <v>0</v>
          </cell>
          <cell r="K3951">
            <v>465</v>
          </cell>
        </row>
        <row r="3952">
          <cell r="F3952">
            <v>0</v>
          </cell>
          <cell r="G3952">
            <v>0</v>
          </cell>
          <cell r="H3952">
            <v>0</v>
          </cell>
          <cell r="I3952">
            <v>0</v>
          </cell>
          <cell r="J3952">
            <v>0</v>
          </cell>
          <cell r="K3952">
            <v>679</v>
          </cell>
        </row>
        <row r="3953">
          <cell r="F3953">
            <v>0</v>
          </cell>
          <cell r="G3953">
            <v>0</v>
          </cell>
          <cell r="H3953">
            <v>0</v>
          </cell>
          <cell r="I3953">
            <v>0</v>
          </cell>
          <cell r="J3953">
            <v>0</v>
          </cell>
          <cell r="K3953">
            <v>8</v>
          </cell>
        </row>
        <row r="3954">
          <cell r="F3954">
            <v>0</v>
          </cell>
          <cell r="G3954">
            <v>0</v>
          </cell>
          <cell r="H3954">
            <v>0</v>
          </cell>
          <cell r="I3954">
            <v>0</v>
          </cell>
          <cell r="J3954">
            <v>0</v>
          </cell>
          <cell r="K3954">
            <v>755</v>
          </cell>
        </row>
        <row r="3955">
          <cell r="F3955">
            <v>0</v>
          </cell>
          <cell r="G3955">
            <v>0</v>
          </cell>
          <cell r="H3955">
            <v>0</v>
          </cell>
          <cell r="I3955">
            <v>0</v>
          </cell>
          <cell r="J3955">
            <v>0</v>
          </cell>
          <cell r="K3955">
            <v>585</v>
          </cell>
        </row>
        <row r="3956">
          <cell r="F3956">
            <v>0</v>
          </cell>
          <cell r="G3956">
            <v>0</v>
          </cell>
          <cell r="H3956">
            <v>0</v>
          </cell>
          <cell r="I3956">
            <v>0</v>
          </cell>
          <cell r="J3956">
            <v>0</v>
          </cell>
          <cell r="K3956">
            <v>405</v>
          </cell>
        </row>
        <row r="3957">
          <cell r="F3957">
            <v>0</v>
          </cell>
          <cell r="G3957">
            <v>0</v>
          </cell>
          <cell r="H3957">
            <v>0</v>
          </cell>
          <cell r="I3957">
            <v>0</v>
          </cell>
          <cell r="J3957">
            <v>0</v>
          </cell>
          <cell r="K3957">
            <v>19</v>
          </cell>
        </row>
        <row r="3958">
          <cell r="F3958">
            <v>0</v>
          </cell>
          <cell r="G3958">
            <v>0</v>
          </cell>
          <cell r="H3958">
            <v>0</v>
          </cell>
          <cell r="I3958">
            <v>0</v>
          </cell>
          <cell r="J3958">
            <v>0</v>
          </cell>
          <cell r="K3958">
            <v>179</v>
          </cell>
        </row>
        <row r="3959">
          <cell r="F3959">
            <v>0</v>
          </cell>
          <cell r="G3959">
            <v>0</v>
          </cell>
          <cell r="H3959">
            <v>0</v>
          </cell>
          <cell r="I3959">
            <v>0</v>
          </cell>
          <cell r="J3959">
            <v>0</v>
          </cell>
          <cell r="K3959">
            <v>49</v>
          </cell>
        </row>
        <row r="3960">
          <cell r="F3960">
            <v>18852191.669999994</v>
          </cell>
          <cell r="G3960">
            <v>0</v>
          </cell>
          <cell r="H3960">
            <v>18852191.669999994</v>
          </cell>
          <cell r="I3960">
            <v>0</v>
          </cell>
          <cell r="J3960">
            <v>18852191.669999994</v>
          </cell>
          <cell r="K3960">
            <v>15156700</v>
          </cell>
        </row>
        <row r="3961">
          <cell r="F3961">
            <v>33021679.449999999</v>
          </cell>
          <cell r="G3961">
            <v>0</v>
          </cell>
          <cell r="H3961">
            <v>33021679.449999999</v>
          </cell>
          <cell r="I3961">
            <v>0</v>
          </cell>
          <cell r="J3961">
            <v>33021679.449999999</v>
          </cell>
          <cell r="K3961">
            <v>39867572</v>
          </cell>
        </row>
        <row r="3963">
          <cell r="F3963">
            <v>0</v>
          </cell>
          <cell r="G3963">
            <v>0</v>
          </cell>
          <cell r="H3963">
            <v>0</v>
          </cell>
          <cell r="I3963">
            <v>0</v>
          </cell>
          <cell r="J3963">
            <v>0</v>
          </cell>
          <cell r="K3963">
            <v>14702331</v>
          </cell>
        </row>
        <row r="3964">
          <cell r="F3964">
            <v>0</v>
          </cell>
          <cell r="G3964">
            <v>0</v>
          </cell>
          <cell r="H3964">
            <v>0</v>
          </cell>
          <cell r="I3964">
            <v>0</v>
          </cell>
          <cell r="J3964">
            <v>0</v>
          </cell>
          <cell r="K3964">
            <v>531213</v>
          </cell>
        </row>
        <row r="3965">
          <cell r="F3965">
            <v>0</v>
          </cell>
          <cell r="G3965">
            <v>0</v>
          </cell>
          <cell r="H3965">
            <v>0</v>
          </cell>
          <cell r="I3965">
            <v>0</v>
          </cell>
          <cell r="J3965">
            <v>0</v>
          </cell>
          <cell r="K3965">
            <v>-581268</v>
          </cell>
        </row>
        <row r="3966">
          <cell r="F3966">
            <v>0</v>
          </cell>
          <cell r="G3966">
            <v>0</v>
          </cell>
          <cell r="H3966">
            <v>0</v>
          </cell>
          <cell r="I3966">
            <v>0</v>
          </cell>
          <cell r="J3966">
            <v>0</v>
          </cell>
          <cell r="K3966">
            <v>167590</v>
          </cell>
        </row>
        <row r="3967">
          <cell r="F3967">
            <v>550702.55000000005</v>
          </cell>
          <cell r="G3967">
            <v>0</v>
          </cell>
          <cell r="H3967">
            <v>550702.55000000005</v>
          </cell>
          <cell r="I3967">
            <v>0</v>
          </cell>
          <cell r="J3967">
            <v>550702.55000000005</v>
          </cell>
          <cell r="K3967">
            <v>0</v>
          </cell>
        </row>
        <row r="3968">
          <cell r="F3968">
            <v>605144.52</v>
          </cell>
          <cell r="G3968">
            <v>0</v>
          </cell>
          <cell r="H3968">
            <v>605144.52</v>
          </cell>
          <cell r="I3968">
            <v>0</v>
          </cell>
          <cell r="J3968">
            <v>605144.52</v>
          </cell>
          <cell r="K3968">
            <v>0</v>
          </cell>
        </row>
        <row r="3969">
          <cell r="F3969">
            <v>3748516.24</v>
          </cell>
          <cell r="G3969">
            <v>0</v>
          </cell>
          <cell r="H3969">
            <v>3748516.24</v>
          </cell>
          <cell r="I3969">
            <v>0</v>
          </cell>
          <cell r="J3969">
            <v>3748516.24</v>
          </cell>
          <cell r="K3969">
            <v>4027885</v>
          </cell>
        </row>
        <row r="3970">
          <cell r="F3970">
            <v>2237395.56</v>
          </cell>
          <cell r="G3970">
            <v>0</v>
          </cell>
          <cell r="H3970">
            <v>2237395.56</v>
          </cell>
          <cell r="I3970">
            <v>0</v>
          </cell>
          <cell r="J3970">
            <v>2237395.56</v>
          </cell>
          <cell r="K3970">
            <v>0</v>
          </cell>
        </row>
        <row r="3971">
          <cell r="F3971">
            <v>3209970.61</v>
          </cell>
          <cell r="G3971">
            <v>0</v>
          </cell>
          <cell r="H3971">
            <v>3209970.61</v>
          </cell>
          <cell r="I3971">
            <v>0</v>
          </cell>
          <cell r="J3971">
            <v>3209970.61</v>
          </cell>
          <cell r="K3971">
            <v>2291075</v>
          </cell>
        </row>
        <row r="3972">
          <cell r="F3972">
            <v>0</v>
          </cell>
          <cell r="G3972">
            <v>0</v>
          </cell>
          <cell r="H3972">
            <v>0</v>
          </cell>
          <cell r="I3972">
            <v>0</v>
          </cell>
          <cell r="J3972">
            <v>0</v>
          </cell>
          <cell r="K3972">
            <v>26100</v>
          </cell>
        </row>
        <row r="3973">
          <cell r="F3973">
            <v>437614</v>
          </cell>
          <cell r="G3973">
            <v>0</v>
          </cell>
          <cell r="H3973">
            <v>437614</v>
          </cell>
          <cell r="I3973">
            <v>0</v>
          </cell>
          <cell r="J3973">
            <v>437614</v>
          </cell>
          <cell r="K3973">
            <v>3376256</v>
          </cell>
        </row>
        <row r="3974">
          <cell r="F3974">
            <v>70617.16</v>
          </cell>
          <cell r="G3974">
            <v>0</v>
          </cell>
          <cell r="H3974">
            <v>70617.16</v>
          </cell>
          <cell r="I3974">
            <v>0</v>
          </cell>
          <cell r="J3974">
            <v>70617.16</v>
          </cell>
          <cell r="K3974">
            <v>53630</v>
          </cell>
        </row>
        <row r="3975">
          <cell r="F3975">
            <v>217917.03</v>
          </cell>
          <cell r="G3975">
            <v>0</v>
          </cell>
          <cell r="H3975">
            <v>217917.03</v>
          </cell>
          <cell r="I3975">
            <v>0</v>
          </cell>
          <cell r="J3975">
            <v>217917.03</v>
          </cell>
          <cell r="K3975">
            <v>149539</v>
          </cell>
        </row>
        <row r="3976">
          <cell r="F3976">
            <v>65234.81</v>
          </cell>
          <cell r="G3976">
            <v>0</v>
          </cell>
          <cell r="H3976">
            <v>65234.81</v>
          </cell>
          <cell r="I3976">
            <v>0</v>
          </cell>
          <cell r="J3976">
            <v>65234.81</v>
          </cell>
          <cell r="K3976">
            <v>44474</v>
          </cell>
        </row>
        <row r="3977">
          <cell r="F3977">
            <v>46800</v>
          </cell>
          <cell r="G3977">
            <v>0</v>
          </cell>
          <cell r="H3977">
            <v>46800</v>
          </cell>
          <cell r="I3977">
            <v>0</v>
          </cell>
          <cell r="J3977">
            <v>46800</v>
          </cell>
          <cell r="K3977">
            <v>0</v>
          </cell>
        </row>
        <row r="3978">
          <cell r="F3978">
            <v>11189912.48</v>
          </cell>
          <cell r="G3978">
            <v>0</v>
          </cell>
          <cell r="H3978">
            <v>11189912.48</v>
          </cell>
          <cell r="I3978">
            <v>0</v>
          </cell>
          <cell r="J3978">
            <v>11189912.48</v>
          </cell>
          <cell r="K3978">
            <v>24788825</v>
          </cell>
        </row>
        <row r="3979">
          <cell r="F3979">
            <v>0</v>
          </cell>
          <cell r="G3979">
            <v>0</v>
          </cell>
          <cell r="H3979">
            <v>0</v>
          </cell>
          <cell r="I3979">
            <v>0</v>
          </cell>
          <cell r="J3979">
            <v>0</v>
          </cell>
          <cell r="K3979">
            <v>1162624</v>
          </cell>
        </row>
        <row r="3980">
          <cell r="F3980">
            <v>0</v>
          </cell>
          <cell r="G3980">
            <v>0</v>
          </cell>
          <cell r="H3980">
            <v>0</v>
          </cell>
          <cell r="I3980">
            <v>0</v>
          </cell>
          <cell r="J3980">
            <v>0</v>
          </cell>
          <cell r="K3980">
            <v>52385</v>
          </cell>
        </row>
        <row r="3981">
          <cell r="F3981">
            <v>0</v>
          </cell>
          <cell r="G3981">
            <v>0</v>
          </cell>
          <cell r="H3981">
            <v>0</v>
          </cell>
          <cell r="I3981">
            <v>0</v>
          </cell>
          <cell r="J3981">
            <v>0</v>
          </cell>
          <cell r="K3981">
            <v>14126</v>
          </cell>
        </row>
        <row r="3982">
          <cell r="F3982">
            <v>47310.12</v>
          </cell>
          <cell r="G3982">
            <v>0</v>
          </cell>
          <cell r="H3982">
            <v>47310.12</v>
          </cell>
          <cell r="I3982">
            <v>0</v>
          </cell>
          <cell r="J3982">
            <v>47310.12</v>
          </cell>
          <cell r="K3982">
            <v>0</v>
          </cell>
        </row>
        <row r="3983">
          <cell r="F3983">
            <v>78610.240000000005</v>
          </cell>
          <cell r="G3983">
            <v>0</v>
          </cell>
          <cell r="H3983">
            <v>78610.240000000005</v>
          </cell>
          <cell r="I3983">
            <v>0</v>
          </cell>
          <cell r="J3983">
            <v>78610.240000000005</v>
          </cell>
          <cell r="K3983">
            <v>0</v>
          </cell>
        </row>
        <row r="3984">
          <cell r="F3984">
            <v>316325.34999999998</v>
          </cell>
          <cell r="G3984">
            <v>0</v>
          </cell>
          <cell r="H3984">
            <v>316325.34999999998</v>
          </cell>
          <cell r="I3984">
            <v>0</v>
          </cell>
          <cell r="J3984">
            <v>316325.34999999998</v>
          </cell>
          <cell r="K3984">
            <v>372552.24</v>
          </cell>
        </row>
        <row r="3985">
          <cell r="F3985">
            <v>195856.5</v>
          </cell>
          <cell r="G3985">
            <v>0</v>
          </cell>
          <cell r="H3985">
            <v>195856.5</v>
          </cell>
          <cell r="I3985">
            <v>0</v>
          </cell>
          <cell r="J3985">
            <v>195856.5</v>
          </cell>
          <cell r="K3985">
            <v>0</v>
          </cell>
        </row>
        <row r="3986">
          <cell r="F3986">
            <v>226957.27</v>
          </cell>
          <cell r="G3986">
            <v>0</v>
          </cell>
          <cell r="H3986">
            <v>226957.27</v>
          </cell>
          <cell r="I3986">
            <v>0</v>
          </cell>
          <cell r="J3986">
            <v>226957.27</v>
          </cell>
          <cell r="K3986">
            <v>158944.16</v>
          </cell>
        </row>
        <row r="3987">
          <cell r="F3987">
            <v>39440</v>
          </cell>
          <cell r="G3987">
            <v>0</v>
          </cell>
          <cell r="H3987">
            <v>39440</v>
          </cell>
          <cell r="I3987">
            <v>0</v>
          </cell>
          <cell r="J3987">
            <v>39440</v>
          </cell>
          <cell r="K3987">
            <v>161046.25</v>
          </cell>
        </row>
        <row r="3988">
          <cell r="F3988">
            <v>6735.6</v>
          </cell>
          <cell r="G3988">
            <v>0</v>
          </cell>
          <cell r="H3988">
            <v>6735.6</v>
          </cell>
          <cell r="I3988">
            <v>0</v>
          </cell>
          <cell r="J3988">
            <v>6735.6</v>
          </cell>
          <cell r="K3988">
            <v>2604.16</v>
          </cell>
        </row>
        <row r="3989">
          <cell r="F3989">
            <v>22602.01</v>
          </cell>
          <cell r="G3989">
            <v>0</v>
          </cell>
          <cell r="H3989">
            <v>22602.01</v>
          </cell>
          <cell r="I3989">
            <v>0</v>
          </cell>
          <cell r="J3989">
            <v>22602.01</v>
          </cell>
          <cell r="K3989">
            <v>15618.69</v>
          </cell>
        </row>
        <row r="3990">
          <cell r="F3990">
            <v>6886.75</v>
          </cell>
          <cell r="G3990">
            <v>0</v>
          </cell>
          <cell r="H3990">
            <v>6886.75</v>
          </cell>
          <cell r="I3990">
            <v>0</v>
          </cell>
          <cell r="J3990">
            <v>6886.75</v>
          </cell>
          <cell r="K3990">
            <v>4642.4399999999996</v>
          </cell>
        </row>
        <row r="3991">
          <cell r="F3991">
            <v>940723.84</v>
          </cell>
          <cell r="G3991">
            <v>0</v>
          </cell>
          <cell r="H3991">
            <v>940723.84</v>
          </cell>
          <cell r="I3991">
            <v>0</v>
          </cell>
          <cell r="J3991">
            <v>940723.84</v>
          </cell>
          <cell r="K3991">
            <v>1944542.94</v>
          </cell>
        </row>
        <row r="3992">
          <cell r="F3992">
            <v>0</v>
          </cell>
          <cell r="G3992">
            <v>0</v>
          </cell>
          <cell r="H3992">
            <v>0</v>
          </cell>
          <cell r="I3992">
            <v>0</v>
          </cell>
          <cell r="J3992">
            <v>0</v>
          </cell>
          <cell r="K3992">
            <v>1449885</v>
          </cell>
        </row>
        <row r="3993">
          <cell r="F3993">
            <v>0</v>
          </cell>
          <cell r="G3993">
            <v>0</v>
          </cell>
          <cell r="H3993">
            <v>0</v>
          </cell>
          <cell r="I3993">
            <v>0</v>
          </cell>
          <cell r="J3993">
            <v>0</v>
          </cell>
          <cell r="K3993">
            <v>66735</v>
          </cell>
        </row>
        <row r="3994">
          <cell r="F3994">
            <v>0</v>
          </cell>
          <cell r="G3994">
            <v>0</v>
          </cell>
          <cell r="H3994">
            <v>0</v>
          </cell>
          <cell r="I3994">
            <v>0</v>
          </cell>
          <cell r="J3994">
            <v>0</v>
          </cell>
          <cell r="K3994">
            <v>12943</v>
          </cell>
        </row>
        <row r="3995">
          <cell r="F3995">
            <v>618.78</v>
          </cell>
          <cell r="G3995">
            <v>0</v>
          </cell>
          <cell r="H3995">
            <v>618.78</v>
          </cell>
          <cell r="I3995">
            <v>0</v>
          </cell>
          <cell r="J3995">
            <v>618.78</v>
          </cell>
          <cell r="K3995">
            <v>0</v>
          </cell>
        </row>
        <row r="3996">
          <cell r="F3996">
            <v>65320.95</v>
          </cell>
          <cell r="G3996">
            <v>0</v>
          </cell>
          <cell r="H3996">
            <v>65320.95</v>
          </cell>
          <cell r="I3996">
            <v>0</v>
          </cell>
          <cell r="J3996">
            <v>65320.95</v>
          </cell>
          <cell r="K3996">
            <v>0</v>
          </cell>
        </row>
        <row r="3997">
          <cell r="F3997">
            <v>1.21</v>
          </cell>
          <cell r="G3997">
            <v>0</v>
          </cell>
          <cell r="H3997">
            <v>1.21</v>
          </cell>
          <cell r="I3997">
            <v>0</v>
          </cell>
          <cell r="J3997">
            <v>1.21</v>
          </cell>
          <cell r="K3997">
            <v>0</v>
          </cell>
        </row>
        <row r="3998">
          <cell r="F3998">
            <v>123316.15</v>
          </cell>
          <cell r="G3998">
            <v>0</v>
          </cell>
          <cell r="H3998">
            <v>123316.15</v>
          </cell>
          <cell r="I3998">
            <v>0</v>
          </cell>
          <cell r="J3998">
            <v>123316.15</v>
          </cell>
          <cell r="K3998">
            <v>0</v>
          </cell>
        </row>
        <row r="3999">
          <cell r="F3999">
            <v>588578.97</v>
          </cell>
          <cell r="G3999">
            <v>0</v>
          </cell>
          <cell r="H3999">
            <v>588578.97</v>
          </cell>
          <cell r="I3999">
            <v>0</v>
          </cell>
          <cell r="J3999">
            <v>588578.97</v>
          </cell>
          <cell r="K3999">
            <v>483101</v>
          </cell>
        </row>
        <row r="4000">
          <cell r="F4000">
            <v>441489.11</v>
          </cell>
          <cell r="G4000">
            <v>0</v>
          </cell>
          <cell r="H4000">
            <v>441489.11</v>
          </cell>
          <cell r="I4000">
            <v>0</v>
          </cell>
          <cell r="J4000">
            <v>441489.11</v>
          </cell>
          <cell r="K4000">
            <v>0</v>
          </cell>
        </row>
        <row r="4001">
          <cell r="F4001">
            <v>353132.43</v>
          </cell>
          <cell r="G4001">
            <v>0</v>
          </cell>
          <cell r="H4001">
            <v>353132.43</v>
          </cell>
          <cell r="I4001">
            <v>0</v>
          </cell>
          <cell r="J4001">
            <v>353132.43</v>
          </cell>
          <cell r="K4001">
            <v>172682</v>
          </cell>
        </row>
        <row r="4002">
          <cell r="F4002">
            <v>0</v>
          </cell>
          <cell r="G4002">
            <v>0</v>
          </cell>
          <cell r="H4002">
            <v>0</v>
          </cell>
          <cell r="I4002">
            <v>0</v>
          </cell>
          <cell r="J4002">
            <v>0</v>
          </cell>
          <cell r="K4002">
            <v>4500</v>
          </cell>
        </row>
        <row r="4003">
          <cell r="F4003">
            <v>54044.5</v>
          </cell>
          <cell r="G4003">
            <v>0</v>
          </cell>
          <cell r="H4003">
            <v>54044.5</v>
          </cell>
          <cell r="I4003">
            <v>0</v>
          </cell>
          <cell r="J4003">
            <v>54044.5</v>
          </cell>
          <cell r="K4003">
            <v>144736</v>
          </cell>
        </row>
        <row r="4004">
          <cell r="F4004">
            <v>10983.6</v>
          </cell>
          <cell r="G4004">
            <v>0</v>
          </cell>
          <cell r="H4004">
            <v>10983.6</v>
          </cell>
          <cell r="I4004">
            <v>0</v>
          </cell>
          <cell r="J4004">
            <v>10983.6</v>
          </cell>
          <cell r="K4004">
            <v>3959</v>
          </cell>
        </row>
        <row r="4005">
          <cell r="F4005">
            <v>38889.42</v>
          </cell>
          <cell r="G4005">
            <v>0</v>
          </cell>
          <cell r="H4005">
            <v>38889.42</v>
          </cell>
          <cell r="I4005">
            <v>0</v>
          </cell>
          <cell r="J4005">
            <v>38889.42</v>
          </cell>
          <cell r="K4005">
            <v>19470</v>
          </cell>
        </row>
        <row r="4006">
          <cell r="F4006">
            <v>11656.4</v>
          </cell>
          <cell r="G4006">
            <v>0</v>
          </cell>
          <cell r="H4006">
            <v>11656.4</v>
          </cell>
          <cell r="I4006">
            <v>0</v>
          </cell>
          <cell r="J4006">
            <v>11656.4</v>
          </cell>
          <cell r="K4006">
            <v>6246</v>
          </cell>
        </row>
        <row r="4007">
          <cell r="F4007">
            <v>1688031.52</v>
          </cell>
          <cell r="G4007">
            <v>0</v>
          </cell>
          <cell r="H4007">
            <v>1688031.52</v>
          </cell>
          <cell r="I4007">
            <v>0</v>
          </cell>
          <cell r="J4007">
            <v>1688031.52</v>
          </cell>
          <cell r="K4007">
            <v>2364257</v>
          </cell>
        </row>
        <row r="4008">
          <cell r="F4008">
            <v>0</v>
          </cell>
          <cell r="G4008">
            <v>0</v>
          </cell>
          <cell r="H4008">
            <v>0</v>
          </cell>
          <cell r="I4008">
            <v>0</v>
          </cell>
          <cell r="J4008">
            <v>0</v>
          </cell>
          <cell r="K4008">
            <v>470661</v>
          </cell>
        </row>
        <row r="4009">
          <cell r="F4009">
            <v>0</v>
          </cell>
          <cell r="G4009">
            <v>0</v>
          </cell>
          <cell r="H4009">
            <v>0</v>
          </cell>
          <cell r="I4009">
            <v>0</v>
          </cell>
          <cell r="J4009">
            <v>0</v>
          </cell>
          <cell r="K4009">
            <v>21671</v>
          </cell>
        </row>
        <row r="4010">
          <cell r="F4010">
            <v>0</v>
          </cell>
          <cell r="G4010">
            <v>0</v>
          </cell>
          <cell r="H4010">
            <v>0</v>
          </cell>
          <cell r="I4010">
            <v>0</v>
          </cell>
          <cell r="J4010">
            <v>0</v>
          </cell>
          <cell r="K4010">
            <v>9668</v>
          </cell>
        </row>
        <row r="4011">
          <cell r="F4011">
            <v>13982.92</v>
          </cell>
          <cell r="G4011">
            <v>0</v>
          </cell>
          <cell r="H4011">
            <v>13982.92</v>
          </cell>
          <cell r="I4011">
            <v>0</v>
          </cell>
          <cell r="J4011">
            <v>13982.92</v>
          </cell>
          <cell r="K4011">
            <v>0</v>
          </cell>
        </row>
        <row r="4012">
          <cell r="F4012">
            <v>76109.69</v>
          </cell>
          <cell r="G4012">
            <v>0</v>
          </cell>
          <cell r="H4012">
            <v>76109.69</v>
          </cell>
          <cell r="I4012">
            <v>0</v>
          </cell>
          <cell r="J4012">
            <v>76109.69</v>
          </cell>
          <cell r="K4012">
            <v>0</v>
          </cell>
        </row>
        <row r="4013">
          <cell r="F4013">
            <v>168456.3</v>
          </cell>
          <cell r="G4013">
            <v>0</v>
          </cell>
          <cell r="H4013">
            <v>168456.3</v>
          </cell>
          <cell r="I4013">
            <v>0</v>
          </cell>
          <cell r="J4013">
            <v>168456.3</v>
          </cell>
          <cell r="K4013">
            <v>194932</v>
          </cell>
        </row>
        <row r="4014">
          <cell r="F4014">
            <v>52572.3</v>
          </cell>
          <cell r="G4014">
            <v>0</v>
          </cell>
          <cell r="H4014">
            <v>52572.3</v>
          </cell>
          <cell r="I4014">
            <v>0</v>
          </cell>
          <cell r="J4014">
            <v>52572.3</v>
          </cell>
          <cell r="K4014">
            <v>0</v>
          </cell>
        </row>
        <row r="4015">
          <cell r="F4015">
            <v>52872.49</v>
          </cell>
          <cell r="G4015">
            <v>0</v>
          </cell>
          <cell r="H4015">
            <v>52872.49</v>
          </cell>
          <cell r="I4015">
            <v>0</v>
          </cell>
          <cell r="J4015">
            <v>52872.49</v>
          </cell>
          <cell r="K4015">
            <v>32950</v>
          </cell>
        </row>
        <row r="4016">
          <cell r="F4016">
            <v>27283</v>
          </cell>
          <cell r="G4016">
            <v>0</v>
          </cell>
          <cell r="H4016">
            <v>27283</v>
          </cell>
          <cell r="I4016">
            <v>0</v>
          </cell>
          <cell r="J4016">
            <v>27283</v>
          </cell>
          <cell r="K4016">
            <v>99900</v>
          </cell>
        </row>
        <row r="4017">
          <cell r="F4017">
            <v>4567.68</v>
          </cell>
          <cell r="G4017">
            <v>0</v>
          </cell>
          <cell r="H4017">
            <v>4567.68</v>
          </cell>
          <cell r="I4017">
            <v>0</v>
          </cell>
          <cell r="J4017">
            <v>4567.68</v>
          </cell>
          <cell r="K4017">
            <v>2453</v>
          </cell>
        </row>
        <row r="4018">
          <cell r="F4018">
            <v>8812.58</v>
          </cell>
          <cell r="G4018">
            <v>0</v>
          </cell>
          <cell r="H4018">
            <v>8812.58</v>
          </cell>
          <cell r="I4018">
            <v>0</v>
          </cell>
          <cell r="J4018">
            <v>8812.58</v>
          </cell>
          <cell r="K4018">
            <v>7586</v>
          </cell>
        </row>
        <row r="4019">
          <cell r="F4019">
            <v>2620.8000000000002</v>
          </cell>
          <cell r="G4019">
            <v>0</v>
          </cell>
          <cell r="H4019">
            <v>2620.8000000000002</v>
          </cell>
          <cell r="I4019">
            <v>0</v>
          </cell>
          <cell r="J4019">
            <v>2620.8000000000002</v>
          </cell>
          <cell r="K4019">
            <v>1866</v>
          </cell>
        </row>
        <row r="4020">
          <cell r="F4020">
            <v>407277.76</v>
          </cell>
          <cell r="G4020">
            <v>0</v>
          </cell>
          <cell r="H4020">
            <v>407277.76</v>
          </cell>
          <cell r="I4020">
            <v>0</v>
          </cell>
          <cell r="J4020">
            <v>407277.76</v>
          </cell>
          <cell r="K4020">
            <v>841687</v>
          </cell>
        </row>
        <row r="4021">
          <cell r="F4021">
            <v>-16267.56</v>
          </cell>
          <cell r="G4021">
            <v>0</v>
          </cell>
          <cell r="H4021">
            <v>-16267.56</v>
          </cell>
          <cell r="I4021">
            <v>0</v>
          </cell>
          <cell r="J4021">
            <v>-16267.56</v>
          </cell>
          <cell r="K4021">
            <v>0</v>
          </cell>
        </row>
        <row r="4022">
          <cell r="F4022">
            <v>2623715.65</v>
          </cell>
          <cell r="G4022">
            <v>0</v>
          </cell>
          <cell r="H4022">
            <v>2623715.65</v>
          </cell>
          <cell r="I4022">
            <v>0</v>
          </cell>
          <cell r="J4022">
            <v>2623715.65</v>
          </cell>
          <cell r="K4022">
            <v>812875</v>
          </cell>
        </row>
        <row r="4023">
          <cell r="F4023">
            <v>6047103.5899999999</v>
          </cell>
          <cell r="G4023">
            <v>0</v>
          </cell>
          <cell r="H4023">
            <v>6047103.5899999999</v>
          </cell>
          <cell r="I4023">
            <v>0</v>
          </cell>
          <cell r="J4023">
            <v>6047103.5899999999</v>
          </cell>
          <cell r="K4023">
            <v>1865638</v>
          </cell>
        </row>
        <row r="4024">
          <cell r="F4024">
            <v>489268.99</v>
          </cell>
          <cell r="G4024">
            <v>0</v>
          </cell>
          <cell r="H4024">
            <v>489268.99</v>
          </cell>
          <cell r="I4024">
            <v>0</v>
          </cell>
          <cell r="J4024">
            <v>489268.99</v>
          </cell>
          <cell r="K4024">
            <v>0</v>
          </cell>
        </row>
        <row r="4025">
          <cell r="F4025">
            <v>1578946.45</v>
          </cell>
          <cell r="G4025">
            <v>0</v>
          </cell>
          <cell r="H4025">
            <v>1578946.45</v>
          </cell>
          <cell r="I4025">
            <v>0</v>
          </cell>
          <cell r="J4025">
            <v>1578946.45</v>
          </cell>
          <cell r="K4025">
            <v>0</v>
          </cell>
        </row>
        <row r="4026">
          <cell r="F4026">
            <v>1862587.75</v>
          </cell>
          <cell r="G4026">
            <v>0</v>
          </cell>
          <cell r="H4026">
            <v>1862587.75</v>
          </cell>
          <cell r="I4026">
            <v>0</v>
          </cell>
          <cell r="J4026">
            <v>1862587.75</v>
          </cell>
          <cell r="K4026">
            <v>0</v>
          </cell>
        </row>
        <row r="4027">
          <cell r="F4027">
            <v>3342036.08</v>
          </cell>
          <cell r="G4027">
            <v>0</v>
          </cell>
          <cell r="H4027">
            <v>3342036.08</v>
          </cell>
          <cell r="I4027">
            <v>0</v>
          </cell>
          <cell r="J4027">
            <v>3342036.08</v>
          </cell>
          <cell r="K4027">
            <v>631513</v>
          </cell>
        </row>
        <row r="4028">
          <cell r="F4028">
            <v>98210.91</v>
          </cell>
          <cell r="G4028">
            <v>0</v>
          </cell>
          <cell r="H4028">
            <v>98210.91</v>
          </cell>
          <cell r="I4028">
            <v>0</v>
          </cell>
          <cell r="J4028">
            <v>98210.91</v>
          </cell>
          <cell r="K4028">
            <v>29841</v>
          </cell>
        </row>
        <row r="4029">
          <cell r="F4029">
            <v>0</v>
          </cell>
          <cell r="G4029">
            <v>0</v>
          </cell>
          <cell r="H4029">
            <v>0</v>
          </cell>
          <cell r="I4029">
            <v>0</v>
          </cell>
          <cell r="J4029">
            <v>0</v>
          </cell>
          <cell r="K4029">
            <v>1</v>
          </cell>
        </row>
        <row r="4030">
          <cell r="F4030">
            <v>0</v>
          </cell>
          <cell r="G4030">
            <v>0</v>
          </cell>
          <cell r="H4030">
            <v>0</v>
          </cell>
          <cell r="I4030">
            <v>0</v>
          </cell>
          <cell r="J4030">
            <v>0</v>
          </cell>
          <cell r="K4030">
            <v>2245773</v>
          </cell>
        </row>
        <row r="4031">
          <cell r="F4031">
            <v>0</v>
          </cell>
          <cell r="G4031">
            <v>0</v>
          </cell>
          <cell r="H4031">
            <v>0</v>
          </cell>
          <cell r="I4031">
            <v>0</v>
          </cell>
          <cell r="J4031">
            <v>0</v>
          </cell>
          <cell r="K4031">
            <v>5577014</v>
          </cell>
        </row>
        <row r="4032">
          <cell r="F4032">
            <v>0</v>
          </cell>
          <cell r="G4032">
            <v>0</v>
          </cell>
          <cell r="H4032">
            <v>0</v>
          </cell>
          <cell r="I4032">
            <v>0</v>
          </cell>
          <cell r="J4032">
            <v>0</v>
          </cell>
          <cell r="K4032">
            <v>1973017</v>
          </cell>
        </row>
        <row r="4033">
          <cell r="F4033">
            <v>0</v>
          </cell>
          <cell r="G4033">
            <v>0</v>
          </cell>
          <cell r="H4033">
            <v>0</v>
          </cell>
          <cell r="I4033">
            <v>0</v>
          </cell>
          <cell r="J4033">
            <v>0</v>
          </cell>
          <cell r="K4033">
            <v>85975</v>
          </cell>
        </row>
        <row r="4034">
          <cell r="F4034">
            <v>0</v>
          </cell>
          <cell r="G4034">
            <v>0</v>
          </cell>
          <cell r="H4034">
            <v>0</v>
          </cell>
          <cell r="I4034">
            <v>0</v>
          </cell>
          <cell r="J4034">
            <v>0</v>
          </cell>
          <cell r="K4034">
            <v>0</v>
          </cell>
        </row>
        <row r="4035">
          <cell r="F4035">
            <v>0</v>
          </cell>
          <cell r="G4035">
            <v>0</v>
          </cell>
          <cell r="H4035">
            <v>0</v>
          </cell>
          <cell r="I4035">
            <v>0</v>
          </cell>
          <cell r="J4035">
            <v>0</v>
          </cell>
          <cell r="K4035">
            <v>0</v>
          </cell>
        </row>
        <row r="4036">
          <cell r="F4036">
            <v>0</v>
          </cell>
          <cell r="G4036">
            <v>0</v>
          </cell>
          <cell r="H4036">
            <v>0</v>
          </cell>
          <cell r="I4036">
            <v>0</v>
          </cell>
          <cell r="J4036">
            <v>0</v>
          </cell>
          <cell r="K4036">
            <v>0</v>
          </cell>
        </row>
        <row r="4037">
          <cell r="F4037">
            <v>0</v>
          </cell>
          <cell r="G4037">
            <v>0</v>
          </cell>
          <cell r="H4037">
            <v>0</v>
          </cell>
          <cell r="I4037">
            <v>0</v>
          </cell>
          <cell r="J4037">
            <v>0</v>
          </cell>
          <cell r="K4037">
            <v>0</v>
          </cell>
        </row>
        <row r="4038">
          <cell r="F4038">
            <v>0</v>
          </cell>
          <cell r="G4038">
            <v>0</v>
          </cell>
          <cell r="H4038">
            <v>0</v>
          </cell>
          <cell r="I4038">
            <v>0</v>
          </cell>
          <cell r="J4038">
            <v>0</v>
          </cell>
          <cell r="K4038">
            <v>0</v>
          </cell>
        </row>
        <row r="4039">
          <cell r="F4039">
            <v>0</v>
          </cell>
          <cell r="G4039">
            <v>0</v>
          </cell>
          <cell r="H4039">
            <v>0</v>
          </cell>
          <cell r="I4039">
            <v>0</v>
          </cell>
          <cell r="J4039">
            <v>0</v>
          </cell>
          <cell r="K4039">
            <v>221203</v>
          </cell>
        </row>
        <row r="4040">
          <cell r="F4040">
            <v>16025601.859999999</v>
          </cell>
          <cell r="G4040">
            <v>0</v>
          </cell>
          <cell r="H4040">
            <v>16025601.859999999</v>
          </cell>
          <cell r="I4040">
            <v>0</v>
          </cell>
          <cell r="J4040">
            <v>16025601.859999999</v>
          </cell>
          <cell r="K4040">
            <v>13442850</v>
          </cell>
        </row>
        <row r="4041">
          <cell r="F4041">
            <v>30251547.459999997</v>
          </cell>
          <cell r="G4041">
            <v>0</v>
          </cell>
          <cell r="H4041">
            <v>30251547.459999997</v>
          </cell>
          <cell r="I4041">
            <v>0</v>
          </cell>
          <cell r="J4041">
            <v>30251547.459999997</v>
          </cell>
          <cell r="K4041">
            <v>43382161.939999998</v>
          </cell>
        </row>
        <row r="4043">
          <cell r="F4043">
            <v>24562.77</v>
          </cell>
          <cell r="G4043">
            <v>0</v>
          </cell>
          <cell r="H4043">
            <v>24562.77</v>
          </cell>
          <cell r="I4043">
            <v>0</v>
          </cell>
          <cell r="J4043">
            <v>24562.77</v>
          </cell>
          <cell r="K4043">
            <v>-22417</v>
          </cell>
        </row>
        <row r="4044">
          <cell r="F4044">
            <v>34.979999999999997</v>
          </cell>
          <cell r="G4044">
            <v>0</v>
          </cell>
          <cell r="H4044">
            <v>34.979999999999997</v>
          </cell>
          <cell r="I4044">
            <v>0</v>
          </cell>
          <cell r="J4044">
            <v>34.979999999999997</v>
          </cell>
          <cell r="K4044">
            <v>29</v>
          </cell>
        </row>
        <row r="4045">
          <cell r="F4045">
            <v>755.13</v>
          </cell>
          <cell r="G4045">
            <v>0</v>
          </cell>
          <cell r="H4045">
            <v>755.13</v>
          </cell>
          <cell r="I4045">
            <v>0</v>
          </cell>
          <cell r="J4045">
            <v>755.13</v>
          </cell>
          <cell r="K4045">
            <v>52592</v>
          </cell>
        </row>
        <row r="4046">
          <cell r="F4046">
            <v>0</v>
          </cell>
          <cell r="G4046">
            <v>0</v>
          </cell>
          <cell r="H4046">
            <v>0</v>
          </cell>
          <cell r="I4046">
            <v>0</v>
          </cell>
          <cell r="J4046">
            <v>0</v>
          </cell>
          <cell r="K4046">
            <v>123693</v>
          </cell>
        </row>
        <row r="4047">
          <cell r="F4047">
            <v>0</v>
          </cell>
          <cell r="G4047">
            <v>0</v>
          </cell>
          <cell r="H4047">
            <v>0</v>
          </cell>
          <cell r="I4047">
            <v>0</v>
          </cell>
          <cell r="J4047">
            <v>0</v>
          </cell>
          <cell r="K4047">
            <v>-1562</v>
          </cell>
        </row>
        <row r="4048">
          <cell r="F4048">
            <v>0</v>
          </cell>
          <cell r="G4048">
            <v>0</v>
          </cell>
          <cell r="H4048">
            <v>0</v>
          </cell>
          <cell r="I4048">
            <v>0</v>
          </cell>
          <cell r="J4048">
            <v>0</v>
          </cell>
          <cell r="K4048">
            <v>82546</v>
          </cell>
        </row>
        <row r="4049">
          <cell r="F4049">
            <v>0</v>
          </cell>
          <cell r="G4049">
            <v>0</v>
          </cell>
          <cell r="H4049">
            <v>0</v>
          </cell>
          <cell r="I4049">
            <v>0</v>
          </cell>
          <cell r="J4049">
            <v>0</v>
          </cell>
          <cell r="K4049">
            <v>216511</v>
          </cell>
        </row>
        <row r="4050">
          <cell r="F4050">
            <v>0</v>
          </cell>
          <cell r="G4050">
            <v>0</v>
          </cell>
          <cell r="H4050">
            <v>0</v>
          </cell>
          <cell r="I4050">
            <v>0</v>
          </cell>
          <cell r="J4050">
            <v>0</v>
          </cell>
          <cell r="K4050">
            <v>-98</v>
          </cell>
        </row>
        <row r="4051">
          <cell r="F4051">
            <v>25352.880000000001</v>
          </cell>
          <cell r="G4051">
            <v>0</v>
          </cell>
          <cell r="H4051">
            <v>25352.880000000001</v>
          </cell>
          <cell r="I4051">
            <v>0</v>
          </cell>
          <cell r="J4051">
            <v>25352.880000000001</v>
          </cell>
          <cell r="K4051">
            <v>451294</v>
          </cell>
        </row>
        <row r="4052">
          <cell r="F4052">
            <v>234.33</v>
          </cell>
          <cell r="G4052">
            <v>0</v>
          </cell>
          <cell r="H4052">
            <v>234.33</v>
          </cell>
          <cell r="I4052">
            <v>0</v>
          </cell>
          <cell r="J4052">
            <v>234.33</v>
          </cell>
          <cell r="K4052">
            <v>35298</v>
          </cell>
        </row>
        <row r="4053">
          <cell r="F4053">
            <v>3636211.72</v>
          </cell>
          <cell r="G4053">
            <v>0</v>
          </cell>
          <cell r="H4053">
            <v>3636211.72</v>
          </cell>
          <cell r="I4053">
            <v>0</v>
          </cell>
          <cell r="J4053">
            <v>3636211.72</v>
          </cell>
          <cell r="K4053">
            <v>6721572</v>
          </cell>
        </row>
        <row r="4054">
          <cell r="F4054">
            <v>2098439.39</v>
          </cell>
          <cell r="G4054">
            <v>0</v>
          </cell>
          <cell r="H4054">
            <v>2098439.39</v>
          </cell>
          <cell r="I4054">
            <v>0</v>
          </cell>
          <cell r="J4054">
            <v>2098439.39</v>
          </cell>
          <cell r="K4054">
            <v>1852327</v>
          </cell>
        </row>
        <row r="4055">
          <cell r="F4055">
            <v>546502.37</v>
          </cell>
          <cell r="G4055">
            <v>0</v>
          </cell>
          <cell r="H4055">
            <v>546502.37</v>
          </cell>
          <cell r="I4055">
            <v>0</v>
          </cell>
          <cell r="J4055">
            <v>546502.37</v>
          </cell>
          <cell r="K4055">
            <v>588726</v>
          </cell>
        </row>
        <row r="4056">
          <cell r="F4056">
            <v>24631.8</v>
          </cell>
          <cell r="G4056">
            <v>0</v>
          </cell>
          <cell r="H4056">
            <v>24631.8</v>
          </cell>
          <cell r="I4056">
            <v>0</v>
          </cell>
          <cell r="J4056">
            <v>24631.8</v>
          </cell>
          <cell r="K4056">
            <v>32842</v>
          </cell>
        </row>
        <row r="4057">
          <cell r="F4057">
            <v>681712.12</v>
          </cell>
          <cell r="G4057">
            <v>0</v>
          </cell>
          <cell r="H4057">
            <v>681712.12</v>
          </cell>
          <cell r="I4057">
            <v>0</v>
          </cell>
          <cell r="J4057">
            <v>681712.12</v>
          </cell>
          <cell r="K4057">
            <v>906332</v>
          </cell>
        </row>
        <row r="4058">
          <cell r="F4058">
            <v>1634.24</v>
          </cell>
          <cell r="G4058">
            <v>0</v>
          </cell>
          <cell r="H4058">
            <v>1634.24</v>
          </cell>
          <cell r="I4058">
            <v>0</v>
          </cell>
          <cell r="J4058">
            <v>1634.24</v>
          </cell>
          <cell r="K4058">
            <v>-5218</v>
          </cell>
        </row>
        <row r="4059">
          <cell r="F4059">
            <v>-926841.68</v>
          </cell>
          <cell r="G4059">
            <v>0</v>
          </cell>
          <cell r="H4059">
            <v>-926841.68</v>
          </cell>
          <cell r="I4059">
            <v>0</v>
          </cell>
          <cell r="J4059">
            <v>-926841.68</v>
          </cell>
          <cell r="K4059">
            <v>737625</v>
          </cell>
        </row>
        <row r="4060">
          <cell r="F4060">
            <v>0</v>
          </cell>
          <cell r="G4060">
            <v>0</v>
          </cell>
          <cell r="H4060">
            <v>0</v>
          </cell>
          <cell r="I4060">
            <v>0</v>
          </cell>
          <cell r="J4060">
            <v>0</v>
          </cell>
          <cell r="K4060">
            <v>7696224</v>
          </cell>
        </row>
        <row r="4061">
          <cell r="F4061">
            <v>0</v>
          </cell>
          <cell r="G4061">
            <v>0</v>
          </cell>
          <cell r="H4061">
            <v>0</v>
          </cell>
          <cell r="I4061">
            <v>0</v>
          </cell>
          <cell r="J4061">
            <v>0</v>
          </cell>
          <cell r="K4061">
            <v>694426</v>
          </cell>
        </row>
        <row r="4062">
          <cell r="F4062">
            <v>0</v>
          </cell>
          <cell r="G4062">
            <v>0</v>
          </cell>
          <cell r="H4062">
            <v>0</v>
          </cell>
          <cell r="I4062">
            <v>0</v>
          </cell>
          <cell r="J4062">
            <v>0</v>
          </cell>
          <cell r="K4062">
            <v>21431</v>
          </cell>
        </row>
        <row r="4063">
          <cell r="F4063">
            <v>0</v>
          </cell>
          <cell r="G4063">
            <v>0</v>
          </cell>
          <cell r="H4063">
            <v>0</v>
          </cell>
          <cell r="I4063">
            <v>0</v>
          </cell>
          <cell r="J4063">
            <v>0</v>
          </cell>
          <cell r="K4063">
            <v>36734</v>
          </cell>
        </row>
        <row r="4064">
          <cell r="F4064">
            <v>0</v>
          </cell>
          <cell r="G4064">
            <v>0</v>
          </cell>
          <cell r="H4064">
            <v>0</v>
          </cell>
          <cell r="I4064">
            <v>0</v>
          </cell>
          <cell r="J4064">
            <v>0</v>
          </cell>
          <cell r="K4064">
            <v>7052</v>
          </cell>
        </row>
        <row r="4065">
          <cell r="F4065">
            <v>0</v>
          </cell>
          <cell r="G4065">
            <v>0</v>
          </cell>
          <cell r="H4065">
            <v>0</v>
          </cell>
          <cell r="I4065">
            <v>0</v>
          </cell>
          <cell r="J4065">
            <v>0</v>
          </cell>
          <cell r="K4065">
            <v>173796</v>
          </cell>
        </row>
        <row r="4066">
          <cell r="F4066">
            <v>0</v>
          </cell>
          <cell r="G4066">
            <v>0</v>
          </cell>
          <cell r="H4066">
            <v>0</v>
          </cell>
          <cell r="I4066">
            <v>0</v>
          </cell>
          <cell r="J4066">
            <v>0</v>
          </cell>
          <cell r="K4066">
            <v>-19535</v>
          </cell>
        </row>
        <row r="4067">
          <cell r="F4067">
            <v>0</v>
          </cell>
          <cell r="G4067">
            <v>0</v>
          </cell>
          <cell r="H4067">
            <v>0</v>
          </cell>
          <cell r="I4067">
            <v>0</v>
          </cell>
          <cell r="J4067">
            <v>0</v>
          </cell>
          <cell r="K4067">
            <v>1590114</v>
          </cell>
        </row>
        <row r="4068">
          <cell r="F4068">
            <v>6062524.290000001</v>
          </cell>
          <cell r="G4068">
            <v>0</v>
          </cell>
          <cell r="H4068">
            <v>6062524.290000001</v>
          </cell>
          <cell r="I4068">
            <v>0</v>
          </cell>
          <cell r="J4068">
            <v>6062524.290000001</v>
          </cell>
          <cell r="K4068">
            <v>21069746</v>
          </cell>
        </row>
        <row r="4069">
          <cell r="F4069">
            <v>92.64</v>
          </cell>
          <cell r="G4069">
            <v>0</v>
          </cell>
          <cell r="H4069">
            <v>92.64</v>
          </cell>
          <cell r="I4069">
            <v>0</v>
          </cell>
          <cell r="J4069">
            <v>92.64</v>
          </cell>
          <cell r="K4069">
            <v>139</v>
          </cell>
        </row>
        <row r="4070">
          <cell r="F4070">
            <v>209.97</v>
          </cell>
          <cell r="G4070">
            <v>0</v>
          </cell>
          <cell r="H4070">
            <v>209.97</v>
          </cell>
          <cell r="I4070">
            <v>0</v>
          </cell>
          <cell r="J4070">
            <v>209.97</v>
          </cell>
          <cell r="K4070">
            <v>0</v>
          </cell>
        </row>
        <row r="4071">
          <cell r="F4071">
            <v>0</v>
          </cell>
          <cell r="G4071">
            <v>0</v>
          </cell>
          <cell r="H4071">
            <v>0</v>
          </cell>
          <cell r="I4071">
            <v>0</v>
          </cell>
          <cell r="J4071">
            <v>0</v>
          </cell>
          <cell r="K4071">
            <v>47</v>
          </cell>
        </row>
        <row r="4072">
          <cell r="F4072">
            <v>302.61</v>
          </cell>
          <cell r="G4072">
            <v>0</v>
          </cell>
          <cell r="H4072">
            <v>302.61</v>
          </cell>
          <cell r="I4072">
            <v>0</v>
          </cell>
          <cell r="J4072">
            <v>302.61</v>
          </cell>
          <cell r="K4072">
            <v>186</v>
          </cell>
        </row>
        <row r="4073">
          <cell r="F4073">
            <v>408713.02</v>
          </cell>
          <cell r="G4073">
            <v>0</v>
          </cell>
          <cell r="H4073">
            <v>408713.02</v>
          </cell>
          <cell r="I4073">
            <v>0</v>
          </cell>
          <cell r="J4073">
            <v>408713.02</v>
          </cell>
          <cell r="K4073">
            <v>79791.509999999995</v>
          </cell>
        </row>
        <row r="4074">
          <cell r="F4074">
            <v>267085.5</v>
          </cell>
          <cell r="G4074">
            <v>0</v>
          </cell>
          <cell r="H4074">
            <v>267085.5</v>
          </cell>
          <cell r="I4074">
            <v>0</v>
          </cell>
          <cell r="J4074">
            <v>267085.5</v>
          </cell>
          <cell r="K4074">
            <v>205329.64</v>
          </cell>
        </row>
        <row r="4075">
          <cell r="F4075">
            <v>116255.54</v>
          </cell>
          <cell r="G4075">
            <v>0</v>
          </cell>
          <cell r="H4075">
            <v>116255.54</v>
          </cell>
          <cell r="I4075">
            <v>0</v>
          </cell>
          <cell r="J4075">
            <v>116255.54</v>
          </cell>
          <cell r="K4075">
            <v>578208.51</v>
          </cell>
        </row>
        <row r="4076">
          <cell r="F4076">
            <v>200848.1</v>
          </cell>
          <cell r="G4076">
            <v>0</v>
          </cell>
          <cell r="H4076">
            <v>200848.1</v>
          </cell>
          <cell r="I4076">
            <v>0</v>
          </cell>
          <cell r="J4076">
            <v>200848.1</v>
          </cell>
          <cell r="K4076">
            <v>244867.32</v>
          </cell>
        </row>
        <row r="4077">
          <cell r="F4077">
            <v>482208.72</v>
          </cell>
          <cell r="G4077">
            <v>0</v>
          </cell>
          <cell r="H4077">
            <v>482208.72</v>
          </cell>
          <cell r="I4077">
            <v>0</v>
          </cell>
          <cell r="J4077">
            <v>482208.72</v>
          </cell>
          <cell r="K4077">
            <v>3164986.43</v>
          </cell>
        </row>
        <row r="4078">
          <cell r="F4078">
            <v>0</v>
          </cell>
          <cell r="G4078">
            <v>0</v>
          </cell>
          <cell r="H4078">
            <v>0</v>
          </cell>
          <cell r="I4078">
            <v>0</v>
          </cell>
          <cell r="J4078">
            <v>0</v>
          </cell>
          <cell r="K4078">
            <v>148514</v>
          </cell>
        </row>
        <row r="4079">
          <cell r="F4079">
            <v>0</v>
          </cell>
          <cell r="G4079">
            <v>0</v>
          </cell>
          <cell r="H4079">
            <v>0</v>
          </cell>
          <cell r="I4079">
            <v>0</v>
          </cell>
          <cell r="J4079">
            <v>0</v>
          </cell>
          <cell r="K4079">
            <v>738799</v>
          </cell>
        </row>
        <row r="4080">
          <cell r="F4080">
            <v>0</v>
          </cell>
          <cell r="G4080">
            <v>0</v>
          </cell>
          <cell r="H4080">
            <v>0</v>
          </cell>
          <cell r="I4080">
            <v>0</v>
          </cell>
          <cell r="J4080">
            <v>0</v>
          </cell>
          <cell r="K4080">
            <v>122434</v>
          </cell>
        </row>
        <row r="4081">
          <cell r="F4081">
            <v>0</v>
          </cell>
          <cell r="G4081">
            <v>0</v>
          </cell>
          <cell r="H4081">
            <v>0</v>
          </cell>
          <cell r="I4081">
            <v>0</v>
          </cell>
          <cell r="J4081">
            <v>0</v>
          </cell>
          <cell r="K4081">
            <v>701552</v>
          </cell>
        </row>
        <row r="4082">
          <cell r="F4082">
            <v>0</v>
          </cell>
          <cell r="G4082">
            <v>0</v>
          </cell>
          <cell r="H4082">
            <v>0</v>
          </cell>
          <cell r="I4082">
            <v>0</v>
          </cell>
          <cell r="J4082">
            <v>0</v>
          </cell>
          <cell r="K4082">
            <v>-807</v>
          </cell>
        </row>
        <row r="4083">
          <cell r="F4083">
            <v>0</v>
          </cell>
          <cell r="G4083">
            <v>0</v>
          </cell>
          <cell r="H4083">
            <v>0</v>
          </cell>
          <cell r="I4083">
            <v>0</v>
          </cell>
          <cell r="J4083">
            <v>0</v>
          </cell>
          <cell r="K4083">
            <v>224</v>
          </cell>
        </row>
        <row r="4084">
          <cell r="F4084">
            <v>0</v>
          </cell>
          <cell r="G4084">
            <v>0</v>
          </cell>
          <cell r="H4084">
            <v>0</v>
          </cell>
          <cell r="I4084">
            <v>0</v>
          </cell>
          <cell r="J4084">
            <v>0</v>
          </cell>
          <cell r="K4084">
            <v>81180</v>
          </cell>
        </row>
        <row r="4085">
          <cell r="F4085">
            <v>1475110.88</v>
          </cell>
          <cell r="G4085">
            <v>0</v>
          </cell>
          <cell r="H4085">
            <v>1475110.88</v>
          </cell>
          <cell r="I4085">
            <v>0</v>
          </cell>
          <cell r="J4085">
            <v>1475110.88</v>
          </cell>
          <cell r="K4085">
            <v>6065079.4100000001</v>
          </cell>
        </row>
        <row r="4086">
          <cell r="F4086">
            <v>800.07</v>
          </cell>
          <cell r="G4086">
            <v>0</v>
          </cell>
          <cell r="H4086">
            <v>800.07</v>
          </cell>
          <cell r="I4086">
            <v>0</v>
          </cell>
          <cell r="J4086">
            <v>800.07</v>
          </cell>
          <cell r="K4086">
            <v>21344</v>
          </cell>
        </row>
        <row r="4087">
          <cell r="F4087">
            <v>597054.59</v>
          </cell>
          <cell r="G4087">
            <v>0</v>
          </cell>
          <cell r="H4087">
            <v>597054.59</v>
          </cell>
          <cell r="I4087">
            <v>0</v>
          </cell>
          <cell r="J4087">
            <v>597054.59</v>
          </cell>
          <cell r="K4087">
            <v>583661</v>
          </cell>
        </row>
        <row r="4088">
          <cell r="F4088">
            <v>809494.38</v>
          </cell>
          <cell r="G4088">
            <v>0</v>
          </cell>
          <cell r="H4088">
            <v>809494.38</v>
          </cell>
          <cell r="I4088">
            <v>0</v>
          </cell>
          <cell r="J4088">
            <v>809494.38</v>
          </cell>
          <cell r="K4088">
            <v>358784</v>
          </cell>
        </row>
        <row r="4089">
          <cell r="F4089">
            <v>258151.07</v>
          </cell>
          <cell r="G4089">
            <v>0</v>
          </cell>
          <cell r="H4089">
            <v>258151.07</v>
          </cell>
          <cell r="I4089">
            <v>0</v>
          </cell>
          <cell r="J4089">
            <v>258151.07</v>
          </cell>
          <cell r="K4089">
            <v>140770</v>
          </cell>
        </row>
        <row r="4090">
          <cell r="F4090">
            <v>387119.96</v>
          </cell>
          <cell r="G4090">
            <v>0</v>
          </cell>
          <cell r="H4090">
            <v>387119.96</v>
          </cell>
          <cell r="I4090">
            <v>0</v>
          </cell>
          <cell r="J4090">
            <v>387119.96</v>
          </cell>
          <cell r="K4090">
            <v>388519</v>
          </cell>
        </row>
        <row r="4091">
          <cell r="F4091">
            <v>117216.67</v>
          </cell>
          <cell r="G4091">
            <v>0</v>
          </cell>
          <cell r="H4091">
            <v>117216.67</v>
          </cell>
          <cell r="I4091">
            <v>0</v>
          </cell>
          <cell r="J4091">
            <v>117216.67</v>
          </cell>
          <cell r="K4091">
            <v>0</v>
          </cell>
        </row>
        <row r="4092">
          <cell r="F4092">
            <v>557625.68999999994</v>
          </cell>
          <cell r="G4092">
            <v>0</v>
          </cell>
          <cell r="H4092">
            <v>557625.68999999994</v>
          </cell>
          <cell r="I4092">
            <v>0</v>
          </cell>
          <cell r="J4092">
            <v>557625.68999999994</v>
          </cell>
          <cell r="K4092">
            <v>488811</v>
          </cell>
        </row>
        <row r="4093">
          <cell r="F4093">
            <v>937733.36</v>
          </cell>
          <cell r="G4093">
            <v>0</v>
          </cell>
          <cell r="H4093">
            <v>937733.36</v>
          </cell>
          <cell r="I4093">
            <v>0</v>
          </cell>
          <cell r="J4093">
            <v>937733.36</v>
          </cell>
          <cell r="K4093">
            <v>468867</v>
          </cell>
        </row>
        <row r="4094">
          <cell r="F4094">
            <v>0</v>
          </cell>
          <cell r="G4094">
            <v>0</v>
          </cell>
          <cell r="H4094">
            <v>0</v>
          </cell>
          <cell r="I4094">
            <v>0</v>
          </cell>
          <cell r="J4094">
            <v>0</v>
          </cell>
          <cell r="K4094">
            <v>54399</v>
          </cell>
        </row>
        <row r="4095">
          <cell r="F4095">
            <v>0</v>
          </cell>
          <cell r="G4095">
            <v>0</v>
          </cell>
          <cell r="H4095">
            <v>0</v>
          </cell>
          <cell r="I4095">
            <v>0</v>
          </cell>
          <cell r="J4095">
            <v>0</v>
          </cell>
          <cell r="K4095">
            <v>1422204</v>
          </cell>
        </row>
        <row r="4096">
          <cell r="F4096">
            <v>0</v>
          </cell>
          <cell r="G4096">
            <v>0</v>
          </cell>
          <cell r="H4096">
            <v>0</v>
          </cell>
          <cell r="I4096">
            <v>0</v>
          </cell>
          <cell r="J4096">
            <v>0</v>
          </cell>
          <cell r="K4096">
            <v>195859</v>
          </cell>
        </row>
        <row r="4097">
          <cell r="F4097">
            <v>0</v>
          </cell>
          <cell r="G4097">
            <v>0</v>
          </cell>
          <cell r="H4097">
            <v>0</v>
          </cell>
          <cell r="I4097">
            <v>0</v>
          </cell>
          <cell r="J4097">
            <v>0</v>
          </cell>
          <cell r="K4097">
            <v>457112</v>
          </cell>
        </row>
        <row r="4098">
          <cell r="F4098">
            <v>0</v>
          </cell>
          <cell r="G4098">
            <v>0</v>
          </cell>
          <cell r="H4098">
            <v>0</v>
          </cell>
          <cell r="I4098">
            <v>0</v>
          </cell>
          <cell r="J4098">
            <v>0</v>
          </cell>
          <cell r="K4098">
            <v>937733</v>
          </cell>
        </row>
        <row r="4099">
          <cell r="F4099">
            <v>0</v>
          </cell>
          <cell r="G4099">
            <v>0</v>
          </cell>
          <cell r="H4099">
            <v>0</v>
          </cell>
          <cell r="I4099">
            <v>0</v>
          </cell>
          <cell r="J4099">
            <v>0</v>
          </cell>
          <cell r="K4099">
            <v>292931</v>
          </cell>
        </row>
        <row r="4100">
          <cell r="F4100">
            <v>3665195.79</v>
          </cell>
          <cell r="G4100">
            <v>0</v>
          </cell>
          <cell r="H4100">
            <v>3665195.79</v>
          </cell>
          <cell r="I4100">
            <v>0</v>
          </cell>
          <cell r="J4100">
            <v>3665195.79</v>
          </cell>
          <cell r="K4100">
            <v>5810994</v>
          </cell>
        </row>
        <row r="4101">
          <cell r="F4101">
            <v>246960.25</v>
          </cell>
          <cell r="G4101">
            <v>0</v>
          </cell>
          <cell r="H4101">
            <v>246960.25</v>
          </cell>
          <cell r="I4101">
            <v>0</v>
          </cell>
          <cell r="J4101">
            <v>246960.25</v>
          </cell>
          <cell r="K4101">
            <v>354499</v>
          </cell>
        </row>
        <row r="4102">
          <cell r="F4102">
            <v>340692.4</v>
          </cell>
          <cell r="G4102">
            <v>0</v>
          </cell>
          <cell r="H4102">
            <v>340692.4</v>
          </cell>
          <cell r="I4102">
            <v>0</v>
          </cell>
          <cell r="J4102">
            <v>340692.4</v>
          </cell>
          <cell r="K4102">
            <v>227082</v>
          </cell>
        </row>
        <row r="4103">
          <cell r="F4103">
            <v>85560.75</v>
          </cell>
          <cell r="G4103">
            <v>0</v>
          </cell>
          <cell r="H4103">
            <v>85560.75</v>
          </cell>
          <cell r="I4103">
            <v>0</v>
          </cell>
          <cell r="J4103">
            <v>85560.75</v>
          </cell>
          <cell r="K4103">
            <v>53460</v>
          </cell>
        </row>
        <row r="4104">
          <cell r="F4104">
            <v>617445.9</v>
          </cell>
          <cell r="G4104">
            <v>0</v>
          </cell>
          <cell r="H4104">
            <v>617445.9</v>
          </cell>
          <cell r="I4104">
            <v>0</v>
          </cell>
          <cell r="J4104">
            <v>617445.9</v>
          </cell>
          <cell r="K4104">
            <v>865054</v>
          </cell>
        </row>
        <row r="4105">
          <cell r="F4105">
            <v>355296.48</v>
          </cell>
          <cell r="G4105">
            <v>0</v>
          </cell>
          <cell r="H4105">
            <v>355296.48</v>
          </cell>
          <cell r="I4105">
            <v>0</v>
          </cell>
          <cell r="J4105">
            <v>355296.48</v>
          </cell>
          <cell r="K4105">
            <v>355885</v>
          </cell>
        </row>
        <row r="4106">
          <cell r="F4106">
            <v>0</v>
          </cell>
          <cell r="G4106">
            <v>0</v>
          </cell>
          <cell r="H4106">
            <v>0</v>
          </cell>
          <cell r="I4106">
            <v>0</v>
          </cell>
          <cell r="J4106">
            <v>0</v>
          </cell>
          <cell r="K4106">
            <v>143536</v>
          </cell>
        </row>
        <row r="4107">
          <cell r="F4107">
            <v>0</v>
          </cell>
          <cell r="G4107">
            <v>0</v>
          </cell>
          <cell r="H4107">
            <v>0</v>
          </cell>
          <cell r="I4107">
            <v>0</v>
          </cell>
          <cell r="J4107">
            <v>0</v>
          </cell>
          <cell r="K4107">
            <v>740421</v>
          </cell>
        </row>
        <row r="4108">
          <cell r="F4108">
            <v>0</v>
          </cell>
          <cell r="G4108">
            <v>0</v>
          </cell>
          <cell r="H4108">
            <v>0</v>
          </cell>
          <cell r="I4108">
            <v>0</v>
          </cell>
          <cell r="J4108">
            <v>0</v>
          </cell>
          <cell r="K4108">
            <v>432527</v>
          </cell>
        </row>
        <row r="4109">
          <cell r="F4109">
            <v>0</v>
          </cell>
          <cell r="G4109">
            <v>0</v>
          </cell>
          <cell r="H4109">
            <v>0</v>
          </cell>
          <cell r="I4109">
            <v>0</v>
          </cell>
          <cell r="J4109">
            <v>0</v>
          </cell>
          <cell r="K4109">
            <v>438270</v>
          </cell>
        </row>
        <row r="4110">
          <cell r="F4110">
            <v>0</v>
          </cell>
          <cell r="G4110">
            <v>0</v>
          </cell>
          <cell r="H4110">
            <v>0</v>
          </cell>
          <cell r="I4110">
            <v>0</v>
          </cell>
          <cell r="J4110">
            <v>0</v>
          </cell>
          <cell r="K4110">
            <v>-1485</v>
          </cell>
        </row>
        <row r="4111">
          <cell r="F4111">
            <v>0</v>
          </cell>
          <cell r="G4111">
            <v>0</v>
          </cell>
          <cell r="H4111">
            <v>0</v>
          </cell>
          <cell r="I4111">
            <v>0</v>
          </cell>
          <cell r="J4111">
            <v>0</v>
          </cell>
          <cell r="K4111">
            <v>293</v>
          </cell>
        </row>
        <row r="4112">
          <cell r="F4112">
            <v>0</v>
          </cell>
          <cell r="G4112">
            <v>0</v>
          </cell>
          <cell r="H4112">
            <v>0</v>
          </cell>
          <cell r="I4112">
            <v>0</v>
          </cell>
          <cell r="J4112">
            <v>0</v>
          </cell>
          <cell r="K4112">
            <v>99418</v>
          </cell>
        </row>
        <row r="4113">
          <cell r="F4113">
            <v>1645955.78</v>
          </cell>
          <cell r="G4113">
            <v>0</v>
          </cell>
          <cell r="H4113">
            <v>1645955.78</v>
          </cell>
          <cell r="I4113">
            <v>0</v>
          </cell>
          <cell r="J4113">
            <v>1645955.78</v>
          </cell>
          <cell r="K4113">
            <v>3708960</v>
          </cell>
        </row>
        <row r="4114">
          <cell r="F4114">
            <v>67160.86</v>
          </cell>
          <cell r="G4114">
            <v>0</v>
          </cell>
          <cell r="H4114">
            <v>67160.86</v>
          </cell>
          <cell r="I4114">
            <v>0</v>
          </cell>
          <cell r="J4114">
            <v>67160.86</v>
          </cell>
          <cell r="K4114">
            <v>506</v>
          </cell>
        </row>
        <row r="4115">
          <cell r="F4115">
            <v>2798598.84</v>
          </cell>
          <cell r="G4115">
            <v>0</v>
          </cell>
          <cell r="H4115">
            <v>2798598.84</v>
          </cell>
          <cell r="I4115">
            <v>0</v>
          </cell>
          <cell r="J4115">
            <v>2798598.84</v>
          </cell>
          <cell r="K4115">
            <v>972549</v>
          </cell>
        </row>
        <row r="4116">
          <cell r="F4116">
            <v>9352470.4199999999</v>
          </cell>
          <cell r="G4116">
            <v>0</v>
          </cell>
          <cell r="H4116">
            <v>9352470.4199999999</v>
          </cell>
          <cell r="I4116">
            <v>0</v>
          </cell>
          <cell r="J4116">
            <v>9352470.4199999999</v>
          </cell>
          <cell r="K4116">
            <v>1837370</v>
          </cell>
        </row>
        <row r="4117">
          <cell r="F4117">
            <v>3180569.02</v>
          </cell>
          <cell r="G4117">
            <v>0</v>
          </cell>
          <cell r="H4117">
            <v>3180569.02</v>
          </cell>
          <cell r="I4117">
            <v>0</v>
          </cell>
          <cell r="J4117">
            <v>3180569.02</v>
          </cell>
          <cell r="K4117">
            <v>1913220</v>
          </cell>
        </row>
        <row r="4118">
          <cell r="F4118">
            <v>15044.74</v>
          </cell>
          <cell r="G4118">
            <v>0</v>
          </cell>
          <cell r="H4118">
            <v>15044.74</v>
          </cell>
          <cell r="I4118">
            <v>0</v>
          </cell>
          <cell r="J4118">
            <v>15044.74</v>
          </cell>
          <cell r="K4118">
            <v>5900</v>
          </cell>
        </row>
        <row r="4119">
          <cell r="F4119">
            <v>853649.78</v>
          </cell>
          <cell r="G4119">
            <v>0</v>
          </cell>
          <cell r="H4119">
            <v>853649.78</v>
          </cell>
          <cell r="I4119">
            <v>0</v>
          </cell>
          <cell r="J4119">
            <v>853649.78</v>
          </cell>
          <cell r="K4119">
            <v>-1089245</v>
          </cell>
        </row>
        <row r="4120">
          <cell r="F4120">
            <v>1472716.81</v>
          </cell>
          <cell r="G4120">
            <v>0</v>
          </cell>
          <cell r="H4120">
            <v>1472716.81</v>
          </cell>
          <cell r="I4120">
            <v>0</v>
          </cell>
          <cell r="J4120">
            <v>1472716.81</v>
          </cell>
          <cell r="K4120">
            <v>1274087</v>
          </cell>
        </row>
        <row r="4121">
          <cell r="F4121">
            <v>2779046.69</v>
          </cell>
          <cell r="G4121">
            <v>0</v>
          </cell>
          <cell r="H4121">
            <v>2779046.69</v>
          </cell>
          <cell r="I4121">
            <v>0</v>
          </cell>
          <cell r="J4121">
            <v>2779046.69</v>
          </cell>
          <cell r="K4121">
            <v>785990</v>
          </cell>
        </row>
        <row r="4122">
          <cell r="F4122">
            <v>764622.9</v>
          </cell>
          <cell r="G4122">
            <v>0</v>
          </cell>
          <cell r="H4122">
            <v>764622.9</v>
          </cell>
          <cell r="I4122">
            <v>0</v>
          </cell>
          <cell r="J4122">
            <v>764622.9</v>
          </cell>
          <cell r="K4122">
            <v>667985</v>
          </cell>
        </row>
        <row r="4123">
          <cell r="F4123">
            <v>0</v>
          </cell>
          <cell r="G4123">
            <v>0</v>
          </cell>
          <cell r="H4123">
            <v>0</v>
          </cell>
          <cell r="I4123">
            <v>0</v>
          </cell>
          <cell r="J4123">
            <v>0</v>
          </cell>
          <cell r="K4123">
            <v>41420</v>
          </cell>
        </row>
        <row r="4124">
          <cell r="F4124">
            <v>0</v>
          </cell>
          <cell r="G4124">
            <v>0</v>
          </cell>
          <cell r="H4124">
            <v>0</v>
          </cell>
          <cell r="I4124">
            <v>0</v>
          </cell>
          <cell r="J4124">
            <v>0</v>
          </cell>
          <cell r="K4124">
            <v>593</v>
          </cell>
        </row>
        <row r="4125">
          <cell r="F4125">
            <v>0</v>
          </cell>
          <cell r="G4125">
            <v>0</v>
          </cell>
          <cell r="H4125">
            <v>0</v>
          </cell>
          <cell r="I4125">
            <v>0</v>
          </cell>
          <cell r="J4125">
            <v>0</v>
          </cell>
          <cell r="K4125">
            <v>2111</v>
          </cell>
        </row>
        <row r="4126">
          <cell r="F4126">
            <v>0</v>
          </cell>
          <cell r="G4126">
            <v>0</v>
          </cell>
          <cell r="H4126">
            <v>0</v>
          </cell>
          <cell r="I4126">
            <v>0</v>
          </cell>
          <cell r="J4126">
            <v>0</v>
          </cell>
          <cell r="K4126">
            <v>882</v>
          </cell>
        </row>
        <row r="4127">
          <cell r="F4127">
            <v>0</v>
          </cell>
          <cell r="G4127">
            <v>0</v>
          </cell>
          <cell r="H4127">
            <v>0</v>
          </cell>
          <cell r="I4127">
            <v>0</v>
          </cell>
          <cell r="J4127">
            <v>0</v>
          </cell>
          <cell r="K4127">
            <v>22699</v>
          </cell>
        </row>
        <row r="4128">
          <cell r="F4128">
            <v>0</v>
          </cell>
          <cell r="G4128">
            <v>0</v>
          </cell>
          <cell r="H4128">
            <v>0</v>
          </cell>
          <cell r="I4128">
            <v>0</v>
          </cell>
          <cell r="J4128">
            <v>0</v>
          </cell>
          <cell r="K4128">
            <v>25204</v>
          </cell>
        </row>
        <row r="4129">
          <cell r="F4129">
            <v>0</v>
          </cell>
          <cell r="G4129">
            <v>0</v>
          </cell>
          <cell r="H4129">
            <v>0</v>
          </cell>
          <cell r="I4129">
            <v>0</v>
          </cell>
          <cell r="J4129">
            <v>0</v>
          </cell>
          <cell r="K4129">
            <v>49483</v>
          </cell>
        </row>
        <row r="4130">
          <cell r="F4130">
            <v>0</v>
          </cell>
          <cell r="G4130">
            <v>0</v>
          </cell>
          <cell r="H4130">
            <v>0</v>
          </cell>
          <cell r="I4130">
            <v>0</v>
          </cell>
          <cell r="J4130">
            <v>0</v>
          </cell>
          <cell r="K4130">
            <v>8656</v>
          </cell>
        </row>
        <row r="4131">
          <cell r="F4131">
            <v>0</v>
          </cell>
          <cell r="G4131">
            <v>0</v>
          </cell>
          <cell r="H4131">
            <v>0</v>
          </cell>
          <cell r="I4131">
            <v>0</v>
          </cell>
          <cell r="J4131">
            <v>0</v>
          </cell>
          <cell r="K4131">
            <v>483593</v>
          </cell>
        </row>
        <row r="4132">
          <cell r="F4132">
            <v>0</v>
          </cell>
          <cell r="G4132">
            <v>0</v>
          </cell>
          <cell r="H4132">
            <v>0</v>
          </cell>
          <cell r="I4132">
            <v>0</v>
          </cell>
          <cell r="J4132">
            <v>0</v>
          </cell>
          <cell r="K4132">
            <v>386896</v>
          </cell>
        </row>
        <row r="4133">
          <cell r="F4133">
            <v>0</v>
          </cell>
          <cell r="G4133">
            <v>0</v>
          </cell>
          <cell r="H4133">
            <v>0</v>
          </cell>
          <cell r="I4133">
            <v>0</v>
          </cell>
          <cell r="J4133">
            <v>0</v>
          </cell>
          <cell r="K4133">
            <v>649110</v>
          </cell>
        </row>
        <row r="4134">
          <cell r="F4134">
            <v>0</v>
          </cell>
          <cell r="G4134">
            <v>0</v>
          </cell>
          <cell r="H4134">
            <v>0</v>
          </cell>
          <cell r="I4134">
            <v>0</v>
          </cell>
          <cell r="J4134">
            <v>0</v>
          </cell>
          <cell r="K4134">
            <v>41724</v>
          </cell>
        </row>
        <row r="4135">
          <cell r="F4135">
            <v>0</v>
          </cell>
          <cell r="G4135">
            <v>0</v>
          </cell>
          <cell r="H4135">
            <v>0</v>
          </cell>
          <cell r="I4135">
            <v>0</v>
          </cell>
          <cell r="J4135">
            <v>0</v>
          </cell>
          <cell r="K4135">
            <v>3343</v>
          </cell>
        </row>
        <row r="4136">
          <cell r="F4136">
            <v>0</v>
          </cell>
          <cell r="G4136">
            <v>0</v>
          </cell>
          <cell r="H4136">
            <v>0</v>
          </cell>
          <cell r="I4136">
            <v>0</v>
          </cell>
          <cell r="J4136">
            <v>0</v>
          </cell>
          <cell r="K4136">
            <v>8785</v>
          </cell>
        </row>
        <row r="4137">
          <cell r="F4137">
            <v>0</v>
          </cell>
          <cell r="G4137">
            <v>0</v>
          </cell>
          <cell r="H4137">
            <v>0</v>
          </cell>
          <cell r="I4137">
            <v>0</v>
          </cell>
          <cell r="J4137">
            <v>0</v>
          </cell>
          <cell r="K4137">
            <v>9915</v>
          </cell>
        </row>
        <row r="4138">
          <cell r="F4138">
            <v>0</v>
          </cell>
          <cell r="G4138">
            <v>0</v>
          </cell>
          <cell r="H4138">
            <v>0</v>
          </cell>
          <cell r="I4138">
            <v>0</v>
          </cell>
          <cell r="J4138">
            <v>0</v>
          </cell>
          <cell r="K4138">
            <v>38492</v>
          </cell>
        </row>
        <row r="4139">
          <cell r="F4139">
            <v>0</v>
          </cell>
          <cell r="G4139">
            <v>0</v>
          </cell>
          <cell r="H4139">
            <v>0</v>
          </cell>
          <cell r="I4139">
            <v>0</v>
          </cell>
          <cell r="J4139">
            <v>0</v>
          </cell>
          <cell r="K4139">
            <v>36504</v>
          </cell>
        </row>
        <row r="4140">
          <cell r="F4140">
            <v>0</v>
          </cell>
          <cell r="G4140">
            <v>0</v>
          </cell>
          <cell r="H4140">
            <v>0</v>
          </cell>
          <cell r="I4140">
            <v>0</v>
          </cell>
          <cell r="J4140">
            <v>0</v>
          </cell>
          <cell r="K4140">
            <v>585632</v>
          </cell>
        </row>
        <row r="4141">
          <cell r="F4141">
            <v>0</v>
          </cell>
          <cell r="G4141">
            <v>0</v>
          </cell>
          <cell r="H4141">
            <v>0</v>
          </cell>
          <cell r="I4141">
            <v>0</v>
          </cell>
          <cell r="J4141">
            <v>0</v>
          </cell>
          <cell r="K4141">
            <v>7500</v>
          </cell>
        </row>
        <row r="4142">
          <cell r="F4142">
            <v>0</v>
          </cell>
          <cell r="G4142">
            <v>0</v>
          </cell>
          <cell r="H4142">
            <v>0</v>
          </cell>
          <cell r="I4142">
            <v>0</v>
          </cell>
          <cell r="J4142">
            <v>0</v>
          </cell>
          <cell r="K4142">
            <v>7807</v>
          </cell>
        </row>
        <row r="4143">
          <cell r="F4143">
            <v>0</v>
          </cell>
          <cell r="G4143">
            <v>0</v>
          </cell>
          <cell r="H4143">
            <v>0</v>
          </cell>
          <cell r="I4143">
            <v>0</v>
          </cell>
          <cell r="J4143">
            <v>0</v>
          </cell>
          <cell r="K4143">
            <v>5225</v>
          </cell>
        </row>
        <row r="4144">
          <cell r="F4144">
            <v>0</v>
          </cell>
          <cell r="G4144">
            <v>0</v>
          </cell>
          <cell r="H4144">
            <v>0</v>
          </cell>
          <cell r="I4144">
            <v>0</v>
          </cell>
          <cell r="J4144">
            <v>0</v>
          </cell>
          <cell r="K4144">
            <v>110</v>
          </cell>
        </row>
        <row r="4145">
          <cell r="F4145">
            <v>0</v>
          </cell>
          <cell r="G4145">
            <v>0</v>
          </cell>
          <cell r="H4145">
            <v>0</v>
          </cell>
          <cell r="I4145">
            <v>0</v>
          </cell>
          <cell r="J4145">
            <v>0</v>
          </cell>
          <cell r="K4145">
            <v>2</v>
          </cell>
        </row>
        <row r="4146">
          <cell r="F4146">
            <v>0</v>
          </cell>
          <cell r="G4146">
            <v>0</v>
          </cell>
          <cell r="H4146">
            <v>0</v>
          </cell>
          <cell r="I4146">
            <v>0</v>
          </cell>
          <cell r="J4146">
            <v>0</v>
          </cell>
          <cell r="K4146">
            <v>320</v>
          </cell>
        </row>
        <row r="4147">
          <cell r="F4147">
            <v>0</v>
          </cell>
          <cell r="G4147">
            <v>0</v>
          </cell>
          <cell r="H4147">
            <v>0</v>
          </cell>
          <cell r="I4147">
            <v>0</v>
          </cell>
          <cell r="J4147">
            <v>0</v>
          </cell>
          <cell r="K4147">
            <v>17</v>
          </cell>
        </row>
        <row r="4148">
          <cell r="F4148">
            <v>0</v>
          </cell>
          <cell r="G4148">
            <v>0</v>
          </cell>
          <cell r="H4148">
            <v>0</v>
          </cell>
          <cell r="I4148">
            <v>0</v>
          </cell>
          <cell r="J4148">
            <v>0</v>
          </cell>
          <cell r="K4148">
            <v>117</v>
          </cell>
        </row>
        <row r="4149">
          <cell r="F4149">
            <v>0</v>
          </cell>
          <cell r="G4149">
            <v>0</v>
          </cell>
          <cell r="H4149">
            <v>0</v>
          </cell>
          <cell r="I4149">
            <v>0</v>
          </cell>
          <cell r="J4149">
            <v>0</v>
          </cell>
          <cell r="K4149">
            <v>8045</v>
          </cell>
        </row>
        <row r="4150">
          <cell r="F4150">
            <v>0</v>
          </cell>
          <cell r="G4150">
            <v>0</v>
          </cell>
          <cell r="H4150">
            <v>0</v>
          </cell>
          <cell r="I4150">
            <v>0</v>
          </cell>
          <cell r="J4150">
            <v>0</v>
          </cell>
          <cell r="K4150">
            <v>2</v>
          </cell>
        </row>
        <row r="4151">
          <cell r="F4151">
            <v>0</v>
          </cell>
          <cell r="G4151">
            <v>0</v>
          </cell>
          <cell r="H4151">
            <v>0</v>
          </cell>
          <cell r="I4151">
            <v>0</v>
          </cell>
          <cell r="J4151">
            <v>0</v>
          </cell>
          <cell r="K4151">
            <v>212</v>
          </cell>
        </row>
        <row r="4152">
          <cell r="F4152">
            <v>0</v>
          </cell>
          <cell r="G4152">
            <v>0</v>
          </cell>
          <cell r="H4152">
            <v>0</v>
          </cell>
          <cell r="I4152">
            <v>0</v>
          </cell>
          <cell r="J4152">
            <v>0</v>
          </cell>
          <cell r="K4152">
            <v>30945</v>
          </cell>
        </row>
        <row r="4153">
          <cell r="F4153">
            <v>0</v>
          </cell>
          <cell r="G4153">
            <v>0</v>
          </cell>
          <cell r="H4153">
            <v>0</v>
          </cell>
          <cell r="I4153">
            <v>0</v>
          </cell>
          <cell r="J4153">
            <v>0</v>
          </cell>
          <cell r="K4153">
            <v>108443</v>
          </cell>
        </row>
        <row r="4154">
          <cell r="F4154">
            <v>0</v>
          </cell>
          <cell r="G4154">
            <v>0</v>
          </cell>
          <cell r="H4154">
            <v>0</v>
          </cell>
          <cell r="I4154">
            <v>0</v>
          </cell>
          <cell r="J4154">
            <v>0</v>
          </cell>
          <cell r="K4154">
            <v>214</v>
          </cell>
        </row>
        <row r="4155">
          <cell r="F4155">
            <v>0</v>
          </cell>
          <cell r="G4155">
            <v>0</v>
          </cell>
          <cell r="H4155">
            <v>0</v>
          </cell>
          <cell r="I4155">
            <v>0</v>
          </cell>
          <cell r="J4155">
            <v>0</v>
          </cell>
          <cell r="K4155">
            <v>49501</v>
          </cell>
        </row>
        <row r="4156">
          <cell r="F4156">
            <v>0</v>
          </cell>
          <cell r="G4156">
            <v>0</v>
          </cell>
          <cell r="H4156">
            <v>0</v>
          </cell>
          <cell r="I4156">
            <v>0</v>
          </cell>
          <cell r="J4156">
            <v>0</v>
          </cell>
          <cell r="K4156">
            <v>1165</v>
          </cell>
        </row>
        <row r="4157">
          <cell r="F4157">
            <v>0</v>
          </cell>
          <cell r="G4157">
            <v>0</v>
          </cell>
          <cell r="H4157">
            <v>0</v>
          </cell>
          <cell r="I4157">
            <v>0</v>
          </cell>
          <cell r="J4157">
            <v>0</v>
          </cell>
          <cell r="K4157">
            <v>711</v>
          </cell>
        </row>
        <row r="4158">
          <cell r="F4158">
            <v>0</v>
          </cell>
          <cell r="G4158">
            <v>0</v>
          </cell>
          <cell r="H4158">
            <v>0</v>
          </cell>
          <cell r="I4158">
            <v>0</v>
          </cell>
          <cell r="J4158">
            <v>0</v>
          </cell>
          <cell r="K4158">
            <v>1712</v>
          </cell>
        </row>
        <row r="4159">
          <cell r="F4159">
            <v>0</v>
          </cell>
          <cell r="G4159">
            <v>0</v>
          </cell>
          <cell r="H4159">
            <v>0</v>
          </cell>
          <cell r="I4159">
            <v>0</v>
          </cell>
          <cell r="J4159">
            <v>0</v>
          </cell>
          <cell r="K4159">
            <v>1345</v>
          </cell>
        </row>
        <row r="4160">
          <cell r="F4160">
            <v>0</v>
          </cell>
          <cell r="G4160">
            <v>0</v>
          </cell>
          <cell r="H4160">
            <v>0</v>
          </cell>
          <cell r="I4160">
            <v>0</v>
          </cell>
          <cell r="J4160">
            <v>0</v>
          </cell>
          <cell r="K4160">
            <v>940</v>
          </cell>
        </row>
        <row r="4161">
          <cell r="F4161">
            <v>0</v>
          </cell>
          <cell r="G4161">
            <v>0</v>
          </cell>
          <cell r="H4161">
            <v>0</v>
          </cell>
          <cell r="I4161">
            <v>0</v>
          </cell>
          <cell r="J4161">
            <v>0</v>
          </cell>
          <cell r="K4161">
            <v>506</v>
          </cell>
        </row>
        <row r="4162">
          <cell r="F4162">
            <v>0</v>
          </cell>
          <cell r="G4162">
            <v>0</v>
          </cell>
          <cell r="H4162">
            <v>0</v>
          </cell>
          <cell r="I4162">
            <v>0</v>
          </cell>
          <cell r="J4162">
            <v>0</v>
          </cell>
          <cell r="K4162">
            <v>3593</v>
          </cell>
        </row>
        <row r="4163">
          <cell r="F4163">
            <v>0</v>
          </cell>
          <cell r="G4163">
            <v>0</v>
          </cell>
          <cell r="H4163">
            <v>0</v>
          </cell>
          <cell r="I4163">
            <v>0</v>
          </cell>
          <cell r="J4163">
            <v>0</v>
          </cell>
          <cell r="K4163">
            <v>0</v>
          </cell>
        </row>
        <row r="4164">
          <cell r="F4164">
            <v>0</v>
          </cell>
          <cell r="G4164">
            <v>0</v>
          </cell>
          <cell r="H4164">
            <v>0</v>
          </cell>
          <cell r="I4164">
            <v>0</v>
          </cell>
          <cell r="J4164">
            <v>0</v>
          </cell>
          <cell r="K4164">
            <v>0</v>
          </cell>
        </row>
        <row r="4165">
          <cell r="F4165">
            <v>0</v>
          </cell>
          <cell r="G4165">
            <v>0</v>
          </cell>
          <cell r="H4165">
            <v>0</v>
          </cell>
          <cell r="I4165">
            <v>0</v>
          </cell>
          <cell r="J4165">
            <v>0</v>
          </cell>
          <cell r="K4165">
            <v>0</v>
          </cell>
        </row>
        <row r="4166">
          <cell r="F4166">
            <v>0</v>
          </cell>
          <cell r="G4166">
            <v>0</v>
          </cell>
          <cell r="H4166">
            <v>0</v>
          </cell>
          <cell r="I4166">
            <v>0</v>
          </cell>
          <cell r="J4166">
            <v>0</v>
          </cell>
          <cell r="K4166">
            <v>0</v>
          </cell>
        </row>
        <row r="4167">
          <cell r="F4167">
            <v>0</v>
          </cell>
          <cell r="G4167">
            <v>0</v>
          </cell>
          <cell r="H4167">
            <v>0</v>
          </cell>
          <cell r="I4167">
            <v>0</v>
          </cell>
          <cell r="J4167">
            <v>0</v>
          </cell>
          <cell r="K4167">
            <v>0</v>
          </cell>
        </row>
        <row r="4168">
          <cell r="F4168">
            <v>0</v>
          </cell>
          <cell r="G4168">
            <v>0</v>
          </cell>
          <cell r="H4168">
            <v>0</v>
          </cell>
          <cell r="I4168">
            <v>0</v>
          </cell>
          <cell r="J4168">
            <v>0</v>
          </cell>
          <cell r="K4168">
            <v>0</v>
          </cell>
        </row>
        <row r="4169">
          <cell r="F4169">
            <v>0</v>
          </cell>
          <cell r="G4169">
            <v>0</v>
          </cell>
          <cell r="H4169">
            <v>0</v>
          </cell>
          <cell r="I4169">
            <v>0</v>
          </cell>
          <cell r="J4169">
            <v>0</v>
          </cell>
          <cell r="K4169">
            <v>0</v>
          </cell>
        </row>
        <row r="4170">
          <cell r="F4170">
            <v>0</v>
          </cell>
          <cell r="G4170">
            <v>0</v>
          </cell>
          <cell r="H4170">
            <v>0</v>
          </cell>
          <cell r="I4170">
            <v>0</v>
          </cell>
          <cell r="J4170">
            <v>0</v>
          </cell>
          <cell r="K4170">
            <v>0</v>
          </cell>
        </row>
        <row r="4171">
          <cell r="F4171">
            <v>0</v>
          </cell>
          <cell r="G4171">
            <v>0</v>
          </cell>
          <cell r="H4171">
            <v>0</v>
          </cell>
          <cell r="I4171">
            <v>0</v>
          </cell>
          <cell r="J4171">
            <v>0</v>
          </cell>
          <cell r="K4171">
            <v>614</v>
          </cell>
        </row>
        <row r="4172">
          <cell r="F4172">
            <v>0</v>
          </cell>
          <cell r="G4172">
            <v>0</v>
          </cell>
          <cell r="H4172">
            <v>0</v>
          </cell>
          <cell r="I4172">
            <v>0</v>
          </cell>
          <cell r="J4172">
            <v>0</v>
          </cell>
          <cell r="K4172">
            <v>342947</v>
          </cell>
        </row>
        <row r="4173">
          <cell r="F4173">
            <v>0</v>
          </cell>
          <cell r="G4173">
            <v>0</v>
          </cell>
          <cell r="H4173">
            <v>0</v>
          </cell>
          <cell r="I4173">
            <v>0</v>
          </cell>
          <cell r="J4173">
            <v>0</v>
          </cell>
          <cell r="K4173">
            <v>3232091</v>
          </cell>
        </row>
        <row r="4174">
          <cell r="F4174">
            <v>0</v>
          </cell>
          <cell r="G4174">
            <v>0</v>
          </cell>
          <cell r="H4174">
            <v>0</v>
          </cell>
          <cell r="I4174">
            <v>0</v>
          </cell>
          <cell r="J4174">
            <v>0</v>
          </cell>
          <cell r="K4174">
            <v>332042</v>
          </cell>
        </row>
        <row r="4175">
          <cell r="F4175">
            <v>0</v>
          </cell>
          <cell r="G4175">
            <v>0</v>
          </cell>
          <cell r="H4175">
            <v>0</v>
          </cell>
          <cell r="I4175">
            <v>0</v>
          </cell>
          <cell r="J4175">
            <v>0</v>
          </cell>
          <cell r="K4175">
            <v>397631</v>
          </cell>
        </row>
        <row r="4176">
          <cell r="F4176">
            <v>0</v>
          </cell>
          <cell r="G4176">
            <v>0</v>
          </cell>
          <cell r="H4176">
            <v>0</v>
          </cell>
          <cell r="I4176">
            <v>0</v>
          </cell>
          <cell r="J4176">
            <v>0</v>
          </cell>
          <cell r="K4176">
            <v>353929</v>
          </cell>
        </row>
        <row r="4177">
          <cell r="F4177">
            <v>0</v>
          </cell>
          <cell r="G4177">
            <v>0</v>
          </cell>
          <cell r="H4177">
            <v>0</v>
          </cell>
          <cell r="I4177">
            <v>0</v>
          </cell>
          <cell r="J4177">
            <v>0</v>
          </cell>
          <cell r="K4177">
            <v>1918288</v>
          </cell>
        </row>
        <row r="4178">
          <cell r="F4178">
            <v>0</v>
          </cell>
          <cell r="G4178">
            <v>0</v>
          </cell>
          <cell r="H4178">
            <v>0</v>
          </cell>
          <cell r="I4178">
            <v>0</v>
          </cell>
          <cell r="J4178">
            <v>0</v>
          </cell>
          <cell r="K4178">
            <v>47827</v>
          </cell>
        </row>
        <row r="4179">
          <cell r="F4179">
            <v>0</v>
          </cell>
          <cell r="G4179">
            <v>0</v>
          </cell>
          <cell r="H4179">
            <v>0</v>
          </cell>
          <cell r="I4179">
            <v>0</v>
          </cell>
          <cell r="J4179">
            <v>0</v>
          </cell>
          <cell r="K4179">
            <v>713</v>
          </cell>
        </row>
        <row r="4180">
          <cell r="F4180">
            <v>0</v>
          </cell>
          <cell r="G4180">
            <v>0</v>
          </cell>
          <cell r="H4180">
            <v>0</v>
          </cell>
          <cell r="I4180">
            <v>0</v>
          </cell>
          <cell r="J4180">
            <v>0</v>
          </cell>
          <cell r="K4180">
            <v>118845</v>
          </cell>
        </row>
        <row r="4181">
          <cell r="F4181">
            <v>0</v>
          </cell>
          <cell r="G4181">
            <v>0</v>
          </cell>
          <cell r="H4181">
            <v>0</v>
          </cell>
          <cell r="I4181">
            <v>0</v>
          </cell>
          <cell r="J4181">
            <v>0</v>
          </cell>
          <cell r="K4181">
            <v>317939</v>
          </cell>
        </row>
        <row r="4182">
          <cell r="F4182">
            <v>0</v>
          </cell>
          <cell r="G4182">
            <v>0</v>
          </cell>
          <cell r="H4182">
            <v>0</v>
          </cell>
          <cell r="I4182">
            <v>0</v>
          </cell>
          <cell r="J4182">
            <v>0</v>
          </cell>
          <cell r="K4182">
            <v>15187</v>
          </cell>
        </row>
        <row r="4183">
          <cell r="F4183">
            <v>0</v>
          </cell>
          <cell r="G4183">
            <v>0</v>
          </cell>
          <cell r="H4183">
            <v>0</v>
          </cell>
          <cell r="I4183">
            <v>0</v>
          </cell>
          <cell r="J4183">
            <v>0</v>
          </cell>
          <cell r="K4183">
            <v>6435</v>
          </cell>
        </row>
        <row r="4184">
          <cell r="F4184">
            <v>0</v>
          </cell>
          <cell r="G4184">
            <v>0</v>
          </cell>
          <cell r="H4184">
            <v>0</v>
          </cell>
          <cell r="I4184">
            <v>0</v>
          </cell>
          <cell r="J4184">
            <v>0</v>
          </cell>
          <cell r="K4184">
            <v>16730</v>
          </cell>
        </row>
        <row r="4185">
          <cell r="F4185">
            <v>0</v>
          </cell>
          <cell r="G4185">
            <v>0</v>
          </cell>
          <cell r="H4185">
            <v>0</v>
          </cell>
          <cell r="I4185">
            <v>0</v>
          </cell>
          <cell r="J4185">
            <v>0</v>
          </cell>
          <cell r="K4185">
            <v>1978</v>
          </cell>
        </row>
        <row r="4186">
          <cell r="F4186">
            <v>0</v>
          </cell>
          <cell r="G4186">
            <v>0</v>
          </cell>
          <cell r="H4186">
            <v>0</v>
          </cell>
          <cell r="I4186">
            <v>0</v>
          </cell>
          <cell r="J4186">
            <v>0</v>
          </cell>
          <cell r="K4186">
            <v>9989</v>
          </cell>
        </row>
        <row r="4187">
          <cell r="F4187">
            <v>0</v>
          </cell>
          <cell r="G4187">
            <v>0</v>
          </cell>
          <cell r="H4187">
            <v>0</v>
          </cell>
          <cell r="I4187">
            <v>0</v>
          </cell>
          <cell r="J4187">
            <v>0</v>
          </cell>
          <cell r="K4187">
            <v>11068</v>
          </cell>
        </row>
        <row r="4188">
          <cell r="F4188">
            <v>0</v>
          </cell>
          <cell r="G4188">
            <v>0</v>
          </cell>
          <cell r="H4188">
            <v>0</v>
          </cell>
          <cell r="I4188">
            <v>0</v>
          </cell>
          <cell r="J4188">
            <v>0</v>
          </cell>
          <cell r="K4188">
            <v>743</v>
          </cell>
        </row>
        <row r="4189">
          <cell r="F4189">
            <v>0</v>
          </cell>
          <cell r="G4189">
            <v>0</v>
          </cell>
          <cell r="H4189">
            <v>0</v>
          </cell>
          <cell r="I4189">
            <v>0</v>
          </cell>
          <cell r="J4189">
            <v>0</v>
          </cell>
          <cell r="K4189">
            <v>52</v>
          </cell>
        </row>
        <row r="4190">
          <cell r="F4190">
            <v>0</v>
          </cell>
          <cell r="G4190">
            <v>0</v>
          </cell>
          <cell r="H4190">
            <v>0</v>
          </cell>
          <cell r="I4190">
            <v>0</v>
          </cell>
          <cell r="J4190">
            <v>0</v>
          </cell>
          <cell r="K4190">
            <v>687352</v>
          </cell>
        </row>
        <row r="4191">
          <cell r="F4191">
            <v>0</v>
          </cell>
          <cell r="G4191">
            <v>0</v>
          </cell>
          <cell r="H4191">
            <v>0</v>
          </cell>
          <cell r="I4191">
            <v>0</v>
          </cell>
          <cell r="J4191">
            <v>0</v>
          </cell>
          <cell r="K4191">
            <v>4301</v>
          </cell>
        </row>
        <row r="4192">
          <cell r="F4192">
            <v>0</v>
          </cell>
          <cell r="G4192">
            <v>0</v>
          </cell>
          <cell r="H4192">
            <v>0</v>
          </cell>
          <cell r="I4192">
            <v>0</v>
          </cell>
          <cell r="J4192">
            <v>0</v>
          </cell>
          <cell r="K4192">
            <v>1262</v>
          </cell>
        </row>
        <row r="4193">
          <cell r="F4193">
            <v>0</v>
          </cell>
          <cell r="G4193">
            <v>0</v>
          </cell>
          <cell r="H4193">
            <v>0</v>
          </cell>
          <cell r="I4193">
            <v>0</v>
          </cell>
          <cell r="J4193">
            <v>0</v>
          </cell>
          <cell r="K4193">
            <v>53541</v>
          </cell>
        </row>
        <row r="4194">
          <cell r="F4194">
            <v>0</v>
          </cell>
          <cell r="G4194">
            <v>0</v>
          </cell>
          <cell r="H4194">
            <v>0</v>
          </cell>
          <cell r="I4194">
            <v>0</v>
          </cell>
          <cell r="J4194">
            <v>0</v>
          </cell>
          <cell r="K4194">
            <v>48276</v>
          </cell>
        </row>
        <row r="4195">
          <cell r="F4195">
            <v>0</v>
          </cell>
          <cell r="G4195">
            <v>0</v>
          </cell>
          <cell r="H4195">
            <v>0</v>
          </cell>
          <cell r="I4195">
            <v>0</v>
          </cell>
          <cell r="J4195">
            <v>0</v>
          </cell>
          <cell r="K4195">
            <v>33</v>
          </cell>
        </row>
        <row r="4196">
          <cell r="F4196">
            <v>0</v>
          </cell>
          <cell r="G4196">
            <v>0</v>
          </cell>
          <cell r="H4196">
            <v>0</v>
          </cell>
          <cell r="I4196">
            <v>0</v>
          </cell>
          <cell r="J4196">
            <v>0</v>
          </cell>
          <cell r="K4196">
            <v>98</v>
          </cell>
        </row>
        <row r="4197">
          <cell r="F4197">
            <v>0</v>
          </cell>
          <cell r="G4197">
            <v>0</v>
          </cell>
          <cell r="H4197">
            <v>0</v>
          </cell>
          <cell r="I4197">
            <v>0</v>
          </cell>
          <cell r="J4197">
            <v>0</v>
          </cell>
          <cell r="K4197">
            <v>3044</v>
          </cell>
        </row>
        <row r="4198">
          <cell r="F4198">
            <v>0</v>
          </cell>
          <cell r="G4198">
            <v>0</v>
          </cell>
          <cell r="H4198">
            <v>0</v>
          </cell>
          <cell r="I4198">
            <v>0</v>
          </cell>
          <cell r="J4198">
            <v>0</v>
          </cell>
          <cell r="K4198">
            <v>1328</v>
          </cell>
        </row>
        <row r="4199">
          <cell r="F4199">
            <v>0</v>
          </cell>
          <cell r="G4199">
            <v>0</v>
          </cell>
          <cell r="H4199">
            <v>0</v>
          </cell>
          <cell r="I4199">
            <v>0</v>
          </cell>
          <cell r="J4199">
            <v>0</v>
          </cell>
          <cell r="K4199">
            <v>40154</v>
          </cell>
        </row>
        <row r="4200">
          <cell r="F4200">
            <v>0</v>
          </cell>
          <cell r="G4200">
            <v>0</v>
          </cell>
          <cell r="H4200">
            <v>0</v>
          </cell>
          <cell r="I4200">
            <v>0</v>
          </cell>
          <cell r="J4200">
            <v>0</v>
          </cell>
          <cell r="K4200">
            <v>790429</v>
          </cell>
        </row>
        <row r="4201">
          <cell r="F4201">
            <v>0</v>
          </cell>
          <cell r="G4201">
            <v>0</v>
          </cell>
          <cell r="H4201">
            <v>0</v>
          </cell>
          <cell r="I4201">
            <v>0</v>
          </cell>
          <cell r="J4201">
            <v>0</v>
          </cell>
          <cell r="K4201">
            <v>76069</v>
          </cell>
        </row>
        <row r="4202">
          <cell r="F4202">
            <v>0</v>
          </cell>
          <cell r="G4202">
            <v>0</v>
          </cell>
          <cell r="H4202">
            <v>0</v>
          </cell>
          <cell r="I4202">
            <v>0</v>
          </cell>
          <cell r="J4202">
            <v>0</v>
          </cell>
          <cell r="K4202">
            <v>14970</v>
          </cell>
        </row>
        <row r="4203">
          <cell r="F4203">
            <v>0</v>
          </cell>
          <cell r="G4203">
            <v>0</v>
          </cell>
          <cell r="H4203">
            <v>0</v>
          </cell>
          <cell r="I4203">
            <v>0</v>
          </cell>
          <cell r="J4203">
            <v>0</v>
          </cell>
          <cell r="K4203">
            <v>1517</v>
          </cell>
        </row>
        <row r="4204">
          <cell r="F4204">
            <v>0</v>
          </cell>
          <cell r="G4204">
            <v>0</v>
          </cell>
          <cell r="H4204">
            <v>0</v>
          </cell>
          <cell r="I4204">
            <v>0</v>
          </cell>
          <cell r="J4204">
            <v>0</v>
          </cell>
          <cell r="K4204">
            <v>63</v>
          </cell>
        </row>
        <row r="4205">
          <cell r="F4205">
            <v>0</v>
          </cell>
          <cell r="G4205">
            <v>0</v>
          </cell>
          <cell r="H4205">
            <v>0</v>
          </cell>
          <cell r="I4205">
            <v>0</v>
          </cell>
          <cell r="J4205">
            <v>0</v>
          </cell>
          <cell r="K4205">
            <v>186002</v>
          </cell>
        </row>
        <row r="4206">
          <cell r="F4206">
            <v>0</v>
          </cell>
          <cell r="G4206">
            <v>0</v>
          </cell>
          <cell r="H4206">
            <v>0</v>
          </cell>
          <cell r="I4206">
            <v>0</v>
          </cell>
          <cell r="J4206">
            <v>0</v>
          </cell>
          <cell r="K4206">
            <v>182054</v>
          </cell>
        </row>
        <row r="4207">
          <cell r="F4207">
            <v>0</v>
          </cell>
          <cell r="G4207">
            <v>0</v>
          </cell>
          <cell r="H4207">
            <v>0</v>
          </cell>
          <cell r="I4207">
            <v>0</v>
          </cell>
          <cell r="J4207">
            <v>0</v>
          </cell>
          <cell r="K4207">
            <v>2338209</v>
          </cell>
        </row>
        <row r="4208">
          <cell r="F4208">
            <v>0</v>
          </cell>
          <cell r="G4208">
            <v>0</v>
          </cell>
          <cell r="H4208">
            <v>0</v>
          </cell>
          <cell r="I4208">
            <v>0</v>
          </cell>
          <cell r="J4208">
            <v>0</v>
          </cell>
          <cell r="K4208">
            <v>20765</v>
          </cell>
        </row>
        <row r="4209">
          <cell r="F4209">
            <v>0</v>
          </cell>
          <cell r="G4209">
            <v>0</v>
          </cell>
          <cell r="H4209">
            <v>0</v>
          </cell>
          <cell r="I4209">
            <v>0</v>
          </cell>
          <cell r="J4209">
            <v>0</v>
          </cell>
          <cell r="K4209">
            <v>1710</v>
          </cell>
        </row>
        <row r="4210">
          <cell r="F4210">
            <v>0</v>
          </cell>
          <cell r="G4210">
            <v>0</v>
          </cell>
          <cell r="H4210">
            <v>0</v>
          </cell>
          <cell r="I4210">
            <v>0</v>
          </cell>
          <cell r="J4210">
            <v>0</v>
          </cell>
          <cell r="K4210">
            <v>151</v>
          </cell>
        </row>
        <row r="4211">
          <cell r="F4211">
            <v>0</v>
          </cell>
          <cell r="G4211">
            <v>0</v>
          </cell>
          <cell r="H4211">
            <v>0</v>
          </cell>
          <cell r="I4211">
            <v>0</v>
          </cell>
          <cell r="J4211">
            <v>0</v>
          </cell>
          <cell r="K4211">
            <v>6761</v>
          </cell>
        </row>
        <row r="4212">
          <cell r="F4212">
            <v>0</v>
          </cell>
          <cell r="G4212">
            <v>0</v>
          </cell>
          <cell r="H4212">
            <v>0</v>
          </cell>
          <cell r="I4212">
            <v>0</v>
          </cell>
          <cell r="J4212">
            <v>0</v>
          </cell>
          <cell r="K4212">
            <v>69</v>
          </cell>
        </row>
        <row r="4213">
          <cell r="F4213">
            <v>0</v>
          </cell>
          <cell r="G4213">
            <v>0</v>
          </cell>
          <cell r="H4213">
            <v>0</v>
          </cell>
          <cell r="I4213">
            <v>0</v>
          </cell>
          <cell r="J4213">
            <v>0</v>
          </cell>
          <cell r="K4213">
            <v>55</v>
          </cell>
        </row>
        <row r="4214">
          <cell r="F4214">
            <v>0</v>
          </cell>
          <cell r="G4214">
            <v>0</v>
          </cell>
          <cell r="H4214">
            <v>0</v>
          </cell>
          <cell r="I4214">
            <v>0</v>
          </cell>
          <cell r="J4214">
            <v>0</v>
          </cell>
          <cell r="K4214">
            <v>169</v>
          </cell>
        </row>
        <row r="4215">
          <cell r="F4215">
            <v>0</v>
          </cell>
          <cell r="G4215">
            <v>0</v>
          </cell>
          <cell r="H4215">
            <v>0</v>
          </cell>
          <cell r="I4215">
            <v>0</v>
          </cell>
          <cell r="J4215">
            <v>0</v>
          </cell>
          <cell r="K4215">
            <v>929</v>
          </cell>
        </row>
        <row r="4216">
          <cell r="F4216">
            <v>0</v>
          </cell>
          <cell r="G4216">
            <v>0</v>
          </cell>
          <cell r="H4216">
            <v>0</v>
          </cell>
          <cell r="I4216">
            <v>0</v>
          </cell>
          <cell r="J4216">
            <v>0</v>
          </cell>
          <cell r="K4216">
            <v>1472</v>
          </cell>
        </row>
        <row r="4217">
          <cell r="F4217">
            <v>0</v>
          </cell>
          <cell r="G4217">
            <v>0</v>
          </cell>
          <cell r="H4217">
            <v>0</v>
          </cell>
          <cell r="I4217">
            <v>0</v>
          </cell>
          <cell r="J4217">
            <v>0</v>
          </cell>
          <cell r="K4217">
            <v>1256</v>
          </cell>
        </row>
        <row r="4218">
          <cell r="F4218">
            <v>0</v>
          </cell>
          <cell r="G4218">
            <v>0</v>
          </cell>
          <cell r="H4218">
            <v>0</v>
          </cell>
          <cell r="I4218">
            <v>0</v>
          </cell>
          <cell r="J4218">
            <v>0</v>
          </cell>
          <cell r="K4218">
            <v>2318138</v>
          </cell>
        </row>
        <row r="4219">
          <cell r="F4219">
            <v>0</v>
          </cell>
          <cell r="G4219">
            <v>0</v>
          </cell>
          <cell r="H4219">
            <v>0</v>
          </cell>
          <cell r="I4219">
            <v>0</v>
          </cell>
          <cell r="J4219">
            <v>0</v>
          </cell>
          <cell r="K4219">
            <v>34559</v>
          </cell>
        </row>
        <row r="4220">
          <cell r="F4220">
            <v>0</v>
          </cell>
          <cell r="G4220">
            <v>0</v>
          </cell>
          <cell r="H4220">
            <v>0</v>
          </cell>
          <cell r="I4220">
            <v>0</v>
          </cell>
          <cell r="J4220">
            <v>0</v>
          </cell>
          <cell r="K4220">
            <v>1762799</v>
          </cell>
        </row>
        <row r="4221">
          <cell r="F4221">
            <v>0</v>
          </cell>
          <cell r="G4221">
            <v>0</v>
          </cell>
          <cell r="H4221">
            <v>0</v>
          </cell>
          <cell r="I4221">
            <v>0</v>
          </cell>
          <cell r="J4221">
            <v>0</v>
          </cell>
          <cell r="K4221">
            <v>764623</v>
          </cell>
        </row>
        <row r="4222">
          <cell r="F4222">
            <v>0</v>
          </cell>
          <cell r="G4222">
            <v>0</v>
          </cell>
          <cell r="H4222">
            <v>0</v>
          </cell>
          <cell r="I4222">
            <v>0</v>
          </cell>
          <cell r="J4222">
            <v>0</v>
          </cell>
          <cell r="K4222">
            <v>641891</v>
          </cell>
        </row>
        <row r="4223">
          <cell r="F4223">
            <v>0</v>
          </cell>
          <cell r="G4223">
            <v>0</v>
          </cell>
          <cell r="H4223">
            <v>0</v>
          </cell>
          <cell r="I4223">
            <v>0</v>
          </cell>
          <cell r="J4223">
            <v>0</v>
          </cell>
          <cell r="K4223">
            <v>0</v>
          </cell>
        </row>
        <row r="4224">
          <cell r="F4224">
            <v>21283880.059999999</v>
          </cell>
          <cell r="G4224">
            <v>0</v>
          </cell>
          <cell r="H4224">
            <v>21283880.059999999</v>
          </cell>
          <cell r="I4224">
            <v>0</v>
          </cell>
          <cell r="J4224">
            <v>21283880.059999999</v>
          </cell>
          <cell r="K4224">
            <v>26100933</v>
          </cell>
        </row>
        <row r="4225">
          <cell r="F4225">
            <v>0</v>
          </cell>
          <cell r="G4225">
            <v>0</v>
          </cell>
          <cell r="H4225">
            <v>0</v>
          </cell>
          <cell r="I4225">
            <v>0</v>
          </cell>
          <cell r="J4225">
            <v>0</v>
          </cell>
          <cell r="K4225">
            <v>-62</v>
          </cell>
        </row>
        <row r="4226">
          <cell r="F4226">
            <v>0</v>
          </cell>
          <cell r="G4226">
            <v>0</v>
          </cell>
          <cell r="H4226">
            <v>0</v>
          </cell>
          <cell r="I4226">
            <v>0</v>
          </cell>
          <cell r="J4226">
            <v>0</v>
          </cell>
          <cell r="K4226">
            <v>-62</v>
          </cell>
        </row>
        <row r="4227">
          <cell r="F4227">
            <v>34158322.289999999</v>
          </cell>
          <cell r="G4227">
            <v>0</v>
          </cell>
          <cell r="H4227">
            <v>34158322.289999999</v>
          </cell>
          <cell r="I4227">
            <v>0</v>
          </cell>
          <cell r="J4227">
            <v>34158322.289999999</v>
          </cell>
          <cell r="K4227">
            <v>63207130.410000004</v>
          </cell>
        </row>
        <row r="4229">
          <cell r="F4229">
            <v>0</v>
          </cell>
          <cell r="G4229">
            <v>0</v>
          </cell>
          <cell r="H4229">
            <v>0</v>
          </cell>
          <cell r="I4229">
            <v>0</v>
          </cell>
          <cell r="J4229">
            <v>0</v>
          </cell>
          <cell r="K4229">
            <v>320853</v>
          </cell>
        </row>
        <row r="4230">
          <cell r="F4230">
            <v>0</v>
          </cell>
          <cell r="G4230">
            <v>0</v>
          </cell>
          <cell r="H4230">
            <v>0</v>
          </cell>
          <cell r="I4230">
            <v>0</v>
          </cell>
          <cell r="J4230">
            <v>0</v>
          </cell>
          <cell r="K4230">
            <v>115162</v>
          </cell>
        </row>
        <row r="4231">
          <cell r="F4231">
            <v>6733.12</v>
          </cell>
          <cell r="G4231">
            <v>0</v>
          </cell>
          <cell r="H4231">
            <v>6733.12</v>
          </cell>
          <cell r="I4231">
            <v>0</v>
          </cell>
          <cell r="J4231">
            <v>6733.12</v>
          </cell>
          <cell r="K4231">
            <v>6733</v>
          </cell>
        </row>
        <row r="4232">
          <cell r="F4232">
            <v>2570</v>
          </cell>
          <cell r="G4232">
            <v>0</v>
          </cell>
          <cell r="H4232">
            <v>2570</v>
          </cell>
          <cell r="I4232">
            <v>0</v>
          </cell>
          <cell r="J4232">
            <v>2570</v>
          </cell>
          <cell r="K4232">
            <v>2230</v>
          </cell>
        </row>
        <row r="4233">
          <cell r="F4233">
            <v>0</v>
          </cell>
          <cell r="G4233">
            <v>0</v>
          </cell>
          <cell r="H4233">
            <v>0</v>
          </cell>
          <cell r="I4233">
            <v>0</v>
          </cell>
          <cell r="J4233">
            <v>0</v>
          </cell>
          <cell r="K4233">
            <v>40</v>
          </cell>
        </row>
        <row r="4234">
          <cell r="F4234">
            <v>0</v>
          </cell>
          <cell r="G4234">
            <v>0</v>
          </cell>
          <cell r="H4234">
            <v>0</v>
          </cell>
          <cell r="I4234">
            <v>0</v>
          </cell>
          <cell r="J4234">
            <v>0</v>
          </cell>
          <cell r="K4234">
            <v>1090</v>
          </cell>
        </row>
        <row r="4235">
          <cell r="F4235">
            <v>72007.59</v>
          </cell>
          <cell r="G4235">
            <v>0</v>
          </cell>
          <cell r="H4235">
            <v>72007.59</v>
          </cell>
          <cell r="I4235">
            <v>0</v>
          </cell>
          <cell r="J4235">
            <v>72007.59</v>
          </cell>
          <cell r="K4235">
            <v>0</v>
          </cell>
        </row>
        <row r="4236">
          <cell r="F4236">
            <v>2348.58</v>
          </cell>
          <cell r="G4236">
            <v>0</v>
          </cell>
          <cell r="H4236">
            <v>2348.58</v>
          </cell>
          <cell r="I4236">
            <v>0</v>
          </cell>
          <cell r="J4236">
            <v>2348.58</v>
          </cell>
          <cell r="K4236">
            <v>0</v>
          </cell>
        </row>
        <row r="4237">
          <cell r="F4237">
            <v>1346.88</v>
          </cell>
          <cell r="G4237">
            <v>0</v>
          </cell>
          <cell r="H4237">
            <v>1346.88</v>
          </cell>
          <cell r="I4237">
            <v>0</v>
          </cell>
          <cell r="J4237">
            <v>1346.88</v>
          </cell>
          <cell r="K4237">
            <v>0</v>
          </cell>
        </row>
        <row r="4238">
          <cell r="F4238">
            <v>52.82</v>
          </cell>
          <cell r="G4238">
            <v>0</v>
          </cell>
          <cell r="H4238">
            <v>52.82</v>
          </cell>
          <cell r="I4238">
            <v>0</v>
          </cell>
          <cell r="J4238">
            <v>52.82</v>
          </cell>
          <cell r="K4238">
            <v>0</v>
          </cell>
        </row>
        <row r="4239">
          <cell r="F4239">
            <v>6417.54</v>
          </cell>
          <cell r="G4239">
            <v>0</v>
          </cell>
          <cell r="H4239">
            <v>6417.54</v>
          </cell>
          <cell r="I4239">
            <v>0</v>
          </cell>
          <cell r="J4239">
            <v>6417.54</v>
          </cell>
          <cell r="K4239">
            <v>0</v>
          </cell>
        </row>
        <row r="4240">
          <cell r="F4240">
            <v>9459.8799999999992</v>
          </cell>
          <cell r="G4240">
            <v>0</v>
          </cell>
          <cell r="H4240">
            <v>9459.8799999999992</v>
          </cell>
          <cell r="I4240">
            <v>0</v>
          </cell>
          <cell r="J4240">
            <v>9459.8799999999992</v>
          </cell>
          <cell r="K4240">
            <v>0</v>
          </cell>
        </row>
        <row r="4241">
          <cell r="F4241">
            <v>8048.92</v>
          </cell>
          <cell r="G4241">
            <v>0</v>
          </cell>
          <cell r="H4241">
            <v>8048.92</v>
          </cell>
          <cell r="I4241">
            <v>0</v>
          </cell>
          <cell r="J4241">
            <v>8048.92</v>
          </cell>
          <cell r="K4241">
            <v>0</v>
          </cell>
        </row>
        <row r="4242">
          <cell r="F4242">
            <v>22997.62</v>
          </cell>
          <cell r="G4242">
            <v>0</v>
          </cell>
          <cell r="H4242">
            <v>22997.62</v>
          </cell>
          <cell r="I4242">
            <v>0</v>
          </cell>
          <cell r="J4242">
            <v>22997.62</v>
          </cell>
          <cell r="K4242">
            <v>0</v>
          </cell>
        </row>
        <row r="4243">
          <cell r="F4243">
            <v>0</v>
          </cell>
          <cell r="G4243">
            <v>0</v>
          </cell>
          <cell r="H4243">
            <v>0</v>
          </cell>
          <cell r="I4243">
            <v>0</v>
          </cell>
          <cell r="J4243">
            <v>0</v>
          </cell>
          <cell r="K4243">
            <v>11783</v>
          </cell>
        </row>
        <row r="4244">
          <cell r="F4244">
            <v>0</v>
          </cell>
          <cell r="G4244">
            <v>0</v>
          </cell>
          <cell r="H4244">
            <v>0</v>
          </cell>
          <cell r="I4244">
            <v>0</v>
          </cell>
          <cell r="J4244">
            <v>0</v>
          </cell>
          <cell r="K4244">
            <v>3132</v>
          </cell>
        </row>
        <row r="4245">
          <cell r="F4245">
            <v>131982.95000000001</v>
          </cell>
          <cell r="G4245">
            <v>0</v>
          </cell>
          <cell r="H4245">
            <v>131982.95000000001</v>
          </cell>
          <cell r="I4245">
            <v>0</v>
          </cell>
          <cell r="J4245">
            <v>131982.95000000001</v>
          </cell>
          <cell r="K4245">
            <v>461023</v>
          </cell>
        </row>
        <row r="4246">
          <cell r="F4246">
            <v>0</v>
          </cell>
          <cell r="G4246">
            <v>0</v>
          </cell>
          <cell r="H4246">
            <v>0</v>
          </cell>
          <cell r="I4246">
            <v>0</v>
          </cell>
          <cell r="J4246">
            <v>0</v>
          </cell>
          <cell r="K4246">
            <v>94863</v>
          </cell>
        </row>
        <row r="4247">
          <cell r="F4247">
            <v>0</v>
          </cell>
          <cell r="G4247">
            <v>0</v>
          </cell>
          <cell r="H4247">
            <v>0</v>
          </cell>
          <cell r="I4247">
            <v>0</v>
          </cell>
          <cell r="J4247">
            <v>0</v>
          </cell>
          <cell r="K4247">
            <v>482421</v>
          </cell>
        </row>
        <row r="4248">
          <cell r="F4248">
            <v>0</v>
          </cell>
          <cell r="G4248">
            <v>0</v>
          </cell>
          <cell r="H4248">
            <v>0</v>
          </cell>
          <cell r="I4248">
            <v>0</v>
          </cell>
          <cell r="J4248">
            <v>0</v>
          </cell>
          <cell r="K4248">
            <v>3483</v>
          </cell>
        </row>
        <row r="4249">
          <cell r="F4249">
            <v>497252.51</v>
          </cell>
          <cell r="G4249">
            <v>0</v>
          </cell>
          <cell r="H4249">
            <v>497252.51</v>
          </cell>
          <cell r="I4249">
            <v>0</v>
          </cell>
          <cell r="J4249">
            <v>497252.51</v>
          </cell>
          <cell r="K4249">
            <v>88136</v>
          </cell>
        </row>
        <row r="4250">
          <cell r="F4250">
            <v>758.8</v>
          </cell>
          <cell r="G4250">
            <v>0</v>
          </cell>
          <cell r="H4250">
            <v>758.8</v>
          </cell>
          <cell r="I4250">
            <v>0</v>
          </cell>
          <cell r="J4250">
            <v>758.8</v>
          </cell>
          <cell r="K4250">
            <v>5595</v>
          </cell>
        </row>
        <row r="4251">
          <cell r="F4251">
            <v>43963.87</v>
          </cell>
          <cell r="G4251">
            <v>0</v>
          </cell>
          <cell r="H4251">
            <v>43963.87</v>
          </cell>
          <cell r="I4251">
            <v>0</v>
          </cell>
          <cell r="J4251">
            <v>43963.87</v>
          </cell>
          <cell r="K4251">
            <v>36955</v>
          </cell>
        </row>
        <row r="4252">
          <cell r="F4252">
            <v>57535.47</v>
          </cell>
          <cell r="G4252">
            <v>0</v>
          </cell>
          <cell r="H4252">
            <v>57535.47</v>
          </cell>
          <cell r="I4252">
            <v>0</v>
          </cell>
          <cell r="J4252">
            <v>57535.47</v>
          </cell>
          <cell r="K4252">
            <v>0</v>
          </cell>
        </row>
        <row r="4253">
          <cell r="F4253">
            <v>323048.84000000003</v>
          </cell>
          <cell r="G4253">
            <v>0</v>
          </cell>
          <cell r="H4253">
            <v>323048.84000000003</v>
          </cell>
          <cell r="I4253">
            <v>0</v>
          </cell>
          <cell r="J4253">
            <v>323048.84000000003</v>
          </cell>
          <cell r="K4253">
            <v>331884</v>
          </cell>
        </row>
        <row r="4254">
          <cell r="F4254">
            <v>3888.38</v>
          </cell>
          <cell r="G4254">
            <v>0</v>
          </cell>
          <cell r="H4254">
            <v>3888.38</v>
          </cell>
          <cell r="I4254">
            <v>0</v>
          </cell>
          <cell r="J4254">
            <v>3888.38</v>
          </cell>
          <cell r="K4254">
            <v>8368</v>
          </cell>
        </row>
        <row r="4255">
          <cell r="F4255">
            <v>1396.59</v>
          </cell>
          <cell r="G4255">
            <v>0</v>
          </cell>
          <cell r="H4255">
            <v>1396.59</v>
          </cell>
          <cell r="I4255">
            <v>0</v>
          </cell>
          <cell r="J4255">
            <v>1396.59</v>
          </cell>
          <cell r="K4255">
            <v>4871</v>
          </cell>
        </row>
        <row r="4256">
          <cell r="F4256">
            <v>36.11</v>
          </cell>
          <cell r="G4256">
            <v>0</v>
          </cell>
          <cell r="H4256">
            <v>36.11</v>
          </cell>
          <cell r="I4256">
            <v>0</v>
          </cell>
          <cell r="J4256">
            <v>36.11</v>
          </cell>
          <cell r="K4256">
            <v>130</v>
          </cell>
        </row>
        <row r="4257">
          <cell r="F4257">
            <v>990.91</v>
          </cell>
          <cell r="G4257">
            <v>0</v>
          </cell>
          <cell r="H4257">
            <v>990.91</v>
          </cell>
          <cell r="I4257">
            <v>0</v>
          </cell>
          <cell r="J4257">
            <v>990.91</v>
          </cell>
          <cell r="K4257">
            <v>15607</v>
          </cell>
        </row>
        <row r="4258">
          <cell r="F4258">
            <v>0</v>
          </cell>
          <cell r="G4258">
            <v>0</v>
          </cell>
          <cell r="H4258">
            <v>0</v>
          </cell>
          <cell r="I4258">
            <v>0</v>
          </cell>
          <cell r="J4258">
            <v>0</v>
          </cell>
          <cell r="K4258">
            <v>9</v>
          </cell>
        </row>
        <row r="4259">
          <cell r="F4259">
            <v>5869.56</v>
          </cell>
          <cell r="G4259">
            <v>0</v>
          </cell>
          <cell r="H4259">
            <v>5869.56</v>
          </cell>
          <cell r="I4259">
            <v>0</v>
          </cell>
          <cell r="J4259">
            <v>5869.56</v>
          </cell>
          <cell r="K4259">
            <v>557</v>
          </cell>
        </row>
        <row r="4260">
          <cell r="F4260">
            <v>0</v>
          </cell>
          <cell r="G4260">
            <v>0</v>
          </cell>
          <cell r="H4260">
            <v>0</v>
          </cell>
          <cell r="I4260">
            <v>0</v>
          </cell>
          <cell r="J4260">
            <v>0</v>
          </cell>
          <cell r="K4260">
            <v>37946</v>
          </cell>
        </row>
        <row r="4261">
          <cell r="F4261">
            <v>0</v>
          </cell>
          <cell r="G4261">
            <v>0</v>
          </cell>
          <cell r="H4261">
            <v>0</v>
          </cell>
          <cell r="I4261">
            <v>0</v>
          </cell>
          <cell r="J4261">
            <v>0</v>
          </cell>
          <cell r="K4261">
            <v>222</v>
          </cell>
        </row>
        <row r="4262">
          <cell r="F4262">
            <v>29717.16</v>
          </cell>
          <cell r="G4262">
            <v>0</v>
          </cell>
          <cell r="H4262">
            <v>29717.16</v>
          </cell>
          <cell r="I4262">
            <v>0</v>
          </cell>
          <cell r="J4262">
            <v>29717.16</v>
          </cell>
          <cell r="K4262">
            <v>30491</v>
          </cell>
        </row>
        <row r="4263">
          <cell r="F4263">
            <v>42089.54</v>
          </cell>
          <cell r="G4263">
            <v>0</v>
          </cell>
          <cell r="H4263">
            <v>42089.54</v>
          </cell>
          <cell r="I4263">
            <v>0</v>
          </cell>
          <cell r="J4263">
            <v>42089.54</v>
          </cell>
          <cell r="K4263">
            <v>37427</v>
          </cell>
        </row>
        <row r="4264">
          <cell r="F4264">
            <v>36438.29</v>
          </cell>
          <cell r="G4264">
            <v>0</v>
          </cell>
          <cell r="H4264">
            <v>36438.29</v>
          </cell>
          <cell r="I4264">
            <v>0</v>
          </cell>
          <cell r="J4264">
            <v>36438.29</v>
          </cell>
          <cell r="K4264">
            <v>40326</v>
          </cell>
        </row>
        <row r="4265">
          <cell r="F4265">
            <v>101710.84</v>
          </cell>
          <cell r="G4265">
            <v>0</v>
          </cell>
          <cell r="H4265">
            <v>101710.84</v>
          </cell>
          <cell r="I4265">
            <v>0</v>
          </cell>
          <cell r="J4265">
            <v>101710.84</v>
          </cell>
          <cell r="K4265">
            <v>102910</v>
          </cell>
        </row>
        <row r="4266">
          <cell r="F4266">
            <v>53603.97</v>
          </cell>
          <cell r="G4266">
            <v>0</v>
          </cell>
          <cell r="H4266">
            <v>53603.97</v>
          </cell>
          <cell r="I4266">
            <v>0</v>
          </cell>
          <cell r="J4266">
            <v>53603.97</v>
          </cell>
          <cell r="K4266">
            <v>44261</v>
          </cell>
        </row>
        <row r="4267">
          <cell r="F4267">
            <v>5184.41</v>
          </cell>
          <cell r="G4267">
            <v>0</v>
          </cell>
          <cell r="H4267">
            <v>5184.41</v>
          </cell>
          <cell r="I4267">
            <v>0</v>
          </cell>
          <cell r="J4267">
            <v>5184.41</v>
          </cell>
          <cell r="K4267">
            <v>5754</v>
          </cell>
        </row>
        <row r="4268">
          <cell r="F4268">
            <v>0</v>
          </cell>
          <cell r="G4268">
            <v>0</v>
          </cell>
          <cell r="H4268">
            <v>0</v>
          </cell>
          <cell r="I4268">
            <v>0</v>
          </cell>
          <cell r="J4268">
            <v>0</v>
          </cell>
          <cell r="K4268">
            <v>940</v>
          </cell>
        </row>
        <row r="4269">
          <cell r="F4269">
            <v>46994.28</v>
          </cell>
          <cell r="G4269">
            <v>0</v>
          </cell>
          <cell r="H4269">
            <v>46994.28</v>
          </cell>
          <cell r="I4269">
            <v>0</v>
          </cell>
          <cell r="J4269">
            <v>46994.28</v>
          </cell>
          <cell r="K4269">
            <v>18078</v>
          </cell>
        </row>
        <row r="4270">
          <cell r="F4270">
            <v>37132.89</v>
          </cell>
          <cell r="G4270">
            <v>0</v>
          </cell>
          <cell r="H4270">
            <v>37132.89</v>
          </cell>
          <cell r="I4270">
            <v>0</v>
          </cell>
          <cell r="J4270">
            <v>37132.89</v>
          </cell>
          <cell r="K4270">
            <v>16059</v>
          </cell>
        </row>
        <row r="4271">
          <cell r="F4271">
            <v>2489.73</v>
          </cell>
          <cell r="G4271">
            <v>0</v>
          </cell>
          <cell r="H4271">
            <v>2489.73</v>
          </cell>
          <cell r="I4271">
            <v>0</v>
          </cell>
          <cell r="J4271">
            <v>2489.73</v>
          </cell>
          <cell r="K4271">
            <v>2011</v>
          </cell>
        </row>
        <row r="4272">
          <cell r="F4272">
            <v>22625.18</v>
          </cell>
          <cell r="G4272">
            <v>0</v>
          </cell>
          <cell r="H4272">
            <v>22625.18</v>
          </cell>
          <cell r="I4272">
            <v>0</v>
          </cell>
          <cell r="J4272">
            <v>22625.18</v>
          </cell>
          <cell r="K4272">
            <v>12754</v>
          </cell>
        </row>
        <row r="4273">
          <cell r="F4273">
            <v>127.2</v>
          </cell>
          <cell r="G4273">
            <v>0</v>
          </cell>
          <cell r="H4273">
            <v>127.2</v>
          </cell>
          <cell r="I4273">
            <v>0</v>
          </cell>
          <cell r="J4273">
            <v>127.2</v>
          </cell>
          <cell r="K4273">
            <v>124</v>
          </cell>
        </row>
        <row r="4274">
          <cell r="F4274">
            <v>7206.27</v>
          </cell>
          <cell r="G4274">
            <v>0</v>
          </cell>
          <cell r="H4274">
            <v>7206.27</v>
          </cell>
          <cell r="I4274">
            <v>0</v>
          </cell>
          <cell r="J4274">
            <v>7206.27</v>
          </cell>
          <cell r="K4274">
            <v>3238</v>
          </cell>
        </row>
        <row r="4275">
          <cell r="F4275">
            <v>6524.07</v>
          </cell>
          <cell r="G4275">
            <v>0</v>
          </cell>
          <cell r="H4275">
            <v>6524.07</v>
          </cell>
          <cell r="I4275">
            <v>0</v>
          </cell>
          <cell r="J4275">
            <v>6524.07</v>
          </cell>
          <cell r="K4275">
            <v>2991</v>
          </cell>
        </row>
        <row r="4276">
          <cell r="F4276">
            <v>288</v>
          </cell>
          <cell r="G4276">
            <v>0</v>
          </cell>
          <cell r="H4276">
            <v>288</v>
          </cell>
          <cell r="I4276">
            <v>0</v>
          </cell>
          <cell r="J4276">
            <v>288</v>
          </cell>
          <cell r="K4276">
            <v>0</v>
          </cell>
        </row>
        <row r="4277">
          <cell r="F4277">
            <v>0</v>
          </cell>
          <cell r="G4277">
            <v>0</v>
          </cell>
          <cell r="H4277">
            <v>0</v>
          </cell>
          <cell r="I4277">
            <v>0</v>
          </cell>
          <cell r="J4277">
            <v>0</v>
          </cell>
          <cell r="K4277">
            <v>1425</v>
          </cell>
        </row>
        <row r="4278">
          <cell r="F4278">
            <v>340</v>
          </cell>
          <cell r="G4278">
            <v>0</v>
          </cell>
          <cell r="H4278">
            <v>340</v>
          </cell>
          <cell r="I4278">
            <v>0</v>
          </cell>
          <cell r="J4278">
            <v>340</v>
          </cell>
          <cell r="K4278">
            <v>348</v>
          </cell>
        </row>
        <row r="4279">
          <cell r="F4279">
            <v>45</v>
          </cell>
          <cell r="G4279">
            <v>0</v>
          </cell>
          <cell r="H4279">
            <v>45</v>
          </cell>
          <cell r="I4279">
            <v>0</v>
          </cell>
          <cell r="J4279">
            <v>45</v>
          </cell>
          <cell r="K4279">
            <v>537</v>
          </cell>
        </row>
        <row r="4280">
          <cell r="F4280">
            <v>0</v>
          </cell>
          <cell r="G4280">
            <v>0</v>
          </cell>
          <cell r="H4280">
            <v>0</v>
          </cell>
          <cell r="I4280">
            <v>0</v>
          </cell>
          <cell r="J4280">
            <v>0</v>
          </cell>
          <cell r="K4280">
            <v>481</v>
          </cell>
        </row>
        <row r="4281">
          <cell r="F4281">
            <v>0</v>
          </cell>
          <cell r="G4281">
            <v>0</v>
          </cell>
          <cell r="H4281">
            <v>0</v>
          </cell>
          <cell r="I4281">
            <v>0</v>
          </cell>
          <cell r="J4281">
            <v>0</v>
          </cell>
          <cell r="K4281">
            <v>8556</v>
          </cell>
        </row>
        <row r="4282">
          <cell r="F4282">
            <v>2144.14</v>
          </cell>
          <cell r="G4282">
            <v>0</v>
          </cell>
          <cell r="H4282">
            <v>2144.14</v>
          </cell>
          <cell r="I4282">
            <v>0</v>
          </cell>
          <cell r="J4282">
            <v>2144.14</v>
          </cell>
          <cell r="K4282">
            <v>4693</v>
          </cell>
        </row>
        <row r="4283">
          <cell r="F4283">
            <v>103463.28</v>
          </cell>
          <cell r="G4283">
            <v>0</v>
          </cell>
          <cell r="H4283">
            <v>103463.28</v>
          </cell>
          <cell r="I4283">
            <v>0</v>
          </cell>
          <cell r="J4283">
            <v>103463.28</v>
          </cell>
          <cell r="K4283">
            <v>40301</v>
          </cell>
        </row>
        <row r="4284">
          <cell r="F4284">
            <v>24896.73</v>
          </cell>
          <cell r="G4284">
            <v>0</v>
          </cell>
          <cell r="H4284">
            <v>24896.73</v>
          </cell>
          <cell r="I4284">
            <v>0</v>
          </cell>
          <cell r="J4284">
            <v>24896.73</v>
          </cell>
          <cell r="K4284">
            <v>27667</v>
          </cell>
        </row>
        <row r="4285">
          <cell r="F4285">
            <v>22118</v>
          </cell>
          <cell r="G4285">
            <v>0</v>
          </cell>
          <cell r="H4285">
            <v>22118</v>
          </cell>
          <cell r="I4285">
            <v>0</v>
          </cell>
          <cell r="J4285">
            <v>22118</v>
          </cell>
          <cell r="K4285">
            <v>23693</v>
          </cell>
        </row>
        <row r="4286">
          <cell r="F4286">
            <v>13175.71</v>
          </cell>
          <cell r="G4286">
            <v>0</v>
          </cell>
          <cell r="H4286">
            <v>13175.71</v>
          </cell>
          <cell r="I4286">
            <v>0</v>
          </cell>
          <cell r="J4286">
            <v>13175.71</v>
          </cell>
          <cell r="K4286">
            <v>0</v>
          </cell>
        </row>
        <row r="4287">
          <cell r="F4287">
            <v>12235.51</v>
          </cell>
          <cell r="G4287">
            <v>0</v>
          </cell>
          <cell r="H4287">
            <v>12235.51</v>
          </cell>
          <cell r="I4287">
            <v>0</v>
          </cell>
          <cell r="J4287">
            <v>12235.51</v>
          </cell>
          <cell r="K4287">
            <v>1750</v>
          </cell>
        </row>
        <row r="4288">
          <cell r="F4288">
            <v>10014.200000000001</v>
          </cell>
          <cell r="G4288">
            <v>0</v>
          </cell>
          <cell r="H4288">
            <v>10014.200000000001</v>
          </cell>
          <cell r="I4288">
            <v>0</v>
          </cell>
          <cell r="J4288">
            <v>10014.200000000001</v>
          </cell>
          <cell r="K4288">
            <v>6244</v>
          </cell>
        </row>
        <row r="4289">
          <cell r="F4289">
            <v>0</v>
          </cell>
          <cell r="G4289">
            <v>0</v>
          </cell>
          <cell r="H4289">
            <v>0</v>
          </cell>
          <cell r="I4289">
            <v>0</v>
          </cell>
          <cell r="J4289">
            <v>0</v>
          </cell>
          <cell r="K4289">
            <v>857</v>
          </cell>
        </row>
        <row r="4290">
          <cell r="F4290">
            <v>0</v>
          </cell>
          <cell r="G4290">
            <v>0</v>
          </cell>
          <cell r="H4290">
            <v>0</v>
          </cell>
          <cell r="I4290">
            <v>0</v>
          </cell>
          <cell r="J4290">
            <v>0</v>
          </cell>
          <cell r="K4290">
            <v>5739</v>
          </cell>
        </row>
        <row r="4291">
          <cell r="F4291">
            <v>0</v>
          </cell>
          <cell r="G4291">
            <v>0</v>
          </cell>
          <cell r="H4291">
            <v>0</v>
          </cell>
          <cell r="I4291">
            <v>0</v>
          </cell>
          <cell r="J4291">
            <v>0</v>
          </cell>
          <cell r="K4291">
            <v>138</v>
          </cell>
        </row>
        <row r="4292">
          <cell r="F4292">
            <v>10120.35</v>
          </cell>
          <cell r="G4292">
            <v>0</v>
          </cell>
          <cell r="H4292">
            <v>10120.35</v>
          </cell>
          <cell r="I4292">
            <v>0</v>
          </cell>
          <cell r="J4292">
            <v>10120.35</v>
          </cell>
          <cell r="K4292">
            <v>8043</v>
          </cell>
        </row>
        <row r="4293">
          <cell r="F4293">
            <v>320</v>
          </cell>
          <cell r="G4293">
            <v>0</v>
          </cell>
          <cell r="H4293">
            <v>320</v>
          </cell>
          <cell r="I4293">
            <v>0</v>
          </cell>
          <cell r="J4293">
            <v>320</v>
          </cell>
          <cell r="K4293">
            <v>0</v>
          </cell>
        </row>
        <row r="4294">
          <cell r="F4294">
            <v>0</v>
          </cell>
          <cell r="G4294">
            <v>0</v>
          </cell>
          <cell r="H4294">
            <v>0</v>
          </cell>
          <cell r="I4294">
            <v>0</v>
          </cell>
          <cell r="J4294">
            <v>0</v>
          </cell>
          <cell r="K4294">
            <v>24</v>
          </cell>
        </row>
        <row r="4295">
          <cell r="F4295">
            <v>47.7</v>
          </cell>
          <cell r="G4295">
            <v>0</v>
          </cell>
          <cell r="H4295">
            <v>47.7</v>
          </cell>
          <cell r="I4295">
            <v>0</v>
          </cell>
          <cell r="J4295">
            <v>47.7</v>
          </cell>
          <cell r="K4295">
            <v>1</v>
          </cell>
        </row>
        <row r="4296">
          <cell r="F4296">
            <v>5.45</v>
          </cell>
          <cell r="G4296">
            <v>0</v>
          </cell>
          <cell r="H4296">
            <v>5.45</v>
          </cell>
          <cell r="I4296">
            <v>0</v>
          </cell>
          <cell r="J4296">
            <v>5.45</v>
          </cell>
          <cell r="K4296">
            <v>1270</v>
          </cell>
        </row>
        <row r="4297">
          <cell r="F4297">
            <v>12625</v>
          </cell>
          <cell r="G4297">
            <v>0</v>
          </cell>
          <cell r="H4297">
            <v>12625</v>
          </cell>
          <cell r="I4297">
            <v>0</v>
          </cell>
          <cell r="J4297">
            <v>12625</v>
          </cell>
          <cell r="K4297">
            <v>13667</v>
          </cell>
        </row>
        <row r="4298">
          <cell r="F4298">
            <v>96.04</v>
          </cell>
          <cell r="G4298">
            <v>0</v>
          </cell>
          <cell r="H4298">
            <v>96.04</v>
          </cell>
          <cell r="I4298">
            <v>0</v>
          </cell>
          <cell r="J4298">
            <v>96.04</v>
          </cell>
          <cell r="K4298">
            <v>972</v>
          </cell>
        </row>
        <row r="4299">
          <cell r="F4299">
            <v>59.1</v>
          </cell>
          <cell r="G4299">
            <v>0</v>
          </cell>
          <cell r="H4299">
            <v>59.1</v>
          </cell>
          <cell r="I4299">
            <v>0</v>
          </cell>
          <cell r="J4299">
            <v>59.1</v>
          </cell>
          <cell r="K4299">
            <v>31</v>
          </cell>
        </row>
        <row r="4300">
          <cell r="F4300">
            <v>0</v>
          </cell>
          <cell r="G4300">
            <v>0</v>
          </cell>
          <cell r="H4300">
            <v>0</v>
          </cell>
          <cell r="I4300">
            <v>0</v>
          </cell>
          <cell r="J4300">
            <v>0</v>
          </cell>
          <cell r="K4300">
            <v>190</v>
          </cell>
        </row>
        <row r="4301">
          <cell r="F4301">
            <v>0</v>
          </cell>
          <cell r="G4301">
            <v>0</v>
          </cell>
          <cell r="H4301">
            <v>0</v>
          </cell>
          <cell r="I4301">
            <v>0</v>
          </cell>
          <cell r="J4301">
            <v>0</v>
          </cell>
          <cell r="K4301">
            <v>120</v>
          </cell>
        </row>
        <row r="4302">
          <cell r="F4302">
            <v>0</v>
          </cell>
          <cell r="G4302">
            <v>0</v>
          </cell>
          <cell r="H4302">
            <v>0</v>
          </cell>
          <cell r="I4302">
            <v>0</v>
          </cell>
          <cell r="J4302">
            <v>0</v>
          </cell>
          <cell r="K4302">
            <v>357</v>
          </cell>
        </row>
        <row r="4303">
          <cell r="F4303">
            <v>591.75</v>
          </cell>
          <cell r="G4303">
            <v>0</v>
          </cell>
          <cell r="H4303">
            <v>591.75</v>
          </cell>
          <cell r="I4303">
            <v>0</v>
          </cell>
          <cell r="J4303">
            <v>591.75</v>
          </cell>
          <cell r="K4303">
            <v>0</v>
          </cell>
        </row>
        <row r="4304">
          <cell r="F4304">
            <v>1674.55</v>
          </cell>
          <cell r="G4304">
            <v>0</v>
          </cell>
          <cell r="H4304">
            <v>1674.55</v>
          </cell>
          <cell r="I4304">
            <v>0</v>
          </cell>
          <cell r="J4304">
            <v>1674.55</v>
          </cell>
          <cell r="K4304">
            <v>8117</v>
          </cell>
        </row>
        <row r="4305">
          <cell r="F4305">
            <v>3730.05</v>
          </cell>
          <cell r="G4305">
            <v>0</v>
          </cell>
          <cell r="H4305">
            <v>3730.05</v>
          </cell>
          <cell r="I4305">
            <v>0</v>
          </cell>
          <cell r="J4305">
            <v>3730.05</v>
          </cell>
          <cell r="K4305">
            <v>74</v>
          </cell>
        </row>
        <row r="4306">
          <cell r="F4306">
            <v>428219.4</v>
          </cell>
          <cell r="G4306">
            <v>0</v>
          </cell>
          <cell r="H4306">
            <v>428219.4</v>
          </cell>
          <cell r="I4306">
            <v>0</v>
          </cell>
          <cell r="J4306">
            <v>428219.4</v>
          </cell>
          <cell r="K4306">
            <v>560002</v>
          </cell>
        </row>
        <row r="4307">
          <cell r="F4307">
            <v>23883</v>
          </cell>
          <cell r="G4307">
            <v>0</v>
          </cell>
          <cell r="H4307">
            <v>23883</v>
          </cell>
          <cell r="I4307">
            <v>0</v>
          </cell>
          <cell r="J4307">
            <v>23883</v>
          </cell>
          <cell r="K4307">
            <v>12575</v>
          </cell>
        </row>
        <row r="4308">
          <cell r="F4308">
            <v>57819.5</v>
          </cell>
          <cell r="G4308">
            <v>0</v>
          </cell>
          <cell r="H4308">
            <v>57819.5</v>
          </cell>
          <cell r="I4308">
            <v>0</v>
          </cell>
          <cell r="J4308">
            <v>57819.5</v>
          </cell>
          <cell r="K4308">
            <v>39653</v>
          </cell>
        </row>
        <row r="4309">
          <cell r="F4309">
            <v>109226.29</v>
          </cell>
          <cell r="G4309">
            <v>0</v>
          </cell>
          <cell r="H4309">
            <v>109226.29</v>
          </cell>
          <cell r="I4309">
            <v>0</v>
          </cell>
          <cell r="J4309">
            <v>109226.29</v>
          </cell>
          <cell r="K4309">
            <v>55744</v>
          </cell>
        </row>
        <row r="4310">
          <cell r="F4310">
            <v>36</v>
          </cell>
          <cell r="G4310">
            <v>0</v>
          </cell>
          <cell r="H4310">
            <v>36</v>
          </cell>
          <cell r="I4310">
            <v>0</v>
          </cell>
          <cell r="J4310">
            <v>36</v>
          </cell>
          <cell r="K4310">
            <v>27163</v>
          </cell>
        </row>
        <row r="4311">
          <cell r="F4311">
            <v>36403</v>
          </cell>
          <cell r="G4311">
            <v>0</v>
          </cell>
          <cell r="H4311">
            <v>36403</v>
          </cell>
          <cell r="I4311">
            <v>0</v>
          </cell>
          <cell r="J4311">
            <v>36403</v>
          </cell>
          <cell r="K4311">
            <v>17083</v>
          </cell>
        </row>
        <row r="4312">
          <cell r="F4312">
            <v>485491</v>
          </cell>
          <cell r="G4312">
            <v>0</v>
          </cell>
          <cell r="H4312">
            <v>485491</v>
          </cell>
          <cell r="I4312">
            <v>0</v>
          </cell>
          <cell r="J4312">
            <v>485491</v>
          </cell>
          <cell r="K4312">
            <v>213185</v>
          </cell>
        </row>
        <row r="4313">
          <cell r="F4313">
            <v>0</v>
          </cell>
          <cell r="G4313">
            <v>0</v>
          </cell>
          <cell r="H4313">
            <v>0</v>
          </cell>
          <cell r="I4313">
            <v>0</v>
          </cell>
          <cell r="J4313">
            <v>0</v>
          </cell>
          <cell r="K4313">
            <v>3305</v>
          </cell>
        </row>
        <row r="4314">
          <cell r="F4314">
            <v>28531.5</v>
          </cell>
          <cell r="G4314">
            <v>0</v>
          </cell>
          <cell r="H4314">
            <v>28531.5</v>
          </cell>
          <cell r="I4314">
            <v>0</v>
          </cell>
          <cell r="J4314">
            <v>28531.5</v>
          </cell>
          <cell r="K4314">
            <v>11325</v>
          </cell>
        </row>
        <row r="4315">
          <cell r="F4315">
            <v>2735.3</v>
          </cell>
          <cell r="G4315">
            <v>0</v>
          </cell>
          <cell r="H4315">
            <v>2735.3</v>
          </cell>
          <cell r="I4315">
            <v>0</v>
          </cell>
          <cell r="J4315">
            <v>2735.3</v>
          </cell>
          <cell r="K4315">
            <v>360</v>
          </cell>
        </row>
        <row r="4316">
          <cell r="F4316">
            <v>18410</v>
          </cell>
          <cell r="G4316">
            <v>0</v>
          </cell>
          <cell r="H4316">
            <v>18410</v>
          </cell>
          <cell r="I4316">
            <v>0</v>
          </cell>
          <cell r="J4316">
            <v>18410</v>
          </cell>
          <cell r="K4316">
            <v>8810</v>
          </cell>
        </row>
        <row r="4317">
          <cell r="F4317">
            <v>720</v>
          </cell>
          <cell r="G4317">
            <v>0</v>
          </cell>
          <cell r="H4317">
            <v>720</v>
          </cell>
          <cell r="I4317">
            <v>0</v>
          </cell>
          <cell r="J4317">
            <v>720</v>
          </cell>
          <cell r="K4317">
            <v>0</v>
          </cell>
        </row>
        <row r="4318">
          <cell r="F4318">
            <v>1702199.16</v>
          </cell>
          <cell r="G4318">
            <v>0</v>
          </cell>
          <cell r="H4318">
            <v>1702199.16</v>
          </cell>
          <cell r="I4318">
            <v>0</v>
          </cell>
          <cell r="J4318">
            <v>1702199.16</v>
          </cell>
          <cell r="K4318">
            <v>1282725</v>
          </cell>
        </row>
        <row r="4319">
          <cell r="F4319">
            <v>0</v>
          </cell>
          <cell r="G4319">
            <v>0</v>
          </cell>
          <cell r="H4319">
            <v>0</v>
          </cell>
          <cell r="I4319">
            <v>0</v>
          </cell>
          <cell r="J4319">
            <v>0</v>
          </cell>
          <cell r="K4319">
            <v>100</v>
          </cell>
        </row>
        <row r="4320">
          <cell r="F4320">
            <v>705</v>
          </cell>
          <cell r="G4320">
            <v>0</v>
          </cell>
          <cell r="H4320">
            <v>705</v>
          </cell>
          <cell r="I4320">
            <v>0</v>
          </cell>
          <cell r="J4320">
            <v>705</v>
          </cell>
          <cell r="K4320">
            <v>6308</v>
          </cell>
        </row>
        <row r="4321">
          <cell r="F4321">
            <v>679.54</v>
          </cell>
          <cell r="G4321">
            <v>0</v>
          </cell>
          <cell r="H4321">
            <v>679.54</v>
          </cell>
          <cell r="I4321">
            <v>0</v>
          </cell>
          <cell r="J4321">
            <v>679.54</v>
          </cell>
          <cell r="K4321">
            <v>0</v>
          </cell>
        </row>
        <row r="4322">
          <cell r="F4322">
            <v>910.06</v>
          </cell>
          <cell r="G4322">
            <v>0</v>
          </cell>
          <cell r="H4322">
            <v>910.06</v>
          </cell>
          <cell r="I4322">
            <v>0</v>
          </cell>
          <cell r="J4322">
            <v>910.06</v>
          </cell>
          <cell r="K4322">
            <v>2034</v>
          </cell>
        </row>
        <row r="4323">
          <cell r="F4323">
            <v>0</v>
          </cell>
          <cell r="G4323">
            <v>0</v>
          </cell>
          <cell r="H4323">
            <v>0</v>
          </cell>
          <cell r="I4323">
            <v>0</v>
          </cell>
          <cell r="J4323">
            <v>0</v>
          </cell>
          <cell r="K4323">
            <v>2092</v>
          </cell>
        </row>
        <row r="4324">
          <cell r="F4324">
            <v>572852.87</v>
          </cell>
          <cell r="G4324">
            <v>0</v>
          </cell>
          <cell r="H4324">
            <v>572852.87</v>
          </cell>
          <cell r="I4324">
            <v>0</v>
          </cell>
          <cell r="J4324">
            <v>572852.87</v>
          </cell>
          <cell r="K4324">
            <v>331219</v>
          </cell>
        </row>
        <row r="4325">
          <cell r="F4325">
            <v>57351.57</v>
          </cell>
          <cell r="G4325">
            <v>0</v>
          </cell>
          <cell r="H4325">
            <v>57351.57</v>
          </cell>
          <cell r="I4325">
            <v>0</v>
          </cell>
          <cell r="J4325">
            <v>57351.57</v>
          </cell>
          <cell r="K4325">
            <v>21720</v>
          </cell>
        </row>
        <row r="4326">
          <cell r="F4326">
            <v>46750.73</v>
          </cell>
          <cell r="G4326">
            <v>0</v>
          </cell>
          <cell r="H4326">
            <v>46750.73</v>
          </cell>
          <cell r="I4326">
            <v>0</v>
          </cell>
          <cell r="J4326">
            <v>46750.73</v>
          </cell>
          <cell r="K4326">
            <v>21881</v>
          </cell>
        </row>
        <row r="4327">
          <cell r="F4327">
            <v>2470.1999999999998</v>
          </cell>
          <cell r="G4327">
            <v>0</v>
          </cell>
          <cell r="H4327">
            <v>2470.1999999999998</v>
          </cell>
          <cell r="I4327">
            <v>0</v>
          </cell>
          <cell r="J4327">
            <v>2470.1999999999998</v>
          </cell>
          <cell r="K4327">
            <v>1508</v>
          </cell>
        </row>
        <row r="4328">
          <cell r="F4328">
            <v>17587.939999999999</v>
          </cell>
          <cell r="G4328">
            <v>0</v>
          </cell>
          <cell r="H4328">
            <v>17587.939999999999</v>
          </cell>
          <cell r="I4328">
            <v>0</v>
          </cell>
          <cell r="J4328">
            <v>17587.939999999999</v>
          </cell>
          <cell r="K4328">
            <v>11191</v>
          </cell>
        </row>
        <row r="4329">
          <cell r="F4329">
            <v>0</v>
          </cell>
          <cell r="G4329">
            <v>0</v>
          </cell>
          <cell r="H4329">
            <v>0</v>
          </cell>
          <cell r="I4329">
            <v>0</v>
          </cell>
          <cell r="J4329">
            <v>0</v>
          </cell>
          <cell r="K4329">
            <v>513</v>
          </cell>
        </row>
        <row r="4330">
          <cell r="F4330">
            <v>171.99</v>
          </cell>
          <cell r="G4330">
            <v>0</v>
          </cell>
          <cell r="H4330">
            <v>171.99</v>
          </cell>
          <cell r="I4330">
            <v>0</v>
          </cell>
          <cell r="J4330">
            <v>171.99</v>
          </cell>
          <cell r="K4330">
            <v>0</v>
          </cell>
        </row>
        <row r="4331">
          <cell r="F4331">
            <v>0</v>
          </cell>
          <cell r="G4331">
            <v>0</v>
          </cell>
          <cell r="H4331">
            <v>0</v>
          </cell>
          <cell r="I4331">
            <v>0</v>
          </cell>
          <cell r="J4331">
            <v>0</v>
          </cell>
          <cell r="K4331">
            <v>57651</v>
          </cell>
        </row>
        <row r="4332">
          <cell r="F4332">
            <v>62202.3</v>
          </cell>
          <cell r="G4332">
            <v>0</v>
          </cell>
          <cell r="H4332">
            <v>62202.3</v>
          </cell>
          <cell r="I4332">
            <v>0</v>
          </cell>
          <cell r="J4332">
            <v>62202.3</v>
          </cell>
          <cell r="K4332">
            <v>23222</v>
          </cell>
        </row>
        <row r="4333">
          <cell r="F4333">
            <v>81615.17</v>
          </cell>
          <cell r="G4333">
            <v>0</v>
          </cell>
          <cell r="H4333">
            <v>81615.17</v>
          </cell>
          <cell r="I4333">
            <v>0</v>
          </cell>
          <cell r="J4333">
            <v>81615.17</v>
          </cell>
          <cell r="K4333">
            <v>32307</v>
          </cell>
        </row>
        <row r="4334">
          <cell r="F4334">
            <v>67280.09</v>
          </cell>
          <cell r="G4334">
            <v>0</v>
          </cell>
          <cell r="H4334">
            <v>67280.09</v>
          </cell>
          <cell r="I4334">
            <v>0</v>
          </cell>
          <cell r="J4334">
            <v>67280.09</v>
          </cell>
          <cell r="K4334">
            <v>36216</v>
          </cell>
        </row>
        <row r="4335">
          <cell r="F4335">
            <v>202460.9</v>
          </cell>
          <cell r="G4335">
            <v>0</v>
          </cell>
          <cell r="H4335">
            <v>202460.9</v>
          </cell>
          <cell r="I4335">
            <v>0</v>
          </cell>
          <cell r="J4335">
            <v>202460.9</v>
          </cell>
          <cell r="K4335">
            <v>111088</v>
          </cell>
        </row>
        <row r="4336">
          <cell r="F4336">
            <v>61087.03</v>
          </cell>
          <cell r="G4336">
            <v>0</v>
          </cell>
          <cell r="H4336">
            <v>61087.03</v>
          </cell>
          <cell r="I4336">
            <v>0</v>
          </cell>
          <cell r="J4336">
            <v>61087.03</v>
          </cell>
          <cell r="K4336">
            <v>32300</v>
          </cell>
        </row>
        <row r="4337">
          <cell r="F4337">
            <v>2185.94</v>
          </cell>
          <cell r="G4337">
            <v>0</v>
          </cell>
          <cell r="H4337">
            <v>2185.94</v>
          </cell>
          <cell r="I4337">
            <v>0</v>
          </cell>
          <cell r="J4337">
            <v>2185.94</v>
          </cell>
          <cell r="K4337">
            <v>1765</v>
          </cell>
        </row>
        <row r="4338">
          <cell r="F4338">
            <v>43581.58</v>
          </cell>
          <cell r="G4338">
            <v>0</v>
          </cell>
          <cell r="H4338">
            <v>43581.58</v>
          </cell>
          <cell r="I4338">
            <v>0</v>
          </cell>
          <cell r="J4338">
            <v>43581.58</v>
          </cell>
          <cell r="K4338">
            <v>18275</v>
          </cell>
        </row>
        <row r="4339">
          <cell r="F4339">
            <v>89.71</v>
          </cell>
          <cell r="G4339">
            <v>0</v>
          </cell>
          <cell r="H4339">
            <v>89.71</v>
          </cell>
          <cell r="I4339">
            <v>0</v>
          </cell>
          <cell r="J4339">
            <v>89.71</v>
          </cell>
          <cell r="K4339">
            <v>-386</v>
          </cell>
        </row>
        <row r="4340">
          <cell r="F4340">
            <v>20435</v>
          </cell>
          <cell r="G4340">
            <v>0</v>
          </cell>
          <cell r="H4340">
            <v>20435</v>
          </cell>
          <cell r="I4340">
            <v>0</v>
          </cell>
          <cell r="J4340">
            <v>20435</v>
          </cell>
          <cell r="K4340">
            <v>17825</v>
          </cell>
        </row>
        <row r="4341">
          <cell r="F4341">
            <v>3493.64</v>
          </cell>
          <cell r="G4341">
            <v>0</v>
          </cell>
          <cell r="H4341">
            <v>3493.64</v>
          </cell>
          <cell r="I4341">
            <v>0</v>
          </cell>
          <cell r="J4341">
            <v>3493.64</v>
          </cell>
          <cell r="K4341">
            <v>2826</v>
          </cell>
        </row>
        <row r="4342">
          <cell r="F4342">
            <v>3085.18</v>
          </cell>
          <cell r="G4342">
            <v>0</v>
          </cell>
          <cell r="H4342">
            <v>3085.18</v>
          </cell>
          <cell r="I4342">
            <v>0</v>
          </cell>
          <cell r="J4342">
            <v>3085.18</v>
          </cell>
          <cell r="K4342">
            <v>1585</v>
          </cell>
        </row>
        <row r="4343">
          <cell r="F4343">
            <v>201.2</v>
          </cell>
          <cell r="G4343">
            <v>0</v>
          </cell>
          <cell r="H4343">
            <v>201.2</v>
          </cell>
          <cell r="I4343">
            <v>0</v>
          </cell>
          <cell r="J4343">
            <v>201.2</v>
          </cell>
          <cell r="K4343">
            <v>991</v>
          </cell>
        </row>
        <row r="4344">
          <cell r="F4344">
            <v>0</v>
          </cell>
          <cell r="G4344">
            <v>0</v>
          </cell>
          <cell r="H4344">
            <v>0</v>
          </cell>
          <cell r="I4344">
            <v>0</v>
          </cell>
          <cell r="J4344">
            <v>0</v>
          </cell>
          <cell r="K4344">
            <v>2555</v>
          </cell>
        </row>
        <row r="4345">
          <cell r="F4345">
            <v>1020</v>
          </cell>
          <cell r="G4345">
            <v>0</v>
          </cell>
          <cell r="H4345">
            <v>1020</v>
          </cell>
          <cell r="I4345">
            <v>0</v>
          </cell>
          <cell r="J4345">
            <v>1020</v>
          </cell>
          <cell r="K4345">
            <v>0</v>
          </cell>
        </row>
        <row r="4346">
          <cell r="F4346">
            <v>0</v>
          </cell>
          <cell r="G4346">
            <v>0</v>
          </cell>
          <cell r="H4346">
            <v>0</v>
          </cell>
          <cell r="I4346">
            <v>0</v>
          </cell>
          <cell r="J4346">
            <v>0</v>
          </cell>
          <cell r="K4346">
            <v>179</v>
          </cell>
        </row>
        <row r="4347">
          <cell r="F4347">
            <v>402.53</v>
          </cell>
          <cell r="G4347">
            <v>0</v>
          </cell>
          <cell r="H4347">
            <v>402.53</v>
          </cell>
          <cell r="I4347">
            <v>0</v>
          </cell>
          <cell r="J4347">
            <v>402.53</v>
          </cell>
          <cell r="K4347">
            <v>414</v>
          </cell>
        </row>
        <row r="4348">
          <cell r="F4348">
            <v>2691</v>
          </cell>
          <cell r="G4348">
            <v>0</v>
          </cell>
          <cell r="H4348">
            <v>2691</v>
          </cell>
          <cell r="I4348">
            <v>0</v>
          </cell>
          <cell r="J4348">
            <v>2691</v>
          </cell>
          <cell r="K4348">
            <v>683</v>
          </cell>
        </row>
        <row r="4349">
          <cell r="F4349">
            <v>9315.19</v>
          </cell>
          <cell r="G4349">
            <v>0</v>
          </cell>
          <cell r="H4349">
            <v>9315.19</v>
          </cell>
          <cell r="I4349">
            <v>0</v>
          </cell>
          <cell r="J4349">
            <v>9315.19</v>
          </cell>
          <cell r="K4349">
            <v>8736</v>
          </cell>
        </row>
        <row r="4350">
          <cell r="F4350">
            <v>45373.81</v>
          </cell>
          <cell r="G4350">
            <v>0</v>
          </cell>
          <cell r="H4350">
            <v>45373.81</v>
          </cell>
          <cell r="I4350">
            <v>0</v>
          </cell>
          <cell r="J4350">
            <v>45373.81</v>
          </cell>
          <cell r="K4350">
            <v>11735</v>
          </cell>
        </row>
        <row r="4351">
          <cell r="F4351">
            <v>95836.03</v>
          </cell>
          <cell r="G4351">
            <v>0</v>
          </cell>
          <cell r="H4351">
            <v>95836.03</v>
          </cell>
          <cell r="I4351">
            <v>0</v>
          </cell>
          <cell r="J4351">
            <v>95836.03</v>
          </cell>
          <cell r="K4351">
            <v>56724</v>
          </cell>
        </row>
        <row r="4352">
          <cell r="F4352">
            <v>26264.37</v>
          </cell>
          <cell r="G4352">
            <v>0</v>
          </cell>
          <cell r="H4352">
            <v>26264.37</v>
          </cell>
          <cell r="I4352">
            <v>0</v>
          </cell>
          <cell r="J4352">
            <v>26264.37</v>
          </cell>
          <cell r="K4352">
            <v>14953</v>
          </cell>
        </row>
        <row r="4353">
          <cell r="F4353">
            <v>6486.28</v>
          </cell>
          <cell r="G4353">
            <v>0</v>
          </cell>
          <cell r="H4353">
            <v>6486.28</v>
          </cell>
          <cell r="I4353">
            <v>0</v>
          </cell>
          <cell r="J4353">
            <v>6486.28</v>
          </cell>
          <cell r="K4353">
            <v>0</v>
          </cell>
        </row>
        <row r="4354">
          <cell r="F4354">
            <v>5928.92</v>
          </cell>
          <cell r="G4354">
            <v>0</v>
          </cell>
          <cell r="H4354">
            <v>5928.92</v>
          </cell>
          <cell r="I4354">
            <v>0</v>
          </cell>
          <cell r="J4354">
            <v>5928.92</v>
          </cell>
          <cell r="K4354">
            <v>2789</v>
          </cell>
        </row>
        <row r="4355">
          <cell r="F4355">
            <v>4067</v>
          </cell>
          <cell r="G4355">
            <v>0</v>
          </cell>
          <cell r="H4355">
            <v>4067</v>
          </cell>
          <cell r="I4355">
            <v>0</v>
          </cell>
          <cell r="J4355">
            <v>4067</v>
          </cell>
          <cell r="K4355">
            <v>1822</v>
          </cell>
        </row>
        <row r="4356">
          <cell r="F4356">
            <v>0</v>
          </cell>
          <cell r="G4356">
            <v>0</v>
          </cell>
          <cell r="H4356">
            <v>0</v>
          </cell>
          <cell r="I4356">
            <v>0</v>
          </cell>
          <cell r="J4356">
            <v>0</v>
          </cell>
          <cell r="K4356">
            <v>482</v>
          </cell>
        </row>
        <row r="4357">
          <cell r="F4357">
            <v>0</v>
          </cell>
          <cell r="G4357">
            <v>0</v>
          </cell>
          <cell r="H4357">
            <v>0</v>
          </cell>
          <cell r="I4357">
            <v>0</v>
          </cell>
          <cell r="J4357">
            <v>0</v>
          </cell>
          <cell r="K4357">
            <v>3283</v>
          </cell>
        </row>
        <row r="4358">
          <cell r="F4358">
            <v>3280.25</v>
          </cell>
          <cell r="G4358">
            <v>0</v>
          </cell>
          <cell r="H4358">
            <v>3280.25</v>
          </cell>
          <cell r="I4358">
            <v>0</v>
          </cell>
          <cell r="J4358">
            <v>3280.25</v>
          </cell>
          <cell r="K4358">
            <v>1801</v>
          </cell>
        </row>
        <row r="4359">
          <cell r="F4359">
            <v>0</v>
          </cell>
          <cell r="G4359">
            <v>0</v>
          </cell>
          <cell r="H4359">
            <v>0</v>
          </cell>
          <cell r="I4359">
            <v>0</v>
          </cell>
          <cell r="J4359">
            <v>0</v>
          </cell>
          <cell r="K4359">
            <v>535</v>
          </cell>
        </row>
        <row r="4360">
          <cell r="F4360">
            <v>0</v>
          </cell>
          <cell r="G4360">
            <v>0</v>
          </cell>
          <cell r="H4360">
            <v>0</v>
          </cell>
          <cell r="I4360">
            <v>0</v>
          </cell>
          <cell r="J4360">
            <v>0</v>
          </cell>
          <cell r="K4360">
            <v>9</v>
          </cell>
        </row>
        <row r="4361">
          <cell r="F4361">
            <v>120</v>
          </cell>
          <cell r="G4361">
            <v>0</v>
          </cell>
          <cell r="H4361">
            <v>120</v>
          </cell>
          <cell r="I4361">
            <v>0</v>
          </cell>
          <cell r="J4361">
            <v>120</v>
          </cell>
          <cell r="K4361">
            <v>93</v>
          </cell>
        </row>
        <row r="4362">
          <cell r="F4362">
            <v>280.64</v>
          </cell>
          <cell r="G4362">
            <v>0</v>
          </cell>
          <cell r="H4362">
            <v>280.64</v>
          </cell>
          <cell r="I4362">
            <v>0</v>
          </cell>
          <cell r="J4362">
            <v>280.64</v>
          </cell>
          <cell r="K4362">
            <v>0</v>
          </cell>
        </row>
        <row r="4363">
          <cell r="F4363">
            <v>81.3</v>
          </cell>
          <cell r="G4363">
            <v>0</v>
          </cell>
          <cell r="H4363">
            <v>81.3</v>
          </cell>
          <cell r="I4363">
            <v>0</v>
          </cell>
          <cell r="J4363">
            <v>81.3</v>
          </cell>
          <cell r="K4363">
            <v>83</v>
          </cell>
        </row>
        <row r="4364">
          <cell r="F4364">
            <v>12877.95</v>
          </cell>
          <cell r="G4364">
            <v>0</v>
          </cell>
          <cell r="H4364">
            <v>12877.95</v>
          </cell>
          <cell r="I4364">
            <v>0</v>
          </cell>
          <cell r="J4364">
            <v>12877.95</v>
          </cell>
          <cell r="K4364">
            <v>9352</v>
          </cell>
        </row>
        <row r="4365">
          <cell r="F4365">
            <v>0</v>
          </cell>
          <cell r="G4365">
            <v>0</v>
          </cell>
          <cell r="H4365">
            <v>0</v>
          </cell>
          <cell r="I4365">
            <v>0</v>
          </cell>
          <cell r="J4365">
            <v>0</v>
          </cell>
          <cell r="K4365">
            <v>87</v>
          </cell>
        </row>
        <row r="4366">
          <cell r="F4366">
            <v>1564.97</v>
          </cell>
          <cell r="G4366">
            <v>0</v>
          </cell>
          <cell r="H4366">
            <v>1564.97</v>
          </cell>
          <cell r="I4366">
            <v>0</v>
          </cell>
          <cell r="J4366">
            <v>1564.97</v>
          </cell>
          <cell r="K4366">
            <v>291</v>
          </cell>
        </row>
        <row r="4367">
          <cell r="F4367">
            <v>65.400000000000006</v>
          </cell>
          <cell r="G4367">
            <v>0</v>
          </cell>
          <cell r="H4367">
            <v>65.400000000000006</v>
          </cell>
          <cell r="I4367">
            <v>0</v>
          </cell>
          <cell r="J4367">
            <v>65.400000000000006</v>
          </cell>
          <cell r="K4367">
            <v>0</v>
          </cell>
        </row>
        <row r="4368">
          <cell r="F4368">
            <v>104.5</v>
          </cell>
          <cell r="G4368">
            <v>0</v>
          </cell>
          <cell r="H4368">
            <v>104.5</v>
          </cell>
          <cell r="I4368">
            <v>0</v>
          </cell>
          <cell r="J4368">
            <v>104.5</v>
          </cell>
          <cell r="K4368">
            <v>491</v>
          </cell>
        </row>
        <row r="4369">
          <cell r="F4369">
            <v>3020.13</v>
          </cell>
          <cell r="G4369">
            <v>0</v>
          </cell>
          <cell r="H4369">
            <v>3020.13</v>
          </cell>
          <cell r="I4369">
            <v>0</v>
          </cell>
          <cell r="J4369">
            <v>3020.13</v>
          </cell>
          <cell r="K4369">
            <v>1712</v>
          </cell>
        </row>
        <row r="4370">
          <cell r="F4370">
            <v>117.5</v>
          </cell>
          <cell r="G4370">
            <v>0</v>
          </cell>
          <cell r="H4370">
            <v>117.5</v>
          </cell>
          <cell r="I4370">
            <v>0</v>
          </cell>
          <cell r="J4370">
            <v>117.5</v>
          </cell>
          <cell r="K4370">
            <v>0</v>
          </cell>
        </row>
        <row r="4371">
          <cell r="F4371">
            <v>498</v>
          </cell>
          <cell r="G4371">
            <v>0</v>
          </cell>
          <cell r="H4371">
            <v>498</v>
          </cell>
          <cell r="I4371">
            <v>0</v>
          </cell>
          <cell r="J4371">
            <v>498</v>
          </cell>
          <cell r="K4371">
            <v>257</v>
          </cell>
        </row>
        <row r="4372">
          <cell r="F4372">
            <v>11200.59</v>
          </cell>
          <cell r="G4372">
            <v>0</v>
          </cell>
          <cell r="H4372">
            <v>11200.59</v>
          </cell>
          <cell r="I4372">
            <v>0</v>
          </cell>
          <cell r="J4372">
            <v>11200.59</v>
          </cell>
          <cell r="K4372">
            <v>5089</v>
          </cell>
        </row>
        <row r="4373">
          <cell r="F4373">
            <v>3446</v>
          </cell>
          <cell r="G4373">
            <v>0</v>
          </cell>
          <cell r="H4373">
            <v>3446</v>
          </cell>
          <cell r="I4373">
            <v>0</v>
          </cell>
          <cell r="J4373">
            <v>3446</v>
          </cell>
          <cell r="K4373">
            <v>548</v>
          </cell>
        </row>
        <row r="4374">
          <cell r="F4374">
            <v>29130.18</v>
          </cell>
          <cell r="G4374">
            <v>0</v>
          </cell>
          <cell r="H4374">
            <v>29130.18</v>
          </cell>
          <cell r="I4374">
            <v>0</v>
          </cell>
          <cell r="J4374">
            <v>29130.18</v>
          </cell>
          <cell r="K4374">
            <v>11535</v>
          </cell>
        </row>
        <row r="4375">
          <cell r="F4375">
            <v>28635.82</v>
          </cell>
          <cell r="G4375">
            <v>0</v>
          </cell>
          <cell r="H4375">
            <v>28635.82</v>
          </cell>
          <cell r="I4375">
            <v>0</v>
          </cell>
          <cell r="J4375">
            <v>28635.82</v>
          </cell>
          <cell r="K4375">
            <v>16479</v>
          </cell>
        </row>
        <row r="4376">
          <cell r="F4376">
            <v>0</v>
          </cell>
          <cell r="G4376">
            <v>0</v>
          </cell>
          <cell r="H4376">
            <v>0</v>
          </cell>
          <cell r="I4376">
            <v>0</v>
          </cell>
          <cell r="J4376">
            <v>0</v>
          </cell>
          <cell r="K4376">
            <v>3997</v>
          </cell>
        </row>
        <row r="4377">
          <cell r="F4377">
            <v>76362.570000000007</v>
          </cell>
          <cell r="G4377">
            <v>0</v>
          </cell>
          <cell r="H4377">
            <v>76362.570000000007</v>
          </cell>
          <cell r="I4377">
            <v>0</v>
          </cell>
          <cell r="J4377">
            <v>76362.570000000007</v>
          </cell>
          <cell r="K4377">
            <v>44429</v>
          </cell>
        </row>
        <row r="4378">
          <cell r="F4378">
            <v>58306.54</v>
          </cell>
          <cell r="G4378">
            <v>0</v>
          </cell>
          <cell r="H4378">
            <v>58306.54</v>
          </cell>
          <cell r="I4378">
            <v>0</v>
          </cell>
          <cell r="J4378">
            <v>58306.54</v>
          </cell>
          <cell r="K4378">
            <v>24551</v>
          </cell>
        </row>
        <row r="4379">
          <cell r="F4379">
            <v>319819.75</v>
          </cell>
          <cell r="G4379">
            <v>0</v>
          </cell>
          <cell r="H4379">
            <v>319819.75</v>
          </cell>
          <cell r="I4379">
            <v>0</v>
          </cell>
          <cell r="J4379">
            <v>319819.75</v>
          </cell>
          <cell r="K4379">
            <v>0</v>
          </cell>
        </row>
        <row r="4380">
          <cell r="F4380">
            <v>593957.76</v>
          </cell>
          <cell r="G4380">
            <v>0</v>
          </cell>
          <cell r="H4380">
            <v>593957.76</v>
          </cell>
          <cell r="I4380">
            <v>0</v>
          </cell>
          <cell r="J4380">
            <v>593957.76</v>
          </cell>
          <cell r="K4380">
            <v>394364</v>
          </cell>
        </row>
        <row r="4381">
          <cell r="F4381">
            <v>99281.600000000006</v>
          </cell>
          <cell r="G4381">
            <v>0</v>
          </cell>
          <cell r="H4381">
            <v>99281.600000000006</v>
          </cell>
          <cell r="I4381">
            <v>0</v>
          </cell>
          <cell r="J4381">
            <v>99281.600000000006</v>
          </cell>
          <cell r="K4381">
            <v>66499</v>
          </cell>
        </row>
        <row r="4382">
          <cell r="F4382">
            <v>795176.71</v>
          </cell>
          <cell r="G4382">
            <v>0</v>
          </cell>
          <cell r="H4382">
            <v>795176.71</v>
          </cell>
          <cell r="I4382">
            <v>0</v>
          </cell>
          <cell r="J4382">
            <v>795176.71</v>
          </cell>
          <cell r="K4382">
            <v>-264659</v>
          </cell>
        </row>
        <row r="4383">
          <cell r="F4383">
            <v>0</v>
          </cell>
          <cell r="G4383">
            <v>0</v>
          </cell>
          <cell r="H4383">
            <v>0</v>
          </cell>
          <cell r="I4383">
            <v>0</v>
          </cell>
          <cell r="J4383">
            <v>0</v>
          </cell>
          <cell r="K4383">
            <v>191745</v>
          </cell>
        </row>
        <row r="4384">
          <cell r="F4384">
            <v>7182.36</v>
          </cell>
          <cell r="G4384">
            <v>0</v>
          </cell>
          <cell r="H4384">
            <v>7182.36</v>
          </cell>
          <cell r="I4384">
            <v>0</v>
          </cell>
          <cell r="J4384">
            <v>7182.36</v>
          </cell>
          <cell r="K4384">
            <v>5474</v>
          </cell>
        </row>
        <row r="4385">
          <cell r="F4385">
            <v>102003.55</v>
          </cell>
          <cell r="G4385">
            <v>0</v>
          </cell>
          <cell r="H4385">
            <v>102003.55</v>
          </cell>
          <cell r="I4385">
            <v>0</v>
          </cell>
          <cell r="J4385">
            <v>102003.55</v>
          </cell>
          <cell r="K4385">
            <v>65934</v>
          </cell>
        </row>
        <row r="4386">
          <cell r="F4386">
            <v>146806.73000000001</v>
          </cell>
          <cell r="G4386">
            <v>0</v>
          </cell>
          <cell r="H4386">
            <v>146806.73000000001</v>
          </cell>
          <cell r="I4386">
            <v>0</v>
          </cell>
          <cell r="J4386">
            <v>146806.73000000001</v>
          </cell>
          <cell r="K4386">
            <v>96309</v>
          </cell>
        </row>
        <row r="4387">
          <cell r="F4387">
            <v>83705.67</v>
          </cell>
          <cell r="G4387">
            <v>0</v>
          </cell>
          <cell r="H4387">
            <v>83705.67</v>
          </cell>
          <cell r="I4387">
            <v>0</v>
          </cell>
          <cell r="J4387">
            <v>83705.67</v>
          </cell>
          <cell r="K4387">
            <v>55156</v>
          </cell>
        </row>
        <row r="4388">
          <cell r="F4388">
            <v>415121.66</v>
          </cell>
          <cell r="G4388">
            <v>0</v>
          </cell>
          <cell r="H4388">
            <v>415121.66</v>
          </cell>
          <cell r="I4388">
            <v>0</v>
          </cell>
          <cell r="J4388">
            <v>415121.66</v>
          </cell>
          <cell r="K4388">
            <v>318865</v>
          </cell>
        </row>
        <row r="4389">
          <cell r="F4389">
            <v>0</v>
          </cell>
          <cell r="G4389">
            <v>0</v>
          </cell>
          <cell r="H4389">
            <v>0</v>
          </cell>
          <cell r="I4389">
            <v>0</v>
          </cell>
          <cell r="J4389">
            <v>0</v>
          </cell>
          <cell r="K4389">
            <v>141</v>
          </cell>
        </row>
        <row r="4390">
          <cell r="F4390">
            <v>49438.8</v>
          </cell>
          <cell r="G4390">
            <v>0</v>
          </cell>
          <cell r="H4390">
            <v>49438.8</v>
          </cell>
          <cell r="I4390">
            <v>0</v>
          </cell>
          <cell r="J4390">
            <v>49438.8</v>
          </cell>
          <cell r="K4390">
            <v>32624</v>
          </cell>
        </row>
        <row r="4391">
          <cell r="F4391">
            <v>62527.89</v>
          </cell>
          <cell r="G4391">
            <v>0</v>
          </cell>
          <cell r="H4391">
            <v>62527.89</v>
          </cell>
          <cell r="I4391">
            <v>0</v>
          </cell>
          <cell r="J4391">
            <v>62527.89</v>
          </cell>
          <cell r="K4391">
            <v>37610</v>
          </cell>
        </row>
        <row r="4392">
          <cell r="F4392">
            <v>2237.0700000000002</v>
          </cell>
          <cell r="G4392">
            <v>0</v>
          </cell>
          <cell r="H4392">
            <v>2237.0700000000002</v>
          </cell>
          <cell r="I4392">
            <v>0</v>
          </cell>
          <cell r="J4392">
            <v>2237.0700000000002</v>
          </cell>
          <cell r="K4392">
            <v>163</v>
          </cell>
        </row>
        <row r="4393">
          <cell r="F4393">
            <v>6247.02</v>
          </cell>
          <cell r="G4393">
            <v>0</v>
          </cell>
          <cell r="H4393">
            <v>6247.02</v>
          </cell>
          <cell r="I4393">
            <v>0</v>
          </cell>
          <cell r="J4393">
            <v>6247.02</v>
          </cell>
          <cell r="K4393">
            <v>820</v>
          </cell>
        </row>
        <row r="4394">
          <cell r="F4394">
            <v>1354.7</v>
          </cell>
          <cell r="G4394">
            <v>0</v>
          </cell>
          <cell r="H4394">
            <v>1354.7</v>
          </cell>
          <cell r="I4394">
            <v>0</v>
          </cell>
          <cell r="J4394">
            <v>1354.7</v>
          </cell>
          <cell r="K4394">
            <v>0</v>
          </cell>
        </row>
        <row r="4395">
          <cell r="F4395">
            <v>5.01</v>
          </cell>
          <cell r="G4395">
            <v>0</v>
          </cell>
          <cell r="H4395">
            <v>5.01</v>
          </cell>
          <cell r="I4395">
            <v>0</v>
          </cell>
          <cell r="J4395">
            <v>5.01</v>
          </cell>
          <cell r="K4395">
            <v>6610</v>
          </cell>
        </row>
        <row r="4396">
          <cell r="F4396">
            <v>128</v>
          </cell>
          <cell r="G4396">
            <v>0</v>
          </cell>
          <cell r="H4396">
            <v>128</v>
          </cell>
          <cell r="I4396">
            <v>0</v>
          </cell>
          <cell r="J4396">
            <v>128</v>
          </cell>
          <cell r="K4396">
            <v>0</v>
          </cell>
        </row>
        <row r="4397">
          <cell r="F4397">
            <v>204861.72</v>
          </cell>
          <cell r="G4397">
            <v>0</v>
          </cell>
          <cell r="H4397">
            <v>204861.72</v>
          </cell>
          <cell r="I4397">
            <v>0</v>
          </cell>
          <cell r="J4397">
            <v>204861.72</v>
          </cell>
          <cell r="K4397">
            <v>122006</v>
          </cell>
        </row>
        <row r="4398">
          <cell r="F4398">
            <v>4309.3999999999996</v>
          </cell>
          <cell r="G4398">
            <v>0</v>
          </cell>
          <cell r="H4398">
            <v>4309.3999999999996</v>
          </cell>
          <cell r="I4398">
            <v>0</v>
          </cell>
          <cell r="J4398">
            <v>4309.3999999999996</v>
          </cell>
          <cell r="K4398">
            <v>3570</v>
          </cell>
        </row>
        <row r="4399">
          <cell r="F4399">
            <v>185.24</v>
          </cell>
          <cell r="G4399">
            <v>0</v>
          </cell>
          <cell r="H4399">
            <v>185.24</v>
          </cell>
          <cell r="I4399">
            <v>0</v>
          </cell>
          <cell r="J4399">
            <v>185.24</v>
          </cell>
          <cell r="K4399">
            <v>163</v>
          </cell>
        </row>
        <row r="4400">
          <cell r="F4400">
            <v>1869.56</v>
          </cell>
          <cell r="G4400">
            <v>0</v>
          </cell>
          <cell r="H4400">
            <v>1869.56</v>
          </cell>
          <cell r="I4400">
            <v>0</v>
          </cell>
          <cell r="J4400">
            <v>1869.56</v>
          </cell>
          <cell r="K4400">
            <v>860</v>
          </cell>
        </row>
        <row r="4401">
          <cell r="F4401">
            <v>0</v>
          </cell>
          <cell r="G4401">
            <v>0</v>
          </cell>
          <cell r="H4401">
            <v>0</v>
          </cell>
          <cell r="I4401">
            <v>0</v>
          </cell>
          <cell r="J4401">
            <v>0</v>
          </cell>
          <cell r="K4401">
            <v>36</v>
          </cell>
        </row>
        <row r="4402">
          <cell r="F4402">
            <v>10260</v>
          </cell>
          <cell r="G4402">
            <v>0</v>
          </cell>
          <cell r="H4402">
            <v>10260</v>
          </cell>
          <cell r="I4402">
            <v>0</v>
          </cell>
          <cell r="J4402">
            <v>10260</v>
          </cell>
          <cell r="K4402">
            <v>0</v>
          </cell>
        </row>
        <row r="4403">
          <cell r="F4403">
            <v>3909.31</v>
          </cell>
          <cell r="G4403">
            <v>0</v>
          </cell>
          <cell r="H4403">
            <v>3909.31</v>
          </cell>
          <cell r="I4403">
            <v>0</v>
          </cell>
          <cell r="J4403">
            <v>3909.31</v>
          </cell>
          <cell r="K4403">
            <v>14747</v>
          </cell>
        </row>
        <row r="4404">
          <cell r="F4404">
            <v>0</v>
          </cell>
          <cell r="G4404">
            <v>0</v>
          </cell>
          <cell r="H4404">
            <v>0</v>
          </cell>
          <cell r="I4404">
            <v>0</v>
          </cell>
          <cell r="J4404">
            <v>0</v>
          </cell>
          <cell r="K4404">
            <v>740</v>
          </cell>
        </row>
        <row r="4405">
          <cell r="F4405">
            <v>0</v>
          </cell>
          <cell r="G4405">
            <v>0</v>
          </cell>
          <cell r="H4405">
            <v>0</v>
          </cell>
          <cell r="I4405">
            <v>0</v>
          </cell>
          <cell r="J4405">
            <v>0</v>
          </cell>
          <cell r="K4405">
            <v>24</v>
          </cell>
        </row>
        <row r="4406">
          <cell r="F4406">
            <v>0</v>
          </cell>
          <cell r="G4406">
            <v>0</v>
          </cell>
          <cell r="H4406">
            <v>0</v>
          </cell>
          <cell r="I4406">
            <v>0</v>
          </cell>
          <cell r="J4406">
            <v>0</v>
          </cell>
          <cell r="K4406">
            <v>20539</v>
          </cell>
        </row>
        <row r="4407">
          <cell r="F4407">
            <v>18774.25</v>
          </cell>
          <cell r="G4407">
            <v>0</v>
          </cell>
          <cell r="H4407">
            <v>18774.25</v>
          </cell>
          <cell r="I4407">
            <v>0</v>
          </cell>
          <cell r="J4407">
            <v>18774.25</v>
          </cell>
          <cell r="K4407">
            <v>13087</v>
          </cell>
        </row>
        <row r="4408">
          <cell r="F4408">
            <v>25645.06</v>
          </cell>
          <cell r="G4408">
            <v>0</v>
          </cell>
          <cell r="H4408">
            <v>25645.06</v>
          </cell>
          <cell r="I4408">
            <v>0</v>
          </cell>
          <cell r="J4408">
            <v>25645.06</v>
          </cell>
          <cell r="K4408">
            <v>15206</v>
          </cell>
        </row>
        <row r="4409">
          <cell r="F4409">
            <v>22013.24</v>
          </cell>
          <cell r="G4409">
            <v>0</v>
          </cell>
          <cell r="H4409">
            <v>22013.24</v>
          </cell>
          <cell r="I4409">
            <v>0</v>
          </cell>
          <cell r="J4409">
            <v>22013.24</v>
          </cell>
          <cell r="K4409">
            <v>15344</v>
          </cell>
        </row>
        <row r="4410">
          <cell r="F4410">
            <v>66417.5</v>
          </cell>
          <cell r="G4410">
            <v>0</v>
          </cell>
          <cell r="H4410">
            <v>66417.5</v>
          </cell>
          <cell r="I4410">
            <v>0</v>
          </cell>
          <cell r="J4410">
            <v>66417.5</v>
          </cell>
          <cell r="K4410">
            <v>46376</v>
          </cell>
        </row>
        <row r="4411">
          <cell r="F4411">
            <v>17168.89</v>
          </cell>
          <cell r="G4411">
            <v>0</v>
          </cell>
          <cell r="H4411">
            <v>17168.89</v>
          </cell>
          <cell r="I4411">
            <v>0</v>
          </cell>
          <cell r="J4411">
            <v>17168.89</v>
          </cell>
          <cell r="K4411">
            <v>12492</v>
          </cell>
        </row>
        <row r="4412">
          <cell r="F4412">
            <v>869.7</v>
          </cell>
          <cell r="G4412">
            <v>0</v>
          </cell>
          <cell r="H4412">
            <v>869.7</v>
          </cell>
          <cell r="I4412">
            <v>0</v>
          </cell>
          <cell r="J4412">
            <v>869.7</v>
          </cell>
          <cell r="K4412">
            <v>815</v>
          </cell>
        </row>
        <row r="4413">
          <cell r="F4413">
            <v>8290.7999999999993</v>
          </cell>
          <cell r="G4413">
            <v>0</v>
          </cell>
          <cell r="H4413">
            <v>8290.7999999999993</v>
          </cell>
          <cell r="I4413">
            <v>0</v>
          </cell>
          <cell r="J4413">
            <v>8290.7999999999993</v>
          </cell>
          <cell r="K4413">
            <v>3122</v>
          </cell>
        </row>
        <row r="4414">
          <cell r="F4414">
            <v>-23.52</v>
          </cell>
          <cell r="G4414">
            <v>0</v>
          </cell>
          <cell r="H4414">
            <v>-23.52</v>
          </cell>
          <cell r="I4414">
            <v>0</v>
          </cell>
          <cell r="J4414">
            <v>-23.52</v>
          </cell>
          <cell r="K4414">
            <v>729</v>
          </cell>
        </row>
        <row r="4415">
          <cell r="F4415">
            <v>9915.4599999999991</v>
          </cell>
          <cell r="G4415">
            <v>0</v>
          </cell>
          <cell r="H4415">
            <v>9915.4599999999991</v>
          </cell>
          <cell r="I4415">
            <v>0</v>
          </cell>
          <cell r="J4415">
            <v>9915.4599999999991</v>
          </cell>
          <cell r="K4415">
            <v>5710</v>
          </cell>
        </row>
        <row r="4416">
          <cell r="F4416">
            <v>1617.33</v>
          </cell>
          <cell r="G4416">
            <v>0</v>
          </cell>
          <cell r="H4416">
            <v>1617.33</v>
          </cell>
          <cell r="I4416">
            <v>0</v>
          </cell>
          <cell r="J4416">
            <v>1617.33</v>
          </cell>
          <cell r="K4416">
            <v>1055</v>
          </cell>
        </row>
        <row r="4417">
          <cell r="F4417">
            <v>848.55</v>
          </cell>
          <cell r="G4417">
            <v>0</v>
          </cell>
          <cell r="H4417">
            <v>848.55</v>
          </cell>
          <cell r="I4417">
            <v>0</v>
          </cell>
          <cell r="J4417">
            <v>848.55</v>
          </cell>
          <cell r="K4417">
            <v>804</v>
          </cell>
        </row>
        <row r="4418">
          <cell r="F4418">
            <v>9050.5</v>
          </cell>
          <cell r="G4418">
            <v>0</v>
          </cell>
          <cell r="H4418">
            <v>9050.5</v>
          </cell>
          <cell r="I4418">
            <v>0</v>
          </cell>
          <cell r="J4418">
            <v>9050.5</v>
          </cell>
          <cell r="K4418">
            <v>9061</v>
          </cell>
        </row>
        <row r="4419">
          <cell r="F4419">
            <v>13012.61</v>
          </cell>
          <cell r="G4419">
            <v>0</v>
          </cell>
          <cell r="H4419">
            <v>13012.61</v>
          </cell>
          <cell r="I4419">
            <v>0</v>
          </cell>
          <cell r="J4419">
            <v>13012.61</v>
          </cell>
          <cell r="K4419">
            <v>9273</v>
          </cell>
        </row>
        <row r="4420">
          <cell r="F4420">
            <v>-2544</v>
          </cell>
          <cell r="G4420">
            <v>0</v>
          </cell>
          <cell r="H4420">
            <v>-2544</v>
          </cell>
          <cell r="I4420">
            <v>0</v>
          </cell>
          <cell r="J4420">
            <v>-2544</v>
          </cell>
          <cell r="K4420">
            <v>5598</v>
          </cell>
        </row>
        <row r="4421">
          <cell r="F4421">
            <v>0</v>
          </cell>
          <cell r="G4421">
            <v>0</v>
          </cell>
          <cell r="H4421">
            <v>0</v>
          </cell>
          <cell r="I4421">
            <v>0</v>
          </cell>
          <cell r="J4421">
            <v>0</v>
          </cell>
          <cell r="K4421">
            <v>1371</v>
          </cell>
        </row>
        <row r="4422">
          <cell r="F4422">
            <v>70000</v>
          </cell>
          <cell r="G4422">
            <v>0</v>
          </cell>
          <cell r="H4422">
            <v>70000</v>
          </cell>
          <cell r="I4422">
            <v>0</v>
          </cell>
          <cell r="J4422">
            <v>70000</v>
          </cell>
          <cell r="K4422">
            <v>0</v>
          </cell>
        </row>
        <row r="4423">
          <cell r="F4423">
            <v>2260.73</v>
          </cell>
          <cell r="G4423">
            <v>0</v>
          </cell>
          <cell r="H4423">
            <v>2260.73</v>
          </cell>
          <cell r="I4423">
            <v>0</v>
          </cell>
          <cell r="J4423">
            <v>2260.73</v>
          </cell>
          <cell r="K4423">
            <v>22801</v>
          </cell>
        </row>
        <row r="4424">
          <cell r="F4424">
            <v>0</v>
          </cell>
          <cell r="G4424">
            <v>0</v>
          </cell>
          <cell r="H4424">
            <v>0</v>
          </cell>
          <cell r="I4424">
            <v>0</v>
          </cell>
          <cell r="J4424">
            <v>0</v>
          </cell>
          <cell r="K4424">
            <v>1220</v>
          </cell>
        </row>
        <row r="4425">
          <cell r="F4425">
            <v>7692.09</v>
          </cell>
          <cell r="G4425">
            <v>0</v>
          </cell>
          <cell r="H4425">
            <v>7692.09</v>
          </cell>
          <cell r="I4425">
            <v>0</v>
          </cell>
          <cell r="J4425">
            <v>7692.09</v>
          </cell>
          <cell r="K4425">
            <v>21082</v>
          </cell>
        </row>
        <row r="4426">
          <cell r="F4426">
            <v>20.5</v>
          </cell>
          <cell r="G4426">
            <v>0</v>
          </cell>
          <cell r="H4426">
            <v>20.5</v>
          </cell>
          <cell r="I4426">
            <v>0</v>
          </cell>
          <cell r="J4426">
            <v>20.5</v>
          </cell>
          <cell r="K4426">
            <v>0</v>
          </cell>
        </row>
        <row r="4427">
          <cell r="F4427">
            <v>192.52</v>
          </cell>
          <cell r="G4427">
            <v>0</v>
          </cell>
          <cell r="H4427">
            <v>192.52</v>
          </cell>
          <cell r="I4427">
            <v>0</v>
          </cell>
          <cell r="J4427">
            <v>192.52</v>
          </cell>
          <cell r="K4427">
            <v>9752</v>
          </cell>
        </row>
        <row r="4428">
          <cell r="F4428">
            <v>18441.599999999999</v>
          </cell>
          <cell r="G4428">
            <v>0</v>
          </cell>
          <cell r="H4428">
            <v>18441.599999999999</v>
          </cell>
          <cell r="I4428">
            <v>0</v>
          </cell>
          <cell r="J4428">
            <v>18441.599999999999</v>
          </cell>
          <cell r="K4428">
            <v>8320</v>
          </cell>
        </row>
        <row r="4429">
          <cell r="F4429">
            <v>7020.01</v>
          </cell>
          <cell r="G4429">
            <v>0</v>
          </cell>
          <cell r="H4429">
            <v>7020.01</v>
          </cell>
          <cell r="I4429">
            <v>0</v>
          </cell>
          <cell r="J4429">
            <v>7020.01</v>
          </cell>
          <cell r="K4429">
            <v>3563</v>
          </cell>
        </row>
        <row r="4430">
          <cell r="F4430">
            <v>1132.5</v>
          </cell>
          <cell r="G4430">
            <v>0</v>
          </cell>
          <cell r="H4430">
            <v>1132.5</v>
          </cell>
          <cell r="I4430">
            <v>0</v>
          </cell>
          <cell r="J4430">
            <v>1132.5</v>
          </cell>
          <cell r="K4430">
            <v>8368</v>
          </cell>
        </row>
        <row r="4431">
          <cell r="F4431">
            <v>658.52</v>
          </cell>
          <cell r="G4431">
            <v>0</v>
          </cell>
          <cell r="H4431">
            <v>658.52</v>
          </cell>
          <cell r="I4431">
            <v>0</v>
          </cell>
          <cell r="J4431">
            <v>658.52</v>
          </cell>
          <cell r="K4431">
            <v>0</v>
          </cell>
        </row>
        <row r="4432">
          <cell r="F4432">
            <v>1466.46</v>
          </cell>
          <cell r="G4432">
            <v>0</v>
          </cell>
          <cell r="H4432">
            <v>1466.46</v>
          </cell>
          <cell r="I4432">
            <v>0</v>
          </cell>
          <cell r="J4432">
            <v>1466.46</v>
          </cell>
          <cell r="K4432">
            <v>0</v>
          </cell>
        </row>
        <row r="4433">
          <cell r="F4433">
            <v>0</v>
          </cell>
          <cell r="G4433">
            <v>0</v>
          </cell>
          <cell r="H4433">
            <v>0</v>
          </cell>
          <cell r="I4433">
            <v>0</v>
          </cell>
          <cell r="J4433">
            <v>0</v>
          </cell>
          <cell r="K4433">
            <v>24</v>
          </cell>
        </row>
        <row r="4434">
          <cell r="F4434">
            <v>0</v>
          </cell>
          <cell r="G4434">
            <v>0</v>
          </cell>
          <cell r="H4434">
            <v>0</v>
          </cell>
          <cell r="I4434">
            <v>0</v>
          </cell>
          <cell r="J4434">
            <v>0</v>
          </cell>
          <cell r="K4434">
            <v>4048</v>
          </cell>
        </row>
        <row r="4435">
          <cell r="F4435">
            <v>0</v>
          </cell>
          <cell r="G4435">
            <v>0</v>
          </cell>
          <cell r="H4435">
            <v>0</v>
          </cell>
          <cell r="I4435">
            <v>0</v>
          </cell>
          <cell r="J4435">
            <v>0</v>
          </cell>
          <cell r="K4435">
            <v>1419</v>
          </cell>
        </row>
        <row r="4436">
          <cell r="F4436">
            <v>0</v>
          </cell>
          <cell r="G4436">
            <v>0</v>
          </cell>
          <cell r="H4436">
            <v>0</v>
          </cell>
          <cell r="I4436">
            <v>0</v>
          </cell>
          <cell r="J4436">
            <v>0</v>
          </cell>
          <cell r="K4436">
            <v>96</v>
          </cell>
        </row>
        <row r="4437">
          <cell r="F4437">
            <v>5682.22</v>
          </cell>
          <cell r="G4437">
            <v>0</v>
          </cell>
          <cell r="H4437">
            <v>5682.22</v>
          </cell>
          <cell r="I4437">
            <v>0</v>
          </cell>
          <cell r="J4437">
            <v>5682.22</v>
          </cell>
          <cell r="K4437">
            <v>1526</v>
          </cell>
        </row>
        <row r="4438">
          <cell r="F4438">
            <v>238.3</v>
          </cell>
          <cell r="G4438">
            <v>0</v>
          </cell>
          <cell r="H4438">
            <v>238.3</v>
          </cell>
          <cell r="I4438">
            <v>0</v>
          </cell>
          <cell r="J4438">
            <v>238.3</v>
          </cell>
          <cell r="K4438">
            <v>176</v>
          </cell>
        </row>
        <row r="4439">
          <cell r="F4439">
            <v>3020.26</v>
          </cell>
          <cell r="G4439">
            <v>0</v>
          </cell>
          <cell r="H4439">
            <v>3020.26</v>
          </cell>
          <cell r="I4439">
            <v>0</v>
          </cell>
          <cell r="J4439">
            <v>3020.26</v>
          </cell>
          <cell r="K4439">
            <v>0</v>
          </cell>
        </row>
        <row r="4440">
          <cell r="F4440">
            <v>3068.13</v>
          </cell>
          <cell r="G4440">
            <v>0</v>
          </cell>
          <cell r="H4440">
            <v>3068.13</v>
          </cell>
          <cell r="I4440">
            <v>0</v>
          </cell>
          <cell r="J4440">
            <v>3068.13</v>
          </cell>
          <cell r="K4440">
            <v>1827</v>
          </cell>
        </row>
        <row r="4441">
          <cell r="F4441">
            <v>8111.49</v>
          </cell>
          <cell r="G4441">
            <v>0</v>
          </cell>
          <cell r="H4441">
            <v>8111.49</v>
          </cell>
          <cell r="I4441">
            <v>0</v>
          </cell>
          <cell r="J4441">
            <v>8111.49</v>
          </cell>
          <cell r="K4441">
            <v>11138</v>
          </cell>
        </row>
        <row r="4442">
          <cell r="F4442">
            <v>1110.9000000000001</v>
          </cell>
          <cell r="G4442">
            <v>0</v>
          </cell>
          <cell r="H4442">
            <v>1110.9000000000001</v>
          </cell>
          <cell r="I4442">
            <v>0</v>
          </cell>
          <cell r="J4442">
            <v>1110.9000000000001</v>
          </cell>
          <cell r="K4442">
            <v>455</v>
          </cell>
        </row>
        <row r="4443">
          <cell r="F4443">
            <v>2886.71</v>
          </cell>
          <cell r="G4443">
            <v>0</v>
          </cell>
          <cell r="H4443">
            <v>2886.71</v>
          </cell>
          <cell r="I4443">
            <v>0</v>
          </cell>
          <cell r="J4443">
            <v>2886.71</v>
          </cell>
          <cell r="K4443">
            <v>0</v>
          </cell>
        </row>
        <row r="4444">
          <cell r="F4444">
            <v>1452.44</v>
          </cell>
          <cell r="G4444">
            <v>0</v>
          </cell>
          <cell r="H4444">
            <v>1452.44</v>
          </cell>
          <cell r="I4444">
            <v>0</v>
          </cell>
          <cell r="J4444">
            <v>1452.44</v>
          </cell>
          <cell r="K4444">
            <v>1556</v>
          </cell>
        </row>
        <row r="4445">
          <cell r="F4445">
            <v>4076.43</v>
          </cell>
          <cell r="G4445">
            <v>0</v>
          </cell>
          <cell r="H4445">
            <v>4076.43</v>
          </cell>
          <cell r="I4445">
            <v>0</v>
          </cell>
          <cell r="J4445">
            <v>4076.43</v>
          </cell>
          <cell r="K4445">
            <v>255</v>
          </cell>
        </row>
        <row r="4446">
          <cell r="F4446">
            <v>2877.12</v>
          </cell>
          <cell r="G4446">
            <v>0</v>
          </cell>
          <cell r="H4446">
            <v>2877.12</v>
          </cell>
          <cell r="I4446">
            <v>0</v>
          </cell>
          <cell r="J4446">
            <v>2877.12</v>
          </cell>
          <cell r="K4446">
            <v>4351</v>
          </cell>
        </row>
        <row r="4447">
          <cell r="F4447">
            <v>1222.22</v>
          </cell>
          <cell r="G4447">
            <v>0</v>
          </cell>
          <cell r="H4447">
            <v>1222.22</v>
          </cell>
          <cell r="I4447">
            <v>0</v>
          </cell>
          <cell r="J4447">
            <v>1222.22</v>
          </cell>
          <cell r="K4447">
            <v>430</v>
          </cell>
        </row>
        <row r="4448">
          <cell r="F4448">
            <v>537</v>
          </cell>
          <cell r="G4448">
            <v>0</v>
          </cell>
          <cell r="H4448">
            <v>537</v>
          </cell>
          <cell r="I4448">
            <v>0</v>
          </cell>
          <cell r="J4448">
            <v>537</v>
          </cell>
          <cell r="K4448">
            <v>735</v>
          </cell>
        </row>
        <row r="4449">
          <cell r="F4449">
            <v>0</v>
          </cell>
          <cell r="G4449">
            <v>0</v>
          </cell>
          <cell r="H4449">
            <v>0</v>
          </cell>
          <cell r="I4449">
            <v>0</v>
          </cell>
          <cell r="J4449">
            <v>0</v>
          </cell>
          <cell r="K4449">
            <v>240</v>
          </cell>
        </row>
        <row r="4450">
          <cell r="F4450">
            <v>617.92999999999995</v>
          </cell>
          <cell r="G4450">
            <v>0</v>
          </cell>
          <cell r="H4450">
            <v>617.92999999999995</v>
          </cell>
          <cell r="I4450">
            <v>0</v>
          </cell>
          <cell r="J4450">
            <v>617.92999999999995</v>
          </cell>
          <cell r="K4450">
            <v>2852</v>
          </cell>
        </row>
        <row r="4451">
          <cell r="F4451">
            <v>17967.25</v>
          </cell>
          <cell r="G4451">
            <v>0</v>
          </cell>
          <cell r="H4451">
            <v>17967.25</v>
          </cell>
          <cell r="I4451">
            <v>0</v>
          </cell>
          <cell r="J4451">
            <v>17967.25</v>
          </cell>
          <cell r="K4451">
            <v>7612</v>
          </cell>
        </row>
        <row r="4452">
          <cell r="F4452">
            <v>31824.79</v>
          </cell>
          <cell r="G4452">
            <v>0</v>
          </cell>
          <cell r="H4452">
            <v>31824.79</v>
          </cell>
          <cell r="I4452">
            <v>0</v>
          </cell>
          <cell r="J4452">
            <v>31824.79</v>
          </cell>
          <cell r="K4452">
            <v>35388</v>
          </cell>
        </row>
        <row r="4453">
          <cell r="F4453">
            <v>75579.33</v>
          </cell>
          <cell r="G4453">
            <v>0</v>
          </cell>
          <cell r="H4453">
            <v>75579.33</v>
          </cell>
          <cell r="I4453">
            <v>0</v>
          </cell>
          <cell r="J4453">
            <v>75579.33</v>
          </cell>
          <cell r="K4453">
            <v>44159</v>
          </cell>
        </row>
        <row r="4454">
          <cell r="F4454">
            <v>34701.25</v>
          </cell>
          <cell r="G4454">
            <v>0</v>
          </cell>
          <cell r="H4454">
            <v>34701.25</v>
          </cell>
          <cell r="I4454">
            <v>0</v>
          </cell>
          <cell r="J4454">
            <v>34701.25</v>
          </cell>
          <cell r="K4454">
            <v>18000</v>
          </cell>
        </row>
        <row r="4455">
          <cell r="F4455">
            <v>1098.6300000000001</v>
          </cell>
          <cell r="G4455">
            <v>0</v>
          </cell>
          <cell r="H4455">
            <v>1098.6300000000001</v>
          </cell>
          <cell r="I4455">
            <v>0</v>
          </cell>
          <cell r="J4455">
            <v>1098.6300000000001</v>
          </cell>
          <cell r="K4455">
            <v>709</v>
          </cell>
        </row>
        <row r="4456">
          <cell r="F4456">
            <v>0</v>
          </cell>
          <cell r="G4456">
            <v>0</v>
          </cell>
          <cell r="H4456">
            <v>0</v>
          </cell>
          <cell r="I4456">
            <v>0</v>
          </cell>
          <cell r="J4456">
            <v>0</v>
          </cell>
          <cell r="K4456">
            <v>700</v>
          </cell>
        </row>
        <row r="4457">
          <cell r="F4457">
            <v>0</v>
          </cell>
          <cell r="G4457">
            <v>0</v>
          </cell>
          <cell r="H4457">
            <v>0</v>
          </cell>
          <cell r="I4457">
            <v>0</v>
          </cell>
          <cell r="J4457">
            <v>0</v>
          </cell>
          <cell r="K4457">
            <v>1070</v>
          </cell>
        </row>
        <row r="4458">
          <cell r="F4458">
            <v>866.17</v>
          </cell>
          <cell r="G4458">
            <v>0</v>
          </cell>
          <cell r="H4458">
            <v>866.17</v>
          </cell>
          <cell r="I4458">
            <v>0</v>
          </cell>
          <cell r="J4458">
            <v>866.17</v>
          </cell>
          <cell r="K4458">
            <v>867</v>
          </cell>
        </row>
        <row r="4459">
          <cell r="F4459">
            <v>4848</v>
          </cell>
          <cell r="G4459">
            <v>0</v>
          </cell>
          <cell r="H4459">
            <v>4848</v>
          </cell>
          <cell r="I4459">
            <v>0</v>
          </cell>
          <cell r="J4459">
            <v>4848</v>
          </cell>
          <cell r="K4459">
            <v>613</v>
          </cell>
        </row>
        <row r="4460">
          <cell r="F4460">
            <v>2052.7600000000002</v>
          </cell>
          <cell r="G4460">
            <v>0</v>
          </cell>
          <cell r="H4460">
            <v>2052.7600000000002</v>
          </cell>
          <cell r="I4460">
            <v>0</v>
          </cell>
          <cell r="J4460">
            <v>2052.7600000000002</v>
          </cell>
          <cell r="K4460">
            <v>0</v>
          </cell>
        </row>
        <row r="4461">
          <cell r="F4461">
            <v>19800.189999999999</v>
          </cell>
          <cell r="G4461">
            <v>0</v>
          </cell>
          <cell r="H4461">
            <v>19800.189999999999</v>
          </cell>
          <cell r="I4461">
            <v>0</v>
          </cell>
          <cell r="J4461">
            <v>19800.189999999999</v>
          </cell>
          <cell r="K4461">
            <v>0</v>
          </cell>
        </row>
        <row r="4462">
          <cell r="F4462">
            <v>0</v>
          </cell>
          <cell r="G4462">
            <v>0</v>
          </cell>
          <cell r="H4462">
            <v>0</v>
          </cell>
          <cell r="I4462">
            <v>0</v>
          </cell>
          <cell r="J4462">
            <v>0</v>
          </cell>
          <cell r="K4462">
            <v>1030822</v>
          </cell>
        </row>
        <row r="4463">
          <cell r="F4463">
            <v>0</v>
          </cell>
          <cell r="G4463">
            <v>0</v>
          </cell>
          <cell r="H4463">
            <v>0</v>
          </cell>
          <cell r="I4463">
            <v>0</v>
          </cell>
          <cell r="J4463">
            <v>0</v>
          </cell>
          <cell r="K4463">
            <v>2494069</v>
          </cell>
        </row>
        <row r="4464">
          <cell r="F4464">
            <v>0</v>
          </cell>
          <cell r="G4464">
            <v>0</v>
          </cell>
          <cell r="H4464">
            <v>0</v>
          </cell>
          <cell r="I4464">
            <v>0</v>
          </cell>
          <cell r="J4464">
            <v>0</v>
          </cell>
          <cell r="K4464">
            <v>1423692</v>
          </cell>
        </row>
        <row r="4465">
          <cell r="F4465">
            <v>0</v>
          </cell>
          <cell r="G4465">
            <v>0</v>
          </cell>
          <cell r="H4465">
            <v>0</v>
          </cell>
          <cell r="I4465">
            <v>0</v>
          </cell>
          <cell r="J4465">
            <v>0</v>
          </cell>
          <cell r="K4465">
            <v>2023555</v>
          </cell>
        </row>
        <row r="4466">
          <cell r="F4466">
            <v>9545895.0200000089</v>
          </cell>
          <cell r="G4466">
            <v>0</v>
          </cell>
          <cell r="H4466">
            <v>9545895.0200000089</v>
          </cell>
          <cell r="I4466">
            <v>0</v>
          </cell>
          <cell r="J4466">
            <v>9545895.0200000089</v>
          </cell>
          <cell r="K4466">
            <v>13273434</v>
          </cell>
        </row>
        <row r="4467">
          <cell r="F4467">
            <v>0</v>
          </cell>
          <cell r="G4467">
            <v>0</v>
          </cell>
          <cell r="H4467">
            <v>0</v>
          </cell>
          <cell r="I4467">
            <v>0</v>
          </cell>
          <cell r="J4467">
            <v>0</v>
          </cell>
          <cell r="K4467">
            <v>17088</v>
          </cell>
        </row>
        <row r="4468">
          <cell r="F4468">
            <v>0</v>
          </cell>
          <cell r="G4468">
            <v>0</v>
          </cell>
          <cell r="H4468">
            <v>0</v>
          </cell>
          <cell r="I4468">
            <v>0</v>
          </cell>
          <cell r="J4468">
            <v>0</v>
          </cell>
          <cell r="K4468">
            <v>384</v>
          </cell>
        </row>
        <row r="4469">
          <cell r="F4469">
            <v>17949.16</v>
          </cell>
          <cell r="G4469">
            <v>0</v>
          </cell>
          <cell r="H4469">
            <v>17949.16</v>
          </cell>
          <cell r="I4469">
            <v>0</v>
          </cell>
          <cell r="J4469">
            <v>17949.16</v>
          </cell>
          <cell r="K4469">
            <v>9667.5400000000009</v>
          </cell>
        </row>
        <row r="4470">
          <cell r="F4470">
            <v>5024.2</v>
          </cell>
          <cell r="G4470">
            <v>0</v>
          </cell>
          <cell r="H4470">
            <v>5024.2</v>
          </cell>
          <cell r="I4470">
            <v>0</v>
          </cell>
          <cell r="J4470">
            <v>5024.2</v>
          </cell>
          <cell r="K4470">
            <v>0</v>
          </cell>
        </row>
        <row r="4471">
          <cell r="F4471">
            <v>-640</v>
          </cell>
          <cell r="G4471">
            <v>0</v>
          </cell>
          <cell r="H4471">
            <v>-640</v>
          </cell>
          <cell r="I4471">
            <v>0</v>
          </cell>
          <cell r="J4471">
            <v>-640</v>
          </cell>
          <cell r="K4471">
            <v>0</v>
          </cell>
        </row>
        <row r="4472">
          <cell r="F4472">
            <v>2360</v>
          </cell>
          <cell r="G4472">
            <v>0</v>
          </cell>
          <cell r="H4472">
            <v>2360</v>
          </cell>
          <cell r="I4472">
            <v>0</v>
          </cell>
          <cell r="J4472">
            <v>2360</v>
          </cell>
          <cell r="K4472">
            <v>1760</v>
          </cell>
        </row>
        <row r="4473">
          <cell r="F4473">
            <v>2317.1999999999998</v>
          </cell>
          <cell r="G4473">
            <v>0</v>
          </cell>
          <cell r="H4473">
            <v>2317.1999999999998</v>
          </cell>
          <cell r="I4473">
            <v>0</v>
          </cell>
          <cell r="J4473">
            <v>2317.1999999999998</v>
          </cell>
          <cell r="K4473">
            <v>0</v>
          </cell>
        </row>
        <row r="4474">
          <cell r="F4474">
            <v>840</v>
          </cell>
          <cell r="G4474">
            <v>0</v>
          </cell>
          <cell r="H4474">
            <v>840</v>
          </cell>
          <cell r="I4474">
            <v>0</v>
          </cell>
          <cell r="J4474">
            <v>840</v>
          </cell>
          <cell r="K4474">
            <v>0</v>
          </cell>
        </row>
        <row r="4475">
          <cell r="F4475">
            <v>55240</v>
          </cell>
          <cell r="G4475">
            <v>0</v>
          </cell>
          <cell r="H4475">
            <v>55240</v>
          </cell>
          <cell r="I4475">
            <v>0</v>
          </cell>
          <cell r="J4475">
            <v>55240</v>
          </cell>
          <cell r="K4475">
            <v>68946</v>
          </cell>
        </row>
        <row r="4476">
          <cell r="F4476">
            <v>1770</v>
          </cell>
          <cell r="G4476">
            <v>0</v>
          </cell>
          <cell r="H4476">
            <v>1770</v>
          </cell>
          <cell r="I4476">
            <v>0</v>
          </cell>
          <cell r="J4476">
            <v>1770</v>
          </cell>
          <cell r="K4476">
            <v>1140</v>
          </cell>
        </row>
        <row r="4477">
          <cell r="F4477">
            <v>5195</v>
          </cell>
          <cell r="G4477">
            <v>0</v>
          </cell>
          <cell r="H4477">
            <v>5195</v>
          </cell>
          <cell r="I4477">
            <v>0</v>
          </cell>
          <cell r="J4477">
            <v>5195</v>
          </cell>
          <cell r="K4477">
            <v>4175</v>
          </cell>
        </row>
        <row r="4478">
          <cell r="F4478">
            <v>9527</v>
          </cell>
          <cell r="G4478">
            <v>0</v>
          </cell>
          <cell r="H4478">
            <v>9527</v>
          </cell>
          <cell r="I4478">
            <v>0</v>
          </cell>
          <cell r="J4478">
            <v>9527</v>
          </cell>
          <cell r="K4478">
            <v>5424</v>
          </cell>
        </row>
        <row r="4479">
          <cell r="F4479">
            <v>0</v>
          </cell>
          <cell r="G4479">
            <v>0</v>
          </cell>
          <cell r="H4479">
            <v>0</v>
          </cell>
          <cell r="I4479">
            <v>0</v>
          </cell>
          <cell r="J4479">
            <v>0</v>
          </cell>
          <cell r="K4479">
            <v>2353.85</v>
          </cell>
        </row>
        <row r="4480">
          <cell r="F4480">
            <v>4450</v>
          </cell>
          <cell r="G4480">
            <v>0</v>
          </cell>
          <cell r="H4480">
            <v>4450</v>
          </cell>
          <cell r="I4480">
            <v>0</v>
          </cell>
          <cell r="J4480">
            <v>4450</v>
          </cell>
          <cell r="K4480">
            <v>2180</v>
          </cell>
        </row>
        <row r="4481">
          <cell r="F4481">
            <v>40602</v>
          </cell>
          <cell r="G4481">
            <v>0</v>
          </cell>
          <cell r="H4481">
            <v>40602</v>
          </cell>
          <cell r="I4481">
            <v>0</v>
          </cell>
          <cell r="J4481">
            <v>40602</v>
          </cell>
          <cell r="K4481">
            <v>29081.01</v>
          </cell>
        </row>
        <row r="4482">
          <cell r="F4482">
            <v>260</v>
          </cell>
          <cell r="G4482">
            <v>0</v>
          </cell>
          <cell r="H4482">
            <v>260</v>
          </cell>
          <cell r="I4482">
            <v>0</v>
          </cell>
          <cell r="J4482">
            <v>260</v>
          </cell>
          <cell r="K4482">
            <v>0</v>
          </cell>
        </row>
        <row r="4483">
          <cell r="F4483">
            <v>2780</v>
          </cell>
          <cell r="G4483">
            <v>0</v>
          </cell>
          <cell r="H4483">
            <v>2780</v>
          </cell>
          <cell r="I4483">
            <v>0</v>
          </cell>
          <cell r="J4483">
            <v>2780</v>
          </cell>
          <cell r="K4483">
            <v>1130</v>
          </cell>
        </row>
        <row r="4484">
          <cell r="F4484">
            <v>10837</v>
          </cell>
          <cell r="G4484">
            <v>0</v>
          </cell>
          <cell r="H4484">
            <v>10837</v>
          </cell>
          <cell r="I4484">
            <v>0</v>
          </cell>
          <cell r="J4484">
            <v>10837</v>
          </cell>
          <cell r="K4484">
            <v>1240</v>
          </cell>
        </row>
        <row r="4485">
          <cell r="F4485">
            <v>39280.1</v>
          </cell>
          <cell r="G4485">
            <v>0</v>
          </cell>
          <cell r="H4485">
            <v>39280.1</v>
          </cell>
          <cell r="I4485">
            <v>0</v>
          </cell>
          <cell r="J4485">
            <v>39280.1</v>
          </cell>
          <cell r="K4485">
            <v>35843.54</v>
          </cell>
        </row>
        <row r="4486">
          <cell r="F4486">
            <v>31.2</v>
          </cell>
          <cell r="G4486">
            <v>0</v>
          </cell>
          <cell r="H4486">
            <v>31.2</v>
          </cell>
          <cell r="I4486">
            <v>0</v>
          </cell>
          <cell r="J4486">
            <v>31.2</v>
          </cell>
          <cell r="K4486">
            <v>0</v>
          </cell>
        </row>
        <row r="4487">
          <cell r="F4487">
            <v>0</v>
          </cell>
          <cell r="G4487">
            <v>0</v>
          </cell>
          <cell r="H4487">
            <v>0</v>
          </cell>
          <cell r="I4487">
            <v>0</v>
          </cell>
          <cell r="J4487">
            <v>0</v>
          </cell>
          <cell r="K4487">
            <v>1962.17</v>
          </cell>
        </row>
        <row r="4488">
          <cell r="F4488">
            <v>73237.16</v>
          </cell>
          <cell r="G4488">
            <v>0</v>
          </cell>
          <cell r="H4488">
            <v>73237.16</v>
          </cell>
          <cell r="I4488">
            <v>0</v>
          </cell>
          <cell r="J4488">
            <v>73237.16</v>
          </cell>
          <cell r="K4488">
            <v>0</v>
          </cell>
        </row>
        <row r="4489">
          <cell r="F4489">
            <v>3168.92</v>
          </cell>
          <cell r="G4489">
            <v>0</v>
          </cell>
          <cell r="H4489">
            <v>3168.92</v>
          </cell>
          <cell r="I4489">
            <v>0</v>
          </cell>
          <cell r="J4489">
            <v>3168.92</v>
          </cell>
          <cell r="K4489">
            <v>0</v>
          </cell>
        </row>
        <row r="4490">
          <cell r="F4490">
            <v>2305.33</v>
          </cell>
          <cell r="G4490">
            <v>0</v>
          </cell>
          <cell r="H4490">
            <v>2305.33</v>
          </cell>
          <cell r="I4490">
            <v>0</v>
          </cell>
          <cell r="J4490">
            <v>2305.33</v>
          </cell>
          <cell r="K4490">
            <v>0</v>
          </cell>
        </row>
        <row r="4491">
          <cell r="F4491">
            <v>3.94</v>
          </cell>
          <cell r="G4491">
            <v>0</v>
          </cell>
          <cell r="H4491">
            <v>3.94</v>
          </cell>
          <cell r="I4491">
            <v>0</v>
          </cell>
          <cell r="J4491">
            <v>3.94</v>
          </cell>
          <cell r="K4491">
            <v>0</v>
          </cell>
        </row>
        <row r="4492">
          <cell r="F4492">
            <v>567.71</v>
          </cell>
          <cell r="G4492">
            <v>0</v>
          </cell>
          <cell r="H4492">
            <v>567.71</v>
          </cell>
          <cell r="I4492">
            <v>0</v>
          </cell>
          <cell r="J4492">
            <v>567.71</v>
          </cell>
          <cell r="K4492">
            <v>0</v>
          </cell>
        </row>
        <row r="4493">
          <cell r="F4493">
            <v>909</v>
          </cell>
          <cell r="G4493">
            <v>0</v>
          </cell>
          <cell r="H4493">
            <v>909</v>
          </cell>
          <cell r="I4493">
            <v>0</v>
          </cell>
          <cell r="J4493">
            <v>909</v>
          </cell>
          <cell r="K4493">
            <v>949.28</v>
          </cell>
        </row>
        <row r="4494">
          <cell r="F4494">
            <v>0</v>
          </cell>
          <cell r="G4494">
            <v>0</v>
          </cell>
          <cell r="H4494">
            <v>0</v>
          </cell>
          <cell r="I4494">
            <v>0</v>
          </cell>
          <cell r="J4494">
            <v>0</v>
          </cell>
          <cell r="K4494">
            <v>17.16</v>
          </cell>
        </row>
        <row r="4495">
          <cell r="F4495">
            <v>5121</v>
          </cell>
          <cell r="G4495">
            <v>0</v>
          </cell>
          <cell r="H4495">
            <v>5121</v>
          </cell>
          <cell r="I4495">
            <v>0</v>
          </cell>
          <cell r="J4495">
            <v>5121</v>
          </cell>
          <cell r="K4495">
            <v>6175.03</v>
          </cell>
        </row>
        <row r="4496">
          <cell r="F4496">
            <v>7126.5</v>
          </cell>
          <cell r="G4496">
            <v>0</v>
          </cell>
          <cell r="H4496">
            <v>7126.5</v>
          </cell>
          <cell r="I4496">
            <v>0</v>
          </cell>
          <cell r="J4496">
            <v>7126.5</v>
          </cell>
          <cell r="K4496">
            <v>2474.46</v>
          </cell>
        </row>
        <row r="4497">
          <cell r="F4497">
            <v>169088.22</v>
          </cell>
          <cell r="G4497">
            <v>0</v>
          </cell>
          <cell r="H4497">
            <v>169088.22</v>
          </cell>
          <cell r="I4497">
            <v>0</v>
          </cell>
          <cell r="J4497">
            <v>169088.22</v>
          </cell>
          <cell r="K4497">
            <v>-1010093.24</v>
          </cell>
        </row>
        <row r="4498">
          <cell r="F4498">
            <v>94339.42</v>
          </cell>
          <cell r="G4498">
            <v>0</v>
          </cell>
          <cell r="H4498">
            <v>94339.42</v>
          </cell>
          <cell r="I4498">
            <v>0</v>
          </cell>
          <cell r="J4498">
            <v>94339.42</v>
          </cell>
          <cell r="K4498">
            <v>74448.84</v>
          </cell>
        </row>
        <row r="4499">
          <cell r="F4499">
            <v>8470.98</v>
          </cell>
          <cell r="G4499">
            <v>0</v>
          </cell>
          <cell r="H4499">
            <v>8470.98</v>
          </cell>
          <cell r="I4499">
            <v>0</v>
          </cell>
          <cell r="J4499">
            <v>8470.98</v>
          </cell>
          <cell r="K4499">
            <v>5516.02</v>
          </cell>
        </row>
        <row r="4500">
          <cell r="F4500">
            <v>9947.6</v>
          </cell>
          <cell r="G4500">
            <v>0</v>
          </cell>
          <cell r="H4500">
            <v>9947.6</v>
          </cell>
          <cell r="I4500">
            <v>0</v>
          </cell>
          <cell r="J4500">
            <v>9947.6</v>
          </cell>
          <cell r="K4500">
            <v>5573.31</v>
          </cell>
        </row>
        <row r="4501">
          <cell r="F4501">
            <v>320.39999999999998</v>
          </cell>
          <cell r="G4501">
            <v>0</v>
          </cell>
          <cell r="H4501">
            <v>320.39999999999998</v>
          </cell>
          <cell r="I4501">
            <v>0</v>
          </cell>
          <cell r="J4501">
            <v>320.39999999999998</v>
          </cell>
          <cell r="K4501">
            <v>0</v>
          </cell>
        </row>
        <row r="4502">
          <cell r="F4502">
            <v>0</v>
          </cell>
          <cell r="G4502">
            <v>0</v>
          </cell>
          <cell r="H4502">
            <v>0</v>
          </cell>
          <cell r="I4502">
            <v>0</v>
          </cell>
          <cell r="J4502">
            <v>0</v>
          </cell>
          <cell r="K4502">
            <v>139414</v>
          </cell>
        </row>
        <row r="4503">
          <cell r="F4503">
            <v>0</v>
          </cell>
          <cell r="G4503">
            <v>0</v>
          </cell>
          <cell r="H4503">
            <v>0</v>
          </cell>
          <cell r="I4503">
            <v>0</v>
          </cell>
          <cell r="J4503">
            <v>0</v>
          </cell>
          <cell r="K4503">
            <v>119136</v>
          </cell>
        </row>
        <row r="4504">
          <cell r="F4504">
            <v>0</v>
          </cell>
          <cell r="G4504">
            <v>0</v>
          </cell>
          <cell r="H4504">
            <v>0</v>
          </cell>
          <cell r="I4504">
            <v>0</v>
          </cell>
          <cell r="J4504">
            <v>0</v>
          </cell>
          <cell r="K4504">
            <v>291824</v>
          </cell>
        </row>
        <row r="4505">
          <cell r="F4505">
            <v>0</v>
          </cell>
          <cell r="G4505">
            <v>0</v>
          </cell>
          <cell r="H4505">
            <v>0</v>
          </cell>
          <cell r="I4505">
            <v>0</v>
          </cell>
          <cell r="J4505">
            <v>0</v>
          </cell>
          <cell r="K4505">
            <v>163035</v>
          </cell>
        </row>
        <row r="4506">
          <cell r="F4506">
            <v>0</v>
          </cell>
          <cell r="G4506">
            <v>0</v>
          </cell>
          <cell r="H4506">
            <v>0</v>
          </cell>
          <cell r="I4506">
            <v>0</v>
          </cell>
          <cell r="J4506">
            <v>0</v>
          </cell>
          <cell r="K4506">
            <v>436582</v>
          </cell>
        </row>
        <row r="4507">
          <cell r="F4507">
            <v>572429.04</v>
          </cell>
          <cell r="G4507">
            <v>0</v>
          </cell>
          <cell r="H4507">
            <v>572429.04</v>
          </cell>
          <cell r="I4507">
            <v>0</v>
          </cell>
          <cell r="J4507">
            <v>572429.04</v>
          </cell>
          <cell r="K4507">
            <v>417426.97</v>
          </cell>
        </row>
        <row r="4508">
          <cell r="F4508">
            <v>0</v>
          </cell>
          <cell r="G4508">
            <v>0</v>
          </cell>
          <cell r="H4508">
            <v>0</v>
          </cell>
          <cell r="I4508">
            <v>0</v>
          </cell>
          <cell r="J4508">
            <v>0</v>
          </cell>
          <cell r="K4508">
            <v>281947</v>
          </cell>
        </row>
        <row r="4509">
          <cell r="F4509">
            <v>0</v>
          </cell>
          <cell r="G4509">
            <v>0</v>
          </cell>
          <cell r="H4509">
            <v>0</v>
          </cell>
          <cell r="I4509">
            <v>0</v>
          </cell>
          <cell r="J4509">
            <v>0</v>
          </cell>
          <cell r="K4509">
            <v>1071</v>
          </cell>
        </row>
        <row r="4510">
          <cell r="F4510">
            <v>11700</v>
          </cell>
          <cell r="G4510">
            <v>0</v>
          </cell>
          <cell r="H4510">
            <v>11700</v>
          </cell>
          <cell r="I4510">
            <v>0</v>
          </cell>
          <cell r="J4510">
            <v>11700</v>
          </cell>
          <cell r="K4510">
            <v>1300</v>
          </cell>
        </row>
        <row r="4511">
          <cell r="F4511">
            <v>77676.23</v>
          </cell>
          <cell r="G4511">
            <v>0</v>
          </cell>
          <cell r="H4511">
            <v>77676.23</v>
          </cell>
          <cell r="I4511">
            <v>0</v>
          </cell>
          <cell r="J4511">
            <v>77676.23</v>
          </cell>
          <cell r="K4511">
            <v>103568</v>
          </cell>
        </row>
        <row r="4512">
          <cell r="F4512">
            <v>162377.1</v>
          </cell>
          <cell r="G4512">
            <v>0</v>
          </cell>
          <cell r="H4512">
            <v>162377.1</v>
          </cell>
          <cell r="I4512">
            <v>0</v>
          </cell>
          <cell r="J4512">
            <v>162377.1</v>
          </cell>
          <cell r="K4512">
            <v>18803</v>
          </cell>
        </row>
        <row r="4513">
          <cell r="F4513">
            <v>12003.81</v>
          </cell>
          <cell r="G4513">
            <v>0</v>
          </cell>
          <cell r="H4513">
            <v>12003.81</v>
          </cell>
          <cell r="I4513">
            <v>0</v>
          </cell>
          <cell r="J4513">
            <v>12003.81</v>
          </cell>
          <cell r="K4513">
            <v>0</v>
          </cell>
        </row>
        <row r="4514">
          <cell r="F4514">
            <v>48964.15</v>
          </cell>
          <cell r="G4514">
            <v>0</v>
          </cell>
          <cell r="H4514">
            <v>48964.15</v>
          </cell>
          <cell r="I4514">
            <v>0</v>
          </cell>
          <cell r="J4514">
            <v>48964.15</v>
          </cell>
          <cell r="K4514">
            <v>40583</v>
          </cell>
        </row>
        <row r="4515">
          <cell r="F4515">
            <v>9239.0499999999993</v>
          </cell>
          <cell r="G4515">
            <v>0</v>
          </cell>
          <cell r="H4515">
            <v>9239.0499999999993</v>
          </cell>
          <cell r="I4515">
            <v>0</v>
          </cell>
          <cell r="J4515">
            <v>9239.0499999999993</v>
          </cell>
          <cell r="K4515">
            <v>3183</v>
          </cell>
        </row>
        <row r="4516">
          <cell r="F4516">
            <v>2230.59</v>
          </cell>
          <cell r="G4516">
            <v>0</v>
          </cell>
          <cell r="H4516">
            <v>2230.59</v>
          </cell>
          <cell r="I4516">
            <v>0</v>
          </cell>
          <cell r="J4516">
            <v>2230.59</v>
          </cell>
          <cell r="K4516">
            <v>1005</v>
          </cell>
        </row>
        <row r="4517">
          <cell r="F4517">
            <v>0</v>
          </cell>
          <cell r="G4517">
            <v>0</v>
          </cell>
          <cell r="H4517">
            <v>0</v>
          </cell>
          <cell r="I4517">
            <v>0</v>
          </cell>
          <cell r="J4517">
            <v>0</v>
          </cell>
          <cell r="K4517">
            <v>2147</v>
          </cell>
        </row>
        <row r="4518">
          <cell r="F4518">
            <v>0</v>
          </cell>
          <cell r="G4518">
            <v>0</v>
          </cell>
          <cell r="H4518">
            <v>0</v>
          </cell>
          <cell r="I4518">
            <v>0</v>
          </cell>
          <cell r="J4518">
            <v>0</v>
          </cell>
          <cell r="K4518">
            <v>1</v>
          </cell>
        </row>
        <row r="4519">
          <cell r="F4519">
            <v>2219.84</v>
          </cell>
          <cell r="G4519">
            <v>0</v>
          </cell>
          <cell r="H4519">
            <v>2219.84</v>
          </cell>
          <cell r="I4519">
            <v>0</v>
          </cell>
          <cell r="J4519">
            <v>2219.84</v>
          </cell>
          <cell r="K4519">
            <v>0</v>
          </cell>
        </row>
        <row r="4520">
          <cell r="F4520">
            <v>0</v>
          </cell>
          <cell r="G4520">
            <v>0</v>
          </cell>
          <cell r="H4520">
            <v>0</v>
          </cell>
          <cell r="I4520">
            <v>0</v>
          </cell>
          <cell r="J4520">
            <v>0</v>
          </cell>
          <cell r="K4520">
            <v>6479</v>
          </cell>
        </row>
        <row r="4521">
          <cell r="F4521">
            <v>5855.04</v>
          </cell>
          <cell r="G4521">
            <v>0</v>
          </cell>
          <cell r="H4521">
            <v>5855.04</v>
          </cell>
          <cell r="I4521">
            <v>0</v>
          </cell>
          <cell r="J4521">
            <v>5855.04</v>
          </cell>
          <cell r="K4521">
            <v>3880</v>
          </cell>
        </row>
        <row r="4522">
          <cell r="F4522">
            <v>9865.94</v>
          </cell>
          <cell r="G4522">
            <v>0</v>
          </cell>
          <cell r="H4522">
            <v>9865.94</v>
          </cell>
          <cell r="I4522">
            <v>0</v>
          </cell>
          <cell r="J4522">
            <v>9865.94</v>
          </cell>
          <cell r="K4522">
            <v>4765</v>
          </cell>
        </row>
        <row r="4523">
          <cell r="F4523">
            <v>6349.16</v>
          </cell>
          <cell r="G4523">
            <v>0</v>
          </cell>
          <cell r="H4523">
            <v>6349.16</v>
          </cell>
          <cell r="I4523">
            <v>0</v>
          </cell>
          <cell r="J4523">
            <v>6349.16</v>
          </cell>
          <cell r="K4523">
            <v>9341</v>
          </cell>
        </row>
        <row r="4524">
          <cell r="F4524">
            <v>19101.21</v>
          </cell>
          <cell r="G4524">
            <v>0</v>
          </cell>
          <cell r="H4524">
            <v>19101.21</v>
          </cell>
          <cell r="I4524">
            <v>0</v>
          </cell>
          <cell r="J4524">
            <v>19101.21</v>
          </cell>
          <cell r="K4524">
            <v>12777</v>
          </cell>
        </row>
        <row r="4525">
          <cell r="F4525">
            <v>6563.71</v>
          </cell>
          <cell r="G4525">
            <v>0</v>
          </cell>
          <cell r="H4525">
            <v>6563.71</v>
          </cell>
          <cell r="I4525">
            <v>0</v>
          </cell>
          <cell r="J4525">
            <v>6563.71</v>
          </cell>
          <cell r="K4525">
            <v>5915</v>
          </cell>
        </row>
        <row r="4526">
          <cell r="F4526">
            <v>221.45</v>
          </cell>
          <cell r="G4526">
            <v>0</v>
          </cell>
          <cell r="H4526">
            <v>221.45</v>
          </cell>
          <cell r="I4526">
            <v>0</v>
          </cell>
          <cell r="J4526">
            <v>221.45</v>
          </cell>
          <cell r="K4526">
            <v>79</v>
          </cell>
        </row>
        <row r="4527">
          <cell r="F4527">
            <v>8376.69</v>
          </cell>
          <cell r="G4527">
            <v>0</v>
          </cell>
          <cell r="H4527">
            <v>8376.69</v>
          </cell>
          <cell r="I4527">
            <v>0</v>
          </cell>
          <cell r="J4527">
            <v>8376.69</v>
          </cell>
          <cell r="K4527">
            <v>1896</v>
          </cell>
        </row>
        <row r="4528">
          <cell r="F4528">
            <v>0</v>
          </cell>
          <cell r="G4528">
            <v>0</v>
          </cell>
          <cell r="H4528">
            <v>0</v>
          </cell>
          <cell r="I4528">
            <v>0</v>
          </cell>
          <cell r="J4528">
            <v>0</v>
          </cell>
          <cell r="K4528">
            <v>-17</v>
          </cell>
        </row>
        <row r="4529">
          <cell r="F4529">
            <v>4427.7</v>
          </cell>
          <cell r="G4529">
            <v>0</v>
          </cell>
          <cell r="H4529">
            <v>4427.7</v>
          </cell>
          <cell r="I4529">
            <v>0</v>
          </cell>
          <cell r="J4529">
            <v>4427.7</v>
          </cell>
          <cell r="K4529">
            <v>-620</v>
          </cell>
        </row>
        <row r="4530">
          <cell r="F4530">
            <v>333.78</v>
          </cell>
          <cell r="G4530">
            <v>0</v>
          </cell>
          <cell r="H4530">
            <v>333.78</v>
          </cell>
          <cell r="I4530">
            <v>0</v>
          </cell>
          <cell r="J4530">
            <v>333.78</v>
          </cell>
          <cell r="K4530">
            <v>263</v>
          </cell>
        </row>
        <row r="4531">
          <cell r="F4531">
            <v>57.68</v>
          </cell>
          <cell r="G4531">
            <v>0</v>
          </cell>
          <cell r="H4531">
            <v>57.68</v>
          </cell>
          <cell r="I4531">
            <v>0</v>
          </cell>
          <cell r="J4531">
            <v>57.68</v>
          </cell>
          <cell r="K4531">
            <v>0</v>
          </cell>
        </row>
        <row r="4532">
          <cell r="F4532">
            <v>0</v>
          </cell>
          <cell r="G4532">
            <v>0</v>
          </cell>
          <cell r="H4532">
            <v>0</v>
          </cell>
          <cell r="I4532">
            <v>0</v>
          </cell>
          <cell r="J4532">
            <v>0</v>
          </cell>
          <cell r="K4532">
            <v>188</v>
          </cell>
        </row>
        <row r="4533">
          <cell r="F4533">
            <v>90.1</v>
          </cell>
          <cell r="G4533">
            <v>0</v>
          </cell>
          <cell r="H4533">
            <v>90.1</v>
          </cell>
          <cell r="I4533">
            <v>0</v>
          </cell>
          <cell r="J4533">
            <v>90.1</v>
          </cell>
          <cell r="K4533">
            <v>0</v>
          </cell>
        </row>
        <row r="4534">
          <cell r="F4534">
            <v>0</v>
          </cell>
          <cell r="G4534">
            <v>0</v>
          </cell>
          <cell r="H4534">
            <v>0</v>
          </cell>
          <cell r="I4534">
            <v>0</v>
          </cell>
          <cell r="J4534">
            <v>0</v>
          </cell>
          <cell r="K4534">
            <v>352</v>
          </cell>
        </row>
        <row r="4535">
          <cell r="F4535">
            <v>848.23</v>
          </cell>
          <cell r="G4535">
            <v>0</v>
          </cell>
          <cell r="H4535">
            <v>848.23</v>
          </cell>
          <cell r="I4535">
            <v>0</v>
          </cell>
          <cell r="J4535">
            <v>848.23</v>
          </cell>
          <cell r="K4535">
            <v>410</v>
          </cell>
        </row>
        <row r="4536">
          <cell r="F4536">
            <v>26086.05</v>
          </cell>
          <cell r="G4536">
            <v>0</v>
          </cell>
          <cell r="H4536">
            <v>26086.05</v>
          </cell>
          <cell r="I4536">
            <v>0</v>
          </cell>
          <cell r="J4536">
            <v>26086.05</v>
          </cell>
          <cell r="K4536">
            <v>2306</v>
          </cell>
        </row>
        <row r="4537">
          <cell r="F4537">
            <v>13798.05</v>
          </cell>
          <cell r="G4537">
            <v>0</v>
          </cell>
          <cell r="H4537">
            <v>13798.05</v>
          </cell>
          <cell r="I4537">
            <v>0</v>
          </cell>
          <cell r="J4537">
            <v>13798.05</v>
          </cell>
          <cell r="K4537">
            <v>9100</v>
          </cell>
        </row>
        <row r="4538">
          <cell r="F4538">
            <v>2553.73</v>
          </cell>
          <cell r="G4538">
            <v>0</v>
          </cell>
          <cell r="H4538">
            <v>2553.73</v>
          </cell>
          <cell r="I4538">
            <v>0</v>
          </cell>
          <cell r="J4538">
            <v>2553.73</v>
          </cell>
          <cell r="K4538">
            <v>3570</v>
          </cell>
        </row>
        <row r="4539">
          <cell r="F4539">
            <v>690.03</v>
          </cell>
          <cell r="G4539">
            <v>0</v>
          </cell>
          <cell r="H4539">
            <v>690.03</v>
          </cell>
          <cell r="I4539">
            <v>0</v>
          </cell>
          <cell r="J4539">
            <v>690.03</v>
          </cell>
          <cell r="K4539">
            <v>80</v>
          </cell>
        </row>
        <row r="4540">
          <cell r="F4540">
            <v>1517.64</v>
          </cell>
          <cell r="G4540">
            <v>0</v>
          </cell>
          <cell r="H4540">
            <v>1517.64</v>
          </cell>
          <cell r="I4540">
            <v>0</v>
          </cell>
          <cell r="J4540">
            <v>1517.64</v>
          </cell>
          <cell r="K4540">
            <v>960</v>
          </cell>
        </row>
        <row r="4541">
          <cell r="F4541">
            <v>135</v>
          </cell>
          <cell r="G4541">
            <v>0</v>
          </cell>
          <cell r="H4541">
            <v>135</v>
          </cell>
          <cell r="I4541">
            <v>0</v>
          </cell>
          <cell r="J4541">
            <v>135</v>
          </cell>
          <cell r="K4541">
            <v>0</v>
          </cell>
        </row>
        <row r="4542">
          <cell r="F4542">
            <v>140.5</v>
          </cell>
          <cell r="G4542">
            <v>0</v>
          </cell>
          <cell r="H4542">
            <v>140.5</v>
          </cell>
          <cell r="I4542">
            <v>0</v>
          </cell>
          <cell r="J4542">
            <v>140.5</v>
          </cell>
          <cell r="K4542">
            <v>60</v>
          </cell>
        </row>
        <row r="4543">
          <cell r="F4543">
            <v>149.55000000000001</v>
          </cell>
          <cell r="G4543">
            <v>0</v>
          </cell>
          <cell r="H4543">
            <v>149.55000000000001</v>
          </cell>
          <cell r="I4543">
            <v>0</v>
          </cell>
          <cell r="J4543">
            <v>149.55000000000001</v>
          </cell>
          <cell r="K4543">
            <v>62</v>
          </cell>
        </row>
        <row r="4544">
          <cell r="F4544">
            <v>398.78</v>
          </cell>
          <cell r="G4544">
            <v>0</v>
          </cell>
          <cell r="H4544">
            <v>398.78</v>
          </cell>
          <cell r="I4544">
            <v>0</v>
          </cell>
          <cell r="J4544">
            <v>398.78</v>
          </cell>
          <cell r="K4544">
            <v>0</v>
          </cell>
        </row>
        <row r="4545">
          <cell r="F4545">
            <v>203.03</v>
          </cell>
          <cell r="G4545">
            <v>0</v>
          </cell>
          <cell r="H4545">
            <v>203.03</v>
          </cell>
          <cell r="I4545">
            <v>0</v>
          </cell>
          <cell r="J4545">
            <v>203.03</v>
          </cell>
          <cell r="K4545">
            <v>146</v>
          </cell>
        </row>
        <row r="4546">
          <cell r="F4546">
            <v>157956.94</v>
          </cell>
          <cell r="G4546">
            <v>0</v>
          </cell>
          <cell r="H4546">
            <v>157956.94</v>
          </cell>
          <cell r="I4546">
            <v>0</v>
          </cell>
          <cell r="J4546">
            <v>157956.94</v>
          </cell>
          <cell r="K4546">
            <v>94531</v>
          </cell>
        </row>
        <row r="4547">
          <cell r="F4547">
            <v>20390.400000000001</v>
          </cell>
          <cell r="G4547">
            <v>0</v>
          </cell>
          <cell r="H4547">
            <v>20390.400000000001</v>
          </cell>
          <cell r="I4547">
            <v>0</v>
          </cell>
          <cell r="J4547">
            <v>20390.400000000001</v>
          </cell>
          <cell r="K4547">
            <v>1860</v>
          </cell>
        </row>
        <row r="4548">
          <cell r="F4548">
            <v>8070.41</v>
          </cell>
          <cell r="G4548">
            <v>0</v>
          </cell>
          <cell r="H4548">
            <v>8070.41</v>
          </cell>
          <cell r="I4548">
            <v>0</v>
          </cell>
          <cell r="J4548">
            <v>8070.41</v>
          </cell>
          <cell r="K4548">
            <v>3924</v>
          </cell>
        </row>
        <row r="4549">
          <cell r="F4549">
            <v>20866.86</v>
          </cell>
          <cell r="G4549">
            <v>0</v>
          </cell>
          <cell r="H4549">
            <v>20866.86</v>
          </cell>
          <cell r="I4549">
            <v>0</v>
          </cell>
          <cell r="J4549">
            <v>20866.86</v>
          </cell>
          <cell r="K4549">
            <v>6763</v>
          </cell>
        </row>
        <row r="4550">
          <cell r="F4550">
            <v>465</v>
          </cell>
          <cell r="G4550">
            <v>0</v>
          </cell>
          <cell r="H4550">
            <v>465</v>
          </cell>
          <cell r="I4550">
            <v>0</v>
          </cell>
          <cell r="J4550">
            <v>465</v>
          </cell>
          <cell r="K4550">
            <v>1057</v>
          </cell>
        </row>
        <row r="4551">
          <cell r="F4551">
            <v>6842</v>
          </cell>
          <cell r="G4551">
            <v>0</v>
          </cell>
          <cell r="H4551">
            <v>6842</v>
          </cell>
          <cell r="I4551">
            <v>0</v>
          </cell>
          <cell r="J4551">
            <v>6842</v>
          </cell>
          <cell r="K4551">
            <v>689</v>
          </cell>
        </row>
        <row r="4552">
          <cell r="F4552">
            <v>13785.87</v>
          </cell>
          <cell r="G4552">
            <v>0</v>
          </cell>
          <cell r="H4552">
            <v>13785.87</v>
          </cell>
          <cell r="I4552">
            <v>0</v>
          </cell>
          <cell r="J4552">
            <v>13785.87</v>
          </cell>
          <cell r="K4552">
            <v>740</v>
          </cell>
        </row>
        <row r="4553">
          <cell r="F4553">
            <v>161053.26999999999</v>
          </cell>
          <cell r="G4553">
            <v>0</v>
          </cell>
          <cell r="H4553">
            <v>161053.26999999999</v>
          </cell>
          <cell r="I4553">
            <v>0</v>
          </cell>
          <cell r="J4553">
            <v>161053.26999999999</v>
          </cell>
          <cell r="K4553">
            <v>33068</v>
          </cell>
        </row>
        <row r="4554">
          <cell r="F4554">
            <v>1482</v>
          </cell>
          <cell r="G4554">
            <v>0</v>
          </cell>
          <cell r="H4554">
            <v>1482</v>
          </cell>
          <cell r="I4554">
            <v>0</v>
          </cell>
          <cell r="J4554">
            <v>1482</v>
          </cell>
          <cell r="K4554">
            <v>0</v>
          </cell>
        </row>
        <row r="4555">
          <cell r="F4555">
            <v>364</v>
          </cell>
          <cell r="G4555">
            <v>0</v>
          </cell>
          <cell r="H4555">
            <v>364</v>
          </cell>
          <cell r="I4555">
            <v>0</v>
          </cell>
          <cell r="J4555">
            <v>364</v>
          </cell>
          <cell r="K4555">
            <v>0</v>
          </cell>
        </row>
        <row r="4556">
          <cell r="F4556">
            <v>60</v>
          </cell>
          <cell r="G4556">
            <v>0</v>
          </cell>
          <cell r="H4556">
            <v>60</v>
          </cell>
          <cell r="I4556">
            <v>0</v>
          </cell>
          <cell r="J4556">
            <v>60</v>
          </cell>
          <cell r="K4556">
            <v>0</v>
          </cell>
        </row>
        <row r="4557">
          <cell r="F4557">
            <v>19320</v>
          </cell>
          <cell r="G4557">
            <v>0</v>
          </cell>
          <cell r="H4557">
            <v>19320</v>
          </cell>
          <cell r="I4557">
            <v>0</v>
          </cell>
          <cell r="J4557">
            <v>19320</v>
          </cell>
          <cell r="K4557">
            <v>920</v>
          </cell>
        </row>
        <row r="4558">
          <cell r="F4558">
            <v>276446.28999999998</v>
          </cell>
          <cell r="G4558">
            <v>0</v>
          </cell>
          <cell r="H4558">
            <v>276446.28999999998</v>
          </cell>
          <cell r="I4558">
            <v>0</v>
          </cell>
          <cell r="J4558">
            <v>276446.28999999998</v>
          </cell>
          <cell r="K4558">
            <v>139082</v>
          </cell>
        </row>
        <row r="4559">
          <cell r="F4559">
            <v>0</v>
          </cell>
          <cell r="G4559">
            <v>0</v>
          </cell>
          <cell r="H4559">
            <v>0</v>
          </cell>
          <cell r="I4559">
            <v>0</v>
          </cell>
          <cell r="J4559">
            <v>0</v>
          </cell>
          <cell r="K4559">
            <v>588</v>
          </cell>
        </row>
        <row r="4560">
          <cell r="F4560">
            <v>101.98</v>
          </cell>
          <cell r="G4560">
            <v>0</v>
          </cell>
          <cell r="H4560">
            <v>101.98</v>
          </cell>
          <cell r="I4560">
            <v>0</v>
          </cell>
          <cell r="J4560">
            <v>101.98</v>
          </cell>
          <cell r="K4560">
            <v>0</v>
          </cell>
        </row>
        <row r="4561">
          <cell r="F4561">
            <v>561.46</v>
          </cell>
          <cell r="G4561">
            <v>0</v>
          </cell>
          <cell r="H4561">
            <v>561.46</v>
          </cell>
          <cell r="I4561">
            <v>0</v>
          </cell>
          <cell r="J4561">
            <v>561.46</v>
          </cell>
          <cell r="K4561">
            <v>0</v>
          </cell>
        </row>
        <row r="4562">
          <cell r="F4562">
            <v>0</v>
          </cell>
          <cell r="G4562">
            <v>0</v>
          </cell>
          <cell r="H4562">
            <v>0</v>
          </cell>
          <cell r="I4562">
            <v>0</v>
          </cell>
          <cell r="J4562">
            <v>0</v>
          </cell>
          <cell r="K4562">
            <v>5000</v>
          </cell>
        </row>
        <row r="4563">
          <cell r="F4563">
            <v>-274078.2</v>
          </cell>
          <cell r="G4563">
            <v>0</v>
          </cell>
          <cell r="H4563">
            <v>-274078.2</v>
          </cell>
          <cell r="I4563">
            <v>0</v>
          </cell>
          <cell r="J4563">
            <v>-274078.2</v>
          </cell>
          <cell r="K4563">
            <v>0</v>
          </cell>
        </row>
        <row r="4564">
          <cell r="F4564">
            <v>125150.21</v>
          </cell>
          <cell r="G4564">
            <v>0</v>
          </cell>
          <cell r="H4564">
            <v>125150.21</v>
          </cell>
          <cell r="I4564">
            <v>0</v>
          </cell>
          <cell r="J4564">
            <v>125150.21</v>
          </cell>
          <cell r="K4564">
            <v>15502</v>
          </cell>
        </row>
        <row r="4565">
          <cell r="F4565">
            <v>10834.75</v>
          </cell>
          <cell r="G4565">
            <v>0</v>
          </cell>
          <cell r="H4565">
            <v>10834.75</v>
          </cell>
          <cell r="I4565">
            <v>0</v>
          </cell>
          <cell r="J4565">
            <v>10834.75</v>
          </cell>
          <cell r="K4565">
            <v>2500</v>
          </cell>
        </row>
        <row r="4566">
          <cell r="F4566">
            <v>11954.73</v>
          </cell>
          <cell r="G4566">
            <v>0</v>
          </cell>
          <cell r="H4566">
            <v>11954.73</v>
          </cell>
          <cell r="I4566">
            <v>0</v>
          </cell>
          <cell r="J4566">
            <v>11954.73</v>
          </cell>
          <cell r="K4566">
            <v>3599</v>
          </cell>
        </row>
        <row r="4567">
          <cell r="F4567">
            <v>1.33</v>
          </cell>
          <cell r="G4567">
            <v>0</v>
          </cell>
          <cell r="H4567">
            <v>1.33</v>
          </cell>
          <cell r="I4567">
            <v>0</v>
          </cell>
          <cell r="J4567">
            <v>1.33</v>
          </cell>
          <cell r="K4567">
            <v>26</v>
          </cell>
        </row>
        <row r="4568">
          <cell r="F4568">
            <v>0</v>
          </cell>
          <cell r="G4568">
            <v>0</v>
          </cell>
          <cell r="H4568">
            <v>0</v>
          </cell>
          <cell r="I4568">
            <v>0</v>
          </cell>
          <cell r="J4568">
            <v>0</v>
          </cell>
          <cell r="K4568">
            <v>4</v>
          </cell>
        </row>
        <row r="4569">
          <cell r="F4569">
            <v>78.099999999999994</v>
          </cell>
          <cell r="G4569">
            <v>0</v>
          </cell>
          <cell r="H4569">
            <v>78.099999999999994</v>
          </cell>
          <cell r="I4569">
            <v>0</v>
          </cell>
          <cell r="J4569">
            <v>78.099999999999994</v>
          </cell>
          <cell r="K4569">
            <v>0</v>
          </cell>
        </row>
        <row r="4570">
          <cell r="F4570">
            <v>0</v>
          </cell>
          <cell r="G4570">
            <v>0</v>
          </cell>
          <cell r="H4570">
            <v>0</v>
          </cell>
          <cell r="I4570">
            <v>0</v>
          </cell>
          <cell r="J4570">
            <v>0</v>
          </cell>
          <cell r="K4570">
            <v>2877</v>
          </cell>
        </row>
        <row r="4571">
          <cell r="F4571">
            <v>6069.15</v>
          </cell>
          <cell r="G4571">
            <v>0</v>
          </cell>
          <cell r="H4571">
            <v>6069.15</v>
          </cell>
          <cell r="I4571">
            <v>0</v>
          </cell>
          <cell r="J4571">
            <v>6069.15</v>
          </cell>
          <cell r="K4571">
            <v>1151</v>
          </cell>
        </row>
        <row r="4572">
          <cell r="F4572">
            <v>9752.33</v>
          </cell>
          <cell r="G4572">
            <v>0</v>
          </cell>
          <cell r="H4572">
            <v>9752.33</v>
          </cell>
          <cell r="I4572">
            <v>0</v>
          </cell>
          <cell r="J4572">
            <v>9752.33</v>
          </cell>
          <cell r="K4572">
            <v>2440</v>
          </cell>
        </row>
        <row r="4573">
          <cell r="F4573">
            <v>6958.52</v>
          </cell>
          <cell r="G4573">
            <v>0</v>
          </cell>
          <cell r="H4573">
            <v>6958.52</v>
          </cell>
          <cell r="I4573">
            <v>0</v>
          </cell>
          <cell r="J4573">
            <v>6958.52</v>
          </cell>
          <cell r="K4573">
            <v>2178</v>
          </cell>
        </row>
        <row r="4574">
          <cell r="F4574">
            <v>23865.33</v>
          </cell>
          <cell r="G4574">
            <v>0</v>
          </cell>
          <cell r="H4574">
            <v>23865.33</v>
          </cell>
          <cell r="I4574">
            <v>0</v>
          </cell>
          <cell r="J4574">
            <v>23865.33</v>
          </cell>
          <cell r="K4574">
            <v>6426</v>
          </cell>
        </row>
        <row r="4575">
          <cell r="F4575">
            <v>8036.85</v>
          </cell>
          <cell r="G4575">
            <v>0</v>
          </cell>
          <cell r="H4575">
            <v>8036.85</v>
          </cell>
          <cell r="I4575">
            <v>0</v>
          </cell>
          <cell r="J4575">
            <v>8036.85</v>
          </cell>
          <cell r="K4575">
            <v>2850</v>
          </cell>
        </row>
        <row r="4576">
          <cell r="F4576">
            <v>386.31</v>
          </cell>
          <cell r="G4576">
            <v>0</v>
          </cell>
          <cell r="H4576">
            <v>386.31</v>
          </cell>
          <cell r="I4576">
            <v>0</v>
          </cell>
          <cell r="J4576">
            <v>386.31</v>
          </cell>
          <cell r="K4576">
            <v>126</v>
          </cell>
        </row>
        <row r="4577">
          <cell r="F4577">
            <v>4829.34</v>
          </cell>
          <cell r="G4577">
            <v>0</v>
          </cell>
          <cell r="H4577">
            <v>4829.34</v>
          </cell>
          <cell r="I4577">
            <v>0</v>
          </cell>
          <cell r="J4577">
            <v>4829.34</v>
          </cell>
          <cell r="K4577">
            <v>614</v>
          </cell>
        </row>
        <row r="4578">
          <cell r="F4578">
            <v>-34.85</v>
          </cell>
          <cell r="G4578">
            <v>0</v>
          </cell>
          <cell r="H4578">
            <v>-34.85</v>
          </cell>
          <cell r="I4578">
            <v>0</v>
          </cell>
          <cell r="J4578">
            <v>-34.85</v>
          </cell>
          <cell r="K4578">
            <v>371</v>
          </cell>
        </row>
        <row r="4579">
          <cell r="F4579">
            <v>274.37</v>
          </cell>
          <cell r="G4579">
            <v>0</v>
          </cell>
          <cell r="H4579">
            <v>274.37</v>
          </cell>
          <cell r="I4579">
            <v>0</v>
          </cell>
          <cell r="J4579">
            <v>274.37</v>
          </cell>
          <cell r="K4579">
            <v>103</v>
          </cell>
        </row>
        <row r="4580">
          <cell r="F4580">
            <v>97.3</v>
          </cell>
          <cell r="G4580">
            <v>0</v>
          </cell>
          <cell r="H4580">
            <v>97.3</v>
          </cell>
          <cell r="I4580">
            <v>0</v>
          </cell>
          <cell r="J4580">
            <v>97.3</v>
          </cell>
          <cell r="K4580">
            <v>0</v>
          </cell>
        </row>
        <row r="4581">
          <cell r="F4581">
            <v>364.02</v>
          </cell>
          <cell r="G4581">
            <v>0</v>
          </cell>
          <cell r="H4581">
            <v>364.02</v>
          </cell>
          <cell r="I4581">
            <v>0</v>
          </cell>
          <cell r="J4581">
            <v>364.02</v>
          </cell>
          <cell r="K4581">
            <v>669</v>
          </cell>
        </row>
        <row r="4582">
          <cell r="F4582">
            <v>12796.91</v>
          </cell>
          <cell r="G4582">
            <v>0</v>
          </cell>
          <cell r="H4582">
            <v>12796.91</v>
          </cell>
          <cell r="I4582">
            <v>0</v>
          </cell>
          <cell r="J4582">
            <v>12796.91</v>
          </cell>
          <cell r="K4582">
            <v>6048</v>
          </cell>
        </row>
        <row r="4583">
          <cell r="F4583">
            <v>4683.8900000000003</v>
          </cell>
          <cell r="G4583">
            <v>0</v>
          </cell>
          <cell r="H4583">
            <v>4683.8900000000003</v>
          </cell>
          <cell r="I4583">
            <v>0</v>
          </cell>
          <cell r="J4583">
            <v>4683.8900000000003</v>
          </cell>
          <cell r="K4583">
            <v>709</v>
          </cell>
        </row>
        <row r="4584">
          <cell r="F4584">
            <v>1862.05</v>
          </cell>
          <cell r="G4584">
            <v>0</v>
          </cell>
          <cell r="H4584">
            <v>1862.05</v>
          </cell>
          <cell r="I4584">
            <v>0</v>
          </cell>
          <cell r="J4584">
            <v>1862.05</v>
          </cell>
          <cell r="K4584">
            <v>3755</v>
          </cell>
        </row>
        <row r="4585">
          <cell r="F4585">
            <v>0</v>
          </cell>
          <cell r="G4585">
            <v>0</v>
          </cell>
          <cell r="H4585">
            <v>0</v>
          </cell>
          <cell r="I4585">
            <v>0</v>
          </cell>
          <cell r="J4585">
            <v>0</v>
          </cell>
          <cell r="K4585">
            <v>192</v>
          </cell>
        </row>
        <row r="4586">
          <cell r="F4586">
            <v>3161.78</v>
          </cell>
          <cell r="G4586">
            <v>0</v>
          </cell>
          <cell r="H4586">
            <v>3161.78</v>
          </cell>
          <cell r="I4586">
            <v>0</v>
          </cell>
          <cell r="J4586">
            <v>3161.78</v>
          </cell>
          <cell r="K4586">
            <v>656</v>
          </cell>
        </row>
        <row r="4587">
          <cell r="F4587">
            <v>2100</v>
          </cell>
          <cell r="G4587">
            <v>0</v>
          </cell>
          <cell r="H4587">
            <v>2100</v>
          </cell>
          <cell r="I4587">
            <v>0</v>
          </cell>
          <cell r="J4587">
            <v>2100</v>
          </cell>
          <cell r="K4587">
            <v>770</v>
          </cell>
        </row>
        <row r="4588">
          <cell r="F4588">
            <v>58.29</v>
          </cell>
          <cell r="G4588">
            <v>0</v>
          </cell>
          <cell r="H4588">
            <v>58.29</v>
          </cell>
          <cell r="I4588">
            <v>0</v>
          </cell>
          <cell r="J4588">
            <v>58.29</v>
          </cell>
          <cell r="K4588">
            <v>0</v>
          </cell>
        </row>
        <row r="4589">
          <cell r="F4589">
            <v>175.65</v>
          </cell>
          <cell r="G4589">
            <v>0</v>
          </cell>
          <cell r="H4589">
            <v>175.65</v>
          </cell>
          <cell r="I4589">
            <v>0</v>
          </cell>
          <cell r="J4589">
            <v>175.65</v>
          </cell>
          <cell r="K4589">
            <v>0</v>
          </cell>
        </row>
        <row r="4590">
          <cell r="F4590">
            <v>2229.79</v>
          </cell>
          <cell r="G4590">
            <v>0</v>
          </cell>
          <cell r="H4590">
            <v>2229.79</v>
          </cell>
          <cell r="I4590">
            <v>0</v>
          </cell>
          <cell r="J4590">
            <v>2229.79</v>
          </cell>
          <cell r="K4590">
            <v>490</v>
          </cell>
        </row>
        <row r="4591">
          <cell r="F4591">
            <v>31835.02</v>
          </cell>
          <cell r="G4591">
            <v>0</v>
          </cell>
          <cell r="H4591">
            <v>31835.02</v>
          </cell>
          <cell r="I4591">
            <v>0</v>
          </cell>
          <cell r="J4591">
            <v>31835.02</v>
          </cell>
          <cell r="K4591">
            <v>575</v>
          </cell>
        </row>
        <row r="4592">
          <cell r="F4592">
            <v>269</v>
          </cell>
          <cell r="G4592">
            <v>0</v>
          </cell>
          <cell r="H4592">
            <v>269</v>
          </cell>
          <cell r="I4592">
            <v>0</v>
          </cell>
          <cell r="J4592">
            <v>269</v>
          </cell>
          <cell r="K4592">
            <v>0</v>
          </cell>
        </row>
        <row r="4593">
          <cell r="F4593">
            <v>19297.45</v>
          </cell>
          <cell r="G4593">
            <v>0</v>
          </cell>
          <cell r="H4593">
            <v>19297.45</v>
          </cell>
          <cell r="I4593">
            <v>0</v>
          </cell>
          <cell r="J4593">
            <v>19297.45</v>
          </cell>
          <cell r="K4593">
            <v>3034</v>
          </cell>
        </row>
        <row r="4594">
          <cell r="F4594">
            <v>242.9</v>
          </cell>
          <cell r="G4594">
            <v>0</v>
          </cell>
          <cell r="H4594">
            <v>242.9</v>
          </cell>
          <cell r="I4594">
            <v>0</v>
          </cell>
          <cell r="J4594">
            <v>242.9</v>
          </cell>
          <cell r="K4594">
            <v>3754</v>
          </cell>
        </row>
        <row r="4595">
          <cell r="F4595">
            <v>-718989.51</v>
          </cell>
          <cell r="G4595">
            <v>0</v>
          </cell>
          <cell r="H4595">
            <v>-718989.51</v>
          </cell>
          <cell r="I4595">
            <v>0</v>
          </cell>
          <cell r="J4595">
            <v>-718989.51</v>
          </cell>
          <cell r="K4595">
            <v>115985</v>
          </cell>
        </row>
        <row r="4596">
          <cell r="F4596">
            <v>0</v>
          </cell>
          <cell r="G4596">
            <v>0</v>
          </cell>
          <cell r="H4596">
            <v>0</v>
          </cell>
          <cell r="I4596">
            <v>0</v>
          </cell>
          <cell r="J4596">
            <v>0</v>
          </cell>
          <cell r="K4596">
            <v>347145</v>
          </cell>
        </row>
        <row r="4597">
          <cell r="F4597">
            <v>318861.24</v>
          </cell>
          <cell r="G4597">
            <v>0</v>
          </cell>
          <cell r="H4597">
            <v>318861.24</v>
          </cell>
          <cell r="I4597">
            <v>0</v>
          </cell>
          <cell r="J4597">
            <v>318861.24</v>
          </cell>
          <cell r="K4597">
            <v>138113</v>
          </cell>
        </row>
        <row r="4598">
          <cell r="F4598">
            <v>9129.52</v>
          </cell>
          <cell r="G4598">
            <v>0</v>
          </cell>
          <cell r="H4598">
            <v>9129.52</v>
          </cell>
          <cell r="I4598">
            <v>0</v>
          </cell>
          <cell r="J4598">
            <v>9129.52</v>
          </cell>
          <cell r="K4598">
            <v>5772</v>
          </cell>
        </row>
        <row r="4599">
          <cell r="F4599">
            <v>15887.46</v>
          </cell>
          <cell r="G4599">
            <v>0</v>
          </cell>
          <cell r="H4599">
            <v>15887.46</v>
          </cell>
          <cell r="I4599">
            <v>0</v>
          </cell>
          <cell r="J4599">
            <v>15887.46</v>
          </cell>
          <cell r="K4599">
            <v>1553</v>
          </cell>
        </row>
        <row r="4600">
          <cell r="F4600">
            <v>0</v>
          </cell>
          <cell r="G4600">
            <v>0</v>
          </cell>
          <cell r="H4600">
            <v>0</v>
          </cell>
          <cell r="I4600">
            <v>0</v>
          </cell>
          <cell r="J4600">
            <v>0</v>
          </cell>
          <cell r="K4600">
            <v>229</v>
          </cell>
        </row>
        <row r="4601">
          <cell r="F4601">
            <v>1476.93</v>
          </cell>
          <cell r="G4601">
            <v>0</v>
          </cell>
          <cell r="H4601">
            <v>1476.93</v>
          </cell>
          <cell r="I4601">
            <v>0</v>
          </cell>
          <cell r="J4601">
            <v>1476.93</v>
          </cell>
          <cell r="K4601">
            <v>0</v>
          </cell>
        </row>
        <row r="4602">
          <cell r="F4602">
            <v>68.099999999999994</v>
          </cell>
          <cell r="G4602">
            <v>0</v>
          </cell>
          <cell r="H4602">
            <v>68.099999999999994</v>
          </cell>
          <cell r="I4602">
            <v>0</v>
          </cell>
          <cell r="J4602">
            <v>68.099999999999994</v>
          </cell>
          <cell r="K4602">
            <v>0</v>
          </cell>
        </row>
        <row r="4603">
          <cell r="F4603">
            <v>0</v>
          </cell>
          <cell r="G4603">
            <v>0</v>
          </cell>
          <cell r="H4603">
            <v>0</v>
          </cell>
          <cell r="I4603">
            <v>0</v>
          </cell>
          <cell r="J4603">
            <v>0</v>
          </cell>
          <cell r="K4603">
            <v>1500</v>
          </cell>
        </row>
        <row r="4604">
          <cell r="F4604">
            <v>0</v>
          </cell>
          <cell r="G4604">
            <v>0</v>
          </cell>
          <cell r="H4604">
            <v>0</v>
          </cell>
          <cell r="I4604">
            <v>0</v>
          </cell>
          <cell r="J4604">
            <v>0</v>
          </cell>
          <cell r="K4604">
            <v>107</v>
          </cell>
        </row>
        <row r="4605">
          <cell r="F4605">
            <v>0</v>
          </cell>
          <cell r="G4605">
            <v>0</v>
          </cell>
          <cell r="H4605">
            <v>0</v>
          </cell>
          <cell r="I4605">
            <v>0</v>
          </cell>
          <cell r="J4605">
            <v>0</v>
          </cell>
          <cell r="K4605">
            <v>262033</v>
          </cell>
        </row>
        <row r="4606">
          <cell r="F4606">
            <v>0</v>
          </cell>
          <cell r="G4606">
            <v>0</v>
          </cell>
          <cell r="H4606">
            <v>0</v>
          </cell>
          <cell r="I4606">
            <v>0</v>
          </cell>
          <cell r="J4606">
            <v>0</v>
          </cell>
          <cell r="K4606">
            <v>666528</v>
          </cell>
        </row>
        <row r="4607">
          <cell r="F4607">
            <v>0</v>
          </cell>
          <cell r="G4607">
            <v>0</v>
          </cell>
          <cell r="H4607">
            <v>0</v>
          </cell>
          <cell r="I4607">
            <v>0</v>
          </cell>
          <cell r="J4607">
            <v>0</v>
          </cell>
          <cell r="K4607">
            <v>244655</v>
          </cell>
        </row>
        <row r="4608">
          <cell r="F4608">
            <v>0</v>
          </cell>
          <cell r="G4608">
            <v>0</v>
          </cell>
          <cell r="H4608">
            <v>0</v>
          </cell>
          <cell r="I4608">
            <v>0</v>
          </cell>
          <cell r="J4608">
            <v>0</v>
          </cell>
          <cell r="K4608">
            <v>286902</v>
          </cell>
        </row>
        <row r="4609">
          <cell r="F4609">
            <v>0</v>
          </cell>
          <cell r="G4609">
            <v>0</v>
          </cell>
          <cell r="H4609">
            <v>0</v>
          </cell>
          <cell r="I4609">
            <v>0</v>
          </cell>
          <cell r="J4609">
            <v>0</v>
          </cell>
          <cell r="K4609">
            <v>405725</v>
          </cell>
        </row>
        <row r="4610">
          <cell r="F4610">
            <v>761626.36</v>
          </cell>
          <cell r="G4610">
            <v>0</v>
          </cell>
          <cell r="H4610">
            <v>761626.36</v>
          </cell>
          <cell r="I4610">
            <v>0</v>
          </cell>
          <cell r="J4610">
            <v>761626.36</v>
          </cell>
          <cell r="K4610">
            <v>3341488</v>
          </cell>
        </row>
        <row r="4611">
          <cell r="F4611">
            <v>0</v>
          </cell>
          <cell r="G4611">
            <v>0</v>
          </cell>
          <cell r="H4611">
            <v>0</v>
          </cell>
          <cell r="I4611">
            <v>0</v>
          </cell>
          <cell r="J4611">
            <v>0</v>
          </cell>
          <cell r="K4611">
            <v>30506</v>
          </cell>
        </row>
        <row r="4612">
          <cell r="F4612">
            <v>0</v>
          </cell>
          <cell r="G4612">
            <v>0</v>
          </cell>
          <cell r="H4612">
            <v>0</v>
          </cell>
          <cell r="I4612">
            <v>0</v>
          </cell>
          <cell r="J4612">
            <v>0</v>
          </cell>
          <cell r="K4612">
            <v>1020</v>
          </cell>
        </row>
        <row r="4613">
          <cell r="F4613">
            <v>486583.03999999998</v>
          </cell>
          <cell r="G4613">
            <v>0</v>
          </cell>
          <cell r="H4613">
            <v>486583.03999999998</v>
          </cell>
          <cell r="I4613">
            <v>0</v>
          </cell>
          <cell r="J4613">
            <v>486583.03999999998</v>
          </cell>
          <cell r="K4613">
            <v>67621</v>
          </cell>
        </row>
        <row r="4614">
          <cell r="F4614">
            <v>14098.66</v>
          </cell>
          <cell r="G4614">
            <v>0</v>
          </cell>
          <cell r="H4614">
            <v>14098.66</v>
          </cell>
          <cell r="I4614">
            <v>0</v>
          </cell>
          <cell r="J4614">
            <v>14098.66</v>
          </cell>
          <cell r="K4614">
            <v>12787</v>
          </cell>
        </row>
        <row r="4615">
          <cell r="F4615">
            <v>6313.65</v>
          </cell>
          <cell r="G4615">
            <v>0</v>
          </cell>
          <cell r="H4615">
            <v>6313.65</v>
          </cell>
          <cell r="I4615">
            <v>0</v>
          </cell>
          <cell r="J4615">
            <v>6313.65</v>
          </cell>
          <cell r="K4615">
            <v>0</v>
          </cell>
        </row>
        <row r="4616">
          <cell r="F4616">
            <v>2360</v>
          </cell>
          <cell r="G4616">
            <v>0</v>
          </cell>
          <cell r="H4616">
            <v>2360</v>
          </cell>
          <cell r="I4616">
            <v>0</v>
          </cell>
          <cell r="J4616">
            <v>2360</v>
          </cell>
          <cell r="K4616">
            <v>1760</v>
          </cell>
        </row>
        <row r="4617">
          <cell r="F4617">
            <v>4464.6000000000004</v>
          </cell>
          <cell r="G4617">
            <v>0</v>
          </cell>
          <cell r="H4617">
            <v>4464.6000000000004</v>
          </cell>
          <cell r="I4617">
            <v>0</v>
          </cell>
          <cell r="J4617">
            <v>4464.6000000000004</v>
          </cell>
          <cell r="K4617">
            <v>0</v>
          </cell>
        </row>
        <row r="4618">
          <cell r="F4618">
            <v>42961</v>
          </cell>
          <cell r="G4618">
            <v>0</v>
          </cell>
          <cell r="H4618">
            <v>42961</v>
          </cell>
          <cell r="I4618">
            <v>0</v>
          </cell>
          <cell r="J4618">
            <v>42961</v>
          </cell>
          <cell r="K4618">
            <v>62391</v>
          </cell>
        </row>
        <row r="4619">
          <cell r="F4619">
            <v>1000</v>
          </cell>
          <cell r="G4619">
            <v>0</v>
          </cell>
          <cell r="H4619">
            <v>1000</v>
          </cell>
          <cell r="I4619">
            <v>0</v>
          </cell>
          <cell r="J4619">
            <v>1000</v>
          </cell>
          <cell r="K4619">
            <v>264</v>
          </cell>
        </row>
        <row r="4620">
          <cell r="F4620">
            <v>4429</v>
          </cell>
          <cell r="G4620">
            <v>0</v>
          </cell>
          <cell r="H4620">
            <v>4429</v>
          </cell>
          <cell r="I4620">
            <v>0</v>
          </cell>
          <cell r="J4620">
            <v>4429</v>
          </cell>
          <cell r="K4620">
            <v>3436</v>
          </cell>
        </row>
        <row r="4621">
          <cell r="F4621">
            <v>6781</v>
          </cell>
          <cell r="G4621">
            <v>0</v>
          </cell>
          <cell r="H4621">
            <v>6781</v>
          </cell>
          <cell r="I4621">
            <v>0</v>
          </cell>
          <cell r="J4621">
            <v>6781</v>
          </cell>
          <cell r="K4621">
            <v>2468</v>
          </cell>
        </row>
        <row r="4622">
          <cell r="F4622">
            <v>0</v>
          </cell>
          <cell r="G4622">
            <v>0</v>
          </cell>
          <cell r="H4622">
            <v>0</v>
          </cell>
          <cell r="I4622">
            <v>0</v>
          </cell>
          <cell r="J4622">
            <v>0</v>
          </cell>
          <cell r="K4622">
            <v>1116</v>
          </cell>
        </row>
        <row r="4623">
          <cell r="F4623">
            <v>3400</v>
          </cell>
          <cell r="G4623">
            <v>0</v>
          </cell>
          <cell r="H4623">
            <v>3400</v>
          </cell>
          <cell r="I4623">
            <v>0</v>
          </cell>
          <cell r="J4623">
            <v>3400</v>
          </cell>
          <cell r="K4623">
            <v>1640</v>
          </cell>
        </row>
        <row r="4624">
          <cell r="F4624">
            <v>26335</v>
          </cell>
          <cell r="G4624">
            <v>0</v>
          </cell>
          <cell r="H4624">
            <v>26335</v>
          </cell>
          <cell r="I4624">
            <v>0</v>
          </cell>
          <cell r="J4624">
            <v>26335</v>
          </cell>
          <cell r="K4624">
            <v>21422</v>
          </cell>
        </row>
        <row r="4625">
          <cell r="F4625">
            <v>2240</v>
          </cell>
          <cell r="G4625">
            <v>0</v>
          </cell>
          <cell r="H4625">
            <v>2240</v>
          </cell>
          <cell r="I4625">
            <v>0</v>
          </cell>
          <cell r="J4625">
            <v>2240</v>
          </cell>
          <cell r="K4625">
            <v>350</v>
          </cell>
        </row>
        <row r="4626">
          <cell r="F4626">
            <v>30</v>
          </cell>
          <cell r="G4626">
            <v>0</v>
          </cell>
          <cell r="H4626">
            <v>30</v>
          </cell>
          <cell r="I4626">
            <v>0</v>
          </cell>
          <cell r="J4626">
            <v>30</v>
          </cell>
          <cell r="K4626">
            <v>1389</v>
          </cell>
        </row>
        <row r="4627">
          <cell r="F4627">
            <v>820</v>
          </cell>
          <cell r="G4627">
            <v>0</v>
          </cell>
          <cell r="H4627">
            <v>820</v>
          </cell>
          <cell r="I4627">
            <v>0</v>
          </cell>
          <cell r="J4627">
            <v>820</v>
          </cell>
          <cell r="K4627">
            <v>430</v>
          </cell>
        </row>
        <row r="4628">
          <cell r="F4628">
            <v>112916.47</v>
          </cell>
          <cell r="G4628">
            <v>0</v>
          </cell>
          <cell r="H4628">
            <v>112916.47</v>
          </cell>
          <cell r="I4628">
            <v>0</v>
          </cell>
          <cell r="J4628">
            <v>112916.47</v>
          </cell>
          <cell r="K4628">
            <v>32172</v>
          </cell>
        </row>
        <row r="4629">
          <cell r="F4629">
            <v>18.72</v>
          </cell>
          <cell r="G4629">
            <v>0</v>
          </cell>
          <cell r="H4629">
            <v>18.72</v>
          </cell>
          <cell r="I4629">
            <v>0</v>
          </cell>
          <cell r="J4629">
            <v>18.72</v>
          </cell>
          <cell r="K4629">
            <v>12</v>
          </cell>
        </row>
        <row r="4630">
          <cell r="F4630">
            <v>0</v>
          </cell>
          <cell r="G4630">
            <v>0</v>
          </cell>
          <cell r="H4630">
            <v>0</v>
          </cell>
          <cell r="I4630">
            <v>0</v>
          </cell>
          <cell r="J4630">
            <v>0</v>
          </cell>
          <cell r="K4630">
            <v>102</v>
          </cell>
        </row>
        <row r="4631">
          <cell r="F4631">
            <v>0</v>
          </cell>
          <cell r="G4631">
            <v>0</v>
          </cell>
          <cell r="H4631">
            <v>0</v>
          </cell>
          <cell r="I4631">
            <v>0</v>
          </cell>
          <cell r="J4631">
            <v>0</v>
          </cell>
          <cell r="K4631">
            <v>5908</v>
          </cell>
        </row>
        <row r="4632">
          <cell r="F4632">
            <v>909</v>
          </cell>
          <cell r="G4632">
            <v>0</v>
          </cell>
          <cell r="H4632">
            <v>909</v>
          </cell>
          <cell r="I4632">
            <v>0</v>
          </cell>
          <cell r="J4632">
            <v>909</v>
          </cell>
          <cell r="K4632">
            <v>41</v>
          </cell>
        </row>
        <row r="4633">
          <cell r="F4633">
            <v>2132</v>
          </cell>
          <cell r="G4633">
            <v>0</v>
          </cell>
          <cell r="H4633">
            <v>2132</v>
          </cell>
          <cell r="I4633">
            <v>0</v>
          </cell>
          <cell r="J4633">
            <v>2132</v>
          </cell>
          <cell r="K4633">
            <v>603</v>
          </cell>
        </row>
        <row r="4634">
          <cell r="F4634">
            <v>7931.2</v>
          </cell>
          <cell r="G4634">
            <v>0</v>
          </cell>
          <cell r="H4634">
            <v>7931.2</v>
          </cell>
          <cell r="I4634">
            <v>0</v>
          </cell>
          <cell r="J4634">
            <v>7931.2</v>
          </cell>
          <cell r="K4634">
            <v>8368</v>
          </cell>
        </row>
        <row r="4635">
          <cell r="F4635">
            <v>3111.9</v>
          </cell>
          <cell r="G4635">
            <v>0</v>
          </cell>
          <cell r="H4635">
            <v>3111.9</v>
          </cell>
          <cell r="I4635">
            <v>0</v>
          </cell>
          <cell r="J4635">
            <v>3111.9</v>
          </cell>
          <cell r="K4635">
            <v>1620</v>
          </cell>
        </row>
        <row r="4636">
          <cell r="F4636">
            <v>182922.23</v>
          </cell>
          <cell r="G4636">
            <v>0</v>
          </cell>
          <cell r="H4636">
            <v>182922.23</v>
          </cell>
          <cell r="I4636">
            <v>0</v>
          </cell>
          <cell r="J4636">
            <v>182922.23</v>
          </cell>
          <cell r="K4636">
            <v>-945430</v>
          </cell>
        </row>
        <row r="4637">
          <cell r="F4637">
            <v>82506.179999999993</v>
          </cell>
          <cell r="G4637">
            <v>0</v>
          </cell>
          <cell r="H4637">
            <v>82506.179999999993</v>
          </cell>
          <cell r="I4637">
            <v>0</v>
          </cell>
          <cell r="J4637">
            <v>82506.179999999993</v>
          </cell>
          <cell r="K4637">
            <v>66196</v>
          </cell>
        </row>
        <row r="4638">
          <cell r="F4638">
            <v>5976</v>
          </cell>
          <cell r="G4638">
            <v>0</v>
          </cell>
          <cell r="H4638">
            <v>5976</v>
          </cell>
          <cell r="I4638">
            <v>0</v>
          </cell>
          <cell r="J4638">
            <v>5976</v>
          </cell>
          <cell r="K4638">
            <v>3746</v>
          </cell>
        </row>
        <row r="4639">
          <cell r="F4639">
            <v>10773.52</v>
          </cell>
          <cell r="G4639">
            <v>0</v>
          </cell>
          <cell r="H4639">
            <v>10773.52</v>
          </cell>
          <cell r="I4639">
            <v>0</v>
          </cell>
          <cell r="J4639">
            <v>10773.52</v>
          </cell>
          <cell r="K4639">
            <v>5136</v>
          </cell>
        </row>
        <row r="4640">
          <cell r="F4640">
            <v>1747.08</v>
          </cell>
          <cell r="G4640">
            <v>0</v>
          </cell>
          <cell r="H4640">
            <v>1747.08</v>
          </cell>
          <cell r="I4640">
            <v>0</v>
          </cell>
          <cell r="J4640">
            <v>1747.08</v>
          </cell>
          <cell r="K4640">
            <v>0</v>
          </cell>
        </row>
        <row r="4641">
          <cell r="F4641">
            <v>0</v>
          </cell>
          <cell r="G4641">
            <v>0</v>
          </cell>
          <cell r="H4641">
            <v>0</v>
          </cell>
          <cell r="I4641">
            <v>0</v>
          </cell>
          <cell r="J4641">
            <v>0</v>
          </cell>
          <cell r="K4641">
            <v>984</v>
          </cell>
        </row>
        <row r="4642">
          <cell r="F4642">
            <v>0</v>
          </cell>
          <cell r="G4642">
            <v>0</v>
          </cell>
          <cell r="H4642">
            <v>0</v>
          </cell>
          <cell r="I4642">
            <v>0</v>
          </cell>
          <cell r="J4642">
            <v>0</v>
          </cell>
          <cell r="K4642">
            <v>125452</v>
          </cell>
        </row>
        <row r="4643">
          <cell r="F4643">
            <v>0</v>
          </cell>
          <cell r="G4643">
            <v>0</v>
          </cell>
          <cell r="H4643">
            <v>0</v>
          </cell>
          <cell r="I4643">
            <v>0</v>
          </cell>
          <cell r="J4643">
            <v>0</v>
          </cell>
          <cell r="K4643">
            <v>159164</v>
          </cell>
        </row>
        <row r="4644">
          <cell r="F4644">
            <v>0</v>
          </cell>
          <cell r="G4644">
            <v>0</v>
          </cell>
          <cell r="H4644">
            <v>0</v>
          </cell>
          <cell r="I4644">
            <v>0</v>
          </cell>
          <cell r="J4644">
            <v>0</v>
          </cell>
          <cell r="K4644">
            <v>325436</v>
          </cell>
        </row>
        <row r="4645">
          <cell r="F4645">
            <v>0</v>
          </cell>
          <cell r="G4645">
            <v>0</v>
          </cell>
          <cell r="H4645">
            <v>0</v>
          </cell>
          <cell r="I4645">
            <v>0</v>
          </cell>
          <cell r="J4645">
            <v>0</v>
          </cell>
          <cell r="K4645">
            <v>148237</v>
          </cell>
        </row>
        <row r="4646">
          <cell r="F4646">
            <v>0</v>
          </cell>
          <cell r="G4646">
            <v>0</v>
          </cell>
          <cell r="H4646">
            <v>0</v>
          </cell>
          <cell r="I4646">
            <v>0</v>
          </cell>
          <cell r="J4646">
            <v>0</v>
          </cell>
          <cell r="K4646">
            <v>284588</v>
          </cell>
        </row>
        <row r="4647">
          <cell r="F4647">
            <v>1012760.25</v>
          </cell>
          <cell r="G4647">
            <v>0</v>
          </cell>
          <cell r="H4647">
            <v>1012760.25</v>
          </cell>
          <cell r="I4647">
            <v>0</v>
          </cell>
          <cell r="J4647">
            <v>1012760.25</v>
          </cell>
          <cell r="K4647">
            <v>430935</v>
          </cell>
        </row>
        <row r="4648">
          <cell r="F4648">
            <v>655423</v>
          </cell>
          <cell r="G4648">
            <v>0</v>
          </cell>
          <cell r="H4648">
            <v>655423</v>
          </cell>
          <cell r="I4648">
            <v>0</v>
          </cell>
          <cell r="J4648">
            <v>655423</v>
          </cell>
          <cell r="K4648">
            <v>555378</v>
          </cell>
        </row>
        <row r="4649">
          <cell r="F4649">
            <v>172753.32</v>
          </cell>
          <cell r="G4649">
            <v>0</v>
          </cell>
          <cell r="H4649">
            <v>172753.32</v>
          </cell>
          <cell r="I4649">
            <v>0</v>
          </cell>
          <cell r="J4649">
            <v>172753.32</v>
          </cell>
          <cell r="K4649">
            <v>45959</v>
          </cell>
        </row>
        <row r="4650">
          <cell r="F4650">
            <v>855860</v>
          </cell>
          <cell r="G4650">
            <v>0</v>
          </cell>
          <cell r="H4650">
            <v>855860</v>
          </cell>
          <cell r="I4650">
            <v>0</v>
          </cell>
          <cell r="J4650">
            <v>855860</v>
          </cell>
          <cell r="K4650">
            <v>274798</v>
          </cell>
        </row>
        <row r="4651">
          <cell r="F4651">
            <v>346268.14</v>
          </cell>
          <cell r="G4651">
            <v>0</v>
          </cell>
          <cell r="H4651">
            <v>346268.14</v>
          </cell>
          <cell r="I4651">
            <v>0</v>
          </cell>
          <cell r="J4651">
            <v>346268.14</v>
          </cell>
          <cell r="K4651">
            <v>117191</v>
          </cell>
        </row>
        <row r="4652">
          <cell r="F4652">
            <v>117615.02</v>
          </cell>
          <cell r="G4652">
            <v>0</v>
          </cell>
          <cell r="H4652">
            <v>117615.02</v>
          </cell>
          <cell r="I4652">
            <v>0</v>
          </cell>
          <cell r="J4652">
            <v>117615.02</v>
          </cell>
          <cell r="K4652">
            <v>31200</v>
          </cell>
        </row>
        <row r="4653">
          <cell r="F4653">
            <v>6160019.6600000001</v>
          </cell>
          <cell r="G4653">
            <v>0</v>
          </cell>
          <cell r="H4653">
            <v>6160019.6600000001</v>
          </cell>
          <cell r="I4653">
            <v>0</v>
          </cell>
          <cell r="J4653">
            <v>6160019.6600000001</v>
          </cell>
          <cell r="K4653">
            <v>1855913</v>
          </cell>
        </row>
        <row r="4654">
          <cell r="F4654">
            <v>390967.69</v>
          </cell>
          <cell r="G4654">
            <v>0</v>
          </cell>
          <cell r="H4654">
            <v>390967.69</v>
          </cell>
          <cell r="I4654">
            <v>0</v>
          </cell>
          <cell r="J4654">
            <v>390967.69</v>
          </cell>
          <cell r="K4654">
            <v>7495</v>
          </cell>
        </row>
        <row r="4655">
          <cell r="F4655">
            <v>28112.29</v>
          </cell>
          <cell r="G4655">
            <v>0</v>
          </cell>
          <cell r="H4655">
            <v>28112.29</v>
          </cell>
          <cell r="I4655">
            <v>0</v>
          </cell>
          <cell r="J4655">
            <v>28112.29</v>
          </cell>
          <cell r="K4655">
            <v>0</v>
          </cell>
        </row>
        <row r="4656">
          <cell r="F4656">
            <v>29528.74</v>
          </cell>
          <cell r="G4656">
            <v>0</v>
          </cell>
          <cell r="H4656">
            <v>29528.74</v>
          </cell>
          <cell r="I4656">
            <v>0</v>
          </cell>
          <cell r="J4656">
            <v>29528.74</v>
          </cell>
          <cell r="K4656">
            <v>15018</v>
          </cell>
        </row>
        <row r="4657">
          <cell r="F4657">
            <v>43912.63</v>
          </cell>
          <cell r="G4657">
            <v>0</v>
          </cell>
          <cell r="H4657">
            <v>43912.63</v>
          </cell>
          <cell r="I4657">
            <v>0</v>
          </cell>
          <cell r="J4657">
            <v>43912.63</v>
          </cell>
          <cell r="K4657">
            <v>0</v>
          </cell>
        </row>
        <row r="4658">
          <cell r="F4658">
            <v>759807.59</v>
          </cell>
          <cell r="G4658">
            <v>0</v>
          </cell>
          <cell r="H4658">
            <v>759807.59</v>
          </cell>
          <cell r="I4658">
            <v>0</v>
          </cell>
          <cell r="J4658">
            <v>759807.59</v>
          </cell>
          <cell r="K4658">
            <v>165528</v>
          </cell>
        </row>
        <row r="4659">
          <cell r="F4659">
            <v>29770.639999999999</v>
          </cell>
          <cell r="G4659">
            <v>0</v>
          </cell>
          <cell r="H4659">
            <v>29770.639999999999</v>
          </cell>
          <cell r="I4659">
            <v>0</v>
          </cell>
          <cell r="J4659">
            <v>29770.639999999999</v>
          </cell>
          <cell r="K4659">
            <v>8706</v>
          </cell>
        </row>
        <row r="4660">
          <cell r="F4660">
            <v>10694.92</v>
          </cell>
          <cell r="G4660">
            <v>0</v>
          </cell>
          <cell r="H4660">
            <v>10694.92</v>
          </cell>
          <cell r="I4660">
            <v>0</v>
          </cell>
          <cell r="J4660">
            <v>10694.92</v>
          </cell>
          <cell r="K4660">
            <v>2536</v>
          </cell>
        </row>
        <row r="4661">
          <cell r="F4661">
            <v>237.34</v>
          </cell>
          <cell r="G4661">
            <v>0</v>
          </cell>
          <cell r="H4661">
            <v>237.34</v>
          </cell>
          <cell r="I4661">
            <v>0</v>
          </cell>
          <cell r="J4661">
            <v>237.34</v>
          </cell>
          <cell r="K4661">
            <v>84</v>
          </cell>
        </row>
        <row r="4662">
          <cell r="F4662">
            <v>47467.34</v>
          </cell>
          <cell r="G4662">
            <v>0</v>
          </cell>
          <cell r="H4662">
            <v>47467.34</v>
          </cell>
          <cell r="I4662">
            <v>0</v>
          </cell>
          <cell r="J4662">
            <v>47467.34</v>
          </cell>
          <cell r="K4662">
            <v>0</v>
          </cell>
        </row>
        <row r="4663">
          <cell r="F4663">
            <v>0</v>
          </cell>
          <cell r="G4663">
            <v>0</v>
          </cell>
          <cell r="H4663">
            <v>0</v>
          </cell>
          <cell r="I4663">
            <v>0</v>
          </cell>
          <cell r="J4663">
            <v>0</v>
          </cell>
          <cell r="K4663">
            <v>56</v>
          </cell>
        </row>
        <row r="4664">
          <cell r="F4664">
            <v>46664.52</v>
          </cell>
          <cell r="G4664">
            <v>0</v>
          </cell>
          <cell r="H4664">
            <v>46664.52</v>
          </cell>
          <cell r="I4664">
            <v>0</v>
          </cell>
          <cell r="J4664">
            <v>46664.52</v>
          </cell>
          <cell r="K4664">
            <v>12694</v>
          </cell>
        </row>
        <row r="4665">
          <cell r="F4665">
            <v>227032.93</v>
          </cell>
          <cell r="G4665">
            <v>0</v>
          </cell>
          <cell r="H4665">
            <v>227032.93</v>
          </cell>
          <cell r="I4665">
            <v>0</v>
          </cell>
          <cell r="J4665">
            <v>227032.93</v>
          </cell>
          <cell r="K4665">
            <v>13342</v>
          </cell>
        </row>
        <row r="4666">
          <cell r="F4666">
            <v>89551.42</v>
          </cell>
          <cell r="G4666">
            <v>0</v>
          </cell>
          <cell r="H4666">
            <v>89551.42</v>
          </cell>
          <cell r="I4666">
            <v>0</v>
          </cell>
          <cell r="J4666">
            <v>89551.42</v>
          </cell>
          <cell r="K4666">
            <v>16967</v>
          </cell>
        </row>
        <row r="4667">
          <cell r="F4667">
            <v>145389.95000000001</v>
          </cell>
          <cell r="G4667">
            <v>0</v>
          </cell>
          <cell r="H4667">
            <v>145389.95000000001</v>
          </cell>
          <cell r="I4667">
            <v>0</v>
          </cell>
          <cell r="J4667">
            <v>145389.95000000001</v>
          </cell>
          <cell r="K4667">
            <v>24673</v>
          </cell>
        </row>
        <row r="4668">
          <cell r="F4668">
            <v>90623.679999999993</v>
          </cell>
          <cell r="G4668">
            <v>0</v>
          </cell>
          <cell r="H4668">
            <v>90623.679999999993</v>
          </cell>
          <cell r="I4668">
            <v>0</v>
          </cell>
          <cell r="J4668">
            <v>90623.679999999993</v>
          </cell>
          <cell r="K4668">
            <v>20549</v>
          </cell>
        </row>
        <row r="4669">
          <cell r="F4669">
            <v>276263.11</v>
          </cell>
          <cell r="G4669">
            <v>0</v>
          </cell>
          <cell r="H4669">
            <v>276263.11</v>
          </cell>
          <cell r="I4669">
            <v>0</v>
          </cell>
          <cell r="J4669">
            <v>276263.11</v>
          </cell>
          <cell r="K4669">
            <v>58481</v>
          </cell>
        </row>
        <row r="4670">
          <cell r="F4670">
            <v>135882.59</v>
          </cell>
          <cell r="G4670">
            <v>0</v>
          </cell>
          <cell r="H4670">
            <v>135882.59</v>
          </cell>
          <cell r="I4670">
            <v>0</v>
          </cell>
          <cell r="J4670">
            <v>135882.59</v>
          </cell>
          <cell r="K4670">
            <v>30053</v>
          </cell>
        </row>
        <row r="4671">
          <cell r="F4671">
            <v>10573.33</v>
          </cell>
          <cell r="G4671">
            <v>0</v>
          </cell>
          <cell r="H4671">
            <v>10573.33</v>
          </cell>
          <cell r="I4671">
            <v>0</v>
          </cell>
          <cell r="J4671">
            <v>10573.33</v>
          </cell>
          <cell r="K4671">
            <v>2409</v>
          </cell>
        </row>
        <row r="4672">
          <cell r="F4672">
            <v>75019.34</v>
          </cell>
          <cell r="G4672">
            <v>0</v>
          </cell>
          <cell r="H4672">
            <v>75019.34</v>
          </cell>
          <cell r="I4672">
            <v>0</v>
          </cell>
          <cell r="J4672">
            <v>75019.34</v>
          </cell>
          <cell r="K4672">
            <v>13513</v>
          </cell>
        </row>
        <row r="4673">
          <cell r="F4673">
            <v>2038.31</v>
          </cell>
          <cell r="G4673">
            <v>0</v>
          </cell>
          <cell r="H4673">
            <v>2038.31</v>
          </cell>
          <cell r="I4673">
            <v>0</v>
          </cell>
          <cell r="J4673">
            <v>2038.31</v>
          </cell>
          <cell r="K4673">
            <v>345</v>
          </cell>
        </row>
        <row r="4674">
          <cell r="F4674">
            <v>88569.55</v>
          </cell>
          <cell r="G4674">
            <v>0</v>
          </cell>
          <cell r="H4674">
            <v>88569.55</v>
          </cell>
          <cell r="I4674">
            <v>0</v>
          </cell>
          <cell r="J4674">
            <v>88569.55</v>
          </cell>
          <cell r="K4674">
            <v>21598</v>
          </cell>
        </row>
        <row r="4675">
          <cell r="F4675">
            <v>4984.55</v>
          </cell>
          <cell r="G4675">
            <v>0</v>
          </cell>
          <cell r="H4675">
            <v>4984.55</v>
          </cell>
          <cell r="I4675">
            <v>0</v>
          </cell>
          <cell r="J4675">
            <v>4984.55</v>
          </cell>
          <cell r="K4675">
            <v>801</v>
          </cell>
        </row>
        <row r="4676">
          <cell r="F4676">
            <v>30222.01</v>
          </cell>
          <cell r="G4676">
            <v>0</v>
          </cell>
          <cell r="H4676">
            <v>30222.01</v>
          </cell>
          <cell r="I4676">
            <v>0</v>
          </cell>
          <cell r="J4676">
            <v>30222.01</v>
          </cell>
          <cell r="K4676">
            <v>5862</v>
          </cell>
        </row>
        <row r="4677">
          <cell r="F4677">
            <v>24</v>
          </cell>
          <cell r="G4677">
            <v>0</v>
          </cell>
          <cell r="H4677">
            <v>24</v>
          </cell>
          <cell r="I4677">
            <v>0</v>
          </cell>
          <cell r="J4677">
            <v>24</v>
          </cell>
          <cell r="K4677">
            <v>0</v>
          </cell>
        </row>
        <row r="4678">
          <cell r="F4678">
            <v>6428.68</v>
          </cell>
          <cell r="G4678">
            <v>0</v>
          </cell>
          <cell r="H4678">
            <v>6428.68</v>
          </cell>
          <cell r="I4678">
            <v>0</v>
          </cell>
          <cell r="J4678">
            <v>6428.68</v>
          </cell>
          <cell r="K4678">
            <v>903</v>
          </cell>
        </row>
        <row r="4679">
          <cell r="F4679">
            <v>4724.37</v>
          </cell>
          <cell r="G4679">
            <v>0</v>
          </cell>
          <cell r="H4679">
            <v>4724.37</v>
          </cell>
          <cell r="I4679">
            <v>0</v>
          </cell>
          <cell r="J4679">
            <v>4724.37</v>
          </cell>
          <cell r="K4679">
            <v>0</v>
          </cell>
        </row>
        <row r="4680">
          <cell r="F4680">
            <v>3326.5</v>
          </cell>
          <cell r="G4680">
            <v>0</v>
          </cell>
          <cell r="H4680">
            <v>3326.5</v>
          </cell>
          <cell r="I4680">
            <v>0</v>
          </cell>
          <cell r="J4680">
            <v>3326.5</v>
          </cell>
          <cell r="K4680">
            <v>-4039</v>
          </cell>
        </row>
        <row r="4681">
          <cell r="F4681">
            <v>153350.76999999999</v>
          </cell>
          <cell r="G4681">
            <v>0</v>
          </cell>
          <cell r="H4681">
            <v>153350.76999999999</v>
          </cell>
          <cell r="I4681">
            <v>0</v>
          </cell>
          <cell r="J4681">
            <v>153350.76999999999</v>
          </cell>
          <cell r="K4681">
            <v>0</v>
          </cell>
        </row>
        <row r="4682">
          <cell r="F4682">
            <v>7726.25</v>
          </cell>
          <cell r="G4682">
            <v>0</v>
          </cell>
          <cell r="H4682">
            <v>7726.25</v>
          </cell>
          <cell r="I4682">
            <v>0</v>
          </cell>
          <cell r="J4682">
            <v>7726.25</v>
          </cell>
          <cell r="K4682">
            <v>0</v>
          </cell>
        </row>
        <row r="4683">
          <cell r="F4683">
            <v>1704.55</v>
          </cell>
          <cell r="G4683">
            <v>0</v>
          </cell>
          <cell r="H4683">
            <v>1704.55</v>
          </cell>
          <cell r="I4683">
            <v>0</v>
          </cell>
          <cell r="J4683">
            <v>1704.55</v>
          </cell>
          <cell r="K4683">
            <v>0</v>
          </cell>
        </row>
        <row r="4684">
          <cell r="F4684">
            <v>4546.5600000000004</v>
          </cell>
          <cell r="G4684">
            <v>0</v>
          </cell>
          <cell r="H4684">
            <v>4546.5600000000004</v>
          </cell>
          <cell r="I4684">
            <v>0</v>
          </cell>
          <cell r="J4684">
            <v>4546.5600000000004</v>
          </cell>
          <cell r="K4684">
            <v>49</v>
          </cell>
        </row>
        <row r="4685">
          <cell r="F4685">
            <v>924.01</v>
          </cell>
          <cell r="G4685">
            <v>0</v>
          </cell>
          <cell r="H4685">
            <v>924.01</v>
          </cell>
          <cell r="I4685">
            <v>0</v>
          </cell>
          <cell r="J4685">
            <v>924.01</v>
          </cell>
          <cell r="K4685">
            <v>5</v>
          </cell>
        </row>
        <row r="4686">
          <cell r="F4686">
            <v>13558.8</v>
          </cell>
          <cell r="G4686">
            <v>0</v>
          </cell>
          <cell r="H4686">
            <v>13558.8</v>
          </cell>
          <cell r="I4686">
            <v>0</v>
          </cell>
          <cell r="J4686">
            <v>13558.8</v>
          </cell>
          <cell r="K4686">
            <v>16738</v>
          </cell>
        </row>
        <row r="4687">
          <cell r="F4687">
            <v>7528.42</v>
          </cell>
          <cell r="G4687">
            <v>0</v>
          </cell>
          <cell r="H4687">
            <v>7528.42</v>
          </cell>
          <cell r="I4687">
            <v>0</v>
          </cell>
          <cell r="J4687">
            <v>7528.42</v>
          </cell>
          <cell r="K4687">
            <v>2095</v>
          </cell>
        </row>
        <row r="4688">
          <cell r="F4688">
            <v>290</v>
          </cell>
          <cell r="G4688">
            <v>0</v>
          </cell>
          <cell r="H4688">
            <v>290</v>
          </cell>
          <cell r="I4688">
            <v>0</v>
          </cell>
          <cell r="J4688">
            <v>290</v>
          </cell>
          <cell r="K4688">
            <v>0</v>
          </cell>
        </row>
        <row r="4689">
          <cell r="F4689">
            <v>425272.78</v>
          </cell>
          <cell r="G4689">
            <v>0</v>
          </cell>
          <cell r="H4689">
            <v>425272.78</v>
          </cell>
          <cell r="I4689">
            <v>0</v>
          </cell>
          <cell r="J4689">
            <v>425272.78</v>
          </cell>
          <cell r="K4689">
            <v>93182</v>
          </cell>
        </row>
        <row r="4690">
          <cell r="F4690">
            <v>211931.58</v>
          </cell>
          <cell r="G4690">
            <v>0</v>
          </cell>
          <cell r="H4690">
            <v>211931.58</v>
          </cell>
          <cell r="I4690">
            <v>0</v>
          </cell>
          <cell r="J4690">
            <v>211931.58</v>
          </cell>
          <cell r="K4690">
            <v>42865</v>
          </cell>
        </row>
        <row r="4691">
          <cell r="F4691">
            <v>45134.8</v>
          </cell>
          <cell r="G4691">
            <v>0</v>
          </cell>
          <cell r="H4691">
            <v>45134.8</v>
          </cell>
          <cell r="I4691">
            <v>0</v>
          </cell>
          <cell r="J4691">
            <v>45134.8</v>
          </cell>
          <cell r="K4691">
            <v>3822</v>
          </cell>
        </row>
        <row r="4692">
          <cell r="F4692">
            <v>8782.64</v>
          </cell>
          <cell r="G4692">
            <v>0</v>
          </cell>
          <cell r="H4692">
            <v>8782.64</v>
          </cell>
          <cell r="I4692">
            <v>0</v>
          </cell>
          <cell r="J4692">
            <v>8782.64</v>
          </cell>
          <cell r="K4692">
            <v>0</v>
          </cell>
        </row>
        <row r="4693">
          <cell r="F4693">
            <v>7804.74</v>
          </cell>
          <cell r="G4693">
            <v>0</v>
          </cell>
          <cell r="H4693">
            <v>7804.74</v>
          </cell>
          <cell r="I4693">
            <v>0</v>
          </cell>
          <cell r="J4693">
            <v>7804.74</v>
          </cell>
          <cell r="K4693">
            <v>0</v>
          </cell>
        </row>
        <row r="4694">
          <cell r="F4694">
            <v>5599</v>
          </cell>
          <cell r="G4694">
            <v>0</v>
          </cell>
          <cell r="H4694">
            <v>5599</v>
          </cell>
          <cell r="I4694">
            <v>0</v>
          </cell>
          <cell r="J4694">
            <v>5599</v>
          </cell>
          <cell r="K4694">
            <v>222</v>
          </cell>
        </row>
        <row r="4695">
          <cell r="F4695">
            <v>37.57</v>
          </cell>
          <cell r="G4695">
            <v>0</v>
          </cell>
          <cell r="H4695">
            <v>37.57</v>
          </cell>
          <cell r="I4695">
            <v>0</v>
          </cell>
          <cell r="J4695">
            <v>37.57</v>
          </cell>
          <cell r="K4695">
            <v>4992</v>
          </cell>
        </row>
        <row r="4696">
          <cell r="F4696">
            <v>242666.01</v>
          </cell>
          <cell r="G4696">
            <v>0</v>
          </cell>
          <cell r="H4696">
            <v>242666.01</v>
          </cell>
          <cell r="I4696">
            <v>0</v>
          </cell>
          <cell r="J4696">
            <v>242666.01</v>
          </cell>
          <cell r="K4696">
            <v>77558</v>
          </cell>
        </row>
        <row r="4697">
          <cell r="F4697">
            <v>322.94</v>
          </cell>
          <cell r="G4697">
            <v>0</v>
          </cell>
          <cell r="H4697">
            <v>322.94</v>
          </cell>
          <cell r="I4697">
            <v>0</v>
          </cell>
          <cell r="J4697">
            <v>322.94</v>
          </cell>
          <cell r="K4697">
            <v>0</v>
          </cell>
        </row>
        <row r="4698">
          <cell r="F4698">
            <v>46.5</v>
          </cell>
          <cell r="G4698">
            <v>0</v>
          </cell>
          <cell r="H4698">
            <v>46.5</v>
          </cell>
          <cell r="I4698">
            <v>0</v>
          </cell>
          <cell r="J4698">
            <v>46.5</v>
          </cell>
          <cell r="K4698">
            <v>8</v>
          </cell>
        </row>
        <row r="4699">
          <cell r="F4699">
            <v>32872.22</v>
          </cell>
          <cell r="G4699">
            <v>0</v>
          </cell>
          <cell r="H4699">
            <v>32872.22</v>
          </cell>
          <cell r="I4699">
            <v>0</v>
          </cell>
          <cell r="J4699">
            <v>32872.22</v>
          </cell>
          <cell r="K4699">
            <v>4719</v>
          </cell>
        </row>
        <row r="4700">
          <cell r="F4700">
            <v>382.62</v>
          </cell>
          <cell r="G4700">
            <v>0</v>
          </cell>
          <cell r="H4700">
            <v>382.62</v>
          </cell>
          <cell r="I4700">
            <v>0</v>
          </cell>
          <cell r="J4700">
            <v>382.62</v>
          </cell>
          <cell r="K4700">
            <v>0</v>
          </cell>
        </row>
        <row r="4701">
          <cell r="F4701">
            <v>186</v>
          </cell>
          <cell r="G4701">
            <v>0</v>
          </cell>
          <cell r="H4701">
            <v>186</v>
          </cell>
          <cell r="I4701">
            <v>0</v>
          </cell>
          <cell r="J4701">
            <v>186</v>
          </cell>
          <cell r="K4701">
            <v>0</v>
          </cell>
        </row>
        <row r="4702">
          <cell r="F4702">
            <v>410</v>
          </cell>
          <cell r="G4702">
            <v>0</v>
          </cell>
          <cell r="H4702">
            <v>410</v>
          </cell>
          <cell r="I4702">
            <v>0</v>
          </cell>
          <cell r="J4702">
            <v>410</v>
          </cell>
          <cell r="K4702">
            <v>0</v>
          </cell>
        </row>
        <row r="4703">
          <cell r="F4703">
            <v>133.31</v>
          </cell>
          <cell r="G4703">
            <v>0</v>
          </cell>
          <cell r="H4703">
            <v>133.31</v>
          </cell>
          <cell r="I4703">
            <v>0</v>
          </cell>
          <cell r="J4703">
            <v>133.31</v>
          </cell>
          <cell r="K4703">
            <v>0</v>
          </cell>
        </row>
        <row r="4704">
          <cell r="F4704">
            <v>0</v>
          </cell>
          <cell r="G4704">
            <v>0</v>
          </cell>
          <cell r="H4704">
            <v>0</v>
          </cell>
          <cell r="I4704">
            <v>0</v>
          </cell>
          <cell r="J4704">
            <v>0</v>
          </cell>
          <cell r="K4704">
            <v>35</v>
          </cell>
        </row>
        <row r="4705">
          <cell r="F4705">
            <v>3526.87</v>
          </cell>
          <cell r="G4705">
            <v>0</v>
          </cell>
          <cell r="H4705">
            <v>3526.87</v>
          </cell>
          <cell r="I4705">
            <v>0</v>
          </cell>
          <cell r="J4705">
            <v>3526.87</v>
          </cell>
          <cell r="K4705">
            <v>0</v>
          </cell>
        </row>
        <row r="4706">
          <cell r="F4706">
            <v>49433.3</v>
          </cell>
          <cell r="G4706">
            <v>0</v>
          </cell>
          <cell r="H4706">
            <v>49433.3</v>
          </cell>
          <cell r="I4706">
            <v>0</v>
          </cell>
          <cell r="J4706">
            <v>49433.3</v>
          </cell>
          <cell r="K4706">
            <v>12657</v>
          </cell>
        </row>
        <row r="4707">
          <cell r="F4707">
            <v>-28.8</v>
          </cell>
          <cell r="G4707">
            <v>0</v>
          </cell>
          <cell r="H4707">
            <v>-28.8</v>
          </cell>
          <cell r="I4707">
            <v>0</v>
          </cell>
          <cell r="J4707">
            <v>-28.8</v>
          </cell>
          <cell r="K4707">
            <v>10</v>
          </cell>
        </row>
        <row r="4708">
          <cell r="F4708">
            <v>1844952.94</v>
          </cell>
          <cell r="G4708">
            <v>0</v>
          </cell>
          <cell r="H4708">
            <v>1844952.94</v>
          </cell>
          <cell r="I4708">
            <v>0</v>
          </cell>
          <cell r="J4708">
            <v>1844952.94</v>
          </cell>
          <cell r="K4708">
            <v>57996</v>
          </cell>
        </row>
        <row r="4709">
          <cell r="F4709">
            <v>277368.94</v>
          </cell>
          <cell r="G4709">
            <v>0</v>
          </cell>
          <cell r="H4709">
            <v>277368.94</v>
          </cell>
          <cell r="I4709">
            <v>0</v>
          </cell>
          <cell r="J4709">
            <v>277368.94</v>
          </cell>
          <cell r="K4709">
            <v>8657</v>
          </cell>
        </row>
        <row r="4710">
          <cell r="F4710">
            <v>66494.41</v>
          </cell>
          <cell r="G4710">
            <v>0</v>
          </cell>
          <cell r="H4710">
            <v>66494.41</v>
          </cell>
          <cell r="I4710">
            <v>0</v>
          </cell>
          <cell r="J4710">
            <v>66494.41</v>
          </cell>
          <cell r="K4710">
            <v>-5965</v>
          </cell>
        </row>
        <row r="4711">
          <cell r="F4711">
            <v>401305.34</v>
          </cell>
          <cell r="G4711">
            <v>0</v>
          </cell>
          <cell r="H4711">
            <v>401305.34</v>
          </cell>
          <cell r="I4711">
            <v>0</v>
          </cell>
          <cell r="J4711">
            <v>401305.34</v>
          </cell>
          <cell r="K4711">
            <v>19649</v>
          </cell>
        </row>
        <row r="4712">
          <cell r="F4712">
            <v>5557.5</v>
          </cell>
          <cell r="G4712">
            <v>0</v>
          </cell>
          <cell r="H4712">
            <v>5557.5</v>
          </cell>
          <cell r="I4712">
            <v>0</v>
          </cell>
          <cell r="J4712">
            <v>5557.5</v>
          </cell>
          <cell r="K4712">
            <v>0</v>
          </cell>
        </row>
        <row r="4713">
          <cell r="F4713">
            <v>6145</v>
          </cell>
          <cell r="G4713">
            <v>0</v>
          </cell>
          <cell r="H4713">
            <v>6145</v>
          </cell>
          <cell r="I4713">
            <v>0</v>
          </cell>
          <cell r="J4713">
            <v>6145</v>
          </cell>
          <cell r="K4713">
            <v>2889</v>
          </cell>
        </row>
        <row r="4714">
          <cell r="F4714">
            <v>106501.75</v>
          </cell>
          <cell r="G4714">
            <v>0</v>
          </cell>
          <cell r="H4714">
            <v>106501.75</v>
          </cell>
          <cell r="I4714">
            <v>0</v>
          </cell>
          <cell r="J4714">
            <v>106501.75</v>
          </cell>
          <cell r="K4714">
            <v>984</v>
          </cell>
        </row>
        <row r="4715">
          <cell r="F4715">
            <v>1238661.71</v>
          </cell>
          <cell r="G4715">
            <v>0</v>
          </cell>
          <cell r="H4715">
            <v>1238661.71</v>
          </cell>
          <cell r="I4715">
            <v>0</v>
          </cell>
          <cell r="J4715">
            <v>1238661.71</v>
          </cell>
          <cell r="K4715">
            <v>-3918</v>
          </cell>
        </row>
        <row r="4716">
          <cell r="F4716">
            <v>77383.77</v>
          </cell>
          <cell r="G4716">
            <v>0</v>
          </cell>
          <cell r="H4716">
            <v>77383.77</v>
          </cell>
          <cell r="I4716">
            <v>0</v>
          </cell>
          <cell r="J4716">
            <v>77383.77</v>
          </cell>
          <cell r="K4716">
            <v>21606</v>
          </cell>
        </row>
        <row r="4717">
          <cell r="F4717">
            <v>108</v>
          </cell>
          <cell r="G4717">
            <v>0</v>
          </cell>
          <cell r="H4717">
            <v>108</v>
          </cell>
          <cell r="I4717">
            <v>0</v>
          </cell>
          <cell r="J4717">
            <v>108</v>
          </cell>
          <cell r="K4717">
            <v>0</v>
          </cell>
        </row>
        <row r="4718">
          <cell r="F4718">
            <v>79722.399999999994</v>
          </cell>
          <cell r="G4718">
            <v>0</v>
          </cell>
          <cell r="H4718">
            <v>79722.399999999994</v>
          </cell>
          <cell r="I4718">
            <v>0</v>
          </cell>
          <cell r="J4718">
            <v>79722.399999999994</v>
          </cell>
          <cell r="K4718">
            <v>15278</v>
          </cell>
        </row>
        <row r="4719">
          <cell r="F4719">
            <v>4660</v>
          </cell>
          <cell r="G4719">
            <v>0</v>
          </cell>
          <cell r="H4719">
            <v>4660</v>
          </cell>
          <cell r="I4719">
            <v>0</v>
          </cell>
          <cell r="J4719">
            <v>4660</v>
          </cell>
          <cell r="K4719">
            <v>0</v>
          </cell>
        </row>
        <row r="4720">
          <cell r="F4720">
            <v>48020</v>
          </cell>
          <cell r="G4720">
            <v>0</v>
          </cell>
          <cell r="H4720">
            <v>48020</v>
          </cell>
          <cell r="I4720">
            <v>0</v>
          </cell>
          <cell r="J4720">
            <v>48020</v>
          </cell>
          <cell r="K4720">
            <v>0</v>
          </cell>
        </row>
        <row r="4721">
          <cell r="F4721">
            <v>3235349.15</v>
          </cell>
          <cell r="G4721">
            <v>0</v>
          </cell>
          <cell r="H4721">
            <v>3235349.15</v>
          </cell>
          <cell r="I4721">
            <v>0</v>
          </cell>
          <cell r="J4721">
            <v>3235349.15</v>
          </cell>
          <cell r="K4721">
            <v>-92720</v>
          </cell>
        </row>
        <row r="4722">
          <cell r="F4722">
            <v>12191.87</v>
          </cell>
          <cell r="G4722">
            <v>0</v>
          </cell>
          <cell r="H4722">
            <v>12191.87</v>
          </cell>
          <cell r="I4722">
            <v>0</v>
          </cell>
          <cell r="J4722">
            <v>12191.87</v>
          </cell>
          <cell r="K4722">
            <v>83</v>
          </cell>
        </row>
        <row r="4723">
          <cell r="F4723">
            <v>11155.23</v>
          </cell>
          <cell r="G4723">
            <v>0</v>
          </cell>
          <cell r="H4723">
            <v>11155.23</v>
          </cell>
          <cell r="I4723">
            <v>0</v>
          </cell>
          <cell r="J4723">
            <v>11155.23</v>
          </cell>
          <cell r="K4723">
            <v>0</v>
          </cell>
        </row>
        <row r="4724">
          <cell r="F4724">
            <v>621.02</v>
          </cell>
          <cell r="G4724">
            <v>0</v>
          </cell>
          <cell r="H4724">
            <v>621.02</v>
          </cell>
          <cell r="I4724">
            <v>0</v>
          </cell>
          <cell r="J4724">
            <v>621.02</v>
          </cell>
          <cell r="K4724">
            <v>0</v>
          </cell>
        </row>
        <row r="4725">
          <cell r="F4725">
            <v>-6978080.96</v>
          </cell>
          <cell r="G4725">
            <v>0</v>
          </cell>
          <cell r="H4725">
            <v>-6978080.96</v>
          </cell>
          <cell r="I4725">
            <v>0</v>
          </cell>
          <cell r="J4725">
            <v>-6978080.96</v>
          </cell>
          <cell r="K4725">
            <v>-262175</v>
          </cell>
        </row>
        <row r="4726">
          <cell r="F4726">
            <v>726806.44</v>
          </cell>
          <cell r="G4726">
            <v>0</v>
          </cell>
          <cell r="H4726">
            <v>726806.44</v>
          </cell>
          <cell r="I4726">
            <v>0</v>
          </cell>
          <cell r="J4726">
            <v>726806.44</v>
          </cell>
          <cell r="K4726">
            <v>132944</v>
          </cell>
        </row>
        <row r="4727">
          <cell r="F4727">
            <v>58312.75</v>
          </cell>
          <cell r="G4727">
            <v>0</v>
          </cell>
          <cell r="H4727">
            <v>58312.75</v>
          </cell>
          <cell r="I4727">
            <v>0</v>
          </cell>
          <cell r="J4727">
            <v>58312.75</v>
          </cell>
          <cell r="K4727">
            <v>11024</v>
          </cell>
        </row>
        <row r="4728">
          <cell r="F4728">
            <v>41787.21</v>
          </cell>
          <cell r="G4728">
            <v>0</v>
          </cell>
          <cell r="H4728">
            <v>41787.21</v>
          </cell>
          <cell r="I4728">
            <v>0</v>
          </cell>
          <cell r="J4728">
            <v>41787.21</v>
          </cell>
          <cell r="K4728">
            <v>4870</v>
          </cell>
        </row>
        <row r="4729">
          <cell r="F4729">
            <v>1419.1</v>
          </cell>
          <cell r="G4729">
            <v>0</v>
          </cell>
          <cell r="H4729">
            <v>1419.1</v>
          </cell>
          <cell r="I4729">
            <v>0</v>
          </cell>
          <cell r="J4729">
            <v>1419.1</v>
          </cell>
          <cell r="K4729">
            <v>9</v>
          </cell>
        </row>
        <row r="4730">
          <cell r="F4730">
            <v>0</v>
          </cell>
          <cell r="G4730">
            <v>0</v>
          </cell>
          <cell r="H4730">
            <v>0</v>
          </cell>
          <cell r="I4730">
            <v>0</v>
          </cell>
          <cell r="J4730">
            <v>0</v>
          </cell>
          <cell r="K4730">
            <v>21</v>
          </cell>
        </row>
        <row r="4731">
          <cell r="F4731">
            <v>4194.1499999999996</v>
          </cell>
          <cell r="G4731">
            <v>0</v>
          </cell>
          <cell r="H4731">
            <v>4194.1499999999996</v>
          </cell>
          <cell r="I4731">
            <v>0</v>
          </cell>
          <cell r="J4731">
            <v>4194.1499999999996</v>
          </cell>
          <cell r="K4731">
            <v>1283</v>
          </cell>
        </row>
        <row r="4732">
          <cell r="F4732">
            <v>316386.39</v>
          </cell>
          <cell r="G4732">
            <v>0</v>
          </cell>
          <cell r="H4732">
            <v>316386.39</v>
          </cell>
          <cell r="I4732">
            <v>0</v>
          </cell>
          <cell r="J4732">
            <v>316386.39</v>
          </cell>
          <cell r="K4732">
            <v>9599</v>
          </cell>
        </row>
        <row r="4733">
          <cell r="F4733">
            <v>97570.91</v>
          </cell>
          <cell r="G4733">
            <v>0</v>
          </cell>
          <cell r="H4733">
            <v>97570.91</v>
          </cell>
          <cell r="I4733">
            <v>0</v>
          </cell>
          <cell r="J4733">
            <v>97570.91</v>
          </cell>
          <cell r="K4733">
            <v>14689</v>
          </cell>
        </row>
        <row r="4734">
          <cell r="F4734">
            <v>147491</v>
          </cell>
          <cell r="G4734">
            <v>0</v>
          </cell>
          <cell r="H4734">
            <v>147491</v>
          </cell>
          <cell r="I4734">
            <v>0</v>
          </cell>
          <cell r="J4734">
            <v>147491</v>
          </cell>
          <cell r="K4734">
            <v>21626</v>
          </cell>
        </row>
        <row r="4735">
          <cell r="F4735">
            <v>99121.2</v>
          </cell>
          <cell r="G4735">
            <v>0</v>
          </cell>
          <cell r="H4735">
            <v>99121.2</v>
          </cell>
          <cell r="I4735">
            <v>0</v>
          </cell>
          <cell r="J4735">
            <v>99121.2</v>
          </cell>
          <cell r="K4735">
            <v>15631</v>
          </cell>
        </row>
        <row r="4736">
          <cell r="F4736">
            <v>318474.90000000002</v>
          </cell>
          <cell r="G4736">
            <v>0</v>
          </cell>
          <cell r="H4736">
            <v>318474.90000000002</v>
          </cell>
          <cell r="I4736">
            <v>0</v>
          </cell>
          <cell r="J4736">
            <v>318474.90000000002</v>
          </cell>
          <cell r="K4736">
            <v>47931</v>
          </cell>
        </row>
        <row r="4737">
          <cell r="F4737">
            <v>92839.92</v>
          </cell>
          <cell r="G4737">
            <v>0</v>
          </cell>
          <cell r="H4737">
            <v>92839.92</v>
          </cell>
          <cell r="I4737">
            <v>0</v>
          </cell>
          <cell r="J4737">
            <v>92839.92</v>
          </cell>
          <cell r="K4737">
            <v>12498</v>
          </cell>
        </row>
        <row r="4738">
          <cell r="F4738">
            <v>5369.25</v>
          </cell>
          <cell r="G4738">
            <v>0</v>
          </cell>
          <cell r="H4738">
            <v>5369.25</v>
          </cell>
          <cell r="I4738">
            <v>0</v>
          </cell>
          <cell r="J4738">
            <v>5369.25</v>
          </cell>
          <cell r="K4738">
            <v>1326</v>
          </cell>
        </row>
        <row r="4739">
          <cell r="F4739">
            <v>60233.68</v>
          </cell>
          <cell r="G4739">
            <v>0</v>
          </cell>
          <cell r="H4739">
            <v>60233.68</v>
          </cell>
          <cell r="I4739">
            <v>0</v>
          </cell>
          <cell r="J4739">
            <v>60233.68</v>
          </cell>
          <cell r="K4739">
            <v>8441</v>
          </cell>
        </row>
        <row r="4740">
          <cell r="F4740">
            <v>4096.7</v>
          </cell>
          <cell r="G4740">
            <v>0</v>
          </cell>
          <cell r="H4740">
            <v>4096.7</v>
          </cell>
          <cell r="I4740">
            <v>0</v>
          </cell>
          <cell r="J4740">
            <v>4096.7</v>
          </cell>
          <cell r="K4740">
            <v>442</v>
          </cell>
        </row>
        <row r="4741">
          <cell r="F4741">
            <v>37962.42</v>
          </cell>
          <cell r="G4741">
            <v>0</v>
          </cell>
          <cell r="H4741">
            <v>37962.42</v>
          </cell>
          <cell r="I4741">
            <v>0</v>
          </cell>
          <cell r="J4741">
            <v>37962.42</v>
          </cell>
          <cell r="K4741">
            <v>8962</v>
          </cell>
        </row>
        <row r="4742">
          <cell r="F4742">
            <v>5204.53</v>
          </cell>
          <cell r="G4742">
            <v>0</v>
          </cell>
          <cell r="H4742">
            <v>5204.53</v>
          </cell>
          <cell r="I4742">
            <v>0</v>
          </cell>
          <cell r="J4742">
            <v>5204.53</v>
          </cell>
          <cell r="K4742">
            <v>502</v>
          </cell>
        </row>
        <row r="4743">
          <cell r="F4743">
            <v>4184.8999999999996</v>
          </cell>
          <cell r="G4743">
            <v>0</v>
          </cell>
          <cell r="H4743">
            <v>4184.8999999999996</v>
          </cell>
          <cell r="I4743">
            <v>0</v>
          </cell>
          <cell r="J4743">
            <v>4184.8999999999996</v>
          </cell>
          <cell r="K4743">
            <v>823</v>
          </cell>
        </row>
        <row r="4744">
          <cell r="F4744">
            <v>3</v>
          </cell>
          <cell r="G4744">
            <v>0</v>
          </cell>
          <cell r="H4744">
            <v>3</v>
          </cell>
          <cell r="I4744">
            <v>0</v>
          </cell>
          <cell r="J4744">
            <v>3</v>
          </cell>
          <cell r="K4744">
            <v>0</v>
          </cell>
        </row>
        <row r="4745">
          <cell r="F4745">
            <v>7688.82</v>
          </cell>
          <cell r="G4745">
            <v>0</v>
          </cell>
          <cell r="H4745">
            <v>7688.82</v>
          </cell>
          <cell r="I4745">
            <v>0</v>
          </cell>
          <cell r="J4745">
            <v>7688.82</v>
          </cell>
          <cell r="K4745">
            <v>1904</v>
          </cell>
        </row>
        <row r="4746">
          <cell r="F4746">
            <v>32000</v>
          </cell>
          <cell r="G4746">
            <v>0</v>
          </cell>
          <cell r="H4746">
            <v>32000</v>
          </cell>
          <cell r="I4746">
            <v>0</v>
          </cell>
          <cell r="J4746">
            <v>32000</v>
          </cell>
          <cell r="K4746">
            <v>0</v>
          </cell>
        </row>
        <row r="4747">
          <cell r="F4747">
            <v>0</v>
          </cell>
          <cell r="G4747">
            <v>0</v>
          </cell>
          <cell r="H4747">
            <v>0</v>
          </cell>
          <cell r="I4747">
            <v>0</v>
          </cell>
          <cell r="J4747">
            <v>0</v>
          </cell>
          <cell r="K4747">
            <v>24760</v>
          </cell>
        </row>
        <row r="4748">
          <cell r="F4748">
            <v>-683</v>
          </cell>
          <cell r="G4748">
            <v>0</v>
          </cell>
          <cell r="H4748">
            <v>-683</v>
          </cell>
          <cell r="I4748">
            <v>0</v>
          </cell>
          <cell r="J4748">
            <v>-683</v>
          </cell>
          <cell r="K4748">
            <v>4295</v>
          </cell>
        </row>
        <row r="4749">
          <cell r="F4749">
            <v>85759.9</v>
          </cell>
          <cell r="G4749">
            <v>0</v>
          </cell>
          <cell r="H4749">
            <v>85759.9</v>
          </cell>
          <cell r="I4749">
            <v>0</v>
          </cell>
          <cell r="J4749">
            <v>85759.9</v>
          </cell>
          <cell r="K4749">
            <v>0</v>
          </cell>
        </row>
        <row r="4750">
          <cell r="F4750">
            <v>3300</v>
          </cell>
          <cell r="G4750">
            <v>0</v>
          </cell>
          <cell r="H4750">
            <v>3300</v>
          </cell>
          <cell r="I4750">
            <v>0</v>
          </cell>
          <cell r="J4750">
            <v>3300</v>
          </cell>
          <cell r="K4750">
            <v>0</v>
          </cell>
        </row>
        <row r="4751">
          <cell r="F4751">
            <v>9225.4</v>
          </cell>
          <cell r="G4751">
            <v>0</v>
          </cell>
          <cell r="H4751">
            <v>9225.4</v>
          </cell>
          <cell r="I4751">
            <v>0</v>
          </cell>
          <cell r="J4751">
            <v>9225.4</v>
          </cell>
          <cell r="K4751">
            <v>1542</v>
          </cell>
        </row>
        <row r="4752">
          <cell r="F4752">
            <v>522.29999999999995</v>
          </cell>
          <cell r="G4752">
            <v>0</v>
          </cell>
          <cell r="H4752">
            <v>522.29999999999995</v>
          </cell>
          <cell r="I4752">
            <v>0</v>
          </cell>
          <cell r="J4752">
            <v>522.29999999999995</v>
          </cell>
          <cell r="K4752">
            <v>0</v>
          </cell>
        </row>
        <row r="4753">
          <cell r="F4753">
            <v>2428.63</v>
          </cell>
          <cell r="G4753">
            <v>0</v>
          </cell>
          <cell r="H4753">
            <v>2428.63</v>
          </cell>
          <cell r="I4753">
            <v>0</v>
          </cell>
          <cell r="J4753">
            <v>2428.63</v>
          </cell>
          <cell r="K4753">
            <v>38</v>
          </cell>
        </row>
        <row r="4754">
          <cell r="F4754">
            <v>9149.4</v>
          </cell>
          <cell r="G4754">
            <v>0</v>
          </cell>
          <cell r="H4754">
            <v>9149.4</v>
          </cell>
          <cell r="I4754">
            <v>0</v>
          </cell>
          <cell r="J4754">
            <v>9149.4</v>
          </cell>
          <cell r="K4754">
            <v>0</v>
          </cell>
        </row>
        <row r="4755">
          <cell r="F4755">
            <v>26681.040000000001</v>
          </cell>
          <cell r="G4755">
            <v>0</v>
          </cell>
          <cell r="H4755">
            <v>26681.040000000001</v>
          </cell>
          <cell r="I4755">
            <v>0</v>
          </cell>
          <cell r="J4755">
            <v>26681.040000000001</v>
          </cell>
          <cell r="K4755">
            <v>6912</v>
          </cell>
        </row>
        <row r="4756">
          <cell r="F4756">
            <v>7815.27</v>
          </cell>
          <cell r="G4756">
            <v>0</v>
          </cell>
          <cell r="H4756">
            <v>7815.27</v>
          </cell>
          <cell r="I4756">
            <v>0</v>
          </cell>
          <cell r="J4756">
            <v>7815.27</v>
          </cell>
          <cell r="K4756">
            <v>0</v>
          </cell>
        </row>
        <row r="4757">
          <cell r="F4757">
            <v>328759.45</v>
          </cell>
          <cell r="G4757">
            <v>0</v>
          </cell>
          <cell r="H4757">
            <v>328759.45</v>
          </cell>
          <cell r="I4757">
            <v>0</v>
          </cell>
          <cell r="J4757">
            <v>328759.45</v>
          </cell>
          <cell r="K4757">
            <v>77991</v>
          </cell>
        </row>
        <row r="4758">
          <cell r="F4758">
            <v>160117.92000000001</v>
          </cell>
          <cell r="G4758">
            <v>0</v>
          </cell>
          <cell r="H4758">
            <v>160117.92000000001</v>
          </cell>
          <cell r="I4758">
            <v>0</v>
          </cell>
          <cell r="J4758">
            <v>160117.92000000001</v>
          </cell>
          <cell r="K4758">
            <v>38499</v>
          </cell>
        </row>
        <row r="4759">
          <cell r="F4759">
            <v>20759.37</v>
          </cell>
          <cell r="G4759">
            <v>0</v>
          </cell>
          <cell r="H4759">
            <v>20759.37</v>
          </cell>
          <cell r="I4759">
            <v>0</v>
          </cell>
          <cell r="J4759">
            <v>20759.37</v>
          </cell>
          <cell r="K4759">
            <v>2543</v>
          </cell>
        </row>
        <row r="4760">
          <cell r="F4760">
            <v>4321.12</v>
          </cell>
          <cell r="G4760">
            <v>0</v>
          </cell>
          <cell r="H4760">
            <v>4321.12</v>
          </cell>
          <cell r="I4760">
            <v>0</v>
          </cell>
          <cell r="J4760">
            <v>4321.12</v>
          </cell>
          <cell r="K4760">
            <v>0</v>
          </cell>
        </row>
        <row r="4761">
          <cell r="F4761">
            <v>2285.25</v>
          </cell>
          <cell r="G4761">
            <v>0</v>
          </cell>
          <cell r="H4761">
            <v>2285.25</v>
          </cell>
          <cell r="I4761">
            <v>0</v>
          </cell>
          <cell r="J4761">
            <v>2285.25</v>
          </cell>
          <cell r="K4761">
            <v>0</v>
          </cell>
        </row>
        <row r="4762">
          <cell r="F4762">
            <v>3751</v>
          </cell>
          <cell r="G4762">
            <v>0</v>
          </cell>
          <cell r="H4762">
            <v>3751</v>
          </cell>
          <cell r="I4762">
            <v>0</v>
          </cell>
          <cell r="J4762">
            <v>3751</v>
          </cell>
          <cell r="K4762">
            <v>3</v>
          </cell>
        </row>
        <row r="4763">
          <cell r="F4763">
            <v>0</v>
          </cell>
          <cell r="G4763">
            <v>0</v>
          </cell>
          <cell r="H4763">
            <v>0</v>
          </cell>
          <cell r="I4763">
            <v>0</v>
          </cell>
          <cell r="J4763">
            <v>0</v>
          </cell>
          <cell r="K4763">
            <v>9406</v>
          </cell>
        </row>
        <row r="4764">
          <cell r="F4764">
            <v>19793.3</v>
          </cell>
          <cell r="G4764">
            <v>0</v>
          </cell>
          <cell r="H4764">
            <v>19793.3</v>
          </cell>
          <cell r="I4764">
            <v>0</v>
          </cell>
          <cell r="J4764">
            <v>19793.3</v>
          </cell>
          <cell r="K4764">
            <v>6034</v>
          </cell>
        </row>
        <row r="4765">
          <cell r="F4765">
            <v>2321.7600000000002</v>
          </cell>
          <cell r="G4765">
            <v>0</v>
          </cell>
          <cell r="H4765">
            <v>2321.7600000000002</v>
          </cell>
          <cell r="I4765">
            <v>0</v>
          </cell>
          <cell r="J4765">
            <v>2321.7600000000002</v>
          </cell>
          <cell r="K4765">
            <v>0</v>
          </cell>
        </row>
        <row r="4766">
          <cell r="F4766">
            <v>345.1</v>
          </cell>
          <cell r="G4766">
            <v>0</v>
          </cell>
          <cell r="H4766">
            <v>345.1</v>
          </cell>
          <cell r="I4766">
            <v>0</v>
          </cell>
          <cell r="J4766">
            <v>345.1</v>
          </cell>
          <cell r="K4766">
            <v>0</v>
          </cell>
        </row>
        <row r="4767">
          <cell r="F4767">
            <v>1959</v>
          </cell>
          <cell r="G4767">
            <v>0</v>
          </cell>
          <cell r="H4767">
            <v>1959</v>
          </cell>
          <cell r="I4767">
            <v>0</v>
          </cell>
          <cell r="J4767">
            <v>1959</v>
          </cell>
          <cell r="K4767">
            <v>0</v>
          </cell>
        </row>
        <row r="4768">
          <cell r="F4768">
            <v>18.899999999999999</v>
          </cell>
          <cell r="G4768">
            <v>0</v>
          </cell>
          <cell r="H4768">
            <v>18.899999999999999</v>
          </cell>
          <cell r="I4768">
            <v>0</v>
          </cell>
          <cell r="J4768">
            <v>18.899999999999999</v>
          </cell>
          <cell r="K4768">
            <v>85</v>
          </cell>
        </row>
        <row r="4769">
          <cell r="F4769">
            <v>161.58000000000001</v>
          </cell>
          <cell r="G4769">
            <v>0</v>
          </cell>
          <cell r="H4769">
            <v>161.58000000000001</v>
          </cell>
          <cell r="I4769">
            <v>0</v>
          </cell>
          <cell r="J4769">
            <v>161.58000000000001</v>
          </cell>
          <cell r="K4769">
            <v>120</v>
          </cell>
        </row>
        <row r="4770">
          <cell r="F4770">
            <v>830.6</v>
          </cell>
          <cell r="G4770">
            <v>0</v>
          </cell>
          <cell r="H4770">
            <v>830.6</v>
          </cell>
          <cell r="I4770">
            <v>0</v>
          </cell>
          <cell r="J4770">
            <v>830.6</v>
          </cell>
          <cell r="K4770">
            <v>1077</v>
          </cell>
        </row>
        <row r="4771">
          <cell r="F4771">
            <v>15820.2</v>
          </cell>
          <cell r="G4771">
            <v>0</v>
          </cell>
          <cell r="H4771">
            <v>15820.2</v>
          </cell>
          <cell r="I4771">
            <v>0</v>
          </cell>
          <cell r="J4771">
            <v>15820.2</v>
          </cell>
          <cell r="K4771">
            <v>7749</v>
          </cell>
        </row>
        <row r="4772">
          <cell r="F4772">
            <v>70854.94</v>
          </cell>
          <cell r="G4772">
            <v>0</v>
          </cell>
          <cell r="H4772">
            <v>70854.94</v>
          </cell>
          <cell r="I4772">
            <v>0</v>
          </cell>
          <cell r="J4772">
            <v>70854.94</v>
          </cell>
          <cell r="K4772">
            <v>22759</v>
          </cell>
        </row>
        <row r="4773">
          <cell r="F4773">
            <v>400.9</v>
          </cell>
          <cell r="G4773">
            <v>0</v>
          </cell>
          <cell r="H4773">
            <v>400.9</v>
          </cell>
          <cell r="I4773">
            <v>0</v>
          </cell>
          <cell r="J4773">
            <v>400.9</v>
          </cell>
          <cell r="K4773">
            <v>22</v>
          </cell>
        </row>
        <row r="4774">
          <cell r="F4774">
            <v>34.33</v>
          </cell>
          <cell r="G4774">
            <v>0</v>
          </cell>
          <cell r="H4774">
            <v>34.33</v>
          </cell>
          <cell r="I4774">
            <v>0</v>
          </cell>
          <cell r="J4774">
            <v>34.33</v>
          </cell>
          <cell r="K4774">
            <v>0</v>
          </cell>
        </row>
        <row r="4775">
          <cell r="F4775">
            <v>3521.65</v>
          </cell>
          <cell r="G4775">
            <v>0</v>
          </cell>
          <cell r="H4775">
            <v>3521.65</v>
          </cell>
          <cell r="I4775">
            <v>0</v>
          </cell>
          <cell r="J4775">
            <v>3521.65</v>
          </cell>
          <cell r="K4775">
            <v>0</v>
          </cell>
        </row>
        <row r="4776">
          <cell r="F4776">
            <v>3135.74</v>
          </cell>
          <cell r="G4776">
            <v>0</v>
          </cell>
          <cell r="H4776">
            <v>3135.74</v>
          </cell>
          <cell r="I4776">
            <v>0</v>
          </cell>
          <cell r="J4776">
            <v>3135.74</v>
          </cell>
          <cell r="K4776">
            <v>362</v>
          </cell>
        </row>
        <row r="4777">
          <cell r="F4777">
            <v>987.57</v>
          </cell>
          <cell r="G4777">
            <v>0</v>
          </cell>
          <cell r="H4777">
            <v>987.57</v>
          </cell>
          <cell r="I4777">
            <v>0</v>
          </cell>
          <cell r="J4777">
            <v>987.57</v>
          </cell>
          <cell r="K4777">
            <v>183</v>
          </cell>
        </row>
        <row r="4778">
          <cell r="F4778">
            <v>2648.33</v>
          </cell>
          <cell r="G4778">
            <v>0</v>
          </cell>
          <cell r="H4778">
            <v>2648.33</v>
          </cell>
          <cell r="I4778">
            <v>0</v>
          </cell>
          <cell r="J4778">
            <v>2648.33</v>
          </cell>
          <cell r="K4778">
            <v>267</v>
          </cell>
        </row>
        <row r="4779">
          <cell r="F4779">
            <v>2841.83</v>
          </cell>
          <cell r="G4779">
            <v>0</v>
          </cell>
          <cell r="H4779">
            <v>2841.83</v>
          </cell>
          <cell r="I4779">
            <v>0</v>
          </cell>
          <cell r="J4779">
            <v>2841.83</v>
          </cell>
          <cell r="K4779">
            <v>0</v>
          </cell>
        </row>
        <row r="4780">
          <cell r="F4780">
            <v>520.29999999999995</v>
          </cell>
          <cell r="G4780">
            <v>0</v>
          </cell>
          <cell r="H4780">
            <v>520.29999999999995</v>
          </cell>
          <cell r="I4780">
            <v>0</v>
          </cell>
          <cell r="J4780">
            <v>520.29999999999995</v>
          </cell>
          <cell r="K4780">
            <v>0</v>
          </cell>
        </row>
        <row r="4781">
          <cell r="F4781">
            <v>31589.24</v>
          </cell>
          <cell r="G4781">
            <v>0</v>
          </cell>
          <cell r="H4781">
            <v>31589.24</v>
          </cell>
          <cell r="I4781">
            <v>0</v>
          </cell>
          <cell r="J4781">
            <v>31589.24</v>
          </cell>
          <cell r="K4781">
            <v>685</v>
          </cell>
        </row>
        <row r="4782">
          <cell r="F4782">
            <v>245813.85</v>
          </cell>
          <cell r="G4782">
            <v>0</v>
          </cell>
          <cell r="H4782">
            <v>245813.85</v>
          </cell>
          <cell r="I4782">
            <v>0</v>
          </cell>
          <cell r="J4782">
            <v>245813.85</v>
          </cell>
          <cell r="K4782">
            <v>55300</v>
          </cell>
        </row>
        <row r="4783">
          <cell r="F4783">
            <v>3670.53</v>
          </cell>
          <cell r="G4783">
            <v>0</v>
          </cell>
          <cell r="H4783">
            <v>3670.53</v>
          </cell>
          <cell r="I4783">
            <v>0</v>
          </cell>
          <cell r="J4783">
            <v>3670.53</v>
          </cell>
          <cell r="K4783">
            <v>608</v>
          </cell>
        </row>
        <row r="4784">
          <cell r="F4784">
            <v>683963.2</v>
          </cell>
          <cell r="G4784">
            <v>0</v>
          </cell>
          <cell r="H4784">
            <v>683963.2</v>
          </cell>
          <cell r="I4784">
            <v>0</v>
          </cell>
          <cell r="J4784">
            <v>683963.2</v>
          </cell>
          <cell r="K4784">
            <v>272173</v>
          </cell>
        </row>
        <row r="4785">
          <cell r="F4785">
            <v>287247.8</v>
          </cell>
          <cell r="G4785">
            <v>0</v>
          </cell>
          <cell r="H4785">
            <v>287247.8</v>
          </cell>
          <cell r="I4785">
            <v>0</v>
          </cell>
          <cell r="J4785">
            <v>287247.8</v>
          </cell>
          <cell r="K4785">
            <v>49459</v>
          </cell>
        </row>
        <row r="4786">
          <cell r="F4786">
            <v>369761.95</v>
          </cell>
          <cell r="G4786">
            <v>0</v>
          </cell>
          <cell r="H4786">
            <v>369761.95</v>
          </cell>
          <cell r="I4786">
            <v>0</v>
          </cell>
          <cell r="J4786">
            <v>369761.95</v>
          </cell>
          <cell r="K4786">
            <v>320029</v>
          </cell>
        </row>
        <row r="4787">
          <cell r="F4787">
            <v>225903.78</v>
          </cell>
          <cell r="G4787">
            <v>0</v>
          </cell>
          <cell r="H4787">
            <v>225903.78</v>
          </cell>
          <cell r="I4787">
            <v>0</v>
          </cell>
          <cell r="J4787">
            <v>225903.78</v>
          </cell>
          <cell r="K4787">
            <v>74196</v>
          </cell>
        </row>
        <row r="4788">
          <cell r="F4788">
            <v>137946.41</v>
          </cell>
          <cell r="G4788">
            <v>0</v>
          </cell>
          <cell r="H4788">
            <v>137946.41</v>
          </cell>
          <cell r="I4788">
            <v>0</v>
          </cell>
          <cell r="J4788">
            <v>137946.41</v>
          </cell>
          <cell r="K4788">
            <v>42948</v>
          </cell>
        </row>
        <row r="4789">
          <cell r="F4789">
            <v>2347376.0699999998</v>
          </cell>
          <cell r="G4789">
            <v>0</v>
          </cell>
          <cell r="H4789">
            <v>2347376.0699999998</v>
          </cell>
          <cell r="I4789">
            <v>0</v>
          </cell>
          <cell r="J4789">
            <v>2347376.0699999998</v>
          </cell>
          <cell r="K4789">
            <v>687422</v>
          </cell>
        </row>
        <row r="4790">
          <cell r="F4790">
            <v>37517.94</v>
          </cell>
          <cell r="G4790">
            <v>0</v>
          </cell>
          <cell r="H4790">
            <v>37517.94</v>
          </cell>
          <cell r="I4790">
            <v>0</v>
          </cell>
          <cell r="J4790">
            <v>37517.94</v>
          </cell>
          <cell r="K4790">
            <v>10401</v>
          </cell>
        </row>
        <row r="4791">
          <cell r="F4791">
            <v>437085.15</v>
          </cell>
          <cell r="G4791">
            <v>0</v>
          </cell>
          <cell r="H4791">
            <v>437085.15</v>
          </cell>
          <cell r="I4791">
            <v>0</v>
          </cell>
          <cell r="J4791">
            <v>437085.15</v>
          </cell>
          <cell r="K4791">
            <v>170140</v>
          </cell>
        </row>
        <row r="4792">
          <cell r="F4792">
            <v>77574.490000000005</v>
          </cell>
          <cell r="G4792">
            <v>0</v>
          </cell>
          <cell r="H4792">
            <v>77574.490000000005</v>
          </cell>
          <cell r="I4792">
            <v>0</v>
          </cell>
          <cell r="J4792">
            <v>77574.490000000005</v>
          </cell>
          <cell r="K4792">
            <v>25875</v>
          </cell>
        </row>
        <row r="4793">
          <cell r="F4793">
            <v>421200</v>
          </cell>
          <cell r="G4793">
            <v>0</v>
          </cell>
          <cell r="H4793">
            <v>421200</v>
          </cell>
          <cell r="I4793">
            <v>0</v>
          </cell>
          <cell r="J4793">
            <v>421200</v>
          </cell>
          <cell r="K4793">
            <v>140400</v>
          </cell>
        </row>
        <row r="4794">
          <cell r="F4794">
            <v>286886.15999999997</v>
          </cell>
          <cell r="G4794">
            <v>0</v>
          </cell>
          <cell r="H4794">
            <v>286886.15999999997</v>
          </cell>
          <cell r="I4794">
            <v>0</v>
          </cell>
          <cell r="J4794">
            <v>286886.15999999997</v>
          </cell>
          <cell r="K4794">
            <v>85681</v>
          </cell>
        </row>
        <row r="4795">
          <cell r="F4795">
            <v>599542.56999999995</v>
          </cell>
          <cell r="G4795">
            <v>0</v>
          </cell>
          <cell r="H4795">
            <v>599542.56999999995</v>
          </cell>
          <cell r="I4795">
            <v>0</v>
          </cell>
          <cell r="J4795">
            <v>599542.56999999995</v>
          </cell>
          <cell r="K4795">
            <v>0</v>
          </cell>
        </row>
        <row r="4796">
          <cell r="F4796">
            <v>3591.18</v>
          </cell>
          <cell r="G4796">
            <v>0</v>
          </cell>
          <cell r="H4796">
            <v>3591.18</v>
          </cell>
          <cell r="I4796">
            <v>0</v>
          </cell>
          <cell r="J4796">
            <v>3591.18</v>
          </cell>
          <cell r="K4796">
            <v>0</v>
          </cell>
        </row>
        <row r="4797">
          <cell r="F4797">
            <v>243065.51</v>
          </cell>
          <cell r="G4797">
            <v>0</v>
          </cell>
          <cell r="H4797">
            <v>243065.51</v>
          </cell>
          <cell r="I4797">
            <v>0</v>
          </cell>
          <cell r="J4797">
            <v>243065.51</v>
          </cell>
          <cell r="K4797">
            <v>62249</v>
          </cell>
        </row>
        <row r="4798">
          <cell r="F4798">
            <v>48826.99</v>
          </cell>
          <cell r="G4798">
            <v>0</v>
          </cell>
          <cell r="H4798">
            <v>48826.99</v>
          </cell>
          <cell r="I4798">
            <v>0</v>
          </cell>
          <cell r="J4798">
            <v>48826.99</v>
          </cell>
          <cell r="K4798">
            <v>16045</v>
          </cell>
        </row>
        <row r="4799">
          <cell r="F4799">
            <v>33792.81</v>
          </cell>
          <cell r="G4799">
            <v>0</v>
          </cell>
          <cell r="H4799">
            <v>33792.81</v>
          </cell>
          <cell r="I4799">
            <v>0</v>
          </cell>
          <cell r="J4799">
            <v>33792.81</v>
          </cell>
          <cell r="K4799">
            <v>7428</v>
          </cell>
        </row>
        <row r="4800">
          <cell r="F4800">
            <v>235793.98</v>
          </cell>
          <cell r="G4800">
            <v>0</v>
          </cell>
          <cell r="H4800">
            <v>235793.98</v>
          </cell>
          <cell r="I4800">
            <v>0</v>
          </cell>
          <cell r="J4800">
            <v>235793.98</v>
          </cell>
          <cell r="K4800">
            <v>52868</v>
          </cell>
        </row>
        <row r="4801">
          <cell r="F4801">
            <v>275748.71999999997</v>
          </cell>
          <cell r="G4801">
            <v>0</v>
          </cell>
          <cell r="H4801">
            <v>275748.71999999997</v>
          </cell>
          <cell r="I4801">
            <v>0</v>
          </cell>
          <cell r="J4801">
            <v>275748.71999999997</v>
          </cell>
          <cell r="K4801">
            <v>76181</v>
          </cell>
        </row>
        <row r="4802">
          <cell r="F4802">
            <v>11653.8</v>
          </cell>
          <cell r="G4802">
            <v>0</v>
          </cell>
          <cell r="H4802">
            <v>11653.8</v>
          </cell>
          <cell r="I4802">
            <v>0</v>
          </cell>
          <cell r="J4802">
            <v>11653.8</v>
          </cell>
          <cell r="K4802">
            <v>3998</v>
          </cell>
        </row>
        <row r="4803">
          <cell r="F4803">
            <v>225804.31</v>
          </cell>
          <cell r="G4803">
            <v>0</v>
          </cell>
          <cell r="H4803">
            <v>225804.31</v>
          </cell>
          <cell r="I4803">
            <v>0</v>
          </cell>
          <cell r="J4803">
            <v>225804.31</v>
          </cell>
          <cell r="K4803">
            <v>69905</v>
          </cell>
        </row>
        <row r="4804">
          <cell r="F4804">
            <v>41493.71</v>
          </cell>
          <cell r="G4804">
            <v>0</v>
          </cell>
          <cell r="H4804">
            <v>41493.71</v>
          </cell>
          <cell r="I4804">
            <v>0</v>
          </cell>
          <cell r="J4804">
            <v>41493.71</v>
          </cell>
          <cell r="K4804">
            <v>11830</v>
          </cell>
        </row>
        <row r="4805">
          <cell r="F4805">
            <v>289891.71000000002</v>
          </cell>
          <cell r="G4805">
            <v>0</v>
          </cell>
          <cell r="H4805">
            <v>289891.71000000002</v>
          </cell>
          <cell r="I4805">
            <v>0</v>
          </cell>
          <cell r="J4805">
            <v>289891.71000000002</v>
          </cell>
          <cell r="K4805">
            <v>0</v>
          </cell>
        </row>
        <row r="4806">
          <cell r="F4806">
            <v>837</v>
          </cell>
          <cell r="G4806">
            <v>0</v>
          </cell>
          <cell r="H4806">
            <v>837</v>
          </cell>
          <cell r="I4806">
            <v>0</v>
          </cell>
          <cell r="J4806">
            <v>837</v>
          </cell>
          <cell r="K4806">
            <v>0</v>
          </cell>
        </row>
        <row r="4807">
          <cell r="F4807">
            <v>33755.86</v>
          </cell>
          <cell r="G4807">
            <v>0</v>
          </cell>
          <cell r="H4807">
            <v>33755.86</v>
          </cell>
          <cell r="I4807">
            <v>0</v>
          </cell>
          <cell r="J4807">
            <v>33755.86</v>
          </cell>
          <cell r="K4807">
            <v>0</v>
          </cell>
        </row>
        <row r="4808">
          <cell r="F4808">
            <v>222455.79</v>
          </cell>
          <cell r="G4808">
            <v>0</v>
          </cell>
          <cell r="H4808">
            <v>222455.79</v>
          </cell>
          <cell r="I4808">
            <v>0</v>
          </cell>
          <cell r="J4808">
            <v>222455.79</v>
          </cell>
          <cell r="K4808">
            <v>54379</v>
          </cell>
        </row>
        <row r="4809">
          <cell r="F4809">
            <v>104.98</v>
          </cell>
          <cell r="G4809">
            <v>0</v>
          </cell>
          <cell r="H4809">
            <v>104.98</v>
          </cell>
          <cell r="I4809">
            <v>0</v>
          </cell>
          <cell r="J4809">
            <v>104.98</v>
          </cell>
          <cell r="K4809">
            <v>0</v>
          </cell>
        </row>
        <row r="4810">
          <cell r="F4810">
            <v>352910.94</v>
          </cell>
          <cell r="G4810">
            <v>0</v>
          </cell>
          <cell r="H4810">
            <v>352910.94</v>
          </cell>
          <cell r="I4810">
            <v>0</v>
          </cell>
          <cell r="J4810">
            <v>352910.94</v>
          </cell>
          <cell r="K4810">
            <v>152749</v>
          </cell>
        </row>
        <row r="4811">
          <cell r="F4811">
            <v>13892.65</v>
          </cell>
          <cell r="G4811">
            <v>0</v>
          </cell>
          <cell r="H4811">
            <v>13892.65</v>
          </cell>
          <cell r="I4811">
            <v>0</v>
          </cell>
          <cell r="J4811">
            <v>13892.65</v>
          </cell>
          <cell r="K4811">
            <v>794</v>
          </cell>
        </row>
        <row r="4812">
          <cell r="F4812">
            <v>21721.18</v>
          </cell>
          <cell r="G4812">
            <v>0</v>
          </cell>
          <cell r="H4812">
            <v>21721.18</v>
          </cell>
          <cell r="I4812">
            <v>0</v>
          </cell>
          <cell r="J4812">
            <v>21721.18</v>
          </cell>
          <cell r="K4812">
            <v>603</v>
          </cell>
        </row>
        <row r="4813">
          <cell r="F4813">
            <v>493.73</v>
          </cell>
          <cell r="G4813">
            <v>0</v>
          </cell>
          <cell r="H4813">
            <v>493.73</v>
          </cell>
          <cell r="I4813">
            <v>0</v>
          </cell>
          <cell r="J4813">
            <v>493.73</v>
          </cell>
          <cell r="K4813">
            <v>1554</v>
          </cell>
        </row>
        <row r="4814">
          <cell r="F4814">
            <v>53305.79</v>
          </cell>
          <cell r="G4814">
            <v>0</v>
          </cell>
          <cell r="H4814">
            <v>53305.79</v>
          </cell>
          <cell r="I4814">
            <v>0</v>
          </cell>
          <cell r="J4814">
            <v>53305.79</v>
          </cell>
          <cell r="K4814">
            <v>68250</v>
          </cell>
        </row>
        <row r="4815">
          <cell r="F4815">
            <v>148379.88</v>
          </cell>
          <cell r="G4815">
            <v>0</v>
          </cell>
          <cell r="H4815">
            <v>148379.88</v>
          </cell>
          <cell r="I4815">
            <v>0</v>
          </cell>
          <cell r="J4815">
            <v>148379.88</v>
          </cell>
          <cell r="K4815">
            <v>12529</v>
          </cell>
        </row>
        <row r="4816">
          <cell r="F4816">
            <v>3922.68</v>
          </cell>
          <cell r="G4816">
            <v>0</v>
          </cell>
          <cell r="H4816">
            <v>3922.68</v>
          </cell>
          <cell r="I4816">
            <v>0</v>
          </cell>
          <cell r="J4816">
            <v>3922.68</v>
          </cell>
          <cell r="K4816">
            <v>1280</v>
          </cell>
        </row>
        <row r="4817">
          <cell r="F4817">
            <v>261.70999999999998</v>
          </cell>
          <cell r="G4817">
            <v>0</v>
          </cell>
          <cell r="H4817">
            <v>261.70999999999998</v>
          </cell>
          <cell r="I4817">
            <v>0</v>
          </cell>
          <cell r="J4817">
            <v>261.70999999999998</v>
          </cell>
          <cell r="K4817">
            <v>7</v>
          </cell>
        </row>
        <row r="4818">
          <cell r="F4818">
            <v>0</v>
          </cell>
          <cell r="G4818">
            <v>0</v>
          </cell>
          <cell r="H4818">
            <v>0</v>
          </cell>
          <cell r="I4818">
            <v>0</v>
          </cell>
          <cell r="J4818">
            <v>0</v>
          </cell>
          <cell r="K4818">
            <v>2</v>
          </cell>
        </row>
        <row r="4819">
          <cell r="F4819">
            <v>144.97</v>
          </cell>
          <cell r="G4819">
            <v>0</v>
          </cell>
          <cell r="H4819">
            <v>144.97</v>
          </cell>
          <cell r="I4819">
            <v>0</v>
          </cell>
          <cell r="J4819">
            <v>144.97</v>
          </cell>
          <cell r="K4819">
            <v>0</v>
          </cell>
        </row>
        <row r="4820">
          <cell r="F4820">
            <v>75178.73</v>
          </cell>
          <cell r="G4820">
            <v>0</v>
          </cell>
          <cell r="H4820">
            <v>75178.73</v>
          </cell>
          <cell r="I4820">
            <v>0</v>
          </cell>
          <cell r="J4820">
            <v>75178.73</v>
          </cell>
          <cell r="K4820">
            <v>0</v>
          </cell>
        </row>
        <row r="4821">
          <cell r="F4821">
            <v>15776.3</v>
          </cell>
          <cell r="G4821">
            <v>0</v>
          </cell>
          <cell r="H4821">
            <v>15776.3</v>
          </cell>
          <cell r="I4821">
            <v>0</v>
          </cell>
          <cell r="J4821">
            <v>15776.3</v>
          </cell>
          <cell r="K4821">
            <v>1637</v>
          </cell>
        </row>
        <row r="4822">
          <cell r="F4822">
            <v>24972.25</v>
          </cell>
          <cell r="G4822">
            <v>0</v>
          </cell>
          <cell r="H4822">
            <v>24972.25</v>
          </cell>
          <cell r="I4822">
            <v>0</v>
          </cell>
          <cell r="J4822">
            <v>24972.25</v>
          </cell>
          <cell r="K4822">
            <v>2003</v>
          </cell>
        </row>
        <row r="4823">
          <cell r="F4823">
            <v>17322</v>
          </cell>
          <cell r="G4823">
            <v>0</v>
          </cell>
          <cell r="H4823">
            <v>17322</v>
          </cell>
          <cell r="I4823">
            <v>0</v>
          </cell>
          <cell r="J4823">
            <v>17322</v>
          </cell>
          <cell r="K4823">
            <v>1484</v>
          </cell>
        </row>
        <row r="4824">
          <cell r="F4824">
            <v>49472.39</v>
          </cell>
          <cell r="G4824">
            <v>0</v>
          </cell>
          <cell r="H4824">
            <v>49472.39</v>
          </cell>
          <cell r="I4824">
            <v>0</v>
          </cell>
          <cell r="J4824">
            <v>49472.39</v>
          </cell>
          <cell r="K4824">
            <v>4552</v>
          </cell>
        </row>
        <row r="4825">
          <cell r="F4825">
            <v>12247.25</v>
          </cell>
          <cell r="G4825">
            <v>0</v>
          </cell>
          <cell r="H4825">
            <v>12247.25</v>
          </cell>
          <cell r="I4825">
            <v>0</v>
          </cell>
          <cell r="J4825">
            <v>12247.25</v>
          </cell>
          <cell r="K4825">
            <v>529</v>
          </cell>
        </row>
        <row r="4826">
          <cell r="F4826">
            <v>698.77</v>
          </cell>
          <cell r="G4826">
            <v>0</v>
          </cell>
          <cell r="H4826">
            <v>698.77</v>
          </cell>
          <cell r="I4826">
            <v>0</v>
          </cell>
          <cell r="J4826">
            <v>698.77</v>
          </cell>
          <cell r="K4826">
            <v>54</v>
          </cell>
        </row>
        <row r="4827">
          <cell r="F4827">
            <v>9046.08</v>
          </cell>
          <cell r="G4827">
            <v>0</v>
          </cell>
          <cell r="H4827">
            <v>9046.08</v>
          </cell>
          <cell r="I4827">
            <v>0</v>
          </cell>
          <cell r="J4827">
            <v>9046.08</v>
          </cell>
          <cell r="K4827">
            <v>1231</v>
          </cell>
        </row>
        <row r="4828">
          <cell r="F4828">
            <v>4841.6899999999996</v>
          </cell>
          <cell r="G4828">
            <v>0</v>
          </cell>
          <cell r="H4828">
            <v>4841.6899999999996</v>
          </cell>
          <cell r="I4828">
            <v>0</v>
          </cell>
          <cell r="J4828">
            <v>4841.6899999999996</v>
          </cell>
          <cell r="K4828">
            <v>947</v>
          </cell>
        </row>
        <row r="4829">
          <cell r="F4829">
            <v>4717.54</v>
          </cell>
          <cell r="G4829">
            <v>0</v>
          </cell>
          <cell r="H4829">
            <v>4717.54</v>
          </cell>
          <cell r="I4829">
            <v>0</v>
          </cell>
          <cell r="J4829">
            <v>4717.54</v>
          </cell>
          <cell r="K4829">
            <v>0</v>
          </cell>
        </row>
        <row r="4830">
          <cell r="F4830">
            <v>862.51</v>
          </cell>
          <cell r="G4830">
            <v>0</v>
          </cell>
          <cell r="H4830">
            <v>862.51</v>
          </cell>
          <cell r="I4830">
            <v>0</v>
          </cell>
          <cell r="J4830">
            <v>862.51</v>
          </cell>
          <cell r="K4830">
            <v>72</v>
          </cell>
        </row>
        <row r="4831">
          <cell r="F4831">
            <v>491.89</v>
          </cell>
          <cell r="G4831">
            <v>0</v>
          </cell>
          <cell r="H4831">
            <v>491.89</v>
          </cell>
          <cell r="I4831">
            <v>0</v>
          </cell>
          <cell r="J4831">
            <v>491.89</v>
          </cell>
          <cell r="K4831">
            <v>27</v>
          </cell>
        </row>
        <row r="4832">
          <cell r="F4832">
            <v>11152</v>
          </cell>
          <cell r="G4832">
            <v>0</v>
          </cell>
          <cell r="H4832">
            <v>11152</v>
          </cell>
          <cell r="I4832">
            <v>0</v>
          </cell>
          <cell r="J4832">
            <v>11152</v>
          </cell>
          <cell r="K4832">
            <v>0</v>
          </cell>
        </row>
        <row r="4833">
          <cell r="F4833">
            <v>5942.67</v>
          </cell>
          <cell r="G4833">
            <v>0</v>
          </cell>
          <cell r="H4833">
            <v>5942.67</v>
          </cell>
          <cell r="I4833">
            <v>0</v>
          </cell>
          <cell r="J4833">
            <v>5942.67</v>
          </cell>
          <cell r="K4833">
            <v>-42</v>
          </cell>
        </row>
        <row r="4834">
          <cell r="F4834">
            <v>410</v>
          </cell>
          <cell r="G4834">
            <v>0</v>
          </cell>
          <cell r="H4834">
            <v>410</v>
          </cell>
          <cell r="I4834">
            <v>0</v>
          </cell>
          <cell r="J4834">
            <v>410</v>
          </cell>
          <cell r="K4834">
            <v>0</v>
          </cell>
        </row>
        <row r="4835">
          <cell r="F4835">
            <v>300</v>
          </cell>
          <cell r="G4835">
            <v>0</v>
          </cell>
          <cell r="H4835">
            <v>300</v>
          </cell>
          <cell r="I4835">
            <v>0</v>
          </cell>
          <cell r="J4835">
            <v>300</v>
          </cell>
          <cell r="K4835">
            <v>0</v>
          </cell>
        </row>
        <row r="4836">
          <cell r="F4836">
            <v>810</v>
          </cell>
          <cell r="G4836">
            <v>0</v>
          </cell>
          <cell r="H4836">
            <v>810</v>
          </cell>
          <cell r="I4836">
            <v>0</v>
          </cell>
          <cell r="J4836">
            <v>810</v>
          </cell>
          <cell r="K4836">
            <v>0</v>
          </cell>
        </row>
        <row r="4837">
          <cell r="F4837">
            <v>1302</v>
          </cell>
          <cell r="G4837">
            <v>0</v>
          </cell>
          <cell r="H4837">
            <v>1302</v>
          </cell>
          <cell r="I4837">
            <v>0</v>
          </cell>
          <cell r="J4837">
            <v>1302</v>
          </cell>
          <cell r="K4837">
            <v>0</v>
          </cell>
        </row>
        <row r="4838">
          <cell r="F4838">
            <v>11359.68</v>
          </cell>
          <cell r="G4838">
            <v>0</v>
          </cell>
          <cell r="H4838">
            <v>11359.68</v>
          </cell>
          <cell r="I4838">
            <v>0</v>
          </cell>
          <cell r="J4838">
            <v>11359.68</v>
          </cell>
          <cell r="K4838">
            <v>3745</v>
          </cell>
        </row>
        <row r="4839">
          <cell r="F4839">
            <v>110</v>
          </cell>
          <cell r="G4839">
            <v>0</v>
          </cell>
          <cell r="H4839">
            <v>110</v>
          </cell>
          <cell r="I4839">
            <v>0</v>
          </cell>
          <cell r="J4839">
            <v>110</v>
          </cell>
          <cell r="K4839">
            <v>0</v>
          </cell>
        </row>
        <row r="4840">
          <cell r="F4840">
            <v>9348.32</v>
          </cell>
          <cell r="G4840">
            <v>0</v>
          </cell>
          <cell r="H4840">
            <v>9348.32</v>
          </cell>
          <cell r="I4840">
            <v>0</v>
          </cell>
          <cell r="J4840">
            <v>9348.32</v>
          </cell>
          <cell r="K4840">
            <v>0</v>
          </cell>
        </row>
        <row r="4841">
          <cell r="F4841">
            <v>6144.33</v>
          </cell>
          <cell r="G4841">
            <v>0</v>
          </cell>
          <cell r="H4841">
            <v>6144.33</v>
          </cell>
          <cell r="I4841">
            <v>0</v>
          </cell>
          <cell r="J4841">
            <v>6144.33</v>
          </cell>
          <cell r="K4841">
            <v>0</v>
          </cell>
        </row>
        <row r="4842">
          <cell r="F4842">
            <v>991</v>
          </cell>
          <cell r="G4842">
            <v>0</v>
          </cell>
          <cell r="H4842">
            <v>991</v>
          </cell>
          <cell r="I4842">
            <v>0</v>
          </cell>
          <cell r="J4842">
            <v>991</v>
          </cell>
          <cell r="K4842">
            <v>0</v>
          </cell>
        </row>
        <row r="4843">
          <cell r="F4843">
            <v>439.18</v>
          </cell>
          <cell r="G4843">
            <v>0</v>
          </cell>
          <cell r="H4843">
            <v>439.18</v>
          </cell>
          <cell r="I4843">
            <v>0</v>
          </cell>
          <cell r="J4843">
            <v>439.18</v>
          </cell>
          <cell r="K4843">
            <v>0</v>
          </cell>
        </row>
        <row r="4844">
          <cell r="F4844">
            <v>2742.47</v>
          </cell>
          <cell r="G4844">
            <v>0</v>
          </cell>
          <cell r="H4844">
            <v>2742.47</v>
          </cell>
          <cell r="I4844">
            <v>0</v>
          </cell>
          <cell r="J4844">
            <v>2742.47</v>
          </cell>
          <cell r="K4844">
            <v>0</v>
          </cell>
        </row>
        <row r="4845">
          <cell r="F4845">
            <v>912.19</v>
          </cell>
          <cell r="G4845">
            <v>0</v>
          </cell>
          <cell r="H4845">
            <v>912.19</v>
          </cell>
          <cell r="I4845">
            <v>0</v>
          </cell>
          <cell r="J4845">
            <v>912.19</v>
          </cell>
          <cell r="K4845">
            <v>0</v>
          </cell>
        </row>
        <row r="4846">
          <cell r="F4846">
            <v>261.27</v>
          </cell>
          <cell r="G4846">
            <v>0</v>
          </cell>
          <cell r="H4846">
            <v>261.27</v>
          </cell>
          <cell r="I4846">
            <v>0</v>
          </cell>
          <cell r="J4846">
            <v>261.27</v>
          </cell>
          <cell r="K4846">
            <v>0</v>
          </cell>
        </row>
        <row r="4847">
          <cell r="F4847">
            <v>2975.44</v>
          </cell>
          <cell r="G4847">
            <v>0</v>
          </cell>
          <cell r="H4847">
            <v>2975.44</v>
          </cell>
          <cell r="I4847">
            <v>0</v>
          </cell>
          <cell r="J4847">
            <v>2975.44</v>
          </cell>
          <cell r="K4847">
            <v>0</v>
          </cell>
        </row>
        <row r="4848">
          <cell r="F4848">
            <v>2629.99</v>
          </cell>
          <cell r="G4848">
            <v>0</v>
          </cell>
          <cell r="H4848">
            <v>2629.99</v>
          </cell>
          <cell r="I4848">
            <v>0</v>
          </cell>
          <cell r="J4848">
            <v>2629.99</v>
          </cell>
          <cell r="K4848">
            <v>0</v>
          </cell>
        </row>
        <row r="4849">
          <cell r="F4849">
            <v>10067.200000000001</v>
          </cell>
          <cell r="G4849">
            <v>0</v>
          </cell>
          <cell r="H4849">
            <v>10067.200000000001</v>
          </cell>
          <cell r="I4849">
            <v>0</v>
          </cell>
          <cell r="J4849">
            <v>10067.200000000001</v>
          </cell>
          <cell r="K4849">
            <v>0</v>
          </cell>
        </row>
        <row r="4850">
          <cell r="F4850">
            <v>2383.9499999999998</v>
          </cell>
          <cell r="G4850">
            <v>0</v>
          </cell>
          <cell r="H4850">
            <v>2383.9499999999998</v>
          </cell>
          <cell r="I4850">
            <v>0</v>
          </cell>
          <cell r="J4850">
            <v>2383.9499999999998</v>
          </cell>
          <cell r="K4850">
            <v>0</v>
          </cell>
        </row>
        <row r="4851">
          <cell r="F4851">
            <v>4602.18</v>
          </cell>
          <cell r="G4851">
            <v>0</v>
          </cell>
          <cell r="H4851">
            <v>4602.18</v>
          </cell>
          <cell r="I4851">
            <v>0</v>
          </cell>
          <cell r="J4851">
            <v>4602.18</v>
          </cell>
          <cell r="K4851">
            <v>286</v>
          </cell>
        </row>
        <row r="4852">
          <cell r="F4852">
            <v>30.62</v>
          </cell>
          <cell r="G4852">
            <v>0</v>
          </cell>
          <cell r="H4852">
            <v>30.62</v>
          </cell>
          <cell r="I4852">
            <v>0</v>
          </cell>
          <cell r="J4852">
            <v>30.62</v>
          </cell>
          <cell r="K4852">
            <v>0</v>
          </cell>
        </row>
        <row r="4853">
          <cell r="F4853">
            <v>2938</v>
          </cell>
          <cell r="G4853">
            <v>0</v>
          </cell>
          <cell r="H4853">
            <v>2938</v>
          </cell>
          <cell r="I4853">
            <v>0</v>
          </cell>
          <cell r="J4853">
            <v>2938</v>
          </cell>
          <cell r="K4853">
            <v>0</v>
          </cell>
        </row>
        <row r="4854">
          <cell r="F4854">
            <v>2754.34</v>
          </cell>
          <cell r="G4854">
            <v>0</v>
          </cell>
          <cell r="H4854">
            <v>2754.34</v>
          </cell>
          <cell r="I4854">
            <v>0</v>
          </cell>
          <cell r="J4854">
            <v>2754.34</v>
          </cell>
          <cell r="K4854">
            <v>1613</v>
          </cell>
        </row>
        <row r="4855">
          <cell r="F4855">
            <v>117.5</v>
          </cell>
          <cell r="G4855">
            <v>0</v>
          </cell>
          <cell r="H4855">
            <v>117.5</v>
          </cell>
          <cell r="I4855">
            <v>0</v>
          </cell>
          <cell r="J4855">
            <v>117.5</v>
          </cell>
          <cell r="K4855">
            <v>0</v>
          </cell>
        </row>
        <row r="4856">
          <cell r="F4856">
            <v>1452.3</v>
          </cell>
          <cell r="G4856">
            <v>0</v>
          </cell>
          <cell r="H4856">
            <v>1452.3</v>
          </cell>
          <cell r="I4856">
            <v>0</v>
          </cell>
          <cell r="J4856">
            <v>1452.3</v>
          </cell>
          <cell r="K4856">
            <v>27</v>
          </cell>
        </row>
        <row r="4857">
          <cell r="F4857">
            <v>4688.55</v>
          </cell>
          <cell r="G4857">
            <v>0</v>
          </cell>
          <cell r="H4857">
            <v>4688.55</v>
          </cell>
          <cell r="I4857">
            <v>0</v>
          </cell>
          <cell r="J4857">
            <v>4688.55</v>
          </cell>
          <cell r="K4857">
            <v>0</v>
          </cell>
        </row>
        <row r="4858">
          <cell r="F4858">
            <v>0</v>
          </cell>
          <cell r="G4858">
            <v>0</v>
          </cell>
          <cell r="H4858">
            <v>0</v>
          </cell>
          <cell r="I4858">
            <v>0</v>
          </cell>
          <cell r="J4858">
            <v>0</v>
          </cell>
          <cell r="K4858">
            <v>599</v>
          </cell>
        </row>
        <row r="4859">
          <cell r="F4859">
            <v>2119.39</v>
          </cell>
          <cell r="G4859">
            <v>0</v>
          </cell>
          <cell r="H4859">
            <v>2119.39</v>
          </cell>
          <cell r="I4859">
            <v>0</v>
          </cell>
          <cell r="J4859">
            <v>2119.39</v>
          </cell>
          <cell r="K4859">
            <v>0</v>
          </cell>
        </row>
        <row r="4860">
          <cell r="F4860">
            <v>15351.18</v>
          </cell>
          <cell r="G4860">
            <v>0</v>
          </cell>
          <cell r="H4860">
            <v>15351.18</v>
          </cell>
          <cell r="I4860">
            <v>0</v>
          </cell>
          <cell r="J4860">
            <v>15351.18</v>
          </cell>
          <cell r="K4860">
            <v>4137</v>
          </cell>
        </row>
        <row r="4861">
          <cell r="F4861">
            <v>414.33</v>
          </cell>
          <cell r="G4861">
            <v>0</v>
          </cell>
          <cell r="H4861">
            <v>414.33</v>
          </cell>
          <cell r="I4861">
            <v>0</v>
          </cell>
          <cell r="J4861">
            <v>414.33</v>
          </cell>
          <cell r="K4861">
            <v>0</v>
          </cell>
        </row>
        <row r="4862">
          <cell r="F4862">
            <v>5224.1400000000003</v>
          </cell>
          <cell r="G4862">
            <v>0</v>
          </cell>
          <cell r="H4862">
            <v>5224.1400000000003</v>
          </cell>
          <cell r="I4862">
            <v>0</v>
          </cell>
          <cell r="J4862">
            <v>5224.1400000000003</v>
          </cell>
          <cell r="K4862">
            <v>1704</v>
          </cell>
        </row>
        <row r="4863">
          <cell r="F4863">
            <v>48322.58</v>
          </cell>
          <cell r="G4863">
            <v>0</v>
          </cell>
          <cell r="H4863">
            <v>48322.58</v>
          </cell>
          <cell r="I4863">
            <v>0</v>
          </cell>
          <cell r="J4863">
            <v>48322.58</v>
          </cell>
          <cell r="K4863">
            <v>0</v>
          </cell>
        </row>
        <row r="4864">
          <cell r="F4864">
            <v>21901.34</v>
          </cell>
          <cell r="G4864">
            <v>0</v>
          </cell>
          <cell r="H4864">
            <v>21901.34</v>
          </cell>
          <cell r="I4864">
            <v>0</v>
          </cell>
          <cell r="J4864">
            <v>21901.34</v>
          </cell>
          <cell r="K4864">
            <v>0</v>
          </cell>
        </row>
        <row r="4865">
          <cell r="F4865">
            <v>132</v>
          </cell>
          <cell r="G4865">
            <v>0</v>
          </cell>
          <cell r="H4865">
            <v>132</v>
          </cell>
          <cell r="I4865">
            <v>0</v>
          </cell>
          <cell r="J4865">
            <v>132</v>
          </cell>
          <cell r="K4865">
            <v>0</v>
          </cell>
        </row>
        <row r="4866">
          <cell r="F4866">
            <v>991.96</v>
          </cell>
          <cell r="G4866">
            <v>0</v>
          </cell>
          <cell r="H4866">
            <v>991.96</v>
          </cell>
          <cell r="I4866">
            <v>0</v>
          </cell>
          <cell r="J4866">
            <v>991.96</v>
          </cell>
          <cell r="K4866">
            <v>0</v>
          </cell>
        </row>
        <row r="4867">
          <cell r="F4867">
            <v>342.72</v>
          </cell>
          <cell r="G4867">
            <v>0</v>
          </cell>
          <cell r="H4867">
            <v>342.72</v>
          </cell>
          <cell r="I4867">
            <v>0</v>
          </cell>
          <cell r="J4867">
            <v>342.72</v>
          </cell>
          <cell r="K4867">
            <v>0</v>
          </cell>
        </row>
        <row r="4868">
          <cell r="F4868">
            <v>39.17</v>
          </cell>
          <cell r="G4868">
            <v>0</v>
          </cell>
          <cell r="H4868">
            <v>39.17</v>
          </cell>
          <cell r="I4868">
            <v>0</v>
          </cell>
          <cell r="J4868">
            <v>39.17</v>
          </cell>
          <cell r="K4868">
            <v>0</v>
          </cell>
        </row>
        <row r="4869">
          <cell r="F4869">
            <v>300</v>
          </cell>
          <cell r="G4869">
            <v>0</v>
          </cell>
          <cell r="H4869">
            <v>300</v>
          </cell>
          <cell r="I4869">
            <v>0</v>
          </cell>
          <cell r="J4869">
            <v>300</v>
          </cell>
          <cell r="K4869">
            <v>0</v>
          </cell>
        </row>
        <row r="4870">
          <cell r="F4870">
            <v>2.5</v>
          </cell>
          <cell r="G4870">
            <v>0</v>
          </cell>
          <cell r="H4870">
            <v>2.5</v>
          </cell>
          <cell r="I4870">
            <v>0</v>
          </cell>
          <cell r="J4870">
            <v>2.5</v>
          </cell>
          <cell r="K4870">
            <v>0</v>
          </cell>
        </row>
        <row r="4871">
          <cell r="F4871">
            <v>19894.34</v>
          </cell>
          <cell r="G4871">
            <v>0</v>
          </cell>
          <cell r="H4871">
            <v>19894.34</v>
          </cell>
          <cell r="I4871">
            <v>0</v>
          </cell>
          <cell r="J4871">
            <v>19894.34</v>
          </cell>
          <cell r="K4871">
            <v>0</v>
          </cell>
        </row>
        <row r="4872">
          <cell r="F4872">
            <v>0</v>
          </cell>
          <cell r="G4872">
            <v>0</v>
          </cell>
          <cell r="H4872">
            <v>0</v>
          </cell>
          <cell r="I4872">
            <v>0</v>
          </cell>
          <cell r="J4872">
            <v>0</v>
          </cell>
          <cell r="K4872">
            <v>21</v>
          </cell>
        </row>
        <row r="4873">
          <cell r="F4873">
            <v>0</v>
          </cell>
          <cell r="G4873">
            <v>0</v>
          </cell>
          <cell r="H4873">
            <v>0</v>
          </cell>
          <cell r="I4873">
            <v>0</v>
          </cell>
          <cell r="J4873">
            <v>0</v>
          </cell>
          <cell r="K4873">
            <v>89473</v>
          </cell>
        </row>
        <row r="4874">
          <cell r="F4874">
            <v>0</v>
          </cell>
          <cell r="G4874">
            <v>0</v>
          </cell>
          <cell r="H4874">
            <v>0</v>
          </cell>
          <cell r="I4874">
            <v>0</v>
          </cell>
          <cell r="J4874">
            <v>0</v>
          </cell>
          <cell r="K4874">
            <v>524033</v>
          </cell>
        </row>
        <row r="4875">
          <cell r="F4875">
            <v>0</v>
          </cell>
          <cell r="G4875">
            <v>0</v>
          </cell>
          <cell r="H4875">
            <v>0</v>
          </cell>
          <cell r="I4875">
            <v>0</v>
          </cell>
          <cell r="J4875">
            <v>0</v>
          </cell>
          <cell r="K4875">
            <v>49463</v>
          </cell>
        </row>
        <row r="4876">
          <cell r="F4876">
            <v>0</v>
          </cell>
          <cell r="G4876">
            <v>0</v>
          </cell>
          <cell r="H4876">
            <v>0</v>
          </cell>
          <cell r="I4876">
            <v>0</v>
          </cell>
          <cell r="J4876">
            <v>0</v>
          </cell>
          <cell r="K4876">
            <v>3765828</v>
          </cell>
        </row>
        <row r="4877">
          <cell r="F4877">
            <v>0</v>
          </cell>
          <cell r="G4877">
            <v>0</v>
          </cell>
          <cell r="H4877">
            <v>0</v>
          </cell>
          <cell r="I4877">
            <v>0</v>
          </cell>
          <cell r="J4877">
            <v>0</v>
          </cell>
          <cell r="K4877">
            <v>50612</v>
          </cell>
        </row>
        <row r="4878">
          <cell r="F4878">
            <v>0</v>
          </cell>
          <cell r="G4878">
            <v>0</v>
          </cell>
          <cell r="H4878">
            <v>0</v>
          </cell>
          <cell r="I4878">
            <v>0</v>
          </cell>
          <cell r="J4878">
            <v>0</v>
          </cell>
          <cell r="K4878">
            <v>22794</v>
          </cell>
        </row>
        <row r="4879">
          <cell r="F4879">
            <v>0</v>
          </cell>
          <cell r="G4879">
            <v>0</v>
          </cell>
          <cell r="H4879">
            <v>0</v>
          </cell>
          <cell r="I4879">
            <v>0</v>
          </cell>
          <cell r="J4879">
            <v>0</v>
          </cell>
          <cell r="K4879">
            <v>67987</v>
          </cell>
        </row>
        <row r="4880">
          <cell r="F4880">
            <v>0</v>
          </cell>
          <cell r="G4880">
            <v>0</v>
          </cell>
          <cell r="H4880">
            <v>0</v>
          </cell>
          <cell r="I4880">
            <v>0</v>
          </cell>
          <cell r="J4880">
            <v>0</v>
          </cell>
          <cell r="K4880">
            <v>20304</v>
          </cell>
        </row>
        <row r="4881">
          <cell r="F4881">
            <v>0</v>
          </cell>
          <cell r="G4881">
            <v>0</v>
          </cell>
          <cell r="H4881">
            <v>0</v>
          </cell>
          <cell r="I4881">
            <v>0</v>
          </cell>
          <cell r="J4881">
            <v>0</v>
          </cell>
          <cell r="K4881">
            <v>8981</v>
          </cell>
        </row>
        <row r="4882">
          <cell r="F4882">
            <v>0</v>
          </cell>
          <cell r="G4882">
            <v>0</v>
          </cell>
          <cell r="H4882">
            <v>0</v>
          </cell>
          <cell r="I4882">
            <v>0</v>
          </cell>
          <cell r="J4882">
            <v>0</v>
          </cell>
          <cell r="K4882">
            <v>965</v>
          </cell>
        </row>
        <row r="4883">
          <cell r="F4883">
            <v>0</v>
          </cell>
          <cell r="G4883">
            <v>0</v>
          </cell>
          <cell r="H4883">
            <v>0</v>
          </cell>
          <cell r="I4883">
            <v>0</v>
          </cell>
          <cell r="J4883">
            <v>0</v>
          </cell>
          <cell r="K4883">
            <v>77875</v>
          </cell>
        </row>
        <row r="4884">
          <cell r="F4884">
            <v>0</v>
          </cell>
          <cell r="G4884">
            <v>0</v>
          </cell>
          <cell r="H4884">
            <v>0</v>
          </cell>
          <cell r="I4884">
            <v>0</v>
          </cell>
          <cell r="J4884">
            <v>0</v>
          </cell>
          <cell r="K4884">
            <v>14938</v>
          </cell>
        </row>
        <row r="4885">
          <cell r="F4885">
            <v>0</v>
          </cell>
          <cell r="G4885">
            <v>0</v>
          </cell>
          <cell r="H4885">
            <v>0</v>
          </cell>
          <cell r="I4885">
            <v>0</v>
          </cell>
          <cell r="J4885">
            <v>0</v>
          </cell>
          <cell r="K4885">
            <v>-512</v>
          </cell>
        </row>
        <row r="4886">
          <cell r="F4886">
            <v>0</v>
          </cell>
          <cell r="G4886">
            <v>0</v>
          </cell>
          <cell r="H4886">
            <v>0</v>
          </cell>
          <cell r="I4886">
            <v>0</v>
          </cell>
          <cell r="J4886">
            <v>0</v>
          </cell>
          <cell r="K4886">
            <v>3510</v>
          </cell>
        </row>
        <row r="4887">
          <cell r="F4887">
            <v>0</v>
          </cell>
          <cell r="G4887">
            <v>0</v>
          </cell>
          <cell r="H4887">
            <v>0</v>
          </cell>
          <cell r="I4887">
            <v>0</v>
          </cell>
          <cell r="J4887">
            <v>0</v>
          </cell>
          <cell r="K4887">
            <v>65116</v>
          </cell>
        </row>
        <row r="4888">
          <cell r="F4888">
            <v>0</v>
          </cell>
          <cell r="G4888">
            <v>0</v>
          </cell>
          <cell r="H4888">
            <v>0</v>
          </cell>
          <cell r="I4888">
            <v>0</v>
          </cell>
          <cell r="J4888">
            <v>0</v>
          </cell>
          <cell r="K4888">
            <v>42576</v>
          </cell>
        </row>
        <row r="4889">
          <cell r="F4889">
            <v>0</v>
          </cell>
          <cell r="G4889">
            <v>0</v>
          </cell>
          <cell r="H4889">
            <v>0</v>
          </cell>
          <cell r="I4889">
            <v>0</v>
          </cell>
          <cell r="J4889">
            <v>0</v>
          </cell>
          <cell r="K4889">
            <v>9252</v>
          </cell>
        </row>
        <row r="4890">
          <cell r="F4890">
            <v>0</v>
          </cell>
          <cell r="G4890">
            <v>0</v>
          </cell>
          <cell r="H4890">
            <v>0</v>
          </cell>
          <cell r="I4890">
            <v>0</v>
          </cell>
          <cell r="J4890">
            <v>0</v>
          </cell>
          <cell r="K4890">
            <v>5700</v>
          </cell>
        </row>
        <row r="4891">
          <cell r="F4891">
            <v>0</v>
          </cell>
          <cell r="G4891">
            <v>0</v>
          </cell>
          <cell r="H4891">
            <v>0</v>
          </cell>
          <cell r="I4891">
            <v>0</v>
          </cell>
          <cell r="J4891">
            <v>0</v>
          </cell>
          <cell r="K4891">
            <v>42330</v>
          </cell>
        </row>
        <row r="4892">
          <cell r="F4892">
            <v>0</v>
          </cell>
          <cell r="G4892">
            <v>0</v>
          </cell>
          <cell r="H4892">
            <v>0</v>
          </cell>
          <cell r="I4892">
            <v>0</v>
          </cell>
          <cell r="J4892">
            <v>0</v>
          </cell>
          <cell r="K4892">
            <v>58267</v>
          </cell>
        </row>
        <row r="4893">
          <cell r="F4893">
            <v>0</v>
          </cell>
          <cell r="G4893">
            <v>0</v>
          </cell>
          <cell r="H4893">
            <v>0</v>
          </cell>
          <cell r="I4893">
            <v>0</v>
          </cell>
          <cell r="J4893">
            <v>0</v>
          </cell>
          <cell r="K4893">
            <v>29252</v>
          </cell>
        </row>
        <row r="4894">
          <cell r="F4894">
            <v>0</v>
          </cell>
          <cell r="G4894">
            <v>0</v>
          </cell>
          <cell r="H4894">
            <v>0</v>
          </cell>
          <cell r="I4894">
            <v>0</v>
          </cell>
          <cell r="J4894">
            <v>0</v>
          </cell>
          <cell r="K4894">
            <v>14144</v>
          </cell>
        </row>
        <row r="4895">
          <cell r="F4895">
            <v>0</v>
          </cell>
          <cell r="G4895">
            <v>0</v>
          </cell>
          <cell r="H4895">
            <v>0</v>
          </cell>
          <cell r="I4895">
            <v>0</v>
          </cell>
          <cell r="J4895">
            <v>0</v>
          </cell>
          <cell r="K4895">
            <v>384</v>
          </cell>
        </row>
        <row r="4896">
          <cell r="F4896">
            <v>0</v>
          </cell>
          <cell r="G4896">
            <v>0</v>
          </cell>
          <cell r="H4896">
            <v>0</v>
          </cell>
          <cell r="I4896">
            <v>0</v>
          </cell>
          <cell r="J4896">
            <v>0</v>
          </cell>
          <cell r="K4896">
            <v>36530</v>
          </cell>
        </row>
        <row r="4897">
          <cell r="F4897">
            <v>0</v>
          </cell>
          <cell r="G4897">
            <v>0</v>
          </cell>
          <cell r="H4897">
            <v>0</v>
          </cell>
          <cell r="I4897">
            <v>0</v>
          </cell>
          <cell r="J4897">
            <v>0</v>
          </cell>
          <cell r="K4897">
            <v>3600</v>
          </cell>
        </row>
        <row r="4898">
          <cell r="F4898">
            <v>0</v>
          </cell>
          <cell r="G4898">
            <v>0</v>
          </cell>
          <cell r="H4898">
            <v>0</v>
          </cell>
          <cell r="I4898">
            <v>0</v>
          </cell>
          <cell r="J4898">
            <v>0</v>
          </cell>
          <cell r="K4898">
            <v>357</v>
          </cell>
        </row>
        <row r="4899">
          <cell r="F4899">
            <v>0</v>
          </cell>
          <cell r="G4899">
            <v>0</v>
          </cell>
          <cell r="H4899">
            <v>0</v>
          </cell>
          <cell r="I4899">
            <v>0</v>
          </cell>
          <cell r="J4899">
            <v>0</v>
          </cell>
          <cell r="K4899">
            <v>2404</v>
          </cell>
        </row>
        <row r="4900">
          <cell r="F4900">
            <v>0</v>
          </cell>
          <cell r="G4900">
            <v>0</v>
          </cell>
          <cell r="H4900">
            <v>0</v>
          </cell>
          <cell r="I4900">
            <v>0</v>
          </cell>
          <cell r="J4900">
            <v>0</v>
          </cell>
          <cell r="K4900">
            <v>28845</v>
          </cell>
        </row>
        <row r="4901">
          <cell r="F4901">
            <v>0</v>
          </cell>
          <cell r="G4901">
            <v>0</v>
          </cell>
          <cell r="H4901">
            <v>0</v>
          </cell>
          <cell r="I4901">
            <v>0</v>
          </cell>
          <cell r="J4901">
            <v>0</v>
          </cell>
          <cell r="K4901">
            <v>29715</v>
          </cell>
        </row>
        <row r="4902">
          <cell r="F4902">
            <v>0</v>
          </cell>
          <cell r="G4902">
            <v>0</v>
          </cell>
          <cell r="H4902">
            <v>0</v>
          </cell>
          <cell r="I4902">
            <v>0</v>
          </cell>
          <cell r="J4902">
            <v>0</v>
          </cell>
          <cell r="K4902">
            <v>4733</v>
          </cell>
        </row>
        <row r="4903">
          <cell r="F4903">
            <v>0</v>
          </cell>
          <cell r="G4903">
            <v>0</v>
          </cell>
          <cell r="H4903">
            <v>0</v>
          </cell>
          <cell r="I4903">
            <v>0</v>
          </cell>
          <cell r="J4903">
            <v>0</v>
          </cell>
          <cell r="K4903">
            <v>152397</v>
          </cell>
        </row>
        <row r="4904">
          <cell r="F4904">
            <v>0</v>
          </cell>
          <cell r="G4904">
            <v>0</v>
          </cell>
          <cell r="H4904">
            <v>0</v>
          </cell>
          <cell r="I4904">
            <v>0</v>
          </cell>
          <cell r="J4904">
            <v>0</v>
          </cell>
          <cell r="K4904">
            <v>207460</v>
          </cell>
        </row>
        <row r="4905">
          <cell r="F4905">
            <v>0</v>
          </cell>
          <cell r="G4905">
            <v>0</v>
          </cell>
          <cell r="H4905">
            <v>0</v>
          </cell>
          <cell r="I4905">
            <v>0</v>
          </cell>
          <cell r="J4905">
            <v>0</v>
          </cell>
          <cell r="K4905">
            <v>200872</v>
          </cell>
        </row>
        <row r="4906">
          <cell r="F4906">
            <v>0</v>
          </cell>
          <cell r="G4906">
            <v>0</v>
          </cell>
          <cell r="H4906">
            <v>0</v>
          </cell>
          <cell r="I4906">
            <v>0</v>
          </cell>
          <cell r="J4906">
            <v>0</v>
          </cell>
          <cell r="K4906">
            <v>179663</v>
          </cell>
        </row>
        <row r="4907">
          <cell r="F4907">
            <v>0</v>
          </cell>
          <cell r="G4907">
            <v>0</v>
          </cell>
          <cell r="H4907">
            <v>0</v>
          </cell>
          <cell r="I4907">
            <v>0</v>
          </cell>
          <cell r="J4907">
            <v>0</v>
          </cell>
          <cell r="K4907">
            <v>47602</v>
          </cell>
        </row>
        <row r="4908">
          <cell r="F4908">
            <v>0</v>
          </cell>
          <cell r="G4908">
            <v>0</v>
          </cell>
          <cell r="H4908">
            <v>0</v>
          </cell>
          <cell r="I4908">
            <v>0</v>
          </cell>
          <cell r="J4908">
            <v>0</v>
          </cell>
          <cell r="K4908">
            <v>35199</v>
          </cell>
        </row>
        <row r="4909">
          <cell r="F4909">
            <v>0</v>
          </cell>
          <cell r="G4909">
            <v>0</v>
          </cell>
          <cell r="H4909">
            <v>0</v>
          </cell>
          <cell r="I4909">
            <v>0</v>
          </cell>
          <cell r="J4909">
            <v>0</v>
          </cell>
          <cell r="K4909">
            <v>11377</v>
          </cell>
        </row>
        <row r="4910">
          <cell r="F4910">
            <v>0</v>
          </cell>
          <cell r="G4910">
            <v>0</v>
          </cell>
          <cell r="H4910">
            <v>0</v>
          </cell>
          <cell r="I4910">
            <v>0</v>
          </cell>
          <cell r="J4910">
            <v>0</v>
          </cell>
          <cell r="K4910">
            <v>12023</v>
          </cell>
        </row>
        <row r="4911">
          <cell r="F4911">
            <v>0</v>
          </cell>
          <cell r="G4911">
            <v>0</v>
          </cell>
          <cell r="H4911">
            <v>0</v>
          </cell>
          <cell r="I4911">
            <v>0</v>
          </cell>
          <cell r="J4911">
            <v>0</v>
          </cell>
          <cell r="K4911">
            <v>1856513</v>
          </cell>
        </row>
        <row r="4912">
          <cell r="F4912">
            <v>0</v>
          </cell>
          <cell r="G4912">
            <v>0</v>
          </cell>
          <cell r="H4912">
            <v>0</v>
          </cell>
          <cell r="I4912">
            <v>0</v>
          </cell>
          <cell r="J4912">
            <v>0</v>
          </cell>
          <cell r="K4912">
            <v>1073748</v>
          </cell>
        </row>
        <row r="4913">
          <cell r="F4913">
            <v>0</v>
          </cell>
          <cell r="G4913">
            <v>0</v>
          </cell>
          <cell r="H4913">
            <v>0</v>
          </cell>
          <cell r="I4913">
            <v>0</v>
          </cell>
          <cell r="J4913">
            <v>0</v>
          </cell>
          <cell r="K4913">
            <v>846584</v>
          </cell>
        </row>
        <row r="4914">
          <cell r="F4914">
            <v>0</v>
          </cell>
          <cell r="G4914">
            <v>0</v>
          </cell>
          <cell r="H4914">
            <v>0</v>
          </cell>
          <cell r="I4914">
            <v>0</v>
          </cell>
          <cell r="J4914">
            <v>0</v>
          </cell>
          <cell r="K4914">
            <v>895358</v>
          </cell>
        </row>
        <row r="4915">
          <cell r="F4915">
            <v>0</v>
          </cell>
          <cell r="G4915">
            <v>0</v>
          </cell>
          <cell r="H4915">
            <v>0</v>
          </cell>
          <cell r="I4915">
            <v>0</v>
          </cell>
          <cell r="J4915">
            <v>0</v>
          </cell>
          <cell r="K4915">
            <v>185249</v>
          </cell>
        </row>
        <row r="4916">
          <cell r="F4916">
            <v>0</v>
          </cell>
          <cell r="G4916">
            <v>0</v>
          </cell>
          <cell r="H4916">
            <v>0</v>
          </cell>
          <cell r="I4916">
            <v>0</v>
          </cell>
          <cell r="J4916">
            <v>0</v>
          </cell>
          <cell r="K4916">
            <v>237101</v>
          </cell>
        </row>
        <row r="4917">
          <cell r="F4917">
            <v>0</v>
          </cell>
          <cell r="G4917">
            <v>0</v>
          </cell>
          <cell r="H4917">
            <v>0</v>
          </cell>
          <cell r="I4917">
            <v>0</v>
          </cell>
          <cell r="J4917">
            <v>0</v>
          </cell>
          <cell r="K4917">
            <v>145583</v>
          </cell>
        </row>
        <row r="4918">
          <cell r="F4918">
            <v>0</v>
          </cell>
          <cell r="G4918">
            <v>0</v>
          </cell>
          <cell r="H4918">
            <v>0</v>
          </cell>
          <cell r="I4918">
            <v>0</v>
          </cell>
          <cell r="J4918">
            <v>0</v>
          </cell>
          <cell r="K4918">
            <v>74906</v>
          </cell>
        </row>
        <row r="4919">
          <cell r="F4919">
            <v>0</v>
          </cell>
          <cell r="G4919">
            <v>0</v>
          </cell>
          <cell r="H4919">
            <v>0</v>
          </cell>
          <cell r="I4919">
            <v>0</v>
          </cell>
          <cell r="J4919">
            <v>0</v>
          </cell>
          <cell r="K4919">
            <v>34188</v>
          </cell>
        </row>
        <row r="4920">
          <cell r="F4920">
            <v>0</v>
          </cell>
          <cell r="G4920">
            <v>0</v>
          </cell>
          <cell r="H4920">
            <v>0</v>
          </cell>
          <cell r="I4920">
            <v>0</v>
          </cell>
          <cell r="J4920">
            <v>0</v>
          </cell>
          <cell r="K4920">
            <v>0</v>
          </cell>
        </row>
        <row r="4921">
          <cell r="F4921">
            <v>0</v>
          </cell>
          <cell r="G4921">
            <v>0</v>
          </cell>
          <cell r="H4921">
            <v>0</v>
          </cell>
          <cell r="I4921">
            <v>0</v>
          </cell>
          <cell r="J4921">
            <v>0</v>
          </cell>
          <cell r="K4921">
            <v>0</v>
          </cell>
        </row>
        <row r="4922">
          <cell r="F4922">
            <v>0</v>
          </cell>
          <cell r="G4922">
            <v>0</v>
          </cell>
          <cell r="H4922">
            <v>0</v>
          </cell>
          <cell r="I4922">
            <v>0</v>
          </cell>
          <cell r="J4922">
            <v>0</v>
          </cell>
          <cell r="K4922">
            <v>1300705</v>
          </cell>
        </row>
        <row r="4923">
          <cell r="F4923">
            <v>0</v>
          </cell>
          <cell r="G4923">
            <v>0</v>
          </cell>
          <cell r="H4923">
            <v>0</v>
          </cell>
          <cell r="I4923">
            <v>0</v>
          </cell>
          <cell r="J4923">
            <v>0</v>
          </cell>
          <cell r="K4923">
            <v>-1419339</v>
          </cell>
        </row>
        <row r="4924">
          <cell r="F4924">
            <v>0</v>
          </cell>
          <cell r="G4924">
            <v>0</v>
          </cell>
          <cell r="H4924">
            <v>0</v>
          </cell>
          <cell r="I4924">
            <v>0</v>
          </cell>
          <cell r="J4924">
            <v>0</v>
          </cell>
          <cell r="K4924">
            <v>0</v>
          </cell>
        </row>
        <row r="4925">
          <cell r="F4925">
            <v>0</v>
          </cell>
          <cell r="G4925">
            <v>0</v>
          </cell>
          <cell r="H4925">
            <v>0</v>
          </cell>
          <cell r="I4925">
            <v>0</v>
          </cell>
          <cell r="J4925">
            <v>0</v>
          </cell>
          <cell r="K4925">
            <v>0</v>
          </cell>
        </row>
        <row r="4926">
          <cell r="F4926">
            <v>0</v>
          </cell>
          <cell r="G4926">
            <v>0</v>
          </cell>
          <cell r="H4926">
            <v>0</v>
          </cell>
          <cell r="I4926">
            <v>0</v>
          </cell>
          <cell r="J4926">
            <v>0</v>
          </cell>
          <cell r="K4926">
            <v>473368</v>
          </cell>
        </row>
        <row r="4927">
          <cell r="F4927">
            <v>0</v>
          </cell>
          <cell r="G4927">
            <v>0</v>
          </cell>
          <cell r="H4927">
            <v>0</v>
          </cell>
          <cell r="I4927">
            <v>0</v>
          </cell>
          <cell r="J4927">
            <v>0</v>
          </cell>
          <cell r="K4927">
            <v>24036</v>
          </cell>
        </row>
        <row r="4928">
          <cell r="F4928">
            <v>0</v>
          </cell>
          <cell r="G4928">
            <v>0</v>
          </cell>
          <cell r="H4928">
            <v>0</v>
          </cell>
          <cell r="I4928">
            <v>0</v>
          </cell>
          <cell r="J4928">
            <v>0</v>
          </cell>
          <cell r="K4928">
            <v>53017</v>
          </cell>
        </row>
        <row r="4929">
          <cell r="F4929">
            <v>0</v>
          </cell>
          <cell r="G4929">
            <v>0</v>
          </cell>
          <cell r="H4929">
            <v>0</v>
          </cell>
          <cell r="I4929">
            <v>0</v>
          </cell>
          <cell r="J4929">
            <v>0</v>
          </cell>
          <cell r="K4929">
            <v>82333</v>
          </cell>
        </row>
        <row r="4930">
          <cell r="F4930">
            <v>0</v>
          </cell>
          <cell r="G4930">
            <v>0</v>
          </cell>
          <cell r="H4930">
            <v>0</v>
          </cell>
          <cell r="I4930">
            <v>0</v>
          </cell>
          <cell r="J4930">
            <v>0</v>
          </cell>
          <cell r="K4930">
            <v>405</v>
          </cell>
        </row>
        <row r="4931">
          <cell r="F4931">
            <v>0</v>
          </cell>
          <cell r="G4931">
            <v>0</v>
          </cell>
          <cell r="H4931">
            <v>0</v>
          </cell>
          <cell r="I4931">
            <v>0</v>
          </cell>
          <cell r="J4931">
            <v>0</v>
          </cell>
          <cell r="K4931">
            <v>61481</v>
          </cell>
        </row>
        <row r="4932">
          <cell r="F4932">
            <v>0</v>
          </cell>
          <cell r="G4932">
            <v>0</v>
          </cell>
          <cell r="H4932">
            <v>0</v>
          </cell>
          <cell r="I4932">
            <v>0</v>
          </cell>
          <cell r="J4932">
            <v>0</v>
          </cell>
          <cell r="K4932">
            <v>185843</v>
          </cell>
        </row>
        <row r="4933">
          <cell r="F4933">
            <v>0</v>
          </cell>
          <cell r="G4933">
            <v>0</v>
          </cell>
          <cell r="H4933">
            <v>0</v>
          </cell>
          <cell r="I4933">
            <v>0</v>
          </cell>
          <cell r="J4933">
            <v>0</v>
          </cell>
          <cell r="K4933">
            <v>5566</v>
          </cell>
        </row>
        <row r="4934">
          <cell r="F4934">
            <v>0</v>
          </cell>
          <cell r="G4934">
            <v>0</v>
          </cell>
          <cell r="H4934">
            <v>0</v>
          </cell>
          <cell r="I4934">
            <v>0</v>
          </cell>
          <cell r="J4934">
            <v>0</v>
          </cell>
          <cell r="K4934">
            <v>8034</v>
          </cell>
        </row>
        <row r="4935">
          <cell r="F4935">
            <v>0</v>
          </cell>
          <cell r="G4935">
            <v>0</v>
          </cell>
          <cell r="H4935">
            <v>0</v>
          </cell>
          <cell r="I4935">
            <v>0</v>
          </cell>
          <cell r="J4935">
            <v>0</v>
          </cell>
          <cell r="K4935">
            <v>151</v>
          </cell>
        </row>
        <row r="4936">
          <cell r="F4936">
            <v>0</v>
          </cell>
          <cell r="G4936">
            <v>0</v>
          </cell>
          <cell r="H4936">
            <v>0</v>
          </cell>
          <cell r="I4936">
            <v>0</v>
          </cell>
          <cell r="J4936">
            <v>0</v>
          </cell>
          <cell r="K4936">
            <v>9695</v>
          </cell>
        </row>
        <row r="4937">
          <cell r="F4937">
            <v>0</v>
          </cell>
          <cell r="G4937">
            <v>0</v>
          </cell>
          <cell r="H4937">
            <v>0</v>
          </cell>
          <cell r="I4937">
            <v>0</v>
          </cell>
          <cell r="J4937">
            <v>0</v>
          </cell>
          <cell r="K4937">
            <v>122004</v>
          </cell>
        </row>
        <row r="4938">
          <cell r="F4938">
            <v>0</v>
          </cell>
          <cell r="G4938">
            <v>0</v>
          </cell>
          <cell r="H4938">
            <v>0</v>
          </cell>
          <cell r="I4938">
            <v>0</v>
          </cell>
          <cell r="J4938">
            <v>0</v>
          </cell>
          <cell r="K4938">
            <v>257681</v>
          </cell>
        </row>
        <row r="4939">
          <cell r="F4939">
            <v>0</v>
          </cell>
          <cell r="G4939">
            <v>0</v>
          </cell>
          <cell r="H4939">
            <v>0</v>
          </cell>
          <cell r="I4939">
            <v>0</v>
          </cell>
          <cell r="J4939">
            <v>0</v>
          </cell>
          <cell r="K4939">
            <v>64</v>
          </cell>
        </row>
        <row r="4940">
          <cell r="F4940">
            <v>0</v>
          </cell>
          <cell r="G4940">
            <v>0</v>
          </cell>
          <cell r="H4940">
            <v>0</v>
          </cell>
          <cell r="I4940">
            <v>0</v>
          </cell>
          <cell r="J4940">
            <v>0</v>
          </cell>
          <cell r="K4940">
            <v>116</v>
          </cell>
        </row>
        <row r="4941">
          <cell r="F4941">
            <v>0</v>
          </cell>
          <cell r="G4941">
            <v>0</v>
          </cell>
          <cell r="H4941">
            <v>0</v>
          </cell>
          <cell r="I4941">
            <v>0</v>
          </cell>
          <cell r="J4941">
            <v>0</v>
          </cell>
          <cell r="K4941">
            <v>13908</v>
          </cell>
        </row>
        <row r="4942">
          <cell r="F4942">
            <v>0</v>
          </cell>
          <cell r="G4942">
            <v>0</v>
          </cell>
          <cell r="H4942">
            <v>0</v>
          </cell>
          <cell r="I4942">
            <v>0</v>
          </cell>
          <cell r="J4942">
            <v>0</v>
          </cell>
          <cell r="K4942">
            <v>110</v>
          </cell>
        </row>
        <row r="4943">
          <cell r="F4943">
            <v>0</v>
          </cell>
          <cell r="G4943">
            <v>0</v>
          </cell>
          <cell r="H4943">
            <v>0</v>
          </cell>
          <cell r="I4943">
            <v>0</v>
          </cell>
          <cell r="J4943">
            <v>0</v>
          </cell>
          <cell r="K4943">
            <v>183</v>
          </cell>
        </row>
        <row r="4944">
          <cell r="F4944">
            <v>0</v>
          </cell>
          <cell r="G4944">
            <v>0</v>
          </cell>
          <cell r="H4944">
            <v>0</v>
          </cell>
          <cell r="I4944">
            <v>0</v>
          </cell>
          <cell r="J4944">
            <v>0</v>
          </cell>
          <cell r="K4944">
            <v>27211</v>
          </cell>
        </row>
        <row r="4945">
          <cell r="F4945">
            <v>0</v>
          </cell>
          <cell r="G4945">
            <v>0</v>
          </cell>
          <cell r="H4945">
            <v>0</v>
          </cell>
          <cell r="I4945">
            <v>0</v>
          </cell>
          <cell r="J4945">
            <v>0</v>
          </cell>
          <cell r="K4945">
            <v>399</v>
          </cell>
        </row>
        <row r="4946">
          <cell r="F4946">
            <v>0</v>
          </cell>
          <cell r="G4946">
            <v>0</v>
          </cell>
          <cell r="H4946">
            <v>0</v>
          </cell>
          <cell r="I4946">
            <v>0</v>
          </cell>
          <cell r="J4946">
            <v>0</v>
          </cell>
          <cell r="K4946">
            <v>4</v>
          </cell>
        </row>
        <row r="4947">
          <cell r="F4947">
            <v>0</v>
          </cell>
          <cell r="G4947">
            <v>0</v>
          </cell>
          <cell r="H4947">
            <v>0</v>
          </cell>
          <cell r="I4947">
            <v>0</v>
          </cell>
          <cell r="J4947">
            <v>0</v>
          </cell>
          <cell r="K4947">
            <v>179</v>
          </cell>
        </row>
        <row r="4948">
          <cell r="F4948">
            <v>0</v>
          </cell>
          <cell r="G4948">
            <v>0</v>
          </cell>
          <cell r="H4948">
            <v>0</v>
          </cell>
          <cell r="I4948">
            <v>0</v>
          </cell>
          <cell r="J4948">
            <v>0</v>
          </cell>
          <cell r="K4948">
            <v>2590</v>
          </cell>
        </row>
        <row r="4949">
          <cell r="F4949">
            <v>0</v>
          </cell>
          <cell r="G4949">
            <v>0</v>
          </cell>
          <cell r="H4949">
            <v>0</v>
          </cell>
          <cell r="I4949">
            <v>0</v>
          </cell>
          <cell r="J4949">
            <v>0</v>
          </cell>
          <cell r="K4949">
            <v>77354</v>
          </cell>
        </row>
        <row r="4950">
          <cell r="F4950">
            <v>0</v>
          </cell>
          <cell r="G4950">
            <v>0</v>
          </cell>
          <cell r="H4950">
            <v>0</v>
          </cell>
          <cell r="I4950">
            <v>0</v>
          </cell>
          <cell r="J4950">
            <v>0</v>
          </cell>
          <cell r="K4950">
            <v>940</v>
          </cell>
        </row>
        <row r="4951">
          <cell r="F4951">
            <v>0</v>
          </cell>
          <cell r="G4951">
            <v>0</v>
          </cell>
          <cell r="H4951">
            <v>0</v>
          </cell>
          <cell r="I4951">
            <v>0</v>
          </cell>
          <cell r="J4951">
            <v>0</v>
          </cell>
          <cell r="K4951">
            <v>2739</v>
          </cell>
        </row>
        <row r="4952">
          <cell r="F4952">
            <v>0</v>
          </cell>
          <cell r="G4952">
            <v>0</v>
          </cell>
          <cell r="H4952">
            <v>0</v>
          </cell>
          <cell r="I4952">
            <v>0</v>
          </cell>
          <cell r="J4952">
            <v>0</v>
          </cell>
          <cell r="K4952">
            <v>4222</v>
          </cell>
        </row>
        <row r="4953">
          <cell r="F4953">
            <v>0</v>
          </cell>
          <cell r="G4953">
            <v>0</v>
          </cell>
          <cell r="H4953">
            <v>0</v>
          </cell>
          <cell r="I4953">
            <v>0</v>
          </cell>
          <cell r="J4953">
            <v>0</v>
          </cell>
          <cell r="K4953">
            <v>226334</v>
          </cell>
        </row>
        <row r="4954">
          <cell r="F4954">
            <v>0</v>
          </cell>
          <cell r="G4954">
            <v>0</v>
          </cell>
          <cell r="H4954">
            <v>0</v>
          </cell>
          <cell r="I4954">
            <v>0</v>
          </cell>
          <cell r="J4954">
            <v>0</v>
          </cell>
          <cell r="K4954">
            <v>66564</v>
          </cell>
        </row>
        <row r="4955">
          <cell r="F4955">
            <v>0</v>
          </cell>
          <cell r="G4955">
            <v>0</v>
          </cell>
          <cell r="H4955">
            <v>0</v>
          </cell>
          <cell r="I4955">
            <v>0</v>
          </cell>
          <cell r="J4955">
            <v>0</v>
          </cell>
          <cell r="K4955">
            <v>14204</v>
          </cell>
        </row>
        <row r="4956">
          <cell r="F4956">
            <v>0</v>
          </cell>
          <cell r="G4956">
            <v>0</v>
          </cell>
          <cell r="H4956">
            <v>0</v>
          </cell>
          <cell r="I4956">
            <v>0</v>
          </cell>
          <cell r="J4956">
            <v>0</v>
          </cell>
          <cell r="K4956">
            <v>221</v>
          </cell>
        </row>
        <row r="4957">
          <cell r="F4957">
            <v>0</v>
          </cell>
          <cell r="G4957">
            <v>0</v>
          </cell>
          <cell r="H4957">
            <v>0</v>
          </cell>
          <cell r="I4957">
            <v>0</v>
          </cell>
          <cell r="J4957">
            <v>0</v>
          </cell>
          <cell r="K4957">
            <v>1227</v>
          </cell>
        </row>
        <row r="4958">
          <cell r="F4958">
            <v>0</v>
          </cell>
          <cell r="G4958">
            <v>0</v>
          </cell>
          <cell r="H4958">
            <v>0</v>
          </cell>
          <cell r="I4958">
            <v>0</v>
          </cell>
          <cell r="J4958">
            <v>0</v>
          </cell>
          <cell r="K4958">
            <v>4018</v>
          </cell>
        </row>
        <row r="4959">
          <cell r="F4959">
            <v>0</v>
          </cell>
          <cell r="G4959">
            <v>0</v>
          </cell>
          <cell r="H4959">
            <v>0</v>
          </cell>
          <cell r="I4959">
            <v>0</v>
          </cell>
          <cell r="J4959">
            <v>0</v>
          </cell>
          <cell r="K4959">
            <v>1800</v>
          </cell>
        </row>
        <row r="4960">
          <cell r="F4960">
            <v>0</v>
          </cell>
          <cell r="G4960">
            <v>0</v>
          </cell>
          <cell r="H4960">
            <v>0</v>
          </cell>
          <cell r="I4960">
            <v>0</v>
          </cell>
          <cell r="J4960">
            <v>0</v>
          </cell>
          <cell r="K4960">
            <v>59909</v>
          </cell>
        </row>
        <row r="4961">
          <cell r="F4961">
            <v>0</v>
          </cell>
          <cell r="G4961">
            <v>0</v>
          </cell>
          <cell r="H4961">
            <v>0</v>
          </cell>
          <cell r="I4961">
            <v>0</v>
          </cell>
          <cell r="J4961">
            <v>0</v>
          </cell>
          <cell r="K4961">
            <v>0</v>
          </cell>
        </row>
        <row r="4962">
          <cell r="F4962">
            <v>0</v>
          </cell>
          <cell r="G4962">
            <v>0</v>
          </cell>
          <cell r="H4962">
            <v>0</v>
          </cell>
          <cell r="I4962">
            <v>0</v>
          </cell>
          <cell r="J4962">
            <v>0</v>
          </cell>
          <cell r="K4962">
            <v>0</v>
          </cell>
        </row>
        <row r="4963">
          <cell r="F4963">
            <v>0</v>
          </cell>
          <cell r="G4963">
            <v>0</v>
          </cell>
          <cell r="H4963">
            <v>0</v>
          </cell>
          <cell r="I4963">
            <v>0</v>
          </cell>
          <cell r="J4963">
            <v>0</v>
          </cell>
          <cell r="K4963">
            <v>0</v>
          </cell>
        </row>
        <row r="4964">
          <cell r="F4964">
            <v>0</v>
          </cell>
          <cell r="G4964">
            <v>0</v>
          </cell>
          <cell r="H4964">
            <v>0</v>
          </cell>
          <cell r="I4964">
            <v>0</v>
          </cell>
          <cell r="J4964">
            <v>0</v>
          </cell>
          <cell r="K4964">
            <v>0</v>
          </cell>
        </row>
        <row r="4965">
          <cell r="F4965">
            <v>0</v>
          </cell>
          <cell r="G4965">
            <v>0</v>
          </cell>
          <cell r="H4965">
            <v>0</v>
          </cell>
          <cell r="I4965">
            <v>0</v>
          </cell>
          <cell r="J4965">
            <v>0</v>
          </cell>
          <cell r="K4965">
            <v>0</v>
          </cell>
        </row>
        <row r="4966">
          <cell r="F4966">
            <v>0</v>
          </cell>
          <cell r="G4966">
            <v>0</v>
          </cell>
          <cell r="H4966">
            <v>0</v>
          </cell>
          <cell r="I4966">
            <v>0</v>
          </cell>
          <cell r="J4966">
            <v>0</v>
          </cell>
          <cell r="K4966">
            <v>0</v>
          </cell>
        </row>
        <row r="4967">
          <cell r="F4967">
            <v>0</v>
          </cell>
          <cell r="G4967">
            <v>0</v>
          </cell>
          <cell r="H4967">
            <v>0</v>
          </cell>
          <cell r="I4967">
            <v>0</v>
          </cell>
          <cell r="J4967">
            <v>0</v>
          </cell>
          <cell r="K4967">
            <v>0</v>
          </cell>
        </row>
        <row r="4968">
          <cell r="F4968">
            <v>0</v>
          </cell>
          <cell r="G4968">
            <v>0</v>
          </cell>
          <cell r="H4968">
            <v>0</v>
          </cell>
          <cell r="I4968">
            <v>0</v>
          </cell>
          <cell r="J4968">
            <v>0</v>
          </cell>
          <cell r="K4968">
            <v>0</v>
          </cell>
        </row>
        <row r="4969">
          <cell r="F4969">
            <v>0</v>
          </cell>
          <cell r="G4969">
            <v>0</v>
          </cell>
          <cell r="H4969">
            <v>0</v>
          </cell>
          <cell r="I4969">
            <v>0</v>
          </cell>
          <cell r="J4969">
            <v>0</v>
          </cell>
          <cell r="K4969">
            <v>0</v>
          </cell>
        </row>
        <row r="4970">
          <cell r="F4970">
            <v>0</v>
          </cell>
          <cell r="G4970">
            <v>0</v>
          </cell>
          <cell r="H4970">
            <v>0</v>
          </cell>
          <cell r="I4970">
            <v>0</v>
          </cell>
          <cell r="J4970">
            <v>0</v>
          </cell>
          <cell r="K4970">
            <v>0</v>
          </cell>
        </row>
        <row r="4971">
          <cell r="F4971">
            <v>0</v>
          </cell>
          <cell r="G4971">
            <v>0</v>
          </cell>
          <cell r="H4971">
            <v>0</v>
          </cell>
          <cell r="I4971">
            <v>0</v>
          </cell>
          <cell r="J4971">
            <v>0</v>
          </cell>
          <cell r="K4971">
            <v>0</v>
          </cell>
        </row>
        <row r="4972">
          <cell r="F4972">
            <v>0</v>
          </cell>
          <cell r="G4972">
            <v>0</v>
          </cell>
          <cell r="H4972">
            <v>0</v>
          </cell>
          <cell r="I4972">
            <v>0</v>
          </cell>
          <cell r="J4972">
            <v>0</v>
          </cell>
          <cell r="K4972">
            <v>0</v>
          </cell>
        </row>
        <row r="4973">
          <cell r="F4973">
            <v>0</v>
          </cell>
          <cell r="G4973">
            <v>0</v>
          </cell>
          <cell r="H4973">
            <v>0</v>
          </cell>
          <cell r="I4973">
            <v>0</v>
          </cell>
          <cell r="J4973">
            <v>0</v>
          </cell>
          <cell r="K4973">
            <v>0</v>
          </cell>
        </row>
        <row r="4974">
          <cell r="F4974">
            <v>0</v>
          </cell>
          <cell r="G4974">
            <v>0</v>
          </cell>
          <cell r="H4974">
            <v>0</v>
          </cell>
          <cell r="I4974">
            <v>0</v>
          </cell>
          <cell r="J4974">
            <v>0</v>
          </cell>
          <cell r="K4974">
            <v>399131</v>
          </cell>
        </row>
        <row r="4975">
          <cell r="F4975">
            <v>0</v>
          </cell>
          <cell r="G4975">
            <v>0</v>
          </cell>
          <cell r="H4975">
            <v>0</v>
          </cell>
          <cell r="I4975">
            <v>0</v>
          </cell>
          <cell r="J4975">
            <v>0</v>
          </cell>
          <cell r="K4975">
            <v>25471</v>
          </cell>
        </row>
        <row r="4976">
          <cell r="F4976">
            <v>0</v>
          </cell>
          <cell r="G4976">
            <v>0</v>
          </cell>
          <cell r="H4976">
            <v>0</v>
          </cell>
          <cell r="I4976">
            <v>0</v>
          </cell>
          <cell r="J4976">
            <v>0</v>
          </cell>
          <cell r="K4976">
            <v>44523</v>
          </cell>
        </row>
        <row r="4977">
          <cell r="F4977">
            <v>0</v>
          </cell>
          <cell r="G4977">
            <v>0</v>
          </cell>
          <cell r="H4977">
            <v>0</v>
          </cell>
          <cell r="I4977">
            <v>0</v>
          </cell>
          <cell r="J4977">
            <v>0</v>
          </cell>
          <cell r="K4977">
            <v>68241</v>
          </cell>
        </row>
        <row r="4978">
          <cell r="F4978">
            <v>0</v>
          </cell>
          <cell r="G4978">
            <v>0</v>
          </cell>
          <cell r="H4978">
            <v>0</v>
          </cell>
          <cell r="I4978">
            <v>0</v>
          </cell>
          <cell r="J4978">
            <v>0</v>
          </cell>
          <cell r="K4978">
            <v>310</v>
          </cell>
        </row>
        <row r="4979">
          <cell r="F4979">
            <v>0</v>
          </cell>
          <cell r="G4979">
            <v>0</v>
          </cell>
          <cell r="H4979">
            <v>0</v>
          </cell>
          <cell r="I4979">
            <v>0</v>
          </cell>
          <cell r="J4979">
            <v>0</v>
          </cell>
          <cell r="K4979">
            <v>44766</v>
          </cell>
        </row>
        <row r="4980">
          <cell r="F4980">
            <v>0</v>
          </cell>
          <cell r="G4980">
            <v>0</v>
          </cell>
          <cell r="H4980">
            <v>0</v>
          </cell>
          <cell r="I4980">
            <v>0</v>
          </cell>
          <cell r="J4980">
            <v>0</v>
          </cell>
          <cell r="K4980">
            <v>142170</v>
          </cell>
        </row>
        <row r="4981">
          <cell r="F4981">
            <v>0</v>
          </cell>
          <cell r="G4981">
            <v>0</v>
          </cell>
          <cell r="H4981">
            <v>0</v>
          </cell>
          <cell r="I4981">
            <v>0</v>
          </cell>
          <cell r="J4981">
            <v>0</v>
          </cell>
          <cell r="K4981">
            <v>10120</v>
          </cell>
        </row>
        <row r="4982">
          <cell r="F4982">
            <v>0</v>
          </cell>
          <cell r="G4982">
            <v>0</v>
          </cell>
          <cell r="H4982">
            <v>0</v>
          </cell>
          <cell r="I4982">
            <v>0</v>
          </cell>
          <cell r="J4982">
            <v>0</v>
          </cell>
          <cell r="K4982">
            <v>25765</v>
          </cell>
        </row>
        <row r="4983">
          <cell r="F4983">
            <v>0</v>
          </cell>
          <cell r="G4983">
            <v>0</v>
          </cell>
          <cell r="H4983">
            <v>0</v>
          </cell>
          <cell r="I4983">
            <v>0</v>
          </cell>
          <cell r="J4983">
            <v>0</v>
          </cell>
          <cell r="K4983">
            <v>437</v>
          </cell>
        </row>
        <row r="4984">
          <cell r="F4984">
            <v>0</v>
          </cell>
          <cell r="G4984">
            <v>0</v>
          </cell>
          <cell r="H4984">
            <v>0</v>
          </cell>
          <cell r="I4984">
            <v>0</v>
          </cell>
          <cell r="J4984">
            <v>0</v>
          </cell>
          <cell r="K4984">
            <v>5967</v>
          </cell>
        </row>
        <row r="4985">
          <cell r="F4985">
            <v>0</v>
          </cell>
          <cell r="G4985">
            <v>0</v>
          </cell>
          <cell r="H4985">
            <v>0</v>
          </cell>
          <cell r="I4985">
            <v>0</v>
          </cell>
          <cell r="J4985">
            <v>0</v>
          </cell>
          <cell r="K4985">
            <v>108721</v>
          </cell>
        </row>
        <row r="4986">
          <cell r="F4986">
            <v>0</v>
          </cell>
          <cell r="G4986">
            <v>0</v>
          </cell>
          <cell r="H4986">
            <v>0</v>
          </cell>
          <cell r="I4986">
            <v>0</v>
          </cell>
          <cell r="J4986">
            <v>0</v>
          </cell>
          <cell r="K4986">
            <v>245398</v>
          </cell>
        </row>
        <row r="4987">
          <cell r="F4987">
            <v>0</v>
          </cell>
          <cell r="G4987">
            <v>0</v>
          </cell>
          <cell r="H4987">
            <v>0</v>
          </cell>
          <cell r="I4987">
            <v>0</v>
          </cell>
          <cell r="J4987">
            <v>0</v>
          </cell>
          <cell r="K4987">
            <v>184628</v>
          </cell>
        </row>
        <row r="4988">
          <cell r="F4988">
            <v>0</v>
          </cell>
          <cell r="G4988">
            <v>0</v>
          </cell>
          <cell r="H4988">
            <v>0</v>
          </cell>
          <cell r="I4988">
            <v>0</v>
          </cell>
          <cell r="J4988">
            <v>0</v>
          </cell>
          <cell r="K4988">
            <v>1712</v>
          </cell>
        </row>
        <row r="4989">
          <cell r="F4989">
            <v>0</v>
          </cell>
          <cell r="G4989">
            <v>0</v>
          </cell>
          <cell r="H4989">
            <v>0</v>
          </cell>
          <cell r="I4989">
            <v>0</v>
          </cell>
          <cell r="J4989">
            <v>0</v>
          </cell>
          <cell r="K4989">
            <v>16454</v>
          </cell>
        </row>
        <row r="4990">
          <cell r="F4990">
            <v>0</v>
          </cell>
          <cell r="G4990">
            <v>0</v>
          </cell>
          <cell r="H4990">
            <v>0</v>
          </cell>
          <cell r="I4990">
            <v>0</v>
          </cell>
          <cell r="J4990">
            <v>0</v>
          </cell>
          <cell r="K4990">
            <v>174</v>
          </cell>
        </row>
        <row r="4991">
          <cell r="F4991">
            <v>0</v>
          </cell>
          <cell r="G4991">
            <v>0</v>
          </cell>
          <cell r="H4991">
            <v>0</v>
          </cell>
          <cell r="I4991">
            <v>0</v>
          </cell>
          <cell r="J4991">
            <v>0</v>
          </cell>
          <cell r="K4991">
            <v>370</v>
          </cell>
        </row>
        <row r="4992">
          <cell r="F4992">
            <v>0</v>
          </cell>
          <cell r="G4992">
            <v>0</v>
          </cell>
          <cell r="H4992">
            <v>0</v>
          </cell>
          <cell r="I4992">
            <v>0</v>
          </cell>
          <cell r="J4992">
            <v>0</v>
          </cell>
          <cell r="K4992">
            <v>63784</v>
          </cell>
        </row>
        <row r="4993">
          <cell r="F4993">
            <v>0</v>
          </cell>
          <cell r="G4993">
            <v>0</v>
          </cell>
          <cell r="H4993">
            <v>0</v>
          </cell>
          <cell r="I4993">
            <v>0</v>
          </cell>
          <cell r="J4993">
            <v>0</v>
          </cell>
          <cell r="K4993">
            <v>269</v>
          </cell>
        </row>
        <row r="4994">
          <cell r="F4994">
            <v>0</v>
          </cell>
          <cell r="G4994">
            <v>0</v>
          </cell>
          <cell r="H4994">
            <v>0</v>
          </cell>
          <cell r="I4994">
            <v>0</v>
          </cell>
          <cell r="J4994">
            <v>0</v>
          </cell>
          <cell r="K4994">
            <v>66</v>
          </cell>
        </row>
        <row r="4995">
          <cell r="F4995">
            <v>0</v>
          </cell>
          <cell r="G4995">
            <v>0</v>
          </cell>
          <cell r="H4995">
            <v>0</v>
          </cell>
          <cell r="I4995">
            <v>0</v>
          </cell>
          <cell r="J4995">
            <v>0</v>
          </cell>
          <cell r="K4995">
            <v>208</v>
          </cell>
        </row>
        <row r="4996">
          <cell r="F4996">
            <v>0</v>
          </cell>
          <cell r="G4996">
            <v>0</v>
          </cell>
          <cell r="H4996">
            <v>0</v>
          </cell>
          <cell r="I4996">
            <v>0</v>
          </cell>
          <cell r="J4996">
            <v>0</v>
          </cell>
          <cell r="K4996">
            <v>392</v>
          </cell>
        </row>
        <row r="4997">
          <cell r="F4997">
            <v>0</v>
          </cell>
          <cell r="G4997">
            <v>0</v>
          </cell>
          <cell r="H4997">
            <v>0</v>
          </cell>
          <cell r="I4997">
            <v>0</v>
          </cell>
          <cell r="J4997">
            <v>0</v>
          </cell>
          <cell r="K4997">
            <v>8</v>
          </cell>
        </row>
        <row r="4998">
          <cell r="F4998">
            <v>0</v>
          </cell>
          <cell r="G4998">
            <v>0</v>
          </cell>
          <cell r="H4998">
            <v>0</v>
          </cell>
          <cell r="I4998">
            <v>0</v>
          </cell>
          <cell r="J4998">
            <v>0</v>
          </cell>
          <cell r="K4998">
            <v>116164</v>
          </cell>
        </row>
        <row r="4999">
          <cell r="F4999">
            <v>0</v>
          </cell>
          <cell r="G4999">
            <v>0</v>
          </cell>
          <cell r="H4999">
            <v>0</v>
          </cell>
          <cell r="I4999">
            <v>0</v>
          </cell>
          <cell r="J4999">
            <v>0</v>
          </cell>
          <cell r="K4999">
            <v>307</v>
          </cell>
        </row>
        <row r="5000">
          <cell r="F5000">
            <v>0</v>
          </cell>
          <cell r="G5000">
            <v>0</v>
          </cell>
          <cell r="H5000">
            <v>0</v>
          </cell>
          <cell r="I5000">
            <v>0</v>
          </cell>
          <cell r="J5000">
            <v>0</v>
          </cell>
          <cell r="K5000">
            <v>653</v>
          </cell>
        </row>
        <row r="5001">
          <cell r="F5001">
            <v>0</v>
          </cell>
          <cell r="G5001">
            <v>0</v>
          </cell>
          <cell r="H5001">
            <v>0</v>
          </cell>
          <cell r="I5001">
            <v>0</v>
          </cell>
          <cell r="J5001">
            <v>0</v>
          </cell>
          <cell r="K5001">
            <v>3263</v>
          </cell>
        </row>
        <row r="5002">
          <cell r="F5002">
            <v>0</v>
          </cell>
          <cell r="G5002">
            <v>0</v>
          </cell>
          <cell r="H5002">
            <v>0</v>
          </cell>
          <cell r="I5002">
            <v>0</v>
          </cell>
          <cell r="J5002">
            <v>0</v>
          </cell>
          <cell r="K5002">
            <v>27138</v>
          </cell>
        </row>
        <row r="5003">
          <cell r="F5003">
            <v>0</v>
          </cell>
          <cell r="G5003">
            <v>0</v>
          </cell>
          <cell r="H5003">
            <v>0</v>
          </cell>
          <cell r="I5003">
            <v>0</v>
          </cell>
          <cell r="J5003">
            <v>0</v>
          </cell>
          <cell r="K5003">
            <v>43</v>
          </cell>
        </row>
        <row r="5004">
          <cell r="F5004">
            <v>0</v>
          </cell>
          <cell r="G5004">
            <v>0</v>
          </cell>
          <cell r="H5004">
            <v>0</v>
          </cell>
          <cell r="I5004">
            <v>0</v>
          </cell>
          <cell r="J5004">
            <v>0</v>
          </cell>
          <cell r="K5004">
            <v>757</v>
          </cell>
        </row>
        <row r="5005">
          <cell r="F5005">
            <v>0</v>
          </cell>
          <cell r="G5005">
            <v>0</v>
          </cell>
          <cell r="H5005">
            <v>0</v>
          </cell>
          <cell r="I5005">
            <v>0</v>
          </cell>
          <cell r="J5005">
            <v>0</v>
          </cell>
          <cell r="K5005">
            <v>302</v>
          </cell>
        </row>
        <row r="5006">
          <cell r="F5006">
            <v>0</v>
          </cell>
          <cell r="G5006">
            <v>0</v>
          </cell>
          <cell r="H5006">
            <v>0</v>
          </cell>
          <cell r="I5006">
            <v>0</v>
          </cell>
          <cell r="J5006">
            <v>0</v>
          </cell>
          <cell r="K5006">
            <v>68</v>
          </cell>
        </row>
        <row r="5007">
          <cell r="F5007">
            <v>0</v>
          </cell>
          <cell r="G5007">
            <v>0</v>
          </cell>
          <cell r="H5007">
            <v>0</v>
          </cell>
          <cell r="I5007">
            <v>0</v>
          </cell>
          <cell r="J5007">
            <v>0</v>
          </cell>
          <cell r="K5007">
            <v>7095</v>
          </cell>
        </row>
        <row r="5008">
          <cell r="F5008">
            <v>0</v>
          </cell>
          <cell r="G5008">
            <v>0</v>
          </cell>
          <cell r="H5008">
            <v>0</v>
          </cell>
          <cell r="I5008">
            <v>0</v>
          </cell>
          <cell r="J5008">
            <v>0</v>
          </cell>
          <cell r="K5008">
            <v>13092</v>
          </cell>
        </row>
        <row r="5009">
          <cell r="F5009">
            <v>0</v>
          </cell>
          <cell r="G5009">
            <v>0</v>
          </cell>
          <cell r="H5009">
            <v>0</v>
          </cell>
          <cell r="I5009">
            <v>0</v>
          </cell>
          <cell r="J5009">
            <v>0</v>
          </cell>
          <cell r="K5009">
            <v>34853</v>
          </cell>
        </row>
        <row r="5010">
          <cell r="F5010">
            <v>0</v>
          </cell>
          <cell r="G5010">
            <v>0</v>
          </cell>
          <cell r="H5010">
            <v>0</v>
          </cell>
          <cell r="I5010">
            <v>0</v>
          </cell>
          <cell r="J5010">
            <v>0</v>
          </cell>
          <cell r="K5010">
            <v>9453</v>
          </cell>
        </row>
        <row r="5011">
          <cell r="F5011">
            <v>0</v>
          </cell>
          <cell r="G5011">
            <v>0</v>
          </cell>
          <cell r="H5011">
            <v>0</v>
          </cell>
          <cell r="I5011">
            <v>0</v>
          </cell>
          <cell r="J5011">
            <v>0</v>
          </cell>
          <cell r="K5011">
            <v>4221</v>
          </cell>
        </row>
        <row r="5012">
          <cell r="F5012">
            <v>0</v>
          </cell>
          <cell r="G5012">
            <v>0</v>
          </cell>
          <cell r="H5012">
            <v>0</v>
          </cell>
          <cell r="I5012">
            <v>0</v>
          </cell>
          <cell r="J5012">
            <v>0</v>
          </cell>
          <cell r="K5012">
            <v>28179</v>
          </cell>
        </row>
        <row r="5013">
          <cell r="F5013">
            <v>0</v>
          </cell>
          <cell r="G5013">
            <v>0</v>
          </cell>
          <cell r="H5013">
            <v>0</v>
          </cell>
          <cell r="I5013">
            <v>0</v>
          </cell>
          <cell r="J5013">
            <v>0</v>
          </cell>
          <cell r="K5013">
            <v>791</v>
          </cell>
        </row>
        <row r="5014">
          <cell r="F5014">
            <v>0</v>
          </cell>
          <cell r="G5014">
            <v>0</v>
          </cell>
          <cell r="H5014">
            <v>0</v>
          </cell>
          <cell r="I5014">
            <v>0</v>
          </cell>
          <cell r="J5014">
            <v>0</v>
          </cell>
          <cell r="K5014">
            <v>748784</v>
          </cell>
        </row>
        <row r="5015">
          <cell r="F5015">
            <v>0</v>
          </cell>
          <cell r="G5015">
            <v>0</v>
          </cell>
          <cell r="H5015">
            <v>0</v>
          </cell>
          <cell r="I5015">
            <v>0</v>
          </cell>
          <cell r="J5015">
            <v>0</v>
          </cell>
          <cell r="K5015">
            <v>10718</v>
          </cell>
        </row>
        <row r="5016">
          <cell r="F5016">
            <v>0</v>
          </cell>
          <cell r="G5016">
            <v>0</v>
          </cell>
          <cell r="H5016">
            <v>0</v>
          </cell>
          <cell r="I5016">
            <v>0</v>
          </cell>
          <cell r="J5016">
            <v>0</v>
          </cell>
          <cell r="K5016">
            <v>4132</v>
          </cell>
        </row>
        <row r="5017">
          <cell r="F5017">
            <v>0</v>
          </cell>
          <cell r="G5017">
            <v>0</v>
          </cell>
          <cell r="H5017">
            <v>0</v>
          </cell>
          <cell r="I5017">
            <v>0</v>
          </cell>
          <cell r="J5017">
            <v>0</v>
          </cell>
          <cell r="K5017">
            <v>52674</v>
          </cell>
        </row>
        <row r="5018">
          <cell r="F5018">
            <v>0</v>
          </cell>
          <cell r="G5018">
            <v>0</v>
          </cell>
          <cell r="H5018">
            <v>0</v>
          </cell>
          <cell r="I5018">
            <v>0</v>
          </cell>
          <cell r="J5018">
            <v>0</v>
          </cell>
          <cell r="K5018">
            <v>44157</v>
          </cell>
        </row>
        <row r="5019">
          <cell r="F5019">
            <v>0</v>
          </cell>
          <cell r="G5019">
            <v>0</v>
          </cell>
          <cell r="H5019">
            <v>0</v>
          </cell>
          <cell r="I5019">
            <v>0</v>
          </cell>
          <cell r="J5019">
            <v>0</v>
          </cell>
          <cell r="K5019">
            <v>0</v>
          </cell>
        </row>
        <row r="5020">
          <cell r="F5020">
            <v>0</v>
          </cell>
          <cell r="G5020">
            <v>0</v>
          </cell>
          <cell r="H5020">
            <v>0</v>
          </cell>
          <cell r="I5020">
            <v>0</v>
          </cell>
          <cell r="J5020">
            <v>0</v>
          </cell>
          <cell r="K5020">
            <v>0</v>
          </cell>
        </row>
        <row r="5021">
          <cell r="F5021">
            <v>0</v>
          </cell>
          <cell r="G5021">
            <v>0</v>
          </cell>
          <cell r="H5021">
            <v>0</v>
          </cell>
          <cell r="I5021">
            <v>0</v>
          </cell>
          <cell r="J5021">
            <v>0</v>
          </cell>
          <cell r="K5021">
            <v>0</v>
          </cell>
        </row>
        <row r="5022">
          <cell r="F5022">
            <v>0</v>
          </cell>
          <cell r="G5022">
            <v>0</v>
          </cell>
          <cell r="H5022">
            <v>0</v>
          </cell>
          <cell r="I5022">
            <v>0</v>
          </cell>
          <cell r="J5022">
            <v>0</v>
          </cell>
          <cell r="K5022">
            <v>0</v>
          </cell>
        </row>
        <row r="5023">
          <cell r="F5023">
            <v>0</v>
          </cell>
          <cell r="G5023">
            <v>0</v>
          </cell>
          <cell r="H5023">
            <v>0</v>
          </cell>
          <cell r="I5023">
            <v>0</v>
          </cell>
          <cell r="J5023">
            <v>0</v>
          </cell>
          <cell r="K5023">
            <v>0</v>
          </cell>
        </row>
        <row r="5024">
          <cell r="F5024">
            <v>0</v>
          </cell>
          <cell r="G5024">
            <v>0</v>
          </cell>
          <cell r="H5024">
            <v>0</v>
          </cell>
          <cell r="I5024">
            <v>0</v>
          </cell>
          <cell r="J5024">
            <v>0</v>
          </cell>
          <cell r="K5024">
            <v>0</v>
          </cell>
        </row>
        <row r="5025">
          <cell r="F5025">
            <v>0</v>
          </cell>
          <cell r="G5025">
            <v>0</v>
          </cell>
          <cell r="H5025">
            <v>0</v>
          </cell>
          <cell r="I5025">
            <v>0</v>
          </cell>
          <cell r="J5025">
            <v>0</v>
          </cell>
          <cell r="K5025">
            <v>0</v>
          </cell>
        </row>
        <row r="5026">
          <cell r="F5026">
            <v>0</v>
          </cell>
          <cell r="G5026">
            <v>0</v>
          </cell>
          <cell r="H5026">
            <v>0</v>
          </cell>
          <cell r="I5026">
            <v>0</v>
          </cell>
          <cell r="J5026">
            <v>0</v>
          </cell>
          <cell r="K5026">
            <v>0</v>
          </cell>
        </row>
        <row r="5027">
          <cell r="F5027">
            <v>0</v>
          </cell>
          <cell r="G5027">
            <v>0</v>
          </cell>
          <cell r="H5027">
            <v>0</v>
          </cell>
          <cell r="I5027">
            <v>0</v>
          </cell>
          <cell r="J5027">
            <v>0</v>
          </cell>
          <cell r="K5027">
            <v>0</v>
          </cell>
        </row>
        <row r="5028">
          <cell r="F5028">
            <v>0</v>
          </cell>
          <cell r="G5028">
            <v>0</v>
          </cell>
          <cell r="H5028">
            <v>0</v>
          </cell>
          <cell r="I5028">
            <v>0</v>
          </cell>
          <cell r="J5028">
            <v>0</v>
          </cell>
          <cell r="K5028">
            <v>0</v>
          </cell>
        </row>
        <row r="5029">
          <cell r="F5029">
            <v>0</v>
          </cell>
          <cell r="G5029">
            <v>0</v>
          </cell>
          <cell r="H5029">
            <v>0</v>
          </cell>
          <cell r="I5029">
            <v>0</v>
          </cell>
          <cell r="J5029">
            <v>0</v>
          </cell>
          <cell r="K5029">
            <v>20229</v>
          </cell>
        </row>
        <row r="5030">
          <cell r="F5030">
            <v>0</v>
          </cell>
          <cell r="G5030">
            <v>0</v>
          </cell>
          <cell r="H5030">
            <v>0</v>
          </cell>
          <cell r="I5030">
            <v>0</v>
          </cell>
          <cell r="J5030">
            <v>0</v>
          </cell>
          <cell r="K5030">
            <v>1051322</v>
          </cell>
        </row>
        <row r="5031">
          <cell r="F5031">
            <v>0</v>
          </cell>
          <cell r="G5031">
            <v>0</v>
          </cell>
          <cell r="H5031">
            <v>0</v>
          </cell>
          <cell r="I5031">
            <v>0</v>
          </cell>
          <cell r="J5031">
            <v>0</v>
          </cell>
          <cell r="K5031">
            <v>0</v>
          </cell>
        </row>
        <row r="5032">
          <cell r="F5032">
            <v>0</v>
          </cell>
          <cell r="G5032">
            <v>0</v>
          </cell>
          <cell r="H5032">
            <v>0</v>
          </cell>
          <cell r="I5032">
            <v>0</v>
          </cell>
          <cell r="J5032">
            <v>0</v>
          </cell>
          <cell r="K5032">
            <v>0</v>
          </cell>
        </row>
        <row r="5033">
          <cell r="F5033">
            <v>0</v>
          </cell>
          <cell r="G5033">
            <v>0</v>
          </cell>
          <cell r="H5033">
            <v>0</v>
          </cell>
          <cell r="I5033">
            <v>0</v>
          </cell>
          <cell r="J5033">
            <v>0</v>
          </cell>
          <cell r="K5033">
            <v>0</v>
          </cell>
        </row>
        <row r="5034">
          <cell r="F5034">
            <v>0</v>
          </cell>
          <cell r="G5034">
            <v>0</v>
          </cell>
          <cell r="H5034">
            <v>0</v>
          </cell>
          <cell r="I5034">
            <v>0</v>
          </cell>
          <cell r="J5034">
            <v>0</v>
          </cell>
          <cell r="K5034">
            <v>0</v>
          </cell>
        </row>
        <row r="5035">
          <cell r="F5035">
            <v>0</v>
          </cell>
          <cell r="G5035">
            <v>0</v>
          </cell>
          <cell r="H5035">
            <v>0</v>
          </cell>
          <cell r="I5035">
            <v>0</v>
          </cell>
          <cell r="J5035">
            <v>0</v>
          </cell>
          <cell r="K5035">
            <v>0</v>
          </cell>
        </row>
        <row r="5036">
          <cell r="F5036">
            <v>0</v>
          </cell>
          <cell r="G5036">
            <v>0</v>
          </cell>
          <cell r="H5036">
            <v>0</v>
          </cell>
          <cell r="I5036">
            <v>0</v>
          </cell>
          <cell r="J5036">
            <v>0</v>
          </cell>
          <cell r="K5036">
            <v>0</v>
          </cell>
        </row>
        <row r="5037">
          <cell r="F5037">
            <v>0</v>
          </cell>
          <cell r="G5037">
            <v>0</v>
          </cell>
          <cell r="H5037">
            <v>0</v>
          </cell>
          <cell r="I5037">
            <v>0</v>
          </cell>
          <cell r="J5037">
            <v>0</v>
          </cell>
          <cell r="K5037">
            <v>0</v>
          </cell>
        </row>
        <row r="5038">
          <cell r="F5038">
            <v>0</v>
          </cell>
          <cell r="G5038">
            <v>0</v>
          </cell>
          <cell r="H5038">
            <v>0</v>
          </cell>
          <cell r="I5038">
            <v>0</v>
          </cell>
          <cell r="J5038">
            <v>0</v>
          </cell>
          <cell r="K5038">
            <v>0</v>
          </cell>
        </row>
        <row r="5039">
          <cell r="F5039">
            <v>0</v>
          </cell>
          <cell r="G5039">
            <v>0</v>
          </cell>
          <cell r="H5039">
            <v>0</v>
          </cell>
          <cell r="I5039">
            <v>0</v>
          </cell>
          <cell r="J5039">
            <v>0</v>
          </cell>
          <cell r="K5039">
            <v>0</v>
          </cell>
        </row>
        <row r="5040">
          <cell r="F5040">
            <v>0</v>
          </cell>
          <cell r="G5040">
            <v>0</v>
          </cell>
          <cell r="H5040">
            <v>0</v>
          </cell>
          <cell r="I5040">
            <v>0</v>
          </cell>
          <cell r="J5040">
            <v>0</v>
          </cell>
          <cell r="K5040">
            <v>0</v>
          </cell>
        </row>
        <row r="5041">
          <cell r="F5041">
            <v>0</v>
          </cell>
          <cell r="G5041">
            <v>0</v>
          </cell>
          <cell r="H5041">
            <v>0</v>
          </cell>
          <cell r="I5041">
            <v>0</v>
          </cell>
          <cell r="J5041">
            <v>0</v>
          </cell>
          <cell r="K5041">
            <v>0</v>
          </cell>
        </row>
        <row r="5042">
          <cell r="F5042">
            <v>0</v>
          </cell>
          <cell r="G5042">
            <v>0</v>
          </cell>
          <cell r="H5042">
            <v>0</v>
          </cell>
          <cell r="I5042">
            <v>0</v>
          </cell>
          <cell r="J5042">
            <v>0</v>
          </cell>
          <cell r="K5042">
            <v>0</v>
          </cell>
        </row>
        <row r="5043">
          <cell r="F5043">
            <v>0</v>
          </cell>
          <cell r="G5043">
            <v>0</v>
          </cell>
          <cell r="H5043">
            <v>0</v>
          </cell>
          <cell r="I5043">
            <v>0</v>
          </cell>
          <cell r="J5043">
            <v>0</v>
          </cell>
          <cell r="K5043">
            <v>0</v>
          </cell>
        </row>
        <row r="5044">
          <cell r="F5044">
            <v>0</v>
          </cell>
          <cell r="G5044">
            <v>0</v>
          </cell>
          <cell r="H5044">
            <v>0</v>
          </cell>
          <cell r="I5044">
            <v>0</v>
          </cell>
          <cell r="J5044">
            <v>0</v>
          </cell>
          <cell r="K5044">
            <v>0</v>
          </cell>
        </row>
        <row r="5045">
          <cell r="F5045">
            <v>0</v>
          </cell>
          <cell r="G5045">
            <v>0</v>
          </cell>
          <cell r="H5045">
            <v>0</v>
          </cell>
          <cell r="I5045">
            <v>0</v>
          </cell>
          <cell r="J5045">
            <v>0</v>
          </cell>
          <cell r="K5045">
            <v>0</v>
          </cell>
        </row>
        <row r="5046">
          <cell r="F5046">
            <v>0</v>
          </cell>
          <cell r="G5046">
            <v>0</v>
          </cell>
          <cell r="H5046">
            <v>0</v>
          </cell>
          <cell r="I5046">
            <v>0</v>
          </cell>
          <cell r="J5046">
            <v>0</v>
          </cell>
          <cell r="K5046">
            <v>0</v>
          </cell>
        </row>
        <row r="5047">
          <cell r="F5047">
            <v>0</v>
          </cell>
          <cell r="G5047">
            <v>0</v>
          </cell>
          <cell r="H5047">
            <v>0</v>
          </cell>
          <cell r="I5047">
            <v>0</v>
          </cell>
          <cell r="J5047">
            <v>0</v>
          </cell>
          <cell r="K5047">
            <v>0</v>
          </cell>
        </row>
        <row r="5048">
          <cell r="F5048">
            <v>24272012.269999992</v>
          </cell>
          <cell r="G5048">
            <v>0</v>
          </cell>
          <cell r="H5048">
            <v>24272012.269999992</v>
          </cell>
          <cell r="I5048">
            <v>0</v>
          </cell>
          <cell r="J5048">
            <v>24272012.269999992</v>
          </cell>
          <cell r="K5048">
            <v>22873135</v>
          </cell>
        </row>
        <row r="5049">
          <cell r="F5049">
            <v>36296705.889999986</v>
          </cell>
          <cell r="G5049">
            <v>0</v>
          </cell>
          <cell r="H5049">
            <v>36296705.889999986</v>
          </cell>
          <cell r="I5049">
            <v>0</v>
          </cell>
          <cell r="J5049">
            <v>36296705.889999986</v>
          </cell>
          <cell r="K5049">
            <v>40797441.969999999</v>
          </cell>
        </row>
        <row r="5051">
          <cell r="F5051">
            <v>100</v>
          </cell>
          <cell r="G5051">
            <v>0</v>
          </cell>
          <cell r="H5051">
            <v>100</v>
          </cell>
          <cell r="I5051">
            <v>0</v>
          </cell>
          <cell r="J5051">
            <v>100</v>
          </cell>
          <cell r="K5051">
            <v>0</v>
          </cell>
        </row>
        <row r="5052">
          <cell r="F5052">
            <v>3550</v>
          </cell>
          <cell r="G5052">
            <v>0</v>
          </cell>
          <cell r="H5052">
            <v>3550</v>
          </cell>
          <cell r="I5052">
            <v>0</v>
          </cell>
          <cell r="J5052">
            <v>3550</v>
          </cell>
          <cell r="K5052">
            <v>1650</v>
          </cell>
        </row>
        <row r="5053">
          <cell r="F5053">
            <v>-1716.66</v>
          </cell>
          <cell r="G5053">
            <v>0</v>
          </cell>
          <cell r="H5053">
            <v>-1716.66</v>
          </cell>
          <cell r="I5053">
            <v>0</v>
          </cell>
          <cell r="J5053">
            <v>-1716.66</v>
          </cell>
          <cell r="K5053">
            <v>-2687</v>
          </cell>
        </row>
        <row r="5054">
          <cell r="F5054">
            <v>47.23</v>
          </cell>
          <cell r="G5054">
            <v>0</v>
          </cell>
          <cell r="H5054">
            <v>47.23</v>
          </cell>
          <cell r="I5054">
            <v>0</v>
          </cell>
          <cell r="J5054">
            <v>47.23</v>
          </cell>
          <cell r="K5054">
            <v>-120</v>
          </cell>
        </row>
        <row r="5055">
          <cell r="F5055">
            <v>9736.7800000000007</v>
          </cell>
          <cell r="G5055">
            <v>0</v>
          </cell>
          <cell r="H5055">
            <v>9736.7800000000007</v>
          </cell>
          <cell r="I5055">
            <v>0</v>
          </cell>
          <cell r="J5055">
            <v>9736.7800000000007</v>
          </cell>
          <cell r="K5055">
            <v>0</v>
          </cell>
        </row>
        <row r="5056">
          <cell r="F5056">
            <v>51086.2</v>
          </cell>
          <cell r="G5056">
            <v>0</v>
          </cell>
          <cell r="H5056">
            <v>51086.2</v>
          </cell>
          <cell r="I5056">
            <v>0</v>
          </cell>
          <cell r="J5056">
            <v>51086.2</v>
          </cell>
          <cell r="K5056">
            <v>0</v>
          </cell>
        </row>
        <row r="5057">
          <cell r="F5057">
            <v>16726.48</v>
          </cell>
          <cell r="G5057">
            <v>0</v>
          </cell>
          <cell r="H5057">
            <v>16726.48</v>
          </cell>
          <cell r="I5057">
            <v>0</v>
          </cell>
          <cell r="J5057">
            <v>16726.48</v>
          </cell>
          <cell r="K5057">
            <v>0</v>
          </cell>
        </row>
        <row r="5058">
          <cell r="F5058">
            <v>329.19</v>
          </cell>
          <cell r="G5058">
            <v>0</v>
          </cell>
          <cell r="H5058">
            <v>329.19</v>
          </cell>
          <cell r="I5058">
            <v>0</v>
          </cell>
          <cell r="J5058">
            <v>329.19</v>
          </cell>
          <cell r="K5058">
            <v>0</v>
          </cell>
        </row>
        <row r="5059">
          <cell r="F5059">
            <v>255042.53</v>
          </cell>
          <cell r="G5059">
            <v>0</v>
          </cell>
          <cell r="H5059">
            <v>255042.53</v>
          </cell>
          <cell r="I5059">
            <v>0</v>
          </cell>
          <cell r="J5059">
            <v>255042.53</v>
          </cell>
          <cell r="K5059">
            <v>0</v>
          </cell>
        </row>
        <row r="5060">
          <cell r="F5060">
            <v>15526.91</v>
          </cell>
          <cell r="G5060">
            <v>0</v>
          </cell>
          <cell r="H5060">
            <v>15526.91</v>
          </cell>
          <cell r="I5060">
            <v>0</v>
          </cell>
          <cell r="J5060">
            <v>15526.91</v>
          </cell>
          <cell r="K5060">
            <v>0</v>
          </cell>
        </row>
        <row r="5061">
          <cell r="F5061">
            <v>11325.27</v>
          </cell>
          <cell r="G5061">
            <v>0</v>
          </cell>
          <cell r="H5061">
            <v>11325.27</v>
          </cell>
          <cell r="I5061">
            <v>0</v>
          </cell>
          <cell r="J5061">
            <v>11325.27</v>
          </cell>
          <cell r="K5061">
            <v>0</v>
          </cell>
        </row>
        <row r="5062">
          <cell r="F5062">
            <v>334.16</v>
          </cell>
          <cell r="G5062">
            <v>0</v>
          </cell>
          <cell r="H5062">
            <v>334.16</v>
          </cell>
          <cell r="I5062">
            <v>0</v>
          </cell>
          <cell r="J5062">
            <v>334.16</v>
          </cell>
          <cell r="K5062">
            <v>0</v>
          </cell>
        </row>
        <row r="5063">
          <cell r="F5063">
            <v>38759.980000000003</v>
          </cell>
          <cell r="G5063">
            <v>0</v>
          </cell>
          <cell r="H5063">
            <v>38759.980000000003</v>
          </cell>
          <cell r="I5063">
            <v>0</v>
          </cell>
          <cell r="J5063">
            <v>38759.980000000003</v>
          </cell>
          <cell r="K5063">
            <v>0</v>
          </cell>
        </row>
        <row r="5064">
          <cell r="F5064">
            <v>6729.54</v>
          </cell>
          <cell r="G5064">
            <v>0</v>
          </cell>
          <cell r="H5064">
            <v>6729.54</v>
          </cell>
          <cell r="I5064">
            <v>0</v>
          </cell>
          <cell r="J5064">
            <v>6729.54</v>
          </cell>
          <cell r="K5064">
            <v>0</v>
          </cell>
        </row>
        <row r="5065">
          <cell r="F5065">
            <v>15232.34</v>
          </cell>
          <cell r="G5065">
            <v>0</v>
          </cell>
          <cell r="H5065">
            <v>15232.34</v>
          </cell>
          <cell r="I5065">
            <v>0</v>
          </cell>
          <cell r="J5065">
            <v>15232.34</v>
          </cell>
          <cell r="K5065">
            <v>0</v>
          </cell>
        </row>
        <row r="5066">
          <cell r="F5066">
            <v>12880.26</v>
          </cell>
          <cell r="G5066">
            <v>0</v>
          </cell>
          <cell r="H5066">
            <v>12880.26</v>
          </cell>
          <cell r="I5066">
            <v>0</v>
          </cell>
          <cell r="J5066">
            <v>12880.26</v>
          </cell>
          <cell r="K5066">
            <v>0</v>
          </cell>
        </row>
        <row r="5067">
          <cell r="F5067">
            <v>13831.36</v>
          </cell>
          <cell r="G5067">
            <v>0</v>
          </cell>
          <cell r="H5067">
            <v>13831.36</v>
          </cell>
          <cell r="I5067">
            <v>0</v>
          </cell>
          <cell r="J5067">
            <v>13831.36</v>
          </cell>
          <cell r="K5067">
            <v>0</v>
          </cell>
        </row>
        <row r="5068">
          <cell r="F5068">
            <v>16216.22</v>
          </cell>
          <cell r="G5068">
            <v>0</v>
          </cell>
          <cell r="H5068">
            <v>16216.22</v>
          </cell>
          <cell r="I5068">
            <v>0</v>
          </cell>
          <cell r="J5068">
            <v>16216.22</v>
          </cell>
          <cell r="K5068">
            <v>0</v>
          </cell>
        </row>
        <row r="5069">
          <cell r="F5069">
            <v>0</v>
          </cell>
          <cell r="G5069">
            <v>0</v>
          </cell>
          <cell r="H5069">
            <v>0</v>
          </cell>
          <cell r="I5069">
            <v>0</v>
          </cell>
          <cell r="J5069">
            <v>0</v>
          </cell>
          <cell r="K5069">
            <v>10337</v>
          </cell>
        </row>
        <row r="5070">
          <cell r="F5070">
            <v>0</v>
          </cell>
          <cell r="G5070">
            <v>0</v>
          </cell>
          <cell r="H5070">
            <v>0</v>
          </cell>
          <cell r="I5070">
            <v>0</v>
          </cell>
          <cell r="J5070">
            <v>0</v>
          </cell>
          <cell r="K5070">
            <v>36</v>
          </cell>
        </row>
        <row r="5071">
          <cell r="F5071">
            <v>300</v>
          </cell>
          <cell r="G5071">
            <v>0</v>
          </cell>
          <cell r="H5071">
            <v>300</v>
          </cell>
          <cell r="I5071">
            <v>0</v>
          </cell>
          <cell r="J5071">
            <v>300</v>
          </cell>
          <cell r="K5071">
            <v>0</v>
          </cell>
        </row>
        <row r="5072">
          <cell r="F5072">
            <v>0</v>
          </cell>
          <cell r="G5072">
            <v>0</v>
          </cell>
          <cell r="H5072">
            <v>0</v>
          </cell>
          <cell r="I5072">
            <v>0</v>
          </cell>
          <cell r="J5072">
            <v>0</v>
          </cell>
          <cell r="K5072">
            <v>-107</v>
          </cell>
        </row>
        <row r="5073">
          <cell r="F5073">
            <v>0</v>
          </cell>
          <cell r="G5073">
            <v>0</v>
          </cell>
          <cell r="H5073">
            <v>0</v>
          </cell>
          <cell r="I5073">
            <v>0</v>
          </cell>
          <cell r="J5073">
            <v>0</v>
          </cell>
          <cell r="K5073">
            <v>611389</v>
          </cell>
        </row>
        <row r="5074">
          <cell r="F5074">
            <v>0</v>
          </cell>
          <cell r="G5074">
            <v>0</v>
          </cell>
          <cell r="H5074">
            <v>0</v>
          </cell>
          <cell r="I5074">
            <v>0</v>
          </cell>
          <cell r="J5074">
            <v>0</v>
          </cell>
          <cell r="K5074">
            <v>536</v>
          </cell>
        </row>
        <row r="5075">
          <cell r="F5075">
            <v>0</v>
          </cell>
          <cell r="G5075">
            <v>0</v>
          </cell>
          <cell r="H5075">
            <v>0</v>
          </cell>
          <cell r="I5075">
            <v>0</v>
          </cell>
          <cell r="J5075">
            <v>0</v>
          </cell>
          <cell r="K5075">
            <v>18110</v>
          </cell>
        </row>
        <row r="5076">
          <cell r="F5076">
            <v>99.09</v>
          </cell>
          <cell r="G5076">
            <v>0</v>
          </cell>
          <cell r="H5076">
            <v>99.09</v>
          </cell>
          <cell r="I5076">
            <v>0</v>
          </cell>
          <cell r="J5076">
            <v>99.09</v>
          </cell>
          <cell r="K5076">
            <v>0</v>
          </cell>
        </row>
        <row r="5077">
          <cell r="F5077">
            <v>238.54</v>
          </cell>
          <cell r="G5077">
            <v>0</v>
          </cell>
          <cell r="H5077">
            <v>238.54</v>
          </cell>
          <cell r="I5077">
            <v>0</v>
          </cell>
          <cell r="J5077">
            <v>238.54</v>
          </cell>
          <cell r="K5077">
            <v>0</v>
          </cell>
        </row>
        <row r="5078">
          <cell r="F5078">
            <v>4613.2</v>
          </cell>
          <cell r="G5078">
            <v>0</v>
          </cell>
          <cell r="H5078">
            <v>4613.2</v>
          </cell>
          <cell r="I5078">
            <v>0</v>
          </cell>
          <cell r="J5078">
            <v>4613.2</v>
          </cell>
          <cell r="K5078">
            <v>0</v>
          </cell>
        </row>
        <row r="5079">
          <cell r="F5079">
            <v>3330.4</v>
          </cell>
          <cell r="G5079">
            <v>0</v>
          </cell>
          <cell r="H5079">
            <v>3330.4</v>
          </cell>
          <cell r="I5079">
            <v>0</v>
          </cell>
          <cell r="J5079">
            <v>3330.4</v>
          </cell>
          <cell r="K5079">
            <v>0</v>
          </cell>
        </row>
        <row r="5080">
          <cell r="F5080">
            <v>0</v>
          </cell>
          <cell r="G5080">
            <v>0</v>
          </cell>
          <cell r="H5080">
            <v>0</v>
          </cell>
          <cell r="I5080">
            <v>0</v>
          </cell>
          <cell r="J5080">
            <v>0</v>
          </cell>
          <cell r="K5080">
            <v>799</v>
          </cell>
        </row>
        <row r="5081">
          <cell r="F5081">
            <v>183.06</v>
          </cell>
          <cell r="G5081">
            <v>0</v>
          </cell>
          <cell r="H5081">
            <v>183.06</v>
          </cell>
          <cell r="I5081">
            <v>0</v>
          </cell>
          <cell r="J5081">
            <v>183.06</v>
          </cell>
          <cell r="K5081">
            <v>0</v>
          </cell>
        </row>
        <row r="5082">
          <cell r="F5082">
            <v>1906.41</v>
          </cell>
          <cell r="G5082">
            <v>0</v>
          </cell>
          <cell r="H5082">
            <v>1906.41</v>
          </cell>
          <cell r="I5082">
            <v>0</v>
          </cell>
          <cell r="J5082">
            <v>1906.41</v>
          </cell>
          <cell r="K5082">
            <v>0</v>
          </cell>
        </row>
        <row r="5083">
          <cell r="F5083">
            <v>1350</v>
          </cell>
          <cell r="G5083">
            <v>0</v>
          </cell>
          <cell r="H5083">
            <v>1350</v>
          </cell>
          <cell r="I5083">
            <v>0</v>
          </cell>
          <cell r="J5083">
            <v>1350</v>
          </cell>
          <cell r="K5083">
            <v>0</v>
          </cell>
        </row>
        <row r="5084">
          <cell r="F5084">
            <v>3434.62</v>
          </cell>
          <cell r="G5084">
            <v>0</v>
          </cell>
          <cell r="H5084">
            <v>3434.62</v>
          </cell>
          <cell r="I5084">
            <v>0</v>
          </cell>
          <cell r="J5084">
            <v>3434.62</v>
          </cell>
          <cell r="K5084">
            <v>2199</v>
          </cell>
        </row>
        <row r="5085">
          <cell r="F5085">
            <v>1034.1600000000001</v>
          </cell>
          <cell r="G5085">
            <v>0</v>
          </cell>
          <cell r="H5085">
            <v>1034.1600000000001</v>
          </cell>
          <cell r="I5085">
            <v>0</v>
          </cell>
          <cell r="J5085">
            <v>1034.1600000000001</v>
          </cell>
          <cell r="K5085">
            <v>410</v>
          </cell>
        </row>
        <row r="5086">
          <cell r="F5086">
            <v>21718.93</v>
          </cell>
          <cell r="G5086">
            <v>0</v>
          </cell>
          <cell r="H5086">
            <v>21718.93</v>
          </cell>
          <cell r="I5086">
            <v>0</v>
          </cell>
          <cell r="J5086">
            <v>21718.93</v>
          </cell>
          <cell r="K5086">
            <v>87641</v>
          </cell>
        </row>
        <row r="5087">
          <cell r="F5087">
            <v>8300.1</v>
          </cell>
          <cell r="G5087">
            <v>0</v>
          </cell>
          <cell r="H5087">
            <v>8300.1</v>
          </cell>
          <cell r="I5087">
            <v>0</v>
          </cell>
          <cell r="J5087">
            <v>8300.1</v>
          </cell>
          <cell r="K5087">
            <v>-60300</v>
          </cell>
        </row>
        <row r="5088">
          <cell r="F5088">
            <v>3516</v>
          </cell>
          <cell r="G5088">
            <v>0</v>
          </cell>
          <cell r="H5088">
            <v>3516</v>
          </cell>
          <cell r="I5088">
            <v>0</v>
          </cell>
          <cell r="J5088">
            <v>3516</v>
          </cell>
          <cell r="K5088">
            <v>240</v>
          </cell>
        </row>
        <row r="5089">
          <cell r="F5089">
            <v>180</v>
          </cell>
          <cell r="G5089">
            <v>0</v>
          </cell>
          <cell r="H5089">
            <v>180</v>
          </cell>
          <cell r="I5089">
            <v>0</v>
          </cell>
          <cell r="J5089">
            <v>180</v>
          </cell>
          <cell r="K5089">
            <v>10509</v>
          </cell>
        </row>
        <row r="5090">
          <cell r="F5090">
            <v>1047.98</v>
          </cell>
          <cell r="G5090">
            <v>0</v>
          </cell>
          <cell r="H5090">
            <v>1047.98</v>
          </cell>
          <cell r="I5090">
            <v>0</v>
          </cell>
          <cell r="J5090">
            <v>1047.98</v>
          </cell>
          <cell r="K5090">
            <v>993</v>
          </cell>
        </row>
        <row r="5091">
          <cell r="F5091">
            <v>1.28</v>
          </cell>
          <cell r="G5091">
            <v>0</v>
          </cell>
          <cell r="H5091">
            <v>1.28</v>
          </cell>
          <cell r="I5091">
            <v>0</v>
          </cell>
          <cell r="J5091">
            <v>1.28</v>
          </cell>
          <cell r="K5091">
            <v>0</v>
          </cell>
        </row>
        <row r="5092">
          <cell r="F5092">
            <v>379.6</v>
          </cell>
          <cell r="G5092">
            <v>0</v>
          </cell>
          <cell r="H5092">
            <v>379.6</v>
          </cell>
          <cell r="I5092">
            <v>0</v>
          </cell>
          <cell r="J5092">
            <v>379.6</v>
          </cell>
          <cell r="K5092">
            <v>0</v>
          </cell>
        </row>
        <row r="5093">
          <cell r="F5093">
            <v>1152</v>
          </cell>
          <cell r="G5093">
            <v>0</v>
          </cell>
          <cell r="H5093">
            <v>1152</v>
          </cell>
          <cell r="I5093">
            <v>0</v>
          </cell>
          <cell r="J5093">
            <v>1152</v>
          </cell>
          <cell r="K5093">
            <v>-3459172</v>
          </cell>
        </row>
        <row r="5094">
          <cell r="F5094">
            <v>0</v>
          </cell>
          <cell r="G5094">
            <v>0</v>
          </cell>
          <cell r="H5094">
            <v>0</v>
          </cell>
          <cell r="I5094">
            <v>0</v>
          </cell>
          <cell r="J5094">
            <v>0</v>
          </cell>
          <cell r="K5094">
            <v>201356</v>
          </cell>
        </row>
        <row r="5095">
          <cell r="F5095">
            <v>0</v>
          </cell>
          <cell r="G5095">
            <v>0</v>
          </cell>
          <cell r="H5095">
            <v>0</v>
          </cell>
          <cell r="I5095">
            <v>0</v>
          </cell>
          <cell r="J5095">
            <v>0</v>
          </cell>
          <cell r="K5095">
            <v>41723</v>
          </cell>
        </row>
        <row r="5096">
          <cell r="F5096">
            <v>0</v>
          </cell>
          <cell r="G5096">
            <v>0</v>
          </cell>
          <cell r="H5096">
            <v>0</v>
          </cell>
          <cell r="I5096">
            <v>0</v>
          </cell>
          <cell r="J5096">
            <v>0</v>
          </cell>
          <cell r="K5096">
            <v>63879</v>
          </cell>
        </row>
        <row r="5097">
          <cell r="F5097">
            <v>0</v>
          </cell>
          <cell r="G5097">
            <v>0</v>
          </cell>
          <cell r="H5097">
            <v>0</v>
          </cell>
          <cell r="I5097">
            <v>0</v>
          </cell>
          <cell r="J5097">
            <v>0</v>
          </cell>
          <cell r="K5097">
            <v>31679</v>
          </cell>
        </row>
        <row r="5098">
          <cell r="F5098">
            <v>0</v>
          </cell>
          <cell r="G5098">
            <v>0</v>
          </cell>
          <cell r="H5098">
            <v>0</v>
          </cell>
          <cell r="I5098">
            <v>0</v>
          </cell>
          <cell r="J5098">
            <v>0</v>
          </cell>
          <cell r="K5098">
            <v>20598</v>
          </cell>
        </row>
        <row r="5099">
          <cell r="F5099">
            <v>0</v>
          </cell>
          <cell r="G5099">
            <v>0</v>
          </cell>
          <cell r="H5099">
            <v>0</v>
          </cell>
          <cell r="I5099">
            <v>0</v>
          </cell>
          <cell r="J5099">
            <v>0</v>
          </cell>
          <cell r="K5099">
            <v>14312</v>
          </cell>
        </row>
        <row r="5100">
          <cell r="F5100">
            <v>0</v>
          </cell>
          <cell r="G5100">
            <v>0</v>
          </cell>
          <cell r="H5100">
            <v>0</v>
          </cell>
          <cell r="I5100">
            <v>0</v>
          </cell>
          <cell r="J5100">
            <v>0</v>
          </cell>
          <cell r="K5100">
            <v>195</v>
          </cell>
        </row>
        <row r="5101">
          <cell r="F5101">
            <v>0</v>
          </cell>
          <cell r="G5101">
            <v>0</v>
          </cell>
          <cell r="H5101">
            <v>0</v>
          </cell>
          <cell r="I5101">
            <v>0</v>
          </cell>
          <cell r="J5101">
            <v>0</v>
          </cell>
          <cell r="K5101">
            <v>957</v>
          </cell>
        </row>
        <row r="5102">
          <cell r="F5102">
            <v>0</v>
          </cell>
          <cell r="G5102">
            <v>0</v>
          </cell>
          <cell r="H5102">
            <v>0</v>
          </cell>
          <cell r="I5102">
            <v>0</v>
          </cell>
          <cell r="J5102">
            <v>0</v>
          </cell>
          <cell r="K5102">
            <v>42030</v>
          </cell>
        </row>
        <row r="5103">
          <cell r="F5103">
            <v>0</v>
          </cell>
          <cell r="G5103">
            <v>0</v>
          </cell>
          <cell r="H5103">
            <v>0</v>
          </cell>
          <cell r="I5103">
            <v>0</v>
          </cell>
          <cell r="J5103">
            <v>0</v>
          </cell>
          <cell r="K5103">
            <v>13265</v>
          </cell>
        </row>
        <row r="5104">
          <cell r="F5104">
            <v>0</v>
          </cell>
          <cell r="G5104">
            <v>0</v>
          </cell>
          <cell r="H5104">
            <v>0</v>
          </cell>
          <cell r="I5104">
            <v>0</v>
          </cell>
          <cell r="J5104">
            <v>0</v>
          </cell>
          <cell r="K5104">
            <v>-58334</v>
          </cell>
        </row>
        <row r="5105">
          <cell r="F5105">
            <v>0</v>
          </cell>
          <cell r="G5105">
            <v>0</v>
          </cell>
          <cell r="H5105">
            <v>0</v>
          </cell>
          <cell r="I5105">
            <v>0</v>
          </cell>
          <cell r="J5105">
            <v>0</v>
          </cell>
          <cell r="K5105">
            <v>388</v>
          </cell>
        </row>
        <row r="5106">
          <cell r="F5106">
            <v>0</v>
          </cell>
          <cell r="G5106">
            <v>0</v>
          </cell>
          <cell r="H5106">
            <v>0</v>
          </cell>
          <cell r="I5106">
            <v>0</v>
          </cell>
          <cell r="J5106">
            <v>0</v>
          </cell>
          <cell r="K5106">
            <v>405</v>
          </cell>
        </row>
        <row r="5107">
          <cell r="F5107">
            <v>0</v>
          </cell>
          <cell r="G5107">
            <v>0</v>
          </cell>
          <cell r="H5107">
            <v>0</v>
          </cell>
          <cell r="I5107">
            <v>0</v>
          </cell>
          <cell r="J5107">
            <v>0</v>
          </cell>
          <cell r="K5107">
            <v>700</v>
          </cell>
        </row>
        <row r="5108">
          <cell r="F5108">
            <v>0</v>
          </cell>
          <cell r="G5108">
            <v>0</v>
          </cell>
          <cell r="H5108">
            <v>0</v>
          </cell>
          <cell r="I5108">
            <v>0</v>
          </cell>
          <cell r="J5108">
            <v>0</v>
          </cell>
          <cell r="K5108">
            <v>64306</v>
          </cell>
        </row>
        <row r="5109">
          <cell r="F5109">
            <v>0</v>
          </cell>
          <cell r="G5109">
            <v>0</v>
          </cell>
          <cell r="H5109">
            <v>0</v>
          </cell>
          <cell r="I5109">
            <v>0</v>
          </cell>
          <cell r="J5109">
            <v>0</v>
          </cell>
          <cell r="K5109">
            <v>10258</v>
          </cell>
        </row>
        <row r="5110">
          <cell r="F5110">
            <v>0</v>
          </cell>
          <cell r="G5110">
            <v>0</v>
          </cell>
          <cell r="H5110">
            <v>0</v>
          </cell>
          <cell r="I5110">
            <v>0</v>
          </cell>
          <cell r="J5110">
            <v>0</v>
          </cell>
          <cell r="K5110">
            <v>65</v>
          </cell>
        </row>
        <row r="5111">
          <cell r="F5111">
            <v>0</v>
          </cell>
          <cell r="G5111">
            <v>0</v>
          </cell>
          <cell r="H5111">
            <v>0</v>
          </cell>
          <cell r="I5111">
            <v>0</v>
          </cell>
          <cell r="J5111">
            <v>0</v>
          </cell>
          <cell r="K5111">
            <v>50</v>
          </cell>
        </row>
        <row r="5112">
          <cell r="F5112">
            <v>0</v>
          </cell>
          <cell r="G5112">
            <v>0</v>
          </cell>
          <cell r="H5112">
            <v>0</v>
          </cell>
          <cell r="I5112">
            <v>0</v>
          </cell>
          <cell r="J5112">
            <v>0</v>
          </cell>
          <cell r="K5112">
            <v>7</v>
          </cell>
        </row>
        <row r="5113">
          <cell r="F5113">
            <v>0</v>
          </cell>
          <cell r="G5113">
            <v>0</v>
          </cell>
          <cell r="H5113">
            <v>0</v>
          </cell>
          <cell r="I5113">
            <v>0</v>
          </cell>
          <cell r="J5113">
            <v>0</v>
          </cell>
          <cell r="K5113">
            <v>2643</v>
          </cell>
        </row>
        <row r="5114">
          <cell r="F5114">
            <v>0</v>
          </cell>
          <cell r="G5114">
            <v>0</v>
          </cell>
          <cell r="H5114">
            <v>0</v>
          </cell>
          <cell r="I5114">
            <v>0</v>
          </cell>
          <cell r="J5114">
            <v>0</v>
          </cell>
          <cell r="K5114">
            <v>788</v>
          </cell>
        </row>
        <row r="5115">
          <cell r="F5115">
            <v>0</v>
          </cell>
          <cell r="G5115">
            <v>0</v>
          </cell>
          <cell r="H5115">
            <v>0</v>
          </cell>
          <cell r="I5115">
            <v>0</v>
          </cell>
          <cell r="J5115">
            <v>0</v>
          </cell>
          <cell r="K5115">
            <v>2344</v>
          </cell>
        </row>
        <row r="5116">
          <cell r="F5116">
            <v>0</v>
          </cell>
          <cell r="G5116">
            <v>0</v>
          </cell>
          <cell r="H5116">
            <v>0</v>
          </cell>
          <cell r="I5116">
            <v>0</v>
          </cell>
          <cell r="J5116">
            <v>0</v>
          </cell>
          <cell r="K5116">
            <v>4400</v>
          </cell>
        </row>
        <row r="5117">
          <cell r="F5117">
            <v>0</v>
          </cell>
          <cell r="G5117">
            <v>0</v>
          </cell>
          <cell r="H5117">
            <v>0</v>
          </cell>
          <cell r="I5117">
            <v>0</v>
          </cell>
          <cell r="J5117">
            <v>0</v>
          </cell>
          <cell r="K5117">
            <v>500</v>
          </cell>
        </row>
        <row r="5118">
          <cell r="F5118">
            <v>0</v>
          </cell>
          <cell r="G5118">
            <v>0</v>
          </cell>
          <cell r="H5118">
            <v>0</v>
          </cell>
          <cell r="I5118">
            <v>0</v>
          </cell>
          <cell r="J5118">
            <v>0</v>
          </cell>
          <cell r="K5118">
            <v>411</v>
          </cell>
        </row>
        <row r="5119">
          <cell r="F5119">
            <v>0</v>
          </cell>
          <cell r="G5119">
            <v>0</v>
          </cell>
          <cell r="H5119">
            <v>0</v>
          </cell>
          <cell r="I5119">
            <v>0</v>
          </cell>
          <cell r="J5119">
            <v>0</v>
          </cell>
          <cell r="K5119">
            <v>560502</v>
          </cell>
        </row>
        <row r="5120">
          <cell r="F5120">
            <v>0</v>
          </cell>
          <cell r="G5120">
            <v>0</v>
          </cell>
          <cell r="H5120">
            <v>0</v>
          </cell>
          <cell r="I5120">
            <v>0</v>
          </cell>
          <cell r="J5120">
            <v>0</v>
          </cell>
          <cell r="K5120">
            <v>9839</v>
          </cell>
        </row>
        <row r="5121">
          <cell r="F5121">
            <v>0</v>
          </cell>
          <cell r="G5121">
            <v>0</v>
          </cell>
          <cell r="H5121">
            <v>0</v>
          </cell>
          <cell r="I5121">
            <v>0</v>
          </cell>
          <cell r="J5121">
            <v>0</v>
          </cell>
          <cell r="K5121">
            <v>240</v>
          </cell>
        </row>
        <row r="5122">
          <cell r="F5122">
            <v>0</v>
          </cell>
          <cell r="G5122">
            <v>0</v>
          </cell>
          <cell r="H5122">
            <v>0</v>
          </cell>
          <cell r="I5122">
            <v>0</v>
          </cell>
          <cell r="J5122">
            <v>0</v>
          </cell>
          <cell r="K5122">
            <v>3453</v>
          </cell>
        </row>
        <row r="5123">
          <cell r="F5123">
            <v>0</v>
          </cell>
          <cell r="G5123">
            <v>0</v>
          </cell>
          <cell r="H5123">
            <v>0</v>
          </cell>
          <cell r="I5123">
            <v>0</v>
          </cell>
          <cell r="J5123">
            <v>0</v>
          </cell>
          <cell r="K5123">
            <v>2205</v>
          </cell>
        </row>
        <row r="5124">
          <cell r="F5124">
            <v>0</v>
          </cell>
          <cell r="G5124">
            <v>0</v>
          </cell>
          <cell r="H5124">
            <v>0</v>
          </cell>
          <cell r="I5124">
            <v>0</v>
          </cell>
          <cell r="J5124">
            <v>0</v>
          </cell>
          <cell r="K5124">
            <v>5371</v>
          </cell>
        </row>
        <row r="5125">
          <cell r="F5125">
            <v>0</v>
          </cell>
          <cell r="G5125">
            <v>0</v>
          </cell>
          <cell r="H5125">
            <v>0</v>
          </cell>
          <cell r="I5125">
            <v>0</v>
          </cell>
          <cell r="J5125">
            <v>0</v>
          </cell>
          <cell r="K5125">
            <v>900</v>
          </cell>
        </row>
        <row r="5126">
          <cell r="F5126">
            <v>0</v>
          </cell>
          <cell r="G5126">
            <v>0</v>
          </cell>
          <cell r="H5126">
            <v>0</v>
          </cell>
          <cell r="I5126">
            <v>0</v>
          </cell>
          <cell r="J5126">
            <v>0</v>
          </cell>
          <cell r="K5126">
            <v>544</v>
          </cell>
        </row>
        <row r="5127">
          <cell r="F5127">
            <v>0</v>
          </cell>
          <cell r="G5127">
            <v>0</v>
          </cell>
          <cell r="H5127">
            <v>0</v>
          </cell>
          <cell r="I5127">
            <v>0</v>
          </cell>
          <cell r="J5127">
            <v>0</v>
          </cell>
          <cell r="K5127">
            <v>-1043</v>
          </cell>
        </row>
        <row r="5128">
          <cell r="F5128">
            <v>0</v>
          </cell>
          <cell r="G5128">
            <v>0</v>
          </cell>
          <cell r="H5128">
            <v>0</v>
          </cell>
          <cell r="I5128">
            <v>0</v>
          </cell>
          <cell r="J5128">
            <v>0</v>
          </cell>
          <cell r="K5128">
            <v>1066</v>
          </cell>
        </row>
        <row r="5129">
          <cell r="F5129">
            <v>518523.16</v>
          </cell>
          <cell r="G5129">
            <v>0</v>
          </cell>
          <cell r="H5129">
            <v>518523.16</v>
          </cell>
          <cell r="I5129">
            <v>0</v>
          </cell>
          <cell r="J5129">
            <v>518523.16</v>
          </cell>
          <cell r="K5129">
            <v>-1735535</v>
          </cell>
        </row>
        <row r="5130">
          <cell r="F5130">
            <v>1072032.05</v>
          </cell>
          <cell r="G5130">
            <v>0</v>
          </cell>
          <cell r="H5130">
            <v>1072032.05</v>
          </cell>
          <cell r="I5130">
            <v>0</v>
          </cell>
          <cell r="J5130">
            <v>1072032.05</v>
          </cell>
          <cell r="K5130">
            <v>736775</v>
          </cell>
        </row>
        <row r="5131">
          <cell r="F5131">
            <v>20575.88</v>
          </cell>
          <cell r="G5131">
            <v>0</v>
          </cell>
          <cell r="H5131">
            <v>20575.88</v>
          </cell>
          <cell r="I5131">
            <v>0</v>
          </cell>
          <cell r="J5131">
            <v>20575.88</v>
          </cell>
          <cell r="K5131">
            <v>16384</v>
          </cell>
        </row>
        <row r="5132">
          <cell r="F5132">
            <v>0</v>
          </cell>
          <cell r="G5132">
            <v>0</v>
          </cell>
          <cell r="H5132">
            <v>0</v>
          </cell>
          <cell r="I5132">
            <v>0</v>
          </cell>
          <cell r="J5132">
            <v>0</v>
          </cell>
          <cell r="K5132">
            <v>1354</v>
          </cell>
        </row>
        <row r="5133">
          <cell r="F5133">
            <v>2980.19</v>
          </cell>
          <cell r="G5133">
            <v>0</v>
          </cell>
          <cell r="H5133">
            <v>2980.19</v>
          </cell>
          <cell r="I5133">
            <v>0</v>
          </cell>
          <cell r="J5133">
            <v>2980.19</v>
          </cell>
          <cell r="K5133">
            <v>1860</v>
          </cell>
        </row>
        <row r="5134">
          <cell r="F5134">
            <v>245015.12</v>
          </cell>
          <cell r="G5134">
            <v>0</v>
          </cell>
          <cell r="H5134">
            <v>245015.12</v>
          </cell>
          <cell r="I5134">
            <v>0</v>
          </cell>
          <cell r="J5134">
            <v>245015.12</v>
          </cell>
          <cell r="K5134">
            <v>25262</v>
          </cell>
        </row>
        <row r="5135">
          <cell r="F5135">
            <v>0</v>
          </cell>
          <cell r="G5135">
            <v>0</v>
          </cell>
          <cell r="H5135">
            <v>0</v>
          </cell>
          <cell r="I5135">
            <v>0</v>
          </cell>
          <cell r="J5135">
            <v>0</v>
          </cell>
          <cell r="K5135">
            <v>517</v>
          </cell>
        </row>
        <row r="5136">
          <cell r="F5136">
            <v>39999.589999999997</v>
          </cell>
          <cell r="G5136">
            <v>0</v>
          </cell>
          <cell r="H5136">
            <v>39999.589999999997</v>
          </cell>
          <cell r="I5136">
            <v>0</v>
          </cell>
          <cell r="J5136">
            <v>39999.589999999997</v>
          </cell>
          <cell r="K5136">
            <v>10000</v>
          </cell>
        </row>
        <row r="5137">
          <cell r="F5137">
            <v>896123.55</v>
          </cell>
          <cell r="G5137">
            <v>0</v>
          </cell>
          <cell r="H5137">
            <v>896123.55</v>
          </cell>
          <cell r="I5137">
            <v>0</v>
          </cell>
          <cell r="J5137">
            <v>896123.55</v>
          </cell>
          <cell r="K5137">
            <v>627818</v>
          </cell>
        </row>
        <row r="5138">
          <cell r="F5138">
            <v>19115</v>
          </cell>
          <cell r="G5138">
            <v>0</v>
          </cell>
          <cell r="H5138">
            <v>19115</v>
          </cell>
          <cell r="I5138">
            <v>0</v>
          </cell>
          <cell r="J5138">
            <v>19115</v>
          </cell>
          <cell r="K5138">
            <v>37064</v>
          </cell>
        </row>
        <row r="5139">
          <cell r="F5139">
            <v>0</v>
          </cell>
          <cell r="G5139">
            <v>0</v>
          </cell>
          <cell r="H5139">
            <v>0</v>
          </cell>
          <cell r="I5139">
            <v>0</v>
          </cell>
          <cell r="J5139">
            <v>0</v>
          </cell>
          <cell r="K5139">
            <v>136315</v>
          </cell>
        </row>
        <row r="5140">
          <cell r="F5140">
            <v>175760.66</v>
          </cell>
          <cell r="G5140">
            <v>0</v>
          </cell>
          <cell r="H5140">
            <v>175760.66</v>
          </cell>
          <cell r="I5140">
            <v>0</v>
          </cell>
          <cell r="J5140">
            <v>175760.66</v>
          </cell>
          <cell r="K5140">
            <v>120298</v>
          </cell>
        </row>
        <row r="5141">
          <cell r="F5141">
            <v>257368.83</v>
          </cell>
          <cell r="G5141">
            <v>0</v>
          </cell>
          <cell r="H5141">
            <v>257368.83</v>
          </cell>
          <cell r="I5141">
            <v>0</v>
          </cell>
          <cell r="J5141">
            <v>257368.83</v>
          </cell>
          <cell r="K5141">
            <v>156309</v>
          </cell>
        </row>
        <row r="5142">
          <cell r="F5142">
            <v>183453.86</v>
          </cell>
          <cell r="G5142">
            <v>0</v>
          </cell>
          <cell r="H5142">
            <v>183453.86</v>
          </cell>
          <cell r="I5142">
            <v>0</v>
          </cell>
          <cell r="J5142">
            <v>183453.86</v>
          </cell>
          <cell r="K5142">
            <v>142737</v>
          </cell>
        </row>
        <row r="5143">
          <cell r="F5143">
            <v>582666.27</v>
          </cell>
          <cell r="G5143">
            <v>0</v>
          </cell>
          <cell r="H5143">
            <v>582666.27</v>
          </cell>
          <cell r="I5143">
            <v>0</v>
          </cell>
          <cell r="J5143">
            <v>582666.27</v>
          </cell>
          <cell r="K5143">
            <v>431261</v>
          </cell>
        </row>
        <row r="5144">
          <cell r="F5144">
            <v>298520.02</v>
          </cell>
          <cell r="G5144">
            <v>0</v>
          </cell>
          <cell r="H5144">
            <v>298520.02</v>
          </cell>
          <cell r="I5144">
            <v>0</v>
          </cell>
          <cell r="J5144">
            <v>298520.02</v>
          </cell>
          <cell r="K5144">
            <v>172917</v>
          </cell>
        </row>
        <row r="5145">
          <cell r="F5145">
            <v>17884.41</v>
          </cell>
          <cell r="G5145">
            <v>0</v>
          </cell>
          <cell r="H5145">
            <v>17884.41</v>
          </cell>
          <cell r="I5145">
            <v>0</v>
          </cell>
          <cell r="J5145">
            <v>17884.41</v>
          </cell>
          <cell r="K5145">
            <v>14830</v>
          </cell>
        </row>
        <row r="5146">
          <cell r="F5146">
            <v>34977.1</v>
          </cell>
          <cell r="G5146">
            <v>0</v>
          </cell>
          <cell r="H5146">
            <v>34977.1</v>
          </cell>
          <cell r="I5146">
            <v>0</v>
          </cell>
          <cell r="J5146">
            <v>34977.1</v>
          </cell>
          <cell r="K5146">
            <v>21732</v>
          </cell>
        </row>
        <row r="5147">
          <cell r="F5147">
            <v>140125.76999999999</v>
          </cell>
          <cell r="G5147">
            <v>0</v>
          </cell>
          <cell r="H5147">
            <v>140125.76999999999</v>
          </cell>
          <cell r="I5147">
            <v>0</v>
          </cell>
          <cell r="J5147">
            <v>140125.76999999999</v>
          </cell>
          <cell r="K5147">
            <v>74512</v>
          </cell>
        </row>
        <row r="5148">
          <cell r="F5148">
            <v>-83.11</v>
          </cell>
          <cell r="G5148">
            <v>0</v>
          </cell>
          <cell r="H5148">
            <v>-83.11</v>
          </cell>
          <cell r="I5148">
            <v>0</v>
          </cell>
          <cell r="J5148">
            <v>-83.11</v>
          </cell>
          <cell r="K5148">
            <v>-1875</v>
          </cell>
        </row>
        <row r="5149">
          <cell r="F5149">
            <v>206351.8</v>
          </cell>
          <cell r="G5149">
            <v>0</v>
          </cell>
          <cell r="H5149">
            <v>206351.8</v>
          </cell>
          <cell r="I5149">
            <v>0</v>
          </cell>
          <cell r="J5149">
            <v>206351.8</v>
          </cell>
          <cell r="K5149">
            <v>86967</v>
          </cell>
        </row>
        <row r="5150">
          <cell r="F5150">
            <v>11868</v>
          </cell>
          <cell r="G5150">
            <v>0</v>
          </cell>
          <cell r="H5150">
            <v>11868</v>
          </cell>
          <cell r="I5150">
            <v>0</v>
          </cell>
          <cell r="J5150">
            <v>11868</v>
          </cell>
          <cell r="K5150">
            <v>17460</v>
          </cell>
        </row>
        <row r="5151">
          <cell r="F5151">
            <v>107996.88</v>
          </cell>
          <cell r="G5151">
            <v>0</v>
          </cell>
          <cell r="H5151">
            <v>107996.88</v>
          </cell>
          <cell r="I5151">
            <v>0</v>
          </cell>
          <cell r="J5151">
            <v>107996.88</v>
          </cell>
          <cell r="K5151">
            <v>71395</v>
          </cell>
        </row>
        <row r="5152">
          <cell r="F5152">
            <v>223</v>
          </cell>
          <cell r="G5152">
            <v>0</v>
          </cell>
          <cell r="H5152">
            <v>223</v>
          </cell>
          <cell r="I5152">
            <v>0</v>
          </cell>
          <cell r="J5152">
            <v>223</v>
          </cell>
          <cell r="K5152">
            <v>349</v>
          </cell>
        </row>
        <row r="5153">
          <cell r="F5153">
            <v>62865.32</v>
          </cell>
          <cell r="G5153">
            <v>0</v>
          </cell>
          <cell r="H5153">
            <v>62865.32</v>
          </cell>
          <cell r="I5153">
            <v>0</v>
          </cell>
          <cell r="J5153">
            <v>62865.32</v>
          </cell>
          <cell r="K5153">
            <v>65224</v>
          </cell>
        </row>
        <row r="5154">
          <cell r="F5154">
            <v>10408.530000000001</v>
          </cell>
          <cell r="G5154">
            <v>0</v>
          </cell>
          <cell r="H5154">
            <v>10408.530000000001</v>
          </cell>
          <cell r="I5154">
            <v>0</v>
          </cell>
          <cell r="J5154">
            <v>10408.530000000001</v>
          </cell>
          <cell r="K5154">
            <v>28480</v>
          </cell>
        </row>
        <row r="5155">
          <cell r="F5155">
            <v>0</v>
          </cell>
          <cell r="G5155">
            <v>0</v>
          </cell>
          <cell r="H5155">
            <v>0</v>
          </cell>
          <cell r="I5155">
            <v>0</v>
          </cell>
          <cell r="J5155">
            <v>0</v>
          </cell>
          <cell r="K5155">
            <v>10926</v>
          </cell>
        </row>
        <row r="5156">
          <cell r="F5156">
            <v>47294.34</v>
          </cell>
          <cell r="G5156">
            <v>0</v>
          </cell>
          <cell r="H5156">
            <v>47294.34</v>
          </cell>
          <cell r="I5156">
            <v>0</v>
          </cell>
          <cell r="J5156">
            <v>47294.34</v>
          </cell>
          <cell r="K5156">
            <v>7074</v>
          </cell>
        </row>
        <row r="5157">
          <cell r="F5157">
            <v>262</v>
          </cell>
          <cell r="G5157">
            <v>0</v>
          </cell>
          <cell r="H5157">
            <v>262</v>
          </cell>
          <cell r="I5157">
            <v>0</v>
          </cell>
          <cell r="J5157">
            <v>262</v>
          </cell>
          <cell r="K5157">
            <v>1303</v>
          </cell>
        </row>
        <row r="5158">
          <cell r="F5158">
            <v>9441.11</v>
          </cell>
          <cell r="G5158">
            <v>0</v>
          </cell>
          <cell r="H5158">
            <v>9441.11</v>
          </cell>
          <cell r="I5158">
            <v>0</v>
          </cell>
          <cell r="J5158">
            <v>9441.11</v>
          </cell>
          <cell r="K5158">
            <v>4928</v>
          </cell>
        </row>
        <row r="5159">
          <cell r="F5159">
            <v>4073.85</v>
          </cell>
          <cell r="G5159">
            <v>0</v>
          </cell>
          <cell r="H5159">
            <v>4073.85</v>
          </cell>
          <cell r="I5159">
            <v>0</v>
          </cell>
          <cell r="J5159">
            <v>4073.85</v>
          </cell>
          <cell r="K5159">
            <v>1323</v>
          </cell>
        </row>
        <row r="5160">
          <cell r="F5160">
            <v>5007.6000000000004</v>
          </cell>
          <cell r="G5160">
            <v>0</v>
          </cell>
          <cell r="H5160">
            <v>5007.6000000000004</v>
          </cell>
          <cell r="I5160">
            <v>0</v>
          </cell>
          <cell r="J5160">
            <v>5007.6000000000004</v>
          </cell>
          <cell r="K5160">
            <v>0</v>
          </cell>
        </row>
        <row r="5161">
          <cell r="F5161">
            <v>30157.78</v>
          </cell>
          <cell r="G5161">
            <v>0</v>
          </cell>
          <cell r="H5161">
            <v>30157.78</v>
          </cell>
          <cell r="I5161">
            <v>0</v>
          </cell>
          <cell r="J5161">
            <v>30157.78</v>
          </cell>
          <cell r="K5161">
            <v>18001</v>
          </cell>
        </row>
        <row r="5162">
          <cell r="F5162">
            <v>0</v>
          </cell>
          <cell r="G5162">
            <v>0</v>
          </cell>
          <cell r="H5162">
            <v>0</v>
          </cell>
          <cell r="I5162">
            <v>0</v>
          </cell>
          <cell r="J5162">
            <v>0</v>
          </cell>
          <cell r="K5162">
            <v>27</v>
          </cell>
        </row>
        <row r="5163">
          <cell r="F5163">
            <v>114900.3</v>
          </cell>
          <cell r="G5163">
            <v>0</v>
          </cell>
          <cell r="H5163">
            <v>114900.3</v>
          </cell>
          <cell r="I5163">
            <v>0</v>
          </cell>
          <cell r="J5163">
            <v>114900.3</v>
          </cell>
          <cell r="K5163">
            <v>71005</v>
          </cell>
        </row>
        <row r="5164">
          <cell r="F5164">
            <v>11184.93</v>
          </cell>
          <cell r="G5164">
            <v>0</v>
          </cell>
          <cell r="H5164">
            <v>11184.93</v>
          </cell>
          <cell r="I5164">
            <v>0</v>
          </cell>
          <cell r="J5164">
            <v>11184.93</v>
          </cell>
          <cell r="K5164">
            <v>1710</v>
          </cell>
        </row>
        <row r="5165">
          <cell r="F5165">
            <v>5102.3100000000004</v>
          </cell>
          <cell r="G5165">
            <v>0</v>
          </cell>
          <cell r="H5165">
            <v>5102.3100000000004</v>
          </cell>
          <cell r="I5165">
            <v>0</v>
          </cell>
          <cell r="J5165">
            <v>5102.3100000000004</v>
          </cell>
          <cell r="K5165">
            <v>2952</v>
          </cell>
        </row>
        <row r="5166">
          <cell r="F5166">
            <v>1123.1400000000001</v>
          </cell>
          <cell r="G5166">
            <v>0</v>
          </cell>
          <cell r="H5166">
            <v>1123.1400000000001</v>
          </cell>
          <cell r="I5166">
            <v>0</v>
          </cell>
          <cell r="J5166">
            <v>1123.1400000000001</v>
          </cell>
          <cell r="K5166">
            <v>57</v>
          </cell>
        </row>
        <row r="5167">
          <cell r="F5167">
            <v>215.13</v>
          </cell>
          <cell r="G5167">
            <v>0</v>
          </cell>
          <cell r="H5167">
            <v>215.13</v>
          </cell>
          <cell r="I5167">
            <v>0</v>
          </cell>
          <cell r="J5167">
            <v>215.13</v>
          </cell>
          <cell r="K5167">
            <v>0</v>
          </cell>
        </row>
        <row r="5168">
          <cell r="F5168">
            <v>708.68</v>
          </cell>
          <cell r="G5168">
            <v>0</v>
          </cell>
          <cell r="H5168">
            <v>708.68</v>
          </cell>
          <cell r="I5168">
            <v>0</v>
          </cell>
          <cell r="J5168">
            <v>708.68</v>
          </cell>
          <cell r="K5168">
            <v>-518</v>
          </cell>
        </row>
        <row r="5169">
          <cell r="F5169">
            <v>450</v>
          </cell>
          <cell r="G5169">
            <v>0</v>
          </cell>
          <cell r="H5169">
            <v>450</v>
          </cell>
          <cell r="I5169">
            <v>0</v>
          </cell>
          <cell r="J5169">
            <v>450</v>
          </cell>
          <cell r="K5169">
            <v>150</v>
          </cell>
        </row>
        <row r="5170">
          <cell r="F5170">
            <v>0</v>
          </cell>
          <cell r="G5170">
            <v>0</v>
          </cell>
          <cell r="H5170">
            <v>0</v>
          </cell>
          <cell r="I5170">
            <v>0</v>
          </cell>
          <cell r="J5170">
            <v>0</v>
          </cell>
          <cell r="K5170">
            <v>96712</v>
          </cell>
        </row>
        <row r="5171">
          <cell r="F5171">
            <v>0</v>
          </cell>
          <cell r="G5171">
            <v>0</v>
          </cell>
          <cell r="H5171">
            <v>0</v>
          </cell>
          <cell r="I5171">
            <v>0</v>
          </cell>
          <cell r="J5171">
            <v>0</v>
          </cell>
          <cell r="K5171">
            <v>62832</v>
          </cell>
        </row>
        <row r="5172">
          <cell r="F5172">
            <v>226.44</v>
          </cell>
          <cell r="G5172">
            <v>0</v>
          </cell>
          <cell r="H5172">
            <v>226.44</v>
          </cell>
          <cell r="I5172">
            <v>0</v>
          </cell>
          <cell r="J5172">
            <v>226.44</v>
          </cell>
          <cell r="K5172">
            <v>24856</v>
          </cell>
        </row>
        <row r="5173">
          <cell r="F5173">
            <v>0</v>
          </cell>
          <cell r="G5173">
            <v>0</v>
          </cell>
          <cell r="H5173">
            <v>0</v>
          </cell>
          <cell r="I5173">
            <v>0</v>
          </cell>
          <cell r="J5173">
            <v>0</v>
          </cell>
          <cell r="K5173">
            <v>181</v>
          </cell>
        </row>
        <row r="5174">
          <cell r="F5174">
            <v>5511.6</v>
          </cell>
          <cell r="G5174">
            <v>0</v>
          </cell>
          <cell r="H5174">
            <v>5511.6</v>
          </cell>
          <cell r="I5174">
            <v>0</v>
          </cell>
          <cell r="J5174">
            <v>5511.6</v>
          </cell>
          <cell r="K5174">
            <v>4018</v>
          </cell>
        </row>
        <row r="5175">
          <cell r="F5175">
            <v>650</v>
          </cell>
          <cell r="G5175">
            <v>0</v>
          </cell>
          <cell r="H5175">
            <v>650</v>
          </cell>
          <cell r="I5175">
            <v>0</v>
          </cell>
          <cell r="J5175">
            <v>650</v>
          </cell>
          <cell r="K5175">
            <v>100</v>
          </cell>
        </row>
        <row r="5176">
          <cell r="F5176">
            <v>739.48</v>
          </cell>
          <cell r="G5176">
            <v>0</v>
          </cell>
          <cell r="H5176">
            <v>739.48</v>
          </cell>
          <cell r="I5176">
            <v>0</v>
          </cell>
          <cell r="J5176">
            <v>739.48</v>
          </cell>
          <cell r="K5176">
            <v>606</v>
          </cell>
        </row>
        <row r="5177">
          <cell r="F5177">
            <v>1581.47</v>
          </cell>
          <cell r="G5177">
            <v>0</v>
          </cell>
          <cell r="H5177">
            <v>1581.47</v>
          </cell>
          <cell r="I5177">
            <v>0</v>
          </cell>
          <cell r="J5177">
            <v>1581.47</v>
          </cell>
          <cell r="K5177">
            <v>0</v>
          </cell>
        </row>
        <row r="5178">
          <cell r="F5178">
            <v>201.33</v>
          </cell>
          <cell r="G5178">
            <v>0</v>
          </cell>
          <cell r="H5178">
            <v>201.33</v>
          </cell>
          <cell r="I5178">
            <v>0</v>
          </cell>
          <cell r="J5178">
            <v>201.33</v>
          </cell>
          <cell r="K5178">
            <v>13</v>
          </cell>
        </row>
        <row r="5179">
          <cell r="F5179">
            <v>3686.33</v>
          </cell>
          <cell r="G5179">
            <v>0</v>
          </cell>
          <cell r="H5179">
            <v>3686.33</v>
          </cell>
          <cell r="I5179">
            <v>0</v>
          </cell>
          <cell r="J5179">
            <v>3686.33</v>
          </cell>
          <cell r="K5179">
            <v>6844</v>
          </cell>
        </row>
        <row r="5180">
          <cell r="F5180">
            <v>4066.7</v>
          </cell>
          <cell r="G5180">
            <v>0</v>
          </cell>
          <cell r="H5180">
            <v>4066.7</v>
          </cell>
          <cell r="I5180">
            <v>0</v>
          </cell>
          <cell r="J5180">
            <v>4066.7</v>
          </cell>
          <cell r="K5180">
            <v>2993</v>
          </cell>
        </row>
        <row r="5181">
          <cell r="F5181">
            <v>439.32</v>
          </cell>
          <cell r="G5181">
            <v>0</v>
          </cell>
          <cell r="H5181">
            <v>439.32</v>
          </cell>
          <cell r="I5181">
            <v>0</v>
          </cell>
          <cell r="J5181">
            <v>439.32</v>
          </cell>
          <cell r="K5181">
            <v>935</v>
          </cell>
        </row>
        <row r="5182">
          <cell r="F5182">
            <v>0</v>
          </cell>
          <cell r="G5182">
            <v>0</v>
          </cell>
          <cell r="H5182">
            <v>0</v>
          </cell>
          <cell r="I5182">
            <v>0</v>
          </cell>
          <cell r="J5182">
            <v>0</v>
          </cell>
          <cell r="K5182">
            <v>8</v>
          </cell>
        </row>
        <row r="5183">
          <cell r="F5183">
            <v>905.45</v>
          </cell>
          <cell r="G5183">
            <v>0</v>
          </cell>
          <cell r="H5183">
            <v>905.45</v>
          </cell>
          <cell r="I5183">
            <v>0</v>
          </cell>
          <cell r="J5183">
            <v>905.45</v>
          </cell>
          <cell r="K5183">
            <v>949</v>
          </cell>
        </row>
        <row r="5184">
          <cell r="F5184">
            <v>1861.37</v>
          </cell>
          <cell r="G5184">
            <v>0</v>
          </cell>
          <cell r="H5184">
            <v>1861.37</v>
          </cell>
          <cell r="I5184">
            <v>0</v>
          </cell>
          <cell r="J5184">
            <v>1861.37</v>
          </cell>
          <cell r="K5184">
            <v>793</v>
          </cell>
        </row>
        <row r="5185">
          <cell r="F5185">
            <v>13475.3</v>
          </cell>
          <cell r="G5185">
            <v>0</v>
          </cell>
          <cell r="H5185">
            <v>13475.3</v>
          </cell>
          <cell r="I5185">
            <v>0</v>
          </cell>
          <cell r="J5185">
            <v>13475.3</v>
          </cell>
          <cell r="K5185">
            <v>15960</v>
          </cell>
        </row>
        <row r="5186">
          <cell r="F5186">
            <v>11788.82</v>
          </cell>
          <cell r="G5186">
            <v>0</v>
          </cell>
          <cell r="H5186">
            <v>11788.82</v>
          </cell>
          <cell r="I5186">
            <v>0</v>
          </cell>
          <cell r="J5186">
            <v>11788.82</v>
          </cell>
          <cell r="K5186">
            <v>11837</v>
          </cell>
        </row>
        <row r="5187">
          <cell r="F5187">
            <v>398.49</v>
          </cell>
          <cell r="G5187">
            <v>0</v>
          </cell>
          <cell r="H5187">
            <v>398.49</v>
          </cell>
          <cell r="I5187">
            <v>0</v>
          </cell>
          <cell r="J5187">
            <v>398.49</v>
          </cell>
          <cell r="K5187">
            <v>768</v>
          </cell>
        </row>
        <row r="5188">
          <cell r="F5188">
            <v>7956.54</v>
          </cell>
          <cell r="G5188">
            <v>0</v>
          </cell>
          <cell r="H5188">
            <v>7956.54</v>
          </cell>
          <cell r="I5188">
            <v>0</v>
          </cell>
          <cell r="J5188">
            <v>7956.54</v>
          </cell>
          <cell r="K5188">
            <v>4349</v>
          </cell>
        </row>
        <row r="5189">
          <cell r="F5189">
            <v>150</v>
          </cell>
          <cell r="G5189">
            <v>0</v>
          </cell>
          <cell r="H5189">
            <v>150</v>
          </cell>
          <cell r="I5189">
            <v>0</v>
          </cell>
          <cell r="J5189">
            <v>150</v>
          </cell>
          <cell r="K5189">
            <v>182</v>
          </cell>
        </row>
        <row r="5190">
          <cell r="F5190">
            <v>431764.07</v>
          </cell>
          <cell r="G5190">
            <v>0</v>
          </cell>
          <cell r="H5190">
            <v>431764.07</v>
          </cell>
          <cell r="I5190">
            <v>0</v>
          </cell>
          <cell r="J5190">
            <v>431764.07</v>
          </cell>
          <cell r="K5190">
            <v>302701</v>
          </cell>
        </row>
        <row r="5191">
          <cell r="F5191">
            <v>272085.73</v>
          </cell>
          <cell r="G5191">
            <v>0</v>
          </cell>
          <cell r="H5191">
            <v>272085.73</v>
          </cell>
          <cell r="I5191">
            <v>0</v>
          </cell>
          <cell r="J5191">
            <v>272085.73</v>
          </cell>
          <cell r="K5191">
            <v>-42708</v>
          </cell>
        </row>
        <row r="5192">
          <cell r="F5192">
            <v>478</v>
          </cell>
          <cell r="G5192">
            <v>0</v>
          </cell>
          <cell r="H5192">
            <v>478</v>
          </cell>
          <cell r="I5192">
            <v>0</v>
          </cell>
          <cell r="J5192">
            <v>478</v>
          </cell>
          <cell r="K5192">
            <v>608</v>
          </cell>
        </row>
        <row r="5193">
          <cell r="F5193">
            <v>405</v>
          </cell>
          <cell r="G5193">
            <v>0</v>
          </cell>
          <cell r="H5193">
            <v>405</v>
          </cell>
          <cell r="I5193">
            <v>0</v>
          </cell>
          <cell r="J5193">
            <v>405</v>
          </cell>
          <cell r="K5193">
            <v>28709</v>
          </cell>
        </row>
        <row r="5194">
          <cell r="F5194">
            <v>14037.53</v>
          </cell>
          <cell r="G5194">
            <v>0</v>
          </cell>
          <cell r="H5194">
            <v>14037.53</v>
          </cell>
          <cell r="I5194">
            <v>0</v>
          </cell>
          <cell r="J5194">
            <v>14037.53</v>
          </cell>
          <cell r="K5194">
            <v>6717</v>
          </cell>
        </row>
        <row r="5195">
          <cell r="F5195">
            <v>0</v>
          </cell>
          <cell r="G5195">
            <v>0</v>
          </cell>
          <cell r="H5195">
            <v>0</v>
          </cell>
          <cell r="I5195">
            <v>0</v>
          </cell>
          <cell r="J5195">
            <v>0</v>
          </cell>
          <cell r="K5195">
            <v>1430</v>
          </cell>
        </row>
        <row r="5196">
          <cell r="F5196">
            <v>3337.2</v>
          </cell>
          <cell r="G5196">
            <v>0</v>
          </cell>
          <cell r="H5196">
            <v>3337.2</v>
          </cell>
          <cell r="I5196">
            <v>0</v>
          </cell>
          <cell r="J5196">
            <v>3337.2</v>
          </cell>
          <cell r="K5196">
            <v>2937</v>
          </cell>
        </row>
        <row r="5197">
          <cell r="F5197">
            <v>0</v>
          </cell>
          <cell r="G5197">
            <v>0</v>
          </cell>
          <cell r="H5197">
            <v>0</v>
          </cell>
          <cell r="I5197">
            <v>0</v>
          </cell>
          <cell r="J5197">
            <v>0</v>
          </cell>
          <cell r="K5197">
            <v>4722</v>
          </cell>
        </row>
        <row r="5198">
          <cell r="F5198">
            <v>0</v>
          </cell>
          <cell r="G5198">
            <v>0</v>
          </cell>
          <cell r="H5198">
            <v>0</v>
          </cell>
          <cell r="I5198">
            <v>0</v>
          </cell>
          <cell r="J5198">
            <v>0</v>
          </cell>
          <cell r="K5198">
            <v>569</v>
          </cell>
        </row>
        <row r="5199">
          <cell r="F5199">
            <v>193239.59</v>
          </cell>
          <cell r="G5199">
            <v>0</v>
          </cell>
          <cell r="H5199">
            <v>193239.59</v>
          </cell>
          <cell r="I5199">
            <v>0</v>
          </cell>
          <cell r="J5199">
            <v>193239.59</v>
          </cell>
          <cell r="K5199">
            <v>19926</v>
          </cell>
        </row>
        <row r="5200">
          <cell r="F5200">
            <v>469027.97</v>
          </cell>
          <cell r="G5200">
            <v>0</v>
          </cell>
          <cell r="H5200">
            <v>469027.97</v>
          </cell>
          <cell r="I5200">
            <v>0</v>
          </cell>
          <cell r="J5200">
            <v>469027.97</v>
          </cell>
          <cell r="K5200">
            <v>293226</v>
          </cell>
        </row>
        <row r="5201">
          <cell r="F5201">
            <v>887079.43</v>
          </cell>
          <cell r="G5201">
            <v>0</v>
          </cell>
          <cell r="H5201">
            <v>887079.43</v>
          </cell>
          <cell r="I5201">
            <v>0</v>
          </cell>
          <cell r="J5201">
            <v>887079.43</v>
          </cell>
          <cell r="K5201">
            <v>113328</v>
          </cell>
        </row>
        <row r="5202">
          <cell r="F5202">
            <v>190</v>
          </cell>
          <cell r="G5202">
            <v>0</v>
          </cell>
          <cell r="H5202">
            <v>190</v>
          </cell>
          <cell r="I5202">
            <v>0</v>
          </cell>
          <cell r="J5202">
            <v>190</v>
          </cell>
          <cell r="K5202">
            <v>0</v>
          </cell>
        </row>
        <row r="5203">
          <cell r="F5203">
            <v>-17847.2</v>
          </cell>
          <cell r="G5203">
            <v>0</v>
          </cell>
          <cell r="H5203">
            <v>-17847.2</v>
          </cell>
          <cell r="I5203">
            <v>0</v>
          </cell>
          <cell r="J5203">
            <v>-17847.2</v>
          </cell>
          <cell r="K5203">
            <v>-240</v>
          </cell>
        </row>
        <row r="5204">
          <cell r="F5204">
            <v>50087.22</v>
          </cell>
          <cell r="G5204">
            <v>0</v>
          </cell>
          <cell r="H5204">
            <v>50087.22</v>
          </cell>
          <cell r="I5204">
            <v>0</v>
          </cell>
          <cell r="J5204">
            <v>50087.22</v>
          </cell>
          <cell r="K5204">
            <v>1806</v>
          </cell>
        </row>
        <row r="5205">
          <cell r="F5205">
            <v>30000</v>
          </cell>
          <cell r="G5205">
            <v>0</v>
          </cell>
          <cell r="H5205">
            <v>30000</v>
          </cell>
          <cell r="I5205">
            <v>0</v>
          </cell>
          <cell r="J5205">
            <v>30000</v>
          </cell>
          <cell r="K5205">
            <v>290</v>
          </cell>
        </row>
        <row r="5206">
          <cell r="F5206">
            <v>116169</v>
          </cell>
          <cell r="G5206">
            <v>0</v>
          </cell>
          <cell r="H5206">
            <v>116169</v>
          </cell>
          <cell r="I5206">
            <v>0</v>
          </cell>
          <cell r="J5206">
            <v>116169</v>
          </cell>
          <cell r="K5206">
            <v>0</v>
          </cell>
        </row>
        <row r="5207">
          <cell r="F5207">
            <v>540.11</v>
          </cell>
          <cell r="G5207">
            <v>0</v>
          </cell>
          <cell r="H5207">
            <v>540.11</v>
          </cell>
          <cell r="I5207">
            <v>0</v>
          </cell>
          <cell r="J5207">
            <v>540.11</v>
          </cell>
          <cell r="K5207">
            <v>0</v>
          </cell>
        </row>
        <row r="5208">
          <cell r="F5208">
            <v>0</v>
          </cell>
          <cell r="G5208">
            <v>0</v>
          </cell>
          <cell r="H5208">
            <v>0</v>
          </cell>
          <cell r="I5208">
            <v>0</v>
          </cell>
          <cell r="J5208">
            <v>0</v>
          </cell>
          <cell r="K5208">
            <v>1077298</v>
          </cell>
        </row>
        <row r="5209">
          <cell r="F5209">
            <v>1722.5</v>
          </cell>
          <cell r="G5209">
            <v>0</v>
          </cell>
          <cell r="H5209">
            <v>1722.5</v>
          </cell>
          <cell r="I5209">
            <v>0</v>
          </cell>
          <cell r="J5209">
            <v>1722.5</v>
          </cell>
          <cell r="K5209">
            <v>194311</v>
          </cell>
        </row>
        <row r="5210">
          <cell r="F5210">
            <v>15697.7</v>
          </cell>
          <cell r="G5210">
            <v>0</v>
          </cell>
          <cell r="H5210">
            <v>15697.7</v>
          </cell>
          <cell r="I5210">
            <v>0</v>
          </cell>
          <cell r="J5210">
            <v>15697.7</v>
          </cell>
          <cell r="K5210">
            <v>34220</v>
          </cell>
        </row>
        <row r="5211">
          <cell r="F5211">
            <v>33546.35</v>
          </cell>
          <cell r="G5211">
            <v>0</v>
          </cell>
          <cell r="H5211">
            <v>33546.35</v>
          </cell>
          <cell r="I5211">
            <v>0</v>
          </cell>
          <cell r="J5211">
            <v>33546.35</v>
          </cell>
          <cell r="K5211">
            <v>42578</v>
          </cell>
        </row>
        <row r="5212">
          <cell r="F5212">
            <v>45298.79</v>
          </cell>
          <cell r="G5212">
            <v>0</v>
          </cell>
          <cell r="H5212">
            <v>45298.79</v>
          </cell>
          <cell r="I5212">
            <v>0</v>
          </cell>
          <cell r="J5212">
            <v>45298.79</v>
          </cell>
          <cell r="K5212">
            <v>39150</v>
          </cell>
        </row>
        <row r="5213">
          <cell r="F5213">
            <v>0</v>
          </cell>
          <cell r="G5213">
            <v>0</v>
          </cell>
          <cell r="H5213">
            <v>0</v>
          </cell>
          <cell r="I5213">
            <v>0</v>
          </cell>
          <cell r="J5213">
            <v>0</v>
          </cell>
          <cell r="K5213">
            <v>687</v>
          </cell>
        </row>
        <row r="5214">
          <cell r="F5214">
            <v>190.91</v>
          </cell>
          <cell r="G5214">
            <v>0</v>
          </cell>
          <cell r="H5214">
            <v>190.91</v>
          </cell>
          <cell r="I5214">
            <v>0</v>
          </cell>
          <cell r="J5214">
            <v>190.91</v>
          </cell>
          <cell r="K5214">
            <v>0</v>
          </cell>
        </row>
        <row r="5215">
          <cell r="F5215">
            <v>0</v>
          </cell>
          <cell r="G5215">
            <v>0</v>
          </cell>
          <cell r="H5215">
            <v>0</v>
          </cell>
          <cell r="I5215">
            <v>0</v>
          </cell>
          <cell r="J5215">
            <v>0</v>
          </cell>
          <cell r="K5215">
            <v>0</v>
          </cell>
        </row>
        <row r="5216">
          <cell r="F5216">
            <v>6750.96</v>
          </cell>
          <cell r="G5216">
            <v>0</v>
          </cell>
          <cell r="H5216">
            <v>6750.96</v>
          </cell>
          <cell r="I5216">
            <v>0</v>
          </cell>
          <cell r="J5216">
            <v>6750.96</v>
          </cell>
          <cell r="K5216">
            <v>13186</v>
          </cell>
        </row>
        <row r="5217">
          <cell r="F5217">
            <v>1240005.49</v>
          </cell>
          <cell r="G5217">
            <v>0</v>
          </cell>
          <cell r="H5217">
            <v>1240005.49</v>
          </cell>
          <cell r="I5217">
            <v>0</v>
          </cell>
          <cell r="J5217">
            <v>1240005.49</v>
          </cell>
          <cell r="K5217">
            <v>934634</v>
          </cell>
        </row>
        <row r="5218">
          <cell r="F5218">
            <v>62065.09</v>
          </cell>
          <cell r="G5218">
            <v>0</v>
          </cell>
          <cell r="H5218">
            <v>62065.09</v>
          </cell>
          <cell r="I5218">
            <v>0</v>
          </cell>
          <cell r="J5218">
            <v>62065.09</v>
          </cell>
          <cell r="K5218">
            <v>35796</v>
          </cell>
        </row>
        <row r="5219">
          <cell r="F5219">
            <v>17153.91</v>
          </cell>
          <cell r="G5219">
            <v>0</v>
          </cell>
          <cell r="H5219">
            <v>17153.91</v>
          </cell>
          <cell r="I5219">
            <v>0</v>
          </cell>
          <cell r="J5219">
            <v>17153.91</v>
          </cell>
          <cell r="K5219">
            <v>7037</v>
          </cell>
        </row>
        <row r="5220">
          <cell r="F5220">
            <v>152.94</v>
          </cell>
          <cell r="G5220">
            <v>0</v>
          </cell>
          <cell r="H5220">
            <v>152.94</v>
          </cell>
          <cell r="I5220">
            <v>0</v>
          </cell>
          <cell r="J5220">
            <v>152.94</v>
          </cell>
          <cell r="K5220">
            <v>133</v>
          </cell>
        </row>
        <row r="5221">
          <cell r="F5221">
            <v>110899.21</v>
          </cell>
          <cell r="G5221">
            <v>0</v>
          </cell>
          <cell r="H5221">
            <v>110899.21</v>
          </cell>
          <cell r="I5221">
            <v>0</v>
          </cell>
          <cell r="J5221">
            <v>110899.21</v>
          </cell>
          <cell r="K5221">
            <v>25850</v>
          </cell>
        </row>
        <row r="5222">
          <cell r="F5222">
            <v>0</v>
          </cell>
          <cell r="G5222">
            <v>0</v>
          </cell>
          <cell r="H5222">
            <v>0</v>
          </cell>
          <cell r="I5222">
            <v>0</v>
          </cell>
          <cell r="J5222">
            <v>0</v>
          </cell>
          <cell r="K5222">
            <v>144</v>
          </cell>
        </row>
        <row r="5223">
          <cell r="F5223">
            <v>137244.26999999999</v>
          </cell>
          <cell r="G5223">
            <v>0</v>
          </cell>
          <cell r="H5223">
            <v>137244.26999999999</v>
          </cell>
          <cell r="I5223">
            <v>0</v>
          </cell>
          <cell r="J5223">
            <v>137244.26999999999</v>
          </cell>
          <cell r="K5223">
            <v>107258</v>
          </cell>
        </row>
        <row r="5224">
          <cell r="F5224">
            <v>0</v>
          </cell>
          <cell r="G5224">
            <v>0</v>
          </cell>
          <cell r="H5224">
            <v>0</v>
          </cell>
          <cell r="I5224">
            <v>0</v>
          </cell>
          <cell r="J5224">
            <v>0</v>
          </cell>
          <cell r="K5224">
            <v>135793</v>
          </cell>
        </row>
        <row r="5225">
          <cell r="F5225">
            <v>0</v>
          </cell>
          <cell r="G5225">
            <v>0</v>
          </cell>
          <cell r="H5225">
            <v>0</v>
          </cell>
          <cell r="I5225">
            <v>0</v>
          </cell>
          <cell r="J5225">
            <v>0</v>
          </cell>
          <cell r="K5225">
            <v>4605</v>
          </cell>
        </row>
        <row r="5226">
          <cell r="F5226">
            <v>123953.17</v>
          </cell>
          <cell r="G5226">
            <v>0</v>
          </cell>
          <cell r="H5226">
            <v>123953.17</v>
          </cell>
          <cell r="I5226">
            <v>0</v>
          </cell>
          <cell r="J5226">
            <v>123953.17</v>
          </cell>
          <cell r="K5226">
            <v>87792</v>
          </cell>
        </row>
        <row r="5227">
          <cell r="F5227">
            <v>169097.57</v>
          </cell>
          <cell r="G5227">
            <v>0</v>
          </cell>
          <cell r="H5227">
            <v>169097.57</v>
          </cell>
          <cell r="I5227">
            <v>0</v>
          </cell>
          <cell r="J5227">
            <v>169097.57</v>
          </cell>
          <cell r="K5227">
            <v>94784</v>
          </cell>
        </row>
        <row r="5228">
          <cell r="F5228">
            <v>138367.66</v>
          </cell>
          <cell r="G5228">
            <v>0</v>
          </cell>
          <cell r="H5228">
            <v>138367.66</v>
          </cell>
          <cell r="I5228">
            <v>0</v>
          </cell>
          <cell r="J5228">
            <v>138367.66</v>
          </cell>
          <cell r="K5228">
            <v>98439</v>
          </cell>
        </row>
        <row r="5229">
          <cell r="F5229">
            <v>424114.44</v>
          </cell>
          <cell r="G5229">
            <v>0</v>
          </cell>
          <cell r="H5229">
            <v>424114.44</v>
          </cell>
          <cell r="I5229">
            <v>0</v>
          </cell>
          <cell r="J5229">
            <v>424114.44</v>
          </cell>
          <cell r="K5229">
            <v>307530</v>
          </cell>
        </row>
        <row r="5230">
          <cell r="F5230">
            <v>162228.76999999999</v>
          </cell>
          <cell r="G5230">
            <v>0</v>
          </cell>
          <cell r="H5230">
            <v>162228.76999999999</v>
          </cell>
          <cell r="I5230">
            <v>0</v>
          </cell>
          <cell r="J5230">
            <v>162228.76999999999</v>
          </cell>
          <cell r="K5230">
            <v>99342</v>
          </cell>
        </row>
        <row r="5231">
          <cell r="F5231">
            <v>6236.29</v>
          </cell>
          <cell r="G5231">
            <v>0</v>
          </cell>
          <cell r="H5231">
            <v>6236.29</v>
          </cell>
          <cell r="I5231">
            <v>0</v>
          </cell>
          <cell r="J5231">
            <v>6236.29</v>
          </cell>
          <cell r="K5231">
            <v>4169</v>
          </cell>
        </row>
        <row r="5232">
          <cell r="F5232">
            <v>9309</v>
          </cell>
          <cell r="G5232">
            <v>0</v>
          </cell>
          <cell r="H5232">
            <v>9309</v>
          </cell>
          <cell r="I5232">
            <v>0</v>
          </cell>
          <cell r="J5232">
            <v>9309</v>
          </cell>
          <cell r="K5232">
            <v>4700</v>
          </cell>
        </row>
        <row r="5233">
          <cell r="F5233">
            <v>63438.8</v>
          </cell>
          <cell r="G5233">
            <v>0</v>
          </cell>
          <cell r="H5233">
            <v>63438.8</v>
          </cell>
          <cell r="I5233">
            <v>0</v>
          </cell>
          <cell r="J5233">
            <v>63438.8</v>
          </cell>
          <cell r="K5233">
            <v>32533</v>
          </cell>
        </row>
        <row r="5234">
          <cell r="F5234">
            <v>5780.78</v>
          </cell>
          <cell r="G5234">
            <v>0</v>
          </cell>
          <cell r="H5234">
            <v>5780.78</v>
          </cell>
          <cell r="I5234">
            <v>0</v>
          </cell>
          <cell r="J5234">
            <v>5780.78</v>
          </cell>
          <cell r="K5234">
            <v>4896</v>
          </cell>
        </row>
        <row r="5235">
          <cell r="F5235">
            <v>56816.03</v>
          </cell>
          <cell r="G5235">
            <v>0</v>
          </cell>
          <cell r="H5235">
            <v>56816.03</v>
          </cell>
          <cell r="I5235">
            <v>0</v>
          </cell>
          <cell r="J5235">
            <v>56816.03</v>
          </cell>
          <cell r="K5235">
            <v>30754</v>
          </cell>
        </row>
        <row r="5236">
          <cell r="F5236">
            <v>8822.73</v>
          </cell>
          <cell r="G5236">
            <v>0</v>
          </cell>
          <cell r="H5236">
            <v>8822.73</v>
          </cell>
          <cell r="I5236">
            <v>0</v>
          </cell>
          <cell r="J5236">
            <v>8822.73</v>
          </cell>
          <cell r="K5236">
            <v>9038</v>
          </cell>
        </row>
        <row r="5237">
          <cell r="F5237">
            <v>11050.72</v>
          </cell>
          <cell r="G5237">
            <v>0</v>
          </cell>
          <cell r="H5237">
            <v>11050.72</v>
          </cell>
          <cell r="I5237">
            <v>0</v>
          </cell>
          <cell r="J5237">
            <v>11050.72</v>
          </cell>
          <cell r="K5237">
            <v>5386</v>
          </cell>
        </row>
        <row r="5238">
          <cell r="F5238">
            <v>1400.7</v>
          </cell>
          <cell r="G5238">
            <v>0</v>
          </cell>
          <cell r="H5238">
            <v>1400.7</v>
          </cell>
          <cell r="I5238">
            <v>0</v>
          </cell>
          <cell r="J5238">
            <v>1400.7</v>
          </cell>
          <cell r="K5238">
            <v>1826</v>
          </cell>
        </row>
        <row r="5239">
          <cell r="F5239">
            <v>18853.36</v>
          </cell>
          <cell r="G5239">
            <v>0</v>
          </cell>
          <cell r="H5239">
            <v>18853.36</v>
          </cell>
          <cell r="I5239">
            <v>0</v>
          </cell>
          <cell r="J5239">
            <v>18853.36</v>
          </cell>
          <cell r="K5239">
            <v>12128</v>
          </cell>
        </row>
        <row r="5240">
          <cell r="F5240">
            <v>10212.629999999999</v>
          </cell>
          <cell r="G5240">
            <v>0</v>
          </cell>
          <cell r="H5240">
            <v>10212.629999999999</v>
          </cell>
          <cell r="I5240">
            <v>0</v>
          </cell>
          <cell r="J5240">
            <v>10212.629999999999</v>
          </cell>
          <cell r="K5240">
            <v>55783</v>
          </cell>
        </row>
        <row r="5241">
          <cell r="F5241">
            <v>0</v>
          </cell>
          <cell r="G5241">
            <v>0</v>
          </cell>
          <cell r="H5241">
            <v>0</v>
          </cell>
          <cell r="I5241">
            <v>0</v>
          </cell>
          <cell r="J5241">
            <v>0</v>
          </cell>
          <cell r="K5241">
            <v>21760</v>
          </cell>
        </row>
        <row r="5242">
          <cell r="F5242">
            <v>23630.83</v>
          </cell>
          <cell r="G5242">
            <v>0</v>
          </cell>
          <cell r="H5242">
            <v>23630.83</v>
          </cell>
          <cell r="I5242">
            <v>0</v>
          </cell>
          <cell r="J5242">
            <v>23630.83</v>
          </cell>
          <cell r="K5242">
            <v>0</v>
          </cell>
        </row>
        <row r="5243">
          <cell r="F5243">
            <v>20562.48</v>
          </cell>
          <cell r="G5243">
            <v>0</v>
          </cell>
          <cell r="H5243">
            <v>20562.48</v>
          </cell>
          <cell r="I5243">
            <v>0</v>
          </cell>
          <cell r="J5243">
            <v>20562.48</v>
          </cell>
          <cell r="K5243">
            <v>1114</v>
          </cell>
        </row>
        <row r="5244">
          <cell r="F5244">
            <v>2834.48</v>
          </cell>
          <cell r="G5244">
            <v>0</v>
          </cell>
          <cell r="H5244">
            <v>2834.48</v>
          </cell>
          <cell r="I5244">
            <v>0</v>
          </cell>
          <cell r="J5244">
            <v>2834.48</v>
          </cell>
          <cell r="K5244">
            <v>2564</v>
          </cell>
        </row>
        <row r="5245">
          <cell r="F5245">
            <v>2323.3000000000002</v>
          </cell>
          <cell r="G5245">
            <v>0</v>
          </cell>
          <cell r="H5245">
            <v>2323.3000000000002</v>
          </cell>
          <cell r="I5245">
            <v>0</v>
          </cell>
          <cell r="J5245">
            <v>2323.3000000000002</v>
          </cell>
          <cell r="K5245">
            <v>7635</v>
          </cell>
        </row>
        <row r="5246">
          <cell r="F5246">
            <v>2958.02</v>
          </cell>
          <cell r="G5246">
            <v>0</v>
          </cell>
          <cell r="H5246">
            <v>2958.02</v>
          </cell>
          <cell r="I5246">
            <v>0</v>
          </cell>
          <cell r="J5246">
            <v>2958.02</v>
          </cell>
          <cell r="K5246">
            <v>19924</v>
          </cell>
        </row>
        <row r="5247">
          <cell r="F5247">
            <v>16552.88</v>
          </cell>
          <cell r="G5247">
            <v>0</v>
          </cell>
          <cell r="H5247">
            <v>16552.88</v>
          </cell>
          <cell r="I5247">
            <v>0</v>
          </cell>
          <cell r="J5247">
            <v>16552.88</v>
          </cell>
          <cell r="K5247">
            <v>24838</v>
          </cell>
        </row>
        <row r="5248">
          <cell r="F5248">
            <v>900</v>
          </cell>
          <cell r="G5248">
            <v>0</v>
          </cell>
          <cell r="H5248">
            <v>900</v>
          </cell>
          <cell r="I5248">
            <v>0</v>
          </cell>
          <cell r="J5248">
            <v>900</v>
          </cell>
          <cell r="K5248">
            <v>0</v>
          </cell>
        </row>
        <row r="5249">
          <cell r="F5249">
            <v>5796.2</v>
          </cell>
          <cell r="G5249">
            <v>0</v>
          </cell>
          <cell r="H5249">
            <v>5796.2</v>
          </cell>
          <cell r="I5249">
            <v>0</v>
          </cell>
          <cell r="J5249">
            <v>5796.2</v>
          </cell>
          <cell r="K5249">
            <v>8241</v>
          </cell>
        </row>
        <row r="5250">
          <cell r="F5250">
            <v>192663.3</v>
          </cell>
          <cell r="G5250">
            <v>0</v>
          </cell>
          <cell r="H5250">
            <v>192663.3</v>
          </cell>
          <cell r="I5250">
            <v>0</v>
          </cell>
          <cell r="J5250">
            <v>192663.3</v>
          </cell>
          <cell r="K5250">
            <v>1029</v>
          </cell>
        </row>
        <row r="5251">
          <cell r="F5251">
            <v>29431.57</v>
          </cell>
          <cell r="G5251">
            <v>0</v>
          </cell>
          <cell r="H5251">
            <v>29431.57</v>
          </cell>
          <cell r="I5251">
            <v>0</v>
          </cell>
          <cell r="J5251">
            <v>29431.57</v>
          </cell>
          <cell r="K5251">
            <v>0</v>
          </cell>
        </row>
        <row r="5252">
          <cell r="F5252">
            <v>34511.69</v>
          </cell>
          <cell r="G5252">
            <v>0</v>
          </cell>
          <cell r="H5252">
            <v>34511.69</v>
          </cell>
          <cell r="I5252">
            <v>0</v>
          </cell>
          <cell r="J5252">
            <v>34511.69</v>
          </cell>
          <cell r="K5252">
            <v>83007</v>
          </cell>
        </row>
        <row r="5253">
          <cell r="F5253">
            <v>19479.11</v>
          </cell>
          <cell r="G5253">
            <v>0</v>
          </cell>
          <cell r="H5253">
            <v>19479.11</v>
          </cell>
          <cell r="I5253">
            <v>0</v>
          </cell>
          <cell r="J5253">
            <v>19479.11</v>
          </cell>
          <cell r="K5253">
            <v>6146</v>
          </cell>
        </row>
        <row r="5254">
          <cell r="F5254">
            <v>95762.01</v>
          </cell>
          <cell r="G5254">
            <v>0</v>
          </cell>
          <cell r="H5254">
            <v>95762.01</v>
          </cell>
          <cell r="I5254">
            <v>0</v>
          </cell>
          <cell r="J5254">
            <v>95762.01</v>
          </cell>
          <cell r="K5254">
            <v>58129</v>
          </cell>
        </row>
        <row r="5255">
          <cell r="F5255">
            <v>26347.79</v>
          </cell>
          <cell r="G5255">
            <v>0</v>
          </cell>
          <cell r="H5255">
            <v>26347.79</v>
          </cell>
          <cell r="I5255">
            <v>0</v>
          </cell>
          <cell r="J5255">
            <v>26347.79</v>
          </cell>
          <cell r="K5255">
            <v>22894</v>
          </cell>
        </row>
        <row r="5256">
          <cell r="F5256">
            <v>4931.8100000000004</v>
          </cell>
          <cell r="G5256">
            <v>0</v>
          </cell>
          <cell r="H5256">
            <v>4931.8100000000004</v>
          </cell>
          <cell r="I5256">
            <v>0</v>
          </cell>
          <cell r="J5256">
            <v>4931.8100000000004</v>
          </cell>
          <cell r="K5256">
            <v>5853</v>
          </cell>
        </row>
        <row r="5257">
          <cell r="F5257">
            <v>37697.410000000003</v>
          </cell>
          <cell r="G5257">
            <v>0</v>
          </cell>
          <cell r="H5257">
            <v>37697.410000000003</v>
          </cell>
          <cell r="I5257">
            <v>0</v>
          </cell>
          <cell r="J5257">
            <v>37697.410000000003</v>
          </cell>
          <cell r="K5257">
            <v>27915</v>
          </cell>
        </row>
        <row r="5258">
          <cell r="F5258">
            <v>2959.5</v>
          </cell>
          <cell r="G5258">
            <v>0</v>
          </cell>
          <cell r="H5258">
            <v>2959.5</v>
          </cell>
          <cell r="I5258">
            <v>0</v>
          </cell>
          <cell r="J5258">
            <v>2959.5</v>
          </cell>
          <cell r="K5258">
            <v>21297</v>
          </cell>
        </row>
        <row r="5259">
          <cell r="F5259">
            <v>1383</v>
          </cell>
          <cell r="G5259">
            <v>0</v>
          </cell>
          <cell r="H5259">
            <v>1383</v>
          </cell>
          <cell r="I5259">
            <v>0</v>
          </cell>
          <cell r="J5259">
            <v>1383</v>
          </cell>
          <cell r="K5259">
            <v>1016</v>
          </cell>
        </row>
        <row r="5260">
          <cell r="F5260">
            <v>46249.3</v>
          </cell>
          <cell r="G5260">
            <v>0</v>
          </cell>
          <cell r="H5260">
            <v>46249.3</v>
          </cell>
          <cell r="I5260">
            <v>0</v>
          </cell>
          <cell r="J5260">
            <v>46249.3</v>
          </cell>
          <cell r="K5260">
            <v>28956</v>
          </cell>
        </row>
        <row r="5261">
          <cell r="F5261">
            <v>91202.54</v>
          </cell>
          <cell r="G5261">
            <v>0</v>
          </cell>
          <cell r="H5261">
            <v>91202.54</v>
          </cell>
          <cell r="I5261">
            <v>0</v>
          </cell>
          <cell r="J5261">
            <v>91202.54</v>
          </cell>
          <cell r="K5261">
            <v>0</v>
          </cell>
        </row>
        <row r="5262">
          <cell r="F5262">
            <v>414913.72</v>
          </cell>
          <cell r="G5262">
            <v>0</v>
          </cell>
          <cell r="H5262">
            <v>414913.72</v>
          </cell>
          <cell r="I5262">
            <v>0</v>
          </cell>
          <cell r="J5262">
            <v>414913.72</v>
          </cell>
          <cell r="K5262">
            <v>206272</v>
          </cell>
        </row>
        <row r="5263">
          <cell r="F5263">
            <v>27842.7</v>
          </cell>
          <cell r="G5263">
            <v>0</v>
          </cell>
          <cell r="H5263">
            <v>27842.7</v>
          </cell>
          <cell r="I5263">
            <v>0</v>
          </cell>
          <cell r="J5263">
            <v>27842.7</v>
          </cell>
          <cell r="K5263">
            <v>2499</v>
          </cell>
        </row>
        <row r="5264">
          <cell r="F5264">
            <v>40487.050000000003</v>
          </cell>
          <cell r="G5264">
            <v>0</v>
          </cell>
          <cell r="H5264">
            <v>40487.050000000003</v>
          </cell>
          <cell r="I5264">
            <v>0</v>
          </cell>
          <cell r="J5264">
            <v>40487.050000000003</v>
          </cell>
          <cell r="K5264">
            <v>22788</v>
          </cell>
        </row>
        <row r="5265">
          <cell r="F5265">
            <v>1209.49</v>
          </cell>
          <cell r="G5265">
            <v>0</v>
          </cell>
          <cell r="H5265">
            <v>1209.49</v>
          </cell>
          <cell r="I5265">
            <v>0</v>
          </cell>
          <cell r="J5265">
            <v>1209.49</v>
          </cell>
          <cell r="K5265">
            <v>1704</v>
          </cell>
        </row>
        <row r="5266">
          <cell r="F5266">
            <v>117888.18</v>
          </cell>
          <cell r="G5266">
            <v>0</v>
          </cell>
          <cell r="H5266">
            <v>117888.18</v>
          </cell>
          <cell r="I5266">
            <v>0</v>
          </cell>
          <cell r="J5266">
            <v>117888.18</v>
          </cell>
          <cell r="K5266">
            <v>84827</v>
          </cell>
        </row>
        <row r="5267">
          <cell r="F5267">
            <v>10478.6</v>
          </cell>
          <cell r="G5267">
            <v>0</v>
          </cell>
          <cell r="H5267">
            <v>10478.6</v>
          </cell>
          <cell r="I5267">
            <v>0</v>
          </cell>
          <cell r="J5267">
            <v>10478.6</v>
          </cell>
          <cell r="K5267">
            <v>4950</v>
          </cell>
        </row>
        <row r="5268">
          <cell r="F5268">
            <v>87599.99</v>
          </cell>
          <cell r="G5268">
            <v>0</v>
          </cell>
          <cell r="H5268">
            <v>87599.99</v>
          </cell>
          <cell r="I5268">
            <v>0</v>
          </cell>
          <cell r="J5268">
            <v>87599.99</v>
          </cell>
          <cell r="K5268">
            <v>59231</v>
          </cell>
        </row>
        <row r="5269">
          <cell r="F5269">
            <v>20197.11</v>
          </cell>
          <cell r="G5269">
            <v>0</v>
          </cell>
          <cell r="H5269">
            <v>20197.11</v>
          </cell>
          <cell r="I5269">
            <v>0</v>
          </cell>
          <cell r="J5269">
            <v>20197.11</v>
          </cell>
          <cell r="K5269">
            <v>12415</v>
          </cell>
        </row>
        <row r="5270">
          <cell r="F5270">
            <v>15531.69</v>
          </cell>
          <cell r="G5270">
            <v>0</v>
          </cell>
          <cell r="H5270">
            <v>15531.69</v>
          </cell>
          <cell r="I5270">
            <v>0</v>
          </cell>
          <cell r="J5270">
            <v>15531.69</v>
          </cell>
          <cell r="K5270">
            <v>20949</v>
          </cell>
        </row>
        <row r="5271">
          <cell r="F5271">
            <v>8659.6200000000008</v>
          </cell>
          <cell r="G5271">
            <v>0</v>
          </cell>
          <cell r="H5271">
            <v>8659.6200000000008</v>
          </cell>
          <cell r="I5271">
            <v>0</v>
          </cell>
          <cell r="J5271">
            <v>8659.6200000000008</v>
          </cell>
          <cell r="K5271">
            <v>7154</v>
          </cell>
        </row>
        <row r="5272">
          <cell r="F5272">
            <v>182074.95</v>
          </cell>
          <cell r="G5272">
            <v>0</v>
          </cell>
          <cell r="H5272">
            <v>182074.95</v>
          </cell>
          <cell r="I5272">
            <v>0</v>
          </cell>
          <cell r="J5272">
            <v>182074.95</v>
          </cell>
          <cell r="K5272">
            <v>117987</v>
          </cell>
        </row>
        <row r="5273">
          <cell r="F5273">
            <v>-39855.31</v>
          </cell>
          <cell r="G5273">
            <v>0</v>
          </cell>
          <cell r="H5273">
            <v>-39855.31</v>
          </cell>
          <cell r="I5273">
            <v>0</v>
          </cell>
          <cell r="J5273">
            <v>-39855.31</v>
          </cell>
          <cell r="K5273">
            <v>756124</v>
          </cell>
        </row>
        <row r="5274">
          <cell r="F5274">
            <v>4164.21</v>
          </cell>
          <cell r="G5274">
            <v>0</v>
          </cell>
          <cell r="H5274">
            <v>4164.21</v>
          </cell>
          <cell r="I5274">
            <v>0</v>
          </cell>
          <cell r="J5274">
            <v>4164.21</v>
          </cell>
          <cell r="K5274">
            <v>7477</v>
          </cell>
        </row>
        <row r="5275">
          <cell r="F5275">
            <v>3653.81</v>
          </cell>
          <cell r="G5275">
            <v>0</v>
          </cell>
          <cell r="H5275">
            <v>3653.81</v>
          </cell>
          <cell r="I5275">
            <v>0</v>
          </cell>
          <cell r="J5275">
            <v>3653.81</v>
          </cell>
          <cell r="K5275">
            <v>2528</v>
          </cell>
        </row>
        <row r="5276">
          <cell r="F5276">
            <v>4196.16</v>
          </cell>
          <cell r="G5276">
            <v>0</v>
          </cell>
          <cell r="H5276">
            <v>4196.16</v>
          </cell>
          <cell r="I5276">
            <v>0</v>
          </cell>
          <cell r="J5276">
            <v>4196.16</v>
          </cell>
          <cell r="K5276">
            <v>1372</v>
          </cell>
        </row>
        <row r="5277">
          <cell r="F5277">
            <v>17718.919999999998</v>
          </cell>
          <cell r="G5277">
            <v>0</v>
          </cell>
          <cell r="H5277">
            <v>17718.919999999998</v>
          </cell>
          <cell r="I5277">
            <v>0</v>
          </cell>
          <cell r="J5277">
            <v>17718.919999999998</v>
          </cell>
          <cell r="K5277">
            <v>3030</v>
          </cell>
        </row>
        <row r="5278">
          <cell r="F5278">
            <v>10737.77</v>
          </cell>
          <cell r="G5278">
            <v>0</v>
          </cell>
          <cell r="H5278">
            <v>10737.77</v>
          </cell>
          <cell r="I5278">
            <v>0</v>
          </cell>
          <cell r="J5278">
            <v>10737.77</v>
          </cell>
          <cell r="K5278">
            <v>4199</v>
          </cell>
        </row>
        <row r="5279">
          <cell r="F5279">
            <v>12240</v>
          </cell>
          <cell r="G5279">
            <v>0</v>
          </cell>
          <cell r="H5279">
            <v>12240</v>
          </cell>
          <cell r="I5279">
            <v>0</v>
          </cell>
          <cell r="J5279">
            <v>12240</v>
          </cell>
          <cell r="K5279">
            <v>27535</v>
          </cell>
        </row>
        <row r="5280">
          <cell r="F5280">
            <v>2398.3000000000002</v>
          </cell>
          <cell r="G5280">
            <v>0</v>
          </cell>
          <cell r="H5280">
            <v>2398.3000000000002</v>
          </cell>
          <cell r="I5280">
            <v>0</v>
          </cell>
          <cell r="J5280">
            <v>2398.3000000000002</v>
          </cell>
          <cell r="K5280">
            <v>350</v>
          </cell>
        </row>
        <row r="5281">
          <cell r="F5281">
            <v>27168.02</v>
          </cell>
          <cell r="G5281">
            <v>0</v>
          </cell>
          <cell r="H5281">
            <v>27168.02</v>
          </cell>
          <cell r="I5281">
            <v>0</v>
          </cell>
          <cell r="J5281">
            <v>27168.02</v>
          </cell>
          <cell r="K5281">
            <v>12881</v>
          </cell>
        </row>
        <row r="5282">
          <cell r="F5282">
            <v>4179.42</v>
          </cell>
          <cell r="G5282">
            <v>0</v>
          </cell>
          <cell r="H5282">
            <v>4179.42</v>
          </cell>
          <cell r="I5282">
            <v>0</v>
          </cell>
          <cell r="J5282">
            <v>4179.42</v>
          </cell>
          <cell r="K5282">
            <v>23487</v>
          </cell>
        </row>
        <row r="5283">
          <cell r="F5283">
            <v>0</v>
          </cell>
          <cell r="G5283">
            <v>0</v>
          </cell>
          <cell r="H5283">
            <v>0</v>
          </cell>
          <cell r="I5283">
            <v>0</v>
          </cell>
          <cell r="J5283">
            <v>0</v>
          </cell>
          <cell r="K5283">
            <v>2000</v>
          </cell>
        </row>
        <row r="5284">
          <cell r="F5284">
            <v>30709.7</v>
          </cell>
          <cell r="G5284">
            <v>0</v>
          </cell>
          <cell r="H5284">
            <v>30709.7</v>
          </cell>
          <cell r="I5284">
            <v>0</v>
          </cell>
          <cell r="J5284">
            <v>30709.7</v>
          </cell>
          <cell r="K5284">
            <v>50049</v>
          </cell>
        </row>
        <row r="5285">
          <cell r="F5285">
            <v>687065.06</v>
          </cell>
          <cell r="G5285">
            <v>0</v>
          </cell>
          <cell r="H5285">
            <v>687065.06</v>
          </cell>
          <cell r="I5285">
            <v>0</v>
          </cell>
          <cell r="J5285">
            <v>687065.06</v>
          </cell>
          <cell r="K5285">
            <v>469544</v>
          </cell>
        </row>
        <row r="5286">
          <cell r="F5286">
            <v>520416.36</v>
          </cell>
          <cell r="G5286">
            <v>0</v>
          </cell>
          <cell r="H5286">
            <v>520416.36</v>
          </cell>
          <cell r="I5286">
            <v>0</v>
          </cell>
          <cell r="J5286">
            <v>520416.36</v>
          </cell>
          <cell r="K5286">
            <v>313484</v>
          </cell>
        </row>
        <row r="5287">
          <cell r="F5287">
            <v>13252.48</v>
          </cell>
          <cell r="G5287">
            <v>0</v>
          </cell>
          <cell r="H5287">
            <v>13252.48</v>
          </cell>
          <cell r="I5287">
            <v>0</v>
          </cell>
          <cell r="J5287">
            <v>13252.48</v>
          </cell>
          <cell r="K5287">
            <v>0</v>
          </cell>
        </row>
        <row r="5288">
          <cell r="F5288">
            <v>4536.0600000000004</v>
          </cell>
          <cell r="G5288">
            <v>0</v>
          </cell>
          <cell r="H5288">
            <v>4536.0600000000004</v>
          </cell>
          <cell r="I5288">
            <v>0</v>
          </cell>
          <cell r="J5288">
            <v>4536.0600000000004</v>
          </cell>
          <cell r="K5288">
            <v>0</v>
          </cell>
        </row>
        <row r="5289">
          <cell r="F5289">
            <v>651.53</v>
          </cell>
          <cell r="G5289">
            <v>0</v>
          </cell>
          <cell r="H5289">
            <v>651.53</v>
          </cell>
          <cell r="I5289">
            <v>0</v>
          </cell>
          <cell r="J5289">
            <v>651.53</v>
          </cell>
          <cell r="K5289">
            <v>0</v>
          </cell>
        </row>
        <row r="5290">
          <cell r="F5290">
            <v>32118.44</v>
          </cell>
          <cell r="G5290">
            <v>0</v>
          </cell>
          <cell r="H5290">
            <v>32118.44</v>
          </cell>
          <cell r="I5290">
            <v>0</v>
          </cell>
          <cell r="J5290">
            <v>32118.44</v>
          </cell>
          <cell r="K5290">
            <v>13043</v>
          </cell>
        </row>
        <row r="5291">
          <cell r="F5291">
            <v>243778.05</v>
          </cell>
          <cell r="G5291">
            <v>0</v>
          </cell>
          <cell r="H5291">
            <v>243778.05</v>
          </cell>
          <cell r="I5291">
            <v>0</v>
          </cell>
          <cell r="J5291">
            <v>243778.05</v>
          </cell>
          <cell r="K5291">
            <v>0</v>
          </cell>
        </row>
        <row r="5292">
          <cell r="F5292">
            <v>70687.59</v>
          </cell>
          <cell r="G5292">
            <v>0</v>
          </cell>
          <cell r="H5292">
            <v>70687.59</v>
          </cell>
          <cell r="I5292">
            <v>0</v>
          </cell>
          <cell r="J5292">
            <v>70687.59</v>
          </cell>
          <cell r="K5292">
            <v>59090</v>
          </cell>
        </row>
        <row r="5293">
          <cell r="F5293">
            <v>103962.58</v>
          </cell>
          <cell r="G5293">
            <v>0</v>
          </cell>
          <cell r="H5293">
            <v>103962.58</v>
          </cell>
          <cell r="I5293">
            <v>0</v>
          </cell>
          <cell r="J5293">
            <v>103962.58</v>
          </cell>
          <cell r="K5293">
            <v>61459</v>
          </cell>
        </row>
        <row r="5294">
          <cell r="F5294">
            <v>0</v>
          </cell>
          <cell r="G5294">
            <v>0</v>
          </cell>
          <cell r="H5294">
            <v>0</v>
          </cell>
          <cell r="I5294">
            <v>0</v>
          </cell>
          <cell r="J5294">
            <v>0</v>
          </cell>
          <cell r="K5294">
            <v>96</v>
          </cell>
        </row>
        <row r="5295">
          <cell r="F5295">
            <v>250717.1</v>
          </cell>
          <cell r="G5295">
            <v>0</v>
          </cell>
          <cell r="H5295">
            <v>250717.1</v>
          </cell>
          <cell r="I5295">
            <v>0</v>
          </cell>
          <cell r="J5295">
            <v>250717.1</v>
          </cell>
          <cell r="K5295">
            <v>143442</v>
          </cell>
        </row>
        <row r="5296">
          <cell r="F5296">
            <v>128118.83</v>
          </cell>
          <cell r="G5296">
            <v>0</v>
          </cell>
          <cell r="H5296">
            <v>128118.83</v>
          </cell>
          <cell r="I5296">
            <v>0</v>
          </cell>
          <cell r="J5296">
            <v>128118.83</v>
          </cell>
          <cell r="K5296">
            <v>497745</v>
          </cell>
        </row>
        <row r="5297">
          <cell r="F5297">
            <v>104953.89</v>
          </cell>
          <cell r="G5297">
            <v>0</v>
          </cell>
          <cell r="H5297">
            <v>104953.89</v>
          </cell>
          <cell r="I5297">
            <v>0</v>
          </cell>
          <cell r="J5297">
            <v>104953.89</v>
          </cell>
          <cell r="K5297">
            <v>79575</v>
          </cell>
        </row>
        <row r="5298">
          <cell r="F5298">
            <v>3882</v>
          </cell>
          <cell r="G5298">
            <v>0</v>
          </cell>
          <cell r="H5298">
            <v>3882</v>
          </cell>
          <cell r="I5298">
            <v>0</v>
          </cell>
          <cell r="J5298">
            <v>3882</v>
          </cell>
          <cell r="K5298">
            <v>-536</v>
          </cell>
        </row>
        <row r="5299">
          <cell r="F5299">
            <v>326432.03000000003</v>
          </cell>
          <cell r="G5299">
            <v>0</v>
          </cell>
          <cell r="H5299">
            <v>326432.03000000003</v>
          </cell>
          <cell r="I5299">
            <v>0</v>
          </cell>
          <cell r="J5299">
            <v>326432.03000000003</v>
          </cell>
          <cell r="K5299">
            <v>255894</v>
          </cell>
        </row>
        <row r="5300">
          <cell r="F5300">
            <v>5471.63</v>
          </cell>
          <cell r="G5300">
            <v>0</v>
          </cell>
          <cell r="H5300">
            <v>5471.63</v>
          </cell>
          <cell r="I5300">
            <v>0</v>
          </cell>
          <cell r="J5300">
            <v>5471.63</v>
          </cell>
          <cell r="K5300">
            <v>28320</v>
          </cell>
        </row>
        <row r="5301">
          <cell r="F5301">
            <v>528663.42000000004</v>
          </cell>
          <cell r="G5301">
            <v>0</v>
          </cell>
          <cell r="H5301">
            <v>528663.42000000004</v>
          </cell>
          <cell r="I5301">
            <v>0</v>
          </cell>
          <cell r="J5301">
            <v>528663.42000000004</v>
          </cell>
          <cell r="K5301">
            <v>380130</v>
          </cell>
        </row>
        <row r="5302">
          <cell r="F5302">
            <v>162045.07999999999</v>
          </cell>
          <cell r="G5302">
            <v>0</v>
          </cell>
          <cell r="H5302">
            <v>162045.07999999999</v>
          </cell>
          <cell r="I5302">
            <v>0</v>
          </cell>
          <cell r="J5302">
            <v>162045.07999999999</v>
          </cell>
          <cell r="K5302">
            <v>95204</v>
          </cell>
        </row>
        <row r="5303">
          <cell r="F5303">
            <v>38932.300000000003</v>
          </cell>
          <cell r="G5303">
            <v>0</v>
          </cell>
          <cell r="H5303">
            <v>38932.300000000003</v>
          </cell>
          <cell r="I5303">
            <v>0</v>
          </cell>
          <cell r="J5303">
            <v>38932.300000000003</v>
          </cell>
          <cell r="K5303">
            <v>33</v>
          </cell>
        </row>
        <row r="5304">
          <cell r="F5304">
            <v>16807.25</v>
          </cell>
          <cell r="G5304">
            <v>0</v>
          </cell>
          <cell r="H5304">
            <v>16807.25</v>
          </cell>
          <cell r="I5304">
            <v>0</v>
          </cell>
          <cell r="J5304">
            <v>16807.25</v>
          </cell>
          <cell r="K5304">
            <v>9761</v>
          </cell>
        </row>
        <row r="5305">
          <cell r="F5305">
            <v>150</v>
          </cell>
          <cell r="G5305">
            <v>0</v>
          </cell>
          <cell r="H5305">
            <v>150</v>
          </cell>
          <cell r="I5305">
            <v>0</v>
          </cell>
          <cell r="J5305">
            <v>150</v>
          </cell>
          <cell r="K5305">
            <v>1743</v>
          </cell>
        </row>
        <row r="5306">
          <cell r="F5306">
            <v>0</v>
          </cell>
          <cell r="G5306">
            <v>0</v>
          </cell>
          <cell r="H5306">
            <v>0</v>
          </cell>
          <cell r="I5306">
            <v>0</v>
          </cell>
          <cell r="J5306">
            <v>0</v>
          </cell>
          <cell r="K5306">
            <v>1479</v>
          </cell>
        </row>
        <row r="5307">
          <cell r="F5307">
            <v>3988.14</v>
          </cell>
          <cell r="G5307">
            <v>0</v>
          </cell>
          <cell r="H5307">
            <v>3988.14</v>
          </cell>
          <cell r="I5307">
            <v>0</v>
          </cell>
          <cell r="J5307">
            <v>3988.14</v>
          </cell>
          <cell r="K5307">
            <v>18723</v>
          </cell>
        </row>
        <row r="5308">
          <cell r="F5308">
            <v>2547.52</v>
          </cell>
          <cell r="G5308">
            <v>0</v>
          </cell>
          <cell r="H5308">
            <v>2547.52</v>
          </cell>
          <cell r="I5308">
            <v>0</v>
          </cell>
          <cell r="J5308">
            <v>2547.52</v>
          </cell>
          <cell r="K5308">
            <v>614</v>
          </cell>
        </row>
        <row r="5309">
          <cell r="F5309">
            <v>6825.04</v>
          </cell>
          <cell r="G5309">
            <v>0</v>
          </cell>
          <cell r="H5309">
            <v>6825.04</v>
          </cell>
          <cell r="I5309">
            <v>0</v>
          </cell>
          <cell r="J5309">
            <v>6825.04</v>
          </cell>
          <cell r="K5309">
            <v>36210</v>
          </cell>
        </row>
        <row r="5310">
          <cell r="F5310">
            <v>100</v>
          </cell>
          <cell r="G5310">
            <v>0</v>
          </cell>
          <cell r="H5310">
            <v>100</v>
          </cell>
          <cell r="I5310">
            <v>0</v>
          </cell>
          <cell r="J5310">
            <v>100</v>
          </cell>
          <cell r="K5310">
            <v>1998</v>
          </cell>
        </row>
        <row r="5311">
          <cell r="F5311">
            <v>44052.22</v>
          </cell>
          <cell r="G5311">
            <v>0</v>
          </cell>
          <cell r="H5311">
            <v>44052.22</v>
          </cell>
          <cell r="I5311">
            <v>0</v>
          </cell>
          <cell r="J5311">
            <v>44052.22</v>
          </cell>
          <cell r="K5311">
            <v>17841</v>
          </cell>
        </row>
        <row r="5312">
          <cell r="F5312">
            <v>13641.3</v>
          </cell>
          <cell r="G5312">
            <v>0</v>
          </cell>
          <cell r="H5312">
            <v>13641.3</v>
          </cell>
          <cell r="I5312">
            <v>0</v>
          </cell>
          <cell r="J5312">
            <v>13641.3</v>
          </cell>
          <cell r="K5312">
            <v>669120</v>
          </cell>
        </row>
        <row r="5313">
          <cell r="F5313">
            <v>0</v>
          </cell>
          <cell r="G5313">
            <v>0</v>
          </cell>
          <cell r="H5313">
            <v>0</v>
          </cell>
          <cell r="I5313">
            <v>0</v>
          </cell>
          <cell r="J5313">
            <v>0</v>
          </cell>
          <cell r="K5313">
            <v>5647750</v>
          </cell>
        </row>
        <row r="5314">
          <cell r="F5314">
            <v>0</v>
          </cell>
          <cell r="G5314">
            <v>0</v>
          </cell>
          <cell r="H5314">
            <v>0</v>
          </cell>
          <cell r="I5314">
            <v>0</v>
          </cell>
          <cell r="J5314">
            <v>0</v>
          </cell>
          <cell r="K5314">
            <v>110444</v>
          </cell>
        </row>
        <row r="5315">
          <cell r="F5315">
            <v>0</v>
          </cell>
          <cell r="G5315">
            <v>0</v>
          </cell>
          <cell r="H5315">
            <v>0</v>
          </cell>
          <cell r="I5315">
            <v>0</v>
          </cell>
          <cell r="J5315">
            <v>0</v>
          </cell>
          <cell r="K5315">
            <v>71379</v>
          </cell>
        </row>
        <row r="5316">
          <cell r="F5316">
            <v>0</v>
          </cell>
          <cell r="G5316">
            <v>0</v>
          </cell>
          <cell r="H5316">
            <v>0</v>
          </cell>
          <cell r="I5316">
            <v>0</v>
          </cell>
          <cell r="J5316">
            <v>0</v>
          </cell>
          <cell r="K5316">
            <v>179017</v>
          </cell>
        </row>
        <row r="5317">
          <cell r="F5317">
            <v>0</v>
          </cell>
          <cell r="G5317">
            <v>0</v>
          </cell>
          <cell r="H5317">
            <v>0</v>
          </cell>
          <cell r="I5317">
            <v>0</v>
          </cell>
          <cell r="J5317">
            <v>0</v>
          </cell>
          <cell r="K5317">
            <v>120535</v>
          </cell>
        </row>
        <row r="5318">
          <cell r="F5318">
            <v>0</v>
          </cell>
          <cell r="G5318">
            <v>0</v>
          </cell>
          <cell r="H5318">
            <v>0</v>
          </cell>
          <cell r="I5318">
            <v>0</v>
          </cell>
          <cell r="J5318">
            <v>0</v>
          </cell>
          <cell r="K5318">
            <v>248508</v>
          </cell>
        </row>
        <row r="5319">
          <cell r="F5319">
            <v>0</v>
          </cell>
          <cell r="G5319">
            <v>0</v>
          </cell>
          <cell r="H5319">
            <v>0</v>
          </cell>
          <cell r="I5319">
            <v>0</v>
          </cell>
          <cell r="J5319">
            <v>0</v>
          </cell>
          <cell r="K5319">
            <v>138895</v>
          </cell>
        </row>
        <row r="5320">
          <cell r="F5320">
            <v>0</v>
          </cell>
          <cell r="G5320">
            <v>0</v>
          </cell>
          <cell r="H5320">
            <v>0</v>
          </cell>
          <cell r="I5320">
            <v>0</v>
          </cell>
          <cell r="J5320">
            <v>0</v>
          </cell>
          <cell r="K5320">
            <v>456484</v>
          </cell>
        </row>
        <row r="5321">
          <cell r="F5321">
            <v>0</v>
          </cell>
          <cell r="G5321">
            <v>0</v>
          </cell>
          <cell r="H5321">
            <v>0</v>
          </cell>
          <cell r="I5321">
            <v>0</v>
          </cell>
          <cell r="J5321">
            <v>0</v>
          </cell>
          <cell r="K5321">
            <v>37262</v>
          </cell>
        </row>
        <row r="5322">
          <cell r="F5322">
            <v>0</v>
          </cell>
          <cell r="G5322">
            <v>0</v>
          </cell>
          <cell r="H5322">
            <v>0</v>
          </cell>
          <cell r="I5322">
            <v>0</v>
          </cell>
          <cell r="J5322">
            <v>0</v>
          </cell>
          <cell r="K5322">
            <v>507254</v>
          </cell>
        </row>
        <row r="5323">
          <cell r="F5323">
            <v>0</v>
          </cell>
          <cell r="G5323">
            <v>0</v>
          </cell>
          <cell r="H5323">
            <v>0</v>
          </cell>
          <cell r="I5323">
            <v>0</v>
          </cell>
          <cell r="J5323">
            <v>0</v>
          </cell>
          <cell r="K5323">
            <v>454091</v>
          </cell>
        </row>
        <row r="5324">
          <cell r="F5324">
            <v>0</v>
          </cell>
          <cell r="G5324">
            <v>0</v>
          </cell>
          <cell r="H5324">
            <v>0</v>
          </cell>
          <cell r="I5324">
            <v>0</v>
          </cell>
          <cell r="J5324">
            <v>0</v>
          </cell>
          <cell r="K5324">
            <v>189757</v>
          </cell>
        </row>
        <row r="5325">
          <cell r="F5325">
            <v>0</v>
          </cell>
          <cell r="G5325">
            <v>0</v>
          </cell>
          <cell r="H5325">
            <v>0</v>
          </cell>
          <cell r="I5325">
            <v>0</v>
          </cell>
          <cell r="J5325">
            <v>0</v>
          </cell>
          <cell r="K5325">
            <v>179685</v>
          </cell>
        </row>
        <row r="5326">
          <cell r="F5326">
            <v>0</v>
          </cell>
          <cell r="G5326">
            <v>0</v>
          </cell>
          <cell r="H5326">
            <v>0</v>
          </cell>
          <cell r="I5326">
            <v>0</v>
          </cell>
          <cell r="J5326">
            <v>0</v>
          </cell>
          <cell r="K5326">
            <v>44666</v>
          </cell>
        </row>
        <row r="5327">
          <cell r="F5327">
            <v>0</v>
          </cell>
          <cell r="G5327">
            <v>0</v>
          </cell>
          <cell r="H5327">
            <v>0</v>
          </cell>
          <cell r="I5327">
            <v>0</v>
          </cell>
          <cell r="J5327">
            <v>0</v>
          </cell>
          <cell r="K5327">
            <v>1031427</v>
          </cell>
        </row>
        <row r="5328">
          <cell r="F5328">
            <v>0</v>
          </cell>
          <cell r="G5328">
            <v>0</v>
          </cell>
          <cell r="H5328">
            <v>0</v>
          </cell>
          <cell r="I5328">
            <v>0</v>
          </cell>
          <cell r="J5328">
            <v>0</v>
          </cell>
          <cell r="K5328">
            <v>665700</v>
          </cell>
        </row>
        <row r="5329">
          <cell r="F5329">
            <v>0</v>
          </cell>
          <cell r="G5329">
            <v>0</v>
          </cell>
          <cell r="H5329">
            <v>0</v>
          </cell>
          <cell r="I5329">
            <v>0</v>
          </cell>
          <cell r="J5329">
            <v>0</v>
          </cell>
          <cell r="K5329">
            <v>474588</v>
          </cell>
        </row>
        <row r="5330">
          <cell r="F5330">
            <v>0</v>
          </cell>
          <cell r="G5330">
            <v>0</v>
          </cell>
          <cell r="H5330">
            <v>0</v>
          </cell>
          <cell r="I5330">
            <v>0</v>
          </cell>
          <cell r="J5330">
            <v>0</v>
          </cell>
          <cell r="K5330">
            <v>164361</v>
          </cell>
        </row>
        <row r="5331">
          <cell r="F5331">
            <v>0</v>
          </cell>
          <cell r="G5331">
            <v>0</v>
          </cell>
          <cell r="H5331">
            <v>0</v>
          </cell>
          <cell r="I5331">
            <v>0</v>
          </cell>
          <cell r="J5331">
            <v>0</v>
          </cell>
          <cell r="K5331">
            <v>759697</v>
          </cell>
        </row>
        <row r="5332">
          <cell r="F5332">
            <v>0</v>
          </cell>
          <cell r="G5332">
            <v>0</v>
          </cell>
          <cell r="H5332">
            <v>0</v>
          </cell>
          <cell r="I5332">
            <v>0</v>
          </cell>
          <cell r="J5332">
            <v>0</v>
          </cell>
          <cell r="K5332">
            <v>51234</v>
          </cell>
        </row>
        <row r="5333">
          <cell r="F5333">
            <v>0</v>
          </cell>
          <cell r="G5333">
            <v>0</v>
          </cell>
          <cell r="H5333">
            <v>0</v>
          </cell>
          <cell r="I5333">
            <v>0</v>
          </cell>
          <cell r="J5333">
            <v>0</v>
          </cell>
          <cell r="K5333">
            <v>5369</v>
          </cell>
        </row>
        <row r="5334">
          <cell r="F5334">
            <v>0</v>
          </cell>
          <cell r="G5334">
            <v>0</v>
          </cell>
          <cell r="H5334">
            <v>0</v>
          </cell>
          <cell r="I5334">
            <v>0</v>
          </cell>
          <cell r="J5334">
            <v>0</v>
          </cell>
          <cell r="K5334">
            <v>10557</v>
          </cell>
        </row>
        <row r="5335">
          <cell r="F5335">
            <v>0</v>
          </cell>
          <cell r="G5335">
            <v>0</v>
          </cell>
          <cell r="H5335">
            <v>0</v>
          </cell>
          <cell r="I5335">
            <v>0</v>
          </cell>
          <cell r="J5335">
            <v>0</v>
          </cell>
          <cell r="K5335">
            <v>-590</v>
          </cell>
        </row>
        <row r="5336">
          <cell r="F5336">
            <v>0</v>
          </cell>
          <cell r="G5336">
            <v>0</v>
          </cell>
          <cell r="H5336">
            <v>0</v>
          </cell>
          <cell r="I5336">
            <v>0</v>
          </cell>
          <cell r="J5336">
            <v>0</v>
          </cell>
          <cell r="K5336">
            <v>42155</v>
          </cell>
        </row>
        <row r="5337">
          <cell r="F5337">
            <v>0</v>
          </cell>
          <cell r="G5337">
            <v>0</v>
          </cell>
          <cell r="H5337">
            <v>0</v>
          </cell>
          <cell r="I5337">
            <v>0</v>
          </cell>
          <cell r="J5337">
            <v>0</v>
          </cell>
          <cell r="K5337">
            <v>33219</v>
          </cell>
        </row>
        <row r="5338">
          <cell r="F5338">
            <v>0</v>
          </cell>
          <cell r="G5338">
            <v>0</v>
          </cell>
          <cell r="H5338">
            <v>0</v>
          </cell>
          <cell r="I5338">
            <v>0</v>
          </cell>
          <cell r="J5338">
            <v>0</v>
          </cell>
          <cell r="K5338">
            <v>2128917</v>
          </cell>
        </row>
        <row r="5339">
          <cell r="F5339">
            <v>0</v>
          </cell>
          <cell r="G5339">
            <v>0</v>
          </cell>
          <cell r="H5339">
            <v>0</v>
          </cell>
          <cell r="I5339">
            <v>0</v>
          </cell>
          <cell r="J5339">
            <v>0</v>
          </cell>
          <cell r="K5339">
            <v>736718</v>
          </cell>
        </row>
        <row r="5340">
          <cell r="F5340">
            <v>0</v>
          </cell>
          <cell r="G5340">
            <v>0</v>
          </cell>
          <cell r="H5340">
            <v>0</v>
          </cell>
          <cell r="I5340">
            <v>0</v>
          </cell>
          <cell r="J5340">
            <v>0</v>
          </cell>
          <cell r="K5340">
            <v>97768</v>
          </cell>
        </row>
        <row r="5341">
          <cell r="F5341">
            <v>0</v>
          </cell>
          <cell r="G5341">
            <v>0</v>
          </cell>
          <cell r="H5341">
            <v>0</v>
          </cell>
          <cell r="I5341">
            <v>0</v>
          </cell>
          <cell r="J5341">
            <v>0</v>
          </cell>
          <cell r="K5341">
            <v>50790</v>
          </cell>
        </row>
        <row r="5342">
          <cell r="F5342">
            <v>0</v>
          </cell>
          <cell r="G5342">
            <v>0</v>
          </cell>
          <cell r="H5342">
            <v>0</v>
          </cell>
          <cell r="I5342">
            <v>0</v>
          </cell>
          <cell r="J5342">
            <v>0</v>
          </cell>
          <cell r="K5342">
            <v>182996</v>
          </cell>
        </row>
        <row r="5343">
          <cell r="F5343">
            <v>0</v>
          </cell>
          <cell r="G5343">
            <v>0</v>
          </cell>
          <cell r="H5343">
            <v>0</v>
          </cell>
          <cell r="I5343">
            <v>0</v>
          </cell>
          <cell r="J5343">
            <v>0</v>
          </cell>
          <cell r="K5343">
            <v>174978</v>
          </cell>
        </row>
        <row r="5344">
          <cell r="F5344">
            <v>0</v>
          </cell>
          <cell r="G5344">
            <v>0</v>
          </cell>
          <cell r="H5344">
            <v>0</v>
          </cell>
          <cell r="I5344">
            <v>0</v>
          </cell>
          <cell r="J5344">
            <v>0</v>
          </cell>
          <cell r="K5344">
            <v>46950</v>
          </cell>
        </row>
        <row r="5345">
          <cell r="F5345">
            <v>0</v>
          </cell>
          <cell r="G5345">
            <v>0</v>
          </cell>
          <cell r="H5345">
            <v>0</v>
          </cell>
          <cell r="I5345">
            <v>0</v>
          </cell>
          <cell r="J5345">
            <v>0</v>
          </cell>
          <cell r="K5345">
            <v>1500</v>
          </cell>
        </row>
        <row r="5346">
          <cell r="F5346">
            <v>0</v>
          </cell>
          <cell r="G5346">
            <v>0</v>
          </cell>
          <cell r="H5346">
            <v>0</v>
          </cell>
          <cell r="I5346">
            <v>0</v>
          </cell>
          <cell r="J5346">
            <v>0</v>
          </cell>
          <cell r="K5346">
            <v>331023</v>
          </cell>
        </row>
        <row r="5347">
          <cell r="F5347">
            <v>0</v>
          </cell>
          <cell r="G5347">
            <v>0</v>
          </cell>
          <cell r="H5347">
            <v>0</v>
          </cell>
          <cell r="I5347">
            <v>0</v>
          </cell>
          <cell r="J5347">
            <v>0</v>
          </cell>
          <cell r="K5347">
            <v>229</v>
          </cell>
        </row>
        <row r="5348">
          <cell r="F5348">
            <v>0</v>
          </cell>
          <cell r="G5348">
            <v>0</v>
          </cell>
          <cell r="H5348">
            <v>0</v>
          </cell>
          <cell r="I5348">
            <v>0</v>
          </cell>
          <cell r="J5348">
            <v>0</v>
          </cell>
          <cell r="K5348">
            <v>2501</v>
          </cell>
        </row>
        <row r="5349">
          <cell r="F5349">
            <v>0</v>
          </cell>
          <cell r="G5349">
            <v>0</v>
          </cell>
          <cell r="H5349">
            <v>0</v>
          </cell>
          <cell r="I5349">
            <v>0</v>
          </cell>
          <cell r="J5349">
            <v>0</v>
          </cell>
          <cell r="K5349">
            <v>4392</v>
          </cell>
        </row>
        <row r="5350">
          <cell r="F5350">
            <v>0</v>
          </cell>
          <cell r="G5350">
            <v>0</v>
          </cell>
          <cell r="H5350">
            <v>0</v>
          </cell>
          <cell r="I5350">
            <v>0</v>
          </cell>
          <cell r="J5350">
            <v>0</v>
          </cell>
          <cell r="K5350">
            <v>69649</v>
          </cell>
        </row>
        <row r="5351">
          <cell r="F5351">
            <v>0</v>
          </cell>
          <cell r="G5351">
            <v>0</v>
          </cell>
          <cell r="H5351">
            <v>0</v>
          </cell>
          <cell r="I5351">
            <v>0</v>
          </cell>
          <cell r="J5351">
            <v>0</v>
          </cell>
          <cell r="K5351">
            <v>165</v>
          </cell>
        </row>
        <row r="5352">
          <cell r="F5352">
            <v>0</v>
          </cell>
          <cell r="G5352">
            <v>0</v>
          </cell>
          <cell r="H5352">
            <v>0</v>
          </cell>
          <cell r="I5352">
            <v>0</v>
          </cell>
          <cell r="J5352">
            <v>0</v>
          </cell>
          <cell r="K5352">
            <v>46798</v>
          </cell>
        </row>
        <row r="5353">
          <cell r="F5353">
            <v>0</v>
          </cell>
          <cell r="G5353">
            <v>0</v>
          </cell>
          <cell r="H5353">
            <v>0</v>
          </cell>
          <cell r="I5353">
            <v>0</v>
          </cell>
          <cell r="J5353">
            <v>0</v>
          </cell>
          <cell r="K5353">
            <v>151129</v>
          </cell>
        </row>
        <row r="5354">
          <cell r="F5354">
            <v>0</v>
          </cell>
          <cell r="G5354">
            <v>0</v>
          </cell>
          <cell r="H5354">
            <v>0</v>
          </cell>
          <cell r="I5354">
            <v>0</v>
          </cell>
          <cell r="J5354">
            <v>0</v>
          </cell>
          <cell r="K5354">
            <v>13422</v>
          </cell>
        </row>
        <row r="5355">
          <cell r="F5355">
            <v>0</v>
          </cell>
          <cell r="G5355">
            <v>0</v>
          </cell>
          <cell r="H5355">
            <v>0</v>
          </cell>
          <cell r="I5355">
            <v>0</v>
          </cell>
          <cell r="J5355">
            <v>0</v>
          </cell>
          <cell r="K5355">
            <v>938565</v>
          </cell>
        </row>
        <row r="5356">
          <cell r="F5356">
            <v>0</v>
          </cell>
          <cell r="G5356">
            <v>0</v>
          </cell>
          <cell r="H5356">
            <v>0</v>
          </cell>
          <cell r="I5356">
            <v>0</v>
          </cell>
          <cell r="J5356">
            <v>0</v>
          </cell>
          <cell r="K5356">
            <v>29982</v>
          </cell>
        </row>
        <row r="5357">
          <cell r="F5357">
            <v>0</v>
          </cell>
          <cell r="G5357">
            <v>0</v>
          </cell>
          <cell r="H5357">
            <v>0</v>
          </cell>
          <cell r="I5357">
            <v>0</v>
          </cell>
          <cell r="J5357">
            <v>0</v>
          </cell>
          <cell r="K5357">
            <v>6607</v>
          </cell>
        </row>
        <row r="5358">
          <cell r="F5358">
            <v>0</v>
          </cell>
          <cell r="G5358">
            <v>0</v>
          </cell>
          <cell r="H5358">
            <v>0</v>
          </cell>
          <cell r="I5358">
            <v>0</v>
          </cell>
          <cell r="J5358">
            <v>0</v>
          </cell>
          <cell r="K5358">
            <v>20740</v>
          </cell>
        </row>
        <row r="5359">
          <cell r="F5359">
            <v>0</v>
          </cell>
          <cell r="G5359">
            <v>0</v>
          </cell>
          <cell r="H5359">
            <v>0</v>
          </cell>
          <cell r="I5359">
            <v>0</v>
          </cell>
          <cell r="J5359">
            <v>0</v>
          </cell>
          <cell r="K5359">
            <v>25148</v>
          </cell>
        </row>
        <row r="5360">
          <cell r="F5360">
            <v>0</v>
          </cell>
          <cell r="G5360">
            <v>0</v>
          </cell>
          <cell r="H5360">
            <v>0</v>
          </cell>
          <cell r="I5360">
            <v>0</v>
          </cell>
          <cell r="J5360">
            <v>0</v>
          </cell>
          <cell r="K5360">
            <v>26087</v>
          </cell>
        </row>
        <row r="5361">
          <cell r="F5361">
            <v>0</v>
          </cell>
          <cell r="G5361">
            <v>0</v>
          </cell>
          <cell r="H5361">
            <v>0</v>
          </cell>
          <cell r="I5361">
            <v>0</v>
          </cell>
          <cell r="J5361">
            <v>0</v>
          </cell>
          <cell r="K5361">
            <v>111410</v>
          </cell>
        </row>
        <row r="5362">
          <cell r="F5362">
            <v>0</v>
          </cell>
          <cell r="G5362">
            <v>0</v>
          </cell>
          <cell r="H5362">
            <v>0</v>
          </cell>
          <cell r="I5362">
            <v>0</v>
          </cell>
          <cell r="J5362">
            <v>0</v>
          </cell>
          <cell r="K5362">
            <v>21718</v>
          </cell>
        </row>
        <row r="5363">
          <cell r="F5363">
            <v>0</v>
          </cell>
          <cell r="G5363">
            <v>0</v>
          </cell>
          <cell r="H5363">
            <v>0</v>
          </cell>
          <cell r="I5363">
            <v>0</v>
          </cell>
          <cell r="J5363">
            <v>0</v>
          </cell>
          <cell r="K5363">
            <v>292969</v>
          </cell>
        </row>
        <row r="5364">
          <cell r="F5364">
            <v>0</v>
          </cell>
          <cell r="G5364">
            <v>0</v>
          </cell>
          <cell r="H5364">
            <v>0</v>
          </cell>
          <cell r="I5364">
            <v>0</v>
          </cell>
          <cell r="J5364">
            <v>0</v>
          </cell>
          <cell r="K5364">
            <v>199204</v>
          </cell>
        </row>
        <row r="5365">
          <cell r="F5365">
            <v>0</v>
          </cell>
          <cell r="G5365">
            <v>0</v>
          </cell>
          <cell r="H5365">
            <v>0</v>
          </cell>
          <cell r="I5365">
            <v>0</v>
          </cell>
          <cell r="J5365">
            <v>0</v>
          </cell>
          <cell r="K5365">
            <v>1113</v>
          </cell>
        </row>
        <row r="5366">
          <cell r="F5366">
            <v>0</v>
          </cell>
          <cell r="G5366">
            <v>0</v>
          </cell>
          <cell r="H5366">
            <v>0</v>
          </cell>
          <cell r="I5366">
            <v>0</v>
          </cell>
          <cell r="J5366">
            <v>0</v>
          </cell>
          <cell r="K5366">
            <v>64151</v>
          </cell>
        </row>
        <row r="5367">
          <cell r="F5367">
            <v>0</v>
          </cell>
          <cell r="G5367">
            <v>0</v>
          </cell>
          <cell r="H5367">
            <v>0</v>
          </cell>
          <cell r="I5367">
            <v>0</v>
          </cell>
          <cell r="J5367">
            <v>0</v>
          </cell>
          <cell r="K5367">
            <v>28961</v>
          </cell>
        </row>
        <row r="5368">
          <cell r="F5368">
            <v>0</v>
          </cell>
          <cell r="G5368">
            <v>0</v>
          </cell>
          <cell r="H5368">
            <v>0</v>
          </cell>
          <cell r="I5368">
            <v>0</v>
          </cell>
          <cell r="J5368">
            <v>0</v>
          </cell>
          <cell r="K5368">
            <v>134520</v>
          </cell>
        </row>
        <row r="5369">
          <cell r="F5369">
            <v>0</v>
          </cell>
          <cell r="G5369">
            <v>0</v>
          </cell>
          <cell r="H5369">
            <v>0</v>
          </cell>
          <cell r="I5369">
            <v>0</v>
          </cell>
          <cell r="J5369">
            <v>0</v>
          </cell>
          <cell r="K5369">
            <v>14544</v>
          </cell>
        </row>
        <row r="5370">
          <cell r="F5370">
            <v>0</v>
          </cell>
          <cell r="G5370">
            <v>0</v>
          </cell>
          <cell r="H5370">
            <v>0</v>
          </cell>
          <cell r="I5370">
            <v>0</v>
          </cell>
          <cell r="J5370">
            <v>0</v>
          </cell>
          <cell r="K5370">
            <v>519687</v>
          </cell>
        </row>
        <row r="5371">
          <cell r="F5371">
            <v>0</v>
          </cell>
          <cell r="G5371">
            <v>0</v>
          </cell>
          <cell r="H5371">
            <v>0</v>
          </cell>
          <cell r="I5371">
            <v>0</v>
          </cell>
          <cell r="J5371">
            <v>0</v>
          </cell>
          <cell r="K5371">
            <v>61744</v>
          </cell>
        </row>
        <row r="5372">
          <cell r="F5372">
            <v>0</v>
          </cell>
          <cell r="G5372">
            <v>0</v>
          </cell>
          <cell r="H5372">
            <v>0</v>
          </cell>
          <cell r="I5372">
            <v>0</v>
          </cell>
          <cell r="J5372">
            <v>0</v>
          </cell>
          <cell r="K5372">
            <v>6957</v>
          </cell>
        </row>
        <row r="5373">
          <cell r="F5373">
            <v>0</v>
          </cell>
          <cell r="G5373">
            <v>0</v>
          </cell>
          <cell r="H5373">
            <v>0</v>
          </cell>
          <cell r="I5373">
            <v>0</v>
          </cell>
          <cell r="J5373">
            <v>0</v>
          </cell>
          <cell r="K5373">
            <v>22965</v>
          </cell>
        </row>
        <row r="5374">
          <cell r="F5374">
            <v>0</v>
          </cell>
          <cell r="G5374">
            <v>0</v>
          </cell>
          <cell r="H5374">
            <v>0</v>
          </cell>
          <cell r="I5374">
            <v>0</v>
          </cell>
          <cell r="J5374">
            <v>0</v>
          </cell>
          <cell r="K5374">
            <v>244276</v>
          </cell>
        </row>
        <row r="5375">
          <cell r="F5375">
            <v>0</v>
          </cell>
          <cell r="G5375">
            <v>0</v>
          </cell>
          <cell r="H5375">
            <v>0</v>
          </cell>
          <cell r="I5375">
            <v>0</v>
          </cell>
          <cell r="J5375">
            <v>0</v>
          </cell>
          <cell r="K5375">
            <v>238347</v>
          </cell>
        </row>
        <row r="5376">
          <cell r="F5376">
            <v>0</v>
          </cell>
          <cell r="G5376">
            <v>0</v>
          </cell>
          <cell r="H5376">
            <v>0</v>
          </cell>
          <cell r="I5376">
            <v>0</v>
          </cell>
          <cell r="J5376">
            <v>0</v>
          </cell>
          <cell r="K5376">
            <v>1462429</v>
          </cell>
        </row>
        <row r="5377">
          <cell r="F5377">
            <v>0</v>
          </cell>
          <cell r="G5377">
            <v>0</v>
          </cell>
          <cell r="H5377">
            <v>0</v>
          </cell>
          <cell r="I5377">
            <v>0</v>
          </cell>
          <cell r="J5377">
            <v>0</v>
          </cell>
          <cell r="K5377">
            <v>21699</v>
          </cell>
        </row>
        <row r="5378">
          <cell r="F5378">
            <v>0</v>
          </cell>
          <cell r="G5378">
            <v>0</v>
          </cell>
          <cell r="H5378">
            <v>0</v>
          </cell>
          <cell r="I5378">
            <v>0</v>
          </cell>
          <cell r="J5378">
            <v>0</v>
          </cell>
          <cell r="K5378">
            <v>17901</v>
          </cell>
        </row>
        <row r="5379">
          <cell r="F5379">
            <v>0</v>
          </cell>
          <cell r="G5379">
            <v>0</v>
          </cell>
          <cell r="H5379">
            <v>0</v>
          </cell>
          <cell r="I5379">
            <v>0</v>
          </cell>
          <cell r="J5379">
            <v>0</v>
          </cell>
          <cell r="K5379">
            <v>72683</v>
          </cell>
        </row>
        <row r="5380">
          <cell r="F5380">
            <v>0</v>
          </cell>
          <cell r="G5380">
            <v>0</v>
          </cell>
          <cell r="H5380">
            <v>0</v>
          </cell>
          <cell r="I5380">
            <v>0</v>
          </cell>
          <cell r="J5380">
            <v>0</v>
          </cell>
          <cell r="K5380">
            <v>19653</v>
          </cell>
        </row>
        <row r="5381">
          <cell r="F5381">
            <v>0</v>
          </cell>
          <cell r="G5381">
            <v>0</v>
          </cell>
          <cell r="H5381">
            <v>0</v>
          </cell>
          <cell r="I5381">
            <v>0</v>
          </cell>
          <cell r="J5381">
            <v>0</v>
          </cell>
          <cell r="K5381">
            <v>18457</v>
          </cell>
        </row>
        <row r="5382">
          <cell r="F5382">
            <v>0</v>
          </cell>
          <cell r="G5382">
            <v>0</v>
          </cell>
          <cell r="H5382">
            <v>0</v>
          </cell>
          <cell r="I5382">
            <v>0</v>
          </cell>
          <cell r="J5382">
            <v>0</v>
          </cell>
          <cell r="K5382">
            <v>22696</v>
          </cell>
        </row>
        <row r="5383">
          <cell r="F5383">
            <v>0</v>
          </cell>
          <cell r="G5383">
            <v>0</v>
          </cell>
          <cell r="H5383">
            <v>0</v>
          </cell>
          <cell r="I5383">
            <v>0</v>
          </cell>
          <cell r="J5383">
            <v>0</v>
          </cell>
          <cell r="K5383">
            <v>36779</v>
          </cell>
        </row>
        <row r="5384">
          <cell r="F5384">
            <v>0</v>
          </cell>
          <cell r="G5384">
            <v>0</v>
          </cell>
          <cell r="H5384">
            <v>0</v>
          </cell>
          <cell r="I5384">
            <v>0</v>
          </cell>
          <cell r="J5384">
            <v>0</v>
          </cell>
          <cell r="K5384">
            <v>62849</v>
          </cell>
        </row>
        <row r="5385">
          <cell r="F5385">
            <v>0</v>
          </cell>
          <cell r="G5385">
            <v>0</v>
          </cell>
          <cell r="H5385">
            <v>0</v>
          </cell>
          <cell r="I5385">
            <v>0</v>
          </cell>
          <cell r="J5385">
            <v>0</v>
          </cell>
          <cell r="K5385">
            <v>289006</v>
          </cell>
        </row>
        <row r="5386">
          <cell r="F5386">
            <v>0</v>
          </cell>
          <cell r="G5386">
            <v>0</v>
          </cell>
          <cell r="H5386">
            <v>0</v>
          </cell>
          <cell r="I5386">
            <v>0</v>
          </cell>
          <cell r="J5386">
            <v>0</v>
          </cell>
          <cell r="K5386">
            <v>475</v>
          </cell>
        </row>
        <row r="5387">
          <cell r="F5387">
            <v>0</v>
          </cell>
          <cell r="G5387">
            <v>0</v>
          </cell>
          <cell r="H5387">
            <v>0</v>
          </cell>
          <cell r="I5387">
            <v>0</v>
          </cell>
          <cell r="J5387">
            <v>0</v>
          </cell>
          <cell r="K5387">
            <v>10703</v>
          </cell>
        </row>
        <row r="5388">
          <cell r="F5388">
            <v>0</v>
          </cell>
          <cell r="G5388">
            <v>0</v>
          </cell>
          <cell r="H5388">
            <v>0</v>
          </cell>
          <cell r="I5388">
            <v>0</v>
          </cell>
          <cell r="J5388">
            <v>0</v>
          </cell>
          <cell r="K5388">
            <v>106094</v>
          </cell>
        </row>
        <row r="5389">
          <cell r="F5389">
            <v>0</v>
          </cell>
          <cell r="G5389">
            <v>0</v>
          </cell>
          <cell r="H5389">
            <v>0</v>
          </cell>
          <cell r="I5389">
            <v>0</v>
          </cell>
          <cell r="J5389">
            <v>0</v>
          </cell>
          <cell r="K5389">
            <v>46034</v>
          </cell>
        </row>
        <row r="5390">
          <cell r="F5390">
            <v>0</v>
          </cell>
          <cell r="G5390">
            <v>0</v>
          </cell>
          <cell r="H5390">
            <v>0</v>
          </cell>
          <cell r="I5390">
            <v>0</v>
          </cell>
          <cell r="J5390">
            <v>0</v>
          </cell>
          <cell r="K5390">
            <v>30355</v>
          </cell>
        </row>
        <row r="5391">
          <cell r="F5391">
            <v>0</v>
          </cell>
          <cell r="G5391">
            <v>0</v>
          </cell>
          <cell r="H5391">
            <v>0</v>
          </cell>
          <cell r="I5391">
            <v>0</v>
          </cell>
          <cell r="J5391">
            <v>0</v>
          </cell>
          <cell r="K5391">
            <v>20314</v>
          </cell>
        </row>
        <row r="5392">
          <cell r="F5392">
            <v>0</v>
          </cell>
          <cell r="G5392">
            <v>0</v>
          </cell>
          <cell r="H5392">
            <v>0</v>
          </cell>
          <cell r="I5392">
            <v>0</v>
          </cell>
          <cell r="J5392">
            <v>0</v>
          </cell>
          <cell r="K5392">
            <v>31666</v>
          </cell>
        </row>
        <row r="5393">
          <cell r="F5393">
            <v>0</v>
          </cell>
          <cell r="G5393">
            <v>0</v>
          </cell>
          <cell r="H5393">
            <v>0</v>
          </cell>
          <cell r="I5393">
            <v>0</v>
          </cell>
          <cell r="J5393">
            <v>0</v>
          </cell>
          <cell r="K5393">
            <v>772</v>
          </cell>
        </row>
        <row r="5394">
          <cell r="F5394">
            <v>0</v>
          </cell>
          <cell r="G5394">
            <v>0</v>
          </cell>
          <cell r="H5394">
            <v>0</v>
          </cell>
          <cell r="I5394">
            <v>0</v>
          </cell>
          <cell r="J5394">
            <v>0</v>
          </cell>
          <cell r="K5394">
            <v>173035</v>
          </cell>
        </row>
        <row r="5395">
          <cell r="F5395">
            <v>0</v>
          </cell>
          <cell r="G5395">
            <v>0</v>
          </cell>
          <cell r="H5395">
            <v>0</v>
          </cell>
          <cell r="I5395">
            <v>0</v>
          </cell>
          <cell r="J5395">
            <v>0</v>
          </cell>
          <cell r="K5395">
            <v>18323</v>
          </cell>
        </row>
        <row r="5396">
          <cell r="F5396">
            <v>0</v>
          </cell>
          <cell r="G5396">
            <v>0</v>
          </cell>
          <cell r="H5396">
            <v>0</v>
          </cell>
          <cell r="I5396">
            <v>0</v>
          </cell>
          <cell r="J5396">
            <v>0</v>
          </cell>
          <cell r="K5396">
            <v>2505</v>
          </cell>
        </row>
        <row r="5397">
          <cell r="F5397">
            <v>0</v>
          </cell>
          <cell r="G5397">
            <v>0</v>
          </cell>
          <cell r="H5397">
            <v>0</v>
          </cell>
          <cell r="I5397">
            <v>0</v>
          </cell>
          <cell r="J5397">
            <v>0</v>
          </cell>
          <cell r="K5397">
            <v>7254</v>
          </cell>
        </row>
        <row r="5398">
          <cell r="F5398">
            <v>0</v>
          </cell>
          <cell r="G5398">
            <v>0</v>
          </cell>
          <cell r="H5398">
            <v>0</v>
          </cell>
          <cell r="I5398">
            <v>0</v>
          </cell>
          <cell r="J5398">
            <v>0</v>
          </cell>
          <cell r="K5398">
            <v>15339</v>
          </cell>
        </row>
        <row r="5399">
          <cell r="F5399">
            <v>0</v>
          </cell>
          <cell r="G5399">
            <v>0</v>
          </cell>
          <cell r="H5399">
            <v>0</v>
          </cell>
          <cell r="I5399">
            <v>0</v>
          </cell>
          <cell r="J5399">
            <v>0</v>
          </cell>
          <cell r="K5399">
            <v>25567</v>
          </cell>
        </row>
        <row r="5400">
          <cell r="F5400">
            <v>0</v>
          </cell>
          <cell r="G5400">
            <v>0</v>
          </cell>
          <cell r="H5400">
            <v>0</v>
          </cell>
          <cell r="I5400">
            <v>0</v>
          </cell>
          <cell r="J5400">
            <v>0</v>
          </cell>
          <cell r="K5400">
            <v>7373</v>
          </cell>
        </row>
        <row r="5401">
          <cell r="F5401">
            <v>0</v>
          </cell>
          <cell r="G5401">
            <v>0</v>
          </cell>
          <cell r="H5401">
            <v>0</v>
          </cell>
          <cell r="I5401">
            <v>0</v>
          </cell>
          <cell r="J5401">
            <v>0</v>
          </cell>
          <cell r="K5401">
            <v>495352</v>
          </cell>
        </row>
        <row r="5402">
          <cell r="F5402">
            <v>0</v>
          </cell>
          <cell r="G5402">
            <v>0</v>
          </cell>
          <cell r="H5402">
            <v>0</v>
          </cell>
          <cell r="I5402">
            <v>0</v>
          </cell>
          <cell r="J5402">
            <v>0</v>
          </cell>
          <cell r="K5402">
            <v>1846</v>
          </cell>
        </row>
        <row r="5403">
          <cell r="F5403">
            <v>0</v>
          </cell>
          <cell r="G5403">
            <v>0</v>
          </cell>
          <cell r="H5403">
            <v>0</v>
          </cell>
          <cell r="I5403">
            <v>0</v>
          </cell>
          <cell r="J5403">
            <v>0</v>
          </cell>
          <cell r="K5403">
            <v>45378</v>
          </cell>
        </row>
        <row r="5404">
          <cell r="F5404">
            <v>0</v>
          </cell>
          <cell r="G5404">
            <v>0</v>
          </cell>
          <cell r="H5404">
            <v>0</v>
          </cell>
          <cell r="I5404">
            <v>0</v>
          </cell>
          <cell r="J5404">
            <v>0</v>
          </cell>
          <cell r="K5404">
            <v>861161</v>
          </cell>
        </row>
        <row r="5405">
          <cell r="F5405">
            <v>0</v>
          </cell>
          <cell r="G5405">
            <v>0</v>
          </cell>
          <cell r="H5405">
            <v>0</v>
          </cell>
          <cell r="I5405">
            <v>0</v>
          </cell>
          <cell r="J5405">
            <v>0</v>
          </cell>
          <cell r="K5405">
            <v>3385</v>
          </cell>
        </row>
        <row r="5406">
          <cell r="F5406">
            <v>0</v>
          </cell>
          <cell r="G5406">
            <v>0</v>
          </cell>
          <cell r="H5406">
            <v>0</v>
          </cell>
          <cell r="I5406">
            <v>0</v>
          </cell>
          <cell r="J5406">
            <v>0</v>
          </cell>
          <cell r="K5406">
            <v>153790</v>
          </cell>
        </row>
        <row r="5407">
          <cell r="F5407">
            <v>0</v>
          </cell>
          <cell r="G5407">
            <v>0</v>
          </cell>
          <cell r="H5407">
            <v>0</v>
          </cell>
          <cell r="I5407">
            <v>0</v>
          </cell>
          <cell r="J5407">
            <v>0</v>
          </cell>
          <cell r="K5407">
            <v>327158</v>
          </cell>
        </row>
        <row r="5408">
          <cell r="F5408">
            <v>0</v>
          </cell>
          <cell r="G5408">
            <v>0</v>
          </cell>
          <cell r="H5408">
            <v>0</v>
          </cell>
          <cell r="I5408">
            <v>0</v>
          </cell>
          <cell r="J5408">
            <v>0</v>
          </cell>
          <cell r="K5408">
            <v>812873</v>
          </cell>
        </row>
        <row r="5409">
          <cell r="F5409">
            <v>0</v>
          </cell>
          <cell r="G5409">
            <v>0</v>
          </cell>
          <cell r="H5409">
            <v>0</v>
          </cell>
          <cell r="I5409">
            <v>0</v>
          </cell>
          <cell r="J5409">
            <v>0</v>
          </cell>
          <cell r="K5409">
            <v>267210</v>
          </cell>
        </row>
        <row r="5410">
          <cell r="F5410">
            <v>0</v>
          </cell>
          <cell r="G5410">
            <v>0</v>
          </cell>
          <cell r="H5410">
            <v>0</v>
          </cell>
          <cell r="I5410">
            <v>0</v>
          </cell>
          <cell r="J5410">
            <v>0</v>
          </cell>
          <cell r="K5410">
            <v>732431</v>
          </cell>
        </row>
        <row r="5411">
          <cell r="F5411">
            <v>0</v>
          </cell>
          <cell r="G5411">
            <v>0</v>
          </cell>
          <cell r="H5411">
            <v>0</v>
          </cell>
          <cell r="I5411">
            <v>0</v>
          </cell>
          <cell r="J5411">
            <v>0</v>
          </cell>
          <cell r="K5411">
            <v>22407</v>
          </cell>
        </row>
        <row r="5412">
          <cell r="F5412">
            <v>0</v>
          </cell>
          <cell r="G5412">
            <v>0</v>
          </cell>
          <cell r="H5412">
            <v>0</v>
          </cell>
          <cell r="I5412">
            <v>0</v>
          </cell>
          <cell r="J5412">
            <v>0</v>
          </cell>
          <cell r="K5412">
            <v>77264</v>
          </cell>
        </row>
        <row r="5413">
          <cell r="F5413">
            <v>0</v>
          </cell>
          <cell r="G5413">
            <v>0</v>
          </cell>
          <cell r="H5413">
            <v>0</v>
          </cell>
          <cell r="I5413">
            <v>0</v>
          </cell>
          <cell r="J5413">
            <v>0</v>
          </cell>
          <cell r="K5413">
            <v>34206</v>
          </cell>
        </row>
        <row r="5414">
          <cell r="F5414">
            <v>0</v>
          </cell>
          <cell r="G5414">
            <v>0</v>
          </cell>
          <cell r="H5414">
            <v>0</v>
          </cell>
          <cell r="I5414">
            <v>0</v>
          </cell>
          <cell r="J5414">
            <v>0</v>
          </cell>
          <cell r="K5414">
            <v>85225</v>
          </cell>
        </row>
        <row r="5415">
          <cell r="F5415">
            <v>0</v>
          </cell>
          <cell r="G5415">
            <v>0</v>
          </cell>
          <cell r="H5415">
            <v>0</v>
          </cell>
          <cell r="I5415">
            <v>0</v>
          </cell>
          <cell r="J5415">
            <v>0</v>
          </cell>
          <cell r="K5415">
            <v>52245</v>
          </cell>
        </row>
        <row r="5416">
          <cell r="F5416">
            <v>0</v>
          </cell>
          <cell r="G5416">
            <v>0</v>
          </cell>
          <cell r="H5416">
            <v>0</v>
          </cell>
          <cell r="I5416">
            <v>0</v>
          </cell>
          <cell r="J5416">
            <v>0</v>
          </cell>
          <cell r="K5416">
            <v>11020</v>
          </cell>
        </row>
        <row r="5417">
          <cell r="F5417">
            <v>0</v>
          </cell>
          <cell r="G5417">
            <v>0</v>
          </cell>
          <cell r="H5417">
            <v>0</v>
          </cell>
          <cell r="I5417">
            <v>0</v>
          </cell>
          <cell r="J5417">
            <v>0</v>
          </cell>
          <cell r="K5417">
            <v>59452</v>
          </cell>
        </row>
        <row r="5418">
          <cell r="F5418">
            <v>0</v>
          </cell>
          <cell r="G5418">
            <v>0</v>
          </cell>
          <cell r="H5418">
            <v>0</v>
          </cell>
          <cell r="I5418">
            <v>0</v>
          </cell>
          <cell r="J5418">
            <v>0</v>
          </cell>
          <cell r="K5418">
            <v>18990</v>
          </cell>
        </row>
        <row r="5419">
          <cell r="F5419">
            <v>0</v>
          </cell>
          <cell r="G5419">
            <v>0</v>
          </cell>
          <cell r="H5419">
            <v>0</v>
          </cell>
          <cell r="I5419">
            <v>0</v>
          </cell>
          <cell r="J5419">
            <v>0</v>
          </cell>
          <cell r="K5419">
            <v>72</v>
          </cell>
        </row>
        <row r="5420">
          <cell r="F5420">
            <v>0</v>
          </cell>
          <cell r="G5420">
            <v>0</v>
          </cell>
          <cell r="H5420">
            <v>0</v>
          </cell>
          <cell r="I5420">
            <v>0</v>
          </cell>
          <cell r="J5420">
            <v>0</v>
          </cell>
          <cell r="K5420">
            <v>23739</v>
          </cell>
        </row>
        <row r="5421">
          <cell r="F5421">
            <v>0</v>
          </cell>
          <cell r="G5421">
            <v>0</v>
          </cell>
          <cell r="H5421">
            <v>0</v>
          </cell>
          <cell r="I5421">
            <v>0</v>
          </cell>
          <cell r="J5421">
            <v>0</v>
          </cell>
          <cell r="K5421">
            <v>8653</v>
          </cell>
        </row>
        <row r="5422">
          <cell r="F5422">
            <v>0</v>
          </cell>
          <cell r="G5422">
            <v>0</v>
          </cell>
          <cell r="H5422">
            <v>0</v>
          </cell>
          <cell r="I5422">
            <v>0</v>
          </cell>
          <cell r="J5422">
            <v>0</v>
          </cell>
          <cell r="K5422">
            <v>-171693</v>
          </cell>
        </row>
        <row r="5423">
          <cell r="F5423">
            <v>0</v>
          </cell>
          <cell r="G5423">
            <v>0</v>
          </cell>
          <cell r="H5423">
            <v>0</v>
          </cell>
          <cell r="I5423">
            <v>0</v>
          </cell>
          <cell r="J5423">
            <v>0</v>
          </cell>
          <cell r="K5423">
            <v>731022</v>
          </cell>
        </row>
        <row r="5424">
          <cell r="F5424">
            <v>14976960.169999998</v>
          </cell>
          <cell r="G5424">
            <v>0</v>
          </cell>
          <cell r="H5424">
            <v>14976960.169999998</v>
          </cell>
          <cell r="I5424">
            <v>0</v>
          </cell>
          <cell r="J5424">
            <v>14976960.169999998</v>
          </cell>
          <cell r="K5424">
            <v>38359969</v>
          </cell>
        </row>
        <row r="5425">
          <cell r="F5425">
            <v>0</v>
          </cell>
          <cell r="G5425">
            <v>0</v>
          </cell>
          <cell r="H5425">
            <v>0</v>
          </cell>
          <cell r="I5425">
            <v>0</v>
          </cell>
          <cell r="J5425">
            <v>0</v>
          </cell>
          <cell r="K5425">
            <v>298</v>
          </cell>
        </row>
        <row r="5426">
          <cell r="F5426">
            <v>0</v>
          </cell>
          <cell r="G5426">
            <v>0</v>
          </cell>
          <cell r="H5426">
            <v>0</v>
          </cell>
          <cell r="I5426">
            <v>0</v>
          </cell>
          <cell r="J5426">
            <v>0</v>
          </cell>
          <cell r="K5426">
            <v>6500</v>
          </cell>
        </row>
        <row r="5427">
          <cell r="F5427">
            <v>0</v>
          </cell>
          <cell r="G5427">
            <v>0</v>
          </cell>
          <cell r="H5427">
            <v>0</v>
          </cell>
          <cell r="I5427">
            <v>0</v>
          </cell>
          <cell r="J5427">
            <v>0</v>
          </cell>
          <cell r="K5427">
            <v>1317</v>
          </cell>
        </row>
        <row r="5428">
          <cell r="F5428">
            <v>0</v>
          </cell>
          <cell r="G5428">
            <v>0</v>
          </cell>
          <cell r="H5428">
            <v>0</v>
          </cell>
          <cell r="I5428">
            <v>0</v>
          </cell>
          <cell r="J5428">
            <v>0</v>
          </cell>
          <cell r="K5428">
            <v>803</v>
          </cell>
        </row>
        <row r="5429">
          <cell r="F5429">
            <v>0</v>
          </cell>
          <cell r="G5429">
            <v>0</v>
          </cell>
          <cell r="H5429">
            <v>0</v>
          </cell>
          <cell r="I5429">
            <v>0</v>
          </cell>
          <cell r="J5429">
            <v>0</v>
          </cell>
          <cell r="K5429">
            <v>371</v>
          </cell>
        </row>
        <row r="5430">
          <cell r="F5430">
            <v>0</v>
          </cell>
          <cell r="G5430">
            <v>0</v>
          </cell>
          <cell r="H5430">
            <v>0</v>
          </cell>
          <cell r="I5430">
            <v>0</v>
          </cell>
          <cell r="J5430">
            <v>0</v>
          </cell>
          <cell r="K5430">
            <v>10</v>
          </cell>
        </row>
        <row r="5431">
          <cell r="F5431">
            <v>0</v>
          </cell>
          <cell r="G5431">
            <v>0</v>
          </cell>
          <cell r="H5431">
            <v>0</v>
          </cell>
          <cell r="I5431">
            <v>0</v>
          </cell>
          <cell r="J5431">
            <v>0</v>
          </cell>
          <cell r="K5431">
            <v>9299</v>
          </cell>
        </row>
        <row r="5432">
          <cell r="F5432">
            <v>0</v>
          </cell>
          <cell r="G5432">
            <v>0</v>
          </cell>
          <cell r="H5432">
            <v>0</v>
          </cell>
          <cell r="I5432">
            <v>0</v>
          </cell>
          <cell r="J5432">
            <v>0</v>
          </cell>
          <cell r="K5432">
            <v>26000</v>
          </cell>
        </row>
        <row r="5433">
          <cell r="F5433">
            <v>900</v>
          </cell>
          <cell r="G5433">
            <v>0</v>
          </cell>
          <cell r="H5433">
            <v>900</v>
          </cell>
          <cell r="I5433">
            <v>0</v>
          </cell>
          <cell r="J5433">
            <v>900</v>
          </cell>
          <cell r="K5433">
            <v>0</v>
          </cell>
        </row>
        <row r="5434">
          <cell r="F5434">
            <v>-3611</v>
          </cell>
          <cell r="G5434">
            <v>0</v>
          </cell>
          <cell r="H5434">
            <v>-3611</v>
          </cell>
          <cell r="I5434">
            <v>0</v>
          </cell>
          <cell r="J5434">
            <v>-3611</v>
          </cell>
          <cell r="K5434">
            <v>2564</v>
          </cell>
        </row>
        <row r="5435">
          <cell r="F5435">
            <v>-30492.9</v>
          </cell>
          <cell r="G5435">
            <v>0</v>
          </cell>
          <cell r="H5435">
            <v>-30492.9</v>
          </cell>
          <cell r="I5435">
            <v>0</v>
          </cell>
          <cell r="J5435">
            <v>-30492.9</v>
          </cell>
          <cell r="K5435">
            <v>3352</v>
          </cell>
        </row>
        <row r="5436">
          <cell r="F5436">
            <v>-2898.82</v>
          </cell>
          <cell r="G5436">
            <v>0</v>
          </cell>
          <cell r="H5436">
            <v>-2898.82</v>
          </cell>
          <cell r="I5436">
            <v>0</v>
          </cell>
          <cell r="J5436">
            <v>-2898.82</v>
          </cell>
          <cell r="K5436">
            <v>2713</v>
          </cell>
        </row>
        <row r="5437">
          <cell r="F5437">
            <v>-9139.85</v>
          </cell>
          <cell r="G5437">
            <v>0</v>
          </cell>
          <cell r="H5437">
            <v>-9139.85</v>
          </cell>
          <cell r="I5437">
            <v>0</v>
          </cell>
          <cell r="J5437">
            <v>-9139.85</v>
          </cell>
          <cell r="K5437">
            <v>8177</v>
          </cell>
        </row>
        <row r="5438">
          <cell r="F5438">
            <v>1666.04</v>
          </cell>
          <cell r="G5438">
            <v>0</v>
          </cell>
          <cell r="H5438">
            <v>1666.04</v>
          </cell>
          <cell r="I5438">
            <v>0</v>
          </cell>
          <cell r="J5438">
            <v>1666.04</v>
          </cell>
          <cell r="K5438">
            <v>577</v>
          </cell>
        </row>
        <row r="5439">
          <cell r="F5439">
            <v>77.489999999999995</v>
          </cell>
          <cell r="G5439">
            <v>0</v>
          </cell>
          <cell r="H5439">
            <v>77.489999999999995</v>
          </cell>
          <cell r="I5439">
            <v>0</v>
          </cell>
          <cell r="J5439">
            <v>77.489999999999995</v>
          </cell>
          <cell r="K5439">
            <v>82</v>
          </cell>
        </row>
        <row r="5440">
          <cell r="F5440">
            <v>0</v>
          </cell>
          <cell r="G5440">
            <v>0</v>
          </cell>
          <cell r="H5440">
            <v>0</v>
          </cell>
          <cell r="I5440">
            <v>0</v>
          </cell>
          <cell r="J5440">
            <v>0</v>
          </cell>
          <cell r="K5440">
            <v>447</v>
          </cell>
        </row>
        <row r="5441">
          <cell r="F5441">
            <v>0</v>
          </cell>
          <cell r="G5441">
            <v>0</v>
          </cell>
          <cell r="H5441">
            <v>0</v>
          </cell>
          <cell r="I5441">
            <v>0</v>
          </cell>
          <cell r="J5441">
            <v>0</v>
          </cell>
          <cell r="K5441">
            <v>949</v>
          </cell>
        </row>
        <row r="5442">
          <cell r="F5442">
            <v>96.5</v>
          </cell>
          <cell r="G5442">
            <v>0</v>
          </cell>
          <cell r="H5442">
            <v>96.5</v>
          </cell>
          <cell r="I5442">
            <v>0</v>
          </cell>
          <cell r="J5442">
            <v>96.5</v>
          </cell>
          <cell r="K5442">
            <v>131</v>
          </cell>
        </row>
        <row r="5443">
          <cell r="F5443">
            <v>921.56</v>
          </cell>
          <cell r="G5443">
            <v>0</v>
          </cell>
          <cell r="H5443">
            <v>921.56</v>
          </cell>
          <cell r="I5443">
            <v>0</v>
          </cell>
          <cell r="J5443">
            <v>921.56</v>
          </cell>
          <cell r="K5443">
            <v>1183</v>
          </cell>
        </row>
        <row r="5444">
          <cell r="F5444">
            <v>0</v>
          </cell>
          <cell r="G5444">
            <v>0</v>
          </cell>
          <cell r="H5444">
            <v>0</v>
          </cell>
          <cell r="I5444">
            <v>0</v>
          </cell>
          <cell r="J5444">
            <v>0</v>
          </cell>
          <cell r="K5444">
            <v>355</v>
          </cell>
        </row>
        <row r="5445">
          <cell r="F5445">
            <v>9220.7999999999993</v>
          </cell>
          <cell r="G5445">
            <v>0</v>
          </cell>
          <cell r="H5445">
            <v>9220.7999999999993</v>
          </cell>
          <cell r="I5445">
            <v>0</v>
          </cell>
          <cell r="J5445">
            <v>9220.7999999999993</v>
          </cell>
          <cell r="K5445">
            <v>0</v>
          </cell>
        </row>
        <row r="5446">
          <cell r="F5446">
            <v>103.85</v>
          </cell>
          <cell r="G5446">
            <v>0</v>
          </cell>
          <cell r="H5446">
            <v>103.85</v>
          </cell>
          <cell r="I5446">
            <v>0</v>
          </cell>
          <cell r="J5446">
            <v>103.85</v>
          </cell>
          <cell r="K5446">
            <v>0</v>
          </cell>
        </row>
        <row r="5447">
          <cell r="F5447">
            <v>0</v>
          </cell>
          <cell r="G5447">
            <v>0</v>
          </cell>
          <cell r="H5447">
            <v>0</v>
          </cell>
          <cell r="I5447">
            <v>0</v>
          </cell>
          <cell r="J5447">
            <v>0</v>
          </cell>
          <cell r="K5447">
            <v>587</v>
          </cell>
        </row>
        <row r="5448">
          <cell r="F5448">
            <v>692</v>
          </cell>
          <cell r="G5448">
            <v>0</v>
          </cell>
          <cell r="H5448">
            <v>692</v>
          </cell>
          <cell r="I5448">
            <v>0</v>
          </cell>
          <cell r="J5448">
            <v>692</v>
          </cell>
          <cell r="K5448">
            <v>1138</v>
          </cell>
        </row>
        <row r="5449">
          <cell r="F5449">
            <v>47145.72</v>
          </cell>
          <cell r="G5449">
            <v>0</v>
          </cell>
          <cell r="H5449">
            <v>47145.72</v>
          </cell>
          <cell r="I5449">
            <v>0</v>
          </cell>
          <cell r="J5449">
            <v>47145.72</v>
          </cell>
          <cell r="K5449">
            <v>31214</v>
          </cell>
        </row>
        <row r="5450">
          <cell r="F5450">
            <v>39107.440000000002</v>
          </cell>
          <cell r="G5450">
            <v>0</v>
          </cell>
          <cell r="H5450">
            <v>39107.440000000002</v>
          </cell>
          <cell r="I5450">
            <v>0</v>
          </cell>
          <cell r="J5450">
            <v>39107.440000000002</v>
          </cell>
          <cell r="K5450">
            <v>-6314</v>
          </cell>
        </row>
        <row r="5451">
          <cell r="F5451">
            <v>5711.5</v>
          </cell>
          <cell r="G5451">
            <v>0</v>
          </cell>
          <cell r="H5451">
            <v>5711.5</v>
          </cell>
          <cell r="I5451">
            <v>0</v>
          </cell>
          <cell r="J5451">
            <v>5711.5</v>
          </cell>
          <cell r="K5451">
            <v>1500</v>
          </cell>
        </row>
        <row r="5452">
          <cell r="F5452">
            <v>31191.13</v>
          </cell>
          <cell r="G5452">
            <v>0</v>
          </cell>
          <cell r="H5452">
            <v>31191.13</v>
          </cell>
          <cell r="I5452">
            <v>0</v>
          </cell>
          <cell r="J5452">
            <v>31191.13</v>
          </cell>
          <cell r="K5452">
            <v>13878</v>
          </cell>
        </row>
        <row r="5453">
          <cell r="F5453">
            <v>10749.44</v>
          </cell>
          <cell r="G5453">
            <v>0</v>
          </cell>
          <cell r="H5453">
            <v>10749.44</v>
          </cell>
          <cell r="I5453">
            <v>0</v>
          </cell>
          <cell r="J5453">
            <v>10749.44</v>
          </cell>
          <cell r="K5453">
            <v>0</v>
          </cell>
        </row>
        <row r="5454">
          <cell r="F5454">
            <v>52.38</v>
          </cell>
          <cell r="G5454">
            <v>0</v>
          </cell>
          <cell r="H5454">
            <v>52.38</v>
          </cell>
          <cell r="I5454">
            <v>0</v>
          </cell>
          <cell r="J5454">
            <v>52.38</v>
          </cell>
          <cell r="K5454">
            <v>0</v>
          </cell>
        </row>
        <row r="5455">
          <cell r="F5455">
            <v>901</v>
          </cell>
          <cell r="G5455">
            <v>0</v>
          </cell>
          <cell r="H5455">
            <v>901</v>
          </cell>
          <cell r="I5455">
            <v>0</v>
          </cell>
          <cell r="J5455">
            <v>901</v>
          </cell>
          <cell r="K5455">
            <v>283</v>
          </cell>
        </row>
        <row r="5456">
          <cell r="F5456">
            <v>0</v>
          </cell>
          <cell r="G5456">
            <v>0</v>
          </cell>
          <cell r="H5456">
            <v>0</v>
          </cell>
          <cell r="I5456">
            <v>0</v>
          </cell>
          <cell r="J5456">
            <v>0</v>
          </cell>
          <cell r="K5456">
            <v>156749</v>
          </cell>
        </row>
        <row r="5457">
          <cell r="F5457">
            <v>0</v>
          </cell>
          <cell r="G5457">
            <v>0</v>
          </cell>
          <cell r="H5457">
            <v>0</v>
          </cell>
          <cell r="I5457">
            <v>0</v>
          </cell>
          <cell r="J5457">
            <v>0</v>
          </cell>
          <cell r="K5457">
            <v>12403</v>
          </cell>
        </row>
        <row r="5458">
          <cell r="F5458">
            <v>666</v>
          </cell>
          <cell r="G5458">
            <v>0</v>
          </cell>
          <cell r="H5458">
            <v>666</v>
          </cell>
          <cell r="I5458">
            <v>0</v>
          </cell>
          <cell r="J5458">
            <v>666</v>
          </cell>
          <cell r="K5458">
            <v>1745</v>
          </cell>
        </row>
        <row r="5459">
          <cell r="F5459">
            <v>340</v>
          </cell>
          <cell r="G5459">
            <v>0</v>
          </cell>
          <cell r="H5459">
            <v>340</v>
          </cell>
          <cell r="I5459">
            <v>0</v>
          </cell>
          <cell r="J5459">
            <v>340</v>
          </cell>
          <cell r="K5459">
            <v>2091</v>
          </cell>
        </row>
        <row r="5460">
          <cell r="F5460">
            <v>461685.8</v>
          </cell>
          <cell r="G5460">
            <v>0</v>
          </cell>
          <cell r="H5460">
            <v>461685.8</v>
          </cell>
          <cell r="I5460">
            <v>0</v>
          </cell>
          <cell r="J5460">
            <v>461685.8</v>
          </cell>
          <cell r="K5460">
            <v>267612</v>
          </cell>
        </row>
        <row r="5461">
          <cell r="F5461">
            <v>5669.01</v>
          </cell>
          <cell r="G5461">
            <v>0</v>
          </cell>
          <cell r="H5461">
            <v>5669.01</v>
          </cell>
          <cell r="I5461">
            <v>0</v>
          </cell>
          <cell r="J5461">
            <v>5669.01</v>
          </cell>
          <cell r="K5461">
            <v>0</v>
          </cell>
        </row>
        <row r="5462">
          <cell r="F5462">
            <v>12985.38</v>
          </cell>
          <cell r="G5462">
            <v>0</v>
          </cell>
          <cell r="H5462">
            <v>12985.38</v>
          </cell>
          <cell r="I5462">
            <v>0</v>
          </cell>
          <cell r="J5462">
            <v>12985.38</v>
          </cell>
          <cell r="K5462">
            <v>0</v>
          </cell>
        </row>
        <row r="5463">
          <cell r="F5463">
            <v>4333.33</v>
          </cell>
          <cell r="G5463">
            <v>0</v>
          </cell>
          <cell r="H5463">
            <v>4333.33</v>
          </cell>
          <cell r="I5463">
            <v>0</v>
          </cell>
          <cell r="J5463">
            <v>4333.33</v>
          </cell>
          <cell r="K5463">
            <v>0</v>
          </cell>
        </row>
        <row r="5464">
          <cell r="F5464">
            <v>0</v>
          </cell>
          <cell r="G5464">
            <v>0</v>
          </cell>
          <cell r="H5464">
            <v>0</v>
          </cell>
          <cell r="I5464">
            <v>0</v>
          </cell>
          <cell r="J5464">
            <v>0</v>
          </cell>
          <cell r="K5464">
            <v>381360</v>
          </cell>
        </row>
        <row r="5465">
          <cell r="F5465">
            <v>51434.95</v>
          </cell>
          <cell r="G5465">
            <v>0</v>
          </cell>
          <cell r="H5465">
            <v>51434.95</v>
          </cell>
          <cell r="I5465">
            <v>0</v>
          </cell>
          <cell r="J5465">
            <v>51434.95</v>
          </cell>
          <cell r="K5465">
            <v>22523</v>
          </cell>
        </row>
        <row r="5466">
          <cell r="F5466">
            <v>81389.100000000006</v>
          </cell>
          <cell r="G5466">
            <v>0</v>
          </cell>
          <cell r="H5466">
            <v>81389.100000000006</v>
          </cell>
          <cell r="I5466">
            <v>0</v>
          </cell>
          <cell r="J5466">
            <v>81389.100000000006</v>
          </cell>
          <cell r="K5466">
            <v>36526</v>
          </cell>
        </row>
        <row r="5467">
          <cell r="F5467">
            <v>55985.42</v>
          </cell>
          <cell r="G5467">
            <v>0</v>
          </cell>
          <cell r="H5467">
            <v>55985.42</v>
          </cell>
          <cell r="I5467">
            <v>0</v>
          </cell>
          <cell r="J5467">
            <v>55985.42</v>
          </cell>
          <cell r="K5467">
            <v>26468</v>
          </cell>
        </row>
        <row r="5468">
          <cell r="F5468">
            <v>146288.74</v>
          </cell>
          <cell r="G5468">
            <v>0</v>
          </cell>
          <cell r="H5468">
            <v>146288.74</v>
          </cell>
          <cell r="I5468">
            <v>0</v>
          </cell>
          <cell r="J5468">
            <v>146288.74</v>
          </cell>
          <cell r="K5468">
            <v>83784</v>
          </cell>
        </row>
        <row r="5469">
          <cell r="F5469">
            <v>7792</v>
          </cell>
          <cell r="G5469">
            <v>0</v>
          </cell>
          <cell r="H5469">
            <v>7792</v>
          </cell>
          <cell r="I5469">
            <v>0</v>
          </cell>
          <cell r="J5469">
            <v>7792</v>
          </cell>
          <cell r="K5469">
            <v>9463</v>
          </cell>
        </row>
        <row r="5470">
          <cell r="F5470">
            <v>64.150000000000006</v>
          </cell>
          <cell r="G5470">
            <v>0</v>
          </cell>
          <cell r="H5470">
            <v>64.150000000000006</v>
          </cell>
          <cell r="I5470">
            <v>0</v>
          </cell>
          <cell r="J5470">
            <v>64.150000000000006</v>
          </cell>
          <cell r="K5470">
            <v>689</v>
          </cell>
        </row>
        <row r="5471">
          <cell r="F5471">
            <v>2434</v>
          </cell>
          <cell r="G5471">
            <v>0</v>
          </cell>
          <cell r="H5471">
            <v>2434</v>
          </cell>
          <cell r="I5471">
            <v>0</v>
          </cell>
          <cell r="J5471">
            <v>2434</v>
          </cell>
          <cell r="K5471">
            <v>1981</v>
          </cell>
        </row>
        <row r="5472">
          <cell r="F5472">
            <v>12350.86</v>
          </cell>
          <cell r="G5472">
            <v>0</v>
          </cell>
          <cell r="H5472">
            <v>12350.86</v>
          </cell>
          <cell r="I5472">
            <v>0</v>
          </cell>
          <cell r="J5472">
            <v>12350.86</v>
          </cell>
          <cell r="K5472">
            <v>14034</v>
          </cell>
        </row>
        <row r="5473">
          <cell r="F5473">
            <v>5311.51</v>
          </cell>
          <cell r="G5473">
            <v>0</v>
          </cell>
          <cell r="H5473">
            <v>5311.51</v>
          </cell>
          <cell r="I5473">
            <v>0</v>
          </cell>
          <cell r="J5473">
            <v>5311.51</v>
          </cell>
          <cell r="K5473">
            <v>4833</v>
          </cell>
        </row>
        <row r="5474">
          <cell r="F5474">
            <v>0</v>
          </cell>
          <cell r="G5474">
            <v>0</v>
          </cell>
          <cell r="H5474">
            <v>0</v>
          </cell>
          <cell r="I5474">
            <v>0</v>
          </cell>
          <cell r="J5474">
            <v>0</v>
          </cell>
          <cell r="K5474">
            <v>196</v>
          </cell>
        </row>
        <row r="5475">
          <cell r="F5475">
            <v>2542.6999999999998</v>
          </cell>
          <cell r="G5475">
            <v>0</v>
          </cell>
          <cell r="H5475">
            <v>2542.6999999999998</v>
          </cell>
          <cell r="I5475">
            <v>0</v>
          </cell>
          <cell r="J5475">
            <v>2542.6999999999998</v>
          </cell>
          <cell r="K5475">
            <v>2354</v>
          </cell>
        </row>
        <row r="5476">
          <cell r="F5476">
            <v>724.68</v>
          </cell>
          <cell r="G5476">
            <v>0</v>
          </cell>
          <cell r="H5476">
            <v>724.68</v>
          </cell>
          <cell r="I5476">
            <v>0</v>
          </cell>
          <cell r="J5476">
            <v>724.68</v>
          </cell>
          <cell r="K5476">
            <v>0</v>
          </cell>
        </row>
        <row r="5477">
          <cell r="F5477">
            <v>1075555</v>
          </cell>
          <cell r="G5477">
            <v>0</v>
          </cell>
          <cell r="H5477">
            <v>1075555</v>
          </cell>
          <cell r="I5477">
            <v>0</v>
          </cell>
          <cell r="J5477">
            <v>1075555</v>
          </cell>
          <cell r="K5477">
            <v>723470</v>
          </cell>
        </row>
        <row r="5478">
          <cell r="F5478">
            <v>7063.52</v>
          </cell>
          <cell r="G5478">
            <v>0</v>
          </cell>
          <cell r="H5478">
            <v>7063.52</v>
          </cell>
          <cell r="I5478">
            <v>0</v>
          </cell>
          <cell r="J5478">
            <v>7063.52</v>
          </cell>
          <cell r="K5478">
            <v>0</v>
          </cell>
        </row>
        <row r="5479">
          <cell r="F5479">
            <v>1473.64</v>
          </cell>
          <cell r="G5479">
            <v>0</v>
          </cell>
          <cell r="H5479">
            <v>1473.64</v>
          </cell>
          <cell r="I5479">
            <v>0</v>
          </cell>
          <cell r="J5479">
            <v>1473.64</v>
          </cell>
          <cell r="K5479">
            <v>1575</v>
          </cell>
        </row>
        <row r="5480">
          <cell r="F5480">
            <v>1709.31</v>
          </cell>
          <cell r="G5480">
            <v>0</v>
          </cell>
          <cell r="H5480">
            <v>1709.31</v>
          </cell>
          <cell r="I5480">
            <v>0</v>
          </cell>
          <cell r="J5480">
            <v>1709.31</v>
          </cell>
          <cell r="K5480">
            <v>0</v>
          </cell>
        </row>
        <row r="5481">
          <cell r="F5481">
            <v>513.37</v>
          </cell>
          <cell r="G5481">
            <v>0</v>
          </cell>
          <cell r="H5481">
            <v>513.37</v>
          </cell>
          <cell r="I5481">
            <v>0</v>
          </cell>
          <cell r="J5481">
            <v>513.37</v>
          </cell>
          <cell r="K5481">
            <v>3836</v>
          </cell>
        </row>
        <row r="5482">
          <cell r="F5482">
            <v>0</v>
          </cell>
          <cell r="G5482">
            <v>0</v>
          </cell>
          <cell r="H5482">
            <v>0</v>
          </cell>
          <cell r="I5482">
            <v>0</v>
          </cell>
          <cell r="J5482">
            <v>0</v>
          </cell>
          <cell r="K5482">
            <v>32</v>
          </cell>
        </row>
        <row r="5483">
          <cell r="F5483">
            <v>3430.71</v>
          </cell>
          <cell r="G5483">
            <v>0</v>
          </cell>
          <cell r="H5483">
            <v>3430.71</v>
          </cell>
          <cell r="I5483">
            <v>0</v>
          </cell>
          <cell r="J5483">
            <v>3430.71</v>
          </cell>
          <cell r="K5483">
            <v>0</v>
          </cell>
        </row>
        <row r="5484">
          <cell r="F5484">
            <v>25549.18</v>
          </cell>
          <cell r="G5484">
            <v>0</v>
          </cell>
          <cell r="H5484">
            <v>25549.18</v>
          </cell>
          <cell r="I5484">
            <v>0</v>
          </cell>
          <cell r="J5484">
            <v>25549.18</v>
          </cell>
          <cell r="K5484">
            <v>22028</v>
          </cell>
        </row>
        <row r="5485">
          <cell r="F5485">
            <v>20411.189999999999</v>
          </cell>
          <cell r="G5485">
            <v>0</v>
          </cell>
          <cell r="H5485">
            <v>20411.189999999999</v>
          </cell>
          <cell r="I5485">
            <v>0</v>
          </cell>
          <cell r="J5485">
            <v>20411.189999999999</v>
          </cell>
          <cell r="K5485">
            <v>12000</v>
          </cell>
        </row>
        <row r="5486">
          <cell r="F5486">
            <v>106485.73</v>
          </cell>
          <cell r="G5486">
            <v>0</v>
          </cell>
          <cell r="H5486">
            <v>106485.73</v>
          </cell>
          <cell r="I5486">
            <v>0</v>
          </cell>
          <cell r="J5486">
            <v>106485.73</v>
          </cell>
          <cell r="K5486">
            <v>65098</v>
          </cell>
        </row>
        <row r="5487">
          <cell r="F5487">
            <v>15679</v>
          </cell>
          <cell r="G5487">
            <v>0</v>
          </cell>
          <cell r="H5487">
            <v>15679</v>
          </cell>
          <cell r="I5487">
            <v>0</v>
          </cell>
          <cell r="J5487">
            <v>15679</v>
          </cell>
          <cell r="K5487">
            <v>12775</v>
          </cell>
        </row>
        <row r="5488">
          <cell r="F5488">
            <v>1531.88</v>
          </cell>
          <cell r="G5488">
            <v>0</v>
          </cell>
          <cell r="H5488">
            <v>1531.88</v>
          </cell>
          <cell r="I5488">
            <v>0</v>
          </cell>
          <cell r="J5488">
            <v>1531.88</v>
          </cell>
          <cell r="K5488">
            <v>112</v>
          </cell>
        </row>
        <row r="5489">
          <cell r="F5489">
            <v>777.14</v>
          </cell>
          <cell r="G5489">
            <v>0</v>
          </cell>
          <cell r="H5489">
            <v>777.14</v>
          </cell>
          <cell r="I5489">
            <v>0</v>
          </cell>
          <cell r="J5489">
            <v>777.14</v>
          </cell>
          <cell r="K5489">
            <v>1439</v>
          </cell>
        </row>
        <row r="5490">
          <cell r="F5490">
            <v>15270.81</v>
          </cell>
          <cell r="G5490">
            <v>0</v>
          </cell>
          <cell r="H5490">
            <v>15270.81</v>
          </cell>
          <cell r="I5490">
            <v>0</v>
          </cell>
          <cell r="J5490">
            <v>15270.81</v>
          </cell>
          <cell r="K5490">
            <v>10398</v>
          </cell>
        </row>
        <row r="5491">
          <cell r="F5491">
            <v>106.8</v>
          </cell>
          <cell r="G5491">
            <v>0</v>
          </cell>
          <cell r="H5491">
            <v>106.8</v>
          </cell>
          <cell r="I5491">
            <v>0</v>
          </cell>
          <cell r="J5491">
            <v>106.8</v>
          </cell>
          <cell r="K5491">
            <v>0</v>
          </cell>
        </row>
        <row r="5492">
          <cell r="F5492">
            <v>8.1</v>
          </cell>
          <cell r="G5492">
            <v>0</v>
          </cell>
          <cell r="H5492">
            <v>8.1</v>
          </cell>
          <cell r="I5492">
            <v>0</v>
          </cell>
          <cell r="J5492">
            <v>8.1</v>
          </cell>
          <cell r="K5492">
            <v>0</v>
          </cell>
        </row>
        <row r="5493">
          <cell r="F5493">
            <v>183.06</v>
          </cell>
          <cell r="G5493">
            <v>0</v>
          </cell>
          <cell r="H5493">
            <v>183.06</v>
          </cell>
          <cell r="I5493">
            <v>0</v>
          </cell>
          <cell r="J5493">
            <v>183.06</v>
          </cell>
          <cell r="K5493">
            <v>0</v>
          </cell>
        </row>
        <row r="5494">
          <cell r="F5494">
            <v>734.5</v>
          </cell>
          <cell r="G5494">
            <v>0</v>
          </cell>
          <cell r="H5494">
            <v>734.5</v>
          </cell>
          <cell r="I5494">
            <v>0</v>
          </cell>
          <cell r="J5494">
            <v>734.5</v>
          </cell>
          <cell r="K5494">
            <v>0</v>
          </cell>
        </row>
        <row r="5495">
          <cell r="F5495">
            <v>3392</v>
          </cell>
          <cell r="G5495">
            <v>0</v>
          </cell>
          <cell r="H5495">
            <v>3392</v>
          </cell>
          <cell r="I5495">
            <v>0</v>
          </cell>
          <cell r="J5495">
            <v>3392</v>
          </cell>
          <cell r="K5495">
            <v>0</v>
          </cell>
        </row>
        <row r="5496">
          <cell r="F5496">
            <v>900.24</v>
          </cell>
          <cell r="G5496">
            <v>0</v>
          </cell>
          <cell r="H5496">
            <v>900.24</v>
          </cell>
          <cell r="I5496">
            <v>0</v>
          </cell>
          <cell r="J5496">
            <v>900.24</v>
          </cell>
          <cell r="K5496">
            <v>0</v>
          </cell>
        </row>
        <row r="5497">
          <cell r="F5497">
            <v>2768.85</v>
          </cell>
          <cell r="G5497">
            <v>0</v>
          </cell>
          <cell r="H5497">
            <v>2768.85</v>
          </cell>
          <cell r="I5497">
            <v>0</v>
          </cell>
          <cell r="J5497">
            <v>2768.85</v>
          </cell>
          <cell r="K5497">
            <v>1057</v>
          </cell>
        </row>
        <row r="5498">
          <cell r="F5498">
            <v>233.92</v>
          </cell>
          <cell r="G5498">
            <v>0</v>
          </cell>
          <cell r="H5498">
            <v>233.92</v>
          </cell>
          <cell r="I5498">
            <v>0</v>
          </cell>
          <cell r="J5498">
            <v>233.92</v>
          </cell>
          <cell r="K5498">
            <v>1737</v>
          </cell>
        </row>
        <row r="5499">
          <cell r="F5499">
            <v>50760.42</v>
          </cell>
          <cell r="G5499">
            <v>0</v>
          </cell>
          <cell r="H5499">
            <v>50760.42</v>
          </cell>
          <cell r="I5499">
            <v>0</v>
          </cell>
          <cell r="J5499">
            <v>50760.42</v>
          </cell>
          <cell r="K5499">
            <v>48896</v>
          </cell>
        </row>
        <row r="5500">
          <cell r="F5500">
            <v>56059.62</v>
          </cell>
          <cell r="G5500">
            <v>0</v>
          </cell>
          <cell r="H5500">
            <v>56059.62</v>
          </cell>
          <cell r="I5500">
            <v>0</v>
          </cell>
          <cell r="J5500">
            <v>56059.62</v>
          </cell>
          <cell r="K5500">
            <v>30846</v>
          </cell>
        </row>
        <row r="5501">
          <cell r="F5501">
            <v>3954.47</v>
          </cell>
          <cell r="G5501">
            <v>0</v>
          </cell>
          <cell r="H5501">
            <v>3954.47</v>
          </cell>
          <cell r="I5501">
            <v>0</v>
          </cell>
          <cell r="J5501">
            <v>3954.47</v>
          </cell>
          <cell r="K5501">
            <v>2411</v>
          </cell>
        </row>
        <row r="5502">
          <cell r="F5502">
            <v>38463.800000000003</v>
          </cell>
          <cell r="G5502">
            <v>0</v>
          </cell>
          <cell r="H5502">
            <v>38463.800000000003</v>
          </cell>
          <cell r="I5502">
            <v>0</v>
          </cell>
          <cell r="J5502">
            <v>38463.800000000003</v>
          </cell>
          <cell r="K5502">
            <v>0</v>
          </cell>
        </row>
        <row r="5503">
          <cell r="F5503">
            <v>0</v>
          </cell>
          <cell r="G5503">
            <v>0</v>
          </cell>
          <cell r="H5503">
            <v>0</v>
          </cell>
          <cell r="I5503">
            <v>0</v>
          </cell>
          <cell r="J5503">
            <v>0</v>
          </cell>
          <cell r="K5503">
            <v>583</v>
          </cell>
        </row>
        <row r="5504">
          <cell r="F5504">
            <v>513405.99</v>
          </cell>
          <cell r="G5504">
            <v>0</v>
          </cell>
          <cell r="H5504">
            <v>513405.99</v>
          </cell>
          <cell r="I5504">
            <v>0</v>
          </cell>
          <cell r="J5504">
            <v>513405.99</v>
          </cell>
          <cell r="K5504">
            <v>331648</v>
          </cell>
        </row>
        <row r="5505">
          <cell r="F5505">
            <v>8300.1</v>
          </cell>
          <cell r="G5505">
            <v>0</v>
          </cell>
          <cell r="H5505">
            <v>8300.1</v>
          </cell>
          <cell r="I5505">
            <v>0</v>
          </cell>
          <cell r="J5505">
            <v>8300.1</v>
          </cell>
          <cell r="K5505">
            <v>-26469</v>
          </cell>
        </row>
        <row r="5506">
          <cell r="F5506">
            <v>1254</v>
          </cell>
          <cell r="G5506">
            <v>0</v>
          </cell>
          <cell r="H5506">
            <v>1254</v>
          </cell>
          <cell r="I5506">
            <v>0</v>
          </cell>
          <cell r="J5506">
            <v>1254</v>
          </cell>
          <cell r="K5506">
            <v>10751</v>
          </cell>
        </row>
        <row r="5507">
          <cell r="F5507">
            <v>3553.63</v>
          </cell>
          <cell r="G5507">
            <v>0</v>
          </cell>
          <cell r="H5507">
            <v>3553.63</v>
          </cell>
          <cell r="I5507">
            <v>0</v>
          </cell>
          <cell r="J5507">
            <v>3553.63</v>
          </cell>
          <cell r="K5507">
            <v>4443</v>
          </cell>
        </row>
        <row r="5508">
          <cell r="F5508">
            <v>4386.3500000000004</v>
          </cell>
          <cell r="G5508">
            <v>0</v>
          </cell>
          <cell r="H5508">
            <v>4386.3500000000004</v>
          </cell>
          <cell r="I5508">
            <v>0</v>
          </cell>
          <cell r="J5508">
            <v>4386.3500000000004</v>
          </cell>
          <cell r="K5508">
            <v>4663</v>
          </cell>
        </row>
        <row r="5509">
          <cell r="F5509">
            <v>9000</v>
          </cell>
          <cell r="G5509">
            <v>0</v>
          </cell>
          <cell r="H5509">
            <v>9000</v>
          </cell>
          <cell r="I5509">
            <v>0</v>
          </cell>
          <cell r="J5509">
            <v>9000</v>
          </cell>
          <cell r="K5509">
            <v>15160</v>
          </cell>
        </row>
        <row r="5510">
          <cell r="F5510">
            <v>128.80000000000001</v>
          </cell>
          <cell r="G5510">
            <v>0</v>
          </cell>
          <cell r="H5510">
            <v>128.80000000000001</v>
          </cell>
          <cell r="I5510">
            <v>0</v>
          </cell>
          <cell r="J5510">
            <v>128.80000000000001</v>
          </cell>
          <cell r="K5510">
            <v>1595</v>
          </cell>
        </row>
        <row r="5511">
          <cell r="F5511">
            <v>0</v>
          </cell>
          <cell r="G5511">
            <v>0</v>
          </cell>
          <cell r="H5511">
            <v>0</v>
          </cell>
          <cell r="I5511">
            <v>0</v>
          </cell>
          <cell r="J5511">
            <v>0</v>
          </cell>
          <cell r="K5511">
            <v>128</v>
          </cell>
        </row>
        <row r="5512">
          <cell r="F5512">
            <v>0</v>
          </cell>
          <cell r="G5512">
            <v>0</v>
          </cell>
          <cell r="H5512">
            <v>0</v>
          </cell>
          <cell r="I5512">
            <v>0</v>
          </cell>
          <cell r="J5512">
            <v>0</v>
          </cell>
          <cell r="K5512">
            <v>127</v>
          </cell>
        </row>
        <row r="5513">
          <cell r="F5513">
            <v>2802</v>
          </cell>
          <cell r="G5513">
            <v>0</v>
          </cell>
          <cell r="H5513">
            <v>2802</v>
          </cell>
          <cell r="I5513">
            <v>0</v>
          </cell>
          <cell r="J5513">
            <v>2802</v>
          </cell>
          <cell r="K5513">
            <v>732</v>
          </cell>
        </row>
        <row r="5514">
          <cell r="F5514">
            <v>0</v>
          </cell>
          <cell r="G5514">
            <v>0</v>
          </cell>
          <cell r="H5514">
            <v>0</v>
          </cell>
          <cell r="I5514">
            <v>0</v>
          </cell>
          <cell r="J5514">
            <v>0</v>
          </cell>
          <cell r="K5514">
            <v>25603</v>
          </cell>
        </row>
        <row r="5515">
          <cell r="F5515">
            <v>0</v>
          </cell>
          <cell r="G5515">
            <v>0</v>
          </cell>
          <cell r="H5515">
            <v>0</v>
          </cell>
          <cell r="I5515">
            <v>0</v>
          </cell>
          <cell r="J5515">
            <v>0</v>
          </cell>
          <cell r="K5515">
            <v>507824</v>
          </cell>
        </row>
        <row r="5516">
          <cell r="F5516">
            <v>0</v>
          </cell>
          <cell r="G5516">
            <v>0</v>
          </cell>
          <cell r="H5516">
            <v>0</v>
          </cell>
          <cell r="I5516">
            <v>0</v>
          </cell>
          <cell r="J5516">
            <v>0</v>
          </cell>
          <cell r="K5516">
            <v>64390</v>
          </cell>
        </row>
        <row r="5517">
          <cell r="F5517">
            <v>0</v>
          </cell>
          <cell r="G5517">
            <v>0</v>
          </cell>
          <cell r="H5517">
            <v>0</v>
          </cell>
          <cell r="I5517">
            <v>0</v>
          </cell>
          <cell r="J5517">
            <v>0</v>
          </cell>
          <cell r="K5517">
            <v>46576</v>
          </cell>
        </row>
        <row r="5518">
          <cell r="F5518">
            <v>0</v>
          </cell>
          <cell r="G5518">
            <v>0</v>
          </cell>
          <cell r="H5518">
            <v>0</v>
          </cell>
          <cell r="I5518">
            <v>0</v>
          </cell>
          <cell r="J5518">
            <v>0</v>
          </cell>
          <cell r="K5518">
            <v>6580</v>
          </cell>
        </row>
        <row r="5519">
          <cell r="F5519">
            <v>0</v>
          </cell>
          <cell r="G5519">
            <v>0</v>
          </cell>
          <cell r="H5519">
            <v>0</v>
          </cell>
          <cell r="I5519">
            <v>0</v>
          </cell>
          <cell r="J5519">
            <v>0</v>
          </cell>
          <cell r="K5519">
            <v>23594</v>
          </cell>
        </row>
        <row r="5520">
          <cell r="F5520">
            <v>0</v>
          </cell>
          <cell r="G5520">
            <v>0</v>
          </cell>
          <cell r="H5520">
            <v>0</v>
          </cell>
          <cell r="I5520">
            <v>0</v>
          </cell>
          <cell r="J5520">
            <v>0</v>
          </cell>
          <cell r="K5520">
            <v>4188</v>
          </cell>
        </row>
        <row r="5521">
          <cell r="F5521">
            <v>0</v>
          </cell>
          <cell r="G5521">
            <v>0</v>
          </cell>
          <cell r="H5521">
            <v>0</v>
          </cell>
          <cell r="I5521">
            <v>0</v>
          </cell>
          <cell r="J5521">
            <v>0</v>
          </cell>
          <cell r="K5521">
            <v>2156</v>
          </cell>
        </row>
        <row r="5522">
          <cell r="F5522">
            <v>0</v>
          </cell>
          <cell r="G5522">
            <v>0</v>
          </cell>
          <cell r="H5522">
            <v>0</v>
          </cell>
          <cell r="I5522">
            <v>0</v>
          </cell>
          <cell r="J5522">
            <v>0</v>
          </cell>
          <cell r="K5522">
            <v>3090</v>
          </cell>
        </row>
        <row r="5523">
          <cell r="F5523">
            <v>0</v>
          </cell>
          <cell r="G5523">
            <v>0</v>
          </cell>
          <cell r="H5523">
            <v>0</v>
          </cell>
          <cell r="I5523">
            <v>0</v>
          </cell>
          <cell r="J5523">
            <v>0</v>
          </cell>
          <cell r="K5523">
            <v>5358</v>
          </cell>
        </row>
        <row r="5524">
          <cell r="F5524">
            <v>0</v>
          </cell>
          <cell r="G5524">
            <v>0</v>
          </cell>
          <cell r="H5524">
            <v>0</v>
          </cell>
          <cell r="I5524">
            <v>0</v>
          </cell>
          <cell r="J5524">
            <v>0</v>
          </cell>
          <cell r="K5524">
            <v>4110</v>
          </cell>
        </row>
        <row r="5525">
          <cell r="F5525">
            <v>0</v>
          </cell>
          <cell r="G5525">
            <v>0</v>
          </cell>
          <cell r="H5525">
            <v>0</v>
          </cell>
          <cell r="I5525">
            <v>0</v>
          </cell>
          <cell r="J5525">
            <v>0</v>
          </cell>
          <cell r="K5525">
            <v>2458</v>
          </cell>
        </row>
        <row r="5526">
          <cell r="F5526">
            <v>0</v>
          </cell>
          <cell r="G5526">
            <v>0</v>
          </cell>
          <cell r="H5526">
            <v>0</v>
          </cell>
          <cell r="I5526">
            <v>0</v>
          </cell>
          <cell r="J5526">
            <v>0</v>
          </cell>
          <cell r="K5526">
            <v>151133</v>
          </cell>
        </row>
        <row r="5527">
          <cell r="F5527">
            <v>0</v>
          </cell>
          <cell r="G5527">
            <v>0</v>
          </cell>
          <cell r="H5527">
            <v>0</v>
          </cell>
          <cell r="I5527">
            <v>0</v>
          </cell>
          <cell r="J5527">
            <v>0</v>
          </cell>
          <cell r="K5527">
            <v>48502</v>
          </cell>
        </row>
        <row r="5528">
          <cell r="F5528">
            <v>0</v>
          </cell>
          <cell r="G5528">
            <v>0</v>
          </cell>
          <cell r="H5528">
            <v>0</v>
          </cell>
          <cell r="I5528">
            <v>0</v>
          </cell>
          <cell r="J5528">
            <v>0</v>
          </cell>
          <cell r="K5528">
            <v>58733</v>
          </cell>
        </row>
        <row r="5529">
          <cell r="F5529">
            <v>0</v>
          </cell>
          <cell r="G5529">
            <v>0</v>
          </cell>
          <cell r="H5529">
            <v>0</v>
          </cell>
          <cell r="I5529">
            <v>0</v>
          </cell>
          <cell r="J5529">
            <v>0</v>
          </cell>
          <cell r="K5529">
            <v>7003</v>
          </cell>
        </row>
        <row r="5530">
          <cell r="F5530">
            <v>0</v>
          </cell>
          <cell r="G5530">
            <v>0</v>
          </cell>
          <cell r="H5530">
            <v>0</v>
          </cell>
          <cell r="I5530">
            <v>0</v>
          </cell>
          <cell r="J5530">
            <v>0</v>
          </cell>
          <cell r="K5530">
            <v>16631</v>
          </cell>
        </row>
        <row r="5531">
          <cell r="F5531">
            <v>0</v>
          </cell>
          <cell r="G5531">
            <v>0</v>
          </cell>
          <cell r="H5531">
            <v>0</v>
          </cell>
          <cell r="I5531">
            <v>0</v>
          </cell>
          <cell r="J5531">
            <v>0</v>
          </cell>
          <cell r="K5531">
            <v>14552</v>
          </cell>
        </row>
        <row r="5532">
          <cell r="F5532">
            <v>0</v>
          </cell>
          <cell r="G5532">
            <v>0</v>
          </cell>
          <cell r="H5532">
            <v>0</v>
          </cell>
          <cell r="I5532">
            <v>0</v>
          </cell>
          <cell r="J5532">
            <v>0</v>
          </cell>
          <cell r="K5532">
            <v>338</v>
          </cell>
        </row>
        <row r="5533">
          <cell r="F5533">
            <v>0</v>
          </cell>
          <cell r="G5533">
            <v>0</v>
          </cell>
          <cell r="H5533">
            <v>0</v>
          </cell>
          <cell r="I5533">
            <v>0</v>
          </cell>
          <cell r="J5533">
            <v>0</v>
          </cell>
          <cell r="K5533">
            <v>10137</v>
          </cell>
        </row>
        <row r="5534">
          <cell r="F5534">
            <v>0</v>
          </cell>
          <cell r="G5534">
            <v>0</v>
          </cell>
          <cell r="H5534">
            <v>0</v>
          </cell>
          <cell r="I5534">
            <v>0</v>
          </cell>
          <cell r="J5534">
            <v>0</v>
          </cell>
          <cell r="K5534">
            <v>474</v>
          </cell>
        </row>
        <row r="5535">
          <cell r="F5535">
            <v>0</v>
          </cell>
          <cell r="G5535">
            <v>0</v>
          </cell>
          <cell r="H5535">
            <v>0</v>
          </cell>
          <cell r="I5535">
            <v>0</v>
          </cell>
          <cell r="J5535">
            <v>0</v>
          </cell>
          <cell r="K5535">
            <v>200</v>
          </cell>
        </row>
        <row r="5536">
          <cell r="F5536">
            <v>0</v>
          </cell>
          <cell r="G5536">
            <v>0</v>
          </cell>
          <cell r="H5536">
            <v>0</v>
          </cell>
          <cell r="I5536">
            <v>0</v>
          </cell>
          <cell r="J5536">
            <v>0</v>
          </cell>
          <cell r="K5536">
            <v>7177</v>
          </cell>
        </row>
        <row r="5537">
          <cell r="F5537">
            <v>0</v>
          </cell>
          <cell r="G5537">
            <v>0</v>
          </cell>
          <cell r="H5537">
            <v>0</v>
          </cell>
          <cell r="I5537">
            <v>0</v>
          </cell>
          <cell r="J5537">
            <v>0</v>
          </cell>
          <cell r="K5537">
            <v>113348</v>
          </cell>
        </row>
        <row r="5538">
          <cell r="F5538">
            <v>0</v>
          </cell>
          <cell r="G5538">
            <v>0</v>
          </cell>
          <cell r="H5538">
            <v>0</v>
          </cell>
          <cell r="I5538">
            <v>0</v>
          </cell>
          <cell r="J5538">
            <v>0</v>
          </cell>
          <cell r="K5538">
            <v>4174</v>
          </cell>
        </row>
        <row r="5539">
          <cell r="F5539">
            <v>0</v>
          </cell>
          <cell r="G5539">
            <v>0</v>
          </cell>
          <cell r="H5539">
            <v>0</v>
          </cell>
          <cell r="I5539">
            <v>0</v>
          </cell>
          <cell r="J5539">
            <v>0</v>
          </cell>
          <cell r="K5539">
            <v>16</v>
          </cell>
        </row>
        <row r="5540">
          <cell r="F5540">
            <v>0</v>
          </cell>
          <cell r="G5540">
            <v>0</v>
          </cell>
          <cell r="H5540">
            <v>0</v>
          </cell>
          <cell r="I5540">
            <v>0</v>
          </cell>
          <cell r="J5540">
            <v>0</v>
          </cell>
          <cell r="K5540">
            <v>3847</v>
          </cell>
        </row>
        <row r="5541">
          <cell r="F5541">
            <v>0</v>
          </cell>
          <cell r="G5541">
            <v>0</v>
          </cell>
          <cell r="H5541">
            <v>0</v>
          </cell>
          <cell r="I5541">
            <v>0</v>
          </cell>
          <cell r="J5541">
            <v>0</v>
          </cell>
          <cell r="K5541">
            <v>955001</v>
          </cell>
        </row>
        <row r="5542">
          <cell r="F5542">
            <v>0</v>
          </cell>
          <cell r="G5542">
            <v>0</v>
          </cell>
          <cell r="H5542">
            <v>0</v>
          </cell>
          <cell r="I5542">
            <v>0</v>
          </cell>
          <cell r="J5542">
            <v>0</v>
          </cell>
          <cell r="K5542">
            <v>13319</v>
          </cell>
        </row>
        <row r="5543">
          <cell r="F5543">
            <v>0</v>
          </cell>
          <cell r="G5543">
            <v>0</v>
          </cell>
          <cell r="H5543">
            <v>0</v>
          </cell>
          <cell r="I5543">
            <v>0</v>
          </cell>
          <cell r="J5543">
            <v>0</v>
          </cell>
          <cell r="K5543">
            <v>12140</v>
          </cell>
        </row>
        <row r="5544">
          <cell r="F5544">
            <v>0</v>
          </cell>
          <cell r="G5544">
            <v>0</v>
          </cell>
          <cell r="H5544">
            <v>0</v>
          </cell>
          <cell r="I5544">
            <v>0</v>
          </cell>
          <cell r="J5544">
            <v>0</v>
          </cell>
          <cell r="K5544">
            <v>70</v>
          </cell>
        </row>
        <row r="5545">
          <cell r="F5545">
            <v>0</v>
          </cell>
          <cell r="G5545">
            <v>0</v>
          </cell>
          <cell r="H5545">
            <v>0</v>
          </cell>
          <cell r="I5545">
            <v>0</v>
          </cell>
          <cell r="J5545">
            <v>0</v>
          </cell>
          <cell r="K5545">
            <v>7847</v>
          </cell>
        </row>
        <row r="5546">
          <cell r="F5546">
            <v>0</v>
          </cell>
          <cell r="G5546">
            <v>0</v>
          </cell>
          <cell r="H5546">
            <v>0</v>
          </cell>
          <cell r="I5546">
            <v>0</v>
          </cell>
          <cell r="J5546">
            <v>0</v>
          </cell>
          <cell r="K5546">
            <v>255658</v>
          </cell>
        </row>
        <row r="5547">
          <cell r="F5547">
            <v>0</v>
          </cell>
          <cell r="G5547">
            <v>0</v>
          </cell>
          <cell r="H5547">
            <v>0</v>
          </cell>
          <cell r="I5547">
            <v>0</v>
          </cell>
          <cell r="J5547">
            <v>0</v>
          </cell>
          <cell r="K5547">
            <v>246</v>
          </cell>
        </row>
        <row r="5548">
          <cell r="F5548">
            <v>0</v>
          </cell>
          <cell r="G5548">
            <v>0</v>
          </cell>
          <cell r="H5548">
            <v>0</v>
          </cell>
          <cell r="I5548">
            <v>0</v>
          </cell>
          <cell r="J5548">
            <v>0</v>
          </cell>
          <cell r="K5548">
            <v>10</v>
          </cell>
        </row>
        <row r="5549">
          <cell r="F5549">
            <v>0</v>
          </cell>
          <cell r="G5549">
            <v>0</v>
          </cell>
          <cell r="H5549">
            <v>0</v>
          </cell>
          <cell r="I5549">
            <v>0</v>
          </cell>
          <cell r="J5549">
            <v>0</v>
          </cell>
          <cell r="K5549">
            <v>1779</v>
          </cell>
        </row>
        <row r="5550">
          <cell r="F5550">
            <v>0</v>
          </cell>
          <cell r="G5550">
            <v>0</v>
          </cell>
          <cell r="H5550">
            <v>0</v>
          </cell>
          <cell r="I5550">
            <v>0</v>
          </cell>
          <cell r="J5550">
            <v>0</v>
          </cell>
          <cell r="K5550">
            <v>3431</v>
          </cell>
        </row>
        <row r="5551">
          <cell r="F5551">
            <v>0</v>
          </cell>
          <cell r="G5551">
            <v>0</v>
          </cell>
          <cell r="H5551">
            <v>0</v>
          </cell>
          <cell r="I5551">
            <v>0</v>
          </cell>
          <cell r="J5551">
            <v>0</v>
          </cell>
          <cell r="K5551">
            <v>6253</v>
          </cell>
        </row>
        <row r="5552">
          <cell r="F5552">
            <v>0</v>
          </cell>
          <cell r="G5552">
            <v>0</v>
          </cell>
          <cell r="H5552">
            <v>0</v>
          </cell>
          <cell r="I5552">
            <v>0</v>
          </cell>
          <cell r="J5552">
            <v>0</v>
          </cell>
          <cell r="K5552">
            <v>20532</v>
          </cell>
        </row>
        <row r="5553">
          <cell r="F5553">
            <v>0</v>
          </cell>
          <cell r="G5553">
            <v>0</v>
          </cell>
          <cell r="H5553">
            <v>0</v>
          </cell>
          <cell r="I5553">
            <v>0</v>
          </cell>
          <cell r="J5553">
            <v>0</v>
          </cell>
          <cell r="K5553">
            <v>191</v>
          </cell>
        </row>
        <row r="5554">
          <cell r="F5554">
            <v>0</v>
          </cell>
          <cell r="G5554">
            <v>0</v>
          </cell>
          <cell r="H5554">
            <v>0</v>
          </cell>
          <cell r="I5554">
            <v>0</v>
          </cell>
          <cell r="J5554">
            <v>0</v>
          </cell>
          <cell r="K5554">
            <v>813</v>
          </cell>
        </row>
        <row r="5555">
          <cell r="F5555">
            <v>0</v>
          </cell>
          <cell r="G5555">
            <v>0</v>
          </cell>
          <cell r="H5555">
            <v>0</v>
          </cell>
          <cell r="I5555">
            <v>0</v>
          </cell>
          <cell r="J5555">
            <v>0</v>
          </cell>
          <cell r="K5555">
            <v>6713</v>
          </cell>
        </row>
        <row r="5556">
          <cell r="F5556">
            <v>0</v>
          </cell>
          <cell r="G5556">
            <v>0</v>
          </cell>
          <cell r="H5556">
            <v>0</v>
          </cell>
          <cell r="I5556">
            <v>0</v>
          </cell>
          <cell r="J5556">
            <v>0</v>
          </cell>
          <cell r="K5556">
            <v>576</v>
          </cell>
        </row>
        <row r="5557">
          <cell r="F5557">
            <v>0</v>
          </cell>
          <cell r="G5557">
            <v>0</v>
          </cell>
          <cell r="H5557">
            <v>0</v>
          </cell>
          <cell r="I5557">
            <v>0</v>
          </cell>
          <cell r="J5557">
            <v>0</v>
          </cell>
          <cell r="K5557">
            <v>45</v>
          </cell>
        </row>
        <row r="5558">
          <cell r="F5558">
            <v>0</v>
          </cell>
          <cell r="G5558">
            <v>0</v>
          </cell>
          <cell r="H5558">
            <v>0</v>
          </cell>
          <cell r="I5558">
            <v>0</v>
          </cell>
          <cell r="J5558">
            <v>0</v>
          </cell>
          <cell r="K5558">
            <v>320</v>
          </cell>
        </row>
        <row r="5559">
          <cell r="F5559">
            <v>0</v>
          </cell>
          <cell r="G5559">
            <v>0</v>
          </cell>
          <cell r="H5559">
            <v>0</v>
          </cell>
          <cell r="I5559">
            <v>0</v>
          </cell>
          <cell r="J5559">
            <v>0</v>
          </cell>
          <cell r="K5559">
            <v>10625</v>
          </cell>
        </row>
        <row r="5560">
          <cell r="F5560">
            <v>0</v>
          </cell>
          <cell r="G5560">
            <v>0</v>
          </cell>
          <cell r="H5560">
            <v>0</v>
          </cell>
          <cell r="I5560">
            <v>0</v>
          </cell>
          <cell r="J5560">
            <v>0</v>
          </cell>
          <cell r="K5560">
            <v>2915</v>
          </cell>
        </row>
        <row r="5561">
          <cell r="F5561">
            <v>0</v>
          </cell>
          <cell r="G5561">
            <v>0</v>
          </cell>
          <cell r="H5561">
            <v>0</v>
          </cell>
          <cell r="I5561">
            <v>0</v>
          </cell>
          <cell r="J5561">
            <v>0</v>
          </cell>
          <cell r="K5561">
            <v>3</v>
          </cell>
        </row>
        <row r="5562">
          <cell r="F5562">
            <v>0</v>
          </cell>
          <cell r="G5562">
            <v>0</v>
          </cell>
          <cell r="H5562">
            <v>0</v>
          </cell>
          <cell r="I5562">
            <v>0</v>
          </cell>
          <cell r="J5562">
            <v>0</v>
          </cell>
          <cell r="K5562">
            <v>27729</v>
          </cell>
        </row>
        <row r="5563">
          <cell r="F5563">
            <v>0</v>
          </cell>
          <cell r="G5563">
            <v>0</v>
          </cell>
          <cell r="H5563">
            <v>0</v>
          </cell>
          <cell r="I5563">
            <v>0</v>
          </cell>
          <cell r="J5563">
            <v>0</v>
          </cell>
          <cell r="K5563">
            <v>16646</v>
          </cell>
        </row>
        <row r="5564">
          <cell r="F5564">
            <v>0</v>
          </cell>
          <cell r="G5564">
            <v>0</v>
          </cell>
          <cell r="H5564">
            <v>0</v>
          </cell>
          <cell r="I5564">
            <v>0</v>
          </cell>
          <cell r="J5564">
            <v>0</v>
          </cell>
          <cell r="K5564">
            <v>55</v>
          </cell>
        </row>
        <row r="5565">
          <cell r="F5565">
            <v>0</v>
          </cell>
          <cell r="G5565">
            <v>0</v>
          </cell>
          <cell r="H5565">
            <v>0</v>
          </cell>
          <cell r="I5565">
            <v>0</v>
          </cell>
          <cell r="J5565">
            <v>0</v>
          </cell>
          <cell r="K5565">
            <v>327255</v>
          </cell>
        </row>
        <row r="5566">
          <cell r="F5566">
            <v>0</v>
          </cell>
          <cell r="G5566">
            <v>0</v>
          </cell>
          <cell r="H5566">
            <v>0</v>
          </cell>
          <cell r="I5566">
            <v>0</v>
          </cell>
          <cell r="J5566">
            <v>0</v>
          </cell>
          <cell r="K5566">
            <v>7027</v>
          </cell>
        </row>
        <row r="5567">
          <cell r="F5567">
            <v>0</v>
          </cell>
          <cell r="G5567">
            <v>0</v>
          </cell>
          <cell r="H5567">
            <v>0</v>
          </cell>
          <cell r="I5567">
            <v>0</v>
          </cell>
          <cell r="J5567">
            <v>0</v>
          </cell>
          <cell r="K5567">
            <v>70648</v>
          </cell>
        </row>
        <row r="5568">
          <cell r="F5568">
            <v>0</v>
          </cell>
          <cell r="G5568">
            <v>0</v>
          </cell>
          <cell r="H5568">
            <v>0</v>
          </cell>
          <cell r="I5568">
            <v>0</v>
          </cell>
          <cell r="J5568">
            <v>0</v>
          </cell>
          <cell r="K5568">
            <v>14475</v>
          </cell>
        </row>
        <row r="5569">
          <cell r="F5569">
            <v>0</v>
          </cell>
          <cell r="G5569">
            <v>0</v>
          </cell>
          <cell r="H5569">
            <v>0</v>
          </cell>
          <cell r="I5569">
            <v>0</v>
          </cell>
          <cell r="J5569">
            <v>0</v>
          </cell>
          <cell r="K5569">
            <v>35737</v>
          </cell>
        </row>
        <row r="5570">
          <cell r="F5570">
            <v>0</v>
          </cell>
          <cell r="G5570">
            <v>0</v>
          </cell>
          <cell r="H5570">
            <v>0</v>
          </cell>
          <cell r="I5570">
            <v>0</v>
          </cell>
          <cell r="J5570">
            <v>0</v>
          </cell>
          <cell r="K5570">
            <v>5175</v>
          </cell>
        </row>
        <row r="5571">
          <cell r="F5571">
            <v>0</v>
          </cell>
          <cell r="G5571">
            <v>0</v>
          </cell>
          <cell r="H5571">
            <v>0</v>
          </cell>
          <cell r="I5571">
            <v>0</v>
          </cell>
          <cell r="J5571">
            <v>0</v>
          </cell>
          <cell r="K5571">
            <v>5329</v>
          </cell>
        </row>
        <row r="5572">
          <cell r="F5572">
            <v>0</v>
          </cell>
          <cell r="G5572">
            <v>0</v>
          </cell>
          <cell r="H5572">
            <v>0</v>
          </cell>
          <cell r="I5572">
            <v>0</v>
          </cell>
          <cell r="J5572">
            <v>0</v>
          </cell>
          <cell r="K5572">
            <v>7966</v>
          </cell>
        </row>
        <row r="5573">
          <cell r="F5573">
            <v>0</v>
          </cell>
          <cell r="G5573">
            <v>0</v>
          </cell>
          <cell r="H5573">
            <v>0</v>
          </cell>
          <cell r="I5573">
            <v>0</v>
          </cell>
          <cell r="J5573">
            <v>0</v>
          </cell>
          <cell r="K5573">
            <v>1620</v>
          </cell>
        </row>
        <row r="5574">
          <cell r="F5574">
            <v>0</v>
          </cell>
          <cell r="G5574">
            <v>0</v>
          </cell>
          <cell r="H5574">
            <v>0</v>
          </cell>
          <cell r="I5574">
            <v>0</v>
          </cell>
          <cell r="J5574">
            <v>0</v>
          </cell>
          <cell r="K5574">
            <v>7527</v>
          </cell>
        </row>
        <row r="5575">
          <cell r="F5575">
            <v>0</v>
          </cell>
          <cell r="G5575">
            <v>0</v>
          </cell>
          <cell r="H5575">
            <v>0</v>
          </cell>
          <cell r="I5575">
            <v>0</v>
          </cell>
          <cell r="J5575">
            <v>0</v>
          </cell>
          <cell r="K5575">
            <v>-5377</v>
          </cell>
        </row>
        <row r="5576">
          <cell r="F5576">
            <v>0</v>
          </cell>
          <cell r="G5576">
            <v>0</v>
          </cell>
          <cell r="H5576">
            <v>0</v>
          </cell>
          <cell r="I5576">
            <v>0</v>
          </cell>
          <cell r="J5576">
            <v>0</v>
          </cell>
          <cell r="K5576">
            <v>89001</v>
          </cell>
        </row>
        <row r="5577">
          <cell r="F5577">
            <v>2930239.04</v>
          </cell>
          <cell r="G5577">
            <v>0</v>
          </cell>
          <cell r="H5577">
            <v>2930239.04</v>
          </cell>
          <cell r="I5577">
            <v>0</v>
          </cell>
          <cell r="J5577">
            <v>2930239.04</v>
          </cell>
          <cell r="K5577">
            <v>5436190</v>
          </cell>
        </row>
        <row r="5578">
          <cell r="F5578">
            <v>137439.73000000001</v>
          </cell>
          <cell r="G5578">
            <v>0</v>
          </cell>
          <cell r="H5578">
            <v>137439.73000000001</v>
          </cell>
          <cell r="I5578">
            <v>0</v>
          </cell>
          <cell r="J5578">
            <v>137439.73000000001</v>
          </cell>
          <cell r="K5578">
            <v>28607</v>
          </cell>
        </row>
        <row r="5579">
          <cell r="F5579">
            <v>12649.39</v>
          </cell>
          <cell r="G5579">
            <v>0</v>
          </cell>
          <cell r="H5579">
            <v>12649.39</v>
          </cell>
          <cell r="I5579">
            <v>0</v>
          </cell>
          <cell r="J5579">
            <v>12649.39</v>
          </cell>
          <cell r="K5579">
            <v>1895</v>
          </cell>
        </row>
        <row r="5580">
          <cell r="F5580">
            <v>1995.05</v>
          </cell>
          <cell r="G5580">
            <v>0</v>
          </cell>
          <cell r="H5580">
            <v>1995.05</v>
          </cell>
          <cell r="I5580">
            <v>0</v>
          </cell>
          <cell r="J5580">
            <v>1995.05</v>
          </cell>
          <cell r="K5580">
            <v>0</v>
          </cell>
        </row>
        <row r="5581">
          <cell r="F5581">
            <v>137955.94</v>
          </cell>
          <cell r="G5581">
            <v>0</v>
          </cell>
          <cell r="H5581">
            <v>137955.94</v>
          </cell>
          <cell r="I5581">
            <v>0</v>
          </cell>
          <cell r="J5581">
            <v>137955.94</v>
          </cell>
          <cell r="K5581">
            <v>49210</v>
          </cell>
        </row>
        <row r="5582">
          <cell r="F5582">
            <v>6630</v>
          </cell>
          <cell r="G5582">
            <v>0</v>
          </cell>
          <cell r="H5582">
            <v>6630</v>
          </cell>
          <cell r="I5582">
            <v>0</v>
          </cell>
          <cell r="J5582">
            <v>6630</v>
          </cell>
          <cell r="K5582">
            <v>0</v>
          </cell>
        </row>
        <row r="5583">
          <cell r="F5583">
            <v>0</v>
          </cell>
          <cell r="G5583">
            <v>0</v>
          </cell>
          <cell r="H5583">
            <v>0</v>
          </cell>
          <cell r="I5583">
            <v>0</v>
          </cell>
          <cell r="J5583">
            <v>0</v>
          </cell>
          <cell r="K5583">
            <v>7726</v>
          </cell>
        </row>
        <row r="5584">
          <cell r="F5584">
            <v>33088.81</v>
          </cell>
          <cell r="G5584">
            <v>0</v>
          </cell>
          <cell r="H5584">
            <v>33088.81</v>
          </cell>
          <cell r="I5584">
            <v>0</v>
          </cell>
          <cell r="J5584">
            <v>33088.81</v>
          </cell>
          <cell r="K5584">
            <v>6731</v>
          </cell>
        </row>
        <row r="5585">
          <cell r="F5585">
            <v>82023.460000000006</v>
          </cell>
          <cell r="G5585">
            <v>0</v>
          </cell>
          <cell r="H5585">
            <v>82023.460000000006</v>
          </cell>
          <cell r="I5585">
            <v>0</v>
          </cell>
          <cell r="J5585">
            <v>82023.460000000006</v>
          </cell>
          <cell r="K5585">
            <v>13063</v>
          </cell>
        </row>
        <row r="5586">
          <cell r="F5586">
            <v>32057.61</v>
          </cell>
          <cell r="G5586">
            <v>0</v>
          </cell>
          <cell r="H5586">
            <v>32057.61</v>
          </cell>
          <cell r="I5586">
            <v>0</v>
          </cell>
          <cell r="J5586">
            <v>32057.61</v>
          </cell>
          <cell r="K5586">
            <v>7868</v>
          </cell>
        </row>
        <row r="5587">
          <cell r="F5587">
            <v>96835</v>
          </cell>
          <cell r="G5587">
            <v>0</v>
          </cell>
          <cell r="H5587">
            <v>96835</v>
          </cell>
          <cell r="I5587">
            <v>0</v>
          </cell>
          <cell r="J5587">
            <v>96835</v>
          </cell>
          <cell r="K5587">
            <v>24204</v>
          </cell>
        </row>
        <row r="5588">
          <cell r="F5588">
            <v>16076.46</v>
          </cell>
          <cell r="G5588">
            <v>0</v>
          </cell>
          <cell r="H5588">
            <v>16076.46</v>
          </cell>
          <cell r="I5588">
            <v>0</v>
          </cell>
          <cell r="J5588">
            <v>16076.46</v>
          </cell>
          <cell r="K5588">
            <v>11153</v>
          </cell>
        </row>
        <row r="5589">
          <cell r="F5589">
            <v>1290.5</v>
          </cell>
          <cell r="G5589">
            <v>0</v>
          </cell>
          <cell r="H5589">
            <v>1290.5</v>
          </cell>
          <cell r="I5589">
            <v>0</v>
          </cell>
          <cell r="J5589">
            <v>1290.5</v>
          </cell>
          <cell r="K5589">
            <v>432</v>
          </cell>
        </row>
        <row r="5590">
          <cell r="F5590">
            <v>4289.4799999999996</v>
          </cell>
          <cell r="G5590">
            <v>0</v>
          </cell>
          <cell r="H5590">
            <v>4289.4799999999996</v>
          </cell>
          <cell r="I5590">
            <v>0</v>
          </cell>
          <cell r="J5590">
            <v>4289.4799999999996</v>
          </cell>
          <cell r="K5590">
            <v>1472</v>
          </cell>
        </row>
        <row r="5591">
          <cell r="F5591">
            <v>19861.55</v>
          </cell>
          <cell r="G5591">
            <v>0</v>
          </cell>
          <cell r="H5591">
            <v>19861.55</v>
          </cell>
          <cell r="I5591">
            <v>0</v>
          </cell>
          <cell r="J5591">
            <v>19861.55</v>
          </cell>
          <cell r="K5591">
            <v>3512</v>
          </cell>
        </row>
        <row r="5592">
          <cell r="F5592">
            <v>-67.209999999999994</v>
          </cell>
          <cell r="G5592">
            <v>0</v>
          </cell>
          <cell r="H5592">
            <v>-67.209999999999994</v>
          </cell>
          <cell r="I5592">
            <v>0</v>
          </cell>
          <cell r="J5592">
            <v>-67.209999999999994</v>
          </cell>
          <cell r="K5592">
            <v>0</v>
          </cell>
        </row>
        <row r="5593">
          <cell r="F5593">
            <v>6883.54</v>
          </cell>
          <cell r="G5593">
            <v>0</v>
          </cell>
          <cell r="H5593">
            <v>6883.54</v>
          </cell>
          <cell r="I5593">
            <v>0</v>
          </cell>
          <cell r="J5593">
            <v>6883.54</v>
          </cell>
          <cell r="K5593">
            <v>3322</v>
          </cell>
        </row>
        <row r="5594">
          <cell r="F5594">
            <v>1370.41</v>
          </cell>
          <cell r="G5594">
            <v>0</v>
          </cell>
          <cell r="H5594">
            <v>1370.41</v>
          </cell>
          <cell r="I5594">
            <v>0</v>
          </cell>
          <cell r="J5594">
            <v>1370.41</v>
          </cell>
          <cell r="K5594">
            <v>625</v>
          </cell>
        </row>
        <row r="5595">
          <cell r="F5595">
            <v>2155.98</v>
          </cell>
          <cell r="G5595">
            <v>0</v>
          </cell>
          <cell r="H5595">
            <v>2155.98</v>
          </cell>
          <cell r="I5595">
            <v>0</v>
          </cell>
          <cell r="J5595">
            <v>2155.98</v>
          </cell>
          <cell r="K5595">
            <v>0</v>
          </cell>
        </row>
        <row r="5596">
          <cell r="F5596">
            <v>0</v>
          </cell>
          <cell r="G5596">
            <v>0</v>
          </cell>
          <cell r="H5596">
            <v>0</v>
          </cell>
          <cell r="I5596">
            <v>0</v>
          </cell>
          <cell r="J5596">
            <v>0</v>
          </cell>
          <cell r="K5596">
            <v>320</v>
          </cell>
        </row>
        <row r="5597">
          <cell r="F5597">
            <v>669.22</v>
          </cell>
          <cell r="G5597">
            <v>0</v>
          </cell>
          <cell r="H5597">
            <v>669.22</v>
          </cell>
          <cell r="I5597">
            <v>0</v>
          </cell>
          <cell r="J5597">
            <v>669.22</v>
          </cell>
          <cell r="K5597">
            <v>767</v>
          </cell>
        </row>
        <row r="5598">
          <cell r="F5598">
            <v>277.60000000000002</v>
          </cell>
          <cell r="G5598">
            <v>0</v>
          </cell>
          <cell r="H5598">
            <v>277.60000000000002</v>
          </cell>
          <cell r="I5598">
            <v>0</v>
          </cell>
          <cell r="J5598">
            <v>277.60000000000002</v>
          </cell>
          <cell r="K5598">
            <v>0</v>
          </cell>
        </row>
        <row r="5599">
          <cell r="F5599">
            <v>8438.8700000000008</v>
          </cell>
          <cell r="G5599">
            <v>0</v>
          </cell>
          <cell r="H5599">
            <v>8438.8700000000008</v>
          </cell>
          <cell r="I5599">
            <v>0</v>
          </cell>
          <cell r="J5599">
            <v>8438.8700000000008</v>
          </cell>
          <cell r="K5599">
            <v>1558</v>
          </cell>
        </row>
        <row r="5600">
          <cell r="F5600">
            <v>28500.79</v>
          </cell>
          <cell r="G5600">
            <v>0</v>
          </cell>
          <cell r="H5600">
            <v>28500.79</v>
          </cell>
          <cell r="I5600">
            <v>0</v>
          </cell>
          <cell r="J5600">
            <v>28500.79</v>
          </cell>
          <cell r="K5600">
            <v>12882</v>
          </cell>
        </row>
        <row r="5601">
          <cell r="F5601">
            <v>6147.2</v>
          </cell>
          <cell r="G5601">
            <v>0</v>
          </cell>
          <cell r="H5601">
            <v>6147.2</v>
          </cell>
          <cell r="I5601">
            <v>0</v>
          </cell>
          <cell r="J5601">
            <v>6147.2</v>
          </cell>
          <cell r="K5601">
            <v>5440</v>
          </cell>
        </row>
        <row r="5602">
          <cell r="F5602">
            <v>695.08</v>
          </cell>
          <cell r="G5602">
            <v>0</v>
          </cell>
          <cell r="H5602">
            <v>695.08</v>
          </cell>
          <cell r="I5602">
            <v>0</v>
          </cell>
          <cell r="J5602">
            <v>695.08</v>
          </cell>
          <cell r="K5602">
            <v>100</v>
          </cell>
        </row>
        <row r="5603">
          <cell r="F5603">
            <v>0</v>
          </cell>
          <cell r="G5603">
            <v>0</v>
          </cell>
          <cell r="H5603">
            <v>0</v>
          </cell>
          <cell r="I5603">
            <v>0</v>
          </cell>
          <cell r="J5603">
            <v>0</v>
          </cell>
          <cell r="K5603">
            <v>1189</v>
          </cell>
        </row>
        <row r="5604">
          <cell r="F5604">
            <v>1146.94</v>
          </cell>
          <cell r="G5604">
            <v>0</v>
          </cell>
          <cell r="H5604">
            <v>1146.94</v>
          </cell>
          <cell r="I5604">
            <v>0</v>
          </cell>
          <cell r="J5604">
            <v>1146.94</v>
          </cell>
          <cell r="K5604">
            <v>801</v>
          </cell>
        </row>
        <row r="5605">
          <cell r="F5605">
            <v>1450</v>
          </cell>
          <cell r="G5605">
            <v>0</v>
          </cell>
          <cell r="H5605">
            <v>1450</v>
          </cell>
          <cell r="I5605">
            <v>0</v>
          </cell>
          <cell r="J5605">
            <v>1450</v>
          </cell>
          <cell r="K5605">
            <v>0</v>
          </cell>
        </row>
        <row r="5606">
          <cell r="F5606">
            <v>0</v>
          </cell>
          <cell r="G5606">
            <v>0</v>
          </cell>
          <cell r="H5606">
            <v>0</v>
          </cell>
          <cell r="I5606">
            <v>0</v>
          </cell>
          <cell r="J5606">
            <v>0</v>
          </cell>
          <cell r="K5606">
            <v>75</v>
          </cell>
        </row>
        <row r="5607">
          <cell r="F5607">
            <v>200.65</v>
          </cell>
          <cell r="G5607">
            <v>0</v>
          </cell>
          <cell r="H5607">
            <v>200.65</v>
          </cell>
          <cell r="I5607">
            <v>0</v>
          </cell>
          <cell r="J5607">
            <v>200.65</v>
          </cell>
          <cell r="K5607">
            <v>0</v>
          </cell>
        </row>
        <row r="5608">
          <cell r="F5608">
            <v>3024</v>
          </cell>
          <cell r="G5608">
            <v>0</v>
          </cell>
          <cell r="H5608">
            <v>3024</v>
          </cell>
          <cell r="I5608">
            <v>0</v>
          </cell>
          <cell r="J5608">
            <v>3024</v>
          </cell>
          <cell r="K5608">
            <v>1143</v>
          </cell>
        </row>
        <row r="5609">
          <cell r="F5609">
            <v>126</v>
          </cell>
          <cell r="G5609">
            <v>0</v>
          </cell>
          <cell r="H5609">
            <v>126</v>
          </cell>
          <cell r="I5609">
            <v>0</v>
          </cell>
          <cell r="J5609">
            <v>126</v>
          </cell>
          <cell r="K5609">
            <v>48</v>
          </cell>
        </row>
        <row r="5610">
          <cell r="F5610">
            <v>241.9</v>
          </cell>
          <cell r="G5610">
            <v>0</v>
          </cell>
          <cell r="H5610">
            <v>241.9</v>
          </cell>
          <cell r="I5610">
            <v>0</v>
          </cell>
          <cell r="J5610">
            <v>241.9</v>
          </cell>
          <cell r="K5610">
            <v>62</v>
          </cell>
        </row>
        <row r="5611">
          <cell r="F5611">
            <v>47</v>
          </cell>
          <cell r="G5611">
            <v>0</v>
          </cell>
          <cell r="H5611">
            <v>47</v>
          </cell>
          <cell r="I5611">
            <v>0</v>
          </cell>
          <cell r="J5611">
            <v>47</v>
          </cell>
          <cell r="K5611">
            <v>0</v>
          </cell>
        </row>
        <row r="5612">
          <cell r="F5612">
            <v>222414.41</v>
          </cell>
          <cell r="G5612">
            <v>0</v>
          </cell>
          <cell r="H5612">
            <v>222414.41</v>
          </cell>
          <cell r="I5612">
            <v>0</v>
          </cell>
          <cell r="J5612">
            <v>222414.41</v>
          </cell>
          <cell r="K5612">
            <v>58733</v>
          </cell>
        </row>
        <row r="5613">
          <cell r="F5613">
            <v>121493.74</v>
          </cell>
          <cell r="G5613">
            <v>0</v>
          </cell>
          <cell r="H5613">
            <v>121493.74</v>
          </cell>
          <cell r="I5613">
            <v>0</v>
          </cell>
          <cell r="J5613">
            <v>121493.74</v>
          </cell>
          <cell r="K5613">
            <v>1538</v>
          </cell>
        </row>
        <row r="5614">
          <cell r="F5614">
            <v>50</v>
          </cell>
          <cell r="G5614">
            <v>0</v>
          </cell>
          <cell r="H5614">
            <v>50</v>
          </cell>
          <cell r="I5614">
            <v>0</v>
          </cell>
          <cell r="J5614">
            <v>50</v>
          </cell>
          <cell r="K5614">
            <v>0</v>
          </cell>
        </row>
        <row r="5615">
          <cell r="F5615">
            <v>216</v>
          </cell>
          <cell r="G5615">
            <v>0</v>
          </cell>
          <cell r="H5615">
            <v>216</v>
          </cell>
          <cell r="I5615">
            <v>0</v>
          </cell>
          <cell r="J5615">
            <v>216</v>
          </cell>
          <cell r="K5615">
            <v>0</v>
          </cell>
        </row>
        <row r="5616">
          <cell r="F5616">
            <v>7665.29</v>
          </cell>
          <cell r="G5616">
            <v>0</v>
          </cell>
          <cell r="H5616">
            <v>7665.29</v>
          </cell>
          <cell r="I5616">
            <v>0</v>
          </cell>
          <cell r="J5616">
            <v>7665.29</v>
          </cell>
          <cell r="K5616">
            <v>2926</v>
          </cell>
        </row>
        <row r="5617">
          <cell r="F5617">
            <v>68120.509999999995</v>
          </cell>
          <cell r="G5617">
            <v>0</v>
          </cell>
          <cell r="H5617">
            <v>68120.509999999995</v>
          </cell>
          <cell r="I5617">
            <v>0</v>
          </cell>
          <cell r="J5617">
            <v>68120.509999999995</v>
          </cell>
          <cell r="K5617">
            <v>29607</v>
          </cell>
        </row>
        <row r="5618">
          <cell r="F5618">
            <v>10025.92</v>
          </cell>
          <cell r="G5618">
            <v>0</v>
          </cell>
          <cell r="H5618">
            <v>10025.92</v>
          </cell>
          <cell r="I5618">
            <v>0</v>
          </cell>
          <cell r="J5618">
            <v>10025.92</v>
          </cell>
          <cell r="K5618">
            <v>3618</v>
          </cell>
        </row>
        <row r="5619">
          <cell r="F5619">
            <v>-6000</v>
          </cell>
          <cell r="G5619">
            <v>0</v>
          </cell>
          <cell r="H5619">
            <v>-6000</v>
          </cell>
          <cell r="I5619">
            <v>0</v>
          </cell>
          <cell r="J5619">
            <v>-6000</v>
          </cell>
          <cell r="K5619">
            <v>0</v>
          </cell>
        </row>
        <row r="5620">
          <cell r="F5620">
            <v>5987.2</v>
          </cell>
          <cell r="G5620">
            <v>0</v>
          </cell>
          <cell r="H5620">
            <v>5987.2</v>
          </cell>
          <cell r="I5620">
            <v>0</v>
          </cell>
          <cell r="J5620">
            <v>5987.2</v>
          </cell>
          <cell r="K5620">
            <v>248</v>
          </cell>
        </row>
        <row r="5621">
          <cell r="F5621">
            <v>7669</v>
          </cell>
          <cell r="G5621">
            <v>0</v>
          </cell>
          <cell r="H5621">
            <v>7669</v>
          </cell>
          <cell r="I5621">
            <v>0</v>
          </cell>
          <cell r="J5621">
            <v>7669</v>
          </cell>
          <cell r="K5621">
            <v>0</v>
          </cell>
        </row>
        <row r="5622">
          <cell r="F5622">
            <v>609.26</v>
          </cell>
          <cell r="G5622">
            <v>0</v>
          </cell>
          <cell r="H5622">
            <v>609.26</v>
          </cell>
          <cell r="I5622">
            <v>0</v>
          </cell>
          <cell r="J5622">
            <v>609.26</v>
          </cell>
          <cell r="K5622">
            <v>0</v>
          </cell>
        </row>
        <row r="5623">
          <cell r="F5623">
            <v>4264</v>
          </cell>
          <cell r="G5623">
            <v>0</v>
          </cell>
          <cell r="H5623">
            <v>4264</v>
          </cell>
          <cell r="I5623">
            <v>0</v>
          </cell>
          <cell r="J5623">
            <v>4264</v>
          </cell>
          <cell r="K5623">
            <v>21090</v>
          </cell>
        </row>
        <row r="5624">
          <cell r="F5624">
            <v>1590</v>
          </cell>
          <cell r="G5624">
            <v>0</v>
          </cell>
          <cell r="H5624">
            <v>1590</v>
          </cell>
          <cell r="I5624">
            <v>0</v>
          </cell>
          <cell r="J5624">
            <v>1590</v>
          </cell>
          <cell r="K5624">
            <v>0</v>
          </cell>
        </row>
        <row r="5625">
          <cell r="F5625">
            <v>3042.2</v>
          </cell>
          <cell r="G5625">
            <v>0</v>
          </cell>
          <cell r="H5625">
            <v>3042.2</v>
          </cell>
          <cell r="I5625">
            <v>0</v>
          </cell>
          <cell r="J5625">
            <v>3042.2</v>
          </cell>
          <cell r="K5625">
            <v>6481</v>
          </cell>
        </row>
        <row r="5626">
          <cell r="F5626">
            <v>21160.75</v>
          </cell>
          <cell r="G5626">
            <v>0</v>
          </cell>
          <cell r="H5626">
            <v>21160.75</v>
          </cell>
          <cell r="I5626">
            <v>0</v>
          </cell>
          <cell r="J5626">
            <v>21160.75</v>
          </cell>
          <cell r="K5626">
            <v>4292</v>
          </cell>
        </row>
        <row r="5627">
          <cell r="F5627">
            <v>1500</v>
          </cell>
          <cell r="G5627">
            <v>0</v>
          </cell>
          <cell r="H5627">
            <v>1500</v>
          </cell>
          <cell r="I5627">
            <v>0</v>
          </cell>
          <cell r="J5627">
            <v>1500</v>
          </cell>
          <cell r="K5627">
            <v>21</v>
          </cell>
        </row>
        <row r="5628">
          <cell r="F5628">
            <v>0</v>
          </cell>
          <cell r="G5628">
            <v>0</v>
          </cell>
          <cell r="H5628">
            <v>0</v>
          </cell>
          <cell r="I5628">
            <v>0</v>
          </cell>
          <cell r="J5628">
            <v>0</v>
          </cell>
          <cell r="K5628">
            <v>-41</v>
          </cell>
        </row>
        <row r="5629">
          <cell r="F5629">
            <v>249382.26</v>
          </cell>
          <cell r="G5629">
            <v>0</v>
          </cell>
          <cell r="H5629">
            <v>249382.26</v>
          </cell>
          <cell r="I5629">
            <v>0</v>
          </cell>
          <cell r="J5629">
            <v>249382.26</v>
          </cell>
          <cell r="K5629">
            <v>46228</v>
          </cell>
        </row>
        <row r="5630">
          <cell r="F5630">
            <v>11401.52</v>
          </cell>
          <cell r="G5630">
            <v>0</v>
          </cell>
          <cell r="H5630">
            <v>11401.52</v>
          </cell>
          <cell r="I5630">
            <v>0</v>
          </cell>
          <cell r="J5630">
            <v>11401.52</v>
          </cell>
          <cell r="K5630">
            <v>534</v>
          </cell>
        </row>
        <row r="5631">
          <cell r="F5631">
            <v>3356.27</v>
          </cell>
          <cell r="G5631">
            <v>0</v>
          </cell>
          <cell r="H5631">
            <v>3356.27</v>
          </cell>
          <cell r="I5631">
            <v>0</v>
          </cell>
          <cell r="J5631">
            <v>3356.27</v>
          </cell>
          <cell r="K5631">
            <v>375</v>
          </cell>
        </row>
        <row r="5632">
          <cell r="F5632">
            <v>20.14</v>
          </cell>
          <cell r="G5632">
            <v>0</v>
          </cell>
          <cell r="H5632">
            <v>20.14</v>
          </cell>
          <cell r="I5632">
            <v>0</v>
          </cell>
          <cell r="J5632">
            <v>20.14</v>
          </cell>
          <cell r="K5632">
            <v>0</v>
          </cell>
        </row>
        <row r="5633">
          <cell r="F5633">
            <v>35987.040000000001</v>
          </cell>
          <cell r="G5633">
            <v>0</v>
          </cell>
          <cell r="H5633">
            <v>35987.040000000001</v>
          </cell>
          <cell r="I5633">
            <v>0</v>
          </cell>
          <cell r="J5633">
            <v>35987.040000000001</v>
          </cell>
          <cell r="K5633">
            <v>0</v>
          </cell>
        </row>
        <row r="5634">
          <cell r="F5634">
            <v>8200</v>
          </cell>
          <cell r="G5634">
            <v>0</v>
          </cell>
          <cell r="H5634">
            <v>8200</v>
          </cell>
          <cell r="I5634">
            <v>0</v>
          </cell>
          <cell r="J5634">
            <v>8200</v>
          </cell>
          <cell r="K5634">
            <v>0</v>
          </cell>
        </row>
        <row r="5635">
          <cell r="F5635">
            <v>0</v>
          </cell>
          <cell r="G5635">
            <v>0</v>
          </cell>
          <cell r="H5635">
            <v>0</v>
          </cell>
          <cell r="I5635">
            <v>0</v>
          </cell>
          <cell r="J5635">
            <v>0</v>
          </cell>
          <cell r="K5635">
            <v>5814</v>
          </cell>
        </row>
        <row r="5636">
          <cell r="F5636">
            <v>9297.0300000000007</v>
          </cell>
          <cell r="G5636">
            <v>0</v>
          </cell>
          <cell r="H5636">
            <v>9297.0300000000007</v>
          </cell>
          <cell r="I5636">
            <v>0</v>
          </cell>
          <cell r="J5636">
            <v>9297.0300000000007</v>
          </cell>
          <cell r="K5636">
            <v>3941</v>
          </cell>
        </row>
        <row r="5637">
          <cell r="F5637">
            <v>13411.39</v>
          </cell>
          <cell r="G5637">
            <v>0</v>
          </cell>
          <cell r="H5637">
            <v>13411.39</v>
          </cell>
          <cell r="I5637">
            <v>0</v>
          </cell>
          <cell r="J5637">
            <v>13411.39</v>
          </cell>
          <cell r="K5637">
            <v>4726</v>
          </cell>
        </row>
        <row r="5638">
          <cell r="F5638">
            <v>6231.93</v>
          </cell>
          <cell r="G5638">
            <v>0</v>
          </cell>
          <cell r="H5638">
            <v>6231.93</v>
          </cell>
          <cell r="I5638">
            <v>0</v>
          </cell>
          <cell r="J5638">
            <v>6231.93</v>
          </cell>
          <cell r="K5638">
            <v>4779</v>
          </cell>
        </row>
        <row r="5639">
          <cell r="F5639">
            <v>50437.46</v>
          </cell>
          <cell r="G5639">
            <v>0</v>
          </cell>
          <cell r="H5639">
            <v>50437.46</v>
          </cell>
          <cell r="I5639">
            <v>0</v>
          </cell>
          <cell r="J5639">
            <v>50437.46</v>
          </cell>
          <cell r="K5639">
            <v>14338</v>
          </cell>
        </row>
        <row r="5640">
          <cell r="F5640">
            <v>3456.18</v>
          </cell>
          <cell r="G5640">
            <v>0</v>
          </cell>
          <cell r="H5640">
            <v>3456.18</v>
          </cell>
          <cell r="I5640">
            <v>0</v>
          </cell>
          <cell r="J5640">
            <v>3456.18</v>
          </cell>
          <cell r="K5640">
            <v>2379</v>
          </cell>
        </row>
        <row r="5641">
          <cell r="F5641">
            <v>134.72999999999999</v>
          </cell>
          <cell r="G5641">
            <v>0</v>
          </cell>
          <cell r="H5641">
            <v>134.72999999999999</v>
          </cell>
          <cell r="I5641">
            <v>0</v>
          </cell>
          <cell r="J5641">
            <v>134.72999999999999</v>
          </cell>
          <cell r="K5641">
            <v>61</v>
          </cell>
        </row>
        <row r="5642">
          <cell r="F5642">
            <v>1731.48</v>
          </cell>
          <cell r="G5642">
            <v>0</v>
          </cell>
          <cell r="H5642">
            <v>1731.48</v>
          </cell>
          <cell r="I5642">
            <v>0</v>
          </cell>
          <cell r="J5642">
            <v>1731.48</v>
          </cell>
          <cell r="K5642">
            <v>752</v>
          </cell>
        </row>
        <row r="5643">
          <cell r="F5643">
            <v>8952.17</v>
          </cell>
          <cell r="G5643">
            <v>0</v>
          </cell>
          <cell r="H5643">
            <v>8952.17</v>
          </cell>
          <cell r="I5643">
            <v>0</v>
          </cell>
          <cell r="J5643">
            <v>8952.17</v>
          </cell>
          <cell r="K5643">
            <v>1978</v>
          </cell>
        </row>
        <row r="5644">
          <cell r="F5644">
            <v>-31.3</v>
          </cell>
          <cell r="G5644">
            <v>0</v>
          </cell>
          <cell r="H5644">
            <v>-31.3</v>
          </cell>
          <cell r="I5644">
            <v>0</v>
          </cell>
          <cell r="J5644">
            <v>-31.3</v>
          </cell>
          <cell r="K5644">
            <v>-58</v>
          </cell>
        </row>
        <row r="5645">
          <cell r="F5645">
            <v>4540.1899999999996</v>
          </cell>
          <cell r="G5645">
            <v>0</v>
          </cell>
          <cell r="H5645">
            <v>4540.1899999999996</v>
          </cell>
          <cell r="I5645">
            <v>0</v>
          </cell>
          <cell r="J5645">
            <v>4540.1899999999996</v>
          </cell>
          <cell r="K5645">
            <v>1938</v>
          </cell>
        </row>
        <row r="5646">
          <cell r="F5646">
            <v>455.68</v>
          </cell>
          <cell r="G5646">
            <v>0</v>
          </cell>
          <cell r="H5646">
            <v>455.68</v>
          </cell>
          <cell r="I5646">
            <v>0</v>
          </cell>
          <cell r="J5646">
            <v>455.68</v>
          </cell>
          <cell r="K5646">
            <v>390</v>
          </cell>
        </row>
        <row r="5647">
          <cell r="F5647">
            <v>64.540000000000006</v>
          </cell>
          <cell r="G5647">
            <v>0</v>
          </cell>
          <cell r="H5647">
            <v>64.540000000000006</v>
          </cell>
          <cell r="I5647">
            <v>0</v>
          </cell>
          <cell r="J5647">
            <v>64.540000000000006</v>
          </cell>
          <cell r="K5647">
            <v>0</v>
          </cell>
        </row>
        <row r="5648">
          <cell r="F5648">
            <v>1140</v>
          </cell>
          <cell r="G5648">
            <v>0</v>
          </cell>
          <cell r="H5648">
            <v>1140</v>
          </cell>
          <cell r="I5648">
            <v>0</v>
          </cell>
          <cell r="J5648">
            <v>1140</v>
          </cell>
          <cell r="K5648">
            <v>900</v>
          </cell>
        </row>
        <row r="5649">
          <cell r="F5649">
            <v>76729.84</v>
          </cell>
          <cell r="G5649">
            <v>0</v>
          </cell>
          <cell r="H5649">
            <v>76729.84</v>
          </cell>
          <cell r="I5649">
            <v>0</v>
          </cell>
          <cell r="J5649">
            <v>76729.84</v>
          </cell>
          <cell r="K5649">
            <v>138284</v>
          </cell>
        </row>
        <row r="5650">
          <cell r="F5650">
            <v>20540.47</v>
          </cell>
          <cell r="G5650">
            <v>0</v>
          </cell>
          <cell r="H5650">
            <v>20540.47</v>
          </cell>
          <cell r="I5650">
            <v>0</v>
          </cell>
          <cell r="J5650">
            <v>20540.47</v>
          </cell>
          <cell r="K5650">
            <v>0</v>
          </cell>
        </row>
        <row r="5651">
          <cell r="F5651">
            <v>382.5</v>
          </cell>
          <cell r="G5651">
            <v>0</v>
          </cell>
          <cell r="H5651">
            <v>382.5</v>
          </cell>
          <cell r="I5651">
            <v>0</v>
          </cell>
          <cell r="J5651">
            <v>382.5</v>
          </cell>
          <cell r="K5651">
            <v>0</v>
          </cell>
        </row>
        <row r="5652">
          <cell r="F5652">
            <v>1529.11</v>
          </cell>
          <cell r="G5652">
            <v>0</v>
          </cell>
          <cell r="H5652">
            <v>1529.11</v>
          </cell>
          <cell r="I5652">
            <v>0</v>
          </cell>
          <cell r="J5652">
            <v>1529.11</v>
          </cell>
          <cell r="K5652">
            <v>0</v>
          </cell>
        </row>
        <row r="5653">
          <cell r="F5653">
            <v>1158.2</v>
          </cell>
          <cell r="G5653">
            <v>0</v>
          </cell>
          <cell r="H5653">
            <v>1158.2</v>
          </cell>
          <cell r="I5653">
            <v>0</v>
          </cell>
          <cell r="J5653">
            <v>1158.2</v>
          </cell>
          <cell r="K5653">
            <v>1240</v>
          </cell>
        </row>
        <row r="5654">
          <cell r="F5654">
            <v>2295.6999999999998</v>
          </cell>
          <cell r="G5654">
            <v>0</v>
          </cell>
          <cell r="H5654">
            <v>2295.6999999999998</v>
          </cell>
          <cell r="I5654">
            <v>0</v>
          </cell>
          <cell r="J5654">
            <v>2295.6999999999998</v>
          </cell>
          <cell r="K5654">
            <v>3742</v>
          </cell>
        </row>
        <row r="5655">
          <cell r="F5655">
            <v>0</v>
          </cell>
          <cell r="G5655">
            <v>0</v>
          </cell>
          <cell r="H5655">
            <v>0</v>
          </cell>
          <cell r="I5655">
            <v>0</v>
          </cell>
          <cell r="J5655">
            <v>0</v>
          </cell>
          <cell r="K5655">
            <v>149</v>
          </cell>
        </row>
        <row r="5656">
          <cell r="F5656">
            <v>20</v>
          </cell>
          <cell r="G5656">
            <v>0</v>
          </cell>
          <cell r="H5656">
            <v>20</v>
          </cell>
          <cell r="I5656">
            <v>0</v>
          </cell>
          <cell r="J5656">
            <v>20</v>
          </cell>
          <cell r="K5656">
            <v>0</v>
          </cell>
        </row>
        <row r="5657">
          <cell r="F5657">
            <v>185.5</v>
          </cell>
          <cell r="G5657">
            <v>0</v>
          </cell>
          <cell r="H5657">
            <v>185.5</v>
          </cell>
          <cell r="I5657">
            <v>0</v>
          </cell>
          <cell r="J5657">
            <v>185.5</v>
          </cell>
          <cell r="K5657">
            <v>0</v>
          </cell>
        </row>
        <row r="5658">
          <cell r="F5658">
            <v>7329.39</v>
          </cell>
          <cell r="G5658">
            <v>0</v>
          </cell>
          <cell r="H5658">
            <v>7329.39</v>
          </cell>
          <cell r="I5658">
            <v>0</v>
          </cell>
          <cell r="J5658">
            <v>7329.39</v>
          </cell>
          <cell r="K5658">
            <v>2407</v>
          </cell>
        </row>
        <row r="5659">
          <cell r="F5659">
            <v>9220.7999999999993</v>
          </cell>
          <cell r="G5659">
            <v>0</v>
          </cell>
          <cell r="H5659">
            <v>9220.7999999999993</v>
          </cell>
          <cell r="I5659">
            <v>0</v>
          </cell>
          <cell r="J5659">
            <v>9220.7999999999993</v>
          </cell>
          <cell r="K5659">
            <v>5534</v>
          </cell>
        </row>
        <row r="5660">
          <cell r="F5660">
            <v>3724.19</v>
          </cell>
          <cell r="G5660">
            <v>0</v>
          </cell>
          <cell r="H5660">
            <v>3724.19</v>
          </cell>
          <cell r="I5660">
            <v>0</v>
          </cell>
          <cell r="J5660">
            <v>3724.19</v>
          </cell>
          <cell r="K5660">
            <v>2520</v>
          </cell>
        </row>
        <row r="5661">
          <cell r="F5661">
            <v>75</v>
          </cell>
          <cell r="G5661">
            <v>0</v>
          </cell>
          <cell r="H5661">
            <v>75</v>
          </cell>
          <cell r="I5661">
            <v>0</v>
          </cell>
          <cell r="J5661">
            <v>75</v>
          </cell>
          <cell r="K5661">
            <v>864</v>
          </cell>
        </row>
        <row r="5662">
          <cell r="F5662">
            <v>63399.3</v>
          </cell>
          <cell r="G5662">
            <v>0</v>
          </cell>
          <cell r="H5662">
            <v>63399.3</v>
          </cell>
          <cell r="I5662">
            <v>0</v>
          </cell>
          <cell r="J5662">
            <v>63399.3</v>
          </cell>
          <cell r="K5662">
            <v>25368</v>
          </cell>
        </row>
        <row r="5663">
          <cell r="F5663">
            <v>2354.13</v>
          </cell>
          <cell r="G5663">
            <v>0</v>
          </cell>
          <cell r="H5663">
            <v>2354.13</v>
          </cell>
          <cell r="I5663">
            <v>0</v>
          </cell>
          <cell r="J5663">
            <v>2354.13</v>
          </cell>
          <cell r="K5663">
            <v>705</v>
          </cell>
        </row>
        <row r="5664">
          <cell r="F5664">
            <v>5801.42</v>
          </cell>
          <cell r="G5664">
            <v>0</v>
          </cell>
          <cell r="H5664">
            <v>5801.42</v>
          </cell>
          <cell r="I5664">
            <v>0</v>
          </cell>
          <cell r="J5664">
            <v>5801.42</v>
          </cell>
          <cell r="K5664">
            <v>5024</v>
          </cell>
        </row>
        <row r="5665">
          <cell r="F5665">
            <v>592</v>
          </cell>
          <cell r="G5665">
            <v>0</v>
          </cell>
          <cell r="H5665">
            <v>592</v>
          </cell>
          <cell r="I5665">
            <v>0</v>
          </cell>
          <cell r="J5665">
            <v>592</v>
          </cell>
          <cell r="K5665">
            <v>422</v>
          </cell>
        </row>
        <row r="5666">
          <cell r="F5666">
            <v>14605.88</v>
          </cell>
          <cell r="G5666">
            <v>0</v>
          </cell>
          <cell r="H5666">
            <v>14605.88</v>
          </cell>
          <cell r="I5666">
            <v>0</v>
          </cell>
          <cell r="J5666">
            <v>14605.88</v>
          </cell>
          <cell r="K5666">
            <v>5554</v>
          </cell>
        </row>
        <row r="5667">
          <cell r="F5667">
            <v>863.75</v>
          </cell>
          <cell r="G5667">
            <v>0</v>
          </cell>
          <cell r="H5667">
            <v>863.75</v>
          </cell>
          <cell r="I5667">
            <v>0</v>
          </cell>
          <cell r="J5667">
            <v>863.75</v>
          </cell>
          <cell r="K5667">
            <v>364</v>
          </cell>
        </row>
        <row r="5668">
          <cell r="F5668">
            <v>1390</v>
          </cell>
          <cell r="G5668">
            <v>0</v>
          </cell>
          <cell r="H5668">
            <v>1390</v>
          </cell>
          <cell r="I5668">
            <v>0</v>
          </cell>
          <cell r="J5668">
            <v>1390</v>
          </cell>
          <cell r="K5668">
            <v>430</v>
          </cell>
        </row>
        <row r="5669">
          <cell r="F5669">
            <v>7092.9</v>
          </cell>
          <cell r="G5669">
            <v>0</v>
          </cell>
          <cell r="H5669">
            <v>7092.9</v>
          </cell>
          <cell r="I5669">
            <v>0</v>
          </cell>
          <cell r="J5669">
            <v>7092.9</v>
          </cell>
          <cell r="K5669">
            <v>2091</v>
          </cell>
        </row>
        <row r="5670">
          <cell r="F5670">
            <v>46112.44</v>
          </cell>
          <cell r="G5670">
            <v>0</v>
          </cell>
          <cell r="H5670">
            <v>46112.44</v>
          </cell>
          <cell r="I5670">
            <v>0</v>
          </cell>
          <cell r="J5670">
            <v>46112.44</v>
          </cell>
          <cell r="K5670">
            <v>19123</v>
          </cell>
        </row>
        <row r="5671">
          <cell r="F5671">
            <v>72550.5</v>
          </cell>
          <cell r="G5671">
            <v>0</v>
          </cell>
          <cell r="H5671">
            <v>72550.5</v>
          </cell>
          <cell r="I5671">
            <v>0</v>
          </cell>
          <cell r="J5671">
            <v>72550.5</v>
          </cell>
          <cell r="K5671">
            <v>25614</v>
          </cell>
        </row>
        <row r="5672">
          <cell r="F5672">
            <v>1316.69</v>
          </cell>
          <cell r="G5672">
            <v>0</v>
          </cell>
          <cell r="H5672">
            <v>1316.69</v>
          </cell>
          <cell r="I5672">
            <v>0</v>
          </cell>
          <cell r="J5672">
            <v>1316.69</v>
          </cell>
          <cell r="K5672">
            <v>656</v>
          </cell>
        </row>
        <row r="5673">
          <cell r="F5673">
            <v>366.12</v>
          </cell>
          <cell r="G5673">
            <v>0</v>
          </cell>
          <cell r="H5673">
            <v>366.12</v>
          </cell>
          <cell r="I5673">
            <v>0</v>
          </cell>
          <cell r="J5673">
            <v>366.12</v>
          </cell>
          <cell r="K5673">
            <v>0</v>
          </cell>
        </row>
        <row r="5674">
          <cell r="F5674">
            <v>309.05</v>
          </cell>
          <cell r="G5674">
            <v>0</v>
          </cell>
          <cell r="H5674">
            <v>309.05</v>
          </cell>
          <cell r="I5674">
            <v>0</v>
          </cell>
          <cell r="J5674">
            <v>309.05</v>
          </cell>
          <cell r="K5674">
            <v>0</v>
          </cell>
        </row>
        <row r="5675">
          <cell r="F5675">
            <v>20800.400000000001</v>
          </cell>
          <cell r="G5675">
            <v>0</v>
          </cell>
          <cell r="H5675">
            <v>20800.400000000001</v>
          </cell>
          <cell r="I5675">
            <v>0</v>
          </cell>
          <cell r="J5675">
            <v>20800.400000000001</v>
          </cell>
          <cell r="K5675">
            <v>0</v>
          </cell>
        </row>
        <row r="5676">
          <cell r="F5676">
            <v>724</v>
          </cell>
          <cell r="G5676">
            <v>0</v>
          </cell>
          <cell r="H5676">
            <v>724</v>
          </cell>
          <cell r="I5676">
            <v>0</v>
          </cell>
          <cell r="J5676">
            <v>724</v>
          </cell>
          <cell r="K5676">
            <v>2616</v>
          </cell>
        </row>
        <row r="5677">
          <cell r="F5677">
            <v>912.53</v>
          </cell>
          <cell r="G5677">
            <v>0</v>
          </cell>
          <cell r="H5677">
            <v>912.53</v>
          </cell>
          <cell r="I5677">
            <v>0</v>
          </cell>
          <cell r="J5677">
            <v>912.53</v>
          </cell>
          <cell r="K5677">
            <v>990</v>
          </cell>
        </row>
        <row r="5678">
          <cell r="F5678">
            <v>344.8</v>
          </cell>
          <cell r="G5678">
            <v>0</v>
          </cell>
          <cell r="H5678">
            <v>344.8</v>
          </cell>
          <cell r="I5678">
            <v>0</v>
          </cell>
          <cell r="J5678">
            <v>344.8</v>
          </cell>
          <cell r="K5678">
            <v>185</v>
          </cell>
        </row>
        <row r="5679">
          <cell r="F5679">
            <v>2036.5</v>
          </cell>
          <cell r="G5679">
            <v>0</v>
          </cell>
          <cell r="H5679">
            <v>2036.5</v>
          </cell>
          <cell r="I5679">
            <v>0</v>
          </cell>
          <cell r="J5679">
            <v>2036.5</v>
          </cell>
          <cell r="K5679">
            <v>428</v>
          </cell>
        </row>
        <row r="5680">
          <cell r="F5680">
            <v>243</v>
          </cell>
          <cell r="G5680">
            <v>0</v>
          </cell>
          <cell r="H5680">
            <v>243</v>
          </cell>
          <cell r="I5680">
            <v>0</v>
          </cell>
          <cell r="J5680">
            <v>243</v>
          </cell>
          <cell r="K5680">
            <v>0</v>
          </cell>
        </row>
        <row r="5681">
          <cell r="F5681">
            <v>2952.37</v>
          </cell>
          <cell r="G5681">
            <v>0</v>
          </cell>
          <cell r="H5681">
            <v>2952.37</v>
          </cell>
          <cell r="I5681">
            <v>0</v>
          </cell>
          <cell r="J5681">
            <v>2952.37</v>
          </cell>
          <cell r="K5681">
            <v>4425</v>
          </cell>
        </row>
        <row r="5682">
          <cell r="F5682">
            <v>45354.17</v>
          </cell>
          <cell r="G5682">
            <v>0</v>
          </cell>
          <cell r="H5682">
            <v>45354.17</v>
          </cell>
          <cell r="I5682">
            <v>0</v>
          </cell>
          <cell r="J5682">
            <v>45354.17</v>
          </cell>
          <cell r="K5682">
            <v>36772</v>
          </cell>
        </row>
        <row r="5683">
          <cell r="F5683">
            <v>81467.5</v>
          </cell>
          <cell r="G5683">
            <v>0</v>
          </cell>
          <cell r="H5683">
            <v>81467.5</v>
          </cell>
          <cell r="I5683">
            <v>0</v>
          </cell>
          <cell r="J5683">
            <v>81467.5</v>
          </cell>
          <cell r="K5683">
            <v>12375</v>
          </cell>
        </row>
        <row r="5684">
          <cell r="F5684">
            <v>4389.46</v>
          </cell>
          <cell r="G5684">
            <v>0</v>
          </cell>
          <cell r="H5684">
            <v>4389.46</v>
          </cell>
          <cell r="I5684">
            <v>0</v>
          </cell>
          <cell r="J5684">
            <v>4389.46</v>
          </cell>
          <cell r="K5684">
            <v>4520</v>
          </cell>
        </row>
        <row r="5685">
          <cell r="F5685">
            <v>105115.32</v>
          </cell>
          <cell r="G5685">
            <v>0</v>
          </cell>
          <cell r="H5685">
            <v>105115.32</v>
          </cell>
          <cell r="I5685">
            <v>0</v>
          </cell>
          <cell r="J5685">
            <v>105115.32</v>
          </cell>
          <cell r="K5685">
            <v>0</v>
          </cell>
        </row>
        <row r="5686">
          <cell r="F5686">
            <v>26.98</v>
          </cell>
          <cell r="G5686">
            <v>0</v>
          </cell>
          <cell r="H5686">
            <v>26.98</v>
          </cell>
          <cell r="I5686">
            <v>0</v>
          </cell>
          <cell r="J5686">
            <v>26.98</v>
          </cell>
          <cell r="K5686">
            <v>0</v>
          </cell>
        </row>
        <row r="5687">
          <cell r="F5687">
            <v>9086.09</v>
          </cell>
          <cell r="G5687">
            <v>0</v>
          </cell>
          <cell r="H5687">
            <v>9086.09</v>
          </cell>
          <cell r="I5687">
            <v>0</v>
          </cell>
          <cell r="J5687">
            <v>9086.09</v>
          </cell>
          <cell r="K5687">
            <v>2324</v>
          </cell>
        </row>
        <row r="5688">
          <cell r="F5688">
            <v>46903.199999999997</v>
          </cell>
          <cell r="G5688">
            <v>0</v>
          </cell>
          <cell r="H5688">
            <v>46903.199999999997</v>
          </cell>
          <cell r="I5688">
            <v>0</v>
          </cell>
          <cell r="J5688">
            <v>46903.199999999997</v>
          </cell>
          <cell r="K5688">
            <v>7621</v>
          </cell>
        </row>
        <row r="5689">
          <cell r="F5689">
            <v>276678.89</v>
          </cell>
          <cell r="G5689">
            <v>0</v>
          </cell>
          <cell r="H5689">
            <v>276678.89</v>
          </cell>
          <cell r="I5689">
            <v>0</v>
          </cell>
          <cell r="J5689">
            <v>276678.89</v>
          </cell>
          <cell r="K5689">
            <v>-3</v>
          </cell>
        </row>
        <row r="5690">
          <cell r="F5690">
            <v>12452.15</v>
          </cell>
          <cell r="G5690">
            <v>0</v>
          </cell>
          <cell r="H5690">
            <v>12452.15</v>
          </cell>
          <cell r="I5690">
            <v>0</v>
          </cell>
          <cell r="J5690">
            <v>12452.15</v>
          </cell>
          <cell r="K5690">
            <v>33095</v>
          </cell>
        </row>
        <row r="5691">
          <cell r="F5691">
            <v>1080</v>
          </cell>
          <cell r="G5691">
            <v>0</v>
          </cell>
          <cell r="H5691">
            <v>1080</v>
          </cell>
          <cell r="I5691">
            <v>0</v>
          </cell>
          <cell r="J5691">
            <v>1080</v>
          </cell>
          <cell r="K5691">
            <v>460</v>
          </cell>
        </row>
        <row r="5692">
          <cell r="F5692">
            <v>433554.07</v>
          </cell>
          <cell r="G5692">
            <v>0</v>
          </cell>
          <cell r="H5692">
            <v>433554.07</v>
          </cell>
          <cell r="I5692">
            <v>0</v>
          </cell>
          <cell r="J5692">
            <v>433554.07</v>
          </cell>
          <cell r="K5692">
            <v>31691</v>
          </cell>
        </row>
        <row r="5693">
          <cell r="F5693">
            <v>6672.04</v>
          </cell>
          <cell r="G5693">
            <v>0</v>
          </cell>
          <cell r="H5693">
            <v>6672.04</v>
          </cell>
          <cell r="I5693">
            <v>0</v>
          </cell>
          <cell r="J5693">
            <v>6672.04</v>
          </cell>
          <cell r="K5693">
            <v>21272</v>
          </cell>
        </row>
        <row r="5694">
          <cell r="F5694">
            <v>106398.67</v>
          </cell>
          <cell r="G5694">
            <v>0</v>
          </cell>
          <cell r="H5694">
            <v>106398.67</v>
          </cell>
          <cell r="I5694">
            <v>0</v>
          </cell>
          <cell r="J5694">
            <v>106398.67</v>
          </cell>
          <cell r="K5694">
            <v>59452</v>
          </cell>
        </row>
        <row r="5695">
          <cell r="F5695">
            <v>45167.71</v>
          </cell>
          <cell r="G5695">
            <v>0</v>
          </cell>
          <cell r="H5695">
            <v>45167.71</v>
          </cell>
          <cell r="I5695">
            <v>0</v>
          </cell>
          <cell r="J5695">
            <v>45167.71</v>
          </cell>
          <cell r="K5695">
            <v>20178</v>
          </cell>
        </row>
        <row r="5696">
          <cell r="F5696">
            <v>2734.48</v>
          </cell>
          <cell r="G5696">
            <v>0</v>
          </cell>
          <cell r="H5696">
            <v>2734.48</v>
          </cell>
          <cell r="I5696">
            <v>0</v>
          </cell>
          <cell r="J5696">
            <v>2734.48</v>
          </cell>
          <cell r="K5696">
            <v>0</v>
          </cell>
        </row>
        <row r="5697">
          <cell r="F5697">
            <v>0</v>
          </cell>
          <cell r="G5697">
            <v>0</v>
          </cell>
          <cell r="H5697">
            <v>0</v>
          </cell>
          <cell r="I5697">
            <v>0</v>
          </cell>
          <cell r="J5697">
            <v>0</v>
          </cell>
          <cell r="K5697">
            <v>-2174</v>
          </cell>
        </row>
        <row r="5698">
          <cell r="F5698">
            <v>2524.61</v>
          </cell>
          <cell r="G5698">
            <v>0</v>
          </cell>
          <cell r="H5698">
            <v>2524.61</v>
          </cell>
          <cell r="I5698">
            <v>0</v>
          </cell>
          <cell r="J5698">
            <v>2524.61</v>
          </cell>
          <cell r="K5698">
            <v>812</v>
          </cell>
        </row>
        <row r="5699">
          <cell r="F5699">
            <v>1246.96</v>
          </cell>
          <cell r="G5699">
            <v>0</v>
          </cell>
          <cell r="H5699">
            <v>1246.96</v>
          </cell>
          <cell r="I5699">
            <v>0</v>
          </cell>
          <cell r="J5699">
            <v>1246.96</v>
          </cell>
          <cell r="K5699">
            <v>5433</v>
          </cell>
        </row>
        <row r="5700">
          <cell r="F5700">
            <v>1533.86</v>
          </cell>
          <cell r="G5700">
            <v>0</v>
          </cell>
          <cell r="H5700">
            <v>1533.86</v>
          </cell>
          <cell r="I5700">
            <v>0</v>
          </cell>
          <cell r="J5700">
            <v>1533.86</v>
          </cell>
          <cell r="K5700">
            <v>0</v>
          </cell>
        </row>
        <row r="5701">
          <cell r="F5701">
            <v>0</v>
          </cell>
          <cell r="G5701">
            <v>0</v>
          </cell>
          <cell r="H5701">
            <v>0</v>
          </cell>
          <cell r="I5701">
            <v>0</v>
          </cell>
          <cell r="J5701">
            <v>0</v>
          </cell>
          <cell r="K5701">
            <v>2890</v>
          </cell>
        </row>
        <row r="5702">
          <cell r="F5702">
            <v>6410.63</v>
          </cell>
          <cell r="G5702">
            <v>0</v>
          </cell>
          <cell r="H5702">
            <v>6410.63</v>
          </cell>
          <cell r="I5702">
            <v>0</v>
          </cell>
          <cell r="J5702">
            <v>6410.63</v>
          </cell>
          <cell r="K5702">
            <v>0</v>
          </cell>
        </row>
        <row r="5703">
          <cell r="F5703">
            <v>1168.51</v>
          </cell>
          <cell r="G5703">
            <v>0</v>
          </cell>
          <cell r="H5703">
            <v>1168.51</v>
          </cell>
          <cell r="I5703">
            <v>0</v>
          </cell>
          <cell r="J5703">
            <v>1168.51</v>
          </cell>
          <cell r="K5703">
            <v>0</v>
          </cell>
        </row>
        <row r="5704">
          <cell r="F5704">
            <v>0</v>
          </cell>
          <cell r="G5704">
            <v>0</v>
          </cell>
          <cell r="H5704">
            <v>0</v>
          </cell>
          <cell r="I5704">
            <v>0</v>
          </cell>
          <cell r="J5704">
            <v>0</v>
          </cell>
          <cell r="K5704">
            <v>213646</v>
          </cell>
        </row>
        <row r="5705">
          <cell r="F5705">
            <v>0</v>
          </cell>
          <cell r="G5705">
            <v>0</v>
          </cell>
          <cell r="H5705">
            <v>0</v>
          </cell>
          <cell r="I5705">
            <v>0</v>
          </cell>
          <cell r="J5705">
            <v>0</v>
          </cell>
          <cell r="K5705">
            <v>14071</v>
          </cell>
        </row>
        <row r="5706">
          <cell r="F5706">
            <v>0</v>
          </cell>
          <cell r="G5706">
            <v>0</v>
          </cell>
          <cell r="H5706">
            <v>0</v>
          </cell>
          <cell r="I5706">
            <v>0</v>
          </cell>
          <cell r="J5706">
            <v>0</v>
          </cell>
          <cell r="K5706">
            <v>8577</v>
          </cell>
        </row>
        <row r="5707">
          <cell r="F5707">
            <v>0</v>
          </cell>
          <cell r="G5707">
            <v>0</v>
          </cell>
          <cell r="H5707">
            <v>0</v>
          </cell>
          <cell r="I5707">
            <v>0</v>
          </cell>
          <cell r="J5707">
            <v>0</v>
          </cell>
          <cell r="K5707">
            <v>9379</v>
          </cell>
        </row>
        <row r="5708">
          <cell r="F5708">
            <v>0</v>
          </cell>
          <cell r="G5708">
            <v>0</v>
          </cell>
          <cell r="H5708">
            <v>0</v>
          </cell>
          <cell r="I5708">
            <v>0</v>
          </cell>
          <cell r="J5708">
            <v>0</v>
          </cell>
          <cell r="K5708">
            <v>24958</v>
          </cell>
        </row>
        <row r="5709">
          <cell r="F5709">
            <v>0</v>
          </cell>
          <cell r="G5709">
            <v>0</v>
          </cell>
          <cell r="H5709">
            <v>0</v>
          </cell>
          <cell r="I5709">
            <v>0</v>
          </cell>
          <cell r="J5709">
            <v>0</v>
          </cell>
          <cell r="K5709">
            <v>14533</v>
          </cell>
        </row>
        <row r="5710">
          <cell r="F5710">
            <v>0</v>
          </cell>
          <cell r="G5710">
            <v>0</v>
          </cell>
          <cell r="H5710">
            <v>0</v>
          </cell>
          <cell r="I5710">
            <v>0</v>
          </cell>
          <cell r="J5710">
            <v>0</v>
          </cell>
          <cell r="K5710">
            <v>17787</v>
          </cell>
        </row>
        <row r="5711">
          <cell r="F5711">
            <v>0</v>
          </cell>
          <cell r="G5711">
            <v>0</v>
          </cell>
          <cell r="H5711">
            <v>0</v>
          </cell>
          <cell r="I5711">
            <v>0</v>
          </cell>
          <cell r="J5711">
            <v>0</v>
          </cell>
          <cell r="K5711">
            <v>2114</v>
          </cell>
        </row>
        <row r="5712">
          <cell r="F5712">
            <v>0</v>
          </cell>
          <cell r="G5712">
            <v>0</v>
          </cell>
          <cell r="H5712">
            <v>0</v>
          </cell>
          <cell r="I5712">
            <v>0</v>
          </cell>
          <cell r="J5712">
            <v>0</v>
          </cell>
          <cell r="K5712">
            <v>78342</v>
          </cell>
        </row>
        <row r="5713">
          <cell r="F5713">
            <v>0</v>
          </cell>
          <cell r="G5713">
            <v>0</v>
          </cell>
          <cell r="H5713">
            <v>0</v>
          </cell>
          <cell r="I5713">
            <v>0</v>
          </cell>
          <cell r="J5713">
            <v>0</v>
          </cell>
          <cell r="K5713">
            <v>16283</v>
          </cell>
        </row>
        <row r="5714">
          <cell r="F5714">
            <v>0</v>
          </cell>
          <cell r="G5714">
            <v>0</v>
          </cell>
          <cell r="H5714">
            <v>0</v>
          </cell>
          <cell r="I5714">
            <v>0</v>
          </cell>
          <cell r="J5714">
            <v>0</v>
          </cell>
          <cell r="K5714">
            <v>8979</v>
          </cell>
        </row>
        <row r="5715">
          <cell r="F5715">
            <v>0</v>
          </cell>
          <cell r="G5715">
            <v>0</v>
          </cell>
          <cell r="H5715">
            <v>0</v>
          </cell>
          <cell r="I5715">
            <v>0</v>
          </cell>
          <cell r="J5715">
            <v>0</v>
          </cell>
          <cell r="K5715">
            <v>2013</v>
          </cell>
        </row>
        <row r="5716">
          <cell r="F5716">
            <v>0</v>
          </cell>
          <cell r="G5716">
            <v>0</v>
          </cell>
          <cell r="H5716">
            <v>0</v>
          </cell>
          <cell r="I5716">
            <v>0</v>
          </cell>
          <cell r="J5716">
            <v>0</v>
          </cell>
          <cell r="K5716">
            <v>53574</v>
          </cell>
        </row>
        <row r="5717">
          <cell r="F5717">
            <v>0</v>
          </cell>
          <cell r="G5717">
            <v>0</v>
          </cell>
          <cell r="H5717">
            <v>0</v>
          </cell>
          <cell r="I5717">
            <v>0</v>
          </cell>
          <cell r="J5717">
            <v>0</v>
          </cell>
          <cell r="K5717">
            <v>36232</v>
          </cell>
        </row>
        <row r="5718">
          <cell r="F5718">
            <v>0</v>
          </cell>
          <cell r="G5718">
            <v>0</v>
          </cell>
          <cell r="H5718">
            <v>0</v>
          </cell>
          <cell r="I5718">
            <v>0</v>
          </cell>
          <cell r="J5718">
            <v>0</v>
          </cell>
          <cell r="K5718">
            <v>27166</v>
          </cell>
        </row>
        <row r="5719">
          <cell r="F5719">
            <v>0</v>
          </cell>
          <cell r="G5719">
            <v>0</v>
          </cell>
          <cell r="H5719">
            <v>0</v>
          </cell>
          <cell r="I5719">
            <v>0</v>
          </cell>
          <cell r="J5719">
            <v>0</v>
          </cell>
          <cell r="K5719">
            <v>369</v>
          </cell>
        </row>
        <row r="5720">
          <cell r="F5720">
            <v>0</v>
          </cell>
          <cell r="G5720">
            <v>0</v>
          </cell>
          <cell r="H5720">
            <v>0</v>
          </cell>
          <cell r="I5720">
            <v>0</v>
          </cell>
          <cell r="J5720">
            <v>0</v>
          </cell>
          <cell r="K5720">
            <v>41324</v>
          </cell>
        </row>
        <row r="5721">
          <cell r="F5721">
            <v>0</v>
          </cell>
          <cell r="G5721">
            <v>0</v>
          </cell>
          <cell r="H5721">
            <v>0</v>
          </cell>
          <cell r="I5721">
            <v>0</v>
          </cell>
          <cell r="J5721">
            <v>0</v>
          </cell>
          <cell r="K5721">
            <v>4084</v>
          </cell>
        </row>
        <row r="5722">
          <cell r="F5722">
            <v>0</v>
          </cell>
          <cell r="G5722">
            <v>0</v>
          </cell>
          <cell r="H5722">
            <v>0</v>
          </cell>
          <cell r="I5722">
            <v>0</v>
          </cell>
          <cell r="J5722">
            <v>0</v>
          </cell>
          <cell r="K5722">
            <v>494</v>
          </cell>
        </row>
        <row r="5723">
          <cell r="F5723">
            <v>0</v>
          </cell>
          <cell r="G5723">
            <v>0</v>
          </cell>
          <cell r="H5723">
            <v>0</v>
          </cell>
          <cell r="I5723">
            <v>0</v>
          </cell>
          <cell r="J5723">
            <v>0</v>
          </cell>
          <cell r="K5723">
            <v>720</v>
          </cell>
        </row>
        <row r="5724">
          <cell r="F5724">
            <v>0</v>
          </cell>
          <cell r="G5724">
            <v>0</v>
          </cell>
          <cell r="H5724">
            <v>0</v>
          </cell>
          <cell r="I5724">
            <v>0</v>
          </cell>
          <cell r="J5724">
            <v>0</v>
          </cell>
          <cell r="K5724">
            <v>2050</v>
          </cell>
        </row>
        <row r="5725">
          <cell r="F5725">
            <v>0</v>
          </cell>
          <cell r="G5725">
            <v>0</v>
          </cell>
          <cell r="H5725">
            <v>0</v>
          </cell>
          <cell r="I5725">
            <v>0</v>
          </cell>
          <cell r="J5725">
            <v>0</v>
          </cell>
          <cell r="K5725">
            <v>105597</v>
          </cell>
        </row>
        <row r="5726">
          <cell r="F5726">
            <v>0</v>
          </cell>
          <cell r="G5726">
            <v>0</v>
          </cell>
          <cell r="H5726">
            <v>0</v>
          </cell>
          <cell r="I5726">
            <v>0</v>
          </cell>
          <cell r="J5726">
            <v>0</v>
          </cell>
          <cell r="K5726">
            <v>36052</v>
          </cell>
        </row>
        <row r="5727">
          <cell r="F5727">
            <v>0</v>
          </cell>
          <cell r="G5727">
            <v>0</v>
          </cell>
          <cell r="H5727">
            <v>0</v>
          </cell>
          <cell r="I5727">
            <v>0</v>
          </cell>
          <cell r="J5727">
            <v>0</v>
          </cell>
          <cell r="K5727">
            <v>4589</v>
          </cell>
        </row>
        <row r="5728">
          <cell r="F5728">
            <v>0</v>
          </cell>
          <cell r="G5728">
            <v>0</v>
          </cell>
          <cell r="H5728">
            <v>0</v>
          </cell>
          <cell r="I5728">
            <v>0</v>
          </cell>
          <cell r="J5728">
            <v>0</v>
          </cell>
          <cell r="K5728">
            <v>5541</v>
          </cell>
        </row>
        <row r="5729">
          <cell r="F5729">
            <v>0</v>
          </cell>
          <cell r="G5729">
            <v>0</v>
          </cell>
          <cell r="H5729">
            <v>0</v>
          </cell>
          <cell r="I5729">
            <v>0</v>
          </cell>
          <cell r="J5729">
            <v>0</v>
          </cell>
          <cell r="K5729">
            <v>9945</v>
          </cell>
        </row>
        <row r="5730">
          <cell r="F5730">
            <v>0</v>
          </cell>
          <cell r="G5730">
            <v>0</v>
          </cell>
          <cell r="H5730">
            <v>0</v>
          </cell>
          <cell r="I5730">
            <v>0</v>
          </cell>
          <cell r="J5730">
            <v>0</v>
          </cell>
          <cell r="K5730">
            <v>51365</v>
          </cell>
        </row>
        <row r="5731">
          <cell r="F5731">
            <v>0</v>
          </cell>
          <cell r="G5731">
            <v>0</v>
          </cell>
          <cell r="H5731">
            <v>0</v>
          </cell>
          <cell r="I5731">
            <v>0</v>
          </cell>
          <cell r="J5731">
            <v>0</v>
          </cell>
          <cell r="K5731">
            <v>568</v>
          </cell>
        </row>
        <row r="5732">
          <cell r="F5732">
            <v>0</v>
          </cell>
          <cell r="G5732">
            <v>0</v>
          </cell>
          <cell r="H5732">
            <v>0</v>
          </cell>
          <cell r="I5732">
            <v>0</v>
          </cell>
          <cell r="J5732">
            <v>0</v>
          </cell>
          <cell r="K5732">
            <v>5190</v>
          </cell>
        </row>
        <row r="5733">
          <cell r="F5733">
            <v>0</v>
          </cell>
          <cell r="G5733">
            <v>0</v>
          </cell>
          <cell r="H5733">
            <v>0</v>
          </cell>
          <cell r="I5733">
            <v>0</v>
          </cell>
          <cell r="J5733">
            <v>0</v>
          </cell>
          <cell r="K5733">
            <v>7930</v>
          </cell>
        </row>
        <row r="5734">
          <cell r="F5734">
            <v>0</v>
          </cell>
          <cell r="G5734">
            <v>0</v>
          </cell>
          <cell r="H5734">
            <v>0</v>
          </cell>
          <cell r="I5734">
            <v>0</v>
          </cell>
          <cell r="J5734">
            <v>0</v>
          </cell>
          <cell r="K5734">
            <v>19499</v>
          </cell>
        </row>
        <row r="5735">
          <cell r="F5735">
            <v>0</v>
          </cell>
          <cell r="G5735">
            <v>0</v>
          </cell>
          <cell r="H5735">
            <v>0</v>
          </cell>
          <cell r="I5735">
            <v>0</v>
          </cell>
          <cell r="J5735">
            <v>0</v>
          </cell>
          <cell r="K5735">
            <v>103651</v>
          </cell>
        </row>
        <row r="5736">
          <cell r="F5736">
            <v>0</v>
          </cell>
          <cell r="G5736">
            <v>0</v>
          </cell>
          <cell r="H5736">
            <v>0</v>
          </cell>
          <cell r="I5736">
            <v>0</v>
          </cell>
          <cell r="J5736">
            <v>0</v>
          </cell>
          <cell r="K5736">
            <v>350</v>
          </cell>
        </row>
        <row r="5737">
          <cell r="F5737">
            <v>0</v>
          </cell>
          <cell r="G5737">
            <v>0</v>
          </cell>
          <cell r="H5737">
            <v>0</v>
          </cell>
          <cell r="I5737">
            <v>0</v>
          </cell>
          <cell r="J5737">
            <v>0</v>
          </cell>
          <cell r="K5737">
            <v>19567</v>
          </cell>
        </row>
        <row r="5738">
          <cell r="F5738">
            <v>0</v>
          </cell>
          <cell r="G5738">
            <v>0</v>
          </cell>
          <cell r="H5738">
            <v>0</v>
          </cell>
          <cell r="I5738">
            <v>0</v>
          </cell>
          <cell r="J5738">
            <v>0</v>
          </cell>
          <cell r="K5738">
            <v>1252</v>
          </cell>
        </row>
        <row r="5739">
          <cell r="F5739">
            <v>0</v>
          </cell>
          <cell r="G5739">
            <v>0</v>
          </cell>
          <cell r="H5739">
            <v>0</v>
          </cell>
          <cell r="I5739">
            <v>0</v>
          </cell>
          <cell r="J5739">
            <v>0</v>
          </cell>
          <cell r="K5739">
            <v>14097</v>
          </cell>
        </row>
        <row r="5740">
          <cell r="F5740">
            <v>0</v>
          </cell>
          <cell r="G5740">
            <v>0</v>
          </cell>
          <cell r="H5740">
            <v>0</v>
          </cell>
          <cell r="I5740">
            <v>0</v>
          </cell>
          <cell r="J5740">
            <v>0</v>
          </cell>
          <cell r="K5740">
            <v>797</v>
          </cell>
        </row>
        <row r="5741">
          <cell r="F5741">
            <v>0</v>
          </cell>
          <cell r="G5741">
            <v>0</v>
          </cell>
          <cell r="H5741">
            <v>0</v>
          </cell>
          <cell r="I5741">
            <v>0</v>
          </cell>
          <cell r="J5741">
            <v>0</v>
          </cell>
          <cell r="K5741">
            <v>42615</v>
          </cell>
        </row>
        <row r="5742">
          <cell r="F5742">
            <v>0</v>
          </cell>
          <cell r="G5742">
            <v>0</v>
          </cell>
          <cell r="H5742">
            <v>0</v>
          </cell>
          <cell r="I5742">
            <v>0</v>
          </cell>
          <cell r="J5742">
            <v>0</v>
          </cell>
          <cell r="K5742">
            <v>21644</v>
          </cell>
        </row>
        <row r="5743">
          <cell r="F5743">
            <v>0</v>
          </cell>
          <cell r="G5743">
            <v>0</v>
          </cell>
          <cell r="H5743">
            <v>0</v>
          </cell>
          <cell r="I5743">
            <v>0</v>
          </cell>
          <cell r="J5743">
            <v>0</v>
          </cell>
          <cell r="K5743">
            <v>182</v>
          </cell>
        </row>
        <row r="5744">
          <cell r="F5744">
            <v>0</v>
          </cell>
          <cell r="G5744">
            <v>0</v>
          </cell>
          <cell r="H5744">
            <v>0</v>
          </cell>
          <cell r="I5744">
            <v>0</v>
          </cell>
          <cell r="J5744">
            <v>0</v>
          </cell>
          <cell r="K5744">
            <v>7678</v>
          </cell>
        </row>
        <row r="5745">
          <cell r="F5745">
            <v>0</v>
          </cell>
          <cell r="G5745">
            <v>0</v>
          </cell>
          <cell r="H5745">
            <v>0</v>
          </cell>
          <cell r="I5745">
            <v>0</v>
          </cell>
          <cell r="J5745">
            <v>0</v>
          </cell>
          <cell r="K5745">
            <v>12477</v>
          </cell>
        </row>
        <row r="5746">
          <cell r="F5746">
            <v>0</v>
          </cell>
          <cell r="G5746">
            <v>0</v>
          </cell>
          <cell r="H5746">
            <v>0</v>
          </cell>
          <cell r="I5746">
            <v>0</v>
          </cell>
          <cell r="J5746">
            <v>0</v>
          </cell>
          <cell r="K5746">
            <v>2720</v>
          </cell>
        </row>
        <row r="5747">
          <cell r="F5747">
            <v>0</v>
          </cell>
          <cell r="G5747">
            <v>0</v>
          </cell>
          <cell r="H5747">
            <v>0</v>
          </cell>
          <cell r="I5747">
            <v>0</v>
          </cell>
          <cell r="J5747">
            <v>0</v>
          </cell>
          <cell r="K5747">
            <v>29569</v>
          </cell>
        </row>
        <row r="5748">
          <cell r="F5748">
            <v>0</v>
          </cell>
          <cell r="G5748">
            <v>0</v>
          </cell>
          <cell r="H5748">
            <v>0</v>
          </cell>
          <cell r="I5748">
            <v>0</v>
          </cell>
          <cell r="J5748">
            <v>0</v>
          </cell>
          <cell r="K5748">
            <v>1246</v>
          </cell>
        </row>
        <row r="5749">
          <cell r="F5749">
            <v>0</v>
          </cell>
          <cell r="G5749">
            <v>0</v>
          </cell>
          <cell r="H5749">
            <v>0</v>
          </cell>
          <cell r="I5749">
            <v>0</v>
          </cell>
          <cell r="J5749">
            <v>0</v>
          </cell>
          <cell r="K5749">
            <v>2400</v>
          </cell>
        </row>
        <row r="5750">
          <cell r="F5750">
            <v>0</v>
          </cell>
          <cell r="G5750">
            <v>0</v>
          </cell>
          <cell r="H5750">
            <v>0</v>
          </cell>
          <cell r="I5750">
            <v>0</v>
          </cell>
          <cell r="J5750">
            <v>0</v>
          </cell>
          <cell r="K5750">
            <v>2142</v>
          </cell>
        </row>
        <row r="5751">
          <cell r="F5751">
            <v>0</v>
          </cell>
          <cell r="G5751">
            <v>0</v>
          </cell>
          <cell r="H5751">
            <v>0</v>
          </cell>
          <cell r="I5751">
            <v>0</v>
          </cell>
          <cell r="J5751">
            <v>0</v>
          </cell>
          <cell r="K5751">
            <v>27347</v>
          </cell>
        </row>
        <row r="5752">
          <cell r="F5752">
            <v>0</v>
          </cell>
          <cell r="G5752">
            <v>0</v>
          </cell>
          <cell r="H5752">
            <v>0</v>
          </cell>
          <cell r="I5752">
            <v>0</v>
          </cell>
          <cell r="J5752">
            <v>0</v>
          </cell>
          <cell r="K5752">
            <v>4443</v>
          </cell>
        </row>
        <row r="5753">
          <cell r="F5753">
            <v>0</v>
          </cell>
          <cell r="G5753">
            <v>0</v>
          </cell>
          <cell r="H5753">
            <v>0</v>
          </cell>
          <cell r="I5753">
            <v>0</v>
          </cell>
          <cell r="J5753">
            <v>0</v>
          </cell>
          <cell r="K5753">
            <v>30811</v>
          </cell>
        </row>
        <row r="5754">
          <cell r="F5754">
            <v>0</v>
          </cell>
          <cell r="G5754">
            <v>0</v>
          </cell>
          <cell r="H5754">
            <v>0</v>
          </cell>
          <cell r="I5754">
            <v>0</v>
          </cell>
          <cell r="J5754">
            <v>0</v>
          </cell>
          <cell r="K5754">
            <v>1</v>
          </cell>
        </row>
        <row r="5755">
          <cell r="F5755">
            <v>0</v>
          </cell>
          <cell r="G5755">
            <v>0</v>
          </cell>
          <cell r="H5755">
            <v>0</v>
          </cell>
          <cell r="I5755">
            <v>0</v>
          </cell>
          <cell r="J5755">
            <v>0</v>
          </cell>
          <cell r="K5755">
            <v>3470</v>
          </cell>
        </row>
        <row r="5756">
          <cell r="F5756">
            <v>0</v>
          </cell>
          <cell r="G5756">
            <v>0</v>
          </cell>
          <cell r="H5756">
            <v>0</v>
          </cell>
          <cell r="I5756">
            <v>0</v>
          </cell>
          <cell r="J5756">
            <v>0</v>
          </cell>
          <cell r="K5756">
            <v>5883</v>
          </cell>
        </row>
        <row r="5757">
          <cell r="F5757">
            <v>0</v>
          </cell>
          <cell r="G5757">
            <v>0</v>
          </cell>
          <cell r="H5757">
            <v>0</v>
          </cell>
          <cell r="I5757">
            <v>0</v>
          </cell>
          <cell r="J5757">
            <v>0</v>
          </cell>
          <cell r="K5757">
            <v>2252</v>
          </cell>
        </row>
        <row r="5758">
          <cell r="F5758">
            <v>0</v>
          </cell>
          <cell r="G5758">
            <v>0</v>
          </cell>
          <cell r="H5758">
            <v>0</v>
          </cell>
          <cell r="I5758">
            <v>0</v>
          </cell>
          <cell r="J5758">
            <v>0</v>
          </cell>
          <cell r="K5758">
            <v>427</v>
          </cell>
        </row>
        <row r="5759">
          <cell r="F5759">
            <v>0</v>
          </cell>
          <cell r="G5759">
            <v>0</v>
          </cell>
          <cell r="H5759">
            <v>0</v>
          </cell>
          <cell r="I5759">
            <v>0</v>
          </cell>
          <cell r="J5759">
            <v>0</v>
          </cell>
          <cell r="K5759">
            <v>1957</v>
          </cell>
        </row>
        <row r="5760">
          <cell r="F5760">
            <v>0</v>
          </cell>
          <cell r="G5760">
            <v>0</v>
          </cell>
          <cell r="H5760">
            <v>0</v>
          </cell>
          <cell r="I5760">
            <v>0</v>
          </cell>
          <cell r="J5760">
            <v>0</v>
          </cell>
          <cell r="K5760">
            <v>7164</v>
          </cell>
        </row>
        <row r="5761">
          <cell r="F5761">
            <v>0</v>
          </cell>
          <cell r="G5761">
            <v>0</v>
          </cell>
          <cell r="H5761">
            <v>0</v>
          </cell>
          <cell r="I5761">
            <v>0</v>
          </cell>
          <cell r="J5761">
            <v>0</v>
          </cell>
          <cell r="K5761">
            <v>10600</v>
          </cell>
        </row>
        <row r="5762">
          <cell r="F5762">
            <v>0</v>
          </cell>
          <cell r="G5762">
            <v>0</v>
          </cell>
          <cell r="H5762">
            <v>0</v>
          </cell>
          <cell r="I5762">
            <v>0</v>
          </cell>
          <cell r="J5762">
            <v>0</v>
          </cell>
          <cell r="K5762">
            <v>25379</v>
          </cell>
        </row>
        <row r="5763">
          <cell r="F5763">
            <v>0</v>
          </cell>
          <cell r="G5763">
            <v>0</v>
          </cell>
          <cell r="H5763">
            <v>0</v>
          </cell>
          <cell r="I5763">
            <v>0</v>
          </cell>
          <cell r="J5763">
            <v>0</v>
          </cell>
          <cell r="K5763">
            <v>38</v>
          </cell>
        </row>
        <row r="5764">
          <cell r="F5764">
            <v>0</v>
          </cell>
          <cell r="G5764">
            <v>0</v>
          </cell>
          <cell r="H5764">
            <v>0</v>
          </cell>
          <cell r="I5764">
            <v>0</v>
          </cell>
          <cell r="J5764">
            <v>0</v>
          </cell>
          <cell r="K5764">
            <v>129</v>
          </cell>
        </row>
        <row r="5765">
          <cell r="F5765">
            <v>0</v>
          </cell>
          <cell r="G5765">
            <v>0</v>
          </cell>
          <cell r="H5765">
            <v>0</v>
          </cell>
          <cell r="I5765">
            <v>0</v>
          </cell>
          <cell r="J5765">
            <v>0</v>
          </cell>
          <cell r="K5765">
            <v>7773</v>
          </cell>
        </row>
        <row r="5766">
          <cell r="F5766">
            <v>0</v>
          </cell>
          <cell r="G5766">
            <v>0</v>
          </cell>
          <cell r="H5766">
            <v>0</v>
          </cell>
          <cell r="I5766">
            <v>0</v>
          </cell>
          <cell r="J5766">
            <v>0</v>
          </cell>
          <cell r="K5766">
            <v>4318</v>
          </cell>
        </row>
        <row r="5767">
          <cell r="F5767">
            <v>0</v>
          </cell>
          <cell r="G5767">
            <v>0</v>
          </cell>
          <cell r="H5767">
            <v>0</v>
          </cell>
          <cell r="I5767">
            <v>0</v>
          </cell>
          <cell r="J5767">
            <v>0</v>
          </cell>
          <cell r="K5767">
            <v>2913</v>
          </cell>
        </row>
        <row r="5768">
          <cell r="F5768">
            <v>0</v>
          </cell>
          <cell r="G5768">
            <v>0</v>
          </cell>
          <cell r="H5768">
            <v>0</v>
          </cell>
          <cell r="I5768">
            <v>0</v>
          </cell>
          <cell r="J5768">
            <v>0</v>
          </cell>
          <cell r="K5768">
            <v>1259</v>
          </cell>
        </row>
        <row r="5769">
          <cell r="F5769">
            <v>0</v>
          </cell>
          <cell r="G5769">
            <v>0</v>
          </cell>
          <cell r="H5769">
            <v>0</v>
          </cell>
          <cell r="I5769">
            <v>0</v>
          </cell>
          <cell r="J5769">
            <v>0</v>
          </cell>
          <cell r="K5769">
            <v>1817</v>
          </cell>
        </row>
        <row r="5770">
          <cell r="F5770">
            <v>0</v>
          </cell>
          <cell r="G5770">
            <v>0</v>
          </cell>
          <cell r="H5770">
            <v>0</v>
          </cell>
          <cell r="I5770">
            <v>0</v>
          </cell>
          <cell r="J5770">
            <v>0</v>
          </cell>
          <cell r="K5770">
            <v>18706</v>
          </cell>
        </row>
        <row r="5771">
          <cell r="F5771">
            <v>0</v>
          </cell>
          <cell r="G5771">
            <v>0</v>
          </cell>
          <cell r="H5771">
            <v>0</v>
          </cell>
          <cell r="I5771">
            <v>0</v>
          </cell>
          <cell r="J5771">
            <v>0</v>
          </cell>
          <cell r="K5771">
            <v>334</v>
          </cell>
        </row>
        <row r="5772">
          <cell r="F5772">
            <v>0</v>
          </cell>
          <cell r="G5772">
            <v>0</v>
          </cell>
          <cell r="H5772">
            <v>0</v>
          </cell>
          <cell r="I5772">
            <v>0</v>
          </cell>
          <cell r="J5772">
            <v>0</v>
          </cell>
          <cell r="K5772">
            <v>32352</v>
          </cell>
        </row>
        <row r="5773">
          <cell r="F5773">
            <v>0</v>
          </cell>
          <cell r="G5773">
            <v>0</v>
          </cell>
          <cell r="H5773">
            <v>0</v>
          </cell>
          <cell r="I5773">
            <v>0</v>
          </cell>
          <cell r="J5773">
            <v>0</v>
          </cell>
          <cell r="K5773">
            <v>2277</v>
          </cell>
        </row>
        <row r="5774">
          <cell r="F5774">
            <v>0</v>
          </cell>
          <cell r="G5774">
            <v>0</v>
          </cell>
          <cell r="H5774">
            <v>0</v>
          </cell>
          <cell r="I5774">
            <v>0</v>
          </cell>
          <cell r="J5774">
            <v>0</v>
          </cell>
          <cell r="K5774">
            <v>9000</v>
          </cell>
        </row>
        <row r="5775">
          <cell r="F5775">
            <v>0</v>
          </cell>
          <cell r="G5775">
            <v>0</v>
          </cell>
          <cell r="H5775">
            <v>0</v>
          </cell>
          <cell r="I5775">
            <v>0</v>
          </cell>
          <cell r="J5775">
            <v>0</v>
          </cell>
          <cell r="K5775">
            <v>1525</v>
          </cell>
        </row>
        <row r="5776">
          <cell r="F5776">
            <v>0</v>
          </cell>
          <cell r="G5776">
            <v>0</v>
          </cell>
          <cell r="H5776">
            <v>0</v>
          </cell>
          <cell r="I5776">
            <v>0</v>
          </cell>
          <cell r="J5776">
            <v>0</v>
          </cell>
          <cell r="K5776">
            <v>14373</v>
          </cell>
        </row>
        <row r="5777">
          <cell r="F5777">
            <v>0</v>
          </cell>
          <cell r="G5777">
            <v>0</v>
          </cell>
          <cell r="H5777">
            <v>0</v>
          </cell>
          <cell r="I5777">
            <v>0</v>
          </cell>
          <cell r="J5777">
            <v>0</v>
          </cell>
          <cell r="K5777">
            <v>8787</v>
          </cell>
        </row>
        <row r="5778">
          <cell r="F5778">
            <v>0</v>
          </cell>
          <cell r="G5778">
            <v>0</v>
          </cell>
          <cell r="H5778">
            <v>0</v>
          </cell>
          <cell r="I5778">
            <v>0</v>
          </cell>
          <cell r="J5778">
            <v>0</v>
          </cell>
          <cell r="K5778">
            <v>64763</v>
          </cell>
        </row>
        <row r="5779">
          <cell r="F5779">
            <v>0</v>
          </cell>
          <cell r="G5779">
            <v>0</v>
          </cell>
          <cell r="H5779">
            <v>0</v>
          </cell>
          <cell r="I5779">
            <v>0</v>
          </cell>
          <cell r="J5779">
            <v>0</v>
          </cell>
          <cell r="K5779">
            <v>11838</v>
          </cell>
        </row>
        <row r="5780">
          <cell r="F5780">
            <v>0</v>
          </cell>
          <cell r="G5780">
            <v>0</v>
          </cell>
          <cell r="H5780">
            <v>0</v>
          </cell>
          <cell r="I5780">
            <v>0</v>
          </cell>
          <cell r="J5780">
            <v>0</v>
          </cell>
          <cell r="K5780">
            <v>29249</v>
          </cell>
        </row>
        <row r="5781">
          <cell r="F5781">
            <v>0</v>
          </cell>
          <cell r="G5781">
            <v>0</v>
          </cell>
          <cell r="H5781">
            <v>0</v>
          </cell>
          <cell r="I5781">
            <v>0</v>
          </cell>
          <cell r="J5781">
            <v>0</v>
          </cell>
          <cell r="K5781">
            <v>5997</v>
          </cell>
        </row>
        <row r="5782">
          <cell r="F5782">
            <v>0</v>
          </cell>
          <cell r="G5782">
            <v>0</v>
          </cell>
          <cell r="H5782">
            <v>0</v>
          </cell>
          <cell r="I5782">
            <v>0</v>
          </cell>
          <cell r="J5782">
            <v>0</v>
          </cell>
          <cell r="K5782">
            <v>16554</v>
          </cell>
        </row>
        <row r="5783">
          <cell r="F5783">
            <v>0</v>
          </cell>
          <cell r="G5783">
            <v>0</v>
          </cell>
          <cell r="H5783">
            <v>0</v>
          </cell>
          <cell r="I5783">
            <v>0</v>
          </cell>
          <cell r="J5783">
            <v>0</v>
          </cell>
          <cell r="K5783">
            <v>7390</v>
          </cell>
        </row>
        <row r="5784">
          <cell r="F5784">
            <v>0</v>
          </cell>
          <cell r="G5784">
            <v>0</v>
          </cell>
          <cell r="H5784">
            <v>0</v>
          </cell>
          <cell r="I5784">
            <v>0</v>
          </cell>
          <cell r="J5784">
            <v>0</v>
          </cell>
          <cell r="K5784">
            <v>7197</v>
          </cell>
        </row>
        <row r="5785">
          <cell r="F5785">
            <v>0</v>
          </cell>
          <cell r="G5785">
            <v>0</v>
          </cell>
          <cell r="H5785">
            <v>0</v>
          </cell>
          <cell r="I5785">
            <v>0</v>
          </cell>
          <cell r="J5785">
            <v>0</v>
          </cell>
          <cell r="K5785">
            <v>982</v>
          </cell>
        </row>
        <row r="5786">
          <cell r="F5786">
            <v>0</v>
          </cell>
          <cell r="G5786">
            <v>0</v>
          </cell>
          <cell r="H5786">
            <v>0</v>
          </cell>
          <cell r="I5786">
            <v>0</v>
          </cell>
          <cell r="J5786">
            <v>0</v>
          </cell>
          <cell r="K5786">
            <v>2720</v>
          </cell>
        </row>
        <row r="5787">
          <cell r="F5787">
            <v>0</v>
          </cell>
          <cell r="G5787">
            <v>0</v>
          </cell>
          <cell r="H5787">
            <v>0</v>
          </cell>
          <cell r="I5787">
            <v>0</v>
          </cell>
          <cell r="J5787">
            <v>0</v>
          </cell>
          <cell r="K5787">
            <v>92</v>
          </cell>
        </row>
        <row r="5788">
          <cell r="F5788">
            <v>0</v>
          </cell>
          <cell r="G5788">
            <v>0</v>
          </cell>
          <cell r="H5788">
            <v>0</v>
          </cell>
          <cell r="I5788">
            <v>0</v>
          </cell>
          <cell r="J5788">
            <v>0</v>
          </cell>
          <cell r="K5788">
            <v>12572</v>
          </cell>
        </row>
        <row r="5789">
          <cell r="F5789">
            <v>0</v>
          </cell>
          <cell r="G5789">
            <v>0</v>
          </cell>
          <cell r="H5789">
            <v>0</v>
          </cell>
          <cell r="I5789">
            <v>0</v>
          </cell>
          <cell r="J5789">
            <v>0</v>
          </cell>
          <cell r="K5789">
            <v>118115</v>
          </cell>
        </row>
        <row r="5790">
          <cell r="F5790">
            <v>3079401.72</v>
          </cell>
          <cell r="G5790">
            <v>0</v>
          </cell>
          <cell r="H5790">
            <v>3079401.72</v>
          </cell>
          <cell r="I5790">
            <v>0</v>
          </cell>
          <cell r="J5790">
            <v>3079401.72</v>
          </cell>
          <cell r="K5790">
            <v>2475408</v>
          </cell>
        </row>
        <row r="5791">
          <cell r="F5791">
            <v>5600</v>
          </cell>
          <cell r="G5791">
            <v>0</v>
          </cell>
          <cell r="H5791">
            <v>5600</v>
          </cell>
          <cell r="I5791">
            <v>0</v>
          </cell>
          <cell r="J5791">
            <v>5600</v>
          </cell>
          <cell r="K5791">
            <v>0</v>
          </cell>
        </row>
        <row r="5792">
          <cell r="F5792">
            <v>72000</v>
          </cell>
          <cell r="G5792">
            <v>0</v>
          </cell>
          <cell r="H5792">
            <v>72000</v>
          </cell>
          <cell r="I5792">
            <v>0</v>
          </cell>
          <cell r="J5792">
            <v>72000</v>
          </cell>
          <cell r="K5792">
            <v>0</v>
          </cell>
        </row>
        <row r="5793">
          <cell r="F5793">
            <v>267.05</v>
          </cell>
          <cell r="G5793">
            <v>0</v>
          </cell>
          <cell r="H5793">
            <v>267.05</v>
          </cell>
          <cell r="I5793">
            <v>0</v>
          </cell>
          <cell r="J5793">
            <v>267.05</v>
          </cell>
          <cell r="K5793">
            <v>0</v>
          </cell>
        </row>
        <row r="5794">
          <cell r="F5794">
            <v>0</v>
          </cell>
          <cell r="G5794">
            <v>0</v>
          </cell>
          <cell r="H5794">
            <v>0</v>
          </cell>
          <cell r="I5794">
            <v>0</v>
          </cell>
          <cell r="J5794">
            <v>0</v>
          </cell>
          <cell r="K5794">
            <v>-1</v>
          </cell>
        </row>
        <row r="5795">
          <cell r="F5795">
            <v>1384</v>
          </cell>
          <cell r="G5795">
            <v>0</v>
          </cell>
          <cell r="H5795">
            <v>1384</v>
          </cell>
          <cell r="I5795">
            <v>0</v>
          </cell>
          <cell r="J5795">
            <v>1384</v>
          </cell>
          <cell r="K5795">
            <v>1142</v>
          </cell>
        </row>
        <row r="5796">
          <cell r="F5796">
            <v>68783.850000000006</v>
          </cell>
          <cell r="G5796">
            <v>0</v>
          </cell>
          <cell r="H5796">
            <v>68783.850000000006</v>
          </cell>
          <cell r="I5796">
            <v>0</v>
          </cell>
          <cell r="J5796">
            <v>68783.850000000006</v>
          </cell>
          <cell r="K5796">
            <v>65442</v>
          </cell>
        </row>
        <row r="5797">
          <cell r="F5797">
            <v>52816.65</v>
          </cell>
          <cell r="G5797">
            <v>0</v>
          </cell>
          <cell r="H5797">
            <v>52816.65</v>
          </cell>
          <cell r="I5797">
            <v>0</v>
          </cell>
          <cell r="J5797">
            <v>52816.65</v>
          </cell>
          <cell r="K5797">
            <v>-10670</v>
          </cell>
        </row>
        <row r="5798">
          <cell r="F5798">
            <v>9256.49</v>
          </cell>
          <cell r="G5798">
            <v>0</v>
          </cell>
          <cell r="H5798">
            <v>9256.49</v>
          </cell>
          <cell r="I5798">
            <v>0</v>
          </cell>
          <cell r="J5798">
            <v>9256.49</v>
          </cell>
          <cell r="K5798">
            <v>1500</v>
          </cell>
        </row>
        <row r="5799">
          <cell r="F5799">
            <v>42868.18</v>
          </cell>
          <cell r="G5799">
            <v>0</v>
          </cell>
          <cell r="H5799">
            <v>42868.18</v>
          </cell>
          <cell r="I5799">
            <v>0</v>
          </cell>
          <cell r="J5799">
            <v>42868.18</v>
          </cell>
          <cell r="K5799">
            <v>28326</v>
          </cell>
        </row>
        <row r="5800">
          <cell r="F5800">
            <v>10336</v>
          </cell>
          <cell r="G5800">
            <v>0</v>
          </cell>
          <cell r="H5800">
            <v>10336</v>
          </cell>
          <cell r="I5800">
            <v>0</v>
          </cell>
          <cell r="J5800">
            <v>10336</v>
          </cell>
          <cell r="K5800">
            <v>12920</v>
          </cell>
        </row>
        <row r="5801">
          <cell r="F5801">
            <v>1187</v>
          </cell>
          <cell r="G5801">
            <v>0</v>
          </cell>
          <cell r="H5801">
            <v>1187</v>
          </cell>
          <cell r="I5801">
            <v>0</v>
          </cell>
          <cell r="J5801">
            <v>1187</v>
          </cell>
          <cell r="K5801">
            <v>213</v>
          </cell>
        </row>
        <row r="5802">
          <cell r="F5802">
            <v>0</v>
          </cell>
          <cell r="G5802">
            <v>0</v>
          </cell>
          <cell r="H5802">
            <v>0</v>
          </cell>
          <cell r="I5802">
            <v>0</v>
          </cell>
          <cell r="J5802">
            <v>0</v>
          </cell>
          <cell r="K5802">
            <v>166885</v>
          </cell>
        </row>
        <row r="5803">
          <cell r="F5803">
            <v>0</v>
          </cell>
          <cell r="G5803">
            <v>0</v>
          </cell>
          <cell r="H5803">
            <v>0</v>
          </cell>
          <cell r="I5803">
            <v>0</v>
          </cell>
          <cell r="J5803">
            <v>0</v>
          </cell>
          <cell r="K5803">
            <v>25840</v>
          </cell>
        </row>
        <row r="5804">
          <cell r="F5804">
            <v>750</v>
          </cell>
          <cell r="G5804">
            <v>0</v>
          </cell>
          <cell r="H5804">
            <v>750</v>
          </cell>
          <cell r="I5804">
            <v>0</v>
          </cell>
          <cell r="J5804">
            <v>750</v>
          </cell>
          <cell r="K5804">
            <v>450</v>
          </cell>
        </row>
        <row r="5805">
          <cell r="F5805">
            <v>255</v>
          </cell>
          <cell r="G5805">
            <v>0</v>
          </cell>
          <cell r="H5805">
            <v>255</v>
          </cell>
          <cell r="I5805">
            <v>0</v>
          </cell>
          <cell r="J5805">
            <v>255</v>
          </cell>
          <cell r="K5805">
            <v>1930</v>
          </cell>
        </row>
        <row r="5806">
          <cell r="F5806">
            <v>68376.81</v>
          </cell>
          <cell r="G5806">
            <v>0</v>
          </cell>
          <cell r="H5806">
            <v>68376.81</v>
          </cell>
          <cell r="I5806">
            <v>0</v>
          </cell>
          <cell r="J5806">
            <v>68376.81</v>
          </cell>
          <cell r="K5806">
            <v>0</v>
          </cell>
        </row>
        <row r="5807">
          <cell r="F5807">
            <v>22336.240000000002</v>
          </cell>
          <cell r="G5807">
            <v>0</v>
          </cell>
          <cell r="H5807">
            <v>22336.240000000002</v>
          </cell>
          <cell r="I5807">
            <v>0</v>
          </cell>
          <cell r="J5807">
            <v>22336.240000000002</v>
          </cell>
          <cell r="K5807">
            <v>0</v>
          </cell>
        </row>
        <row r="5808">
          <cell r="F5808">
            <v>593.46</v>
          </cell>
          <cell r="G5808">
            <v>0</v>
          </cell>
          <cell r="H5808">
            <v>593.46</v>
          </cell>
          <cell r="I5808">
            <v>0</v>
          </cell>
          <cell r="J5808">
            <v>593.46</v>
          </cell>
          <cell r="K5808">
            <v>0</v>
          </cell>
        </row>
        <row r="5809">
          <cell r="F5809">
            <v>0</v>
          </cell>
          <cell r="G5809">
            <v>0</v>
          </cell>
          <cell r="H5809">
            <v>0</v>
          </cell>
          <cell r="I5809">
            <v>0</v>
          </cell>
          <cell r="J5809">
            <v>0</v>
          </cell>
          <cell r="K5809">
            <v>19404</v>
          </cell>
        </row>
        <row r="5810">
          <cell r="F5810">
            <v>7489.7</v>
          </cell>
          <cell r="G5810">
            <v>0</v>
          </cell>
          <cell r="H5810">
            <v>7489.7</v>
          </cell>
          <cell r="I5810">
            <v>0</v>
          </cell>
          <cell r="J5810">
            <v>7489.7</v>
          </cell>
          <cell r="K5810">
            <v>0</v>
          </cell>
        </row>
        <row r="5811">
          <cell r="F5811">
            <v>22871.81</v>
          </cell>
          <cell r="G5811">
            <v>0</v>
          </cell>
          <cell r="H5811">
            <v>22871.81</v>
          </cell>
          <cell r="I5811">
            <v>0</v>
          </cell>
          <cell r="J5811">
            <v>22871.81</v>
          </cell>
          <cell r="K5811">
            <v>0</v>
          </cell>
        </row>
        <row r="5812">
          <cell r="F5812">
            <v>-951.76</v>
          </cell>
          <cell r="G5812">
            <v>0</v>
          </cell>
          <cell r="H5812">
            <v>-951.76</v>
          </cell>
          <cell r="I5812">
            <v>0</v>
          </cell>
          <cell r="J5812">
            <v>-951.76</v>
          </cell>
          <cell r="K5812">
            <v>-476</v>
          </cell>
        </row>
        <row r="5813">
          <cell r="F5813">
            <v>-37.200000000000003</v>
          </cell>
          <cell r="G5813">
            <v>0</v>
          </cell>
          <cell r="H5813">
            <v>-37.200000000000003</v>
          </cell>
          <cell r="I5813">
            <v>0</v>
          </cell>
          <cell r="J5813">
            <v>-37.200000000000003</v>
          </cell>
          <cell r="K5813">
            <v>-19</v>
          </cell>
        </row>
        <row r="5814">
          <cell r="F5814">
            <v>1400</v>
          </cell>
          <cell r="G5814">
            <v>0</v>
          </cell>
          <cell r="H5814">
            <v>1400</v>
          </cell>
          <cell r="I5814">
            <v>0</v>
          </cell>
          <cell r="J5814">
            <v>1400</v>
          </cell>
          <cell r="K5814">
            <v>0</v>
          </cell>
        </row>
        <row r="5815">
          <cell r="F5815">
            <v>-40.950000000000003</v>
          </cell>
          <cell r="G5815">
            <v>0</v>
          </cell>
          <cell r="H5815">
            <v>-40.950000000000003</v>
          </cell>
          <cell r="I5815">
            <v>0</v>
          </cell>
          <cell r="J5815">
            <v>-40.950000000000003</v>
          </cell>
          <cell r="K5815">
            <v>-66</v>
          </cell>
        </row>
        <row r="5816">
          <cell r="F5816">
            <v>166.45</v>
          </cell>
          <cell r="G5816">
            <v>0</v>
          </cell>
          <cell r="H5816">
            <v>166.45</v>
          </cell>
          <cell r="I5816">
            <v>0</v>
          </cell>
          <cell r="J5816">
            <v>166.45</v>
          </cell>
          <cell r="K5816">
            <v>-106</v>
          </cell>
        </row>
        <row r="5817">
          <cell r="F5817">
            <v>221620</v>
          </cell>
          <cell r="G5817">
            <v>0</v>
          </cell>
          <cell r="H5817">
            <v>221620</v>
          </cell>
          <cell r="I5817">
            <v>0</v>
          </cell>
          <cell r="J5817">
            <v>221620</v>
          </cell>
          <cell r="K5817">
            <v>209718</v>
          </cell>
        </row>
        <row r="5818">
          <cell r="F5818">
            <v>0</v>
          </cell>
          <cell r="G5818">
            <v>0</v>
          </cell>
          <cell r="H5818">
            <v>0</v>
          </cell>
          <cell r="I5818">
            <v>0</v>
          </cell>
          <cell r="J5818">
            <v>0</v>
          </cell>
          <cell r="K5818">
            <v>10000</v>
          </cell>
        </row>
        <row r="5819">
          <cell r="F5819">
            <v>1829.2</v>
          </cell>
          <cell r="G5819">
            <v>0</v>
          </cell>
          <cell r="H5819">
            <v>1829.2</v>
          </cell>
          <cell r="I5819">
            <v>0</v>
          </cell>
          <cell r="J5819">
            <v>1829.2</v>
          </cell>
          <cell r="K5819">
            <v>0</v>
          </cell>
        </row>
        <row r="5820">
          <cell r="F5820">
            <v>3104.72</v>
          </cell>
          <cell r="G5820">
            <v>0</v>
          </cell>
          <cell r="H5820">
            <v>3104.72</v>
          </cell>
          <cell r="I5820">
            <v>0</v>
          </cell>
          <cell r="J5820">
            <v>3104.72</v>
          </cell>
          <cell r="K5820">
            <v>4708</v>
          </cell>
        </row>
        <row r="5821">
          <cell r="F5821">
            <v>5616.64</v>
          </cell>
          <cell r="G5821">
            <v>0</v>
          </cell>
          <cell r="H5821">
            <v>5616.64</v>
          </cell>
          <cell r="I5821">
            <v>0</v>
          </cell>
          <cell r="J5821">
            <v>5616.64</v>
          </cell>
          <cell r="K5821">
            <v>0</v>
          </cell>
        </row>
        <row r="5822">
          <cell r="F5822">
            <v>422.72</v>
          </cell>
          <cell r="G5822">
            <v>0</v>
          </cell>
          <cell r="H5822">
            <v>422.72</v>
          </cell>
          <cell r="I5822">
            <v>0</v>
          </cell>
          <cell r="J5822">
            <v>422.72</v>
          </cell>
          <cell r="K5822">
            <v>518</v>
          </cell>
        </row>
        <row r="5823">
          <cell r="F5823">
            <v>0</v>
          </cell>
          <cell r="G5823">
            <v>0</v>
          </cell>
          <cell r="H5823">
            <v>0</v>
          </cell>
          <cell r="I5823">
            <v>0</v>
          </cell>
          <cell r="J5823">
            <v>0</v>
          </cell>
          <cell r="K5823">
            <v>453</v>
          </cell>
        </row>
        <row r="5824">
          <cell r="F5824">
            <v>183.06</v>
          </cell>
          <cell r="G5824">
            <v>0</v>
          </cell>
          <cell r="H5824">
            <v>183.06</v>
          </cell>
          <cell r="I5824">
            <v>0</v>
          </cell>
          <cell r="J5824">
            <v>183.06</v>
          </cell>
          <cell r="K5824">
            <v>0</v>
          </cell>
        </row>
        <row r="5825">
          <cell r="F5825">
            <v>5400</v>
          </cell>
          <cell r="G5825">
            <v>0</v>
          </cell>
          <cell r="H5825">
            <v>5400</v>
          </cell>
          <cell r="I5825">
            <v>0</v>
          </cell>
          <cell r="J5825">
            <v>5400</v>
          </cell>
          <cell r="K5825">
            <v>0</v>
          </cell>
        </row>
        <row r="5826">
          <cell r="F5826">
            <v>0</v>
          </cell>
          <cell r="G5826">
            <v>0</v>
          </cell>
          <cell r="H5826">
            <v>0</v>
          </cell>
          <cell r="I5826">
            <v>0</v>
          </cell>
          <cell r="J5826">
            <v>0</v>
          </cell>
          <cell r="K5826">
            <v>25</v>
          </cell>
        </row>
        <row r="5827">
          <cell r="F5827">
            <v>0</v>
          </cell>
          <cell r="G5827">
            <v>0</v>
          </cell>
          <cell r="H5827">
            <v>0</v>
          </cell>
          <cell r="I5827">
            <v>0</v>
          </cell>
          <cell r="J5827">
            <v>0</v>
          </cell>
          <cell r="K5827">
            <v>25</v>
          </cell>
        </row>
        <row r="5828">
          <cell r="F5828">
            <v>978.33</v>
          </cell>
          <cell r="G5828">
            <v>0</v>
          </cell>
          <cell r="H5828">
            <v>978.33</v>
          </cell>
          <cell r="I5828">
            <v>0</v>
          </cell>
          <cell r="J5828">
            <v>978.33</v>
          </cell>
          <cell r="K5828">
            <v>2658</v>
          </cell>
        </row>
        <row r="5829">
          <cell r="F5829">
            <v>34431.22</v>
          </cell>
          <cell r="G5829">
            <v>0</v>
          </cell>
          <cell r="H5829">
            <v>34431.22</v>
          </cell>
          <cell r="I5829">
            <v>0</v>
          </cell>
          <cell r="J5829">
            <v>34431.22</v>
          </cell>
          <cell r="K5829">
            <v>27675</v>
          </cell>
        </row>
        <row r="5830">
          <cell r="F5830">
            <v>43094.720000000001</v>
          </cell>
          <cell r="G5830">
            <v>0</v>
          </cell>
          <cell r="H5830">
            <v>43094.720000000001</v>
          </cell>
          <cell r="I5830">
            <v>0</v>
          </cell>
          <cell r="J5830">
            <v>43094.720000000001</v>
          </cell>
          <cell r="K5830">
            <v>23270</v>
          </cell>
        </row>
        <row r="5831">
          <cell r="F5831">
            <v>2721.03</v>
          </cell>
          <cell r="G5831">
            <v>0</v>
          </cell>
          <cell r="H5831">
            <v>2721.03</v>
          </cell>
          <cell r="I5831">
            <v>0</v>
          </cell>
          <cell r="J5831">
            <v>2721.03</v>
          </cell>
          <cell r="K5831">
            <v>1578</v>
          </cell>
        </row>
        <row r="5832">
          <cell r="F5832">
            <v>0</v>
          </cell>
          <cell r="G5832">
            <v>0</v>
          </cell>
          <cell r="H5832">
            <v>0</v>
          </cell>
          <cell r="I5832">
            <v>0</v>
          </cell>
          <cell r="J5832">
            <v>0</v>
          </cell>
          <cell r="K5832">
            <v>583</v>
          </cell>
        </row>
        <row r="5833">
          <cell r="F5833">
            <v>6166.79</v>
          </cell>
          <cell r="G5833">
            <v>0</v>
          </cell>
          <cell r="H5833">
            <v>6166.79</v>
          </cell>
          <cell r="I5833">
            <v>0</v>
          </cell>
          <cell r="J5833">
            <v>6166.79</v>
          </cell>
          <cell r="K5833">
            <v>933</v>
          </cell>
        </row>
        <row r="5834">
          <cell r="F5834">
            <v>8300.1</v>
          </cell>
          <cell r="G5834">
            <v>0</v>
          </cell>
          <cell r="H5834">
            <v>8300.1</v>
          </cell>
          <cell r="I5834">
            <v>0</v>
          </cell>
          <cell r="J5834">
            <v>8300.1</v>
          </cell>
          <cell r="K5834">
            <v>63076</v>
          </cell>
        </row>
        <row r="5835">
          <cell r="F5835">
            <v>1254</v>
          </cell>
          <cell r="G5835">
            <v>0</v>
          </cell>
          <cell r="H5835">
            <v>1254</v>
          </cell>
          <cell r="I5835">
            <v>0</v>
          </cell>
          <cell r="J5835">
            <v>1254</v>
          </cell>
          <cell r="K5835">
            <v>5898</v>
          </cell>
        </row>
        <row r="5836">
          <cell r="F5836">
            <v>50221</v>
          </cell>
          <cell r="G5836">
            <v>0</v>
          </cell>
          <cell r="H5836">
            <v>50221</v>
          </cell>
          <cell r="I5836">
            <v>0</v>
          </cell>
          <cell r="J5836">
            <v>50221</v>
          </cell>
          <cell r="K5836">
            <v>4138</v>
          </cell>
        </row>
        <row r="5837">
          <cell r="F5837">
            <v>2690.74</v>
          </cell>
          <cell r="G5837">
            <v>0</v>
          </cell>
          <cell r="H5837">
            <v>2690.74</v>
          </cell>
          <cell r="I5837">
            <v>0</v>
          </cell>
          <cell r="J5837">
            <v>2690.74</v>
          </cell>
          <cell r="K5837">
            <v>3357</v>
          </cell>
        </row>
        <row r="5838">
          <cell r="F5838">
            <v>15000</v>
          </cell>
          <cell r="G5838">
            <v>0</v>
          </cell>
          <cell r="H5838">
            <v>15000</v>
          </cell>
          <cell r="I5838">
            <v>0</v>
          </cell>
          <cell r="J5838">
            <v>15000</v>
          </cell>
          <cell r="K5838">
            <v>26763</v>
          </cell>
        </row>
        <row r="5839">
          <cell r="F5839">
            <v>0</v>
          </cell>
          <cell r="G5839">
            <v>0</v>
          </cell>
          <cell r="H5839">
            <v>0</v>
          </cell>
          <cell r="I5839">
            <v>0</v>
          </cell>
          <cell r="J5839">
            <v>0</v>
          </cell>
          <cell r="K5839">
            <v>8487</v>
          </cell>
        </row>
        <row r="5840">
          <cell r="F5840">
            <v>140.05000000000001</v>
          </cell>
          <cell r="G5840">
            <v>0</v>
          </cell>
          <cell r="H5840">
            <v>140.05000000000001</v>
          </cell>
          <cell r="I5840">
            <v>0</v>
          </cell>
          <cell r="J5840">
            <v>140.05000000000001</v>
          </cell>
          <cell r="K5840">
            <v>6584</v>
          </cell>
        </row>
        <row r="5841">
          <cell r="F5841">
            <v>5283.02</v>
          </cell>
          <cell r="G5841">
            <v>0</v>
          </cell>
          <cell r="H5841">
            <v>5283.02</v>
          </cell>
          <cell r="I5841">
            <v>0</v>
          </cell>
          <cell r="J5841">
            <v>5283.02</v>
          </cell>
          <cell r="K5841">
            <v>0</v>
          </cell>
        </row>
        <row r="5842">
          <cell r="F5842">
            <v>0</v>
          </cell>
          <cell r="G5842">
            <v>0</v>
          </cell>
          <cell r="H5842">
            <v>0</v>
          </cell>
          <cell r="I5842">
            <v>0</v>
          </cell>
          <cell r="J5842">
            <v>0</v>
          </cell>
          <cell r="K5842">
            <v>29400</v>
          </cell>
        </row>
        <row r="5843">
          <cell r="F5843">
            <v>0</v>
          </cell>
          <cell r="G5843">
            <v>0</v>
          </cell>
          <cell r="H5843">
            <v>0</v>
          </cell>
          <cell r="I5843">
            <v>0</v>
          </cell>
          <cell r="J5843">
            <v>0</v>
          </cell>
          <cell r="K5843">
            <v>5694</v>
          </cell>
        </row>
        <row r="5844">
          <cell r="F5844">
            <v>0</v>
          </cell>
          <cell r="G5844">
            <v>0</v>
          </cell>
          <cell r="H5844">
            <v>0</v>
          </cell>
          <cell r="I5844">
            <v>0</v>
          </cell>
          <cell r="J5844">
            <v>0</v>
          </cell>
          <cell r="K5844">
            <v>63628</v>
          </cell>
        </row>
        <row r="5845">
          <cell r="F5845">
            <v>0</v>
          </cell>
          <cell r="G5845">
            <v>0</v>
          </cell>
          <cell r="H5845">
            <v>0</v>
          </cell>
          <cell r="I5845">
            <v>0</v>
          </cell>
          <cell r="J5845">
            <v>0</v>
          </cell>
          <cell r="K5845">
            <v>300</v>
          </cell>
        </row>
        <row r="5846">
          <cell r="F5846">
            <v>0</v>
          </cell>
          <cell r="G5846">
            <v>0</v>
          </cell>
          <cell r="H5846">
            <v>0</v>
          </cell>
          <cell r="I5846">
            <v>0</v>
          </cell>
          <cell r="J5846">
            <v>0</v>
          </cell>
          <cell r="K5846">
            <v>18507</v>
          </cell>
        </row>
        <row r="5847">
          <cell r="F5847">
            <v>0</v>
          </cell>
          <cell r="G5847">
            <v>0</v>
          </cell>
          <cell r="H5847">
            <v>0</v>
          </cell>
          <cell r="I5847">
            <v>0</v>
          </cell>
          <cell r="J5847">
            <v>0</v>
          </cell>
          <cell r="K5847">
            <v>20508</v>
          </cell>
        </row>
        <row r="5848">
          <cell r="F5848">
            <v>0</v>
          </cell>
          <cell r="G5848">
            <v>0</v>
          </cell>
          <cell r="H5848">
            <v>0</v>
          </cell>
          <cell r="I5848">
            <v>0</v>
          </cell>
          <cell r="J5848">
            <v>0</v>
          </cell>
          <cell r="K5848">
            <v>80</v>
          </cell>
        </row>
        <row r="5849">
          <cell r="F5849">
            <v>0</v>
          </cell>
          <cell r="G5849">
            <v>0</v>
          </cell>
          <cell r="H5849">
            <v>0</v>
          </cell>
          <cell r="I5849">
            <v>0</v>
          </cell>
          <cell r="J5849">
            <v>0</v>
          </cell>
          <cell r="K5849">
            <v>8866</v>
          </cell>
        </row>
        <row r="5850">
          <cell r="F5850">
            <v>0</v>
          </cell>
          <cell r="G5850">
            <v>0</v>
          </cell>
          <cell r="H5850">
            <v>0</v>
          </cell>
          <cell r="I5850">
            <v>0</v>
          </cell>
          <cell r="J5850">
            <v>0</v>
          </cell>
          <cell r="K5850">
            <v>4378</v>
          </cell>
        </row>
        <row r="5851">
          <cell r="F5851">
            <v>0</v>
          </cell>
          <cell r="G5851">
            <v>0</v>
          </cell>
          <cell r="H5851">
            <v>0</v>
          </cell>
          <cell r="I5851">
            <v>0</v>
          </cell>
          <cell r="J5851">
            <v>0</v>
          </cell>
          <cell r="K5851">
            <v>799</v>
          </cell>
        </row>
        <row r="5852">
          <cell r="F5852">
            <v>0</v>
          </cell>
          <cell r="G5852">
            <v>0</v>
          </cell>
          <cell r="H5852">
            <v>0</v>
          </cell>
          <cell r="I5852">
            <v>0</v>
          </cell>
          <cell r="J5852">
            <v>0</v>
          </cell>
          <cell r="K5852">
            <v>161</v>
          </cell>
        </row>
        <row r="5853">
          <cell r="F5853">
            <v>0</v>
          </cell>
          <cell r="G5853">
            <v>0</v>
          </cell>
          <cell r="H5853">
            <v>0</v>
          </cell>
          <cell r="I5853">
            <v>0</v>
          </cell>
          <cell r="J5853">
            <v>0</v>
          </cell>
          <cell r="K5853">
            <v>8516</v>
          </cell>
        </row>
        <row r="5854">
          <cell r="F5854">
            <v>0</v>
          </cell>
          <cell r="G5854">
            <v>0</v>
          </cell>
          <cell r="H5854">
            <v>0</v>
          </cell>
          <cell r="I5854">
            <v>0</v>
          </cell>
          <cell r="J5854">
            <v>0</v>
          </cell>
          <cell r="K5854">
            <v>140675</v>
          </cell>
        </row>
        <row r="5855">
          <cell r="F5855">
            <v>0</v>
          </cell>
          <cell r="G5855">
            <v>0</v>
          </cell>
          <cell r="H5855">
            <v>0</v>
          </cell>
          <cell r="I5855">
            <v>0</v>
          </cell>
          <cell r="J5855">
            <v>0</v>
          </cell>
          <cell r="K5855">
            <v>53855</v>
          </cell>
        </row>
        <row r="5856">
          <cell r="F5856">
            <v>0</v>
          </cell>
          <cell r="G5856">
            <v>0</v>
          </cell>
          <cell r="H5856">
            <v>0</v>
          </cell>
          <cell r="I5856">
            <v>0</v>
          </cell>
          <cell r="J5856">
            <v>0</v>
          </cell>
          <cell r="K5856">
            <v>13</v>
          </cell>
        </row>
        <row r="5857">
          <cell r="F5857">
            <v>0</v>
          </cell>
          <cell r="G5857">
            <v>0</v>
          </cell>
          <cell r="H5857">
            <v>0</v>
          </cell>
          <cell r="I5857">
            <v>0</v>
          </cell>
          <cell r="J5857">
            <v>0</v>
          </cell>
          <cell r="K5857">
            <v>1334</v>
          </cell>
        </row>
        <row r="5858">
          <cell r="F5858">
            <v>0</v>
          </cell>
          <cell r="G5858">
            <v>0</v>
          </cell>
          <cell r="H5858">
            <v>0</v>
          </cell>
          <cell r="I5858">
            <v>0</v>
          </cell>
          <cell r="J5858">
            <v>0</v>
          </cell>
          <cell r="K5858">
            <v>3431</v>
          </cell>
        </row>
        <row r="5859">
          <cell r="F5859">
            <v>0</v>
          </cell>
          <cell r="G5859">
            <v>0</v>
          </cell>
          <cell r="H5859">
            <v>0</v>
          </cell>
          <cell r="I5859">
            <v>0</v>
          </cell>
          <cell r="J5859">
            <v>0</v>
          </cell>
          <cell r="K5859">
            <v>78</v>
          </cell>
        </row>
        <row r="5860">
          <cell r="F5860">
            <v>0</v>
          </cell>
          <cell r="G5860">
            <v>0</v>
          </cell>
          <cell r="H5860">
            <v>0</v>
          </cell>
          <cell r="I5860">
            <v>0</v>
          </cell>
          <cell r="J5860">
            <v>0</v>
          </cell>
          <cell r="K5860">
            <v>10</v>
          </cell>
        </row>
        <row r="5861">
          <cell r="F5861">
            <v>0</v>
          </cell>
          <cell r="G5861">
            <v>0</v>
          </cell>
          <cell r="H5861">
            <v>0</v>
          </cell>
          <cell r="I5861">
            <v>0</v>
          </cell>
          <cell r="J5861">
            <v>0</v>
          </cell>
          <cell r="K5861">
            <v>37</v>
          </cell>
        </row>
        <row r="5862">
          <cell r="F5862">
            <v>0</v>
          </cell>
          <cell r="G5862">
            <v>0</v>
          </cell>
          <cell r="H5862">
            <v>0</v>
          </cell>
          <cell r="I5862">
            <v>0</v>
          </cell>
          <cell r="J5862">
            <v>0</v>
          </cell>
          <cell r="K5862">
            <v>757</v>
          </cell>
        </row>
        <row r="5863">
          <cell r="F5863">
            <v>0</v>
          </cell>
          <cell r="G5863">
            <v>0</v>
          </cell>
          <cell r="H5863">
            <v>0</v>
          </cell>
          <cell r="I5863">
            <v>0</v>
          </cell>
          <cell r="J5863">
            <v>0</v>
          </cell>
          <cell r="K5863">
            <v>13878</v>
          </cell>
        </row>
        <row r="5864">
          <cell r="F5864">
            <v>0</v>
          </cell>
          <cell r="G5864">
            <v>0</v>
          </cell>
          <cell r="H5864">
            <v>0</v>
          </cell>
          <cell r="I5864">
            <v>0</v>
          </cell>
          <cell r="J5864">
            <v>0</v>
          </cell>
          <cell r="K5864">
            <v>68</v>
          </cell>
        </row>
        <row r="5865">
          <cell r="F5865">
            <v>0</v>
          </cell>
          <cell r="G5865">
            <v>0</v>
          </cell>
          <cell r="H5865">
            <v>0</v>
          </cell>
          <cell r="I5865">
            <v>0</v>
          </cell>
          <cell r="J5865">
            <v>0</v>
          </cell>
          <cell r="K5865">
            <v>6</v>
          </cell>
        </row>
        <row r="5866">
          <cell r="F5866">
            <v>0</v>
          </cell>
          <cell r="G5866">
            <v>0</v>
          </cell>
          <cell r="H5866">
            <v>0</v>
          </cell>
          <cell r="I5866">
            <v>0</v>
          </cell>
          <cell r="J5866">
            <v>0</v>
          </cell>
          <cell r="K5866">
            <v>8025</v>
          </cell>
        </row>
        <row r="5867">
          <cell r="F5867">
            <v>0</v>
          </cell>
          <cell r="G5867">
            <v>0</v>
          </cell>
          <cell r="H5867">
            <v>0</v>
          </cell>
          <cell r="I5867">
            <v>0</v>
          </cell>
          <cell r="J5867">
            <v>0</v>
          </cell>
          <cell r="K5867">
            <v>1104</v>
          </cell>
        </row>
        <row r="5868">
          <cell r="F5868">
            <v>0</v>
          </cell>
          <cell r="G5868">
            <v>0</v>
          </cell>
          <cell r="H5868">
            <v>0</v>
          </cell>
          <cell r="I5868">
            <v>0</v>
          </cell>
          <cell r="J5868">
            <v>0</v>
          </cell>
          <cell r="K5868">
            <v>71206</v>
          </cell>
        </row>
        <row r="5869">
          <cell r="F5869">
            <v>0</v>
          </cell>
          <cell r="G5869">
            <v>0</v>
          </cell>
          <cell r="H5869">
            <v>0</v>
          </cell>
          <cell r="I5869">
            <v>0</v>
          </cell>
          <cell r="J5869">
            <v>0</v>
          </cell>
          <cell r="K5869">
            <v>8510</v>
          </cell>
        </row>
        <row r="5870">
          <cell r="F5870">
            <v>0</v>
          </cell>
          <cell r="G5870">
            <v>0</v>
          </cell>
          <cell r="H5870">
            <v>0</v>
          </cell>
          <cell r="I5870">
            <v>0</v>
          </cell>
          <cell r="J5870">
            <v>0</v>
          </cell>
          <cell r="K5870">
            <v>9975</v>
          </cell>
        </row>
        <row r="5871">
          <cell r="F5871">
            <v>0</v>
          </cell>
          <cell r="G5871">
            <v>0</v>
          </cell>
          <cell r="H5871">
            <v>0</v>
          </cell>
          <cell r="I5871">
            <v>0</v>
          </cell>
          <cell r="J5871">
            <v>0</v>
          </cell>
          <cell r="K5871">
            <v>29697</v>
          </cell>
        </row>
        <row r="5872">
          <cell r="F5872">
            <v>0</v>
          </cell>
          <cell r="G5872">
            <v>0</v>
          </cell>
          <cell r="H5872">
            <v>0</v>
          </cell>
          <cell r="I5872">
            <v>0</v>
          </cell>
          <cell r="J5872">
            <v>0</v>
          </cell>
          <cell r="K5872">
            <v>52858</v>
          </cell>
        </row>
        <row r="5873">
          <cell r="F5873">
            <v>0</v>
          </cell>
          <cell r="G5873">
            <v>0</v>
          </cell>
          <cell r="H5873">
            <v>0</v>
          </cell>
          <cell r="I5873">
            <v>0</v>
          </cell>
          <cell r="J5873">
            <v>0</v>
          </cell>
          <cell r="K5873">
            <v>5879</v>
          </cell>
        </row>
        <row r="5874">
          <cell r="F5874">
            <v>0</v>
          </cell>
          <cell r="G5874">
            <v>0</v>
          </cell>
          <cell r="H5874">
            <v>0</v>
          </cell>
          <cell r="I5874">
            <v>0</v>
          </cell>
          <cell r="J5874">
            <v>0</v>
          </cell>
          <cell r="K5874">
            <v>14567</v>
          </cell>
        </row>
        <row r="5875">
          <cell r="F5875">
            <v>0</v>
          </cell>
          <cell r="G5875">
            <v>0</v>
          </cell>
          <cell r="H5875">
            <v>0</v>
          </cell>
          <cell r="I5875">
            <v>0</v>
          </cell>
          <cell r="J5875">
            <v>0</v>
          </cell>
          <cell r="K5875">
            <v>4755</v>
          </cell>
        </row>
        <row r="5876">
          <cell r="F5876">
            <v>0</v>
          </cell>
          <cell r="G5876">
            <v>0</v>
          </cell>
          <cell r="H5876">
            <v>0</v>
          </cell>
          <cell r="I5876">
            <v>0</v>
          </cell>
          <cell r="J5876">
            <v>0</v>
          </cell>
          <cell r="K5876">
            <v>15029</v>
          </cell>
        </row>
        <row r="5877">
          <cell r="F5877">
            <v>0</v>
          </cell>
          <cell r="G5877">
            <v>0</v>
          </cell>
          <cell r="H5877">
            <v>0</v>
          </cell>
          <cell r="I5877">
            <v>0</v>
          </cell>
          <cell r="J5877">
            <v>0</v>
          </cell>
          <cell r="K5877">
            <v>6091</v>
          </cell>
        </row>
        <row r="5878">
          <cell r="F5878">
            <v>0</v>
          </cell>
          <cell r="G5878">
            <v>0</v>
          </cell>
          <cell r="H5878">
            <v>0</v>
          </cell>
          <cell r="I5878">
            <v>0</v>
          </cell>
          <cell r="J5878">
            <v>0</v>
          </cell>
          <cell r="K5878">
            <v>1050</v>
          </cell>
        </row>
        <row r="5879">
          <cell r="F5879">
            <v>0</v>
          </cell>
          <cell r="G5879">
            <v>0</v>
          </cell>
          <cell r="H5879">
            <v>0</v>
          </cell>
          <cell r="I5879">
            <v>0</v>
          </cell>
          <cell r="J5879">
            <v>0</v>
          </cell>
          <cell r="K5879">
            <v>315</v>
          </cell>
        </row>
        <row r="5880">
          <cell r="F5880">
            <v>0</v>
          </cell>
          <cell r="G5880">
            <v>0</v>
          </cell>
          <cell r="H5880">
            <v>0</v>
          </cell>
          <cell r="I5880">
            <v>0</v>
          </cell>
          <cell r="J5880">
            <v>0</v>
          </cell>
          <cell r="K5880">
            <v>300</v>
          </cell>
        </row>
        <row r="5881">
          <cell r="F5881">
            <v>0</v>
          </cell>
          <cell r="G5881">
            <v>0</v>
          </cell>
          <cell r="H5881">
            <v>0</v>
          </cell>
          <cell r="I5881">
            <v>0</v>
          </cell>
          <cell r="J5881">
            <v>0</v>
          </cell>
          <cell r="K5881">
            <v>16293</v>
          </cell>
        </row>
        <row r="5882">
          <cell r="F5882">
            <v>0</v>
          </cell>
          <cell r="G5882">
            <v>0</v>
          </cell>
          <cell r="H5882">
            <v>0</v>
          </cell>
          <cell r="I5882">
            <v>0</v>
          </cell>
          <cell r="J5882">
            <v>0</v>
          </cell>
          <cell r="K5882">
            <v>94750</v>
          </cell>
        </row>
        <row r="5883">
          <cell r="F5883">
            <v>796166.12</v>
          </cell>
          <cell r="G5883">
            <v>0</v>
          </cell>
          <cell r="H5883">
            <v>796166.12</v>
          </cell>
          <cell r="I5883">
            <v>0</v>
          </cell>
          <cell r="J5883">
            <v>796166.12</v>
          </cell>
          <cell r="K5883">
            <v>1428544</v>
          </cell>
        </row>
        <row r="5884">
          <cell r="F5884">
            <v>2312258.91</v>
          </cell>
          <cell r="G5884">
            <v>0</v>
          </cell>
          <cell r="H5884">
            <v>2312258.91</v>
          </cell>
          <cell r="I5884">
            <v>0</v>
          </cell>
          <cell r="J5884">
            <v>2312258.91</v>
          </cell>
          <cell r="K5884">
            <v>540609</v>
          </cell>
        </row>
        <row r="5885">
          <cell r="F5885">
            <v>67971</v>
          </cell>
          <cell r="G5885">
            <v>0</v>
          </cell>
          <cell r="H5885">
            <v>67971</v>
          </cell>
          <cell r="I5885">
            <v>0</v>
          </cell>
          <cell r="J5885">
            <v>67971</v>
          </cell>
          <cell r="K5885">
            <v>6591</v>
          </cell>
        </row>
        <row r="5886">
          <cell r="F5886">
            <v>0</v>
          </cell>
          <cell r="G5886">
            <v>0</v>
          </cell>
          <cell r="H5886">
            <v>0</v>
          </cell>
          <cell r="I5886">
            <v>0</v>
          </cell>
          <cell r="J5886">
            <v>0</v>
          </cell>
          <cell r="K5886">
            <v>84</v>
          </cell>
        </row>
        <row r="5887">
          <cell r="F5887">
            <v>7246.1</v>
          </cell>
          <cell r="G5887">
            <v>0</v>
          </cell>
          <cell r="H5887">
            <v>7246.1</v>
          </cell>
          <cell r="I5887">
            <v>0</v>
          </cell>
          <cell r="J5887">
            <v>7246.1</v>
          </cell>
          <cell r="K5887">
            <v>1104</v>
          </cell>
        </row>
        <row r="5888">
          <cell r="F5888">
            <v>238696.99</v>
          </cell>
          <cell r="G5888">
            <v>0</v>
          </cell>
          <cell r="H5888">
            <v>238696.99</v>
          </cell>
          <cell r="I5888">
            <v>0</v>
          </cell>
          <cell r="J5888">
            <v>238696.99</v>
          </cell>
          <cell r="K5888">
            <v>37097</v>
          </cell>
        </row>
        <row r="5889">
          <cell r="F5889">
            <v>0</v>
          </cell>
          <cell r="G5889">
            <v>0</v>
          </cell>
          <cell r="H5889">
            <v>0</v>
          </cell>
          <cell r="I5889">
            <v>0</v>
          </cell>
          <cell r="J5889">
            <v>0</v>
          </cell>
          <cell r="K5889">
            <v>93</v>
          </cell>
        </row>
        <row r="5890">
          <cell r="F5890">
            <v>27231.98</v>
          </cell>
          <cell r="G5890">
            <v>0</v>
          </cell>
          <cell r="H5890">
            <v>27231.98</v>
          </cell>
          <cell r="I5890">
            <v>0</v>
          </cell>
          <cell r="J5890">
            <v>27231.98</v>
          </cell>
          <cell r="K5890">
            <v>-1893</v>
          </cell>
        </row>
        <row r="5891">
          <cell r="F5891">
            <v>1896637.75</v>
          </cell>
          <cell r="G5891">
            <v>0</v>
          </cell>
          <cell r="H5891">
            <v>1896637.75</v>
          </cell>
          <cell r="I5891">
            <v>0</v>
          </cell>
          <cell r="J5891">
            <v>1896637.75</v>
          </cell>
          <cell r="K5891">
            <v>430469</v>
          </cell>
        </row>
        <row r="5892">
          <cell r="F5892">
            <v>264758.40000000002</v>
          </cell>
          <cell r="G5892">
            <v>0</v>
          </cell>
          <cell r="H5892">
            <v>264758.40000000002</v>
          </cell>
          <cell r="I5892">
            <v>0</v>
          </cell>
          <cell r="J5892">
            <v>264758.40000000002</v>
          </cell>
          <cell r="K5892">
            <v>39000</v>
          </cell>
        </row>
        <row r="5893">
          <cell r="F5893">
            <v>1056467.6599999999</v>
          </cell>
          <cell r="G5893">
            <v>0</v>
          </cell>
          <cell r="H5893">
            <v>1056467.6599999999</v>
          </cell>
          <cell r="I5893">
            <v>0</v>
          </cell>
          <cell r="J5893">
            <v>1056467.6599999999</v>
          </cell>
          <cell r="K5893">
            <v>56047</v>
          </cell>
        </row>
        <row r="5894">
          <cell r="F5894">
            <v>396369.73</v>
          </cell>
          <cell r="G5894">
            <v>0</v>
          </cell>
          <cell r="H5894">
            <v>396369.73</v>
          </cell>
          <cell r="I5894">
            <v>0</v>
          </cell>
          <cell r="J5894">
            <v>396369.73</v>
          </cell>
          <cell r="K5894">
            <v>85855</v>
          </cell>
        </row>
        <row r="5895">
          <cell r="F5895">
            <v>574969.85</v>
          </cell>
          <cell r="G5895">
            <v>0</v>
          </cell>
          <cell r="H5895">
            <v>574969.85</v>
          </cell>
          <cell r="I5895">
            <v>0</v>
          </cell>
          <cell r="J5895">
            <v>574969.85</v>
          </cell>
          <cell r="K5895">
            <v>123787</v>
          </cell>
        </row>
        <row r="5896">
          <cell r="F5896">
            <v>425705.83</v>
          </cell>
          <cell r="G5896">
            <v>0</v>
          </cell>
          <cell r="H5896">
            <v>425705.83</v>
          </cell>
          <cell r="I5896">
            <v>0</v>
          </cell>
          <cell r="J5896">
            <v>425705.83</v>
          </cell>
          <cell r="K5896">
            <v>96405</v>
          </cell>
        </row>
        <row r="5897">
          <cell r="F5897">
            <v>1330445</v>
          </cell>
          <cell r="G5897">
            <v>0</v>
          </cell>
          <cell r="H5897">
            <v>1330445</v>
          </cell>
          <cell r="I5897">
            <v>0</v>
          </cell>
          <cell r="J5897">
            <v>1330445</v>
          </cell>
          <cell r="K5897">
            <v>302510</v>
          </cell>
        </row>
        <row r="5898">
          <cell r="F5898">
            <v>525159.22</v>
          </cell>
          <cell r="G5898">
            <v>0</v>
          </cell>
          <cell r="H5898">
            <v>525159.22</v>
          </cell>
          <cell r="I5898">
            <v>0</v>
          </cell>
          <cell r="J5898">
            <v>525159.22</v>
          </cell>
          <cell r="K5898">
            <v>105661</v>
          </cell>
        </row>
        <row r="5899">
          <cell r="F5899">
            <v>39682.339999999997</v>
          </cell>
          <cell r="G5899">
            <v>0</v>
          </cell>
          <cell r="H5899">
            <v>39682.339999999997</v>
          </cell>
          <cell r="I5899">
            <v>0</v>
          </cell>
          <cell r="J5899">
            <v>39682.339999999997</v>
          </cell>
          <cell r="K5899">
            <v>9207</v>
          </cell>
        </row>
        <row r="5900">
          <cell r="F5900">
            <v>41444.129999999997</v>
          </cell>
          <cell r="G5900">
            <v>0</v>
          </cell>
          <cell r="H5900">
            <v>41444.129999999997</v>
          </cell>
          <cell r="I5900">
            <v>0</v>
          </cell>
          <cell r="J5900">
            <v>41444.129999999997</v>
          </cell>
          <cell r="K5900">
            <v>6317</v>
          </cell>
        </row>
        <row r="5901">
          <cell r="F5901">
            <v>268336.14</v>
          </cell>
          <cell r="G5901">
            <v>0</v>
          </cell>
          <cell r="H5901">
            <v>268336.14</v>
          </cell>
          <cell r="I5901">
            <v>0</v>
          </cell>
          <cell r="J5901">
            <v>268336.14</v>
          </cell>
          <cell r="K5901">
            <v>33101</v>
          </cell>
        </row>
        <row r="5902">
          <cell r="F5902">
            <v>166878.93</v>
          </cell>
          <cell r="G5902">
            <v>0</v>
          </cell>
          <cell r="H5902">
            <v>166878.93</v>
          </cell>
          <cell r="I5902">
            <v>0</v>
          </cell>
          <cell r="J5902">
            <v>166878.93</v>
          </cell>
          <cell r="K5902">
            <v>42026</v>
          </cell>
        </row>
        <row r="5903">
          <cell r="F5903">
            <v>221934.12</v>
          </cell>
          <cell r="G5903">
            <v>0</v>
          </cell>
          <cell r="H5903">
            <v>221934.12</v>
          </cell>
          <cell r="I5903">
            <v>0</v>
          </cell>
          <cell r="J5903">
            <v>221934.12</v>
          </cell>
          <cell r="K5903">
            <v>51283</v>
          </cell>
        </row>
        <row r="5904">
          <cell r="F5904">
            <v>23415.51</v>
          </cell>
          <cell r="G5904">
            <v>0</v>
          </cell>
          <cell r="H5904">
            <v>23415.51</v>
          </cell>
          <cell r="I5904">
            <v>0</v>
          </cell>
          <cell r="J5904">
            <v>23415.51</v>
          </cell>
          <cell r="K5904">
            <v>3625</v>
          </cell>
        </row>
        <row r="5905">
          <cell r="F5905">
            <v>170529.02</v>
          </cell>
          <cell r="G5905">
            <v>0</v>
          </cell>
          <cell r="H5905">
            <v>170529.02</v>
          </cell>
          <cell r="I5905">
            <v>0</v>
          </cell>
          <cell r="J5905">
            <v>170529.02</v>
          </cell>
          <cell r="K5905">
            <v>29328</v>
          </cell>
        </row>
        <row r="5906">
          <cell r="F5906">
            <v>24506.2</v>
          </cell>
          <cell r="G5906">
            <v>0</v>
          </cell>
          <cell r="H5906">
            <v>24506.2</v>
          </cell>
          <cell r="I5906">
            <v>0</v>
          </cell>
          <cell r="J5906">
            <v>24506.2</v>
          </cell>
          <cell r="K5906">
            <v>0</v>
          </cell>
        </row>
        <row r="5907">
          <cell r="F5907">
            <v>175317.26</v>
          </cell>
          <cell r="G5907">
            <v>0</v>
          </cell>
          <cell r="H5907">
            <v>175317.26</v>
          </cell>
          <cell r="I5907">
            <v>0</v>
          </cell>
          <cell r="J5907">
            <v>175317.26</v>
          </cell>
          <cell r="K5907">
            <v>26483</v>
          </cell>
        </row>
        <row r="5908">
          <cell r="F5908">
            <v>60972.44</v>
          </cell>
          <cell r="G5908">
            <v>0</v>
          </cell>
          <cell r="H5908">
            <v>60972.44</v>
          </cell>
          <cell r="I5908">
            <v>0</v>
          </cell>
          <cell r="J5908">
            <v>60972.44</v>
          </cell>
          <cell r="K5908">
            <v>9777</v>
          </cell>
        </row>
        <row r="5909">
          <cell r="F5909">
            <v>174394.43</v>
          </cell>
          <cell r="G5909">
            <v>0</v>
          </cell>
          <cell r="H5909">
            <v>174394.43</v>
          </cell>
          <cell r="I5909">
            <v>0</v>
          </cell>
          <cell r="J5909">
            <v>174394.43</v>
          </cell>
          <cell r="K5909">
            <v>51737</v>
          </cell>
        </row>
        <row r="5910">
          <cell r="F5910">
            <v>6670</v>
          </cell>
          <cell r="G5910">
            <v>0</v>
          </cell>
          <cell r="H5910">
            <v>6670</v>
          </cell>
          <cell r="I5910">
            <v>0</v>
          </cell>
          <cell r="J5910">
            <v>6670</v>
          </cell>
          <cell r="K5910">
            <v>7029</v>
          </cell>
        </row>
        <row r="5911">
          <cell r="F5911">
            <v>16376.24</v>
          </cell>
          <cell r="G5911">
            <v>0</v>
          </cell>
          <cell r="H5911">
            <v>16376.24</v>
          </cell>
          <cell r="I5911">
            <v>0</v>
          </cell>
          <cell r="J5911">
            <v>16376.24</v>
          </cell>
          <cell r="K5911">
            <v>248</v>
          </cell>
        </row>
        <row r="5912">
          <cell r="F5912">
            <v>15564.77</v>
          </cell>
          <cell r="G5912">
            <v>0</v>
          </cell>
          <cell r="H5912">
            <v>15564.77</v>
          </cell>
          <cell r="I5912">
            <v>0</v>
          </cell>
          <cell r="J5912">
            <v>15564.77</v>
          </cell>
          <cell r="K5912">
            <v>1435</v>
          </cell>
        </row>
        <row r="5913">
          <cell r="F5913">
            <v>769.24</v>
          </cell>
          <cell r="G5913">
            <v>0</v>
          </cell>
          <cell r="H5913">
            <v>769.24</v>
          </cell>
          <cell r="I5913">
            <v>0</v>
          </cell>
          <cell r="J5913">
            <v>769.24</v>
          </cell>
          <cell r="K5913">
            <v>276</v>
          </cell>
        </row>
        <row r="5914">
          <cell r="F5914">
            <v>11080.34</v>
          </cell>
          <cell r="G5914">
            <v>0</v>
          </cell>
          <cell r="H5914">
            <v>11080.34</v>
          </cell>
          <cell r="I5914">
            <v>0</v>
          </cell>
          <cell r="J5914">
            <v>11080.34</v>
          </cell>
          <cell r="K5914">
            <v>1661</v>
          </cell>
        </row>
        <row r="5915">
          <cell r="F5915">
            <v>12400</v>
          </cell>
          <cell r="G5915">
            <v>0</v>
          </cell>
          <cell r="H5915">
            <v>12400</v>
          </cell>
          <cell r="I5915">
            <v>0</v>
          </cell>
          <cell r="J5915">
            <v>12400</v>
          </cell>
          <cell r="K5915">
            <v>8009</v>
          </cell>
        </row>
        <row r="5916">
          <cell r="F5916">
            <v>113759.38</v>
          </cell>
          <cell r="G5916">
            <v>0</v>
          </cell>
          <cell r="H5916">
            <v>113759.38</v>
          </cell>
          <cell r="I5916">
            <v>0</v>
          </cell>
          <cell r="J5916">
            <v>113759.38</v>
          </cell>
          <cell r="K5916">
            <v>54111</v>
          </cell>
        </row>
        <row r="5917">
          <cell r="F5917">
            <v>539.85</v>
          </cell>
          <cell r="G5917">
            <v>0</v>
          </cell>
          <cell r="H5917">
            <v>539.85</v>
          </cell>
          <cell r="I5917">
            <v>0</v>
          </cell>
          <cell r="J5917">
            <v>539.85</v>
          </cell>
          <cell r="K5917">
            <v>0</v>
          </cell>
        </row>
        <row r="5918">
          <cell r="F5918">
            <v>213820</v>
          </cell>
          <cell r="G5918">
            <v>0</v>
          </cell>
          <cell r="H5918">
            <v>213820</v>
          </cell>
          <cell r="I5918">
            <v>0</v>
          </cell>
          <cell r="J5918">
            <v>213820</v>
          </cell>
          <cell r="K5918">
            <v>51656</v>
          </cell>
        </row>
        <row r="5919">
          <cell r="F5919">
            <v>111535.88</v>
          </cell>
          <cell r="G5919">
            <v>0</v>
          </cell>
          <cell r="H5919">
            <v>111535.88</v>
          </cell>
          <cell r="I5919">
            <v>0</v>
          </cell>
          <cell r="J5919">
            <v>111535.88</v>
          </cell>
          <cell r="K5919">
            <v>34881</v>
          </cell>
        </row>
        <row r="5920">
          <cell r="F5920">
            <v>33273.339999999997</v>
          </cell>
          <cell r="G5920">
            <v>0</v>
          </cell>
          <cell r="H5920">
            <v>33273.339999999997</v>
          </cell>
          <cell r="I5920">
            <v>0</v>
          </cell>
          <cell r="J5920">
            <v>33273.339999999997</v>
          </cell>
          <cell r="K5920">
            <v>13126</v>
          </cell>
        </row>
        <row r="5921">
          <cell r="F5921">
            <v>6442.8</v>
          </cell>
          <cell r="G5921">
            <v>0</v>
          </cell>
          <cell r="H5921">
            <v>6442.8</v>
          </cell>
          <cell r="I5921">
            <v>0</v>
          </cell>
          <cell r="J5921">
            <v>6442.8</v>
          </cell>
          <cell r="K5921">
            <v>364</v>
          </cell>
        </row>
        <row r="5922">
          <cell r="F5922">
            <v>292.48</v>
          </cell>
          <cell r="G5922">
            <v>0</v>
          </cell>
          <cell r="H5922">
            <v>292.48</v>
          </cell>
          <cell r="I5922">
            <v>0</v>
          </cell>
          <cell r="J5922">
            <v>292.48</v>
          </cell>
          <cell r="K5922">
            <v>0</v>
          </cell>
        </row>
        <row r="5923">
          <cell r="F5923">
            <v>289.23</v>
          </cell>
          <cell r="G5923">
            <v>0</v>
          </cell>
          <cell r="H5923">
            <v>289.23</v>
          </cell>
          <cell r="I5923">
            <v>0</v>
          </cell>
          <cell r="J5923">
            <v>289.23</v>
          </cell>
          <cell r="K5923">
            <v>0</v>
          </cell>
        </row>
        <row r="5924">
          <cell r="F5924">
            <v>616</v>
          </cell>
          <cell r="G5924">
            <v>0</v>
          </cell>
          <cell r="H5924">
            <v>616</v>
          </cell>
          <cell r="I5924">
            <v>0</v>
          </cell>
          <cell r="J5924">
            <v>616</v>
          </cell>
          <cell r="K5924">
            <v>0</v>
          </cell>
        </row>
        <row r="5925">
          <cell r="F5925">
            <v>0</v>
          </cell>
          <cell r="G5925">
            <v>0</v>
          </cell>
          <cell r="H5925">
            <v>0</v>
          </cell>
          <cell r="I5925">
            <v>0</v>
          </cell>
          <cell r="J5925">
            <v>0</v>
          </cell>
          <cell r="K5925">
            <v>60939</v>
          </cell>
        </row>
        <row r="5926">
          <cell r="F5926">
            <v>29.99</v>
          </cell>
          <cell r="G5926">
            <v>0</v>
          </cell>
          <cell r="H5926">
            <v>29.99</v>
          </cell>
          <cell r="I5926">
            <v>0</v>
          </cell>
          <cell r="J5926">
            <v>29.99</v>
          </cell>
          <cell r="K5926">
            <v>3837</v>
          </cell>
        </row>
        <row r="5927">
          <cell r="F5927">
            <v>0</v>
          </cell>
          <cell r="G5927">
            <v>0</v>
          </cell>
          <cell r="H5927">
            <v>0</v>
          </cell>
          <cell r="I5927">
            <v>0</v>
          </cell>
          <cell r="J5927">
            <v>0</v>
          </cell>
          <cell r="K5927">
            <v>57710</v>
          </cell>
        </row>
        <row r="5928">
          <cell r="F5928">
            <v>237.57</v>
          </cell>
          <cell r="G5928">
            <v>0</v>
          </cell>
          <cell r="H5928">
            <v>237.57</v>
          </cell>
          <cell r="I5928">
            <v>0</v>
          </cell>
          <cell r="J5928">
            <v>237.57</v>
          </cell>
          <cell r="K5928">
            <v>9808</v>
          </cell>
        </row>
        <row r="5929">
          <cell r="F5929">
            <v>964.53</v>
          </cell>
          <cell r="G5929">
            <v>0</v>
          </cell>
          <cell r="H5929">
            <v>964.53</v>
          </cell>
          <cell r="I5929">
            <v>0</v>
          </cell>
          <cell r="J5929">
            <v>964.53</v>
          </cell>
          <cell r="K5929">
            <v>0</v>
          </cell>
        </row>
        <row r="5930">
          <cell r="F5930">
            <v>1461.38</v>
          </cell>
          <cell r="G5930">
            <v>0</v>
          </cell>
          <cell r="H5930">
            <v>1461.38</v>
          </cell>
          <cell r="I5930">
            <v>0</v>
          </cell>
          <cell r="J5930">
            <v>1461.38</v>
          </cell>
          <cell r="K5930">
            <v>230</v>
          </cell>
        </row>
        <row r="5931">
          <cell r="F5931">
            <v>2227.2600000000002</v>
          </cell>
          <cell r="G5931">
            <v>0</v>
          </cell>
          <cell r="H5931">
            <v>2227.2600000000002</v>
          </cell>
          <cell r="I5931">
            <v>0</v>
          </cell>
          <cell r="J5931">
            <v>2227.2600000000002</v>
          </cell>
          <cell r="K5931">
            <v>0</v>
          </cell>
        </row>
        <row r="5932">
          <cell r="F5932">
            <v>19.5</v>
          </cell>
          <cell r="G5932">
            <v>0</v>
          </cell>
          <cell r="H5932">
            <v>19.5</v>
          </cell>
          <cell r="I5932">
            <v>0</v>
          </cell>
          <cell r="J5932">
            <v>19.5</v>
          </cell>
          <cell r="K5932">
            <v>63</v>
          </cell>
        </row>
        <row r="5933">
          <cell r="F5933">
            <v>261.73</v>
          </cell>
          <cell r="G5933">
            <v>0</v>
          </cell>
          <cell r="H5933">
            <v>261.73</v>
          </cell>
          <cell r="I5933">
            <v>0</v>
          </cell>
          <cell r="J5933">
            <v>261.73</v>
          </cell>
          <cell r="K5933">
            <v>0</v>
          </cell>
        </row>
        <row r="5934">
          <cell r="F5934">
            <v>8462.26</v>
          </cell>
          <cell r="G5934">
            <v>0</v>
          </cell>
          <cell r="H5934">
            <v>8462.26</v>
          </cell>
          <cell r="I5934">
            <v>0</v>
          </cell>
          <cell r="J5934">
            <v>8462.26</v>
          </cell>
          <cell r="K5934">
            <v>3620</v>
          </cell>
        </row>
        <row r="5935">
          <cell r="F5935">
            <v>23671.09</v>
          </cell>
          <cell r="G5935">
            <v>0</v>
          </cell>
          <cell r="H5935">
            <v>23671.09</v>
          </cell>
          <cell r="I5935">
            <v>0</v>
          </cell>
          <cell r="J5935">
            <v>23671.09</v>
          </cell>
          <cell r="K5935">
            <v>4562</v>
          </cell>
        </row>
        <row r="5936">
          <cell r="F5936">
            <v>1363.97</v>
          </cell>
          <cell r="G5936">
            <v>0</v>
          </cell>
          <cell r="H5936">
            <v>1363.97</v>
          </cell>
          <cell r="I5936">
            <v>0</v>
          </cell>
          <cell r="J5936">
            <v>1363.97</v>
          </cell>
          <cell r="K5936">
            <v>4037</v>
          </cell>
        </row>
        <row r="5937">
          <cell r="F5937">
            <v>0</v>
          </cell>
          <cell r="G5937">
            <v>0</v>
          </cell>
          <cell r="H5937">
            <v>0</v>
          </cell>
          <cell r="I5937">
            <v>0</v>
          </cell>
          <cell r="J5937">
            <v>0</v>
          </cell>
          <cell r="K5937">
            <v>15</v>
          </cell>
        </row>
        <row r="5938">
          <cell r="F5938">
            <v>1181.71</v>
          </cell>
          <cell r="G5938">
            <v>0</v>
          </cell>
          <cell r="H5938">
            <v>1181.71</v>
          </cell>
          <cell r="I5938">
            <v>0</v>
          </cell>
          <cell r="J5938">
            <v>1181.71</v>
          </cell>
          <cell r="K5938">
            <v>130</v>
          </cell>
        </row>
        <row r="5939">
          <cell r="F5939">
            <v>1644.69</v>
          </cell>
          <cell r="G5939">
            <v>0</v>
          </cell>
          <cell r="H5939">
            <v>1644.69</v>
          </cell>
          <cell r="I5939">
            <v>0</v>
          </cell>
          <cell r="J5939">
            <v>1644.69</v>
          </cell>
          <cell r="K5939">
            <v>0</v>
          </cell>
        </row>
        <row r="5940">
          <cell r="F5940">
            <v>23725.18</v>
          </cell>
          <cell r="G5940">
            <v>0</v>
          </cell>
          <cell r="H5940">
            <v>23725.18</v>
          </cell>
          <cell r="I5940">
            <v>0</v>
          </cell>
          <cell r="J5940">
            <v>23725.18</v>
          </cell>
          <cell r="K5940">
            <v>5652</v>
          </cell>
        </row>
        <row r="5941">
          <cell r="F5941">
            <v>10741.49</v>
          </cell>
          <cell r="G5941">
            <v>0</v>
          </cell>
          <cell r="H5941">
            <v>10741.49</v>
          </cell>
          <cell r="I5941">
            <v>0</v>
          </cell>
          <cell r="J5941">
            <v>10741.49</v>
          </cell>
          <cell r="K5941">
            <v>1797</v>
          </cell>
        </row>
        <row r="5942">
          <cell r="F5942">
            <v>839.27</v>
          </cell>
          <cell r="G5942">
            <v>0</v>
          </cell>
          <cell r="H5942">
            <v>839.27</v>
          </cell>
          <cell r="I5942">
            <v>0</v>
          </cell>
          <cell r="J5942">
            <v>839.27</v>
          </cell>
          <cell r="K5942">
            <v>0</v>
          </cell>
        </row>
        <row r="5943">
          <cell r="F5943">
            <v>5356.28</v>
          </cell>
          <cell r="G5943">
            <v>0</v>
          </cell>
          <cell r="H5943">
            <v>5356.28</v>
          </cell>
          <cell r="I5943">
            <v>0</v>
          </cell>
          <cell r="J5943">
            <v>5356.28</v>
          </cell>
          <cell r="K5943">
            <v>1274</v>
          </cell>
        </row>
        <row r="5944">
          <cell r="F5944">
            <v>2778.4</v>
          </cell>
          <cell r="G5944">
            <v>0</v>
          </cell>
          <cell r="H5944">
            <v>2778.4</v>
          </cell>
          <cell r="I5944">
            <v>0</v>
          </cell>
          <cell r="J5944">
            <v>2778.4</v>
          </cell>
          <cell r="K5944">
            <v>210</v>
          </cell>
        </row>
        <row r="5945">
          <cell r="F5945">
            <v>0</v>
          </cell>
          <cell r="G5945">
            <v>0</v>
          </cell>
          <cell r="H5945">
            <v>0</v>
          </cell>
          <cell r="I5945">
            <v>0</v>
          </cell>
          <cell r="J5945">
            <v>0</v>
          </cell>
          <cell r="K5945">
            <v>55</v>
          </cell>
        </row>
        <row r="5946">
          <cell r="F5946">
            <v>8662748.0899999999</v>
          </cell>
          <cell r="G5946">
            <v>0</v>
          </cell>
          <cell r="H5946">
            <v>8662748.0899999999</v>
          </cell>
          <cell r="I5946">
            <v>0</v>
          </cell>
          <cell r="J5946">
            <v>8662748.0899999999</v>
          </cell>
          <cell r="K5946">
            <v>20</v>
          </cell>
        </row>
        <row r="5947">
          <cell r="F5947">
            <v>-4646535.09</v>
          </cell>
          <cell r="G5947">
            <v>0</v>
          </cell>
          <cell r="H5947">
            <v>-4646535.09</v>
          </cell>
          <cell r="I5947">
            <v>0</v>
          </cell>
          <cell r="J5947">
            <v>-4646535.09</v>
          </cell>
          <cell r="K5947">
            <v>989146</v>
          </cell>
        </row>
        <row r="5948">
          <cell r="F5948">
            <v>-300</v>
          </cell>
          <cell r="G5948">
            <v>0</v>
          </cell>
          <cell r="H5948">
            <v>-300</v>
          </cell>
          <cell r="I5948">
            <v>0</v>
          </cell>
          <cell r="J5948">
            <v>-300</v>
          </cell>
          <cell r="K5948">
            <v>6</v>
          </cell>
        </row>
        <row r="5949">
          <cell r="F5949">
            <v>1042</v>
          </cell>
          <cell r="G5949">
            <v>0</v>
          </cell>
          <cell r="H5949">
            <v>1042</v>
          </cell>
          <cell r="I5949">
            <v>0</v>
          </cell>
          <cell r="J5949">
            <v>1042</v>
          </cell>
          <cell r="K5949">
            <v>245</v>
          </cell>
        </row>
        <row r="5950">
          <cell r="F5950">
            <v>8928.8799999999992</v>
          </cell>
          <cell r="G5950">
            <v>0</v>
          </cell>
          <cell r="H5950">
            <v>8928.8799999999992</v>
          </cell>
          <cell r="I5950">
            <v>0</v>
          </cell>
          <cell r="J5950">
            <v>8928.8799999999992</v>
          </cell>
          <cell r="K5950">
            <v>0</v>
          </cell>
        </row>
        <row r="5951">
          <cell r="F5951">
            <v>138</v>
          </cell>
          <cell r="G5951">
            <v>0</v>
          </cell>
          <cell r="H5951">
            <v>138</v>
          </cell>
          <cell r="I5951">
            <v>0</v>
          </cell>
          <cell r="J5951">
            <v>138</v>
          </cell>
          <cell r="K5951">
            <v>0</v>
          </cell>
        </row>
        <row r="5952">
          <cell r="F5952">
            <v>12075.44</v>
          </cell>
          <cell r="G5952">
            <v>0</v>
          </cell>
          <cell r="H5952">
            <v>12075.44</v>
          </cell>
          <cell r="I5952">
            <v>0</v>
          </cell>
          <cell r="J5952">
            <v>12075.44</v>
          </cell>
          <cell r="K5952">
            <v>2190</v>
          </cell>
        </row>
        <row r="5953">
          <cell r="F5953">
            <v>269089.3</v>
          </cell>
          <cell r="G5953">
            <v>0</v>
          </cell>
          <cell r="H5953">
            <v>269089.3</v>
          </cell>
          <cell r="I5953">
            <v>0</v>
          </cell>
          <cell r="J5953">
            <v>269089.3</v>
          </cell>
          <cell r="K5953">
            <v>8605</v>
          </cell>
        </row>
        <row r="5954">
          <cell r="F5954">
            <v>558522.87</v>
          </cell>
          <cell r="G5954">
            <v>0</v>
          </cell>
          <cell r="H5954">
            <v>558522.87</v>
          </cell>
          <cell r="I5954">
            <v>0</v>
          </cell>
          <cell r="J5954">
            <v>558522.87</v>
          </cell>
          <cell r="K5954">
            <v>306955</v>
          </cell>
        </row>
        <row r="5955">
          <cell r="F5955">
            <v>869363.15</v>
          </cell>
          <cell r="G5955">
            <v>0</v>
          </cell>
          <cell r="H5955">
            <v>869363.15</v>
          </cell>
          <cell r="I5955">
            <v>0</v>
          </cell>
          <cell r="J5955">
            <v>869363.15</v>
          </cell>
          <cell r="K5955">
            <v>23030</v>
          </cell>
        </row>
        <row r="5956">
          <cell r="F5956">
            <v>552</v>
          </cell>
          <cell r="G5956">
            <v>0</v>
          </cell>
          <cell r="H5956">
            <v>552</v>
          </cell>
          <cell r="I5956">
            <v>0</v>
          </cell>
          <cell r="J5956">
            <v>552</v>
          </cell>
          <cell r="K5956">
            <v>0</v>
          </cell>
        </row>
        <row r="5957">
          <cell r="F5957">
            <v>144022.5</v>
          </cell>
          <cell r="G5957">
            <v>0</v>
          </cell>
          <cell r="H5957">
            <v>144022.5</v>
          </cell>
          <cell r="I5957">
            <v>0</v>
          </cell>
          <cell r="J5957">
            <v>144022.5</v>
          </cell>
          <cell r="K5957">
            <v>3597</v>
          </cell>
        </row>
        <row r="5958">
          <cell r="F5958">
            <v>273979.34999999998</v>
          </cell>
          <cell r="G5958">
            <v>0</v>
          </cell>
          <cell r="H5958">
            <v>273979.34999999998</v>
          </cell>
          <cell r="I5958">
            <v>0</v>
          </cell>
          <cell r="J5958">
            <v>273979.34999999998</v>
          </cell>
          <cell r="K5958">
            <v>2947</v>
          </cell>
        </row>
        <row r="5959">
          <cell r="F5959">
            <v>32753.61</v>
          </cell>
          <cell r="G5959">
            <v>0</v>
          </cell>
          <cell r="H5959">
            <v>32753.61</v>
          </cell>
          <cell r="I5959">
            <v>0</v>
          </cell>
          <cell r="J5959">
            <v>32753.61</v>
          </cell>
          <cell r="K5959">
            <v>444</v>
          </cell>
        </row>
        <row r="5960">
          <cell r="F5960">
            <v>28095.4</v>
          </cell>
          <cell r="G5960">
            <v>0</v>
          </cell>
          <cell r="H5960">
            <v>28095.4</v>
          </cell>
          <cell r="I5960">
            <v>0</v>
          </cell>
          <cell r="J5960">
            <v>28095.4</v>
          </cell>
          <cell r="K5960">
            <v>0</v>
          </cell>
        </row>
        <row r="5961">
          <cell r="F5961">
            <v>20502.34</v>
          </cell>
          <cell r="G5961">
            <v>0</v>
          </cell>
          <cell r="H5961">
            <v>20502.34</v>
          </cell>
          <cell r="I5961">
            <v>0</v>
          </cell>
          <cell r="J5961">
            <v>20502.34</v>
          </cell>
          <cell r="K5961">
            <v>0</v>
          </cell>
        </row>
        <row r="5962">
          <cell r="F5962">
            <v>36336.01</v>
          </cell>
          <cell r="G5962">
            <v>0</v>
          </cell>
          <cell r="H5962">
            <v>36336.01</v>
          </cell>
          <cell r="I5962">
            <v>0</v>
          </cell>
          <cell r="J5962">
            <v>36336.01</v>
          </cell>
          <cell r="K5962">
            <v>-138019</v>
          </cell>
        </row>
        <row r="5963">
          <cell r="F5963">
            <v>37542.080000000002</v>
          </cell>
          <cell r="G5963">
            <v>0</v>
          </cell>
          <cell r="H5963">
            <v>37542.080000000002</v>
          </cell>
          <cell r="I5963">
            <v>0</v>
          </cell>
          <cell r="J5963">
            <v>37542.080000000002</v>
          </cell>
          <cell r="K5963">
            <v>29794</v>
          </cell>
        </row>
        <row r="5964">
          <cell r="F5964">
            <v>112068.36</v>
          </cell>
          <cell r="G5964">
            <v>0</v>
          </cell>
          <cell r="H5964">
            <v>112068.36</v>
          </cell>
          <cell r="I5964">
            <v>0</v>
          </cell>
          <cell r="J5964">
            <v>112068.36</v>
          </cell>
          <cell r="K5964">
            <v>26189</v>
          </cell>
        </row>
        <row r="5965">
          <cell r="F5965">
            <v>90899.72</v>
          </cell>
          <cell r="G5965">
            <v>0</v>
          </cell>
          <cell r="H5965">
            <v>90899.72</v>
          </cell>
          <cell r="I5965">
            <v>0</v>
          </cell>
          <cell r="J5965">
            <v>90899.72</v>
          </cell>
          <cell r="K5965">
            <v>39782</v>
          </cell>
        </row>
        <row r="5966">
          <cell r="F5966">
            <v>3044.45</v>
          </cell>
          <cell r="G5966">
            <v>0</v>
          </cell>
          <cell r="H5966">
            <v>3044.45</v>
          </cell>
          <cell r="I5966">
            <v>0</v>
          </cell>
          <cell r="J5966">
            <v>3044.45</v>
          </cell>
          <cell r="K5966">
            <v>46</v>
          </cell>
        </row>
        <row r="5967">
          <cell r="F5967">
            <v>165.57</v>
          </cell>
          <cell r="G5967">
            <v>0</v>
          </cell>
          <cell r="H5967">
            <v>165.57</v>
          </cell>
          <cell r="I5967">
            <v>0</v>
          </cell>
          <cell r="J5967">
            <v>165.57</v>
          </cell>
          <cell r="K5967">
            <v>633</v>
          </cell>
        </row>
        <row r="5968">
          <cell r="F5968">
            <v>409.43</v>
          </cell>
          <cell r="G5968">
            <v>0</v>
          </cell>
          <cell r="H5968">
            <v>409.43</v>
          </cell>
          <cell r="I5968">
            <v>0</v>
          </cell>
          <cell r="J5968">
            <v>409.43</v>
          </cell>
          <cell r="K5968">
            <v>512</v>
          </cell>
        </row>
        <row r="5969">
          <cell r="F5969">
            <v>-860</v>
          </cell>
          <cell r="G5969">
            <v>0</v>
          </cell>
          <cell r="H5969">
            <v>-860</v>
          </cell>
          <cell r="I5969">
            <v>0</v>
          </cell>
          <cell r="J5969">
            <v>-860</v>
          </cell>
          <cell r="K5969">
            <v>0</v>
          </cell>
        </row>
        <row r="5970">
          <cell r="F5970">
            <v>23724.83</v>
          </cell>
          <cell r="G5970">
            <v>0</v>
          </cell>
          <cell r="H5970">
            <v>23724.83</v>
          </cell>
          <cell r="I5970">
            <v>0</v>
          </cell>
          <cell r="J5970">
            <v>23724.83</v>
          </cell>
          <cell r="K5970">
            <v>26691</v>
          </cell>
        </row>
        <row r="5971">
          <cell r="F5971">
            <v>75.42</v>
          </cell>
          <cell r="G5971">
            <v>0</v>
          </cell>
          <cell r="H5971">
            <v>75.42</v>
          </cell>
          <cell r="I5971">
            <v>0</v>
          </cell>
          <cell r="J5971">
            <v>75.42</v>
          </cell>
          <cell r="K5971">
            <v>317</v>
          </cell>
        </row>
        <row r="5972">
          <cell r="F5972">
            <v>2299313.02</v>
          </cell>
          <cell r="G5972">
            <v>0</v>
          </cell>
          <cell r="H5972">
            <v>2299313.02</v>
          </cell>
          <cell r="I5972">
            <v>0</v>
          </cell>
          <cell r="J5972">
            <v>2299313.02</v>
          </cell>
          <cell r="K5972">
            <v>2282091</v>
          </cell>
        </row>
        <row r="5973">
          <cell r="F5973">
            <v>92610.95</v>
          </cell>
          <cell r="G5973">
            <v>0</v>
          </cell>
          <cell r="H5973">
            <v>92610.95</v>
          </cell>
          <cell r="I5973">
            <v>0</v>
          </cell>
          <cell r="J5973">
            <v>92610.95</v>
          </cell>
          <cell r="K5973">
            <v>67710</v>
          </cell>
        </row>
        <row r="5974">
          <cell r="F5974">
            <v>20988.560000000001</v>
          </cell>
          <cell r="G5974">
            <v>0</v>
          </cell>
          <cell r="H5974">
            <v>20988.560000000001</v>
          </cell>
          <cell r="I5974">
            <v>0</v>
          </cell>
          <cell r="J5974">
            <v>20988.560000000001</v>
          </cell>
          <cell r="K5974">
            <v>11602</v>
          </cell>
        </row>
        <row r="5975">
          <cell r="F5975">
            <v>1755.69</v>
          </cell>
          <cell r="G5975">
            <v>0</v>
          </cell>
          <cell r="H5975">
            <v>1755.69</v>
          </cell>
          <cell r="I5975">
            <v>0</v>
          </cell>
          <cell r="J5975">
            <v>1755.69</v>
          </cell>
          <cell r="K5975">
            <v>524</v>
          </cell>
        </row>
        <row r="5976">
          <cell r="F5976">
            <v>224123.27</v>
          </cell>
          <cell r="G5976">
            <v>0</v>
          </cell>
          <cell r="H5976">
            <v>224123.27</v>
          </cell>
          <cell r="I5976">
            <v>0</v>
          </cell>
          <cell r="J5976">
            <v>224123.27</v>
          </cell>
          <cell r="K5976">
            <v>111799</v>
          </cell>
        </row>
        <row r="5977">
          <cell r="F5977">
            <v>0</v>
          </cell>
          <cell r="G5977">
            <v>0</v>
          </cell>
          <cell r="H5977">
            <v>0</v>
          </cell>
          <cell r="I5977">
            <v>0</v>
          </cell>
          <cell r="J5977">
            <v>0</v>
          </cell>
          <cell r="K5977">
            <v>272</v>
          </cell>
        </row>
        <row r="5978">
          <cell r="F5978">
            <v>1152372.92</v>
          </cell>
          <cell r="G5978">
            <v>0</v>
          </cell>
          <cell r="H5978">
            <v>1152372.92</v>
          </cell>
          <cell r="I5978">
            <v>0</v>
          </cell>
          <cell r="J5978">
            <v>1152372.92</v>
          </cell>
          <cell r="K5978">
            <v>88026</v>
          </cell>
        </row>
        <row r="5979">
          <cell r="F5979">
            <v>1071107.1100000001</v>
          </cell>
          <cell r="G5979">
            <v>0</v>
          </cell>
          <cell r="H5979">
            <v>1071107.1100000001</v>
          </cell>
          <cell r="I5979">
            <v>0</v>
          </cell>
          <cell r="J5979">
            <v>1071107.1100000001</v>
          </cell>
          <cell r="K5979">
            <v>-231378</v>
          </cell>
        </row>
        <row r="5980">
          <cell r="F5980">
            <v>43080.69</v>
          </cell>
          <cell r="G5980">
            <v>0</v>
          </cell>
          <cell r="H5980">
            <v>43080.69</v>
          </cell>
          <cell r="I5980">
            <v>0</v>
          </cell>
          <cell r="J5980">
            <v>43080.69</v>
          </cell>
          <cell r="K5980">
            <v>24458</v>
          </cell>
        </row>
        <row r="5981">
          <cell r="F5981">
            <v>313137.3</v>
          </cell>
          <cell r="G5981">
            <v>0</v>
          </cell>
          <cell r="H5981">
            <v>313137.3</v>
          </cell>
          <cell r="I5981">
            <v>0</v>
          </cell>
          <cell r="J5981">
            <v>313137.3</v>
          </cell>
          <cell r="K5981">
            <v>78810</v>
          </cell>
        </row>
        <row r="5982">
          <cell r="F5982">
            <v>527186.06000000006</v>
          </cell>
          <cell r="G5982">
            <v>0</v>
          </cell>
          <cell r="H5982">
            <v>527186.06000000006</v>
          </cell>
          <cell r="I5982">
            <v>0</v>
          </cell>
          <cell r="J5982">
            <v>527186.06000000006</v>
          </cell>
          <cell r="K5982">
            <v>113060</v>
          </cell>
        </row>
        <row r="5983">
          <cell r="F5983">
            <v>285685.14</v>
          </cell>
          <cell r="G5983">
            <v>0</v>
          </cell>
          <cell r="H5983">
            <v>285685.14</v>
          </cell>
          <cell r="I5983">
            <v>0</v>
          </cell>
          <cell r="J5983">
            <v>285685.14</v>
          </cell>
          <cell r="K5983">
            <v>68531</v>
          </cell>
        </row>
        <row r="5984">
          <cell r="F5984">
            <v>933630.4</v>
          </cell>
          <cell r="G5984">
            <v>0</v>
          </cell>
          <cell r="H5984">
            <v>933630.4</v>
          </cell>
          <cell r="I5984">
            <v>0</v>
          </cell>
          <cell r="J5984">
            <v>933630.4</v>
          </cell>
          <cell r="K5984">
            <v>224833</v>
          </cell>
        </row>
        <row r="5985">
          <cell r="F5985">
            <v>326562.5</v>
          </cell>
          <cell r="G5985">
            <v>0</v>
          </cell>
          <cell r="H5985">
            <v>326562.5</v>
          </cell>
          <cell r="I5985">
            <v>0</v>
          </cell>
          <cell r="J5985">
            <v>326562.5</v>
          </cell>
          <cell r="K5985">
            <v>111322</v>
          </cell>
        </row>
        <row r="5986">
          <cell r="F5986">
            <v>16286.38</v>
          </cell>
          <cell r="G5986">
            <v>0</v>
          </cell>
          <cell r="H5986">
            <v>16286.38</v>
          </cell>
          <cell r="I5986">
            <v>0</v>
          </cell>
          <cell r="J5986">
            <v>16286.38</v>
          </cell>
          <cell r="K5986">
            <v>3907</v>
          </cell>
        </row>
        <row r="5987">
          <cell r="F5987">
            <v>14308.62</v>
          </cell>
          <cell r="G5987">
            <v>0</v>
          </cell>
          <cell r="H5987">
            <v>14308.62</v>
          </cell>
          <cell r="I5987">
            <v>0</v>
          </cell>
          <cell r="J5987">
            <v>14308.62</v>
          </cell>
          <cell r="K5987">
            <v>2116</v>
          </cell>
        </row>
        <row r="5988">
          <cell r="F5988">
            <v>138863.01999999999</v>
          </cell>
          <cell r="G5988">
            <v>0</v>
          </cell>
          <cell r="H5988">
            <v>138863.01999999999</v>
          </cell>
          <cell r="I5988">
            <v>0</v>
          </cell>
          <cell r="J5988">
            <v>138863.01999999999</v>
          </cell>
          <cell r="K5988">
            <v>25967</v>
          </cell>
        </row>
        <row r="5989">
          <cell r="F5989">
            <v>114383.56</v>
          </cell>
          <cell r="G5989">
            <v>0</v>
          </cell>
          <cell r="H5989">
            <v>114383.56</v>
          </cell>
          <cell r="I5989">
            <v>0</v>
          </cell>
          <cell r="J5989">
            <v>114383.56</v>
          </cell>
          <cell r="K5989">
            <v>31377</v>
          </cell>
        </row>
        <row r="5990">
          <cell r="F5990">
            <v>63643.34</v>
          </cell>
          <cell r="G5990">
            <v>0</v>
          </cell>
          <cell r="H5990">
            <v>63643.34</v>
          </cell>
          <cell r="I5990">
            <v>0</v>
          </cell>
          <cell r="J5990">
            <v>63643.34</v>
          </cell>
          <cell r="K5990">
            <v>13080</v>
          </cell>
        </row>
        <row r="5991">
          <cell r="F5991">
            <v>17959.52</v>
          </cell>
          <cell r="G5991">
            <v>0</v>
          </cell>
          <cell r="H5991">
            <v>17959.52</v>
          </cell>
          <cell r="I5991">
            <v>0</v>
          </cell>
          <cell r="J5991">
            <v>17959.52</v>
          </cell>
          <cell r="K5991">
            <v>2582</v>
          </cell>
        </row>
        <row r="5992">
          <cell r="F5992">
            <v>33698.89</v>
          </cell>
          <cell r="G5992">
            <v>0</v>
          </cell>
          <cell r="H5992">
            <v>33698.89</v>
          </cell>
          <cell r="I5992">
            <v>0</v>
          </cell>
          <cell r="J5992">
            <v>33698.89</v>
          </cell>
          <cell r="K5992">
            <v>8268</v>
          </cell>
        </row>
        <row r="5993">
          <cell r="F5993">
            <v>0</v>
          </cell>
          <cell r="G5993">
            <v>0</v>
          </cell>
          <cell r="H5993">
            <v>0</v>
          </cell>
          <cell r="I5993">
            <v>0</v>
          </cell>
          <cell r="J5993">
            <v>0</v>
          </cell>
          <cell r="K5993">
            <v>49273</v>
          </cell>
        </row>
        <row r="5994">
          <cell r="F5994">
            <v>3302.52</v>
          </cell>
          <cell r="G5994">
            <v>0</v>
          </cell>
          <cell r="H5994">
            <v>3302.52</v>
          </cell>
          <cell r="I5994">
            <v>0</v>
          </cell>
          <cell r="J5994">
            <v>3302.52</v>
          </cell>
          <cell r="K5994">
            <v>0</v>
          </cell>
        </row>
        <row r="5995">
          <cell r="F5995">
            <v>158781.35</v>
          </cell>
          <cell r="G5995">
            <v>0</v>
          </cell>
          <cell r="H5995">
            <v>158781.35</v>
          </cell>
          <cell r="I5995">
            <v>0</v>
          </cell>
          <cell r="J5995">
            <v>158781.35</v>
          </cell>
          <cell r="K5995">
            <v>25625</v>
          </cell>
        </row>
        <row r="5996">
          <cell r="F5996">
            <v>902543.82</v>
          </cell>
          <cell r="G5996">
            <v>0</v>
          </cell>
          <cell r="H5996">
            <v>902543.82</v>
          </cell>
          <cell r="I5996">
            <v>0</v>
          </cell>
          <cell r="J5996">
            <v>902543.82</v>
          </cell>
          <cell r="K5996">
            <v>98558</v>
          </cell>
        </row>
        <row r="5997">
          <cell r="F5997">
            <v>3899.31</v>
          </cell>
          <cell r="G5997">
            <v>0</v>
          </cell>
          <cell r="H5997">
            <v>3899.31</v>
          </cell>
          <cell r="I5997">
            <v>0</v>
          </cell>
          <cell r="J5997">
            <v>3899.31</v>
          </cell>
          <cell r="K5997">
            <v>0</v>
          </cell>
        </row>
        <row r="5998">
          <cell r="F5998">
            <v>28059.99</v>
          </cell>
          <cell r="G5998">
            <v>0</v>
          </cell>
          <cell r="H5998">
            <v>28059.99</v>
          </cell>
          <cell r="I5998">
            <v>0</v>
          </cell>
          <cell r="J5998">
            <v>28059.99</v>
          </cell>
          <cell r="K5998">
            <v>0</v>
          </cell>
        </row>
        <row r="5999">
          <cell r="F5999">
            <v>100987.92</v>
          </cell>
          <cell r="G5999">
            <v>0</v>
          </cell>
          <cell r="H5999">
            <v>100987.92</v>
          </cell>
          <cell r="I5999">
            <v>0</v>
          </cell>
          <cell r="J5999">
            <v>100987.92</v>
          </cell>
          <cell r="K5999">
            <v>13905</v>
          </cell>
        </row>
        <row r="6000">
          <cell r="F6000">
            <v>1118.8699999999999</v>
          </cell>
          <cell r="G6000">
            <v>0</v>
          </cell>
          <cell r="H6000">
            <v>1118.8699999999999</v>
          </cell>
          <cell r="I6000">
            <v>0</v>
          </cell>
          <cell r="J6000">
            <v>1118.8699999999999</v>
          </cell>
          <cell r="K6000">
            <v>1758</v>
          </cell>
        </row>
        <row r="6001">
          <cell r="F6001">
            <v>80710.960000000006</v>
          </cell>
          <cell r="G6001">
            <v>0</v>
          </cell>
          <cell r="H6001">
            <v>80710.960000000006</v>
          </cell>
          <cell r="I6001">
            <v>0</v>
          </cell>
          <cell r="J6001">
            <v>80710.960000000006</v>
          </cell>
          <cell r="K6001">
            <v>3138</v>
          </cell>
        </row>
        <row r="6002">
          <cell r="F6002">
            <v>163512.97</v>
          </cell>
          <cell r="G6002">
            <v>0</v>
          </cell>
          <cell r="H6002">
            <v>163512.97</v>
          </cell>
          <cell r="I6002">
            <v>0</v>
          </cell>
          <cell r="J6002">
            <v>163512.97</v>
          </cell>
          <cell r="K6002">
            <v>59856</v>
          </cell>
        </row>
        <row r="6003">
          <cell r="F6003">
            <v>1127.5899999999999</v>
          </cell>
          <cell r="G6003">
            <v>0</v>
          </cell>
          <cell r="H6003">
            <v>1127.5899999999999</v>
          </cell>
          <cell r="I6003">
            <v>0</v>
          </cell>
          <cell r="J6003">
            <v>1127.5899999999999</v>
          </cell>
          <cell r="K6003">
            <v>150</v>
          </cell>
        </row>
        <row r="6004">
          <cell r="F6004">
            <v>184442.48</v>
          </cell>
          <cell r="G6004">
            <v>0</v>
          </cell>
          <cell r="H6004">
            <v>184442.48</v>
          </cell>
          <cell r="I6004">
            <v>0</v>
          </cell>
          <cell r="J6004">
            <v>184442.48</v>
          </cell>
          <cell r="K6004">
            <v>177804</v>
          </cell>
        </row>
        <row r="6005">
          <cell r="F6005">
            <v>54953.9</v>
          </cell>
          <cell r="G6005">
            <v>0</v>
          </cell>
          <cell r="H6005">
            <v>54953.9</v>
          </cell>
          <cell r="I6005">
            <v>0</v>
          </cell>
          <cell r="J6005">
            <v>54953.9</v>
          </cell>
          <cell r="K6005">
            <v>10277</v>
          </cell>
        </row>
        <row r="6006">
          <cell r="F6006">
            <v>5794.08</v>
          </cell>
          <cell r="G6006">
            <v>0</v>
          </cell>
          <cell r="H6006">
            <v>5794.08</v>
          </cell>
          <cell r="I6006">
            <v>0</v>
          </cell>
          <cell r="J6006">
            <v>5794.08</v>
          </cell>
          <cell r="K6006">
            <v>8163</v>
          </cell>
        </row>
        <row r="6007">
          <cell r="F6007">
            <v>207678</v>
          </cell>
          <cell r="G6007">
            <v>0</v>
          </cell>
          <cell r="H6007">
            <v>207678</v>
          </cell>
          <cell r="I6007">
            <v>0</v>
          </cell>
          <cell r="J6007">
            <v>207678</v>
          </cell>
          <cell r="K6007">
            <v>11331</v>
          </cell>
        </row>
        <row r="6008">
          <cell r="F6008">
            <v>1150</v>
          </cell>
          <cell r="G6008">
            <v>0</v>
          </cell>
          <cell r="H6008">
            <v>1150</v>
          </cell>
          <cell r="I6008">
            <v>0</v>
          </cell>
          <cell r="J6008">
            <v>1150</v>
          </cell>
          <cell r="K6008">
            <v>20000</v>
          </cell>
        </row>
        <row r="6009">
          <cell r="F6009">
            <v>56169.2</v>
          </cell>
          <cell r="G6009">
            <v>0</v>
          </cell>
          <cell r="H6009">
            <v>56169.2</v>
          </cell>
          <cell r="I6009">
            <v>0</v>
          </cell>
          <cell r="J6009">
            <v>56169.2</v>
          </cell>
          <cell r="K6009">
            <v>0</v>
          </cell>
        </row>
        <row r="6010">
          <cell r="F6010">
            <v>270888.34000000003</v>
          </cell>
          <cell r="G6010">
            <v>0</v>
          </cell>
          <cell r="H6010">
            <v>270888.34000000003</v>
          </cell>
          <cell r="I6010">
            <v>0</v>
          </cell>
          <cell r="J6010">
            <v>270888.34000000003</v>
          </cell>
          <cell r="K6010">
            <v>143748</v>
          </cell>
        </row>
        <row r="6011">
          <cell r="F6011">
            <v>97018.2</v>
          </cell>
          <cell r="G6011">
            <v>0</v>
          </cell>
          <cell r="H6011">
            <v>97018.2</v>
          </cell>
          <cell r="I6011">
            <v>0</v>
          </cell>
          <cell r="J6011">
            <v>97018.2</v>
          </cell>
          <cell r="K6011">
            <v>10503</v>
          </cell>
        </row>
        <row r="6012">
          <cell r="F6012">
            <v>10192.99</v>
          </cell>
          <cell r="G6012">
            <v>0</v>
          </cell>
          <cell r="H6012">
            <v>10192.99</v>
          </cell>
          <cell r="I6012">
            <v>0</v>
          </cell>
          <cell r="J6012">
            <v>10192.99</v>
          </cell>
          <cell r="K6012">
            <v>1346</v>
          </cell>
        </row>
        <row r="6013">
          <cell r="F6013">
            <v>341479.31</v>
          </cell>
          <cell r="G6013">
            <v>0</v>
          </cell>
          <cell r="H6013">
            <v>341479.31</v>
          </cell>
          <cell r="I6013">
            <v>0</v>
          </cell>
          <cell r="J6013">
            <v>341479.31</v>
          </cell>
          <cell r="K6013">
            <v>59451</v>
          </cell>
        </row>
        <row r="6014">
          <cell r="F6014">
            <v>63488.4</v>
          </cell>
          <cell r="G6014">
            <v>0</v>
          </cell>
          <cell r="H6014">
            <v>63488.4</v>
          </cell>
          <cell r="I6014">
            <v>0</v>
          </cell>
          <cell r="J6014">
            <v>63488.4</v>
          </cell>
          <cell r="K6014">
            <v>15877</v>
          </cell>
        </row>
        <row r="6015">
          <cell r="F6015">
            <v>9761.57</v>
          </cell>
          <cell r="G6015">
            <v>0</v>
          </cell>
          <cell r="H6015">
            <v>9761.57</v>
          </cell>
          <cell r="I6015">
            <v>0</v>
          </cell>
          <cell r="J6015">
            <v>9761.57</v>
          </cell>
          <cell r="K6015">
            <v>613</v>
          </cell>
        </row>
        <row r="6016">
          <cell r="F6016">
            <v>1959.44</v>
          </cell>
          <cell r="G6016">
            <v>0</v>
          </cell>
          <cell r="H6016">
            <v>1959.44</v>
          </cell>
          <cell r="I6016">
            <v>0</v>
          </cell>
          <cell r="J6016">
            <v>1959.44</v>
          </cell>
          <cell r="K6016">
            <v>0</v>
          </cell>
        </row>
        <row r="6017">
          <cell r="F6017">
            <v>2061.87</v>
          </cell>
          <cell r="G6017">
            <v>0</v>
          </cell>
          <cell r="H6017">
            <v>2061.87</v>
          </cell>
          <cell r="I6017">
            <v>0</v>
          </cell>
          <cell r="J6017">
            <v>2061.87</v>
          </cell>
          <cell r="K6017">
            <v>0</v>
          </cell>
        </row>
        <row r="6018">
          <cell r="F6018">
            <v>2259</v>
          </cell>
          <cell r="G6018">
            <v>0</v>
          </cell>
          <cell r="H6018">
            <v>2259</v>
          </cell>
          <cell r="I6018">
            <v>0</v>
          </cell>
          <cell r="J6018">
            <v>2259</v>
          </cell>
          <cell r="K6018">
            <v>0</v>
          </cell>
        </row>
        <row r="6019">
          <cell r="F6019">
            <v>61289.64</v>
          </cell>
          <cell r="G6019">
            <v>0</v>
          </cell>
          <cell r="H6019">
            <v>61289.64</v>
          </cell>
          <cell r="I6019">
            <v>0</v>
          </cell>
          <cell r="J6019">
            <v>61289.64</v>
          </cell>
          <cell r="K6019">
            <v>16132</v>
          </cell>
        </row>
        <row r="6020">
          <cell r="F6020">
            <v>150159.9</v>
          </cell>
          <cell r="G6020">
            <v>0</v>
          </cell>
          <cell r="H6020">
            <v>150159.9</v>
          </cell>
          <cell r="I6020">
            <v>0</v>
          </cell>
          <cell r="J6020">
            <v>150159.9</v>
          </cell>
          <cell r="K6020">
            <v>0</v>
          </cell>
        </row>
        <row r="6021">
          <cell r="F6021">
            <v>2102.25</v>
          </cell>
          <cell r="G6021">
            <v>0</v>
          </cell>
          <cell r="H6021">
            <v>2102.25</v>
          </cell>
          <cell r="I6021">
            <v>0</v>
          </cell>
          <cell r="J6021">
            <v>2102.25</v>
          </cell>
          <cell r="K6021">
            <v>0</v>
          </cell>
        </row>
        <row r="6022">
          <cell r="F6022">
            <v>1147075.81</v>
          </cell>
          <cell r="G6022">
            <v>0</v>
          </cell>
          <cell r="H6022">
            <v>1147075.81</v>
          </cell>
          <cell r="I6022">
            <v>0</v>
          </cell>
          <cell r="J6022">
            <v>1147075.81</v>
          </cell>
          <cell r="K6022">
            <v>142200</v>
          </cell>
        </row>
        <row r="6023">
          <cell r="F6023">
            <v>217846.2</v>
          </cell>
          <cell r="G6023">
            <v>0</v>
          </cell>
          <cell r="H6023">
            <v>217846.2</v>
          </cell>
          <cell r="I6023">
            <v>0</v>
          </cell>
          <cell r="J6023">
            <v>217846.2</v>
          </cell>
          <cell r="K6023">
            <v>20279</v>
          </cell>
        </row>
        <row r="6024">
          <cell r="F6024">
            <v>274210.65000000002</v>
          </cell>
          <cell r="G6024">
            <v>0</v>
          </cell>
          <cell r="H6024">
            <v>274210.65000000002</v>
          </cell>
          <cell r="I6024">
            <v>0</v>
          </cell>
          <cell r="J6024">
            <v>274210.65000000002</v>
          </cell>
          <cell r="K6024">
            <v>80608</v>
          </cell>
        </row>
        <row r="6025">
          <cell r="F6025">
            <v>597.09</v>
          </cell>
          <cell r="G6025">
            <v>0</v>
          </cell>
          <cell r="H6025">
            <v>597.09</v>
          </cell>
          <cell r="I6025">
            <v>0</v>
          </cell>
          <cell r="J6025">
            <v>597.09</v>
          </cell>
          <cell r="K6025">
            <v>0</v>
          </cell>
        </row>
        <row r="6026">
          <cell r="F6026">
            <v>41278.400000000001</v>
          </cell>
          <cell r="G6026">
            <v>0</v>
          </cell>
          <cell r="H6026">
            <v>41278.400000000001</v>
          </cell>
          <cell r="I6026">
            <v>0</v>
          </cell>
          <cell r="J6026">
            <v>41278.400000000001</v>
          </cell>
          <cell r="K6026">
            <v>21006</v>
          </cell>
        </row>
        <row r="6027">
          <cell r="F6027">
            <v>38127.99</v>
          </cell>
          <cell r="G6027">
            <v>0</v>
          </cell>
          <cell r="H6027">
            <v>38127.99</v>
          </cell>
          <cell r="I6027">
            <v>0</v>
          </cell>
          <cell r="J6027">
            <v>38127.99</v>
          </cell>
          <cell r="K6027">
            <v>7541</v>
          </cell>
        </row>
        <row r="6028">
          <cell r="F6028">
            <v>172849.72</v>
          </cell>
          <cell r="G6028">
            <v>0</v>
          </cell>
          <cell r="H6028">
            <v>172849.72</v>
          </cell>
          <cell r="I6028">
            <v>0</v>
          </cell>
          <cell r="J6028">
            <v>172849.72</v>
          </cell>
          <cell r="K6028">
            <v>37552</v>
          </cell>
        </row>
        <row r="6029">
          <cell r="F6029">
            <v>45485.89</v>
          </cell>
          <cell r="G6029">
            <v>0</v>
          </cell>
          <cell r="H6029">
            <v>45485.89</v>
          </cell>
          <cell r="I6029">
            <v>0</v>
          </cell>
          <cell r="J6029">
            <v>45485.89</v>
          </cell>
          <cell r="K6029">
            <v>8952</v>
          </cell>
        </row>
        <row r="6030">
          <cell r="F6030">
            <v>86398.83</v>
          </cell>
          <cell r="G6030">
            <v>0</v>
          </cell>
          <cell r="H6030">
            <v>86398.83</v>
          </cell>
          <cell r="I6030">
            <v>0</v>
          </cell>
          <cell r="J6030">
            <v>86398.83</v>
          </cell>
          <cell r="K6030">
            <v>28592</v>
          </cell>
        </row>
        <row r="6031">
          <cell r="F6031">
            <v>53651.25</v>
          </cell>
          <cell r="G6031">
            <v>0</v>
          </cell>
          <cell r="H6031">
            <v>53651.25</v>
          </cell>
          <cell r="I6031">
            <v>0</v>
          </cell>
          <cell r="J6031">
            <v>53651.25</v>
          </cell>
          <cell r="K6031">
            <v>13590</v>
          </cell>
        </row>
        <row r="6032">
          <cell r="F6032">
            <v>205541.67</v>
          </cell>
          <cell r="G6032">
            <v>0</v>
          </cell>
          <cell r="H6032">
            <v>205541.67</v>
          </cell>
          <cell r="I6032">
            <v>0</v>
          </cell>
          <cell r="J6032">
            <v>205541.67</v>
          </cell>
          <cell r="K6032">
            <v>35580</v>
          </cell>
        </row>
        <row r="6033">
          <cell r="F6033">
            <v>45110.34</v>
          </cell>
          <cell r="G6033">
            <v>0</v>
          </cell>
          <cell r="H6033">
            <v>45110.34</v>
          </cell>
          <cell r="I6033">
            <v>0</v>
          </cell>
          <cell r="J6033">
            <v>45110.34</v>
          </cell>
          <cell r="K6033">
            <v>27926</v>
          </cell>
        </row>
        <row r="6034">
          <cell r="F6034">
            <v>16974.900000000001</v>
          </cell>
          <cell r="G6034">
            <v>0</v>
          </cell>
          <cell r="H6034">
            <v>16974.900000000001</v>
          </cell>
          <cell r="I6034">
            <v>0</v>
          </cell>
          <cell r="J6034">
            <v>16974.900000000001</v>
          </cell>
          <cell r="K6034">
            <v>7097</v>
          </cell>
        </row>
        <row r="6035">
          <cell r="F6035">
            <v>84522.92</v>
          </cell>
          <cell r="G6035">
            <v>0</v>
          </cell>
          <cell r="H6035">
            <v>84522.92</v>
          </cell>
          <cell r="I6035">
            <v>0</v>
          </cell>
          <cell r="J6035">
            <v>84522.92</v>
          </cell>
          <cell r="K6035">
            <v>18501</v>
          </cell>
        </row>
        <row r="6036">
          <cell r="F6036">
            <v>4887.3100000000004</v>
          </cell>
          <cell r="G6036">
            <v>0</v>
          </cell>
          <cell r="H6036">
            <v>4887.3100000000004</v>
          </cell>
          <cell r="I6036">
            <v>0</v>
          </cell>
          <cell r="J6036">
            <v>4887.3100000000004</v>
          </cell>
          <cell r="K6036">
            <v>3524</v>
          </cell>
        </row>
        <row r="6037">
          <cell r="F6037">
            <v>13283.32</v>
          </cell>
          <cell r="G6037">
            <v>0</v>
          </cell>
          <cell r="H6037">
            <v>13283.32</v>
          </cell>
          <cell r="I6037">
            <v>0</v>
          </cell>
          <cell r="J6037">
            <v>13283.32</v>
          </cell>
          <cell r="K6037">
            <v>0</v>
          </cell>
        </row>
        <row r="6038">
          <cell r="F6038">
            <v>28779.7</v>
          </cell>
          <cell r="G6038">
            <v>0</v>
          </cell>
          <cell r="H6038">
            <v>28779.7</v>
          </cell>
          <cell r="I6038">
            <v>0</v>
          </cell>
          <cell r="J6038">
            <v>28779.7</v>
          </cell>
          <cell r="K6038">
            <v>1076</v>
          </cell>
        </row>
        <row r="6039">
          <cell r="F6039">
            <v>48462.64</v>
          </cell>
          <cell r="G6039">
            <v>0</v>
          </cell>
          <cell r="H6039">
            <v>48462.64</v>
          </cell>
          <cell r="I6039">
            <v>0</v>
          </cell>
          <cell r="J6039">
            <v>48462.64</v>
          </cell>
          <cell r="K6039">
            <v>10021</v>
          </cell>
        </row>
        <row r="6040">
          <cell r="F6040">
            <v>48815.08</v>
          </cell>
          <cell r="G6040">
            <v>0</v>
          </cell>
          <cell r="H6040">
            <v>48815.08</v>
          </cell>
          <cell r="I6040">
            <v>0</v>
          </cell>
          <cell r="J6040">
            <v>48815.08</v>
          </cell>
          <cell r="K6040">
            <v>15855</v>
          </cell>
        </row>
        <row r="6041">
          <cell r="F6041">
            <v>28833.75</v>
          </cell>
          <cell r="G6041">
            <v>0</v>
          </cell>
          <cell r="H6041">
            <v>28833.75</v>
          </cell>
          <cell r="I6041">
            <v>0</v>
          </cell>
          <cell r="J6041">
            <v>28833.75</v>
          </cell>
          <cell r="K6041">
            <v>6834</v>
          </cell>
        </row>
        <row r="6042">
          <cell r="F6042">
            <v>34220.19</v>
          </cell>
          <cell r="G6042">
            <v>0</v>
          </cell>
          <cell r="H6042">
            <v>34220.19</v>
          </cell>
          <cell r="I6042">
            <v>0</v>
          </cell>
          <cell r="J6042">
            <v>34220.19</v>
          </cell>
          <cell r="K6042">
            <v>8498</v>
          </cell>
        </row>
        <row r="6043">
          <cell r="F6043">
            <v>45664.85</v>
          </cell>
          <cell r="G6043">
            <v>0</v>
          </cell>
          <cell r="H6043">
            <v>45664.85</v>
          </cell>
          <cell r="I6043">
            <v>0</v>
          </cell>
          <cell r="J6043">
            <v>45664.85</v>
          </cell>
          <cell r="K6043">
            <v>7258</v>
          </cell>
        </row>
        <row r="6044">
          <cell r="F6044">
            <v>44200</v>
          </cell>
          <cell r="G6044">
            <v>0</v>
          </cell>
          <cell r="H6044">
            <v>44200</v>
          </cell>
          <cell r="I6044">
            <v>0</v>
          </cell>
          <cell r="J6044">
            <v>44200</v>
          </cell>
          <cell r="K6044">
            <v>13014</v>
          </cell>
        </row>
        <row r="6045">
          <cell r="F6045">
            <v>171369.37</v>
          </cell>
          <cell r="G6045">
            <v>0</v>
          </cell>
          <cell r="H6045">
            <v>171369.37</v>
          </cell>
          <cell r="I6045">
            <v>0</v>
          </cell>
          <cell r="J6045">
            <v>171369.37</v>
          </cell>
          <cell r="K6045">
            <v>24195</v>
          </cell>
        </row>
        <row r="6046">
          <cell r="F6046">
            <v>1160050.1299999999</v>
          </cell>
          <cell r="G6046">
            <v>0</v>
          </cell>
          <cell r="H6046">
            <v>1160050.1299999999</v>
          </cell>
          <cell r="I6046">
            <v>0</v>
          </cell>
          <cell r="J6046">
            <v>1160050.1299999999</v>
          </cell>
          <cell r="K6046">
            <v>231573</v>
          </cell>
        </row>
        <row r="6047">
          <cell r="F6047">
            <v>1227206.73</v>
          </cell>
          <cell r="G6047">
            <v>0</v>
          </cell>
          <cell r="H6047">
            <v>1227206.73</v>
          </cell>
          <cell r="I6047">
            <v>0</v>
          </cell>
          <cell r="J6047">
            <v>1227206.73</v>
          </cell>
          <cell r="K6047">
            <v>277674</v>
          </cell>
        </row>
        <row r="6048">
          <cell r="F6048">
            <v>68976.14</v>
          </cell>
          <cell r="G6048">
            <v>0</v>
          </cell>
          <cell r="H6048">
            <v>68976.14</v>
          </cell>
          <cell r="I6048">
            <v>0</v>
          </cell>
          <cell r="J6048">
            <v>68976.14</v>
          </cell>
          <cell r="K6048">
            <v>4504</v>
          </cell>
        </row>
        <row r="6049">
          <cell r="F6049">
            <v>7858.18</v>
          </cell>
          <cell r="G6049">
            <v>0</v>
          </cell>
          <cell r="H6049">
            <v>7858.18</v>
          </cell>
          <cell r="I6049">
            <v>0</v>
          </cell>
          <cell r="J6049">
            <v>7858.18</v>
          </cell>
          <cell r="K6049">
            <v>0</v>
          </cell>
        </row>
        <row r="6050">
          <cell r="F6050">
            <v>0</v>
          </cell>
          <cell r="G6050">
            <v>0</v>
          </cell>
          <cell r="H6050">
            <v>0</v>
          </cell>
          <cell r="I6050">
            <v>0</v>
          </cell>
          <cell r="J6050">
            <v>0</v>
          </cell>
          <cell r="K6050">
            <v>3751</v>
          </cell>
        </row>
        <row r="6051">
          <cell r="F6051">
            <v>27470.14</v>
          </cell>
          <cell r="G6051">
            <v>0</v>
          </cell>
          <cell r="H6051">
            <v>27470.14</v>
          </cell>
          <cell r="I6051">
            <v>0</v>
          </cell>
          <cell r="J6051">
            <v>27470.14</v>
          </cell>
          <cell r="K6051">
            <v>22400</v>
          </cell>
        </row>
        <row r="6052">
          <cell r="F6052">
            <v>200122.7</v>
          </cell>
          <cell r="G6052">
            <v>0</v>
          </cell>
          <cell r="H6052">
            <v>200122.7</v>
          </cell>
          <cell r="I6052">
            <v>0</v>
          </cell>
          <cell r="J6052">
            <v>200122.7</v>
          </cell>
          <cell r="K6052">
            <v>64359</v>
          </cell>
        </row>
        <row r="6053">
          <cell r="F6053">
            <v>58273.42</v>
          </cell>
          <cell r="G6053">
            <v>0</v>
          </cell>
          <cell r="H6053">
            <v>58273.42</v>
          </cell>
          <cell r="I6053">
            <v>0</v>
          </cell>
          <cell r="J6053">
            <v>58273.42</v>
          </cell>
          <cell r="K6053">
            <v>3713</v>
          </cell>
        </row>
        <row r="6054">
          <cell r="F6054">
            <v>183186.2</v>
          </cell>
          <cell r="G6054">
            <v>0</v>
          </cell>
          <cell r="H6054">
            <v>183186.2</v>
          </cell>
          <cell r="I6054">
            <v>0</v>
          </cell>
          <cell r="J6054">
            <v>183186.2</v>
          </cell>
          <cell r="K6054">
            <v>58982</v>
          </cell>
        </row>
        <row r="6055">
          <cell r="F6055">
            <v>243766.6</v>
          </cell>
          <cell r="G6055">
            <v>0</v>
          </cell>
          <cell r="H6055">
            <v>243766.6</v>
          </cell>
          <cell r="I6055">
            <v>0</v>
          </cell>
          <cell r="J6055">
            <v>243766.6</v>
          </cell>
          <cell r="K6055">
            <v>56909</v>
          </cell>
        </row>
        <row r="6056">
          <cell r="F6056">
            <v>255662.28</v>
          </cell>
          <cell r="G6056">
            <v>0</v>
          </cell>
          <cell r="H6056">
            <v>255662.28</v>
          </cell>
          <cell r="I6056">
            <v>0</v>
          </cell>
          <cell r="J6056">
            <v>255662.28</v>
          </cell>
          <cell r="K6056">
            <v>53744</v>
          </cell>
        </row>
        <row r="6057">
          <cell r="F6057">
            <v>161683.48000000001</v>
          </cell>
          <cell r="G6057">
            <v>0</v>
          </cell>
          <cell r="H6057">
            <v>161683.48000000001</v>
          </cell>
          <cell r="I6057">
            <v>0</v>
          </cell>
          <cell r="J6057">
            <v>161683.48000000001</v>
          </cell>
          <cell r="K6057">
            <v>-1325</v>
          </cell>
        </row>
        <row r="6058">
          <cell r="F6058">
            <v>44849.41</v>
          </cell>
          <cell r="G6058">
            <v>0</v>
          </cell>
          <cell r="H6058">
            <v>44849.41</v>
          </cell>
          <cell r="I6058">
            <v>0</v>
          </cell>
          <cell r="J6058">
            <v>44849.41</v>
          </cell>
          <cell r="K6058">
            <v>69082</v>
          </cell>
        </row>
        <row r="6059">
          <cell r="F6059">
            <v>892870.67</v>
          </cell>
          <cell r="G6059">
            <v>0</v>
          </cell>
          <cell r="H6059">
            <v>892870.67</v>
          </cell>
          <cell r="I6059">
            <v>0</v>
          </cell>
          <cell r="J6059">
            <v>892870.67</v>
          </cell>
          <cell r="K6059">
            <v>195409</v>
          </cell>
        </row>
        <row r="6060">
          <cell r="F6060">
            <v>55803.6</v>
          </cell>
          <cell r="G6060">
            <v>0</v>
          </cell>
          <cell r="H6060">
            <v>55803.6</v>
          </cell>
          <cell r="I6060">
            <v>0</v>
          </cell>
          <cell r="J6060">
            <v>55803.6</v>
          </cell>
          <cell r="K6060">
            <v>16535</v>
          </cell>
        </row>
        <row r="6061">
          <cell r="F6061">
            <v>493238.44</v>
          </cell>
          <cell r="G6061">
            <v>0</v>
          </cell>
          <cell r="H6061">
            <v>493238.44</v>
          </cell>
          <cell r="I6061">
            <v>0</v>
          </cell>
          <cell r="J6061">
            <v>493238.44</v>
          </cell>
          <cell r="K6061">
            <v>73595</v>
          </cell>
        </row>
        <row r="6062">
          <cell r="F6062">
            <v>466793.29</v>
          </cell>
          <cell r="G6062">
            <v>0</v>
          </cell>
          <cell r="H6062">
            <v>466793.29</v>
          </cell>
          <cell r="I6062">
            <v>0</v>
          </cell>
          <cell r="J6062">
            <v>466793.29</v>
          </cell>
          <cell r="K6062">
            <v>121512</v>
          </cell>
        </row>
        <row r="6063">
          <cell r="F6063">
            <v>15371.75</v>
          </cell>
          <cell r="G6063">
            <v>0</v>
          </cell>
          <cell r="H6063">
            <v>15371.75</v>
          </cell>
          <cell r="I6063">
            <v>0</v>
          </cell>
          <cell r="J6063">
            <v>15371.75</v>
          </cell>
          <cell r="K6063">
            <v>1415</v>
          </cell>
        </row>
        <row r="6064">
          <cell r="F6064">
            <v>60051.57</v>
          </cell>
          <cell r="G6064">
            <v>0</v>
          </cell>
          <cell r="H6064">
            <v>60051.57</v>
          </cell>
          <cell r="I6064">
            <v>0</v>
          </cell>
          <cell r="J6064">
            <v>60051.57</v>
          </cell>
          <cell r="K6064">
            <v>27686</v>
          </cell>
        </row>
        <row r="6065">
          <cell r="F6065">
            <v>20608.57</v>
          </cell>
          <cell r="G6065">
            <v>0</v>
          </cell>
          <cell r="H6065">
            <v>20608.57</v>
          </cell>
          <cell r="I6065">
            <v>0</v>
          </cell>
          <cell r="J6065">
            <v>20608.57</v>
          </cell>
          <cell r="K6065">
            <v>5397</v>
          </cell>
        </row>
        <row r="6066">
          <cell r="F6066">
            <v>900</v>
          </cell>
          <cell r="G6066">
            <v>0</v>
          </cell>
          <cell r="H6066">
            <v>900</v>
          </cell>
          <cell r="I6066">
            <v>0</v>
          </cell>
          <cell r="J6066">
            <v>900</v>
          </cell>
          <cell r="K6066">
            <v>10560</v>
          </cell>
        </row>
        <row r="6067">
          <cell r="F6067">
            <v>880474.18</v>
          </cell>
          <cell r="G6067">
            <v>0</v>
          </cell>
          <cell r="H6067">
            <v>880474.18</v>
          </cell>
          <cell r="I6067">
            <v>0</v>
          </cell>
          <cell r="J6067">
            <v>880474.18</v>
          </cell>
          <cell r="K6067">
            <v>0</v>
          </cell>
        </row>
        <row r="6068">
          <cell r="F6068">
            <v>2432.64</v>
          </cell>
          <cell r="G6068">
            <v>0</v>
          </cell>
          <cell r="H6068">
            <v>2432.64</v>
          </cell>
          <cell r="I6068">
            <v>0</v>
          </cell>
          <cell r="J6068">
            <v>2432.64</v>
          </cell>
          <cell r="K6068">
            <v>30099</v>
          </cell>
        </row>
        <row r="6069">
          <cell r="F6069">
            <v>7851.26</v>
          </cell>
          <cell r="G6069">
            <v>0</v>
          </cell>
          <cell r="H6069">
            <v>7851.26</v>
          </cell>
          <cell r="I6069">
            <v>0</v>
          </cell>
          <cell r="J6069">
            <v>7851.26</v>
          </cell>
          <cell r="K6069">
            <v>727</v>
          </cell>
        </row>
        <row r="6070">
          <cell r="F6070">
            <v>18907.34</v>
          </cell>
          <cell r="G6070">
            <v>0</v>
          </cell>
          <cell r="H6070">
            <v>18907.34</v>
          </cell>
          <cell r="I6070">
            <v>0</v>
          </cell>
          <cell r="J6070">
            <v>18907.34</v>
          </cell>
          <cell r="K6070">
            <v>20214</v>
          </cell>
        </row>
        <row r="6071">
          <cell r="F6071">
            <v>14398.52</v>
          </cell>
          <cell r="G6071">
            <v>0</v>
          </cell>
          <cell r="H6071">
            <v>14398.52</v>
          </cell>
          <cell r="I6071">
            <v>0</v>
          </cell>
          <cell r="J6071">
            <v>14398.52</v>
          </cell>
          <cell r="K6071">
            <v>13490</v>
          </cell>
        </row>
        <row r="6072">
          <cell r="F6072">
            <v>17514.47</v>
          </cell>
          <cell r="G6072">
            <v>0</v>
          </cell>
          <cell r="H6072">
            <v>17514.47</v>
          </cell>
          <cell r="I6072">
            <v>0</v>
          </cell>
          <cell r="J6072">
            <v>17514.47</v>
          </cell>
          <cell r="K6072">
            <v>2296</v>
          </cell>
        </row>
        <row r="6073">
          <cell r="F6073">
            <v>2296.8000000000002</v>
          </cell>
          <cell r="G6073">
            <v>0</v>
          </cell>
          <cell r="H6073">
            <v>2296.8000000000002</v>
          </cell>
          <cell r="I6073">
            <v>0</v>
          </cell>
          <cell r="J6073">
            <v>2296.8000000000002</v>
          </cell>
          <cell r="K6073">
            <v>26415</v>
          </cell>
        </row>
        <row r="6074">
          <cell r="F6074">
            <v>154088.53</v>
          </cell>
          <cell r="G6074">
            <v>0</v>
          </cell>
          <cell r="H6074">
            <v>154088.53</v>
          </cell>
          <cell r="I6074">
            <v>0</v>
          </cell>
          <cell r="J6074">
            <v>154088.53</v>
          </cell>
          <cell r="K6074">
            <v>29147</v>
          </cell>
        </row>
        <row r="6075">
          <cell r="F6075">
            <v>1796784.29</v>
          </cell>
          <cell r="G6075">
            <v>0</v>
          </cell>
          <cell r="H6075">
            <v>1796784.29</v>
          </cell>
          <cell r="I6075">
            <v>0</v>
          </cell>
          <cell r="J6075">
            <v>1796784.29</v>
          </cell>
          <cell r="K6075">
            <v>518621</v>
          </cell>
        </row>
        <row r="6076">
          <cell r="F6076">
            <v>0</v>
          </cell>
          <cell r="G6076">
            <v>0</v>
          </cell>
          <cell r="H6076">
            <v>0</v>
          </cell>
          <cell r="I6076">
            <v>0</v>
          </cell>
          <cell r="J6076">
            <v>0</v>
          </cell>
          <cell r="K6076">
            <v>436</v>
          </cell>
        </row>
        <row r="6077">
          <cell r="F6077">
            <v>0</v>
          </cell>
          <cell r="G6077">
            <v>0</v>
          </cell>
          <cell r="H6077">
            <v>0</v>
          </cell>
          <cell r="I6077">
            <v>0</v>
          </cell>
          <cell r="J6077">
            <v>0</v>
          </cell>
          <cell r="K6077">
            <v>58120</v>
          </cell>
        </row>
        <row r="6078">
          <cell r="F6078">
            <v>0</v>
          </cell>
          <cell r="G6078">
            <v>0</v>
          </cell>
          <cell r="H6078">
            <v>0</v>
          </cell>
          <cell r="I6078">
            <v>0</v>
          </cell>
          <cell r="J6078">
            <v>0</v>
          </cell>
          <cell r="K6078">
            <v>55865</v>
          </cell>
        </row>
        <row r="6079">
          <cell r="F6079">
            <v>0</v>
          </cell>
          <cell r="G6079">
            <v>0</v>
          </cell>
          <cell r="H6079">
            <v>0</v>
          </cell>
          <cell r="I6079">
            <v>0</v>
          </cell>
          <cell r="J6079">
            <v>0</v>
          </cell>
          <cell r="K6079">
            <v>5139</v>
          </cell>
        </row>
        <row r="6080">
          <cell r="F6080">
            <v>0</v>
          </cell>
          <cell r="G6080">
            <v>0</v>
          </cell>
          <cell r="H6080">
            <v>0</v>
          </cell>
          <cell r="I6080">
            <v>0</v>
          </cell>
          <cell r="J6080">
            <v>0</v>
          </cell>
          <cell r="K6080">
            <v>7</v>
          </cell>
        </row>
        <row r="6081">
          <cell r="F6081">
            <v>0</v>
          </cell>
          <cell r="G6081">
            <v>0</v>
          </cell>
          <cell r="H6081">
            <v>0</v>
          </cell>
          <cell r="I6081">
            <v>0</v>
          </cell>
          <cell r="J6081">
            <v>0</v>
          </cell>
          <cell r="K6081">
            <v>25</v>
          </cell>
        </row>
        <row r="6082">
          <cell r="F6082">
            <v>0</v>
          </cell>
          <cell r="G6082">
            <v>0</v>
          </cell>
          <cell r="H6082">
            <v>0</v>
          </cell>
          <cell r="I6082">
            <v>0</v>
          </cell>
          <cell r="J6082">
            <v>0</v>
          </cell>
          <cell r="K6082">
            <v>216746</v>
          </cell>
        </row>
        <row r="6083">
          <cell r="F6083">
            <v>0</v>
          </cell>
          <cell r="G6083">
            <v>0</v>
          </cell>
          <cell r="H6083">
            <v>0</v>
          </cell>
          <cell r="I6083">
            <v>0</v>
          </cell>
          <cell r="J6083">
            <v>0</v>
          </cell>
          <cell r="K6083">
            <v>62428</v>
          </cell>
        </row>
        <row r="6084">
          <cell r="F6084">
            <v>0</v>
          </cell>
          <cell r="G6084">
            <v>0</v>
          </cell>
          <cell r="H6084">
            <v>0</v>
          </cell>
          <cell r="I6084">
            <v>0</v>
          </cell>
          <cell r="J6084">
            <v>0</v>
          </cell>
          <cell r="K6084">
            <v>41840</v>
          </cell>
        </row>
        <row r="6085">
          <cell r="F6085">
            <v>0</v>
          </cell>
          <cell r="G6085">
            <v>0</v>
          </cell>
          <cell r="H6085">
            <v>0</v>
          </cell>
          <cell r="I6085">
            <v>0</v>
          </cell>
          <cell r="J6085">
            <v>0</v>
          </cell>
          <cell r="K6085">
            <v>9068</v>
          </cell>
        </row>
        <row r="6086">
          <cell r="F6086">
            <v>0</v>
          </cell>
          <cell r="G6086">
            <v>0</v>
          </cell>
          <cell r="H6086">
            <v>0</v>
          </cell>
          <cell r="I6086">
            <v>0</v>
          </cell>
          <cell r="J6086">
            <v>0</v>
          </cell>
          <cell r="K6086">
            <v>123819</v>
          </cell>
        </row>
        <row r="6087">
          <cell r="F6087">
            <v>0</v>
          </cell>
          <cell r="G6087">
            <v>0</v>
          </cell>
          <cell r="H6087">
            <v>0</v>
          </cell>
          <cell r="I6087">
            <v>0</v>
          </cell>
          <cell r="J6087">
            <v>0</v>
          </cell>
          <cell r="K6087">
            <v>12907</v>
          </cell>
        </row>
        <row r="6088">
          <cell r="F6088">
            <v>0</v>
          </cell>
          <cell r="G6088">
            <v>0</v>
          </cell>
          <cell r="H6088">
            <v>0</v>
          </cell>
          <cell r="I6088">
            <v>0</v>
          </cell>
          <cell r="J6088">
            <v>0</v>
          </cell>
          <cell r="K6088">
            <v>121867</v>
          </cell>
        </row>
        <row r="6089">
          <cell r="F6089">
            <v>0</v>
          </cell>
          <cell r="G6089">
            <v>0</v>
          </cell>
          <cell r="H6089">
            <v>0</v>
          </cell>
          <cell r="I6089">
            <v>0</v>
          </cell>
          <cell r="J6089">
            <v>0</v>
          </cell>
          <cell r="K6089">
            <v>87139</v>
          </cell>
        </row>
        <row r="6090">
          <cell r="F6090">
            <v>0</v>
          </cell>
          <cell r="G6090">
            <v>0</v>
          </cell>
          <cell r="H6090">
            <v>0</v>
          </cell>
          <cell r="I6090">
            <v>0</v>
          </cell>
          <cell r="J6090">
            <v>0</v>
          </cell>
          <cell r="K6090">
            <v>26397</v>
          </cell>
        </row>
        <row r="6091">
          <cell r="F6091">
            <v>0</v>
          </cell>
          <cell r="G6091">
            <v>0</v>
          </cell>
          <cell r="H6091">
            <v>0</v>
          </cell>
          <cell r="I6091">
            <v>0</v>
          </cell>
          <cell r="J6091">
            <v>0</v>
          </cell>
          <cell r="K6091">
            <v>374</v>
          </cell>
        </row>
        <row r="6092">
          <cell r="F6092">
            <v>0</v>
          </cell>
          <cell r="G6092">
            <v>0</v>
          </cell>
          <cell r="H6092">
            <v>0</v>
          </cell>
          <cell r="I6092">
            <v>0</v>
          </cell>
          <cell r="J6092">
            <v>0</v>
          </cell>
          <cell r="K6092">
            <v>35</v>
          </cell>
        </row>
        <row r="6093">
          <cell r="F6093">
            <v>0</v>
          </cell>
          <cell r="G6093">
            <v>0</v>
          </cell>
          <cell r="H6093">
            <v>0</v>
          </cell>
          <cell r="I6093">
            <v>0</v>
          </cell>
          <cell r="J6093">
            <v>0</v>
          </cell>
          <cell r="K6093">
            <v>9843</v>
          </cell>
        </row>
        <row r="6094">
          <cell r="F6094">
            <v>0</v>
          </cell>
          <cell r="G6094">
            <v>0</v>
          </cell>
          <cell r="H6094">
            <v>0</v>
          </cell>
          <cell r="I6094">
            <v>0</v>
          </cell>
          <cell r="J6094">
            <v>0</v>
          </cell>
          <cell r="K6094">
            <v>131</v>
          </cell>
        </row>
        <row r="6095">
          <cell r="F6095">
            <v>0</v>
          </cell>
          <cell r="G6095">
            <v>0</v>
          </cell>
          <cell r="H6095">
            <v>0</v>
          </cell>
          <cell r="I6095">
            <v>0</v>
          </cell>
          <cell r="J6095">
            <v>0</v>
          </cell>
          <cell r="K6095">
            <v>8861</v>
          </cell>
        </row>
        <row r="6096">
          <cell r="F6096">
            <v>0</v>
          </cell>
          <cell r="G6096">
            <v>0</v>
          </cell>
          <cell r="H6096">
            <v>0</v>
          </cell>
          <cell r="I6096">
            <v>0</v>
          </cell>
          <cell r="J6096">
            <v>0</v>
          </cell>
          <cell r="K6096">
            <v>1041</v>
          </cell>
        </row>
        <row r="6097">
          <cell r="F6097">
            <v>0</v>
          </cell>
          <cell r="G6097">
            <v>0</v>
          </cell>
          <cell r="H6097">
            <v>0</v>
          </cell>
          <cell r="I6097">
            <v>0</v>
          </cell>
          <cell r="J6097">
            <v>0</v>
          </cell>
          <cell r="K6097">
            <v>1620</v>
          </cell>
        </row>
        <row r="6098">
          <cell r="F6098">
            <v>0</v>
          </cell>
          <cell r="G6098">
            <v>0</v>
          </cell>
          <cell r="H6098">
            <v>0</v>
          </cell>
          <cell r="I6098">
            <v>0</v>
          </cell>
          <cell r="J6098">
            <v>0</v>
          </cell>
          <cell r="K6098">
            <v>-96</v>
          </cell>
        </row>
        <row r="6099">
          <cell r="F6099">
            <v>0</v>
          </cell>
          <cell r="G6099">
            <v>0</v>
          </cell>
          <cell r="H6099">
            <v>0</v>
          </cell>
          <cell r="I6099">
            <v>0</v>
          </cell>
          <cell r="J6099">
            <v>0</v>
          </cell>
          <cell r="K6099">
            <v>6539</v>
          </cell>
        </row>
        <row r="6100">
          <cell r="F6100">
            <v>0</v>
          </cell>
          <cell r="G6100">
            <v>0</v>
          </cell>
          <cell r="H6100">
            <v>0</v>
          </cell>
          <cell r="I6100">
            <v>0</v>
          </cell>
          <cell r="J6100">
            <v>0</v>
          </cell>
          <cell r="K6100">
            <v>999</v>
          </cell>
        </row>
        <row r="6101">
          <cell r="F6101">
            <v>0</v>
          </cell>
          <cell r="G6101">
            <v>0</v>
          </cell>
          <cell r="H6101">
            <v>0</v>
          </cell>
          <cell r="I6101">
            <v>0</v>
          </cell>
          <cell r="J6101">
            <v>0</v>
          </cell>
          <cell r="K6101">
            <v>27658</v>
          </cell>
        </row>
        <row r="6102">
          <cell r="F6102">
            <v>0</v>
          </cell>
          <cell r="G6102">
            <v>0</v>
          </cell>
          <cell r="H6102">
            <v>0</v>
          </cell>
          <cell r="I6102">
            <v>0</v>
          </cell>
          <cell r="J6102">
            <v>0</v>
          </cell>
          <cell r="K6102">
            <v>408</v>
          </cell>
        </row>
        <row r="6103">
          <cell r="F6103">
            <v>0</v>
          </cell>
          <cell r="G6103">
            <v>0</v>
          </cell>
          <cell r="H6103">
            <v>0</v>
          </cell>
          <cell r="I6103">
            <v>0</v>
          </cell>
          <cell r="J6103">
            <v>0</v>
          </cell>
          <cell r="K6103">
            <v>65454</v>
          </cell>
        </row>
        <row r="6104">
          <cell r="F6104">
            <v>0</v>
          </cell>
          <cell r="G6104">
            <v>0</v>
          </cell>
          <cell r="H6104">
            <v>0</v>
          </cell>
          <cell r="I6104">
            <v>0</v>
          </cell>
          <cell r="J6104">
            <v>0</v>
          </cell>
          <cell r="K6104">
            <v>39395</v>
          </cell>
        </row>
        <row r="6105">
          <cell r="F6105">
            <v>0</v>
          </cell>
          <cell r="G6105">
            <v>0</v>
          </cell>
          <cell r="H6105">
            <v>0</v>
          </cell>
          <cell r="I6105">
            <v>0</v>
          </cell>
          <cell r="J6105">
            <v>0</v>
          </cell>
          <cell r="K6105">
            <v>74680</v>
          </cell>
        </row>
        <row r="6106">
          <cell r="F6106">
            <v>0</v>
          </cell>
          <cell r="G6106">
            <v>0</v>
          </cell>
          <cell r="H6106">
            <v>0</v>
          </cell>
          <cell r="I6106">
            <v>0</v>
          </cell>
          <cell r="J6106">
            <v>0</v>
          </cell>
          <cell r="K6106">
            <v>4243</v>
          </cell>
        </row>
        <row r="6107">
          <cell r="F6107">
            <v>0</v>
          </cell>
          <cell r="G6107">
            <v>0</v>
          </cell>
          <cell r="H6107">
            <v>0</v>
          </cell>
          <cell r="I6107">
            <v>0</v>
          </cell>
          <cell r="J6107">
            <v>0</v>
          </cell>
          <cell r="K6107">
            <v>4317</v>
          </cell>
        </row>
        <row r="6108">
          <cell r="F6108">
            <v>0</v>
          </cell>
          <cell r="G6108">
            <v>0</v>
          </cell>
          <cell r="H6108">
            <v>0</v>
          </cell>
          <cell r="I6108">
            <v>0</v>
          </cell>
          <cell r="J6108">
            <v>0</v>
          </cell>
          <cell r="K6108">
            <v>16250</v>
          </cell>
        </row>
        <row r="6109">
          <cell r="F6109">
            <v>0</v>
          </cell>
          <cell r="G6109">
            <v>0</v>
          </cell>
          <cell r="H6109">
            <v>0</v>
          </cell>
          <cell r="I6109">
            <v>0</v>
          </cell>
          <cell r="J6109">
            <v>0</v>
          </cell>
          <cell r="K6109">
            <v>51167</v>
          </cell>
        </row>
        <row r="6110">
          <cell r="F6110">
            <v>0</v>
          </cell>
          <cell r="G6110">
            <v>0</v>
          </cell>
          <cell r="H6110">
            <v>0</v>
          </cell>
          <cell r="I6110">
            <v>0</v>
          </cell>
          <cell r="J6110">
            <v>0</v>
          </cell>
          <cell r="K6110">
            <v>7020</v>
          </cell>
        </row>
        <row r="6111">
          <cell r="F6111">
            <v>0</v>
          </cell>
          <cell r="G6111">
            <v>0</v>
          </cell>
          <cell r="H6111">
            <v>0</v>
          </cell>
          <cell r="I6111">
            <v>0</v>
          </cell>
          <cell r="J6111">
            <v>0</v>
          </cell>
          <cell r="K6111">
            <v>32242</v>
          </cell>
        </row>
        <row r="6112">
          <cell r="F6112">
            <v>0</v>
          </cell>
          <cell r="G6112">
            <v>0</v>
          </cell>
          <cell r="H6112">
            <v>0</v>
          </cell>
          <cell r="I6112">
            <v>0</v>
          </cell>
          <cell r="J6112">
            <v>0</v>
          </cell>
          <cell r="K6112">
            <v>27152</v>
          </cell>
        </row>
        <row r="6113">
          <cell r="F6113">
            <v>0</v>
          </cell>
          <cell r="G6113">
            <v>0</v>
          </cell>
          <cell r="H6113">
            <v>0</v>
          </cell>
          <cell r="I6113">
            <v>0</v>
          </cell>
          <cell r="J6113">
            <v>0</v>
          </cell>
          <cell r="K6113">
            <v>4436</v>
          </cell>
        </row>
        <row r="6114">
          <cell r="F6114">
            <v>0</v>
          </cell>
          <cell r="G6114">
            <v>0</v>
          </cell>
          <cell r="H6114">
            <v>0</v>
          </cell>
          <cell r="I6114">
            <v>0</v>
          </cell>
          <cell r="J6114">
            <v>0</v>
          </cell>
          <cell r="K6114">
            <v>155846</v>
          </cell>
        </row>
        <row r="6115">
          <cell r="F6115">
            <v>0</v>
          </cell>
          <cell r="G6115">
            <v>0</v>
          </cell>
          <cell r="H6115">
            <v>0</v>
          </cell>
          <cell r="I6115">
            <v>0</v>
          </cell>
          <cell r="J6115">
            <v>0</v>
          </cell>
          <cell r="K6115">
            <v>22753</v>
          </cell>
        </row>
        <row r="6116">
          <cell r="F6116">
            <v>0</v>
          </cell>
          <cell r="G6116">
            <v>0</v>
          </cell>
          <cell r="H6116">
            <v>0</v>
          </cell>
          <cell r="I6116">
            <v>0</v>
          </cell>
          <cell r="J6116">
            <v>0</v>
          </cell>
          <cell r="K6116">
            <v>84004</v>
          </cell>
        </row>
        <row r="6117">
          <cell r="F6117">
            <v>0</v>
          </cell>
          <cell r="G6117">
            <v>0</v>
          </cell>
          <cell r="H6117">
            <v>0</v>
          </cell>
          <cell r="I6117">
            <v>0</v>
          </cell>
          <cell r="J6117">
            <v>0</v>
          </cell>
          <cell r="K6117">
            <v>12536</v>
          </cell>
        </row>
        <row r="6118">
          <cell r="F6118">
            <v>0</v>
          </cell>
          <cell r="G6118">
            <v>0</v>
          </cell>
          <cell r="H6118">
            <v>0</v>
          </cell>
          <cell r="I6118">
            <v>0</v>
          </cell>
          <cell r="J6118">
            <v>0</v>
          </cell>
          <cell r="K6118">
            <v>14526</v>
          </cell>
        </row>
        <row r="6119">
          <cell r="F6119">
            <v>0</v>
          </cell>
          <cell r="G6119">
            <v>0</v>
          </cell>
          <cell r="H6119">
            <v>0</v>
          </cell>
          <cell r="I6119">
            <v>0</v>
          </cell>
          <cell r="J6119">
            <v>0</v>
          </cell>
          <cell r="K6119">
            <v>45789</v>
          </cell>
        </row>
        <row r="6120">
          <cell r="F6120">
            <v>0</v>
          </cell>
          <cell r="G6120">
            <v>0</v>
          </cell>
          <cell r="H6120">
            <v>0</v>
          </cell>
          <cell r="I6120">
            <v>0</v>
          </cell>
          <cell r="J6120">
            <v>0</v>
          </cell>
          <cell r="K6120">
            <v>5759</v>
          </cell>
        </row>
        <row r="6121">
          <cell r="F6121">
            <v>0</v>
          </cell>
          <cell r="G6121">
            <v>0</v>
          </cell>
          <cell r="H6121">
            <v>0</v>
          </cell>
          <cell r="I6121">
            <v>0</v>
          </cell>
          <cell r="J6121">
            <v>0</v>
          </cell>
          <cell r="K6121">
            <v>36480</v>
          </cell>
        </row>
        <row r="6122">
          <cell r="F6122">
            <v>0</v>
          </cell>
          <cell r="G6122">
            <v>0</v>
          </cell>
          <cell r="H6122">
            <v>0</v>
          </cell>
          <cell r="I6122">
            <v>0</v>
          </cell>
          <cell r="J6122">
            <v>0</v>
          </cell>
          <cell r="K6122">
            <v>77872</v>
          </cell>
        </row>
        <row r="6123">
          <cell r="F6123">
            <v>0</v>
          </cell>
          <cell r="G6123">
            <v>0</v>
          </cell>
          <cell r="H6123">
            <v>0</v>
          </cell>
          <cell r="I6123">
            <v>0</v>
          </cell>
          <cell r="J6123">
            <v>0</v>
          </cell>
          <cell r="K6123">
            <v>13509</v>
          </cell>
        </row>
        <row r="6124">
          <cell r="F6124">
            <v>0</v>
          </cell>
          <cell r="G6124">
            <v>0</v>
          </cell>
          <cell r="H6124">
            <v>0</v>
          </cell>
          <cell r="I6124">
            <v>0</v>
          </cell>
          <cell r="J6124">
            <v>0</v>
          </cell>
          <cell r="K6124">
            <v>32956</v>
          </cell>
        </row>
        <row r="6125">
          <cell r="F6125">
            <v>0</v>
          </cell>
          <cell r="G6125">
            <v>0</v>
          </cell>
          <cell r="H6125">
            <v>0</v>
          </cell>
          <cell r="I6125">
            <v>0</v>
          </cell>
          <cell r="J6125">
            <v>0</v>
          </cell>
          <cell r="K6125">
            <v>11689</v>
          </cell>
        </row>
        <row r="6126">
          <cell r="F6126">
            <v>0</v>
          </cell>
          <cell r="G6126">
            <v>0</v>
          </cell>
          <cell r="H6126">
            <v>0</v>
          </cell>
          <cell r="I6126">
            <v>0</v>
          </cell>
          <cell r="J6126">
            <v>0</v>
          </cell>
          <cell r="K6126">
            <v>9406</v>
          </cell>
        </row>
        <row r="6127">
          <cell r="F6127">
            <v>0</v>
          </cell>
          <cell r="G6127">
            <v>0</v>
          </cell>
          <cell r="H6127">
            <v>0</v>
          </cell>
          <cell r="I6127">
            <v>0</v>
          </cell>
          <cell r="J6127">
            <v>0</v>
          </cell>
          <cell r="K6127">
            <v>706953</v>
          </cell>
        </row>
        <row r="6128">
          <cell r="F6128">
            <v>0</v>
          </cell>
          <cell r="G6128">
            <v>0</v>
          </cell>
          <cell r="H6128">
            <v>0</v>
          </cell>
          <cell r="I6128">
            <v>0</v>
          </cell>
          <cell r="J6128">
            <v>0</v>
          </cell>
          <cell r="K6128">
            <v>1902</v>
          </cell>
        </row>
        <row r="6129">
          <cell r="F6129">
            <v>0</v>
          </cell>
          <cell r="G6129">
            <v>0</v>
          </cell>
          <cell r="H6129">
            <v>0</v>
          </cell>
          <cell r="I6129">
            <v>0</v>
          </cell>
          <cell r="J6129">
            <v>0</v>
          </cell>
          <cell r="K6129">
            <v>155217</v>
          </cell>
        </row>
        <row r="6130">
          <cell r="F6130">
            <v>0</v>
          </cell>
          <cell r="G6130">
            <v>0</v>
          </cell>
          <cell r="H6130">
            <v>0</v>
          </cell>
          <cell r="I6130">
            <v>0</v>
          </cell>
          <cell r="J6130">
            <v>0</v>
          </cell>
          <cell r="K6130">
            <v>236544</v>
          </cell>
        </row>
        <row r="6131">
          <cell r="F6131">
            <v>0</v>
          </cell>
          <cell r="G6131">
            <v>0</v>
          </cell>
          <cell r="H6131">
            <v>0</v>
          </cell>
          <cell r="I6131">
            <v>0</v>
          </cell>
          <cell r="J6131">
            <v>0</v>
          </cell>
          <cell r="K6131">
            <v>8500</v>
          </cell>
        </row>
        <row r="6132">
          <cell r="F6132">
            <v>0</v>
          </cell>
          <cell r="G6132">
            <v>0</v>
          </cell>
          <cell r="H6132">
            <v>0</v>
          </cell>
          <cell r="I6132">
            <v>0</v>
          </cell>
          <cell r="J6132">
            <v>0</v>
          </cell>
          <cell r="K6132">
            <v>397</v>
          </cell>
        </row>
        <row r="6133">
          <cell r="F6133">
            <v>0</v>
          </cell>
          <cell r="G6133">
            <v>0</v>
          </cell>
          <cell r="H6133">
            <v>0</v>
          </cell>
          <cell r="I6133">
            <v>0</v>
          </cell>
          <cell r="J6133">
            <v>0</v>
          </cell>
          <cell r="K6133">
            <v>10080</v>
          </cell>
        </row>
        <row r="6134">
          <cell r="F6134">
            <v>0</v>
          </cell>
          <cell r="G6134">
            <v>0</v>
          </cell>
          <cell r="H6134">
            <v>0</v>
          </cell>
          <cell r="I6134">
            <v>0</v>
          </cell>
          <cell r="J6134">
            <v>0</v>
          </cell>
          <cell r="K6134">
            <v>215078</v>
          </cell>
        </row>
        <row r="6135">
          <cell r="F6135">
            <v>0</v>
          </cell>
          <cell r="G6135">
            <v>0</v>
          </cell>
          <cell r="H6135">
            <v>0</v>
          </cell>
          <cell r="I6135">
            <v>0</v>
          </cell>
          <cell r="J6135">
            <v>0</v>
          </cell>
          <cell r="K6135">
            <v>549990</v>
          </cell>
        </row>
        <row r="6136">
          <cell r="F6136">
            <v>0</v>
          </cell>
          <cell r="G6136">
            <v>0</v>
          </cell>
          <cell r="H6136">
            <v>0</v>
          </cell>
          <cell r="I6136">
            <v>0</v>
          </cell>
          <cell r="J6136">
            <v>0</v>
          </cell>
          <cell r="K6136">
            <v>12162</v>
          </cell>
        </row>
        <row r="6137">
          <cell r="F6137">
            <v>0</v>
          </cell>
          <cell r="G6137">
            <v>0</v>
          </cell>
          <cell r="H6137">
            <v>0</v>
          </cell>
          <cell r="I6137">
            <v>0</v>
          </cell>
          <cell r="J6137">
            <v>0</v>
          </cell>
          <cell r="K6137">
            <v>90475</v>
          </cell>
        </row>
        <row r="6138">
          <cell r="F6138">
            <v>0</v>
          </cell>
          <cell r="G6138">
            <v>0</v>
          </cell>
          <cell r="H6138">
            <v>0</v>
          </cell>
          <cell r="I6138">
            <v>0</v>
          </cell>
          <cell r="J6138">
            <v>0</v>
          </cell>
          <cell r="K6138">
            <v>4210</v>
          </cell>
        </row>
        <row r="6139">
          <cell r="F6139">
            <v>0</v>
          </cell>
          <cell r="G6139">
            <v>0</v>
          </cell>
          <cell r="H6139">
            <v>0</v>
          </cell>
          <cell r="I6139">
            <v>0</v>
          </cell>
          <cell r="J6139">
            <v>0</v>
          </cell>
          <cell r="K6139">
            <v>324</v>
          </cell>
        </row>
        <row r="6140">
          <cell r="F6140">
            <v>0</v>
          </cell>
          <cell r="G6140">
            <v>0</v>
          </cell>
          <cell r="H6140">
            <v>0</v>
          </cell>
          <cell r="I6140">
            <v>0</v>
          </cell>
          <cell r="J6140">
            <v>0</v>
          </cell>
          <cell r="K6140">
            <v>26125</v>
          </cell>
        </row>
        <row r="6141">
          <cell r="F6141">
            <v>0</v>
          </cell>
          <cell r="G6141">
            <v>0</v>
          </cell>
          <cell r="H6141">
            <v>0</v>
          </cell>
          <cell r="I6141">
            <v>0</v>
          </cell>
          <cell r="J6141">
            <v>0</v>
          </cell>
          <cell r="K6141">
            <v>49580</v>
          </cell>
        </row>
        <row r="6142">
          <cell r="F6142">
            <v>0</v>
          </cell>
          <cell r="G6142">
            <v>0</v>
          </cell>
          <cell r="H6142">
            <v>0</v>
          </cell>
          <cell r="I6142">
            <v>0</v>
          </cell>
          <cell r="J6142">
            <v>0</v>
          </cell>
          <cell r="K6142">
            <v>120</v>
          </cell>
        </row>
        <row r="6143">
          <cell r="F6143">
            <v>0</v>
          </cell>
          <cell r="G6143">
            <v>0</v>
          </cell>
          <cell r="H6143">
            <v>0</v>
          </cell>
          <cell r="I6143">
            <v>0</v>
          </cell>
          <cell r="J6143">
            <v>0</v>
          </cell>
          <cell r="K6143">
            <v>10320</v>
          </cell>
        </row>
        <row r="6144">
          <cell r="F6144">
            <v>0</v>
          </cell>
          <cell r="G6144">
            <v>0</v>
          </cell>
          <cell r="H6144">
            <v>0</v>
          </cell>
          <cell r="I6144">
            <v>0</v>
          </cell>
          <cell r="J6144">
            <v>0</v>
          </cell>
          <cell r="K6144">
            <v>4220</v>
          </cell>
        </row>
        <row r="6145">
          <cell r="F6145">
            <v>0</v>
          </cell>
          <cell r="G6145">
            <v>0</v>
          </cell>
          <cell r="H6145">
            <v>0</v>
          </cell>
          <cell r="I6145">
            <v>0</v>
          </cell>
          <cell r="J6145">
            <v>0</v>
          </cell>
          <cell r="K6145">
            <v>300</v>
          </cell>
        </row>
        <row r="6146">
          <cell r="F6146">
            <v>0</v>
          </cell>
          <cell r="G6146">
            <v>0</v>
          </cell>
          <cell r="H6146">
            <v>0</v>
          </cell>
          <cell r="I6146">
            <v>0</v>
          </cell>
          <cell r="J6146">
            <v>0</v>
          </cell>
          <cell r="K6146">
            <v>83</v>
          </cell>
        </row>
        <row r="6147">
          <cell r="F6147">
            <v>0</v>
          </cell>
          <cell r="G6147">
            <v>0</v>
          </cell>
          <cell r="H6147">
            <v>0</v>
          </cell>
          <cell r="I6147">
            <v>0</v>
          </cell>
          <cell r="J6147">
            <v>0</v>
          </cell>
          <cell r="K6147">
            <v>70083</v>
          </cell>
        </row>
        <row r="6148">
          <cell r="F6148">
            <v>0</v>
          </cell>
          <cell r="G6148">
            <v>0</v>
          </cell>
          <cell r="H6148">
            <v>0</v>
          </cell>
          <cell r="I6148">
            <v>0</v>
          </cell>
          <cell r="J6148">
            <v>0</v>
          </cell>
          <cell r="K6148">
            <v>1233</v>
          </cell>
        </row>
        <row r="6149">
          <cell r="F6149">
            <v>0</v>
          </cell>
          <cell r="G6149">
            <v>0</v>
          </cell>
          <cell r="H6149">
            <v>0</v>
          </cell>
          <cell r="I6149">
            <v>0</v>
          </cell>
          <cell r="J6149">
            <v>0</v>
          </cell>
          <cell r="K6149">
            <v>991</v>
          </cell>
        </row>
        <row r="6150">
          <cell r="F6150">
            <v>0</v>
          </cell>
          <cell r="G6150">
            <v>0</v>
          </cell>
          <cell r="H6150">
            <v>0</v>
          </cell>
          <cell r="I6150">
            <v>0</v>
          </cell>
          <cell r="J6150">
            <v>0</v>
          </cell>
          <cell r="K6150">
            <v>522</v>
          </cell>
        </row>
        <row r="6151">
          <cell r="F6151">
            <v>0</v>
          </cell>
          <cell r="G6151">
            <v>0</v>
          </cell>
          <cell r="H6151">
            <v>0</v>
          </cell>
          <cell r="I6151">
            <v>0</v>
          </cell>
          <cell r="J6151">
            <v>0</v>
          </cell>
          <cell r="K6151">
            <v>12415</v>
          </cell>
        </row>
        <row r="6152">
          <cell r="F6152">
            <v>0</v>
          </cell>
          <cell r="G6152">
            <v>0</v>
          </cell>
          <cell r="H6152">
            <v>0</v>
          </cell>
          <cell r="I6152">
            <v>0</v>
          </cell>
          <cell r="J6152">
            <v>0</v>
          </cell>
          <cell r="K6152">
            <v>1771</v>
          </cell>
        </row>
        <row r="6153">
          <cell r="F6153">
            <v>0</v>
          </cell>
          <cell r="G6153">
            <v>0</v>
          </cell>
          <cell r="H6153">
            <v>0</v>
          </cell>
          <cell r="I6153">
            <v>0</v>
          </cell>
          <cell r="J6153">
            <v>0</v>
          </cell>
          <cell r="K6153">
            <v>10</v>
          </cell>
        </row>
        <row r="6154">
          <cell r="F6154">
            <v>0</v>
          </cell>
          <cell r="G6154">
            <v>0</v>
          </cell>
          <cell r="H6154">
            <v>0</v>
          </cell>
          <cell r="I6154">
            <v>0</v>
          </cell>
          <cell r="J6154">
            <v>0</v>
          </cell>
          <cell r="K6154">
            <v>148</v>
          </cell>
        </row>
        <row r="6155">
          <cell r="F6155">
            <v>0</v>
          </cell>
          <cell r="G6155">
            <v>0</v>
          </cell>
          <cell r="H6155">
            <v>0</v>
          </cell>
          <cell r="I6155">
            <v>0</v>
          </cell>
          <cell r="J6155">
            <v>0</v>
          </cell>
          <cell r="K6155">
            <v>18</v>
          </cell>
        </row>
        <row r="6156">
          <cell r="F6156">
            <v>0</v>
          </cell>
          <cell r="G6156">
            <v>0</v>
          </cell>
          <cell r="H6156">
            <v>0</v>
          </cell>
          <cell r="I6156">
            <v>0</v>
          </cell>
          <cell r="J6156">
            <v>0</v>
          </cell>
          <cell r="K6156">
            <v>520</v>
          </cell>
        </row>
        <row r="6157">
          <cell r="F6157">
            <v>0</v>
          </cell>
          <cell r="G6157">
            <v>0</v>
          </cell>
          <cell r="H6157">
            <v>0</v>
          </cell>
          <cell r="I6157">
            <v>0</v>
          </cell>
          <cell r="J6157">
            <v>0</v>
          </cell>
          <cell r="K6157">
            <v>587</v>
          </cell>
        </row>
        <row r="6158">
          <cell r="F6158">
            <v>0</v>
          </cell>
          <cell r="G6158">
            <v>0</v>
          </cell>
          <cell r="H6158">
            <v>0</v>
          </cell>
          <cell r="I6158">
            <v>0</v>
          </cell>
          <cell r="J6158">
            <v>0</v>
          </cell>
          <cell r="K6158">
            <v>81</v>
          </cell>
        </row>
        <row r="6159">
          <cell r="F6159">
            <v>0</v>
          </cell>
          <cell r="G6159">
            <v>0</v>
          </cell>
          <cell r="H6159">
            <v>0</v>
          </cell>
          <cell r="I6159">
            <v>0</v>
          </cell>
          <cell r="J6159">
            <v>0</v>
          </cell>
          <cell r="K6159">
            <v>86569</v>
          </cell>
        </row>
        <row r="6160">
          <cell r="F6160">
            <v>0</v>
          </cell>
          <cell r="G6160">
            <v>0</v>
          </cell>
          <cell r="H6160">
            <v>0</v>
          </cell>
          <cell r="I6160">
            <v>0</v>
          </cell>
          <cell r="J6160">
            <v>0</v>
          </cell>
          <cell r="K6160">
            <v>2718</v>
          </cell>
        </row>
        <row r="6161">
          <cell r="F6161">
            <v>0</v>
          </cell>
          <cell r="G6161">
            <v>0</v>
          </cell>
          <cell r="H6161">
            <v>0</v>
          </cell>
          <cell r="I6161">
            <v>0</v>
          </cell>
          <cell r="J6161">
            <v>0</v>
          </cell>
          <cell r="K6161">
            <v>41077</v>
          </cell>
        </row>
        <row r="6162">
          <cell r="F6162">
            <v>0</v>
          </cell>
          <cell r="G6162">
            <v>0</v>
          </cell>
          <cell r="H6162">
            <v>0</v>
          </cell>
          <cell r="I6162">
            <v>0</v>
          </cell>
          <cell r="J6162">
            <v>0</v>
          </cell>
          <cell r="K6162">
            <v>69555</v>
          </cell>
        </row>
        <row r="6163">
          <cell r="F6163">
            <v>0</v>
          </cell>
          <cell r="G6163">
            <v>0</v>
          </cell>
          <cell r="H6163">
            <v>0</v>
          </cell>
          <cell r="I6163">
            <v>0</v>
          </cell>
          <cell r="J6163">
            <v>0</v>
          </cell>
          <cell r="K6163">
            <v>600</v>
          </cell>
        </row>
        <row r="6164">
          <cell r="F6164">
            <v>0</v>
          </cell>
          <cell r="G6164">
            <v>0</v>
          </cell>
          <cell r="H6164">
            <v>0</v>
          </cell>
          <cell r="I6164">
            <v>0</v>
          </cell>
          <cell r="J6164">
            <v>0</v>
          </cell>
          <cell r="K6164">
            <v>11912</v>
          </cell>
        </row>
        <row r="6165">
          <cell r="F6165">
            <v>0</v>
          </cell>
          <cell r="G6165">
            <v>0</v>
          </cell>
          <cell r="H6165">
            <v>0</v>
          </cell>
          <cell r="I6165">
            <v>0</v>
          </cell>
          <cell r="J6165">
            <v>0</v>
          </cell>
          <cell r="K6165">
            <v>1048972</v>
          </cell>
        </row>
        <row r="6166">
          <cell r="F6166">
            <v>0</v>
          </cell>
          <cell r="G6166">
            <v>0</v>
          </cell>
          <cell r="H6166">
            <v>0</v>
          </cell>
          <cell r="I6166">
            <v>0</v>
          </cell>
          <cell r="J6166">
            <v>0</v>
          </cell>
          <cell r="K6166">
            <v>1840</v>
          </cell>
        </row>
        <row r="6167">
          <cell r="F6167">
            <v>0</v>
          </cell>
          <cell r="G6167">
            <v>0</v>
          </cell>
          <cell r="H6167">
            <v>0</v>
          </cell>
          <cell r="I6167">
            <v>0</v>
          </cell>
          <cell r="J6167">
            <v>0</v>
          </cell>
          <cell r="K6167">
            <v>24297</v>
          </cell>
        </row>
        <row r="6168">
          <cell r="F6168">
            <v>0</v>
          </cell>
          <cell r="G6168">
            <v>0</v>
          </cell>
          <cell r="H6168">
            <v>0</v>
          </cell>
          <cell r="I6168">
            <v>0</v>
          </cell>
          <cell r="J6168">
            <v>0</v>
          </cell>
          <cell r="K6168">
            <v>14409</v>
          </cell>
        </row>
        <row r="6169">
          <cell r="F6169">
            <v>0</v>
          </cell>
          <cell r="G6169">
            <v>0</v>
          </cell>
          <cell r="H6169">
            <v>0</v>
          </cell>
          <cell r="I6169">
            <v>0</v>
          </cell>
          <cell r="J6169">
            <v>0</v>
          </cell>
          <cell r="K6169">
            <v>1223060</v>
          </cell>
        </row>
        <row r="6170">
          <cell r="F6170">
            <v>0</v>
          </cell>
          <cell r="G6170">
            <v>0</v>
          </cell>
          <cell r="H6170">
            <v>0</v>
          </cell>
          <cell r="I6170">
            <v>0</v>
          </cell>
          <cell r="J6170">
            <v>0</v>
          </cell>
          <cell r="K6170">
            <v>18997</v>
          </cell>
        </row>
        <row r="6171">
          <cell r="F6171">
            <v>0</v>
          </cell>
          <cell r="G6171">
            <v>0</v>
          </cell>
          <cell r="H6171">
            <v>0</v>
          </cell>
          <cell r="I6171">
            <v>0</v>
          </cell>
          <cell r="J6171">
            <v>0</v>
          </cell>
          <cell r="K6171">
            <v>16511</v>
          </cell>
        </row>
        <row r="6172">
          <cell r="F6172">
            <v>0</v>
          </cell>
          <cell r="G6172">
            <v>0</v>
          </cell>
          <cell r="H6172">
            <v>0</v>
          </cell>
          <cell r="I6172">
            <v>0</v>
          </cell>
          <cell r="J6172">
            <v>0</v>
          </cell>
          <cell r="K6172">
            <v>1090</v>
          </cell>
        </row>
        <row r="6173">
          <cell r="F6173">
            <v>0</v>
          </cell>
          <cell r="G6173">
            <v>0</v>
          </cell>
          <cell r="H6173">
            <v>0</v>
          </cell>
          <cell r="I6173">
            <v>0</v>
          </cell>
          <cell r="J6173">
            <v>0</v>
          </cell>
          <cell r="K6173">
            <v>100</v>
          </cell>
        </row>
        <row r="6174">
          <cell r="F6174">
            <v>0</v>
          </cell>
          <cell r="G6174">
            <v>0</v>
          </cell>
          <cell r="H6174">
            <v>0</v>
          </cell>
          <cell r="I6174">
            <v>0</v>
          </cell>
          <cell r="J6174">
            <v>0</v>
          </cell>
          <cell r="K6174">
            <v>78137</v>
          </cell>
        </row>
        <row r="6175">
          <cell r="F6175">
            <v>0</v>
          </cell>
          <cell r="G6175">
            <v>0</v>
          </cell>
          <cell r="H6175">
            <v>0</v>
          </cell>
          <cell r="I6175">
            <v>0</v>
          </cell>
          <cell r="J6175">
            <v>0</v>
          </cell>
          <cell r="K6175">
            <v>240</v>
          </cell>
        </row>
        <row r="6176">
          <cell r="F6176">
            <v>0</v>
          </cell>
          <cell r="G6176">
            <v>0</v>
          </cell>
          <cell r="H6176">
            <v>0</v>
          </cell>
          <cell r="I6176">
            <v>0</v>
          </cell>
          <cell r="J6176">
            <v>0</v>
          </cell>
          <cell r="K6176">
            <v>161500</v>
          </cell>
        </row>
        <row r="6177">
          <cell r="F6177">
            <v>0</v>
          </cell>
          <cell r="G6177">
            <v>0</v>
          </cell>
          <cell r="H6177">
            <v>0</v>
          </cell>
          <cell r="I6177">
            <v>0</v>
          </cell>
          <cell r="J6177">
            <v>0</v>
          </cell>
          <cell r="K6177">
            <v>0</v>
          </cell>
        </row>
        <row r="6178">
          <cell r="F6178">
            <v>0</v>
          </cell>
          <cell r="G6178">
            <v>0</v>
          </cell>
          <cell r="H6178">
            <v>0</v>
          </cell>
          <cell r="I6178">
            <v>0</v>
          </cell>
          <cell r="J6178">
            <v>0</v>
          </cell>
          <cell r="K6178">
            <v>0</v>
          </cell>
        </row>
        <row r="6179">
          <cell r="F6179">
            <v>0</v>
          </cell>
          <cell r="G6179">
            <v>0</v>
          </cell>
          <cell r="H6179">
            <v>0</v>
          </cell>
          <cell r="I6179">
            <v>0</v>
          </cell>
          <cell r="J6179">
            <v>0</v>
          </cell>
          <cell r="K6179">
            <v>0</v>
          </cell>
        </row>
        <row r="6180">
          <cell r="F6180">
            <v>0</v>
          </cell>
          <cell r="G6180">
            <v>0</v>
          </cell>
          <cell r="H6180">
            <v>0</v>
          </cell>
          <cell r="I6180">
            <v>0</v>
          </cell>
          <cell r="J6180">
            <v>0</v>
          </cell>
          <cell r="K6180">
            <v>0</v>
          </cell>
        </row>
        <row r="6181">
          <cell r="F6181">
            <v>0</v>
          </cell>
          <cell r="G6181">
            <v>0</v>
          </cell>
          <cell r="H6181">
            <v>0</v>
          </cell>
          <cell r="I6181">
            <v>0</v>
          </cell>
          <cell r="J6181">
            <v>0</v>
          </cell>
          <cell r="K6181">
            <v>0</v>
          </cell>
        </row>
        <row r="6182">
          <cell r="F6182">
            <v>0</v>
          </cell>
          <cell r="G6182">
            <v>0</v>
          </cell>
          <cell r="H6182">
            <v>0</v>
          </cell>
          <cell r="I6182">
            <v>0</v>
          </cell>
          <cell r="J6182">
            <v>0</v>
          </cell>
          <cell r="K6182">
            <v>0</v>
          </cell>
        </row>
        <row r="6183">
          <cell r="F6183">
            <v>0</v>
          </cell>
          <cell r="G6183">
            <v>0</v>
          </cell>
          <cell r="H6183">
            <v>0</v>
          </cell>
          <cell r="I6183">
            <v>0</v>
          </cell>
          <cell r="J6183">
            <v>0</v>
          </cell>
          <cell r="K6183">
            <v>0</v>
          </cell>
        </row>
        <row r="6184">
          <cell r="F6184">
            <v>0</v>
          </cell>
          <cell r="G6184">
            <v>0</v>
          </cell>
          <cell r="H6184">
            <v>0</v>
          </cell>
          <cell r="I6184">
            <v>0</v>
          </cell>
          <cell r="J6184">
            <v>0</v>
          </cell>
          <cell r="K6184">
            <v>0</v>
          </cell>
        </row>
        <row r="6185">
          <cell r="F6185">
            <v>0</v>
          </cell>
          <cell r="G6185">
            <v>0</v>
          </cell>
          <cell r="H6185">
            <v>0</v>
          </cell>
          <cell r="I6185">
            <v>0</v>
          </cell>
          <cell r="J6185">
            <v>0</v>
          </cell>
          <cell r="K6185">
            <v>0</v>
          </cell>
        </row>
        <row r="6186">
          <cell r="F6186">
            <v>0</v>
          </cell>
          <cell r="G6186">
            <v>0</v>
          </cell>
          <cell r="H6186">
            <v>0</v>
          </cell>
          <cell r="I6186">
            <v>0</v>
          </cell>
          <cell r="J6186">
            <v>0</v>
          </cell>
          <cell r="K6186">
            <v>0</v>
          </cell>
        </row>
        <row r="6187">
          <cell r="F6187">
            <v>0</v>
          </cell>
          <cell r="G6187">
            <v>0</v>
          </cell>
          <cell r="H6187">
            <v>0</v>
          </cell>
          <cell r="I6187">
            <v>0</v>
          </cell>
          <cell r="J6187">
            <v>0</v>
          </cell>
          <cell r="K6187">
            <v>0</v>
          </cell>
        </row>
        <row r="6188">
          <cell r="F6188">
            <v>0</v>
          </cell>
          <cell r="G6188">
            <v>0</v>
          </cell>
          <cell r="H6188">
            <v>0</v>
          </cell>
          <cell r="I6188">
            <v>0</v>
          </cell>
          <cell r="J6188">
            <v>0</v>
          </cell>
          <cell r="K6188">
            <v>176786</v>
          </cell>
        </row>
        <row r="6189">
          <cell r="F6189">
            <v>0</v>
          </cell>
          <cell r="G6189">
            <v>0</v>
          </cell>
          <cell r="H6189">
            <v>0</v>
          </cell>
          <cell r="I6189">
            <v>0</v>
          </cell>
          <cell r="J6189">
            <v>0</v>
          </cell>
          <cell r="K6189">
            <v>19</v>
          </cell>
        </row>
        <row r="6190">
          <cell r="F6190">
            <v>0</v>
          </cell>
          <cell r="G6190">
            <v>0</v>
          </cell>
          <cell r="H6190">
            <v>0</v>
          </cell>
          <cell r="I6190">
            <v>0</v>
          </cell>
          <cell r="J6190">
            <v>0</v>
          </cell>
          <cell r="K6190">
            <v>15709</v>
          </cell>
        </row>
        <row r="6191">
          <cell r="F6191">
            <v>0</v>
          </cell>
          <cell r="G6191">
            <v>0</v>
          </cell>
          <cell r="H6191">
            <v>0</v>
          </cell>
          <cell r="I6191">
            <v>0</v>
          </cell>
          <cell r="J6191">
            <v>0</v>
          </cell>
          <cell r="K6191">
            <v>23058</v>
          </cell>
        </row>
        <row r="6192">
          <cell r="F6192">
            <v>0</v>
          </cell>
          <cell r="G6192">
            <v>0</v>
          </cell>
          <cell r="H6192">
            <v>0</v>
          </cell>
          <cell r="I6192">
            <v>0</v>
          </cell>
          <cell r="J6192">
            <v>0</v>
          </cell>
          <cell r="K6192">
            <v>-2188</v>
          </cell>
        </row>
        <row r="6193">
          <cell r="F6193">
            <v>0</v>
          </cell>
          <cell r="G6193">
            <v>0</v>
          </cell>
          <cell r="H6193">
            <v>0</v>
          </cell>
          <cell r="I6193">
            <v>0</v>
          </cell>
          <cell r="J6193">
            <v>0</v>
          </cell>
          <cell r="K6193">
            <v>18844</v>
          </cell>
        </row>
        <row r="6194">
          <cell r="F6194">
            <v>0</v>
          </cell>
          <cell r="G6194">
            <v>0</v>
          </cell>
          <cell r="H6194">
            <v>0</v>
          </cell>
          <cell r="I6194">
            <v>0</v>
          </cell>
          <cell r="J6194">
            <v>0</v>
          </cell>
          <cell r="K6194">
            <v>59591</v>
          </cell>
        </row>
        <row r="6195">
          <cell r="F6195">
            <v>0</v>
          </cell>
          <cell r="G6195">
            <v>0</v>
          </cell>
          <cell r="H6195">
            <v>0</v>
          </cell>
          <cell r="I6195">
            <v>0</v>
          </cell>
          <cell r="J6195">
            <v>0</v>
          </cell>
          <cell r="K6195">
            <v>3978</v>
          </cell>
        </row>
        <row r="6196">
          <cell r="F6196">
            <v>0</v>
          </cell>
          <cell r="G6196">
            <v>0</v>
          </cell>
          <cell r="H6196">
            <v>0</v>
          </cell>
          <cell r="I6196">
            <v>0</v>
          </cell>
          <cell r="J6196">
            <v>0</v>
          </cell>
          <cell r="K6196">
            <v>13689</v>
          </cell>
        </row>
        <row r="6197">
          <cell r="F6197">
            <v>0</v>
          </cell>
          <cell r="G6197">
            <v>0</v>
          </cell>
          <cell r="H6197">
            <v>0</v>
          </cell>
          <cell r="I6197">
            <v>0</v>
          </cell>
          <cell r="J6197">
            <v>0</v>
          </cell>
          <cell r="K6197">
            <v>2479</v>
          </cell>
        </row>
        <row r="6198">
          <cell r="F6198">
            <v>0</v>
          </cell>
          <cell r="G6198">
            <v>0</v>
          </cell>
          <cell r="H6198">
            <v>0</v>
          </cell>
          <cell r="I6198">
            <v>0</v>
          </cell>
          <cell r="J6198">
            <v>0</v>
          </cell>
          <cell r="K6198">
            <v>771</v>
          </cell>
        </row>
        <row r="6199">
          <cell r="F6199">
            <v>0</v>
          </cell>
          <cell r="G6199">
            <v>0</v>
          </cell>
          <cell r="H6199">
            <v>0</v>
          </cell>
          <cell r="I6199">
            <v>0</v>
          </cell>
          <cell r="J6199">
            <v>0</v>
          </cell>
          <cell r="K6199">
            <v>39293</v>
          </cell>
        </row>
        <row r="6200">
          <cell r="F6200">
            <v>0</v>
          </cell>
          <cell r="G6200">
            <v>0</v>
          </cell>
          <cell r="H6200">
            <v>0</v>
          </cell>
          <cell r="I6200">
            <v>0</v>
          </cell>
          <cell r="J6200">
            <v>0</v>
          </cell>
          <cell r="K6200">
            <v>3283</v>
          </cell>
        </row>
        <row r="6201">
          <cell r="F6201">
            <v>0</v>
          </cell>
          <cell r="G6201">
            <v>0</v>
          </cell>
          <cell r="H6201">
            <v>0</v>
          </cell>
          <cell r="I6201">
            <v>0</v>
          </cell>
          <cell r="J6201">
            <v>0</v>
          </cell>
          <cell r="K6201">
            <v>3895</v>
          </cell>
        </row>
        <row r="6202">
          <cell r="F6202">
            <v>0</v>
          </cell>
          <cell r="G6202">
            <v>0</v>
          </cell>
          <cell r="H6202">
            <v>0</v>
          </cell>
          <cell r="I6202">
            <v>0</v>
          </cell>
          <cell r="J6202">
            <v>0</v>
          </cell>
          <cell r="K6202">
            <v>4897</v>
          </cell>
        </row>
        <row r="6203">
          <cell r="F6203">
            <v>0</v>
          </cell>
          <cell r="G6203">
            <v>0</v>
          </cell>
          <cell r="H6203">
            <v>0</v>
          </cell>
          <cell r="I6203">
            <v>0</v>
          </cell>
          <cell r="J6203">
            <v>0</v>
          </cell>
          <cell r="K6203">
            <v>2419</v>
          </cell>
        </row>
        <row r="6204">
          <cell r="F6204">
            <v>0</v>
          </cell>
          <cell r="G6204">
            <v>0</v>
          </cell>
          <cell r="H6204">
            <v>0</v>
          </cell>
          <cell r="I6204">
            <v>0</v>
          </cell>
          <cell r="J6204">
            <v>0</v>
          </cell>
          <cell r="K6204">
            <v>12997</v>
          </cell>
        </row>
        <row r="6205">
          <cell r="F6205">
            <v>0</v>
          </cell>
          <cell r="G6205">
            <v>0</v>
          </cell>
          <cell r="H6205">
            <v>0</v>
          </cell>
          <cell r="I6205">
            <v>0</v>
          </cell>
          <cell r="J6205">
            <v>0</v>
          </cell>
          <cell r="K6205">
            <v>1263</v>
          </cell>
        </row>
        <row r="6206">
          <cell r="F6206">
            <v>0</v>
          </cell>
          <cell r="G6206">
            <v>0</v>
          </cell>
          <cell r="H6206">
            <v>0</v>
          </cell>
          <cell r="I6206">
            <v>0</v>
          </cell>
          <cell r="J6206">
            <v>0</v>
          </cell>
          <cell r="K6206">
            <v>4355</v>
          </cell>
        </row>
        <row r="6207">
          <cell r="F6207">
            <v>0</v>
          </cell>
          <cell r="G6207">
            <v>0</v>
          </cell>
          <cell r="H6207">
            <v>0</v>
          </cell>
          <cell r="I6207">
            <v>0</v>
          </cell>
          <cell r="J6207">
            <v>0</v>
          </cell>
          <cell r="K6207">
            <v>10977</v>
          </cell>
        </row>
        <row r="6208">
          <cell r="F6208">
            <v>0</v>
          </cell>
          <cell r="G6208">
            <v>0</v>
          </cell>
          <cell r="H6208">
            <v>0</v>
          </cell>
          <cell r="I6208">
            <v>0</v>
          </cell>
          <cell r="J6208">
            <v>0</v>
          </cell>
          <cell r="K6208">
            <v>38</v>
          </cell>
        </row>
        <row r="6209">
          <cell r="F6209">
            <v>0</v>
          </cell>
          <cell r="G6209">
            <v>0</v>
          </cell>
          <cell r="H6209">
            <v>0</v>
          </cell>
          <cell r="I6209">
            <v>0</v>
          </cell>
          <cell r="J6209">
            <v>0</v>
          </cell>
          <cell r="K6209">
            <v>1640996</v>
          </cell>
        </row>
        <row r="6210">
          <cell r="F6210">
            <v>0</v>
          </cell>
          <cell r="G6210">
            <v>0</v>
          </cell>
          <cell r="H6210">
            <v>0</v>
          </cell>
          <cell r="I6210">
            <v>0</v>
          </cell>
          <cell r="J6210">
            <v>0</v>
          </cell>
          <cell r="K6210">
            <v>595</v>
          </cell>
        </row>
        <row r="6211">
          <cell r="F6211">
            <v>0</v>
          </cell>
          <cell r="G6211">
            <v>0</v>
          </cell>
          <cell r="H6211">
            <v>0</v>
          </cell>
          <cell r="I6211">
            <v>0</v>
          </cell>
          <cell r="J6211">
            <v>0</v>
          </cell>
          <cell r="K6211">
            <v>22086</v>
          </cell>
        </row>
        <row r="6212">
          <cell r="F6212">
            <v>0</v>
          </cell>
          <cell r="G6212">
            <v>0</v>
          </cell>
          <cell r="H6212">
            <v>0</v>
          </cell>
          <cell r="I6212">
            <v>0</v>
          </cell>
          <cell r="J6212">
            <v>0</v>
          </cell>
          <cell r="K6212">
            <v>781</v>
          </cell>
        </row>
        <row r="6213">
          <cell r="F6213">
            <v>0</v>
          </cell>
          <cell r="G6213">
            <v>0</v>
          </cell>
          <cell r="H6213">
            <v>0</v>
          </cell>
          <cell r="I6213">
            <v>0</v>
          </cell>
          <cell r="J6213">
            <v>0</v>
          </cell>
          <cell r="K6213">
            <v>137876</v>
          </cell>
        </row>
        <row r="6214">
          <cell r="F6214">
            <v>0</v>
          </cell>
          <cell r="G6214">
            <v>0</v>
          </cell>
          <cell r="H6214">
            <v>0</v>
          </cell>
          <cell r="I6214">
            <v>0</v>
          </cell>
          <cell r="J6214">
            <v>0</v>
          </cell>
          <cell r="K6214">
            <v>98933</v>
          </cell>
        </row>
        <row r="6215">
          <cell r="F6215">
            <v>0</v>
          </cell>
          <cell r="G6215">
            <v>0</v>
          </cell>
          <cell r="H6215">
            <v>0</v>
          </cell>
          <cell r="I6215">
            <v>0</v>
          </cell>
          <cell r="J6215">
            <v>0</v>
          </cell>
          <cell r="K6215">
            <v>10380</v>
          </cell>
        </row>
        <row r="6216">
          <cell r="F6216">
            <v>0</v>
          </cell>
          <cell r="G6216">
            <v>0</v>
          </cell>
          <cell r="H6216">
            <v>0</v>
          </cell>
          <cell r="I6216">
            <v>0</v>
          </cell>
          <cell r="J6216">
            <v>0</v>
          </cell>
          <cell r="K6216">
            <v>812</v>
          </cell>
        </row>
        <row r="6217">
          <cell r="F6217">
            <v>0</v>
          </cell>
          <cell r="G6217">
            <v>0</v>
          </cell>
          <cell r="H6217">
            <v>0</v>
          </cell>
          <cell r="I6217">
            <v>0</v>
          </cell>
          <cell r="J6217">
            <v>0</v>
          </cell>
          <cell r="K6217">
            <v>12950</v>
          </cell>
        </row>
        <row r="6218">
          <cell r="F6218">
            <v>0</v>
          </cell>
          <cell r="G6218">
            <v>0</v>
          </cell>
          <cell r="H6218">
            <v>0</v>
          </cell>
          <cell r="I6218">
            <v>0</v>
          </cell>
          <cell r="J6218">
            <v>0</v>
          </cell>
          <cell r="K6218">
            <v>265913</v>
          </cell>
        </row>
        <row r="6219">
          <cell r="F6219">
            <v>0</v>
          </cell>
          <cell r="G6219">
            <v>0</v>
          </cell>
          <cell r="H6219">
            <v>0</v>
          </cell>
          <cell r="I6219">
            <v>0</v>
          </cell>
          <cell r="J6219">
            <v>0</v>
          </cell>
          <cell r="K6219">
            <v>179</v>
          </cell>
        </row>
        <row r="6220">
          <cell r="F6220">
            <v>0</v>
          </cell>
          <cell r="G6220">
            <v>0</v>
          </cell>
          <cell r="H6220">
            <v>0</v>
          </cell>
          <cell r="I6220">
            <v>0</v>
          </cell>
          <cell r="J6220">
            <v>0</v>
          </cell>
          <cell r="K6220">
            <v>1133</v>
          </cell>
        </row>
        <row r="6221">
          <cell r="F6221">
            <v>0</v>
          </cell>
          <cell r="G6221">
            <v>0</v>
          </cell>
          <cell r="H6221">
            <v>0</v>
          </cell>
          <cell r="I6221">
            <v>0</v>
          </cell>
          <cell r="J6221">
            <v>0</v>
          </cell>
          <cell r="K6221">
            <v>741</v>
          </cell>
        </row>
        <row r="6222">
          <cell r="F6222">
            <v>0</v>
          </cell>
          <cell r="G6222">
            <v>0</v>
          </cell>
          <cell r="H6222">
            <v>0</v>
          </cell>
          <cell r="I6222">
            <v>0</v>
          </cell>
          <cell r="J6222">
            <v>0</v>
          </cell>
          <cell r="K6222">
            <v>7826</v>
          </cell>
        </row>
        <row r="6223">
          <cell r="F6223">
            <v>0</v>
          </cell>
          <cell r="G6223">
            <v>0</v>
          </cell>
          <cell r="H6223">
            <v>0</v>
          </cell>
          <cell r="I6223">
            <v>0</v>
          </cell>
          <cell r="J6223">
            <v>0</v>
          </cell>
          <cell r="K6223">
            <v>8366</v>
          </cell>
        </row>
        <row r="6224">
          <cell r="F6224">
            <v>0</v>
          </cell>
          <cell r="G6224">
            <v>0</v>
          </cell>
          <cell r="H6224">
            <v>0</v>
          </cell>
          <cell r="I6224">
            <v>0</v>
          </cell>
          <cell r="J6224">
            <v>0</v>
          </cell>
          <cell r="K6224">
            <v>18451</v>
          </cell>
        </row>
        <row r="6225">
          <cell r="F6225">
            <v>0</v>
          </cell>
          <cell r="G6225">
            <v>0</v>
          </cell>
          <cell r="H6225">
            <v>0</v>
          </cell>
          <cell r="I6225">
            <v>0</v>
          </cell>
          <cell r="J6225">
            <v>0</v>
          </cell>
          <cell r="K6225">
            <v>0</v>
          </cell>
        </row>
        <row r="6226">
          <cell r="F6226">
            <v>0</v>
          </cell>
          <cell r="G6226">
            <v>0</v>
          </cell>
          <cell r="H6226">
            <v>0</v>
          </cell>
          <cell r="I6226">
            <v>0</v>
          </cell>
          <cell r="J6226">
            <v>0</v>
          </cell>
          <cell r="K6226">
            <v>0</v>
          </cell>
        </row>
        <row r="6227">
          <cell r="F6227">
            <v>0</v>
          </cell>
          <cell r="G6227">
            <v>0</v>
          </cell>
          <cell r="H6227">
            <v>0</v>
          </cell>
          <cell r="I6227">
            <v>0</v>
          </cell>
          <cell r="J6227">
            <v>0</v>
          </cell>
          <cell r="K6227">
            <v>0</v>
          </cell>
        </row>
        <row r="6228">
          <cell r="F6228">
            <v>0</v>
          </cell>
          <cell r="G6228">
            <v>0</v>
          </cell>
          <cell r="H6228">
            <v>0</v>
          </cell>
          <cell r="I6228">
            <v>0</v>
          </cell>
          <cell r="J6228">
            <v>0</v>
          </cell>
          <cell r="K6228">
            <v>0</v>
          </cell>
        </row>
        <row r="6229">
          <cell r="F6229">
            <v>0</v>
          </cell>
          <cell r="G6229">
            <v>0</v>
          </cell>
          <cell r="H6229">
            <v>0</v>
          </cell>
          <cell r="I6229">
            <v>0</v>
          </cell>
          <cell r="J6229">
            <v>0</v>
          </cell>
          <cell r="K6229">
            <v>0</v>
          </cell>
        </row>
        <row r="6230">
          <cell r="F6230">
            <v>0</v>
          </cell>
          <cell r="G6230">
            <v>0</v>
          </cell>
          <cell r="H6230">
            <v>0</v>
          </cell>
          <cell r="I6230">
            <v>0</v>
          </cell>
          <cell r="J6230">
            <v>0</v>
          </cell>
          <cell r="K6230">
            <v>0</v>
          </cell>
        </row>
        <row r="6231">
          <cell r="F6231">
            <v>0</v>
          </cell>
          <cell r="G6231">
            <v>0</v>
          </cell>
          <cell r="H6231">
            <v>0</v>
          </cell>
          <cell r="I6231">
            <v>0</v>
          </cell>
          <cell r="J6231">
            <v>0</v>
          </cell>
          <cell r="K6231">
            <v>0</v>
          </cell>
        </row>
        <row r="6232">
          <cell r="F6232">
            <v>0</v>
          </cell>
          <cell r="G6232">
            <v>0</v>
          </cell>
          <cell r="H6232">
            <v>0</v>
          </cell>
          <cell r="I6232">
            <v>0</v>
          </cell>
          <cell r="J6232">
            <v>0</v>
          </cell>
          <cell r="K6232">
            <v>0</v>
          </cell>
        </row>
        <row r="6233">
          <cell r="F6233">
            <v>0</v>
          </cell>
          <cell r="G6233">
            <v>0</v>
          </cell>
          <cell r="H6233">
            <v>0</v>
          </cell>
          <cell r="I6233">
            <v>0</v>
          </cell>
          <cell r="J6233">
            <v>0</v>
          </cell>
          <cell r="K6233">
            <v>0</v>
          </cell>
        </row>
        <row r="6234">
          <cell r="F6234">
            <v>0</v>
          </cell>
          <cell r="G6234">
            <v>0</v>
          </cell>
          <cell r="H6234">
            <v>0</v>
          </cell>
          <cell r="I6234">
            <v>0</v>
          </cell>
          <cell r="J6234">
            <v>0</v>
          </cell>
          <cell r="K6234">
            <v>0</v>
          </cell>
        </row>
        <row r="6235">
          <cell r="F6235">
            <v>0</v>
          </cell>
          <cell r="G6235">
            <v>0</v>
          </cell>
          <cell r="H6235">
            <v>0</v>
          </cell>
          <cell r="I6235">
            <v>0</v>
          </cell>
          <cell r="J6235">
            <v>0</v>
          </cell>
          <cell r="K6235">
            <v>553068</v>
          </cell>
        </row>
        <row r="6236">
          <cell r="F6236">
            <v>0</v>
          </cell>
          <cell r="G6236">
            <v>0</v>
          </cell>
          <cell r="H6236">
            <v>0</v>
          </cell>
          <cell r="I6236">
            <v>0</v>
          </cell>
          <cell r="J6236">
            <v>0</v>
          </cell>
          <cell r="K6236">
            <v>8837</v>
          </cell>
        </row>
        <row r="6237">
          <cell r="F6237">
            <v>0</v>
          </cell>
          <cell r="G6237">
            <v>0</v>
          </cell>
          <cell r="H6237">
            <v>0</v>
          </cell>
          <cell r="I6237">
            <v>0</v>
          </cell>
          <cell r="J6237">
            <v>0</v>
          </cell>
          <cell r="K6237">
            <v>67460</v>
          </cell>
        </row>
        <row r="6238">
          <cell r="F6238">
            <v>0</v>
          </cell>
          <cell r="G6238">
            <v>0</v>
          </cell>
          <cell r="H6238">
            <v>0</v>
          </cell>
          <cell r="I6238">
            <v>0</v>
          </cell>
          <cell r="J6238">
            <v>0</v>
          </cell>
          <cell r="K6238">
            <v>105439</v>
          </cell>
        </row>
        <row r="6239">
          <cell r="F6239">
            <v>0</v>
          </cell>
          <cell r="G6239">
            <v>0</v>
          </cell>
          <cell r="H6239">
            <v>0</v>
          </cell>
          <cell r="I6239">
            <v>0</v>
          </cell>
          <cell r="J6239">
            <v>0</v>
          </cell>
          <cell r="K6239">
            <v>72046</v>
          </cell>
        </row>
        <row r="6240">
          <cell r="F6240">
            <v>0</v>
          </cell>
          <cell r="G6240">
            <v>0</v>
          </cell>
          <cell r="H6240">
            <v>0</v>
          </cell>
          <cell r="I6240">
            <v>0</v>
          </cell>
          <cell r="J6240">
            <v>0</v>
          </cell>
          <cell r="K6240">
            <v>425</v>
          </cell>
        </row>
        <row r="6241">
          <cell r="F6241">
            <v>0</v>
          </cell>
          <cell r="G6241">
            <v>0</v>
          </cell>
          <cell r="H6241">
            <v>0</v>
          </cell>
          <cell r="I6241">
            <v>0</v>
          </cell>
          <cell r="J6241">
            <v>0</v>
          </cell>
          <cell r="K6241">
            <v>76752</v>
          </cell>
        </row>
        <row r="6242">
          <cell r="F6242">
            <v>0</v>
          </cell>
          <cell r="G6242">
            <v>0</v>
          </cell>
          <cell r="H6242">
            <v>0</v>
          </cell>
          <cell r="I6242">
            <v>0</v>
          </cell>
          <cell r="J6242">
            <v>0</v>
          </cell>
          <cell r="K6242">
            <v>219797</v>
          </cell>
        </row>
        <row r="6243">
          <cell r="F6243">
            <v>0</v>
          </cell>
          <cell r="G6243">
            <v>0</v>
          </cell>
          <cell r="H6243">
            <v>0</v>
          </cell>
          <cell r="I6243">
            <v>0</v>
          </cell>
          <cell r="J6243">
            <v>0</v>
          </cell>
          <cell r="K6243">
            <v>6241</v>
          </cell>
        </row>
        <row r="6244">
          <cell r="F6244">
            <v>0</v>
          </cell>
          <cell r="G6244">
            <v>0</v>
          </cell>
          <cell r="H6244">
            <v>0</v>
          </cell>
          <cell r="I6244">
            <v>0</v>
          </cell>
          <cell r="J6244">
            <v>0</v>
          </cell>
          <cell r="K6244">
            <v>212</v>
          </cell>
        </row>
        <row r="6245">
          <cell r="F6245">
            <v>0</v>
          </cell>
          <cell r="G6245">
            <v>0</v>
          </cell>
          <cell r="H6245">
            <v>0</v>
          </cell>
          <cell r="I6245">
            <v>0</v>
          </cell>
          <cell r="J6245">
            <v>0</v>
          </cell>
          <cell r="K6245">
            <v>113</v>
          </cell>
        </row>
        <row r="6246">
          <cell r="F6246">
            <v>0</v>
          </cell>
          <cell r="G6246">
            <v>0</v>
          </cell>
          <cell r="H6246">
            <v>0</v>
          </cell>
          <cell r="I6246">
            <v>0</v>
          </cell>
          <cell r="J6246">
            <v>0</v>
          </cell>
          <cell r="K6246">
            <v>64112</v>
          </cell>
        </row>
        <row r="6247">
          <cell r="F6247">
            <v>0</v>
          </cell>
          <cell r="G6247">
            <v>0</v>
          </cell>
          <cell r="H6247">
            <v>0</v>
          </cell>
          <cell r="I6247">
            <v>0</v>
          </cell>
          <cell r="J6247">
            <v>0</v>
          </cell>
          <cell r="K6247">
            <v>210092</v>
          </cell>
        </row>
        <row r="6248">
          <cell r="F6248">
            <v>0</v>
          </cell>
          <cell r="G6248">
            <v>0</v>
          </cell>
          <cell r="H6248">
            <v>0</v>
          </cell>
          <cell r="I6248">
            <v>0</v>
          </cell>
          <cell r="J6248">
            <v>0</v>
          </cell>
          <cell r="K6248">
            <v>2778</v>
          </cell>
        </row>
        <row r="6249">
          <cell r="F6249">
            <v>0</v>
          </cell>
          <cell r="G6249">
            <v>0</v>
          </cell>
          <cell r="H6249">
            <v>0</v>
          </cell>
          <cell r="I6249">
            <v>0</v>
          </cell>
          <cell r="J6249">
            <v>0</v>
          </cell>
          <cell r="K6249">
            <v>6</v>
          </cell>
        </row>
        <row r="6250">
          <cell r="F6250">
            <v>0</v>
          </cell>
          <cell r="G6250">
            <v>0</v>
          </cell>
          <cell r="H6250">
            <v>0</v>
          </cell>
          <cell r="I6250">
            <v>0</v>
          </cell>
          <cell r="J6250">
            <v>0</v>
          </cell>
          <cell r="K6250">
            <v>418</v>
          </cell>
        </row>
        <row r="6251">
          <cell r="F6251">
            <v>0</v>
          </cell>
          <cell r="G6251">
            <v>0</v>
          </cell>
          <cell r="H6251">
            <v>0</v>
          </cell>
          <cell r="I6251">
            <v>0</v>
          </cell>
          <cell r="J6251">
            <v>0</v>
          </cell>
          <cell r="K6251">
            <v>2198</v>
          </cell>
        </row>
        <row r="6252">
          <cell r="F6252">
            <v>0</v>
          </cell>
          <cell r="G6252">
            <v>0</v>
          </cell>
          <cell r="H6252">
            <v>0</v>
          </cell>
          <cell r="I6252">
            <v>0</v>
          </cell>
          <cell r="J6252">
            <v>0</v>
          </cell>
          <cell r="K6252">
            <v>2309</v>
          </cell>
        </row>
        <row r="6253">
          <cell r="F6253">
            <v>0</v>
          </cell>
          <cell r="G6253">
            <v>0</v>
          </cell>
          <cell r="H6253">
            <v>0</v>
          </cell>
          <cell r="I6253">
            <v>0</v>
          </cell>
          <cell r="J6253">
            <v>0</v>
          </cell>
          <cell r="K6253">
            <v>1150</v>
          </cell>
        </row>
        <row r="6254">
          <cell r="F6254">
            <v>0</v>
          </cell>
          <cell r="G6254">
            <v>0</v>
          </cell>
          <cell r="H6254">
            <v>0</v>
          </cell>
          <cell r="I6254">
            <v>0</v>
          </cell>
          <cell r="J6254">
            <v>0</v>
          </cell>
          <cell r="K6254">
            <v>1072</v>
          </cell>
        </row>
        <row r="6255">
          <cell r="F6255">
            <v>0</v>
          </cell>
          <cell r="G6255">
            <v>0</v>
          </cell>
          <cell r="H6255">
            <v>0</v>
          </cell>
          <cell r="I6255">
            <v>0</v>
          </cell>
          <cell r="J6255">
            <v>0</v>
          </cell>
          <cell r="K6255">
            <v>11475</v>
          </cell>
        </row>
        <row r="6256">
          <cell r="F6256">
            <v>0</v>
          </cell>
          <cell r="G6256">
            <v>0</v>
          </cell>
          <cell r="H6256">
            <v>0</v>
          </cell>
          <cell r="I6256">
            <v>0</v>
          </cell>
          <cell r="J6256">
            <v>0</v>
          </cell>
          <cell r="K6256">
            <v>1330</v>
          </cell>
        </row>
        <row r="6257">
          <cell r="F6257">
            <v>0</v>
          </cell>
          <cell r="G6257">
            <v>0</v>
          </cell>
          <cell r="H6257">
            <v>0</v>
          </cell>
          <cell r="I6257">
            <v>0</v>
          </cell>
          <cell r="J6257">
            <v>0</v>
          </cell>
          <cell r="K6257">
            <v>36623</v>
          </cell>
        </row>
        <row r="6258">
          <cell r="F6258">
            <v>0</v>
          </cell>
          <cell r="G6258">
            <v>0</v>
          </cell>
          <cell r="H6258">
            <v>0</v>
          </cell>
          <cell r="I6258">
            <v>0</v>
          </cell>
          <cell r="J6258">
            <v>0</v>
          </cell>
          <cell r="K6258">
            <v>10</v>
          </cell>
        </row>
        <row r="6259">
          <cell r="F6259">
            <v>0</v>
          </cell>
          <cell r="G6259">
            <v>0</v>
          </cell>
          <cell r="H6259">
            <v>0</v>
          </cell>
          <cell r="I6259">
            <v>0</v>
          </cell>
          <cell r="J6259">
            <v>0</v>
          </cell>
          <cell r="K6259">
            <v>831</v>
          </cell>
        </row>
        <row r="6260">
          <cell r="F6260">
            <v>0</v>
          </cell>
          <cell r="G6260">
            <v>0</v>
          </cell>
          <cell r="H6260">
            <v>0</v>
          </cell>
          <cell r="I6260">
            <v>0</v>
          </cell>
          <cell r="J6260">
            <v>0</v>
          </cell>
          <cell r="K6260">
            <v>14550</v>
          </cell>
        </row>
        <row r="6261">
          <cell r="F6261">
            <v>0</v>
          </cell>
          <cell r="G6261">
            <v>0</v>
          </cell>
          <cell r="H6261">
            <v>0</v>
          </cell>
          <cell r="I6261">
            <v>0</v>
          </cell>
          <cell r="J6261">
            <v>0</v>
          </cell>
          <cell r="K6261">
            <v>13296</v>
          </cell>
        </row>
        <row r="6262">
          <cell r="F6262">
            <v>0</v>
          </cell>
          <cell r="G6262">
            <v>0</v>
          </cell>
          <cell r="H6262">
            <v>0</v>
          </cell>
          <cell r="I6262">
            <v>0</v>
          </cell>
          <cell r="J6262">
            <v>0</v>
          </cell>
          <cell r="K6262">
            <v>20411</v>
          </cell>
        </row>
        <row r="6263">
          <cell r="F6263">
            <v>0</v>
          </cell>
          <cell r="G6263">
            <v>0</v>
          </cell>
          <cell r="H6263">
            <v>0</v>
          </cell>
          <cell r="I6263">
            <v>0</v>
          </cell>
          <cell r="J6263">
            <v>0</v>
          </cell>
          <cell r="K6263">
            <v>69199</v>
          </cell>
        </row>
        <row r="6264">
          <cell r="F6264">
            <v>0</v>
          </cell>
          <cell r="G6264">
            <v>0</v>
          </cell>
          <cell r="H6264">
            <v>0</v>
          </cell>
          <cell r="I6264">
            <v>0</v>
          </cell>
          <cell r="J6264">
            <v>0</v>
          </cell>
          <cell r="K6264">
            <v>0</v>
          </cell>
        </row>
        <row r="6265">
          <cell r="F6265">
            <v>0</v>
          </cell>
          <cell r="G6265">
            <v>0</v>
          </cell>
          <cell r="H6265">
            <v>0</v>
          </cell>
          <cell r="I6265">
            <v>0</v>
          </cell>
          <cell r="J6265">
            <v>0</v>
          </cell>
          <cell r="K6265">
            <v>0</v>
          </cell>
        </row>
        <row r="6266">
          <cell r="F6266">
            <v>0</v>
          </cell>
          <cell r="G6266">
            <v>0</v>
          </cell>
          <cell r="H6266">
            <v>0</v>
          </cell>
          <cell r="I6266">
            <v>0</v>
          </cell>
          <cell r="J6266">
            <v>0</v>
          </cell>
          <cell r="K6266">
            <v>0</v>
          </cell>
        </row>
        <row r="6267">
          <cell r="F6267">
            <v>0</v>
          </cell>
          <cell r="G6267">
            <v>0</v>
          </cell>
          <cell r="H6267">
            <v>0</v>
          </cell>
          <cell r="I6267">
            <v>0</v>
          </cell>
          <cell r="J6267">
            <v>0</v>
          </cell>
          <cell r="K6267">
            <v>0</v>
          </cell>
        </row>
        <row r="6268">
          <cell r="F6268">
            <v>0</v>
          </cell>
          <cell r="G6268">
            <v>0</v>
          </cell>
          <cell r="H6268">
            <v>0</v>
          </cell>
          <cell r="I6268">
            <v>0</v>
          </cell>
          <cell r="J6268">
            <v>0</v>
          </cell>
          <cell r="K6268">
            <v>0</v>
          </cell>
        </row>
        <row r="6269">
          <cell r="F6269">
            <v>0</v>
          </cell>
          <cell r="G6269">
            <v>0</v>
          </cell>
          <cell r="H6269">
            <v>0</v>
          </cell>
          <cell r="I6269">
            <v>0</v>
          </cell>
          <cell r="J6269">
            <v>0</v>
          </cell>
          <cell r="K6269">
            <v>0</v>
          </cell>
        </row>
        <row r="6270">
          <cell r="F6270">
            <v>0</v>
          </cell>
          <cell r="G6270">
            <v>0</v>
          </cell>
          <cell r="H6270">
            <v>0</v>
          </cell>
          <cell r="I6270">
            <v>0</v>
          </cell>
          <cell r="J6270">
            <v>0</v>
          </cell>
          <cell r="K6270">
            <v>0</v>
          </cell>
        </row>
        <row r="6271">
          <cell r="F6271">
            <v>0</v>
          </cell>
          <cell r="G6271">
            <v>0</v>
          </cell>
          <cell r="H6271">
            <v>0</v>
          </cell>
          <cell r="I6271">
            <v>0</v>
          </cell>
          <cell r="J6271">
            <v>0</v>
          </cell>
          <cell r="K6271">
            <v>0</v>
          </cell>
        </row>
        <row r="6272">
          <cell r="F6272">
            <v>0</v>
          </cell>
          <cell r="G6272">
            <v>0</v>
          </cell>
          <cell r="H6272">
            <v>0</v>
          </cell>
          <cell r="I6272">
            <v>0</v>
          </cell>
          <cell r="J6272">
            <v>0</v>
          </cell>
          <cell r="K6272">
            <v>0</v>
          </cell>
        </row>
        <row r="6273">
          <cell r="F6273">
            <v>0</v>
          </cell>
          <cell r="G6273">
            <v>0</v>
          </cell>
          <cell r="H6273">
            <v>0</v>
          </cell>
          <cell r="I6273">
            <v>0</v>
          </cell>
          <cell r="J6273">
            <v>0</v>
          </cell>
          <cell r="K6273">
            <v>0</v>
          </cell>
        </row>
        <row r="6274">
          <cell r="F6274">
            <v>0</v>
          </cell>
          <cell r="G6274">
            <v>0</v>
          </cell>
          <cell r="H6274">
            <v>0</v>
          </cell>
          <cell r="I6274">
            <v>0</v>
          </cell>
          <cell r="J6274">
            <v>0</v>
          </cell>
          <cell r="K6274">
            <v>3043899</v>
          </cell>
        </row>
        <row r="6275">
          <cell r="F6275">
            <v>0</v>
          </cell>
          <cell r="G6275">
            <v>0</v>
          </cell>
          <cell r="H6275">
            <v>0</v>
          </cell>
          <cell r="I6275">
            <v>0</v>
          </cell>
          <cell r="J6275">
            <v>0</v>
          </cell>
          <cell r="K6275">
            <v>89197</v>
          </cell>
        </row>
        <row r="6276">
          <cell r="F6276">
            <v>0</v>
          </cell>
          <cell r="G6276">
            <v>0</v>
          </cell>
          <cell r="H6276">
            <v>0</v>
          </cell>
          <cell r="I6276">
            <v>0</v>
          </cell>
          <cell r="J6276">
            <v>0</v>
          </cell>
          <cell r="K6276">
            <v>197605</v>
          </cell>
        </row>
        <row r="6277">
          <cell r="F6277">
            <v>0</v>
          </cell>
          <cell r="G6277">
            <v>0</v>
          </cell>
          <cell r="H6277">
            <v>0</v>
          </cell>
          <cell r="I6277">
            <v>0</v>
          </cell>
          <cell r="J6277">
            <v>0</v>
          </cell>
          <cell r="K6277">
            <v>291966</v>
          </cell>
        </row>
        <row r="6278">
          <cell r="F6278">
            <v>0</v>
          </cell>
          <cell r="G6278">
            <v>0</v>
          </cell>
          <cell r="H6278">
            <v>0</v>
          </cell>
          <cell r="I6278">
            <v>0</v>
          </cell>
          <cell r="J6278">
            <v>0</v>
          </cell>
          <cell r="K6278">
            <v>67036</v>
          </cell>
        </row>
        <row r="6279">
          <cell r="F6279">
            <v>0</v>
          </cell>
          <cell r="G6279">
            <v>0</v>
          </cell>
          <cell r="H6279">
            <v>0</v>
          </cell>
          <cell r="I6279">
            <v>0</v>
          </cell>
          <cell r="J6279">
            <v>0</v>
          </cell>
          <cell r="K6279">
            <v>343540</v>
          </cell>
        </row>
        <row r="6280">
          <cell r="F6280">
            <v>0</v>
          </cell>
          <cell r="G6280">
            <v>0</v>
          </cell>
          <cell r="H6280">
            <v>0</v>
          </cell>
          <cell r="I6280">
            <v>0</v>
          </cell>
          <cell r="J6280">
            <v>0</v>
          </cell>
          <cell r="K6280">
            <v>10395</v>
          </cell>
        </row>
        <row r="6281">
          <cell r="F6281">
            <v>0</v>
          </cell>
          <cell r="G6281">
            <v>0</v>
          </cell>
          <cell r="H6281">
            <v>0</v>
          </cell>
          <cell r="I6281">
            <v>0</v>
          </cell>
          <cell r="J6281">
            <v>0</v>
          </cell>
          <cell r="K6281">
            <v>240802</v>
          </cell>
        </row>
        <row r="6282">
          <cell r="F6282">
            <v>0</v>
          </cell>
          <cell r="G6282">
            <v>0</v>
          </cell>
          <cell r="H6282">
            <v>0</v>
          </cell>
          <cell r="I6282">
            <v>0</v>
          </cell>
          <cell r="J6282">
            <v>0</v>
          </cell>
          <cell r="K6282">
            <v>691725</v>
          </cell>
        </row>
        <row r="6283">
          <cell r="F6283">
            <v>0</v>
          </cell>
          <cell r="G6283">
            <v>0</v>
          </cell>
          <cell r="H6283">
            <v>0</v>
          </cell>
          <cell r="I6283">
            <v>0</v>
          </cell>
          <cell r="J6283">
            <v>0</v>
          </cell>
          <cell r="K6283">
            <v>7527</v>
          </cell>
        </row>
        <row r="6284">
          <cell r="F6284">
            <v>0</v>
          </cell>
          <cell r="G6284">
            <v>0</v>
          </cell>
          <cell r="H6284">
            <v>0</v>
          </cell>
          <cell r="I6284">
            <v>0</v>
          </cell>
          <cell r="J6284">
            <v>0</v>
          </cell>
          <cell r="K6284">
            <v>182718</v>
          </cell>
        </row>
        <row r="6285">
          <cell r="F6285">
            <v>0</v>
          </cell>
          <cell r="G6285">
            <v>0</v>
          </cell>
          <cell r="H6285">
            <v>0</v>
          </cell>
          <cell r="I6285">
            <v>0</v>
          </cell>
          <cell r="J6285">
            <v>0</v>
          </cell>
          <cell r="K6285">
            <v>117646</v>
          </cell>
        </row>
        <row r="6286">
          <cell r="F6286">
            <v>0</v>
          </cell>
          <cell r="G6286">
            <v>0</v>
          </cell>
          <cell r="H6286">
            <v>0</v>
          </cell>
          <cell r="I6286">
            <v>0</v>
          </cell>
          <cell r="J6286">
            <v>0</v>
          </cell>
          <cell r="K6286">
            <v>5799</v>
          </cell>
        </row>
        <row r="6287">
          <cell r="F6287">
            <v>0</v>
          </cell>
          <cell r="G6287">
            <v>0</v>
          </cell>
          <cell r="H6287">
            <v>0</v>
          </cell>
          <cell r="I6287">
            <v>0</v>
          </cell>
          <cell r="J6287">
            <v>0</v>
          </cell>
          <cell r="K6287">
            <v>41262</v>
          </cell>
        </row>
        <row r="6288">
          <cell r="F6288">
            <v>0</v>
          </cell>
          <cell r="G6288">
            <v>0</v>
          </cell>
          <cell r="H6288">
            <v>0</v>
          </cell>
          <cell r="I6288">
            <v>0</v>
          </cell>
          <cell r="J6288">
            <v>0</v>
          </cell>
          <cell r="K6288">
            <v>199744</v>
          </cell>
        </row>
        <row r="6289">
          <cell r="F6289">
            <v>0</v>
          </cell>
          <cell r="G6289">
            <v>0</v>
          </cell>
          <cell r="H6289">
            <v>0</v>
          </cell>
          <cell r="I6289">
            <v>0</v>
          </cell>
          <cell r="J6289">
            <v>0</v>
          </cell>
          <cell r="K6289">
            <v>285396</v>
          </cell>
        </row>
        <row r="6290">
          <cell r="F6290">
            <v>0</v>
          </cell>
          <cell r="G6290">
            <v>0</v>
          </cell>
          <cell r="H6290">
            <v>0</v>
          </cell>
          <cell r="I6290">
            <v>0</v>
          </cell>
          <cell r="J6290">
            <v>0</v>
          </cell>
          <cell r="K6290">
            <v>14718</v>
          </cell>
        </row>
        <row r="6291">
          <cell r="F6291">
            <v>0</v>
          </cell>
          <cell r="G6291">
            <v>0</v>
          </cell>
          <cell r="H6291">
            <v>0</v>
          </cell>
          <cell r="I6291">
            <v>0</v>
          </cell>
          <cell r="J6291">
            <v>0</v>
          </cell>
          <cell r="K6291">
            <v>184042</v>
          </cell>
        </row>
        <row r="6292">
          <cell r="F6292">
            <v>0</v>
          </cell>
          <cell r="G6292">
            <v>0</v>
          </cell>
          <cell r="H6292">
            <v>0</v>
          </cell>
          <cell r="I6292">
            <v>0</v>
          </cell>
          <cell r="J6292">
            <v>0</v>
          </cell>
          <cell r="K6292">
            <v>51370</v>
          </cell>
        </row>
        <row r="6293">
          <cell r="F6293">
            <v>0</v>
          </cell>
          <cell r="G6293">
            <v>0</v>
          </cell>
          <cell r="H6293">
            <v>0</v>
          </cell>
          <cell r="I6293">
            <v>0</v>
          </cell>
          <cell r="J6293">
            <v>0</v>
          </cell>
          <cell r="K6293">
            <v>262418</v>
          </cell>
        </row>
        <row r="6294">
          <cell r="F6294">
            <v>0</v>
          </cell>
          <cell r="G6294">
            <v>0</v>
          </cell>
          <cell r="H6294">
            <v>0</v>
          </cell>
          <cell r="I6294">
            <v>0</v>
          </cell>
          <cell r="J6294">
            <v>0</v>
          </cell>
          <cell r="K6294">
            <v>233142</v>
          </cell>
        </row>
        <row r="6295">
          <cell r="F6295">
            <v>0</v>
          </cell>
          <cell r="G6295">
            <v>0</v>
          </cell>
          <cell r="H6295">
            <v>0</v>
          </cell>
          <cell r="I6295">
            <v>0</v>
          </cell>
          <cell r="J6295">
            <v>0</v>
          </cell>
          <cell r="K6295">
            <v>88931</v>
          </cell>
        </row>
        <row r="6296">
          <cell r="F6296">
            <v>0</v>
          </cell>
          <cell r="G6296">
            <v>0</v>
          </cell>
          <cell r="H6296">
            <v>0</v>
          </cell>
          <cell r="I6296">
            <v>0</v>
          </cell>
          <cell r="J6296">
            <v>0</v>
          </cell>
          <cell r="K6296">
            <v>118337</v>
          </cell>
        </row>
        <row r="6297">
          <cell r="F6297">
            <v>0</v>
          </cell>
          <cell r="G6297">
            <v>0</v>
          </cell>
          <cell r="H6297">
            <v>0</v>
          </cell>
          <cell r="I6297">
            <v>0</v>
          </cell>
          <cell r="J6297">
            <v>0</v>
          </cell>
          <cell r="K6297">
            <v>444322</v>
          </cell>
        </row>
        <row r="6298">
          <cell r="F6298">
            <v>0</v>
          </cell>
          <cell r="G6298">
            <v>0</v>
          </cell>
          <cell r="H6298">
            <v>0</v>
          </cell>
          <cell r="I6298">
            <v>0</v>
          </cell>
          <cell r="J6298">
            <v>0</v>
          </cell>
          <cell r="K6298">
            <v>3748</v>
          </cell>
        </row>
        <row r="6299">
          <cell r="F6299">
            <v>0</v>
          </cell>
          <cell r="G6299">
            <v>0</v>
          </cell>
          <cell r="H6299">
            <v>0</v>
          </cell>
          <cell r="I6299">
            <v>0</v>
          </cell>
          <cell r="J6299">
            <v>0</v>
          </cell>
          <cell r="K6299">
            <v>18229</v>
          </cell>
        </row>
        <row r="6300">
          <cell r="F6300">
            <v>0</v>
          </cell>
          <cell r="G6300">
            <v>0</v>
          </cell>
          <cell r="H6300">
            <v>0</v>
          </cell>
          <cell r="I6300">
            <v>0</v>
          </cell>
          <cell r="J6300">
            <v>0</v>
          </cell>
          <cell r="K6300">
            <v>65137</v>
          </cell>
        </row>
        <row r="6301">
          <cell r="F6301">
            <v>0</v>
          </cell>
          <cell r="G6301">
            <v>0</v>
          </cell>
          <cell r="H6301">
            <v>0</v>
          </cell>
          <cell r="I6301">
            <v>0</v>
          </cell>
          <cell r="J6301">
            <v>0</v>
          </cell>
          <cell r="K6301">
            <v>360152</v>
          </cell>
        </row>
        <row r="6302">
          <cell r="F6302">
            <v>0</v>
          </cell>
          <cell r="G6302">
            <v>0</v>
          </cell>
          <cell r="H6302">
            <v>0</v>
          </cell>
          <cell r="I6302">
            <v>0</v>
          </cell>
          <cell r="J6302">
            <v>0</v>
          </cell>
          <cell r="K6302">
            <v>1747</v>
          </cell>
        </row>
        <row r="6303">
          <cell r="F6303">
            <v>0</v>
          </cell>
          <cell r="G6303">
            <v>0</v>
          </cell>
          <cell r="H6303">
            <v>0</v>
          </cell>
          <cell r="I6303">
            <v>0</v>
          </cell>
          <cell r="J6303">
            <v>0</v>
          </cell>
          <cell r="K6303">
            <v>602299</v>
          </cell>
        </row>
        <row r="6304">
          <cell r="F6304">
            <v>0</v>
          </cell>
          <cell r="G6304">
            <v>0</v>
          </cell>
          <cell r="H6304">
            <v>0</v>
          </cell>
          <cell r="I6304">
            <v>0</v>
          </cell>
          <cell r="J6304">
            <v>0</v>
          </cell>
          <cell r="K6304">
            <v>90142</v>
          </cell>
        </row>
        <row r="6305">
          <cell r="F6305">
            <v>0</v>
          </cell>
          <cell r="G6305">
            <v>0</v>
          </cell>
          <cell r="H6305">
            <v>0</v>
          </cell>
          <cell r="I6305">
            <v>0</v>
          </cell>
          <cell r="J6305">
            <v>0</v>
          </cell>
          <cell r="K6305">
            <v>146983</v>
          </cell>
        </row>
        <row r="6306">
          <cell r="F6306">
            <v>0</v>
          </cell>
          <cell r="G6306">
            <v>0</v>
          </cell>
          <cell r="H6306">
            <v>0</v>
          </cell>
          <cell r="I6306">
            <v>0</v>
          </cell>
          <cell r="J6306">
            <v>0</v>
          </cell>
          <cell r="K6306">
            <v>19518</v>
          </cell>
        </row>
        <row r="6307">
          <cell r="F6307">
            <v>0</v>
          </cell>
          <cell r="G6307">
            <v>0</v>
          </cell>
          <cell r="H6307">
            <v>0</v>
          </cell>
          <cell r="I6307">
            <v>0</v>
          </cell>
          <cell r="J6307">
            <v>0</v>
          </cell>
          <cell r="K6307">
            <v>1951</v>
          </cell>
        </row>
        <row r="6308">
          <cell r="F6308">
            <v>0</v>
          </cell>
          <cell r="G6308">
            <v>0</v>
          </cell>
          <cell r="H6308">
            <v>0</v>
          </cell>
          <cell r="I6308">
            <v>0</v>
          </cell>
          <cell r="J6308">
            <v>0</v>
          </cell>
          <cell r="K6308">
            <v>148678</v>
          </cell>
        </row>
        <row r="6309">
          <cell r="F6309">
            <v>0</v>
          </cell>
          <cell r="G6309">
            <v>0</v>
          </cell>
          <cell r="H6309">
            <v>0</v>
          </cell>
          <cell r="I6309">
            <v>0</v>
          </cell>
          <cell r="J6309">
            <v>0</v>
          </cell>
          <cell r="K6309">
            <v>249470</v>
          </cell>
        </row>
        <row r="6310">
          <cell r="F6310">
            <v>0</v>
          </cell>
          <cell r="G6310">
            <v>0</v>
          </cell>
          <cell r="H6310">
            <v>0</v>
          </cell>
          <cell r="I6310">
            <v>0</v>
          </cell>
          <cell r="J6310">
            <v>0</v>
          </cell>
          <cell r="K6310">
            <v>28577</v>
          </cell>
        </row>
        <row r="6311">
          <cell r="F6311">
            <v>0</v>
          </cell>
          <cell r="G6311">
            <v>0</v>
          </cell>
          <cell r="H6311">
            <v>0</v>
          </cell>
          <cell r="I6311">
            <v>0</v>
          </cell>
          <cell r="J6311">
            <v>0</v>
          </cell>
          <cell r="K6311">
            <v>20487</v>
          </cell>
        </row>
        <row r="6312">
          <cell r="F6312">
            <v>0</v>
          </cell>
          <cell r="G6312">
            <v>0</v>
          </cell>
          <cell r="H6312">
            <v>0</v>
          </cell>
          <cell r="I6312">
            <v>0</v>
          </cell>
          <cell r="J6312">
            <v>0</v>
          </cell>
          <cell r="K6312">
            <v>176722</v>
          </cell>
        </row>
        <row r="6313">
          <cell r="F6313">
            <v>0</v>
          </cell>
          <cell r="G6313">
            <v>0</v>
          </cell>
          <cell r="H6313">
            <v>0</v>
          </cell>
          <cell r="I6313">
            <v>0</v>
          </cell>
          <cell r="J6313">
            <v>0</v>
          </cell>
          <cell r="K6313">
            <v>92618</v>
          </cell>
        </row>
        <row r="6314">
          <cell r="F6314">
            <v>0</v>
          </cell>
          <cell r="G6314">
            <v>0</v>
          </cell>
          <cell r="H6314">
            <v>0</v>
          </cell>
          <cell r="I6314">
            <v>0</v>
          </cell>
          <cell r="J6314">
            <v>0</v>
          </cell>
          <cell r="K6314">
            <v>30913</v>
          </cell>
        </row>
        <row r="6315">
          <cell r="F6315">
            <v>0</v>
          </cell>
          <cell r="G6315">
            <v>0</v>
          </cell>
          <cell r="H6315">
            <v>0</v>
          </cell>
          <cell r="I6315">
            <v>0</v>
          </cell>
          <cell r="J6315">
            <v>0</v>
          </cell>
          <cell r="K6315">
            <v>26752</v>
          </cell>
        </row>
        <row r="6316">
          <cell r="F6316">
            <v>0</v>
          </cell>
          <cell r="G6316">
            <v>0</v>
          </cell>
          <cell r="H6316">
            <v>0</v>
          </cell>
          <cell r="I6316">
            <v>0</v>
          </cell>
          <cell r="J6316">
            <v>0</v>
          </cell>
          <cell r="K6316">
            <v>30015</v>
          </cell>
        </row>
        <row r="6317">
          <cell r="F6317">
            <v>0</v>
          </cell>
          <cell r="G6317">
            <v>0</v>
          </cell>
          <cell r="H6317">
            <v>0</v>
          </cell>
          <cell r="I6317">
            <v>0</v>
          </cell>
          <cell r="J6317">
            <v>0</v>
          </cell>
          <cell r="K6317">
            <v>29939</v>
          </cell>
        </row>
        <row r="6318">
          <cell r="F6318">
            <v>0</v>
          </cell>
          <cell r="G6318">
            <v>0</v>
          </cell>
          <cell r="H6318">
            <v>0</v>
          </cell>
          <cell r="I6318">
            <v>0</v>
          </cell>
          <cell r="J6318">
            <v>0</v>
          </cell>
          <cell r="K6318">
            <v>68009</v>
          </cell>
        </row>
        <row r="6319">
          <cell r="F6319">
            <v>0</v>
          </cell>
          <cell r="G6319">
            <v>0</v>
          </cell>
          <cell r="H6319">
            <v>0</v>
          </cell>
          <cell r="I6319">
            <v>0</v>
          </cell>
          <cell r="J6319">
            <v>0</v>
          </cell>
          <cell r="K6319">
            <v>997</v>
          </cell>
        </row>
        <row r="6320">
          <cell r="F6320">
            <v>0</v>
          </cell>
          <cell r="G6320">
            <v>0</v>
          </cell>
          <cell r="H6320">
            <v>0</v>
          </cell>
          <cell r="I6320">
            <v>0</v>
          </cell>
          <cell r="J6320">
            <v>0</v>
          </cell>
          <cell r="K6320">
            <v>16566</v>
          </cell>
        </row>
        <row r="6321">
          <cell r="F6321">
            <v>0</v>
          </cell>
          <cell r="G6321">
            <v>0</v>
          </cell>
          <cell r="H6321">
            <v>0</v>
          </cell>
          <cell r="I6321">
            <v>0</v>
          </cell>
          <cell r="J6321">
            <v>0</v>
          </cell>
          <cell r="K6321">
            <v>110</v>
          </cell>
        </row>
        <row r="6322">
          <cell r="F6322">
            <v>0</v>
          </cell>
          <cell r="G6322">
            <v>0</v>
          </cell>
          <cell r="H6322">
            <v>0</v>
          </cell>
          <cell r="I6322">
            <v>0</v>
          </cell>
          <cell r="J6322">
            <v>0</v>
          </cell>
          <cell r="K6322">
            <v>60162</v>
          </cell>
        </row>
        <row r="6323">
          <cell r="F6323">
            <v>0</v>
          </cell>
          <cell r="G6323">
            <v>0</v>
          </cell>
          <cell r="H6323">
            <v>0</v>
          </cell>
          <cell r="I6323">
            <v>0</v>
          </cell>
          <cell r="J6323">
            <v>0</v>
          </cell>
          <cell r="K6323">
            <v>4350</v>
          </cell>
        </row>
        <row r="6324">
          <cell r="F6324">
            <v>0</v>
          </cell>
          <cell r="G6324">
            <v>0</v>
          </cell>
          <cell r="H6324">
            <v>0</v>
          </cell>
          <cell r="I6324">
            <v>0</v>
          </cell>
          <cell r="J6324">
            <v>0</v>
          </cell>
          <cell r="K6324">
            <v>16923</v>
          </cell>
        </row>
        <row r="6325">
          <cell r="F6325">
            <v>0</v>
          </cell>
          <cell r="G6325">
            <v>0</v>
          </cell>
          <cell r="H6325">
            <v>0</v>
          </cell>
          <cell r="I6325">
            <v>0</v>
          </cell>
          <cell r="J6325">
            <v>0</v>
          </cell>
          <cell r="K6325">
            <v>57</v>
          </cell>
        </row>
        <row r="6326">
          <cell r="F6326">
            <v>0</v>
          </cell>
          <cell r="G6326">
            <v>0</v>
          </cell>
          <cell r="H6326">
            <v>0</v>
          </cell>
          <cell r="I6326">
            <v>0</v>
          </cell>
          <cell r="J6326">
            <v>0</v>
          </cell>
          <cell r="K6326">
            <v>7468</v>
          </cell>
        </row>
        <row r="6327">
          <cell r="F6327">
            <v>0</v>
          </cell>
          <cell r="G6327">
            <v>0</v>
          </cell>
          <cell r="H6327">
            <v>0</v>
          </cell>
          <cell r="I6327">
            <v>0</v>
          </cell>
          <cell r="J6327">
            <v>0</v>
          </cell>
          <cell r="K6327">
            <v>78665</v>
          </cell>
        </row>
        <row r="6328">
          <cell r="F6328">
            <v>0</v>
          </cell>
          <cell r="G6328">
            <v>0</v>
          </cell>
          <cell r="H6328">
            <v>0</v>
          </cell>
          <cell r="I6328">
            <v>0</v>
          </cell>
          <cell r="J6328">
            <v>0</v>
          </cell>
          <cell r="K6328">
            <v>128581</v>
          </cell>
        </row>
        <row r="6329">
          <cell r="F6329">
            <v>0</v>
          </cell>
          <cell r="G6329">
            <v>0</v>
          </cell>
          <cell r="H6329">
            <v>0</v>
          </cell>
          <cell r="I6329">
            <v>0</v>
          </cell>
          <cell r="J6329">
            <v>0</v>
          </cell>
          <cell r="K6329">
            <v>1500</v>
          </cell>
        </row>
        <row r="6330">
          <cell r="F6330">
            <v>0</v>
          </cell>
          <cell r="G6330">
            <v>0</v>
          </cell>
          <cell r="H6330">
            <v>0</v>
          </cell>
          <cell r="I6330">
            <v>0</v>
          </cell>
          <cell r="J6330">
            <v>0</v>
          </cell>
          <cell r="K6330">
            <v>98584</v>
          </cell>
        </row>
        <row r="6331">
          <cell r="F6331">
            <v>0</v>
          </cell>
          <cell r="G6331">
            <v>0</v>
          </cell>
          <cell r="H6331">
            <v>0</v>
          </cell>
          <cell r="I6331">
            <v>0</v>
          </cell>
          <cell r="J6331">
            <v>0</v>
          </cell>
          <cell r="K6331">
            <v>290982</v>
          </cell>
        </row>
        <row r="6332">
          <cell r="F6332">
            <v>0</v>
          </cell>
          <cell r="G6332">
            <v>0</v>
          </cell>
          <cell r="H6332">
            <v>0</v>
          </cell>
          <cell r="I6332">
            <v>0</v>
          </cell>
          <cell r="J6332">
            <v>0</v>
          </cell>
          <cell r="K6332">
            <v>7929</v>
          </cell>
        </row>
        <row r="6333">
          <cell r="F6333">
            <v>0</v>
          </cell>
          <cell r="G6333">
            <v>0</v>
          </cell>
          <cell r="H6333">
            <v>0</v>
          </cell>
          <cell r="I6333">
            <v>0</v>
          </cell>
          <cell r="J6333">
            <v>0</v>
          </cell>
          <cell r="K6333">
            <v>17779</v>
          </cell>
        </row>
        <row r="6334">
          <cell r="F6334">
            <v>0</v>
          </cell>
          <cell r="G6334">
            <v>0</v>
          </cell>
          <cell r="H6334">
            <v>0</v>
          </cell>
          <cell r="I6334">
            <v>0</v>
          </cell>
          <cell r="J6334">
            <v>0</v>
          </cell>
          <cell r="K6334">
            <v>46289</v>
          </cell>
        </row>
        <row r="6335">
          <cell r="F6335">
            <v>0</v>
          </cell>
          <cell r="G6335">
            <v>0</v>
          </cell>
          <cell r="H6335">
            <v>0</v>
          </cell>
          <cell r="I6335">
            <v>0</v>
          </cell>
          <cell r="J6335">
            <v>0</v>
          </cell>
          <cell r="K6335">
            <v>13616</v>
          </cell>
        </row>
        <row r="6336">
          <cell r="F6336">
            <v>0</v>
          </cell>
          <cell r="G6336">
            <v>0</v>
          </cell>
          <cell r="H6336">
            <v>0</v>
          </cell>
          <cell r="I6336">
            <v>0</v>
          </cell>
          <cell r="J6336">
            <v>0</v>
          </cell>
          <cell r="K6336">
            <v>18408</v>
          </cell>
        </row>
        <row r="6337">
          <cell r="F6337">
            <v>0</v>
          </cell>
          <cell r="G6337">
            <v>0</v>
          </cell>
          <cell r="H6337">
            <v>0</v>
          </cell>
          <cell r="I6337">
            <v>0</v>
          </cell>
          <cell r="J6337">
            <v>0</v>
          </cell>
          <cell r="K6337">
            <v>265565</v>
          </cell>
        </row>
        <row r="6338">
          <cell r="F6338">
            <v>0</v>
          </cell>
          <cell r="G6338">
            <v>0</v>
          </cell>
          <cell r="H6338">
            <v>0</v>
          </cell>
          <cell r="I6338">
            <v>0</v>
          </cell>
          <cell r="J6338">
            <v>0</v>
          </cell>
          <cell r="K6338">
            <v>0</v>
          </cell>
        </row>
        <row r="6339">
          <cell r="F6339">
            <v>0</v>
          </cell>
          <cell r="G6339">
            <v>0</v>
          </cell>
          <cell r="H6339">
            <v>0</v>
          </cell>
          <cell r="I6339">
            <v>0</v>
          </cell>
          <cell r="J6339">
            <v>0</v>
          </cell>
          <cell r="K6339">
            <v>0</v>
          </cell>
        </row>
        <row r="6340">
          <cell r="F6340">
            <v>0</v>
          </cell>
          <cell r="G6340">
            <v>0</v>
          </cell>
          <cell r="H6340">
            <v>0</v>
          </cell>
          <cell r="I6340">
            <v>0</v>
          </cell>
          <cell r="J6340">
            <v>0</v>
          </cell>
          <cell r="K6340">
            <v>0</v>
          </cell>
        </row>
        <row r="6341">
          <cell r="F6341">
            <v>0</v>
          </cell>
          <cell r="G6341">
            <v>0</v>
          </cell>
          <cell r="H6341">
            <v>0</v>
          </cell>
          <cell r="I6341">
            <v>0</v>
          </cell>
          <cell r="J6341">
            <v>0</v>
          </cell>
          <cell r="K6341">
            <v>0</v>
          </cell>
        </row>
        <row r="6342">
          <cell r="F6342">
            <v>0</v>
          </cell>
          <cell r="G6342">
            <v>0</v>
          </cell>
          <cell r="H6342">
            <v>0</v>
          </cell>
          <cell r="I6342">
            <v>0</v>
          </cell>
          <cell r="J6342">
            <v>0</v>
          </cell>
          <cell r="K6342">
            <v>0</v>
          </cell>
        </row>
        <row r="6343">
          <cell r="F6343">
            <v>0</v>
          </cell>
          <cell r="G6343">
            <v>0</v>
          </cell>
          <cell r="H6343">
            <v>0</v>
          </cell>
          <cell r="I6343">
            <v>0</v>
          </cell>
          <cell r="J6343">
            <v>0</v>
          </cell>
          <cell r="K6343">
            <v>0</v>
          </cell>
        </row>
        <row r="6344">
          <cell r="F6344">
            <v>0</v>
          </cell>
          <cell r="G6344">
            <v>0</v>
          </cell>
          <cell r="H6344">
            <v>0</v>
          </cell>
          <cell r="I6344">
            <v>0</v>
          </cell>
          <cell r="J6344">
            <v>0</v>
          </cell>
          <cell r="K6344">
            <v>0</v>
          </cell>
        </row>
        <row r="6345">
          <cell r="F6345">
            <v>0</v>
          </cell>
          <cell r="G6345">
            <v>0</v>
          </cell>
          <cell r="H6345">
            <v>0</v>
          </cell>
          <cell r="I6345">
            <v>0</v>
          </cell>
          <cell r="J6345">
            <v>0</v>
          </cell>
          <cell r="K6345">
            <v>0</v>
          </cell>
        </row>
        <row r="6346">
          <cell r="F6346">
            <v>0</v>
          </cell>
          <cell r="G6346">
            <v>0</v>
          </cell>
          <cell r="H6346">
            <v>0</v>
          </cell>
          <cell r="I6346">
            <v>0</v>
          </cell>
          <cell r="J6346">
            <v>0</v>
          </cell>
          <cell r="K6346">
            <v>0</v>
          </cell>
        </row>
        <row r="6347">
          <cell r="F6347">
            <v>0</v>
          </cell>
          <cell r="G6347">
            <v>0</v>
          </cell>
          <cell r="H6347">
            <v>0</v>
          </cell>
          <cell r="I6347">
            <v>0</v>
          </cell>
          <cell r="J6347">
            <v>0</v>
          </cell>
          <cell r="K6347">
            <v>0</v>
          </cell>
        </row>
        <row r="6348">
          <cell r="F6348">
            <v>0</v>
          </cell>
          <cell r="G6348">
            <v>0</v>
          </cell>
          <cell r="H6348">
            <v>0</v>
          </cell>
          <cell r="I6348">
            <v>0</v>
          </cell>
          <cell r="J6348">
            <v>0</v>
          </cell>
          <cell r="K6348">
            <v>0</v>
          </cell>
        </row>
        <row r="6349">
          <cell r="F6349">
            <v>0</v>
          </cell>
          <cell r="G6349">
            <v>0</v>
          </cell>
          <cell r="H6349">
            <v>0</v>
          </cell>
          <cell r="I6349">
            <v>0</v>
          </cell>
          <cell r="J6349">
            <v>0</v>
          </cell>
          <cell r="K6349">
            <v>0</v>
          </cell>
        </row>
        <row r="6350">
          <cell r="F6350">
            <v>0</v>
          </cell>
          <cell r="G6350">
            <v>0</v>
          </cell>
          <cell r="H6350">
            <v>0</v>
          </cell>
          <cell r="I6350">
            <v>0</v>
          </cell>
          <cell r="J6350">
            <v>0</v>
          </cell>
          <cell r="K6350">
            <v>0</v>
          </cell>
        </row>
        <row r="6351">
          <cell r="F6351">
            <v>0</v>
          </cell>
          <cell r="G6351">
            <v>0</v>
          </cell>
          <cell r="H6351">
            <v>0</v>
          </cell>
          <cell r="I6351">
            <v>0</v>
          </cell>
          <cell r="J6351">
            <v>0</v>
          </cell>
          <cell r="K6351">
            <v>0</v>
          </cell>
        </row>
        <row r="6352">
          <cell r="F6352">
            <v>0</v>
          </cell>
          <cell r="G6352">
            <v>0</v>
          </cell>
          <cell r="H6352">
            <v>0</v>
          </cell>
          <cell r="I6352">
            <v>0</v>
          </cell>
          <cell r="J6352">
            <v>0</v>
          </cell>
          <cell r="K6352">
            <v>0</v>
          </cell>
        </row>
        <row r="6353">
          <cell r="F6353">
            <v>0</v>
          </cell>
          <cell r="G6353">
            <v>0</v>
          </cell>
          <cell r="H6353">
            <v>0</v>
          </cell>
          <cell r="I6353">
            <v>0</v>
          </cell>
          <cell r="J6353">
            <v>0</v>
          </cell>
          <cell r="K6353">
            <v>0</v>
          </cell>
        </row>
        <row r="6354">
          <cell r="F6354">
            <v>0</v>
          </cell>
          <cell r="G6354">
            <v>0</v>
          </cell>
          <cell r="H6354">
            <v>0</v>
          </cell>
          <cell r="I6354">
            <v>0</v>
          </cell>
          <cell r="J6354">
            <v>0</v>
          </cell>
          <cell r="K6354">
            <v>0</v>
          </cell>
        </row>
        <row r="6355">
          <cell r="F6355">
            <v>0</v>
          </cell>
          <cell r="G6355">
            <v>0</v>
          </cell>
          <cell r="H6355">
            <v>0</v>
          </cell>
          <cell r="I6355">
            <v>0</v>
          </cell>
          <cell r="J6355">
            <v>0</v>
          </cell>
          <cell r="K6355">
            <v>0</v>
          </cell>
        </row>
        <row r="6356">
          <cell r="F6356">
            <v>0</v>
          </cell>
          <cell r="G6356">
            <v>0</v>
          </cell>
          <cell r="H6356">
            <v>0</v>
          </cell>
          <cell r="I6356">
            <v>0</v>
          </cell>
          <cell r="J6356">
            <v>0</v>
          </cell>
          <cell r="K6356">
            <v>0</v>
          </cell>
        </row>
        <row r="6357">
          <cell r="F6357">
            <v>0</v>
          </cell>
          <cell r="G6357">
            <v>0</v>
          </cell>
          <cell r="H6357">
            <v>0</v>
          </cell>
          <cell r="I6357">
            <v>0</v>
          </cell>
          <cell r="J6357">
            <v>0</v>
          </cell>
          <cell r="K6357">
            <v>16071</v>
          </cell>
        </row>
        <row r="6358">
          <cell r="F6358">
            <v>0</v>
          </cell>
          <cell r="G6358">
            <v>0</v>
          </cell>
          <cell r="H6358">
            <v>0</v>
          </cell>
          <cell r="I6358">
            <v>0</v>
          </cell>
          <cell r="J6358">
            <v>0</v>
          </cell>
          <cell r="K6358">
            <v>52586</v>
          </cell>
        </row>
        <row r="6359">
          <cell r="F6359">
            <v>0</v>
          </cell>
          <cell r="G6359">
            <v>0</v>
          </cell>
          <cell r="H6359">
            <v>0</v>
          </cell>
          <cell r="I6359">
            <v>0</v>
          </cell>
          <cell r="J6359">
            <v>0</v>
          </cell>
          <cell r="K6359">
            <v>226411</v>
          </cell>
        </row>
        <row r="6360">
          <cell r="F6360">
            <v>0</v>
          </cell>
          <cell r="G6360">
            <v>0</v>
          </cell>
          <cell r="H6360">
            <v>0</v>
          </cell>
          <cell r="I6360">
            <v>0</v>
          </cell>
          <cell r="J6360">
            <v>0</v>
          </cell>
          <cell r="K6360">
            <v>68061</v>
          </cell>
        </row>
        <row r="6361">
          <cell r="F6361">
            <v>39753378.509999983</v>
          </cell>
          <cell r="G6361">
            <v>0</v>
          </cell>
          <cell r="H6361">
            <v>39753378.509999983</v>
          </cell>
          <cell r="I6361">
            <v>0</v>
          </cell>
          <cell r="J6361">
            <v>39753378.509999983</v>
          </cell>
          <cell r="K6361">
            <v>31731760</v>
          </cell>
        </row>
        <row r="6362">
          <cell r="F6362">
            <v>0</v>
          </cell>
          <cell r="G6362">
            <v>0</v>
          </cell>
          <cell r="H6362">
            <v>0</v>
          </cell>
          <cell r="I6362">
            <v>0</v>
          </cell>
          <cell r="J6362">
            <v>0</v>
          </cell>
          <cell r="K6362">
            <v>9866</v>
          </cell>
        </row>
        <row r="6363">
          <cell r="F6363">
            <v>0</v>
          </cell>
          <cell r="G6363">
            <v>0</v>
          </cell>
          <cell r="H6363">
            <v>0</v>
          </cell>
          <cell r="I6363">
            <v>0</v>
          </cell>
          <cell r="J6363">
            <v>0</v>
          </cell>
          <cell r="K6363">
            <v>32</v>
          </cell>
        </row>
        <row r="6364">
          <cell r="F6364">
            <v>0</v>
          </cell>
          <cell r="G6364">
            <v>0</v>
          </cell>
          <cell r="H6364">
            <v>0</v>
          </cell>
          <cell r="I6364">
            <v>0</v>
          </cell>
          <cell r="J6364">
            <v>0</v>
          </cell>
          <cell r="K6364">
            <v>581</v>
          </cell>
        </row>
        <row r="6365">
          <cell r="F6365">
            <v>0</v>
          </cell>
          <cell r="G6365">
            <v>0</v>
          </cell>
          <cell r="H6365">
            <v>0</v>
          </cell>
          <cell r="I6365">
            <v>0</v>
          </cell>
          <cell r="J6365">
            <v>0</v>
          </cell>
          <cell r="K6365">
            <v>1920</v>
          </cell>
        </row>
        <row r="6366">
          <cell r="F6366">
            <v>0</v>
          </cell>
          <cell r="G6366">
            <v>0</v>
          </cell>
          <cell r="H6366">
            <v>0</v>
          </cell>
          <cell r="I6366">
            <v>0</v>
          </cell>
          <cell r="J6366">
            <v>0</v>
          </cell>
          <cell r="K6366">
            <v>-6064</v>
          </cell>
        </row>
        <row r="6367">
          <cell r="F6367">
            <v>0</v>
          </cell>
          <cell r="G6367">
            <v>0</v>
          </cell>
          <cell r="H6367">
            <v>0</v>
          </cell>
          <cell r="I6367">
            <v>0</v>
          </cell>
          <cell r="J6367">
            <v>0</v>
          </cell>
          <cell r="K6367">
            <v>6335</v>
          </cell>
        </row>
        <row r="6368">
          <cell r="F6368">
            <v>62054668.720000044</v>
          </cell>
          <cell r="G6368">
            <v>0</v>
          </cell>
          <cell r="H6368">
            <v>62054668.720000044</v>
          </cell>
          <cell r="I6368">
            <v>0</v>
          </cell>
          <cell r="J6368">
            <v>62054668.720000044</v>
          </cell>
          <cell r="K6368">
            <v>77711970</v>
          </cell>
        </row>
        <row r="6370">
          <cell r="F6370">
            <v>0</v>
          </cell>
          <cell r="G6370">
            <v>0</v>
          </cell>
          <cell r="H6370">
            <v>0</v>
          </cell>
          <cell r="I6370">
            <v>0</v>
          </cell>
          <cell r="J6370">
            <v>0</v>
          </cell>
          <cell r="K6370">
            <v>5940921</v>
          </cell>
        </row>
        <row r="6371">
          <cell r="F6371">
            <v>-14645750.689999999</v>
          </cell>
          <cell r="G6371">
            <v>0</v>
          </cell>
          <cell r="H6371">
            <v>-14645750.689999999</v>
          </cell>
          <cell r="I6371">
            <v>0</v>
          </cell>
          <cell r="J6371">
            <v>-14645750.689999999</v>
          </cell>
          <cell r="K6371">
            <v>-5252691</v>
          </cell>
        </row>
        <row r="6372">
          <cell r="F6372">
            <v>0</v>
          </cell>
          <cell r="G6372">
            <v>0</v>
          </cell>
          <cell r="H6372">
            <v>0</v>
          </cell>
          <cell r="I6372">
            <v>0</v>
          </cell>
          <cell r="J6372">
            <v>0</v>
          </cell>
          <cell r="K6372">
            <v>-448699</v>
          </cell>
        </row>
        <row r="6373">
          <cell r="F6373">
            <v>-14645750.689999999</v>
          </cell>
          <cell r="G6373">
            <v>0</v>
          </cell>
          <cell r="H6373">
            <v>-14645750.689999999</v>
          </cell>
          <cell r="I6373">
            <v>0</v>
          </cell>
          <cell r="J6373">
            <v>-14645750.689999999</v>
          </cell>
          <cell r="K6373">
            <v>239531</v>
          </cell>
        </row>
        <row r="6374">
          <cell r="F6374">
            <v>295310.65999999997</v>
          </cell>
          <cell r="G6374">
            <v>0</v>
          </cell>
          <cell r="H6374">
            <v>295310.65999999997</v>
          </cell>
          <cell r="I6374">
            <v>0</v>
          </cell>
          <cell r="J6374">
            <v>295310.65999999997</v>
          </cell>
          <cell r="K6374">
            <v>0</v>
          </cell>
        </row>
        <row r="6375">
          <cell r="F6375">
            <v>295310.65999999997</v>
          </cell>
          <cell r="G6375">
            <v>0</v>
          </cell>
          <cell r="H6375">
            <v>295310.65999999997</v>
          </cell>
          <cell r="I6375">
            <v>0</v>
          </cell>
          <cell r="J6375">
            <v>295310.65999999997</v>
          </cell>
          <cell r="K6375">
            <v>0</v>
          </cell>
        </row>
        <row r="6376">
          <cell r="F6376">
            <v>0</v>
          </cell>
          <cell r="G6376">
            <v>0</v>
          </cell>
          <cell r="H6376">
            <v>0</v>
          </cell>
          <cell r="I6376">
            <v>0</v>
          </cell>
          <cell r="J6376">
            <v>0</v>
          </cell>
          <cell r="K6376">
            <v>-18939000</v>
          </cell>
        </row>
        <row r="6377">
          <cell r="F6377">
            <v>-25694000</v>
          </cell>
          <cell r="G6377">
            <v>0</v>
          </cell>
          <cell r="H6377">
            <v>-25694000</v>
          </cell>
          <cell r="I6377">
            <v>0</v>
          </cell>
          <cell r="J6377">
            <v>-25694000</v>
          </cell>
          <cell r="K6377">
            <v>0</v>
          </cell>
        </row>
        <row r="6378">
          <cell r="F6378">
            <v>-25694000</v>
          </cell>
          <cell r="G6378">
            <v>0</v>
          </cell>
          <cell r="H6378">
            <v>-25694000</v>
          </cell>
          <cell r="I6378">
            <v>0</v>
          </cell>
          <cell r="J6378">
            <v>-25694000</v>
          </cell>
          <cell r="K6378">
            <v>-18939000</v>
          </cell>
        </row>
        <row r="6379">
          <cell r="F6379">
            <v>-40044440.030000001</v>
          </cell>
          <cell r="G6379">
            <v>0</v>
          </cell>
          <cell r="H6379">
            <v>-40044440.030000001</v>
          </cell>
          <cell r="I6379">
            <v>0</v>
          </cell>
          <cell r="J6379">
            <v>-40044440.030000001</v>
          </cell>
          <cell r="K6379">
            <v>-18699469</v>
          </cell>
        </row>
        <row r="6381">
          <cell r="F6381">
            <v>468523.03</v>
          </cell>
          <cell r="G6381">
            <v>0</v>
          </cell>
          <cell r="H6381">
            <v>468523.03</v>
          </cell>
          <cell r="I6381">
            <v>0</v>
          </cell>
          <cell r="J6381">
            <v>468523.03</v>
          </cell>
          <cell r="K6381">
            <v>44266</v>
          </cell>
        </row>
        <row r="6382">
          <cell r="F6382">
            <v>0</v>
          </cell>
          <cell r="G6382">
            <v>0</v>
          </cell>
          <cell r="H6382">
            <v>0</v>
          </cell>
          <cell r="I6382">
            <v>0</v>
          </cell>
          <cell r="J6382">
            <v>0</v>
          </cell>
          <cell r="K6382">
            <v>38625</v>
          </cell>
        </row>
        <row r="6383">
          <cell r="F6383">
            <v>468523.03</v>
          </cell>
          <cell r="G6383">
            <v>0</v>
          </cell>
          <cell r="H6383">
            <v>468523.03</v>
          </cell>
          <cell r="I6383">
            <v>0</v>
          </cell>
          <cell r="J6383">
            <v>468523.03</v>
          </cell>
          <cell r="K6383">
            <v>82891</v>
          </cell>
        </row>
        <row r="6384">
          <cell r="F6384">
            <v>90050.31</v>
          </cell>
          <cell r="G6384">
            <v>0</v>
          </cell>
          <cell r="H6384">
            <v>90050.31</v>
          </cell>
          <cell r="I6384">
            <v>0</v>
          </cell>
          <cell r="J6384">
            <v>90050.31</v>
          </cell>
          <cell r="K6384">
            <v>0</v>
          </cell>
        </row>
        <row r="6385">
          <cell r="F6385">
            <v>90050.31</v>
          </cell>
          <cell r="G6385">
            <v>0</v>
          </cell>
          <cell r="H6385">
            <v>90050.31</v>
          </cell>
          <cell r="I6385">
            <v>0</v>
          </cell>
          <cell r="J6385">
            <v>90050.31</v>
          </cell>
          <cell r="K6385">
            <v>0</v>
          </cell>
        </row>
        <row r="6386">
          <cell r="F6386">
            <v>4214067.38</v>
          </cell>
          <cell r="G6386">
            <v>0</v>
          </cell>
          <cell r="H6386">
            <v>4214067.38</v>
          </cell>
          <cell r="I6386">
            <v>0</v>
          </cell>
          <cell r="J6386">
            <v>4214067.38</v>
          </cell>
          <cell r="K6386">
            <v>4781375</v>
          </cell>
        </row>
        <row r="6387">
          <cell r="F6387">
            <v>4214067.38</v>
          </cell>
          <cell r="G6387">
            <v>0</v>
          </cell>
          <cell r="H6387">
            <v>4214067.38</v>
          </cell>
          <cell r="I6387">
            <v>0</v>
          </cell>
          <cell r="J6387">
            <v>4214067.38</v>
          </cell>
          <cell r="K6387">
            <v>4781375</v>
          </cell>
        </row>
        <row r="6388">
          <cell r="F6388">
            <v>4772640.72</v>
          </cell>
          <cell r="G6388">
            <v>0</v>
          </cell>
          <cell r="H6388">
            <v>4772640.72</v>
          </cell>
          <cell r="I6388">
            <v>0</v>
          </cell>
          <cell r="J6388">
            <v>4772640.72</v>
          </cell>
          <cell r="K6388">
            <v>4864266</v>
          </cell>
        </row>
        <row r="6390">
          <cell r="F6390">
            <v>5786.82</v>
          </cell>
          <cell r="G6390">
            <v>0</v>
          </cell>
          <cell r="H6390">
            <v>5786.82</v>
          </cell>
          <cell r="I6390">
            <v>0</v>
          </cell>
          <cell r="J6390">
            <v>5786.82</v>
          </cell>
          <cell r="K6390">
            <v>147734</v>
          </cell>
        </row>
        <row r="6391">
          <cell r="F6391">
            <v>5786.82</v>
          </cell>
          <cell r="G6391">
            <v>0</v>
          </cell>
          <cell r="H6391">
            <v>5786.82</v>
          </cell>
          <cell r="I6391">
            <v>0</v>
          </cell>
          <cell r="J6391">
            <v>5786.82</v>
          </cell>
          <cell r="K6391">
            <v>147734</v>
          </cell>
        </row>
        <row r="6392">
          <cell r="F6392">
            <v>768968.7</v>
          </cell>
          <cell r="G6392">
            <v>0</v>
          </cell>
          <cell r="H6392">
            <v>768968.7</v>
          </cell>
          <cell r="I6392">
            <v>0</v>
          </cell>
          <cell r="J6392">
            <v>768968.7</v>
          </cell>
          <cell r="K6392">
            <v>1531718</v>
          </cell>
        </row>
        <row r="6393">
          <cell r="F6393">
            <v>768968.7</v>
          </cell>
          <cell r="G6393">
            <v>0</v>
          </cell>
          <cell r="H6393">
            <v>768968.7</v>
          </cell>
          <cell r="I6393">
            <v>0</v>
          </cell>
          <cell r="J6393">
            <v>768968.7</v>
          </cell>
          <cell r="K6393">
            <v>1531718</v>
          </cell>
        </row>
        <row r="6394">
          <cell r="F6394">
            <v>324.24</v>
          </cell>
          <cell r="G6394">
            <v>0</v>
          </cell>
          <cell r="H6394">
            <v>324.24</v>
          </cell>
          <cell r="I6394">
            <v>0</v>
          </cell>
          <cell r="J6394">
            <v>324.24</v>
          </cell>
          <cell r="K6394">
            <v>46</v>
          </cell>
        </row>
        <row r="6395">
          <cell r="F6395">
            <v>0</v>
          </cell>
          <cell r="G6395">
            <v>0</v>
          </cell>
          <cell r="H6395">
            <v>0</v>
          </cell>
          <cell r="I6395">
            <v>0</v>
          </cell>
          <cell r="J6395">
            <v>0</v>
          </cell>
          <cell r="K6395">
            <v>234</v>
          </cell>
        </row>
        <row r="6396">
          <cell r="F6396">
            <v>324.24</v>
          </cell>
          <cell r="G6396">
            <v>0</v>
          </cell>
          <cell r="H6396">
            <v>324.24</v>
          </cell>
          <cell r="I6396">
            <v>0</v>
          </cell>
          <cell r="J6396">
            <v>324.24</v>
          </cell>
          <cell r="K6396">
            <v>280</v>
          </cell>
        </row>
        <row r="6397">
          <cell r="F6397">
            <v>23997.759999999998</v>
          </cell>
          <cell r="G6397">
            <v>0</v>
          </cell>
          <cell r="H6397">
            <v>23997.759999999998</v>
          </cell>
          <cell r="I6397">
            <v>0</v>
          </cell>
          <cell r="J6397">
            <v>23997.759999999998</v>
          </cell>
          <cell r="K6397">
            <v>33665</v>
          </cell>
        </row>
        <row r="6398">
          <cell r="F6398">
            <v>23997.759999999998</v>
          </cell>
          <cell r="G6398">
            <v>0</v>
          </cell>
          <cell r="H6398">
            <v>23997.759999999998</v>
          </cell>
          <cell r="I6398">
            <v>0</v>
          </cell>
          <cell r="J6398">
            <v>23997.759999999998</v>
          </cell>
          <cell r="K6398">
            <v>33665</v>
          </cell>
        </row>
        <row r="6399">
          <cell r="F6399">
            <v>151582.99</v>
          </cell>
          <cell r="G6399">
            <v>0</v>
          </cell>
          <cell r="H6399">
            <v>151582.99</v>
          </cell>
          <cell r="I6399">
            <v>0</v>
          </cell>
          <cell r="J6399">
            <v>151582.99</v>
          </cell>
          <cell r="K6399">
            <v>130614</v>
          </cell>
        </row>
        <row r="6400">
          <cell r="F6400">
            <v>151582.99</v>
          </cell>
          <cell r="G6400">
            <v>0</v>
          </cell>
          <cell r="H6400">
            <v>151582.99</v>
          </cell>
          <cell r="I6400">
            <v>0</v>
          </cell>
          <cell r="J6400">
            <v>151582.99</v>
          </cell>
          <cell r="K6400">
            <v>130614</v>
          </cell>
        </row>
        <row r="6401">
          <cell r="F6401">
            <v>35087.82</v>
          </cell>
          <cell r="G6401">
            <v>0</v>
          </cell>
          <cell r="H6401">
            <v>35087.82</v>
          </cell>
          <cell r="I6401">
            <v>0</v>
          </cell>
          <cell r="J6401">
            <v>35087.82</v>
          </cell>
          <cell r="K6401">
            <v>24740</v>
          </cell>
        </row>
        <row r="6402">
          <cell r="F6402">
            <v>35087.82</v>
          </cell>
          <cell r="G6402">
            <v>0</v>
          </cell>
          <cell r="H6402">
            <v>35087.82</v>
          </cell>
          <cell r="I6402">
            <v>0</v>
          </cell>
          <cell r="J6402">
            <v>35087.82</v>
          </cell>
          <cell r="K6402">
            <v>24740</v>
          </cell>
        </row>
        <row r="6403">
          <cell r="F6403">
            <v>1785062.11</v>
          </cell>
          <cell r="G6403">
            <v>0</v>
          </cell>
          <cell r="H6403">
            <v>1785062.11</v>
          </cell>
          <cell r="I6403">
            <v>0</v>
          </cell>
          <cell r="J6403">
            <v>1785062.11</v>
          </cell>
          <cell r="K6403">
            <v>1896676</v>
          </cell>
        </row>
        <row r="6404">
          <cell r="F6404">
            <v>0</v>
          </cell>
          <cell r="G6404">
            <v>0</v>
          </cell>
          <cell r="H6404">
            <v>0</v>
          </cell>
          <cell r="I6404">
            <v>0</v>
          </cell>
          <cell r="J6404">
            <v>0</v>
          </cell>
          <cell r="K6404">
            <v>130624</v>
          </cell>
        </row>
        <row r="6405">
          <cell r="F6405">
            <v>0</v>
          </cell>
          <cell r="G6405">
            <v>0</v>
          </cell>
          <cell r="H6405">
            <v>0</v>
          </cell>
          <cell r="I6405">
            <v>0</v>
          </cell>
          <cell r="J6405">
            <v>0</v>
          </cell>
          <cell r="K6405">
            <v>62859</v>
          </cell>
        </row>
        <row r="6406">
          <cell r="F6406">
            <v>0</v>
          </cell>
          <cell r="G6406">
            <v>0</v>
          </cell>
          <cell r="H6406">
            <v>0</v>
          </cell>
          <cell r="I6406">
            <v>0</v>
          </cell>
          <cell r="J6406">
            <v>0</v>
          </cell>
          <cell r="K6406">
            <v>16215</v>
          </cell>
        </row>
        <row r="6407">
          <cell r="F6407">
            <v>0</v>
          </cell>
          <cell r="G6407">
            <v>0</v>
          </cell>
          <cell r="H6407">
            <v>0</v>
          </cell>
          <cell r="I6407">
            <v>0</v>
          </cell>
          <cell r="J6407">
            <v>0</v>
          </cell>
          <cell r="K6407">
            <v>194174</v>
          </cell>
        </row>
        <row r="6408">
          <cell r="F6408">
            <v>0</v>
          </cell>
          <cell r="G6408">
            <v>0</v>
          </cell>
          <cell r="H6408">
            <v>0</v>
          </cell>
          <cell r="I6408">
            <v>0</v>
          </cell>
          <cell r="J6408">
            <v>0</v>
          </cell>
          <cell r="K6408">
            <v>145470</v>
          </cell>
        </row>
        <row r="6409">
          <cell r="F6409">
            <v>0</v>
          </cell>
          <cell r="G6409">
            <v>0</v>
          </cell>
          <cell r="H6409">
            <v>0</v>
          </cell>
          <cell r="I6409">
            <v>0</v>
          </cell>
          <cell r="J6409">
            <v>0</v>
          </cell>
          <cell r="K6409">
            <v>297911</v>
          </cell>
        </row>
        <row r="6410">
          <cell r="F6410">
            <v>0</v>
          </cell>
          <cell r="G6410">
            <v>0</v>
          </cell>
          <cell r="H6410">
            <v>0</v>
          </cell>
          <cell r="I6410">
            <v>0</v>
          </cell>
          <cell r="J6410">
            <v>0</v>
          </cell>
          <cell r="K6410">
            <v>178113</v>
          </cell>
        </row>
        <row r="6411">
          <cell r="F6411">
            <v>0</v>
          </cell>
          <cell r="G6411">
            <v>0</v>
          </cell>
          <cell r="H6411">
            <v>0</v>
          </cell>
          <cell r="I6411">
            <v>0</v>
          </cell>
          <cell r="J6411">
            <v>0</v>
          </cell>
          <cell r="K6411">
            <v>30029</v>
          </cell>
        </row>
        <row r="6412">
          <cell r="F6412">
            <v>0</v>
          </cell>
          <cell r="G6412">
            <v>0</v>
          </cell>
          <cell r="H6412">
            <v>0</v>
          </cell>
          <cell r="I6412">
            <v>0</v>
          </cell>
          <cell r="J6412">
            <v>0</v>
          </cell>
          <cell r="K6412">
            <v>71332</v>
          </cell>
        </row>
        <row r="6413">
          <cell r="F6413">
            <v>0</v>
          </cell>
          <cell r="G6413">
            <v>0</v>
          </cell>
          <cell r="H6413">
            <v>0</v>
          </cell>
          <cell r="I6413">
            <v>0</v>
          </cell>
          <cell r="J6413">
            <v>0</v>
          </cell>
          <cell r="K6413">
            <v>2606</v>
          </cell>
        </row>
        <row r="6414">
          <cell r="F6414">
            <v>0</v>
          </cell>
          <cell r="G6414">
            <v>0</v>
          </cell>
          <cell r="H6414">
            <v>0</v>
          </cell>
          <cell r="I6414">
            <v>0</v>
          </cell>
          <cell r="J6414">
            <v>0</v>
          </cell>
          <cell r="K6414">
            <v>49456</v>
          </cell>
        </row>
        <row r="6415">
          <cell r="F6415">
            <v>0</v>
          </cell>
          <cell r="G6415">
            <v>0</v>
          </cell>
          <cell r="H6415">
            <v>0</v>
          </cell>
          <cell r="I6415">
            <v>0</v>
          </cell>
          <cell r="J6415">
            <v>0</v>
          </cell>
          <cell r="K6415">
            <v>6146</v>
          </cell>
        </row>
        <row r="6416">
          <cell r="F6416">
            <v>1785062.11</v>
          </cell>
          <cell r="G6416">
            <v>0</v>
          </cell>
          <cell r="H6416">
            <v>1785062.11</v>
          </cell>
          <cell r="I6416">
            <v>0</v>
          </cell>
          <cell r="J6416">
            <v>1785062.11</v>
          </cell>
          <cell r="K6416">
            <v>3081611</v>
          </cell>
        </row>
        <row r="6417">
          <cell r="F6417">
            <v>2770810.44</v>
          </cell>
          <cell r="G6417">
            <v>0</v>
          </cell>
          <cell r="H6417">
            <v>2770810.44</v>
          </cell>
          <cell r="I6417">
            <v>0</v>
          </cell>
          <cell r="J6417">
            <v>2770810.44</v>
          </cell>
          <cell r="K6417">
            <v>4950362</v>
          </cell>
        </row>
        <row r="6419">
          <cell r="F6419">
            <v>0</v>
          </cell>
          <cell r="G6419">
            <v>0</v>
          </cell>
          <cell r="H6419">
            <v>0</v>
          </cell>
          <cell r="I6419">
            <v>0</v>
          </cell>
          <cell r="J6419">
            <v>0</v>
          </cell>
          <cell r="K6419">
            <v>-697668</v>
          </cell>
        </row>
        <row r="6420">
          <cell r="F6420">
            <v>0</v>
          </cell>
          <cell r="G6420">
            <v>0</v>
          </cell>
          <cell r="H6420">
            <v>0</v>
          </cell>
          <cell r="I6420">
            <v>0</v>
          </cell>
          <cell r="J6420">
            <v>0</v>
          </cell>
          <cell r="K6420">
            <v>-95901</v>
          </cell>
        </row>
        <row r="6421">
          <cell r="F6421">
            <v>-32108.65</v>
          </cell>
          <cell r="G6421">
            <v>0</v>
          </cell>
          <cell r="H6421">
            <v>-32108.65</v>
          </cell>
          <cell r="I6421">
            <v>0</v>
          </cell>
          <cell r="J6421">
            <v>-32108.65</v>
          </cell>
          <cell r="K6421">
            <v>-10765</v>
          </cell>
        </row>
        <row r="6422">
          <cell r="F6422">
            <v>-534076.30000000005</v>
          </cell>
          <cell r="G6422">
            <v>0</v>
          </cell>
          <cell r="H6422">
            <v>-534076.30000000005</v>
          </cell>
          <cell r="I6422">
            <v>0</v>
          </cell>
          <cell r="J6422">
            <v>-534076.30000000005</v>
          </cell>
          <cell r="K6422">
            <v>-358472</v>
          </cell>
        </row>
        <row r="6423">
          <cell r="F6423">
            <v>-566184.94999999995</v>
          </cell>
          <cell r="G6423">
            <v>0</v>
          </cell>
          <cell r="H6423">
            <v>-566184.94999999995</v>
          </cell>
          <cell r="I6423">
            <v>0</v>
          </cell>
          <cell r="J6423">
            <v>-566184.94999999995</v>
          </cell>
          <cell r="K6423">
            <v>-1162806</v>
          </cell>
        </row>
        <row r="6424">
          <cell r="F6424">
            <v>0</v>
          </cell>
          <cell r="G6424">
            <v>0</v>
          </cell>
          <cell r="H6424">
            <v>0</v>
          </cell>
          <cell r="I6424">
            <v>0</v>
          </cell>
          <cell r="J6424">
            <v>0</v>
          </cell>
          <cell r="K6424">
            <v>-64673</v>
          </cell>
        </row>
        <row r="6425">
          <cell r="F6425">
            <v>0</v>
          </cell>
          <cell r="G6425">
            <v>0</v>
          </cell>
          <cell r="H6425">
            <v>0</v>
          </cell>
          <cell r="I6425">
            <v>0</v>
          </cell>
          <cell r="J6425">
            <v>0</v>
          </cell>
          <cell r="K6425">
            <v>-5651</v>
          </cell>
        </row>
        <row r="6426">
          <cell r="F6426">
            <v>-3175.19</v>
          </cell>
          <cell r="G6426">
            <v>0</v>
          </cell>
          <cell r="H6426">
            <v>-3175.19</v>
          </cell>
          <cell r="I6426">
            <v>0</v>
          </cell>
          <cell r="J6426">
            <v>-3175.19</v>
          </cell>
          <cell r="K6426">
            <v>-280</v>
          </cell>
        </row>
        <row r="6427">
          <cell r="F6427">
            <v>-51584.13</v>
          </cell>
          <cell r="G6427">
            <v>0</v>
          </cell>
          <cell r="H6427">
            <v>-51584.13</v>
          </cell>
          <cell r="I6427">
            <v>0</v>
          </cell>
          <cell r="J6427">
            <v>-51584.13</v>
          </cell>
          <cell r="K6427">
            <v>-37501</v>
          </cell>
        </row>
        <row r="6428">
          <cell r="F6428">
            <v>-54759.32</v>
          </cell>
          <cell r="G6428">
            <v>0</v>
          </cell>
          <cell r="H6428">
            <v>-54759.32</v>
          </cell>
          <cell r="I6428">
            <v>0</v>
          </cell>
          <cell r="J6428">
            <v>-54759.32</v>
          </cell>
          <cell r="K6428">
            <v>-108105</v>
          </cell>
        </row>
        <row r="6429">
          <cell r="F6429">
            <v>0</v>
          </cell>
          <cell r="G6429">
            <v>0</v>
          </cell>
          <cell r="H6429">
            <v>0</v>
          </cell>
          <cell r="I6429">
            <v>0</v>
          </cell>
          <cell r="J6429">
            <v>0</v>
          </cell>
          <cell r="K6429">
            <v>-89369</v>
          </cell>
        </row>
        <row r="6430">
          <cell r="F6430">
            <v>0</v>
          </cell>
          <cell r="G6430">
            <v>0</v>
          </cell>
          <cell r="H6430">
            <v>0</v>
          </cell>
          <cell r="I6430">
            <v>0</v>
          </cell>
          <cell r="J6430">
            <v>0</v>
          </cell>
          <cell r="K6430">
            <v>-586</v>
          </cell>
        </row>
        <row r="6431">
          <cell r="F6431">
            <v>-9092.25</v>
          </cell>
          <cell r="G6431">
            <v>0</v>
          </cell>
          <cell r="H6431">
            <v>-9092.25</v>
          </cell>
          <cell r="I6431">
            <v>0</v>
          </cell>
          <cell r="J6431">
            <v>-9092.25</v>
          </cell>
          <cell r="K6431">
            <v>0</v>
          </cell>
        </row>
        <row r="6432">
          <cell r="F6432">
            <v>-93414.64</v>
          </cell>
          <cell r="G6432">
            <v>0</v>
          </cell>
          <cell r="H6432">
            <v>-93414.64</v>
          </cell>
          <cell r="I6432">
            <v>0</v>
          </cell>
          <cell r="J6432">
            <v>-93414.64</v>
          </cell>
          <cell r="K6432">
            <v>-49373</v>
          </cell>
        </row>
        <row r="6433">
          <cell r="F6433">
            <v>-102506.89</v>
          </cell>
          <cell r="G6433">
            <v>0</v>
          </cell>
          <cell r="H6433">
            <v>-102506.89</v>
          </cell>
          <cell r="I6433">
            <v>0</v>
          </cell>
          <cell r="J6433">
            <v>-102506.89</v>
          </cell>
          <cell r="K6433">
            <v>-139328</v>
          </cell>
        </row>
        <row r="6434">
          <cell r="F6434">
            <v>0</v>
          </cell>
          <cell r="G6434">
            <v>0</v>
          </cell>
          <cell r="H6434">
            <v>0</v>
          </cell>
          <cell r="I6434">
            <v>0</v>
          </cell>
          <cell r="J6434">
            <v>0</v>
          </cell>
          <cell r="K6434">
            <v>-53609</v>
          </cell>
        </row>
        <row r="6435">
          <cell r="F6435">
            <v>0</v>
          </cell>
          <cell r="G6435">
            <v>0</v>
          </cell>
          <cell r="H6435">
            <v>0</v>
          </cell>
          <cell r="I6435">
            <v>0</v>
          </cell>
          <cell r="J6435">
            <v>0</v>
          </cell>
          <cell r="K6435">
            <v>-637</v>
          </cell>
        </row>
        <row r="6436">
          <cell r="F6436">
            <v>-2653.47</v>
          </cell>
          <cell r="G6436">
            <v>0</v>
          </cell>
          <cell r="H6436">
            <v>-2653.47</v>
          </cell>
          <cell r="I6436">
            <v>0</v>
          </cell>
          <cell r="J6436">
            <v>-2653.47</v>
          </cell>
          <cell r="K6436">
            <v>0</v>
          </cell>
        </row>
        <row r="6437">
          <cell r="F6437">
            <v>-45234.02</v>
          </cell>
          <cell r="G6437">
            <v>0</v>
          </cell>
          <cell r="H6437">
            <v>-45234.02</v>
          </cell>
          <cell r="I6437">
            <v>0</v>
          </cell>
          <cell r="J6437">
            <v>-45234.02</v>
          </cell>
          <cell r="K6437">
            <v>-31265</v>
          </cell>
        </row>
        <row r="6438">
          <cell r="F6438">
            <v>-47887.49</v>
          </cell>
          <cell r="G6438">
            <v>0</v>
          </cell>
          <cell r="H6438">
            <v>-47887.49</v>
          </cell>
          <cell r="I6438">
            <v>0</v>
          </cell>
          <cell r="J6438">
            <v>-47887.49</v>
          </cell>
          <cell r="K6438">
            <v>-85511</v>
          </cell>
        </row>
        <row r="6439">
          <cell r="F6439">
            <v>-354027.75</v>
          </cell>
          <cell r="G6439">
            <v>0</v>
          </cell>
          <cell r="H6439">
            <v>-354027.75</v>
          </cell>
          <cell r="I6439">
            <v>0</v>
          </cell>
          <cell r="J6439">
            <v>-354027.75</v>
          </cell>
          <cell r="K6439">
            <v>-78753</v>
          </cell>
        </row>
        <row r="6440">
          <cell r="F6440">
            <v>-588115.18999999994</v>
          </cell>
          <cell r="G6440">
            <v>0</v>
          </cell>
          <cell r="H6440">
            <v>-588115.18999999994</v>
          </cell>
          <cell r="I6440">
            <v>0</v>
          </cell>
          <cell r="J6440">
            <v>-588115.18999999994</v>
          </cell>
          <cell r="K6440">
            <v>0</v>
          </cell>
        </row>
        <row r="6441">
          <cell r="F6441">
            <v>0</v>
          </cell>
          <cell r="G6441">
            <v>0</v>
          </cell>
          <cell r="H6441">
            <v>0</v>
          </cell>
          <cell r="I6441">
            <v>0</v>
          </cell>
          <cell r="J6441">
            <v>0</v>
          </cell>
          <cell r="K6441">
            <v>-296516</v>
          </cell>
        </row>
        <row r="6442">
          <cell r="F6442">
            <v>-942142.94</v>
          </cell>
          <cell r="G6442">
            <v>0</v>
          </cell>
          <cell r="H6442">
            <v>-942142.94</v>
          </cell>
          <cell r="I6442">
            <v>0</v>
          </cell>
          <cell r="J6442">
            <v>-942142.94</v>
          </cell>
          <cell r="K6442">
            <v>-375269</v>
          </cell>
        </row>
        <row r="6443">
          <cell r="F6443">
            <v>-1713481.59</v>
          </cell>
          <cell r="G6443">
            <v>0</v>
          </cell>
          <cell r="H6443">
            <v>-1713481.59</v>
          </cell>
          <cell r="I6443">
            <v>0</v>
          </cell>
          <cell r="J6443">
            <v>-1713481.59</v>
          </cell>
          <cell r="K6443">
            <v>-1871019</v>
          </cell>
        </row>
        <row r="6445">
          <cell r="F6445">
            <v>1874.29</v>
          </cell>
          <cell r="G6445">
            <v>0</v>
          </cell>
          <cell r="H6445">
            <v>1874.29</v>
          </cell>
          <cell r="I6445">
            <v>0</v>
          </cell>
          <cell r="J6445">
            <v>1874.29</v>
          </cell>
          <cell r="K6445">
            <v>51</v>
          </cell>
        </row>
        <row r="6446">
          <cell r="F6446">
            <v>2425.31</v>
          </cell>
          <cell r="G6446">
            <v>0</v>
          </cell>
          <cell r="H6446">
            <v>2425.31</v>
          </cell>
          <cell r="I6446">
            <v>0</v>
          </cell>
          <cell r="J6446">
            <v>2425.31</v>
          </cell>
          <cell r="K6446">
            <v>602</v>
          </cell>
        </row>
        <row r="6447">
          <cell r="F6447">
            <v>4571.9399999999996</v>
          </cell>
          <cell r="G6447">
            <v>0</v>
          </cell>
          <cell r="H6447">
            <v>4571.9399999999996</v>
          </cell>
          <cell r="I6447">
            <v>0</v>
          </cell>
          <cell r="J6447">
            <v>4571.9399999999996</v>
          </cell>
          <cell r="K6447">
            <v>4660</v>
          </cell>
        </row>
        <row r="6448">
          <cell r="F6448">
            <v>0</v>
          </cell>
          <cell r="G6448">
            <v>0</v>
          </cell>
          <cell r="H6448">
            <v>0</v>
          </cell>
          <cell r="I6448">
            <v>0</v>
          </cell>
          <cell r="J6448">
            <v>0</v>
          </cell>
          <cell r="K6448">
            <v>90749</v>
          </cell>
        </row>
        <row r="6449">
          <cell r="F6449">
            <v>145605.94</v>
          </cell>
          <cell r="G6449">
            <v>0</v>
          </cell>
          <cell r="H6449">
            <v>145605.94</v>
          </cell>
          <cell r="I6449">
            <v>0</v>
          </cell>
          <cell r="J6449">
            <v>145605.94</v>
          </cell>
          <cell r="K6449">
            <v>0</v>
          </cell>
        </row>
        <row r="6450">
          <cell r="F6450">
            <v>487.79</v>
          </cell>
          <cell r="G6450">
            <v>0</v>
          </cell>
          <cell r="H6450">
            <v>487.79</v>
          </cell>
          <cell r="I6450">
            <v>0</v>
          </cell>
          <cell r="J6450">
            <v>487.79</v>
          </cell>
          <cell r="K6450">
            <v>1785</v>
          </cell>
        </row>
        <row r="6451">
          <cell r="F6451">
            <v>2246.7199999999998</v>
          </cell>
          <cell r="G6451">
            <v>0</v>
          </cell>
          <cell r="H6451">
            <v>2246.7199999999998</v>
          </cell>
          <cell r="I6451">
            <v>0</v>
          </cell>
          <cell r="J6451">
            <v>2246.7199999999998</v>
          </cell>
          <cell r="K6451">
            <v>8223</v>
          </cell>
        </row>
        <row r="6452">
          <cell r="F6452">
            <v>0</v>
          </cell>
          <cell r="G6452">
            <v>0</v>
          </cell>
          <cell r="H6452">
            <v>0</v>
          </cell>
          <cell r="I6452">
            <v>0</v>
          </cell>
          <cell r="J6452">
            <v>0</v>
          </cell>
          <cell r="K6452">
            <v>2555</v>
          </cell>
        </row>
        <row r="6453">
          <cell r="F6453">
            <v>0</v>
          </cell>
          <cell r="G6453">
            <v>0</v>
          </cell>
          <cell r="H6453">
            <v>0</v>
          </cell>
          <cell r="I6453">
            <v>0</v>
          </cell>
          <cell r="J6453">
            <v>0</v>
          </cell>
          <cell r="K6453">
            <v>359772</v>
          </cell>
        </row>
        <row r="6454">
          <cell r="F6454">
            <v>0</v>
          </cell>
          <cell r="G6454">
            <v>0</v>
          </cell>
          <cell r="H6454">
            <v>0</v>
          </cell>
          <cell r="I6454">
            <v>0</v>
          </cell>
          <cell r="J6454">
            <v>0</v>
          </cell>
          <cell r="K6454">
            <v>565</v>
          </cell>
        </row>
        <row r="6455">
          <cell r="F6455">
            <v>0</v>
          </cell>
          <cell r="G6455">
            <v>0</v>
          </cell>
          <cell r="H6455">
            <v>0</v>
          </cell>
          <cell r="I6455">
            <v>0</v>
          </cell>
          <cell r="J6455">
            <v>0</v>
          </cell>
          <cell r="K6455">
            <v>10041</v>
          </cell>
        </row>
        <row r="6456">
          <cell r="F6456">
            <v>0</v>
          </cell>
          <cell r="G6456">
            <v>0</v>
          </cell>
          <cell r="H6456">
            <v>0</v>
          </cell>
          <cell r="I6456">
            <v>0</v>
          </cell>
          <cell r="J6456">
            <v>0</v>
          </cell>
          <cell r="K6456">
            <v>13567</v>
          </cell>
        </row>
        <row r="6457">
          <cell r="F6457">
            <v>0</v>
          </cell>
          <cell r="G6457">
            <v>0</v>
          </cell>
          <cell r="H6457">
            <v>0</v>
          </cell>
          <cell r="I6457">
            <v>0</v>
          </cell>
          <cell r="J6457">
            <v>0</v>
          </cell>
          <cell r="K6457">
            <v>3182</v>
          </cell>
        </row>
        <row r="6458">
          <cell r="F6458">
            <v>157211.99</v>
          </cell>
          <cell r="G6458">
            <v>0</v>
          </cell>
          <cell r="H6458">
            <v>157211.99</v>
          </cell>
          <cell r="I6458">
            <v>0</v>
          </cell>
          <cell r="J6458">
            <v>157211.99</v>
          </cell>
          <cell r="K6458">
            <v>495752</v>
          </cell>
        </row>
        <row r="6459">
          <cell r="F6459">
            <v>0</v>
          </cell>
          <cell r="G6459">
            <v>0</v>
          </cell>
          <cell r="H6459">
            <v>0</v>
          </cell>
          <cell r="I6459">
            <v>0</v>
          </cell>
          <cell r="J6459">
            <v>0</v>
          </cell>
          <cell r="K6459">
            <v>879204</v>
          </cell>
        </row>
        <row r="6460">
          <cell r="F6460">
            <v>15638.01</v>
          </cell>
          <cell r="G6460">
            <v>0</v>
          </cell>
          <cell r="H6460">
            <v>15638.01</v>
          </cell>
          <cell r="I6460">
            <v>0</v>
          </cell>
          <cell r="J6460">
            <v>15638.01</v>
          </cell>
          <cell r="K6460">
            <v>3294</v>
          </cell>
        </row>
        <row r="6461">
          <cell r="F6461">
            <v>3797.77</v>
          </cell>
          <cell r="G6461">
            <v>0</v>
          </cell>
          <cell r="H6461">
            <v>3797.77</v>
          </cell>
          <cell r="I6461">
            <v>0</v>
          </cell>
          <cell r="J6461">
            <v>3797.77</v>
          </cell>
          <cell r="K6461">
            <v>0</v>
          </cell>
        </row>
        <row r="6462">
          <cell r="F6462">
            <v>759227.97</v>
          </cell>
          <cell r="G6462">
            <v>0</v>
          </cell>
          <cell r="H6462">
            <v>759227.97</v>
          </cell>
          <cell r="I6462">
            <v>0</v>
          </cell>
          <cell r="J6462">
            <v>759227.97</v>
          </cell>
          <cell r="K6462">
            <v>0</v>
          </cell>
        </row>
        <row r="6463">
          <cell r="F6463">
            <v>2598967.91</v>
          </cell>
          <cell r="G6463">
            <v>0</v>
          </cell>
          <cell r="H6463">
            <v>2598967.91</v>
          </cell>
          <cell r="I6463">
            <v>0</v>
          </cell>
          <cell r="J6463">
            <v>2598967.91</v>
          </cell>
          <cell r="K6463">
            <v>3069796</v>
          </cell>
        </row>
        <row r="6464">
          <cell r="F6464">
            <v>22286.71</v>
          </cell>
          <cell r="G6464">
            <v>0</v>
          </cell>
          <cell r="H6464">
            <v>22286.71</v>
          </cell>
          <cell r="I6464">
            <v>0</v>
          </cell>
          <cell r="J6464">
            <v>22286.71</v>
          </cell>
          <cell r="K6464">
            <v>3188</v>
          </cell>
        </row>
        <row r="6465">
          <cell r="F6465">
            <v>546688.28</v>
          </cell>
          <cell r="G6465">
            <v>0</v>
          </cell>
          <cell r="H6465">
            <v>546688.28</v>
          </cell>
          <cell r="I6465">
            <v>0</v>
          </cell>
          <cell r="J6465">
            <v>546688.28</v>
          </cell>
          <cell r="K6465">
            <v>-81</v>
          </cell>
        </row>
        <row r="6466">
          <cell r="F6466">
            <v>591693.35</v>
          </cell>
          <cell r="G6466">
            <v>0</v>
          </cell>
          <cell r="H6466">
            <v>591693.35</v>
          </cell>
          <cell r="I6466">
            <v>0</v>
          </cell>
          <cell r="J6466">
            <v>591693.35</v>
          </cell>
          <cell r="K6466">
            <v>385446</v>
          </cell>
        </row>
        <row r="6467">
          <cell r="F6467">
            <v>204487.5</v>
          </cell>
          <cell r="G6467">
            <v>0</v>
          </cell>
          <cell r="H6467">
            <v>204487.5</v>
          </cell>
          <cell r="I6467">
            <v>0</v>
          </cell>
          <cell r="J6467">
            <v>204487.5</v>
          </cell>
          <cell r="K6467">
            <v>2007</v>
          </cell>
        </row>
        <row r="6468">
          <cell r="F6468">
            <v>-649.34</v>
          </cell>
          <cell r="G6468">
            <v>0</v>
          </cell>
          <cell r="H6468">
            <v>-649.34</v>
          </cell>
          <cell r="I6468">
            <v>0</v>
          </cell>
          <cell r="J6468">
            <v>-649.34</v>
          </cell>
          <cell r="K6468">
            <v>29527</v>
          </cell>
        </row>
        <row r="6469">
          <cell r="F6469">
            <v>-2990.95</v>
          </cell>
          <cell r="G6469">
            <v>0</v>
          </cell>
          <cell r="H6469">
            <v>-2990.95</v>
          </cell>
          <cell r="I6469">
            <v>0</v>
          </cell>
          <cell r="J6469">
            <v>-2990.95</v>
          </cell>
          <cell r="K6469">
            <v>136002</v>
          </cell>
        </row>
        <row r="6470">
          <cell r="F6470">
            <v>61.34</v>
          </cell>
          <cell r="G6470">
            <v>0</v>
          </cell>
          <cell r="H6470">
            <v>61.34</v>
          </cell>
          <cell r="I6470">
            <v>0</v>
          </cell>
          <cell r="J6470">
            <v>61.34</v>
          </cell>
          <cell r="K6470">
            <v>0</v>
          </cell>
        </row>
        <row r="6471">
          <cell r="F6471">
            <v>0</v>
          </cell>
          <cell r="G6471">
            <v>0</v>
          </cell>
          <cell r="H6471">
            <v>0</v>
          </cell>
          <cell r="I6471">
            <v>0</v>
          </cell>
          <cell r="J6471">
            <v>0</v>
          </cell>
          <cell r="K6471">
            <v>94949</v>
          </cell>
        </row>
        <row r="6472">
          <cell r="F6472">
            <v>0</v>
          </cell>
          <cell r="G6472">
            <v>0</v>
          </cell>
          <cell r="H6472">
            <v>0</v>
          </cell>
          <cell r="I6472">
            <v>0</v>
          </cell>
          <cell r="J6472">
            <v>0</v>
          </cell>
          <cell r="K6472">
            <v>59995</v>
          </cell>
        </row>
        <row r="6473">
          <cell r="F6473">
            <v>0</v>
          </cell>
          <cell r="G6473">
            <v>0</v>
          </cell>
          <cell r="H6473">
            <v>0</v>
          </cell>
          <cell r="I6473">
            <v>0</v>
          </cell>
          <cell r="J6473">
            <v>0</v>
          </cell>
          <cell r="K6473">
            <v>91614</v>
          </cell>
        </row>
        <row r="6474">
          <cell r="F6474">
            <v>0</v>
          </cell>
          <cell r="G6474">
            <v>0</v>
          </cell>
          <cell r="H6474">
            <v>0</v>
          </cell>
          <cell r="I6474">
            <v>0</v>
          </cell>
          <cell r="J6474">
            <v>0</v>
          </cell>
          <cell r="K6474">
            <v>4623130</v>
          </cell>
        </row>
        <row r="6475">
          <cell r="F6475">
            <v>0</v>
          </cell>
          <cell r="G6475">
            <v>0</v>
          </cell>
          <cell r="H6475">
            <v>0</v>
          </cell>
          <cell r="I6475">
            <v>0</v>
          </cell>
          <cell r="J6475">
            <v>0</v>
          </cell>
          <cell r="K6475">
            <v>277</v>
          </cell>
        </row>
        <row r="6476">
          <cell r="F6476">
            <v>0</v>
          </cell>
          <cell r="G6476">
            <v>0</v>
          </cell>
          <cell r="H6476">
            <v>0</v>
          </cell>
          <cell r="I6476">
            <v>0</v>
          </cell>
          <cell r="J6476">
            <v>0</v>
          </cell>
          <cell r="K6476">
            <v>425949</v>
          </cell>
        </row>
        <row r="6477">
          <cell r="F6477">
            <v>0</v>
          </cell>
          <cell r="G6477">
            <v>0</v>
          </cell>
          <cell r="H6477">
            <v>0</v>
          </cell>
          <cell r="I6477">
            <v>0</v>
          </cell>
          <cell r="J6477">
            <v>0</v>
          </cell>
          <cell r="K6477">
            <v>446570</v>
          </cell>
        </row>
        <row r="6478">
          <cell r="F6478">
            <v>0</v>
          </cell>
          <cell r="G6478">
            <v>0</v>
          </cell>
          <cell r="H6478">
            <v>0</v>
          </cell>
          <cell r="I6478">
            <v>0</v>
          </cell>
          <cell r="J6478">
            <v>0</v>
          </cell>
          <cell r="K6478">
            <v>227868</v>
          </cell>
        </row>
        <row r="6479">
          <cell r="F6479">
            <v>0</v>
          </cell>
          <cell r="G6479">
            <v>0</v>
          </cell>
          <cell r="H6479">
            <v>0</v>
          </cell>
          <cell r="I6479">
            <v>0</v>
          </cell>
          <cell r="J6479">
            <v>0</v>
          </cell>
          <cell r="K6479">
            <v>52371</v>
          </cell>
        </row>
        <row r="6480">
          <cell r="F6480">
            <v>4739208.55</v>
          </cell>
          <cell r="G6480">
            <v>0</v>
          </cell>
          <cell r="H6480">
            <v>4739208.55</v>
          </cell>
          <cell r="I6480">
            <v>0</v>
          </cell>
          <cell r="J6480">
            <v>4739208.55</v>
          </cell>
          <cell r="K6480">
            <v>10531106</v>
          </cell>
        </row>
        <row r="6481">
          <cell r="F6481">
            <v>0</v>
          </cell>
          <cell r="G6481">
            <v>0</v>
          </cell>
          <cell r="H6481">
            <v>0</v>
          </cell>
          <cell r="I6481">
            <v>0</v>
          </cell>
          <cell r="J6481">
            <v>0</v>
          </cell>
          <cell r="K6481">
            <v>0</v>
          </cell>
        </row>
        <row r="6482">
          <cell r="F6482">
            <v>0</v>
          </cell>
          <cell r="G6482">
            <v>0</v>
          </cell>
          <cell r="H6482">
            <v>0</v>
          </cell>
          <cell r="I6482">
            <v>0</v>
          </cell>
          <cell r="J6482">
            <v>0</v>
          </cell>
          <cell r="K6482">
            <v>0</v>
          </cell>
        </row>
        <row r="6483">
          <cell r="F6483">
            <v>0</v>
          </cell>
          <cell r="G6483">
            <v>0</v>
          </cell>
          <cell r="H6483">
            <v>0</v>
          </cell>
          <cell r="I6483">
            <v>0</v>
          </cell>
          <cell r="J6483">
            <v>0</v>
          </cell>
          <cell r="K6483">
            <v>0</v>
          </cell>
        </row>
        <row r="6484">
          <cell r="F6484">
            <v>0</v>
          </cell>
          <cell r="G6484">
            <v>0</v>
          </cell>
          <cell r="H6484">
            <v>0</v>
          </cell>
          <cell r="I6484">
            <v>0</v>
          </cell>
          <cell r="J6484">
            <v>0</v>
          </cell>
          <cell r="K6484">
            <v>9</v>
          </cell>
        </row>
        <row r="6485">
          <cell r="F6485">
            <v>0</v>
          </cell>
          <cell r="G6485">
            <v>0</v>
          </cell>
          <cell r="H6485">
            <v>0</v>
          </cell>
          <cell r="I6485">
            <v>0</v>
          </cell>
          <cell r="J6485">
            <v>0</v>
          </cell>
          <cell r="K6485">
            <v>403</v>
          </cell>
        </row>
        <row r="6486">
          <cell r="F6486">
            <v>0</v>
          </cell>
          <cell r="G6486">
            <v>0</v>
          </cell>
          <cell r="H6486">
            <v>0</v>
          </cell>
          <cell r="I6486">
            <v>0</v>
          </cell>
          <cell r="J6486">
            <v>0</v>
          </cell>
          <cell r="K6486">
            <v>11352</v>
          </cell>
        </row>
        <row r="6487">
          <cell r="F6487">
            <v>0</v>
          </cell>
          <cell r="G6487">
            <v>0</v>
          </cell>
          <cell r="H6487">
            <v>0</v>
          </cell>
          <cell r="I6487">
            <v>0</v>
          </cell>
          <cell r="J6487">
            <v>0</v>
          </cell>
          <cell r="K6487">
            <v>-111</v>
          </cell>
        </row>
        <row r="6488">
          <cell r="F6488">
            <v>0</v>
          </cell>
          <cell r="G6488">
            <v>0</v>
          </cell>
          <cell r="H6488">
            <v>0</v>
          </cell>
          <cell r="I6488">
            <v>0</v>
          </cell>
          <cell r="J6488">
            <v>0</v>
          </cell>
          <cell r="K6488">
            <v>-203</v>
          </cell>
        </row>
        <row r="6489">
          <cell r="F6489">
            <v>0</v>
          </cell>
          <cell r="G6489">
            <v>0</v>
          </cell>
          <cell r="H6489">
            <v>0</v>
          </cell>
          <cell r="I6489">
            <v>0</v>
          </cell>
          <cell r="J6489">
            <v>0</v>
          </cell>
          <cell r="K6489">
            <v>79</v>
          </cell>
        </row>
        <row r="6490">
          <cell r="F6490">
            <v>0</v>
          </cell>
          <cell r="G6490">
            <v>0</v>
          </cell>
          <cell r="H6490">
            <v>0</v>
          </cell>
          <cell r="I6490">
            <v>0</v>
          </cell>
          <cell r="J6490">
            <v>0</v>
          </cell>
          <cell r="K6490">
            <v>11529</v>
          </cell>
        </row>
        <row r="6491">
          <cell r="F6491">
            <v>1130.56</v>
          </cell>
          <cell r="G6491">
            <v>0</v>
          </cell>
          <cell r="H6491">
            <v>1130.56</v>
          </cell>
          <cell r="I6491">
            <v>0</v>
          </cell>
          <cell r="J6491">
            <v>1130.56</v>
          </cell>
          <cell r="K6491">
            <v>13</v>
          </cell>
        </row>
        <row r="6492">
          <cell r="F6492">
            <v>196.9</v>
          </cell>
          <cell r="G6492">
            <v>0</v>
          </cell>
          <cell r="H6492">
            <v>196.9</v>
          </cell>
          <cell r="I6492">
            <v>0</v>
          </cell>
          <cell r="J6492">
            <v>196.9</v>
          </cell>
          <cell r="K6492">
            <v>0</v>
          </cell>
        </row>
        <row r="6493">
          <cell r="F6493">
            <v>9288.69</v>
          </cell>
          <cell r="G6493">
            <v>0</v>
          </cell>
          <cell r="H6493">
            <v>9288.69</v>
          </cell>
          <cell r="I6493">
            <v>0</v>
          </cell>
          <cell r="J6493">
            <v>9288.69</v>
          </cell>
          <cell r="K6493">
            <v>156</v>
          </cell>
        </row>
        <row r="6494">
          <cell r="F6494">
            <v>26087.27</v>
          </cell>
          <cell r="G6494">
            <v>0</v>
          </cell>
          <cell r="H6494">
            <v>26087.27</v>
          </cell>
          <cell r="I6494">
            <v>0</v>
          </cell>
          <cell r="J6494">
            <v>26087.27</v>
          </cell>
          <cell r="K6494">
            <v>28297</v>
          </cell>
        </row>
        <row r="6495">
          <cell r="F6495">
            <v>0</v>
          </cell>
          <cell r="G6495">
            <v>0</v>
          </cell>
          <cell r="H6495">
            <v>0</v>
          </cell>
          <cell r="I6495">
            <v>0</v>
          </cell>
          <cell r="J6495">
            <v>0</v>
          </cell>
          <cell r="K6495">
            <v>7846</v>
          </cell>
        </row>
        <row r="6496">
          <cell r="F6496">
            <v>82801.47</v>
          </cell>
          <cell r="G6496">
            <v>0</v>
          </cell>
          <cell r="H6496">
            <v>82801.47</v>
          </cell>
          <cell r="I6496">
            <v>0</v>
          </cell>
          <cell r="J6496">
            <v>82801.47</v>
          </cell>
          <cell r="K6496">
            <v>24921</v>
          </cell>
        </row>
        <row r="6497">
          <cell r="F6497">
            <v>361.42</v>
          </cell>
          <cell r="G6497">
            <v>0</v>
          </cell>
          <cell r="H6497">
            <v>361.42</v>
          </cell>
          <cell r="I6497">
            <v>0</v>
          </cell>
          <cell r="J6497">
            <v>361.42</v>
          </cell>
          <cell r="K6497">
            <v>3429</v>
          </cell>
        </row>
        <row r="6498">
          <cell r="F6498">
            <v>1664.69</v>
          </cell>
          <cell r="G6498">
            <v>0</v>
          </cell>
          <cell r="H6498">
            <v>1664.69</v>
          </cell>
          <cell r="I6498">
            <v>0</v>
          </cell>
          <cell r="J6498">
            <v>1664.69</v>
          </cell>
          <cell r="K6498">
            <v>15795</v>
          </cell>
        </row>
        <row r="6499">
          <cell r="F6499">
            <v>0</v>
          </cell>
          <cell r="G6499">
            <v>0</v>
          </cell>
          <cell r="H6499">
            <v>0</v>
          </cell>
          <cell r="I6499">
            <v>0</v>
          </cell>
          <cell r="J6499">
            <v>0</v>
          </cell>
          <cell r="K6499">
            <v>18043</v>
          </cell>
        </row>
        <row r="6500">
          <cell r="F6500">
            <v>0</v>
          </cell>
          <cell r="G6500">
            <v>0</v>
          </cell>
          <cell r="H6500">
            <v>0</v>
          </cell>
          <cell r="I6500">
            <v>0</v>
          </cell>
          <cell r="J6500">
            <v>0</v>
          </cell>
          <cell r="K6500">
            <v>4366</v>
          </cell>
        </row>
        <row r="6501">
          <cell r="F6501">
            <v>0</v>
          </cell>
          <cell r="G6501">
            <v>0</v>
          </cell>
          <cell r="H6501">
            <v>0</v>
          </cell>
          <cell r="I6501">
            <v>0</v>
          </cell>
          <cell r="J6501">
            <v>0</v>
          </cell>
          <cell r="K6501">
            <v>9386</v>
          </cell>
        </row>
        <row r="6502">
          <cell r="F6502">
            <v>0</v>
          </cell>
          <cell r="G6502">
            <v>0</v>
          </cell>
          <cell r="H6502">
            <v>0</v>
          </cell>
          <cell r="I6502">
            <v>0</v>
          </cell>
          <cell r="J6502">
            <v>0</v>
          </cell>
          <cell r="K6502">
            <v>172</v>
          </cell>
        </row>
        <row r="6503">
          <cell r="F6503">
            <v>0</v>
          </cell>
          <cell r="G6503">
            <v>0</v>
          </cell>
          <cell r="H6503">
            <v>0</v>
          </cell>
          <cell r="I6503">
            <v>0</v>
          </cell>
          <cell r="J6503">
            <v>0</v>
          </cell>
          <cell r="K6503">
            <v>34365</v>
          </cell>
        </row>
        <row r="6504">
          <cell r="F6504">
            <v>0</v>
          </cell>
          <cell r="G6504">
            <v>0</v>
          </cell>
          <cell r="H6504">
            <v>0</v>
          </cell>
          <cell r="I6504">
            <v>0</v>
          </cell>
          <cell r="J6504">
            <v>0</v>
          </cell>
          <cell r="K6504">
            <v>16181</v>
          </cell>
        </row>
        <row r="6505">
          <cell r="F6505">
            <v>0</v>
          </cell>
          <cell r="G6505">
            <v>0</v>
          </cell>
          <cell r="H6505">
            <v>0</v>
          </cell>
          <cell r="I6505">
            <v>0</v>
          </cell>
          <cell r="J6505">
            <v>0</v>
          </cell>
          <cell r="K6505">
            <v>3897</v>
          </cell>
        </row>
        <row r="6506">
          <cell r="F6506">
            <v>121531</v>
          </cell>
          <cell r="G6506">
            <v>0</v>
          </cell>
          <cell r="H6506">
            <v>121531</v>
          </cell>
          <cell r="I6506">
            <v>0</v>
          </cell>
          <cell r="J6506">
            <v>121531</v>
          </cell>
          <cell r="K6506">
            <v>166867</v>
          </cell>
        </row>
        <row r="6507">
          <cell r="F6507">
            <v>2171.63</v>
          </cell>
          <cell r="G6507">
            <v>0</v>
          </cell>
          <cell r="H6507">
            <v>2171.63</v>
          </cell>
          <cell r="I6507">
            <v>0</v>
          </cell>
          <cell r="J6507">
            <v>2171.63</v>
          </cell>
          <cell r="K6507">
            <v>440</v>
          </cell>
        </row>
        <row r="6508">
          <cell r="F6508">
            <v>0</v>
          </cell>
          <cell r="G6508">
            <v>0</v>
          </cell>
          <cell r="H6508">
            <v>0</v>
          </cell>
          <cell r="I6508">
            <v>0</v>
          </cell>
          <cell r="J6508">
            <v>0</v>
          </cell>
          <cell r="K6508">
            <v>29</v>
          </cell>
        </row>
        <row r="6509">
          <cell r="F6509">
            <v>7088.52</v>
          </cell>
          <cell r="G6509">
            <v>0</v>
          </cell>
          <cell r="H6509">
            <v>7088.52</v>
          </cell>
          <cell r="I6509">
            <v>0</v>
          </cell>
          <cell r="J6509">
            <v>7088.52</v>
          </cell>
          <cell r="K6509">
            <v>210</v>
          </cell>
        </row>
        <row r="6510">
          <cell r="F6510">
            <v>0</v>
          </cell>
          <cell r="G6510">
            <v>0</v>
          </cell>
          <cell r="H6510">
            <v>0</v>
          </cell>
          <cell r="I6510">
            <v>0</v>
          </cell>
          <cell r="J6510">
            <v>0</v>
          </cell>
          <cell r="K6510">
            <v>-2</v>
          </cell>
        </row>
        <row r="6511">
          <cell r="F6511">
            <v>0</v>
          </cell>
          <cell r="G6511">
            <v>0</v>
          </cell>
          <cell r="H6511">
            <v>0</v>
          </cell>
          <cell r="I6511">
            <v>0</v>
          </cell>
          <cell r="J6511">
            <v>0</v>
          </cell>
          <cell r="K6511">
            <v>2346</v>
          </cell>
        </row>
        <row r="6512">
          <cell r="F6512">
            <v>43247.8</v>
          </cell>
          <cell r="G6512">
            <v>0</v>
          </cell>
          <cell r="H6512">
            <v>43247.8</v>
          </cell>
          <cell r="I6512">
            <v>0</v>
          </cell>
          <cell r="J6512">
            <v>43247.8</v>
          </cell>
          <cell r="K6512">
            <v>54105</v>
          </cell>
        </row>
        <row r="6513">
          <cell r="F6513">
            <v>0</v>
          </cell>
          <cell r="G6513">
            <v>0</v>
          </cell>
          <cell r="H6513">
            <v>0</v>
          </cell>
          <cell r="I6513">
            <v>0</v>
          </cell>
          <cell r="J6513">
            <v>0</v>
          </cell>
          <cell r="K6513">
            <v>3707</v>
          </cell>
        </row>
        <row r="6514">
          <cell r="F6514">
            <v>-986.1</v>
          </cell>
          <cell r="G6514">
            <v>0</v>
          </cell>
          <cell r="H6514">
            <v>-986.1</v>
          </cell>
          <cell r="I6514">
            <v>0</v>
          </cell>
          <cell r="J6514">
            <v>-986.1</v>
          </cell>
          <cell r="K6514">
            <v>3307</v>
          </cell>
        </row>
        <row r="6515">
          <cell r="F6515">
            <v>1007.55</v>
          </cell>
          <cell r="G6515">
            <v>0</v>
          </cell>
          <cell r="H6515">
            <v>1007.55</v>
          </cell>
          <cell r="I6515">
            <v>0</v>
          </cell>
          <cell r="J6515">
            <v>1007.55</v>
          </cell>
          <cell r="K6515">
            <v>9683</v>
          </cell>
        </row>
        <row r="6516">
          <cell r="F6516">
            <v>0</v>
          </cell>
          <cell r="G6516">
            <v>0</v>
          </cell>
          <cell r="H6516">
            <v>0</v>
          </cell>
          <cell r="I6516">
            <v>0</v>
          </cell>
          <cell r="J6516">
            <v>0</v>
          </cell>
          <cell r="K6516">
            <v>13980</v>
          </cell>
        </row>
        <row r="6517">
          <cell r="F6517">
            <v>0</v>
          </cell>
          <cell r="G6517">
            <v>0</v>
          </cell>
          <cell r="H6517">
            <v>0</v>
          </cell>
          <cell r="I6517">
            <v>0</v>
          </cell>
          <cell r="J6517">
            <v>0</v>
          </cell>
          <cell r="K6517">
            <v>5010</v>
          </cell>
        </row>
        <row r="6518">
          <cell r="F6518">
            <v>0</v>
          </cell>
          <cell r="G6518">
            <v>0</v>
          </cell>
          <cell r="H6518">
            <v>0</v>
          </cell>
          <cell r="I6518">
            <v>0</v>
          </cell>
          <cell r="J6518">
            <v>0</v>
          </cell>
          <cell r="K6518">
            <v>10922</v>
          </cell>
        </row>
        <row r="6519">
          <cell r="F6519">
            <v>0</v>
          </cell>
          <cell r="G6519">
            <v>0</v>
          </cell>
          <cell r="H6519">
            <v>0</v>
          </cell>
          <cell r="I6519">
            <v>0</v>
          </cell>
          <cell r="J6519">
            <v>0</v>
          </cell>
          <cell r="K6519">
            <v>285</v>
          </cell>
        </row>
        <row r="6520">
          <cell r="F6520">
            <v>0</v>
          </cell>
          <cell r="G6520">
            <v>0</v>
          </cell>
          <cell r="H6520">
            <v>0</v>
          </cell>
          <cell r="I6520">
            <v>0</v>
          </cell>
          <cell r="J6520">
            <v>0</v>
          </cell>
          <cell r="K6520">
            <v>40307</v>
          </cell>
        </row>
        <row r="6521">
          <cell r="F6521">
            <v>0</v>
          </cell>
          <cell r="G6521">
            <v>0</v>
          </cell>
          <cell r="H6521">
            <v>0</v>
          </cell>
          <cell r="I6521">
            <v>0</v>
          </cell>
          <cell r="J6521">
            <v>0</v>
          </cell>
          <cell r="K6521">
            <v>32102</v>
          </cell>
        </row>
        <row r="6522">
          <cell r="F6522">
            <v>0</v>
          </cell>
          <cell r="G6522">
            <v>0</v>
          </cell>
          <cell r="H6522">
            <v>0</v>
          </cell>
          <cell r="I6522">
            <v>0</v>
          </cell>
          <cell r="J6522">
            <v>0</v>
          </cell>
          <cell r="K6522">
            <v>7316</v>
          </cell>
        </row>
        <row r="6523">
          <cell r="F6523">
            <v>52529.4</v>
          </cell>
          <cell r="G6523">
            <v>0</v>
          </cell>
          <cell r="H6523">
            <v>52529.4</v>
          </cell>
          <cell r="I6523">
            <v>0</v>
          </cell>
          <cell r="J6523">
            <v>52529.4</v>
          </cell>
          <cell r="K6523">
            <v>183747</v>
          </cell>
        </row>
        <row r="6524">
          <cell r="F6524">
            <v>1933.87</v>
          </cell>
          <cell r="G6524">
            <v>0</v>
          </cell>
          <cell r="H6524">
            <v>1933.87</v>
          </cell>
          <cell r="I6524">
            <v>0</v>
          </cell>
          <cell r="J6524">
            <v>1933.87</v>
          </cell>
          <cell r="K6524">
            <v>11</v>
          </cell>
        </row>
        <row r="6525">
          <cell r="F6525">
            <v>2018.57</v>
          </cell>
          <cell r="G6525">
            <v>0</v>
          </cell>
          <cell r="H6525">
            <v>2018.57</v>
          </cell>
          <cell r="I6525">
            <v>0</v>
          </cell>
          <cell r="J6525">
            <v>2018.57</v>
          </cell>
          <cell r="K6525">
            <v>501</v>
          </cell>
        </row>
        <row r="6526">
          <cell r="F6526">
            <v>0</v>
          </cell>
          <cell r="G6526">
            <v>0</v>
          </cell>
          <cell r="H6526">
            <v>0</v>
          </cell>
          <cell r="I6526">
            <v>0</v>
          </cell>
          <cell r="J6526">
            <v>0</v>
          </cell>
          <cell r="K6526">
            <v>-172</v>
          </cell>
        </row>
        <row r="6527">
          <cell r="F6527">
            <v>14644.03</v>
          </cell>
          <cell r="G6527">
            <v>0</v>
          </cell>
          <cell r="H6527">
            <v>14644.03</v>
          </cell>
          <cell r="I6527">
            <v>0</v>
          </cell>
          <cell r="J6527">
            <v>14644.03</v>
          </cell>
          <cell r="K6527">
            <v>23751</v>
          </cell>
        </row>
        <row r="6528">
          <cell r="F6528">
            <v>0</v>
          </cell>
          <cell r="G6528">
            <v>0</v>
          </cell>
          <cell r="H6528">
            <v>0</v>
          </cell>
          <cell r="I6528">
            <v>0</v>
          </cell>
          <cell r="J6528">
            <v>0</v>
          </cell>
          <cell r="K6528">
            <v>1367</v>
          </cell>
        </row>
        <row r="6529">
          <cell r="F6529">
            <v>0</v>
          </cell>
          <cell r="G6529">
            <v>0</v>
          </cell>
          <cell r="H6529">
            <v>0</v>
          </cell>
          <cell r="I6529">
            <v>0</v>
          </cell>
          <cell r="J6529">
            <v>0</v>
          </cell>
          <cell r="K6529">
            <v>2829</v>
          </cell>
        </row>
        <row r="6530">
          <cell r="F6530">
            <v>623.82000000000005</v>
          </cell>
          <cell r="G6530">
            <v>0</v>
          </cell>
          <cell r="H6530">
            <v>623.82000000000005</v>
          </cell>
          <cell r="I6530">
            <v>0</v>
          </cell>
          <cell r="J6530">
            <v>623.82000000000005</v>
          </cell>
          <cell r="K6530">
            <v>2445</v>
          </cell>
        </row>
        <row r="6531">
          <cell r="F6531">
            <v>2873.34</v>
          </cell>
          <cell r="G6531">
            <v>0</v>
          </cell>
          <cell r="H6531">
            <v>2873.34</v>
          </cell>
          <cell r="I6531">
            <v>0</v>
          </cell>
          <cell r="J6531">
            <v>2873.34</v>
          </cell>
          <cell r="K6531">
            <v>11262</v>
          </cell>
        </row>
        <row r="6532">
          <cell r="F6532">
            <v>0</v>
          </cell>
          <cell r="G6532">
            <v>0</v>
          </cell>
          <cell r="H6532">
            <v>0</v>
          </cell>
          <cell r="I6532">
            <v>0</v>
          </cell>
          <cell r="J6532">
            <v>0</v>
          </cell>
          <cell r="K6532">
            <v>13580</v>
          </cell>
        </row>
        <row r="6533">
          <cell r="F6533">
            <v>0</v>
          </cell>
          <cell r="G6533">
            <v>0</v>
          </cell>
          <cell r="H6533">
            <v>0</v>
          </cell>
          <cell r="I6533">
            <v>0</v>
          </cell>
          <cell r="J6533">
            <v>0</v>
          </cell>
          <cell r="K6533">
            <v>1963</v>
          </cell>
        </row>
        <row r="6534">
          <cell r="F6534">
            <v>0</v>
          </cell>
          <cell r="G6534">
            <v>0</v>
          </cell>
          <cell r="H6534">
            <v>0</v>
          </cell>
          <cell r="I6534">
            <v>0</v>
          </cell>
          <cell r="J6534">
            <v>0</v>
          </cell>
          <cell r="K6534">
            <v>5752</v>
          </cell>
        </row>
        <row r="6535">
          <cell r="F6535">
            <v>0</v>
          </cell>
          <cell r="G6535">
            <v>0</v>
          </cell>
          <cell r="H6535">
            <v>0</v>
          </cell>
          <cell r="I6535">
            <v>0</v>
          </cell>
          <cell r="J6535">
            <v>0</v>
          </cell>
          <cell r="K6535">
            <v>27806</v>
          </cell>
        </row>
        <row r="6536">
          <cell r="F6536">
            <v>0</v>
          </cell>
          <cell r="G6536">
            <v>0</v>
          </cell>
          <cell r="H6536">
            <v>0</v>
          </cell>
          <cell r="I6536">
            <v>0</v>
          </cell>
          <cell r="J6536">
            <v>0</v>
          </cell>
          <cell r="K6536">
            <v>22352</v>
          </cell>
        </row>
        <row r="6537">
          <cell r="F6537">
            <v>0</v>
          </cell>
          <cell r="G6537">
            <v>0</v>
          </cell>
          <cell r="H6537">
            <v>0</v>
          </cell>
          <cell r="I6537">
            <v>0</v>
          </cell>
          <cell r="J6537">
            <v>0</v>
          </cell>
          <cell r="K6537">
            <v>5176</v>
          </cell>
        </row>
        <row r="6538">
          <cell r="F6538">
            <v>22093.63</v>
          </cell>
          <cell r="G6538">
            <v>0</v>
          </cell>
          <cell r="H6538">
            <v>22093.63</v>
          </cell>
          <cell r="I6538">
            <v>0</v>
          </cell>
          <cell r="J6538">
            <v>22093.63</v>
          </cell>
          <cell r="K6538">
            <v>118623</v>
          </cell>
        </row>
        <row r="6539">
          <cell r="F6539">
            <v>514164.89</v>
          </cell>
          <cell r="G6539">
            <v>0</v>
          </cell>
          <cell r="H6539">
            <v>514164.89</v>
          </cell>
          <cell r="I6539">
            <v>0</v>
          </cell>
          <cell r="J6539">
            <v>514164.89</v>
          </cell>
          <cell r="K6539">
            <v>81123</v>
          </cell>
        </row>
        <row r="6540">
          <cell r="F6540">
            <v>4079.05</v>
          </cell>
          <cell r="G6540">
            <v>0</v>
          </cell>
          <cell r="H6540">
            <v>4079.05</v>
          </cell>
          <cell r="I6540">
            <v>0</v>
          </cell>
          <cell r="J6540">
            <v>4079.05</v>
          </cell>
          <cell r="K6540">
            <v>9995</v>
          </cell>
        </row>
        <row r="6541">
          <cell r="F6541">
            <v>2586210.6800000002</v>
          </cell>
          <cell r="G6541">
            <v>0</v>
          </cell>
          <cell r="H6541">
            <v>2586210.6800000002</v>
          </cell>
          <cell r="I6541">
            <v>0</v>
          </cell>
          <cell r="J6541">
            <v>2586210.6800000002</v>
          </cell>
          <cell r="K6541">
            <v>550633</v>
          </cell>
        </row>
        <row r="6542">
          <cell r="F6542">
            <v>4322189.8899999997</v>
          </cell>
          <cell r="G6542">
            <v>0</v>
          </cell>
          <cell r="H6542">
            <v>4322189.8899999997</v>
          </cell>
          <cell r="I6542">
            <v>0</v>
          </cell>
          <cell r="J6542">
            <v>4322189.8899999997</v>
          </cell>
          <cell r="K6542">
            <v>1536385</v>
          </cell>
        </row>
        <row r="6543">
          <cell r="F6543">
            <v>3167999.34</v>
          </cell>
          <cell r="G6543">
            <v>0</v>
          </cell>
          <cell r="H6543">
            <v>3167999.34</v>
          </cell>
          <cell r="I6543">
            <v>0</v>
          </cell>
          <cell r="J6543">
            <v>3167999.34</v>
          </cell>
          <cell r="K6543">
            <v>1194522</v>
          </cell>
        </row>
        <row r="6544">
          <cell r="F6544">
            <v>261113.52</v>
          </cell>
          <cell r="G6544">
            <v>0</v>
          </cell>
          <cell r="H6544">
            <v>261113.52</v>
          </cell>
          <cell r="I6544">
            <v>0</v>
          </cell>
          <cell r="J6544">
            <v>261113.52</v>
          </cell>
          <cell r="K6544">
            <v>67987</v>
          </cell>
        </row>
        <row r="6545">
          <cell r="F6545">
            <v>117111.46</v>
          </cell>
          <cell r="G6545">
            <v>0</v>
          </cell>
          <cell r="H6545">
            <v>117111.46</v>
          </cell>
          <cell r="I6545">
            <v>0</v>
          </cell>
          <cell r="J6545">
            <v>117111.46</v>
          </cell>
          <cell r="K6545">
            <v>908538</v>
          </cell>
        </row>
        <row r="6546">
          <cell r="F6546">
            <v>146409.44</v>
          </cell>
          <cell r="G6546">
            <v>0</v>
          </cell>
          <cell r="H6546">
            <v>146409.44</v>
          </cell>
          <cell r="I6546">
            <v>0</v>
          </cell>
          <cell r="J6546">
            <v>146409.44</v>
          </cell>
          <cell r="K6546">
            <v>41097</v>
          </cell>
        </row>
        <row r="6547">
          <cell r="F6547">
            <v>-0.03</v>
          </cell>
          <cell r="G6547">
            <v>0</v>
          </cell>
          <cell r="H6547">
            <v>-0.03</v>
          </cell>
          <cell r="I6547">
            <v>0</v>
          </cell>
          <cell r="J6547">
            <v>-0.03</v>
          </cell>
          <cell r="K6547">
            <v>0</v>
          </cell>
        </row>
        <row r="6548">
          <cell r="F6548">
            <v>164959.19</v>
          </cell>
          <cell r="G6548">
            <v>0</v>
          </cell>
          <cell r="H6548">
            <v>164959.19</v>
          </cell>
          <cell r="I6548">
            <v>0</v>
          </cell>
          <cell r="J6548">
            <v>164959.19</v>
          </cell>
          <cell r="K6548">
            <v>0</v>
          </cell>
        </row>
        <row r="6549">
          <cell r="F6549">
            <v>737500</v>
          </cell>
          <cell r="G6549">
            <v>0</v>
          </cell>
          <cell r="H6549">
            <v>737500</v>
          </cell>
          <cell r="I6549">
            <v>0</v>
          </cell>
          <cell r="J6549">
            <v>737500</v>
          </cell>
          <cell r="K6549">
            <v>348465</v>
          </cell>
        </row>
        <row r="6550">
          <cell r="F6550">
            <v>707614.8</v>
          </cell>
          <cell r="G6550">
            <v>0</v>
          </cell>
          <cell r="H6550">
            <v>707614.8</v>
          </cell>
          <cell r="I6550">
            <v>0</v>
          </cell>
          <cell r="J6550">
            <v>707614.8</v>
          </cell>
          <cell r="K6550">
            <v>183408</v>
          </cell>
        </row>
        <row r="6551">
          <cell r="F6551">
            <v>502862.22</v>
          </cell>
          <cell r="G6551">
            <v>0</v>
          </cell>
          <cell r="H6551">
            <v>502862.22</v>
          </cell>
          <cell r="I6551">
            <v>0</v>
          </cell>
          <cell r="J6551">
            <v>502862.22</v>
          </cell>
          <cell r="K6551">
            <v>252009</v>
          </cell>
        </row>
        <row r="6552">
          <cell r="F6552">
            <v>-12036.71</v>
          </cell>
          <cell r="G6552">
            <v>0</v>
          </cell>
          <cell r="H6552">
            <v>-12036.71</v>
          </cell>
          <cell r="I6552">
            <v>0</v>
          </cell>
          <cell r="J6552">
            <v>-12036.71</v>
          </cell>
          <cell r="K6552">
            <v>7743</v>
          </cell>
        </row>
        <row r="6553">
          <cell r="F6553">
            <v>69495</v>
          </cell>
          <cell r="G6553">
            <v>0</v>
          </cell>
          <cell r="H6553">
            <v>69495</v>
          </cell>
          <cell r="I6553">
            <v>0</v>
          </cell>
          <cell r="J6553">
            <v>69495</v>
          </cell>
          <cell r="K6553">
            <v>0</v>
          </cell>
        </row>
        <row r="6554">
          <cell r="F6554">
            <v>0</v>
          </cell>
          <cell r="G6554">
            <v>0</v>
          </cell>
          <cell r="H6554">
            <v>0</v>
          </cell>
          <cell r="I6554">
            <v>0</v>
          </cell>
          <cell r="J6554">
            <v>0</v>
          </cell>
          <cell r="K6554">
            <v>25395</v>
          </cell>
        </row>
        <row r="6555">
          <cell r="F6555">
            <v>0</v>
          </cell>
          <cell r="G6555">
            <v>0</v>
          </cell>
          <cell r="H6555">
            <v>0</v>
          </cell>
          <cell r="I6555">
            <v>0</v>
          </cell>
          <cell r="J6555">
            <v>0</v>
          </cell>
          <cell r="K6555">
            <v>508407</v>
          </cell>
        </row>
        <row r="6556">
          <cell r="F6556">
            <v>0</v>
          </cell>
          <cell r="G6556">
            <v>0</v>
          </cell>
          <cell r="H6556">
            <v>0</v>
          </cell>
          <cell r="I6556">
            <v>0</v>
          </cell>
          <cell r="J6556">
            <v>0</v>
          </cell>
          <cell r="K6556">
            <v>418238</v>
          </cell>
        </row>
        <row r="6557">
          <cell r="F6557">
            <v>0</v>
          </cell>
          <cell r="G6557">
            <v>0</v>
          </cell>
          <cell r="H6557">
            <v>0</v>
          </cell>
          <cell r="I6557">
            <v>0</v>
          </cell>
          <cell r="J6557">
            <v>0</v>
          </cell>
          <cell r="K6557">
            <v>460618</v>
          </cell>
        </row>
        <row r="6558">
          <cell r="F6558">
            <v>0</v>
          </cell>
          <cell r="G6558">
            <v>0</v>
          </cell>
          <cell r="H6558">
            <v>0</v>
          </cell>
          <cell r="I6558">
            <v>0</v>
          </cell>
          <cell r="J6558">
            <v>0</v>
          </cell>
          <cell r="K6558">
            <v>1920161</v>
          </cell>
        </row>
        <row r="6559">
          <cell r="F6559">
            <v>0</v>
          </cell>
          <cell r="G6559">
            <v>0</v>
          </cell>
          <cell r="H6559">
            <v>0</v>
          </cell>
          <cell r="I6559">
            <v>0</v>
          </cell>
          <cell r="J6559">
            <v>0</v>
          </cell>
          <cell r="K6559">
            <v>102965</v>
          </cell>
        </row>
        <row r="6560">
          <cell r="F6560">
            <v>0</v>
          </cell>
          <cell r="G6560">
            <v>0</v>
          </cell>
          <cell r="H6560">
            <v>0</v>
          </cell>
          <cell r="I6560">
            <v>0</v>
          </cell>
          <cell r="J6560">
            <v>0</v>
          </cell>
          <cell r="K6560">
            <v>745538</v>
          </cell>
        </row>
        <row r="6561">
          <cell r="F6561">
            <v>0</v>
          </cell>
          <cell r="G6561">
            <v>0</v>
          </cell>
          <cell r="H6561">
            <v>0</v>
          </cell>
          <cell r="I6561">
            <v>0</v>
          </cell>
          <cell r="J6561">
            <v>0</v>
          </cell>
          <cell r="K6561">
            <v>4159514</v>
          </cell>
        </row>
        <row r="6562">
          <cell r="F6562">
            <v>0</v>
          </cell>
          <cell r="G6562">
            <v>0</v>
          </cell>
          <cell r="H6562">
            <v>0</v>
          </cell>
          <cell r="I6562">
            <v>0</v>
          </cell>
          <cell r="J6562">
            <v>0</v>
          </cell>
          <cell r="K6562">
            <v>3755923</v>
          </cell>
        </row>
        <row r="6563">
          <cell r="F6563">
            <v>0</v>
          </cell>
          <cell r="G6563">
            <v>0</v>
          </cell>
          <cell r="H6563">
            <v>0</v>
          </cell>
          <cell r="I6563">
            <v>0</v>
          </cell>
          <cell r="J6563">
            <v>0</v>
          </cell>
          <cell r="K6563">
            <v>1045285</v>
          </cell>
        </row>
        <row r="6564">
          <cell r="F6564">
            <v>13289672.74</v>
          </cell>
          <cell r="G6564">
            <v>0</v>
          </cell>
          <cell r="H6564">
            <v>13289672.74</v>
          </cell>
          <cell r="I6564">
            <v>0</v>
          </cell>
          <cell r="J6564">
            <v>13289672.74</v>
          </cell>
          <cell r="K6564">
            <v>18323949</v>
          </cell>
        </row>
        <row r="6565">
          <cell r="F6565">
            <v>0</v>
          </cell>
          <cell r="G6565">
            <v>0</v>
          </cell>
          <cell r="H6565">
            <v>0</v>
          </cell>
          <cell r="I6565">
            <v>0</v>
          </cell>
          <cell r="J6565">
            <v>0</v>
          </cell>
          <cell r="K6565">
            <v>81</v>
          </cell>
        </row>
        <row r="6566">
          <cell r="F6566">
            <v>0</v>
          </cell>
          <cell r="G6566">
            <v>0</v>
          </cell>
          <cell r="H6566">
            <v>0</v>
          </cell>
          <cell r="I6566">
            <v>0</v>
          </cell>
          <cell r="J6566">
            <v>0</v>
          </cell>
          <cell r="K6566">
            <v>6</v>
          </cell>
        </row>
        <row r="6567">
          <cell r="F6567">
            <v>0</v>
          </cell>
          <cell r="G6567">
            <v>0</v>
          </cell>
          <cell r="H6567">
            <v>0</v>
          </cell>
          <cell r="I6567">
            <v>0</v>
          </cell>
          <cell r="J6567">
            <v>0</v>
          </cell>
          <cell r="K6567">
            <v>45</v>
          </cell>
        </row>
        <row r="6568">
          <cell r="F6568">
            <v>0</v>
          </cell>
          <cell r="G6568">
            <v>0</v>
          </cell>
          <cell r="H6568">
            <v>0</v>
          </cell>
          <cell r="I6568">
            <v>0</v>
          </cell>
          <cell r="J6568">
            <v>0</v>
          </cell>
          <cell r="K6568">
            <v>12924</v>
          </cell>
        </row>
        <row r="6569">
          <cell r="F6569">
            <v>0</v>
          </cell>
          <cell r="G6569">
            <v>0</v>
          </cell>
          <cell r="H6569">
            <v>0</v>
          </cell>
          <cell r="I6569">
            <v>0</v>
          </cell>
          <cell r="J6569">
            <v>0</v>
          </cell>
          <cell r="K6569">
            <v>1100</v>
          </cell>
        </row>
        <row r="6570">
          <cell r="F6570">
            <v>0</v>
          </cell>
          <cell r="G6570">
            <v>0</v>
          </cell>
          <cell r="H6570">
            <v>0</v>
          </cell>
          <cell r="I6570">
            <v>0</v>
          </cell>
          <cell r="J6570">
            <v>0</v>
          </cell>
          <cell r="K6570">
            <v>339</v>
          </cell>
        </row>
        <row r="6571">
          <cell r="F6571">
            <v>0</v>
          </cell>
          <cell r="G6571">
            <v>0</v>
          </cell>
          <cell r="H6571">
            <v>0</v>
          </cell>
          <cell r="I6571">
            <v>0</v>
          </cell>
          <cell r="J6571">
            <v>0</v>
          </cell>
          <cell r="K6571">
            <v>14495</v>
          </cell>
        </row>
        <row r="6572">
          <cell r="F6572">
            <v>18382247.309999999</v>
          </cell>
          <cell r="G6572">
            <v>0</v>
          </cell>
          <cell r="H6572">
            <v>18382247.309999999</v>
          </cell>
          <cell r="I6572">
            <v>0</v>
          </cell>
          <cell r="J6572">
            <v>18382247.309999999</v>
          </cell>
          <cell r="K6572">
            <v>29846068</v>
          </cell>
        </row>
        <row r="6574">
          <cell r="F6574">
            <v>0</v>
          </cell>
          <cell r="G6574">
            <v>0</v>
          </cell>
          <cell r="H6574">
            <v>0</v>
          </cell>
          <cell r="I6574">
            <v>0</v>
          </cell>
          <cell r="J6574">
            <v>0</v>
          </cell>
          <cell r="K6574">
            <v>-5</v>
          </cell>
        </row>
        <row r="6575">
          <cell r="F6575">
            <v>-82801.47</v>
          </cell>
          <cell r="G6575">
            <v>0</v>
          </cell>
          <cell r="H6575">
            <v>-82801.47</v>
          </cell>
          <cell r="I6575">
            <v>0</v>
          </cell>
          <cell r="J6575">
            <v>-82801.47</v>
          </cell>
          <cell r="K6575">
            <v>-96720</v>
          </cell>
        </row>
        <row r="6576">
          <cell r="F6576">
            <v>0</v>
          </cell>
          <cell r="G6576">
            <v>0</v>
          </cell>
          <cell r="H6576">
            <v>0</v>
          </cell>
          <cell r="I6576">
            <v>0</v>
          </cell>
          <cell r="J6576">
            <v>0</v>
          </cell>
          <cell r="K6576">
            <v>-1</v>
          </cell>
        </row>
        <row r="6577">
          <cell r="F6577">
            <v>0</v>
          </cell>
          <cell r="G6577">
            <v>0</v>
          </cell>
          <cell r="H6577">
            <v>0</v>
          </cell>
          <cell r="I6577">
            <v>0</v>
          </cell>
          <cell r="J6577">
            <v>0</v>
          </cell>
          <cell r="K6577">
            <v>-21563</v>
          </cell>
        </row>
        <row r="6578">
          <cell r="F6578">
            <v>0</v>
          </cell>
          <cell r="G6578">
            <v>0</v>
          </cell>
          <cell r="H6578">
            <v>0</v>
          </cell>
          <cell r="I6578">
            <v>0</v>
          </cell>
          <cell r="J6578">
            <v>0</v>
          </cell>
          <cell r="K6578">
            <v>-186</v>
          </cell>
        </row>
        <row r="6579">
          <cell r="F6579">
            <v>0</v>
          </cell>
          <cell r="G6579">
            <v>0</v>
          </cell>
          <cell r="H6579">
            <v>0</v>
          </cell>
          <cell r="I6579">
            <v>0</v>
          </cell>
          <cell r="J6579">
            <v>0</v>
          </cell>
          <cell r="K6579">
            <v>-171106</v>
          </cell>
        </row>
        <row r="6580">
          <cell r="F6580">
            <v>-82801.47</v>
          </cell>
          <cell r="G6580">
            <v>0</v>
          </cell>
          <cell r="H6580">
            <v>-82801.47</v>
          </cell>
          <cell r="I6580">
            <v>0</v>
          </cell>
          <cell r="J6580">
            <v>-82801.47</v>
          </cell>
          <cell r="K6580">
            <v>-289581</v>
          </cell>
        </row>
        <row r="6581">
          <cell r="F6581">
            <v>-1928480.78</v>
          </cell>
          <cell r="G6581">
            <v>0</v>
          </cell>
          <cell r="H6581">
            <v>-1928480.78</v>
          </cell>
          <cell r="I6581">
            <v>0</v>
          </cell>
          <cell r="J6581">
            <v>-1928480.78</v>
          </cell>
          <cell r="K6581">
            <v>-1336079</v>
          </cell>
        </row>
        <row r="6582">
          <cell r="F6582">
            <v>-110960.07</v>
          </cell>
          <cell r="G6582">
            <v>0</v>
          </cell>
          <cell r="H6582">
            <v>-110960.07</v>
          </cell>
          <cell r="I6582">
            <v>0</v>
          </cell>
          <cell r="J6582">
            <v>-110960.07</v>
          </cell>
          <cell r="K6582">
            <v>-7460</v>
          </cell>
        </row>
        <row r="6583">
          <cell r="F6583">
            <v>0</v>
          </cell>
          <cell r="G6583">
            <v>0</v>
          </cell>
          <cell r="H6583">
            <v>0</v>
          </cell>
          <cell r="I6583">
            <v>0</v>
          </cell>
          <cell r="J6583">
            <v>0</v>
          </cell>
          <cell r="K6583">
            <v>-886878</v>
          </cell>
        </row>
        <row r="6584">
          <cell r="F6584">
            <v>0</v>
          </cell>
          <cell r="G6584">
            <v>0</v>
          </cell>
          <cell r="H6584">
            <v>0</v>
          </cell>
          <cell r="I6584">
            <v>0</v>
          </cell>
          <cell r="J6584">
            <v>0</v>
          </cell>
          <cell r="K6584">
            <v>-1717789</v>
          </cell>
        </row>
        <row r="6585">
          <cell r="F6585">
            <v>0</v>
          </cell>
          <cell r="G6585">
            <v>0</v>
          </cell>
          <cell r="H6585">
            <v>0</v>
          </cell>
          <cell r="I6585">
            <v>0</v>
          </cell>
          <cell r="J6585">
            <v>0</v>
          </cell>
          <cell r="K6585">
            <v>-157372</v>
          </cell>
        </row>
        <row r="6586">
          <cell r="F6586">
            <v>0</v>
          </cell>
          <cell r="G6586">
            <v>0</v>
          </cell>
          <cell r="H6586">
            <v>0</v>
          </cell>
          <cell r="I6586">
            <v>0</v>
          </cell>
          <cell r="J6586">
            <v>0</v>
          </cell>
          <cell r="K6586">
            <v>-14538</v>
          </cell>
        </row>
        <row r="6587">
          <cell r="F6587">
            <v>0</v>
          </cell>
          <cell r="G6587">
            <v>0</v>
          </cell>
          <cell r="H6587">
            <v>0</v>
          </cell>
          <cell r="I6587">
            <v>0</v>
          </cell>
          <cell r="J6587">
            <v>0</v>
          </cell>
          <cell r="K6587">
            <v>-8635</v>
          </cell>
        </row>
        <row r="6588">
          <cell r="F6588">
            <v>0</v>
          </cell>
          <cell r="G6588">
            <v>0</v>
          </cell>
          <cell r="H6588">
            <v>0</v>
          </cell>
          <cell r="I6588">
            <v>0</v>
          </cell>
          <cell r="J6588">
            <v>0</v>
          </cell>
          <cell r="K6588">
            <v>-46443</v>
          </cell>
        </row>
        <row r="6589">
          <cell r="F6589">
            <v>-2039440.85</v>
          </cell>
          <cell r="G6589">
            <v>0</v>
          </cell>
          <cell r="H6589">
            <v>-2039440.85</v>
          </cell>
          <cell r="I6589">
            <v>0</v>
          </cell>
          <cell r="J6589">
            <v>-2039440.85</v>
          </cell>
          <cell r="K6589">
            <v>-4175194</v>
          </cell>
        </row>
        <row r="6590">
          <cell r="F6590">
            <v>-820.91</v>
          </cell>
          <cell r="G6590">
            <v>0</v>
          </cell>
          <cell r="H6590">
            <v>-820.91</v>
          </cell>
          <cell r="I6590">
            <v>0</v>
          </cell>
          <cell r="J6590">
            <v>-820.91</v>
          </cell>
          <cell r="K6590">
            <v>-49235</v>
          </cell>
        </row>
        <row r="6591">
          <cell r="F6591">
            <v>31.49</v>
          </cell>
          <cell r="G6591">
            <v>0</v>
          </cell>
          <cell r="H6591">
            <v>31.49</v>
          </cell>
          <cell r="I6591">
            <v>0</v>
          </cell>
          <cell r="J6591">
            <v>31.49</v>
          </cell>
          <cell r="K6591">
            <v>0</v>
          </cell>
        </row>
        <row r="6592">
          <cell r="F6592">
            <v>0</v>
          </cell>
          <cell r="G6592">
            <v>0</v>
          </cell>
          <cell r="H6592">
            <v>0</v>
          </cell>
          <cell r="I6592">
            <v>0</v>
          </cell>
          <cell r="J6592">
            <v>0</v>
          </cell>
          <cell r="K6592">
            <v>-95594</v>
          </cell>
        </row>
        <row r="6593">
          <cell r="F6593">
            <v>0</v>
          </cell>
          <cell r="G6593">
            <v>0</v>
          </cell>
          <cell r="H6593">
            <v>0</v>
          </cell>
          <cell r="I6593">
            <v>0</v>
          </cell>
          <cell r="J6593">
            <v>0</v>
          </cell>
          <cell r="K6593">
            <v>-90202</v>
          </cell>
        </row>
        <row r="6594">
          <cell r="F6594">
            <v>0</v>
          </cell>
          <cell r="G6594">
            <v>0</v>
          </cell>
          <cell r="H6594">
            <v>0</v>
          </cell>
          <cell r="I6594">
            <v>0</v>
          </cell>
          <cell r="J6594">
            <v>0</v>
          </cell>
          <cell r="K6594">
            <v>-3653</v>
          </cell>
        </row>
        <row r="6595">
          <cell r="F6595">
            <v>0</v>
          </cell>
          <cell r="G6595">
            <v>0</v>
          </cell>
          <cell r="H6595">
            <v>0</v>
          </cell>
          <cell r="I6595">
            <v>0</v>
          </cell>
          <cell r="J6595">
            <v>0</v>
          </cell>
          <cell r="K6595">
            <v>-21</v>
          </cell>
        </row>
        <row r="6596">
          <cell r="F6596">
            <v>0</v>
          </cell>
          <cell r="G6596">
            <v>0</v>
          </cell>
          <cell r="H6596">
            <v>0</v>
          </cell>
          <cell r="I6596">
            <v>0</v>
          </cell>
          <cell r="J6596">
            <v>0</v>
          </cell>
          <cell r="K6596">
            <v>-1</v>
          </cell>
        </row>
        <row r="6597">
          <cell r="F6597">
            <v>-789.42</v>
          </cell>
          <cell r="G6597">
            <v>0</v>
          </cell>
          <cell r="H6597">
            <v>-789.42</v>
          </cell>
          <cell r="I6597">
            <v>0</v>
          </cell>
          <cell r="J6597">
            <v>-789.42</v>
          </cell>
          <cell r="K6597">
            <v>-238706</v>
          </cell>
        </row>
        <row r="6598">
          <cell r="F6598">
            <v>0</v>
          </cell>
          <cell r="G6598">
            <v>0</v>
          </cell>
          <cell r="H6598">
            <v>0</v>
          </cell>
          <cell r="I6598">
            <v>0</v>
          </cell>
          <cell r="J6598">
            <v>0</v>
          </cell>
          <cell r="K6598">
            <v>-162931</v>
          </cell>
        </row>
        <row r="6599">
          <cell r="F6599">
            <v>0</v>
          </cell>
          <cell r="G6599">
            <v>0</v>
          </cell>
          <cell r="H6599">
            <v>0</v>
          </cell>
          <cell r="I6599">
            <v>0</v>
          </cell>
          <cell r="J6599">
            <v>0</v>
          </cell>
          <cell r="K6599">
            <v>-291465</v>
          </cell>
        </row>
        <row r="6600">
          <cell r="F6600">
            <v>0</v>
          </cell>
          <cell r="G6600">
            <v>0</v>
          </cell>
          <cell r="H6600">
            <v>0</v>
          </cell>
          <cell r="I6600">
            <v>0</v>
          </cell>
          <cell r="J6600">
            <v>0</v>
          </cell>
          <cell r="K6600">
            <v>-4820</v>
          </cell>
        </row>
        <row r="6601">
          <cell r="F6601">
            <v>0</v>
          </cell>
          <cell r="G6601">
            <v>0</v>
          </cell>
          <cell r="H6601">
            <v>0</v>
          </cell>
          <cell r="I6601">
            <v>0</v>
          </cell>
          <cell r="J6601">
            <v>0</v>
          </cell>
          <cell r="K6601">
            <v>-14</v>
          </cell>
        </row>
        <row r="6602">
          <cell r="F6602">
            <v>0</v>
          </cell>
          <cell r="G6602">
            <v>0</v>
          </cell>
          <cell r="H6602">
            <v>0</v>
          </cell>
          <cell r="I6602">
            <v>0</v>
          </cell>
          <cell r="J6602">
            <v>0</v>
          </cell>
          <cell r="K6602">
            <v>-6</v>
          </cell>
        </row>
        <row r="6603">
          <cell r="F6603">
            <v>0</v>
          </cell>
          <cell r="G6603">
            <v>0</v>
          </cell>
          <cell r="H6603">
            <v>0</v>
          </cell>
          <cell r="I6603">
            <v>0</v>
          </cell>
          <cell r="J6603">
            <v>0</v>
          </cell>
          <cell r="K6603">
            <v>-459236</v>
          </cell>
        </row>
        <row r="6604">
          <cell r="F6604">
            <v>-909.4</v>
          </cell>
          <cell r="G6604">
            <v>0</v>
          </cell>
          <cell r="H6604">
            <v>-909.4</v>
          </cell>
          <cell r="I6604">
            <v>0</v>
          </cell>
          <cell r="J6604">
            <v>-909.4</v>
          </cell>
          <cell r="K6604">
            <v>-83752</v>
          </cell>
        </row>
        <row r="6605">
          <cell r="F6605">
            <v>0</v>
          </cell>
          <cell r="G6605">
            <v>0</v>
          </cell>
          <cell r="H6605">
            <v>0</v>
          </cell>
          <cell r="I6605">
            <v>0</v>
          </cell>
          <cell r="J6605">
            <v>0</v>
          </cell>
          <cell r="K6605">
            <v>-42987</v>
          </cell>
        </row>
        <row r="6606">
          <cell r="F6606">
            <v>0</v>
          </cell>
          <cell r="G6606">
            <v>0</v>
          </cell>
          <cell r="H6606">
            <v>0</v>
          </cell>
          <cell r="I6606">
            <v>0</v>
          </cell>
          <cell r="J6606">
            <v>0</v>
          </cell>
          <cell r="K6606">
            <v>-210060</v>
          </cell>
        </row>
        <row r="6607">
          <cell r="F6607">
            <v>0</v>
          </cell>
          <cell r="G6607">
            <v>0</v>
          </cell>
          <cell r="H6607">
            <v>0</v>
          </cell>
          <cell r="I6607">
            <v>0</v>
          </cell>
          <cell r="J6607">
            <v>0</v>
          </cell>
          <cell r="K6607">
            <v>-3567</v>
          </cell>
        </row>
        <row r="6608">
          <cell r="F6608">
            <v>0</v>
          </cell>
          <cell r="G6608">
            <v>0</v>
          </cell>
          <cell r="H6608">
            <v>0</v>
          </cell>
          <cell r="I6608">
            <v>0</v>
          </cell>
          <cell r="J6608">
            <v>0</v>
          </cell>
          <cell r="K6608">
            <v>0</v>
          </cell>
        </row>
        <row r="6609">
          <cell r="F6609">
            <v>-909.4</v>
          </cell>
          <cell r="G6609">
            <v>0</v>
          </cell>
          <cell r="H6609">
            <v>-909.4</v>
          </cell>
          <cell r="I6609">
            <v>0</v>
          </cell>
          <cell r="J6609">
            <v>-909.4</v>
          </cell>
          <cell r="K6609">
            <v>-340366</v>
          </cell>
        </row>
        <row r="6610">
          <cell r="F6610">
            <v>-585618.26</v>
          </cell>
          <cell r="G6610">
            <v>0</v>
          </cell>
          <cell r="H6610">
            <v>-585618.26</v>
          </cell>
          <cell r="I6610">
            <v>0</v>
          </cell>
          <cell r="J6610">
            <v>-585618.26</v>
          </cell>
          <cell r="K6610">
            <v>-430851</v>
          </cell>
        </row>
        <row r="6611">
          <cell r="F6611">
            <v>-4000</v>
          </cell>
          <cell r="G6611">
            <v>0</v>
          </cell>
          <cell r="H6611">
            <v>-4000</v>
          </cell>
          <cell r="I6611">
            <v>0</v>
          </cell>
          <cell r="J6611">
            <v>-4000</v>
          </cell>
          <cell r="K6611">
            <v>0</v>
          </cell>
        </row>
        <row r="6612">
          <cell r="F6612">
            <v>-21564.61</v>
          </cell>
          <cell r="G6612">
            <v>0</v>
          </cell>
          <cell r="H6612">
            <v>-21564.61</v>
          </cell>
          <cell r="I6612">
            <v>0</v>
          </cell>
          <cell r="J6612">
            <v>-21564.61</v>
          </cell>
          <cell r="K6612">
            <v>0</v>
          </cell>
        </row>
        <row r="6613">
          <cell r="F6613">
            <v>-672930.12</v>
          </cell>
          <cell r="G6613">
            <v>0</v>
          </cell>
          <cell r="H6613">
            <v>-672930.12</v>
          </cell>
          <cell r="I6613">
            <v>0</v>
          </cell>
          <cell r="J6613">
            <v>-672930.12</v>
          </cell>
          <cell r="K6613">
            <v>-218719</v>
          </cell>
        </row>
        <row r="6614">
          <cell r="F6614">
            <v>5262.82</v>
          </cell>
          <cell r="G6614">
            <v>0</v>
          </cell>
          <cell r="H6614">
            <v>5262.82</v>
          </cell>
          <cell r="I6614">
            <v>0</v>
          </cell>
          <cell r="J6614">
            <v>5262.82</v>
          </cell>
          <cell r="K6614">
            <v>5638</v>
          </cell>
        </row>
        <row r="6615">
          <cell r="F6615">
            <v>16643.72</v>
          </cell>
          <cell r="G6615">
            <v>0</v>
          </cell>
          <cell r="H6615">
            <v>16643.72</v>
          </cell>
          <cell r="I6615">
            <v>0</v>
          </cell>
          <cell r="J6615">
            <v>16643.72</v>
          </cell>
          <cell r="K6615">
            <v>25968</v>
          </cell>
        </row>
        <row r="6616">
          <cell r="F6616">
            <v>0</v>
          </cell>
          <cell r="G6616">
            <v>0</v>
          </cell>
          <cell r="H6616">
            <v>0</v>
          </cell>
          <cell r="I6616">
            <v>0</v>
          </cell>
          <cell r="J6616">
            <v>0</v>
          </cell>
          <cell r="K6616">
            <v>-28607</v>
          </cell>
        </row>
        <row r="6617">
          <cell r="F6617">
            <v>0</v>
          </cell>
          <cell r="G6617">
            <v>0</v>
          </cell>
          <cell r="H6617">
            <v>0</v>
          </cell>
          <cell r="I6617">
            <v>0</v>
          </cell>
          <cell r="J6617">
            <v>0</v>
          </cell>
          <cell r="K6617">
            <v>-2842297</v>
          </cell>
        </row>
        <row r="6618">
          <cell r="F6618">
            <v>0</v>
          </cell>
          <cell r="G6618">
            <v>0</v>
          </cell>
          <cell r="H6618">
            <v>0</v>
          </cell>
          <cell r="I6618">
            <v>0</v>
          </cell>
          <cell r="J6618">
            <v>0</v>
          </cell>
          <cell r="K6618">
            <v>-651403</v>
          </cell>
        </row>
        <row r="6619">
          <cell r="F6619">
            <v>0</v>
          </cell>
          <cell r="G6619">
            <v>0</v>
          </cell>
          <cell r="H6619">
            <v>0</v>
          </cell>
          <cell r="I6619">
            <v>0</v>
          </cell>
          <cell r="J6619">
            <v>0</v>
          </cell>
          <cell r="K6619">
            <v>-35031</v>
          </cell>
        </row>
        <row r="6620">
          <cell r="F6620">
            <v>-1262206.45</v>
          </cell>
          <cell r="G6620">
            <v>0</v>
          </cell>
          <cell r="H6620">
            <v>-1262206.45</v>
          </cell>
          <cell r="I6620">
            <v>0</v>
          </cell>
          <cell r="J6620">
            <v>-1262206.45</v>
          </cell>
          <cell r="K6620">
            <v>-4175302</v>
          </cell>
        </row>
        <row r="6621">
          <cell r="F6621">
            <v>0</v>
          </cell>
          <cell r="G6621">
            <v>0</v>
          </cell>
          <cell r="H6621">
            <v>0</v>
          </cell>
          <cell r="I6621">
            <v>0</v>
          </cell>
          <cell r="J6621">
            <v>0</v>
          </cell>
          <cell r="K6621">
            <v>-16299</v>
          </cell>
        </row>
        <row r="6622">
          <cell r="F6622">
            <v>0</v>
          </cell>
          <cell r="G6622">
            <v>0</v>
          </cell>
          <cell r="H6622">
            <v>0</v>
          </cell>
          <cell r="I6622">
            <v>0</v>
          </cell>
          <cell r="J6622">
            <v>0</v>
          </cell>
          <cell r="K6622">
            <v>-4471</v>
          </cell>
        </row>
        <row r="6623">
          <cell r="F6623">
            <v>0</v>
          </cell>
          <cell r="G6623">
            <v>0</v>
          </cell>
          <cell r="H6623">
            <v>0</v>
          </cell>
          <cell r="I6623">
            <v>0</v>
          </cell>
          <cell r="J6623">
            <v>0</v>
          </cell>
          <cell r="K6623">
            <v>-20770</v>
          </cell>
        </row>
        <row r="6624">
          <cell r="F6624">
            <v>-3386147.59</v>
          </cell>
          <cell r="G6624">
            <v>0</v>
          </cell>
          <cell r="H6624">
            <v>-3386147.59</v>
          </cell>
          <cell r="I6624">
            <v>0</v>
          </cell>
          <cell r="J6624">
            <v>-3386147.59</v>
          </cell>
          <cell r="K6624">
            <v>-9699155</v>
          </cell>
        </row>
        <row r="6626">
          <cell r="F6626">
            <v>-6116.03</v>
          </cell>
          <cell r="G6626">
            <v>0</v>
          </cell>
          <cell r="H6626">
            <v>-6116.03</v>
          </cell>
          <cell r="I6626">
            <v>0</v>
          </cell>
          <cell r="J6626">
            <v>-6116.03</v>
          </cell>
          <cell r="K6626">
            <v>66972</v>
          </cell>
        </row>
        <row r="6627">
          <cell r="F6627">
            <v>77653.19</v>
          </cell>
          <cell r="G6627">
            <v>0</v>
          </cell>
          <cell r="H6627">
            <v>77653.19</v>
          </cell>
          <cell r="I6627">
            <v>0</v>
          </cell>
          <cell r="J6627">
            <v>77653.19</v>
          </cell>
          <cell r="K6627">
            <v>4819</v>
          </cell>
        </row>
        <row r="6628">
          <cell r="F6628">
            <v>-15625108.890000001</v>
          </cell>
          <cell r="G6628">
            <v>0</v>
          </cell>
          <cell r="H6628">
            <v>-15625108.890000001</v>
          </cell>
          <cell r="I6628">
            <v>0</v>
          </cell>
          <cell r="J6628">
            <v>-15625108.890000001</v>
          </cell>
          <cell r="K6628">
            <v>-13259626</v>
          </cell>
        </row>
        <row r="6629">
          <cell r="F6629">
            <v>0</v>
          </cell>
          <cell r="G6629">
            <v>0</v>
          </cell>
          <cell r="H6629">
            <v>0</v>
          </cell>
          <cell r="I6629">
            <v>0</v>
          </cell>
          <cell r="J6629">
            <v>0</v>
          </cell>
          <cell r="K6629">
            <v>13</v>
          </cell>
        </row>
        <row r="6630">
          <cell r="F6630">
            <v>0</v>
          </cell>
          <cell r="G6630">
            <v>0</v>
          </cell>
          <cell r="H6630">
            <v>0</v>
          </cell>
          <cell r="I6630">
            <v>0</v>
          </cell>
          <cell r="J6630">
            <v>0</v>
          </cell>
          <cell r="K6630">
            <v>2116605</v>
          </cell>
        </row>
        <row r="6631">
          <cell r="F6631">
            <v>-15553571.73</v>
          </cell>
          <cell r="G6631">
            <v>0</v>
          </cell>
          <cell r="H6631">
            <v>-15553571.73</v>
          </cell>
          <cell r="I6631">
            <v>0</v>
          </cell>
          <cell r="J6631">
            <v>-15553571.73</v>
          </cell>
          <cell r="K6631">
            <v>-11071217</v>
          </cell>
        </row>
        <row r="6632">
          <cell r="F6632">
            <v>-14364.03</v>
          </cell>
          <cell r="G6632">
            <v>0</v>
          </cell>
          <cell r="H6632">
            <v>-14364.03</v>
          </cell>
          <cell r="I6632">
            <v>0</v>
          </cell>
          <cell r="J6632">
            <v>-14364.03</v>
          </cell>
          <cell r="K6632">
            <v>-67062</v>
          </cell>
        </row>
        <row r="6633">
          <cell r="F6633">
            <v>0</v>
          </cell>
          <cell r="G6633">
            <v>0</v>
          </cell>
          <cell r="H6633">
            <v>0</v>
          </cell>
          <cell r="I6633">
            <v>0</v>
          </cell>
          <cell r="J6633">
            <v>0</v>
          </cell>
          <cell r="K6633">
            <v>-197220</v>
          </cell>
        </row>
        <row r="6634">
          <cell r="F6634">
            <v>-245502.95</v>
          </cell>
          <cell r="G6634">
            <v>0</v>
          </cell>
          <cell r="H6634">
            <v>-245502.95</v>
          </cell>
          <cell r="I6634">
            <v>0</v>
          </cell>
          <cell r="J6634">
            <v>-245502.95</v>
          </cell>
          <cell r="K6634">
            <v>0</v>
          </cell>
        </row>
        <row r="6635">
          <cell r="F6635">
            <v>48139.79</v>
          </cell>
          <cell r="G6635">
            <v>0</v>
          </cell>
          <cell r="H6635">
            <v>48139.79</v>
          </cell>
          <cell r="I6635">
            <v>0</v>
          </cell>
          <cell r="J6635">
            <v>48139.79</v>
          </cell>
          <cell r="K6635">
            <v>-235737</v>
          </cell>
        </row>
        <row r="6636">
          <cell r="F6636">
            <v>1288676.32</v>
          </cell>
          <cell r="G6636">
            <v>0</v>
          </cell>
          <cell r="H6636">
            <v>1288676.32</v>
          </cell>
          <cell r="I6636">
            <v>0</v>
          </cell>
          <cell r="J6636">
            <v>1288676.32</v>
          </cell>
          <cell r="K6636">
            <v>-3802331</v>
          </cell>
        </row>
        <row r="6637">
          <cell r="F6637">
            <v>632.09</v>
          </cell>
          <cell r="G6637">
            <v>0</v>
          </cell>
          <cell r="H6637">
            <v>632.09</v>
          </cell>
          <cell r="I6637">
            <v>0</v>
          </cell>
          <cell r="J6637">
            <v>632.09</v>
          </cell>
          <cell r="K6637">
            <v>0</v>
          </cell>
        </row>
        <row r="6638">
          <cell r="F6638">
            <v>1420108.18</v>
          </cell>
          <cell r="G6638">
            <v>0</v>
          </cell>
          <cell r="H6638">
            <v>1420108.18</v>
          </cell>
          <cell r="I6638">
            <v>0</v>
          </cell>
          <cell r="J6638">
            <v>1420108.18</v>
          </cell>
          <cell r="K6638">
            <v>0</v>
          </cell>
        </row>
        <row r="6639">
          <cell r="F6639">
            <v>401721</v>
          </cell>
          <cell r="G6639">
            <v>0</v>
          </cell>
          <cell r="H6639">
            <v>401721</v>
          </cell>
          <cell r="I6639">
            <v>0</v>
          </cell>
          <cell r="J6639">
            <v>401721</v>
          </cell>
          <cell r="K6639">
            <v>-1042162</v>
          </cell>
        </row>
        <row r="6640">
          <cell r="F6640">
            <v>0</v>
          </cell>
          <cell r="G6640">
            <v>0</v>
          </cell>
          <cell r="H6640">
            <v>0</v>
          </cell>
          <cell r="I6640">
            <v>0</v>
          </cell>
          <cell r="J6640">
            <v>0</v>
          </cell>
          <cell r="K6640">
            <v>18740</v>
          </cell>
        </row>
        <row r="6641">
          <cell r="F6641">
            <v>0</v>
          </cell>
          <cell r="G6641">
            <v>0</v>
          </cell>
          <cell r="H6641">
            <v>0</v>
          </cell>
          <cell r="I6641">
            <v>0</v>
          </cell>
          <cell r="J6641">
            <v>0</v>
          </cell>
          <cell r="K6641">
            <v>2655068</v>
          </cell>
        </row>
        <row r="6642">
          <cell r="F6642">
            <v>0</v>
          </cell>
          <cell r="G6642">
            <v>0</v>
          </cell>
          <cell r="H6642">
            <v>0</v>
          </cell>
          <cell r="I6642">
            <v>0</v>
          </cell>
          <cell r="J6642">
            <v>0</v>
          </cell>
          <cell r="K6642">
            <v>-151954</v>
          </cell>
        </row>
        <row r="6643">
          <cell r="F6643">
            <v>0</v>
          </cell>
          <cell r="G6643">
            <v>0</v>
          </cell>
          <cell r="H6643">
            <v>0</v>
          </cell>
          <cell r="I6643">
            <v>0</v>
          </cell>
          <cell r="J6643">
            <v>0</v>
          </cell>
          <cell r="K6643">
            <v>166358</v>
          </cell>
        </row>
        <row r="6644">
          <cell r="F6644">
            <v>2899410.4</v>
          </cell>
          <cell r="G6644">
            <v>0</v>
          </cell>
          <cell r="H6644">
            <v>2899410.4</v>
          </cell>
          <cell r="I6644">
            <v>0</v>
          </cell>
          <cell r="J6644">
            <v>2899410.4</v>
          </cell>
          <cell r="K6644">
            <v>-2656300</v>
          </cell>
        </row>
        <row r="6645">
          <cell r="F6645">
            <v>-109.4</v>
          </cell>
          <cell r="G6645">
            <v>0</v>
          </cell>
          <cell r="H6645">
            <v>-109.4</v>
          </cell>
          <cell r="I6645">
            <v>0</v>
          </cell>
          <cell r="J6645">
            <v>-109.4</v>
          </cell>
          <cell r="K6645">
            <v>-32</v>
          </cell>
        </row>
        <row r="6646">
          <cell r="F6646">
            <v>0</v>
          </cell>
          <cell r="G6646">
            <v>0</v>
          </cell>
          <cell r="H6646">
            <v>0</v>
          </cell>
          <cell r="I6646">
            <v>0</v>
          </cell>
          <cell r="J6646">
            <v>0</v>
          </cell>
          <cell r="K6646">
            <v>-5988</v>
          </cell>
        </row>
        <row r="6647">
          <cell r="F6647">
            <v>0</v>
          </cell>
          <cell r="G6647">
            <v>0</v>
          </cell>
          <cell r="H6647">
            <v>0</v>
          </cell>
          <cell r="I6647">
            <v>0</v>
          </cell>
          <cell r="J6647">
            <v>0</v>
          </cell>
          <cell r="K6647">
            <v>-92</v>
          </cell>
        </row>
        <row r="6648">
          <cell r="F6648">
            <v>0</v>
          </cell>
          <cell r="G6648">
            <v>0</v>
          </cell>
          <cell r="H6648">
            <v>0</v>
          </cell>
          <cell r="I6648">
            <v>0</v>
          </cell>
          <cell r="J6648">
            <v>0</v>
          </cell>
          <cell r="K6648">
            <v>-900</v>
          </cell>
        </row>
        <row r="6649">
          <cell r="F6649">
            <v>-109.4</v>
          </cell>
          <cell r="G6649">
            <v>0</v>
          </cell>
          <cell r="H6649">
            <v>-109.4</v>
          </cell>
          <cell r="I6649">
            <v>0</v>
          </cell>
          <cell r="J6649">
            <v>-109.4</v>
          </cell>
          <cell r="K6649">
            <v>-7012</v>
          </cell>
        </row>
        <row r="6650">
          <cell r="F6650">
            <v>-185509.72</v>
          </cell>
          <cell r="G6650">
            <v>0</v>
          </cell>
          <cell r="H6650">
            <v>-185509.72</v>
          </cell>
          <cell r="I6650">
            <v>0</v>
          </cell>
          <cell r="J6650">
            <v>-185509.72</v>
          </cell>
          <cell r="K6650">
            <v>-777</v>
          </cell>
        </row>
        <row r="6651">
          <cell r="F6651">
            <v>-3017.35</v>
          </cell>
          <cell r="G6651">
            <v>0</v>
          </cell>
          <cell r="H6651">
            <v>-3017.35</v>
          </cell>
          <cell r="I6651">
            <v>0</v>
          </cell>
          <cell r="J6651">
            <v>-3017.35</v>
          </cell>
          <cell r="K6651">
            <v>-23457</v>
          </cell>
        </row>
        <row r="6652">
          <cell r="F6652">
            <v>-16448.150000000001</v>
          </cell>
          <cell r="G6652">
            <v>0</v>
          </cell>
          <cell r="H6652">
            <v>-16448.150000000001</v>
          </cell>
          <cell r="I6652">
            <v>0</v>
          </cell>
          <cell r="J6652">
            <v>-16448.150000000001</v>
          </cell>
          <cell r="K6652">
            <v>0</v>
          </cell>
        </row>
        <row r="6653">
          <cell r="F6653">
            <v>21463.61</v>
          </cell>
          <cell r="G6653">
            <v>0</v>
          </cell>
          <cell r="H6653">
            <v>21463.61</v>
          </cell>
          <cell r="I6653">
            <v>0</v>
          </cell>
          <cell r="J6653">
            <v>21463.61</v>
          </cell>
          <cell r="K6653">
            <v>40328</v>
          </cell>
        </row>
        <row r="6654">
          <cell r="F6654">
            <v>0.64</v>
          </cell>
          <cell r="G6654">
            <v>0</v>
          </cell>
          <cell r="H6654">
            <v>0.64</v>
          </cell>
          <cell r="I6654">
            <v>0</v>
          </cell>
          <cell r="J6654">
            <v>0.64</v>
          </cell>
          <cell r="K6654">
            <v>0</v>
          </cell>
        </row>
        <row r="6655">
          <cell r="F6655">
            <v>0</v>
          </cell>
          <cell r="G6655">
            <v>0</v>
          </cell>
          <cell r="H6655">
            <v>0</v>
          </cell>
          <cell r="I6655">
            <v>0</v>
          </cell>
          <cell r="J6655">
            <v>0</v>
          </cell>
          <cell r="K6655">
            <v>50</v>
          </cell>
        </row>
        <row r="6656">
          <cell r="F6656">
            <v>0</v>
          </cell>
          <cell r="G6656">
            <v>0</v>
          </cell>
          <cell r="H6656">
            <v>0</v>
          </cell>
          <cell r="I6656">
            <v>0</v>
          </cell>
          <cell r="J6656">
            <v>0</v>
          </cell>
          <cell r="K6656">
            <v>3256</v>
          </cell>
        </row>
        <row r="6657">
          <cell r="F6657">
            <v>0</v>
          </cell>
          <cell r="G6657">
            <v>0</v>
          </cell>
          <cell r="H6657">
            <v>0</v>
          </cell>
          <cell r="I6657">
            <v>0</v>
          </cell>
          <cell r="J6657">
            <v>0</v>
          </cell>
          <cell r="K6657">
            <v>5541</v>
          </cell>
        </row>
        <row r="6658">
          <cell r="F6658">
            <v>-183510.97</v>
          </cell>
          <cell r="G6658">
            <v>0</v>
          </cell>
          <cell r="H6658">
            <v>-183510.97</v>
          </cell>
          <cell r="I6658">
            <v>0</v>
          </cell>
          <cell r="J6658">
            <v>-183510.97</v>
          </cell>
          <cell r="K6658">
            <v>24941</v>
          </cell>
        </row>
        <row r="6659">
          <cell r="F6659">
            <v>-495.03</v>
          </cell>
          <cell r="G6659">
            <v>0</v>
          </cell>
          <cell r="H6659">
            <v>-495.03</v>
          </cell>
          <cell r="I6659">
            <v>0</v>
          </cell>
          <cell r="J6659">
            <v>-495.03</v>
          </cell>
          <cell r="K6659">
            <v>0</v>
          </cell>
        </row>
        <row r="6660">
          <cell r="F6660">
            <v>-3466.95</v>
          </cell>
          <cell r="G6660">
            <v>0</v>
          </cell>
          <cell r="H6660">
            <v>-3466.95</v>
          </cell>
          <cell r="I6660">
            <v>0</v>
          </cell>
          <cell r="J6660">
            <v>-3466.95</v>
          </cell>
          <cell r="K6660">
            <v>-42812</v>
          </cell>
        </row>
        <row r="6661">
          <cell r="F6661">
            <v>-24194.11</v>
          </cell>
          <cell r="G6661">
            <v>0</v>
          </cell>
          <cell r="H6661">
            <v>-24194.11</v>
          </cell>
          <cell r="I6661">
            <v>0</v>
          </cell>
          <cell r="J6661">
            <v>-24194.11</v>
          </cell>
          <cell r="K6661">
            <v>0</v>
          </cell>
        </row>
        <row r="6662">
          <cell r="F6662">
            <v>3847.71</v>
          </cell>
          <cell r="G6662">
            <v>0</v>
          </cell>
          <cell r="H6662">
            <v>3847.71</v>
          </cell>
          <cell r="I6662">
            <v>0</v>
          </cell>
          <cell r="J6662">
            <v>3847.71</v>
          </cell>
          <cell r="K6662">
            <v>3834</v>
          </cell>
        </row>
        <row r="6663">
          <cell r="F6663">
            <v>548.58000000000004</v>
          </cell>
          <cell r="G6663">
            <v>0</v>
          </cell>
          <cell r="H6663">
            <v>548.58000000000004</v>
          </cell>
          <cell r="I6663">
            <v>0</v>
          </cell>
          <cell r="J6663">
            <v>548.58000000000004</v>
          </cell>
          <cell r="K6663">
            <v>0</v>
          </cell>
        </row>
        <row r="6664">
          <cell r="F6664">
            <v>0</v>
          </cell>
          <cell r="G6664">
            <v>0</v>
          </cell>
          <cell r="H6664">
            <v>0</v>
          </cell>
          <cell r="I6664">
            <v>0</v>
          </cell>
          <cell r="J6664">
            <v>0</v>
          </cell>
          <cell r="K6664">
            <v>3847</v>
          </cell>
        </row>
        <row r="6665">
          <cell r="F6665">
            <v>0</v>
          </cell>
          <cell r="G6665">
            <v>0</v>
          </cell>
          <cell r="H6665">
            <v>0</v>
          </cell>
          <cell r="I6665">
            <v>0</v>
          </cell>
          <cell r="J6665">
            <v>0</v>
          </cell>
          <cell r="K6665">
            <v>-30475</v>
          </cell>
        </row>
        <row r="6666">
          <cell r="F6666">
            <v>-23759.8</v>
          </cell>
          <cell r="G6666">
            <v>0</v>
          </cell>
          <cell r="H6666">
            <v>-23759.8</v>
          </cell>
          <cell r="I6666">
            <v>0</v>
          </cell>
          <cell r="J6666">
            <v>-23759.8</v>
          </cell>
          <cell r="K6666">
            <v>-65606</v>
          </cell>
        </row>
        <row r="6667">
          <cell r="F6667">
            <v>0</v>
          </cell>
          <cell r="G6667">
            <v>0</v>
          </cell>
          <cell r="H6667">
            <v>0</v>
          </cell>
          <cell r="I6667">
            <v>0</v>
          </cell>
          <cell r="J6667">
            <v>0</v>
          </cell>
          <cell r="K6667">
            <v>-26</v>
          </cell>
        </row>
        <row r="6668">
          <cell r="F6668">
            <v>-961.98</v>
          </cell>
          <cell r="G6668">
            <v>0</v>
          </cell>
          <cell r="H6668">
            <v>-961.98</v>
          </cell>
          <cell r="I6668">
            <v>0</v>
          </cell>
          <cell r="J6668">
            <v>-961.98</v>
          </cell>
          <cell r="K6668">
            <v>-12879</v>
          </cell>
        </row>
        <row r="6669">
          <cell r="F6669">
            <v>-6979.68</v>
          </cell>
          <cell r="G6669">
            <v>0</v>
          </cell>
          <cell r="H6669">
            <v>-6979.68</v>
          </cell>
          <cell r="I6669">
            <v>0</v>
          </cell>
          <cell r="J6669">
            <v>-6979.68</v>
          </cell>
          <cell r="K6669">
            <v>0</v>
          </cell>
        </row>
        <row r="6670">
          <cell r="F6670">
            <v>51107.03</v>
          </cell>
          <cell r="G6670">
            <v>0</v>
          </cell>
          <cell r="H6670">
            <v>51107.03</v>
          </cell>
          <cell r="I6670">
            <v>0</v>
          </cell>
          <cell r="J6670">
            <v>51107.03</v>
          </cell>
          <cell r="K6670">
            <v>96612</v>
          </cell>
        </row>
        <row r="6671">
          <cell r="F6671">
            <v>16.75</v>
          </cell>
          <cell r="G6671">
            <v>0</v>
          </cell>
          <cell r="H6671">
            <v>16.75</v>
          </cell>
          <cell r="I6671">
            <v>0</v>
          </cell>
          <cell r="J6671">
            <v>16.75</v>
          </cell>
          <cell r="K6671">
            <v>0</v>
          </cell>
        </row>
        <row r="6672">
          <cell r="F6672">
            <v>0</v>
          </cell>
          <cell r="G6672">
            <v>0</v>
          </cell>
          <cell r="H6672">
            <v>0</v>
          </cell>
          <cell r="I6672">
            <v>0</v>
          </cell>
          <cell r="J6672">
            <v>0</v>
          </cell>
          <cell r="K6672">
            <v>3591</v>
          </cell>
        </row>
        <row r="6673">
          <cell r="F6673">
            <v>0</v>
          </cell>
          <cell r="G6673">
            <v>0</v>
          </cell>
          <cell r="H6673">
            <v>0</v>
          </cell>
          <cell r="I6673">
            <v>0</v>
          </cell>
          <cell r="J6673">
            <v>0</v>
          </cell>
          <cell r="K6673">
            <v>1551</v>
          </cell>
        </row>
        <row r="6674">
          <cell r="F6674">
            <v>43182.12</v>
          </cell>
          <cell r="G6674">
            <v>0</v>
          </cell>
          <cell r="H6674">
            <v>43182.12</v>
          </cell>
          <cell r="I6674">
            <v>0</v>
          </cell>
          <cell r="J6674">
            <v>43182.12</v>
          </cell>
          <cell r="K6674">
            <v>88849</v>
          </cell>
        </row>
        <row r="6675">
          <cell r="F6675">
            <v>-370869.12</v>
          </cell>
          <cell r="G6675">
            <v>0</v>
          </cell>
          <cell r="H6675">
            <v>-370869.12</v>
          </cell>
          <cell r="I6675">
            <v>0</v>
          </cell>
          <cell r="J6675">
            <v>-370869.12</v>
          </cell>
          <cell r="K6675">
            <v>-38269</v>
          </cell>
        </row>
        <row r="6676">
          <cell r="F6676">
            <v>-169770</v>
          </cell>
          <cell r="G6676">
            <v>0</v>
          </cell>
          <cell r="H6676">
            <v>-169770</v>
          </cell>
          <cell r="I6676">
            <v>0</v>
          </cell>
          <cell r="J6676">
            <v>-169770</v>
          </cell>
          <cell r="K6676">
            <v>0</v>
          </cell>
        </row>
        <row r="6677">
          <cell r="F6677">
            <v>253132.34</v>
          </cell>
          <cell r="G6677">
            <v>0</v>
          </cell>
          <cell r="H6677">
            <v>253132.34</v>
          </cell>
          <cell r="I6677">
            <v>0</v>
          </cell>
          <cell r="J6677">
            <v>253132.34</v>
          </cell>
          <cell r="K6677">
            <v>163300</v>
          </cell>
        </row>
        <row r="6678">
          <cell r="F6678">
            <v>567224.17000000004</v>
          </cell>
          <cell r="G6678">
            <v>0</v>
          </cell>
          <cell r="H6678">
            <v>567224.17000000004</v>
          </cell>
          <cell r="I6678">
            <v>0</v>
          </cell>
          <cell r="J6678">
            <v>567224.17000000004</v>
          </cell>
          <cell r="K6678">
            <v>21844</v>
          </cell>
        </row>
        <row r="6679">
          <cell r="F6679">
            <v>-3064963.82</v>
          </cell>
          <cell r="G6679">
            <v>0</v>
          </cell>
          <cell r="H6679">
            <v>-3064963.82</v>
          </cell>
          <cell r="I6679">
            <v>0</v>
          </cell>
          <cell r="J6679">
            <v>-3064963.82</v>
          </cell>
          <cell r="K6679">
            <v>-570199</v>
          </cell>
        </row>
        <row r="6680">
          <cell r="F6680">
            <v>18426.009999999998</v>
          </cell>
          <cell r="G6680">
            <v>0</v>
          </cell>
          <cell r="H6680">
            <v>18426.009999999998</v>
          </cell>
          <cell r="I6680">
            <v>0</v>
          </cell>
          <cell r="J6680">
            <v>18426.009999999998</v>
          </cell>
          <cell r="K6680">
            <v>0</v>
          </cell>
        </row>
        <row r="6681">
          <cell r="F6681">
            <v>562639.82999999996</v>
          </cell>
          <cell r="G6681">
            <v>0</v>
          </cell>
          <cell r="H6681">
            <v>562639.82999999996</v>
          </cell>
          <cell r="I6681">
            <v>0</v>
          </cell>
          <cell r="J6681">
            <v>562639.82999999996</v>
          </cell>
          <cell r="K6681">
            <v>0</v>
          </cell>
        </row>
        <row r="6682">
          <cell r="F6682">
            <v>-27643693.48</v>
          </cell>
          <cell r="G6682">
            <v>0</v>
          </cell>
          <cell r="H6682">
            <v>-27643693.48</v>
          </cell>
          <cell r="I6682">
            <v>0</v>
          </cell>
          <cell r="J6682">
            <v>-27643693.48</v>
          </cell>
          <cell r="K6682">
            <v>-6661622</v>
          </cell>
        </row>
        <row r="6683">
          <cell r="F6683">
            <v>0</v>
          </cell>
          <cell r="G6683">
            <v>0</v>
          </cell>
          <cell r="H6683">
            <v>0</v>
          </cell>
          <cell r="I6683">
            <v>0</v>
          </cell>
          <cell r="J6683">
            <v>0</v>
          </cell>
          <cell r="K6683">
            <v>5637849</v>
          </cell>
        </row>
        <row r="6684">
          <cell r="F6684">
            <v>0</v>
          </cell>
          <cell r="G6684">
            <v>0</v>
          </cell>
          <cell r="H6684">
            <v>0</v>
          </cell>
          <cell r="I6684">
            <v>0</v>
          </cell>
          <cell r="J6684">
            <v>0</v>
          </cell>
          <cell r="K6684">
            <v>236797</v>
          </cell>
        </row>
        <row r="6685">
          <cell r="F6685">
            <v>0</v>
          </cell>
          <cell r="G6685">
            <v>0</v>
          </cell>
          <cell r="H6685">
            <v>0</v>
          </cell>
          <cell r="I6685">
            <v>0</v>
          </cell>
          <cell r="J6685">
            <v>0</v>
          </cell>
          <cell r="K6685">
            <v>-583785</v>
          </cell>
        </row>
        <row r="6686">
          <cell r="F6686">
            <v>-29847874.07</v>
          </cell>
          <cell r="G6686">
            <v>0</v>
          </cell>
          <cell r="H6686">
            <v>-29847874.07</v>
          </cell>
          <cell r="I6686">
            <v>0</v>
          </cell>
          <cell r="J6686">
            <v>-29847874.07</v>
          </cell>
          <cell r="K6686">
            <v>-1794085</v>
          </cell>
        </row>
        <row r="6687">
          <cell r="F6687">
            <v>-42666233.450000003</v>
          </cell>
          <cell r="G6687">
            <v>0</v>
          </cell>
          <cell r="H6687">
            <v>-42666233.450000003</v>
          </cell>
          <cell r="I6687">
            <v>0</v>
          </cell>
          <cell r="J6687">
            <v>-42666233.450000003</v>
          </cell>
          <cell r="K6687">
            <v>-15480430</v>
          </cell>
        </row>
        <row r="6689">
          <cell r="F6689">
            <v>0</v>
          </cell>
          <cell r="G6689">
            <v>0</v>
          </cell>
          <cell r="H6689">
            <v>0</v>
          </cell>
          <cell r="I6689">
            <v>0</v>
          </cell>
          <cell r="J6689">
            <v>0</v>
          </cell>
          <cell r="K6689">
            <v>0</v>
          </cell>
        </row>
        <row r="6691">
          <cell r="F6691">
            <v>-80</v>
          </cell>
          <cell r="G6691">
            <v>0</v>
          </cell>
          <cell r="H6691">
            <v>-80</v>
          </cell>
          <cell r="I6691">
            <v>0</v>
          </cell>
          <cell r="J6691">
            <v>-80</v>
          </cell>
          <cell r="K6691">
            <v>-124011</v>
          </cell>
        </row>
        <row r="6692">
          <cell r="F6692">
            <v>1476040.51</v>
          </cell>
          <cell r="G6692">
            <v>0</v>
          </cell>
          <cell r="H6692">
            <v>1476040.51</v>
          </cell>
          <cell r="I6692">
            <v>0</v>
          </cell>
          <cell r="J6692">
            <v>1476040.51</v>
          </cell>
          <cell r="K6692">
            <v>2020658</v>
          </cell>
        </row>
        <row r="6693">
          <cell r="F6693">
            <v>-97794.53</v>
          </cell>
          <cell r="G6693">
            <v>0</v>
          </cell>
          <cell r="H6693">
            <v>-97794.53</v>
          </cell>
          <cell r="I6693">
            <v>0</v>
          </cell>
          <cell r="J6693">
            <v>-97794.53</v>
          </cell>
          <cell r="K6693">
            <v>-94103</v>
          </cell>
        </row>
        <row r="6694">
          <cell r="F6694">
            <v>0</v>
          </cell>
          <cell r="G6694">
            <v>0</v>
          </cell>
          <cell r="H6694">
            <v>0</v>
          </cell>
          <cell r="I6694">
            <v>0</v>
          </cell>
          <cell r="J6694">
            <v>0</v>
          </cell>
          <cell r="K6694">
            <v>-19722</v>
          </cell>
        </row>
        <row r="6695">
          <cell r="F6695">
            <v>0</v>
          </cell>
          <cell r="G6695">
            <v>0</v>
          </cell>
          <cell r="H6695">
            <v>0</v>
          </cell>
          <cell r="I6695">
            <v>0</v>
          </cell>
          <cell r="J6695">
            <v>0</v>
          </cell>
          <cell r="K6695">
            <v>5022</v>
          </cell>
        </row>
        <row r="6696">
          <cell r="F6696">
            <v>0</v>
          </cell>
          <cell r="G6696">
            <v>0</v>
          </cell>
          <cell r="H6696">
            <v>0</v>
          </cell>
          <cell r="I6696">
            <v>0</v>
          </cell>
          <cell r="J6696">
            <v>0</v>
          </cell>
          <cell r="K6696">
            <v>72888</v>
          </cell>
        </row>
        <row r="6697">
          <cell r="F6697">
            <v>1378165.98</v>
          </cell>
          <cell r="G6697">
            <v>0</v>
          </cell>
          <cell r="H6697">
            <v>1378165.98</v>
          </cell>
          <cell r="I6697">
            <v>0</v>
          </cell>
          <cell r="J6697">
            <v>1378165.98</v>
          </cell>
          <cell r="K6697">
            <v>1860732</v>
          </cell>
        </row>
        <row r="6698">
          <cell r="F6698">
            <v>303628.78999999998</v>
          </cell>
          <cell r="G6698">
            <v>0</v>
          </cell>
          <cell r="H6698">
            <v>303628.78999999998</v>
          </cell>
          <cell r="I6698">
            <v>0</v>
          </cell>
          <cell r="J6698">
            <v>303628.78999999998</v>
          </cell>
          <cell r="K6698">
            <v>58231</v>
          </cell>
        </row>
        <row r="6699">
          <cell r="F6699">
            <v>-104408.6</v>
          </cell>
          <cell r="G6699">
            <v>0</v>
          </cell>
          <cell r="H6699">
            <v>-104408.6</v>
          </cell>
          <cell r="I6699">
            <v>0</v>
          </cell>
          <cell r="J6699">
            <v>-104408.6</v>
          </cell>
          <cell r="K6699">
            <v>-58231</v>
          </cell>
        </row>
        <row r="6700">
          <cell r="F6700">
            <v>0</v>
          </cell>
          <cell r="G6700">
            <v>0</v>
          </cell>
          <cell r="H6700">
            <v>0</v>
          </cell>
          <cell r="I6700">
            <v>0</v>
          </cell>
          <cell r="J6700">
            <v>0</v>
          </cell>
          <cell r="K6700">
            <v>1840.68</v>
          </cell>
        </row>
        <row r="6701">
          <cell r="F6701">
            <v>199220.19</v>
          </cell>
          <cell r="G6701">
            <v>0</v>
          </cell>
          <cell r="H6701">
            <v>199220.19</v>
          </cell>
          <cell r="I6701">
            <v>0</v>
          </cell>
          <cell r="J6701">
            <v>199220.19</v>
          </cell>
          <cell r="K6701">
            <v>1840.68</v>
          </cell>
        </row>
        <row r="6702">
          <cell r="F6702">
            <v>-450</v>
          </cell>
          <cell r="G6702">
            <v>0</v>
          </cell>
          <cell r="H6702">
            <v>-450</v>
          </cell>
          <cell r="I6702">
            <v>0</v>
          </cell>
          <cell r="J6702">
            <v>-450</v>
          </cell>
          <cell r="K6702">
            <v>0</v>
          </cell>
        </row>
        <row r="6703">
          <cell r="F6703">
            <v>535329.31999999995</v>
          </cell>
          <cell r="G6703">
            <v>0</v>
          </cell>
          <cell r="H6703">
            <v>535329.31999999995</v>
          </cell>
          <cell r="I6703">
            <v>0</v>
          </cell>
          <cell r="J6703">
            <v>535329.31999999995</v>
          </cell>
          <cell r="K6703">
            <v>126155</v>
          </cell>
        </row>
        <row r="6704">
          <cell r="F6704">
            <v>-288369.64</v>
          </cell>
          <cell r="G6704">
            <v>0</v>
          </cell>
          <cell r="H6704">
            <v>-288369.64</v>
          </cell>
          <cell r="I6704">
            <v>0</v>
          </cell>
          <cell r="J6704">
            <v>-288369.64</v>
          </cell>
          <cell r="K6704">
            <v>-172324</v>
          </cell>
        </row>
        <row r="6705">
          <cell r="F6705">
            <v>0</v>
          </cell>
          <cell r="G6705">
            <v>0</v>
          </cell>
          <cell r="H6705">
            <v>0</v>
          </cell>
          <cell r="I6705">
            <v>0</v>
          </cell>
          <cell r="J6705">
            <v>0</v>
          </cell>
          <cell r="K6705">
            <v>-1026</v>
          </cell>
        </row>
        <row r="6706">
          <cell r="F6706">
            <v>246509.68</v>
          </cell>
          <cell r="G6706">
            <v>0</v>
          </cell>
          <cell r="H6706">
            <v>246509.68</v>
          </cell>
          <cell r="I6706">
            <v>0</v>
          </cell>
          <cell r="J6706">
            <v>246509.68</v>
          </cell>
          <cell r="K6706">
            <v>-47195</v>
          </cell>
        </row>
        <row r="6707">
          <cell r="F6707">
            <v>290416.92</v>
          </cell>
          <cell r="G6707">
            <v>0</v>
          </cell>
          <cell r="H6707">
            <v>290416.92</v>
          </cell>
          <cell r="I6707">
            <v>0</v>
          </cell>
          <cell r="J6707">
            <v>290416.92</v>
          </cell>
          <cell r="K6707">
            <v>91593</v>
          </cell>
        </row>
        <row r="6708">
          <cell r="F6708">
            <v>-274872.57</v>
          </cell>
          <cell r="G6708">
            <v>0</v>
          </cell>
          <cell r="H6708">
            <v>-274872.57</v>
          </cell>
          <cell r="I6708">
            <v>0</v>
          </cell>
          <cell r="J6708">
            <v>-274872.57</v>
          </cell>
          <cell r="K6708">
            <v>-91593</v>
          </cell>
        </row>
        <row r="6709">
          <cell r="F6709">
            <v>15544.35</v>
          </cell>
          <cell r="G6709">
            <v>0</v>
          </cell>
          <cell r="H6709">
            <v>15544.35</v>
          </cell>
          <cell r="I6709">
            <v>0</v>
          </cell>
          <cell r="J6709">
            <v>15544.35</v>
          </cell>
          <cell r="K6709">
            <v>0</v>
          </cell>
        </row>
        <row r="6710">
          <cell r="F6710">
            <v>246.21</v>
          </cell>
          <cell r="G6710">
            <v>0</v>
          </cell>
          <cell r="H6710">
            <v>246.21</v>
          </cell>
          <cell r="I6710">
            <v>0</v>
          </cell>
          <cell r="J6710">
            <v>246.21</v>
          </cell>
          <cell r="K6710">
            <v>-257955</v>
          </cell>
        </row>
        <row r="6711">
          <cell r="F6711">
            <v>4437272.7</v>
          </cell>
          <cell r="G6711">
            <v>0</v>
          </cell>
          <cell r="H6711">
            <v>4437272.7</v>
          </cell>
          <cell r="I6711">
            <v>0</v>
          </cell>
          <cell r="J6711">
            <v>4437272.7</v>
          </cell>
          <cell r="K6711">
            <v>1934071</v>
          </cell>
        </row>
        <row r="6712">
          <cell r="F6712">
            <v>-1729777.81</v>
          </cell>
          <cell r="G6712">
            <v>0</v>
          </cell>
          <cell r="H6712">
            <v>-1729777.81</v>
          </cell>
          <cell r="I6712">
            <v>0</v>
          </cell>
          <cell r="J6712">
            <v>-1729777.81</v>
          </cell>
          <cell r="K6712">
            <v>177397</v>
          </cell>
        </row>
        <row r="6713">
          <cell r="F6713">
            <v>926841.68</v>
          </cell>
          <cell r="G6713">
            <v>0</v>
          </cell>
          <cell r="H6713">
            <v>926841.68</v>
          </cell>
          <cell r="I6713">
            <v>0</v>
          </cell>
          <cell r="J6713">
            <v>926841.68</v>
          </cell>
          <cell r="K6713">
            <v>17816512</v>
          </cell>
        </row>
        <row r="6714">
          <cell r="F6714">
            <v>50</v>
          </cell>
          <cell r="G6714">
            <v>0</v>
          </cell>
          <cell r="H6714">
            <v>50</v>
          </cell>
          <cell r="I6714">
            <v>0</v>
          </cell>
          <cell r="J6714">
            <v>50</v>
          </cell>
          <cell r="K6714">
            <v>0</v>
          </cell>
        </row>
        <row r="6715">
          <cell r="F6715">
            <v>0</v>
          </cell>
          <cell r="G6715">
            <v>0</v>
          </cell>
          <cell r="H6715">
            <v>0</v>
          </cell>
          <cell r="I6715">
            <v>0</v>
          </cell>
          <cell r="J6715">
            <v>0</v>
          </cell>
          <cell r="K6715">
            <v>135896</v>
          </cell>
        </row>
        <row r="6716">
          <cell r="F6716">
            <v>0</v>
          </cell>
          <cell r="G6716">
            <v>0</v>
          </cell>
          <cell r="H6716">
            <v>0</v>
          </cell>
          <cell r="I6716">
            <v>0</v>
          </cell>
          <cell r="J6716">
            <v>0</v>
          </cell>
          <cell r="K6716">
            <v>-159651</v>
          </cell>
        </row>
        <row r="6717">
          <cell r="F6717">
            <v>3634632.78</v>
          </cell>
          <cell r="G6717">
            <v>0</v>
          </cell>
          <cell r="H6717">
            <v>3634632.78</v>
          </cell>
          <cell r="I6717">
            <v>0</v>
          </cell>
          <cell r="J6717">
            <v>3634632.78</v>
          </cell>
          <cell r="K6717">
            <v>19646270</v>
          </cell>
        </row>
        <row r="6718">
          <cell r="F6718">
            <v>0</v>
          </cell>
          <cell r="G6718">
            <v>0</v>
          </cell>
          <cell r="H6718">
            <v>0</v>
          </cell>
          <cell r="I6718">
            <v>0</v>
          </cell>
          <cell r="J6718">
            <v>0</v>
          </cell>
          <cell r="K6718">
            <v>35625</v>
          </cell>
        </row>
        <row r="6719">
          <cell r="F6719">
            <v>0</v>
          </cell>
          <cell r="G6719">
            <v>0</v>
          </cell>
          <cell r="H6719">
            <v>0</v>
          </cell>
          <cell r="I6719">
            <v>0</v>
          </cell>
          <cell r="J6719">
            <v>0</v>
          </cell>
          <cell r="K6719">
            <v>-35625</v>
          </cell>
        </row>
        <row r="6720">
          <cell r="F6720">
            <v>0</v>
          </cell>
          <cell r="G6720">
            <v>0</v>
          </cell>
          <cell r="H6720">
            <v>0</v>
          </cell>
          <cell r="I6720">
            <v>0</v>
          </cell>
          <cell r="J6720">
            <v>0</v>
          </cell>
          <cell r="K6720">
            <v>0</v>
          </cell>
        </row>
        <row r="6721">
          <cell r="F6721">
            <v>5474072.9799999986</v>
          </cell>
          <cell r="G6721">
            <v>0</v>
          </cell>
          <cell r="H6721">
            <v>5474072.9799999986</v>
          </cell>
          <cell r="I6721">
            <v>0</v>
          </cell>
          <cell r="J6721">
            <v>5474072.9799999986</v>
          </cell>
          <cell r="K6721">
            <v>21461647.68</v>
          </cell>
        </row>
        <row r="6723">
          <cell r="F6723">
            <v>0</v>
          </cell>
          <cell r="G6723">
            <v>0</v>
          </cell>
          <cell r="H6723">
            <v>0</v>
          </cell>
          <cell r="I6723">
            <v>0</v>
          </cell>
          <cell r="J6723">
            <v>0</v>
          </cell>
          <cell r="K6723">
            <v>0</v>
          </cell>
        </row>
        <row r="6725">
          <cell r="F6725">
            <v>16125976.26</v>
          </cell>
          <cell r="G6725">
            <v>0</v>
          </cell>
          <cell r="H6725">
            <v>16125976.26</v>
          </cell>
          <cell r="I6725">
            <v>0</v>
          </cell>
          <cell r="J6725">
            <v>16125976.26</v>
          </cell>
          <cell r="K6725">
            <v>0</v>
          </cell>
        </row>
        <row r="6726">
          <cell r="F6726">
            <v>-2290755.96</v>
          </cell>
          <cell r="G6726">
            <v>0</v>
          </cell>
          <cell r="H6726">
            <v>-2290755.96</v>
          </cell>
          <cell r="I6726">
            <v>0</v>
          </cell>
          <cell r="J6726">
            <v>-2290755.96</v>
          </cell>
          <cell r="K6726">
            <v>0</v>
          </cell>
        </row>
        <row r="6727">
          <cell r="F6727">
            <v>874664</v>
          </cell>
          <cell r="G6727">
            <v>0</v>
          </cell>
          <cell r="H6727">
            <v>874664</v>
          </cell>
          <cell r="I6727">
            <v>0</v>
          </cell>
          <cell r="J6727">
            <v>874664</v>
          </cell>
          <cell r="K6727">
            <v>0</v>
          </cell>
        </row>
        <row r="6728">
          <cell r="F6728">
            <v>0</v>
          </cell>
          <cell r="G6728">
            <v>0</v>
          </cell>
          <cell r="H6728">
            <v>0</v>
          </cell>
          <cell r="I6728">
            <v>0</v>
          </cell>
          <cell r="J6728">
            <v>0</v>
          </cell>
          <cell r="K6728">
            <v>-1028243</v>
          </cell>
        </row>
        <row r="6729">
          <cell r="F6729">
            <v>14709884.300000001</v>
          </cell>
          <cell r="G6729">
            <v>0</v>
          </cell>
          <cell r="H6729">
            <v>14709884.300000001</v>
          </cell>
          <cell r="I6729">
            <v>0</v>
          </cell>
          <cell r="J6729">
            <v>14709884.300000001</v>
          </cell>
          <cell r="K6729">
            <v>-1028243</v>
          </cell>
        </row>
        <row r="6730">
          <cell r="F6730">
            <v>8392687.2599999998</v>
          </cell>
          <cell r="G6730">
            <v>0</v>
          </cell>
          <cell r="H6730">
            <v>8392687.2599999998</v>
          </cell>
          <cell r="I6730">
            <v>0</v>
          </cell>
          <cell r="J6730">
            <v>8392687.2599999998</v>
          </cell>
          <cell r="K6730">
            <v>0</v>
          </cell>
        </row>
        <row r="6731">
          <cell r="F6731">
            <v>8392687.2599999998</v>
          </cell>
          <cell r="G6731">
            <v>0</v>
          </cell>
          <cell r="H6731">
            <v>8392687.2599999998</v>
          </cell>
          <cell r="I6731">
            <v>0</v>
          </cell>
          <cell r="J6731">
            <v>8392687.2599999998</v>
          </cell>
          <cell r="K6731">
            <v>0</v>
          </cell>
        </row>
        <row r="6732">
          <cell r="F6732">
            <v>-1</v>
          </cell>
          <cell r="G6732">
            <v>0</v>
          </cell>
          <cell r="H6732">
            <v>-1</v>
          </cell>
          <cell r="I6732">
            <v>0</v>
          </cell>
          <cell r="J6732">
            <v>-1</v>
          </cell>
          <cell r="K6732">
            <v>0</v>
          </cell>
        </row>
        <row r="6733">
          <cell r="F6733">
            <v>-1</v>
          </cell>
          <cell r="G6733">
            <v>0</v>
          </cell>
          <cell r="H6733">
            <v>-1</v>
          </cell>
          <cell r="I6733">
            <v>0</v>
          </cell>
          <cell r="J6733">
            <v>-1</v>
          </cell>
          <cell r="K6733">
            <v>0</v>
          </cell>
        </row>
        <row r="6734">
          <cell r="F6734">
            <v>-1</v>
          </cell>
          <cell r="G6734">
            <v>0</v>
          </cell>
          <cell r="H6734">
            <v>-1</v>
          </cell>
          <cell r="I6734">
            <v>0</v>
          </cell>
          <cell r="J6734">
            <v>-1</v>
          </cell>
          <cell r="K6734">
            <v>0</v>
          </cell>
        </row>
        <row r="6735">
          <cell r="F6735">
            <v>-1</v>
          </cell>
          <cell r="G6735">
            <v>0</v>
          </cell>
          <cell r="H6735">
            <v>-1</v>
          </cell>
          <cell r="I6735">
            <v>0</v>
          </cell>
          <cell r="J6735">
            <v>-1</v>
          </cell>
          <cell r="K6735">
            <v>0</v>
          </cell>
        </row>
        <row r="6736">
          <cell r="F6736">
            <v>524095.93</v>
          </cell>
          <cell r="G6736">
            <v>0</v>
          </cell>
          <cell r="H6736">
            <v>524095.93</v>
          </cell>
          <cell r="I6736">
            <v>0</v>
          </cell>
          <cell r="J6736">
            <v>524095.93</v>
          </cell>
          <cell r="K6736">
            <v>0</v>
          </cell>
        </row>
        <row r="6737">
          <cell r="F6737">
            <v>524095.93</v>
          </cell>
          <cell r="G6737">
            <v>0</v>
          </cell>
          <cell r="H6737">
            <v>524095.93</v>
          </cell>
          <cell r="I6737">
            <v>0</v>
          </cell>
          <cell r="J6737">
            <v>524095.93</v>
          </cell>
          <cell r="K6737">
            <v>0</v>
          </cell>
        </row>
        <row r="6738">
          <cell r="F6738">
            <v>23626665.490000002</v>
          </cell>
          <cell r="G6738">
            <v>0</v>
          </cell>
          <cell r="H6738">
            <v>23626665.490000002</v>
          </cell>
          <cell r="I6738">
            <v>0</v>
          </cell>
          <cell r="J6738">
            <v>23626665.490000002</v>
          </cell>
          <cell r="K6738">
            <v>-1028243</v>
          </cell>
        </row>
        <row r="6740">
          <cell r="F6740">
            <v>-1150114.1100000001</v>
          </cell>
          <cell r="G6740">
            <v>0</v>
          </cell>
          <cell r="H6740">
            <v>-1150114.1100000001</v>
          </cell>
          <cell r="I6740">
            <v>0</v>
          </cell>
          <cell r="J6740">
            <v>-1150114.1100000001</v>
          </cell>
          <cell r="K6740">
            <v>25293433</v>
          </cell>
        </row>
        <row r="6741">
          <cell r="F6741">
            <v>-1150114.1100000001</v>
          </cell>
          <cell r="G6741">
            <v>0</v>
          </cell>
          <cell r="H6741">
            <v>-1150114.1100000001</v>
          </cell>
          <cell r="I6741">
            <v>0</v>
          </cell>
          <cell r="J6741">
            <v>-1150114.1100000001</v>
          </cell>
          <cell r="K6741">
            <v>25293433</v>
          </cell>
        </row>
        <row r="6742">
          <cell r="F6742">
            <v>-1150114.1100000001</v>
          </cell>
          <cell r="G6742">
            <v>0</v>
          </cell>
          <cell r="H6742">
            <v>-1150114.1100000001</v>
          </cell>
          <cell r="I6742">
            <v>0</v>
          </cell>
          <cell r="J6742">
            <v>-1150114.1100000001</v>
          </cell>
          <cell r="K6742">
            <v>25293433</v>
          </cell>
        </row>
        <row r="6743">
          <cell r="F6743">
            <v>-67980657.909999698</v>
          </cell>
          <cell r="G6743">
            <v>0</v>
          </cell>
          <cell r="H6743">
            <v>-67980657.909999698</v>
          </cell>
          <cell r="I6743">
            <v>0</v>
          </cell>
          <cell r="J6743">
            <v>-67980657.909999698</v>
          </cell>
          <cell r="K6743">
            <v>38687783.000000097</v>
          </cell>
        </row>
      </sheetData>
      <sheetData sheetId="2"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Mapa de movimentação"/>
      <sheetName val="Seleção das Adições"/>
      <sheetName val="Adições"/>
      <sheetName val="Depreciação (PAS)"/>
      <sheetName val="Tabela Parâmetro"/>
      <sheetName val="Links"/>
      <sheetName val="XREF"/>
      <sheetName val="Tickmarks"/>
    </sheetNames>
    <sheetDataSet>
      <sheetData sheetId="0"/>
      <sheetData sheetId="1"/>
      <sheetData sheetId="2"/>
      <sheetData sheetId="3"/>
      <sheetData sheetId="4"/>
      <sheetData sheetId="5"/>
      <sheetData sheetId="6">
        <row r="1">
          <cell r="K1" t="str">
            <v>31/12/03</v>
          </cell>
        </row>
        <row r="3">
          <cell r="K3">
            <v>1213650</v>
          </cell>
        </row>
        <row r="4">
          <cell r="K4">
            <v>1213650</v>
          </cell>
        </row>
        <row r="6">
          <cell r="K6">
            <v>3017712.27</v>
          </cell>
        </row>
        <row r="7">
          <cell r="K7">
            <v>6115583.5800000001</v>
          </cell>
        </row>
        <row r="8">
          <cell r="K8">
            <v>1801030.98</v>
          </cell>
        </row>
        <row r="9">
          <cell r="K9">
            <v>100939.9</v>
          </cell>
        </row>
        <row r="10">
          <cell r="K10">
            <v>652003.51</v>
          </cell>
        </row>
        <row r="11">
          <cell r="K11">
            <v>19846957.690000001</v>
          </cell>
        </row>
        <row r="12">
          <cell r="K12">
            <v>12224035.33</v>
          </cell>
        </row>
        <row r="13">
          <cell r="K13">
            <v>341711.72</v>
          </cell>
        </row>
        <row r="14">
          <cell r="K14">
            <v>144573.54</v>
          </cell>
        </row>
        <row r="15">
          <cell r="K15">
            <v>3711350.17</v>
          </cell>
        </row>
        <row r="16">
          <cell r="K16">
            <v>3213.9</v>
          </cell>
        </row>
        <row r="17">
          <cell r="K17">
            <v>11644.4</v>
          </cell>
        </row>
        <row r="18">
          <cell r="K18">
            <v>196175.28</v>
          </cell>
        </row>
        <row r="19">
          <cell r="K19">
            <v>48166932.269999996</v>
          </cell>
        </row>
        <row r="21">
          <cell r="K21">
            <v>3182800.88</v>
          </cell>
        </row>
        <row r="22">
          <cell r="K22">
            <v>3182800.88</v>
          </cell>
        </row>
        <row r="24">
          <cell r="K24">
            <v>1347102.93</v>
          </cell>
        </row>
        <row r="25">
          <cell r="K25">
            <v>1347102.93</v>
          </cell>
        </row>
        <row r="27">
          <cell r="K27">
            <v>109011.53</v>
          </cell>
        </row>
        <row r="28">
          <cell r="K28">
            <v>109011.53</v>
          </cell>
        </row>
        <row r="30">
          <cell r="K30">
            <v>30711.599999999999</v>
          </cell>
        </row>
        <row r="31">
          <cell r="K31">
            <v>30711.599999999999</v>
          </cell>
        </row>
        <row r="33">
          <cell r="K33">
            <v>5586.96</v>
          </cell>
        </row>
        <row r="34">
          <cell r="K34">
            <v>186583.25</v>
          </cell>
        </row>
        <row r="35">
          <cell r="K35">
            <v>192170.21</v>
          </cell>
        </row>
        <row r="37">
          <cell r="K37">
            <v>312422.12</v>
          </cell>
        </row>
        <row r="38">
          <cell r="K38">
            <v>4254.45</v>
          </cell>
        </row>
        <row r="39">
          <cell r="K39">
            <v>17886.02</v>
          </cell>
        </row>
        <row r="40">
          <cell r="K40">
            <v>1264</v>
          </cell>
        </row>
        <row r="41">
          <cell r="K41">
            <v>0</v>
          </cell>
        </row>
        <row r="42">
          <cell r="K42">
            <v>71757.41</v>
          </cell>
        </row>
        <row r="43">
          <cell r="K43">
            <v>145207.67999999999</v>
          </cell>
        </row>
        <row r="44">
          <cell r="K44">
            <v>8439.16</v>
          </cell>
        </row>
        <row r="45">
          <cell r="K45">
            <v>0</v>
          </cell>
        </row>
        <row r="46">
          <cell r="K46">
            <v>0</v>
          </cell>
        </row>
        <row r="47">
          <cell r="K47">
            <v>0</v>
          </cell>
        </row>
        <row r="48">
          <cell r="K48">
            <v>0</v>
          </cell>
        </row>
        <row r="49">
          <cell r="K49">
            <v>0</v>
          </cell>
        </row>
        <row r="50">
          <cell r="K50">
            <v>0</v>
          </cell>
        </row>
        <row r="51">
          <cell r="K51">
            <v>104000</v>
          </cell>
        </row>
        <row r="52">
          <cell r="K52">
            <v>665230.84</v>
          </cell>
        </row>
        <row r="54">
          <cell r="K54">
            <v>-408223.22</v>
          </cell>
        </row>
        <row r="55">
          <cell r="K55">
            <v>-24902.58</v>
          </cell>
        </row>
        <row r="56">
          <cell r="K56">
            <v>-30614.16</v>
          </cell>
        </row>
        <row r="57">
          <cell r="K57">
            <v>-2793.56</v>
          </cell>
        </row>
        <row r="58">
          <cell r="K58">
            <v>-5661.89</v>
          </cell>
        </row>
        <row r="59">
          <cell r="K59">
            <v>-483.72</v>
          </cell>
        </row>
        <row r="60">
          <cell r="K60">
            <v>-18415.509999999998</v>
          </cell>
        </row>
        <row r="61">
          <cell r="K61">
            <v>-2587.73</v>
          </cell>
        </row>
        <row r="62">
          <cell r="K62">
            <v>-10094.32</v>
          </cell>
        </row>
        <row r="63">
          <cell r="K63">
            <v>-32859.839999999997</v>
          </cell>
        </row>
        <row r="64">
          <cell r="K64">
            <v>-149683.5</v>
          </cell>
        </row>
        <row r="65">
          <cell r="K65">
            <v>-17909.11</v>
          </cell>
        </row>
        <row r="66">
          <cell r="K66">
            <v>-372131.82</v>
          </cell>
        </row>
        <row r="67">
          <cell r="K67">
            <v>-753074.69</v>
          </cell>
        </row>
        <row r="68">
          <cell r="K68">
            <v>-12449.39</v>
          </cell>
        </row>
        <row r="69">
          <cell r="K69">
            <v>-80413.94</v>
          </cell>
        </row>
        <row r="70">
          <cell r="K70">
            <v>-373671.82</v>
          </cell>
        </row>
        <row r="71">
          <cell r="K71">
            <v>-219539.74</v>
          </cell>
        </row>
        <row r="72">
          <cell r="K72">
            <v>-2399898.66</v>
          </cell>
        </row>
        <row r="73">
          <cell r="K73">
            <v>-953046.96</v>
          </cell>
        </row>
        <row r="74">
          <cell r="K74">
            <v>-4620.6000000000004</v>
          </cell>
        </row>
        <row r="75">
          <cell r="K75">
            <v>0</v>
          </cell>
        </row>
        <row r="76">
          <cell r="K76">
            <v>-5873076.7599999998</v>
          </cell>
        </row>
        <row r="77">
          <cell r="K77">
            <v>49034533.5</v>
          </cell>
        </row>
      </sheetData>
      <sheetData sheetId="7"/>
      <sheetData sheetId="8"/>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o de Contas"/>
      <sheetName val="MACRO1"/>
      <sheetName val="Page1 - 2"/>
      <sheetName val="Page3 - 5"/>
      <sheetName val="BP"/>
      <sheetName val="DR"/>
      <sheetName val="CF"/>
      <sheetName val="CF (2)"/>
      <sheetName val="ATIVO"/>
      <sheetName val="AC"/>
      <sheetName val="RELP"/>
      <sheetName val="PERMAN - INVEST"/>
      <sheetName val="PERMAN - IMOBILIZADO"/>
      <sheetName val="PASSIVO"/>
      <sheetName val="PC"/>
      <sheetName val="EXLP"/>
      <sheetName val="MUTAÇÃO"/>
      <sheetName val="PIR (IRPJ)"/>
      <sheetName val="PIR (CSL)"/>
      <sheetName val="DEMONSTRAÇÃO DO RESULTADO"/>
      <sheetName val="DR (CUSTEIO MENSAL)"/>
      <sheetName val="BASE DE CÁLCULO (PIS E COFINS)"/>
      <sheetName val="CAPA"/>
      <sheetName val="DR_US$"/>
      <sheetName val="DR (CUSTEIO MENSAL_US$)"/>
      <sheetName val="DR_US$ (2)"/>
      <sheetName val="DR (CUSTEIO MENSAL_US$) (2)"/>
      <sheetName val="Ganho e perda"/>
      <sheetName val="CF_Flutuação"/>
      <sheetName val="DOLAR_2002"/>
      <sheetName val="Links"/>
      <sheetName val="Teste Drpc"/>
      <sheetName val="Dados"/>
      <sheetName val="MELHORIAS E OPÇÕES"/>
      <sheetName val="indices"/>
      <sheetName val="MELHORIAS_E_OPÇÕES"/>
      <sheetName val="MELHORIAS_E_OPÇÕES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RL"/>
      <sheetName val="Report"/>
      <sheetName val="Graphics"/>
      <sheetName val="MTD"/>
      <sheetName val="Backlog "/>
      <sheetName val="Main Customers"/>
      <sheetName val="Chile Inv"/>
      <sheetName val="Chile Bkg"/>
      <sheetName val="FTI3001"/>
      <sheetName val="PDI3011"/>
      <sheetName val="pdi3007"/>
      <sheetName val="Parâmetros"/>
      <sheetName val="IR Sales"/>
      <sheetName val="CCMTY Sales"/>
      <sheetName val="CCDF Sales"/>
      <sheetName val="IR BKG"/>
      <sheetName val="CCMTY BKG"/>
      <sheetName val="CCDF Completes"/>
      <sheetName val="CCDF base"/>
      <sheetName val="Invoice Detail"/>
      <sheetName val="Inv BKG"/>
      <sheetName val="Backlog"/>
      <sheetName val="AUX"/>
      <sheetName val="Auxiliar Chile"/>
      <sheetName val="Plan1"/>
    </sheetNames>
    <sheetDataSet>
      <sheetData sheetId="0"/>
      <sheetData sheetId="1"/>
      <sheetData sheetId="2"/>
      <sheetData sheetId="3"/>
      <sheetData sheetId="4"/>
      <sheetData sheetId="5"/>
      <sheetData sheetId="6"/>
      <sheetData sheetId="7"/>
      <sheetData sheetId="8"/>
      <sheetData sheetId="9"/>
      <sheetData sheetId="10"/>
      <sheetData sheetId="11">
        <row r="1">
          <cell r="D1" t="str">
            <v>Completes</v>
          </cell>
          <cell r="E1" t="str">
            <v>C</v>
          </cell>
          <cell r="F1">
            <v>31110100</v>
          </cell>
          <cell r="G1" t="str">
            <v>REV</v>
          </cell>
        </row>
        <row r="2">
          <cell r="D2" t="str">
            <v>Parts</v>
          </cell>
          <cell r="E2" t="str">
            <v>P</v>
          </cell>
          <cell r="F2">
            <v>31110200</v>
          </cell>
          <cell r="G2" t="str">
            <v>REV</v>
          </cell>
        </row>
        <row r="3">
          <cell r="D3" t="str">
            <v>Service</v>
          </cell>
          <cell r="E3" t="str">
            <v>S</v>
          </cell>
          <cell r="F3">
            <v>31120100</v>
          </cell>
          <cell r="G3" t="str">
            <v>REV</v>
          </cell>
        </row>
        <row r="4">
          <cell r="D4" t="str">
            <v>Rental</v>
          </cell>
          <cell r="E4" t="str">
            <v>R</v>
          </cell>
          <cell r="F4">
            <v>31120200</v>
          </cell>
          <cell r="G4" t="str">
            <v>REV</v>
          </cell>
        </row>
        <row r="5">
          <cell r="F5">
            <v>31130100</v>
          </cell>
          <cell r="G5" t="str">
            <v>REV</v>
          </cell>
        </row>
        <row r="6">
          <cell r="F6">
            <v>31130300</v>
          </cell>
          <cell r="G6" t="str">
            <v>REV</v>
          </cell>
        </row>
        <row r="7">
          <cell r="F7">
            <v>31210100</v>
          </cell>
          <cell r="G7" t="str">
            <v>REV</v>
          </cell>
        </row>
        <row r="8">
          <cell r="F8">
            <v>31210200</v>
          </cell>
          <cell r="G8" t="str">
            <v>REV</v>
          </cell>
        </row>
        <row r="9">
          <cell r="F9">
            <v>31230100</v>
          </cell>
          <cell r="G9" t="str">
            <v>REV</v>
          </cell>
        </row>
        <row r="10">
          <cell r="F10">
            <v>31230200</v>
          </cell>
          <cell r="G10" t="str">
            <v>REV</v>
          </cell>
        </row>
        <row r="11">
          <cell r="F11">
            <v>31230300</v>
          </cell>
          <cell r="G11" t="str">
            <v>REV</v>
          </cell>
        </row>
        <row r="12">
          <cell r="F12">
            <v>31230400</v>
          </cell>
          <cell r="G12" t="str">
            <v>REV</v>
          </cell>
        </row>
        <row r="13">
          <cell r="F13">
            <v>31230500</v>
          </cell>
          <cell r="G13" t="str">
            <v>REV</v>
          </cell>
        </row>
        <row r="14">
          <cell r="F14">
            <v>32110100</v>
          </cell>
          <cell r="G14" t="str">
            <v>COS</v>
          </cell>
        </row>
        <row r="15">
          <cell r="F15">
            <v>32110200</v>
          </cell>
          <cell r="G15" t="str">
            <v>COS</v>
          </cell>
        </row>
        <row r="16">
          <cell r="F16">
            <v>32110500</v>
          </cell>
          <cell r="G16" t="str">
            <v>VAR</v>
          </cell>
        </row>
        <row r="17">
          <cell r="F17">
            <v>32110900</v>
          </cell>
          <cell r="G17" t="str">
            <v>VAR</v>
          </cell>
        </row>
        <row r="18">
          <cell r="F18">
            <v>32120100</v>
          </cell>
          <cell r="G18" t="str">
            <v>COS</v>
          </cell>
        </row>
        <row r="19">
          <cell r="F19">
            <v>32120400</v>
          </cell>
          <cell r="G19" t="str">
            <v>COS</v>
          </cell>
        </row>
        <row r="20">
          <cell r="F20">
            <v>32120500</v>
          </cell>
          <cell r="G20" t="str">
            <v>VAR</v>
          </cell>
        </row>
        <row r="21">
          <cell r="F21">
            <v>32120800</v>
          </cell>
          <cell r="G21" t="str">
            <v>COS</v>
          </cell>
        </row>
        <row r="22">
          <cell r="F22">
            <v>32120900</v>
          </cell>
          <cell r="G22" t="str">
            <v>COS</v>
          </cell>
        </row>
        <row r="23">
          <cell r="F23">
            <v>32121000</v>
          </cell>
          <cell r="G23" t="str">
            <v>COS</v>
          </cell>
        </row>
        <row r="24">
          <cell r="F24">
            <v>32121200</v>
          </cell>
          <cell r="G24" t="str">
            <v>COS</v>
          </cell>
        </row>
        <row r="25">
          <cell r="F25">
            <v>32121300</v>
          </cell>
          <cell r="G25" t="str">
            <v>VAR</v>
          </cell>
        </row>
        <row r="26">
          <cell r="F26">
            <v>32121400</v>
          </cell>
          <cell r="G26" t="str">
            <v>VAR</v>
          </cell>
        </row>
        <row r="27">
          <cell r="F27">
            <v>32121500</v>
          </cell>
          <cell r="G27" t="str">
            <v>VAR</v>
          </cell>
        </row>
        <row r="28">
          <cell r="F28">
            <v>32121600</v>
          </cell>
          <cell r="G28" t="str">
            <v>VAR</v>
          </cell>
        </row>
        <row r="29">
          <cell r="F29">
            <v>32122000</v>
          </cell>
          <cell r="G29" t="str">
            <v>VAR</v>
          </cell>
        </row>
        <row r="30">
          <cell r="F30">
            <v>32122100</v>
          </cell>
          <cell r="G30" t="str">
            <v>VAR</v>
          </cell>
        </row>
        <row r="31">
          <cell r="F31">
            <v>32111000</v>
          </cell>
          <cell r="G31" t="str">
            <v>COS</v>
          </cell>
        </row>
        <row r="32">
          <cell r="F32">
            <v>32120300</v>
          </cell>
          <cell r="G32" t="str">
            <v>VAR</v>
          </cell>
        </row>
        <row r="33">
          <cell r="F33">
            <v>31120400</v>
          </cell>
          <cell r="G33" t="str">
            <v>COS</v>
          </cell>
        </row>
        <row r="34">
          <cell r="F34">
            <v>31120300</v>
          </cell>
          <cell r="G34" t="str">
            <v>COS</v>
          </cell>
        </row>
        <row r="35">
          <cell r="F35">
            <v>32120700</v>
          </cell>
          <cell r="G35" t="str">
            <v>VAR</v>
          </cell>
        </row>
        <row r="36">
          <cell r="F36">
            <v>32130100</v>
          </cell>
          <cell r="G36" t="str">
            <v>VAR</v>
          </cell>
        </row>
        <row r="37">
          <cell r="F37">
            <v>32130200</v>
          </cell>
          <cell r="G37" t="str">
            <v>VAR</v>
          </cell>
        </row>
        <row r="38">
          <cell r="F38">
            <v>32140200</v>
          </cell>
          <cell r="G38" t="str">
            <v>VAR</v>
          </cell>
        </row>
        <row r="39">
          <cell r="F39">
            <v>32122300</v>
          </cell>
          <cell r="G39" t="str">
            <v>VAR</v>
          </cell>
        </row>
        <row r="40">
          <cell r="F40">
            <v>32122200</v>
          </cell>
          <cell r="G40" t="str">
            <v>VAR</v>
          </cell>
        </row>
        <row r="41">
          <cell r="F41">
            <v>32140100</v>
          </cell>
          <cell r="G41" t="str">
            <v>VAR</v>
          </cell>
        </row>
        <row r="42">
          <cell r="F42">
            <v>31210300</v>
          </cell>
          <cell r="G42" t="str">
            <v>REV</v>
          </cell>
        </row>
        <row r="43">
          <cell r="F43">
            <v>32122400</v>
          </cell>
          <cell r="G43" t="str">
            <v>VAR</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OQUE_2002"/>
      <sheetName val="ESTOQUE_2002.xls"/>
    </sheetNames>
    <definedNames>
      <definedName name="Macro1"/>
      <definedName name="Macro3"/>
      <definedName name="Macro4"/>
      <definedName name="Macro5"/>
      <definedName name="Macro9"/>
    </definedNames>
    <sheetDataSet>
      <sheetData sheetId="0" refreshError="1"/>
      <sheetData sheetId="1"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
      <sheetName val="Ferro_mes"/>
      <sheetName val="BPA_OSBRA_BBET"/>
      <sheetName val="BPA_OSBRA_BBET.XLS"/>
    </sheetNames>
    <definedNames>
      <definedName name="Macro2"/>
    </definedNames>
    <sheetDataSet>
      <sheetData sheetId="0"/>
      <sheetData sheetId="1"/>
      <sheetData sheetId="2" refreshError="1"/>
      <sheetData sheetId="3"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 Reforma"/>
      <sheetName val="Quadro Resumo"/>
      <sheetName val="Andam."/>
      <sheetName val="Progr."/>
      <sheetName val="Selec."/>
      <sheetName val="Penden."/>
      <sheetName val="Concl."/>
      <sheetName val="Excluído"/>
      <sheetName val="MACRO1"/>
      <sheetName val="Dados"/>
      <sheetName val="Plano de Contas"/>
      <sheetName val="Macro"/>
      <sheetName val="feedback"/>
      <sheetName val="M1_Mapa"/>
      <sheetName val="Resumo Reformas"/>
      <sheetName val="Links"/>
      <sheetName val="Teste Drpc"/>
      <sheetName val="Jun_98"/>
      <sheetName val="HSBC-J.PESSOA"/>
      <sheetName val="Andam_"/>
      <sheetName val="Progr_"/>
      <sheetName val="Selec_"/>
      <sheetName val="Penden_"/>
      <sheetName val="Concl_"/>
      <sheetName val="A4.3"/>
      <sheetName val="Control"/>
      <sheetName val="MELHORIAS E OPÇÕES"/>
      <sheetName val="DRE"/>
      <sheetName val="XREF"/>
      <sheetName val="Selec_1"/>
      <sheetName val="Progr_1"/>
      <sheetName val="Penden_1"/>
      <sheetName val="Concl_1"/>
      <sheetName val="Andam_1"/>
      <sheetName val="Selec_2"/>
      <sheetName val="Progr_2"/>
      <sheetName val="Penden_2"/>
      <sheetName val="Concl_2"/>
      <sheetName val="Andam_2"/>
    </sheetNames>
    <sheetDataSet>
      <sheetData sheetId="0" refreshError="1"/>
      <sheetData sheetId="1" refreshError="1"/>
      <sheetData sheetId="2" refreshError="1">
        <row r="3">
          <cell r="D3" t="str">
            <v>Hxh</v>
          </cell>
          <cell r="F3" t="str">
            <v>Tipo</v>
          </cell>
        </row>
        <row r="4">
          <cell r="D4">
            <v>80</v>
          </cell>
          <cell r="F4" t="str">
            <v>S</v>
          </cell>
        </row>
        <row r="5">
          <cell r="D5">
            <v>352</v>
          </cell>
          <cell r="F5" t="str">
            <v>A</v>
          </cell>
        </row>
        <row r="6">
          <cell r="D6">
            <v>320</v>
          </cell>
          <cell r="F6" t="str">
            <v>S</v>
          </cell>
        </row>
        <row r="7">
          <cell r="D7">
            <v>40</v>
          </cell>
          <cell r="F7" t="str">
            <v>P</v>
          </cell>
        </row>
        <row r="8">
          <cell r="D8">
            <v>80</v>
          </cell>
          <cell r="F8" t="str">
            <v>P</v>
          </cell>
        </row>
        <row r="9">
          <cell r="D9">
            <v>352</v>
          </cell>
          <cell r="F9" t="str">
            <v>F</v>
          </cell>
        </row>
        <row r="10">
          <cell r="D10">
            <v>40</v>
          </cell>
          <cell r="F10" t="str">
            <v>L</v>
          </cell>
        </row>
        <row r="11">
          <cell r="D11">
            <v>60</v>
          </cell>
          <cell r="F11" t="str">
            <v>P</v>
          </cell>
        </row>
        <row r="12">
          <cell r="D12">
            <v>80</v>
          </cell>
          <cell r="F12" t="str">
            <v>S</v>
          </cell>
        </row>
        <row r="13">
          <cell r="D13">
            <v>48</v>
          </cell>
          <cell r="F13" t="str">
            <v>S</v>
          </cell>
        </row>
        <row r="14">
          <cell r="D14">
            <v>224</v>
          </cell>
          <cell r="F14" t="str">
            <v>F</v>
          </cell>
        </row>
        <row r="15">
          <cell r="D15">
            <v>48</v>
          </cell>
          <cell r="F15" t="str">
            <v>S</v>
          </cell>
        </row>
        <row r="16">
          <cell r="D16">
            <v>8</v>
          </cell>
          <cell r="F16" t="str">
            <v>F</v>
          </cell>
        </row>
        <row r="17">
          <cell r="D17">
            <v>16</v>
          </cell>
          <cell r="F17" t="str">
            <v>F</v>
          </cell>
        </row>
        <row r="18">
          <cell r="D18">
            <v>8</v>
          </cell>
          <cell r="F18" t="str">
            <v>F</v>
          </cell>
        </row>
        <row r="19">
          <cell r="D19">
            <v>64</v>
          </cell>
          <cell r="F19" t="str">
            <v>A</v>
          </cell>
        </row>
        <row r="20">
          <cell r="D20">
            <v>352</v>
          </cell>
          <cell r="F20" t="str">
            <v>A</v>
          </cell>
        </row>
        <row r="21">
          <cell r="D21">
            <v>352</v>
          </cell>
          <cell r="F21" t="str">
            <v>A</v>
          </cell>
        </row>
        <row r="22">
          <cell r="D22">
            <v>80</v>
          </cell>
          <cell r="F22" t="str">
            <v>F</v>
          </cell>
        </row>
        <row r="23">
          <cell r="D23">
            <v>64</v>
          </cell>
          <cell r="F23" t="str">
            <v>A</v>
          </cell>
        </row>
        <row r="24">
          <cell r="D24">
            <v>100</v>
          </cell>
          <cell r="F24" t="str">
            <v>A</v>
          </cell>
        </row>
        <row r="25">
          <cell r="D25">
            <v>8</v>
          </cell>
          <cell r="F25" t="str">
            <v>F</v>
          </cell>
        </row>
      </sheetData>
      <sheetData sheetId="3" refreshError="1">
        <row r="3">
          <cell r="D3" t="str">
            <v>Hxh</v>
          </cell>
          <cell r="F3" t="str">
            <v>Tipo</v>
          </cell>
        </row>
        <row r="4">
          <cell r="D4">
            <v>268</v>
          </cell>
          <cell r="F4" t="str">
            <v>L</v>
          </cell>
        </row>
        <row r="5">
          <cell r="D5">
            <v>224</v>
          </cell>
          <cell r="F5" t="str">
            <v>I</v>
          </cell>
        </row>
        <row r="6">
          <cell r="D6">
            <v>176</v>
          </cell>
          <cell r="F6" t="str">
            <v>S</v>
          </cell>
        </row>
        <row r="7">
          <cell r="D7">
            <v>176</v>
          </cell>
          <cell r="F7" t="str">
            <v>L</v>
          </cell>
        </row>
        <row r="8">
          <cell r="D8">
            <v>80</v>
          </cell>
          <cell r="F8" t="str">
            <v>S</v>
          </cell>
        </row>
        <row r="9">
          <cell r="D9">
            <v>176</v>
          </cell>
          <cell r="F9" t="str">
            <v>S</v>
          </cell>
        </row>
        <row r="10">
          <cell r="D10">
            <v>160</v>
          </cell>
          <cell r="F10" t="str">
            <v>S</v>
          </cell>
        </row>
        <row r="11">
          <cell r="D11">
            <v>80</v>
          </cell>
          <cell r="F11" t="str">
            <v>A</v>
          </cell>
        </row>
        <row r="12">
          <cell r="D12">
            <v>56</v>
          </cell>
          <cell r="F12" t="str">
            <v>P</v>
          </cell>
        </row>
        <row r="13">
          <cell r="D13">
            <v>160</v>
          </cell>
          <cell r="F13" t="str">
            <v>S</v>
          </cell>
        </row>
        <row r="14">
          <cell r="D14">
            <v>80</v>
          </cell>
          <cell r="F14" t="str">
            <v>A</v>
          </cell>
        </row>
        <row r="15">
          <cell r="D15">
            <v>40</v>
          </cell>
          <cell r="F15" t="str">
            <v>L</v>
          </cell>
        </row>
        <row r="16">
          <cell r="D16">
            <v>24</v>
          </cell>
          <cell r="F16" t="str">
            <v>S</v>
          </cell>
        </row>
        <row r="17">
          <cell r="D17">
            <v>450</v>
          </cell>
          <cell r="F17" t="str">
            <v>F</v>
          </cell>
        </row>
        <row r="18">
          <cell r="D18">
            <v>176</v>
          </cell>
          <cell r="F18" t="str">
            <v>S</v>
          </cell>
        </row>
        <row r="19">
          <cell r="D19">
            <v>176</v>
          </cell>
          <cell r="F19" t="str">
            <v>S</v>
          </cell>
        </row>
      </sheetData>
      <sheetData sheetId="4" refreshError="1">
        <row r="3">
          <cell r="D3" t="str">
            <v>Hxh</v>
          </cell>
          <cell r="F3" t="str">
            <v>Tipo</v>
          </cell>
        </row>
        <row r="4">
          <cell r="D4">
            <v>880</v>
          </cell>
          <cell r="F4" t="str">
            <v>I</v>
          </cell>
        </row>
        <row r="5">
          <cell r="D5">
            <v>64</v>
          </cell>
          <cell r="F5" t="str">
            <v>A</v>
          </cell>
        </row>
        <row r="6">
          <cell r="D6">
            <v>100</v>
          </cell>
          <cell r="F6" t="str">
            <v>L</v>
          </cell>
        </row>
        <row r="7">
          <cell r="D7">
            <v>96</v>
          </cell>
          <cell r="F7" t="str">
            <v>F</v>
          </cell>
        </row>
        <row r="8">
          <cell r="D8">
            <v>72</v>
          </cell>
          <cell r="F8" t="str">
            <v>F</v>
          </cell>
        </row>
        <row r="9">
          <cell r="D9">
            <v>176</v>
          </cell>
          <cell r="F9" t="str">
            <v>F</v>
          </cell>
        </row>
        <row r="10">
          <cell r="D10">
            <v>80</v>
          </cell>
          <cell r="F10" t="str">
            <v>F</v>
          </cell>
        </row>
        <row r="11">
          <cell r="D11">
            <v>176</v>
          </cell>
          <cell r="F11" t="str">
            <v>I</v>
          </cell>
        </row>
        <row r="12">
          <cell r="D12">
            <v>176</v>
          </cell>
          <cell r="F12" t="str">
            <v>A</v>
          </cell>
        </row>
        <row r="13">
          <cell r="D13">
            <v>80</v>
          </cell>
          <cell r="F13" t="str">
            <v>A</v>
          </cell>
        </row>
        <row r="14">
          <cell r="D14">
            <v>40</v>
          </cell>
          <cell r="F14" t="str">
            <v>A</v>
          </cell>
        </row>
        <row r="15">
          <cell r="D15">
            <v>80</v>
          </cell>
          <cell r="F15" t="str">
            <v>A</v>
          </cell>
        </row>
        <row r="16">
          <cell r="D16">
            <v>40</v>
          </cell>
          <cell r="F16" t="str">
            <v>F</v>
          </cell>
        </row>
        <row r="17">
          <cell r="D17">
            <v>24</v>
          </cell>
          <cell r="F17" t="str">
            <v>S</v>
          </cell>
        </row>
        <row r="18">
          <cell r="D18">
            <v>24</v>
          </cell>
          <cell r="F18" t="str">
            <v>F</v>
          </cell>
        </row>
        <row r="19">
          <cell r="D19">
            <v>120</v>
          </cell>
          <cell r="F19" t="str">
            <v>A</v>
          </cell>
        </row>
        <row r="20">
          <cell r="D20">
            <v>352</v>
          </cell>
          <cell r="F20" t="str">
            <v>A</v>
          </cell>
        </row>
        <row r="21">
          <cell r="D21">
            <v>352</v>
          </cell>
          <cell r="F21" t="str">
            <v>A</v>
          </cell>
        </row>
        <row r="22">
          <cell r="D22">
            <v>80</v>
          </cell>
          <cell r="F22" t="str">
            <v>F</v>
          </cell>
        </row>
        <row r="23">
          <cell r="D23">
            <v>64</v>
          </cell>
          <cell r="F23" t="str">
            <v>A</v>
          </cell>
        </row>
        <row r="24">
          <cell r="D24">
            <v>100</v>
          </cell>
          <cell r="F24" t="str">
            <v>A</v>
          </cell>
        </row>
        <row r="25">
          <cell r="D25">
            <v>8</v>
          </cell>
          <cell r="F25" t="str">
            <v>F</v>
          </cell>
        </row>
      </sheetData>
      <sheetData sheetId="5" refreshError="1">
        <row r="3">
          <cell r="D3" t="str">
            <v>Hxh</v>
          </cell>
          <cell r="F3" t="str">
            <v>Tipo</v>
          </cell>
        </row>
        <row r="4">
          <cell r="D4">
            <v>176</v>
          </cell>
          <cell r="F4" t="str">
            <v>F</v>
          </cell>
        </row>
        <row r="5">
          <cell r="D5">
            <v>160</v>
          </cell>
          <cell r="F5" t="str">
            <v>F</v>
          </cell>
        </row>
        <row r="6">
          <cell r="D6">
            <v>40</v>
          </cell>
          <cell r="F6" t="str">
            <v>S</v>
          </cell>
        </row>
        <row r="7">
          <cell r="D7">
            <v>16</v>
          </cell>
          <cell r="F7" t="str">
            <v>A</v>
          </cell>
        </row>
        <row r="8">
          <cell r="D8">
            <v>40</v>
          </cell>
          <cell r="F8" t="str">
            <v>S</v>
          </cell>
        </row>
        <row r="9">
          <cell r="D9">
            <v>176</v>
          </cell>
          <cell r="F9" t="str">
            <v>A</v>
          </cell>
        </row>
        <row r="10">
          <cell r="D10">
            <v>176</v>
          </cell>
          <cell r="F10" t="str">
            <v>F</v>
          </cell>
        </row>
        <row r="11">
          <cell r="D11">
            <v>80</v>
          </cell>
          <cell r="F11" t="str">
            <v>S</v>
          </cell>
        </row>
        <row r="12">
          <cell r="D12">
            <v>176</v>
          </cell>
          <cell r="F12" t="str">
            <v>F</v>
          </cell>
        </row>
        <row r="13">
          <cell r="D13">
            <v>176</v>
          </cell>
          <cell r="F13" t="str">
            <v>F</v>
          </cell>
        </row>
        <row r="14">
          <cell r="D14">
            <v>1000</v>
          </cell>
          <cell r="F14" t="str">
            <v>A</v>
          </cell>
        </row>
        <row r="15">
          <cell r="D15">
            <v>80</v>
          </cell>
          <cell r="F15" t="str">
            <v>A</v>
          </cell>
        </row>
        <row r="16">
          <cell r="D16">
            <v>24</v>
          </cell>
          <cell r="F16" t="str">
            <v>S</v>
          </cell>
        </row>
        <row r="17">
          <cell r="D17">
            <v>450</v>
          </cell>
          <cell r="F17" t="str">
            <v>F</v>
          </cell>
        </row>
        <row r="18">
          <cell r="D18">
            <v>176</v>
          </cell>
          <cell r="F18" t="str">
            <v>S</v>
          </cell>
        </row>
        <row r="19">
          <cell r="D19">
            <v>176</v>
          </cell>
          <cell r="F19" t="str">
            <v>S</v>
          </cell>
        </row>
      </sheetData>
      <sheetData sheetId="6" refreshError="1">
        <row r="3">
          <cell r="D3" t="str">
            <v>Hxh</v>
          </cell>
          <cell r="F3" t="str">
            <v>Tipo</v>
          </cell>
        </row>
        <row r="4">
          <cell r="D4">
            <v>40</v>
          </cell>
          <cell r="F4" t="str">
            <v>L</v>
          </cell>
        </row>
        <row r="5">
          <cell r="D5">
            <v>80</v>
          </cell>
          <cell r="F5" t="str">
            <v>A</v>
          </cell>
        </row>
        <row r="6">
          <cell r="D6">
            <v>80</v>
          </cell>
          <cell r="F6" t="str">
            <v>A</v>
          </cell>
        </row>
        <row r="7">
          <cell r="D7">
            <v>24</v>
          </cell>
          <cell r="F7" t="str">
            <v>F</v>
          </cell>
        </row>
        <row r="8">
          <cell r="D8">
            <v>20</v>
          </cell>
          <cell r="F8" t="str">
            <v>F</v>
          </cell>
        </row>
        <row r="9">
          <cell r="D9">
            <v>80</v>
          </cell>
          <cell r="F9" t="str">
            <v>A</v>
          </cell>
        </row>
        <row r="10">
          <cell r="D10">
            <v>8</v>
          </cell>
          <cell r="F10" t="str">
            <v>P</v>
          </cell>
        </row>
        <row r="11">
          <cell r="D11">
            <v>1</v>
          </cell>
          <cell r="F11" t="str">
            <v>P</v>
          </cell>
        </row>
        <row r="12">
          <cell r="D12">
            <v>1</v>
          </cell>
          <cell r="F12" t="str">
            <v>A</v>
          </cell>
        </row>
        <row r="13">
          <cell r="D13">
            <v>80</v>
          </cell>
          <cell r="F13" t="str">
            <v>A</v>
          </cell>
        </row>
        <row r="14">
          <cell r="D14">
            <v>40</v>
          </cell>
          <cell r="F14" t="str">
            <v>A</v>
          </cell>
        </row>
        <row r="15">
          <cell r="D15">
            <v>80</v>
          </cell>
          <cell r="F15" t="str">
            <v>A</v>
          </cell>
        </row>
        <row r="16">
          <cell r="D16">
            <v>40</v>
          </cell>
          <cell r="F16" t="str">
            <v>F</v>
          </cell>
        </row>
        <row r="17">
          <cell r="D17">
            <v>24</v>
          </cell>
          <cell r="F17" t="str">
            <v>S</v>
          </cell>
        </row>
        <row r="18">
          <cell r="D18">
            <v>24</v>
          </cell>
          <cell r="F18" t="str">
            <v>F</v>
          </cell>
        </row>
        <row r="19">
          <cell r="D19">
            <v>120</v>
          </cell>
          <cell r="F19" t="str">
            <v>A</v>
          </cell>
        </row>
        <row r="20">
          <cell r="D20">
            <v>352</v>
          </cell>
          <cell r="F20" t="str">
            <v>A</v>
          </cell>
        </row>
        <row r="21">
          <cell r="D21">
            <v>352</v>
          </cell>
          <cell r="F21" t="str">
            <v>A</v>
          </cell>
        </row>
        <row r="22">
          <cell r="D22">
            <v>80</v>
          </cell>
          <cell r="F22" t="str">
            <v>F</v>
          </cell>
        </row>
        <row r="23">
          <cell r="D23">
            <v>64</v>
          </cell>
          <cell r="F23" t="str">
            <v>A</v>
          </cell>
        </row>
        <row r="24">
          <cell r="D24">
            <v>100</v>
          </cell>
          <cell r="F24" t="str">
            <v>A</v>
          </cell>
        </row>
        <row r="25">
          <cell r="D25">
            <v>8</v>
          </cell>
          <cell r="F25" t="str">
            <v>F</v>
          </cell>
        </row>
      </sheetData>
      <sheetData sheetId="7" refreshError="1">
        <row r="3">
          <cell r="D3" t="str">
            <v>Hxh</v>
          </cell>
          <cell r="F3" t="str">
            <v>Tipo</v>
          </cell>
        </row>
        <row r="4">
          <cell r="D4">
            <v>1056</v>
          </cell>
          <cell r="F4" t="str">
            <v>S</v>
          </cell>
        </row>
        <row r="5">
          <cell r="D5">
            <v>1056</v>
          </cell>
          <cell r="F5" t="str">
            <v>F</v>
          </cell>
        </row>
        <row r="6">
          <cell r="D6">
            <v>400</v>
          </cell>
          <cell r="F6" t="str">
            <v>F</v>
          </cell>
        </row>
        <row r="7">
          <cell r="D7">
            <v>600</v>
          </cell>
          <cell r="F7" t="str">
            <v>S</v>
          </cell>
        </row>
        <row r="8">
          <cell r="D8">
            <v>500</v>
          </cell>
          <cell r="F8" t="str">
            <v>A</v>
          </cell>
        </row>
        <row r="9">
          <cell r="D9">
            <v>160</v>
          </cell>
          <cell r="F9" t="str">
            <v>F</v>
          </cell>
        </row>
        <row r="10">
          <cell r="D10">
            <v>176</v>
          </cell>
          <cell r="F10" t="str">
            <v>F</v>
          </cell>
        </row>
        <row r="11">
          <cell r="D11">
            <v>176</v>
          </cell>
          <cell r="F11" t="str">
            <v>A</v>
          </cell>
        </row>
        <row r="12">
          <cell r="D12">
            <v>176</v>
          </cell>
          <cell r="F12" t="str">
            <v>F</v>
          </cell>
        </row>
        <row r="13">
          <cell r="D13">
            <v>352</v>
          </cell>
          <cell r="F13" t="str">
            <v>A</v>
          </cell>
        </row>
        <row r="14">
          <cell r="D14">
            <v>176</v>
          </cell>
          <cell r="F14" t="str">
            <v>F</v>
          </cell>
        </row>
        <row r="15">
          <cell r="D15">
            <v>40</v>
          </cell>
          <cell r="F15" t="str">
            <v>S</v>
          </cell>
        </row>
        <row r="16">
          <cell r="D16">
            <v>40</v>
          </cell>
          <cell r="F16" t="str">
            <v>F</v>
          </cell>
        </row>
        <row r="17">
          <cell r="D17">
            <v>450</v>
          </cell>
          <cell r="F17" t="str">
            <v>F</v>
          </cell>
        </row>
        <row r="18">
          <cell r="D18">
            <v>176</v>
          </cell>
          <cell r="F18" t="str">
            <v>S</v>
          </cell>
        </row>
        <row r="19">
          <cell r="D19">
            <v>176</v>
          </cell>
          <cell r="F19" t="str">
            <v>S</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a_7"/>
    </sheetNames>
    <sheetDataSet>
      <sheetData sheetId="0"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Resumo"/>
      <sheetName val="Encargos"/>
      <sheetName val="Encargos debêntures "/>
      <sheetName val="Links"/>
      <sheetName val="XREF"/>
      <sheetName val="Tickmarks"/>
    </sheetNames>
    <sheetDataSet>
      <sheetData sheetId="0"/>
      <sheetData sheetId="1">
        <row r="29">
          <cell r="C29">
            <v>-27857</v>
          </cell>
        </row>
      </sheetData>
      <sheetData sheetId="2">
        <row r="34">
          <cell r="D34" t="str">
            <v>!</v>
          </cell>
        </row>
      </sheetData>
      <sheetData sheetId="3"/>
      <sheetData sheetId="4"/>
      <sheetData sheetId="5"/>
      <sheetData sheetId="6"/>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Pré-Intern."/>
      <sheetName val="ACC-Pré"/>
      <sheetName val="Links"/>
      <sheetName val="Finame"/>
      <sheetName val="Covenants"/>
      <sheetName val="Baixa AITP"/>
      <sheetName val="XREF"/>
      <sheetName val="Tickmarks"/>
      <sheetName val="Fin"/>
      <sheetName val="Pré-Intern "/>
      <sheetName val="Taxa Dólar"/>
      <sheetName val="Encargos"/>
      <sheetName val="Resumo"/>
      <sheetName val="ACC-Pré- CP"/>
      <sheetName val="default jun00"/>
      <sheetName val="default set 00"/>
      <sheetName val="CPMF"/>
      <sheetName val="Indices default jun 2000"/>
      <sheetName val="Worksheet in (C) 6611 Exigível "/>
      <sheetName val="Andam."/>
      <sheetName val="Concl."/>
      <sheetName val="Excluído"/>
      <sheetName val="Penden."/>
      <sheetName val="Progr."/>
      <sheetName val="Selec."/>
      <sheetName val="MELHORIAS E OPÇÕES"/>
      <sheetName val="relação"/>
      <sheetName val="Plano de Contas"/>
      <sheetName val="Teste Drpc"/>
      <sheetName val="Margens"/>
      <sheetName val="SCG"/>
      <sheetName val="UFIR"/>
      <sheetName val="Macro"/>
      <sheetName val="MetaData"/>
      <sheetName val="Oper.Compr."/>
      <sheetName val="ORCCPQ"/>
      <sheetName val="MACRO1"/>
    </sheetNames>
    <sheetDataSet>
      <sheetData sheetId="0" refreshError="1">
        <row r="2">
          <cell r="F2" t="str">
            <v>Preliminary</v>
          </cell>
        </row>
        <row r="4">
          <cell r="F4">
            <v>0</v>
          </cell>
        </row>
        <row r="5">
          <cell r="F5">
            <v>-36817</v>
          </cell>
        </row>
        <row r="6">
          <cell r="F6">
            <v>-3156</v>
          </cell>
        </row>
        <row r="7">
          <cell r="F7">
            <v>0</v>
          </cell>
        </row>
        <row r="8">
          <cell r="F8">
            <v>-39973</v>
          </cell>
        </row>
        <row r="9">
          <cell r="F9">
            <v>-16082</v>
          </cell>
        </row>
        <row r="10">
          <cell r="F10">
            <v>0</v>
          </cell>
        </row>
        <row r="11">
          <cell r="F11">
            <v>-11742</v>
          </cell>
        </row>
        <row r="12">
          <cell r="F12">
            <v>-148628</v>
          </cell>
        </row>
        <row r="13">
          <cell r="F13">
            <v>0</v>
          </cell>
        </row>
        <row r="14">
          <cell r="F14">
            <v>-21957</v>
          </cell>
        </row>
        <row r="15">
          <cell r="F15">
            <v>-4229</v>
          </cell>
        </row>
        <row r="16">
          <cell r="F16">
            <v>-30263</v>
          </cell>
        </row>
        <row r="17">
          <cell r="F17">
            <v>-2691</v>
          </cell>
        </row>
        <row r="18">
          <cell r="F18">
            <v>0</v>
          </cell>
        </row>
        <row r="19">
          <cell r="F19">
            <v>0</v>
          </cell>
        </row>
        <row r="20">
          <cell r="F20">
            <v>-219510</v>
          </cell>
        </row>
        <row r="21">
          <cell r="F21">
            <v>-11054</v>
          </cell>
        </row>
        <row r="22">
          <cell r="F22">
            <v>-139309</v>
          </cell>
        </row>
        <row r="23">
          <cell r="F23">
            <v>-144113</v>
          </cell>
        </row>
        <row r="24">
          <cell r="F24">
            <v>0</v>
          </cell>
        </row>
        <row r="25">
          <cell r="F25">
            <v>0</v>
          </cell>
        </row>
        <row r="26">
          <cell r="F26">
            <v>-12009</v>
          </cell>
        </row>
        <row r="27">
          <cell r="F27">
            <v>-24019</v>
          </cell>
        </row>
        <row r="28">
          <cell r="F28">
            <v>-319450</v>
          </cell>
        </row>
        <row r="29">
          <cell r="F29">
            <v>0</v>
          </cell>
        </row>
        <row r="30">
          <cell r="F30">
            <v>-783</v>
          </cell>
        </row>
        <row r="31">
          <cell r="F31">
            <v>-60</v>
          </cell>
        </row>
        <row r="32">
          <cell r="F32">
            <v>0</v>
          </cell>
        </row>
        <row r="33">
          <cell r="F33">
            <v>0</v>
          </cell>
        </row>
        <row r="34">
          <cell r="F34">
            <v>0</v>
          </cell>
        </row>
        <row r="35">
          <cell r="F35">
            <v>-15</v>
          </cell>
        </row>
        <row r="36">
          <cell r="F36">
            <v>0</v>
          </cell>
        </row>
        <row r="37">
          <cell r="F37">
            <v>0</v>
          </cell>
        </row>
        <row r="38">
          <cell r="F38">
            <v>0</v>
          </cell>
        </row>
        <row r="39">
          <cell r="F39">
            <v>0</v>
          </cell>
        </row>
        <row r="40">
          <cell r="F40">
            <v>0</v>
          </cell>
        </row>
        <row r="41">
          <cell r="F41">
            <v>-536</v>
          </cell>
        </row>
        <row r="42">
          <cell r="F42">
            <v>-7</v>
          </cell>
        </row>
        <row r="43">
          <cell r="F43">
            <v>0</v>
          </cell>
        </row>
        <row r="44">
          <cell r="F44">
            <v>-1401</v>
          </cell>
        </row>
        <row r="45">
          <cell r="F45">
            <v>-2865</v>
          </cell>
        </row>
        <row r="46">
          <cell r="F46">
            <v>0</v>
          </cell>
        </row>
        <row r="47">
          <cell r="F47">
            <v>-899</v>
          </cell>
        </row>
        <row r="48">
          <cell r="F48">
            <v>0</v>
          </cell>
        </row>
        <row r="49">
          <cell r="F49">
            <v>-4522</v>
          </cell>
        </row>
        <row r="50">
          <cell r="F50">
            <v>-69</v>
          </cell>
        </row>
        <row r="51">
          <cell r="F51">
            <v>-328</v>
          </cell>
        </row>
        <row r="52">
          <cell r="F52">
            <v>0</v>
          </cell>
        </row>
        <row r="53">
          <cell r="F53">
            <v>0</v>
          </cell>
        </row>
        <row r="54">
          <cell r="F54">
            <v>-55</v>
          </cell>
        </row>
        <row r="55">
          <cell r="F55">
            <v>-4887</v>
          </cell>
        </row>
        <row r="56">
          <cell r="F56">
            <v>-2735</v>
          </cell>
        </row>
        <row r="57">
          <cell r="F57">
            <v>-2865</v>
          </cell>
        </row>
        <row r="58">
          <cell r="F58">
            <v>-116</v>
          </cell>
        </row>
        <row r="59">
          <cell r="F59">
            <v>0</v>
          </cell>
        </row>
        <row r="60">
          <cell r="F60">
            <v>-9162</v>
          </cell>
        </row>
        <row r="61">
          <cell r="F61">
            <v>0</v>
          </cell>
        </row>
        <row r="62">
          <cell r="F62">
            <v>0</v>
          </cell>
        </row>
        <row r="63">
          <cell r="F63">
            <v>-2001</v>
          </cell>
        </row>
        <row r="64">
          <cell r="F64">
            <v>-157</v>
          </cell>
        </row>
        <row r="65">
          <cell r="F65">
            <v>-1241</v>
          </cell>
        </row>
        <row r="66">
          <cell r="F66">
            <v>-4</v>
          </cell>
        </row>
        <row r="67">
          <cell r="F67">
            <v>-164</v>
          </cell>
        </row>
        <row r="68">
          <cell r="F68">
            <v>-995</v>
          </cell>
        </row>
        <row r="69">
          <cell r="F69">
            <v>-63</v>
          </cell>
        </row>
        <row r="70">
          <cell r="F70">
            <v>0</v>
          </cell>
        </row>
        <row r="71">
          <cell r="F71">
            <v>-294</v>
          </cell>
        </row>
        <row r="72">
          <cell r="F72">
            <v>-3</v>
          </cell>
        </row>
        <row r="73">
          <cell r="F73">
            <v>-1175</v>
          </cell>
        </row>
        <row r="74">
          <cell r="F74">
            <v>-31735</v>
          </cell>
        </row>
        <row r="75">
          <cell r="F75">
            <v>-35</v>
          </cell>
        </row>
        <row r="76">
          <cell r="F76">
            <v>0</v>
          </cell>
        </row>
        <row r="77">
          <cell r="F77">
            <v>0</v>
          </cell>
        </row>
        <row r="78">
          <cell r="F78">
            <v>0</v>
          </cell>
        </row>
        <row r="79">
          <cell r="F79">
            <v>0</v>
          </cell>
        </row>
        <row r="80">
          <cell r="F80">
            <v>-6463</v>
          </cell>
        </row>
        <row r="81">
          <cell r="F81">
            <v>-6463</v>
          </cell>
        </row>
        <row r="82">
          <cell r="F82">
            <v>-618532</v>
          </cell>
        </row>
        <row r="83">
          <cell r="F83">
            <v>0</v>
          </cell>
        </row>
        <row r="84">
          <cell r="F84">
            <v>0</v>
          </cell>
        </row>
        <row r="85">
          <cell r="F85">
            <v>0</v>
          </cell>
        </row>
        <row r="86">
          <cell r="F86">
            <v>-5792</v>
          </cell>
        </row>
        <row r="87">
          <cell r="F87">
            <v>0</v>
          </cell>
        </row>
        <row r="88">
          <cell r="F88">
            <v>-4</v>
          </cell>
        </row>
        <row r="89">
          <cell r="F89">
            <v>-164</v>
          </cell>
        </row>
        <row r="90">
          <cell r="F90">
            <v>-995</v>
          </cell>
        </row>
        <row r="91">
          <cell r="F91">
            <v>-63</v>
          </cell>
        </row>
        <row r="92">
          <cell r="F92">
            <v>0</v>
          </cell>
        </row>
        <row r="93">
          <cell r="F93">
            <v>0</v>
          </cell>
        </row>
        <row r="94">
          <cell r="F94">
            <v>0</v>
          </cell>
        </row>
        <row r="95">
          <cell r="F95">
            <v>-59</v>
          </cell>
        </row>
        <row r="96">
          <cell r="F96">
            <v>-368</v>
          </cell>
        </row>
        <row r="97">
          <cell r="F97">
            <v>-254</v>
          </cell>
        </row>
        <row r="98">
          <cell r="F98">
            <v>-700</v>
          </cell>
        </row>
        <row r="99">
          <cell r="F99">
            <v>-81</v>
          </cell>
        </row>
        <row r="100">
          <cell r="F100">
            <v>-726</v>
          </cell>
        </row>
        <row r="101">
          <cell r="F101">
            <v>0</v>
          </cell>
        </row>
        <row r="102">
          <cell r="F102">
            <v>-2630</v>
          </cell>
        </row>
        <row r="103">
          <cell r="F103">
            <v>-1925</v>
          </cell>
        </row>
        <row r="104">
          <cell r="F104">
            <v>0</v>
          </cell>
        </row>
        <row r="105">
          <cell r="F105">
            <v>-425</v>
          </cell>
        </row>
        <row r="106">
          <cell r="F106">
            <v>-36074</v>
          </cell>
        </row>
        <row r="108">
          <cell r="F108">
            <v>0</v>
          </cell>
        </row>
        <row r="109">
          <cell r="F109">
            <v>0</v>
          </cell>
        </row>
        <row r="110">
          <cell r="F110">
            <v>0</v>
          </cell>
        </row>
        <row r="111">
          <cell r="F111">
            <v>0</v>
          </cell>
        </row>
        <row r="112">
          <cell r="F112">
            <v>-7701</v>
          </cell>
        </row>
        <row r="113">
          <cell r="F113">
            <v>-69</v>
          </cell>
        </row>
        <row r="114">
          <cell r="F114">
            <v>-157</v>
          </cell>
        </row>
        <row r="115">
          <cell r="F115">
            <v>-7927</v>
          </cell>
        </row>
        <row r="116">
          <cell r="F116">
            <v>-714319</v>
          </cell>
        </row>
        <row r="130">
          <cell r="F130" t="str">
            <v>ATIVO</v>
          </cell>
        </row>
        <row r="131">
          <cell r="F131">
            <v>64</v>
          </cell>
        </row>
        <row r="132">
          <cell r="F132">
            <v>2061</v>
          </cell>
        </row>
      </sheetData>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missas"/>
      <sheetName val="Despesas"/>
      <sheetName val="Quadro"/>
      <sheetName val="Bal Sheet"/>
    </sheetNames>
    <sheetDataSet>
      <sheetData sheetId="0" refreshError="1"/>
      <sheetData sheetId="1" refreshError="1"/>
      <sheetData sheetId="2" refreshError="1"/>
      <sheetData sheetId="3"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lização BP"/>
      <sheetName val="Bus. Plan Bahia Pulp "/>
      <sheetName val="Deferred tax"/>
      <sheetName val="impairmen"/>
      <sheetName val="EBITDA"/>
      <sheetName val="#REF"/>
      <sheetName val="TAB_DATA"/>
    </sheetNames>
    <sheetDataSet>
      <sheetData sheetId="0" refreshError="1"/>
      <sheetData sheetId="1" refreshError="1"/>
      <sheetData sheetId="2"/>
      <sheetData sheetId="3" refreshError="1"/>
      <sheetData sheetId="4" refreshError="1"/>
      <sheetData sheetId="5" refreshError="1"/>
      <sheetData sheetId="6"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um-jan02"/>
      <sheetName val="Forum-nov01"/>
    </sheetNames>
    <sheetDataSet>
      <sheetData sheetId="0" refreshError="1">
        <row r="1">
          <cell r="A1" t="str">
            <v>N1</v>
          </cell>
          <cell r="B1" t="str">
            <v>NomeNivel1</v>
          </cell>
          <cell r="C1" t="str">
            <v>N2</v>
          </cell>
          <cell r="D1" t="str">
            <v>NomeNivel2</v>
          </cell>
          <cell r="E1" t="str">
            <v>Ver</v>
          </cell>
          <cell r="F1" t="str">
            <v>01/03/2002</v>
          </cell>
          <cell r="G1" t="str">
            <v>01/04/2002</v>
          </cell>
          <cell r="H1" t="str">
            <v>01/05/2002</v>
          </cell>
          <cell r="I1" t="str">
            <v>01/06/2002</v>
          </cell>
          <cell r="J1" t="str">
            <v>01/07/2002</v>
          </cell>
          <cell r="K1" t="str">
            <v>01/08/2002</v>
          </cell>
          <cell r="L1" t="str">
            <v>01/09/2002</v>
          </cell>
          <cell r="M1" t="str">
            <v>01/10/2002</v>
          </cell>
          <cell r="N1" t="str">
            <v>01/11/2002</v>
          </cell>
          <cell r="O1" t="str">
            <v>01/12/2002</v>
          </cell>
          <cell r="P1" t="str">
            <v>01/01/2003</v>
          </cell>
          <cell r="Q1" t="str">
            <v>01/02/2003</v>
          </cell>
        </row>
        <row r="2">
          <cell r="A2" t="str">
            <v>01</v>
          </cell>
          <cell r="B2" t="str">
            <v>GLP</v>
          </cell>
          <cell r="C2" t="str">
            <v>01</v>
          </cell>
          <cell r="D2" t="str">
            <v>Entrega</v>
          </cell>
          <cell r="E2" t="str">
            <v>9 - Mercado Total Brasil</v>
          </cell>
          <cell r="F2">
            <v>1036</v>
          </cell>
          <cell r="G2">
            <v>1036</v>
          </cell>
          <cell r="H2">
            <v>1091</v>
          </cell>
          <cell r="I2">
            <v>1091</v>
          </cell>
          <cell r="J2">
            <v>1136</v>
          </cell>
          <cell r="K2">
            <v>1118</v>
          </cell>
          <cell r="L2">
            <v>1064</v>
          </cell>
          <cell r="M2">
            <v>1073</v>
          </cell>
          <cell r="N2">
            <v>1027</v>
          </cell>
          <cell r="O2">
            <v>1064</v>
          </cell>
          <cell r="P2">
            <v>1000</v>
          </cell>
          <cell r="Q2">
            <v>900</v>
          </cell>
        </row>
        <row r="3">
          <cell r="A3" t="str">
            <v>02</v>
          </cell>
          <cell r="B3" t="str">
            <v>Gasolina</v>
          </cell>
          <cell r="C3" t="str">
            <v>01</v>
          </cell>
          <cell r="D3" t="str">
            <v>Entrega</v>
          </cell>
          <cell r="E3" t="str">
            <v>9 - Mercado Total Brasil</v>
          </cell>
          <cell r="F3">
            <v>1556.0750659074795</v>
          </cell>
          <cell r="G3">
            <v>1520.9685200196664</v>
          </cell>
          <cell r="H3">
            <v>1576.1431961171052</v>
          </cell>
          <cell r="I3">
            <v>1530.959373345934</v>
          </cell>
          <cell r="J3">
            <v>1590.9867170412699</v>
          </cell>
          <cell r="K3">
            <v>1590.9152379578272</v>
          </cell>
          <cell r="L3">
            <v>1541.0184861581654</v>
          </cell>
          <cell r="M3">
            <v>1606.0123367987032</v>
          </cell>
          <cell r="N3">
            <v>1565.9343010642567</v>
          </cell>
          <cell r="O3">
            <v>1656.0403521694254</v>
          </cell>
          <cell r="P3">
            <v>1645.9895624893015</v>
          </cell>
          <cell r="Q3">
            <v>1486.0361796080992</v>
          </cell>
        </row>
        <row r="4">
          <cell r="A4" t="str">
            <v>03</v>
          </cell>
          <cell r="B4" t="str">
            <v>Nafta Petroq.</v>
          </cell>
          <cell r="C4" t="str">
            <v>01</v>
          </cell>
          <cell r="D4" t="str">
            <v>Entrega</v>
          </cell>
          <cell r="E4" t="str">
            <v>9 - Mercado Total Brasil</v>
          </cell>
          <cell r="F4">
            <v>918</v>
          </cell>
          <cell r="G4">
            <v>1126</v>
          </cell>
          <cell r="H4">
            <v>1255</v>
          </cell>
          <cell r="I4">
            <v>1212</v>
          </cell>
          <cell r="J4">
            <v>1256</v>
          </cell>
          <cell r="K4">
            <v>1256</v>
          </cell>
          <cell r="L4">
            <v>1214</v>
          </cell>
          <cell r="M4">
            <v>1256</v>
          </cell>
          <cell r="N4">
            <v>1214</v>
          </cell>
          <cell r="O4">
            <v>1256</v>
          </cell>
          <cell r="P4">
            <v>1256</v>
          </cell>
          <cell r="Q4">
            <v>1134</v>
          </cell>
        </row>
        <row r="5">
          <cell r="A5" t="str">
            <v>04</v>
          </cell>
          <cell r="B5" t="str">
            <v>QAV</v>
          </cell>
          <cell r="C5" t="str">
            <v>01</v>
          </cell>
          <cell r="D5" t="str">
            <v>Entrega</v>
          </cell>
          <cell r="E5" t="str">
            <v>9 - Mercado Total Brasil</v>
          </cell>
          <cell r="F5">
            <v>375</v>
          </cell>
          <cell r="G5">
            <v>372</v>
          </cell>
          <cell r="H5">
            <v>372</v>
          </cell>
          <cell r="I5">
            <v>384</v>
          </cell>
          <cell r="J5">
            <v>399</v>
          </cell>
          <cell r="K5">
            <v>399</v>
          </cell>
          <cell r="L5">
            <v>398</v>
          </cell>
          <cell r="M5">
            <v>399</v>
          </cell>
          <cell r="N5">
            <v>387</v>
          </cell>
          <cell r="O5">
            <v>400</v>
          </cell>
          <cell r="P5">
            <v>404</v>
          </cell>
          <cell r="Q5">
            <v>375</v>
          </cell>
        </row>
        <row r="6">
          <cell r="A6" t="str">
            <v>05</v>
          </cell>
          <cell r="B6" t="str">
            <v>Diesel</v>
          </cell>
          <cell r="C6" t="str">
            <v>01</v>
          </cell>
          <cell r="D6" t="str">
            <v>Entrega</v>
          </cell>
          <cell r="E6" t="str">
            <v>9 - Mercado Total Brasil</v>
          </cell>
          <cell r="F6">
            <v>3059.4950481584597</v>
          </cell>
          <cell r="G6">
            <v>3083.0510473077343</v>
          </cell>
          <cell r="H6">
            <v>3149.7222690651638</v>
          </cell>
          <cell r="I6">
            <v>3165.1447750558036</v>
          </cell>
          <cell r="J6">
            <v>3294.8289684762804</v>
          </cell>
          <cell r="K6">
            <v>3413.5370769459946</v>
          </cell>
          <cell r="L6">
            <v>3384.2493198630355</v>
          </cell>
          <cell r="M6">
            <v>3566.9445304223145</v>
          </cell>
          <cell r="N6">
            <v>3314.3408810453184</v>
          </cell>
          <cell r="O6">
            <v>3105.6915431188495</v>
          </cell>
          <cell r="P6">
            <v>2909.3830752598346</v>
          </cell>
          <cell r="Q6">
            <v>2790.6785206118079</v>
          </cell>
        </row>
        <row r="7">
          <cell r="A7" t="str">
            <v>05</v>
          </cell>
          <cell r="C7" t="str">
            <v>02</v>
          </cell>
          <cell r="D7" t="str">
            <v>Forn. Interno</v>
          </cell>
          <cell r="E7" t="str">
            <v>9 - Mercado Total Brasil</v>
          </cell>
          <cell r="F7">
            <v>50</v>
          </cell>
          <cell r="G7">
            <v>48</v>
          </cell>
          <cell r="H7">
            <v>50</v>
          </cell>
          <cell r="I7">
            <v>48</v>
          </cell>
          <cell r="J7">
            <v>50</v>
          </cell>
          <cell r="K7">
            <v>50</v>
          </cell>
          <cell r="L7">
            <v>48</v>
          </cell>
          <cell r="M7">
            <v>50</v>
          </cell>
          <cell r="N7">
            <v>48</v>
          </cell>
          <cell r="O7">
            <v>50</v>
          </cell>
          <cell r="P7">
            <v>50</v>
          </cell>
          <cell r="Q7">
            <v>45</v>
          </cell>
        </row>
        <row r="8">
          <cell r="A8" t="str">
            <v>05</v>
          </cell>
          <cell r="C8" t="str">
            <v>03</v>
          </cell>
          <cell r="D8" t="str">
            <v>Bunker</v>
          </cell>
          <cell r="E8" t="str">
            <v>9 - Mercado Total Brasil</v>
          </cell>
          <cell r="F8">
            <v>8.2157647058823535</v>
          </cell>
          <cell r="G8">
            <v>8.2157647058823535</v>
          </cell>
          <cell r="H8">
            <v>8.2157647058823535</v>
          </cell>
          <cell r="I8">
            <v>8.2157647058823535</v>
          </cell>
          <cell r="J8">
            <v>8.2157647058823535</v>
          </cell>
          <cell r="K8">
            <v>8.2157647058823535</v>
          </cell>
          <cell r="L8">
            <v>8.2157647058823535</v>
          </cell>
          <cell r="M8">
            <v>8.2157647058823535</v>
          </cell>
          <cell r="N8">
            <v>8.2157647058823535</v>
          </cell>
          <cell r="O8">
            <v>8.2157647058823535</v>
          </cell>
          <cell r="P8">
            <v>8.2157647058823535</v>
          </cell>
          <cell r="Q8">
            <v>8.2157647058823535</v>
          </cell>
        </row>
        <row r="9">
          <cell r="A9" t="str">
            <v>06</v>
          </cell>
          <cell r="B9" t="str">
            <v>O. Comb. 1A</v>
          </cell>
          <cell r="C9" t="str">
            <v>01</v>
          </cell>
          <cell r="D9" t="str">
            <v>Entrega</v>
          </cell>
          <cell r="E9" t="str">
            <v>9 - Mercado Total Brasil</v>
          </cell>
          <cell r="F9">
            <v>200.86265295304719</v>
          </cell>
          <cell r="G9">
            <v>184.37376005382941</v>
          </cell>
          <cell r="H9">
            <v>191.89428286272144</v>
          </cell>
          <cell r="I9">
            <v>194.46364262649698</v>
          </cell>
          <cell r="J9">
            <v>201.53386793651623</v>
          </cell>
          <cell r="K9">
            <v>209.93022343953467</v>
          </cell>
          <cell r="L9">
            <v>200.05820565202436</v>
          </cell>
          <cell r="M9">
            <v>189.02347275386614</v>
          </cell>
          <cell r="N9">
            <v>193.1626349140451</v>
          </cell>
          <cell r="O9">
            <v>171.47963635441323</v>
          </cell>
          <cell r="P9">
            <v>171.30529247781939</v>
          </cell>
          <cell r="Q9">
            <v>170.61553391486711</v>
          </cell>
        </row>
        <row r="10">
          <cell r="A10" t="str">
            <v>06</v>
          </cell>
          <cell r="B10" t="str">
            <v>O. Comb. 2A</v>
          </cell>
          <cell r="C10" t="str">
            <v>02</v>
          </cell>
          <cell r="D10" t="str">
            <v>Entrega</v>
          </cell>
          <cell r="E10" t="str">
            <v>9 - Mercado Total Brasil</v>
          </cell>
          <cell r="F10">
            <v>141.48206713882647</v>
          </cell>
          <cell r="G10">
            <v>134.63877137887064</v>
          </cell>
          <cell r="H10">
            <v>153.53222852975063</v>
          </cell>
          <cell r="I10">
            <v>159.39118988854295</v>
          </cell>
          <cell r="J10">
            <v>155.12090611500113</v>
          </cell>
          <cell r="K10">
            <v>170.14383823882991</v>
          </cell>
          <cell r="L10">
            <v>166.01279001154015</v>
          </cell>
          <cell r="M10">
            <v>161.75867748101345</v>
          </cell>
          <cell r="N10">
            <v>158.23273521287004</v>
          </cell>
          <cell r="O10">
            <v>123.69230291540045</v>
          </cell>
          <cell r="P10">
            <v>122.72362805662557</v>
          </cell>
          <cell r="Q10">
            <v>110.79136794291252</v>
          </cell>
        </row>
        <row r="11">
          <cell r="A11" t="str">
            <v>06</v>
          </cell>
          <cell r="B11" t="str">
            <v>O. Comb. Ultrav. ATE</v>
          </cell>
          <cell r="C11" t="str">
            <v>03</v>
          </cell>
          <cell r="D11" t="str">
            <v>Entrega</v>
          </cell>
          <cell r="E11" t="str">
            <v>9 - Mercado Total Brasil</v>
          </cell>
          <cell r="F11">
            <v>208.64325714487111</v>
          </cell>
          <cell r="G11">
            <v>201.97652632704674</v>
          </cell>
          <cell r="H11">
            <v>227.56182585224548</v>
          </cell>
          <cell r="I11">
            <v>227.13376034868722</v>
          </cell>
          <cell r="J11">
            <v>230.33413217598198</v>
          </cell>
          <cell r="K11">
            <v>253.91373199376551</v>
          </cell>
          <cell r="L11">
            <v>222.91764200967674</v>
          </cell>
          <cell r="M11">
            <v>230.20679761053253</v>
          </cell>
          <cell r="N11">
            <v>206.59363144323865</v>
          </cell>
          <cell r="O11">
            <v>187.81817543372097</v>
          </cell>
          <cell r="P11">
            <v>183.96086734823447</v>
          </cell>
          <cell r="Q11">
            <v>155.58297346708332</v>
          </cell>
        </row>
        <row r="12">
          <cell r="A12" t="str">
            <v>06</v>
          </cell>
          <cell r="B12" t="str">
            <v>O. Comb.</v>
          </cell>
          <cell r="C12" t="str">
            <v>04</v>
          </cell>
          <cell r="D12" t="str">
            <v>Bunker</v>
          </cell>
          <cell r="E12" t="str">
            <v>9 - Mercado Total Brasil</v>
          </cell>
          <cell r="F12">
            <v>69.95368000000002</v>
          </cell>
          <cell r="G12">
            <v>69.95368000000002</v>
          </cell>
          <cell r="H12">
            <v>69.95368000000002</v>
          </cell>
          <cell r="I12">
            <v>69.95368000000002</v>
          </cell>
          <cell r="J12">
            <v>69.95368000000002</v>
          </cell>
          <cell r="K12">
            <v>69.95368000000002</v>
          </cell>
          <cell r="L12">
            <v>69.95368000000002</v>
          </cell>
          <cell r="M12">
            <v>69.95368000000002</v>
          </cell>
          <cell r="N12">
            <v>69.95368000000002</v>
          </cell>
          <cell r="O12">
            <v>69.95368000000002</v>
          </cell>
          <cell r="P12">
            <v>69.95368000000002</v>
          </cell>
          <cell r="Q12">
            <v>69.95368000000002</v>
          </cell>
        </row>
        <row r="13">
          <cell r="A13" t="str">
            <v>07</v>
          </cell>
          <cell r="B13" t="str">
            <v>O. Comb. 1B/2B</v>
          </cell>
          <cell r="C13" t="str">
            <v>01</v>
          </cell>
          <cell r="D13" t="str">
            <v>Entrega</v>
          </cell>
          <cell r="E13" t="str">
            <v>9 - Mercado Total Brasil</v>
          </cell>
          <cell r="F13">
            <v>135</v>
          </cell>
          <cell r="G13">
            <v>135</v>
          </cell>
          <cell r="H13">
            <v>135</v>
          </cell>
          <cell r="I13">
            <v>135</v>
          </cell>
          <cell r="J13">
            <v>135</v>
          </cell>
          <cell r="K13">
            <v>135</v>
          </cell>
          <cell r="L13">
            <v>135</v>
          </cell>
          <cell r="M13">
            <v>135</v>
          </cell>
          <cell r="N13">
            <v>135</v>
          </cell>
          <cell r="O13">
            <v>135</v>
          </cell>
          <cell r="P13">
            <v>135</v>
          </cell>
          <cell r="Q13">
            <v>135</v>
          </cell>
        </row>
        <row r="14">
          <cell r="A14" t="str">
            <v>08</v>
          </cell>
          <cell r="B14" t="str">
            <v>Asfaltos</v>
          </cell>
          <cell r="C14" t="str">
            <v>01</v>
          </cell>
          <cell r="D14" t="str">
            <v>Entrega</v>
          </cell>
          <cell r="E14" t="str">
            <v>9 - Mercado Total Brasil</v>
          </cell>
          <cell r="F14">
            <v>149.53100000000006</v>
          </cell>
          <cell r="G14">
            <v>152.49299999999997</v>
          </cell>
          <cell r="H14">
            <v>161.52800000000005</v>
          </cell>
          <cell r="I14">
            <v>164.98899999999998</v>
          </cell>
          <cell r="J14">
            <v>177.37199999999999</v>
          </cell>
          <cell r="K14">
            <v>179.53899999999999</v>
          </cell>
          <cell r="L14">
            <v>184.30800000000002</v>
          </cell>
          <cell r="M14">
            <v>183.49600000000001</v>
          </cell>
          <cell r="N14">
            <v>166.554</v>
          </cell>
          <cell r="O14">
            <v>120.71600000000001</v>
          </cell>
          <cell r="P14">
            <v>108.27300000000001</v>
          </cell>
          <cell r="Q14">
            <v>108.87800000000003</v>
          </cell>
        </row>
        <row r="15">
          <cell r="A15" t="str">
            <v>09</v>
          </cell>
          <cell r="B15" t="str">
            <v>Querosene</v>
          </cell>
          <cell r="C15" t="str">
            <v>01</v>
          </cell>
          <cell r="D15" t="str">
            <v>Entrega</v>
          </cell>
          <cell r="E15" t="str">
            <v>9 - Mercado Total Brasil</v>
          </cell>
          <cell r="F15">
            <v>22</v>
          </cell>
          <cell r="G15">
            <v>22</v>
          </cell>
          <cell r="H15">
            <v>22</v>
          </cell>
          <cell r="I15">
            <v>22</v>
          </cell>
          <cell r="J15">
            <v>22</v>
          </cell>
          <cell r="K15">
            <v>22</v>
          </cell>
          <cell r="L15">
            <v>22</v>
          </cell>
          <cell r="M15">
            <v>22</v>
          </cell>
          <cell r="N15">
            <v>22</v>
          </cell>
          <cell r="O15">
            <v>22</v>
          </cell>
          <cell r="P15">
            <v>22</v>
          </cell>
          <cell r="Q15">
            <v>22</v>
          </cell>
        </row>
        <row r="16">
          <cell r="A16" t="str">
            <v>10</v>
          </cell>
          <cell r="B16" t="str">
            <v>Lubrificantes</v>
          </cell>
          <cell r="C16" t="str">
            <v>01</v>
          </cell>
          <cell r="D16" t="str">
            <v>Entrega</v>
          </cell>
          <cell r="E16" t="str">
            <v>9 - Mercado Total Brasil</v>
          </cell>
          <cell r="F16">
            <v>71.7</v>
          </cell>
          <cell r="G16">
            <v>74.8</v>
          </cell>
          <cell r="H16">
            <v>82.099999999999952</v>
          </cell>
          <cell r="I16">
            <v>76.099999999999994</v>
          </cell>
          <cell r="J16">
            <v>80.2</v>
          </cell>
          <cell r="K16">
            <v>71.8</v>
          </cell>
          <cell r="L16">
            <v>80.400000000000006</v>
          </cell>
          <cell r="M16">
            <v>74.3</v>
          </cell>
          <cell r="N16">
            <v>63.4</v>
          </cell>
          <cell r="O16">
            <v>54.3</v>
          </cell>
          <cell r="P16">
            <v>72.900000000000006</v>
          </cell>
          <cell r="Q16">
            <v>65</v>
          </cell>
        </row>
        <row r="17">
          <cell r="A17" t="str">
            <v>11</v>
          </cell>
          <cell r="B17" t="str">
            <v>Solventes</v>
          </cell>
          <cell r="C17" t="str">
            <v>01</v>
          </cell>
          <cell r="D17" t="str">
            <v>Entrega</v>
          </cell>
          <cell r="E17" t="str">
            <v>9 - Mercado Total Brasil</v>
          </cell>
          <cell r="F17">
            <v>45</v>
          </cell>
          <cell r="G17">
            <v>46.5</v>
          </cell>
          <cell r="H17">
            <v>46.5</v>
          </cell>
          <cell r="I17">
            <v>45.5</v>
          </cell>
          <cell r="J17">
            <v>45</v>
          </cell>
          <cell r="K17">
            <v>45.5</v>
          </cell>
          <cell r="L17">
            <v>46.5</v>
          </cell>
          <cell r="M17">
            <v>46.8</v>
          </cell>
          <cell r="N17">
            <v>43.6</v>
          </cell>
          <cell r="O17">
            <v>42.1</v>
          </cell>
          <cell r="P17">
            <v>43.5</v>
          </cell>
          <cell r="Q17">
            <v>41.8</v>
          </cell>
        </row>
        <row r="18">
          <cell r="A18" t="str">
            <v>12</v>
          </cell>
          <cell r="B18" t="str">
            <v>Coque</v>
          </cell>
          <cell r="C18" t="str">
            <v>01</v>
          </cell>
          <cell r="D18" t="str">
            <v>Entrega</v>
          </cell>
          <cell r="E18" t="str">
            <v>9 - Mercado Total Brasil</v>
          </cell>
          <cell r="F18">
            <v>129.6</v>
          </cell>
          <cell r="G18">
            <v>127.3</v>
          </cell>
          <cell r="H18">
            <v>139.4</v>
          </cell>
          <cell r="I18">
            <v>132</v>
          </cell>
          <cell r="J18">
            <v>141.6</v>
          </cell>
          <cell r="K18">
            <v>133.1</v>
          </cell>
          <cell r="L18">
            <v>146</v>
          </cell>
          <cell r="M18">
            <v>143</v>
          </cell>
          <cell r="N18">
            <v>139</v>
          </cell>
          <cell r="O18">
            <v>140</v>
          </cell>
          <cell r="P18">
            <v>143.23938643079362</v>
          </cell>
          <cell r="Q18">
            <v>138.80000000000001</v>
          </cell>
        </row>
        <row r="19">
          <cell r="A19" t="str">
            <v>99</v>
          </cell>
          <cell r="B19" t="str">
            <v>Outros</v>
          </cell>
          <cell r="C19" t="str">
            <v>01</v>
          </cell>
          <cell r="E19" t="str">
            <v>9 - Mercado Total Brasil</v>
          </cell>
          <cell r="F19">
            <v>280</v>
          </cell>
          <cell r="G19">
            <v>270</v>
          </cell>
          <cell r="H19">
            <v>260</v>
          </cell>
          <cell r="I19">
            <v>250</v>
          </cell>
          <cell r="J19">
            <v>250</v>
          </cell>
          <cell r="K19">
            <v>260</v>
          </cell>
          <cell r="L19">
            <v>250</v>
          </cell>
          <cell r="M19">
            <v>270</v>
          </cell>
          <cell r="N19">
            <v>260</v>
          </cell>
          <cell r="O19">
            <v>270</v>
          </cell>
          <cell r="P19">
            <v>240</v>
          </cell>
          <cell r="Q19">
            <v>210</v>
          </cell>
        </row>
      </sheetData>
      <sheetData sheetId="1"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Mapa"/>
      <sheetName val="Saldo inicial"/>
      <sheetName val="Adições"/>
      <sheetName val="Baixa"/>
      <sheetName val="Imob. andamento"/>
      <sheetName val="Depreciação (PAS) - 30.09.04"/>
      <sheetName val="Depreciação (PAS) - 31.12.04"/>
      <sheetName val="Tabela de parâmetro"/>
      <sheetName val="XREF"/>
      <sheetName val="Tickmarks"/>
      <sheetName val="Tabela_de_parâmetro"/>
      <sheetName val="Tabela_de_parâmetr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
          <cell r="B3">
            <v>7605</v>
          </cell>
        </row>
      </sheetData>
      <sheetData sheetId="10" refreshError="1"/>
      <sheetData sheetId="11" refreshError="1"/>
      <sheetData sheetId="12" refreshError="1"/>
      <sheetData sheetId="13"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TIM"/>
      <sheetName val="BRASÍLIA"/>
      <sheetName val="VÁRZEA GRANDE"/>
      <sheetName val="GOIÂNIA"/>
      <sheetName val="SJRP"/>
      <sheetName val="DUQUE DE CAXIAS"/>
      <sheetName val="GUAMARÉ"/>
      <sheetName val="GUARULHOS"/>
      <sheetName val="LEM"/>
      <sheetName val="Níveis de prioridade"/>
    </sheetNames>
    <sheetDataSet>
      <sheetData sheetId="0"/>
      <sheetData sheetId="1"/>
      <sheetData sheetId="2"/>
      <sheetData sheetId="3"/>
      <sheetData sheetId="4"/>
      <sheetData sheetId="5"/>
      <sheetData sheetId="6"/>
      <sheetData sheetId="7"/>
      <sheetData sheetId="8"/>
      <sheetData sheetId="9">
        <row r="1">
          <cell r="A1" t="str">
            <v>Níveis de prioridade</v>
          </cell>
        </row>
        <row r="2">
          <cell r="A2" t="str">
            <v>I</v>
          </cell>
        </row>
        <row r="3">
          <cell r="A3" t="str">
            <v>II</v>
          </cell>
        </row>
        <row r="4">
          <cell r="A4" t="str">
            <v>III</v>
          </cell>
        </row>
        <row r="5">
          <cell r="A5" t="str">
            <v>IV</v>
          </cell>
        </row>
      </sheetData>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 atual"/>
    </sheetNames>
    <sheetDataSet>
      <sheetData sheetId="0"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ação"/>
      <sheetName val="Análise"/>
      <sheetName val="Tabela"/>
      <sheetName val="Clientes Livres Guaraniana"/>
      <sheetName val="pl atual"/>
      <sheetName val="RIS_TECNICHE"/>
      <sheetName val="PDD 05_06"/>
      <sheetName val="Lista_Centro_de_Cust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d Halves"/>
      <sheetName val="Hot Runners"/>
      <sheetName val="Hoja1"/>
      <sheetName val="Despesas"/>
    </sheetNames>
    <sheetDataSet>
      <sheetData sheetId="0" refreshError="1"/>
      <sheetData sheetId="1" refreshError="1"/>
      <sheetData sheetId="2" refreshError="1">
        <row r="2">
          <cell r="N2" t="str">
            <v>Amcor</v>
          </cell>
        </row>
        <row r="3">
          <cell r="N3" t="str">
            <v>APPAr</v>
          </cell>
        </row>
        <row r="4">
          <cell r="N4" t="str">
            <v>APPBr</v>
          </cell>
        </row>
        <row r="5">
          <cell r="N5" t="str">
            <v>APPCo</v>
          </cell>
        </row>
        <row r="6">
          <cell r="N6" t="str">
            <v>APPEc</v>
          </cell>
        </row>
        <row r="7">
          <cell r="N7" t="str">
            <v>APPPe</v>
          </cell>
        </row>
        <row r="8">
          <cell r="N8" t="str">
            <v>APPVe</v>
          </cell>
        </row>
        <row r="9">
          <cell r="N9" t="str">
            <v>Customer</v>
          </cell>
        </row>
        <row r="10">
          <cell r="N10" t="str">
            <v>Third</v>
          </cell>
        </row>
      </sheetData>
      <sheetData sheetId="3"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d Halves"/>
      <sheetName val="Hot Runners"/>
      <sheetName val="Hoja1"/>
    </sheetNames>
    <sheetDataSet>
      <sheetData sheetId="0" refreshError="1"/>
      <sheetData sheetId="1" refreshError="1"/>
      <sheetData sheetId="2" refreshError="1">
        <row r="2">
          <cell r="B2" t="str">
            <v xml:space="preserve">Argentina </v>
          </cell>
        </row>
        <row r="3">
          <cell r="B3" t="str">
            <v>Brasil</v>
          </cell>
        </row>
        <row r="4">
          <cell r="B4" t="str">
            <v xml:space="preserve">Colombia </v>
          </cell>
        </row>
        <row r="5">
          <cell r="B5" t="str">
            <v xml:space="preserve">Ecuador </v>
          </cell>
        </row>
        <row r="6">
          <cell r="B6" t="str">
            <v>Perú</v>
          </cell>
        </row>
        <row r="7">
          <cell r="B7" t="str">
            <v>Venezuela</v>
          </cell>
        </row>
      </sheetData>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uração 2002"/>
      <sheetName val="Apuração CSLL"/>
      <sheetName val="Apuração IRPJ"/>
      <sheetName val="Lucro Exploração"/>
      <sheetName val="PAT"/>
      <sheetName val="Excesso CELPOS"/>
      <sheetName val="Variação Cambial"/>
      <sheetName val="Intertemporais PIS e COFINS"/>
      <sheetName val="Intertemporais IRPJ e CSLL"/>
      <sheetName val="Contab Intert PIS e COFINS"/>
      <sheetName val="Contab Intert IRPJ e CSLL"/>
      <sheetName val="Contab IRPJ e CSLL"/>
      <sheetName val="Contab L. Exploração"/>
      <sheetName val="Análise Intert PIS e COFINS CP"/>
      <sheetName val="Análise Intert PIS COFINS LP"/>
      <sheetName val="Análise Intert IRPJ e CSLL CP"/>
      <sheetName val="Análise Intert IRPJ e CSLL LP"/>
      <sheetName val="Análise Intert IRPJ e CSLL CP-P"/>
      <sheetName val="Análise Intert IRPJ e CSLL LP-P"/>
      <sheetName val="Análise Incorrido"/>
      <sheetName val="Análise Prejuízo"/>
      <sheetName val="Análise Estimado"/>
      <sheetName val="Análise Incorrido (710)"/>
      <sheetName val="Análise Diferido (710)"/>
      <sheetName val="Contabilização"/>
      <sheetName val="BP"/>
    </sheetNames>
    <sheetDataSet>
      <sheetData sheetId="0" refreshError="1"/>
      <sheetData sheetId="1" refreshError="1"/>
      <sheetData sheetId="2" refreshError="1"/>
      <sheetData sheetId="3"/>
      <sheetData sheetId="4" refreshError="1"/>
      <sheetData sheetId="5" refreshError="1"/>
      <sheetData sheetId="6" refreshError="1"/>
      <sheetData sheetId="7">
        <row r="5">
          <cell r="A5" t="str">
            <v>INTERTEMPORAIS - PIS e COFINS</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ARM"/>
      <sheetName val="UnitSales."/>
      <sheetName val="Sales R$ Br. (2)"/>
      <sheetName val="UnitProd"/>
      <sheetName val="Materials R$ (3)"/>
      <sheetName val="Exist"/>
      <sheetName val="ExitR$"/>
      <sheetName val="Payroll"/>
      <sheetName val="Exp"/>
      <sheetName val="Int"/>
      <sheetName val="Of"/>
      <sheetName val="Depr"/>
      <sheetName val="Bal Hyp"/>
      <sheetName val="Receiv"/>
      <sheetName val="Stock"/>
      <sheetName val="OthCAss"/>
      <sheetName val="Invest"/>
      <sheetName val="DeprBal"/>
      <sheetName val="Pay"/>
      <sheetName val="Ab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istance"/>
    </sheetNames>
    <sheetDataSet>
      <sheetData sheetId="0"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sheetName val="Balance Sheet"/>
      <sheetName val="Key indicators and ratios"/>
      <sheetName val="Income Statement"/>
      <sheetName val="markets risks"/>
      <sheetName val="Derivatives"/>
      <sheetName val="Lending"/>
      <sheetName val="Tickmarks"/>
      <sheetName val="unit1sum2"/>
      <sheetName val="unit1sum3"/>
      <sheetName val="unit2sum2"/>
      <sheetName val="unit2sum3"/>
      <sheetName val="DISCOUNT RATES"/>
      <sheetName val="CPM-BCSA-03"/>
      <sheetName val="relação"/>
      <sheetName val="BP"/>
    </sheetNames>
    <sheetDataSet>
      <sheetData sheetId="0"/>
      <sheetData sheetId="1"/>
      <sheetData sheetId="2"/>
      <sheetData sheetId="3" refreshError="1">
        <row r="2">
          <cell r="E2">
            <v>0</v>
          </cell>
        </row>
      </sheetData>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temporais PIS e COFINS"/>
      <sheetName val="DRE"/>
    </sheetNames>
    <sheetDataSet>
      <sheetData sheetId="0" refreshError="1"/>
      <sheetData sheetId="1"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gistica NE_MAIO(AEAC)"/>
      <sheetName val="Logistica NE_MAIO(AEAC).xls"/>
    </sheetNames>
    <definedNames>
      <definedName name="PrepararDados"/>
    </definedNames>
    <sheetDataSet>
      <sheetData sheetId="0" refreshError="1"/>
      <sheetData sheetId="1"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b Pal Prod"/>
    </sheetNames>
    <sheetDataSet>
      <sheetData sheetId="0"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IAIS"/>
    </sheetNames>
    <sheetDataSet>
      <sheetData sheetId="0"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
      <sheetName val="DRE"/>
      <sheetName val="AJ e RCL"/>
      <sheetName val="pl atual"/>
      <sheetName val="C1398T96"/>
      <sheetName val="Tipos"/>
      <sheetName val="Passos_1"/>
      <sheetName val="inteiros"/>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E"/>
    </sheetNames>
    <sheetDataSet>
      <sheetData sheetId="0"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imentação - PPC (Moisés)"/>
      <sheetName val="Saldo Inicial"/>
      <sheetName val="Adições"/>
      <sheetName val="Baixas"/>
      <sheetName val="Depreciação"/>
      <sheetName val="XREF"/>
      <sheetName val="Tickmarks"/>
      <sheetName val="Tickmarks F"/>
      <sheetName val="Saldo_Inicial"/>
      <sheetName val="Saldo_Inicial1"/>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PDD"/>
      <sheetName val="PDD01 - Clientes"/>
      <sheetName val="PDD02 - Adtos"/>
      <sheetName val="PDD03 - Adtos"/>
      <sheetName val="PDD04 - Adtos"/>
      <sheetName val="PDD05 -Clientes"/>
      <sheetName val="PDD05 - Clientes-RESUMO"/>
      <sheetName val="PDD01 - Clientes-RESUMO"/>
      <sheetName val="PDD02 - ADTOS RESUMO"/>
      <sheetName val="PDD03 - ADTOS RESUMO"/>
      <sheetName val="PDD04 - ADTOS RESUMO"/>
      <sheetName val="PDD02 _ Adtos"/>
      <sheetName val="PDD03 _ Adtos"/>
      <sheetName val="PDD04 _ Adtos"/>
      <sheetName val="PDD02 _ ADTOS RESUMO"/>
      <sheetName val="PDD03 _ ADTOS RESUMO"/>
      <sheetName val="PDD04 _ ADTOS RESUMO"/>
      <sheetName val="BANCO"/>
      <sheetName val="PDD01_-_Clientes"/>
      <sheetName val="PDD02_-_Adtos"/>
      <sheetName val="PDD03_-_Adtos"/>
      <sheetName val="PDD04_-_Adtos"/>
      <sheetName val="PDD05_-Clientes"/>
      <sheetName val="PDD05_-_Clientes-RESUMO"/>
      <sheetName val="PDD01_-_Clientes-RESUMO"/>
      <sheetName val="PDD02_-_ADTOS_RESUMO"/>
      <sheetName val="PDD03_-_ADTOS_RESUMO"/>
      <sheetName val="PDD04_-_ADTOS_RESUMO"/>
      <sheetName val="PDD02___Adtos"/>
      <sheetName val="PDD03___Adtos"/>
      <sheetName val="PDD04___Adtos"/>
      <sheetName val="PDD02___ADTOS_RESUMO"/>
      <sheetName val="PDD03___ADTOS_RESUMO"/>
      <sheetName val="PDD04___ADTOS_RESUMO"/>
      <sheetName val="Dollarkurs"/>
    </sheetNames>
    <sheetDataSet>
      <sheetData sheetId="0"/>
      <sheetData sheetId="1"/>
      <sheetData sheetId="2" refreshError="1">
        <row r="85">
          <cell r="A85" t="str">
            <v>VER RESUMO</v>
          </cell>
        </row>
        <row r="95">
          <cell r="A95" t="str">
            <v>VER RESUMO</v>
          </cell>
        </row>
        <row r="119">
          <cell r="A119" t="str">
            <v>VER RESUMO</v>
          </cell>
        </row>
        <row r="131">
          <cell r="A131" t="str">
            <v>VER RESUMO</v>
          </cell>
        </row>
        <row r="133">
          <cell r="A133" t="str">
            <v>VER RESUMO</v>
          </cell>
        </row>
      </sheetData>
      <sheetData sheetId="3" refreshError="1">
        <row r="33">
          <cell r="A33" t="str">
            <v>VER RESUMO</v>
          </cell>
        </row>
        <row r="61">
          <cell r="A61" t="str">
            <v>VER RESUMO</v>
          </cell>
        </row>
        <row r="67">
          <cell r="A67" t="str">
            <v>VER RESUMO</v>
          </cell>
        </row>
        <row r="69">
          <cell r="A69" t="str">
            <v>VER RESUMO</v>
          </cell>
        </row>
      </sheetData>
      <sheetData sheetId="4" refreshError="1">
        <row r="29">
          <cell r="A29" t="str">
            <v>VER RESUMO</v>
          </cell>
        </row>
        <row r="37">
          <cell r="A37" t="str">
            <v>VER RESUMO</v>
          </cell>
        </row>
        <row r="59">
          <cell r="A59" t="str">
            <v>VER RESUMO</v>
          </cell>
        </row>
        <row r="61">
          <cell r="A61" t="str">
            <v>VER RESUMO</v>
          </cell>
        </row>
      </sheetData>
      <sheetData sheetId="5"/>
      <sheetData sheetId="6"/>
      <sheetData sheetId="7"/>
      <sheetData sheetId="8" refreshError="1">
        <row r="4">
          <cell r="A4" t="str">
            <v>Resumo do Grupo 1 - Adiantamento a Fornecedores (11270600)</v>
          </cell>
        </row>
        <row r="22">
          <cell r="A22" t="str">
            <v>Resumo do Grupo 1 - Adiantamento de Fretes (11270500)</v>
          </cell>
        </row>
        <row r="31">
          <cell r="A31" t="str">
            <v>Resumo do Grupo 3 - Adiantamento a Produtores (11270700)</v>
          </cell>
        </row>
        <row r="42">
          <cell r="A42" t="str">
            <v>Resumo do Grupo 5 - Adiantamento de Viagem (11270100)</v>
          </cell>
        </row>
        <row r="54">
          <cell r="A54" t="str">
            <v>Total Geral antecipações no contas a pagar até o valor de R$ 5.000,00</v>
          </cell>
        </row>
      </sheetData>
      <sheetData sheetId="9" refreshError="1">
        <row r="4">
          <cell r="A4" t="str">
            <v>Resumo do Grupo 1 - Adiantamento a Fornecedores (11270600)</v>
          </cell>
        </row>
        <row r="18">
          <cell r="A18" t="str">
            <v>Resumo do Grupo 3 - Adiantamento a Produtores (11270700)</v>
          </cell>
        </row>
        <row r="28">
          <cell r="A28" t="str">
            <v>Resumo do Grupo 5 - Adiantamento de Viagem (11270100)</v>
          </cell>
        </row>
        <row r="41">
          <cell r="A41" t="str">
            <v>Total Geral antecipações no contas a pagar de R$ 5.000,01 até R$ 30.000,00</v>
          </cell>
        </row>
      </sheetData>
      <sheetData sheetId="10" refreshError="1">
        <row r="4">
          <cell r="A4" t="str">
            <v>Resumo do Grupo 1 - Adiantamento a Fornecedores (11270600)</v>
          </cell>
        </row>
        <row r="18">
          <cell r="A18" t="str">
            <v>Resumo do Grupo 1 - Adiantamento a Fornecedores - Imobilizado (13280105)</v>
          </cell>
        </row>
        <row r="28">
          <cell r="A28" t="str">
            <v>Resumo do Grupo 3 - Adiantamento a Produtores (11270700)</v>
          </cell>
        </row>
        <row r="39">
          <cell r="A39" t="str">
            <v>Total Geral antecipações no contas a pagar acima de R$ 30.000,01</v>
          </cell>
        </row>
      </sheetData>
      <sheetData sheetId="11"/>
      <sheetData sheetId="12"/>
      <sheetData sheetId="13"/>
      <sheetData sheetId="14">
        <row r="4">
          <cell r="A4" t="str">
            <v>Resumo do Grupo 1 - Adiantamento a Fornecedores (11270600)</v>
          </cell>
        </row>
      </sheetData>
      <sheetData sheetId="15">
        <row r="4">
          <cell r="A4" t="str">
            <v>Resumo do Grupo 1 - Adiantamento a Fornecedores (11270600)</v>
          </cell>
        </row>
      </sheetData>
      <sheetData sheetId="16">
        <row r="4">
          <cell r="A4" t="str">
            <v>Resumo do Grupo 1 - Adiantamento a Fornecedores (11270600)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 BRASÍLIA"/>
      <sheetName val="GERÊNCIA BH "/>
      <sheetName val="LUBRIFICANTES - ASFALTO"/>
      <sheetName val="Ativos e Pool"/>
      <sheetName val="ESCRITÓRIO"/>
      <sheetName val="G. BH"/>
      <sheetName val="G.ASFALTOS-LUB"/>
      <sheetName val="G. ATIVOS"/>
      <sheetName val="Dispêndio"/>
      <sheetName val="Síntese"/>
      <sheetName val="13a17 - Bases"/>
      <sheetName val="13a17 Bases Frota Compras"/>
      <sheetName val="POSTERGADOS"/>
      <sheetName val="Depreciação"/>
      <sheetName val="Móveis e Utensílios"/>
      <sheetName val="Bases ADMs"/>
      <sheetName val="GERAL"/>
      <sheetName val="fROTA"/>
      <sheetName val="Bases + Frota"/>
      <sheetName val="Compensações2013"/>
      <sheetName val="COMPENSAÇÕES 2014 - 2017"/>
      <sheetName val="Plan1"/>
    </sheetNames>
    <sheetDataSet>
      <sheetData sheetId="0">
        <row r="90">
          <cell r="G90">
            <v>50000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Distribuição lucros"/>
      <sheetName val="Composição do Capital "/>
      <sheetName val="DMPL"/>
      <sheetName val="Tickmarks"/>
      <sheetName val="Worksheet in 7110 Patrimônio Lí"/>
      <sheetName val="BCTE DEZ 2010_AUD"/>
      <sheetName val="ACT Input (2)"/>
    </sheetNames>
    <sheetDataSet>
      <sheetData sheetId="0" refreshError="1">
        <row r="14">
          <cell r="F14">
            <v>-15891.88</v>
          </cell>
        </row>
      </sheetData>
      <sheetData sheetId="1"/>
      <sheetData sheetId="2"/>
      <sheetData sheetId="3"/>
      <sheetData sheetId="4"/>
      <sheetData sheetId="5"/>
      <sheetData sheetId="6" refreshError="1"/>
      <sheetData sheetId="7" refreshError="1"/>
      <sheetData sheetId="8"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te"/>
      <sheetName val="DRE"/>
      <sheetName val="Balancete Gerencial"/>
      <sheetName val="DRE Gerencial"/>
      <sheetName val="ARM"/>
      <sheetName val="P&amp;L"/>
      <sheetName val="Expenses"/>
      <sheetName val="5.Points"/>
      <sheetName val="PLAOP"/>
      <sheetName val="GtoAOP"/>
      <sheetName val="PLFcst"/>
      <sheetName val="GtoFcst"/>
      <sheetName val="Ajustes"/>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ARM"/>
      <sheetName val="Units Br."/>
      <sheetName val="Sales R$ Br. (2)"/>
      <sheetName val="Materials R$ (3)"/>
      <sheetName val="Payroll"/>
      <sheetName val="Exp"/>
      <sheetName val="Int"/>
      <sheetName val="Of"/>
      <sheetName val="Depr"/>
      <sheetName val="Bal Hyp"/>
      <sheetName val="Receiv"/>
      <sheetName val="Stock"/>
      <sheetName val="OthCAss"/>
      <sheetName val="Invest"/>
      <sheetName val="DeprBal"/>
      <sheetName val="Pay"/>
    </sheetNames>
    <sheetDataSet>
      <sheetData sheetId="0" refreshError="1"/>
      <sheetData sheetId="1"/>
      <sheetData sheetId="2"/>
      <sheetData sheetId="3"/>
      <sheetData sheetId="4"/>
      <sheetData sheetId="5"/>
      <sheetData sheetId="6" refreshError="1">
        <row r="8">
          <cell r="C8" t="str">
            <v>411A</v>
          </cell>
        </row>
        <row r="9">
          <cell r="C9" t="str">
            <v>411A</v>
          </cell>
        </row>
        <row r="10">
          <cell r="C10">
            <v>4111</v>
          </cell>
        </row>
        <row r="11">
          <cell r="C11">
            <v>4111</v>
          </cell>
        </row>
        <row r="12">
          <cell r="C12" t="str">
            <v>411A</v>
          </cell>
        </row>
        <row r="13">
          <cell r="C13" t="str">
            <v>411A</v>
          </cell>
        </row>
        <row r="14">
          <cell r="C14">
            <v>4111</v>
          </cell>
        </row>
        <row r="15">
          <cell r="C15" t="str">
            <v>411A</v>
          </cell>
        </row>
        <row r="16">
          <cell r="C16" t="str">
            <v>411A</v>
          </cell>
        </row>
        <row r="17">
          <cell r="C17">
            <v>4112</v>
          </cell>
        </row>
        <row r="18">
          <cell r="C18">
            <v>4112</v>
          </cell>
        </row>
        <row r="19">
          <cell r="C19" t="str">
            <v>411A</v>
          </cell>
        </row>
        <row r="20">
          <cell r="C20">
            <v>4112</v>
          </cell>
        </row>
        <row r="21">
          <cell r="C21" t="str">
            <v>411A</v>
          </cell>
        </row>
        <row r="22">
          <cell r="C22" t="str">
            <v>411A</v>
          </cell>
        </row>
        <row r="23">
          <cell r="C23">
            <v>4112</v>
          </cell>
        </row>
        <row r="24">
          <cell r="C24" t="str">
            <v>411A</v>
          </cell>
        </row>
        <row r="25">
          <cell r="C25">
            <v>4112</v>
          </cell>
        </row>
        <row r="26">
          <cell r="C26">
            <v>4112</v>
          </cell>
        </row>
        <row r="27">
          <cell r="C27">
            <v>4112</v>
          </cell>
        </row>
        <row r="28">
          <cell r="C28">
            <v>4111</v>
          </cell>
        </row>
        <row r="29">
          <cell r="C29">
            <v>4112</v>
          </cell>
        </row>
        <row r="30">
          <cell r="C30">
            <v>4112</v>
          </cell>
        </row>
        <row r="31">
          <cell r="C31">
            <v>4211</v>
          </cell>
        </row>
        <row r="32">
          <cell r="C32" t="str">
            <v>421A</v>
          </cell>
        </row>
        <row r="33">
          <cell r="C33" t="str">
            <v>422A</v>
          </cell>
        </row>
        <row r="34">
          <cell r="C34" t="str">
            <v>422A</v>
          </cell>
        </row>
        <row r="35">
          <cell r="C35">
            <v>4114</v>
          </cell>
        </row>
        <row r="36">
          <cell r="C36" t="str">
            <v>422B</v>
          </cell>
        </row>
        <row r="37">
          <cell r="C37" t="str">
            <v>422C</v>
          </cell>
        </row>
        <row r="38">
          <cell r="C38" t="str">
            <v>422C</v>
          </cell>
        </row>
        <row r="39">
          <cell r="C39" t="str">
            <v>422C</v>
          </cell>
        </row>
        <row r="40">
          <cell r="C40">
            <v>4221</v>
          </cell>
        </row>
        <row r="41">
          <cell r="C41" t="str">
            <v>422E</v>
          </cell>
        </row>
        <row r="42">
          <cell r="C42" t="str">
            <v>421A</v>
          </cell>
        </row>
        <row r="43">
          <cell r="C43" t="str">
            <v>421A</v>
          </cell>
        </row>
        <row r="44">
          <cell r="C44">
            <v>4112</v>
          </cell>
        </row>
        <row r="45">
          <cell r="C45">
            <v>4112</v>
          </cell>
        </row>
        <row r="46">
          <cell r="C46">
            <v>4112</v>
          </cell>
        </row>
        <row r="47">
          <cell r="C47">
            <v>4112</v>
          </cell>
        </row>
        <row r="48">
          <cell r="C48">
            <v>4112</v>
          </cell>
        </row>
        <row r="49">
          <cell r="C49">
            <v>4112</v>
          </cell>
        </row>
        <row r="50">
          <cell r="C50">
            <v>4112</v>
          </cell>
        </row>
        <row r="51">
          <cell r="C51">
            <v>4112</v>
          </cell>
        </row>
        <row r="52">
          <cell r="C52">
            <v>4112</v>
          </cell>
        </row>
        <row r="53">
          <cell r="C53">
            <v>4112</v>
          </cell>
        </row>
        <row r="54">
          <cell r="C54">
            <v>4112</v>
          </cell>
        </row>
        <row r="55">
          <cell r="C55">
            <v>4112</v>
          </cell>
        </row>
        <row r="56">
          <cell r="C56">
            <v>4112</v>
          </cell>
        </row>
        <row r="57">
          <cell r="C57">
            <v>4117</v>
          </cell>
        </row>
        <row r="58">
          <cell r="C58">
            <v>4117</v>
          </cell>
        </row>
        <row r="59">
          <cell r="C59" t="str">
            <v>421A</v>
          </cell>
        </row>
        <row r="60">
          <cell r="C60" t="str">
            <v>421A</v>
          </cell>
        </row>
        <row r="61">
          <cell r="C61" t="str">
            <v>421A</v>
          </cell>
        </row>
        <row r="62">
          <cell r="C62" t="str">
            <v>421A</v>
          </cell>
        </row>
        <row r="63">
          <cell r="C63">
            <v>4112</v>
          </cell>
        </row>
        <row r="64">
          <cell r="C64">
            <v>4122</v>
          </cell>
        </row>
        <row r="65">
          <cell r="C65" t="str">
            <v>422E</v>
          </cell>
        </row>
        <row r="66">
          <cell r="C66" t="str">
            <v>422E</v>
          </cell>
        </row>
        <row r="67">
          <cell r="C67" t="str">
            <v>422E</v>
          </cell>
        </row>
        <row r="68">
          <cell r="C68" t="str">
            <v>422E</v>
          </cell>
        </row>
        <row r="69">
          <cell r="C69" t="str">
            <v>422A</v>
          </cell>
        </row>
        <row r="70">
          <cell r="C70" t="str">
            <v>411A</v>
          </cell>
        </row>
        <row r="71">
          <cell r="C71" t="str">
            <v>422D</v>
          </cell>
        </row>
        <row r="72">
          <cell r="C72" t="str">
            <v>422D</v>
          </cell>
        </row>
        <row r="73">
          <cell r="C73">
            <v>423</v>
          </cell>
        </row>
        <row r="74">
          <cell r="C74">
            <v>4225</v>
          </cell>
        </row>
        <row r="75">
          <cell r="C75">
            <v>4225</v>
          </cell>
        </row>
        <row r="76">
          <cell r="C76">
            <v>4225</v>
          </cell>
        </row>
        <row r="77">
          <cell r="C77">
            <v>4213</v>
          </cell>
        </row>
        <row r="78">
          <cell r="C78" t="str">
            <v>411A</v>
          </cell>
        </row>
        <row r="79">
          <cell r="C79">
            <v>4123</v>
          </cell>
        </row>
        <row r="80">
          <cell r="C80">
            <v>4123</v>
          </cell>
        </row>
        <row r="81">
          <cell r="C81">
            <v>4222</v>
          </cell>
        </row>
        <row r="82">
          <cell r="C82">
            <v>4222</v>
          </cell>
        </row>
        <row r="83">
          <cell r="C83">
            <v>4222</v>
          </cell>
        </row>
        <row r="84">
          <cell r="C84">
            <v>4222</v>
          </cell>
        </row>
        <row r="85">
          <cell r="C85">
            <v>4222</v>
          </cell>
        </row>
        <row r="86">
          <cell r="C86">
            <v>4229</v>
          </cell>
        </row>
        <row r="87">
          <cell r="C87">
            <v>4228</v>
          </cell>
        </row>
        <row r="88">
          <cell r="C88">
            <v>4228</v>
          </cell>
        </row>
        <row r="89">
          <cell r="C89">
            <v>4228</v>
          </cell>
        </row>
        <row r="90">
          <cell r="C90">
            <v>4229</v>
          </cell>
        </row>
        <row r="91">
          <cell r="C91">
            <v>4221</v>
          </cell>
        </row>
        <row r="92">
          <cell r="C92">
            <v>4221</v>
          </cell>
        </row>
        <row r="93">
          <cell r="C93">
            <v>4221</v>
          </cell>
        </row>
        <row r="94">
          <cell r="C94">
            <v>4221</v>
          </cell>
        </row>
        <row r="95">
          <cell r="C95">
            <v>4221</v>
          </cell>
        </row>
        <row r="96">
          <cell r="C96">
            <v>4215</v>
          </cell>
        </row>
        <row r="97">
          <cell r="C97">
            <v>4229</v>
          </cell>
        </row>
        <row r="98">
          <cell r="C98">
            <v>4229</v>
          </cell>
        </row>
        <row r="99">
          <cell r="C99">
            <v>4229</v>
          </cell>
        </row>
        <row r="100">
          <cell r="C100">
            <v>4229</v>
          </cell>
        </row>
        <row r="101">
          <cell r="C101">
            <v>4216</v>
          </cell>
        </row>
        <row r="102">
          <cell r="C102">
            <v>4216</v>
          </cell>
        </row>
        <row r="103">
          <cell r="C103">
            <v>4229</v>
          </cell>
        </row>
        <row r="104">
          <cell r="C104">
            <v>92</v>
          </cell>
        </row>
      </sheetData>
      <sheetData sheetId="7"/>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lha2"/>
      <sheetName val="Margem"/>
      <sheetName val="Base Negociação"/>
      <sheetName val="Crescimento"/>
      <sheetName val="NN"/>
      <sheetName val="NN (2)"/>
      <sheetName val="Base_Negociação"/>
      <sheetName val="Base_Negociação1"/>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ABIL"/>
    </sheetNames>
    <sheetDataSet>
      <sheetData sheetId="0"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missas"/>
      <sheetName val="Quarterly_financials"/>
      <sheetName val="Summary_financials"/>
      <sheetName val="Despesas operacionais"/>
      <sheetName val="Anual_p"/>
      <sheetName val="Anual_p_US$"/>
      <sheetName val="Financiamentos"/>
      <sheetName val="TargetP"/>
      <sheetName val="Acionária"/>
      <sheetName val="Máscara 2"/>
      <sheetName val="Máscara 1"/>
      <sheetName val="Summary_Operations"/>
      <sheetName val="WACC"/>
      <sheetName val="Base"/>
    </sheetNames>
    <sheetDataSet>
      <sheetData sheetId="0" refreshError="1">
        <row r="161">
          <cell r="Z161">
            <v>-1255.8879413952952</v>
          </cell>
        </row>
        <row r="166">
          <cell r="Z166">
            <v>-2.0120103106201701E-2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2"/>
      <sheetName val="AA-10(Op.63)"/>
    </sheetNames>
    <sheetDataSet>
      <sheetData sheetId="0" refreshError="1"/>
      <sheetData sheetId="1"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OC"/>
      <sheetName val="Business Plans &gt;&gt;&gt;"/>
      <sheetName val="Macro"/>
      <sheetName val="Global Model"/>
      <sheetName val="Madrid (Impl)"/>
      <sheetName val="Madrid (Expl)"/>
      <sheetName val="Simplificado (Expl) SIN SVySH"/>
      <sheetName val="MMPres"/>
      <sheetName val="PPS (Expl.) BPlan"/>
      <sheetName val="Simplificado (Expl) con SVySH"/>
      <sheetName val="Valuation &gt;&gt;&gt;"/>
      <sheetName val="WACC"/>
      <sheetName val="EBITDA Bridge"/>
      <sheetName val="Cases"/>
      <sheetName val=" DCF Pack1"/>
      <sheetName val="Outputs&gt;&gt;&gt;"/>
      <sheetName val="Tables (Expl)"/>
      <sheetName val="Tables (Val Press) Internal"/>
      <sheetName val="Output for Banks - Madrid"/>
      <sheetName val="PPS"/>
      <sheetName val="PPS (ValPres)"/>
      <sheetName val="Tables (Impl)"/>
      <sheetName val="Tables (ValPres)"/>
      <sheetName val="Output for PWC (Impl)"/>
      <sheetName val="Summary"/>
    </sheetNames>
    <sheetDataSet>
      <sheetData sheetId="0" refreshError="1"/>
      <sheetData sheetId="1" refreshError="1">
        <row r="13">
          <cell r="T13" t="b">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come"/>
    </sheetNames>
    <sheetDataSet>
      <sheetData sheetId="0"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ço - NC"/>
      <sheetName val="DRE - NC"/>
      <sheetName val="Mutação PL - NC"/>
      <sheetName val="DOAR - MIL"/>
      <sheetName val="Fluxo de caixa - MIL"/>
      <sheetName val="DVA - MIL"/>
      <sheetName val="Balanço social - MIL"/>
      <sheetName val="MovDOAR"/>
      <sheetName val="DVA - WP "/>
      <sheetName val="Balanço - Termo"/>
      <sheetName val="DRE - Termo"/>
      <sheetName val="Mutação PL - Termo"/>
      <sheetName val="Tickmark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Mapa"/>
      <sheetName val="Depleção"/>
      <sheetName val="Adicões-Sd. Inicial"/>
      <sheetName val="Depreciação"/>
      <sheetName val="Mov Estoque"/>
      <sheetName val="Invent. Almoxarif."/>
      <sheetName val="Estoque total"/>
      <sheetName val="Teste realização"/>
      <sheetName val="Teste Custo Médio"/>
      <sheetName val="Cut-off"/>
      <sheetName val="Log ACL"/>
      <sheetName val="XREF"/>
      <sheetName val="Tickmarks"/>
      <sheetName val="selecionados"/>
      <sheetName val="Sd. Inicial - Adições"/>
      <sheetName val="Teste realização_Estoques"/>
      <sheetName val="Links"/>
      <sheetName val="1) Mapa imobilizado"/>
      <sheetName val="Saldo Inicial"/>
      <sheetName val="Teste Adições"/>
      <sheetName val="Teste Obras em Andamento"/>
      <sheetName val="(1) Mapa de movimentação"/>
      <sheetName val="(2) Saldo Inicial"/>
      <sheetName val="(3) Teste Adições"/>
      <sheetName val="(4) Depreciação"/>
      <sheetName val="(5) Teste Obras em Andamento"/>
      <sheetName val="(6) Nota explicativa"/>
      <sheetName val="movimentacao"/>
      <sheetName val="Mapa de Movimentação"/>
      <sheetName val="Contábil X Patrimonial"/>
      <sheetName val="Adição"/>
      <sheetName val="Impairment"/>
      <sheetName val="Imob. em Andamento 31.12"/>
      <sheetName val="Nota Explicativa"/>
      <sheetName val="Imob. em Andamento 31.10"/>
      <sheetName val="1) Mapa"/>
      <sheetName val="3) Depreciação"/>
      <sheetName val="2) Saldo Inicial"/>
      <sheetName val="4) Imobilizado em Andamento"/>
      <sheetName val="6)LOG"/>
      <sheetName val="(1) Mapa imobilizado"/>
      <sheetName val="Mapa "/>
      <sheetName val="Exaustão"/>
      <sheetName val="Adições"/>
      <sheetName val="Florestas Set"/>
      <sheetName val="Florestas Dez"/>
      <sheetName val="Log"/>
    </sheetNames>
    <sheetDataSet>
      <sheetData sheetId="0"/>
      <sheetData sheetId="1" refreshError="1"/>
      <sheetData sheetId="2"/>
      <sheetData sheetId="3"/>
      <sheetData sheetId="4"/>
      <sheetData sheetId="5" refreshError="1"/>
      <sheetData sheetId="6"/>
      <sheetData sheetId="7"/>
      <sheetData sheetId="8"/>
      <sheetData sheetId="9" refreshError="1"/>
      <sheetData sheetId="10" refreshError="1"/>
      <sheetData sheetId="11" refreshError="1"/>
      <sheetData sheetId="12"/>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1298T94"/>
      <sheetName val="C1298T95"/>
      <sheetName val="C1298T96"/>
      <sheetName val="C1316T95"/>
      <sheetName val="C1398T96"/>
      <sheetName val="Tipos"/>
      <sheetName val="Inventário PA"/>
      <sheetName val="Base Costo-Precio"/>
      <sheetName val="Receitas e Impostos"/>
      <sheetName val="AA-10(Op.63)"/>
      <sheetName val="Teste das baixas"/>
      <sheetName val="4) Salários e 13 Salário"/>
      <sheetName val="Lead"/>
      <sheetName val="FF3"/>
      <sheetName val="Aquisição"/>
      <sheetName val="ABRIL 2000"/>
      <sheetName val="Links"/>
      <sheetName val="Matriz de covariância"/>
      <sheetName val="Indices"/>
      <sheetName val="NOVAS SE's"/>
      <sheetName val="Seleção"/>
      <sheetName val="Desc"/>
      <sheetName val="Prov"/>
      <sheetName val="Cal. Prov"/>
      <sheetName val="Cal. Desc"/>
      <sheetName val="Demissão"/>
      <sheetName val="Circularizações"/>
      <sheetName val="Conc. Bancária 31.12.99"/>
      <sheetName val="Mapa movimentação"/>
      <sheetName val="Index"/>
      <sheetName val="DMPL"/>
      <sheetName val="circularização"/>
      <sheetName val="Seleção e Teste"/>
      <sheetName val="Resumo"/>
      <sheetName val="Depreciação"/>
      <sheetName val="XREF"/>
    </sheetNames>
    <sheetDataSet>
      <sheetData sheetId="0" refreshError="1"/>
      <sheetData sheetId="1" refreshError="1"/>
      <sheetData sheetId="2" refreshError="1"/>
      <sheetData sheetId="3" refreshError="1"/>
      <sheetData sheetId="4" refreshError="1">
        <row r="1">
          <cell r="A1" t="str">
            <v>CONTRATO</v>
          </cell>
          <cell r="C1" t="str">
            <v xml:space="preserve">ECF-1398-A/96 - TRANCHE 96 </v>
          </cell>
          <cell r="H1">
            <v>35290.658382407404</v>
          </cell>
          <cell r="Q1" t="str">
            <v>NA MOEDA DO CONTRATO:</v>
          </cell>
          <cell r="S1" t="str">
            <v>REAL</v>
          </cell>
          <cell r="U1" t="str">
            <v xml:space="preserve">ECF-1398-A/96 - TRANCHE 96 </v>
          </cell>
          <cell r="AJ1" t="str">
            <v>NA MOEDA DE PLANEJAMENTO:</v>
          </cell>
          <cell r="AL1" t="str">
            <v xml:space="preserve">   R$ MEDIOS DE 1996</v>
          </cell>
          <cell r="AO1" t="str">
            <v>/PPRORIGMES~AGLLLRORIGANO~GPRMOEDAMES~AGLLLRMOEDAANO~GP</v>
          </cell>
          <cell r="AZ1" t="str">
            <v xml:space="preserve">EM MOEDA DE PLANEJAMENTO  </v>
          </cell>
          <cell r="CS1" t="str">
            <v>EM R$</v>
          </cell>
          <cell r="CT1">
            <v>1</v>
          </cell>
        </row>
        <row r="2">
          <cell r="A2" t="str">
            <v>-</v>
          </cell>
          <cell r="B2" t="str">
            <v>-</v>
          </cell>
          <cell r="C2" t="str">
            <v>-</v>
          </cell>
          <cell r="D2" t="str">
            <v>-</v>
          </cell>
          <cell r="E2" t="str">
            <v>-</v>
          </cell>
          <cell r="F2" t="str">
            <v>-</v>
          </cell>
          <cell r="G2" t="str">
            <v>-</v>
          </cell>
          <cell r="H2" t="str">
            <v>-</v>
          </cell>
          <cell r="I2" t="str">
            <v>-</v>
          </cell>
          <cell r="J2" t="str">
            <v>-</v>
          </cell>
          <cell r="K2" t="str">
            <v>-</v>
          </cell>
          <cell r="L2" t="str">
            <v>-</v>
          </cell>
          <cell r="M2" t="str">
            <v>-</v>
          </cell>
          <cell r="N2" t="str">
            <v>-</v>
          </cell>
          <cell r="O2" t="str">
            <v>-</v>
          </cell>
          <cell r="P2" t="str">
            <v>-</v>
          </cell>
          <cell r="Q2" t="str">
            <v>-</v>
          </cell>
          <cell r="R2" t="str">
            <v>-</v>
          </cell>
          <cell r="S2" t="str">
            <v>-</v>
          </cell>
          <cell r="T2" t="str">
            <v>-</v>
          </cell>
          <cell r="U2" t="str">
            <v>-</v>
          </cell>
          <cell r="V2" t="str">
            <v>-</v>
          </cell>
          <cell r="W2" t="str">
            <v>-</v>
          </cell>
          <cell r="X2" t="str">
            <v>-</v>
          </cell>
          <cell r="Y2" t="str">
            <v>-</v>
          </cell>
          <cell r="Z2" t="str">
            <v>-</v>
          </cell>
          <cell r="AA2" t="str">
            <v>-</v>
          </cell>
          <cell r="AB2" t="str">
            <v>-</v>
          </cell>
          <cell r="AC2" t="str">
            <v>-</v>
          </cell>
          <cell r="AD2" t="str">
            <v>-</v>
          </cell>
          <cell r="AE2" t="str">
            <v>-</v>
          </cell>
          <cell r="AF2" t="str">
            <v>-</v>
          </cell>
          <cell r="AG2" t="str">
            <v>-</v>
          </cell>
          <cell r="AH2" t="str">
            <v>-</v>
          </cell>
          <cell r="AI2" t="str">
            <v>-</v>
          </cell>
          <cell r="AJ2" t="str">
            <v>-</v>
          </cell>
          <cell r="AK2" t="str">
            <v>-</v>
          </cell>
          <cell r="AL2" t="str">
            <v>-</v>
          </cell>
          <cell r="AM2" t="str">
            <v>-</v>
          </cell>
          <cell r="AZ2" t="str">
            <v>-</v>
          </cell>
          <cell r="BA2" t="str">
            <v>-</v>
          </cell>
          <cell r="BB2" t="str">
            <v>-</v>
          </cell>
          <cell r="BC2" t="str">
            <v>-</v>
          </cell>
          <cell r="BD2" t="str">
            <v>-</v>
          </cell>
          <cell r="BE2" t="str">
            <v>-</v>
          </cell>
          <cell r="BF2" t="str">
            <v>-</v>
          </cell>
          <cell r="BG2" t="str">
            <v>-</v>
          </cell>
          <cell r="BH2" t="str">
            <v>-</v>
          </cell>
          <cell r="BI2" t="str">
            <v>-</v>
          </cell>
          <cell r="BJ2" t="str">
            <v>-</v>
          </cell>
          <cell r="BK2" t="str">
            <v>-</v>
          </cell>
          <cell r="BL2" t="str">
            <v>-</v>
          </cell>
          <cell r="BM2" t="str">
            <v>-</v>
          </cell>
          <cell r="BN2" t="str">
            <v>-</v>
          </cell>
          <cell r="BO2" t="str">
            <v>-</v>
          </cell>
          <cell r="BP2" t="str">
            <v>-</v>
          </cell>
          <cell r="BQ2" t="str">
            <v>-</v>
          </cell>
          <cell r="BR2" t="str">
            <v>-</v>
          </cell>
          <cell r="BS2" t="str">
            <v>-</v>
          </cell>
          <cell r="BT2" t="str">
            <v>-</v>
          </cell>
          <cell r="BU2" t="str">
            <v>-</v>
          </cell>
          <cell r="BV2" t="str">
            <v>-</v>
          </cell>
          <cell r="BW2" t="str">
            <v>-</v>
          </cell>
          <cell r="BX2" t="str">
            <v>-</v>
          </cell>
          <cell r="BY2" t="str">
            <v>-</v>
          </cell>
          <cell r="BZ2" t="str">
            <v>-</v>
          </cell>
          <cell r="CA2" t="str">
            <v>-</v>
          </cell>
          <cell r="CB2" t="str">
            <v>-</v>
          </cell>
          <cell r="CC2" t="str">
            <v>-</v>
          </cell>
          <cell r="CD2" t="str">
            <v>-</v>
          </cell>
          <cell r="CE2" t="str">
            <v>-</v>
          </cell>
          <cell r="CF2" t="str">
            <v>-</v>
          </cell>
          <cell r="CG2" t="str">
            <v>-</v>
          </cell>
          <cell r="CH2" t="str">
            <v>-</v>
          </cell>
          <cell r="CI2" t="str">
            <v>-</v>
          </cell>
          <cell r="CJ2" t="str">
            <v>-</v>
          </cell>
          <cell r="CK2" t="str">
            <v>-</v>
          </cell>
          <cell r="CL2" t="str">
            <v>-</v>
          </cell>
          <cell r="CM2" t="str">
            <v>-</v>
          </cell>
          <cell r="CN2" t="str">
            <v>-</v>
          </cell>
          <cell r="CO2" t="str">
            <v>-</v>
          </cell>
          <cell r="CP2" t="str">
            <v>-</v>
          </cell>
          <cell r="CQ2" t="str">
            <v>-</v>
          </cell>
          <cell r="CR2" t="str">
            <v>-</v>
          </cell>
          <cell r="CS2" t="str">
            <v>-</v>
          </cell>
          <cell r="CT2" t="str">
            <v>-</v>
          </cell>
        </row>
        <row r="3">
          <cell r="A3">
            <v>35290.658382407404</v>
          </cell>
          <cell r="B3" t="str">
            <v>|</v>
          </cell>
          <cell r="H3" t="str">
            <v>PRINCIPAL</v>
          </cell>
          <cell r="I3" t="str">
            <v>|</v>
          </cell>
          <cell r="L3" t="str">
            <v>ENCARGOS</v>
          </cell>
          <cell r="O3" t="str">
            <v>|</v>
          </cell>
          <cell r="Q3" t="str">
            <v>COMISSOES E TAXAS (% A.A.)</v>
          </cell>
          <cell r="S3">
            <v>0.02</v>
          </cell>
          <cell r="T3" t="str">
            <v>|</v>
          </cell>
          <cell r="W3" t="str">
            <v>|</v>
          </cell>
          <cell r="Y3" t="str">
            <v xml:space="preserve">            P R I N C I P A L</v>
          </cell>
          <cell r="AC3" t="str">
            <v>|</v>
          </cell>
          <cell r="AF3" t="str">
            <v>JUROS</v>
          </cell>
          <cell r="AI3" t="str">
            <v>|</v>
          </cell>
          <cell r="AK3" t="str">
            <v>COMISSOES E TAXAS (A.A.)</v>
          </cell>
          <cell r="AM3">
            <v>0.02</v>
          </cell>
          <cell r="AO3" t="str">
            <v>/PPRORIGMESB~AGLLLRORIGANOB~GPRMOEDMESB~AGLLLRMOEDANOB~GP</v>
          </cell>
          <cell r="AZ3" t="str">
            <v xml:space="preserve">ECF-1398-A/96 - TRANCHE 96 </v>
          </cell>
          <cell r="BA3" t="str">
            <v>JAN/95</v>
          </cell>
          <cell r="BB3" t="str">
            <v>FEV/95</v>
          </cell>
          <cell r="BC3" t="str">
            <v>MAR/95</v>
          </cell>
          <cell r="BD3" t="str">
            <v>ABR/95</v>
          </cell>
          <cell r="BE3" t="str">
            <v>MAI/95</v>
          </cell>
          <cell r="BF3" t="str">
            <v>JUN/95</v>
          </cell>
          <cell r="BG3" t="str">
            <v>JUL/95</v>
          </cell>
          <cell r="BH3" t="str">
            <v>AGO/95</v>
          </cell>
          <cell r="BI3" t="str">
            <v>SET/95</v>
          </cell>
          <cell r="BJ3" t="str">
            <v>OUT/95</v>
          </cell>
          <cell r="BK3" t="str">
            <v>NOV/95</v>
          </cell>
          <cell r="BL3" t="str">
            <v>DEZ/95</v>
          </cell>
          <cell r="BM3" t="str">
            <v>JAN/96</v>
          </cell>
          <cell r="BN3" t="str">
            <v>FEV/96</v>
          </cell>
          <cell r="BO3" t="str">
            <v>MAR/96</v>
          </cell>
          <cell r="BP3" t="str">
            <v>ABR/96</v>
          </cell>
          <cell r="BQ3" t="str">
            <v>MAI/96</v>
          </cell>
          <cell r="BR3" t="str">
            <v>JUN/96</v>
          </cell>
          <cell r="BS3" t="str">
            <v>JUL/96</v>
          </cell>
          <cell r="BT3" t="str">
            <v>AGO/96</v>
          </cell>
          <cell r="BU3" t="str">
            <v>SET/96</v>
          </cell>
          <cell r="BV3" t="str">
            <v>OUT/96</v>
          </cell>
          <cell r="BW3" t="str">
            <v>NOV/96</v>
          </cell>
          <cell r="BX3" t="str">
            <v>DEZ/96</v>
          </cell>
          <cell r="BY3">
            <v>1994</v>
          </cell>
          <cell r="BZ3">
            <v>1995</v>
          </cell>
          <cell r="CA3">
            <v>1996</v>
          </cell>
          <cell r="CB3">
            <v>1997</v>
          </cell>
          <cell r="CC3">
            <v>1998</v>
          </cell>
          <cell r="CD3">
            <v>1999</v>
          </cell>
          <cell r="CE3">
            <v>2000</v>
          </cell>
          <cell r="CF3">
            <v>2001</v>
          </cell>
          <cell r="CG3">
            <v>2002</v>
          </cell>
          <cell r="CH3">
            <v>2003</v>
          </cell>
          <cell r="CI3">
            <v>2004</v>
          </cell>
          <cell r="CJ3">
            <v>2005</v>
          </cell>
          <cell r="CK3">
            <v>2006</v>
          </cell>
          <cell r="CL3">
            <v>2007</v>
          </cell>
          <cell r="CM3">
            <v>2008</v>
          </cell>
          <cell r="CN3">
            <v>2009</v>
          </cell>
          <cell r="CO3">
            <v>2010</v>
          </cell>
          <cell r="CP3">
            <v>2011</v>
          </cell>
          <cell r="CQ3">
            <v>2012</v>
          </cell>
          <cell r="CR3">
            <v>2013</v>
          </cell>
          <cell r="CS3">
            <v>2014</v>
          </cell>
          <cell r="CT3">
            <v>2015</v>
          </cell>
        </row>
        <row r="4">
          <cell r="B4" t="str">
            <v>|</v>
          </cell>
          <cell r="C4" t="str">
            <v>-</v>
          </cell>
          <cell r="D4" t="str">
            <v>-</v>
          </cell>
          <cell r="E4" t="str">
            <v>-</v>
          </cell>
          <cell r="F4" t="str">
            <v>-</v>
          </cell>
          <cell r="G4" t="str">
            <v>-</v>
          </cell>
          <cell r="H4" t="str">
            <v>-</v>
          </cell>
          <cell r="I4" t="str">
            <v>|</v>
          </cell>
          <cell r="J4" t="str">
            <v>-</v>
          </cell>
          <cell r="K4" t="str">
            <v>-</v>
          </cell>
          <cell r="L4" t="str">
            <v>-</v>
          </cell>
          <cell r="M4" t="str">
            <v>-</v>
          </cell>
          <cell r="N4" t="str">
            <v>-</v>
          </cell>
          <cell r="O4" t="str">
            <v>|</v>
          </cell>
          <cell r="P4" t="str">
            <v>-</v>
          </cell>
          <cell r="Q4" t="str">
            <v>-</v>
          </cell>
          <cell r="R4" t="str">
            <v>-</v>
          </cell>
          <cell r="S4" t="str">
            <v>-</v>
          </cell>
          <cell r="T4" t="str">
            <v>|</v>
          </cell>
          <cell r="U4" t="str">
            <v>VARIAC.</v>
          </cell>
          <cell r="V4" t="str">
            <v>VALOR</v>
          </cell>
          <cell r="W4" t="str">
            <v>|</v>
          </cell>
          <cell r="X4" t="str">
            <v>-</v>
          </cell>
          <cell r="Y4" t="str">
            <v>-</v>
          </cell>
          <cell r="Z4" t="str">
            <v>-</v>
          </cell>
          <cell r="AA4" t="str">
            <v>-</v>
          </cell>
          <cell r="AB4" t="str">
            <v>-</v>
          </cell>
          <cell r="AC4" t="str">
            <v>|</v>
          </cell>
          <cell r="AD4" t="str">
            <v>-</v>
          </cell>
          <cell r="AE4" t="str">
            <v>-</v>
          </cell>
          <cell r="AF4" t="str">
            <v>-</v>
          </cell>
          <cell r="AG4" t="str">
            <v>-</v>
          </cell>
          <cell r="AH4" t="str">
            <v>-</v>
          </cell>
          <cell r="AI4" t="str">
            <v>|</v>
          </cell>
          <cell r="AJ4" t="str">
            <v>-</v>
          </cell>
          <cell r="AK4" t="str">
            <v>-</v>
          </cell>
          <cell r="AL4" t="str">
            <v>-</v>
          </cell>
          <cell r="AM4" t="str">
            <v>-</v>
          </cell>
          <cell r="AZ4" t="str">
            <v>-</v>
          </cell>
          <cell r="BA4" t="str">
            <v>-</v>
          </cell>
          <cell r="BB4" t="str">
            <v>-</v>
          </cell>
          <cell r="BC4" t="str">
            <v>-</v>
          </cell>
          <cell r="BD4" t="str">
            <v>-</v>
          </cell>
          <cell r="BE4" t="str">
            <v>-</v>
          </cell>
          <cell r="BF4" t="str">
            <v>-</v>
          </cell>
          <cell r="BG4" t="str">
            <v>-</v>
          </cell>
          <cell r="BH4" t="str">
            <v>-</v>
          </cell>
          <cell r="BI4" t="str">
            <v>-</v>
          </cell>
          <cell r="BJ4" t="str">
            <v>-</v>
          </cell>
          <cell r="BK4" t="str">
            <v>-</v>
          </cell>
          <cell r="BL4" t="str">
            <v>-</v>
          </cell>
          <cell r="BM4" t="str">
            <v>-</v>
          </cell>
          <cell r="BN4" t="str">
            <v>-</v>
          </cell>
          <cell r="BO4" t="str">
            <v>-</v>
          </cell>
          <cell r="BP4" t="str">
            <v>-</v>
          </cell>
          <cell r="BQ4" t="str">
            <v>-</v>
          </cell>
          <cell r="BR4" t="str">
            <v>-</v>
          </cell>
          <cell r="BS4" t="str">
            <v>-</v>
          </cell>
          <cell r="BT4" t="str">
            <v>-</v>
          </cell>
          <cell r="BU4" t="str">
            <v>-</v>
          </cell>
          <cell r="BV4" t="str">
            <v>-</v>
          </cell>
          <cell r="BW4" t="str">
            <v>-</v>
          </cell>
          <cell r="BX4" t="str">
            <v>-</v>
          </cell>
          <cell r="BY4" t="str">
            <v>-</v>
          </cell>
          <cell r="BZ4" t="str">
            <v>-</v>
          </cell>
          <cell r="CA4" t="str">
            <v>-</v>
          </cell>
          <cell r="CB4" t="str">
            <v>-</v>
          </cell>
          <cell r="CC4" t="str">
            <v>-</v>
          </cell>
          <cell r="CD4" t="str">
            <v>-</v>
          </cell>
          <cell r="CE4" t="str">
            <v>-</v>
          </cell>
          <cell r="CF4" t="str">
            <v>-</v>
          </cell>
          <cell r="CG4" t="str">
            <v>-</v>
          </cell>
          <cell r="CH4" t="str">
            <v>-</v>
          </cell>
          <cell r="CI4" t="str">
            <v>-</v>
          </cell>
          <cell r="CJ4" t="str">
            <v>-</v>
          </cell>
          <cell r="CK4" t="str">
            <v>-</v>
          </cell>
          <cell r="CL4" t="str">
            <v>-</v>
          </cell>
          <cell r="CM4" t="str">
            <v>-</v>
          </cell>
          <cell r="CN4" t="str">
            <v>-</v>
          </cell>
          <cell r="CO4" t="str">
            <v>-</v>
          </cell>
          <cell r="CP4" t="str">
            <v>-</v>
          </cell>
          <cell r="CQ4" t="str">
            <v>-</v>
          </cell>
          <cell r="CR4" t="str">
            <v>-</v>
          </cell>
          <cell r="CS4" t="str">
            <v>-</v>
          </cell>
          <cell r="CT4" t="str">
            <v>-</v>
          </cell>
        </row>
        <row r="5">
          <cell r="A5" t="str">
            <v>DATA</v>
          </cell>
          <cell r="B5" t="str">
            <v>|</v>
          </cell>
          <cell r="C5" t="str">
            <v>SALDO</v>
          </cell>
          <cell r="D5" t="str">
            <v>LIBERACOES</v>
          </cell>
          <cell r="E5" t="str">
            <v>VARIACAO</v>
          </cell>
          <cell r="F5" t="str">
            <v>AMORTIZACAO</v>
          </cell>
          <cell r="G5" t="str">
            <v>SALDO</v>
          </cell>
          <cell r="H5" t="str">
            <v>SALDO</v>
          </cell>
          <cell r="I5" t="str">
            <v>|</v>
          </cell>
          <cell r="J5" t="str">
            <v>TAXA</v>
          </cell>
          <cell r="K5" t="str">
            <v>JUROS</v>
          </cell>
          <cell r="L5" t="str">
            <v>JUROS</v>
          </cell>
          <cell r="M5" t="str">
            <v>JUROS</v>
          </cell>
          <cell r="N5" t="str">
            <v>SALDO</v>
          </cell>
          <cell r="O5" t="str">
            <v>|</v>
          </cell>
          <cell r="T5" t="str">
            <v>|</v>
          </cell>
          <cell r="U5" t="str">
            <v>DA</v>
          </cell>
          <cell r="V5" t="str">
            <v>DA</v>
          </cell>
          <cell r="W5" t="str">
            <v>|</v>
          </cell>
          <cell r="X5" t="str">
            <v>SALDO</v>
          </cell>
          <cell r="Z5" t="str">
            <v>VARRIACAO</v>
          </cell>
          <cell r="AB5" t="str">
            <v>SALDO</v>
          </cell>
          <cell r="AC5" t="str">
            <v>|</v>
          </cell>
          <cell r="AD5" t="str">
            <v>TAXA</v>
          </cell>
          <cell r="AE5" t="str">
            <v>JUROS</v>
          </cell>
          <cell r="AF5" t="str">
            <v>JUROS</v>
          </cell>
          <cell r="AG5" t="str">
            <v>JUROS</v>
          </cell>
          <cell r="AH5" t="str">
            <v>SALDO</v>
          </cell>
          <cell r="AI5" t="str">
            <v>|</v>
          </cell>
          <cell r="AZ5" t="str">
            <v>PRINCIPAL</v>
          </cell>
        </row>
        <row r="6">
          <cell r="B6" t="str">
            <v>|</v>
          </cell>
          <cell r="C6" t="str">
            <v>A</v>
          </cell>
          <cell r="E6" t="str">
            <v>MONETARIA</v>
          </cell>
          <cell r="G6" t="str">
            <v>DEVEDOR</v>
          </cell>
          <cell r="H6" t="str">
            <v>DEVEDOR</v>
          </cell>
          <cell r="I6" t="str">
            <v>|</v>
          </cell>
          <cell r="J6" t="str">
            <v>(A.M.)</v>
          </cell>
          <cell r="K6" t="str">
            <v>INCORRIDOS</v>
          </cell>
          <cell r="L6" t="str">
            <v>REFINANC.</v>
          </cell>
          <cell r="M6" t="str">
            <v>PAGOS</v>
          </cell>
          <cell r="O6" t="str">
            <v>|</v>
          </cell>
          <cell r="P6" t="str">
            <v>INCORRIDAS</v>
          </cell>
          <cell r="Q6" t="str">
            <v>REFINANC.</v>
          </cell>
          <cell r="R6" t="str">
            <v>PAGAS</v>
          </cell>
          <cell r="S6" t="str">
            <v>SALDO</v>
          </cell>
          <cell r="T6" t="str">
            <v>|</v>
          </cell>
          <cell r="U6" t="str">
            <v>MOEDA</v>
          </cell>
          <cell r="V6" t="str">
            <v>MOEDA</v>
          </cell>
          <cell r="W6" t="str">
            <v>|</v>
          </cell>
          <cell r="X6" t="str">
            <v>A</v>
          </cell>
          <cell r="Y6" t="str">
            <v>LIBERACOES</v>
          </cell>
          <cell r="Z6" t="str">
            <v>MONETARIA</v>
          </cell>
          <cell r="AA6" t="str">
            <v>AMORTIZACAO</v>
          </cell>
          <cell r="AB6" t="str">
            <v>DEVEDOR</v>
          </cell>
          <cell r="AC6" t="str">
            <v>|</v>
          </cell>
          <cell r="AD6" t="str">
            <v>(A.M.)</v>
          </cell>
          <cell r="AE6" t="str">
            <v>INCORRIDOS</v>
          </cell>
          <cell r="AF6" t="str">
            <v>REFINANC.</v>
          </cell>
          <cell r="AG6" t="str">
            <v>PAGOS</v>
          </cell>
          <cell r="AI6" t="str">
            <v>|</v>
          </cell>
          <cell r="AJ6" t="str">
            <v>INCORRIDAS</v>
          </cell>
          <cell r="AK6" t="str">
            <v>REFINANC.</v>
          </cell>
          <cell r="AL6" t="str">
            <v>PAGAS</v>
          </cell>
          <cell r="AM6" t="str">
            <v>SALDO</v>
          </cell>
          <cell r="AO6" t="str">
            <v>DATA</v>
          </cell>
          <cell r="AP6" t="str">
            <v>INDICE</v>
          </cell>
          <cell r="AQ6" t="str">
            <v>FATOR</v>
          </cell>
          <cell r="AZ6" t="str">
            <v xml:space="preserve">  LIBERAÇÕES</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589642</v>
          </cell>
          <cell r="BS6">
            <v>0</v>
          </cell>
          <cell r="BT6">
            <v>0</v>
          </cell>
          <cell r="BU6">
            <v>575000</v>
          </cell>
          <cell r="BV6">
            <v>0</v>
          </cell>
          <cell r="BW6">
            <v>0</v>
          </cell>
          <cell r="BX6">
            <v>575000</v>
          </cell>
          <cell r="BY6">
            <v>0</v>
          </cell>
          <cell r="BZ6">
            <v>0</v>
          </cell>
          <cell r="CA6">
            <v>1739642</v>
          </cell>
          <cell r="CB6">
            <v>1150000</v>
          </cell>
          <cell r="CC6">
            <v>0</v>
          </cell>
          <cell r="CD6">
            <v>0</v>
          </cell>
          <cell r="CE6">
            <v>0</v>
          </cell>
          <cell r="CF6">
            <v>0</v>
          </cell>
          <cell r="CG6">
            <v>0</v>
          </cell>
        </row>
        <row r="7">
          <cell r="B7" t="str">
            <v>|</v>
          </cell>
          <cell r="C7" t="str">
            <v>LIBERAR</v>
          </cell>
          <cell r="E7" t="str">
            <v>(P/INDICE FINEL)</v>
          </cell>
          <cell r="G7" t="str">
            <v>BASE DECALCULO</v>
          </cell>
          <cell r="I7" t="str">
            <v>|</v>
          </cell>
          <cell r="O7">
            <v>1</v>
          </cell>
          <cell r="T7" t="str">
            <v>|</v>
          </cell>
          <cell r="U7" t="str">
            <v>(%)</v>
          </cell>
          <cell r="V7" t="str">
            <v>(30/MES)</v>
          </cell>
          <cell r="W7" t="str">
            <v>|</v>
          </cell>
          <cell r="X7" t="str">
            <v>LIBERAR</v>
          </cell>
          <cell r="Z7" t="str">
            <v>(P/INDICE FINEL)</v>
          </cell>
          <cell r="AC7" t="str">
            <v>|</v>
          </cell>
          <cell r="AI7" t="str">
            <v>|</v>
          </cell>
          <cell r="AP7" t="str">
            <v>FINEL</v>
          </cell>
          <cell r="AQ7" t="str">
            <v>FINEL</v>
          </cell>
          <cell r="AZ7" t="str">
            <v xml:space="preserve">  AMORTIZAÇÃO</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Z7">
            <v>0</v>
          </cell>
          <cell r="CA7">
            <v>0</v>
          </cell>
          <cell r="CB7">
            <v>421928.11400330422</v>
          </cell>
          <cell r="CC7">
            <v>1012627.4736079307</v>
          </cell>
          <cell r="CD7">
            <v>0</v>
          </cell>
          <cell r="CE7">
            <v>590699.3596046262</v>
          </cell>
          <cell r="CF7">
            <v>0</v>
          </cell>
          <cell r="CG7">
            <v>0</v>
          </cell>
        </row>
        <row r="8">
          <cell r="A8" t="str">
            <v>-</v>
          </cell>
          <cell r="B8" t="str">
            <v>-</v>
          </cell>
          <cell r="C8" t="str">
            <v>-</v>
          </cell>
          <cell r="D8" t="str">
            <v>-</v>
          </cell>
          <cell r="E8" t="str">
            <v>-</v>
          </cell>
          <cell r="F8" t="str">
            <v>-</v>
          </cell>
          <cell r="G8" t="str">
            <v>-</v>
          </cell>
          <cell r="H8" t="str">
            <v>-</v>
          </cell>
          <cell r="I8" t="str">
            <v>-</v>
          </cell>
          <cell r="J8" t="str">
            <v>-</v>
          </cell>
          <cell r="K8" t="str">
            <v>-</v>
          </cell>
          <cell r="L8" t="str">
            <v>-</v>
          </cell>
          <cell r="M8" t="str">
            <v>-</v>
          </cell>
          <cell r="N8" t="str">
            <v>-</v>
          </cell>
          <cell r="O8" t="str">
            <v>-</v>
          </cell>
          <cell r="P8" t="str">
            <v>-</v>
          </cell>
          <cell r="Q8" t="str">
            <v>-</v>
          </cell>
          <cell r="R8" t="str">
            <v>-</v>
          </cell>
          <cell r="S8" t="str">
            <v>-</v>
          </cell>
          <cell r="T8" t="str">
            <v>-</v>
          </cell>
          <cell r="U8" t="str">
            <v>-</v>
          </cell>
          <cell r="V8" t="str">
            <v>-</v>
          </cell>
          <cell r="W8" t="str">
            <v>-</v>
          </cell>
          <cell r="X8" t="str">
            <v>-</v>
          </cell>
          <cell r="Y8" t="str">
            <v>-</v>
          </cell>
          <cell r="Z8" t="str">
            <v>-</v>
          </cell>
          <cell r="AA8" t="str">
            <v>-</v>
          </cell>
          <cell r="AB8" t="str">
            <v>-</v>
          </cell>
          <cell r="AC8" t="str">
            <v>-</v>
          </cell>
          <cell r="AD8" t="str">
            <v>-</v>
          </cell>
          <cell r="AE8" t="str">
            <v>-</v>
          </cell>
          <cell r="AF8" t="str">
            <v>-</v>
          </cell>
          <cell r="AG8" t="str">
            <v>-</v>
          </cell>
          <cell r="AH8" t="str">
            <v>-</v>
          </cell>
          <cell r="AI8" t="str">
            <v>-</v>
          </cell>
          <cell r="AJ8" t="str">
            <v>-</v>
          </cell>
          <cell r="AK8" t="str">
            <v>-</v>
          </cell>
          <cell r="AL8" t="str">
            <v>-</v>
          </cell>
          <cell r="AM8" t="str">
            <v>-</v>
          </cell>
          <cell r="AZ8" t="str">
            <v xml:space="preserve">  SALDO DEVEDOR</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618517.00869808765</v>
          </cell>
          <cell r="BS8">
            <v>623136.07066331303</v>
          </cell>
          <cell r="BT8">
            <v>627782.34899545193</v>
          </cell>
          <cell r="BU8">
            <v>1207455.9909020306</v>
          </cell>
          <cell r="BV8">
            <v>1216584.482155855</v>
          </cell>
          <cell r="BW8">
            <v>1225766.9612644622</v>
          </cell>
          <cell r="BX8">
            <v>1810003.7206973475</v>
          </cell>
          <cell r="BY8">
            <v>0</v>
          </cell>
          <cell r="BZ8">
            <v>0</v>
          </cell>
          <cell r="CA8">
            <v>1810003.7206973475</v>
          </cell>
          <cell r="CB8">
            <v>2615954.3068204867</v>
          </cell>
          <cell r="CC8">
            <v>1603326.8332125572</v>
          </cell>
          <cell r="CD8">
            <v>590699.3596046262</v>
          </cell>
          <cell r="CE8">
            <v>0</v>
          </cell>
          <cell r="CF8">
            <v>0</v>
          </cell>
          <cell r="CG8">
            <v>0</v>
          </cell>
        </row>
        <row r="9">
          <cell r="A9">
            <v>35064</v>
          </cell>
          <cell r="B9" t="str">
            <v>|</v>
          </cell>
        </row>
        <row r="10">
          <cell r="A10">
            <v>35095</v>
          </cell>
          <cell r="B10" t="str">
            <v>|</v>
          </cell>
        </row>
        <row r="11">
          <cell r="A11">
            <v>35124</v>
          </cell>
          <cell r="B11" t="str">
            <v>|</v>
          </cell>
        </row>
        <row r="12">
          <cell r="A12">
            <v>35155</v>
          </cell>
          <cell r="B12" t="str">
            <v>|</v>
          </cell>
        </row>
        <row r="13">
          <cell r="A13">
            <v>35185</v>
          </cell>
          <cell r="B13" t="str">
            <v>|</v>
          </cell>
        </row>
        <row r="14">
          <cell r="A14">
            <v>35216</v>
          </cell>
          <cell r="B14" t="str">
            <v>|</v>
          </cell>
        </row>
        <row r="15">
          <cell r="A15">
            <v>35246</v>
          </cell>
          <cell r="B15" t="str">
            <v>|</v>
          </cell>
        </row>
        <row r="16">
          <cell r="A16">
            <v>35277</v>
          </cell>
          <cell r="B16" t="str">
            <v>|</v>
          </cell>
        </row>
        <row r="17">
          <cell r="A17">
            <v>35308</v>
          </cell>
          <cell r="B17" t="str">
            <v>|</v>
          </cell>
        </row>
        <row r="18">
          <cell r="A18">
            <v>35338</v>
          </cell>
          <cell r="B18" t="str">
            <v>|</v>
          </cell>
        </row>
        <row r="19">
          <cell r="A19">
            <v>35369</v>
          </cell>
          <cell r="B19" t="str">
            <v>|</v>
          </cell>
        </row>
        <row r="20">
          <cell r="A20">
            <v>35399</v>
          </cell>
          <cell r="B20" t="str">
            <v>|</v>
          </cell>
        </row>
        <row r="21">
          <cell r="A21">
            <v>35430</v>
          </cell>
          <cell r="B21" t="str">
            <v>|</v>
          </cell>
        </row>
        <row r="22">
          <cell r="A22">
            <v>35461</v>
          </cell>
          <cell r="B22" t="str">
            <v>|</v>
          </cell>
        </row>
        <row r="23">
          <cell r="A23">
            <v>35489</v>
          </cell>
          <cell r="B23" t="str">
            <v>|</v>
          </cell>
        </row>
        <row r="24">
          <cell r="A24">
            <v>35520</v>
          </cell>
          <cell r="B24" t="str">
            <v>|</v>
          </cell>
        </row>
        <row r="25">
          <cell r="A25">
            <v>35550</v>
          </cell>
          <cell r="B25" t="str">
            <v>|</v>
          </cell>
        </row>
        <row r="26">
          <cell r="A26">
            <v>35581</v>
          </cell>
          <cell r="B26" t="str">
            <v>|</v>
          </cell>
        </row>
        <row r="27">
          <cell r="A27">
            <v>35611</v>
          </cell>
          <cell r="B27" t="str">
            <v>|</v>
          </cell>
        </row>
        <row r="28">
          <cell r="A28">
            <v>35642</v>
          </cell>
          <cell r="B28" t="str">
            <v>|</v>
          </cell>
        </row>
        <row r="29">
          <cell r="A29">
            <v>35673</v>
          </cell>
          <cell r="B29" t="str">
            <v>|</v>
          </cell>
        </row>
        <row r="30">
          <cell r="A30">
            <v>35703</v>
          </cell>
          <cell r="B30" t="str">
            <v>|</v>
          </cell>
        </row>
        <row r="31">
          <cell r="A31">
            <v>35734</v>
          </cell>
          <cell r="B31" t="str">
            <v>|</v>
          </cell>
        </row>
        <row r="32">
          <cell r="A32">
            <v>35764</v>
          </cell>
          <cell r="B32" t="str">
            <v>|</v>
          </cell>
        </row>
        <row r="33">
          <cell r="A33">
            <v>35795</v>
          </cell>
          <cell r="B33" t="str">
            <v>|</v>
          </cell>
        </row>
        <row r="34">
          <cell r="A34">
            <v>35826</v>
          </cell>
          <cell r="B34" t="str">
            <v>|</v>
          </cell>
        </row>
        <row r="35">
          <cell r="A35">
            <v>35854</v>
          </cell>
          <cell r="B35" t="str">
            <v>|</v>
          </cell>
        </row>
        <row r="36">
          <cell r="A36">
            <v>35885</v>
          </cell>
          <cell r="B36" t="str">
            <v>|</v>
          </cell>
        </row>
        <row r="37">
          <cell r="A37">
            <v>35915</v>
          </cell>
          <cell r="B37" t="str">
            <v>|</v>
          </cell>
        </row>
        <row r="38">
          <cell r="A38">
            <v>35946</v>
          </cell>
          <cell r="B38" t="str">
            <v>|</v>
          </cell>
        </row>
        <row r="39">
          <cell r="A39">
            <v>35976</v>
          </cell>
          <cell r="B39" t="str">
            <v>|</v>
          </cell>
        </row>
        <row r="40">
          <cell r="A40">
            <v>36007</v>
          </cell>
          <cell r="B40" t="str">
            <v>|</v>
          </cell>
        </row>
        <row r="41">
          <cell r="A41">
            <v>36038</v>
          </cell>
          <cell r="B41" t="str">
            <v>|</v>
          </cell>
        </row>
        <row r="42">
          <cell r="A42">
            <v>36068</v>
          </cell>
          <cell r="B42" t="str">
            <v>|</v>
          </cell>
        </row>
        <row r="43">
          <cell r="A43">
            <v>36099</v>
          </cell>
          <cell r="B43" t="str">
            <v>|</v>
          </cell>
        </row>
        <row r="44">
          <cell r="A44">
            <v>36129</v>
          </cell>
          <cell r="B44" t="str">
            <v>|</v>
          </cell>
        </row>
        <row r="45">
          <cell r="A45">
            <v>36160</v>
          </cell>
          <cell r="B45" t="str">
            <v>|</v>
          </cell>
        </row>
        <row r="46">
          <cell r="A46">
            <v>36191</v>
          </cell>
          <cell r="B46" t="str">
            <v>|</v>
          </cell>
        </row>
        <row r="47">
          <cell r="A47">
            <v>36219</v>
          </cell>
          <cell r="B47" t="str">
            <v>|</v>
          </cell>
        </row>
        <row r="48">
          <cell r="A48">
            <v>36250</v>
          </cell>
          <cell r="B48" t="str">
            <v>|</v>
          </cell>
        </row>
        <row r="49">
          <cell r="A49">
            <v>36280</v>
          </cell>
          <cell r="B49" t="str">
            <v>|</v>
          </cell>
        </row>
        <row r="50">
          <cell r="A50">
            <v>36311</v>
          </cell>
          <cell r="B50" t="str">
            <v>|</v>
          </cell>
        </row>
        <row r="51">
          <cell r="A51">
            <v>36341</v>
          </cell>
          <cell r="B51" t="str">
            <v>|</v>
          </cell>
        </row>
        <row r="52">
          <cell r="A52">
            <v>36372</v>
          </cell>
          <cell r="B52" t="str">
            <v>|</v>
          </cell>
        </row>
        <row r="53">
          <cell r="A53">
            <v>36403</v>
          </cell>
          <cell r="B53" t="str">
            <v>|</v>
          </cell>
        </row>
        <row r="54">
          <cell r="A54">
            <v>36433</v>
          </cell>
          <cell r="B54" t="str">
            <v>|</v>
          </cell>
        </row>
        <row r="55">
          <cell r="A55">
            <v>36464</v>
          </cell>
          <cell r="B55" t="str">
            <v>|</v>
          </cell>
        </row>
        <row r="56">
          <cell r="A56">
            <v>36494</v>
          </cell>
          <cell r="B56" t="str">
            <v>|</v>
          </cell>
        </row>
        <row r="57">
          <cell r="A57">
            <v>36525</v>
          </cell>
          <cell r="B57" t="str">
            <v>|</v>
          </cell>
        </row>
        <row r="58">
          <cell r="A58">
            <v>36556</v>
          </cell>
          <cell r="B58" t="str">
            <v>|</v>
          </cell>
        </row>
        <row r="59">
          <cell r="A59">
            <v>36585</v>
          </cell>
          <cell r="B59" t="str">
            <v>|</v>
          </cell>
        </row>
        <row r="60">
          <cell r="A60">
            <v>36616</v>
          </cell>
          <cell r="B60" t="str">
            <v>|</v>
          </cell>
        </row>
        <row r="61">
          <cell r="A61">
            <v>36646</v>
          </cell>
          <cell r="B61" t="str">
            <v>|</v>
          </cell>
        </row>
        <row r="62">
          <cell r="A62">
            <v>36677</v>
          </cell>
          <cell r="B62" t="str">
            <v>|</v>
          </cell>
        </row>
        <row r="63">
          <cell r="A63">
            <v>36707</v>
          </cell>
          <cell r="B63" t="str">
            <v>|</v>
          </cell>
        </row>
        <row r="64">
          <cell r="A64">
            <v>36738</v>
          </cell>
          <cell r="B64" t="str">
            <v>|</v>
          </cell>
        </row>
        <row r="65">
          <cell r="A65">
            <v>36769</v>
          </cell>
          <cell r="B65" t="str">
            <v>|</v>
          </cell>
        </row>
        <row r="66">
          <cell r="A66">
            <v>36799</v>
          </cell>
          <cell r="B66" t="str">
            <v>|</v>
          </cell>
        </row>
        <row r="67">
          <cell r="A67">
            <v>36830</v>
          </cell>
          <cell r="B67" t="str">
            <v>|</v>
          </cell>
        </row>
        <row r="68">
          <cell r="A68">
            <v>36860</v>
          </cell>
          <cell r="B68" t="str">
            <v>|</v>
          </cell>
        </row>
        <row r="69">
          <cell r="A69">
            <v>36891</v>
          </cell>
          <cell r="B69" t="str">
            <v>|</v>
          </cell>
        </row>
        <row r="70">
          <cell r="A70">
            <v>36922</v>
          </cell>
          <cell r="B70" t="str">
            <v>|</v>
          </cell>
        </row>
        <row r="71">
          <cell r="A71">
            <v>36950</v>
          </cell>
          <cell r="B71" t="str">
            <v>|</v>
          </cell>
        </row>
        <row r="72">
          <cell r="A72">
            <v>36981</v>
          </cell>
          <cell r="B72" t="str">
            <v>|</v>
          </cell>
        </row>
        <row r="73">
          <cell r="A73">
            <v>37011</v>
          </cell>
          <cell r="B73" t="str">
            <v>|</v>
          </cell>
        </row>
        <row r="74">
          <cell r="A74">
            <v>37042</v>
          </cell>
          <cell r="B74" t="str">
            <v>|</v>
          </cell>
        </row>
        <row r="75">
          <cell r="A75">
            <v>37072</v>
          </cell>
          <cell r="B75" t="str">
            <v>|</v>
          </cell>
        </row>
        <row r="76">
          <cell r="A76">
            <v>37103</v>
          </cell>
          <cell r="B76" t="str">
            <v>|</v>
          </cell>
        </row>
        <row r="77">
          <cell r="A77">
            <v>37134</v>
          </cell>
          <cell r="B77" t="str">
            <v>|</v>
          </cell>
        </row>
        <row r="78">
          <cell r="A78">
            <v>37164</v>
          </cell>
          <cell r="B78" t="str">
            <v>|</v>
          </cell>
        </row>
        <row r="79">
          <cell r="A79">
            <v>37195</v>
          </cell>
          <cell r="B79" t="str">
            <v>|</v>
          </cell>
        </row>
        <row r="80">
          <cell r="A80">
            <v>37225</v>
          </cell>
          <cell r="B80" t="str">
            <v>|</v>
          </cell>
        </row>
        <row r="81">
          <cell r="A81">
            <v>37256</v>
          </cell>
          <cell r="B81" t="str">
            <v>|</v>
          </cell>
        </row>
        <row r="82">
          <cell r="A82">
            <v>37287</v>
          </cell>
          <cell r="B82" t="str">
            <v>|</v>
          </cell>
        </row>
        <row r="83">
          <cell r="A83">
            <v>37315</v>
          </cell>
          <cell r="B83" t="str">
            <v>|</v>
          </cell>
        </row>
        <row r="84">
          <cell r="A84">
            <v>37346</v>
          </cell>
          <cell r="B84" t="str">
            <v>|</v>
          </cell>
        </row>
        <row r="85">
          <cell r="A85">
            <v>37376</v>
          </cell>
          <cell r="B85" t="str">
            <v>|</v>
          </cell>
        </row>
        <row r="86">
          <cell r="A86">
            <v>37407</v>
          </cell>
          <cell r="B86" t="str">
            <v>|</v>
          </cell>
        </row>
        <row r="87">
          <cell r="A87">
            <v>37437</v>
          </cell>
          <cell r="B87" t="str">
            <v>|</v>
          </cell>
        </row>
        <row r="88">
          <cell r="A88">
            <v>37468</v>
          </cell>
          <cell r="B88" t="str">
            <v>|</v>
          </cell>
        </row>
        <row r="89">
          <cell r="A89">
            <v>37499</v>
          </cell>
          <cell r="B89" t="str">
            <v>|</v>
          </cell>
        </row>
        <row r="90">
          <cell r="A90">
            <v>37529</v>
          </cell>
          <cell r="B90" t="str">
            <v>|</v>
          </cell>
        </row>
        <row r="91">
          <cell r="A91">
            <v>37560</v>
          </cell>
          <cell r="B91" t="str">
            <v>|</v>
          </cell>
        </row>
        <row r="92">
          <cell r="A92">
            <v>37590</v>
          </cell>
          <cell r="B92" t="str">
            <v>|</v>
          </cell>
        </row>
        <row r="93">
          <cell r="A93">
            <v>37621</v>
          </cell>
          <cell r="B93" t="str">
            <v>|</v>
          </cell>
        </row>
        <row r="94">
          <cell r="A94">
            <v>37652</v>
          </cell>
          <cell r="B94" t="str">
            <v>|</v>
          </cell>
        </row>
        <row r="95">
          <cell r="A95">
            <v>37680</v>
          </cell>
          <cell r="B95" t="str">
            <v>|</v>
          </cell>
        </row>
        <row r="96">
          <cell r="A96">
            <v>37711</v>
          </cell>
          <cell r="B96" t="str">
            <v>|</v>
          </cell>
        </row>
        <row r="97">
          <cell r="A97">
            <v>37741</v>
          </cell>
          <cell r="B97" t="str">
            <v>|</v>
          </cell>
        </row>
        <row r="98">
          <cell r="A98">
            <v>37772</v>
          </cell>
          <cell r="B98" t="str">
            <v>|</v>
          </cell>
        </row>
        <row r="99">
          <cell r="A99">
            <v>37802</v>
          </cell>
          <cell r="B99" t="str">
            <v>|</v>
          </cell>
        </row>
        <row r="100">
          <cell r="A100">
            <v>37833</v>
          </cell>
          <cell r="B100" t="str">
            <v>|</v>
          </cell>
        </row>
        <row r="101">
          <cell r="A101">
            <v>37864</v>
          </cell>
          <cell r="B101" t="str">
            <v>|</v>
          </cell>
        </row>
        <row r="102">
          <cell r="A102">
            <v>37894</v>
          </cell>
          <cell r="B102" t="str">
            <v>|</v>
          </cell>
        </row>
        <row r="103">
          <cell r="A103">
            <v>37925</v>
          </cell>
          <cell r="B103" t="str">
            <v>|</v>
          </cell>
        </row>
        <row r="104">
          <cell r="A104">
            <v>37955</v>
          </cell>
          <cell r="B104" t="str">
            <v>|</v>
          </cell>
        </row>
        <row r="105">
          <cell r="A105">
            <v>37986</v>
          </cell>
          <cell r="B105" t="str">
            <v>|</v>
          </cell>
        </row>
        <row r="106">
          <cell r="A106">
            <v>38017</v>
          </cell>
          <cell r="B106" t="str">
            <v>|</v>
          </cell>
        </row>
        <row r="107">
          <cell r="A107">
            <v>38046</v>
          </cell>
          <cell r="B107" t="str">
            <v>|</v>
          </cell>
        </row>
        <row r="108">
          <cell r="A108">
            <v>38077</v>
          </cell>
          <cell r="B108" t="str">
            <v>|</v>
          </cell>
        </row>
        <row r="109">
          <cell r="A109">
            <v>38107</v>
          </cell>
          <cell r="B109" t="str">
            <v>|</v>
          </cell>
        </row>
        <row r="110">
          <cell r="A110">
            <v>38138</v>
          </cell>
          <cell r="B110" t="str">
            <v>|</v>
          </cell>
        </row>
        <row r="111">
          <cell r="A111">
            <v>38168</v>
          </cell>
          <cell r="B111" t="str">
            <v>|</v>
          </cell>
        </row>
        <row r="112">
          <cell r="A112">
            <v>38199</v>
          </cell>
          <cell r="B112" t="str">
            <v>|</v>
          </cell>
        </row>
        <row r="113">
          <cell r="A113">
            <v>38230</v>
          </cell>
          <cell r="B113" t="str">
            <v>|</v>
          </cell>
        </row>
        <row r="114">
          <cell r="A114">
            <v>38260</v>
          </cell>
          <cell r="B114" t="str">
            <v>|</v>
          </cell>
        </row>
        <row r="115">
          <cell r="A115">
            <v>38291</v>
          </cell>
          <cell r="B115" t="str">
            <v>|</v>
          </cell>
        </row>
        <row r="116">
          <cell r="A116">
            <v>38321</v>
          </cell>
          <cell r="B116" t="str">
            <v>|</v>
          </cell>
        </row>
        <row r="117">
          <cell r="A117">
            <v>38352</v>
          </cell>
          <cell r="B117" t="str">
            <v>|</v>
          </cell>
        </row>
        <row r="118">
          <cell r="A118">
            <v>38383</v>
          </cell>
          <cell r="B118" t="str">
            <v>|</v>
          </cell>
        </row>
        <row r="119">
          <cell r="A119">
            <v>38411</v>
          </cell>
          <cell r="B119" t="str">
            <v>|</v>
          </cell>
        </row>
        <row r="120">
          <cell r="A120">
            <v>38442</v>
          </cell>
          <cell r="B120" t="str">
            <v>|</v>
          </cell>
        </row>
        <row r="121">
          <cell r="A121">
            <v>38472</v>
          </cell>
          <cell r="B121" t="str">
            <v>|</v>
          </cell>
        </row>
        <row r="122">
          <cell r="A122">
            <v>38503</v>
          </cell>
          <cell r="B122" t="str">
            <v>|</v>
          </cell>
        </row>
        <row r="123">
          <cell r="A123">
            <v>38533</v>
          </cell>
          <cell r="B123" t="str">
            <v>|</v>
          </cell>
        </row>
        <row r="124">
          <cell r="A124">
            <v>38564</v>
          </cell>
          <cell r="B124" t="str">
            <v>|</v>
          </cell>
        </row>
        <row r="125">
          <cell r="A125">
            <v>38595</v>
          </cell>
          <cell r="B125" t="str">
            <v>|</v>
          </cell>
        </row>
        <row r="126">
          <cell r="A126">
            <v>38625</v>
          </cell>
          <cell r="B126" t="str">
            <v>|</v>
          </cell>
        </row>
        <row r="127">
          <cell r="A127">
            <v>38656</v>
          </cell>
          <cell r="B127" t="str">
            <v>|</v>
          </cell>
        </row>
        <row r="128">
          <cell r="A128">
            <v>38686</v>
          </cell>
          <cell r="B128" t="str">
            <v>|</v>
          </cell>
        </row>
        <row r="129">
          <cell r="A129">
            <v>38717</v>
          </cell>
          <cell r="B129" t="str">
            <v>|</v>
          </cell>
        </row>
        <row r="130">
          <cell r="A130">
            <v>38748</v>
          </cell>
          <cell r="B130" t="str">
            <v>|</v>
          </cell>
        </row>
        <row r="131">
          <cell r="A131">
            <v>38776</v>
          </cell>
          <cell r="B131" t="str">
            <v>|</v>
          </cell>
        </row>
        <row r="132">
          <cell r="A132">
            <v>38807</v>
          </cell>
          <cell r="B132" t="str">
            <v>|</v>
          </cell>
        </row>
        <row r="133">
          <cell r="A133">
            <v>38837</v>
          </cell>
          <cell r="B133" t="str">
            <v>|</v>
          </cell>
        </row>
        <row r="134">
          <cell r="A134">
            <v>38868</v>
          </cell>
          <cell r="B134" t="str">
            <v>|</v>
          </cell>
        </row>
        <row r="135">
          <cell r="A135">
            <v>38898</v>
          </cell>
          <cell r="B135" t="str">
            <v>|</v>
          </cell>
        </row>
        <row r="136">
          <cell r="A136">
            <v>38929</v>
          </cell>
          <cell r="B136" t="str">
            <v>|</v>
          </cell>
        </row>
        <row r="137">
          <cell r="A137">
            <v>38960</v>
          </cell>
          <cell r="B137" t="str">
            <v>|</v>
          </cell>
        </row>
        <row r="138">
          <cell r="A138">
            <v>38990</v>
          </cell>
          <cell r="B138" t="str">
            <v>|</v>
          </cell>
        </row>
        <row r="139">
          <cell r="A139">
            <v>39021</v>
          </cell>
          <cell r="B139" t="str">
            <v>|</v>
          </cell>
        </row>
        <row r="140">
          <cell r="A140">
            <v>39051</v>
          </cell>
          <cell r="B140" t="str">
            <v>|</v>
          </cell>
        </row>
        <row r="141">
          <cell r="A141">
            <v>39082</v>
          </cell>
          <cell r="B141" t="str">
            <v>|</v>
          </cell>
        </row>
        <row r="142">
          <cell r="A142">
            <v>39113</v>
          </cell>
          <cell r="B142" t="str">
            <v>|</v>
          </cell>
        </row>
        <row r="143">
          <cell r="A143">
            <v>39141</v>
          </cell>
          <cell r="B143" t="str">
            <v>|</v>
          </cell>
        </row>
        <row r="144">
          <cell r="A144">
            <v>39172</v>
          </cell>
          <cell r="B144" t="str">
            <v>|</v>
          </cell>
        </row>
        <row r="145">
          <cell r="A145">
            <v>39202</v>
          </cell>
          <cell r="B145" t="str">
            <v>|</v>
          </cell>
        </row>
        <row r="146">
          <cell r="A146">
            <v>39233</v>
          </cell>
          <cell r="B146" t="str">
            <v>|</v>
          </cell>
        </row>
        <row r="147">
          <cell r="A147">
            <v>39263</v>
          </cell>
          <cell r="B147" t="str">
            <v>|</v>
          </cell>
        </row>
        <row r="148">
          <cell r="A148">
            <v>39294</v>
          </cell>
          <cell r="B148" t="str">
            <v>|</v>
          </cell>
        </row>
        <row r="149">
          <cell r="A149">
            <v>39325</v>
          </cell>
          <cell r="B149" t="str">
            <v>|</v>
          </cell>
        </row>
        <row r="150">
          <cell r="A150">
            <v>39355</v>
          </cell>
          <cell r="B150" t="str">
            <v>|</v>
          </cell>
        </row>
        <row r="151">
          <cell r="A151">
            <v>39386</v>
          </cell>
          <cell r="B151" t="str">
            <v>|</v>
          </cell>
        </row>
        <row r="152">
          <cell r="A152">
            <v>39416</v>
          </cell>
          <cell r="B152" t="str">
            <v>|</v>
          </cell>
        </row>
        <row r="153">
          <cell r="A153">
            <v>39447</v>
          </cell>
          <cell r="B153" t="str">
            <v>|</v>
          </cell>
        </row>
        <row r="154">
          <cell r="A154">
            <v>39478</v>
          </cell>
          <cell r="B154" t="str">
            <v>|</v>
          </cell>
        </row>
        <row r="155">
          <cell r="A155">
            <v>39507</v>
          </cell>
          <cell r="B155" t="str">
            <v>|</v>
          </cell>
        </row>
        <row r="156">
          <cell r="A156">
            <v>39538</v>
          </cell>
          <cell r="B156" t="str">
            <v>|</v>
          </cell>
        </row>
        <row r="157">
          <cell r="A157">
            <v>39568</v>
          </cell>
          <cell r="B157" t="str">
            <v>|</v>
          </cell>
        </row>
        <row r="158">
          <cell r="A158">
            <v>39599</v>
          </cell>
          <cell r="B158" t="str">
            <v>|</v>
          </cell>
        </row>
        <row r="159">
          <cell r="A159">
            <v>39629</v>
          </cell>
          <cell r="B159" t="str">
            <v>|</v>
          </cell>
        </row>
        <row r="160">
          <cell r="A160">
            <v>39660</v>
          </cell>
          <cell r="B160" t="str">
            <v>|</v>
          </cell>
        </row>
        <row r="161">
          <cell r="A161">
            <v>39691</v>
          </cell>
          <cell r="B161" t="str">
            <v>|</v>
          </cell>
        </row>
        <row r="162">
          <cell r="A162">
            <v>39721</v>
          </cell>
          <cell r="B162" t="str">
            <v>|</v>
          </cell>
        </row>
        <row r="163">
          <cell r="A163">
            <v>39752</v>
          </cell>
          <cell r="B163" t="str">
            <v>|</v>
          </cell>
        </row>
        <row r="164">
          <cell r="A164">
            <v>39782</v>
          </cell>
          <cell r="B164" t="str">
            <v>|</v>
          </cell>
        </row>
        <row r="165">
          <cell r="A165">
            <v>39813</v>
          </cell>
          <cell r="B165" t="str">
            <v>|</v>
          </cell>
        </row>
        <row r="166">
          <cell r="A166">
            <v>39844</v>
          </cell>
          <cell r="B166" t="str">
            <v>|</v>
          </cell>
        </row>
        <row r="167">
          <cell r="A167">
            <v>39872</v>
          </cell>
          <cell r="B167" t="str">
            <v>|</v>
          </cell>
        </row>
        <row r="168">
          <cell r="A168">
            <v>39903</v>
          </cell>
          <cell r="B168" t="str">
            <v>|</v>
          </cell>
        </row>
        <row r="169">
          <cell r="A169">
            <v>39933</v>
          </cell>
          <cell r="B169" t="str">
            <v>|</v>
          </cell>
        </row>
        <row r="170">
          <cell r="A170">
            <v>39964</v>
          </cell>
          <cell r="B170" t="str">
            <v>|</v>
          </cell>
        </row>
        <row r="171">
          <cell r="A171">
            <v>39994</v>
          </cell>
          <cell r="B171" t="str">
            <v>|</v>
          </cell>
        </row>
        <row r="172">
          <cell r="A172">
            <v>40025</v>
          </cell>
          <cell r="B172" t="str">
            <v>|</v>
          </cell>
        </row>
        <row r="173">
          <cell r="A173">
            <v>40056</v>
          </cell>
          <cell r="B173" t="str">
            <v>|</v>
          </cell>
        </row>
        <row r="174">
          <cell r="A174">
            <v>40086</v>
          </cell>
          <cell r="B174" t="str">
            <v>|</v>
          </cell>
        </row>
        <row r="175">
          <cell r="A175">
            <v>40117</v>
          </cell>
          <cell r="B175" t="str">
            <v>|</v>
          </cell>
        </row>
        <row r="176">
          <cell r="A176">
            <v>40147</v>
          </cell>
          <cell r="B176" t="str">
            <v>|</v>
          </cell>
        </row>
        <row r="177">
          <cell r="A177">
            <v>40178</v>
          </cell>
          <cell r="B177" t="str">
            <v>|</v>
          </cell>
        </row>
        <row r="178">
          <cell r="A178">
            <v>40209</v>
          </cell>
          <cell r="B178" t="str">
            <v>|</v>
          </cell>
        </row>
        <row r="179">
          <cell r="A179">
            <v>40237</v>
          </cell>
          <cell r="B179" t="str">
            <v>|</v>
          </cell>
        </row>
        <row r="180">
          <cell r="A180">
            <v>40268</v>
          </cell>
          <cell r="B180" t="str">
            <v>|</v>
          </cell>
        </row>
        <row r="181">
          <cell r="A181">
            <v>40298</v>
          </cell>
          <cell r="B181" t="str">
            <v>|</v>
          </cell>
        </row>
        <row r="182">
          <cell r="A182">
            <v>40329</v>
          </cell>
          <cell r="B182" t="str">
            <v>|</v>
          </cell>
        </row>
        <row r="183">
          <cell r="A183">
            <v>40359</v>
          </cell>
          <cell r="B183" t="str">
            <v>|</v>
          </cell>
        </row>
        <row r="184">
          <cell r="A184">
            <v>40390</v>
          </cell>
          <cell r="B184" t="str">
            <v>|</v>
          </cell>
        </row>
        <row r="185">
          <cell r="A185">
            <v>40421</v>
          </cell>
          <cell r="B185" t="str">
            <v>|</v>
          </cell>
        </row>
        <row r="186">
          <cell r="A186">
            <v>40451</v>
          </cell>
          <cell r="B186" t="str">
            <v>|</v>
          </cell>
        </row>
        <row r="187">
          <cell r="A187">
            <v>40482</v>
          </cell>
          <cell r="B187" t="str">
            <v>|</v>
          </cell>
        </row>
        <row r="188">
          <cell r="A188">
            <v>40512</v>
          </cell>
          <cell r="B188" t="str">
            <v>|</v>
          </cell>
        </row>
        <row r="189">
          <cell r="A189">
            <v>40543</v>
          </cell>
          <cell r="B189" t="str">
            <v>|</v>
          </cell>
        </row>
        <row r="190">
          <cell r="A190">
            <v>40574</v>
          </cell>
          <cell r="B190" t="str">
            <v>|</v>
          </cell>
        </row>
        <row r="191">
          <cell r="A191">
            <v>40602</v>
          </cell>
          <cell r="B191" t="str">
            <v>|</v>
          </cell>
        </row>
        <row r="192">
          <cell r="A192">
            <v>40633</v>
          </cell>
          <cell r="B192" t="str">
            <v>|</v>
          </cell>
        </row>
        <row r="193">
          <cell r="A193">
            <v>40663</v>
          </cell>
          <cell r="B193" t="str">
            <v>|</v>
          </cell>
        </row>
        <row r="194">
          <cell r="A194">
            <v>40694</v>
          </cell>
          <cell r="B194" t="str">
            <v>|</v>
          </cell>
        </row>
        <row r="195">
          <cell r="A195">
            <v>40724</v>
          </cell>
          <cell r="B195" t="str">
            <v>|</v>
          </cell>
        </row>
        <row r="196">
          <cell r="A196">
            <v>40755</v>
          </cell>
          <cell r="B196" t="str">
            <v>|</v>
          </cell>
        </row>
        <row r="197">
          <cell r="A197">
            <v>40786</v>
          </cell>
          <cell r="B197" t="str">
            <v>|</v>
          </cell>
        </row>
        <row r="198">
          <cell r="A198">
            <v>40816</v>
          </cell>
          <cell r="B198" t="str">
            <v>|</v>
          </cell>
        </row>
        <row r="199">
          <cell r="A199">
            <v>40847</v>
          </cell>
          <cell r="B199" t="str">
            <v>|</v>
          </cell>
        </row>
        <row r="200">
          <cell r="A200">
            <v>40877</v>
          </cell>
          <cell r="B200" t="str">
            <v>|</v>
          </cell>
        </row>
        <row r="201">
          <cell r="A201">
            <v>40908</v>
          </cell>
          <cell r="B201" t="str">
            <v>|</v>
          </cell>
        </row>
        <row r="202">
          <cell r="A202">
            <v>40939</v>
          </cell>
          <cell r="B202" t="str">
            <v>|</v>
          </cell>
        </row>
        <row r="203">
          <cell r="A203">
            <v>40968</v>
          </cell>
          <cell r="B203" t="str">
            <v>|</v>
          </cell>
        </row>
        <row r="204">
          <cell r="A204">
            <v>40999</v>
          </cell>
          <cell r="B204" t="str">
            <v>|</v>
          </cell>
        </row>
        <row r="205">
          <cell r="A205">
            <v>41029</v>
          </cell>
          <cell r="B205" t="str">
            <v>|</v>
          </cell>
        </row>
        <row r="206">
          <cell r="A206">
            <v>41060</v>
          </cell>
          <cell r="B206" t="str">
            <v>|</v>
          </cell>
        </row>
        <row r="207">
          <cell r="A207">
            <v>41090</v>
          </cell>
          <cell r="B207" t="str">
            <v>|</v>
          </cell>
        </row>
        <row r="208">
          <cell r="A208">
            <v>41121</v>
          </cell>
          <cell r="B208" t="str">
            <v>|</v>
          </cell>
        </row>
        <row r="209">
          <cell r="A209">
            <v>41152</v>
          </cell>
          <cell r="B209" t="str">
            <v>|</v>
          </cell>
        </row>
        <row r="210">
          <cell r="A210">
            <v>41182</v>
          </cell>
          <cell r="B210" t="str">
            <v>|</v>
          </cell>
        </row>
        <row r="211">
          <cell r="A211">
            <v>41213</v>
          </cell>
          <cell r="B211" t="str">
            <v>|</v>
          </cell>
        </row>
        <row r="212">
          <cell r="A212">
            <v>41243</v>
          </cell>
          <cell r="B212" t="str">
            <v>|</v>
          </cell>
        </row>
        <row r="213">
          <cell r="A213">
            <v>41274</v>
          </cell>
          <cell r="B213" t="str">
            <v>|</v>
          </cell>
        </row>
        <row r="214">
          <cell r="A214">
            <v>41305</v>
          </cell>
          <cell r="B214" t="str">
            <v>|</v>
          </cell>
        </row>
        <row r="215">
          <cell r="A215">
            <v>41333</v>
          </cell>
          <cell r="B215" t="str">
            <v>|</v>
          </cell>
        </row>
        <row r="216">
          <cell r="A216">
            <v>41364</v>
          </cell>
          <cell r="B216" t="str">
            <v>|</v>
          </cell>
        </row>
        <row r="217">
          <cell r="A217">
            <v>41394</v>
          </cell>
          <cell r="B217" t="str">
            <v>|</v>
          </cell>
        </row>
        <row r="218">
          <cell r="A218">
            <v>41425</v>
          </cell>
          <cell r="B218" t="str">
            <v>|</v>
          </cell>
        </row>
        <row r="219">
          <cell r="A219">
            <v>41455</v>
          </cell>
          <cell r="B219" t="str">
            <v>|</v>
          </cell>
        </row>
        <row r="220">
          <cell r="A220">
            <v>41486</v>
          </cell>
          <cell r="B220" t="str">
            <v>|</v>
          </cell>
        </row>
        <row r="221">
          <cell r="A221">
            <v>41517</v>
          </cell>
          <cell r="B221" t="str">
            <v>|</v>
          </cell>
        </row>
        <row r="222">
          <cell r="A222">
            <v>41547</v>
          </cell>
          <cell r="B222" t="str">
            <v>|</v>
          </cell>
        </row>
        <row r="223">
          <cell r="A223">
            <v>41578</v>
          </cell>
          <cell r="B223" t="str">
            <v>|</v>
          </cell>
        </row>
        <row r="224">
          <cell r="A224">
            <v>41608</v>
          </cell>
          <cell r="B224" t="str">
            <v>|</v>
          </cell>
        </row>
        <row r="225">
          <cell r="A225">
            <v>41639</v>
          </cell>
          <cell r="B225" t="str">
            <v>|</v>
          </cell>
        </row>
        <row r="226">
          <cell r="A226">
            <v>41670</v>
          </cell>
          <cell r="B226" t="str">
            <v>|</v>
          </cell>
        </row>
        <row r="227">
          <cell r="A227">
            <v>41698</v>
          </cell>
          <cell r="B227" t="str">
            <v>|</v>
          </cell>
        </row>
        <row r="228">
          <cell r="A228">
            <v>41729</v>
          </cell>
          <cell r="B228" t="str">
            <v>|</v>
          </cell>
        </row>
        <row r="229">
          <cell r="A229">
            <v>41759</v>
          </cell>
          <cell r="B229" t="str">
            <v>|</v>
          </cell>
        </row>
        <row r="230">
          <cell r="A230">
            <v>41790</v>
          </cell>
          <cell r="B230" t="str">
            <v>|</v>
          </cell>
        </row>
        <row r="231">
          <cell r="A231">
            <v>41820</v>
          </cell>
          <cell r="B231" t="str">
            <v>|</v>
          </cell>
        </row>
        <row r="232">
          <cell r="A232">
            <v>41851</v>
          </cell>
          <cell r="B232" t="str">
            <v>|</v>
          </cell>
        </row>
        <row r="233">
          <cell r="A233">
            <v>41882</v>
          </cell>
          <cell r="B233" t="str">
            <v>|</v>
          </cell>
        </row>
        <row r="234">
          <cell r="A234">
            <v>41912</v>
          </cell>
          <cell r="B234" t="str">
            <v>|</v>
          </cell>
        </row>
        <row r="235">
          <cell r="A235">
            <v>41943</v>
          </cell>
          <cell r="B235" t="str">
            <v>|</v>
          </cell>
        </row>
        <row r="236">
          <cell r="A236">
            <v>41973</v>
          </cell>
          <cell r="B236" t="str">
            <v>|</v>
          </cell>
        </row>
        <row r="237">
          <cell r="A237">
            <v>42004</v>
          </cell>
          <cell r="B237" t="str">
            <v>|</v>
          </cell>
        </row>
        <row r="238">
          <cell r="A238">
            <v>42035</v>
          </cell>
          <cell r="B238" t="str">
            <v>|</v>
          </cell>
        </row>
        <row r="239">
          <cell r="A239">
            <v>42063</v>
          </cell>
          <cell r="B239" t="str">
            <v>|</v>
          </cell>
        </row>
        <row r="240">
          <cell r="A240">
            <v>42094</v>
          </cell>
          <cell r="B240" t="str">
            <v>|</v>
          </cell>
        </row>
        <row r="241">
          <cell r="A241">
            <v>42124</v>
          </cell>
          <cell r="B241" t="str">
            <v>|</v>
          </cell>
        </row>
        <row r="242">
          <cell r="A242">
            <v>42155</v>
          </cell>
          <cell r="B242" t="str">
            <v>|</v>
          </cell>
        </row>
        <row r="243">
          <cell r="A243">
            <v>42185</v>
          </cell>
          <cell r="B243" t="str">
            <v>|</v>
          </cell>
        </row>
        <row r="244">
          <cell r="A244">
            <v>42216</v>
          </cell>
          <cell r="B244" t="str">
            <v>|</v>
          </cell>
        </row>
        <row r="245">
          <cell r="A245">
            <v>42247</v>
          </cell>
          <cell r="B245" t="str">
            <v>|</v>
          </cell>
        </row>
        <row r="246">
          <cell r="A246">
            <v>42277</v>
          </cell>
          <cell r="B246" t="str">
            <v>|</v>
          </cell>
        </row>
        <row r="247">
          <cell r="A247">
            <v>42308</v>
          </cell>
          <cell r="B247" t="str">
            <v>|</v>
          </cell>
        </row>
        <row r="248">
          <cell r="A248">
            <v>42338</v>
          </cell>
          <cell r="B248" t="str">
            <v>|</v>
          </cell>
        </row>
        <row r="249">
          <cell r="A249">
            <v>42369</v>
          </cell>
          <cell r="B249" t="str">
            <v>|</v>
          </cell>
        </row>
        <row r="250">
          <cell r="A250">
            <v>42400</v>
          </cell>
          <cell r="B250" t="str">
            <v>|</v>
          </cell>
        </row>
        <row r="251">
          <cell r="A251">
            <v>42429</v>
          </cell>
          <cell r="B251" t="str">
            <v>|</v>
          </cell>
        </row>
        <row r="252">
          <cell r="A252">
            <v>42460</v>
          </cell>
          <cell r="B252" t="str">
            <v>|</v>
          </cell>
        </row>
        <row r="253">
          <cell r="A253">
            <v>42490</v>
          </cell>
          <cell r="B253" t="str">
            <v>|</v>
          </cell>
        </row>
        <row r="254">
          <cell r="A254">
            <v>42521</v>
          </cell>
          <cell r="B254" t="str">
            <v>|</v>
          </cell>
        </row>
        <row r="255">
          <cell r="A255">
            <v>42551</v>
          </cell>
          <cell r="B255" t="str">
            <v>|</v>
          </cell>
        </row>
        <row r="256">
          <cell r="A256">
            <v>42582</v>
          </cell>
          <cell r="B256" t="str">
            <v>|</v>
          </cell>
        </row>
        <row r="257">
          <cell r="A257">
            <v>42613</v>
          </cell>
          <cell r="B257" t="str">
            <v>|</v>
          </cell>
        </row>
        <row r="258">
          <cell r="A258">
            <v>42643</v>
          </cell>
          <cell r="B258" t="str">
            <v>|</v>
          </cell>
        </row>
        <row r="259">
          <cell r="A259">
            <v>42674</v>
          </cell>
          <cell r="B259" t="str">
            <v>|</v>
          </cell>
        </row>
        <row r="260">
          <cell r="A260">
            <v>42704</v>
          </cell>
          <cell r="B260" t="str">
            <v>|</v>
          </cell>
        </row>
        <row r="261">
          <cell r="A261">
            <v>42735</v>
          </cell>
          <cell r="B261" t="str">
            <v>|</v>
          </cell>
        </row>
        <row r="262">
          <cell r="A262" t="str">
            <v>-</v>
          </cell>
          <cell r="B262" t="str">
            <v>-</v>
          </cell>
        </row>
        <row r="263">
          <cell r="A263" t="str">
            <v>1995</v>
          </cell>
          <cell r="B263" t="str">
            <v>|</v>
          </cell>
        </row>
        <row r="264">
          <cell r="A264" t="str">
            <v>1996</v>
          </cell>
          <cell r="B264" t="str">
            <v>|</v>
          </cell>
        </row>
        <row r="265">
          <cell r="A265" t="str">
            <v>1997</v>
          </cell>
          <cell r="B265" t="str">
            <v>|</v>
          </cell>
        </row>
        <row r="266">
          <cell r="A266" t="str">
            <v>1998</v>
          </cell>
          <cell r="B266" t="str">
            <v>|</v>
          </cell>
        </row>
        <row r="267">
          <cell r="A267" t="str">
            <v>1999</v>
          </cell>
          <cell r="B267" t="str">
            <v>|</v>
          </cell>
        </row>
        <row r="268">
          <cell r="A268" t="str">
            <v>2000</v>
          </cell>
          <cell r="B268" t="str">
            <v>|</v>
          </cell>
        </row>
        <row r="269">
          <cell r="A269" t="str">
            <v>2001</v>
          </cell>
          <cell r="B269" t="str">
            <v>|</v>
          </cell>
        </row>
        <row r="270">
          <cell r="A270" t="str">
            <v>2002</v>
          </cell>
          <cell r="B270" t="str">
            <v>|</v>
          </cell>
        </row>
        <row r="271">
          <cell r="A271" t="str">
            <v>2003</v>
          </cell>
          <cell r="B271" t="str">
            <v>|</v>
          </cell>
        </row>
        <row r="272">
          <cell r="A272" t="str">
            <v>2004</v>
          </cell>
          <cell r="B272" t="str">
            <v>|</v>
          </cell>
        </row>
        <row r="273">
          <cell r="A273" t="str">
            <v>2005</v>
          </cell>
          <cell r="B273" t="str">
            <v>|</v>
          </cell>
        </row>
        <row r="274">
          <cell r="A274" t="str">
            <v>2006</v>
          </cell>
          <cell r="B274" t="str">
            <v>|</v>
          </cell>
        </row>
        <row r="275">
          <cell r="A275" t="str">
            <v>2007</v>
          </cell>
          <cell r="B275" t="str">
            <v>|</v>
          </cell>
        </row>
        <row r="276">
          <cell r="A276" t="str">
            <v>2008</v>
          </cell>
          <cell r="B276" t="str">
            <v>|</v>
          </cell>
        </row>
        <row r="277">
          <cell r="A277" t="str">
            <v>2009</v>
          </cell>
          <cell r="B277" t="str">
            <v>|</v>
          </cell>
        </row>
        <row r="278">
          <cell r="A278" t="str">
            <v>2010</v>
          </cell>
          <cell r="B278" t="str">
            <v>|</v>
          </cell>
        </row>
        <row r="279">
          <cell r="A279" t="str">
            <v>2011</v>
          </cell>
          <cell r="B279" t="str">
            <v>|</v>
          </cell>
        </row>
        <row r="280">
          <cell r="A280" t="str">
            <v>2012</v>
          </cell>
          <cell r="B280" t="str">
            <v>|</v>
          </cell>
        </row>
        <row r="281">
          <cell r="A281" t="str">
            <v>2013</v>
          </cell>
          <cell r="B281" t="str">
            <v>|</v>
          </cell>
        </row>
        <row r="282">
          <cell r="A282" t="str">
            <v>2014</v>
          </cell>
          <cell r="B282" t="str">
            <v>|</v>
          </cell>
        </row>
        <row r="283">
          <cell r="A283" t="str">
            <v>2015</v>
          </cell>
          <cell r="B283" t="str">
            <v>|</v>
          </cell>
        </row>
        <row r="284">
          <cell r="A284" t="str">
            <v>-</v>
          </cell>
          <cell r="B284" t="str">
            <v>-</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PIS_COFINS"/>
      <sheetName val="Movimentação"/>
      <sheetName val="Receitas e Impostos"/>
      <sheetName val="Recup. PIS"/>
      <sheetName val="XREF"/>
      <sheetName val="Tickmarks"/>
      <sheetName val="Receitas_e_Impostos"/>
      <sheetName val="Receitas_e_Impostos1"/>
    </sheetNames>
    <sheetDataSet>
      <sheetData sheetId="0"/>
      <sheetData sheetId="1"/>
      <sheetData sheetId="2"/>
      <sheetData sheetId="3"/>
      <sheetData sheetId="4"/>
      <sheetData sheetId="5" refreshError="1"/>
      <sheetData sheetId="6"/>
      <sheetData sheetId="7"/>
      <sheetData sheetId="8" refreshError="1"/>
      <sheetData sheetId="9"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izadas"/>
    </sheetNames>
    <sheetDataSet>
      <sheetData sheetId="0"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missas de Faturamento"/>
      <sheetName val="Parceiros (2)"/>
      <sheetName val="Volume"/>
      <sheetName val="Correção nomes"/>
    </sheetNames>
    <sheetDataSet>
      <sheetData sheetId="0"/>
      <sheetData sheetId="1">
        <row r="8">
          <cell r="D8" t="str">
            <v>PTC</v>
          </cell>
        </row>
      </sheetData>
      <sheetData sheetId="2">
        <row r="4">
          <cell r="H4" t="str">
            <v>Cliente</v>
          </cell>
          <cell r="I4">
            <v>42005</v>
          </cell>
          <cell r="J4">
            <v>42036</v>
          </cell>
          <cell r="K4">
            <v>42064</v>
          </cell>
          <cell r="L4">
            <v>42095</v>
          </cell>
          <cell r="M4">
            <v>42125</v>
          </cell>
          <cell r="N4">
            <v>42156</v>
          </cell>
          <cell r="O4">
            <v>42186</v>
          </cell>
          <cell r="P4">
            <v>42217</v>
          </cell>
          <cell r="Q4">
            <v>42248</v>
          </cell>
          <cell r="R4">
            <v>42278</v>
          </cell>
          <cell r="S4">
            <v>42309</v>
          </cell>
          <cell r="T4">
            <v>42339</v>
          </cell>
        </row>
        <row r="5">
          <cell r="H5" t="str">
            <v>PTC</v>
          </cell>
          <cell r="I5">
            <v>0</v>
          </cell>
          <cell r="J5">
            <v>0</v>
          </cell>
          <cell r="K5">
            <v>1</v>
          </cell>
          <cell r="L5">
            <v>11</v>
          </cell>
          <cell r="M5">
            <v>37</v>
          </cell>
          <cell r="N5">
            <v>41</v>
          </cell>
          <cell r="O5">
            <v>77</v>
          </cell>
          <cell r="P5">
            <v>199</v>
          </cell>
          <cell r="Q5">
            <v>242</v>
          </cell>
          <cell r="R5">
            <v>200</v>
          </cell>
          <cell r="S5">
            <v>181</v>
          </cell>
          <cell r="T5">
            <v>155</v>
          </cell>
        </row>
        <row r="6">
          <cell r="H6" t="str">
            <v>PARTICULAR</v>
          </cell>
          <cell r="I6">
            <v>60</v>
          </cell>
          <cell r="J6">
            <v>77</v>
          </cell>
          <cell r="K6">
            <v>99</v>
          </cell>
          <cell r="L6">
            <v>84</v>
          </cell>
          <cell r="M6">
            <v>71</v>
          </cell>
          <cell r="N6">
            <v>55</v>
          </cell>
          <cell r="O6">
            <v>74</v>
          </cell>
          <cell r="P6">
            <v>61</v>
          </cell>
          <cell r="Q6">
            <v>59</v>
          </cell>
          <cell r="R6">
            <v>71</v>
          </cell>
          <cell r="S6">
            <v>52</v>
          </cell>
          <cell r="T6">
            <v>39</v>
          </cell>
        </row>
        <row r="7">
          <cell r="H7" t="str">
            <v>ALEXION</v>
          </cell>
          <cell r="I7">
            <v>93</v>
          </cell>
          <cell r="J7">
            <v>55</v>
          </cell>
          <cell r="K7">
            <v>77</v>
          </cell>
          <cell r="L7">
            <v>57</v>
          </cell>
          <cell r="M7">
            <v>12</v>
          </cell>
          <cell r="N7">
            <v>43</v>
          </cell>
          <cell r="O7">
            <v>14</v>
          </cell>
          <cell r="P7">
            <v>3</v>
          </cell>
          <cell r="Q7">
            <v>60</v>
          </cell>
          <cell r="R7">
            <v>91</v>
          </cell>
          <cell r="S7">
            <v>104</v>
          </cell>
          <cell r="T7">
            <v>63</v>
          </cell>
        </row>
        <row r="8">
          <cell r="H8" t="str">
            <v>MERCK</v>
          </cell>
          <cell r="I8">
            <v>29</v>
          </cell>
          <cell r="J8">
            <v>26</v>
          </cell>
          <cell r="K8">
            <v>27</v>
          </cell>
          <cell r="L8">
            <v>35</v>
          </cell>
          <cell r="M8">
            <v>30</v>
          </cell>
          <cell r="N8">
            <v>29</v>
          </cell>
          <cell r="O8">
            <v>39</v>
          </cell>
          <cell r="P8">
            <v>36</v>
          </cell>
          <cell r="Q8">
            <v>29</v>
          </cell>
          <cell r="R8">
            <v>26</v>
          </cell>
          <cell r="S8">
            <v>44</v>
          </cell>
          <cell r="T8">
            <v>36</v>
          </cell>
        </row>
        <row r="9">
          <cell r="H9" t="str">
            <v>UNIMED RECIFE</v>
          </cell>
          <cell r="I9">
            <v>21</v>
          </cell>
          <cell r="J9">
            <v>26</v>
          </cell>
          <cell r="K9">
            <v>31</v>
          </cell>
          <cell r="L9">
            <v>27</v>
          </cell>
          <cell r="M9">
            <v>32</v>
          </cell>
          <cell r="N9">
            <v>30</v>
          </cell>
          <cell r="O9">
            <v>29</v>
          </cell>
          <cell r="P9">
            <v>40</v>
          </cell>
          <cell r="Q9">
            <v>27</v>
          </cell>
          <cell r="R9">
            <v>42</v>
          </cell>
          <cell r="S9">
            <v>25</v>
          </cell>
          <cell r="T9">
            <v>34</v>
          </cell>
        </row>
        <row r="10">
          <cell r="H10" t="str">
            <v>MANTIS</v>
          </cell>
          <cell r="I10">
            <v>4</v>
          </cell>
          <cell r="J10">
            <v>9</v>
          </cell>
          <cell r="K10">
            <v>9</v>
          </cell>
          <cell r="L10">
            <v>9</v>
          </cell>
          <cell r="M10">
            <v>8</v>
          </cell>
          <cell r="N10">
            <v>13</v>
          </cell>
          <cell r="O10">
            <v>15</v>
          </cell>
          <cell r="P10">
            <v>25</v>
          </cell>
          <cell r="Q10">
            <v>15</v>
          </cell>
          <cell r="R10">
            <v>23</v>
          </cell>
          <cell r="S10">
            <v>35</v>
          </cell>
          <cell r="T10">
            <v>19</v>
          </cell>
        </row>
        <row r="11">
          <cell r="H11" t="str">
            <v>IMIP</v>
          </cell>
          <cell r="I11">
            <v>28</v>
          </cell>
          <cell r="J11">
            <v>21</v>
          </cell>
          <cell r="K11">
            <v>40</v>
          </cell>
          <cell r="L11">
            <v>16</v>
          </cell>
          <cell r="M11">
            <v>18</v>
          </cell>
          <cell r="N11">
            <v>1</v>
          </cell>
          <cell r="O11">
            <v>23</v>
          </cell>
          <cell r="P11">
            <v>18</v>
          </cell>
          <cell r="Q11">
            <v>13</v>
          </cell>
          <cell r="R11">
            <v>0</v>
          </cell>
          <cell r="S11">
            <v>1</v>
          </cell>
          <cell r="T11">
            <v>1</v>
          </cell>
        </row>
        <row r="12">
          <cell r="H12" t="str">
            <v>HOSPITAL DO CANCER</v>
          </cell>
          <cell r="I12">
            <v>9</v>
          </cell>
          <cell r="J12">
            <v>14</v>
          </cell>
          <cell r="K12">
            <v>14</v>
          </cell>
          <cell r="L12">
            <v>15</v>
          </cell>
          <cell r="M12">
            <v>15</v>
          </cell>
          <cell r="N12">
            <v>17</v>
          </cell>
          <cell r="O12">
            <v>17</v>
          </cell>
          <cell r="P12">
            <v>11</v>
          </cell>
          <cell r="Q12">
            <v>6</v>
          </cell>
          <cell r="R12">
            <v>1</v>
          </cell>
          <cell r="S12">
            <v>8</v>
          </cell>
          <cell r="T12">
            <v>4</v>
          </cell>
        </row>
        <row r="13">
          <cell r="H13" t="str">
            <v>ROCHE</v>
          </cell>
          <cell r="I13">
            <v>0</v>
          </cell>
          <cell r="J13">
            <v>37</v>
          </cell>
          <cell r="K13">
            <v>9</v>
          </cell>
          <cell r="L13">
            <v>0</v>
          </cell>
          <cell r="M13">
            <v>22</v>
          </cell>
          <cell r="N13">
            <v>42</v>
          </cell>
          <cell r="O13">
            <v>11</v>
          </cell>
          <cell r="P13">
            <v>0</v>
          </cell>
          <cell r="Q13">
            <v>0</v>
          </cell>
          <cell r="R13">
            <v>0</v>
          </cell>
          <cell r="S13">
            <v>0</v>
          </cell>
          <cell r="T13">
            <v>0</v>
          </cell>
        </row>
        <row r="14">
          <cell r="H14" t="str">
            <v>UNIMED FORTALEZA</v>
          </cell>
          <cell r="I14">
            <v>5</v>
          </cell>
          <cell r="J14">
            <v>8</v>
          </cell>
          <cell r="K14">
            <v>6</v>
          </cell>
          <cell r="L14">
            <v>7</v>
          </cell>
          <cell r="M14">
            <v>13</v>
          </cell>
          <cell r="N14">
            <v>7</v>
          </cell>
          <cell r="O14">
            <v>22</v>
          </cell>
          <cell r="P14">
            <v>9</v>
          </cell>
          <cell r="Q14">
            <v>9</v>
          </cell>
          <cell r="R14">
            <v>9</v>
          </cell>
          <cell r="S14">
            <v>7</v>
          </cell>
          <cell r="T14">
            <v>12</v>
          </cell>
        </row>
        <row r="15">
          <cell r="H15" t="str">
            <v>ARGOS</v>
          </cell>
          <cell r="I15">
            <v>7</v>
          </cell>
          <cell r="J15">
            <v>0</v>
          </cell>
          <cell r="K15">
            <v>6</v>
          </cell>
          <cell r="L15">
            <v>4</v>
          </cell>
          <cell r="M15">
            <v>10</v>
          </cell>
          <cell r="N15">
            <v>4</v>
          </cell>
          <cell r="O15">
            <v>6</v>
          </cell>
          <cell r="P15">
            <v>3</v>
          </cell>
          <cell r="Q15">
            <v>6</v>
          </cell>
          <cell r="R15">
            <v>12</v>
          </cell>
          <cell r="S15">
            <v>8</v>
          </cell>
          <cell r="T15">
            <v>2</v>
          </cell>
        </row>
        <row r="16">
          <cell r="H16" t="str">
            <v>LABAC</v>
          </cell>
          <cell r="I16">
            <v>0</v>
          </cell>
          <cell r="J16">
            <v>0</v>
          </cell>
          <cell r="K16">
            <v>8</v>
          </cell>
          <cell r="L16">
            <v>4</v>
          </cell>
          <cell r="M16">
            <v>3</v>
          </cell>
          <cell r="N16">
            <v>1</v>
          </cell>
          <cell r="O16">
            <v>11</v>
          </cell>
          <cell r="P16">
            <v>6</v>
          </cell>
          <cell r="Q16">
            <v>6</v>
          </cell>
          <cell r="R16">
            <v>9</v>
          </cell>
          <cell r="S16">
            <v>5</v>
          </cell>
          <cell r="T16">
            <v>6</v>
          </cell>
        </row>
        <row r="17">
          <cell r="H17" t="str">
            <v>NOVARTIS</v>
          </cell>
          <cell r="I17">
            <v>4</v>
          </cell>
          <cell r="J17">
            <v>3</v>
          </cell>
          <cell r="K17">
            <v>3</v>
          </cell>
          <cell r="L17">
            <v>3</v>
          </cell>
          <cell r="M17">
            <v>3</v>
          </cell>
          <cell r="N17">
            <v>11</v>
          </cell>
          <cell r="O17">
            <v>6</v>
          </cell>
          <cell r="P17">
            <v>8</v>
          </cell>
          <cell r="Q17">
            <v>4</v>
          </cell>
          <cell r="R17">
            <v>3</v>
          </cell>
          <cell r="S17">
            <v>1</v>
          </cell>
          <cell r="T17">
            <v>1</v>
          </cell>
        </row>
        <row r="18">
          <cell r="H18" t="str">
            <v>SALOMAO_ZOPPI</v>
          </cell>
          <cell r="I18">
            <v>1</v>
          </cell>
          <cell r="J18">
            <v>6</v>
          </cell>
          <cell r="K18">
            <v>6</v>
          </cell>
          <cell r="L18">
            <v>8</v>
          </cell>
          <cell r="M18">
            <v>3</v>
          </cell>
          <cell r="N18">
            <v>0</v>
          </cell>
          <cell r="O18">
            <v>11</v>
          </cell>
          <cell r="P18">
            <v>2</v>
          </cell>
          <cell r="Q18">
            <v>4</v>
          </cell>
          <cell r="R18">
            <v>1</v>
          </cell>
          <cell r="S18">
            <v>0</v>
          </cell>
          <cell r="T18">
            <v>3</v>
          </cell>
        </row>
        <row r="19">
          <cell r="H19" t="str">
            <v>CORTESIA</v>
          </cell>
          <cell r="I19">
            <v>0</v>
          </cell>
          <cell r="J19">
            <v>0</v>
          </cell>
          <cell r="K19">
            <v>0</v>
          </cell>
          <cell r="L19">
            <v>0</v>
          </cell>
          <cell r="M19">
            <v>0</v>
          </cell>
          <cell r="N19">
            <v>2</v>
          </cell>
          <cell r="O19">
            <v>7</v>
          </cell>
          <cell r="P19">
            <v>14</v>
          </cell>
          <cell r="Q19">
            <v>5</v>
          </cell>
          <cell r="R19">
            <v>3</v>
          </cell>
          <cell r="S19">
            <v>2</v>
          </cell>
          <cell r="T19">
            <v>12</v>
          </cell>
        </row>
        <row r="20">
          <cell r="H20" t="str">
            <v>CASSI SAUDE</v>
          </cell>
          <cell r="I20">
            <v>0</v>
          </cell>
          <cell r="J20">
            <v>0</v>
          </cell>
          <cell r="K20">
            <v>0</v>
          </cell>
          <cell r="L20">
            <v>0</v>
          </cell>
          <cell r="M20">
            <v>0</v>
          </cell>
          <cell r="N20">
            <v>2</v>
          </cell>
          <cell r="O20">
            <v>9</v>
          </cell>
          <cell r="P20">
            <v>8</v>
          </cell>
          <cell r="Q20">
            <v>2</v>
          </cell>
          <cell r="R20">
            <v>13</v>
          </cell>
          <cell r="S20">
            <v>5</v>
          </cell>
          <cell r="T20">
            <v>6</v>
          </cell>
        </row>
        <row r="21">
          <cell r="H21" t="str">
            <v>LABORATORIO EDMAR VICTOR</v>
          </cell>
          <cell r="I21">
            <v>4</v>
          </cell>
          <cell r="J21">
            <v>6</v>
          </cell>
          <cell r="K21">
            <v>6</v>
          </cell>
          <cell r="L21">
            <v>8</v>
          </cell>
          <cell r="M21">
            <v>3</v>
          </cell>
          <cell r="N21">
            <v>5</v>
          </cell>
          <cell r="O21">
            <v>1</v>
          </cell>
          <cell r="P21">
            <v>1</v>
          </cell>
          <cell r="Q21">
            <v>5</v>
          </cell>
          <cell r="R21">
            <v>0</v>
          </cell>
          <cell r="S21">
            <v>2</v>
          </cell>
          <cell r="T21">
            <v>2</v>
          </cell>
        </row>
        <row r="22">
          <cell r="H22" t="str">
            <v>HOSPITAL SAO JOSE SP</v>
          </cell>
          <cell r="I22">
            <v>2</v>
          </cell>
          <cell r="J22">
            <v>2</v>
          </cell>
          <cell r="K22">
            <v>5</v>
          </cell>
          <cell r="L22">
            <v>4</v>
          </cell>
          <cell r="M22">
            <v>0</v>
          </cell>
          <cell r="N22">
            <v>12</v>
          </cell>
          <cell r="O22">
            <v>5</v>
          </cell>
          <cell r="P22">
            <v>3</v>
          </cell>
          <cell r="Q22">
            <v>1</v>
          </cell>
          <cell r="R22">
            <v>0</v>
          </cell>
          <cell r="S22">
            <v>1</v>
          </cell>
          <cell r="T22">
            <v>0</v>
          </cell>
        </row>
        <row r="23">
          <cell r="H23" t="str">
            <v>HOSPITAL ALBERT EINSTEIN</v>
          </cell>
          <cell r="I23">
            <v>3</v>
          </cell>
          <cell r="J23">
            <v>3</v>
          </cell>
          <cell r="K23">
            <v>0</v>
          </cell>
          <cell r="L23">
            <v>1</v>
          </cell>
          <cell r="M23">
            <v>1</v>
          </cell>
          <cell r="N23">
            <v>1</v>
          </cell>
          <cell r="O23">
            <v>2</v>
          </cell>
          <cell r="P23">
            <v>2</v>
          </cell>
          <cell r="Q23">
            <v>2</v>
          </cell>
          <cell r="R23">
            <v>2</v>
          </cell>
          <cell r="S23">
            <v>5</v>
          </cell>
          <cell r="T23">
            <v>9</v>
          </cell>
        </row>
        <row r="24">
          <cell r="H24" t="str">
            <v>UNIMED GOIANIA</v>
          </cell>
          <cell r="I24">
            <v>0</v>
          </cell>
          <cell r="J24">
            <v>0</v>
          </cell>
          <cell r="K24">
            <v>3</v>
          </cell>
          <cell r="L24">
            <v>4</v>
          </cell>
          <cell r="M24">
            <v>3</v>
          </cell>
          <cell r="N24">
            <v>2</v>
          </cell>
          <cell r="O24">
            <v>2</v>
          </cell>
          <cell r="P24">
            <v>5</v>
          </cell>
          <cell r="Q24">
            <v>1</v>
          </cell>
          <cell r="R24">
            <v>1</v>
          </cell>
          <cell r="S24">
            <v>3</v>
          </cell>
          <cell r="T24">
            <v>3</v>
          </cell>
        </row>
        <row r="25">
          <cell r="H25" t="str">
            <v>UNIMED TERESINA</v>
          </cell>
          <cell r="I25">
            <v>1</v>
          </cell>
          <cell r="J25">
            <v>3</v>
          </cell>
          <cell r="K25">
            <v>2</v>
          </cell>
          <cell r="L25">
            <v>2</v>
          </cell>
          <cell r="M25">
            <v>1</v>
          </cell>
          <cell r="N25">
            <v>3</v>
          </cell>
          <cell r="O25">
            <v>1</v>
          </cell>
          <cell r="P25">
            <v>3</v>
          </cell>
          <cell r="Q25">
            <v>3</v>
          </cell>
          <cell r="R25">
            <v>0</v>
          </cell>
          <cell r="S25">
            <v>2</v>
          </cell>
          <cell r="T25">
            <v>0</v>
          </cell>
        </row>
        <row r="26">
          <cell r="H26" t="str">
            <v>UNIMED NATAL</v>
          </cell>
          <cell r="I26">
            <v>1</v>
          </cell>
          <cell r="J26">
            <v>3</v>
          </cell>
          <cell r="K26">
            <v>0</v>
          </cell>
          <cell r="L26">
            <v>0</v>
          </cell>
          <cell r="M26">
            <v>2</v>
          </cell>
          <cell r="N26">
            <v>3</v>
          </cell>
          <cell r="O26">
            <v>4</v>
          </cell>
          <cell r="P26">
            <v>2</v>
          </cell>
          <cell r="Q26">
            <v>0</v>
          </cell>
          <cell r="R26">
            <v>2</v>
          </cell>
          <cell r="S26">
            <v>3</v>
          </cell>
          <cell r="T26">
            <v>1</v>
          </cell>
        </row>
        <row r="27">
          <cell r="H27" t="str">
            <v>LABORATORIO ADONIS CARVALHO</v>
          </cell>
          <cell r="I27">
            <v>0</v>
          </cell>
          <cell r="J27">
            <v>1</v>
          </cell>
          <cell r="K27">
            <v>2</v>
          </cell>
          <cell r="L27">
            <v>0</v>
          </cell>
          <cell r="M27">
            <v>1</v>
          </cell>
          <cell r="N27">
            <v>9</v>
          </cell>
          <cell r="O27">
            <v>5</v>
          </cell>
          <cell r="P27">
            <v>0</v>
          </cell>
          <cell r="Q27">
            <v>0</v>
          </cell>
          <cell r="R27">
            <v>0</v>
          </cell>
          <cell r="S27">
            <v>0</v>
          </cell>
          <cell r="T27">
            <v>0</v>
          </cell>
        </row>
        <row r="28">
          <cell r="H28" t="str">
            <v>TMO (HOSPITAL PORTUGUES)</v>
          </cell>
          <cell r="I28">
            <v>5</v>
          </cell>
          <cell r="J28">
            <v>0</v>
          </cell>
          <cell r="K28">
            <v>0</v>
          </cell>
          <cell r="L28">
            <v>0</v>
          </cell>
          <cell r="M28">
            <v>0</v>
          </cell>
          <cell r="N28">
            <v>4</v>
          </cell>
          <cell r="O28">
            <v>0</v>
          </cell>
          <cell r="P28">
            <v>0</v>
          </cell>
          <cell r="Q28">
            <v>3</v>
          </cell>
          <cell r="R28">
            <v>1</v>
          </cell>
          <cell r="S28">
            <v>2</v>
          </cell>
          <cell r="T28">
            <v>1</v>
          </cell>
        </row>
        <row r="29">
          <cell r="H29" t="str">
            <v>UNIMED NORTE NORDESTE</v>
          </cell>
          <cell r="I29">
            <v>0</v>
          </cell>
          <cell r="J29">
            <v>0</v>
          </cell>
          <cell r="K29">
            <v>3</v>
          </cell>
          <cell r="L29">
            <v>1</v>
          </cell>
          <cell r="M29">
            <v>2</v>
          </cell>
          <cell r="N29">
            <v>1</v>
          </cell>
          <cell r="O29">
            <v>3</v>
          </cell>
          <cell r="P29">
            <v>1</v>
          </cell>
          <cell r="Q29">
            <v>1</v>
          </cell>
          <cell r="R29">
            <v>1</v>
          </cell>
          <cell r="S29">
            <v>1</v>
          </cell>
          <cell r="T29">
            <v>0</v>
          </cell>
        </row>
        <row r="30">
          <cell r="H30" t="str">
            <v>BIOMARIN</v>
          </cell>
          <cell r="I30">
            <v>0</v>
          </cell>
          <cell r="J30">
            <v>0</v>
          </cell>
          <cell r="K30">
            <v>0</v>
          </cell>
          <cell r="L30">
            <v>0</v>
          </cell>
          <cell r="M30">
            <v>0</v>
          </cell>
          <cell r="N30">
            <v>0</v>
          </cell>
          <cell r="O30">
            <v>0</v>
          </cell>
          <cell r="P30">
            <v>0</v>
          </cell>
          <cell r="Q30">
            <v>0</v>
          </cell>
          <cell r="R30">
            <v>1</v>
          </cell>
          <cell r="S30">
            <v>0</v>
          </cell>
          <cell r="T30">
            <v>12</v>
          </cell>
        </row>
        <row r="31">
          <cell r="H31" t="str">
            <v>UNIMED CARUARU</v>
          </cell>
          <cell r="I31">
            <v>2</v>
          </cell>
          <cell r="J31">
            <v>0</v>
          </cell>
          <cell r="K31">
            <v>1</v>
          </cell>
          <cell r="L31">
            <v>0</v>
          </cell>
          <cell r="M31">
            <v>2</v>
          </cell>
          <cell r="N31">
            <v>0</v>
          </cell>
          <cell r="O31">
            <v>0</v>
          </cell>
          <cell r="P31">
            <v>0</v>
          </cell>
          <cell r="Q31">
            <v>0</v>
          </cell>
          <cell r="R31">
            <v>3</v>
          </cell>
          <cell r="S31">
            <v>0</v>
          </cell>
          <cell r="T31">
            <v>2</v>
          </cell>
        </row>
        <row r="32">
          <cell r="H32" t="str">
            <v>PROGENETICA</v>
          </cell>
          <cell r="I32">
            <v>0</v>
          </cell>
          <cell r="J32">
            <v>2</v>
          </cell>
          <cell r="K32">
            <v>1</v>
          </cell>
          <cell r="L32">
            <v>0</v>
          </cell>
          <cell r="M32">
            <v>0</v>
          </cell>
          <cell r="N32">
            <v>1</v>
          </cell>
          <cell r="O32">
            <v>1</v>
          </cell>
          <cell r="P32">
            <v>0</v>
          </cell>
          <cell r="Q32">
            <v>0</v>
          </cell>
          <cell r="R32">
            <v>2</v>
          </cell>
          <cell r="S32">
            <v>1</v>
          </cell>
          <cell r="T32">
            <v>0</v>
          </cell>
        </row>
        <row r="33">
          <cell r="H33" t="str">
            <v>AMIL</v>
          </cell>
          <cell r="I33">
            <v>0</v>
          </cell>
          <cell r="J33">
            <v>0</v>
          </cell>
          <cell r="K33">
            <v>0</v>
          </cell>
          <cell r="L33">
            <v>0</v>
          </cell>
          <cell r="M33">
            <v>0</v>
          </cell>
          <cell r="N33">
            <v>2</v>
          </cell>
          <cell r="O33">
            <v>0</v>
          </cell>
          <cell r="P33">
            <v>2</v>
          </cell>
          <cell r="Q33">
            <v>0</v>
          </cell>
          <cell r="R33">
            <v>0</v>
          </cell>
          <cell r="S33">
            <v>0</v>
          </cell>
          <cell r="T33">
            <v>0</v>
          </cell>
        </row>
        <row r="34">
          <cell r="H34" t="str">
            <v>HOSPITAL CANCER PESQUISA</v>
          </cell>
          <cell r="I34">
            <v>0</v>
          </cell>
          <cell r="J34">
            <v>0</v>
          </cell>
          <cell r="K34">
            <v>0</v>
          </cell>
          <cell r="L34">
            <v>0</v>
          </cell>
          <cell r="M34">
            <v>0</v>
          </cell>
          <cell r="N34">
            <v>0</v>
          </cell>
          <cell r="O34">
            <v>0</v>
          </cell>
          <cell r="P34">
            <v>0</v>
          </cell>
          <cell r="Q34">
            <v>0</v>
          </cell>
          <cell r="R34">
            <v>0</v>
          </cell>
          <cell r="S34">
            <v>0</v>
          </cell>
          <cell r="T34">
            <v>0</v>
          </cell>
        </row>
        <row r="35">
          <cell r="H35" t="str">
            <v>ALLIANZ</v>
          </cell>
          <cell r="I35">
            <v>0</v>
          </cell>
          <cell r="J35">
            <v>0</v>
          </cell>
          <cell r="K35">
            <v>3</v>
          </cell>
          <cell r="L35">
            <v>0</v>
          </cell>
          <cell r="M35">
            <v>0</v>
          </cell>
          <cell r="N35">
            <v>0</v>
          </cell>
          <cell r="O35">
            <v>0</v>
          </cell>
          <cell r="P35">
            <v>0</v>
          </cell>
          <cell r="Q35">
            <v>0</v>
          </cell>
          <cell r="R35">
            <v>0</v>
          </cell>
          <cell r="S35">
            <v>0</v>
          </cell>
          <cell r="T35">
            <v>0</v>
          </cell>
        </row>
        <row r="36">
          <cell r="H36" t="str">
            <v>NOVO_MATERIAL</v>
          </cell>
          <cell r="I36">
            <v>2</v>
          </cell>
          <cell r="J36">
            <v>0</v>
          </cell>
          <cell r="K36">
            <v>0</v>
          </cell>
          <cell r="L36">
            <v>0</v>
          </cell>
          <cell r="M36">
            <v>0</v>
          </cell>
          <cell r="N36">
            <v>0</v>
          </cell>
          <cell r="O36">
            <v>0</v>
          </cell>
          <cell r="P36">
            <v>0</v>
          </cell>
          <cell r="Q36">
            <v>0</v>
          </cell>
          <cell r="R36">
            <v>0</v>
          </cell>
          <cell r="S36">
            <v>0</v>
          </cell>
          <cell r="T36">
            <v>0</v>
          </cell>
        </row>
        <row r="37">
          <cell r="H37" t="str">
            <v>MARCELO MAGALHAES</v>
          </cell>
          <cell r="I37">
            <v>0</v>
          </cell>
          <cell r="J37">
            <v>1</v>
          </cell>
          <cell r="K37">
            <v>0</v>
          </cell>
          <cell r="L37">
            <v>1</v>
          </cell>
          <cell r="M37">
            <v>0</v>
          </cell>
          <cell r="N37">
            <v>0</v>
          </cell>
          <cell r="O37">
            <v>0</v>
          </cell>
          <cell r="P37">
            <v>0</v>
          </cell>
          <cell r="Q37">
            <v>0</v>
          </cell>
          <cell r="R37">
            <v>0</v>
          </cell>
          <cell r="S37">
            <v>0</v>
          </cell>
          <cell r="T37">
            <v>0</v>
          </cell>
        </row>
        <row r="38">
          <cell r="H38" t="str">
            <v>FISCO SAUDE</v>
          </cell>
          <cell r="I38">
            <v>0</v>
          </cell>
          <cell r="J38">
            <v>0</v>
          </cell>
          <cell r="K38">
            <v>0</v>
          </cell>
          <cell r="L38">
            <v>1</v>
          </cell>
          <cell r="M38">
            <v>0</v>
          </cell>
          <cell r="N38">
            <v>1</v>
          </cell>
          <cell r="O38">
            <v>0</v>
          </cell>
          <cell r="P38">
            <v>0</v>
          </cell>
          <cell r="Q38">
            <v>0</v>
          </cell>
          <cell r="R38">
            <v>0</v>
          </cell>
          <cell r="S38">
            <v>0</v>
          </cell>
          <cell r="T38">
            <v>0</v>
          </cell>
        </row>
        <row r="39">
          <cell r="H39" t="str">
            <v>UNIMED CEARÁ</v>
          </cell>
          <cell r="I39">
            <v>0</v>
          </cell>
          <cell r="J39">
            <v>0</v>
          </cell>
          <cell r="K39">
            <v>0</v>
          </cell>
          <cell r="L39">
            <v>0</v>
          </cell>
          <cell r="M39">
            <v>0</v>
          </cell>
          <cell r="N39">
            <v>0</v>
          </cell>
          <cell r="O39">
            <v>0</v>
          </cell>
          <cell r="P39">
            <v>1</v>
          </cell>
          <cell r="Q39">
            <v>0</v>
          </cell>
          <cell r="R39">
            <v>1</v>
          </cell>
          <cell r="S39">
            <v>0</v>
          </cell>
          <cell r="T39">
            <v>0</v>
          </cell>
        </row>
        <row r="40">
          <cell r="H40" t="str">
            <v>CAPE SAUDE</v>
          </cell>
          <cell r="I40">
            <v>0</v>
          </cell>
          <cell r="J40">
            <v>0</v>
          </cell>
          <cell r="K40">
            <v>0</v>
          </cell>
          <cell r="L40">
            <v>0</v>
          </cell>
          <cell r="M40">
            <v>0</v>
          </cell>
          <cell r="N40">
            <v>0</v>
          </cell>
          <cell r="O40">
            <v>0</v>
          </cell>
          <cell r="P40">
            <v>0</v>
          </cell>
          <cell r="Q40">
            <v>1</v>
          </cell>
          <cell r="R40">
            <v>1</v>
          </cell>
          <cell r="S40">
            <v>0</v>
          </cell>
          <cell r="T40">
            <v>0</v>
          </cell>
        </row>
        <row r="41">
          <cell r="H41" t="str">
            <v>JBOSCO</v>
          </cell>
          <cell r="I41">
            <v>0</v>
          </cell>
          <cell r="J41">
            <v>0</v>
          </cell>
          <cell r="K41">
            <v>1</v>
          </cell>
          <cell r="L41">
            <v>0</v>
          </cell>
          <cell r="M41">
            <v>0</v>
          </cell>
          <cell r="N41">
            <v>0</v>
          </cell>
          <cell r="O41">
            <v>0</v>
          </cell>
          <cell r="P41">
            <v>0</v>
          </cell>
          <cell r="Q41">
            <v>0</v>
          </cell>
          <cell r="R41">
            <v>0</v>
          </cell>
          <cell r="S41">
            <v>0</v>
          </cell>
          <cell r="T41">
            <v>0</v>
          </cell>
        </row>
        <row r="42">
          <cell r="H42" t="str">
            <v>TOTAL</v>
          </cell>
          <cell r="I42">
            <v>281</v>
          </cell>
          <cell r="J42">
            <v>303</v>
          </cell>
          <cell r="K42">
            <v>363</v>
          </cell>
          <cell r="L42">
            <v>302</v>
          </cell>
          <cell r="M42">
            <v>292</v>
          </cell>
          <cell r="N42">
            <v>342</v>
          </cell>
          <cell r="O42">
            <v>395</v>
          </cell>
          <cell r="P42">
            <v>463</v>
          </cell>
          <cell r="Q42">
            <v>504</v>
          </cell>
          <cell r="R42">
            <v>519</v>
          </cell>
          <cell r="S42">
            <v>498</v>
          </cell>
          <cell r="T42">
            <v>423</v>
          </cell>
        </row>
      </sheetData>
      <sheetData sheetId="3"/>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A"/>
    </sheetNames>
    <sheetDataSet>
      <sheetData sheetId="0"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ivo"/>
    </sheetNames>
    <sheetDataSet>
      <sheetData sheetId="0"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 atual"/>
    </sheetNames>
    <sheetDataSet>
      <sheetData sheetId="0"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ar"/>
      <sheetName val="Funções"/>
      <sheetName val="I - Certidões"/>
      <sheetName val="II - Societário"/>
      <sheetName val="III - Tributário"/>
      <sheetName val="IV - Trabalhista"/>
      <sheetName val="V - Contencioso"/>
      <sheetName val="VI - Contratos"/>
      <sheetName val="VII - Imobiliário"/>
      <sheetName val="VIII - Propriedade Intelectual"/>
      <sheetName val="IX - Ambiental"/>
      <sheetName val="X - Regulatório"/>
      <sheetName val="X.1 - Concorrência"/>
      <sheetName val="X.2 - Minerário"/>
      <sheetName val="X.2.1 - Água Mineral"/>
      <sheetName val="X.3 - Elétrico"/>
      <sheetName val="X.4 - Consumidor "/>
      <sheetName val="X.5 - Mercado de Capitais"/>
      <sheetName val="X.6 Seguradoras"/>
      <sheetName val="X.7 Usina de etanol"/>
      <sheetName val="X.8 Agricultura e Farmacêutico"/>
      <sheetName val="X.9 - Turismo"/>
      <sheetName val="X.10 - DTVM"/>
      <sheetName val="X.11 - Hospitalar"/>
      <sheetName val="XI - Demonstrações Financeiras"/>
      <sheetName val="Anexo I - Softwares"/>
    </sheetNames>
    <sheetDataSet>
      <sheetData sheetId="0">
        <row r="20">
          <cell r="AC20" t="str">
            <v>OK</v>
          </cell>
        </row>
        <row r="21">
          <cell r="AC21" t="str">
            <v>Pendente</v>
          </cell>
        </row>
        <row r="22">
          <cell r="AC22" t="str">
            <v>N/A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Aging"/>
      <sheetName val="PDD-Movimentação"/>
      <sheetName val="XREF"/>
      <sheetName val="Tickmarks"/>
      <sheetName val="Teste Drpc"/>
      <sheetName val="1) Lead"/>
      <sheetName val="DRE"/>
      <sheetName val="#REF"/>
      <sheetName val="Links"/>
      <sheetName val="pl atual"/>
      <sheetName val="C1398T96"/>
      <sheetName val="ATIVO"/>
      <sheetName val="Mapa 31.01.04"/>
      <sheetName val="Tipos"/>
      <sheetName val="UFIR"/>
      <sheetName val="APOIO"/>
      <sheetName val="VENDAS_P_SUBSIDIÁRIA"/>
      <sheetName val="local"/>
      <sheetName val="consolid soc"/>
      <sheetName val="Cel.ePap. Mucuri"/>
      <sheetName val="Tab.Daten"/>
      <sheetName val="TAB.Hauptmenue"/>
      <sheetName val="INFO"/>
      <sheetName val="tabela"/>
      <sheetName val="integral"/>
      <sheetName val="bal"/>
      <sheetName val="Depreciação"/>
      <sheetName val=""/>
      <sheetName val="Worksheet in 5331 Contas a Rece"/>
      <sheetName val="WL"/>
      <sheetName val="Inventário PA"/>
      <sheetName val="Abertura Nov'03"/>
      <sheetName val="DFC"/>
      <sheetName val="6310-Lead"/>
      <sheetName val="ce"/>
      <sheetName val="Worksheet%20in%205331%20Contas%"/>
      <sheetName val="Pas Juros e V.M.C."/>
      <sheetName val="Adições"/>
      <sheetName val="Saldo Inicial"/>
      <sheetName val="H.MUNDIAL - 27.01.06 - Ajustado"/>
      <sheetName val="PDD"/>
      <sheetName val="circularização"/>
      <sheetName val="Mapa de Moviment."/>
      <sheetName val="Fev"/>
      <sheetName val="n"/>
      <sheetName val="Plano de Contas"/>
      <sheetName val="U_P&amp;L"/>
      <sheetName val="EUR GM"/>
      <sheetName val="R$ Trator"/>
      <sheetName val="#¡REF"/>
      <sheetName val="SispecPSAP"/>
      <sheetName val="ANALI2001"/>
      <sheetName val=" Produção_Calcário"/>
      <sheetName val="Board Owners"/>
      <sheetName val="O productivity"/>
    </sheetNames>
    <sheetDataSet>
      <sheetData sheetId="0" refreshError="1"/>
      <sheetData sheetId="1" refreshError="1">
        <row r="8">
          <cell r="A8">
            <v>6952599.1490349993</v>
          </cell>
        </row>
        <row r="9">
          <cell r="I9">
            <v>6931133</v>
          </cell>
        </row>
        <row r="66">
          <cell r="Q66" t="str">
            <v>B</v>
          </cell>
        </row>
      </sheetData>
      <sheetData sheetId="2" refreshError="1">
        <row r="8">
          <cell r="A8">
            <v>6952599.1490349993</v>
          </cell>
        </row>
        <row r="35">
          <cell r="C35">
            <v>-13690664</v>
          </cell>
        </row>
      </sheetData>
      <sheetData sheetId="3" refreshError="1">
        <row r="8">
          <cell r="A8">
            <v>6952599.1490349993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ço"/>
      <sheetName val="Resultado"/>
      <sheetName val="Mutação PL"/>
      <sheetName val="DOAR"/>
      <sheetName val="Movimentação DOAR"/>
      <sheetName val="Tickmarks"/>
      <sheetName val="Aging"/>
      <sheetName val="XREF"/>
      <sheetName val="PDD-Movimentação"/>
      <sheetName val="PDD"/>
      <sheetName val="pl atual"/>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Mapa"/>
      <sheetName val="Adições"/>
      <sheetName val="Baixas"/>
      <sheetName val="Provisão de Juros"/>
      <sheetName val="PAS-Juros-R$"/>
      <sheetName val="PAS-Juros-US"/>
      <sheetName val="Escalonamento"/>
      <sheetName val="XREF"/>
      <sheetName val="Tickmarks"/>
      <sheetName val="Mapa de movimentação "/>
    </sheetNames>
    <sheetDataSet>
      <sheetData sheetId="0" refreshError="1"/>
      <sheetData sheetId="1" refreshError="1"/>
      <sheetData sheetId="2"/>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1. Provisão IRPJ"/>
      <sheetName val="2.Base de cálculo"/>
      <sheetName val="XREF"/>
      <sheetName val="Tickmarks"/>
      <sheetName val="Links"/>
      <sheetName val="#REF"/>
    </sheetNames>
    <sheetDataSet>
      <sheetData sheetId="0"/>
      <sheetData sheetId="1"/>
      <sheetData sheetId="2"/>
      <sheetData sheetId="3"/>
      <sheetData sheetId="4"/>
      <sheetData sheetId="5"/>
      <sheetData sheetId="6"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
      <sheetName val="DRE"/>
      <sheetName val="DMPL"/>
      <sheetName val="DOAR"/>
      <sheetName val="Mapa Doar (2)"/>
      <sheetName val="Ajustes LE"/>
    </sheetNames>
    <sheetDataSet>
      <sheetData sheetId="0"/>
      <sheetData sheetId="1"/>
      <sheetData sheetId="2"/>
      <sheetData sheetId="3" refreshError="1"/>
      <sheetData sheetId="4" refreshError="1"/>
      <sheetData sheetId="5"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Fert.Serrana"/>
      <sheetName val="QuantXCusto médio"/>
      <sheetName val="Links"/>
      <sheetName val="XREF"/>
      <sheetName val="Tickmarks"/>
      <sheetName val="Mapa"/>
      <sheetName val="Adições"/>
      <sheetName val="DRE"/>
      <sheetName val="BP"/>
      <sheetName val="Resumo"/>
      <sheetName val="DMPL"/>
      <sheetName val="Empréstimos"/>
      <sheetName val="Provisão de Juros"/>
      <sheetName val="Mapa de Resultado"/>
      <sheetName val="Aging"/>
      <sheetName val="PDD-Movimentação"/>
      <sheetName val="1)Movimentacao"/>
      <sheetName val="A8"/>
      <sheetName val="Mapa de movimentação "/>
      <sheetName val="Partes Relacionadas"/>
      <sheetName val="PAS dep. 30.09.03"/>
      <sheetName val="Cover"/>
      <sheetName val="H.MUNDIAL - 27.01.06 - Ajustado"/>
      <sheetName val="Matriz de covariância"/>
      <sheetName val=" PIB Brasil ( R$ de 1996 )"/>
      <sheetName val="Teste Drpc"/>
      <sheetName val="PDD"/>
      <sheetName val="INDICE"/>
      <sheetName val="BALANCETE"/>
      <sheetName val="Tít.Venc."/>
      <sheetName val="Consolidado_1999"/>
      <sheetName val="IR. CS"/>
      <sheetName val="A11"/>
      <sheetName val="Assfin"/>
      <sheetName val="circularização"/>
      <sheetName val="Variação Cambial"/>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este Equity 30.09.03"/>
      <sheetName val="Teste Equity 31.12.03"/>
      <sheetName val="Teste ágio"/>
      <sheetName val="TERMOAÇU"/>
      <sheetName val="TERMOPE"/>
      <sheetName val="Venda TRACOL"/>
      <sheetName val="XREF"/>
      <sheetName val="Tickmarks"/>
      <sheetName val="BP"/>
      <sheetName val="IR. CS"/>
      <sheetName val="Consolidado_1999"/>
      <sheetName val="Revisão analítica"/>
      <sheetName val="RAC"/>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este de detalhe FP"/>
      <sheetName val="Folha de Pagamento_Global"/>
      <sheetName val="INSS e FGTS"/>
      <sheetName val="Férias e 13º salário"/>
      <sheetName val="XREF"/>
      <sheetName val="Tickmarks"/>
    </sheetNames>
    <sheetDataSet>
      <sheetData sheetId="0"/>
      <sheetData sheetId="1"/>
      <sheetData sheetId="2" refreshError="1"/>
      <sheetData sheetId="3" refreshError="1"/>
      <sheetData sheetId="4"/>
      <sheetData sheetId="5"/>
      <sheetData sheetId="6"/>
      <sheetData sheetId="7"/>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larização"/>
      <sheetName val="Procedimento Alternativo"/>
      <sheetName val="aging"/>
      <sheetName val="Análise Aging"/>
      <sheetName val="Movimentação Clientes 31.12"/>
      <sheetName val="Composição ACE"/>
      <sheetName val="Atualização Cambial 30.09"/>
      <sheetName val="Atualização cambial 31.12"/>
      <sheetName val="CR Partes relacionadas"/>
      <sheetName val="XREF"/>
      <sheetName val="Tickmarks"/>
    </sheetNames>
    <sheetDataSet>
      <sheetData sheetId="0"/>
      <sheetData sheetId="1"/>
      <sheetData sheetId="2">
        <row r="14">
          <cell r="C14">
            <v>10943</v>
          </cell>
          <cell r="E14">
            <v>18493</v>
          </cell>
        </row>
        <row r="16">
          <cell r="G16">
            <v>88362</v>
          </cell>
          <cell r="I16">
            <v>117798</v>
          </cell>
        </row>
      </sheetData>
      <sheetData sheetId="3" refreshError="1"/>
      <sheetData sheetId="4" refreshError="1"/>
      <sheetData sheetId="5"/>
      <sheetData sheetId="6"/>
      <sheetData sheetId="7" refreshError="1"/>
      <sheetData sheetId="8"/>
      <sheetData sheetId="9">
        <row r="2">
          <cell r="A2">
            <v>10943</v>
          </cell>
          <cell r="B2">
            <v>10943</v>
          </cell>
          <cell r="D2" t="str">
            <v>Contas a receber de clientes Leadsheet</v>
          </cell>
          <cell r="E2" t="str">
            <v>!</v>
          </cell>
        </row>
        <row r="3">
          <cell r="A3">
            <v>18493</v>
          </cell>
          <cell r="B3">
            <v>18493</v>
          </cell>
          <cell r="D3" t="str">
            <v>Contas a receber de clientes Leadsheet</v>
          </cell>
          <cell r="E3" t="str">
            <v>!</v>
          </cell>
        </row>
        <row r="5">
          <cell r="A5">
            <v>117798</v>
          </cell>
          <cell r="B5">
            <v>117798</v>
          </cell>
          <cell r="D5" t="str">
            <v>Contas a receber de clientes Leadsheet</v>
          </cell>
          <cell r="E5" t="str">
            <v>!</v>
          </cell>
        </row>
      </sheetData>
      <sheetData sheetId="10"/>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larização"/>
      <sheetName val="Procedimento Alternativo"/>
      <sheetName val="aging"/>
      <sheetName val="Análise Aging"/>
      <sheetName val="Movimentação Clientes 31.12"/>
      <sheetName val="Composição ACE"/>
      <sheetName val="Atualização Cambial 30.09"/>
      <sheetName val="Atualização cambial 31.12"/>
      <sheetName val="Teste Venda Parte relacionadas"/>
      <sheetName val="XREF"/>
      <sheetName val="Tickmark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Mapa"/>
      <sheetName val="VMP-VCP"/>
      <sheetName val="Juros-R$"/>
      <sheetName val="Juros-US"/>
      <sheetName val="Adições"/>
      <sheetName val="Baixas"/>
      <sheetName val="Provisão de Juros"/>
      <sheetName val="Escalonamento"/>
      <sheetName val="Tickmarks"/>
      <sheetName val="Mapa LP"/>
      <sheetName val="XREF"/>
      <sheetName val="Mapa de Mov. 31.10.00"/>
      <sheetName val="Mapa de Mov. 31.01.01"/>
      <sheetName val="Testes juros e baixas"/>
      <sheetName val="Mapa de mov. 31.10.01"/>
      <sheetName val="Mapa de mov. 31.10.01 CP"/>
      <sheetName val="Mapa de mov. 31.10.01 LP"/>
      <sheetName val="Resumo dos contratos LP"/>
      <sheetName val="Pas Juros e V.M.C."/>
      <sheetName val="Teste de baixas"/>
      <sheetName val="Mapa de Mov. Emprést. 31.10.00"/>
      <sheetName val="Mapa de Mov. Financ. 31.10.00"/>
      <sheetName val="L PRAZO"/>
      <sheetName val="C PRAZO"/>
      <sheetName val="ENCARGOS"/>
      <sheetName val="Movimentação"/>
      <sheetName val="CP X LP"/>
      <sheetName val="Covenants"/>
      <sheetName val="Movimentação (2)"/>
      <sheetName val="Teste de Encargos"/>
      <sheetName val="Teste de Adições e Baixas"/>
      <sheetName val="SUMMARY"/>
      <sheetName val="PAS Juros Nacional"/>
      <sheetName val="PAS Juros Extrangeiro"/>
      <sheetName val="Variação Cambial"/>
      <sheetName val="#REF"/>
      <sheetName val="Conc. Bancária 31.10.00"/>
      <sheetName val="Resumo contratos"/>
      <sheetName val="Mapa de Movimentação"/>
      <sheetName val="Teste de Adição"/>
      <sheetName val="Log ACL"/>
      <sheetName val="4. Teste de Baixas"/>
      <sheetName val="5. Teste de Encargos"/>
      <sheetName val="6. Escalonamento"/>
      <sheetName val="7. ACL"/>
      <sheetName val="1. Resumo contratos"/>
      <sheetName val="2. Mapa de Movimentação"/>
      <sheetName val="3.Teste de Adição"/>
      <sheetName val="Sheet1"/>
      <sheetName val="Mapa Trimestre"/>
      <sheetName val="Teste de Baixa"/>
      <sheetName val="Teste Encargos"/>
      <sheetName val="Segregação CP X LP"/>
      <sheetName val="Nota Explicativa"/>
      <sheetName val="Lead - Consórcios"/>
      <sheetName val="Mapa de Movimentação "/>
      <sheetName val=" Resumo contratos"/>
      <sheetName val="Teste "/>
      <sheetName val="1.Resumo"/>
      <sheetName val="2.Mapa"/>
      <sheetName val="3.Encargos"/>
      <sheetName val="Caterpillar"/>
      <sheetName val="Bradesco"/>
      <sheetName val="Volkswagen"/>
      <sheetName val="Finasa"/>
      <sheetName val="Custo x mercado"/>
      <sheetName val="circularização"/>
      <sheetName val="Aging"/>
      <sheetName val="PDD-Movimentação"/>
      <sheetName val="Mapa 31.08.02"/>
      <sheetName val="Teste Adições"/>
      <sheetName val="A-18"/>
      <sheetName val="Mapa 31.01.04"/>
      <sheetName val="VC 31 03 2009"/>
      <sheetName val="VC 31 03 2010"/>
      <sheetName val="Aging 31 03 2010"/>
      <sheetName val="2.Mapa 30.09.11"/>
      <sheetName val="2.1 Circularização"/>
      <sheetName val="3.Adição"/>
      <sheetName val="4.Teste de Baixa"/>
      <sheetName val="5. Encargos"/>
      <sheetName val="6.Escalonamento"/>
      <sheetName val="6.1 Teste de escalonamento"/>
      <sheetName val="7. Covenants"/>
      <sheetName val="LogACL"/>
      <sheetName val="4.Baixa"/>
      <sheetName val="Sheet1 (2)"/>
      <sheetName val="BP"/>
      <sheetName val="DRE"/>
      <sheetName val="A.2"/>
      <sheetName val="C1398T96"/>
      <sheetName val="PDD"/>
      <sheetName val="1.Conciliação bancaria"/>
      <sheetName val="Programa"/>
      <sheetName val="Sample Size"/>
      <sheetName val="Teste e Seleção"/>
      <sheetName val="Juros"/>
      <sheetName val="Resumo Contratos BNDES"/>
      <sheetName val="NE"/>
      <sheetName val="Valores a Faturar"/>
      <sheetName val="Escalonamento 31.12"/>
      <sheetName val="Segregação"/>
      <sheetName val="Mutação PL"/>
      <sheetName val="EMs X Contabilidade Set01"/>
      <sheetName val="Custo médio Acabado"/>
      <sheetName val="Balanço"/>
      <sheetName val="DMPL"/>
      <sheetName val="CAERN"/>
      <sheetName val="2.DRE"/>
      <sheetName val="APOIO"/>
      <sheetName val="Mapa de Mov. Financ. 31.01.00"/>
      <sheetName val="consolid soc"/>
      <sheetName val="Aplic. Financ."/>
      <sheetName val="H.MUNDIAL - 27.01.06 - Ajustado"/>
      <sheetName val="NE Consolidado"/>
      <sheetName val="Resumo"/>
      <sheetName val="1.Mapa"/>
      <sheetName val="2.Encargos"/>
      <sheetName val="3.Circularização"/>
      <sheetName val="4. Variação Cambial"/>
      <sheetName val="5.Escalonamento"/>
      <sheetName val="6.Teste Baixas"/>
      <sheetName val="7. Média Ponderada"/>
      <sheetName val="1.Resumo Debêntures"/>
      <sheetName val="2.Resumo contratos"/>
      <sheetName val="3.Mapa de movimentação"/>
      <sheetName val="2.1Circularização"/>
      <sheetName val="4.Encargos"/>
      <sheetName val="6. Amort. Custos"/>
      <sheetName val="7. Adições"/>
      <sheetName val="8. Baixas"/>
      <sheetName val="Reembolsos Espra"/>
      <sheetName val="6. Adições e Baixas"/>
      <sheetName val="7. Amort. Custos"/>
      <sheetName val="5.Segregação e escalonamento"/>
      <sheetName val="Reembolsos pré-fixados"/>
      <sheetName val="7.Covenants Financeiros"/>
      <sheetName val="Convenants"/>
      <sheetName val="Resumo BNB"/>
      <sheetName val="1.Composição"/>
      <sheetName val="1.1.CD-Mapa"/>
      <sheetName val="Amort. desp."/>
      <sheetName val="3.Resumo NotasPromissórias"/>
      <sheetName val="1.Resumo contratos"/>
      <sheetName val="2.Mapa de movimentação"/>
      <sheetName val="4. Adições e Baixas"/>
      <sheetName val="Mapa de Resultado"/>
      <sheetName val="2.Resumo Debêntures"/>
      <sheetName val="3.Resumo NP"/>
      <sheetName val="4.Mapa mov."/>
      <sheetName val="5.Circularização"/>
      <sheetName val="6.Encargos"/>
      <sheetName val="7.Escalonamento"/>
      <sheetName val="7.1.Amortização BNB Espra"/>
      <sheetName val="8.Amort. Custos"/>
      <sheetName val="9.JurosCapitalizados"/>
      <sheetName val="10.Adições"/>
      <sheetName val="4.Mapa"/>
      <sheetName val="11.1.Baixas 30.09.13"/>
      <sheetName val="11.1.Baixas 31.12.13"/>
      <sheetName val="4.Mapa de movimentação"/>
      <sheetName val="9.DespCapitalizadas"/>
      <sheetName val="11.2.Baixas 31.12.13"/>
      <sheetName val="Amortização BNB Espra"/>
      <sheetName val="MAE"/>
      <sheetName val="NEs"/>
      <sheetName val="1. Resumo"/>
      <sheetName val="1. Deustsche - Baerfield"/>
      <sheetName val="2. Deustsche - Soratu"/>
      <sheetName val="3. Mitsubishi - Baerfield"/>
      <sheetName val="4. Mitsubishi - Soratu"/>
      <sheetName val="2. Movimentação"/>
      <sheetName val="3. Escalonamento"/>
      <sheetName val="4. Baixa"/>
      <sheetName val="Sheet2"/>
      <sheetName val="Sheet2 (2)"/>
      <sheetName val="4. Covenants"/>
      <sheetName val="4.1 Covenants Black Gold"/>
      <sheetName val="Libor"/>
      <sheetName val="NE Instrumentos financeiros"/>
      <sheetName val="Análise de sensibilidade"/>
      <sheetName val="Indicadores"/>
      <sheetName val="3.Resumo NPs"/>
      <sheetName val="4. Covernants"/>
      <sheetName val="Depreciação"/>
      <sheetName val="2.ResumoDebêntures"/>
      <sheetName val="3.Mapa"/>
      <sheetName val="6.Adição"/>
      <sheetName val="10.Adições e Baixas"/>
      <sheetName val="7.Escalonamento (2)"/>
      <sheetName val="2.Movimentação Black Treasure"/>
      <sheetName val="2. Movimentação Turasoria"/>
      <sheetName val="2. Movimentação Dleif"/>
      <sheetName val="2.Movimentação Airosaru LLC"/>
      <sheetName val="2.Movimentação Oil e Gas"/>
      <sheetName val="2. Movimentação Holdco"/>
      <sheetName val="Base"/>
      <sheetName val="Pendências"/>
      <sheetName val="Lista Funcionários"/>
      <sheetName val="3.DMPL - OAS Imóveis"/>
      <sheetName val="Global Férias"/>
      <sheetName val="Global 13  Salário"/>
      <sheetName val="Empréstimos"/>
      <sheetName val="BB PCH's"/>
      <sheetName val="Composicao Dev.dep.Garantia "/>
      <sheetName val="SS Mutação PL"/>
      <sheetName val="EE Exigível LP"/>
      <sheetName val="DD Outras CP"/>
      <sheetName val="AA Emprét. Financ."/>
      <sheetName val="FF Impostos"/>
      <sheetName val="CC Encargos Sociais"/>
      <sheetName val="Ativo"/>
      <sheetName val="Diferido {PPC}"/>
      <sheetName val="Diversos"/>
      <sheetName val="ICMS-Cofins Arcos"/>
      <sheetName val="Energia (98 - 00)"/>
      <sheetName val="Resultado "/>
      <sheetName val="Deferred 30.09.05"/>
      <sheetName val="IPI "/>
      <sheetName val="Mov imob"/>
      <sheetName val="BB Fornecedores"/>
    </sheetNames>
    <sheetDataSet>
      <sheetData sheetId="0">
        <row r="25">
          <cell r="A25" t="str">
            <v>{l}</v>
          </cell>
        </row>
      </sheetData>
      <sheetData sheetId="1" refreshError="1"/>
      <sheetData sheetId="2">
        <row r="25">
          <cell r="A25" t="str">
            <v>{l}</v>
          </cell>
        </row>
      </sheetData>
      <sheetData sheetId="3">
        <row r="25">
          <cell r="A25" t="str">
            <v>{l}</v>
          </cell>
        </row>
      </sheetData>
      <sheetData sheetId="4">
        <row r="25">
          <cell r="A25" t="str">
            <v>{l}</v>
          </cell>
        </row>
      </sheetData>
      <sheetData sheetId="5">
        <row r="25">
          <cell r="A25" t="str">
            <v>{l}</v>
          </cell>
        </row>
      </sheetData>
      <sheetData sheetId="6">
        <row r="25">
          <cell r="A25" t="str">
            <v>{l}</v>
          </cell>
        </row>
      </sheetData>
      <sheetData sheetId="7">
        <row r="25">
          <cell r="A25" t="str">
            <v>{l}</v>
          </cell>
        </row>
      </sheetData>
      <sheetData sheetId="8">
        <row r="25">
          <cell r="A25" t="str">
            <v>{l}</v>
          </cell>
        </row>
      </sheetData>
      <sheetData sheetId="9">
        <row r="25">
          <cell r="A25" t="str">
            <v>{l}</v>
          </cell>
        </row>
      </sheetData>
      <sheetData sheetId="10">
        <row r="25">
          <cell r="A25" t="str">
            <v>{l}</v>
          </cell>
        </row>
      </sheetData>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refreshError="1"/>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efreshError="1"/>
      <sheetData sheetId="137" refreshError="1"/>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refreshError="1"/>
      <sheetData sheetId="160" refreshError="1"/>
      <sheetData sheetId="161" refreshError="1"/>
      <sheetData sheetId="162"/>
      <sheetData sheetId="163" refreshError="1"/>
      <sheetData sheetId="164"/>
      <sheetData sheetId="165" refreshError="1"/>
      <sheetData sheetId="166"/>
      <sheetData sheetId="167">
        <row r="11">
          <cell r="E11">
            <v>75381</v>
          </cell>
        </row>
      </sheetData>
      <sheetData sheetId="168"/>
      <sheetData sheetId="169"/>
      <sheetData sheetId="170"/>
      <sheetData sheetId="171"/>
      <sheetData sheetId="172"/>
      <sheetData sheetId="173"/>
      <sheetData sheetId="174"/>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refreshError="1"/>
      <sheetData sheetId="192"/>
      <sheetData sheetId="193"/>
      <sheetData sheetId="194">
        <row r="11">
          <cell r="E11">
            <v>75381</v>
          </cell>
        </row>
      </sheetData>
      <sheetData sheetId="195"/>
      <sheetData sheetId="196"/>
      <sheetData sheetId="197"/>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Movimentação "/>
      <sheetName val="Saldo Inicial"/>
      <sheetName val="Adições"/>
      <sheetName val="Baixas"/>
      <sheetName val="Depreciação"/>
      <sheetName val="Reavaliação"/>
      <sheetName val="Nota explicativa"/>
      <sheetName val="XREF"/>
      <sheetName val="Tickmarks"/>
      <sheetName val="CAERN"/>
      <sheetName val="Medições a faturar"/>
      <sheetName val="DRE"/>
      <sheetName val="BP"/>
      <sheetName val="Para referência"/>
      <sheetName val="Assfin"/>
      <sheetName val="Teste Equity 30.09.03"/>
      <sheetName val="Mutação do PL Trimestral"/>
      <sheetName val="1) Lead"/>
      <sheetName val="Mapa"/>
      <sheetName val="Teste dep. "/>
      <sheetName val="IR. CS"/>
      <sheetName val="{PPC}Mapa de movimentação"/>
      <sheetName val="Pas Juros e V.M.C."/>
      <sheetName val="Seg. CP e LP"/>
      <sheetName val="A-18"/>
      <sheetName val="LISTA DE PROJETOS"/>
      <sheetName val="Resumo"/>
      <sheetName val="Tipos"/>
      <sheetName val="Provisão de Juros"/>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Movimentação"/>
      <sheetName val="Aging titulos ANEEL"/>
      <sheetName val="Aging Report"/>
      <sheetName val="Resumo Débito Poder Público"/>
      <sheetName val="NATAL"/>
      <sheetName val="CAERN"/>
      <sheetName val="Aging CAERN"/>
      <sheetName val="Débito Parcelam. Poder Público"/>
      <sheetName val="XREF"/>
      <sheetName val="Tickmarks"/>
      <sheetName val="Composição DEZ"/>
      <sheetName val="Aging DEZ"/>
      <sheetName val="Composição 30 SET"/>
      <sheetName val="Aging SET"/>
      <sheetName val="Contratos a Serem Solcitados"/>
      <sheetName val="Composição"/>
      <sheetName val="Aging"/>
      <sheetName val="Baixa Renda"/>
      <sheetName val="Para referência"/>
      <sheetName val="Custo x mercado"/>
      <sheetName val="DFC"/>
      <sheetName val="Teste Equity 30.09.03"/>
      <sheetName val="{PPC}Mapa de movimentação"/>
      <sheetName val="Mov. Outros Créditos"/>
      <sheetName val="pl atual"/>
      <sheetName val="ABRIL 2000"/>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O"/>
      <sheetName val="RESULTADO"/>
      <sheetName val="Bancos e aplicação"/>
      <sheetName val="Contas a Receber"/>
      <sheetName val="Aging Jun-06{PPC}"/>
      <sheetName val="Aging para Nota Explicativa"/>
      <sheetName val="Investimentos"/>
      <sheetName val="Outros ativos"/>
      <sheetName val="Deposito Judicial"/>
      <sheetName val="Permanente"/>
      <sheetName val="Empresas ligadas"/>
      <sheetName val="Fornecedores"/>
      <sheetName val="Empréstimos"/>
      <sheetName val="Obrigações Fiscais "/>
      <sheetName val="Salários e Encargos"/>
      <sheetName val="Provisões e Aluguel de Poste"/>
      <sheetName val="Outras Contas a Pagar"/>
      <sheetName val="Contingências"/>
      <sheetName val="Receitas"/>
      <sheetName val="Mapa de Resultado"/>
      <sheetName val="Outros custos"/>
      <sheetName val="Testes Resultado"/>
      <sheetName val="Explicações"/>
      <sheetName val="XREF"/>
      <sheetName val="Tickmarks"/>
      <sheetName val="Covenants 30.06.06"/>
      <sheetName val="Deduções"/>
      <sheetName val="Custos Programação e Outros"/>
      <sheetName val="Desp. gerais e adm e vendas"/>
      <sheetName val="#REF"/>
      <sheetName val="Tickmarks "/>
      <sheetName val="Suporte DOAR"/>
      <sheetName val="DRE consolidada 09_03"/>
      <sheetName val="circularização"/>
      <sheetName val="Variação Cambial"/>
      <sheetName val="tabela"/>
      <sheetName val="integral"/>
      <sheetName val="Lead"/>
      <sheetName val="Balanço"/>
      <sheetName val="Mapas de Movimentação"/>
      <sheetName val="AA-10(Op.63)"/>
      <sheetName val="Depreciação"/>
      <sheetName val="Versao 1b ($=R$2,13)"/>
      <sheetName val="Consolidado_1999"/>
      <sheetName val="Assfin"/>
      <sheetName val="BP"/>
      <sheetName val="DRE"/>
      <sheetName val="Aging"/>
      <sheetName val="PDD-Movimentação"/>
      <sheetName val="ATIVO"/>
      <sheetName val=" SC grains"/>
      <sheetName val="Cálculo Global Desp.Folha"/>
      <sheetName val="Reconciliações Setembro"/>
      <sheetName val="Paraná"/>
      <sheetName val="Resumo"/>
      <sheetName val="Mapa Imobilizado"/>
      <sheetName val="mapa doar consolidado"/>
      <sheetName val="Mapa"/>
      <sheetName val="ce"/>
      <sheetName val="Rev Anal"/>
      <sheetName val="local"/>
      <sheetName val="Mining Schedule"/>
      <sheetName val="Lead2"/>
      <sheetName val="PAS Despesa pessoal"/>
      <sheetName val="Plan1 (2)"/>
      <sheetName val="Worksheet in (C) 1602 Revisão a"/>
      <sheetName val="Data 1 - NPV"/>
      <sheetName val="Plan1"/>
      <sheetName val="FLUXO_ENDIVIDAMENTO"/>
      <sheetName val="N"/>
      <sheetName val="ÍNDICE"/>
      <sheetName val="COMP_CX"/>
      <sheetName val="MES"/>
      <sheetName val="A11"/>
      <sheetName val="PAS Moeda Nacional"/>
      <sheetName val="Mapa 31.08.02"/>
      <sheetName val="Solver"/>
      <sheetName val="NTN_NBCE_SWAP"/>
      <sheetName val="PDD"/>
      <sheetName val="{PPC}Mapa de movimentação"/>
      <sheetName val="CF"/>
      <sheetName val="Mov. Empréstimos FY2008"/>
      <sheetName val="HC"/>
      <sheetName val="Pas Juros e V.M.C."/>
      <sheetName val="JAN"/>
      <sheetName val="Depleção"/>
      <sheetName val="CAERN"/>
      <sheetName val="Intercompany BP"/>
      <sheetName val="Equity set 04"/>
      <sheetName val="Ágio"/>
      <sheetName val="Equity dez 04"/>
      <sheetName val="BLP"/>
      <sheetName val="Aging List"/>
      <sheetName val="Tab.Daten"/>
      <sheetName val="TAB.Hauptmenue"/>
      <sheetName val="HIST"/>
      <sheetName val="Amarre de AF"/>
      <sheetName val="VBC"/>
      <sheetName val="PAES Tributos Federais"/>
      <sheetName val="Deferred 30.09.05"/>
      <sheetName val="D"/>
      <sheetName val="D-1"/>
      <sheetName val="Lista"/>
      <sheetName val="Biblioteca"/>
      <sheetName val="CORP e SUDECAP"/>
      <sheetName val="P3 - Millennium"/>
      <sheetName val="Dep acumulada"/>
      <sheetName val="Movimiento"/>
      <sheetName val="Dep ejercicio"/>
      <sheetName val="F-2 ANÁLISE"/>
      <sheetName val="Mapa Consórcios"/>
      <sheetName val="Debêntures Reperfilamento"/>
      <sheetName val="Prova do CTA"/>
      <sheetName val="RGR Semesa"/>
      <sheetName val="Pivot"/>
      <sheetName val="Mov. Aplicação"/>
      <sheetName val="Contingências "/>
      <sheetName val="Teste"/>
      <sheetName val="Analisis dc real 2006"/>
      <sheetName val="Bridge EBITDA"/>
      <sheetName val="LUCRO REAL"/>
      <sheetName val="Shares"/>
      <sheetName val="STATO "/>
      <sheetName val="OutrosCreditos"/>
      <sheetName val="IS"/>
      <sheetName val="DMPL03"/>
      <sheetName val=""/>
      <sheetName val="Partes Relacionadas"/>
      <sheetName val="201904 ATIVO"/>
      <sheetName val="201904 PASSIVO"/>
      <sheetName val="201904 RESULTADO"/>
      <sheetName val="042019 Balancete"/>
      <sheetName val="Julho"/>
      <sheetName val="ACUMULADO"/>
      <sheetName val="bal"/>
      <sheetName val="Conciliação RH"/>
      <sheetName val="Estoques"/>
      <sheetName val="#Financeiro"/>
      <sheetName val="Equivalência - 09"/>
      <sheetName val="xxx"/>
      <sheetName val="Feuil1"/>
      <sheetName val="Feuil3"/>
      <sheetName val="FMO"/>
      <sheetName val="Ecat PC1 Vs PC2"/>
      <sheetName val="DRAFT "/>
      <sheetName val="BDD"/>
      <sheetName val="BRIDGT"/>
      <sheetName val="AMORT INTAN"/>
      <sheetName val="INTERCO"/>
      <sheetName val="Link501_FRCM"/>
      <sheetName val="Link501_FRCM_1"/>
      <sheetName val="Link501_FRCM_2"/>
      <sheetName val="Link501_FRCM_3"/>
      <sheetName val="FRCM530"/>
      <sheetName val="FRCM540"/>
      <sheetName val="이자비용 overall test"/>
      <sheetName val="Premissas"/>
      <sheetName val="DRE Consolidada"/>
      <sheetName val="Código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sheetData sheetId="15"/>
      <sheetData sheetId="16" refreshError="1"/>
      <sheetData sheetId="17"/>
      <sheetData sheetId="18" refreshError="1"/>
      <sheetData sheetId="19"/>
      <sheetData sheetId="20" refreshError="1"/>
      <sheetData sheetId="2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a 31.08.02"/>
      <sheetName val="Teste"/>
      <sheetName val="Debêntures"/>
      <sheetName val="PAS Variação"/>
      <sheetName val="Juros"/>
      <sheetName val="PAS Juros"/>
      <sheetName val="SWAP"/>
      <sheetName val="Taxas"/>
      <sheetName val="circularização"/>
      <sheetName val="Variação Cambial"/>
      <sheetName val="Mapa 31_08_02"/>
      <sheetName val="Adiçõ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s"/>
      <sheetName val="BP"/>
      <sheetName val="DRE"/>
      <sheetName val="DMPL"/>
      <sheetName val="DOAR"/>
      <sheetName val="Mapa da Doar"/>
    </sheetNames>
    <sheetDataSet>
      <sheetData sheetId="0"/>
      <sheetData sheetId="1"/>
      <sheetData sheetId="2"/>
      <sheetData sheetId="3"/>
      <sheetData sheetId="4"/>
      <sheetData sheetId="5"/>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Lalur"/>
      <sheetName val="2.Validação IR Diferido Ativo"/>
      <sheetName val="3. Diferenças Temporárias"/>
      <sheetName val="4.Realização IR"/>
      <sheetName val="5.Realização CSLL"/>
    </sheetNames>
    <sheetDataSet>
      <sheetData sheetId="0">
        <row r="15">
          <cell r="D15">
            <v>-754466.61</v>
          </cell>
        </row>
      </sheetData>
      <sheetData sheetId="1"/>
      <sheetData sheetId="2" refreshError="1"/>
      <sheetData sheetId="3" refreshError="1"/>
      <sheetData sheetId="4"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Mapa Emprestimos 31.03.03"/>
      <sheetName val="Mapa Emprestimos 30.06.03"/>
      <sheetName val="SWAP"/>
      <sheetName val="XREF"/>
      <sheetName val="Tickmarks"/>
      <sheetName val="Mapa 31.08.02"/>
      <sheetName val="Balanço"/>
      <sheetName val="A-18"/>
      <sheetName val="BP"/>
      <sheetName val="DRE"/>
      <sheetName val="Custo x Mercado"/>
      <sheetName val="Pas Juros e V.M.C."/>
      <sheetName val="circularização"/>
      <sheetName val="Mapa 31.01.04"/>
      <sheetName val="Mapa de Resultado"/>
      <sheetName val="Conciliação Bancária"/>
      <sheetName val="CAERN"/>
      <sheetName val="Mov_Ações"/>
      <sheetName val="CLIENTES"/>
      <sheetName val="STATO "/>
      <sheetName val="OutrosCreditos"/>
      <sheetName val="ce"/>
      <sheetName val="Aging"/>
      <sheetName val="PDD-Movimentação"/>
      <sheetName val="C1398T96"/>
      <sheetName val="Provisão de Juros"/>
      <sheetName val="Mapa"/>
      <sheetName val="Adições"/>
      <sheetName val="TXT07"/>
      <sheetName val="TXT06"/>
      <sheetName val="TXT05"/>
      <sheetName val="TXT04"/>
      <sheetName val="TXT08"/>
      <sheetName val="TXT11"/>
      <sheetName val="TXT10"/>
      <sheetName val="TXT09"/>
      <sheetName val="TXT02"/>
      <sheetName val="TXT03"/>
      <sheetName val="Impostos"/>
      <sheetName val="Contingências "/>
      <sheetName val="Clientes Op. Estruturada"/>
      <sheetName val="Planilha1"/>
      <sheetName val="valores"/>
      <sheetName val="Organograma"/>
    </sheetNames>
    <sheetDataSet>
      <sheetData sheetId="0"/>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Fatur."/>
    </sheetNames>
    <sheetDataSet>
      <sheetData sheetId="0"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sheetName val="Capacidade ALE"/>
      <sheetName val="Recebimento Rodo - ALE"/>
      <sheetName val="Expedição Rodo - ALE"/>
      <sheetName val="Capacidade Venda ALE"/>
      <sheetName val="Capacidade ALE - Própria"/>
      <sheetName val="Detalhamento Tancagem"/>
      <sheetName val="ATA Tancagem"/>
      <sheetName val="Planilha2"/>
    </sheetNames>
    <sheetDataSet>
      <sheetData sheetId="0"/>
      <sheetData sheetId="1"/>
      <sheetData sheetId="2">
        <row r="1">
          <cell r="J1"/>
          <cell r="T1"/>
        </row>
        <row r="2">
          <cell r="J2"/>
        </row>
        <row r="4">
          <cell r="J4" t="str">
            <v>Base / Armazenador</v>
          </cell>
          <cell r="T4"/>
        </row>
        <row r="5">
          <cell r="J5" t="str">
            <v>BR</v>
          </cell>
          <cell r="T5"/>
        </row>
        <row r="6">
          <cell r="J6" t="str">
            <v>BR</v>
          </cell>
          <cell r="T6"/>
        </row>
        <row r="7">
          <cell r="J7" t="str">
            <v>BR</v>
          </cell>
          <cell r="T7"/>
        </row>
        <row r="8">
          <cell r="J8" t="str">
            <v>BR</v>
          </cell>
          <cell r="T8"/>
        </row>
        <row r="9">
          <cell r="J9" t="str">
            <v>BR</v>
          </cell>
          <cell r="T9"/>
        </row>
        <row r="10">
          <cell r="J10" t="str">
            <v>BR</v>
          </cell>
          <cell r="T10"/>
        </row>
        <row r="11">
          <cell r="J11" t="str">
            <v>BR</v>
          </cell>
          <cell r="T11"/>
        </row>
        <row r="12">
          <cell r="J12" t="str">
            <v>BR</v>
          </cell>
          <cell r="T12"/>
        </row>
        <row r="13">
          <cell r="J13" t="str">
            <v>BR Total</v>
          </cell>
          <cell r="T13"/>
        </row>
        <row r="14">
          <cell r="J14"/>
          <cell r="T14"/>
        </row>
        <row r="15">
          <cell r="J15" t="str">
            <v>SADIPE</v>
          </cell>
          <cell r="T15"/>
        </row>
        <row r="16">
          <cell r="J16" t="str">
            <v>SADIPE</v>
          </cell>
          <cell r="T16"/>
        </row>
        <row r="17">
          <cell r="J17" t="str">
            <v>SADIPE</v>
          </cell>
          <cell r="T17"/>
        </row>
        <row r="18">
          <cell r="J18" t="str">
            <v>SADIPE</v>
          </cell>
          <cell r="T18"/>
        </row>
        <row r="19">
          <cell r="J19" t="str">
            <v>SADIPE</v>
          </cell>
          <cell r="T19"/>
        </row>
        <row r="20">
          <cell r="J20" t="str">
            <v>SADIPE</v>
          </cell>
          <cell r="T20"/>
        </row>
        <row r="21">
          <cell r="J21" t="str">
            <v>SADIPE</v>
          </cell>
          <cell r="T21"/>
        </row>
        <row r="22">
          <cell r="J22" t="str">
            <v>SADIPE</v>
          </cell>
          <cell r="T22"/>
        </row>
        <row r="23">
          <cell r="J23" t="str">
            <v>SADIPE Total</v>
          </cell>
          <cell r="T23" t="str">
            <v>Uberlândia</v>
          </cell>
        </row>
        <row r="24">
          <cell r="J24" t="str">
            <v>IDAZA</v>
          </cell>
          <cell r="T24" t="str">
            <v>Biguaçu</v>
          </cell>
        </row>
        <row r="25">
          <cell r="J25" t="str">
            <v>IDAZA</v>
          </cell>
          <cell r="T25"/>
        </row>
        <row r="26">
          <cell r="J26" t="str">
            <v>IDAZA</v>
          </cell>
          <cell r="T26"/>
        </row>
        <row r="27">
          <cell r="J27" t="str">
            <v>IDAZA</v>
          </cell>
          <cell r="T27" t="str">
            <v>Araucária</v>
          </cell>
        </row>
        <row r="28">
          <cell r="J28" t="str">
            <v>IDAZA</v>
          </cell>
          <cell r="T28" t="str">
            <v>Maceíó</v>
          </cell>
        </row>
        <row r="29">
          <cell r="J29" t="str">
            <v>IDAZA</v>
          </cell>
          <cell r="T29" t="str">
            <v>Rio Grande</v>
          </cell>
        </row>
        <row r="30">
          <cell r="J30" t="str">
            <v>IDAZA</v>
          </cell>
          <cell r="T30"/>
        </row>
        <row r="31">
          <cell r="J31" t="str">
            <v>IDAZA</v>
          </cell>
          <cell r="T31"/>
        </row>
        <row r="32">
          <cell r="J32" t="str">
            <v>IDAZA Total</v>
          </cell>
          <cell r="T32"/>
        </row>
        <row r="33">
          <cell r="J33"/>
          <cell r="T33"/>
        </row>
        <row r="34">
          <cell r="J34" t="str">
            <v>Raizen</v>
          </cell>
          <cell r="T34"/>
        </row>
        <row r="35">
          <cell r="J35" t="str">
            <v>Raizen</v>
          </cell>
          <cell r="T35"/>
        </row>
        <row r="36">
          <cell r="J36" t="str">
            <v>Raizen</v>
          </cell>
          <cell r="T36"/>
        </row>
        <row r="37">
          <cell r="J37" t="str">
            <v>Raizen</v>
          </cell>
          <cell r="T37"/>
        </row>
        <row r="38">
          <cell r="J38" t="str">
            <v>Raizen</v>
          </cell>
          <cell r="T38"/>
        </row>
        <row r="39">
          <cell r="J39" t="str">
            <v>Raizen</v>
          </cell>
          <cell r="T39"/>
        </row>
        <row r="40">
          <cell r="J40" t="str">
            <v>Raizen</v>
          </cell>
          <cell r="T40"/>
        </row>
        <row r="41">
          <cell r="J41" t="str">
            <v>Raizen</v>
          </cell>
          <cell r="T41"/>
        </row>
        <row r="42">
          <cell r="J42" t="str">
            <v>Raizen Total</v>
          </cell>
          <cell r="T42"/>
        </row>
        <row r="43">
          <cell r="J43"/>
          <cell r="T43"/>
        </row>
        <row r="44">
          <cell r="J44" t="str">
            <v>BR</v>
          </cell>
          <cell r="T44"/>
        </row>
        <row r="45">
          <cell r="J45" t="str">
            <v>BR</v>
          </cell>
          <cell r="T45"/>
        </row>
        <row r="46">
          <cell r="J46" t="str">
            <v>BR</v>
          </cell>
          <cell r="T46"/>
        </row>
        <row r="47">
          <cell r="J47" t="str">
            <v>BR</v>
          </cell>
          <cell r="T47"/>
        </row>
        <row r="48">
          <cell r="J48" t="str">
            <v>BR</v>
          </cell>
          <cell r="T48"/>
        </row>
        <row r="49">
          <cell r="J49" t="str">
            <v>BR</v>
          </cell>
          <cell r="T49"/>
        </row>
        <row r="50">
          <cell r="J50" t="str">
            <v>BR</v>
          </cell>
          <cell r="T50"/>
        </row>
        <row r="51">
          <cell r="J51" t="str">
            <v>BR</v>
          </cell>
          <cell r="T51"/>
        </row>
        <row r="52">
          <cell r="J52" t="str">
            <v>BR Total</v>
          </cell>
          <cell r="T52"/>
        </row>
        <row r="53">
          <cell r="J53" t="str">
            <v>PETROAMAZON</v>
          </cell>
          <cell r="T53"/>
        </row>
        <row r="54">
          <cell r="J54" t="str">
            <v>PETROAMAZON</v>
          </cell>
          <cell r="T54"/>
        </row>
        <row r="55">
          <cell r="J55" t="str">
            <v>PETROAMAZON</v>
          </cell>
          <cell r="T55"/>
        </row>
        <row r="56">
          <cell r="J56" t="str">
            <v>PETROAMAZON</v>
          </cell>
          <cell r="T56"/>
        </row>
        <row r="57">
          <cell r="J57" t="str">
            <v>PETROAMAZON</v>
          </cell>
          <cell r="T57"/>
        </row>
        <row r="58">
          <cell r="J58" t="str">
            <v>PETROAMAZON</v>
          </cell>
          <cell r="T58"/>
        </row>
        <row r="59">
          <cell r="J59" t="str">
            <v>PETROAMAZON</v>
          </cell>
          <cell r="T59"/>
        </row>
        <row r="60">
          <cell r="J60" t="str">
            <v>PETROAMAZON</v>
          </cell>
          <cell r="T60"/>
        </row>
        <row r="61">
          <cell r="J61" t="str">
            <v>PETROAMAZON Total</v>
          </cell>
          <cell r="T61"/>
        </row>
        <row r="62">
          <cell r="J62" t="str">
            <v>SABBA(RAÍZEN)</v>
          </cell>
          <cell r="T62"/>
        </row>
        <row r="63">
          <cell r="J63" t="str">
            <v>SABBA(RAÍZEN)</v>
          </cell>
          <cell r="T63"/>
        </row>
        <row r="64">
          <cell r="J64" t="str">
            <v>SABBA(RAÍZEN)</v>
          </cell>
          <cell r="T64"/>
        </row>
        <row r="65">
          <cell r="J65" t="str">
            <v>SABBA(RAÍZEN)</v>
          </cell>
          <cell r="T65"/>
        </row>
        <row r="66">
          <cell r="J66" t="str">
            <v>SABBA(RAÍZEN)</v>
          </cell>
          <cell r="T66"/>
        </row>
        <row r="67">
          <cell r="J67" t="str">
            <v>SABBA(RAÍZEN)</v>
          </cell>
          <cell r="T67"/>
        </row>
        <row r="68">
          <cell r="J68" t="str">
            <v>SABBA(RAÍZEN)</v>
          </cell>
          <cell r="T68"/>
        </row>
        <row r="69">
          <cell r="J69" t="str">
            <v>SABBA(RAÍZEN)</v>
          </cell>
          <cell r="T69"/>
        </row>
        <row r="70">
          <cell r="J70" t="str">
            <v>SABBA(RAÍZEN) Total</v>
          </cell>
          <cell r="T70"/>
        </row>
        <row r="71">
          <cell r="J71"/>
          <cell r="T71"/>
        </row>
        <row r="72">
          <cell r="J72" t="str">
            <v>ALESAT</v>
          </cell>
        </row>
        <row r="73">
          <cell r="J73" t="str">
            <v>ALESAT</v>
          </cell>
        </row>
        <row r="74">
          <cell r="J74" t="str">
            <v>ALESAT</v>
          </cell>
        </row>
        <row r="75">
          <cell r="J75" t="str">
            <v>ALESAT</v>
          </cell>
        </row>
        <row r="76">
          <cell r="J76" t="str">
            <v>ALESAT</v>
          </cell>
        </row>
        <row r="77">
          <cell r="J77" t="str">
            <v>ALESAT</v>
          </cell>
        </row>
        <row r="78">
          <cell r="J78" t="str">
            <v>ALESAT</v>
          </cell>
        </row>
        <row r="79">
          <cell r="J79" t="str">
            <v>ALESAT</v>
          </cell>
        </row>
        <row r="80">
          <cell r="J80" t="str">
            <v>ALESAT Total</v>
          </cell>
        </row>
        <row r="81">
          <cell r="J81"/>
        </row>
        <row r="82">
          <cell r="J82" t="str">
            <v>PETROBRAS</v>
          </cell>
          <cell r="T82"/>
        </row>
        <row r="83">
          <cell r="J83" t="str">
            <v>PETROBRAS</v>
          </cell>
          <cell r="T83"/>
        </row>
        <row r="84">
          <cell r="J84" t="str">
            <v>PETROBRAS</v>
          </cell>
          <cell r="T84"/>
        </row>
        <row r="85">
          <cell r="J85" t="str">
            <v>PETROBRAS</v>
          </cell>
          <cell r="T85"/>
        </row>
        <row r="86">
          <cell r="J86" t="str">
            <v>TRANSPETRO</v>
          </cell>
          <cell r="T86"/>
        </row>
        <row r="87">
          <cell r="J87" t="str">
            <v>TRANSPETRO</v>
          </cell>
          <cell r="T87"/>
        </row>
        <row r="88">
          <cell r="J88" t="str">
            <v>TRANSPETRO</v>
          </cell>
          <cell r="T88"/>
        </row>
        <row r="89">
          <cell r="J89" t="str">
            <v>TRANSPETRO</v>
          </cell>
          <cell r="T89"/>
        </row>
        <row r="90">
          <cell r="J90" t="str">
            <v>TRANSPETRO Total</v>
          </cell>
          <cell r="T90"/>
        </row>
        <row r="91">
          <cell r="J91"/>
          <cell r="T91"/>
        </row>
        <row r="92">
          <cell r="J92" t="str">
            <v>ALESAT</v>
          </cell>
          <cell r="T92"/>
        </row>
        <row r="93">
          <cell r="J93" t="str">
            <v>ALESAT</v>
          </cell>
          <cell r="T93"/>
        </row>
        <row r="94">
          <cell r="J94" t="str">
            <v>ALESAT</v>
          </cell>
          <cell r="T94"/>
        </row>
        <row r="95">
          <cell r="J95" t="str">
            <v>ALESAT</v>
          </cell>
          <cell r="T95"/>
        </row>
        <row r="96">
          <cell r="J96" t="str">
            <v>ALESAT</v>
          </cell>
          <cell r="T96"/>
        </row>
        <row r="97">
          <cell r="J97" t="str">
            <v>ALESAT</v>
          </cell>
          <cell r="T97"/>
        </row>
        <row r="98">
          <cell r="J98" t="str">
            <v>ALESAT</v>
          </cell>
          <cell r="T98"/>
        </row>
        <row r="99">
          <cell r="J99" t="str">
            <v>ALESAT</v>
          </cell>
          <cell r="T99"/>
        </row>
        <row r="100">
          <cell r="J100" t="str">
            <v>ALESAT Total</v>
          </cell>
          <cell r="T100"/>
        </row>
        <row r="101">
          <cell r="J101"/>
          <cell r="T101"/>
        </row>
        <row r="102">
          <cell r="J102" t="str">
            <v>TECAB</v>
          </cell>
          <cell r="T102"/>
        </row>
        <row r="103">
          <cell r="J103" t="str">
            <v>TECAB</v>
          </cell>
          <cell r="T103"/>
        </row>
        <row r="104">
          <cell r="J104" t="str">
            <v>TECAB</v>
          </cell>
          <cell r="T104"/>
        </row>
        <row r="105">
          <cell r="J105" t="str">
            <v>TECAB</v>
          </cell>
          <cell r="T105"/>
        </row>
        <row r="106">
          <cell r="J106" t="str">
            <v>TECAB</v>
          </cell>
          <cell r="T106"/>
        </row>
        <row r="107">
          <cell r="J107" t="str">
            <v>TECAB</v>
          </cell>
          <cell r="T107"/>
        </row>
        <row r="108">
          <cell r="J108" t="str">
            <v>TECAB</v>
          </cell>
          <cell r="T108"/>
        </row>
        <row r="109">
          <cell r="J109" t="str">
            <v>TECAB</v>
          </cell>
          <cell r="T109"/>
        </row>
        <row r="110">
          <cell r="J110" t="str">
            <v>TECAB Total</v>
          </cell>
          <cell r="T110"/>
        </row>
        <row r="111">
          <cell r="J111"/>
          <cell r="T111"/>
        </row>
        <row r="112">
          <cell r="J112" t="str">
            <v>BEST</v>
          </cell>
          <cell r="T112"/>
        </row>
        <row r="113">
          <cell r="J113" t="str">
            <v>BEST</v>
          </cell>
          <cell r="T113"/>
        </row>
        <row r="114">
          <cell r="J114" t="str">
            <v>BEST</v>
          </cell>
          <cell r="T114"/>
        </row>
        <row r="115">
          <cell r="J115" t="str">
            <v>BEST</v>
          </cell>
          <cell r="T115"/>
        </row>
        <row r="116">
          <cell r="J116" t="str">
            <v>BEST</v>
          </cell>
          <cell r="T116"/>
        </row>
        <row r="117">
          <cell r="J117" t="str">
            <v>BEST</v>
          </cell>
          <cell r="T117"/>
        </row>
        <row r="118">
          <cell r="J118" t="str">
            <v>BEST</v>
          </cell>
          <cell r="T118"/>
        </row>
        <row r="119">
          <cell r="J119" t="str">
            <v>BEST</v>
          </cell>
          <cell r="T119"/>
        </row>
        <row r="120">
          <cell r="J120" t="str">
            <v>BEST Total</v>
          </cell>
          <cell r="T120"/>
        </row>
        <row r="121">
          <cell r="J121" t="str">
            <v>IPIRANGA</v>
          </cell>
          <cell r="T121"/>
        </row>
        <row r="122">
          <cell r="J122" t="str">
            <v>IPIRANGA</v>
          </cell>
          <cell r="T122"/>
        </row>
        <row r="123">
          <cell r="J123" t="str">
            <v>IPIRANGA</v>
          </cell>
          <cell r="T123"/>
        </row>
        <row r="124">
          <cell r="J124" t="str">
            <v>IPIRANGA</v>
          </cell>
          <cell r="T124"/>
        </row>
        <row r="125">
          <cell r="J125" t="str">
            <v>IPIRANGA</v>
          </cell>
          <cell r="T125"/>
        </row>
        <row r="126">
          <cell r="J126" t="str">
            <v>IPIRANGA</v>
          </cell>
          <cell r="T126"/>
        </row>
        <row r="127">
          <cell r="J127" t="str">
            <v>IPIRANGA</v>
          </cell>
          <cell r="T127"/>
        </row>
        <row r="128">
          <cell r="J128" t="str">
            <v>IPIRANGA</v>
          </cell>
          <cell r="T128"/>
        </row>
        <row r="129">
          <cell r="J129" t="str">
            <v>IPIRANGA Total</v>
          </cell>
          <cell r="T129"/>
        </row>
        <row r="130">
          <cell r="J130"/>
          <cell r="T130"/>
        </row>
        <row r="131">
          <cell r="J131" t="str">
            <v>BR</v>
          </cell>
          <cell r="T131"/>
        </row>
        <row r="132">
          <cell r="J132" t="str">
            <v>BR</v>
          </cell>
          <cell r="T132"/>
        </row>
        <row r="133">
          <cell r="J133" t="str">
            <v>BR</v>
          </cell>
          <cell r="T133"/>
        </row>
        <row r="134">
          <cell r="J134" t="str">
            <v>BR</v>
          </cell>
          <cell r="T134"/>
        </row>
        <row r="135">
          <cell r="J135" t="str">
            <v>BR</v>
          </cell>
          <cell r="T135"/>
        </row>
        <row r="136">
          <cell r="J136" t="str">
            <v>BR</v>
          </cell>
          <cell r="T136"/>
        </row>
        <row r="137">
          <cell r="J137" t="str">
            <v>BR</v>
          </cell>
          <cell r="T137"/>
        </row>
        <row r="138">
          <cell r="J138" t="str">
            <v>BR</v>
          </cell>
          <cell r="T138"/>
        </row>
        <row r="139">
          <cell r="J139" t="str">
            <v>BR Total</v>
          </cell>
          <cell r="T139"/>
        </row>
        <row r="140">
          <cell r="J140"/>
          <cell r="T140"/>
        </row>
        <row r="141">
          <cell r="J141" t="str">
            <v>BR</v>
          </cell>
          <cell r="T141"/>
        </row>
        <row r="142">
          <cell r="J142" t="str">
            <v>BR</v>
          </cell>
          <cell r="T142"/>
        </row>
        <row r="143">
          <cell r="J143" t="str">
            <v>BR</v>
          </cell>
          <cell r="T143"/>
        </row>
        <row r="144">
          <cell r="J144" t="str">
            <v>BR</v>
          </cell>
          <cell r="T144"/>
        </row>
        <row r="145">
          <cell r="J145" t="str">
            <v>BR</v>
          </cell>
          <cell r="T145"/>
        </row>
        <row r="146">
          <cell r="J146" t="str">
            <v>BR</v>
          </cell>
          <cell r="T146"/>
        </row>
        <row r="147">
          <cell r="J147" t="str">
            <v>BR</v>
          </cell>
          <cell r="T147"/>
        </row>
        <row r="148">
          <cell r="J148" t="str">
            <v>BR</v>
          </cell>
          <cell r="T148"/>
        </row>
        <row r="149">
          <cell r="J149" t="str">
            <v>BR Total</v>
          </cell>
          <cell r="T149"/>
        </row>
        <row r="150">
          <cell r="J150"/>
          <cell r="T150"/>
        </row>
        <row r="151">
          <cell r="J151" t="str">
            <v>ALESAT</v>
          </cell>
          <cell r="T151"/>
        </row>
        <row r="152">
          <cell r="J152" t="str">
            <v>ALESAT</v>
          </cell>
          <cell r="T152"/>
        </row>
        <row r="153">
          <cell r="J153" t="str">
            <v>ALESAT</v>
          </cell>
          <cell r="T153"/>
        </row>
        <row r="154">
          <cell r="J154" t="str">
            <v>ALESAT</v>
          </cell>
          <cell r="T154"/>
        </row>
        <row r="155">
          <cell r="J155" t="str">
            <v>ALESAT</v>
          </cell>
          <cell r="T155"/>
        </row>
        <row r="156">
          <cell r="J156" t="str">
            <v>ALESAT</v>
          </cell>
          <cell r="T156"/>
        </row>
        <row r="157">
          <cell r="J157" t="str">
            <v>ALESAT</v>
          </cell>
          <cell r="T157"/>
        </row>
        <row r="158">
          <cell r="J158" t="str">
            <v>ALESAT</v>
          </cell>
          <cell r="T158"/>
        </row>
        <row r="159">
          <cell r="J159" t="str">
            <v>ALESAT Total</v>
          </cell>
          <cell r="T159"/>
        </row>
        <row r="160">
          <cell r="J160" t="str">
            <v>IDAZA</v>
          </cell>
          <cell r="T160"/>
        </row>
        <row r="161">
          <cell r="J161" t="str">
            <v>IDAZA</v>
          </cell>
          <cell r="T161"/>
        </row>
        <row r="162">
          <cell r="J162" t="str">
            <v>IDAZA</v>
          </cell>
          <cell r="T162"/>
        </row>
        <row r="163">
          <cell r="J163" t="str">
            <v>IDAZA</v>
          </cell>
          <cell r="T163"/>
        </row>
        <row r="164">
          <cell r="J164" t="str">
            <v>IDAZA</v>
          </cell>
          <cell r="T164"/>
        </row>
        <row r="165">
          <cell r="J165" t="str">
            <v>IDAZA</v>
          </cell>
          <cell r="T165"/>
        </row>
        <row r="166">
          <cell r="J166" t="str">
            <v>IDAZA</v>
          </cell>
          <cell r="T166"/>
        </row>
        <row r="167">
          <cell r="J167" t="str">
            <v>IDAZA</v>
          </cell>
          <cell r="T167"/>
        </row>
        <row r="168">
          <cell r="J168" t="str">
            <v>IDAZA Total</v>
          </cell>
          <cell r="T168"/>
        </row>
        <row r="169">
          <cell r="J169"/>
          <cell r="T169"/>
        </row>
        <row r="170">
          <cell r="J170" t="str">
            <v>ALESAT</v>
          </cell>
          <cell r="T170"/>
        </row>
        <row r="171">
          <cell r="J171" t="str">
            <v>ALESAT</v>
          </cell>
          <cell r="T171"/>
        </row>
        <row r="172">
          <cell r="J172" t="str">
            <v>ALESAT</v>
          </cell>
          <cell r="T172"/>
        </row>
        <row r="173">
          <cell r="J173" t="str">
            <v>ALESAT</v>
          </cell>
          <cell r="T173"/>
        </row>
        <row r="174">
          <cell r="J174" t="str">
            <v>ALESAT</v>
          </cell>
          <cell r="T174"/>
        </row>
        <row r="175">
          <cell r="J175" t="str">
            <v>ALESAT</v>
          </cell>
          <cell r="T175"/>
        </row>
        <row r="176">
          <cell r="J176" t="str">
            <v>ALESAT</v>
          </cell>
          <cell r="T176"/>
        </row>
        <row r="177">
          <cell r="J177" t="str">
            <v>ALESAT</v>
          </cell>
          <cell r="T177"/>
        </row>
        <row r="178">
          <cell r="J178" t="str">
            <v>ALESAT</v>
          </cell>
          <cell r="T178"/>
        </row>
        <row r="179">
          <cell r="J179" t="str">
            <v>ALESAT Total</v>
          </cell>
          <cell r="T179"/>
        </row>
        <row r="180">
          <cell r="J180" t="str">
            <v>Raízen</v>
          </cell>
          <cell r="T180"/>
        </row>
        <row r="181">
          <cell r="J181" t="str">
            <v>Raízen</v>
          </cell>
          <cell r="T181"/>
        </row>
        <row r="182">
          <cell r="J182" t="str">
            <v>Raízen</v>
          </cell>
          <cell r="T182"/>
        </row>
        <row r="183">
          <cell r="J183" t="str">
            <v>Raízen</v>
          </cell>
          <cell r="T183"/>
        </row>
        <row r="184">
          <cell r="J184" t="str">
            <v>Raízen</v>
          </cell>
          <cell r="T184"/>
        </row>
        <row r="185">
          <cell r="J185" t="str">
            <v>Raízen</v>
          </cell>
          <cell r="T185"/>
        </row>
        <row r="186">
          <cell r="J186" t="str">
            <v>Raízen</v>
          </cell>
          <cell r="T186"/>
        </row>
        <row r="187">
          <cell r="J187" t="str">
            <v>Raízen</v>
          </cell>
          <cell r="T187"/>
        </row>
        <row r="188">
          <cell r="J188" t="str">
            <v>Raízen</v>
          </cell>
          <cell r="T188"/>
        </row>
        <row r="189">
          <cell r="J189" t="str">
            <v>Raízen Total</v>
          </cell>
          <cell r="T189"/>
        </row>
        <row r="190">
          <cell r="J190"/>
          <cell r="T190"/>
        </row>
        <row r="191">
          <cell r="J191" t="str">
            <v>BR</v>
          </cell>
          <cell r="T191"/>
        </row>
        <row r="192">
          <cell r="J192" t="str">
            <v>BR</v>
          </cell>
          <cell r="T192"/>
        </row>
        <row r="193">
          <cell r="J193" t="str">
            <v>BR</v>
          </cell>
          <cell r="T193"/>
        </row>
        <row r="194">
          <cell r="J194" t="str">
            <v>BR</v>
          </cell>
          <cell r="T194"/>
        </row>
        <row r="195">
          <cell r="J195" t="str">
            <v>BR</v>
          </cell>
          <cell r="T195"/>
        </row>
        <row r="196">
          <cell r="J196" t="str">
            <v>BR</v>
          </cell>
          <cell r="T196"/>
        </row>
        <row r="197">
          <cell r="J197" t="str">
            <v>BR</v>
          </cell>
          <cell r="T197"/>
        </row>
        <row r="198">
          <cell r="J198" t="str">
            <v>BR</v>
          </cell>
          <cell r="T198"/>
        </row>
        <row r="199">
          <cell r="J199" t="str">
            <v>BR Total</v>
          </cell>
          <cell r="T199"/>
        </row>
        <row r="200">
          <cell r="J200" t="str">
            <v>Raízen</v>
          </cell>
          <cell r="T200"/>
        </row>
        <row r="201">
          <cell r="J201" t="str">
            <v>Raízen</v>
          </cell>
          <cell r="T201"/>
        </row>
        <row r="202">
          <cell r="J202" t="str">
            <v>Raízen</v>
          </cell>
          <cell r="T202"/>
        </row>
        <row r="203">
          <cell r="J203" t="str">
            <v>Raízen</v>
          </cell>
          <cell r="T203"/>
        </row>
        <row r="204">
          <cell r="J204" t="str">
            <v>Raízen</v>
          </cell>
          <cell r="T204"/>
        </row>
        <row r="205">
          <cell r="J205" t="str">
            <v>Raízen</v>
          </cell>
          <cell r="T205"/>
        </row>
        <row r="206">
          <cell r="J206" t="str">
            <v>Raízen</v>
          </cell>
          <cell r="T206"/>
        </row>
        <row r="207">
          <cell r="J207" t="str">
            <v>Raízen</v>
          </cell>
          <cell r="T207"/>
        </row>
        <row r="208">
          <cell r="J208" t="str">
            <v>Raízen Total</v>
          </cell>
          <cell r="T208"/>
        </row>
        <row r="209">
          <cell r="J209"/>
          <cell r="T209"/>
        </row>
        <row r="210">
          <cell r="J210" t="str">
            <v>ALESAT</v>
          </cell>
          <cell r="T210"/>
        </row>
        <row r="211">
          <cell r="J211" t="str">
            <v>ALESAT</v>
          </cell>
          <cell r="T211"/>
        </row>
        <row r="212">
          <cell r="J212" t="str">
            <v>ALESAT</v>
          </cell>
          <cell r="T212"/>
        </row>
        <row r="213">
          <cell r="J213" t="str">
            <v>ALESAT</v>
          </cell>
          <cell r="T213"/>
        </row>
        <row r="214">
          <cell r="J214" t="str">
            <v>ALESAT</v>
          </cell>
          <cell r="T214"/>
        </row>
        <row r="215">
          <cell r="J215" t="str">
            <v>ALESAT</v>
          </cell>
          <cell r="T215"/>
        </row>
        <row r="216">
          <cell r="J216" t="str">
            <v>ALESAT</v>
          </cell>
          <cell r="T216"/>
        </row>
        <row r="217">
          <cell r="J217" t="str">
            <v>ALESAT</v>
          </cell>
          <cell r="T217"/>
        </row>
        <row r="218">
          <cell r="J218" t="str">
            <v>ALESAT Total</v>
          </cell>
          <cell r="T218"/>
        </row>
        <row r="219">
          <cell r="J219" t="str">
            <v>PETROSUL</v>
          </cell>
          <cell r="T219"/>
        </row>
        <row r="220">
          <cell r="J220" t="str">
            <v>PETROSUL</v>
          </cell>
          <cell r="T220"/>
        </row>
        <row r="221">
          <cell r="J221" t="str">
            <v>PETROSUL</v>
          </cell>
          <cell r="T221"/>
        </row>
        <row r="222">
          <cell r="J222" t="str">
            <v>PETROSUL</v>
          </cell>
          <cell r="T222"/>
        </row>
        <row r="223">
          <cell r="J223" t="str">
            <v>PETROSUL</v>
          </cell>
          <cell r="T223"/>
        </row>
        <row r="224">
          <cell r="J224" t="str">
            <v>PETROSUL</v>
          </cell>
          <cell r="T224"/>
        </row>
        <row r="225">
          <cell r="J225" t="str">
            <v>PETROSUL</v>
          </cell>
          <cell r="T225"/>
        </row>
        <row r="226">
          <cell r="J226" t="str">
            <v>PETROSUL</v>
          </cell>
          <cell r="T226"/>
        </row>
        <row r="227">
          <cell r="J227" t="str">
            <v>PETROSUL Total</v>
          </cell>
          <cell r="T227"/>
        </row>
        <row r="228">
          <cell r="J228"/>
          <cell r="T228"/>
        </row>
        <row r="229">
          <cell r="J229" t="str">
            <v>IPIRANGA</v>
          </cell>
          <cell r="T229"/>
        </row>
        <row r="230">
          <cell r="J230" t="str">
            <v>IPIRANGA</v>
          </cell>
          <cell r="T230"/>
        </row>
        <row r="231">
          <cell r="J231" t="str">
            <v>IPIRANGA</v>
          </cell>
          <cell r="T231"/>
        </row>
        <row r="232">
          <cell r="J232" t="str">
            <v>IPIRANGA</v>
          </cell>
          <cell r="T232"/>
        </row>
        <row r="233">
          <cell r="J233" t="str">
            <v>IPIRANGA</v>
          </cell>
          <cell r="T233"/>
        </row>
        <row r="234">
          <cell r="J234" t="str">
            <v>IPIRANGA</v>
          </cell>
          <cell r="T234"/>
        </row>
        <row r="235">
          <cell r="J235" t="str">
            <v>IPIRANGA</v>
          </cell>
          <cell r="T235"/>
        </row>
        <row r="236">
          <cell r="J236" t="str">
            <v>IPIRANGA</v>
          </cell>
          <cell r="T236"/>
        </row>
        <row r="237">
          <cell r="J237" t="str">
            <v>IPIRANGA Total</v>
          </cell>
          <cell r="T237"/>
        </row>
        <row r="238">
          <cell r="J238"/>
          <cell r="T238"/>
        </row>
        <row r="239">
          <cell r="J239" t="str">
            <v>ALESAT</v>
          </cell>
          <cell r="T239"/>
        </row>
        <row r="240">
          <cell r="J240" t="str">
            <v>ALESAT</v>
          </cell>
          <cell r="T240"/>
        </row>
        <row r="241">
          <cell r="J241" t="str">
            <v>ALESAT</v>
          </cell>
          <cell r="T241"/>
        </row>
        <row r="242">
          <cell r="J242" t="str">
            <v>ALESAT</v>
          </cell>
          <cell r="T242"/>
        </row>
        <row r="243">
          <cell r="J243" t="str">
            <v>ALESAT</v>
          </cell>
          <cell r="T243"/>
        </row>
        <row r="244">
          <cell r="J244" t="str">
            <v>ALESAT</v>
          </cell>
          <cell r="T244"/>
        </row>
        <row r="245">
          <cell r="J245" t="str">
            <v>ALESAT</v>
          </cell>
          <cell r="T245"/>
        </row>
        <row r="246">
          <cell r="J246" t="str">
            <v>ALESAT</v>
          </cell>
          <cell r="T246"/>
        </row>
        <row r="247">
          <cell r="J247" t="str">
            <v>ALESAT Total</v>
          </cell>
          <cell r="T247"/>
        </row>
        <row r="248">
          <cell r="J248"/>
          <cell r="T248"/>
        </row>
        <row r="249">
          <cell r="J249" t="str">
            <v>ALESAT</v>
          </cell>
          <cell r="T249"/>
        </row>
        <row r="250">
          <cell r="J250" t="str">
            <v>ALESAT</v>
          </cell>
          <cell r="T250"/>
        </row>
        <row r="251">
          <cell r="J251" t="str">
            <v>ALESAT</v>
          </cell>
          <cell r="T251"/>
        </row>
        <row r="252">
          <cell r="J252" t="str">
            <v>ALESAT</v>
          </cell>
          <cell r="T252"/>
        </row>
        <row r="253">
          <cell r="J253" t="str">
            <v>ALESAT</v>
          </cell>
          <cell r="T253"/>
        </row>
        <row r="254">
          <cell r="J254" t="str">
            <v>ALESAT</v>
          </cell>
          <cell r="T254"/>
        </row>
        <row r="255">
          <cell r="J255" t="str">
            <v>ALESAT</v>
          </cell>
          <cell r="T255"/>
        </row>
        <row r="256">
          <cell r="J256" t="str">
            <v>ALESAT</v>
          </cell>
          <cell r="T256"/>
        </row>
        <row r="257">
          <cell r="J257" t="str">
            <v>ALESAT Total</v>
          </cell>
          <cell r="T257"/>
        </row>
        <row r="258">
          <cell r="J258" t="str">
            <v>TRANSPETRO</v>
          </cell>
          <cell r="T258"/>
        </row>
        <row r="259">
          <cell r="J259" t="str">
            <v>TRANSPETRO</v>
          </cell>
          <cell r="T259"/>
        </row>
        <row r="260">
          <cell r="J260" t="str">
            <v>TRANSPETRO</v>
          </cell>
          <cell r="T260"/>
        </row>
        <row r="261">
          <cell r="J261" t="str">
            <v>TRANSPETRO</v>
          </cell>
          <cell r="T261"/>
        </row>
        <row r="262">
          <cell r="J262" t="str">
            <v>TRANSPETRO</v>
          </cell>
          <cell r="T262"/>
        </row>
        <row r="263">
          <cell r="J263" t="str">
            <v>TRANSPETRO</v>
          </cell>
          <cell r="T263"/>
        </row>
        <row r="264">
          <cell r="J264" t="str">
            <v>TRANSPETRO</v>
          </cell>
          <cell r="T264"/>
        </row>
        <row r="265">
          <cell r="J265" t="str">
            <v>TRANSPETRO</v>
          </cell>
          <cell r="T265"/>
        </row>
        <row r="266">
          <cell r="J266" t="str">
            <v>TRANSPETRO Total</v>
          </cell>
          <cell r="T266"/>
        </row>
        <row r="267">
          <cell r="J267"/>
          <cell r="T267"/>
        </row>
        <row r="268">
          <cell r="J268" t="str">
            <v>TEQUIMAR</v>
          </cell>
          <cell r="T268"/>
        </row>
        <row r="269">
          <cell r="J269" t="str">
            <v>TEQUIMAR</v>
          </cell>
          <cell r="T269"/>
        </row>
        <row r="270">
          <cell r="J270" t="str">
            <v>TEQUIMAR</v>
          </cell>
          <cell r="T270"/>
        </row>
        <row r="271">
          <cell r="J271" t="str">
            <v>TEQUIMAR</v>
          </cell>
          <cell r="T271"/>
        </row>
        <row r="272">
          <cell r="J272" t="str">
            <v>TEQUIMAR</v>
          </cell>
          <cell r="T272"/>
        </row>
        <row r="273">
          <cell r="J273" t="str">
            <v>TEQUIMAR</v>
          </cell>
          <cell r="T273"/>
        </row>
        <row r="274">
          <cell r="J274" t="str">
            <v>TEQUIMAR</v>
          </cell>
          <cell r="T274"/>
        </row>
        <row r="275">
          <cell r="J275" t="str">
            <v>TEQUIMAR</v>
          </cell>
          <cell r="T275"/>
        </row>
        <row r="276">
          <cell r="J276" t="str">
            <v>TEQUIMAR Total</v>
          </cell>
          <cell r="T276"/>
        </row>
        <row r="277">
          <cell r="J277" t="str">
            <v>TEMAPE</v>
          </cell>
          <cell r="T277"/>
        </row>
        <row r="278">
          <cell r="J278" t="str">
            <v>TEMAPE</v>
          </cell>
          <cell r="T278"/>
        </row>
        <row r="279">
          <cell r="J279" t="str">
            <v>TEMAPE</v>
          </cell>
          <cell r="T279"/>
        </row>
        <row r="280">
          <cell r="J280" t="str">
            <v>TEMAPE</v>
          </cell>
          <cell r="T280"/>
        </row>
        <row r="281">
          <cell r="J281" t="str">
            <v>TEMAPE</v>
          </cell>
          <cell r="T281"/>
        </row>
        <row r="282">
          <cell r="J282" t="str">
            <v>TEMAPE</v>
          </cell>
          <cell r="T282"/>
        </row>
        <row r="283">
          <cell r="J283" t="str">
            <v>TEMAPE</v>
          </cell>
          <cell r="T283"/>
        </row>
        <row r="284">
          <cell r="J284" t="str">
            <v>TEMAPE</v>
          </cell>
          <cell r="T284"/>
        </row>
        <row r="285">
          <cell r="J285" t="str">
            <v>TEMAPE Total</v>
          </cell>
          <cell r="T285"/>
        </row>
        <row r="286">
          <cell r="J286"/>
          <cell r="T286"/>
        </row>
        <row r="287">
          <cell r="J287" t="str">
            <v>PETROBRAS</v>
          </cell>
          <cell r="T287"/>
        </row>
        <row r="288">
          <cell r="J288" t="str">
            <v>PETROBRAS</v>
          </cell>
          <cell r="T288"/>
        </row>
        <row r="289">
          <cell r="J289" t="str">
            <v>PETROBRAS</v>
          </cell>
          <cell r="T289"/>
        </row>
        <row r="290">
          <cell r="J290" t="str">
            <v>PETROBRAS</v>
          </cell>
          <cell r="T290"/>
        </row>
        <row r="291">
          <cell r="J291" t="str">
            <v>TRANSPETRO</v>
          </cell>
          <cell r="T291"/>
        </row>
        <row r="292">
          <cell r="J292" t="str">
            <v>TRANSPETRO</v>
          </cell>
          <cell r="T292"/>
        </row>
        <row r="293">
          <cell r="J293" t="str">
            <v>TRANSPETRO</v>
          </cell>
          <cell r="T293"/>
        </row>
        <row r="294">
          <cell r="J294" t="str">
            <v>TRANSPETRO</v>
          </cell>
          <cell r="T294"/>
        </row>
        <row r="295">
          <cell r="J295" t="str">
            <v>TRANSPETRO Total</v>
          </cell>
          <cell r="T295"/>
        </row>
        <row r="296">
          <cell r="J296"/>
          <cell r="T296"/>
        </row>
        <row r="297">
          <cell r="J297" t="str">
            <v>PETROBRAS</v>
          </cell>
          <cell r="T297"/>
        </row>
        <row r="298">
          <cell r="J298" t="str">
            <v>PETROBRAS</v>
          </cell>
          <cell r="T298"/>
        </row>
        <row r="299">
          <cell r="J299" t="str">
            <v>PETROBRAS</v>
          </cell>
          <cell r="T299"/>
        </row>
        <row r="300">
          <cell r="J300" t="str">
            <v>PETROBRAS</v>
          </cell>
          <cell r="T300"/>
        </row>
        <row r="301">
          <cell r="J301" t="str">
            <v>PETROBRAS</v>
          </cell>
          <cell r="T301"/>
        </row>
        <row r="302">
          <cell r="J302" t="str">
            <v>TRANSPETRO</v>
          </cell>
          <cell r="T302"/>
        </row>
        <row r="303">
          <cell r="J303" t="str">
            <v>TRANSPETRO</v>
          </cell>
          <cell r="T303"/>
        </row>
        <row r="304">
          <cell r="J304" t="str">
            <v>TRANSPETRO</v>
          </cell>
          <cell r="T304"/>
        </row>
        <row r="305">
          <cell r="J305" t="str">
            <v>TRANSPETRO</v>
          </cell>
          <cell r="T305"/>
        </row>
        <row r="306">
          <cell r="J306" t="str">
            <v>TRANSPETRO Total</v>
          </cell>
          <cell r="T306"/>
        </row>
        <row r="307">
          <cell r="J307" t="str">
            <v>RDP</v>
          </cell>
          <cell r="T307"/>
        </row>
        <row r="308">
          <cell r="J308" t="str">
            <v>RDP</v>
          </cell>
          <cell r="T308"/>
        </row>
        <row r="309">
          <cell r="J309" t="str">
            <v>RDP</v>
          </cell>
          <cell r="T309"/>
        </row>
        <row r="310">
          <cell r="J310" t="str">
            <v>RDP</v>
          </cell>
          <cell r="T310"/>
        </row>
        <row r="311">
          <cell r="J311" t="str">
            <v>RDP</v>
          </cell>
          <cell r="T311"/>
        </row>
        <row r="312">
          <cell r="J312" t="str">
            <v>RDP</v>
          </cell>
          <cell r="T312"/>
        </row>
        <row r="313">
          <cell r="J313" t="str">
            <v>RDP</v>
          </cell>
          <cell r="T313"/>
        </row>
        <row r="314">
          <cell r="J314" t="str">
            <v>RDP</v>
          </cell>
          <cell r="T314"/>
        </row>
        <row r="315">
          <cell r="J315" t="str">
            <v>RDP Total</v>
          </cell>
          <cell r="T315"/>
        </row>
        <row r="316">
          <cell r="J316"/>
          <cell r="T316"/>
        </row>
        <row r="317">
          <cell r="J317" t="str">
            <v>PETROBRAS</v>
          </cell>
          <cell r="T317"/>
        </row>
        <row r="318">
          <cell r="J318" t="str">
            <v>PETROBRAS</v>
          </cell>
          <cell r="T318"/>
        </row>
        <row r="319">
          <cell r="J319" t="str">
            <v>PETROBRAS</v>
          </cell>
          <cell r="T319"/>
        </row>
        <row r="320">
          <cell r="J320" t="str">
            <v>PETROBRAS</v>
          </cell>
          <cell r="T320"/>
        </row>
        <row r="321">
          <cell r="J321" t="str">
            <v>TRANSPETRO</v>
          </cell>
          <cell r="T321"/>
        </row>
        <row r="322">
          <cell r="J322" t="str">
            <v>TRANSPETRO</v>
          </cell>
          <cell r="T322"/>
        </row>
        <row r="323">
          <cell r="J323" t="str">
            <v>TRANSPETRO</v>
          </cell>
          <cell r="T323"/>
        </row>
        <row r="324">
          <cell r="J324" t="str">
            <v>TRANSPETRO</v>
          </cell>
          <cell r="T324"/>
        </row>
        <row r="325">
          <cell r="J325" t="str">
            <v>TRANSPETRO Total</v>
          </cell>
          <cell r="T325"/>
        </row>
        <row r="326">
          <cell r="J326"/>
          <cell r="T326"/>
        </row>
        <row r="327">
          <cell r="J327" t="str">
            <v>IDAZA</v>
          </cell>
          <cell r="T327"/>
        </row>
        <row r="328">
          <cell r="J328" t="str">
            <v>IDAZA</v>
          </cell>
          <cell r="T328"/>
        </row>
        <row r="329">
          <cell r="J329" t="str">
            <v>IDAZA</v>
          </cell>
          <cell r="T329"/>
        </row>
        <row r="330">
          <cell r="J330" t="str">
            <v>IDAZA</v>
          </cell>
          <cell r="T330"/>
        </row>
        <row r="331">
          <cell r="J331" t="str">
            <v>IDAZA</v>
          </cell>
          <cell r="T331"/>
        </row>
        <row r="332">
          <cell r="J332" t="str">
            <v>IDAZA</v>
          </cell>
          <cell r="T332"/>
        </row>
        <row r="333">
          <cell r="J333" t="str">
            <v>IDAZA</v>
          </cell>
          <cell r="T333"/>
        </row>
        <row r="334">
          <cell r="J334" t="str">
            <v>IDAZA</v>
          </cell>
          <cell r="T334"/>
        </row>
        <row r="335">
          <cell r="J335" t="str">
            <v>IDAZA Total</v>
          </cell>
          <cell r="T335"/>
        </row>
        <row r="336">
          <cell r="J336"/>
          <cell r="T336"/>
        </row>
        <row r="337">
          <cell r="J337" t="str">
            <v>ALESAT</v>
          </cell>
          <cell r="T337"/>
        </row>
        <row r="338">
          <cell r="J338" t="str">
            <v>ALESAT</v>
          </cell>
          <cell r="T338"/>
        </row>
        <row r="339">
          <cell r="J339" t="str">
            <v>ALESAT</v>
          </cell>
          <cell r="T339"/>
        </row>
        <row r="340">
          <cell r="J340" t="str">
            <v>ALESAT</v>
          </cell>
          <cell r="T340"/>
        </row>
        <row r="341">
          <cell r="J341" t="str">
            <v>ALESAT</v>
          </cell>
          <cell r="T341"/>
        </row>
        <row r="342">
          <cell r="J342" t="str">
            <v>ALESAT</v>
          </cell>
          <cell r="T342"/>
        </row>
        <row r="343">
          <cell r="J343" t="str">
            <v>ALESAT</v>
          </cell>
          <cell r="T343"/>
        </row>
        <row r="344">
          <cell r="J344" t="str">
            <v>ALESAT</v>
          </cell>
          <cell r="T344"/>
        </row>
        <row r="345">
          <cell r="J345" t="str">
            <v>ALESAT Total</v>
          </cell>
          <cell r="T345"/>
        </row>
        <row r="346">
          <cell r="J346"/>
          <cell r="T346"/>
        </row>
        <row r="347">
          <cell r="J347" t="str">
            <v>BR</v>
          </cell>
          <cell r="T347"/>
        </row>
        <row r="348">
          <cell r="J348" t="str">
            <v>BR</v>
          </cell>
          <cell r="T348"/>
        </row>
        <row r="349">
          <cell r="J349" t="str">
            <v>BR</v>
          </cell>
          <cell r="T349"/>
        </row>
        <row r="350">
          <cell r="J350" t="str">
            <v>BR</v>
          </cell>
          <cell r="T350"/>
        </row>
        <row r="351">
          <cell r="J351" t="str">
            <v>BR</v>
          </cell>
          <cell r="T351"/>
        </row>
        <row r="352">
          <cell r="J352" t="str">
            <v>BR</v>
          </cell>
          <cell r="T352"/>
        </row>
        <row r="353">
          <cell r="J353" t="str">
            <v>BR</v>
          </cell>
          <cell r="T353"/>
        </row>
        <row r="354">
          <cell r="J354" t="str">
            <v>BR</v>
          </cell>
          <cell r="T354"/>
        </row>
        <row r="355">
          <cell r="J355" t="str">
            <v>BR Total</v>
          </cell>
          <cell r="T355"/>
        </row>
        <row r="356">
          <cell r="J356" t="str">
            <v>TRANSPETRO</v>
          </cell>
          <cell r="T356"/>
        </row>
        <row r="357">
          <cell r="J357" t="str">
            <v>TRANSPETRO</v>
          </cell>
          <cell r="T357"/>
        </row>
        <row r="358">
          <cell r="J358" t="str">
            <v>TRANSPETRO</v>
          </cell>
          <cell r="T358"/>
        </row>
        <row r="359">
          <cell r="J359" t="str">
            <v>TRANSPETRO</v>
          </cell>
          <cell r="T359"/>
        </row>
        <row r="360">
          <cell r="J360" t="str">
            <v>TRANSPETRO</v>
          </cell>
          <cell r="T360"/>
        </row>
        <row r="361">
          <cell r="J361" t="str">
            <v>TRANSPETRO</v>
          </cell>
          <cell r="T361"/>
        </row>
        <row r="362">
          <cell r="J362" t="str">
            <v>TRANSPETRO</v>
          </cell>
          <cell r="T362"/>
        </row>
        <row r="363">
          <cell r="J363" t="str">
            <v>TRANSPETRO</v>
          </cell>
          <cell r="T363"/>
        </row>
        <row r="364">
          <cell r="J364" t="str">
            <v>TRANSPETRO Total</v>
          </cell>
          <cell r="T364"/>
        </row>
        <row r="365">
          <cell r="J365"/>
          <cell r="T365"/>
        </row>
        <row r="366">
          <cell r="J366" t="str">
            <v>IPIRANGA</v>
          </cell>
          <cell r="T366"/>
        </row>
        <row r="367">
          <cell r="J367" t="str">
            <v>IPIRANGA</v>
          </cell>
          <cell r="T367"/>
        </row>
        <row r="368">
          <cell r="J368" t="str">
            <v>IPIRANGA</v>
          </cell>
          <cell r="T368"/>
        </row>
        <row r="369">
          <cell r="J369" t="str">
            <v>IPIRANGA</v>
          </cell>
          <cell r="T369"/>
        </row>
        <row r="370">
          <cell r="J370" t="str">
            <v>IPIRANGA</v>
          </cell>
          <cell r="T370"/>
        </row>
        <row r="371">
          <cell r="J371" t="str">
            <v>IPIRANGA</v>
          </cell>
          <cell r="T371"/>
        </row>
        <row r="372">
          <cell r="J372" t="str">
            <v>IPIRANGA</v>
          </cell>
          <cell r="T372"/>
        </row>
        <row r="373">
          <cell r="J373" t="str">
            <v>IPIRANGA</v>
          </cell>
          <cell r="T373"/>
        </row>
        <row r="374">
          <cell r="J374" t="str">
            <v>IPIRANGA Total</v>
          </cell>
          <cell r="T374"/>
        </row>
        <row r="375">
          <cell r="J375"/>
          <cell r="T375"/>
        </row>
        <row r="376">
          <cell r="J376" t="str">
            <v>IPIRANGA</v>
          </cell>
          <cell r="T376"/>
        </row>
        <row r="377">
          <cell r="J377" t="str">
            <v>IPIRANGA</v>
          </cell>
          <cell r="T377"/>
        </row>
        <row r="378">
          <cell r="J378" t="str">
            <v>IPIRANGA</v>
          </cell>
          <cell r="T378"/>
        </row>
        <row r="379">
          <cell r="J379" t="str">
            <v>IPIRANGA</v>
          </cell>
          <cell r="T379"/>
        </row>
        <row r="380">
          <cell r="J380" t="str">
            <v>IPIRANGA</v>
          </cell>
          <cell r="T380"/>
        </row>
        <row r="381">
          <cell r="J381" t="str">
            <v>IPIRANGA</v>
          </cell>
          <cell r="T381"/>
        </row>
        <row r="382">
          <cell r="J382" t="str">
            <v>IPIRANGA</v>
          </cell>
          <cell r="T382"/>
        </row>
        <row r="383">
          <cell r="J383" t="str">
            <v>IPIRANGA</v>
          </cell>
          <cell r="T383"/>
        </row>
        <row r="384">
          <cell r="J384" t="str">
            <v>IPIRANGA Total</v>
          </cell>
          <cell r="T384"/>
        </row>
        <row r="385">
          <cell r="J385"/>
          <cell r="T385"/>
        </row>
        <row r="386">
          <cell r="J386" t="str">
            <v>Ruff</v>
          </cell>
          <cell r="T386"/>
        </row>
        <row r="387">
          <cell r="J387" t="str">
            <v>Ruff</v>
          </cell>
          <cell r="T387"/>
        </row>
        <row r="388">
          <cell r="J388" t="str">
            <v>Ruff</v>
          </cell>
          <cell r="T388"/>
        </row>
        <row r="389">
          <cell r="J389" t="str">
            <v>Ruff</v>
          </cell>
          <cell r="T389"/>
        </row>
        <row r="390">
          <cell r="J390" t="str">
            <v>Ruff</v>
          </cell>
          <cell r="T390"/>
        </row>
        <row r="391">
          <cell r="J391" t="str">
            <v>Ruff</v>
          </cell>
          <cell r="T391"/>
        </row>
        <row r="392">
          <cell r="J392" t="str">
            <v>Ruff</v>
          </cell>
          <cell r="T392"/>
        </row>
        <row r="393">
          <cell r="J393" t="str">
            <v>Ruff</v>
          </cell>
          <cell r="T393"/>
        </row>
        <row r="394">
          <cell r="J394" t="str">
            <v>Ruff</v>
          </cell>
          <cell r="T394"/>
        </row>
        <row r="395">
          <cell r="J395" t="str">
            <v>Ruff Total</v>
          </cell>
          <cell r="T395"/>
        </row>
        <row r="396">
          <cell r="J396" t="str">
            <v>Torrão</v>
          </cell>
          <cell r="T396"/>
        </row>
        <row r="397">
          <cell r="J397" t="str">
            <v>Torrão</v>
          </cell>
          <cell r="T397"/>
        </row>
        <row r="398">
          <cell r="J398" t="str">
            <v>Torrão</v>
          </cell>
          <cell r="T398"/>
        </row>
        <row r="399">
          <cell r="J399" t="str">
            <v>Torrão</v>
          </cell>
          <cell r="T399"/>
        </row>
        <row r="400">
          <cell r="J400" t="str">
            <v>Torrão</v>
          </cell>
          <cell r="T400"/>
        </row>
        <row r="401">
          <cell r="J401" t="str">
            <v>Torrão</v>
          </cell>
          <cell r="T401"/>
        </row>
        <row r="402">
          <cell r="J402" t="str">
            <v>Torrão</v>
          </cell>
          <cell r="T402"/>
        </row>
        <row r="403">
          <cell r="J403" t="str">
            <v>Torrão</v>
          </cell>
          <cell r="T403"/>
        </row>
        <row r="404">
          <cell r="J404" t="str">
            <v>Torrão Total</v>
          </cell>
          <cell r="T404"/>
        </row>
        <row r="405">
          <cell r="J405" t="str">
            <v>Raízen</v>
          </cell>
          <cell r="T405"/>
        </row>
        <row r="406">
          <cell r="J406" t="str">
            <v>Raízen</v>
          </cell>
          <cell r="T406"/>
        </row>
        <row r="407">
          <cell r="J407" t="str">
            <v>Raízen</v>
          </cell>
          <cell r="T407"/>
        </row>
        <row r="408">
          <cell r="J408" t="str">
            <v>Raízen</v>
          </cell>
          <cell r="T408"/>
        </row>
        <row r="409">
          <cell r="J409" t="str">
            <v>Raízen</v>
          </cell>
          <cell r="T409"/>
        </row>
        <row r="410">
          <cell r="J410" t="str">
            <v>Raízen</v>
          </cell>
          <cell r="T410"/>
        </row>
        <row r="411">
          <cell r="J411" t="str">
            <v>Raízen</v>
          </cell>
          <cell r="T411"/>
        </row>
        <row r="412">
          <cell r="J412" t="str">
            <v>Raízen</v>
          </cell>
          <cell r="T412"/>
        </row>
        <row r="413">
          <cell r="J413" t="str">
            <v>Raízen Total</v>
          </cell>
          <cell r="T413"/>
        </row>
        <row r="414">
          <cell r="J414"/>
          <cell r="T414"/>
        </row>
        <row r="415">
          <cell r="J415" t="str">
            <v>GRANEL</v>
          </cell>
          <cell r="T415"/>
        </row>
        <row r="416">
          <cell r="J416" t="str">
            <v>GRANEL</v>
          </cell>
          <cell r="T416"/>
        </row>
        <row r="417">
          <cell r="J417" t="str">
            <v>GRANEL</v>
          </cell>
          <cell r="T417"/>
        </row>
        <row r="418">
          <cell r="J418" t="str">
            <v>GRANEL</v>
          </cell>
          <cell r="T418"/>
        </row>
        <row r="419">
          <cell r="J419" t="str">
            <v>GRANEL</v>
          </cell>
          <cell r="T419"/>
        </row>
        <row r="420">
          <cell r="J420" t="str">
            <v>GRANEL</v>
          </cell>
          <cell r="T420"/>
        </row>
        <row r="421">
          <cell r="J421" t="str">
            <v>GRANEL</v>
          </cell>
          <cell r="T421"/>
        </row>
        <row r="422">
          <cell r="J422" t="str">
            <v>GRANEL</v>
          </cell>
          <cell r="T422"/>
        </row>
        <row r="423">
          <cell r="J423" t="str">
            <v>GRANEL Total</v>
          </cell>
          <cell r="T423"/>
        </row>
        <row r="424">
          <cell r="J424"/>
          <cell r="T424"/>
        </row>
        <row r="425">
          <cell r="J425" t="str">
            <v>Ruff</v>
          </cell>
          <cell r="T425"/>
        </row>
        <row r="426">
          <cell r="J426" t="str">
            <v>Ruff</v>
          </cell>
          <cell r="T426"/>
        </row>
        <row r="427">
          <cell r="J427" t="str">
            <v>Ruff</v>
          </cell>
          <cell r="T427"/>
        </row>
        <row r="428">
          <cell r="J428" t="str">
            <v>Ruff</v>
          </cell>
          <cell r="T428"/>
        </row>
        <row r="429">
          <cell r="J429" t="str">
            <v>Ruff</v>
          </cell>
          <cell r="T429"/>
        </row>
        <row r="430">
          <cell r="J430" t="str">
            <v>Ruff</v>
          </cell>
          <cell r="T430"/>
        </row>
        <row r="431">
          <cell r="J431" t="str">
            <v>Ruff</v>
          </cell>
          <cell r="T431"/>
        </row>
        <row r="432">
          <cell r="J432" t="str">
            <v>Ruff</v>
          </cell>
          <cell r="T432"/>
        </row>
        <row r="433">
          <cell r="J433" t="str">
            <v>Ruff Total</v>
          </cell>
          <cell r="T433"/>
        </row>
        <row r="434">
          <cell r="J434"/>
          <cell r="T434"/>
        </row>
        <row r="435">
          <cell r="J435" t="str">
            <v>RIOGRANDENSE</v>
          </cell>
          <cell r="T435"/>
        </row>
        <row r="436">
          <cell r="J436" t="str">
            <v>RIOGRANDENSE</v>
          </cell>
          <cell r="T436"/>
        </row>
        <row r="437">
          <cell r="J437" t="str">
            <v>RIOGRANDENSE</v>
          </cell>
          <cell r="T437"/>
        </row>
        <row r="438">
          <cell r="J438" t="str">
            <v>RIOGRANDENSE</v>
          </cell>
          <cell r="T438"/>
        </row>
        <row r="439">
          <cell r="J439" t="str">
            <v>RIOGRANDENSE</v>
          </cell>
          <cell r="T439"/>
        </row>
        <row r="440">
          <cell r="J440" t="str">
            <v>RIOGRANDENSE</v>
          </cell>
          <cell r="T440"/>
        </row>
        <row r="441">
          <cell r="J441" t="str">
            <v>RIOGRANDENSE</v>
          </cell>
          <cell r="T441"/>
        </row>
        <row r="442">
          <cell r="J442" t="str">
            <v>RIOGRANDENSE</v>
          </cell>
          <cell r="T442"/>
        </row>
        <row r="443">
          <cell r="J443" t="str">
            <v>RIOGRANDENSE Total</v>
          </cell>
          <cell r="T443"/>
        </row>
        <row r="444">
          <cell r="J444"/>
          <cell r="T444"/>
        </row>
        <row r="445">
          <cell r="J445" t="str">
            <v>Ciapetro</v>
          </cell>
          <cell r="T445"/>
        </row>
        <row r="446">
          <cell r="J446" t="str">
            <v>Ciapetro</v>
          </cell>
          <cell r="T446"/>
        </row>
        <row r="447">
          <cell r="J447" t="str">
            <v>Ciapetro</v>
          </cell>
          <cell r="T447"/>
        </row>
        <row r="448">
          <cell r="J448" t="str">
            <v>Ciapetro</v>
          </cell>
          <cell r="T448"/>
        </row>
        <row r="449">
          <cell r="J449" t="str">
            <v>Ciapetro</v>
          </cell>
          <cell r="T449"/>
        </row>
        <row r="450">
          <cell r="J450" t="str">
            <v>Ciapetro</v>
          </cell>
          <cell r="T450"/>
        </row>
        <row r="451">
          <cell r="J451" t="str">
            <v>Ciapetro</v>
          </cell>
          <cell r="T451"/>
        </row>
        <row r="452">
          <cell r="J452" t="str">
            <v>Ciapetro</v>
          </cell>
          <cell r="T452"/>
        </row>
        <row r="453">
          <cell r="J453" t="str">
            <v>Ciapetro Total</v>
          </cell>
          <cell r="T453"/>
        </row>
        <row r="454">
          <cell r="J454"/>
          <cell r="T454"/>
        </row>
        <row r="455">
          <cell r="J455" t="str">
            <v>IPIRANGA</v>
          </cell>
        </row>
        <row r="456">
          <cell r="J456" t="str">
            <v>IPIRANGA</v>
          </cell>
        </row>
        <row r="457">
          <cell r="J457" t="str">
            <v>IPIRANGA</v>
          </cell>
          <cell r="T457"/>
        </row>
        <row r="458">
          <cell r="J458" t="str">
            <v>IPIRANGA</v>
          </cell>
          <cell r="T458"/>
        </row>
        <row r="459">
          <cell r="J459" t="str">
            <v>IPIRANGA</v>
          </cell>
          <cell r="T459"/>
        </row>
        <row r="460">
          <cell r="J460" t="str">
            <v>IPIRANGA</v>
          </cell>
          <cell r="T460"/>
        </row>
        <row r="461">
          <cell r="J461" t="str">
            <v>IPIRANGA</v>
          </cell>
          <cell r="T461"/>
        </row>
        <row r="462">
          <cell r="J462" t="str">
            <v>IPIRANGA</v>
          </cell>
          <cell r="T462"/>
        </row>
        <row r="463">
          <cell r="J463" t="str">
            <v>IPIRANGA Total</v>
          </cell>
          <cell r="T463"/>
        </row>
        <row r="464">
          <cell r="J464"/>
          <cell r="T464"/>
        </row>
        <row r="465">
          <cell r="J465" t="str">
            <v>PETRONAC</v>
          </cell>
          <cell r="T465"/>
        </row>
        <row r="466">
          <cell r="J466" t="str">
            <v>PETRONAC</v>
          </cell>
          <cell r="T466"/>
        </row>
        <row r="467">
          <cell r="J467" t="str">
            <v>PETRONAC</v>
          </cell>
          <cell r="T467"/>
        </row>
        <row r="468">
          <cell r="J468" t="str">
            <v>PETRONAC</v>
          </cell>
          <cell r="T468"/>
        </row>
        <row r="469">
          <cell r="J469" t="str">
            <v>PETRONAC</v>
          </cell>
          <cell r="T469"/>
        </row>
        <row r="470">
          <cell r="J470" t="str">
            <v>PETRONAC</v>
          </cell>
          <cell r="T470"/>
        </row>
        <row r="471">
          <cell r="J471" t="str">
            <v>PETRONAC</v>
          </cell>
          <cell r="T471"/>
        </row>
        <row r="472">
          <cell r="J472" t="str">
            <v>PETRONAC</v>
          </cell>
          <cell r="T472"/>
        </row>
        <row r="473">
          <cell r="J473" t="str">
            <v>PETRONAC Total</v>
          </cell>
          <cell r="T473"/>
        </row>
        <row r="474">
          <cell r="J474"/>
          <cell r="T474"/>
        </row>
        <row r="475">
          <cell r="J475" t="str">
            <v>ALESAT</v>
          </cell>
          <cell r="T475"/>
        </row>
        <row r="476">
          <cell r="J476" t="str">
            <v>ALESAT</v>
          </cell>
          <cell r="T476"/>
        </row>
        <row r="477">
          <cell r="J477" t="str">
            <v>ALESAT</v>
          </cell>
          <cell r="T477"/>
        </row>
        <row r="478">
          <cell r="J478" t="str">
            <v>ALESAT</v>
          </cell>
          <cell r="T478"/>
        </row>
        <row r="479">
          <cell r="J479" t="str">
            <v>ALESAT</v>
          </cell>
          <cell r="T479"/>
        </row>
        <row r="480">
          <cell r="J480" t="str">
            <v>ALESAT</v>
          </cell>
          <cell r="T480"/>
        </row>
        <row r="481">
          <cell r="J481" t="str">
            <v>ALESAT</v>
          </cell>
          <cell r="T481"/>
        </row>
        <row r="482">
          <cell r="J482" t="str">
            <v>ALESAT</v>
          </cell>
          <cell r="T482"/>
        </row>
        <row r="483">
          <cell r="J483" t="str">
            <v>ALESAT Total</v>
          </cell>
          <cell r="T483"/>
        </row>
        <row r="484">
          <cell r="J484"/>
          <cell r="T484"/>
        </row>
        <row r="485">
          <cell r="J485" t="str">
            <v>BR</v>
          </cell>
          <cell r="T485"/>
        </row>
        <row r="486">
          <cell r="J486" t="str">
            <v>BR</v>
          </cell>
          <cell r="T486"/>
        </row>
        <row r="487">
          <cell r="J487" t="str">
            <v>BR</v>
          </cell>
          <cell r="T487"/>
        </row>
        <row r="488">
          <cell r="J488" t="str">
            <v>BR</v>
          </cell>
          <cell r="T488"/>
        </row>
        <row r="489">
          <cell r="J489" t="str">
            <v>BR</v>
          </cell>
          <cell r="T489"/>
        </row>
        <row r="490">
          <cell r="J490" t="str">
            <v>BR</v>
          </cell>
          <cell r="T490"/>
        </row>
        <row r="491">
          <cell r="J491" t="str">
            <v>BR</v>
          </cell>
          <cell r="T491"/>
        </row>
        <row r="492">
          <cell r="J492" t="str">
            <v>BR</v>
          </cell>
          <cell r="T492"/>
        </row>
        <row r="493">
          <cell r="J493" t="str">
            <v>BR Total</v>
          </cell>
          <cell r="T493"/>
        </row>
        <row r="494">
          <cell r="J494"/>
          <cell r="T494"/>
        </row>
        <row r="495">
          <cell r="J495" t="str">
            <v>GRANEL</v>
          </cell>
          <cell r="T495"/>
        </row>
        <row r="496">
          <cell r="J496" t="str">
            <v>GRANEL</v>
          </cell>
          <cell r="T496"/>
        </row>
        <row r="497">
          <cell r="J497" t="str">
            <v>GRANEL</v>
          </cell>
          <cell r="T497"/>
        </row>
        <row r="498">
          <cell r="J498" t="str">
            <v>GRANEL</v>
          </cell>
          <cell r="T498"/>
        </row>
        <row r="499">
          <cell r="J499" t="str">
            <v>GRANEL</v>
          </cell>
          <cell r="T499"/>
        </row>
        <row r="500">
          <cell r="J500" t="str">
            <v>GRANEL</v>
          </cell>
          <cell r="T500"/>
        </row>
        <row r="501">
          <cell r="J501" t="str">
            <v>GRANEL</v>
          </cell>
          <cell r="T501"/>
        </row>
        <row r="502">
          <cell r="J502" t="str">
            <v>GRANEL</v>
          </cell>
          <cell r="T502"/>
        </row>
        <row r="503">
          <cell r="J503" t="str">
            <v>GRANEL Total</v>
          </cell>
          <cell r="T503"/>
        </row>
        <row r="504">
          <cell r="J504" t="str">
            <v>GRANEL 2</v>
          </cell>
          <cell r="T504"/>
        </row>
        <row r="505">
          <cell r="J505" t="str">
            <v>GRANEL 2</v>
          </cell>
          <cell r="T505"/>
        </row>
        <row r="506">
          <cell r="J506" t="str">
            <v>GRANEL 2</v>
          </cell>
          <cell r="T506"/>
        </row>
        <row r="507">
          <cell r="J507" t="str">
            <v>GRANEL 2</v>
          </cell>
          <cell r="T507"/>
        </row>
        <row r="508">
          <cell r="J508" t="str">
            <v>GRANEL 2</v>
          </cell>
          <cell r="T508"/>
        </row>
        <row r="509">
          <cell r="J509" t="str">
            <v>GRANEL 2</v>
          </cell>
          <cell r="T509"/>
        </row>
        <row r="510">
          <cell r="J510" t="str">
            <v>GRANEL 2</v>
          </cell>
          <cell r="T510"/>
        </row>
        <row r="511">
          <cell r="J511" t="str">
            <v>GRANEL 2</v>
          </cell>
          <cell r="T511"/>
        </row>
        <row r="512">
          <cell r="J512" t="str">
            <v>GRANEL 2 Total</v>
          </cell>
          <cell r="T512"/>
        </row>
        <row r="513">
          <cell r="J513" t="str">
            <v>TEQUIMAR</v>
          </cell>
          <cell r="T513"/>
        </row>
        <row r="514">
          <cell r="J514" t="str">
            <v>TEQUIMAR</v>
          </cell>
          <cell r="T514"/>
        </row>
        <row r="515">
          <cell r="J515" t="str">
            <v>TEQUIMAR</v>
          </cell>
          <cell r="T515"/>
        </row>
        <row r="516">
          <cell r="J516" t="str">
            <v>TEQUIMAR</v>
          </cell>
          <cell r="T516"/>
        </row>
        <row r="517">
          <cell r="J517" t="str">
            <v>TEQUIMAR</v>
          </cell>
          <cell r="T517"/>
        </row>
        <row r="518">
          <cell r="J518" t="str">
            <v>TEQUIMAR</v>
          </cell>
          <cell r="T518"/>
        </row>
        <row r="519">
          <cell r="J519" t="str">
            <v>TEQUIMAR</v>
          </cell>
          <cell r="T519"/>
        </row>
        <row r="520">
          <cell r="J520" t="str">
            <v>TEQUIMAR</v>
          </cell>
          <cell r="T520"/>
        </row>
        <row r="521">
          <cell r="J521" t="str">
            <v>TEQUIMAR Total</v>
          </cell>
          <cell r="T521"/>
        </row>
        <row r="522">
          <cell r="J522"/>
          <cell r="T522"/>
        </row>
        <row r="523">
          <cell r="J523" t="str">
            <v>CPA</v>
          </cell>
          <cell r="T523"/>
        </row>
        <row r="524">
          <cell r="J524" t="str">
            <v>CPA</v>
          </cell>
          <cell r="T524"/>
        </row>
        <row r="525">
          <cell r="J525" t="str">
            <v>CPA</v>
          </cell>
          <cell r="T525"/>
        </row>
        <row r="526">
          <cell r="J526" t="str">
            <v>CPA</v>
          </cell>
          <cell r="T526"/>
        </row>
        <row r="527">
          <cell r="J527" t="str">
            <v>CPA</v>
          </cell>
          <cell r="T527"/>
        </row>
        <row r="528">
          <cell r="J528" t="str">
            <v>CPA</v>
          </cell>
          <cell r="T528"/>
        </row>
        <row r="529">
          <cell r="J529" t="str">
            <v>CPA</v>
          </cell>
          <cell r="T529"/>
        </row>
        <row r="530">
          <cell r="J530" t="str">
            <v>CPA</v>
          </cell>
          <cell r="T530"/>
        </row>
        <row r="531">
          <cell r="J531" t="str">
            <v>CPA Total</v>
          </cell>
          <cell r="T531"/>
        </row>
        <row r="532">
          <cell r="J532"/>
          <cell r="T532"/>
        </row>
        <row r="533">
          <cell r="J533" t="str">
            <v>IDAZA</v>
          </cell>
          <cell r="T533"/>
        </row>
        <row r="534">
          <cell r="J534" t="str">
            <v>IDAZA</v>
          </cell>
          <cell r="T534"/>
        </row>
        <row r="535">
          <cell r="J535" t="str">
            <v>IDAZA</v>
          </cell>
          <cell r="T535"/>
        </row>
        <row r="536">
          <cell r="J536" t="str">
            <v>IDAZA</v>
          </cell>
          <cell r="T536"/>
        </row>
        <row r="537">
          <cell r="J537" t="str">
            <v>IDAZA</v>
          </cell>
          <cell r="T537"/>
        </row>
        <row r="538">
          <cell r="J538" t="str">
            <v>IDAZA</v>
          </cell>
          <cell r="T538"/>
        </row>
        <row r="539">
          <cell r="J539" t="str">
            <v>IDAZA</v>
          </cell>
          <cell r="T539"/>
        </row>
        <row r="540">
          <cell r="J540" t="str">
            <v>IDAZA</v>
          </cell>
          <cell r="T540"/>
        </row>
        <row r="541">
          <cell r="J541" t="str">
            <v>IDAZA Total</v>
          </cell>
          <cell r="T541"/>
        </row>
        <row r="542">
          <cell r="J542"/>
          <cell r="T542"/>
        </row>
        <row r="543">
          <cell r="J543" t="str">
            <v>GRANEL</v>
          </cell>
          <cell r="T543"/>
        </row>
        <row r="544">
          <cell r="J544" t="str">
            <v>GRANEL</v>
          </cell>
          <cell r="T544"/>
        </row>
        <row r="545">
          <cell r="J545" t="str">
            <v>GRANEL</v>
          </cell>
          <cell r="T545"/>
        </row>
        <row r="546">
          <cell r="J546" t="str">
            <v>GRANEL</v>
          </cell>
          <cell r="T546"/>
        </row>
        <row r="547">
          <cell r="J547" t="str">
            <v>GRANEL</v>
          </cell>
          <cell r="T547"/>
        </row>
        <row r="548">
          <cell r="J548" t="str">
            <v>GRANEL</v>
          </cell>
          <cell r="T548"/>
        </row>
        <row r="549">
          <cell r="J549" t="str">
            <v>GRANEL</v>
          </cell>
          <cell r="T549"/>
        </row>
        <row r="550">
          <cell r="J550" t="str">
            <v>GRANEL</v>
          </cell>
          <cell r="T550"/>
        </row>
        <row r="551">
          <cell r="J551" t="str">
            <v>GRANEL Total</v>
          </cell>
          <cell r="T551"/>
        </row>
        <row r="552">
          <cell r="J552"/>
          <cell r="T552"/>
        </row>
        <row r="553">
          <cell r="J553" t="str">
            <v>PETROBRAS</v>
          </cell>
        </row>
        <row r="554">
          <cell r="J554" t="str">
            <v>PETROBRAS</v>
          </cell>
        </row>
        <row r="555">
          <cell r="J555" t="str">
            <v>PETROBRAS</v>
          </cell>
        </row>
        <row r="556">
          <cell r="J556" t="str">
            <v>PETROBRAS</v>
          </cell>
        </row>
        <row r="557">
          <cell r="J557" t="str">
            <v>TRANSPETRO</v>
          </cell>
        </row>
        <row r="558">
          <cell r="J558" t="str">
            <v>TRANSPETRO</v>
          </cell>
        </row>
        <row r="559">
          <cell r="J559" t="str">
            <v>TRANSPETRO</v>
          </cell>
        </row>
        <row r="560">
          <cell r="J560" t="str">
            <v>TRANSPETRO</v>
          </cell>
        </row>
        <row r="561">
          <cell r="J561" t="str">
            <v>TRANSPETRO Total</v>
          </cell>
        </row>
        <row r="562">
          <cell r="J562"/>
        </row>
        <row r="563">
          <cell r="J563" t="str">
            <v>PETROBRAS</v>
          </cell>
        </row>
        <row r="564">
          <cell r="J564" t="str">
            <v>PETROBRAS</v>
          </cell>
        </row>
        <row r="565">
          <cell r="J565" t="str">
            <v>PETROBRAS</v>
          </cell>
        </row>
        <row r="566">
          <cell r="J566" t="str">
            <v>PETROBRAS</v>
          </cell>
        </row>
        <row r="567">
          <cell r="J567" t="str">
            <v>TRANSPETRO</v>
          </cell>
        </row>
        <row r="568">
          <cell r="J568" t="str">
            <v>TRANSPETRO</v>
          </cell>
        </row>
        <row r="569">
          <cell r="J569" t="str">
            <v>TRANSPETRO</v>
          </cell>
        </row>
        <row r="570">
          <cell r="J570" t="str">
            <v>TRANSPETRO</v>
          </cell>
        </row>
        <row r="571">
          <cell r="J571" t="str">
            <v>TRANSPETRO Total</v>
          </cell>
        </row>
        <row r="572">
          <cell r="J572"/>
        </row>
        <row r="573">
          <cell r="J573" t="str">
            <v>Oil Tanking</v>
          </cell>
          <cell r="T573"/>
        </row>
        <row r="574">
          <cell r="J574" t="str">
            <v>Oil Tanking</v>
          </cell>
          <cell r="T574"/>
        </row>
        <row r="575">
          <cell r="J575" t="str">
            <v>Oil Tanking</v>
          </cell>
          <cell r="T575"/>
        </row>
        <row r="576">
          <cell r="J576" t="str">
            <v>Oil Tanking</v>
          </cell>
          <cell r="T576"/>
        </row>
        <row r="577">
          <cell r="J577" t="str">
            <v>Oil Tanking</v>
          </cell>
          <cell r="T577"/>
        </row>
        <row r="578">
          <cell r="J578" t="str">
            <v>Oil Tanking</v>
          </cell>
          <cell r="T578"/>
        </row>
        <row r="579">
          <cell r="J579" t="str">
            <v>Oil Tanking</v>
          </cell>
          <cell r="T579"/>
        </row>
        <row r="580">
          <cell r="J580" t="str">
            <v>Oil Tanking</v>
          </cell>
          <cell r="T580"/>
        </row>
        <row r="581">
          <cell r="J581" t="str">
            <v>IPIRANGA Total</v>
          </cell>
          <cell r="T581"/>
        </row>
        <row r="582">
          <cell r="J582"/>
          <cell r="T582"/>
        </row>
        <row r="583">
          <cell r="J583"/>
          <cell r="T583"/>
        </row>
        <row r="648">
          <cell r="T648"/>
        </row>
        <row r="649">
          <cell r="T649"/>
        </row>
        <row r="650">
          <cell r="T650"/>
        </row>
        <row r="651">
          <cell r="T651"/>
        </row>
        <row r="652">
          <cell r="T652"/>
        </row>
        <row r="653">
          <cell r="T653"/>
        </row>
        <row r="654">
          <cell r="T654"/>
        </row>
      </sheetData>
      <sheetData sheetId="3"/>
      <sheetData sheetId="4"/>
      <sheetData sheetId="5"/>
      <sheetData sheetId="6"/>
      <sheetData sheetId="7"/>
      <sheetData sheetId="8"/>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688BBA78-465B-4F2E-B375-B27E7CA5DB35}" autoFormatId="16" applyNumberFormats="0" applyBorderFormats="0" applyFontFormats="0" applyPatternFormats="0" applyAlignmentFormats="0" applyWidthHeightFormats="0">
  <queryTableRefresh nextId="17">
    <queryTableFields count="14">
      <queryTableField id="1" name="Código Da Base" tableColumnId="1"/>
      <queryTableField id="2" name="Unidade" tableColumnId="2"/>
      <queryTableField id="13" name="Tipo De Espaço" tableColumnId="13"/>
      <queryTableField id="3" name="Tipo De Base" tableColumnId="3"/>
      <queryTableField id="4" name="Tipo De Operação" tableColumnId="4"/>
      <queryTableField id="14" name="Produto" tableColumnId="14"/>
      <queryTableField id="5" name="Base / Armazenador" tableColumnId="5"/>
      <queryTableField id="6" name="Modal" tableColumnId="6"/>
      <queryTableField id="7" name="Tancagem Operacional (m³)" tableColumnId="7"/>
      <queryTableField id="8" name="Lastro (m³)" tableColumnId="8"/>
      <queryTableField id="9" name="Tancagem Útil (m³)" tableColumnId="9"/>
      <queryTableField id="10" name="Redução de manutenção/outros" tableColumnId="10"/>
      <queryTableField id="11" name="Espaço Cedido (m³)" tableColumnId="11"/>
      <queryTableField id="12" name="TANCAGEM DISPONÍVEL PARA MOVIMENTAÇÃO (m³)"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8D85A1-5DF0-4B1E-BBC1-A8A65E15E9D9}" name="Tabela2" displayName="Tabela2" ref="A3:N365" tableType="queryTable" totalsRowShown="0" headerRowDxfId="16" dataDxfId="15" tableBorderDxfId="14" dataCellStyle="Normal 4">
  <autoFilter ref="A3:N365" xr:uid="{598D85A1-5DF0-4B1E-BBC1-A8A65E15E9D9}"/>
  <tableColumns count="14">
    <tableColumn id="1" xr3:uid="{55B9B78E-BFB6-4D8B-A24C-704B72B2739A}" uniqueName="1" name="Código Da Base" queryTableFieldId="1" dataDxfId="13" dataCellStyle="Normal 4"/>
    <tableColumn id="2" xr3:uid="{CD1B19EB-8EF3-4ED7-945A-DE5208F54619}" uniqueName="2" name="Unidade" queryTableFieldId="2" dataDxfId="12" dataCellStyle="Normal 4"/>
    <tableColumn id="13" xr3:uid="{A45AC33E-CC72-48D9-852D-B91DD0BE7D15}" uniqueName="13" name="Tipo De Espaço" queryTableFieldId="13" dataDxfId="11" dataCellStyle="Normal 4"/>
    <tableColumn id="3" xr3:uid="{51532EF5-F4BE-420D-94FC-F02B7E37643E}" uniqueName="3" name="Tipo De Base" queryTableFieldId="3" dataDxfId="10" dataCellStyle="Normal 4"/>
    <tableColumn id="4" xr3:uid="{365B9426-55E9-454C-88DC-B95AE4951C2F}" uniqueName="4" name="Tipo De Operação" queryTableFieldId="4" dataDxfId="9" dataCellStyle="Normal 4"/>
    <tableColumn id="14" xr3:uid="{F0038144-1308-4105-9C98-053DA4F1F588}" uniqueName="14" name="Produto" queryTableFieldId="14" dataDxfId="8" dataCellStyle="Normal 4"/>
    <tableColumn id="5" xr3:uid="{9A179695-3E86-4A87-9337-1224EE4BE935}" uniqueName="5" name="Base / Armazenador" queryTableFieldId="5" dataDxfId="7" dataCellStyle="Normal 4"/>
    <tableColumn id="6" xr3:uid="{E48B0300-F032-44EE-8764-7267991B78B4}" uniqueName="6" name="Modal" queryTableFieldId="6" dataDxfId="6" dataCellStyle="Normal 4"/>
    <tableColumn id="7" xr3:uid="{52B9D63D-68FA-49BD-B177-42E694BC23DF}" uniqueName="7" name="Tancagem Operacional (m³)" queryTableFieldId="7" dataDxfId="5" dataCellStyle="Vírgula"/>
    <tableColumn id="8" xr3:uid="{00F58F7D-8A32-4609-BDA6-625052AE011B}" uniqueName="8" name="Lastro (m³)" queryTableFieldId="8" dataDxfId="4" dataCellStyle="Vírgula"/>
    <tableColumn id="9" xr3:uid="{07EAE679-1BB5-4C08-8CBF-B0473AA7A34E}" uniqueName="9" name="Tancagem Útil (m³)" queryTableFieldId="9" dataDxfId="3" dataCellStyle="Vírgula"/>
    <tableColumn id="10" xr3:uid="{21E331C5-4355-4F4D-BED9-D6141510F308}" uniqueName="10" name="Redução de manutenção/outros" queryTableFieldId="10" dataDxfId="2" dataCellStyle="Vírgula"/>
    <tableColumn id="11" xr3:uid="{92521AF0-D114-484B-9A74-8E5D7ED00854}" uniqueName="11" name="Espaço Cedido (m³)" queryTableFieldId="11" dataDxfId="1" dataCellStyle="Vírgula"/>
    <tableColumn id="12" xr3:uid="{4BB84B50-5F71-4AA3-B4DF-A4C9E626E98E}" uniqueName="12" name="TANCAGEM DISPONÍVEL PARA MOVIMENTAÇÃO (m³)" queryTableFieldId="12" dataDxfId="0" dataCellStyle="Vírgula"/>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comments" Target="../comments1.xml"/><Relationship Id="rId4"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1A722-7C68-4086-9302-AA27152946AC}">
  <sheetPr>
    <tabColor rgb="FF002060"/>
  </sheetPr>
  <dimension ref="A1:U135"/>
  <sheetViews>
    <sheetView showGridLines="0" topLeftCell="A57" workbookViewId="0">
      <selection activeCell="B71" sqref="B71"/>
    </sheetView>
  </sheetViews>
  <sheetFormatPr defaultRowHeight="15" outlineLevelRow="1" x14ac:dyDescent="0.25"/>
  <cols>
    <col min="1" max="1" width="19.85546875" customWidth="1"/>
    <col min="2" max="2" width="25" bestFit="1" customWidth="1"/>
    <col min="5" max="5" width="19.85546875" customWidth="1"/>
    <col min="6" max="6" width="21.140625" customWidth="1"/>
    <col min="7" max="7" width="8" bestFit="1" customWidth="1"/>
    <col min="11" max="11" width="39.42578125" bestFit="1" customWidth="1"/>
  </cols>
  <sheetData>
    <row r="1" spans="1:12" hidden="1" outlineLevel="1" x14ac:dyDescent="0.25"/>
    <row r="2" spans="1:12" hidden="1" outlineLevel="1" x14ac:dyDescent="0.25">
      <c r="A2" s="63"/>
      <c r="B2" s="63" t="s">
        <v>219</v>
      </c>
      <c r="C2" s="64"/>
      <c r="D2" s="64"/>
      <c r="E2" s="63"/>
      <c r="F2" s="63" t="s">
        <v>227</v>
      </c>
      <c r="G2" s="64"/>
      <c r="H2" s="64"/>
      <c r="J2" s="191"/>
      <c r="K2" s="191" t="s">
        <v>233</v>
      </c>
    </row>
    <row r="3" spans="1:12" hidden="1" outlineLevel="1" x14ac:dyDescent="0.25">
      <c r="B3" s="202" t="s">
        <v>223</v>
      </c>
      <c r="C3" s="202"/>
      <c r="F3" s="202" t="s">
        <v>226</v>
      </c>
      <c r="G3" s="202"/>
      <c r="K3" s="202" t="s">
        <v>234</v>
      </c>
      <c r="L3" s="202"/>
    </row>
    <row r="4" spans="1:12" hidden="1" outlineLevel="1" x14ac:dyDescent="0.25">
      <c r="A4">
        <v>1</v>
      </c>
      <c r="B4" s="1" t="str">
        <f>VLOOKUP(VLOOKUP(C4,'Recebimento Rodo - ALE'!E:H,4,0),'Recebimento Rodo - ALE'!$H:$I,2,0)</f>
        <v>GUARULHOS</v>
      </c>
      <c r="C4" s="2">
        <f>LARGE('Recebimento Rodo - ALE'!E:E,Resumo!A4)</f>
        <v>48441.542991376584</v>
      </c>
      <c r="E4">
        <v>1</v>
      </c>
      <c r="F4" s="1" t="str">
        <f>VLOOKUP(VLOOKUP(G4,'Capacidade ALE'!A:F,5,0),'Capacidade ALE'!E:F,2,0)</f>
        <v>GUARULHOS</v>
      </c>
      <c r="G4" s="2">
        <f>LARGE('Capacidade ALE'!A:A,Resumo!E4)</f>
        <v>107286.24558171954</v>
      </c>
      <c r="J4">
        <v>1</v>
      </c>
      <c r="K4" s="1" t="str">
        <f>VLOOKUP(L4,'Expedição Rodo - ALE'!B:E,4,0)</f>
        <v>BETIM</v>
      </c>
      <c r="L4" s="192">
        <f>LARGE('Expedição Rodo - ALE'!B:B,Resumo!J4)</f>
        <v>90988.923999999999</v>
      </c>
    </row>
    <row r="5" spans="1:12" hidden="1" outlineLevel="1" x14ac:dyDescent="0.25">
      <c r="A5">
        <f>A4+1</f>
        <v>2</v>
      </c>
      <c r="B5" s="1" t="str">
        <f>VLOOKUP(VLOOKUP(C5,'Recebimento Rodo - ALE'!E:H,4,0),'Recebimento Rodo - ALE'!$H:$I,2,0)</f>
        <v>PAULINIA</v>
      </c>
      <c r="C5" s="2">
        <f>LARGE('Recebimento Rodo - ALE'!E:E,Resumo!A5)</f>
        <v>41486.128866091189</v>
      </c>
      <c r="E5">
        <f>E4+1</f>
        <v>2</v>
      </c>
      <c r="F5" s="1" t="str">
        <f>VLOOKUP(VLOOKUP(G5,'Capacidade ALE'!A:F,5,0),'Capacidade ALE'!E:F,2,0)</f>
        <v>DUQUE DE CAXIAS</v>
      </c>
      <c r="G5" s="2">
        <f>LARGE('Capacidade ALE'!A:A,Resumo!E5)</f>
        <v>97708.609515151504</v>
      </c>
      <c r="J5">
        <f>J4+1</f>
        <v>2</v>
      </c>
      <c r="K5" s="1" t="str">
        <f>VLOOKUP(L5,'Expedição Rodo - ALE'!B:E,4,0)</f>
        <v>GUARULHOS</v>
      </c>
      <c r="L5" s="192">
        <f>LARGE('Expedição Rodo - ALE'!B:B,Resumo!J5)</f>
        <v>67171.078833333333</v>
      </c>
    </row>
    <row r="6" spans="1:12" hidden="1" outlineLevel="1" x14ac:dyDescent="0.25">
      <c r="A6">
        <f t="shared" ref="A6:A46" si="0">A5+1</f>
        <v>3</v>
      </c>
      <c r="B6" s="1" t="str">
        <f>VLOOKUP(VLOOKUP(C6,'Recebimento Rodo - ALE'!E:H,4,0),'Recebimento Rodo - ALE'!$H:$I,2,0)</f>
        <v>IPOJUCA</v>
      </c>
      <c r="C6" s="2">
        <f>LARGE('Recebimento Rodo - ALE'!E:E,Resumo!A6)</f>
        <v>36287.333333333336</v>
      </c>
      <c r="E6">
        <f t="shared" ref="E6:E46" si="1">E5+1</f>
        <v>3</v>
      </c>
      <c r="F6" s="1" t="str">
        <f>VLOOKUP(VLOOKUP(G6,'Capacidade ALE'!A:F,5,0),'Capacidade ALE'!E:F,2,0)</f>
        <v>PAULINIA</v>
      </c>
      <c r="G6" s="2">
        <f>LARGE('Capacidade ALE'!A:A,Resumo!E6)</f>
        <v>84138.491228070197</v>
      </c>
      <c r="J6">
        <f t="shared" ref="J6:J46" si="2">J5+1</f>
        <v>3</v>
      </c>
      <c r="K6" s="1" t="str">
        <f>VLOOKUP(L6,'Expedição Rodo - ALE'!B:E,4,0)</f>
        <v>PAULINIA</v>
      </c>
      <c r="L6" s="192">
        <f>LARGE('Expedição Rodo - ALE'!B:B,Resumo!J6)</f>
        <v>56760</v>
      </c>
    </row>
    <row r="7" spans="1:12" hidden="1" outlineLevel="1" x14ac:dyDescent="0.25">
      <c r="A7">
        <f t="shared" si="0"/>
        <v>4</v>
      </c>
      <c r="B7" s="1" t="str">
        <f>VLOOKUP(VLOOKUP(C7,'Recebimento Rodo - ALE'!E:H,4,0),'Recebimento Rodo - ALE'!$H:$I,2,0)</f>
        <v>BETIM</v>
      </c>
      <c r="C7" s="2">
        <f>LARGE('Recebimento Rodo - ALE'!E:E,Resumo!A7)</f>
        <v>33168.390208003926</v>
      </c>
      <c r="E7">
        <f t="shared" si="1"/>
        <v>4</v>
      </c>
      <c r="F7" s="1" t="str">
        <f>VLOOKUP(VLOOKUP(G7,'Capacidade ALE'!A:F,5,0),'Capacidade ALE'!E:F,2,0)</f>
        <v>BETIM</v>
      </c>
      <c r="G7" s="2">
        <f>LARGE('Capacidade ALE'!A:A,Resumo!E7)</f>
        <v>40164.719662627023</v>
      </c>
      <c r="J7">
        <f t="shared" si="2"/>
        <v>4</v>
      </c>
      <c r="K7" s="1" t="str">
        <f>VLOOKUP(L7,'Expedição Rodo - ALE'!B:E,4,0)</f>
        <v>SAO JOSE DO RIO PRETO</v>
      </c>
      <c r="L7" s="192">
        <f>LARGE('Expedição Rodo - ALE'!B:B,Resumo!J7)</f>
        <v>56140.500749999999</v>
      </c>
    </row>
    <row r="8" spans="1:12" hidden="1" outlineLevel="1" x14ac:dyDescent="0.25">
      <c r="A8">
        <f t="shared" si="0"/>
        <v>5</v>
      </c>
      <c r="B8" s="1" t="str">
        <f>VLOOKUP(VLOOKUP(C8,'Recebimento Rodo - ALE'!E:H,4,0),'Recebimento Rodo - ALE'!$H:$I,2,0)</f>
        <v>GOIANIA</v>
      </c>
      <c r="C8" s="2">
        <f>LARGE('Recebimento Rodo - ALE'!E:E,Resumo!A8)</f>
        <v>30571.428571428572</v>
      </c>
      <c r="E8">
        <f t="shared" si="1"/>
        <v>5</v>
      </c>
      <c r="F8" s="1" t="str">
        <f>VLOOKUP(VLOOKUP(G8,'Capacidade ALE'!A:F,5,0),'Capacidade ALE'!E:F,2,0)</f>
        <v>GUAMARE</v>
      </c>
      <c r="G8" s="2">
        <f>LARGE('Capacidade ALE'!A:A,Resumo!E8)</f>
        <v>37755.230781428647</v>
      </c>
      <c r="J8">
        <f t="shared" si="2"/>
        <v>5</v>
      </c>
      <c r="K8" s="1" t="str">
        <f>VLOOKUP(L8,'Expedição Rodo - ALE'!B:E,4,0)</f>
        <v>SAO LUIS</v>
      </c>
      <c r="L8" s="192">
        <f>LARGE('Expedição Rodo - ALE'!B:B,Resumo!J8)</f>
        <v>52416</v>
      </c>
    </row>
    <row r="9" spans="1:12" hidden="1" outlineLevel="1" x14ac:dyDescent="0.25">
      <c r="A9">
        <f t="shared" si="0"/>
        <v>6</v>
      </c>
      <c r="B9" s="1" t="str">
        <f>VLOOKUP(VLOOKUP(C9,'Recebimento Rodo - ALE'!E:H,4,0),'Recebimento Rodo - ALE'!$H:$I,2,0)</f>
        <v>TERESINA</v>
      </c>
      <c r="C9" s="2">
        <f>LARGE('Recebimento Rodo - ALE'!E:E,Resumo!A9)</f>
        <v>27765.926265587404</v>
      </c>
      <c r="E9">
        <f t="shared" si="1"/>
        <v>6</v>
      </c>
      <c r="F9" s="1" t="str">
        <f>VLOOKUP(VLOOKUP(G9,'Capacidade ALE'!A:F,5,0),'Capacidade ALE'!E:F,2,0)</f>
        <v>SAO JOSE DO RIO PRETO</v>
      </c>
      <c r="G9" s="2">
        <f>LARGE('Capacidade ALE'!A:A,Resumo!E9)</f>
        <v>24899.324096230572</v>
      </c>
      <c r="J9">
        <f t="shared" si="2"/>
        <v>6</v>
      </c>
      <c r="K9" s="1" t="str">
        <f>VLOOKUP(L9,'Expedição Rodo - ALE'!B:E,4,0)</f>
        <v>IPOJUCA</v>
      </c>
      <c r="L9" s="192">
        <f>LARGE('Expedição Rodo - ALE'!B:B,Resumo!J9)</f>
        <v>44068.4</v>
      </c>
    </row>
    <row r="10" spans="1:12" hidden="1" outlineLevel="1" x14ac:dyDescent="0.25">
      <c r="A10">
        <f t="shared" si="0"/>
        <v>7</v>
      </c>
      <c r="B10" s="1" t="str">
        <f>VLOOKUP(VLOOKUP(C10,'Recebimento Rodo - ALE'!E:H,4,0),'Recebimento Rodo - ALE'!$H:$I,2,0)</f>
        <v>BAURU</v>
      </c>
      <c r="C10" s="2">
        <f>LARGE('Recebimento Rodo - ALE'!E:E,Resumo!A10)</f>
        <v>20232.023199315656</v>
      </c>
      <c r="E10">
        <f t="shared" si="1"/>
        <v>7</v>
      </c>
      <c r="F10" s="1" t="str">
        <f>VLOOKUP(VLOOKUP(G10,'Capacidade ALE'!A:F,5,0),'Capacidade ALE'!E:F,2,0)</f>
        <v>IPOJUCA</v>
      </c>
      <c r="G10" s="2">
        <f>LARGE('Capacidade ALE'!A:A,Resumo!E10)</f>
        <v>23877.260273972603</v>
      </c>
      <c r="J10">
        <f t="shared" si="2"/>
        <v>7</v>
      </c>
      <c r="K10" s="1" t="str">
        <f>VLOOKUP(L10,'Expedição Rodo - ALE'!B:E,4,0)</f>
        <v>GOIANIA</v>
      </c>
      <c r="L10" s="192">
        <f>LARGE('Expedição Rodo - ALE'!B:B,Resumo!J10)</f>
        <v>43701.666666666664</v>
      </c>
    </row>
    <row r="11" spans="1:12" hidden="1" outlineLevel="1" x14ac:dyDescent="0.25">
      <c r="A11">
        <f t="shared" si="0"/>
        <v>8</v>
      </c>
      <c r="B11" s="1" t="str">
        <f>VLOOKUP(VLOOKUP(C11,'Recebimento Rodo - ALE'!E:H,4,0),'Recebimento Rodo - ALE'!$H:$I,2,0)</f>
        <v>LEM</v>
      </c>
      <c r="C11" s="2">
        <f>LARGE('Recebimento Rodo - ALE'!E:E,Resumo!A11)</f>
        <v>16344.922222222223</v>
      </c>
      <c r="E11">
        <f t="shared" si="1"/>
        <v>8</v>
      </c>
      <c r="F11" s="1" t="str">
        <f>VLOOKUP(VLOOKUP(G11,'Capacidade ALE'!A:F,5,0),'Capacidade ALE'!E:F,2,0)</f>
        <v>GOIANIA</v>
      </c>
      <c r="G11" s="2">
        <f>LARGE('Capacidade ALE'!A:A,Resumo!E11)</f>
        <v>21975.201777777776</v>
      </c>
      <c r="J11">
        <f t="shared" si="2"/>
        <v>8</v>
      </c>
      <c r="K11" s="1" t="str">
        <f>VLOOKUP(L11,'Expedição Rodo - ALE'!B:E,4,0)</f>
        <v>RONDONOPOLIS</v>
      </c>
      <c r="L11" s="192">
        <f>LARGE('Expedição Rodo - ALE'!B:B,Resumo!J11)</f>
        <v>37789</v>
      </c>
    </row>
    <row r="12" spans="1:12" hidden="1" outlineLevel="1" x14ac:dyDescent="0.25">
      <c r="A12">
        <f t="shared" si="0"/>
        <v>9</v>
      </c>
      <c r="B12" s="1" t="str">
        <f>VLOOKUP(VLOOKUP(C12,'Recebimento Rodo - ALE'!E:H,4,0),'Recebimento Rodo - ALE'!$H:$I,2,0)</f>
        <v>DUQUE DE CAXIAS</v>
      </c>
      <c r="C12" s="2">
        <f>LARGE('Recebimento Rodo - ALE'!E:E,Resumo!A12)</f>
        <v>13305.939707045776</v>
      </c>
      <c r="E12">
        <f t="shared" si="1"/>
        <v>9</v>
      </c>
      <c r="F12" s="1" t="str">
        <f>VLOOKUP(VLOOKUP(G12,'Capacidade ALE'!A:F,5,0),'Capacidade ALE'!E:F,2,0)</f>
        <v>SAO LUIS</v>
      </c>
      <c r="G12" s="2">
        <f>LARGE('Capacidade ALE'!A:A,Resumo!E12)</f>
        <v>21576.678970022145</v>
      </c>
      <c r="J12">
        <f t="shared" si="2"/>
        <v>9</v>
      </c>
      <c r="K12" s="1" t="str">
        <f>VLOOKUP(L12,'Expedição Rodo - ALE'!B:E,4,0)</f>
        <v>DUQUE DE CAXIAS</v>
      </c>
      <c r="L12" s="192">
        <f>LARGE('Expedição Rodo - ALE'!B:B,Resumo!J12)</f>
        <v>28176.810833333333</v>
      </c>
    </row>
    <row r="13" spans="1:12" hidden="1" outlineLevel="1" x14ac:dyDescent="0.25">
      <c r="A13">
        <f t="shared" si="0"/>
        <v>10</v>
      </c>
      <c r="B13" s="1" t="str">
        <f>VLOOKUP(VLOOKUP(C13,'Recebimento Rodo - ALE'!E:H,4,0),'Recebimento Rodo - ALE'!$H:$I,2,0)</f>
        <v>RIBEIRAO PRETO</v>
      </c>
      <c r="C13" s="2">
        <f>LARGE('Recebimento Rodo - ALE'!E:E,Resumo!A13)</f>
        <v>12465.166257611241</v>
      </c>
      <c r="E13">
        <f t="shared" si="1"/>
        <v>10</v>
      </c>
      <c r="F13" s="1" t="str">
        <f>VLOOKUP(VLOOKUP(G13,'Capacidade ALE'!A:F,5,0),'Capacidade ALE'!E:F,2,0)</f>
        <v>BRASILIA</v>
      </c>
      <c r="G13" s="2">
        <f>LARGE('Capacidade ALE'!A:A,Resumo!E13)</f>
        <v>20512.800259726086</v>
      </c>
      <c r="J13">
        <f t="shared" si="2"/>
        <v>10</v>
      </c>
      <c r="K13" s="1" t="str">
        <f>VLOOKUP(L13,'Expedição Rodo - ALE'!B:E,4,0)</f>
        <v>ITAJAI</v>
      </c>
      <c r="L13" s="192">
        <f>LARGE('Expedição Rodo - ALE'!B:B,Resumo!J13)</f>
        <v>27588</v>
      </c>
    </row>
    <row r="14" spans="1:12" hidden="1" outlineLevel="1" x14ac:dyDescent="0.25">
      <c r="A14">
        <f t="shared" si="0"/>
        <v>11</v>
      </c>
      <c r="B14" s="1" t="str">
        <f>VLOOKUP(VLOOKUP(C14,'Recebimento Rodo - ALE'!E:H,4,0),'Recebimento Rodo - ALE'!$H:$I,2,0)</f>
        <v>PORTO NACIONAL</v>
      </c>
      <c r="C14" s="2">
        <f>LARGE('Recebimento Rodo - ALE'!E:E,Resumo!A14)</f>
        <v>12348.673732534928</v>
      </c>
      <c r="E14">
        <f t="shared" si="1"/>
        <v>11</v>
      </c>
      <c r="F14" s="1" t="str">
        <f>VLOOKUP(VLOOKUP(G14,'Capacidade ALE'!A:F,5,0),'Capacidade ALE'!E:F,2,0)</f>
        <v>CANOAS</v>
      </c>
      <c r="G14" s="2">
        <f>LARGE('Capacidade ALE'!A:A,Resumo!E14)</f>
        <v>17020.444444444449</v>
      </c>
      <c r="J14">
        <f t="shared" si="2"/>
        <v>11</v>
      </c>
      <c r="K14" s="1" t="str">
        <f>VLOOKUP(L14,'Expedição Rodo - ALE'!B:E,4,0)</f>
        <v>GUAMARE</v>
      </c>
      <c r="L14" s="192">
        <f>LARGE('Expedição Rodo - ALE'!B:B,Resumo!J14)</f>
        <v>26620.179779999999</v>
      </c>
    </row>
    <row r="15" spans="1:12" hidden="1" outlineLevel="1" x14ac:dyDescent="0.25">
      <c r="A15">
        <f t="shared" si="0"/>
        <v>12</v>
      </c>
      <c r="B15" s="1" t="str">
        <f>VLOOKUP(VLOOKUP(C15,'Recebimento Rodo - ALE'!E:H,4,0),'Recebimento Rodo - ALE'!$H:$I,2,0)</f>
        <v>LAGES</v>
      </c>
      <c r="C15" s="2">
        <f>LARGE('Recebimento Rodo - ALE'!E:E,Resumo!A15)</f>
        <v>11410.542929292929</v>
      </c>
      <c r="E15">
        <f t="shared" si="1"/>
        <v>12</v>
      </c>
      <c r="F15" s="1" t="str">
        <f>VLOOKUP(VLOOKUP(G15,'Capacidade ALE'!A:F,5,0),'Capacidade ALE'!E:F,2,0)</f>
        <v>ARAUCARIA</v>
      </c>
      <c r="G15" s="2">
        <f>LARGE('Capacidade ALE'!A:A,Resumo!E15)</f>
        <v>11863.628266638123</v>
      </c>
      <c r="J15">
        <f t="shared" si="2"/>
        <v>12</v>
      </c>
      <c r="K15" s="1" t="str">
        <f>VLOOKUP(L15,'Expedição Rodo - ALE'!B:E,4,0)</f>
        <v>PORTO NACIONAL</v>
      </c>
      <c r="L15" s="192">
        <f>LARGE('Expedição Rodo - ALE'!B:B,Resumo!J15)</f>
        <v>24544</v>
      </c>
    </row>
    <row r="16" spans="1:12" hidden="1" outlineLevel="1" x14ac:dyDescent="0.25">
      <c r="A16">
        <f t="shared" si="0"/>
        <v>13</v>
      </c>
      <c r="B16" s="1" t="str">
        <f>VLOOKUP(VLOOKUP(C16,'Recebimento Rodo - ALE'!E:H,4,0),'Recebimento Rodo - ALE'!$H:$I,2,0)</f>
        <v>CANOAS</v>
      </c>
      <c r="C16" s="2">
        <f>LARGE('Recebimento Rodo - ALE'!E:E,Resumo!A16)</f>
        <v>11373.958333333332</v>
      </c>
      <c r="E16">
        <f t="shared" si="1"/>
        <v>13</v>
      </c>
      <c r="F16" s="1" t="str">
        <f>VLOOKUP(VLOOKUP(G16,'Capacidade ALE'!A:F,5,0),'Capacidade ALE'!E:F,2,0)</f>
        <v>CUIABA</v>
      </c>
      <c r="G16" s="2">
        <f>LARGE('Capacidade ALE'!A:A,Resumo!E16)</f>
        <v>10726.63681195517</v>
      </c>
      <c r="J16">
        <f t="shared" si="2"/>
        <v>13</v>
      </c>
      <c r="K16" s="1" t="str">
        <f>VLOOKUP(L16,'Expedição Rodo - ALE'!B:E,4,0)</f>
        <v>ARAUCARIA</v>
      </c>
      <c r="L16" s="192">
        <f>LARGE('Expedição Rodo - ALE'!B:B,Resumo!J16)</f>
        <v>21830</v>
      </c>
    </row>
    <row r="17" spans="1:12" hidden="1" outlineLevel="1" x14ac:dyDescent="0.25">
      <c r="A17">
        <f t="shared" si="0"/>
        <v>14</v>
      </c>
      <c r="B17" s="1" t="str">
        <f>VLOOKUP(VLOOKUP(C17,'Recebimento Rodo - ALE'!E:H,4,0),'Recebimento Rodo - ALE'!$H:$I,2,0)</f>
        <v>SAO JOSE DO RIO PRETO</v>
      </c>
      <c r="C17" s="2">
        <f>LARGE('Recebimento Rodo - ALE'!E:E,Resumo!A17)</f>
        <v>10859.334355073053</v>
      </c>
      <c r="E17">
        <f t="shared" si="1"/>
        <v>14</v>
      </c>
      <c r="F17" s="1" t="str">
        <f>VLOOKUP(VLOOKUP(G17,'Capacidade ALE'!A:F,5,0),'Capacidade ALE'!E:F,2,0)</f>
        <v>LAGES</v>
      </c>
      <c r="G17" s="2">
        <f>LARGE('Capacidade ALE'!A:A,Resumo!E17)</f>
        <v>10459.452054794521</v>
      </c>
      <c r="J17">
        <f t="shared" si="2"/>
        <v>14</v>
      </c>
      <c r="K17" s="1" t="str">
        <f>VLOOKUP(L17,'Expedição Rodo - ALE'!B:E,4,0)</f>
        <v>TERESINA</v>
      </c>
      <c r="L17" s="192">
        <f>LARGE('Expedição Rodo - ALE'!B:B,Resumo!J17)</f>
        <v>21712</v>
      </c>
    </row>
    <row r="18" spans="1:12" hidden="1" outlineLevel="1" x14ac:dyDescent="0.25">
      <c r="A18">
        <f t="shared" si="0"/>
        <v>15</v>
      </c>
      <c r="B18" s="1" t="str">
        <f>VLOOKUP(VLOOKUP(C18,'Recebimento Rodo - ALE'!E:H,4,0),'Recebimento Rodo - ALE'!$H:$I,2,0)</f>
        <v>GUAMARE</v>
      </c>
      <c r="C18" s="2">
        <f>LARGE('Recebimento Rodo - ALE'!E:E,Resumo!A18)</f>
        <v>10242.094041886085</v>
      </c>
      <c r="E18">
        <f t="shared" si="1"/>
        <v>15</v>
      </c>
      <c r="F18" s="1" t="str">
        <f>VLOOKUP(VLOOKUP(G18,'Capacidade ALE'!A:F,5,0),'Capacidade ALE'!E:F,2,0)</f>
        <v>ITAJAI</v>
      </c>
      <c r="G18" s="2">
        <f>LARGE('Capacidade ALE'!A:A,Resumo!E18)</f>
        <v>9454.4444444444453</v>
      </c>
      <c r="J18">
        <f t="shared" si="2"/>
        <v>15</v>
      </c>
      <c r="K18" s="1" t="str">
        <f>VLOOKUP(L18,'Expedição Rodo - ALE'!B:E,4,0)</f>
        <v>BELEM</v>
      </c>
      <c r="L18" s="192">
        <f>LARGE('Expedição Rodo - ALE'!B:B,Resumo!J18)</f>
        <v>17820</v>
      </c>
    </row>
    <row r="19" spans="1:12" hidden="1" outlineLevel="1" x14ac:dyDescent="0.25">
      <c r="A19">
        <f t="shared" si="0"/>
        <v>16</v>
      </c>
      <c r="B19" s="1" t="str">
        <f>VLOOKUP(VLOOKUP(C19,'Recebimento Rodo - ALE'!E:H,4,0),'Recebimento Rodo - ALE'!$H:$I,2,0)</f>
        <v>SAO LUIS</v>
      </c>
      <c r="C19" s="2">
        <f>LARGE('Recebimento Rodo - ALE'!E:E,Resumo!A19)</f>
        <v>8733.9130434782601</v>
      </c>
      <c r="E19">
        <f t="shared" si="1"/>
        <v>16</v>
      </c>
      <c r="F19" s="1" t="str">
        <f>VLOOKUP(VLOOKUP(G19,'Capacidade ALE'!A:F,5,0),'Capacidade ALE'!E:F,2,0)</f>
        <v>TERESINA</v>
      </c>
      <c r="G19" s="2">
        <f>LARGE('Capacidade ALE'!A:A,Resumo!E19)</f>
        <v>8089.5238095238092</v>
      </c>
      <c r="J19">
        <f t="shared" si="2"/>
        <v>16</v>
      </c>
      <c r="K19" s="1" t="str">
        <f>VLOOKUP(L19,'Expedição Rodo - ALE'!B:E,4,0)</f>
        <v>CANOAS</v>
      </c>
      <c r="L19" s="192">
        <f>LARGE('Expedição Rodo - ALE'!B:B,Resumo!J19)</f>
        <v>16992</v>
      </c>
    </row>
    <row r="20" spans="1:12" hidden="1" outlineLevel="1" x14ac:dyDescent="0.25">
      <c r="A20">
        <f t="shared" si="0"/>
        <v>17</v>
      </c>
      <c r="B20" s="1" t="str">
        <f>VLOOKUP(VLOOKUP(C20,'Recebimento Rodo - ALE'!E:H,4,0),'Recebimento Rodo - ALE'!$H:$I,2,0)</f>
        <v>ARAUCARIA</v>
      </c>
      <c r="C20" s="2">
        <f>LARGE('Recebimento Rodo - ALE'!E:E,Resumo!A20)</f>
        <v>8235</v>
      </c>
      <c r="E20">
        <f t="shared" si="1"/>
        <v>17</v>
      </c>
      <c r="F20" s="1" t="str">
        <f>VLOOKUP(VLOOKUP(G20,'Capacidade ALE'!A:F,5,0),'Capacidade ALE'!E:F,2,0)</f>
        <v>RONDONOPOLIS</v>
      </c>
      <c r="G20" s="2">
        <f>LARGE('Capacidade ALE'!A:A,Resumo!E20)</f>
        <v>7545.6537982565387</v>
      </c>
      <c r="J20">
        <f t="shared" si="2"/>
        <v>17</v>
      </c>
      <c r="K20" s="1" t="str">
        <f>VLOOKUP(L20,'Expedição Rodo - ALE'!B:E,4,0)</f>
        <v>CUIABA</v>
      </c>
      <c r="L20" s="192">
        <f>LARGE('Expedição Rodo - ALE'!B:B,Resumo!J20)</f>
        <v>14400</v>
      </c>
    </row>
    <row r="21" spans="1:12" hidden="1" outlineLevel="1" x14ac:dyDescent="0.25">
      <c r="A21">
        <f t="shared" si="0"/>
        <v>18</v>
      </c>
      <c r="B21" s="1" t="str">
        <f>VLOOKUP(VLOOKUP(C21,'Recebimento Rodo - ALE'!E:H,4,0),'Recebimento Rodo - ALE'!$H:$I,2,0)</f>
        <v>CUIABA</v>
      </c>
      <c r="C21" s="2">
        <f>LARGE('Recebimento Rodo - ALE'!E:E,Resumo!A21)</f>
        <v>7086.4092000000001</v>
      </c>
      <c r="E21">
        <f t="shared" si="1"/>
        <v>18</v>
      </c>
      <c r="F21" s="1" t="str">
        <f>VLOOKUP(VLOOKUP(G21,'Capacidade ALE'!A:F,5,0),'Capacidade ALE'!E:F,2,0)</f>
        <v>CUBATAO</v>
      </c>
      <c r="G21" s="2">
        <f>LARGE('Capacidade ALE'!A:A,Resumo!E21)</f>
        <v>7386.6666666666661</v>
      </c>
      <c r="J21">
        <f t="shared" si="2"/>
        <v>18</v>
      </c>
      <c r="K21" s="1" t="str">
        <f>VLOOKUP(L21,'Expedição Rodo - ALE'!B:E,4,0)</f>
        <v>LEM</v>
      </c>
      <c r="L21" s="192">
        <f>LARGE('Expedição Rodo - ALE'!B:B,Resumo!J21)</f>
        <v>11390.489833333333</v>
      </c>
    </row>
    <row r="22" spans="1:12" hidden="1" outlineLevel="1" x14ac:dyDescent="0.25">
      <c r="A22">
        <f t="shared" si="0"/>
        <v>19</v>
      </c>
      <c r="B22" s="1" t="str">
        <f>VLOOKUP(VLOOKUP(C22,'Recebimento Rodo - ALE'!E:H,4,0),'Recebimento Rodo - ALE'!$H:$I,2,0)</f>
        <v>GOVERNADOR VALADARES</v>
      </c>
      <c r="C22" s="2">
        <f>LARGE('Recebimento Rodo - ALE'!E:E,Resumo!A22)</f>
        <v>6015.2777777777774</v>
      </c>
      <c r="E22">
        <f t="shared" si="1"/>
        <v>19</v>
      </c>
      <c r="F22" s="1" t="str">
        <f>VLOOKUP(VLOOKUP(G22,'Capacidade ALE'!A:F,5,0),'Capacidade ALE'!E:F,2,0)</f>
        <v>VITORIA</v>
      </c>
      <c r="G22" s="2">
        <f>LARGE('Capacidade ALE'!A:A,Resumo!E22)</f>
        <v>7082.8282828282827</v>
      </c>
      <c r="J22">
        <f t="shared" si="2"/>
        <v>19</v>
      </c>
      <c r="K22" s="1" t="str">
        <f>VLOOKUP(L22,'Expedição Rodo - ALE'!B:E,4,0)</f>
        <v>CABEDELO</v>
      </c>
      <c r="L22" s="192">
        <f>LARGE('Expedição Rodo - ALE'!B:B,Resumo!J22)</f>
        <v>11336</v>
      </c>
    </row>
    <row r="23" spans="1:12" hidden="1" outlineLevel="1" x14ac:dyDescent="0.25">
      <c r="A23">
        <f t="shared" si="0"/>
        <v>20</v>
      </c>
      <c r="B23" s="1" t="str">
        <f>VLOOKUP(VLOOKUP(C23,'Recebimento Rodo - ALE'!E:H,4,0),'Recebimento Rodo - ALE'!$H:$I,2,0)</f>
        <v>BELEM</v>
      </c>
      <c r="C23" s="2">
        <f>LARGE('Recebimento Rodo - ALE'!E:E,Resumo!A23)</f>
        <v>5977.916666666667</v>
      </c>
      <c r="E23">
        <f t="shared" si="1"/>
        <v>20</v>
      </c>
      <c r="F23" s="1" t="str">
        <f>VLOOKUP(VLOOKUP(G23,'Capacidade ALE'!A:F,5,0),'Capacidade ALE'!E:F,2,0)</f>
        <v>OURINHOS</v>
      </c>
      <c r="G23" s="2">
        <f>LARGE('Capacidade ALE'!A:A,Resumo!E23)</f>
        <v>6830.1369863013697</v>
      </c>
      <c r="J23">
        <f t="shared" si="2"/>
        <v>20</v>
      </c>
      <c r="K23" s="1" t="str">
        <f>VLOOKUP(L23,'Expedição Rodo - ALE'!B:E,4,0)</f>
        <v>LAGES</v>
      </c>
      <c r="L23" s="192">
        <f>LARGE('Expedição Rodo - ALE'!B:B,Resumo!J23)</f>
        <v>10974</v>
      </c>
    </row>
    <row r="24" spans="1:12" hidden="1" outlineLevel="1" x14ac:dyDescent="0.25">
      <c r="A24">
        <f t="shared" si="0"/>
        <v>21</v>
      </c>
      <c r="B24" s="1" t="str">
        <f>VLOOKUP(VLOOKUP(C24,'Recebimento Rodo - ALE'!E:H,4,0),'Recebimento Rodo - ALE'!$H:$I,2,0)</f>
        <v>OURINHOS</v>
      </c>
      <c r="C24" s="2">
        <f>LARGE('Recebimento Rodo - ALE'!E:E,Resumo!A24)</f>
        <v>5896.7295654761911</v>
      </c>
      <c r="E24">
        <f t="shared" si="1"/>
        <v>21</v>
      </c>
      <c r="F24" s="1" t="str">
        <f>VLOOKUP(VLOOKUP(G24,'Capacidade ALE'!A:F,5,0),'Capacidade ALE'!E:F,2,0)</f>
        <v>SAO FCO DO CONDE</v>
      </c>
      <c r="G24" s="2">
        <f>LARGE('Capacidade ALE'!A:A,Resumo!E24)</f>
        <v>6655.7777777777774</v>
      </c>
      <c r="J24">
        <f t="shared" si="2"/>
        <v>21</v>
      </c>
      <c r="K24" s="1" t="str">
        <f>VLOOKUP(L24,'Expedição Rodo - ALE'!B:E,4,0)</f>
        <v>SAO FCO DO CONDE</v>
      </c>
      <c r="L24" s="192">
        <f>LARGE('Expedição Rodo - ALE'!B:B,Resumo!J24)</f>
        <v>10640</v>
      </c>
    </row>
    <row r="25" spans="1:12" hidden="1" outlineLevel="1" x14ac:dyDescent="0.25">
      <c r="A25">
        <f t="shared" si="0"/>
        <v>22</v>
      </c>
      <c r="B25" s="1" t="str">
        <f>VLOOKUP(VLOOKUP(C25,'Recebimento Rodo - ALE'!E:H,4,0),'Recebimento Rodo - ALE'!$H:$I,2,0)</f>
        <v>ITAJAI</v>
      </c>
      <c r="C25" s="2">
        <f>LARGE('Recebimento Rodo - ALE'!E:E,Resumo!A25)</f>
        <v>5817.4513888888896</v>
      </c>
      <c r="E25">
        <f t="shared" si="1"/>
        <v>22</v>
      </c>
      <c r="F25" s="1" t="str">
        <f>VLOOKUP(VLOOKUP(G25,'Capacidade ALE'!A:F,5,0),'Capacidade ALE'!E:F,2,0)</f>
        <v>CABEDELO</v>
      </c>
      <c r="G25" s="2">
        <f>LARGE('Capacidade ALE'!A:A,Resumo!E25)</f>
        <v>6560</v>
      </c>
      <c r="J25">
        <f t="shared" si="2"/>
        <v>22</v>
      </c>
      <c r="K25" s="1" t="str">
        <f>VLOOKUP(L25,'Expedição Rodo - ALE'!B:E,4,0)</f>
        <v>VITORIA</v>
      </c>
      <c r="L25" s="192">
        <f>LARGE('Expedição Rodo - ALE'!B:B,Resumo!J25)</f>
        <v>10483.200000000001</v>
      </c>
    </row>
    <row r="26" spans="1:12" hidden="1" outlineLevel="1" x14ac:dyDescent="0.25">
      <c r="A26">
        <f t="shared" si="0"/>
        <v>23</v>
      </c>
      <c r="B26" s="1" t="str">
        <f>VLOOKUP(VLOOKUP(C26,'Recebimento Rodo - ALE'!E:H,4,0),'Recebimento Rodo - ALE'!$H:$I,2,0)</f>
        <v>SARANDI</v>
      </c>
      <c r="C26" s="2">
        <f>LARGE('Recebimento Rodo - ALE'!E:E,Resumo!A26)</f>
        <v>5433.1807142857133</v>
      </c>
      <c r="E26">
        <f t="shared" si="1"/>
        <v>23</v>
      </c>
      <c r="F26" s="1" t="str">
        <f>VLOOKUP(VLOOKUP(G26,'Capacidade ALE'!A:F,5,0),'Capacidade ALE'!E:F,2,0)</f>
        <v>BAURU</v>
      </c>
      <c r="G26" s="2">
        <f>LARGE('Capacidade ALE'!A:A,Resumo!E26)</f>
        <v>6111.0336239103362</v>
      </c>
      <c r="J26">
        <f t="shared" si="2"/>
        <v>23</v>
      </c>
      <c r="K26" s="1" t="str">
        <f>VLOOKUP(L26,'Expedição Rodo - ALE'!B:E,4,0)</f>
        <v>RIBEIRAO PRETO</v>
      </c>
      <c r="L26" s="192">
        <f>LARGE('Expedição Rodo - ALE'!B:B,Resumo!J26)</f>
        <v>9984</v>
      </c>
    </row>
    <row r="27" spans="1:12" hidden="1" outlineLevel="1" x14ac:dyDescent="0.25">
      <c r="A27">
        <f t="shared" si="0"/>
        <v>24</v>
      </c>
      <c r="B27" s="1" t="str">
        <f>VLOOKUP(VLOOKUP(C27,'Recebimento Rodo - ALE'!E:H,4,0),'Recebimento Rodo - ALE'!$H:$I,2,0)</f>
        <v>RONDONOPOLIS</v>
      </c>
      <c r="C27" s="2">
        <f>LARGE('Recebimento Rodo - ALE'!E:E,Resumo!A27)</f>
        <v>5215.4582763337894</v>
      </c>
      <c r="E27">
        <f t="shared" si="1"/>
        <v>24</v>
      </c>
      <c r="F27" s="1" t="str">
        <f>VLOOKUP(VLOOKUP(G27,'Capacidade ALE'!A:F,5,0),'Capacidade ALE'!E:F,2,0)</f>
        <v>BELEM</v>
      </c>
      <c r="G27" s="2">
        <f>LARGE('Capacidade ALE'!A:A,Resumo!E27)</f>
        <v>5237.4310620885972</v>
      </c>
      <c r="J27">
        <f t="shared" si="2"/>
        <v>24</v>
      </c>
      <c r="K27" s="1" t="str">
        <f>VLOOKUP(L27,'Expedição Rodo - ALE'!B:E,4,0)</f>
        <v>FORTALEZA</v>
      </c>
      <c r="L27" s="192">
        <f>LARGE('Expedição Rodo - ALE'!B:B,Resumo!J27)</f>
        <v>9504</v>
      </c>
    </row>
    <row r="28" spans="1:12" hidden="1" outlineLevel="1" x14ac:dyDescent="0.25">
      <c r="A28">
        <f t="shared" si="0"/>
        <v>25</v>
      </c>
      <c r="B28" s="1" t="str">
        <f>VLOOKUP(VLOOKUP(C28,'Recebimento Rodo - ALE'!E:H,4,0),'Recebimento Rodo - ALE'!$H:$I,2,0)</f>
        <v>BRASILIA</v>
      </c>
      <c r="C28" s="2">
        <f>LARGE('Recebimento Rodo - ALE'!E:E,Resumo!A28)</f>
        <v>4493.5506000000005</v>
      </c>
      <c r="E28">
        <f t="shared" si="1"/>
        <v>25</v>
      </c>
      <c r="F28" s="1" t="str">
        <f>VLOOKUP(VLOOKUP(G28,'Capacidade ALE'!A:F,5,0),'Capacidade ALE'!E:F,2,0)</f>
        <v>SARANDI</v>
      </c>
      <c r="G28" s="2">
        <f>LARGE('Capacidade ALE'!A:A,Resumo!E28)</f>
        <v>5067.7957658779578</v>
      </c>
      <c r="J28">
        <f t="shared" si="2"/>
        <v>25</v>
      </c>
      <c r="K28" s="1" t="str">
        <f>VLOOKUP(L28,'Expedição Rodo - ALE'!B:E,4,0)</f>
        <v>SAO CAETANO DO SUL</v>
      </c>
      <c r="L28" s="192">
        <f>LARGE('Expedição Rodo - ALE'!B:B,Resumo!J28)</f>
        <v>9216</v>
      </c>
    </row>
    <row r="29" spans="1:12" hidden="1" outlineLevel="1" x14ac:dyDescent="0.25">
      <c r="A29">
        <f t="shared" si="0"/>
        <v>26</v>
      </c>
      <c r="B29" s="1" t="str">
        <f>VLOOKUP(VLOOKUP(C29,'Recebimento Rodo - ALE'!E:H,4,0),'Recebimento Rodo - ALE'!$H:$I,2,0)</f>
        <v>CABEDELO</v>
      </c>
      <c r="C29" s="2">
        <f>LARGE('Recebimento Rodo - ALE'!E:E,Resumo!A29)</f>
        <v>4288.2478632478633</v>
      </c>
      <c r="E29">
        <f t="shared" si="1"/>
        <v>26</v>
      </c>
      <c r="F29" s="1" t="str">
        <f>VLOOKUP(VLOOKUP(G29,'Capacidade ALE'!A:F,5,0),'Capacidade ALE'!E:F,2,0)</f>
        <v>PORTO NACIONAL</v>
      </c>
      <c r="G29" s="2">
        <f>LARGE('Capacidade ALE'!A:A,Resumo!E29)</f>
        <v>5002.7895392278951</v>
      </c>
      <c r="J29">
        <f t="shared" si="2"/>
        <v>26</v>
      </c>
      <c r="K29" s="1" t="str">
        <f>VLOOKUP(L29,'Expedição Rodo - ALE'!B:E,4,0)</f>
        <v>OURINHOS</v>
      </c>
      <c r="L29" s="192">
        <f>LARGE('Expedição Rodo - ALE'!B:B,Resumo!J29)</f>
        <v>8832</v>
      </c>
    </row>
    <row r="30" spans="1:12" hidden="1" outlineLevel="1" x14ac:dyDescent="0.25">
      <c r="A30">
        <f t="shared" si="0"/>
        <v>27</v>
      </c>
      <c r="B30" s="1" t="str">
        <f>VLOOKUP(VLOOKUP(C30,'Recebimento Rodo - ALE'!E:H,4,0),'Recebimento Rodo - ALE'!$H:$I,2,0)</f>
        <v>SINOP</v>
      </c>
      <c r="C30" s="2">
        <f>LARGE('Recebimento Rodo - ALE'!E:E,Resumo!A30)</f>
        <v>4162.0579205123131</v>
      </c>
      <c r="E30">
        <f t="shared" si="1"/>
        <v>27</v>
      </c>
      <c r="F30" s="1" t="str">
        <f>VLOOKUP(VLOOKUP(G30,'Capacidade ALE'!A:F,5,0),'Capacidade ALE'!E:F,2,0)</f>
        <v>FORTALEZA</v>
      </c>
      <c r="G30" s="2">
        <f>LARGE('Capacidade ALE'!A:A,Resumo!E30)</f>
        <v>4961.6666666666661</v>
      </c>
      <c r="J30">
        <f t="shared" si="2"/>
        <v>27</v>
      </c>
      <c r="K30" s="1" t="str">
        <f>VLOOKUP(L30,'Expedição Rodo - ALE'!B:E,4,0)</f>
        <v>BIGUACU</v>
      </c>
      <c r="L30" s="192">
        <f>LARGE('Expedição Rodo - ALE'!B:B,Resumo!J30)</f>
        <v>8316</v>
      </c>
    </row>
    <row r="31" spans="1:12" hidden="1" outlineLevel="1" x14ac:dyDescent="0.25">
      <c r="A31">
        <f t="shared" si="0"/>
        <v>28</v>
      </c>
      <c r="B31" s="1" t="str">
        <f>VLOOKUP(VLOOKUP(C31,'Recebimento Rodo - ALE'!E:H,4,0),'Recebimento Rodo - ALE'!$H:$I,2,0)</f>
        <v>FORTALEZA</v>
      </c>
      <c r="C31" s="2">
        <f>LARGE('Recebimento Rodo - ALE'!E:E,Resumo!A31)</f>
        <v>4150.4537525641026</v>
      </c>
      <c r="E31">
        <f t="shared" si="1"/>
        <v>28</v>
      </c>
      <c r="F31" s="1" t="str">
        <f>VLOOKUP(VLOOKUP(G31,'Capacidade ALE'!A:F,5,0),'Capacidade ALE'!E:F,2,0)</f>
        <v>SAO JOSE DOS CAMPOS</v>
      </c>
      <c r="G31" s="2">
        <f>LARGE('Capacidade ALE'!A:A,Resumo!E31)</f>
        <v>4760</v>
      </c>
      <c r="J31">
        <f t="shared" si="2"/>
        <v>28</v>
      </c>
      <c r="K31" s="1" t="str">
        <f>VLOOKUP(L31,'Expedição Rodo - ALE'!B:E,4,0)</f>
        <v>BRASILIA</v>
      </c>
      <c r="L31" s="192">
        <f>LARGE('Expedição Rodo - ALE'!B:B,Resumo!J31)</f>
        <v>7788</v>
      </c>
    </row>
    <row r="32" spans="1:12" hidden="1" outlineLevel="1" x14ac:dyDescent="0.25">
      <c r="A32">
        <f t="shared" si="0"/>
        <v>29</v>
      </c>
      <c r="B32" s="1" t="str">
        <f>VLOOKUP(VLOOKUP(C32,'Recebimento Rodo - ALE'!E:H,4,0),'Recebimento Rodo - ALE'!$H:$I,2,0)</f>
        <v>SAO CAETANO DO SUL</v>
      </c>
      <c r="C32" s="2">
        <f>LARGE('Recebimento Rodo - ALE'!E:E,Resumo!A32)</f>
        <v>3558.333333333333</v>
      </c>
      <c r="E32">
        <f t="shared" si="1"/>
        <v>29</v>
      </c>
      <c r="F32" s="1" t="str">
        <f>VLOOKUP(VLOOKUP(G32,'Capacidade ALE'!A:F,5,0),'Capacidade ALE'!E:F,2,0)</f>
        <v>RIBEIRAO PRETO</v>
      </c>
      <c r="G32" s="2">
        <f>LARGE('Capacidade ALE'!A:A,Resumo!E32)</f>
        <v>3851.6135918875643</v>
      </c>
      <c r="J32">
        <f t="shared" si="2"/>
        <v>29</v>
      </c>
      <c r="K32" s="1" t="str">
        <f>VLOOKUP(L32,'Expedição Rodo - ALE'!B:E,4,0)</f>
        <v>BAURU</v>
      </c>
      <c r="L32" s="192">
        <f>LARGE('Expedição Rodo - ALE'!B:B,Resumo!J32)</f>
        <v>7680</v>
      </c>
    </row>
    <row r="33" spans="1:12" hidden="1" outlineLevel="1" x14ac:dyDescent="0.25">
      <c r="A33">
        <f t="shared" si="0"/>
        <v>30</v>
      </c>
      <c r="B33" s="1" t="str">
        <f>VLOOKUP(VLOOKUP(C33,'Recebimento Rodo - ALE'!E:H,4,0),'Recebimento Rodo - ALE'!$H:$I,2,0)</f>
        <v>VITORIA</v>
      </c>
      <c r="C33" s="2">
        <f>LARGE('Recebimento Rodo - ALE'!E:E,Resumo!A33)</f>
        <v>3510</v>
      </c>
      <c r="E33">
        <f t="shared" si="1"/>
        <v>30</v>
      </c>
      <c r="F33" s="1" t="str">
        <f>VLOOKUP(VLOOKUP(G33,'Capacidade ALE'!A:F,5,0),'Capacidade ALE'!E:F,2,0)</f>
        <v>SINOP</v>
      </c>
      <c r="G33" s="2">
        <f>LARGE('Capacidade ALE'!A:A,Resumo!E33)</f>
        <v>3679.4520547945203</v>
      </c>
      <c r="J33">
        <f t="shared" si="2"/>
        <v>30</v>
      </c>
      <c r="K33" s="1" t="str">
        <f>VLOOKUP(L33,'Expedição Rodo - ALE'!B:E,4,0)</f>
        <v>SINOP</v>
      </c>
      <c r="L33" s="192">
        <f>LARGE('Expedição Rodo - ALE'!B:B,Resumo!J33)</f>
        <v>7200</v>
      </c>
    </row>
    <row r="34" spans="1:12" hidden="1" outlineLevel="1" x14ac:dyDescent="0.25">
      <c r="A34">
        <f t="shared" si="0"/>
        <v>31</v>
      </c>
      <c r="B34" s="1" t="str">
        <f>VLOOKUP(VLOOKUP(C34,'Recebimento Rodo - ALE'!E:H,4,0),'Recebimento Rodo - ALE'!$H:$I,2,0)</f>
        <v>CRATO</v>
      </c>
      <c r="C34" s="2">
        <f>LARGE('Recebimento Rodo - ALE'!E:E,Resumo!A34)</f>
        <v>3071.1805555555557</v>
      </c>
      <c r="E34">
        <f t="shared" si="1"/>
        <v>31</v>
      </c>
      <c r="F34" s="1" t="str">
        <f>VLOOKUP(VLOOKUP(G34,'Capacidade ALE'!A:F,5,0),'Capacidade ALE'!E:F,2,0)</f>
        <v>SAO CAETANO DO SUL</v>
      </c>
      <c r="G34" s="2">
        <f>LARGE('Capacidade ALE'!A:A,Resumo!E34)</f>
        <v>3091.1111111111113</v>
      </c>
      <c r="J34">
        <f t="shared" si="2"/>
        <v>31</v>
      </c>
      <c r="K34" s="1" t="str">
        <f>VLOOKUP(L34,'Expedição Rodo - ALE'!B:E,4,0)</f>
        <v>UBERLANDIA</v>
      </c>
      <c r="L34" s="192">
        <f>LARGE('Expedição Rodo - ALE'!B:B,Resumo!J34)</f>
        <v>5720</v>
      </c>
    </row>
    <row r="35" spans="1:12" hidden="1" outlineLevel="1" x14ac:dyDescent="0.25">
      <c r="A35">
        <f t="shared" si="0"/>
        <v>32</v>
      </c>
      <c r="B35" s="1" t="str">
        <f>VLOOKUP(VLOOKUP(C35,'Recebimento Rodo - ALE'!E:H,4,0),'Recebimento Rodo - ALE'!$H:$I,2,0)</f>
        <v>MONTES CLAROS</v>
      </c>
      <c r="C35" s="2">
        <f>LARGE('Recebimento Rodo - ALE'!E:E,Resumo!A35)</f>
        <v>2838.1944444444443</v>
      </c>
      <c r="E35">
        <f t="shared" si="1"/>
        <v>32</v>
      </c>
      <c r="F35" s="1" t="str">
        <f>VLOOKUP(VLOOKUP(G35,'Capacidade ALE'!A:F,5,0),'Capacidade ALE'!E:F,2,0)</f>
        <v>ACAILANDIA</v>
      </c>
      <c r="G35" s="2">
        <f>LARGE('Capacidade ALE'!A:A,Resumo!E35)</f>
        <v>2929.5499021526421</v>
      </c>
      <c r="J35">
        <f t="shared" si="2"/>
        <v>32</v>
      </c>
      <c r="K35" s="1" t="str">
        <f>VLOOKUP(L35,'Expedição Rodo - ALE'!B:E,4,0)</f>
        <v>MONTES CLAROS</v>
      </c>
      <c r="L35" s="192">
        <f>LARGE('Expedição Rodo - ALE'!B:B,Resumo!J35)</f>
        <v>5236.3999999999996</v>
      </c>
    </row>
    <row r="36" spans="1:12" hidden="1" outlineLevel="1" x14ac:dyDescent="0.25">
      <c r="A36">
        <f t="shared" si="0"/>
        <v>33</v>
      </c>
      <c r="B36" s="1" t="str">
        <f>VLOOKUP(VLOOKUP(C36,'Recebimento Rodo - ALE'!E:H,4,0),'Recebimento Rodo - ALE'!$H:$I,2,0)</f>
        <v>CUBATAO</v>
      </c>
      <c r="C36" s="2">
        <f>LARGE('Recebimento Rodo - ALE'!E:E,Resumo!A36)</f>
        <v>2758.3840549450547</v>
      </c>
      <c r="E36">
        <f t="shared" si="1"/>
        <v>33</v>
      </c>
      <c r="F36" s="1" t="str">
        <f>VLOOKUP(VLOOKUP(G36,'Capacidade ALE'!A:F,5,0),'Capacidade ALE'!E:F,2,0)</f>
        <v>CRATO</v>
      </c>
      <c r="G36" s="2">
        <f>LARGE('Capacidade ALE'!A:A,Resumo!E36)</f>
        <v>2819.5267745952679</v>
      </c>
      <c r="J36">
        <f t="shared" si="2"/>
        <v>33</v>
      </c>
      <c r="K36" s="1" t="str">
        <f>VLOOKUP(L36,'Expedição Rodo - ALE'!B:E,4,0)</f>
        <v>MACEIO</v>
      </c>
      <c r="L36" s="192">
        <f>LARGE('Expedição Rodo - ALE'!B:B,Resumo!J36)</f>
        <v>4752</v>
      </c>
    </row>
    <row r="37" spans="1:12" hidden="1" outlineLevel="1" x14ac:dyDescent="0.25">
      <c r="A37">
        <f t="shared" si="0"/>
        <v>34</v>
      </c>
      <c r="B37" s="1" t="str">
        <f>VLOOKUP(VLOOKUP(C37,'Recebimento Rodo - ALE'!E:H,4,0),'Recebimento Rodo - ALE'!$H:$I,2,0)</f>
        <v>SAO JOSE DOS CAMPOS</v>
      </c>
      <c r="C37" s="2">
        <f>LARGE('Recebimento Rodo - ALE'!E:E,Resumo!A37)</f>
        <v>2619.2336925367863</v>
      </c>
      <c r="E37">
        <f t="shared" si="1"/>
        <v>34</v>
      </c>
      <c r="F37" s="1" t="str">
        <f>VLOOKUP(VLOOKUP(G37,'Capacidade ALE'!A:F,5,0),'Capacidade ALE'!E:F,2,0)</f>
        <v>GOVERNADOR VALADARES</v>
      </c>
      <c r="G37" s="2">
        <f>LARGE('Capacidade ALE'!A:A,Resumo!E37)</f>
        <v>2634.0740740740739</v>
      </c>
      <c r="J37">
        <f t="shared" si="2"/>
        <v>34</v>
      </c>
      <c r="K37" s="1" t="str">
        <f>VLOOKUP(L37,'Expedição Rodo - ALE'!B:E,4,0)</f>
        <v>CUBATAO</v>
      </c>
      <c r="L37" s="192">
        <f>LARGE('Expedição Rodo - ALE'!B:B,Resumo!J37)</f>
        <v>4554</v>
      </c>
    </row>
    <row r="38" spans="1:12" hidden="1" outlineLevel="1" x14ac:dyDescent="0.25">
      <c r="A38">
        <f t="shared" si="0"/>
        <v>35</v>
      </c>
      <c r="B38" s="1" t="str">
        <f>VLOOKUP(VLOOKUP(C38,'Recebimento Rodo - ALE'!E:H,4,0),'Recebimento Rodo - ALE'!$H:$I,2,0)</f>
        <v>MACEIO</v>
      </c>
      <c r="C38" s="2">
        <f>LARGE('Recebimento Rodo - ALE'!E:E,Resumo!A38)</f>
        <v>2543.4821428571431</v>
      </c>
      <c r="E38">
        <f t="shared" si="1"/>
        <v>35</v>
      </c>
      <c r="F38" s="1" t="str">
        <f>VLOOKUP(VLOOKUP(G38,'Capacidade ALE'!A:F,5,0),'Capacidade ALE'!E:F,2,0)</f>
        <v>MONTES CLAROS</v>
      </c>
      <c r="G38" s="2">
        <f>LARGE('Capacidade ALE'!A:A,Resumo!E38)</f>
        <v>2271.1706102117064</v>
      </c>
      <c r="J38">
        <f t="shared" si="2"/>
        <v>35</v>
      </c>
      <c r="K38" s="1" t="str">
        <f>VLOOKUP(L38,'Expedição Rodo - ALE'!B:E,4,0)</f>
        <v>ACAILANDIA</v>
      </c>
      <c r="L38" s="192">
        <f>LARGE('Expedição Rodo - ALE'!B:B,Resumo!J38)</f>
        <v>4158</v>
      </c>
    </row>
    <row r="39" spans="1:12" hidden="1" outlineLevel="1" x14ac:dyDescent="0.25">
      <c r="A39">
        <f t="shared" si="0"/>
        <v>36</v>
      </c>
      <c r="B39" s="1" t="str">
        <f>VLOOKUP(VLOOKUP(C39,'Recebimento Rodo - ALE'!E:H,4,0),'Recebimento Rodo - ALE'!$H:$I,2,0)</f>
        <v>UBERABA</v>
      </c>
      <c r="C39" s="2">
        <f>LARGE('Recebimento Rodo - ALE'!E:E,Resumo!A39)</f>
        <v>2422.30231441048</v>
      </c>
      <c r="E39">
        <f t="shared" si="1"/>
        <v>36</v>
      </c>
      <c r="F39" s="1" t="str">
        <f>VLOOKUP(VLOOKUP(G39,'Capacidade ALE'!A:F,5,0),'Capacidade ALE'!E:F,2,0)</f>
        <v>LEM</v>
      </c>
      <c r="G39" s="2">
        <f>LARGE('Capacidade ALE'!A:A,Resumo!E39)</f>
        <v>1423.0769146666823</v>
      </c>
      <c r="J39">
        <f t="shared" si="2"/>
        <v>36</v>
      </c>
      <c r="K39" s="1" t="str">
        <f>VLOOKUP(L39,'Expedição Rodo - ALE'!B:E,4,0)</f>
        <v>GOVERNADOR VALADARES</v>
      </c>
      <c r="L39" s="192">
        <f>LARGE('Expedição Rodo - ALE'!B:B,Resumo!J39)</f>
        <v>3852</v>
      </c>
    </row>
    <row r="40" spans="1:12" hidden="1" outlineLevel="1" x14ac:dyDescent="0.25">
      <c r="A40">
        <f t="shared" si="0"/>
        <v>37</v>
      </c>
      <c r="B40" s="1" t="str">
        <f>VLOOKUP(VLOOKUP(C40,'Recebimento Rodo - ALE'!E:H,4,0),'Recebimento Rodo - ALE'!$H:$I,2,0)</f>
        <v>SAO FCO DO CONDE</v>
      </c>
      <c r="C40" s="2">
        <f>LARGE('Recebimento Rodo - ALE'!E:E,Resumo!A40)</f>
        <v>2365.9857124229175</v>
      </c>
      <c r="E40">
        <f t="shared" si="1"/>
        <v>37</v>
      </c>
      <c r="F40" s="1" t="str">
        <f>VLOOKUP(VLOOKUP(G40,'Capacidade ALE'!A:F,5,0),'Capacidade ALE'!E:F,2,0)</f>
        <v>UBERABA</v>
      </c>
      <c r="G40" s="2">
        <f>LARGE('Capacidade ALE'!A:A,Resumo!E40)</f>
        <v>611.76470588235293</v>
      </c>
      <c r="J40">
        <f t="shared" si="2"/>
        <v>37</v>
      </c>
      <c r="K40" s="1" t="str">
        <f>VLOOKUP(L40,'Expedição Rodo - ALE'!B:E,4,0)</f>
        <v>JEQUIE</v>
      </c>
      <c r="L40" s="192">
        <f>LARGE('Expedição Rodo - ALE'!B:B,Resumo!J40)</f>
        <v>3660.8</v>
      </c>
    </row>
    <row r="41" spans="1:12" hidden="1" outlineLevel="1" x14ac:dyDescent="0.25">
      <c r="A41">
        <f t="shared" si="0"/>
        <v>38</v>
      </c>
      <c r="B41" s="1" t="str">
        <f>VLOOKUP(VLOOKUP(C41,'Recebimento Rodo - ALE'!E:H,4,0),'Recebimento Rodo - ALE'!$H:$I,2,0)</f>
        <v>UBERLANDIA</v>
      </c>
      <c r="C41" s="2">
        <f>LARGE('Recebimento Rodo - ALE'!E:E,Resumo!A41)</f>
        <v>1858.4142011834322</v>
      </c>
      <c r="E41">
        <f t="shared" si="1"/>
        <v>38</v>
      </c>
      <c r="F41" s="1" t="str">
        <f>VLOOKUP(VLOOKUP(G41,'Capacidade ALE'!A:F,5,0),'Capacidade ALE'!E:F,2,0)</f>
        <v>MACEIO</v>
      </c>
      <c r="G41" s="2">
        <f>LARGE('Capacidade ALE'!A:A,Resumo!E41)</f>
        <v>409.09090909090907</v>
      </c>
      <c r="J41">
        <f t="shared" si="2"/>
        <v>38</v>
      </c>
      <c r="K41" s="1" t="str">
        <f>VLOOKUP(L41,'Expedição Rodo - ALE'!B:E,4,0)</f>
        <v>RIO GRANDE</v>
      </c>
      <c r="L41" s="192">
        <f>LARGE('Expedição Rodo - ALE'!B:B,Resumo!J41)</f>
        <v>3597.9999999999995</v>
      </c>
    </row>
    <row r="42" spans="1:12" hidden="1" outlineLevel="1" x14ac:dyDescent="0.25">
      <c r="A42">
        <f t="shared" si="0"/>
        <v>39</v>
      </c>
      <c r="B42" s="1" t="str">
        <f>VLOOKUP(VLOOKUP(C42,'Recebimento Rodo - ALE'!E:H,4,0),'Recebimento Rodo - ALE'!$H:$I,2,0)</f>
        <v>JEQUIE</v>
      </c>
      <c r="C42" s="2">
        <f>LARGE('Recebimento Rodo - ALE'!E:E,Resumo!A42)</f>
        <v>1691.6976744186045</v>
      </c>
      <c r="E42">
        <f t="shared" si="1"/>
        <v>39</v>
      </c>
      <c r="F42" s="1" t="str">
        <f>VLOOKUP(VLOOKUP(G42,'Capacidade ALE'!A:F,5,0),'Capacidade ALE'!E:F,2,0)</f>
        <v>UBERLANDIA</v>
      </c>
      <c r="G42" s="2">
        <f>LARGE('Capacidade ALE'!A:A,Resumo!E42)</f>
        <v>280</v>
      </c>
      <c r="J42">
        <f t="shared" si="2"/>
        <v>39</v>
      </c>
      <c r="K42" s="1" t="str">
        <f>VLOOKUP(L42,'Expedição Rodo - ALE'!B:E,4,0)</f>
        <v>CRATO</v>
      </c>
      <c r="L42" s="192">
        <f>LARGE('Expedição Rodo - ALE'!B:B,Resumo!J42)</f>
        <v>3590.3999999999996</v>
      </c>
    </row>
    <row r="43" spans="1:12" hidden="1" outlineLevel="1" x14ac:dyDescent="0.25">
      <c r="A43">
        <f t="shared" si="0"/>
        <v>40</v>
      </c>
      <c r="B43" s="1" t="str">
        <f>VLOOKUP(VLOOKUP(C43,'Recebimento Rodo - ALE'!E:H,4,0),'Recebimento Rodo - ALE'!$H:$I,2,0)</f>
        <v>BIGUACU</v>
      </c>
      <c r="C43" s="2">
        <f>LARGE('Recebimento Rodo - ALE'!E:E,Resumo!A43)</f>
        <v>1491.7978372703412</v>
      </c>
      <c r="E43">
        <f t="shared" si="1"/>
        <v>40</v>
      </c>
      <c r="F43" s="1" t="str">
        <f>VLOOKUP(VLOOKUP(G43,'Capacidade ALE'!A:F,5,0),'Capacidade ALE'!E:F,2,0)</f>
        <v>ITABUNA</v>
      </c>
      <c r="G43" s="2">
        <f>LARGE('Capacidade ALE'!A:A,Resumo!E43)</f>
        <v>270</v>
      </c>
      <c r="J43">
        <f t="shared" si="2"/>
        <v>40</v>
      </c>
      <c r="K43" s="1" t="str">
        <f>VLOOKUP(L43,'Expedição Rodo - ALE'!B:E,4,0)</f>
        <v>UBERABA</v>
      </c>
      <c r="L43" s="192">
        <f>LARGE('Expedição Rodo - ALE'!B:B,Resumo!J43)</f>
        <v>3484.7999999999997</v>
      </c>
    </row>
    <row r="44" spans="1:12" hidden="1" outlineLevel="1" x14ac:dyDescent="0.25">
      <c r="A44">
        <f t="shared" si="0"/>
        <v>41</v>
      </c>
      <c r="B44" s="1" t="str">
        <f>VLOOKUP(VLOOKUP(C44,'Recebimento Rodo - ALE'!E:H,4,0),'Recebimento Rodo - ALE'!$H:$I,2,0)</f>
        <v>ACAILANDIA</v>
      </c>
      <c r="C44" s="2">
        <f>LARGE('Recebimento Rodo - ALE'!E:E,Resumo!A44)</f>
        <v>1446.9345238095239</v>
      </c>
      <c r="E44">
        <f t="shared" si="1"/>
        <v>41</v>
      </c>
      <c r="F44" s="1" t="str">
        <f>VLOOKUP(VLOOKUP(G44,'Capacidade ALE'!A:F,5,0),'Capacidade ALE'!E:F,2,0)</f>
        <v>RIO GRANDE</v>
      </c>
      <c r="G44" s="2">
        <f>LARGE('Capacidade ALE'!A:A,Resumo!E44)</f>
        <v>100</v>
      </c>
      <c r="J44">
        <f t="shared" si="2"/>
        <v>41</v>
      </c>
      <c r="K44" s="1" t="str">
        <f>VLOOKUP(L44,'Expedição Rodo - ALE'!B:E,4,0)</f>
        <v>SAO JOSE DOS CAMPOS</v>
      </c>
      <c r="L44" s="192">
        <f>LARGE('Expedição Rodo - ALE'!B:B,Resumo!J44)</f>
        <v>3344.0000000000018</v>
      </c>
    </row>
    <row r="45" spans="1:12" hidden="1" outlineLevel="1" x14ac:dyDescent="0.25">
      <c r="A45">
        <f t="shared" si="0"/>
        <v>42</v>
      </c>
      <c r="B45" s="1" t="str">
        <f>VLOOKUP(VLOOKUP(C45,'Recebimento Rodo - ALE'!E:H,4,0),'Recebimento Rodo - ALE'!$H:$I,2,0)</f>
        <v>ITABUNA</v>
      </c>
      <c r="C45" s="2">
        <f>LARGE('Recebimento Rodo - ALE'!E:E,Resumo!A45)</f>
        <v>1290.7868852459014</v>
      </c>
      <c r="E45">
        <f t="shared" si="1"/>
        <v>42</v>
      </c>
      <c r="F45" s="1" t="str">
        <f>VLOOKUP(VLOOKUP(G45,'Capacidade ALE'!A:F,5,0),'Capacidade ALE'!E:F,2,0)</f>
        <v>ACAILANDIA</v>
      </c>
      <c r="G45" s="2">
        <f>LARGE('Capacidade ALE'!A:A,Resumo!E45)</f>
        <v>0</v>
      </c>
      <c r="J45">
        <f t="shared" si="2"/>
        <v>42</v>
      </c>
      <c r="K45" s="1" t="str">
        <f>VLOOKUP(L45,'Expedição Rodo - ALE'!B:E,4,0)</f>
        <v>ITABUNA</v>
      </c>
      <c r="L45" s="192">
        <f>LARGE('Expedição Rodo - ALE'!B:B,Resumo!J45)</f>
        <v>2675.2</v>
      </c>
    </row>
    <row r="46" spans="1:12" hidden="1" outlineLevel="1" x14ac:dyDescent="0.25">
      <c r="A46">
        <f t="shared" si="0"/>
        <v>43</v>
      </c>
      <c r="B46" s="1" t="str">
        <f>VLOOKUP(VLOOKUP(C46,'Recebimento Rodo - ALE'!E:H,4,0),'Recebimento Rodo - ALE'!$H:$I,2,0)</f>
        <v>RIO GRANDE</v>
      </c>
      <c r="C46" s="2">
        <f>LARGE('Recebimento Rodo - ALE'!E:E,Resumo!A46)</f>
        <v>1077.9310324604301</v>
      </c>
      <c r="E46">
        <f t="shared" si="1"/>
        <v>43</v>
      </c>
      <c r="F46" s="1" t="str">
        <f>VLOOKUP(VLOOKUP(G46,'Capacidade ALE'!A:F,5,0),'Capacidade ALE'!E:F,2,0)</f>
        <v>ACAILANDIA</v>
      </c>
      <c r="G46" s="2">
        <f>LARGE('Capacidade ALE'!A:A,Resumo!E46)</f>
        <v>0</v>
      </c>
      <c r="J46">
        <f t="shared" si="2"/>
        <v>43</v>
      </c>
      <c r="K46" s="1" t="str">
        <f>VLOOKUP(L46,'Expedição Rodo - ALE'!B:E,4,0)</f>
        <v>SARANDI</v>
      </c>
      <c r="L46" s="192">
        <f>LARGE('Expedição Rodo - ALE'!B:B,Resumo!J46)</f>
        <v>2304.1151999999997</v>
      </c>
    </row>
    <row r="47" spans="1:12" hidden="1" outlineLevel="1" x14ac:dyDescent="0.25">
      <c r="B47" s="2"/>
      <c r="F47" s="2"/>
    </row>
    <row r="48" spans="1:12" collapsed="1" x14ac:dyDescent="0.25"/>
    <row r="52" spans="1:8" x14ac:dyDescent="0.25">
      <c r="A52" s="63" t="s">
        <v>269</v>
      </c>
      <c r="B52" s="64"/>
      <c r="C52" s="64"/>
      <c r="D52" s="64"/>
      <c r="E52" s="63"/>
      <c r="F52" s="64"/>
      <c r="G52" s="64"/>
      <c r="H52" s="64"/>
    </row>
    <row r="54" spans="1:8" x14ac:dyDescent="0.25">
      <c r="D54" t="s">
        <v>266</v>
      </c>
    </row>
    <row r="58" spans="1:8" x14ac:dyDescent="0.25">
      <c r="A58" s="63" t="s">
        <v>270</v>
      </c>
      <c r="B58" s="64"/>
      <c r="C58" s="64"/>
      <c r="D58" s="64"/>
      <c r="E58" s="63"/>
      <c r="F58" s="64"/>
      <c r="G58" s="64"/>
      <c r="H58" s="64"/>
    </row>
    <row r="59" spans="1:8" ht="15.75" thickBot="1" x14ac:dyDescent="0.3"/>
    <row r="60" spans="1:8" ht="30.75" thickBot="1" x14ac:dyDescent="0.3">
      <c r="A60" s="65" t="s">
        <v>220</v>
      </c>
      <c r="B60" s="65" t="s">
        <v>225</v>
      </c>
      <c r="C60" s="65" t="s">
        <v>221</v>
      </c>
      <c r="E60" s="65" t="s">
        <v>220</v>
      </c>
      <c r="F60" s="65" t="s">
        <v>225</v>
      </c>
      <c r="G60" s="65" t="s">
        <v>221</v>
      </c>
    </row>
    <row r="61" spans="1:8" x14ac:dyDescent="0.25">
      <c r="A61" s="25" t="s">
        <v>222</v>
      </c>
      <c r="B61" s="70">
        <f>B62+B63</f>
        <v>446590.33662935323</v>
      </c>
      <c r="C61" s="161">
        <f>B61/$B$66</f>
        <v>0.69230128297592819</v>
      </c>
      <c r="E61" s="69" t="s">
        <v>214</v>
      </c>
      <c r="F61" s="70">
        <f>SUMIFS('Capacidade ALE'!E:E,'Capacidade ALE'!G:G,CONCATENATE(Resumo!E61,"Total"))</f>
        <v>0</v>
      </c>
      <c r="G61" s="92">
        <f>F61/$B$89</f>
        <v>0</v>
      </c>
    </row>
    <row r="62" spans="1:8" x14ac:dyDescent="0.25">
      <c r="A62" s="69" t="s">
        <v>214</v>
      </c>
      <c r="B62" s="70">
        <f>SUMIFS('Capacidade ALE'!A:A,'Capacidade ALE'!C:C,CONCATENATE(Resumo!A62,"Total"))</f>
        <v>268557.85345194256</v>
      </c>
      <c r="C62" s="161">
        <f>B62/$B$66</f>
        <v>0.41631654616912933</v>
      </c>
      <c r="E62" s="69" t="s">
        <v>217</v>
      </c>
      <c r="F62" s="70">
        <f>SUMIFS('Capacidade ALE'!A:A,'Capacidade ALE'!C:C,CONCATENATE(Resumo!E62,"Total"))</f>
        <v>178032.48317741067</v>
      </c>
      <c r="G62" s="92">
        <f>F62/$B$89</f>
        <v>0.39885964676382024</v>
      </c>
    </row>
    <row r="63" spans="1:8" x14ac:dyDescent="0.25">
      <c r="A63" s="69" t="s">
        <v>217</v>
      </c>
      <c r="B63" s="70">
        <f>SUMIFS('Capacidade ALE'!A:A,'Capacidade ALE'!C:C,CONCATENATE(Resumo!A63,"Total"))</f>
        <v>178032.48317741067</v>
      </c>
      <c r="C63" s="161">
        <f>B63/$B$66</f>
        <v>0.27598473680679886</v>
      </c>
      <c r="E63" s="25" t="s">
        <v>222</v>
      </c>
      <c r="F63" s="2">
        <f>F62+F61</f>
        <v>178032.48317741067</v>
      </c>
      <c r="G63" s="86">
        <f>F63/$B$66</f>
        <v>0.27598473680679886</v>
      </c>
    </row>
    <row r="64" spans="1:8" x14ac:dyDescent="0.25">
      <c r="A64" s="25" t="s">
        <v>216</v>
      </c>
      <c r="B64" s="2">
        <f>SUMIFS('Capacidade ALE'!A:A,'Capacidade ALE'!C:C,CONCATENATE(Resumo!A64,"Total"))</f>
        <v>197228.80146136007</v>
      </c>
      <c r="C64" s="161">
        <f>B64/$B$66</f>
        <v>0.30574273801366814</v>
      </c>
      <c r="E64" s="25" t="s">
        <v>216</v>
      </c>
      <c r="F64" s="2">
        <f>SUMIFS('Capacidade ALE'!A:A,'Capacidade ALE'!C:C,CONCATENATE(Resumo!E64,"Total"))</f>
        <v>197228.80146136007</v>
      </c>
      <c r="G64" s="86">
        <f>F64/$B$66</f>
        <v>0.30574273801366814</v>
      </c>
    </row>
    <row r="65" spans="1:21" x14ac:dyDescent="0.25">
      <c r="A65" s="25" t="s">
        <v>215</v>
      </c>
      <c r="B65" s="2">
        <f>SUMIFS('Capacidade ALE'!A:A,'Capacidade ALE'!C:C,CONCATENATE(Resumo!A65,"Total"))</f>
        <v>1261.7647058823529</v>
      </c>
      <c r="C65" s="161">
        <f>B65/$B$66</f>
        <v>1.9559790104036103E-3</v>
      </c>
      <c r="E65" s="25" t="s">
        <v>215</v>
      </c>
      <c r="F65" s="2">
        <f>SUMIFS('Capacidade ALE'!A:A,'Capacidade ALE'!C:C,CONCATENATE(Resumo!E65,"Total"))</f>
        <v>1261.7647058823529</v>
      </c>
      <c r="G65" s="86">
        <f>F65/$B$66</f>
        <v>1.9559790104036103E-3</v>
      </c>
    </row>
    <row r="66" spans="1:21" x14ac:dyDescent="0.25">
      <c r="A66" s="67" t="s">
        <v>119</v>
      </c>
      <c r="B66" s="68">
        <f>SUM(B62:B65)</f>
        <v>645080.90279659571</v>
      </c>
      <c r="C66" s="93">
        <f>SUM(C62:C65)</f>
        <v>0.99999999999999989</v>
      </c>
      <c r="E66" s="67" t="s">
        <v>119</v>
      </c>
      <c r="F66" s="68">
        <f>SUM(F63:F65)</f>
        <v>376523.04934465309</v>
      </c>
      <c r="G66" s="93">
        <f>SUM(G63:G65)</f>
        <v>0.58368345383087061</v>
      </c>
    </row>
    <row r="68" spans="1:21" x14ac:dyDescent="0.25">
      <c r="C68" s="156"/>
    </row>
    <row r="76" spans="1:21" ht="15" customHeight="1" x14ac:dyDescent="0.25">
      <c r="A76" s="201" t="s">
        <v>237</v>
      </c>
      <c r="B76" s="201"/>
      <c r="C76" s="201"/>
      <c r="D76" s="201"/>
      <c r="E76" s="201"/>
      <c r="F76" s="201"/>
      <c r="G76" s="201"/>
      <c r="H76" s="201"/>
      <c r="I76" s="193"/>
      <c r="J76" s="193"/>
      <c r="K76" s="193"/>
      <c r="L76" s="193"/>
      <c r="M76" s="193"/>
      <c r="N76" s="193"/>
      <c r="O76" s="193"/>
      <c r="P76" s="76"/>
      <c r="Q76" s="76"/>
      <c r="R76" s="76"/>
      <c r="S76" s="76"/>
      <c r="T76" s="76"/>
      <c r="U76" s="76"/>
    </row>
    <row r="77" spans="1:21" x14ac:dyDescent="0.25">
      <c r="A77" s="201"/>
      <c r="B77" s="201"/>
      <c r="C77" s="201"/>
      <c r="D77" s="201"/>
      <c r="E77" s="201"/>
      <c r="F77" s="201"/>
      <c r="G77" s="201"/>
      <c r="H77" s="201"/>
      <c r="I77" s="193"/>
      <c r="J77" s="193"/>
      <c r="K77" s="193"/>
      <c r="L77" s="193"/>
      <c r="M77" s="193"/>
      <c r="N77" s="193"/>
      <c r="O77" s="193"/>
      <c r="P77" s="76"/>
      <c r="Q77" s="76"/>
      <c r="R77" s="76"/>
      <c r="S77" s="76"/>
      <c r="T77" s="76"/>
      <c r="U77" s="76"/>
    </row>
    <row r="78" spans="1:21" x14ac:dyDescent="0.25">
      <c r="A78" s="201"/>
      <c r="B78" s="201"/>
      <c r="C78" s="201"/>
      <c r="D78" s="201"/>
      <c r="E78" s="201"/>
      <c r="F78" s="201"/>
      <c r="G78" s="201"/>
      <c r="H78" s="201"/>
      <c r="I78" s="193"/>
      <c r="J78" s="193"/>
      <c r="K78" s="193"/>
      <c r="L78" s="193"/>
      <c r="M78" s="193"/>
      <c r="N78" s="193"/>
      <c r="O78" s="193"/>
      <c r="P78" s="76"/>
      <c r="Q78" s="76"/>
      <c r="R78" s="76"/>
      <c r="S78" s="76"/>
      <c r="T78" s="76"/>
      <c r="U78" s="76"/>
    </row>
    <row r="79" spans="1:21" x14ac:dyDescent="0.25">
      <c r="A79" s="201"/>
      <c r="B79" s="201"/>
      <c r="C79" s="201"/>
      <c r="D79" s="201"/>
      <c r="E79" s="201"/>
      <c r="F79" s="201"/>
      <c r="G79" s="201"/>
      <c r="H79" s="201"/>
      <c r="I79" s="193"/>
      <c r="J79" s="193"/>
      <c r="K79" s="193"/>
      <c r="L79" s="193"/>
      <c r="M79" s="193"/>
      <c r="N79" s="193"/>
      <c r="O79" s="193"/>
      <c r="P79" s="76"/>
      <c r="Q79" s="76"/>
      <c r="R79" s="76"/>
      <c r="S79" s="76"/>
      <c r="T79" s="76"/>
      <c r="U79" s="76"/>
    </row>
    <row r="81" spans="1:8" x14ac:dyDescent="0.25">
      <c r="A81" s="63" t="s">
        <v>271</v>
      </c>
      <c r="B81" s="64"/>
      <c r="C81" s="64"/>
      <c r="D81" s="64"/>
      <c r="E81" s="63"/>
      <c r="F81" s="64"/>
      <c r="G81" s="64"/>
      <c r="H81" s="64"/>
    </row>
    <row r="82" spans="1:8" ht="15.75" thickBot="1" x14ac:dyDescent="0.3"/>
    <row r="83" spans="1:8" ht="45.75" thickBot="1" x14ac:dyDescent="0.3">
      <c r="A83" s="65" t="s">
        <v>220</v>
      </c>
      <c r="B83" s="65" t="s">
        <v>224</v>
      </c>
      <c r="C83" s="65" t="s">
        <v>221</v>
      </c>
      <c r="E83" s="65" t="s">
        <v>220</v>
      </c>
      <c r="F83" s="65" t="s">
        <v>224</v>
      </c>
      <c r="G83" s="65" t="s">
        <v>221</v>
      </c>
    </row>
    <row r="84" spans="1:8" x14ac:dyDescent="0.25">
      <c r="A84" s="25" t="s">
        <v>222</v>
      </c>
      <c r="B84" s="2">
        <f>B85+B86</f>
        <v>215999.7407631274</v>
      </c>
      <c r="C84" s="161">
        <f>B84/$B$89</f>
        <v>0.48392056755173751</v>
      </c>
      <c r="E84" s="69" t="s">
        <v>214</v>
      </c>
      <c r="F84" s="70" t="e">
        <f>SUMIFS('[234]Recebimento Rodo - ALE'!T:T,'[234]Recebimento Rodo - ALE'!J:J,CONCATENATE(Resumo!E84,"Total"))</f>
        <v>#VALUE!</v>
      </c>
      <c r="G84" s="92" t="e">
        <f>F84/$B$89</f>
        <v>#VALUE!</v>
      </c>
    </row>
    <row r="85" spans="1:8" x14ac:dyDescent="0.25">
      <c r="A85" s="69" t="s">
        <v>214</v>
      </c>
      <c r="B85" s="70">
        <f>SUMIFS('Recebimento Rodo - ALE'!P:P,'Recebimento Rodo - ALE'!F:F,CONCATENATE(Resumo!A85,"Total"))</f>
        <v>141832.22370007707</v>
      </c>
      <c r="C85" s="161">
        <f>B85/$B$89</f>
        <v>0.31775746557647183</v>
      </c>
      <c r="E85" s="69" t="s">
        <v>217</v>
      </c>
      <c r="F85" s="70" t="e">
        <f>SUMIFS('[234]Recebimento Rodo - ALE'!T:T,'[234]Recebimento Rodo - ALE'!J:J,CONCATENATE(Resumo!E85,"Total"))</f>
        <v>#VALUE!</v>
      </c>
      <c r="G85" s="92" t="e">
        <f>F85/$B$89</f>
        <v>#VALUE!</v>
      </c>
    </row>
    <row r="86" spans="1:8" x14ac:dyDescent="0.25">
      <c r="A86" s="69" t="s">
        <v>217</v>
      </c>
      <c r="B86" s="70">
        <f>SUMIFS('Recebimento Rodo - ALE'!P:P,'Recebimento Rodo - ALE'!F:F,CONCATENATE(Resumo!A86,"Total"))</f>
        <v>74167.517063050327</v>
      </c>
      <c r="C86" s="161">
        <f>B86/$B$89</f>
        <v>0.16616310197526568</v>
      </c>
      <c r="E86" s="25" t="s">
        <v>222</v>
      </c>
      <c r="F86" s="2" t="e">
        <f>F85+F84</f>
        <v>#VALUE!</v>
      </c>
      <c r="G86" s="86" t="e">
        <f>F86/$B$89</f>
        <v>#VALUE!</v>
      </c>
    </row>
    <row r="87" spans="1:8" x14ac:dyDescent="0.25">
      <c r="A87" s="25" t="s">
        <v>216</v>
      </c>
      <c r="B87" s="2">
        <f>SUMIFS('Recebimento Rodo - ALE'!P:P,'Recebimento Rodo - ALE'!F:F,CONCATENATE(Resumo!A87,"Total"))</f>
        <v>220521.03948014515</v>
      </c>
      <c r="C87" s="161">
        <f>B87/$B$89</f>
        <v>0.49404997526991412</v>
      </c>
      <c r="E87" s="25" t="s">
        <v>216</v>
      </c>
      <c r="F87" s="2" t="e">
        <f>SUMIFS('[234]Recebimento Rodo - ALE'!T:T,'[234]Recebimento Rodo - ALE'!J:J,CONCATENATE(Resumo!E87,"Total"))</f>
        <v>#VALUE!</v>
      </c>
      <c r="G87" s="86" t="e">
        <f>F87/$B$89</f>
        <v>#VALUE!</v>
      </c>
    </row>
    <row r="88" spans="1:8" x14ac:dyDescent="0.25">
      <c r="A88" s="25" t="s">
        <v>215</v>
      </c>
      <c r="B88" s="2">
        <f>SUMIFS('Recebimento Rodo - ALE'!P:P,'Recebimento Rodo - ALE'!F:F,CONCATENATE(Resumo!A88,"Total"))</f>
        <v>9832.9299449891896</v>
      </c>
      <c r="C88" s="161">
        <f>B88/$B$89</f>
        <v>2.2029457178348276E-2</v>
      </c>
      <c r="E88" s="25" t="s">
        <v>215</v>
      </c>
      <c r="F88" s="2" t="e">
        <f>SUMIFS('[234]Recebimento Rodo - ALE'!T:T,'[234]Recebimento Rodo - ALE'!J:J,CONCATENATE(Resumo!E88,"Total"))</f>
        <v>#VALUE!</v>
      </c>
      <c r="G88" s="86" t="e">
        <f>F88/$B$89</f>
        <v>#VALUE!</v>
      </c>
    </row>
    <row r="89" spans="1:8" x14ac:dyDescent="0.25">
      <c r="A89" s="67" t="s">
        <v>119</v>
      </c>
      <c r="B89" s="68">
        <f>SUM(B85:B88)</f>
        <v>446353.71018826176</v>
      </c>
      <c r="C89" s="93">
        <f>SUM(C85:C88)</f>
        <v>0.99999999999999989</v>
      </c>
      <c r="E89" s="67" t="s">
        <v>119</v>
      </c>
      <c r="F89" s="68" t="e">
        <f>SUM(F86:F88)</f>
        <v>#VALUE!</v>
      </c>
      <c r="G89" s="93" t="e">
        <f>SUM(G86:G88)</f>
        <v>#VALUE!</v>
      </c>
    </row>
    <row r="99" spans="1:21" x14ac:dyDescent="0.25">
      <c r="A99" s="203" t="s">
        <v>725</v>
      </c>
      <c r="B99" s="203"/>
      <c r="C99" s="203"/>
      <c r="D99" s="203"/>
      <c r="E99" s="203"/>
      <c r="F99" s="203"/>
      <c r="G99" s="203"/>
      <c r="H99" s="203"/>
    </row>
    <row r="100" spans="1:21" ht="15" customHeight="1" x14ac:dyDescent="0.25">
      <c r="A100" s="203"/>
      <c r="B100" s="203"/>
      <c r="C100" s="203"/>
      <c r="D100" s="203"/>
      <c r="E100" s="203"/>
      <c r="F100" s="203"/>
      <c r="G100" s="203"/>
      <c r="H100" s="203"/>
      <c r="I100" s="76"/>
      <c r="J100" s="76"/>
      <c r="K100" s="76"/>
      <c r="L100" s="76"/>
      <c r="M100" s="76"/>
      <c r="N100" s="76"/>
      <c r="O100" s="76"/>
      <c r="P100" s="76"/>
      <c r="Q100" s="76"/>
      <c r="R100" s="76"/>
      <c r="S100" s="76"/>
      <c r="T100" s="76"/>
      <c r="U100" s="76"/>
    </row>
    <row r="101" spans="1:21" x14ac:dyDescent="0.25">
      <c r="A101" s="203"/>
      <c r="B101" s="203"/>
      <c r="C101" s="203"/>
      <c r="D101" s="203"/>
      <c r="E101" s="203"/>
      <c r="F101" s="203"/>
      <c r="G101" s="203"/>
      <c r="H101" s="203"/>
      <c r="I101" s="76"/>
      <c r="J101" s="76"/>
      <c r="K101" s="76"/>
      <c r="L101" s="76"/>
      <c r="M101" s="76"/>
      <c r="N101" s="76"/>
      <c r="O101" s="76"/>
      <c r="P101" s="76"/>
      <c r="Q101" s="76"/>
      <c r="R101" s="76"/>
      <c r="S101" s="76"/>
      <c r="T101" s="76"/>
      <c r="U101" s="76"/>
    </row>
    <row r="102" spans="1:21" x14ac:dyDescent="0.25">
      <c r="A102" s="203"/>
      <c r="B102" s="203"/>
      <c r="C102" s="203"/>
      <c r="D102" s="203"/>
      <c r="E102" s="203"/>
      <c r="F102" s="203"/>
      <c r="G102" s="203"/>
      <c r="H102" s="203"/>
      <c r="I102" s="76"/>
      <c r="J102" s="76"/>
      <c r="K102" s="76"/>
      <c r="L102" s="76"/>
      <c r="M102" s="76"/>
      <c r="N102" s="76"/>
      <c r="O102" s="76"/>
      <c r="P102" s="76"/>
      <c r="Q102" s="76"/>
      <c r="R102" s="76"/>
      <c r="S102" s="76"/>
      <c r="T102" s="76"/>
      <c r="U102" s="76"/>
    </row>
    <row r="103" spans="1:21" x14ac:dyDescent="0.25">
      <c r="A103" s="203"/>
      <c r="B103" s="203"/>
      <c r="C103" s="203"/>
      <c r="D103" s="203"/>
      <c r="E103" s="203"/>
      <c r="F103" s="203"/>
      <c r="G103" s="203"/>
      <c r="H103" s="203"/>
      <c r="I103" s="76"/>
      <c r="J103" s="76"/>
      <c r="K103" s="76"/>
      <c r="L103" s="76"/>
      <c r="M103" s="76"/>
      <c r="N103" s="76"/>
      <c r="O103" s="76"/>
      <c r="P103" s="76"/>
      <c r="Q103" s="76"/>
      <c r="R103" s="76"/>
      <c r="S103" s="76"/>
      <c r="T103" s="76"/>
      <c r="U103" s="76"/>
    </row>
    <row r="104" spans="1:21" ht="14.25" customHeight="1" x14ac:dyDescent="0.25">
      <c r="A104" s="203"/>
      <c r="B104" s="203"/>
      <c r="C104" s="203"/>
      <c r="D104" s="203"/>
      <c r="E104" s="203"/>
      <c r="F104" s="203"/>
      <c r="G104" s="203"/>
      <c r="H104" s="203"/>
      <c r="I104" s="76"/>
      <c r="J104" s="76"/>
      <c r="K104" s="76"/>
      <c r="L104" s="76"/>
      <c r="M104" s="76"/>
      <c r="N104" s="76"/>
      <c r="O104" s="76"/>
      <c r="P104" s="76"/>
      <c r="Q104" s="76"/>
      <c r="R104" s="76"/>
      <c r="S104" s="76"/>
      <c r="T104" s="76"/>
      <c r="U104" s="76"/>
    </row>
    <row r="105" spans="1:21" x14ac:dyDescent="0.25">
      <c r="A105" s="203"/>
      <c r="B105" s="203"/>
      <c r="C105" s="203"/>
      <c r="D105" s="203"/>
      <c r="E105" s="203"/>
      <c r="F105" s="203"/>
      <c r="G105" s="203"/>
      <c r="H105" s="203"/>
      <c r="I105" s="76"/>
      <c r="J105" s="76"/>
      <c r="K105" s="76"/>
      <c r="L105" s="76"/>
      <c r="M105" s="76"/>
      <c r="N105" s="76"/>
      <c r="O105" s="76"/>
      <c r="P105" s="76"/>
      <c r="Q105" s="76"/>
      <c r="R105" s="76"/>
      <c r="S105" s="76"/>
      <c r="T105" s="76"/>
      <c r="U105" s="76"/>
    </row>
    <row r="106" spans="1:21" x14ac:dyDescent="0.25">
      <c r="A106" s="63" t="s">
        <v>272</v>
      </c>
      <c r="B106" s="64"/>
      <c r="C106" s="64"/>
      <c r="D106" s="64"/>
      <c r="E106" s="63"/>
      <c r="F106" s="64"/>
      <c r="G106" s="64"/>
      <c r="H106" s="64"/>
    </row>
    <row r="107" spans="1:21" ht="15.75" thickBot="1" x14ac:dyDescent="0.3"/>
    <row r="108" spans="1:21" ht="45.75" thickBot="1" x14ac:dyDescent="0.3">
      <c r="A108" s="65" t="s">
        <v>220</v>
      </c>
      <c r="B108" s="65" t="s">
        <v>230</v>
      </c>
      <c r="C108" s="65" t="s">
        <v>221</v>
      </c>
      <c r="E108" s="65" t="s">
        <v>220</v>
      </c>
      <c r="F108" s="65" t="s">
        <v>224</v>
      </c>
      <c r="G108" s="65" t="s">
        <v>221</v>
      </c>
    </row>
    <row r="109" spans="1:21" x14ac:dyDescent="0.25">
      <c r="A109" s="25" t="s">
        <v>222</v>
      </c>
      <c r="B109" s="2">
        <f>B111+B110</f>
        <v>403137.65069666668</v>
      </c>
      <c r="C109" s="92">
        <f>B109/$B$114</f>
        <v>0.48984396859505169</v>
      </c>
      <c r="E109" s="25" t="s">
        <v>222</v>
      </c>
      <c r="F109" s="2" t="e">
        <f>F111+F110</f>
        <v>#VALUE!</v>
      </c>
      <c r="G109" s="86" t="e">
        <f>F109/$B$89</f>
        <v>#VALUE!</v>
      </c>
    </row>
    <row r="110" spans="1:21" x14ac:dyDescent="0.25">
      <c r="A110" s="69" t="s">
        <v>214</v>
      </c>
      <c r="B110" s="70">
        <f>SUMIFS('Expedição Rodo - ALE'!H:H,'Expedição Rodo - ALE'!C:C,Resumo!A110)</f>
        <v>241428.97016666667</v>
      </c>
      <c r="C110" s="92">
        <f>B110/$B$114</f>
        <v>0.29335519685617445</v>
      </c>
      <c r="E110" s="69" t="s">
        <v>214</v>
      </c>
      <c r="F110" s="70" t="e">
        <f>SUMIFS('[234]Recebimento Rodo - ALE'!T:T,'[234]Recebimento Rodo - ALE'!J:J,CONCATENATE(Resumo!E110,"Total"))</f>
        <v>#VALUE!</v>
      </c>
      <c r="G110" s="92" t="e">
        <f>F110/$B$89</f>
        <v>#VALUE!</v>
      </c>
    </row>
    <row r="111" spans="1:21" x14ac:dyDescent="0.25">
      <c r="A111" s="69" t="s">
        <v>217</v>
      </c>
      <c r="B111" s="70">
        <f>SUMIFS('Expedição Rodo - ALE'!H:H,'Expedição Rodo - ALE'!C:C,Resumo!A111)</f>
        <v>161708.68053000001</v>
      </c>
      <c r="C111" s="92">
        <f>B111/$B$114</f>
        <v>0.19648877173887727</v>
      </c>
      <c r="E111" s="69" t="s">
        <v>217</v>
      </c>
      <c r="F111" s="70" t="e">
        <f>SUMIFS('[234]Recebimento Rodo - ALE'!T:T,'[234]Recebimento Rodo - ALE'!J:J,CONCATENATE(Resumo!E111,"Total"))</f>
        <v>#VALUE!</v>
      </c>
      <c r="G111" s="92" t="e">
        <f>F111/$B$89</f>
        <v>#VALUE!</v>
      </c>
    </row>
    <row r="112" spans="1:21" x14ac:dyDescent="0.25">
      <c r="A112" s="25" t="s">
        <v>216</v>
      </c>
      <c r="B112" s="2">
        <f>SUMIFS('Expedição Rodo - ALE'!H:H,'Expedição Rodo - ALE'!C:C,Resumo!A112)</f>
        <v>392399.51519999997</v>
      </c>
      <c r="C112" s="92">
        <f>B112/$B$114</f>
        <v>0.4767962889801392</v>
      </c>
      <c r="E112" s="25" t="s">
        <v>216</v>
      </c>
      <c r="F112" s="2" t="e">
        <f>SUMIFS('[234]Recebimento Rodo - ALE'!T:T,'[234]Recebimento Rodo - ALE'!J:J,CONCATENATE(Resumo!E112,"Total"))</f>
        <v>#VALUE!</v>
      </c>
      <c r="G112" s="86" t="e">
        <f>F112/$B$89</f>
        <v>#VALUE!</v>
      </c>
    </row>
    <row r="113" spans="1:21" x14ac:dyDescent="0.25">
      <c r="A113" s="25" t="s">
        <v>215</v>
      </c>
      <c r="B113" s="2">
        <f>SUMIFS('Expedição Rodo - ALE'!H:H,'Expedição Rodo - ALE'!C:C,Resumo!A113)</f>
        <v>27454.799999999999</v>
      </c>
      <c r="C113" s="92">
        <f>B113/$B$114</f>
        <v>3.3359742424809005E-2</v>
      </c>
      <c r="E113" s="25" t="s">
        <v>215</v>
      </c>
      <c r="F113" s="2" t="e">
        <f>SUMIFS('[234]Recebimento Rodo - ALE'!T:T,'[234]Recebimento Rodo - ALE'!J:J,CONCATENATE(Resumo!E113,"Total"))</f>
        <v>#VALUE!</v>
      </c>
      <c r="G113" s="86" t="e">
        <f>F113/$B$89</f>
        <v>#VALUE!</v>
      </c>
    </row>
    <row r="114" spans="1:21" x14ac:dyDescent="0.25">
      <c r="A114" s="67" t="s">
        <v>119</v>
      </c>
      <c r="B114" s="68">
        <f>SUM(B110:B113)</f>
        <v>822991.96589666675</v>
      </c>
      <c r="C114" s="93">
        <f>SUM(C110:C113)</f>
        <v>0.99999999999999989</v>
      </c>
      <c r="E114" s="67" t="s">
        <v>119</v>
      </c>
      <c r="F114" s="68" t="e">
        <f>SUM(F109:F113)</f>
        <v>#VALUE!</v>
      </c>
      <c r="G114" s="93" t="e">
        <f>SUM(G109:G113)</f>
        <v>#VALUE!</v>
      </c>
    </row>
    <row r="123" spans="1:21" x14ac:dyDescent="0.25">
      <c r="A123" s="201" t="s">
        <v>273</v>
      </c>
      <c r="B123" s="201"/>
      <c r="C123" s="201"/>
      <c r="D123" s="201"/>
      <c r="E123" s="201"/>
      <c r="F123" s="201"/>
      <c r="G123" s="201"/>
      <c r="H123" s="201"/>
    </row>
    <row r="124" spans="1:21" ht="15" customHeight="1" x14ac:dyDescent="0.25">
      <c r="A124" s="201"/>
      <c r="B124" s="201"/>
      <c r="C124" s="201"/>
      <c r="D124" s="201"/>
      <c r="E124" s="201"/>
      <c r="F124" s="201"/>
      <c r="G124" s="201"/>
      <c r="H124" s="201"/>
      <c r="I124" s="193"/>
      <c r="J124" s="193"/>
      <c r="K124" s="193"/>
      <c r="L124" s="193"/>
      <c r="M124" s="193"/>
      <c r="N124" s="193"/>
      <c r="O124" s="193"/>
      <c r="P124" s="76"/>
      <c r="Q124" s="76"/>
      <c r="R124" s="76"/>
      <c r="S124" s="76"/>
      <c r="T124" s="76"/>
      <c r="U124" s="76"/>
    </row>
    <row r="125" spans="1:21" x14ac:dyDescent="0.25">
      <c r="A125" s="201"/>
      <c r="B125" s="201"/>
      <c r="C125" s="201"/>
      <c r="D125" s="201"/>
      <c r="E125" s="201"/>
      <c r="F125" s="201"/>
      <c r="G125" s="201"/>
      <c r="H125" s="201"/>
      <c r="I125" s="193"/>
      <c r="J125" s="193"/>
      <c r="K125" s="193"/>
      <c r="L125" s="193"/>
      <c r="M125" s="193"/>
      <c r="N125" s="193"/>
      <c r="O125" s="193"/>
      <c r="P125" s="76"/>
      <c r="Q125" s="76"/>
      <c r="R125" s="76"/>
      <c r="S125" s="76"/>
      <c r="T125" s="76"/>
      <c r="U125" s="76"/>
    </row>
    <row r="126" spans="1:21" x14ac:dyDescent="0.25">
      <c r="A126" s="201"/>
      <c r="B126" s="201"/>
      <c r="C126" s="201"/>
      <c r="D126" s="201"/>
      <c r="E126" s="201"/>
      <c r="F126" s="201"/>
      <c r="G126" s="201"/>
      <c r="H126" s="201"/>
      <c r="I126" s="193"/>
      <c r="J126" s="193"/>
      <c r="K126" s="193"/>
      <c r="L126" s="193"/>
      <c r="M126" s="193"/>
      <c r="N126" s="193"/>
      <c r="O126" s="193"/>
      <c r="P126" s="76"/>
      <c r="Q126" s="76"/>
      <c r="R126" s="76"/>
      <c r="S126" s="76"/>
      <c r="T126" s="76"/>
      <c r="U126" s="76"/>
    </row>
    <row r="127" spans="1:21" x14ac:dyDescent="0.25">
      <c r="A127" s="201"/>
      <c r="B127" s="201"/>
      <c r="C127" s="201"/>
      <c r="D127" s="201"/>
      <c r="E127" s="201"/>
      <c r="F127" s="201"/>
      <c r="G127" s="201"/>
      <c r="H127" s="201"/>
      <c r="I127" s="193"/>
      <c r="J127" s="193"/>
      <c r="K127" s="193"/>
      <c r="L127" s="193"/>
      <c r="M127" s="193"/>
      <c r="N127" s="193"/>
      <c r="O127" s="193"/>
      <c r="P127" s="76"/>
      <c r="Q127" s="76"/>
      <c r="R127" s="76"/>
      <c r="S127" s="76"/>
      <c r="T127" s="76"/>
      <c r="U127" s="76"/>
    </row>
    <row r="128" spans="1:21" x14ac:dyDescent="0.25">
      <c r="A128" s="201"/>
      <c r="B128" s="201"/>
      <c r="C128" s="201"/>
      <c r="D128" s="201"/>
      <c r="E128" s="201"/>
      <c r="F128" s="201"/>
      <c r="G128" s="201"/>
      <c r="H128" s="201"/>
      <c r="I128" s="193"/>
      <c r="J128" s="193"/>
      <c r="K128" s="193"/>
      <c r="L128" s="193"/>
      <c r="M128" s="193"/>
      <c r="N128" s="193"/>
      <c r="O128" s="193"/>
      <c r="P128" s="76"/>
      <c r="Q128" s="76"/>
      <c r="R128" s="76"/>
      <c r="S128" s="76"/>
      <c r="T128" s="76"/>
      <c r="U128" s="76"/>
    </row>
    <row r="129" spans="1:15" x14ac:dyDescent="0.25">
      <c r="A129" s="201"/>
      <c r="B129" s="201"/>
      <c r="C129" s="201"/>
      <c r="D129" s="201"/>
      <c r="E129" s="201"/>
      <c r="F129" s="201"/>
      <c r="G129" s="201"/>
      <c r="H129" s="201"/>
      <c r="I129" s="193"/>
      <c r="J129" s="193"/>
      <c r="K129" s="193"/>
      <c r="L129" s="193"/>
      <c r="M129" s="193"/>
      <c r="N129" s="193"/>
      <c r="O129" s="193"/>
    </row>
    <row r="130" spans="1:15" x14ac:dyDescent="0.25">
      <c r="A130" s="201"/>
      <c r="B130" s="201"/>
      <c r="C130" s="201"/>
      <c r="D130" s="201"/>
      <c r="E130" s="201"/>
      <c r="F130" s="201"/>
      <c r="G130" s="201"/>
      <c r="H130" s="201"/>
      <c r="I130" s="193"/>
      <c r="J130" s="193"/>
      <c r="K130" s="193"/>
      <c r="L130" s="193"/>
      <c r="M130" s="193"/>
      <c r="N130" s="193"/>
      <c r="O130" s="193"/>
    </row>
    <row r="131" spans="1:15" x14ac:dyDescent="0.25">
      <c r="A131" s="201"/>
      <c r="B131" s="201"/>
      <c r="C131" s="201"/>
      <c r="D131" s="201"/>
      <c r="E131" s="201"/>
      <c r="F131" s="201"/>
      <c r="G131" s="201"/>
      <c r="H131" s="201"/>
      <c r="I131" s="193"/>
      <c r="J131" s="193"/>
      <c r="K131" s="193"/>
      <c r="L131" s="193"/>
      <c r="M131" s="193"/>
      <c r="N131" s="193"/>
      <c r="O131" s="193"/>
    </row>
    <row r="132" spans="1:15" x14ac:dyDescent="0.25">
      <c r="A132" s="201"/>
      <c r="B132" s="201"/>
      <c r="C132" s="201"/>
      <c r="D132" s="201"/>
      <c r="E132" s="201"/>
      <c r="F132" s="201"/>
      <c r="G132" s="201"/>
      <c r="H132" s="201"/>
      <c r="I132" s="193"/>
      <c r="J132" s="193"/>
      <c r="K132" s="193"/>
      <c r="L132" s="193"/>
      <c r="M132" s="193"/>
      <c r="N132" s="193"/>
      <c r="O132" s="193"/>
    </row>
    <row r="133" spans="1:15" x14ac:dyDescent="0.25">
      <c r="A133" s="77"/>
      <c r="B133" s="77"/>
      <c r="C133" s="77"/>
      <c r="D133" s="77"/>
      <c r="E133" s="77"/>
      <c r="F133" s="77"/>
      <c r="G133" s="77"/>
      <c r="H133" s="77"/>
      <c r="I133" s="77"/>
      <c r="J133" s="77"/>
      <c r="K133" s="77"/>
      <c r="L133" s="77"/>
      <c r="M133" s="77"/>
      <c r="N133" s="77"/>
      <c r="O133" s="77"/>
    </row>
    <row r="134" spans="1:15" x14ac:dyDescent="0.25">
      <c r="A134" s="79" t="s">
        <v>236</v>
      </c>
      <c r="B134" s="78"/>
      <c r="C134" s="78"/>
      <c r="D134" s="78"/>
      <c r="E134" s="78"/>
      <c r="F134" s="78"/>
      <c r="G134" s="78"/>
      <c r="H134" s="78"/>
      <c r="I134" s="77"/>
      <c r="J134" s="77"/>
      <c r="K134" s="77"/>
      <c r="L134" s="77"/>
      <c r="M134" s="77"/>
      <c r="N134" s="77"/>
      <c r="O134" s="77"/>
    </row>
    <row r="135" spans="1:15" x14ac:dyDescent="0.25">
      <c r="A135" s="80" t="s">
        <v>662</v>
      </c>
      <c r="B135" s="77"/>
      <c r="C135" s="77"/>
      <c r="D135" s="77"/>
      <c r="E135" s="77"/>
      <c r="F135" s="77"/>
      <c r="G135" s="77"/>
      <c r="H135" s="77"/>
      <c r="I135" s="77"/>
      <c r="J135" s="77"/>
      <c r="K135" s="77"/>
      <c r="L135" s="77"/>
      <c r="M135" s="77"/>
      <c r="N135" s="77"/>
      <c r="O135" s="77"/>
    </row>
  </sheetData>
  <sheetProtection autoFilter="0"/>
  <mergeCells count="6">
    <mergeCell ref="A123:H132"/>
    <mergeCell ref="B3:C3"/>
    <mergeCell ref="F3:G3"/>
    <mergeCell ref="K3:L3"/>
    <mergeCell ref="A76:H79"/>
    <mergeCell ref="A99:H105"/>
  </mergeCells>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AC310"/>
  <sheetViews>
    <sheetView showGridLines="0" zoomScaleNormal="100" workbookViewId="0">
      <pane xSplit="7" ySplit="4" topLeftCell="H5" activePane="bottomRight" state="frozen"/>
      <selection pane="topRight" activeCell="H1" sqref="H1"/>
      <selection pane="bottomLeft" activeCell="A5" sqref="A5"/>
      <selection pane="bottomRight" activeCell="E4" sqref="E4"/>
    </sheetView>
  </sheetViews>
  <sheetFormatPr defaultRowHeight="15" outlineLevelCol="1" x14ac:dyDescent="0.25"/>
  <cols>
    <col min="1" max="1" width="29.85546875" hidden="1" customWidth="1" outlineLevel="1"/>
    <col min="2" max="2" width="9.140625" hidden="1" customWidth="1" outlineLevel="1"/>
    <col min="3" max="3" width="18.7109375" hidden="1" customWidth="1" outlineLevel="1"/>
    <col min="4" max="4" width="12" hidden="1" customWidth="1" outlineLevel="1"/>
    <col min="5" max="5" width="11.85546875" style="1" customWidth="1" collapsed="1"/>
    <col min="6" max="6" width="29" style="1" customWidth="1"/>
    <col min="7" max="7" width="19.5703125" style="1" bestFit="1" customWidth="1"/>
    <col min="8" max="8" width="1.5703125" style="1" customWidth="1"/>
    <col min="9" max="9" width="21.5703125" style="1" customWidth="1"/>
    <col min="10" max="10" width="1.5703125" style="1" customWidth="1"/>
    <col min="11" max="11" width="20.28515625" style="1" customWidth="1"/>
    <col min="12" max="12" width="21.5703125" style="1" customWidth="1"/>
    <col min="13" max="13" width="1.5703125" style="1" customWidth="1"/>
    <col min="14" max="14" width="19.5703125" style="1" bestFit="1" customWidth="1"/>
    <col min="15" max="15" width="20.28515625" style="1" customWidth="1"/>
    <col min="16" max="16" width="21.5703125" style="1" customWidth="1"/>
    <col min="17" max="17" width="25.85546875" style="1" customWidth="1"/>
    <col min="18" max="18" width="1.5703125" style="1" customWidth="1"/>
    <col min="19" max="19" width="19.5703125" style="1" bestFit="1" customWidth="1"/>
    <col min="20" max="21" width="20.28515625" style="1" customWidth="1"/>
    <col min="22" max="22" width="1.5703125" style="1" customWidth="1"/>
    <col min="23" max="23" width="13.42578125" bestFit="1" customWidth="1"/>
    <col min="27" max="28" width="9.140625" customWidth="1"/>
  </cols>
  <sheetData>
    <row r="1" spans="1:29" x14ac:dyDescent="0.25">
      <c r="A1" s="63" t="s">
        <v>228</v>
      </c>
      <c r="B1" s="64"/>
      <c r="C1" s="63"/>
      <c r="D1" s="64"/>
      <c r="E1" s="63" t="s">
        <v>269</v>
      </c>
      <c r="F1" s="64"/>
      <c r="G1" s="64"/>
      <c r="H1" s="64"/>
      <c r="I1" s="64"/>
      <c r="J1" s="64"/>
      <c r="K1" s="64"/>
      <c r="L1" s="64"/>
      <c r="M1" s="64"/>
      <c r="N1" s="64"/>
      <c r="O1" s="64"/>
      <c r="P1" s="64"/>
      <c r="Q1" s="64"/>
      <c r="R1" s="64"/>
      <c r="S1" s="64"/>
      <c r="T1" s="64"/>
      <c r="U1" s="64"/>
      <c r="V1" s="64"/>
      <c r="W1" s="64"/>
      <c r="X1" s="64"/>
    </row>
    <row r="2" spans="1:29" x14ac:dyDescent="0.25">
      <c r="E2"/>
      <c r="F2"/>
      <c r="G2"/>
      <c r="H2"/>
      <c r="I2"/>
      <c r="J2"/>
      <c r="K2"/>
      <c r="L2"/>
      <c r="M2"/>
      <c r="N2"/>
      <c r="O2"/>
      <c r="P2"/>
      <c r="Q2"/>
      <c r="R2"/>
      <c r="S2"/>
      <c r="T2"/>
      <c r="U2"/>
      <c r="V2"/>
    </row>
    <row r="3" spans="1:29" ht="15.75" thickBot="1" x14ac:dyDescent="0.3"/>
    <row r="4" spans="1:29" ht="51.75" customHeight="1" thickBot="1" x14ac:dyDescent="0.3">
      <c r="A4" s="55"/>
      <c r="B4" s="56"/>
      <c r="C4" s="56"/>
      <c r="D4" s="56"/>
      <c r="E4" s="7" t="s">
        <v>0</v>
      </c>
      <c r="F4" s="7" t="s">
        <v>1</v>
      </c>
      <c r="G4" s="8" t="s">
        <v>3</v>
      </c>
      <c r="I4" s="72" t="s">
        <v>211</v>
      </c>
      <c r="K4" s="6" t="s">
        <v>232</v>
      </c>
      <c r="L4" s="8" t="s">
        <v>250</v>
      </c>
      <c r="N4" s="6" t="s">
        <v>212</v>
      </c>
      <c r="O4" s="7" t="s">
        <v>213</v>
      </c>
      <c r="P4" s="8" t="s">
        <v>231</v>
      </c>
      <c r="Q4" s="8" t="s">
        <v>156</v>
      </c>
      <c r="S4" s="6" t="s">
        <v>212</v>
      </c>
      <c r="T4" s="7" t="s">
        <v>264</v>
      </c>
      <c r="U4" s="8" t="s">
        <v>265</v>
      </c>
    </row>
    <row r="5" spans="1:29" s="2" customFormat="1" ht="15" customHeight="1" x14ac:dyDescent="0.25">
      <c r="A5" s="94">
        <f>IF(RIGHT(F5,5)="Total",O5,0)</f>
        <v>0</v>
      </c>
      <c r="B5" s="57" t="str">
        <f>RIGHT(F5,5)</f>
        <v>ANDIA</v>
      </c>
      <c r="C5" s="57" t="str">
        <f>CONCATENATE(D5,RIGHT(F5,5))</f>
        <v>TerceirosANDIA</v>
      </c>
      <c r="D5" s="57" t="s">
        <v>216</v>
      </c>
      <c r="E5" s="15">
        <v>33</v>
      </c>
      <c r="F5" s="11" t="s">
        <v>80</v>
      </c>
      <c r="G5" s="12" t="s">
        <v>7</v>
      </c>
      <c r="H5" s="1"/>
      <c r="I5" s="95">
        <f>IF(RIGHT(F5,5)="Total",VLOOKUP(F5,'BD Cap Venda ALE'!$D:$K,4,0),SUMIFS('BD Cap Venda ALE'!G:G,'BD Cap Venda ALE'!E:E,'Capacidade ALE'!G5,'BD Cap Venda ALE'!C:C,'Capacidade ALE'!E5))</f>
        <v>45</v>
      </c>
      <c r="J5" s="1"/>
      <c r="K5" s="99">
        <f>IF(RIGHT(F5,5)="Total",VLOOKUP(F5,'Recebimento Rodo - ALE'!$I:$P,8,0),SUMIFS('Recebimento Rodo - ALE'!P:P,'Recebimento Rodo - ALE'!I:I,'Capacidade ALE'!F5,'Recebimento Rodo - ALE'!K:K,'Capacidade ALE'!G5))</f>
        <v>163.39285714285714</v>
      </c>
      <c r="L5" s="100">
        <f>IF(RIGHT(F5,5)="Total",VLOOKUP(F5,'BD Cap Venda ALE'!$D:$K,5,0),SUMIFS('BD Cap Venda ALE'!H:H,'BD Cap Venda ALE'!E:E,'Capacidade ALE'!G5,'BD Cap Venda ALE'!C:C,'Capacidade ALE'!E5))</f>
        <v>154.28571428571428</v>
      </c>
      <c r="M5" s="1"/>
      <c r="N5" s="107" t="s">
        <v>118</v>
      </c>
      <c r="O5" s="13">
        <f>IF(RIGHT(F5,5)="Total",VLOOKUP(F5,'BD Cap Venda ALE'!$D:$K,8,0),SUMIFS('BD Cap Venda ALE'!K:K,'BD Cap Venda ALE'!E:E,'Capacidade ALE'!G5,'BD Cap Venda ALE'!C:C,'Capacidade ALE'!E5))</f>
        <v>0</v>
      </c>
      <c r="P5" s="115" t="str">
        <f>IF(RIGHT(F5,5)="Total",VLOOKUP(F5,'Expedição Rodo - ALE'!$A:$H,8,0),"")</f>
        <v/>
      </c>
      <c r="Q5" s="207" t="str">
        <f>IF(P11&lt;O11,"capacidade de expedição rodoviária abaixo da capacidade de venda mensal, prevalece a capacidade de venda mensal em virtude do terminal ter a obrigatoriedade de garantia do giro dos espaços contratados em linha com a logística da filial.","")</f>
        <v/>
      </c>
      <c r="R5" s="1"/>
      <c r="S5" s="107" t="s">
        <v>118</v>
      </c>
      <c r="T5" s="13">
        <f>IFERROR(SUMIFS('BD Cap Venda ALE'!M:M,'BD Cap Venda ALE'!E:E,'Capacidade ALE'!G5,'BD Cap Venda ALE'!C:C,'Capacidade ALE'!E5),0)</f>
        <v>61.316666666666663</v>
      </c>
      <c r="U5" s="100">
        <f>IFERROR(SUMIFS('BD Cap Venda ALE'!N:N,'BD Cap Venda ALE'!E:E,'Capacidade ALE'!G5,'BD Cap Venda ALE'!C:C,'Capacidade ALE'!E5),0)</f>
        <v>57.816666666666663</v>
      </c>
      <c r="V5" s="1"/>
      <c r="W5"/>
      <c r="X5"/>
      <c r="Y5"/>
      <c r="Z5"/>
      <c r="AA5"/>
      <c r="AB5"/>
      <c r="AC5"/>
    </row>
    <row r="6" spans="1:29" ht="15" customHeight="1" x14ac:dyDescent="0.25">
      <c r="A6" s="94">
        <f t="shared" ref="A6:A69" si="0">IF(RIGHT(F6,5)="Total",O6,0)</f>
        <v>0</v>
      </c>
      <c r="B6" s="57" t="str">
        <f t="shared" ref="B6:B69" si="1">RIGHT(F6,5)</f>
        <v>ANDIA</v>
      </c>
      <c r="C6" s="57" t="str">
        <f t="shared" ref="C6:C34" si="2">CONCATENATE(D6,RIGHT(F6,5))</f>
        <v>TerceirosANDIA</v>
      </c>
      <c r="D6" s="57" t="s">
        <v>216</v>
      </c>
      <c r="E6" s="10">
        <v>33</v>
      </c>
      <c r="F6" s="11" t="s">
        <v>80</v>
      </c>
      <c r="G6" s="12" t="s">
        <v>12</v>
      </c>
      <c r="I6" s="95">
        <f>IF(RIGHT(F6,5)="Total",VLOOKUP(F6,'BD Cap Venda ALE'!$D:$K,4,0),SUMIFS('BD Cap Venda ALE'!G:G,'BD Cap Venda ALE'!E:E,'Capacidade ALE'!G6,'BD Cap Venda ALE'!C:C,'Capacidade ALE'!E6))</f>
        <v>5</v>
      </c>
      <c r="K6" s="99">
        <f>IF(RIGHT(F6,5)="Total",VLOOKUP(F6,'Recebimento Rodo - ALE'!$I:$P,8,0),SUMIFS('Recebimento Rodo - ALE'!P:P,'Recebimento Rodo - ALE'!I:I,'Capacidade ALE'!F6,'Recebimento Rodo - ALE'!K:K,'Capacidade ALE'!G6))</f>
        <v>12.708333333333334</v>
      </c>
      <c r="L6" s="100">
        <f>IF(RIGHT(F6,5)="Total",VLOOKUP(F6,'BD Cap Venda ALE'!$D:$K,5,0),SUMIFS('BD Cap Venda ALE'!H:H,'BD Cap Venda ALE'!E:E,'Capacidade ALE'!G6,'BD Cap Venda ALE'!C:C,'Capacidade ALE'!E6))</f>
        <v>40</v>
      </c>
      <c r="N6" s="107" t="s">
        <v>17</v>
      </c>
      <c r="O6" s="13">
        <f>IF(RIGHT(F6,5)="Total",VLOOKUP(F6,'BD Cap Venda ALE'!$D:$K,8,0),SUMIFS('BD Cap Venda ALE'!K:K,'BD Cap Venda ALE'!E:E,'Capacidade ALE'!G6,'BD Cap Venda ALE'!C:C,'Capacidade ALE'!E6))</f>
        <v>41.474654377880185</v>
      </c>
      <c r="P6" s="116" t="str">
        <f>IF(RIGHT(F6,5)="Total",VLOOKUP(F6,'Expedição Rodo - ALE'!$A:$H,8,0),"")</f>
        <v/>
      </c>
      <c r="Q6" s="205"/>
      <c r="S6" s="107" t="s">
        <v>17</v>
      </c>
      <c r="T6" s="13">
        <f>IFERROR(SUMIFS('BD Cap Venda ALE'!M:M,'BD Cap Venda ALE'!E:E,'Capacidade ALE'!G6,'BD Cap Venda ALE'!C:C,'Capacidade ALE'!E6),0)</f>
        <v>285.75</v>
      </c>
      <c r="U6" s="100">
        <f>IFERROR(SUMIFS('BD Cap Venda ALE'!N:N,'BD Cap Venda ALE'!E:E,'Capacidade ALE'!G6,'BD Cap Venda ALE'!C:C,'Capacidade ALE'!E6),0)</f>
        <v>260.40000000000003</v>
      </c>
    </row>
    <row r="7" spans="1:29" ht="15" customHeight="1" x14ac:dyDescent="0.25">
      <c r="A7" s="94">
        <f t="shared" si="0"/>
        <v>0</v>
      </c>
      <c r="B7" s="57" t="str">
        <f t="shared" si="1"/>
        <v>ANDIA</v>
      </c>
      <c r="C7" s="57" t="str">
        <f t="shared" si="2"/>
        <v>TerceirosANDIA</v>
      </c>
      <c r="D7" s="57" t="s">
        <v>216</v>
      </c>
      <c r="E7" s="10">
        <v>33</v>
      </c>
      <c r="F7" s="11" t="s">
        <v>80</v>
      </c>
      <c r="G7" s="12" t="s">
        <v>13</v>
      </c>
      <c r="I7" s="95">
        <f>IF(RIGHT(F7,5)="Total",VLOOKUP(F7,'BD Cap Venda ALE'!$D:$K,4,0),SUMIFS('BD Cap Venda ALE'!G:G,'BD Cap Venda ALE'!E:E,'Capacidade ALE'!G7,'BD Cap Venda ALE'!C:C,'Capacidade ALE'!E7))</f>
        <v>150</v>
      </c>
      <c r="K7" s="99">
        <f>IF(RIGHT(F7,5)="Total",VLOOKUP(F7,'Recebimento Rodo - ALE'!$I:$P,8,0),SUMIFS('Recebimento Rodo - ALE'!P:P,'Recebimento Rodo - ALE'!I:I,'Capacidade ALE'!F7,'Recebimento Rodo - ALE'!K:K,'Capacidade ALE'!G7))</f>
        <v>381.24999999999994</v>
      </c>
      <c r="L7" s="100">
        <f>IF(RIGHT(F7,5)="Total",VLOOKUP(F7,'BD Cap Venda ALE'!$D:$K,5,0),SUMIFS('BD Cap Venda ALE'!H:H,'BD Cap Venda ALE'!E:E,'Capacidade ALE'!G7,'BD Cap Venda ALE'!C:C,'Capacidade ALE'!E7))</f>
        <v>1200</v>
      </c>
      <c r="N7" s="107" t="s">
        <v>14</v>
      </c>
      <c r="O7" s="13">
        <f>IF(RIGHT(F7,5)="Total",VLOOKUP(F7,'BD Cap Venda ALE'!$D:$K,8,0),SUMIFS('BD Cap Venda ALE'!K:K,'BD Cap Venda ALE'!E:E,'Capacidade ALE'!G7,'BD Cap Venda ALE'!C:C,'Capacidade ALE'!E7))</f>
        <v>1244.2396313364054</v>
      </c>
      <c r="P7" s="116">
        <f>P11</f>
        <v>4158</v>
      </c>
      <c r="Q7" s="205"/>
      <c r="S7" s="107" t="s">
        <v>14</v>
      </c>
      <c r="T7" s="13">
        <f>IFERROR(SUMIFS('BD Cap Venda ALE'!M:M,'BD Cap Venda ALE'!E:E,'Capacidade ALE'!G7,'BD Cap Venda ALE'!C:C,'Capacidade ALE'!E7),0)</f>
        <v>266.10000000000002</v>
      </c>
      <c r="U7" s="100">
        <f>IFERROR(SUMIFS('BD Cap Venda ALE'!N:N,'BD Cap Venda ALE'!E:E,'Capacidade ALE'!G7,'BD Cap Venda ALE'!C:C,'Capacidade ALE'!E7),0)</f>
        <v>259.95</v>
      </c>
    </row>
    <row r="8" spans="1:29" ht="15" customHeight="1" x14ac:dyDescent="0.25">
      <c r="A8" s="94">
        <f t="shared" si="0"/>
        <v>0</v>
      </c>
      <c r="B8" s="57" t="str">
        <f t="shared" si="1"/>
        <v>ANDIA</v>
      </c>
      <c r="C8" s="57" t="str">
        <f t="shared" si="2"/>
        <v>TerceirosANDIA</v>
      </c>
      <c r="D8" s="57" t="s">
        <v>216</v>
      </c>
      <c r="E8" s="10">
        <v>33</v>
      </c>
      <c r="F8" s="11" t="s">
        <v>80</v>
      </c>
      <c r="G8" s="12" t="s">
        <v>18</v>
      </c>
      <c r="I8" s="95">
        <f>IF(RIGHT(F8,5)="Total",VLOOKUP(F8,'BD Cap Venda ALE'!$D:$K,4,0),SUMIFS('BD Cap Venda ALE'!G:G,'BD Cap Venda ALE'!E:E,'Capacidade ALE'!G8,'BD Cap Venda ALE'!C:C,'Capacidade ALE'!E8))</f>
        <v>60</v>
      </c>
      <c r="K8" s="99">
        <f>IF(RIGHT(F8,5)="Total",VLOOKUP(F8,'Recebimento Rodo - ALE'!$I:$P,8,0),SUMIFS('Recebimento Rodo - ALE'!P:P,'Recebimento Rodo - ALE'!I:I,'Capacidade ALE'!F8,'Recebimento Rodo - ALE'!K:K,'Capacidade ALE'!G8))</f>
        <v>508.33333333333331</v>
      </c>
      <c r="L8" s="100">
        <f>IF(RIGHT(F8,5)="Total",VLOOKUP(F8,'BD Cap Venda ALE'!$D:$K,5,0),SUMIFS('BD Cap Venda ALE'!H:H,'BD Cap Venda ALE'!E:E,'Capacidade ALE'!G8,'BD Cap Venda ALE'!C:C,'Capacidade ALE'!E8))</f>
        <v>480</v>
      </c>
      <c r="N8" s="107" t="s">
        <v>118</v>
      </c>
      <c r="O8" s="13">
        <f>IF(RIGHT(F8,5)="Total",VLOOKUP(F8,'BD Cap Venda ALE'!$D:$K,8,0),SUMIFS('BD Cap Venda ALE'!K:K,'BD Cap Venda ALE'!E:E,'Capacidade ALE'!G8,'BD Cap Venda ALE'!C:C,'Capacidade ALE'!E8))</f>
        <v>0</v>
      </c>
      <c r="P8" s="116" t="str">
        <f>IF(RIGHT(F8,5)="Total",VLOOKUP(F8,'Expedição Rodo - ALE'!$A:$H,8,0),"")</f>
        <v/>
      </c>
      <c r="Q8" s="205"/>
      <c r="S8" s="107" t="s">
        <v>118</v>
      </c>
      <c r="T8" s="13">
        <f>IFERROR(SUMIFS('BD Cap Venda ALE'!M:M,'BD Cap Venda ALE'!E:E,'Capacidade ALE'!G8,'BD Cap Venda ALE'!C:C,'Capacidade ALE'!E8),0)</f>
        <v>177.03</v>
      </c>
      <c r="U8" s="100">
        <f>IFERROR(SUMIFS('BD Cap Venda ALE'!N:N,'BD Cap Venda ALE'!E:E,'Capacidade ALE'!G8,'BD Cap Venda ALE'!C:C,'Capacidade ALE'!E8),0)</f>
        <v>147.57750000000001</v>
      </c>
    </row>
    <row r="9" spans="1:29" ht="15" customHeight="1" x14ac:dyDescent="0.25">
      <c r="A9" s="94">
        <f t="shared" si="0"/>
        <v>0</v>
      </c>
      <c r="B9" s="57" t="str">
        <f t="shared" si="1"/>
        <v>ANDIA</v>
      </c>
      <c r="C9" s="57" t="str">
        <f t="shared" si="2"/>
        <v>TerceirosANDIA</v>
      </c>
      <c r="D9" s="57" t="s">
        <v>216</v>
      </c>
      <c r="E9" s="10">
        <v>33</v>
      </c>
      <c r="F9" s="11" t="s">
        <v>80</v>
      </c>
      <c r="G9" s="12" t="s">
        <v>19</v>
      </c>
      <c r="I9" s="95">
        <f>IF(RIGHT(F9,5)="Total",VLOOKUP(F9,'BD Cap Venda ALE'!$D:$K,4,0),SUMIFS('BD Cap Venda ALE'!G:G,'BD Cap Venda ALE'!E:E,'Capacidade ALE'!G9,'BD Cap Venda ALE'!C:C,'Capacidade ALE'!E9))</f>
        <v>0</v>
      </c>
      <c r="K9" s="99">
        <f>IF(RIGHT(F9,5)="Total",VLOOKUP(F9,'Recebimento Rodo - ALE'!$I:$P,8,0),SUMIFS('Recebimento Rodo - ALE'!P:P,'Recebimento Rodo - ALE'!I:I,'Capacidade ALE'!F9,'Recebimento Rodo - ALE'!K:K,'Capacidade ALE'!G9))</f>
        <v>0</v>
      </c>
      <c r="L9" s="100">
        <f>IF(RIGHT(F9,5)="Total",VLOOKUP(F9,'BD Cap Venda ALE'!$D:$K,5,0),SUMIFS('BD Cap Venda ALE'!H:H,'BD Cap Venda ALE'!E:E,'Capacidade ALE'!G9,'BD Cap Venda ALE'!C:C,'Capacidade ALE'!E9))</f>
        <v>0</v>
      </c>
      <c r="N9" s="107" t="s">
        <v>20</v>
      </c>
      <c r="O9" s="13">
        <f>IF(RIGHT(F9,5)="Total",VLOOKUP(F9,'BD Cap Venda ALE'!$D:$K,8,0),SUMIFS('BD Cap Venda ALE'!K:K,'BD Cap Venda ALE'!E:E,'Capacidade ALE'!G9,'BD Cap Venda ALE'!C:C,'Capacidade ALE'!E9))</f>
        <v>0</v>
      </c>
      <c r="P9" s="116" t="str">
        <f>IF(RIGHT(F9,5)="Total",VLOOKUP(F9,'Expedição Rodo - ALE'!$A:$H,8,0),"")</f>
        <v/>
      </c>
      <c r="Q9" s="205"/>
      <c r="S9" s="107" t="s">
        <v>20</v>
      </c>
      <c r="T9" s="13">
        <f>IFERROR(SUMIFS('BD Cap Venda ALE'!M:M,'BD Cap Venda ALE'!E:E,'Capacidade ALE'!G9,'BD Cap Venda ALE'!C:C,'Capacidade ALE'!E9),0)</f>
        <v>0</v>
      </c>
      <c r="U9" s="100">
        <f>IFERROR(SUMIFS('BD Cap Venda ALE'!N:N,'BD Cap Venda ALE'!E:E,'Capacidade ALE'!G9,'BD Cap Venda ALE'!C:C,'Capacidade ALE'!E9),0)</f>
        <v>0</v>
      </c>
    </row>
    <row r="10" spans="1:29" ht="15" customHeight="1" x14ac:dyDescent="0.25">
      <c r="A10" s="94">
        <f t="shared" si="0"/>
        <v>0</v>
      </c>
      <c r="B10" s="57" t="str">
        <f t="shared" si="1"/>
        <v>ANDIA</v>
      </c>
      <c r="C10" s="57" t="str">
        <f t="shared" si="2"/>
        <v>TerceirosANDIA</v>
      </c>
      <c r="D10" s="57" t="s">
        <v>216</v>
      </c>
      <c r="E10" s="10">
        <v>33</v>
      </c>
      <c r="F10" s="16" t="s">
        <v>80</v>
      </c>
      <c r="G10" s="12" t="s">
        <v>10</v>
      </c>
      <c r="I10" s="95">
        <f>IF(RIGHT(F10,5)="Total",VLOOKUP(F10,'BD Cap Venda ALE'!$D:$K,4,0),SUMIFS('BD Cap Venda ALE'!G:G,'BD Cap Venda ALE'!E:E,'Capacidade ALE'!G10,'BD Cap Venda ALE'!C:C,'Capacidade ALE'!E10))</f>
        <v>150</v>
      </c>
      <c r="K10" s="99">
        <f>IF(RIGHT(F10,5)="Total",VLOOKUP(F10,'Recebimento Rodo - ALE'!$I:$P,8,0),SUMIFS('Recebimento Rodo - ALE'!P:P,'Recebimento Rodo - ALE'!I:I,'Capacidade ALE'!F10,'Recebimento Rodo - ALE'!K:K,'Capacidade ALE'!G10))</f>
        <v>381.24999999999994</v>
      </c>
      <c r="L10" s="100">
        <f>IF(RIGHT(F10,5)="Total",VLOOKUP(F10,'BD Cap Venda ALE'!$D:$K,5,0),SUMIFS('BD Cap Venda ALE'!H:H,'BD Cap Venda ALE'!E:E,'Capacidade ALE'!G10,'BD Cap Venda ALE'!C:C,'Capacidade ALE'!E10))</f>
        <v>1200</v>
      </c>
      <c r="N10" s="107" t="s">
        <v>11</v>
      </c>
      <c r="O10" s="13">
        <f>IF(RIGHT(F10,5)="Total",VLOOKUP(F10,'BD Cap Venda ALE'!$D:$K,8,0),SUMIFS('BD Cap Venda ALE'!K:K,'BD Cap Venda ALE'!E:E,'Capacidade ALE'!G10,'BD Cap Venda ALE'!C:C,'Capacidade ALE'!E10))</f>
        <v>1643.8356164383563</v>
      </c>
      <c r="P10" s="117" t="str">
        <f>IF(RIGHT(F10,5)="Total",VLOOKUP(F10,'Expedição Rodo - ALE'!$A:$H,8,0),"")</f>
        <v/>
      </c>
      <c r="Q10" s="206"/>
      <c r="S10" s="107" t="s">
        <v>11</v>
      </c>
      <c r="T10" s="13">
        <f>IFERROR(SUMIFS('BD Cap Venda ALE'!M:M,'BD Cap Venda ALE'!E:E,'Capacidade ALE'!G10,'BD Cap Venda ALE'!C:C,'Capacidade ALE'!E10),0)</f>
        <v>478.63666666666671</v>
      </c>
      <c r="U10" s="100">
        <f>IFERROR(SUMIFS('BD Cap Venda ALE'!N:N,'BD Cap Venda ALE'!E:E,'Capacidade ALE'!G10,'BD Cap Venda ALE'!C:C,'Capacidade ALE'!E10),0)</f>
        <v>399.00583333333333</v>
      </c>
    </row>
    <row r="11" spans="1:29" x14ac:dyDescent="0.25">
      <c r="A11" s="94">
        <f t="shared" si="0"/>
        <v>2929.5499021526421</v>
      </c>
      <c r="B11" s="57" t="str">
        <f t="shared" si="1"/>
        <v>Total</v>
      </c>
      <c r="C11" s="57" t="str">
        <f t="shared" si="2"/>
        <v>TerceirosTotal</v>
      </c>
      <c r="D11" s="57" t="s">
        <v>216</v>
      </c>
      <c r="E11" s="17">
        <v>33</v>
      </c>
      <c r="F11" s="18" t="s">
        <v>131</v>
      </c>
      <c r="G11" s="18"/>
      <c r="I11" s="96">
        <f>IF(RIGHT(F11,5)="Total",VLOOKUP(F11,'BD Cap Venda ALE'!$D:$K,4,0),SUMIFS('BD Cap Venda ALE'!G:G,'BD Cap Venda ALE'!E:E,'Capacidade ALE'!G11,'BD Cap Venda ALE'!C:C,'Capacidade ALE'!E11))</f>
        <v>410</v>
      </c>
      <c r="K11" s="101">
        <f>IF(RIGHT(F11,5)="Total",VLOOKUP(F11,'Recebimento Rodo - ALE'!$I:$P,8,0),SUMIFS('Recebimento Rodo - ALE'!P:P,'Recebimento Rodo - ALE'!I:I,'Capacidade ALE'!F11,'Recebimento Rodo - ALE'!K:K,'Capacidade ALE'!G11))</f>
        <v>1446.9345238095239</v>
      </c>
      <c r="L11" s="102">
        <f>IF(RIGHT(F11,5)="Total",VLOOKUP(F11,'BD Cap Venda ALE'!$D:$K,5,0),SUMIFS('BD Cap Venda ALE'!H:H,'BD Cap Venda ALE'!E:E,'Capacidade ALE'!G11,'BD Cap Venda ALE'!C:C,'Capacidade ALE'!E11))</f>
        <v>3074.2857142857142</v>
      </c>
      <c r="N11" s="108" t="s">
        <v>118</v>
      </c>
      <c r="O11" s="19">
        <f>IF(RIGHT(F11,5)="Total",VLOOKUP(F11,'BD Cap Venda ALE'!$D:$K,8,0),SUMIFS('BD Cap Venda ALE'!K:K,'BD Cap Venda ALE'!E:E,'Capacidade ALE'!G11,'BD Cap Venda ALE'!C:C,'Capacidade ALE'!E11))</f>
        <v>2929.5499021526421</v>
      </c>
      <c r="P11" s="109">
        <f>IF(RIGHT(F11,5)="Total",VLOOKUP(F11,'Expedição Rodo - ALE'!$A:$H,8,0),"")</f>
        <v>4158</v>
      </c>
      <c r="Q11" s="109"/>
      <c r="S11" s="108" t="s">
        <v>118</v>
      </c>
      <c r="T11" s="19">
        <f>IFERROR(SUMIFS('BD Cap Venda ALE'!M:M,'BD Cap Venda ALE'!E:E,'Capacidade ALE'!G11,'BD Cap Venda ALE'!C:C,'Capacidade ALE'!E11),0)</f>
        <v>0</v>
      </c>
      <c r="U11" s="102">
        <f>IFERROR(SUMIFS('BD Cap Venda ALE'!N:N,'BD Cap Venda ALE'!E:E,'Capacidade ALE'!G11,'BD Cap Venda ALE'!C:C,'Capacidade ALE'!E11),0)</f>
        <v>0</v>
      </c>
    </row>
    <row r="12" spans="1:29" s="2" customFormat="1" ht="15" customHeight="1" x14ac:dyDescent="0.25">
      <c r="A12" s="94">
        <f t="shared" si="0"/>
        <v>0</v>
      </c>
      <c r="B12" s="57" t="str">
        <f t="shared" si="1"/>
        <v>CARIA</v>
      </c>
      <c r="C12" s="57" t="str">
        <f t="shared" si="2"/>
        <v>TerceirosCARIA</v>
      </c>
      <c r="D12" s="57" t="s">
        <v>216</v>
      </c>
      <c r="E12" s="15">
        <v>18</v>
      </c>
      <c r="F12" s="11" t="s">
        <v>53</v>
      </c>
      <c r="G12" s="12" t="s">
        <v>7</v>
      </c>
      <c r="H12" s="1"/>
      <c r="I12" s="95">
        <f>IF(RIGHT(F12,5)="Total",VLOOKUP(F12,'BD Cap Venda ALE'!$D:$K,4,0),SUMIFS('BD Cap Venda ALE'!G:G,'BD Cap Venda ALE'!E:E,'Capacidade ALE'!G12,'BD Cap Venda ALE'!C:C,'Capacidade ALE'!E12))</f>
        <v>110</v>
      </c>
      <c r="J12" s="1"/>
      <c r="K12" s="99">
        <f>IF(RIGHT(F12,5)="Total",VLOOKUP(F12,'Recebimento Rodo - ALE'!$I:$P,8,0),SUMIFS('Recebimento Rodo - ALE'!P:P,'Recebimento Rodo - ALE'!I:I,'Capacidade ALE'!F12,'Recebimento Rodo - ALE'!K:K,'Capacidade ALE'!G12))</f>
        <v>1397.9166666666667</v>
      </c>
      <c r="L12" s="100">
        <f>IF(RIGHT(F12,5)="Total",VLOOKUP(F12,'BD Cap Venda ALE'!$D:$K,5,0),SUMIFS('BD Cap Venda ALE'!H:H,'BD Cap Venda ALE'!E:E,'Capacidade ALE'!G12,'BD Cap Venda ALE'!C:C,'Capacidade ALE'!E12))</f>
        <v>1320</v>
      </c>
      <c r="M12" s="1"/>
      <c r="N12" s="107" t="s">
        <v>118</v>
      </c>
      <c r="O12" s="13">
        <f>IF(RIGHT(F12,5)="Total",VLOOKUP(F12,'BD Cap Venda ALE'!$D:$K,8,0),SUMIFS('BD Cap Venda ALE'!K:K,'BD Cap Venda ALE'!E:E,'Capacidade ALE'!G12,'BD Cap Venda ALE'!C:C,'Capacidade ALE'!E12))</f>
        <v>0</v>
      </c>
      <c r="P12" s="118" t="str">
        <f>IF(RIGHT(F12,5)="Total",VLOOKUP(F12,'Expedição Rodo - ALE'!$A:$H,8,0),"")</f>
        <v/>
      </c>
      <c r="Q12" s="204" t="str">
        <f>IF(P18&lt;O18,"capacidade de expedição rodoviária abaixo da capacidade de venda mensal, prevalece a capacidade de venda mensal em virtude do terminal ter a obrigatoriedade de garantia do giro dos espaços contratados em linha com a logística da filial.","")</f>
        <v/>
      </c>
      <c r="R12" s="1"/>
      <c r="S12" s="107" t="s">
        <v>118</v>
      </c>
      <c r="T12" s="13">
        <f>IFERROR(SUMIFS('BD Cap Venda ALE'!M:M,'BD Cap Venda ALE'!E:E,'Capacidade ALE'!G12,'BD Cap Venda ALE'!C:C,'Capacidade ALE'!E12),0)</f>
        <v>196.5333333333333</v>
      </c>
      <c r="U12" s="100">
        <f>IFERROR(SUMIFS('BD Cap Venda ALE'!N:N,'BD Cap Venda ALE'!E:E,'Capacidade ALE'!G12,'BD Cap Venda ALE'!C:C,'Capacidade ALE'!E12),0)</f>
        <v>197.49166666666665</v>
      </c>
      <c r="V12" s="1"/>
      <c r="W12"/>
      <c r="X12"/>
      <c r="Y12"/>
      <c r="Z12"/>
      <c r="AA12"/>
      <c r="AB12"/>
      <c r="AC12"/>
    </row>
    <row r="13" spans="1:29" s="2" customFormat="1" ht="15" customHeight="1" x14ac:dyDescent="0.25">
      <c r="A13" s="94">
        <f t="shared" si="0"/>
        <v>0</v>
      </c>
      <c r="B13" s="57" t="str">
        <f t="shared" si="1"/>
        <v>CARIA</v>
      </c>
      <c r="C13" s="57" t="str">
        <f t="shared" si="2"/>
        <v>TerceirosCARIA</v>
      </c>
      <c r="D13" s="57" t="s">
        <v>216</v>
      </c>
      <c r="E13" s="10">
        <v>18</v>
      </c>
      <c r="F13" s="11" t="s">
        <v>53</v>
      </c>
      <c r="G13" s="12" t="s">
        <v>12</v>
      </c>
      <c r="H13" s="1"/>
      <c r="I13" s="95">
        <f>IF(RIGHT(F13,5)="Total",VLOOKUP(F13,'BD Cap Venda ALE'!$D:$K,4,0),SUMIFS('BD Cap Venda ALE'!G:G,'BD Cap Venda ALE'!E:E,'Capacidade ALE'!G13,'BD Cap Venda ALE'!C:C,'Capacidade ALE'!E13))</f>
        <v>220</v>
      </c>
      <c r="J13" s="1"/>
      <c r="K13" s="99">
        <f>IF(RIGHT(F13,5)="Total",VLOOKUP(F13,'Recebimento Rodo - ALE'!$I:$P,8,0),SUMIFS('Recebimento Rodo - ALE'!P:P,'Recebimento Rodo - ALE'!I:I,'Capacidade ALE'!F13,'Recebimento Rodo - ALE'!K:K,'Capacidade ALE'!G13))</f>
        <v>838.75</v>
      </c>
      <c r="L13" s="100">
        <f>IF(RIGHT(F13,5)="Total",VLOOKUP(F13,'BD Cap Venda ALE'!$D:$K,5,0),SUMIFS('BD Cap Venda ALE'!H:H,'BD Cap Venda ALE'!E:E,'Capacidade ALE'!G13,'BD Cap Venda ALE'!C:C,'Capacidade ALE'!E13))</f>
        <v>2640</v>
      </c>
      <c r="M13" s="1"/>
      <c r="N13" s="107" t="s">
        <v>17</v>
      </c>
      <c r="O13" s="13">
        <f>IF(RIGHT(F13,5)="Total",VLOOKUP(F13,'BD Cap Venda ALE'!$D:$K,8,0),SUMIFS('BD Cap Venda ALE'!K:K,'BD Cap Venda ALE'!E:E,'Capacidade ALE'!G13,'BD Cap Venda ALE'!C:C,'Capacidade ALE'!E13))</f>
        <v>2391.4494280871004</v>
      </c>
      <c r="P13" s="116" t="str">
        <f>IF(RIGHT(F13,5)="Total",VLOOKUP(F13,'Expedição Rodo - ALE'!$A:$H,8,0),"")</f>
        <v/>
      </c>
      <c r="Q13" s="205"/>
      <c r="R13" s="1"/>
      <c r="S13" s="107" t="s">
        <v>17</v>
      </c>
      <c r="T13" s="13">
        <f>IFERROR(SUMIFS('BD Cap Venda ALE'!M:M,'BD Cap Venda ALE'!E:E,'Capacidade ALE'!G13,'BD Cap Venda ALE'!C:C,'Capacidade ALE'!E13),0)</f>
        <v>1904.95</v>
      </c>
      <c r="U13" s="100">
        <f>IFERROR(SUMIFS('BD Cap Venda ALE'!N:N,'BD Cap Venda ALE'!E:E,'Capacidade ALE'!G13,'BD Cap Venda ALE'!C:C,'Capacidade ALE'!E13),0)</f>
        <v>1647.1166666666666</v>
      </c>
      <c r="V13" s="1"/>
      <c r="W13"/>
      <c r="X13"/>
      <c r="Y13"/>
      <c r="Z13"/>
      <c r="AA13"/>
      <c r="AB13"/>
      <c r="AC13"/>
    </row>
    <row r="14" spans="1:29" s="2" customFormat="1" ht="15" customHeight="1" x14ac:dyDescent="0.25">
      <c r="A14" s="94">
        <f t="shared" si="0"/>
        <v>0</v>
      </c>
      <c r="B14" s="57" t="str">
        <f t="shared" si="1"/>
        <v>CARIA</v>
      </c>
      <c r="C14" s="57" t="str">
        <f t="shared" si="2"/>
        <v>TerceirosCARIA</v>
      </c>
      <c r="D14" s="57" t="s">
        <v>216</v>
      </c>
      <c r="E14" s="10">
        <v>18</v>
      </c>
      <c r="F14" s="11" t="s">
        <v>53</v>
      </c>
      <c r="G14" s="12" t="s">
        <v>13</v>
      </c>
      <c r="H14" s="1"/>
      <c r="I14" s="95">
        <f>IF(RIGHT(F14,5)="Total",VLOOKUP(F14,'BD Cap Venda ALE'!$D:$K,4,0),SUMIFS('BD Cap Venda ALE'!G:G,'BD Cap Venda ALE'!E:E,'Capacidade ALE'!G14,'BD Cap Venda ALE'!C:C,'Capacidade ALE'!E14))</f>
        <v>360</v>
      </c>
      <c r="J14" s="1"/>
      <c r="K14" s="99">
        <f>IF(RIGHT(F14,5)="Total",VLOOKUP(F14,'Recebimento Rodo - ALE'!$I:$P,8,0),SUMIFS('Recebimento Rodo - ALE'!P:P,'Recebimento Rodo - ALE'!I:I,'Capacidade ALE'!F14,'Recebimento Rodo - ALE'!K:K,'Capacidade ALE'!G14))</f>
        <v>1372.4999999999998</v>
      </c>
      <c r="L14" s="100">
        <f>IF(RIGHT(F14,5)="Total",VLOOKUP(F14,'BD Cap Venda ALE'!$D:$K,5,0),SUMIFS('BD Cap Venda ALE'!H:H,'BD Cap Venda ALE'!E:E,'Capacidade ALE'!G14,'BD Cap Venda ALE'!C:C,'Capacidade ALE'!E14))</f>
        <v>4320</v>
      </c>
      <c r="M14" s="1"/>
      <c r="N14" s="107" t="s">
        <v>14</v>
      </c>
      <c r="O14" s="13">
        <f>IF(RIGHT(F14,5)="Total",VLOOKUP(F14,'BD Cap Venda ALE'!$D:$K,8,0),SUMIFS('BD Cap Venda ALE'!K:K,'BD Cap Venda ALE'!E:E,'Capacidade ALE'!G14,'BD Cap Venda ALE'!C:C,'Capacidade ALE'!E14))</f>
        <v>4302.7224752450502</v>
      </c>
      <c r="P14" s="116" t="str">
        <f>IF(RIGHT(F14,5)="Total",VLOOKUP(F14,'Expedição Rodo - ALE'!$A:$H,8,0),"")</f>
        <v/>
      </c>
      <c r="Q14" s="205"/>
      <c r="R14" s="1"/>
      <c r="S14" s="107" t="s">
        <v>14</v>
      </c>
      <c r="T14" s="13">
        <f>IFERROR(SUMIFS('BD Cap Venda ALE'!M:M,'BD Cap Venda ALE'!E:E,'Capacidade ALE'!G14,'BD Cap Venda ALE'!C:C,'Capacidade ALE'!E14),0)</f>
        <v>768.18333333333339</v>
      </c>
      <c r="U14" s="100">
        <f>IFERROR(SUMIFS('BD Cap Venda ALE'!N:N,'BD Cap Venda ALE'!E:E,'Capacidade ALE'!G14,'BD Cap Venda ALE'!C:C,'Capacidade ALE'!E14),0)</f>
        <v>724.22499999999991</v>
      </c>
      <c r="V14" s="1"/>
      <c r="W14"/>
      <c r="X14"/>
      <c r="Y14"/>
      <c r="Z14"/>
      <c r="AA14"/>
      <c r="AB14"/>
      <c r="AC14"/>
    </row>
    <row r="15" spans="1:29" s="2" customFormat="1" ht="15" customHeight="1" x14ac:dyDescent="0.25">
      <c r="A15" s="94">
        <f t="shared" si="0"/>
        <v>0</v>
      </c>
      <c r="B15" s="57" t="str">
        <f t="shared" si="1"/>
        <v>CARIA</v>
      </c>
      <c r="C15" s="57" t="str">
        <f t="shared" si="2"/>
        <v>TerceirosCARIA</v>
      </c>
      <c r="D15" s="57" t="s">
        <v>216</v>
      </c>
      <c r="E15" s="10">
        <v>18</v>
      </c>
      <c r="F15" s="11" t="s">
        <v>53</v>
      </c>
      <c r="G15" s="12" t="s">
        <v>15</v>
      </c>
      <c r="H15" s="1"/>
      <c r="I15" s="95">
        <f>IF(RIGHT(F15,5)="Total",VLOOKUP(F15,'BD Cap Venda ALE'!$D:$K,4,0),SUMIFS('BD Cap Venda ALE'!G:G,'BD Cap Venda ALE'!E:E,'Capacidade ALE'!G15,'BD Cap Venda ALE'!C:C,'Capacidade ALE'!E15))</f>
        <v>0</v>
      </c>
      <c r="J15" s="1"/>
      <c r="K15" s="99">
        <f>IF(RIGHT(F15,5)="Total",VLOOKUP(F15,'Recebimento Rodo - ALE'!$I:$P,8,0),SUMIFS('Recebimento Rodo - ALE'!P:P,'Recebimento Rodo - ALE'!I:I,'Capacidade ALE'!F15,'Recebimento Rodo - ALE'!K:K,'Capacidade ALE'!G15))</f>
        <v>0</v>
      </c>
      <c r="L15" s="100">
        <f>IF(RIGHT(F15,5)="Total",VLOOKUP(F15,'BD Cap Venda ALE'!$D:$K,5,0),SUMIFS('BD Cap Venda ALE'!H:H,'BD Cap Venda ALE'!E:E,'Capacidade ALE'!G15,'BD Cap Venda ALE'!C:C,'Capacidade ALE'!E15))</f>
        <v>0</v>
      </c>
      <c r="M15" s="1"/>
      <c r="N15" s="107" t="s">
        <v>15</v>
      </c>
      <c r="O15" s="13">
        <f>IF(RIGHT(F15,5)="Total",VLOOKUP(F15,'BD Cap Venda ALE'!$D:$K,8,0),SUMIFS('BD Cap Venda ALE'!K:K,'BD Cap Venda ALE'!E:E,'Capacidade ALE'!G15,'BD Cap Venda ALE'!C:C,'Capacidade ALE'!E15))</f>
        <v>0</v>
      </c>
      <c r="P15" s="116">
        <f>P19</f>
        <v>21830</v>
      </c>
      <c r="Q15" s="205"/>
      <c r="R15" s="1"/>
      <c r="S15" s="107" t="s">
        <v>15</v>
      </c>
      <c r="T15" s="13">
        <f>IFERROR(SUMIFS('BD Cap Venda ALE'!M:M,'BD Cap Venda ALE'!E:E,'Capacidade ALE'!G15,'BD Cap Venda ALE'!C:C,'Capacidade ALE'!E15),0)</f>
        <v>509.66666666666669</v>
      </c>
      <c r="U15" s="100">
        <f>IFERROR(SUMIFS('BD Cap Venda ALE'!N:N,'BD Cap Venda ALE'!E:E,'Capacidade ALE'!G15,'BD Cap Venda ALE'!C:C,'Capacidade ALE'!E15),0)</f>
        <v>467.58333333333331</v>
      </c>
      <c r="V15" s="1"/>
      <c r="W15"/>
      <c r="X15"/>
      <c r="Y15"/>
      <c r="Z15"/>
      <c r="AA15"/>
      <c r="AB15"/>
      <c r="AC15"/>
    </row>
    <row r="16" spans="1:29" s="2" customFormat="1" ht="15" customHeight="1" x14ac:dyDescent="0.25">
      <c r="A16" s="94">
        <f t="shared" si="0"/>
        <v>0</v>
      </c>
      <c r="B16" s="57" t="str">
        <f t="shared" si="1"/>
        <v>CARIA</v>
      </c>
      <c r="C16" s="57" t="str">
        <f t="shared" si="2"/>
        <v>TerceirosCARIA</v>
      </c>
      <c r="D16" s="57" t="s">
        <v>216</v>
      </c>
      <c r="E16" s="10">
        <v>18</v>
      </c>
      <c r="F16" s="11" t="s">
        <v>53</v>
      </c>
      <c r="G16" s="12" t="s">
        <v>18</v>
      </c>
      <c r="H16" s="1"/>
      <c r="I16" s="95">
        <f>IF(RIGHT(F16,5)="Total",VLOOKUP(F16,'BD Cap Venda ALE'!$D:$K,4,0),SUMIFS('BD Cap Venda ALE'!G:G,'BD Cap Venda ALE'!E:E,'Capacidade ALE'!G16,'BD Cap Venda ALE'!C:C,'Capacidade ALE'!E16))</f>
        <v>150</v>
      </c>
      <c r="J16" s="1"/>
      <c r="K16" s="99">
        <f>IF(RIGHT(F16,5)="Total",VLOOKUP(F16,'Recebimento Rodo - ALE'!$I:$P,8,0),SUMIFS('Recebimento Rodo - ALE'!P:P,'Recebimento Rodo - ALE'!I:I,'Capacidade ALE'!F16,'Recebimento Rodo - ALE'!K:K,'Capacidade ALE'!G16))</f>
        <v>1906.25</v>
      </c>
      <c r="L16" s="100">
        <f>IF(RIGHT(F16,5)="Total",VLOOKUP(F16,'BD Cap Venda ALE'!$D:$K,5,0),SUMIFS('BD Cap Venda ALE'!H:H,'BD Cap Venda ALE'!E:E,'Capacidade ALE'!G16,'BD Cap Venda ALE'!C:C,'Capacidade ALE'!E16))</f>
        <v>1800</v>
      </c>
      <c r="M16" s="1"/>
      <c r="N16" s="107" t="s">
        <v>118</v>
      </c>
      <c r="O16" s="13">
        <f>IF(RIGHT(F16,5)="Total",VLOOKUP(F16,'BD Cap Venda ALE'!$D:$K,8,0),SUMIFS('BD Cap Venda ALE'!K:K,'BD Cap Venda ALE'!E:E,'Capacidade ALE'!G16,'BD Cap Venda ALE'!C:C,'Capacidade ALE'!E16))</f>
        <v>0</v>
      </c>
      <c r="P16" s="116" t="str">
        <f>IF(RIGHT(F16,5)="Total",VLOOKUP(F16,'Expedição Rodo - ALE'!$A:$H,8,0),"")</f>
        <v/>
      </c>
      <c r="Q16" s="205"/>
      <c r="R16" s="1"/>
      <c r="S16" s="107" t="s">
        <v>118</v>
      </c>
      <c r="T16" s="13">
        <f>IFERROR(SUMIFS('BD Cap Venda ALE'!M:M,'BD Cap Venda ALE'!E:E,'Capacidade ALE'!G16,'BD Cap Venda ALE'!C:C,'Capacidade ALE'!E16),0)</f>
        <v>415.17333333333335</v>
      </c>
      <c r="U16" s="100">
        <f>IFERROR(SUMIFS('BD Cap Venda ALE'!N:N,'BD Cap Venda ALE'!E:E,'Capacidade ALE'!G16,'BD Cap Venda ALE'!C:C,'Capacidade ALE'!E16),0)</f>
        <v>384.76666666666665</v>
      </c>
      <c r="V16" s="1"/>
      <c r="W16"/>
      <c r="X16"/>
      <c r="Y16"/>
      <c r="Z16"/>
      <c r="AA16"/>
      <c r="AB16"/>
      <c r="AC16"/>
    </row>
    <row r="17" spans="1:29" s="2" customFormat="1" ht="15" customHeight="1" x14ac:dyDescent="0.25">
      <c r="A17" s="94">
        <f t="shared" si="0"/>
        <v>0</v>
      </c>
      <c r="B17" s="57" t="str">
        <f t="shared" si="1"/>
        <v>CARIA</v>
      </c>
      <c r="C17" s="57" t="str">
        <f t="shared" si="2"/>
        <v>TerceirosCARIA</v>
      </c>
      <c r="D17" s="57" t="s">
        <v>216</v>
      </c>
      <c r="E17" s="10">
        <v>18</v>
      </c>
      <c r="F17" s="11" t="s">
        <v>53</v>
      </c>
      <c r="G17" s="12" t="s">
        <v>19</v>
      </c>
      <c r="H17" s="1"/>
      <c r="I17" s="95">
        <f>IF(RIGHT(F17,5)="Total",VLOOKUP(F17,'BD Cap Venda ALE'!$D:$K,4,0),SUMIFS('BD Cap Venda ALE'!G:G,'BD Cap Venda ALE'!E:E,'Capacidade ALE'!G17,'BD Cap Venda ALE'!C:C,'Capacidade ALE'!E17))</f>
        <v>130</v>
      </c>
      <c r="J17" s="1"/>
      <c r="K17" s="99">
        <f>IF(RIGHT(F17,5)="Total",VLOOKUP(F17,'Recebimento Rodo - ALE'!$I:$P,8,0),SUMIFS('Recebimento Rodo - ALE'!P:P,'Recebimento Rodo - ALE'!I:I,'Capacidade ALE'!F17,'Recebimento Rodo - ALE'!K:K,'Capacidade ALE'!G17))</f>
        <v>1652.0833333333333</v>
      </c>
      <c r="L17" s="100">
        <f>IF(RIGHT(F17,5)="Total",VLOOKUP(F17,'BD Cap Venda ALE'!$D:$K,5,0),SUMIFS('BD Cap Venda ALE'!H:H,'BD Cap Venda ALE'!E:E,'Capacidade ALE'!G17,'BD Cap Venda ALE'!C:C,'Capacidade ALE'!E17))</f>
        <v>1560</v>
      </c>
      <c r="M17" s="1"/>
      <c r="N17" s="107" t="s">
        <v>20</v>
      </c>
      <c r="O17" s="13">
        <f>IF(RIGHT(F17,5)="Total",VLOOKUP(F17,'BD Cap Venda ALE'!$D:$K,8,0),SUMIFS('BD Cap Venda ALE'!K:K,'BD Cap Venda ALE'!E:E,'Capacidade ALE'!G17,'BD Cap Venda ALE'!C:C,'Capacidade ALE'!E17))</f>
        <v>1560</v>
      </c>
      <c r="P17" s="116" t="str">
        <f>IF(RIGHT(F17,5)="Total",VLOOKUP(F17,'Expedição Rodo - ALE'!$A:$H,8,0),"")</f>
        <v/>
      </c>
      <c r="Q17" s="205"/>
      <c r="R17" s="1"/>
      <c r="S17" s="107" t="s">
        <v>20</v>
      </c>
      <c r="T17" s="13">
        <f>IFERROR(SUMIFS('BD Cap Venda ALE'!M:M,'BD Cap Venda ALE'!E:E,'Capacidade ALE'!G17,'BD Cap Venda ALE'!C:C,'Capacidade ALE'!E17),0)</f>
        <v>183</v>
      </c>
      <c r="U17" s="100">
        <f>IFERROR(SUMIFS('BD Cap Venda ALE'!N:N,'BD Cap Venda ALE'!E:E,'Capacidade ALE'!G17,'BD Cap Venda ALE'!C:C,'Capacidade ALE'!E17),0)</f>
        <v>177.83333333333334</v>
      </c>
      <c r="V17" s="1"/>
      <c r="W17"/>
      <c r="X17"/>
      <c r="Y17"/>
      <c r="Z17"/>
      <c r="AA17"/>
      <c r="AB17"/>
      <c r="AC17"/>
    </row>
    <row r="18" spans="1:29" s="2" customFormat="1" ht="15" customHeight="1" x14ac:dyDescent="0.25">
      <c r="A18" s="94">
        <f t="shared" si="0"/>
        <v>0</v>
      </c>
      <c r="B18" s="57" t="str">
        <f t="shared" si="1"/>
        <v>CARIA</v>
      </c>
      <c r="C18" s="57" t="str">
        <f t="shared" si="2"/>
        <v>TerceirosCARIA</v>
      </c>
      <c r="D18" s="57" t="s">
        <v>216</v>
      </c>
      <c r="E18" s="10">
        <v>18</v>
      </c>
      <c r="F18" s="16" t="s">
        <v>53</v>
      </c>
      <c r="G18" s="12" t="s">
        <v>10</v>
      </c>
      <c r="H18" s="1"/>
      <c r="I18" s="95">
        <f>IF(RIGHT(F18,5)="Total",VLOOKUP(F18,'BD Cap Venda ALE'!$D:$K,4,0),SUMIFS('BD Cap Venda ALE'!G:G,'BD Cap Venda ALE'!E:E,'Capacidade ALE'!G18,'BD Cap Venda ALE'!C:C,'Capacidade ALE'!E18))</f>
        <v>280</v>
      </c>
      <c r="J18" s="1"/>
      <c r="K18" s="99">
        <f>IF(RIGHT(F18,5)="Total",VLOOKUP(F18,'Recebimento Rodo - ALE'!$I:$P,8,0),SUMIFS('Recebimento Rodo - ALE'!P:P,'Recebimento Rodo - ALE'!I:I,'Capacidade ALE'!F18,'Recebimento Rodo - ALE'!K:K,'Capacidade ALE'!G18))</f>
        <v>1067.5</v>
      </c>
      <c r="L18" s="100">
        <f>IF(RIGHT(F18,5)="Total",VLOOKUP(F18,'BD Cap Venda ALE'!$D:$K,5,0),SUMIFS('BD Cap Venda ALE'!H:H,'BD Cap Venda ALE'!E:E,'Capacidade ALE'!G18,'BD Cap Venda ALE'!C:C,'Capacidade ALE'!E18))</f>
        <v>3360</v>
      </c>
      <c r="M18" s="1"/>
      <c r="N18" s="107" t="s">
        <v>11</v>
      </c>
      <c r="O18" s="13">
        <f>IF(RIGHT(F18,5)="Total",VLOOKUP(F18,'BD Cap Venda ALE'!$D:$K,8,0),SUMIFS('BD Cap Venda ALE'!K:K,'BD Cap Venda ALE'!E:E,'Capacidade ALE'!G18,'BD Cap Venda ALE'!C:C,'Capacidade ALE'!E18))</f>
        <v>3609.4563633059738</v>
      </c>
      <c r="P18" s="117" t="str">
        <f>IF(RIGHT(F18,5)="Total",VLOOKUP(F18,'Expedição Rodo - ALE'!$A:$H,8,0),"")</f>
        <v/>
      </c>
      <c r="Q18" s="206"/>
      <c r="R18" s="1"/>
      <c r="S18" s="107" t="s">
        <v>11</v>
      </c>
      <c r="T18" s="13">
        <f>IFERROR(SUMIFS('BD Cap Venda ALE'!M:M,'BD Cap Venda ALE'!E:E,'Capacidade ALE'!G18,'BD Cap Venda ALE'!C:C,'Capacidade ALE'!E18),0)</f>
        <v>1944.3266666666666</v>
      </c>
      <c r="U18" s="100">
        <f>IFERROR(SUMIFS('BD Cap Venda ALE'!N:N,'BD Cap Venda ALE'!E:E,'Capacidade ALE'!G18,'BD Cap Venda ALE'!C:C,'Capacidade ALE'!E18),0)</f>
        <v>1685.5666666666664</v>
      </c>
      <c r="V18" s="1"/>
      <c r="W18"/>
      <c r="X18"/>
      <c r="Y18"/>
      <c r="Z18"/>
      <c r="AA18"/>
      <c r="AB18"/>
      <c r="AC18"/>
    </row>
    <row r="19" spans="1:29" s="2" customFormat="1" x14ac:dyDescent="0.25">
      <c r="A19" s="94">
        <f t="shared" si="0"/>
        <v>11863.628266638123</v>
      </c>
      <c r="B19" s="57" t="str">
        <f t="shared" si="1"/>
        <v>Total</v>
      </c>
      <c r="C19" s="57" t="str">
        <f t="shared" si="2"/>
        <v>TerceirosTotal</v>
      </c>
      <c r="D19" s="57" t="s">
        <v>216</v>
      </c>
      <c r="E19" s="17">
        <v>18</v>
      </c>
      <c r="F19" s="18" t="s">
        <v>58</v>
      </c>
      <c r="G19" s="18"/>
      <c r="H19" s="1"/>
      <c r="I19" s="96">
        <f>IF(RIGHT(F19,5)="Total",VLOOKUP(F19,'BD Cap Venda ALE'!$D:$K,4,0),SUMIFS('BD Cap Venda ALE'!G:G,'BD Cap Venda ALE'!E:E,'Capacidade ALE'!G19,'BD Cap Venda ALE'!C:C,'Capacidade ALE'!E19))</f>
        <v>1250</v>
      </c>
      <c r="J19" s="1"/>
      <c r="K19" s="101">
        <f>IF(RIGHT(F19,5)="Total",VLOOKUP(F19,'Recebimento Rodo - ALE'!$I:$P,8,0),SUMIFS('Recebimento Rodo - ALE'!P:P,'Recebimento Rodo - ALE'!I:I,'Capacidade ALE'!F19,'Recebimento Rodo - ALE'!K:K,'Capacidade ALE'!G19))</f>
        <v>8235</v>
      </c>
      <c r="L19" s="102">
        <f>IF(RIGHT(F19,5)="Total",VLOOKUP(F19,'BD Cap Venda ALE'!$D:$K,5,0),SUMIFS('BD Cap Venda ALE'!H:H,'BD Cap Venda ALE'!E:E,'Capacidade ALE'!G19,'BD Cap Venda ALE'!C:C,'Capacidade ALE'!E19))</f>
        <v>15000</v>
      </c>
      <c r="M19" s="1"/>
      <c r="N19" s="108" t="s">
        <v>118</v>
      </c>
      <c r="O19" s="19">
        <f>IF(RIGHT(F19,5)="Total",VLOOKUP(F19,'BD Cap Venda ALE'!$D:$K,8,0),SUMIFS('BD Cap Venda ALE'!K:K,'BD Cap Venda ALE'!E:E,'Capacidade ALE'!G19,'BD Cap Venda ALE'!C:C,'Capacidade ALE'!E19))</f>
        <v>11863.628266638123</v>
      </c>
      <c r="P19" s="102">
        <f>IF(RIGHT(F19,5)="Total",VLOOKUP(F19,'Expedição Rodo - ALE'!$A:$H,8,0),"")</f>
        <v>21830</v>
      </c>
      <c r="Q19" s="109"/>
      <c r="R19" s="1"/>
      <c r="S19" s="108" t="s">
        <v>118</v>
      </c>
      <c r="T19" s="19">
        <f>IFERROR(SUMIFS('BD Cap Venda ALE'!M:M,'BD Cap Venda ALE'!E:E,'Capacidade ALE'!G19,'BD Cap Venda ALE'!C:C,'Capacidade ALE'!E19),0)</f>
        <v>0</v>
      </c>
      <c r="U19" s="102">
        <f>IFERROR(SUMIFS('BD Cap Venda ALE'!N:N,'BD Cap Venda ALE'!E:E,'Capacidade ALE'!G19,'BD Cap Venda ALE'!C:C,'Capacidade ALE'!E19),0)</f>
        <v>0</v>
      </c>
      <c r="V19" s="1"/>
      <c r="W19"/>
      <c r="X19"/>
      <c r="Y19"/>
      <c r="Z19"/>
      <c r="AA19"/>
      <c r="AB19"/>
      <c r="AC19"/>
    </row>
    <row r="20" spans="1:29" s="2" customFormat="1" ht="15" customHeight="1" x14ac:dyDescent="0.25">
      <c r="A20" s="94">
        <f t="shared" si="0"/>
        <v>0</v>
      </c>
      <c r="B20" s="57" t="str">
        <f t="shared" si="1"/>
        <v>BAURU</v>
      </c>
      <c r="C20" s="57" t="str">
        <f t="shared" si="2"/>
        <v>TerceirosBAURU</v>
      </c>
      <c r="D20" s="57" t="s">
        <v>216</v>
      </c>
      <c r="E20" s="15">
        <v>47</v>
      </c>
      <c r="F20" s="11" t="s">
        <v>100</v>
      </c>
      <c r="G20" s="12" t="s">
        <v>7</v>
      </c>
      <c r="H20" s="1"/>
      <c r="I20" s="95">
        <f>IF(RIGHT(F20,5)="Total",VLOOKUP(F20,'BD Cap Venda ALE'!$D:$K,4,0),SUMIFS('BD Cap Venda ALE'!G:G,'BD Cap Venda ALE'!E:E,'Capacidade ALE'!G20,'BD Cap Venda ALE'!C:C,'Capacidade ALE'!E20))</f>
        <v>45</v>
      </c>
      <c r="J20" s="1"/>
      <c r="K20" s="99">
        <f>IF(RIGHT(F20,5)="Total",VLOOKUP(F20,'Recebimento Rodo - ALE'!$I:$P,8,0),SUMIFS('Recebimento Rodo - ALE'!P:P,'Recebimento Rodo - ALE'!I:I,'Capacidade ALE'!F20,'Recebimento Rodo - ALE'!K:K,'Capacidade ALE'!G20))</f>
        <v>3034.8034798973476</v>
      </c>
      <c r="L20" s="100">
        <f>IF(RIGHT(F20,5)="Total",VLOOKUP(F20,'BD Cap Venda ALE'!$D:$K,5,0),SUMIFS('BD Cap Venda ALE'!H:H,'BD Cap Venda ALE'!E:E,'Capacidade ALE'!G20,'BD Cap Venda ALE'!C:C,'Capacidade ALE'!E20))</f>
        <v>360</v>
      </c>
      <c r="M20" s="1"/>
      <c r="N20" s="107" t="s">
        <v>118</v>
      </c>
      <c r="O20" s="13">
        <f>IF(RIGHT(F20,5)="Total",VLOOKUP(F20,'BD Cap Venda ALE'!$D:$K,8,0),SUMIFS('BD Cap Venda ALE'!K:K,'BD Cap Venda ALE'!E:E,'Capacidade ALE'!G20,'BD Cap Venda ALE'!C:C,'Capacidade ALE'!E20))</f>
        <v>0</v>
      </c>
      <c r="P20" s="115" t="str">
        <f>IF(RIGHT(F20,5)="Total",VLOOKUP(F20,'Expedição Rodo - ALE'!$A:$H,8,0),"")</f>
        <v/>
      </c>
      <c r="Q20" s="204" t="str">
        <f>IF(P26&lt;O26,"capacidade de expedição rodoviária abaixo da capacidade de venda mensal, prevalece a capacidade de venda mensal em virtude do terminal ter a obrigatoriedade de garantia do giro dos espaços contratados em linha com a logística da filial.","")</f>
        <v/>
      </c>
      <c r="R20" s="1"/>
      <c r="S20" s="107" t="s">
        <v>118</v>
      </c>
      <c r="T20" s="13">
        <f>IFERROR(SUMIFS('BD Cap Venda ALE'!M:M,'BD Cap Venda ALE'!E:E,'Capacidade ALE'!G20,'BD Cap Venda ALE'!C:C,'Capacidade ALE'!E20),0)</f>
        <v>5</v>
      </c>
      <c r="U20" s="100">
        <f>IFERROR(SUMIFS('BD Cap Venda ALE'!N:N,'BD Cap Venda ALE'!E:E,'Capacidade ALE'!G20,'BD Cap Venda ALE'!C:C,'Capacidade ALE'!E20),0)</f>
        <v>7.541666666666667</v>
      </c>
      <c r="V20" s="1"/>
      <c r="W20"/>
      <c r="X20"/>
      <c r="Y20"/>
      <c r="Z20"/>
      <c r="AA20"/>
      <c r="AB20"/>
      <c r="AC20"/>
    </row>
    <row r="21" spans="1:29" s="2" customFormat="1" ht="15" customHeight="1" x14ac:dyDescent="0.25">
      <c r="A21" s="94">
        <f t="shared" si="0"/>
        <v>0</v>
      </c>
      <c r="B21" s="57" t="str">
        <f t="shared" si="1"/>
        <v>BAURU</v>
      </c>
      <c r="C21" s="57" t="str">
        <f t="shared" si="2"/>
        <v>TerceirosBAURU</v>
      </c>
      <c r="D21" s="57" t="s">
        <v>216</v>
      </c>
      <c r="E21" s="10">
        <v>47</v>
      </c>
      <c r="F21" s="11" t="s">
        <v>100</v>
      </c>
      <c r="G21" s="12" t="s">
        <v>12</v>
      </c>
      <c r="H21" s="1"/>
      <c r="I21" s="95">
        <f>IF(RIGHT(F21,5)="Total",VLOOKUP(F21,'BD Cap Venda ALE'!$D:$K,4,0),SUMIFS('BD Cap Venda ALE'!G:G,'BD Cap Venda ALE'!E:E,'Capacidade ALE'!G21,'BD Cap Venda ALE'!C:C,'Capacidade ALE'!E21))</f>
        <v>150</v>
      </c>
      <c r="J21" s="1"/>
      <c r="K21" s="99">
        <f>IF(RIGHT(F21,5)="Total",VLOOKUP(F21,'Recebimento Rodo - ALE'!$I:$P,8,0),SUMIFS('Recebimento Rodo - ALE'!P:P,'Recebimento Rodo - ALE'!I:I,'Capacidade ALE'!F21,'Recebimento Rodo - ALE'!K:K,'Capacidade ALE'!G21))</f>
        <v>3034.8034798973476</v>
      </c>
      <c r="L21" s="100">
        <f>IF(RIGHT(F21,5)="Total",VLOOKUP(F21,'BD Cap Venda ALE'!$D:$K,5,0),SUMIFS('BD Cap Venda ALE'!H:H,'BD Cap Venda ALE'!E:E,'Capacidade ALE'!G21,'BD Cap Venda ALE'!C:C,'Capacidade ALE'!E21))</f>
        <v>1309.090909090909</v>
      </c>
      <c r="M21" s="1"/>
      <c r="N21" s="107" t="s">
        <v>17</v>
      </c>
      <c r="O21" s="13">
        <f>IF(RIGHT(F21,5)="Total",VLOOKUP(F21,'BD Cap Venda ALE'!$D:$K,8,0),SUMIFS('BD Cap Venda ALE'!K:K,'BD Cap Venda ALE'!E:E,'Capacidade ALE'!G21,'BD Cap Venda ALE'!C:C,'Capacidade ALE'!E21))</f>
        <v>1125</v>
      </c>
      <c r="P21" s="116" t="str">
        <f>IF(RIGHT(F21,5)="Total",VLOOKUP(F21,'Expedição Rodo - ALE'!$A:$H,8,0),"")</f>
        <v/>
      </c>
      <c r="Q21" s="205"/>
      <c r="R21" s="1"/>
      <c r="S21" s="107" t="s">
        <v>17</v>
      </c>
      <c r="T21" s="13">
        <f>IFERROR(SUMIFS('BD Cap Venda ALE'!M:M,'BD Cap Venda ALE'!E:E,'Capacidade ALE'!G21,'BD Cap Venda ALE'!C:C,'Capacidade ALE'!E21),0)</f>
        <v>11.25</v>
      </c>
      <c r="U21" s="100">
        <f>IFERROR(SUMIFS('BD Cap Venda ALE'!N:N,'BD Cap Venda ALE'!E:E,'Capacidade ALE'!G21,'BD Cap Venda ALE'!C:C,'Capacidade ALE'!E21),0)</f>
        <v>29.625</v>
      </c>
      <c r="V21" s="1"/>
      <c r="W21"/>
      <c r="X21"/>
      <c r="Y21"/>
      <c r="Z21"/>
      <c r="AA21"/>
      <c r="AB21"/>
      <c r="AC21"/>
    </row>
    <row r="22" spans="1:29" s="2" customFormat="1" ht="15" customHeight="1" x14ac:dyDescent="0.25">
      <c r="A22" s="94">
        <f t="shared" si="0"/>
        <v>0</v>
      </c>
      <c r="B22" s="57" t="str">
        <f t="shared" si="1"/>
        <v>BAURU</v>
      </c>
      <c r="C22" s="57" t="str">
        <f t="shared" si="2"/>
        <v>TerceirosBAURU</v>
      </c>
      <c r="D22" s="57" t="s">
        <v>216</v>
      </c>
      <c r="E22" s="10">
        <v>47</v>
      </c>
      <c r="F22" s="11" t="s">
        <v>100</v>
      </c>
      <c r="G22" s="12" t="s">
        <v>13</v>
      </c>
      <c r="H22" s="1"/>
      <c r="I22" s="95">
        <f>IF(RIGHT(F22,5)="Total",VLOOKUP(F22,'BD Cap Venda ALE'!$D:$K,4,0),SUMIFS('BD Cap Venda ALE'!G:G,'BD Cap Venda ALE'!E:E,'Capacidade ALE'!G22,'BD Cap Venda ALE'!C:C,'Capacidade ALE'!E22))</f>
        <v>250</v>
      </c>
      <c r="J22" s="1"/>
      <c r="K22" s="99">
        <f>IF(RIGHT(F22,5)="Total",VLOOKUP(F22,'Recebimento Rodo - ALE'!$I:$P,8,0),SUMIFS('Recebimento Rodo - ALE'!P:P,'Recebimento Rodo - ALE'!I:I,'Capacidade ALE'!F22,'Recebimento Rodo - ALE'!K:K,'Capacidade ALE'!G22))</f>
        <v>4046.4046398631308</v>
      </c>
      <c r="L22" s="100">
        <f>IF(RIGHT(F22,5)="Total",VLOOKUP(F22,'BD Cap Venda ALE'!$D:$K,5,0),SUMIFS('BD Cap Venda ALE'!H:H,'BD Cap Venda ALE'!E:E,'Capacidade ALE'!G22,'BD Cap Venda ALE'!C:C,'Capacidade ALE'!E22))</f>
        <v>2181.8181818181815</v>
      </c>
      <c r="M22" s="1"/>
      <c r="N22" s="107" t="s">
        <v>14</v>
      </c>
      <c r="O22" s="13">
        <f>IF(RIGHT(F22,5)="Total",VLOOKUP(F22,'BD Cap Venda ALE'!$D:$K,8,0),SUMIFS('BD Cap Venda ALE'!K:K,'BD Cap Venda ALE'!E:E,'Capacidade ALE'!G22,'BD Cap Venda ALE'!C:C,'Capacidade ALE'!E22))</f>
        <v>1875</v>
      </c>
      <c r="P22" s="116">
        <f>P26</f>
        <v>7680</v>
      </c>
      <c r="Q22" s="205"/>
      <c r="R22" s="1"/>
      <c r="S22" s="107" t="s">
        <v>14</v>
      </c>
      <c r="T22" s="13">
        <f>IFERROR(SUMIFS('BD Cap Venda ALE'!M:M,'BD Cap Venda ALE'!E:E,'Capacidade ALE'!G22,'BD Cap Venda ALE'!C:C,'Capacidade ALE'!E22),0)</f>
        <v>33.75</v>
      </c>
      <c r="U22" s="100">
        <f>IFERROR(SUMIFS('BD Cap Venda ALE'!N:N,'BD Cap Venda ALE'!E:E,'Capacidade ALE'!G22,'BD Cap Venda ALE'!C:C,'Capacidade ALE'!E22),0)</f>
        <v>38.25</v>
      </c>
      <c r="V22" s="1"/>
      <c r="W22"/>
      <c r="X22"/>
      <c r="Y22"/>
      <c r="Z22"/>
      <c r="AA22"/>
      <c r="AB22"/>
      <c r="AC22"/>
    </row>
    <row r="23" spans="1:29" s="2" customFormat="1" ht="15" customHeight="1" x14ac:dyDescent="0.25">
      <c r="A23" s="94">
        <f t="shared" si="0"/>
        <v>0</v>
      </c>
      <c r="B23" s="57" t="str">
        <f t="shared" si="1"/>
        <v>BAURU</v>
      </c>
      <c r="C23" s="57" t="str">
        <f t="shared" si="2"/>
        <v>TerceirosBAURU</v>
      </c>
      <c r="D23" s="57" t="s">
        <v>216</v>
      </c>
      <c r="E23" s="10">
        <v>47</v>
      </c>
      <c r="F23" s="11" t="s">
        <v>100</v>
      </c>
      <c r="G23" s="12" t="s">
        <v>18</v>
      </c>
      <c r="H23" s="1"/>
      <c r="I23" s="95">
        <f>IF(RIGHT(F23,5)="Total",VLOOKUP(F23,'BD Cap Venda ALE'!$D:$K,4,0),SUMIFS('BD Cap Venda ALE'!G:G,'BD Cap Venda ALE'!E:E,'Capacidade ALE'!G23,'BD Cap Venda ALE'!C:C,'Capacidade ALE'!E23))</f>
        <v>90</v>
      </c>
      <c r="J23" s="1"/>
      <c r="K23" s="99">
        <f>IF(RIGHT(F23,5)="Total",VLOOKUP(F23,'Recebimento Rodo - ALE'!$I:$P,8,0),SUMIFS('Recebimento Rodo - ALE'!P:P,'Recebimento Rodo - ALE'!I:I,'Capacidade ALE'!F23,'Recebimento Rodo - ALE'!K:K,'Capacidade ALE'!G23))</f>
        <v>4046.4046398631308</v>
      </c>
      <c r="L23" s="100">
        <f>IF(RIGHT(F23,5)="Total",VLOOKUP(F23,'BD Cap Venda ALE'!$D:$K,5,0),SUMIFS('BD Cap Venda ALE'!H:H,'BD Cap Venda ALE'!E:E,'Capacidade ALE'!G23,'BD Cap Venda ALE'!C:C,'Capacidade ALE'!E23))</f>
        <v>720</v>
      </c>
      <c r="M23" s="1"/>
      <c r="N23" s="107" t="s">
        <v>118</v>
      </c>
      <c r="O23" s="13">
        <f>IF(RIGHT(F23,5)="Total",VLOOKUP(F23,'BD Cap Venda ALE'!$D:$K,8,0),SUMIFS('BD Cap Venda ALE'!K:K,'BD Cap Venda ALE'!E:E,'Capacidade ALE'!G23,'BD Cap Venda ALE'!C:C,'Capacidade ALE'!E23))</f>
        <v>0</v>
      </c>
      <c r="P23" s="116" t="str">
        <f>IF(RIGHT(F23,5)="Total",VLOOKUP(F23,'Expedição Rodo - ALE'!$A:$H,8,0),"")</f>
        <v/>
      </c>
      <c r="Q23" s="205"/>
      <c r="R23" s="1"/>
      <c r="S23" s="107" t="s">
        <v>118</v>
      </c>
      <c r="T23" s="13">
        <f>IFERROR(SUMIFS('BD Cap Venda ALE'!M:M,'BD Cap Venda ALE'!E:E,'Capacidade ALE'!G23,'BD Cap Venda ALE'!C:C,'Capacidade ALE'!E23),0)</f>
        <v>37.35</v>
      </c>
      <c r="U23" s="100">
        <f>IFERROR(SUMIFS('BD Cap Venda ALE'!N:N,'BD Cap Venda ALE'!E:E,'Capacidade ALE'!G23,'BD Cap Venda ALE'!C:C,'Capacidade ALE'!E23),0)</f>
        <v>30.937500000000004</v>
      </c>
      <c r="V23" s="1"/>
      <c r="W23"/>
      <c r="X23"/>
      <c r="Y23"/>
      <c r="Z23"/>
      <c r="AA23"/>
      <c r="AB23"/>
      <c r="AC23"/>
    </row>
    <row r="24" spans="1:29" s="2" customFormat="1" ht="15" customHeight="1" x14ac:dyDescent="0.25">
      <c r="A24" s="94">
        <f t="shared" si="0"/>
        <v>0</v>
      </c>
      <c r="B24" s="57" t="str">
        <f t="shared" si="1"/>
        <v>BAURU</v>
      </c>
      <c r="C24" s="57" t="str">
        <f t="shared" si="2"/>
        <v>TerceirosBAURU</v>
      </c>
      <c r="D24" s="57" t="s">
        <v>216</v>
      </c>
      <c r="E24" s="10">
        <v>47</v>
      </c>
      <c r="F24" s="11" t="s">
        <v>100</v>
      </c>
      <c r="G24" s="12" t="s">
        <v>19</v>
      </c>
      <c r="H24" s="1"/>
      <c r="I24" s="95">
        <f>IF(RIGHT(F24,5)="Total",VLOOKUP(F24,'BD Cap Venda ALE'!$D:$K,4,0),SUMIFS('BD Cap Venda ALE'!G:G,'BD Cap Venda ALE'!E:E,'Capacidade ALE'!G24,'BD Cap Venda ALE'!C:C,'Capacidade ALE'!E24))</f>
        <v>90</v>
      </c>
      <c r="J24" s="1"/>
      <c r="K24" s="99">
        <f>IF(RIGHT(F24,5)="Total",VLOOKUP(F24,'Recebimento Rodo - ALE'!$I:$P,8,0),SUMIFS('Recebimento Rodo - ALE'!P:P,'Recebimento Rodo - ALE'!I:I,'Capacidade ALE'!F24,'Recebimento Rodo - ALE'!K:K,'Capacidade ALE'!G24))</f>
        <v>4046.4046398631308</v>
      </c>
      <c r="L24" s="100">
        <f>IF(RIGHT(F24,5)="Total",VLOOKUP(F24,'BD Cap Venda ALE'!$D:$K,5,0),SUMIFS('BD Cap Venda ALE'!H:H,'BD Cap Venda ALE'!E:E,'Capacidade ALE'!G24,'BD Cap Venda ALE'!C:C,'Capacidade ALE'!E24))</f>
        <v>720</v>
      </c>
      <c r="M24" s="1"/>
      <c r="N24" s="107" t="s">
        <v>20</v>
      </c>
      <c r="O24" s="13">
        <f>IF(RIGHT(F24,5)="Total",VLOOKUP(F24,'BD Cap Venda ALE'!$D:$K,8,0),SUMIFS('BD Cap Venda ALE'!K:K,'BD Cap Venda ALE'!E:E,'Capacidade ALE'!G24,'BD Cap Venda ALE'!C:C,'Capacidade ALE'!E24))</f>
        <v>720</v>
      </c>
      <c r="P24" s="116" t="str">
        <f>IF(RIGHT(F24,5)="Total",VLOOKUP(F24,'Expedição Rodo - ALE'!$A:$H,8,0),"")</f>
        <v/>
      </c>
      <c r="Q24" s="205"/>
      <c r="R24" s="1"/>
      <c r="S24" s="107" t="s">
        <v>20</v>
      </c>
      <c r="T24" s="13">
        <f>IFERROR(SUMIFS('BD Cap Venda ALE'!M:M,'BD Cap Venda ALE'!E:E,'Capacidade ALE'!G24,'BD Cap Venda ALE'!C:C,'Capacidade ALE'!E24),0)</f>
        <v>88.333333333333329</v>
      </c>
      <c r="U24" s="100">
        <f>IFERROR(SUMIFS('BD Cap Venda ALE'!N:N,'BD Cap Venda ALE'!E:E,'Capacidade ALE'!G24,'BD Cap Venda ALE'!C:C,'Capacidade ALE'!E24),0)</f>
        <v>70</v>
      </c>
      <c r="V24" s="1"/>
      <c r="W24"/>
      <c r="X24"/>
      <c r="Y24"/>
      <c r="Z24"/>
      <c r="AA24"/>
      <c r="AB24"/>
      <c r="AC24"/>
    </row>
    <row r="25" spans="1:29" s="2" customFormat="1" ht="15" customHeight="1" x14ac:dyDescent="0.25">
      <c r="A25" s="94">
        <f t="shared" si="0"/>
        <v>0</v>
      </c>
      <c r="B25" s="57" t="str">
        <f t="shared" si="1"/>
        <v>BAURU</v>
      </c>
      <c r="C25" s="57" t="str">
        <f t="shared" si="2"/>
        <v>TerceirosBAURU</v>
      </c>
      <c r="D25" s="57" t="s">
        <v>216</v>
      </c>
      <c r="E25" s="10">
        <v>47</v>
      </c>
      <c r="F25" s="16" t="s">
        <v>100</v>
      </c>
      <c r="G25" s="12" t="s">
        <v>10</v>
      </c>
      <c r="H25" s="1"/>
      <c r="I25" s="95">
        <f>IF(RIGHT(F25,5)="Total",VLOOKUP(F25,'BD Cap Venda ALE'!$D:$K,4,0),SUMIFS('BD Cap Venda ALE'!G:G,'BD Cap Venda ALE'!E:E,'Capacidade ALE'!G25,'BD Cap Venda ALE'!C:C,'Capacidade ALE'!E25))</f>
        <v>200</v>
      </c>
      <c r="J25" s="1"/>
      <c r="K25" s="99">
        <f>IF(RIGHT(F25,5)="Total",VLOOKUP(F25,'Recebimento Rodo - ALE'!$I:$P,8,0),SUMIFS('Recebimento Rodo - ALE'!P:P,'Recebimento Rodo - ALE'!I:I,'Capacidade ALE'!F25,'Recebimento Rodo - ALE'!K:K,'Capacidade ALE'!G25))</f>
        <v>2023.2023199315654</v>
      </c>
      <c r="L25" s="100">
        <f>IF(RIGHT(F25,5)="Total",VLOOKUP(F25,'BD Cap Venda ALE'!$D:$K,5,0),SUMIFS('BD Cap Venda ALE'!H:H,'BD Cap Venda ALE'!E:E,'Capacidade ALE'!G25,'BD Cap Venda ALE'!C:C,'Capacidade ALE'!E25))</f>
        <v>1745.4545454545453</v>
      </c>
      <c r="M25" s="1"/>
      <c r="N25" s="107" t="s">
        <v>11</v>
      </c>
      <c r="O25" s="13">
        <f>IF(RIGHT(F25,5)="Total",VLOOKUP(F25,'BD Cap Venda ALE'!$D:$K,8,0),SUMIFS('BD Cap Venda ALE'!K:K,'BD Cap Venda ALE'!E:E,'Capacidade ALE'!G25,'BD Cap Venda ALE'!C:C,'Capacidade ALE'!E25))</f>
        <v>2391.0336239103362</v>
      </c>
      <c r="P25" s="117" t="str">
        <f>IF(RIGHT(F25,5)="Total",VLOOKUP(F25,'Expedição Rodo - ALE'!$A:$H,8,0),"")</f>
        <v/>
      </c>
      <c r="Q25" s="206"/>
      <c r="R25" s="1"/>
      <c r="S25" s="107" t="s">
        <v>11</v>
      </c>
      <c r="T25" s="13">
        <f>IFERROR(SUMIFS('BD Cap Venda ALE'!M:M,'BD Cap Venda ALE'!E:E,'Capacidade ALE'!G25,'BD Cap Venda ALE'!C:C,'Capacidade ALE'!E25),0)</f>
        <v>100.98333333333331</v>
      </c>
      <c r="U25" s="100">
        <f>IFERROR(SUMIFS('BD Cap Venda ALE'!N:N,'BD Cap Venda ALE'!E:E,'Capacidade ALE'!G25,'BD Cap Venda ALE'!C:C,'Capacidade ALE'!E25),0)</f>
        <v>83.645833333333329</v>
      </c>
      <c r="V25" s="1"/>
      <c r="W25"/>
      <c r="X25"/>
      <c r="Y25"/>
      <c r="Z25"/>
      <c r="AA25"/>
      <c r="AB25"/>
      <c r="AC25"/>
    </row>
    <row r="26" spans="1:29" s="2" customFormat="1" x14ac:dyDescent="0.25">
      <c r="A26" s="94">
        <f t="shared" si="0"/>
        <v>6111.0336239103362</v>
      </c>
      <c r="B26" s="57" t="str">
        <f t="shared" si="1"/>
        <v>Total</v>
      </c>
      <c r="C26" s="57" t="str">
        <f t="shared" si="2"/>
        <v>TerceirosTotal</v>
      </c>
      <c r="D26" s="57" t="s">
        <v>216</v>
      </c>
      <c r="E26" s="17">
        <v>47</v>
      </c>
      <c r="F26" s="18" t="s">
        <v>144</v>
      </c>
      <c r="G26" s="18"/>
      <c r="H26" s="1"/>
      <c r="I26" s="96">
        <f>IF(RIGHT(F26,5)="Total",VLOOKUP(F26,'BD Cap Venda ALE'!$D:$K,4,0),SUMIFS('BD Cap Venda ALE'!G:G,'BD Cap Venda ALE'!E:E,'Capacidade ALE'!G26,'BD Cap Venda ALE'!C:C,'Capacidade ALE'!E26))</f>
        <v>825</v>
      </c>
      <c r="J26" s="1"/>
      <c r="K26" s="101">
        <f>IF(RIGHT(F26,5)="Total",VLOOKUP(F26,'Recebimento Rodo - ALE'!$I:$P,8,0),SUMIFS('Recebimento Rodo - ALE'!P:P,'Recebimento Rodo - ALE'!I:I,'Capacidade ALE'!F26,'Recebimento Rodo - ALE'!K:K,'Capacidade ALE'!G26))</f>
        <v>20232.023199315656</v>
      </c>
      <c r="L26" s="102">
        <f>IF(RIGHT(F26,5)="Total",VLOOKUP(F26,'BD Cap Venda ALE'!$D:$K,5,0),SUMIFS('BD Cap Venda ALE'!H:H,'BD Cap Venda ALE'!E:E,'Capacidade ALE'!G26,'BD Cap Venda ALE'!C:C,'Capacidade ALE'!E26))</f>
        <v>7036.3636363636351</v>
      </c>
      <c r="M26" s="1"/>
      <c r="N26" s="108" t="s">
        <v>118</v>
      </c>
      <c r="O26" s="19">
        <f>IF(RIGHT(F26,5)="Total",VLOOKUP(F26,'BD Cap Venda ALE'!$D:$K,8,0),SUMIFS('BD Cap Venda ALE'!K:K,'BD Cap Venda ALE'!E:E,'Capacidade ALE'!G26,'BD Cap Venda ALE'!C:C,'Capacidade ALE'!E26))</f>
        <v>6111.0336239103362</v>
      </c>
      <c r="P26" s="102">
        <f>IF(RIGHT(F26,5)="Total",VLOOKUP(F26,'Expedição Rodo - ALE'!$A:$H,8,0),"")</f>
        <v>7680</v>
      </c>
      <c r="Q26" s="109"/>
      <c r="R26" s="1"/>
      <c r="S26" s="108" t="s">
        <v>118</v>
      </c>
      <c r="T26" s="19">
        <f>IFERROR(SUMIFS('BD Cap Venda ALE'!M:M,'BD Cap Venda ALE'!E:E,'Capacidade ALE'!G26,'BD Cap Venda ALE'!C:C,'Capacidade ALE'!E26),0)</f>
        <v>0</v>
      </c>
      <c r="U26" s="102">
        <f>IFERROR(SUMIFS('BD Cap Venda ALE'!N:N,'BD Cap Venda ALE'!E:E,'Capacidade ALE'!G26,'BD Cap Venda ALE'!C:C,'Capacidade ALE'!E26),0)</f>
        <v>0</v>
      </c>
      <c r="V26" s="1"/>
      <c r="W26"/>
      <c r="X26"/>
      <c r="Y26"/>
      <c r="Z26"/>
      <c r="AA26"/>
      <c r="AB26"/>
      <c r="AC26"/>
    </row>
    <row r="27" spans="1:29" ht="15" customHeight="1" x14ac:dyDescent="0.25">
      <c r="A27" s="94">
        <f t="shared" si="0"/>
        <v>0</v>
      </c>
      <c r="B27" s="57" t="str">
        <f t="shared" si="1"/>
        <v>BELEM</v>
      </c>
      <c r="C27" s="57" t="str">
        <f t="shared" si="2"/>
        <v>TerceirosBELEM</v>
      </c>
      <c r="D27" s="57" t="s">
        <v>216</v>
      </c>
      <c r="E27" s="15">
        <v>35</v>
      </c>
      <c r="F27" s="11" t="s">
        <v>83</v>
      </c>
      <c r="G27" s="12" t="s">
        <v>7</v>
      </c>
      <c r="I27" s="95">
        <f>IF(RIGHT(F27,5)="Total",VLOOKUP(F27,'BD Cap Venda ALE'!$D:$K,4,0),SUMIFS('BD Cap Venda ALE'!G:G,'BD Cap Venda ALE'!E:E,'Capacidade ALE'!G27,'BD Cap Venda ALE'!C:C,'Capacidade ALE'!E27))</f>
        <v>200</v>
      </c>
      <c r="K27" s="99">
        <f>IF(RIGHT(F27,5)="Total",VLOOKUP(F27,'Recebimento Rodo - ALE'!$I:$P,8,0),SUMIFS('Recebimento Rodo - ALE'!P:P,'Recebimento Rodo - ALE'!I:I,'Capacidade ALE'!F27,'Recebimento Rodo - ALE'!K:K,'Capacidade ALE'!G27))</f>
        <v>2106.5</v>
      </c>
      <c r="L27" s="100">
        <f>IF(RIGHT(F27,5)="Total",VLOOKUP(F27,'BD Cap Venda ALE'!$D:$K,5,0),SUMIFS('BD Cap Venda ALE'!H:H,'BD Cap Venda ALE'!E:E,'Capacidade ALE'!G27,'BD Cap Venda ALE'!C:C,'Capacidade ALE'!E27))</f>
        <v>480</v>
      </c>
      <c r="N27" s="107" t="s">
        <v>118</v>
      </c>
      <c r="O27" s="13">
        <f>IF(RIGHT(F27,5)="Total",VLOOKUP(F27,'BD Cap Venda ALE'!$D:$K,8,0),SUMIFS('BD Cap Venda ALE'!K:K,'BD Cap Venda ALE'!E:E,'Capacidade ALE'!G27,'BD Cap Venda ALE'!C:C,'Capacidade ALE'!E27))</f>
        <v>0</v>
      </c>
      <c r="P27" s="115" t="str">
        <f>IF(RIGHT(F27,5)="Total",VLOOKUP(F27,'Expedição Rodo - ALE'!$A:$H,8,0),"")</f>
        <v/>
      </c>
      <c r="Q27" s="204" t="str">
        <f>IF(P33&lt;O33,"capacidade de expedição rodoviária abaixo da capacidade de venda mensal, prevalece a capacidade de venda mensal em virtude do terminal ter a obrigatoriedade de garantia do giro dos espaços contratados em linha com a logística da filial.","")</f>
        <v/>
      </c>
      <c r="S27" s="107" t="s">
        <v>118</v>
      </c>
      <c r="T27" s="13">
        <f>IFERROR(SUMIFS('BD Cap Venda ALE'!M:M,'BD Cap Venda ALE'!E:E,'Capacidade ALE'!G27,'BD Cap Venda ALE'!C:C,'Capacidade ALE'!E27),0)</f>
        <v>157.81666666666669</v>
      </c>
      <c r="U27" s="100">
        <f>IFERROR(SUMIFS('BD Cap Venda ALE'!N:N,'BD Cap Venda ALE'!E:E,'Capacidade ALE'!G27,'BD Cap Venda ALE'!C:C,'Capacidade ALE'!E27),0)</f>
        <v>143.76666666666668</v>
      </c>
    </row>
    <row r="28" spans="1:29" ht="15" customHeight="1" x14ac:dyDescent="0.25">
      <c r="A28" s="94">
        <f t="shared" si="0"/>
        <v>0</v>
      </c>
      <c r="B28" s="57" t="str">
        <f t="shared" si="1"/>
        <v>BELEM</v>
      </c>
      <c r="C28" s="57" t="str">
        <f t="shared" si="2"/>
        <v>TerceirosBELEM</v>
      </c>
      <c r="D28" s="57" t="s">
        <v>216</v>
      </c>
      <c r="E28" s="10">
        <v>35</v>
      </c>
      <c r="F28" s="11" t="s">
        <v>83</v>
      </c>
      <c r="G28" s="12" t="s">
        <v>12</v>
      </c>
      <c r="I28" s="95">
        <f>IF(RIGHT(F28,5)="Total",VLOOKUP(F28,'BD Cap Venda ALE'!$D:$K,4,0),SUMIFS('BD Cap Venda ALE'!G:G,'BD Cap Venda ALE'!E:E,'Capacidade ALE'!G28,'BD Cap Venda ALE'!C:C,'Capacidade ALE'!E28))</f>
        <v>1400</v>
      </c>
      <c r="K28" s="99">
        <f>IF(RIGHT(F28,5)="Total",VLOOKUP(F28,'Recebimento Rodo - ALE'!$I:$P,8,0),SUMIFS('Recebimento Rodo - ALE'!P:P,'Recebimento Rodo - ALE'!I:I,'Capacidade ALE'!F28,'Recebimento Rodo - ALE'!K:K,'Capacidade ALE'!G28))</f>
        <v>305</v>
      </c>
      <c r="L28" s="100">
        <f>IF(RIGHT(F28,5)="Total",VLOOKUP(F28,'BD Cap Venda ALE'!$D:$K,5,0),SUMIFS('BD Cap Venda ALE'!H:H,'BD Cap Venda ALE'!E:E,'Capacidade ALE'!G28,'BD Cap Venda ALE'!C:C,'Capacidade ALE'!E28))</f>
        <v>2240</v>
      </c>
      <c r="N28" s="107" t="s">
        <v>17</v>
      </c>
      <c r="O28" s="13">
        <f>IF(RIGHT(F28,5)="Total",VLOOKUP(F28,'BD Cap Venda ALE'!$D:$K,8,0),SUMIFS('BD Cap Venda ALE'!K:K,'BD Cap Venda ALE'!E:E,'Capacidade ALE'!G28,'BD Cap Venda ALE'!C:C,'Capacidade ALE'!E28))</f>
        <v>2545.4545454545455</v>
      </c>
      <c r="P28" s="116" t="str">
        <f>IF(RIGHT(F28,5)="Total",VLOOKUP(F28,'Expedição Rodo - ALE'!$A:$H,8,0),"")</f>
        <v/>
      </c>
      <c r="Q28" s="205"/>
      <c r="S28" s="107" t="s">
        <v>17</v>
      </c>
      <c r="T28" s="13">
        <f>IFERROR(SUMIFS('BD Cap Venda ALE'!M:M,'BD Cap Venda ALE'!E:E,'Capacidade ALE'!G28,'BD Cap Venda ALE'!C:C,'Capacidade ALE'!E28),0)</f>
        <v>1098.45</v>
      </c>
      <c r="U28" s="100">
        <f>IFERROR(SUMIFS('BD Cap Venda ALE'!N:N,'BD Cap Venda ALE'!E:E,'Capacidade ALE'!G28,'BD Cap Venda ALE'!C:C,'Capacidade ALE'!E28),0)</f>
        <v>1003.7249999999999</v>
      </c>
    </row>
    <row r="29" spans="1:29" ht="15" customHeight="1" x14ac:dyDescent="0.25">
      <c r="A29" s="94">
        <f t="shared" si="0"/>
        <v>0</v>
      </c>
      <c r="B29" s="57" t="str">
        <f t="shared" si="1"/>
        <v>BELEM</v>
      </c>
      <c r="C29" s="57" t="str">
        <f t="shared" si="2"/>
        <v>TerceirosBELEM</v>
      </c>
      <c r="D29" s="57" t="s">
        <v>216</v>
      </c>
      <c r="E29" s="10">
        <v>35</v>
      </c>
      <c r="F29" s="11" t="s">
        <v>83</v>
      </c>
      <c r="G29" s="12" t="s">
        <v>13</v>
      </c>
      <c r="I29" s="95">
        <f>IF(RIGHT(F29,5)="Total",VLOOKUP(F29,'BD Cap Venda ALE'!$D:$K,4,0),SUMIFS('BD Cap Venda ALE'!G:G,'BD Cap Venda ALE'!E:E,'Capacidade ALE'!G29,'BD Cap Venda ALE'!C:C,'Capacidade ALE'!E29))</f>
        <v>255</v>
      </c>
      <c r="K29" s="99">
        <f>IF(RIGHT(F29,5)="Total",VLOOKUP(F29,'Recebimento Rodo - ALE'!$I:$P,8,0),SUMIFS('Recebimento Rodo - ALE'!P:P,'Recebimento Rodo - ALE'!I:I,'Capacidade ALE'!F29,'Recebimento Rodo - ALE'!K:K,'Capacidade ALE'!G29))</f>
        <v>0</v>
      </c>
      <c r="L29" s="100">
        <f>IF(RIGHT(F29,5)="Total",VLOOKUP(F29,'BD Cap Venda ALE'!$D:$K,5,0),SUMIFS('BD Cap Venda ALE'!H:H,'BD Cap Venda ALE'!E:E,'Capacidade ALE'!G29,'BD Cap Venda ALE'!C:C,'Capacidade ALE'!E29))</f>
        <v>0</v>
      </c>
      <c r="N29" s="107" t="s">
        <v>14</v>
      </c>
      <c r="O29" s="13">
        <f>IF(RIGHT(F29,5)="Total",VLOOKUP(F29,'BD Cap Venda ALE'!$D:$K,8,0),SUMIFS('BD Cap Venda ALE'!K:K,'BD Cap Venda ALE'!E:E,'Capacidade ALE'!G29,'BD Cap Venda ALE'!C:C,'Capacidade ALE'!E29))</f>
        <v>0</v>
      </c>
      <c r="P29" s="116">
        <f>P33</f>
        <v>17820</v>
      </c>
      <c r="Q29" s="205"/>
      <c r="S29" s="107" t="s">
        <v>14</v>
      </c>
      <c r="T29" s="13">
        <f>IFERROR(SUMIFS('BD Cap Venda ALE'!M:M,'BD Cap Venda ALE'!E:E,'Capacidade ALE'!G29,'BD Cap Venda ALE'!C:C,'Capacidade ALE'!E29),0)</f>
        <v>321.90000000000003</v>
      </c>
      <c r="U29" s="100">
        <f>IFERROR(SUMIFS('BD Cap Venda ALE'!N:N,'BD Cap Venda ALE'!E:E,'Capacidade ALE'!G29,'BD Cap Venda ALE'!C:C,'Capacidade ALE'!E29),0)</f>
        <v>290.17500000000001</v>
      </c>
    </row>
    <row r="30" spans="1:29" ht="15" customHeight="1" x14ac:dyDescent="0.25">
      <c r="A30" s="94">
        <f t="shared" si="0"/>
        <v>0</v>
      </c>
      <c r="B30" s="57" t="str">
        <f t="shared" si="1"/>
        <v>BELEM</v>
      </c>
      <c r="C30" s="57" t="str">
        <f t="shared" si="2"/>
        <v>TerceirosBELEM</v>
      </c>
      <c r="D30" s="57" t="s">
        <v>216</v>
      </c>
      <c r="E30" s="10">
        <v>35</v>
      </c>
      <c r="F30" s="11" t="s">
        <v>83</v>
      </c>
      <c r="G30" s="12" t="s">
        <v>18</v>
      </c>
      <c r="I30" s="95">
        <f>IF(RIGHT(F30,5)="Total",VLOOKUP(F30,'BD Cap Venda ALE'!$D:$K,4,0),SUMIFS('BD Cap Venda ALE'!G:G,'BD Cap Venda ALE'!E:E,'Capacidade ALE'!G30,'BD Cap Venda ALE'!C:C,'Capacidade ALE'!E30))</f>
        <v>260</v>
      </c>
      <c r="K30" s="99">
        <f>IF(RIGHT(F30,5)="Total",VLOOKUP(F30,'Recebimento Rodo - ALE'!$I:$P,8,0),SUMIFS('Recebimento Rodo - ALE'!P:P,'Recebimento Rodo - ALE'!I:I,'Capacidade ALE'!F30,'Recebimento Rodo - ALE'!K:K,'Capacidade ALE'!G30))</f>
        <v>2106.5</v>
      </c>
      <c r="L30" s="100">
        <f>IF(RIGHT(F30,5)="Total",VLOOKUP(F30,'BD Cap Venda ALE'!$D:$K,5,0),SUMIFS('BD Cap Venda ALE'!H:H,'BD Cap Venda ALE'!E:E,'Capacidade ALE'!G30,'BD Cap Venda ALE'!C:C,'Capacidade ALE'!E30))</f>
        <v>2080</v>
      </c>
      <c r="N30" s="107" t="s">
        <v>118</v>
      </c>
      <c r="O30" s="13">
        <f>IF(RIGHT(F30,5)="Total",VLOOKUP(F30,'BD Cap Venda ALE'!$D:$K,8,0),SUMIFS('BD Cap Venda ALE'!K:K,'BD Cap Venda ALE'!E:E,'Capacidade ALE'!G30,'BD Cap Venda ALE'!C:C,'Capacidade ALE'!E30))</f>
        <v>0</v>
      </c>
      <c r="P30" s="116" t="str">
        <f>IF(RIGHT(F30,5)="Total",VLOOKUP(F30,'Expedição Rodo - ALE'!$A:$H,8,0),"")</f>
        <v/>
      </c>
      <c r="Q30" s="205"/>
      <c r="S30" s="107" t="s">
        <v>118</v>
      </c>
      <c r="T30" s="13">
        <f>IFERROR(SUMIFS('BD Cap Venda ALE'!M:M,'BD Cap Venda ALE'!E:E,'Capacidade ALE'!G30,'BD Cap Venda ALE'!C:C,'Capacidade ALE'!E30),0)</f>
        <v>453.98833333333329</v>
      </c>
      <c r="U30" s="100">
        <f>IFERROR(SUMIFS('BD Cap Venda ALE'!N:N,'BD Cap Venda ALE'!E:E,'Capacidade ALE'!G30,'BD Cap Venda ALE'!C:C,'Capacidade ALE'!E30),0)</f>
        <v>437.75166666666672</v>
      </c>
    </row>
    <row r="31" spans="1:29" ht="15" customHeight="1" x14ac:dyDescent="0.25">
      <c r="A31" s="94">
        <f t="shared" si="0"/>
        <v>0</v>
      </c>
      <c r="B31" s="57" t="str">
        <f t="shared" si="1"/>
        <v>BELEM</v>
      </c>
      <c r="C31" s="57" t="str">
        <f t="shared" si="2"/>
        <v>TerceirosBELEM</v>
      </c>
      <c r="D31" s="57" t="s">
        <v>216</v>
      </c>
      <c r="E31" s="10">
        <v>35</v>
      </c>
      <c r="F31" s="11" t="s">
        <v>83</v>
      </c>
      <c r="G31" s="12" t="s">
        <v>19</v>
      </c>
      <c r="I31" s="95">
        <f>IF(RIGHT(F31,5)="Total",VLOOKUP(F31,'BD Cap Venda ALE'!$D:$K,4,0),SUMIFS('BD Cap Venda ALE'!G:G,'BD Cap Venda ALE'!E:E,'Capacidade ALE'!G31,'BD Cap Venda ALE'!C:C,'Capacidade ALE'!E31))</f>
        <v>50</v>
      </c>
      <c r="K31" s="99">
        <f>IF(RIGHT(F31,5)="Total",VLOOKUP(F31,'Recebimento Rodo - ALE'!$I:$P,8,0),SUMIFS('Recebimento Rodo - ALE'!P:P,'Recebimento Rodo - ALE'!I:I,'Capacidade ALE'!F31,'Recebimento Rodo - ALE'!K:K,'Capacidade ALE'!G31))</f>
        <v>1053.25</v>
      </c>
      <c r="L31" s="100">
        <f>IF(RIGHT(F31,5)="Total",VLOOKUP(F31,'BD Cap Venda ALE'!$D:$K,5,0),SUMIFS('BD Cap Venda ALE'!H:H,'BD Cap Venda ALE'!E:E,'Capacidade ALE'!G31,'BD Cap Venda ALE'!C:C,'Capacidade ALE'!E31))</f>
        <v>171.42857142857142</v>
      </c>
      <c r="N31" s="107" t="s">
        <v>20</v>
      </c>
      <c r="O31" s="13">
        <f>IF(RIGHT(F31,5)="Total",VLOOKUP(F31,'BD Cap Venda ALE'!$D:$K,8,0),SUMIFS('BD Cap Venda ALE'!K:K,'BD Cap Venda ALE'!E:E,'Capacidade ALE'!G31,'BD Cap Venda ALE'!C:C,'Capacidade ALE'!E31))</f>
        <v>171.42857142857142</v>
      </c>
      <c r="P31" s="116" t="str">
        <f>IF(RIGHT(F31,5)="Total",VLOOKUP(F31,'Expedição Rodo - ALE'!$A:$H,8,0),"")</f>
        <v/>
      </c>
      <c r="Q31" s="205"/>
      <c r="S31" s="107" t="s">
        <v>20</v>
      </c>
      <c r="T31" s="13">
        <f>IFERROR(SUMIFS('BD Cap Venda ALE'!M:M,'BD Cap Venda ALE'!E:E,'Capacidade ALE'!G31,'BD Cap Venda ALE'!C:C,'Capacidade ALE'!E31),0)</f>
        <v>21.666666666666668</v>
      </c>
      <c r="U31" s="100">
        <f>IFERROR(SUMIFS('BD Cap Venda ALE'!N:N,'BD Cap Venda ALE'!E:E,'Capacidade ALE'!G31,'BD Cap Venda ALE'!C:C,'Capacidade ALE'!E31),0)</f>
        <v>20.416666666666668</v>
      </c>
    </row>
    <row r="32" spans="1:29" ht="15" customHeight="1" x14ac:dyDescent="0.25">
      <c r="A32" s="94">
        <f t="shared" si="0"/>
        <v>0</v>
      </c>
      <c r="B32" s="57" t="str">
        <f t="shared" si="1"/>
        <v>BELEM</v>
      </c>
      <c r="C32" s="57" t="str">
        <f t="shared" si="2"/>
        <v>TerceirosBELEM</v>
      </c>
      <c r="D32" s="57" t="s">
        <v>216</v>
      </c>
      <c r="E32" s="10">
        <v>35</v>
      </c>
      <c r="F32" s="16" t="s">
        <v>83</v>
      </c>
      <c r="G32" s="12" t="s">
        <v>10</v>
      </c>
      <c r="I32" s="95">
        <f>IF(RIGHT(F32,5)="Total",VLOOKUP(F32,'BD Cap Venda ALE'!$D:$K,4,0),SUMIFS('BD Cap Venda ALE'!G:G,'BD Cap Venda ALE'!E:E,'Capacidade ALE'!G32,'BD Cap Venda ALE'!C:C,'Capacidade ALE'!E32))</f>
        <v>1150</v>
      </c>
      <c r="K32" s="99">
        <f>IF(RIGHT(F32,5)="Total",VLOOKUP(F32,'Recebimento Rodo - ALE'!$I:$P,8,0),SUMIFS('Recebimento Rodo - ALE'!P:P,'Recebimento Rodo - ALE'!I:I,'Capacidade ALE'!F32,'Recebimento Rodo - ALE'!K:K,'Capacidade ALE'!G32))</f>
        <v>406.66666666666669</v>
      </c>
      <c r="L32" s="100">
        <f>IF(RIGHT(F32,5)="Total",VLOOKUP(F32,'BD Cap Venda ALE'!$D:$K,5,0),SUMIFS('BD Cap Venda ALE'!H:H,'BD Cap Venda ALE'!E:E,'Capacidade ALE'!G32,'BD Cap Venda ALE'!C:C,'Capacidade ALE'!E32))</f>
        <v>1840</v>
      </c>
      <c r="N32" s="107" t="s">
        <v>11</v>
      </c>
      <c r="O32" s="13">
        <f>IF(RIGHT(F32,5)="Total",VLOOKUP(F32,'BD Cap Venda ALE'!$D:$K,8,0),SUMIFS('BD Cap Venda ALE'!K:K,'BD Cap Venda ALE'!E:E,'Capacidade ALE'!G32,'BD Cap Venda ALE'!C:C,'Capacidade ALE'!E32))</f>
        <v>2520.5479452054797</v>
      </c>
      <c r="P32" s="117" t="str">
        <f>IF(RIGHT(F32,5)="Total",VLOOKUP(F32,'Expedição Rodo - ALE'!$A:$H,8,0),"")</f>
        <v/>
      </c>
      <c r="Q32" s="206"/>
      <c r="S32" s="107" t="s">
        <v>11</v>
      </c>
      <c r="T32" s="13">
        <f>IFERROR(SUMIFS('BD Cap Venda ALE'!M:M,'BD Cap Venda ALE'!E:E,'Capacidade ALE'!G32,'BD Cap Venda ALE'!C:C,'Capacidade ALE'!E32),0)</f>
        <v>1199.5116666666665</v>
      </c>
      <c r="U32" s="100">
        <f>IFERROR(SUMIFS('BD Cap Venda ALE'!N:N,'BD Cap Venda ALE'!E:E,'Capacidade ALE'!G32,'BD Cap Venda ALE'!C:C,'Capacidade ALE'!E32),0)</f>
        <v>1169.5816666666667</v>
      </c>
    </row>
    <row r="33" spans="1:29" x14ac:dyDescent="0.25">
      <c r="A33" s="94">
        <f t="shared" si="0"/>
        <v>5237.4310620885972</v>
      </c>
      <c r="B33" s="57" t="str">
        <f t="shared" si="1"/>
        <v>Total</v>
      </c>
      <c r="C33" s="57" t="str">
        <f t="shared" si="2"/>
        <v>TerceirosTotal</v>
      </c>
      <c r="D33" s="57" t="s">
        <v>216</v>
      </c>
      <c r="E33" s="17">
        <v>35</v>
      </c>
      <c r="F33" s="18" t="s">
        <v>135</v>
      </c>
      <c r="G33" s="18"/>
      <c r="I33" s="96">
        <f>IF(RIGHT(F33,5)="Total",VLOOKUP(F33,'BD Cap Venda ALE'!$D:$K,4,0),SUMIFS('BD Cap Venda ALE'!G:G,'BD Cap Venda ALE'!E:E,'Capacidade ALE'!G33,'BD Cap Venda ALE'!C:C,'Capacidade ALE'!E33))</f>
        <v>3315</v>
      </c>
      <c r="K33" s="101">
        <f>IF(RIGHT(F33,5)="Total",VLOOKUP(F33,'Recebimento Rodo - ALE'!$I:$P,8,0),SUMIFS('Recebimento Rodo - ALE'!P:P,'Recebimento Rodo - ALE'!I:I,'Capacidade ALE'!F33,'Recebimento Rodo - ALE'!K:K,'Capacidade ALE'!G33))</f>
        <v>5977.916666666667</v>
      </c>
      <c r="L33" s="102">
        <f>IF(RIGHT(F33,5)="Total",VLOOKUP(F33,'BD Cap Venda ALE'!$D:$K,5,0),SUMIFS('BD Cap Venda ALE'!H:H,'BD Cap Venda ALE'!E:E,'Capacidade ALE'!G33,'BD Cap Venda ALE'!C:C,'Capacidade ALE'!E33))</f>
        <v>6811.4285714285716</v>
      </c>
      <c r="N33" s="108" t="s">
        <v>118</v>
      </c>
      <c r="O33" s="19">
        <f>IF(RIGHT(F33,5)="Total",VLOOKUP(F33,'BD Cap Venda ALE'!$D:$K,8,0),SUMIFS('BD Cap Venda ALE'!K:K,'BD Cap Venda ALE'!E:E,'Capacidade ALE'!G33,'BD Cap Venda ALE'!C:C,'Capacidade ALE'!E33))</f>
        <v>5237.4310620885972</v>
      </c>
      <c r="P33" s="102">
        <f>IF(RIGHT(F33,5)="Total",VLOOKUP(F33,'Expedição Rodo - ALE'!$A:$H,8,0),"")</f>
        <v>17820</v>
      </c>
      <c r="Q33" s="109"/>
      <c r="S33" s="108" t="s">
        <v>118</v>
      </c>
      <c r="T33" s="19">
        <f>IFERROR(SUMIFS('BD Cap Venda ALE'!M:M,'BD Cap Venda ALE'!E:E,'Capacidade ALE'!G33,'BD Cap Venda ALE'!C:C,'Capacidade ALE'!E33),0)</f>
        <v>0</v>
      </c>
      <c r="U33" s="102">
        <f>IFERROR(SUMIFS('BD Cap Venda ALE'!N:N,'BD Cap Venda ALE'!E:E,'Capacidade ALE'!G33,'BD Cap Venda ALE'!C:C,'Capacidade ALE'!E33),0)</f>
        <v>0</v>
      </c>
    </row>
    <row r="34" spans="1:29" x14ac:dyDescent="0.25">
      <c r="A34" s="94">
        <f t="shared" si="0"/>
        <v>0</v>
      </c>
      <c r="B34" s="57" t="str">
        <f t="shared" si="1"/>
        <v>BETIM</v>
      </c>
      <c r="C34" s="57" t="str">
        <f t="shared" si="2"/>
        <v>PrópriaBETIM</v>
      </c>
      <c r="D34" s="57" t="s">
        <v>214</v>
      </c>
      <c r="E34" s="14">
        <v>1</v>
      </c>
      <c r="F34" s="51" t="s">
        <v>8</v>
      </c>
      <c r="G34" s="58" t="s">
        <v>7</v>
      </c>
      <c r="I34" s="97">
        <f>IF(RIGHT(F34,5)="Total",VLOOKUP(F34,'BD Cap Venda ALE'!$D:$K,4,0),SUMIFS('BD Cap Venda ALE'!G:G,'BD Cap Venda ALE'!E:E,'Capacidade ALE'!G34,'BD Cap Venda ALE'!C:C,'Capacidade ALE'!E34))</f>
        <v>382.31647663436502</v>
      </c>
      <c r="K34" s="103">
        <f>IF(RIGHT(F34,5)="Total",VLOOKUP(F34,'Recebimento Rodo - ALE'!$I:$P,8,0),SUMIFS('Recebimento Rodo - ALE'!P:P,'Recebimento Rodo - ALE'!I:I,'Capacidade ALE'!F34,'Recebimento Rodo - ALE'!K:K,'Capacidade ALE'!G34))</f>
        <v>3950.9109002128853</v>
      </c>
      <c r="L34" s="104">
        <f>IF(RIGHT(F34,5)="Total",VLOOKUP(F34,'BD Cap Venda ALE'!$D:$K,5,0),SUMIFS('BD Cap Venda ALE'!H:H,'BD Cap Venda ALE'!E:E,'Capacidade ALE'!G34,'BD Cap Venda ALE'!C:C,'Capacidade ALE'!E34))</f>
        <v>1310.79934846068</v>
      </c>
      <c r="N34" s="110" t="s">
        <v>118</v>
      </c>
      <c r="O34" s="59">
        <f>IF(RIGHT(F34,5)="Total",VLOOKUP(F34,'BD Cap Venda ALE'!$D:$K,8,0),SUMIFS('BD Cap Venda ALE'!K:K,'BD Cap Venda ALE'!E:E,'Capacidade ALE'!G34,'BD Cap Venda ALE'!C:C,'Capacidade ALE'!E34))</f>
        <v>0</v>
      </c>
      <c r="P34" s="115" t="str">
        <f>IF(RIGHT(F34,5)="Total",VLOOKUP(F34,'Expedição Rodo - ALE'!$A:$H,8,0),"")</f>
        <v/>
      </c>
      <c r="Q34" s="204" t="s">
        <v>267</v>
      </c>
      <c r="S34" s="110" t="s">
        <v>118</v>
      </c>
      <c r="T34" s="59">
        <f>IFERROR(SUMIFS('BD Cap Venda ALE'!M:M,'BD Cap Venda ALE'!E:E,'Capacidade ALE'!G34,'BD Cap Venda ALE'!C:C,'Capacidade ALE'!E34),0)</f>
        <v>2212.666666666667</v>
      </c>
      <c r="U34" s="104">
        <f>IFERROR(SUMIFS('BD Cap Venda ALE'!N:N,'BD Cap Venda ALE'!E:E,'Capacidade ALE'!G34,'BD Cap Venda ALE'!C:C,'Capacidade ALE'!E34),0)</f>
        <v>2396.9083333333338</v>
      </c>
    </row>
    <row r="35" spans="1:29" ht="15" customHeight="1" x14ac:dyDescent="0.25">
      <c r="A35" s="94">
        <f t="shared" si="0"/>
        <v>0</v>
      </c>
      <c r="B35" s="57" t="str">
        <f t="shared" si="1"/>
        <v>BETIM</v>
      </c>
      <c r="C35" s="57" t="str">
        <f t="shared" ref="C35:C40" si="3">CONCATENATE(D35,RIGHT(F35,5))</f>
        <v>PrópriaBETIM</v>
      </c>
      <c r="D35" s="57" t="s">
        <v>214</v>
      </c>
      <c r="E35" s="10">
        <v>1</v>
      </c>
      <c r="F35" s="11" t="s">
        <v>8</v>
      </c>
      <c r="G35" s="12" t="s">
        <v>12</v>
      </c>
      <c r="I35" s="95">
        <f>IF(RIGHT(F35,5)="Total",VLOOKUP(F35,'BD Cap Venda ALE'!$D:$K,4,0),SUMIFS('BD Cap Venda ALE'!G:G,'BD Cap Venda ALE'!E:E,'Capacidade ALE'!G35,'BD Cap Venda ALE'!C:C,'Capacidade ALE'!E35))</f>
        <v>1333.4326397727366</v>
      </c>
      <c r="K35" s="99">
        <f>IF(RIGHT(F35,5)="Total",VLOOKUP(F35,'Recebimento Rodo - ALE'!$I:$P,8,0),SUMIFS('Recebimento Rodo - ALE'!P:P,'Recebimento Rodo - ALE'!I:I,'Capacidade ALE'!F35,'Recebimento Rodo - ALE'!K:K,'Capacidade ALE'!G35))</f>
        <v>4169.0181428546466</v>
      </c>
      <c r="L35" s="100">
        <f>IF(RIGHT(F35,5)="Total",VLOOKUP(F35,'BD Cap Venda ALE'!$D:$K,5,0),SUMIFS('BD Cap Venda ALE'!H:H,'BD Cap Venda ALE'!E:E,'Capacidade ALE'!G35,'BD Cap Venda ALE'!C:C,'Capacidade ALE'!E35))</f>
        <v>32002.38335454568</v>
      </c>
      <c r="N35" s="107" t="s">
        <v>17</v>
      </c>
      <c r="O35" s="13">
        <f>IF(RIGHT(F35,5)="Total",VLOOKUP(F35,'BD Cap Venda ALE'!$D:$K,8,0),SUMIFS('BD Cap Venda ALE'!K:K,'BD Cap Venda ALE'!E:E,'Capacidade ALE'!G35,'BD Cap Venda ALE'!C:C,'Capacidade ALE'!E35))</f>
        <v>5707.2716003082851</v>
      </c>
      <c r="P35" s="116" t="str">
        <f>IF(RIGHT(F35,5)="Total",VLOOKUP(F35,'Expedição Rodo - ALE'!$A:$H,8,0),"")</f>
        <v/>
      </c>
      <c r="Q35" s="205"/>
      <c r="S35" s="107" t="s">
        <v>17</v>
      </c>
      <c r="T35" s="13">
        <f>IFERROR(SUMIFS('BD Cap Venda ALE'!M:M,'BD Cap Venda ALE'!E:E,'Capacidade ALE'!G35,'BD Cap Venda ALE'!C:C,'Capacidade ALE'!E35),0)</f>
        <v>12319.816666666666</v>
      </c>
      <c r="U35" s="100">
        <f>IFERROR(SUMIFS('BD Cap Venda ALE'!N:N,'BD Cap Venda ALE'!E:E,'Capacidade ALE'!G35,'BD Cap Venda ALE'!C:C,'Capacidade ALE'!E35),0)</f>
        <v>12677.108333333335</v>
      </c>
    </row>
    <row r="36" spans="1:29" x14ac:dyDescent="0.25">
      <c r="A36" s="94">
        <f t="shared" si="0"/>
        <v>0</v>
      </c>
      <c r="B36" s="57" t="str">
        <f t="shared" si="1"/>
        <v>BETIM</v>
      </c>
      <c r="C36" s="57" t="str">
        <f t="shared" si="3"/>
        <v>PrópriaBETIM</v>
      </c>
      <c r="D36" s="57" t="s">
        <v>214</v>
      </c>
      <c r="E36" s="10">
        <v>1</v>
      </c>
      <c r="F36" s="11" t="s">
        <v>8</v>
      </c>
      <c r="G36" s="12" t="s">
        <v>13</v>
      </c>
      <c r="I36" s="95">
        <f>IF(RIGHT(F36,5)="Total",VLOOKUP(F36,'BD Cap Venda ALE'!$D:$K,4,0),SUMIFS('BD Cap Venda ALE'!G:G,'BD Cap Venda ALE'!E:E,'Capacidade ALE'!G36,'BD Cap Venda ALE'!C:C,'Capacidade ALE'!E36))</f>
        <v>1115.292751884733</v>
      </c>
      <c r="K36" s="99">
        <f>IF(RIGHT(F36,5)="Total",VLOOKUP(F36,'Recebimento Rodo - ALE'!$I:$P,8,0),SUMIFS('Recebimento Rodo - ALE'!P:P,'Recebimento Rodo - ALE'!I:I,'Capacidade ALE'!F36,'Recebimento Rodo - ALE'!K:K,'Capacidade ALE'!G36))</f>
        <v>4169.0181428546466</v>
      </c>
      <c r="L36" s="100">
        <f>IF(RIGHT(F36,5)="Total",VLOOKUP(F36,'BD Cap Venda ALE'!$D:$K,5,0),SUMIFS('BD Cap Venda ALE'!H:H,'BD Cap Venda ALE'!E:E,'Capacidade ALE'!G36,'BD Cap Venda ALE'!C:C,'Capacidade ALE'!E36))</f>
        <v>26767.026045233593</v>
      </c>
      <c r="N36" s="107" t="s">
        <v>14</v>
      </c>
      <c r="O36" s="13">
        <f>IF(RIGHT(F36,5)="Total",VLOOKUP(F36,'BD Cap Venda ALE'!$D:$K,8,0),SUMIFS('BD Cap Venda ALE'!K:K,'BD Cap Venda ALE'!E:E,'Capacidade ALE'!G36,'BD Cap Venda ALE'!C:C,'Capacidade ALE'!E36))</f>
        <v>4776.8489664213866</v>
      </c>
      <c r="P36" s="116">
        <f>P40</f>
        <v>90988.923999999999</v>
      </c>
      <c r="Q36" s="205"/>
      <c r="S36" s="107" t="s">
        <v>14</v>
      </c>
      <c r="T36" s="13">
        <f>IFERROR(SUMIFS('BD Cap Venda ALE'!M:M,'BD Cap Venda ALE'!E:E,'Capacidade ALE'!G36,'BD Cap Venda ALE'!C:C,'Capacidade ALE'!E36),0)</f>
        <v>7228.3499999999995</v>
      </c>
      <c r="U36" s="100">
        <f>IFERROR(SUMIFS('BD Cap Venda ALE'!N:N,'BD Cap Venda ALE'!E:E,'Capacidade ALE'!G36,'BD Cap Venda ALE'!C:C,'Capacidade ALE'!E36),0)</f>
        <v>7847.4000000000005</v>
      </c>
    </row>
    <row r="37" spans="1:29" x14ac:dyDescent="0.25">
      <c r="A37" s="94">
        <f t="shared" si="0"/>
        <v>0</v>
      </c>
      <c r="B37" s="57" t="str">
        <f t="shared" si="1"/>
        <v>BETIM</v>
      </c>
      <c r="C37" s="57" t="str">
        <f t="shared" si="3"/>
        <v>PrópriaBETIM</v>
      </c>
      <c r="D37" s="57" t="s">
        <v>214</v>
      </c>
      <c r="E37" s="10">
        <v>1</v>
      </c>
      <c r="F37" s="11" t="s">
        <v>8</v>
      </c>
      <c r="G37" s="12" t="s">
        <v>18</v>
      </c>
      <c r="I37" s="95">
        <f>IF(RIGHT(F37,5)="Total",VLOOKUP(F37,'BD Cap Venda ALE'!$D:$K,4,0),SUMIFS('BD Cap Venda ALE'!G:G,'BD Cap Venda ALE'!E:E,'Capacidade ALE'!G37,'BD Cap Venda ALE'!C:C,'Capacidade ALE'!E37))</f>
        <v>820.55322105581536</v>
      </c>
      <c r="K37" s="99">
        <f>IF(RIGHT(F37,5)="Total",VLOOKUP(F37,'Recebimento Rodo - ALE'!$I:$P,8,0),SUMIFS('Recebimento Rodo - ALE'!P:P,'Recebimento Rodo - ALE'!I:I,'Capacidade ALE'!F37,'Recebimento Rodo - ALE'!K:K,'Capacidade ALE'!G37))</f>
        <v>6884.6297057057209</v>
      </c>
      <c r="L37" s="100">
        <f>IF(RIGHT(F37,5)="Total",VLOOKUP(F37,'BD Cap Venda ALE'!$D:$K,5,0),SUMIFS('BD Cap Venda ALE'!H:H,'BD Cap Venda ALE'!E:E,'Capacidade ALE'!G37,'BD Cap Venda ALE'!C:C,'Capacidade ALE'!E37))</f>
        <v>6564.4257684465229</v>
      </c>
      <c r="N37" s="107" t="s">
        <v>118</v>
      </c>
      <c r="O37" s="13">
        <f>IF(RIGHT(F37,5)="Total",VLOOKUP(F37,'BD Cap Venda ALE'!$D:$K,8,0),SUMIFS('BD Cap Venda ALE'!K:K,'BD Cap Venda ALE'!E:E,'Capacidade ALE'!G37,'BD Cap Venda ALE'!C:C,'Capacidade ALE'!E37))</f>
        <v>0</v>
      </c>
      <c r="P37" s="116" t="str">
        <f>IF(RIGHT(F37,5)="Total",VLOOKUP(F37,'Expedição Rodo - ALE'!$A:$H,8,0),"")</f>
        <v/>
      </c>
      <c r="Q37" s="205"/>
      <c r="S37" s="107" t="s">
        <v>118</v>
      </c>
      <c r="T37" s="13">
        <f>IFERROR(SUMIFS('BD Cap Venda ALE'!M:M,'BD Cap Venda ALE'!E:E,'Capacidade ALE'!G37,'BD Cap Venda ALE'!C:C,'Capacidade ALE'!E37),0)</f>
        <v>8305.32</v>
      </c>
      <c r="U37" s="100">
        <f>IFERROR(SUMIFS('BD Cap Venda ALE'!N:N,'BD Cap Venda ALE'!E:E,'Capacidade ALE'!G37,'BD Cap Venda ALE'!C:C,'Capacidade ALE'!E37),0)</f>
        <v>7855.8450000000012</v>
      </c>
    </row>
    <row r="38" spans="1:29" x14ac:dyDescent="0.25">
      <c r="A38" s="94">
        <f t="shared" si="0"/>
        <v>0</v>
      </c>
      <c r="B38" s="57" t="str">
        <f t="shared" si="1"/>
        <v>BETIM</v>
      </c>
      <c r="C38" s="57" t="str">
        <f t="shared" si="3"/>
        <v>PrópriaBETIM</v>
      </c>
      <c r="D38" s="57" t="s">
        <v>214</v>
      </c>
      <c r="E38" s="10">
        <v>1</v>
      </c>
      <c r="F38" s="11" t="s">
        <v>8</v>
      </c>
      <c r="G38" s="12" t="s">
        <v>19</v>
      </c>
      <c r="I38" s="95">
        <f>IF(RIGHT(F38,5)="Total",VLOOKUP(F38,'BD Cap Venda ALE'!$D:$K,4,0),SUMIFS('BD Cap Venda ALE'!G:G,'BD Cap Venda ALE'!E:E,'Capacidade ALE'!G38,'BD Cap Venda ALE'!C:C,'Capacidade ALE'!E38))</f>
        <v>670.98888307674201</v>
      </c>
      <c r="K38" s="99">
        <f>IF(RIGHT(F38,5)="Total",VLOOKUP(F38,'Recebimento Rodo - ALE'!$I:$P,8,0),SUMIFS('Recebimento Rodo - ALE'!P:P,'Recebimento Rodo - ALE'!I:I,'Capacidade ALE'!F38,'Recebimento Rodo - ALE'!K:K,'Capacidade ALE'!G38))</f>
        <v>9825.795173521381</v>
      </c>
      <c r="L38" s="100">
        <f>IF(RIGHT(F38,5)="Total",VLOOKUP(F38,'BD Cap Venda ALE'!$D:$K,5,0),SUMIFS('BD Cap Venda ALE'!H:H,'BD Cap Venda ALE'!E:E,'Capacidade ALE'!G38,'BD Cap Venda ALE'!C:C,'Capacidade ALE'!E38))</f>
        <v>5367.9110646139361</v>
      </c>
      <c r="N38" s="107" t="s">
        <v>20</v>
      </c>
      <c r="O38" s="13">
        <f>IF(RIGHT(F38,5)="Total",VLOOKUP(F38,'BD Cap Venda ALE'!$D:$K,8,0),SUMIFS('BD Cap Venda ALE'!K:K,'BD Cap Venda ALE'!E:E,'Capacidade ALE'!G38,'BD Cap Venda ALE'!C:C,'Capacidade ALE'!E38))</f>
        <v>5367.9110646139361</v>
      </c>
      <c r="P38" s="116" t="str">
        <f>IF(RIGHT(F38,5)="Total",VLOOKUP(F38,'Expedição Rodo - ALE'!$A:$H,8,0),"")</f>
        <v/>
      </c>
      <c r="Q38" s="205"/>
      <c r="S38" s="107" t="s">
        <v>20</v>
      </c>
      <c r="T38" s="13">
        <f>IFERROR(SUMIFS('BD Cap Venda ALE'!M:M,'BD Cap Venda ALE'!E:E,'Capacidade ALE'!G38,'BD Cap Venda ALE'!C:C,'Capacidade ALE'!E38),0)</f>
        <v>5729.833333333333</v>
      </c>
      <c r="U38" s="100">
        <f>IFERROR(SUMIFS('BD Cap Venda ALE'!N:N,'BD Cap Venda ALE'!E:E,'Capacidade ALE'!G38,'BD Cap Venda ALE'!C:C,'Capacidade ALE'!E38),0)</f>
        <v>6212.083333333333</v>
      </c>
    </row>
    <row r="39" spans="1:29" x14ac:dyDescent="0.25">
      <c r="A39" s="94">
        <f t="shared" si="0"/>
        <v>0</v>
      </c>
      <c r="B39" s="57" t="str">
        <f t="shared" si="1"/>
        <v>BETIM</v>
      </c>
      <c r="C39" s="57" t="str">
        <f t="shared" si="3"/>
        <v>PrópriaBETIM</v>
      </c>
      <c r="D39" s="57" t="s">
        <v>214</v>
      </c>
      <c r="E39" s="10">
        <v>1</v>
      </c>
      <c r="F39" s="16" t="s">
        <v>8</v>
      </c>
      <c r="G39" s="12" t="s">
        <v>10</v>
      </c>
      <c r="I39" s="95">
        <f>IF(RIGHT(F39,5)="Total",VLOOKUP(F39,'BD Cap Venda ALE'!$D:$K,4,0),SUMIFS('BD Cap Venda ALE'!G:G,'BD Cap Venda ALE'!E:E,'Capacidade ALE'!G39,'BD Cap Venda ALE'!C:C,'Capacidade ALE'!E39))</f>
        <v>1892.8270594117193</v>
      </c>
      <c r="K39" s="99">
        <f>IF(RIGHT(F39,5)="Total",VLOOKUP(F39,'Recebimento Rodo - ALE'!$I:$P,8,0),SUMIFS('Recebimento Rodo - ALE'!P:P,'Recebimento Rodo - ALE'!I:I,'Capacidade ALE'!F39,'Recebimento Rodo - ALE'!K:K,'Capacidade ALE'!G39))</f>
        <v>4169.0181428546466</v>
      </c>
      <c r="L39" s="100">
        <f>IF(RIGHT(F39,5)="Total",VLOOKUP(F39,'BD Cap Venda ALE'!$D:$K,5,0),SUMIFS('BD Cap Venda ALE'!H:H,'BD Cap Venda ALE'!E:E,'Capacidade ALE'!G39,'BD Cap Venda ALE'!C:C,'Capacidade ALE'!E39))</f>
        <v>45427.849425881264</v>
      </c>
      <c r="N39" s="107" t="s">
        <v>11</v>
      </c>
      <c r="O39" s="13">
        <f>IF(RIGHT(F39,5)="Total",VLOOKUP(F39,'BD Cap Venda ALE'!$D:$K,8,0),SUMIFS('BD Cap Venda ALE'!K:K,'BD Cap Venda ALE'!E:E,'Capacidade ALE'!G39,'BD Cap Venda ALE'!C:C,'Capacidade ALE'!E39))</f>
        <v>24312.688031283415</v>
      </c>
      <c r="P39" s="117" t="str">
        <f>IF(RIGHT(F39,5)="Total",VLOOKUP(F39,'Expedição Rodo - ALE'!$A:$H,8,0),"")</f>
        <v/>
      </c>
      <c r="Q39" s="206"/>
      <c r="S39" s="107" t="s">
        <v>11</v>
      </c>
      <c r="T39" s="13">
        <f>IFERROR(SUMIFS('BD Cap Venda ALE'!M:M,'BD Cap Venda ALE'!E:E,'Capacidade ALE'!G39,'BD Cap Venda ALE'!C:C,'Capacidade ALE'!E39),0)</f>
        <v>23273.679999999997</v>
      </c>
      <c r="U39" s="100">
        <f>IFERROR(SUMIFS('BD Cap Venda ALE'!N:N,'BD Cap Venda ALE'!E:E,'Capacidade ALE'!G39,'BD Cap Venda ALE'!C:C,'Capacidade ALE'!E39),0)</f>
        <v>22207.904999999999</v>
      </c>
    </row>
    <row r="40" spans="1:29" x14ac:dyDescent="0.25">
      <c r="A40" s="94">
        <f t="shared" si="0"/>
        <v>40164.719662627023</v>
      </c>
      <c r="B40" s="57" t="str">
        <f t="shared" si="1"/>
        <v>Total</v>
      </c>
      <c r="C40" s="57" t="str">
        <f t="shared" si="3"/>
        <v>PrópriaTotal</v>
      </c>
      <c r="D40" s="57" t="s">
        <v>214</v>
      </c>
      <c r="E40" s="17">
        <v>1</v>
      </c>
      <c r="F40" s="18" t="s">
        <v>24</v>
      </c>
      <c r="G40" s="18"/>
      <c r="I40" s="96">
        <f>IF(RIGHT(F40,5)="Total",VLOOKUP(F40,'BD Cap Venda ALE'!$D:$K,4,0),SUMIFS('BD Cap Venda ALE'!G:G,'BD Cap Venda ALE'!E:E,'Capacidade ALE'!G40,'BD Cap Venda ALE'!C:C,'Capacidade ALE'!E40))</f>
        <v>6215.4110318361109</v>
      </c>
      <c r="K40" s="101">
        <f>IF(RIGHT(F40,5)="Total",VLOOKUP(F40,'Recebimento Rodo - ALE'!$I:$P,8,0),SUMIFS('Recebimento Rodo - ALE'!P:P,'Recebimento Rodo - ALE'!I:I,'Capacidade ALE'!F40,'Recebimento Rodo - ALE'!K:K,'Capacidade ALE'!G40))</f>
        <v>33168.390208003926</v>
      </c>
      <c r="L40" s="102">
        <f>IF(RIGHT(F40,5)="Total",VLOOKUP(F40,'BD Cap Venda ALE'!$D:$K,5,0),SUMIFS('BD Cap Venda ALE'!H:H,'BD Cap Venda ALE'!E:E,'Capacidade ALE'!G40,'BD Cap Venda ALE'!C:C,'Capacidade ALE'!E40))</f>
        <v>117440.39500718168</v>
      </c>
      <c r="N40" s="108" t="s">
        <v>118</v>
      </c>
      <c r="O40" s="19">
        <f>IF(RIGHT(F40,5)="Total",VLOOKUP(F40,'BD Cap Venda ALE'!$D:$K,8,0),SUMIFS('BD Cap Venda ALE'!K:K,'BD Cap Venda ALE'!E:E,'Capacidade ALE'!G40,'BD Cap Venda ALE'!C:C,'Capacidade ALE'!E40))</f>
        <v>40164.719662627023</v>
      </c>
      <c r="P40" s="102">
        <f>IF(RIGHT(F40,5)="Total",VLOOKUP(F40,'Expedição Rodo - ALE'!$A:$H,8,0),"")</f>
        <v>90988.923999999999</v>
      </c>
      <c r="Q40" s="109"/>
      <c r="S40" s="108" t="s">
        <v>118</v>
      </c>
      <c r="T40" s="19">
        <f>IFERROR(SUMIFS('BD Cap Venda ALE'!M:M,'BD Cap Venda ALE'!E:E,'Capacidade ALE'!G40,'BD Cap Venda ALE'!C:C,'Capacidade ALE'!E40),0)</f>
        <v>0</v>
      </c>
      <c r="U40" s="102">
        <f>IFERROR(SUMIFS('BD Cap Venda ALE'!N:N,'BD Cap Venda ALE'!E:E,'Capacidade ALE'!G40,'BD Cap Venda ALE'!C:C,'Capacidade ALE'!E40),0)</f>
        <v>0</v>
      </c>
    </row>
    <row r="41" spans="1:29" s="2" customFormat="1" ht="15" customHeight="1" x14ac:dyDescent="0.25">
      <c r="A41" s="94">
        <f t="shared" si="0"/>
        <v>0</v>
      </c>
      <c r="B41" s="57" t="str">
        <f t="shared" si="1"/>
        <v>GUACU</v>
      </c>
      <c r="C41" s="57" t="str">
        <f t="shared" ref="C41:C72" si="4">CONCATENATE(D41,RIGHT(F41,5))</f>
        <v>DemocráticaGUACU</v>
      </c>
      <c r="D41" s="57" t="s">
        <v>215</v>
      </c>
      <c r="E41" s="15">
        <v>25</v>
      </c>
      <c r="F41" s="11" t="s">
        <v>70</v>
      </c>
      <c r="G41" s="12" t="s">
        <v>7</v>
      </c>
      <c r="H41" s="1"/>
      <c r="I41" s="95">
        <f>IF(RIGHT(F41,5)="Total",VLOOKUP(F41,'BD Cap Venda ALE'!$D:$K,4,0),SUMIFS('BD Cap Venda ALE'!G:G,'BD Cap Venda ALE'!E:E,'Capacidade ALE'!G41,'BD Cap Venda ALE'!C:C,'Capacidade ALE'!E41))</f>
        <v>28</v>
      </c>
      <c r="J41" s="1"/>
      <c r="K41" s="99">
        <f>IF(RIGHT(F41,5)="Total",VLOOKUP(F41,'Recebimento Rodo - ALE'!$I:$P,8,0),SUMIFS('Recebimento Rodo - ALE'!P:P,'Recebimento Rodo - ALE'!I:I,'Capacidade ALE'!F41,'Recebimento Rodo - ALE'!K:K,'Capacidade ALE'!G41))</f>
        <v>754.71450393700786</v>
      </c>
      <c r="L41" s="100">
        <f>IF(RIGHT(F41,5)="Total",VLOOKUP(F41,'BD Cap Venda ALE'!$D:$K,5,0),SUMIFS('BD Cap Venda ALE'!H:H,'BD Cap Venda ALE'!E:E,'Capacidade ALE'!G41,'BD Cap Venda ALE'!C:C,'Capacidade ALE'!E41))</f>
        <v>134.4</v>
      </c>
      <c r="M41" s="1"/>
      <c r="N41" s="107" t="s">
        <v>118</v>
      </c>
      <c r="O41" s="13">
        <f>IF(RIGHT(F41,5)="Total",VLOOKUP(F41,'BD Cap Venda ALE'!$D:$K,8,0),SUMIFS('BD Cap Venda ALE'!K:K,'BD Cap Venda ALE'!E:E,'Capacidade ALE'!G41,'BD Cap Venda ALE'!C:C,'Capacidade ALE'!E41))</f>
        <v>0</v>
      </c>
      <c r="P41" s="115" t="str">
        <f>IF(RIGHT(F41,5)="Total",VLOOKUP(F41,'Expedição Rodo - ALE'!$A:$H,8,0),"")</f>
        <v/>
      </c>
      <c r="Q41" s="204" t="str">
        <f>IF(P47&lt;O47,"capacidade de expedição rodoviária abaixo da capacidade de venda mensal, prevalece a capacidade de venda mensal em virtude do terminal ter a obrigatoriedade de garantia do giro dos espaços contratados em linha com a logística da filial.","")</f>
        <v/>
      </c>
      <c r="R41" s="1"/>
      <c r="S41" s="107" t="s">
        <v>118</v>
      </c>
      <c r="T41" s="13">
        <f>IFERROR(SUMIFS('BD Cap Venda ALE'!M:M,'BD Cap Venda ALE'!E:E,'Capacidade ALE'!G41,'BD Cap Venda ALE'!C:C,'Capacidade ALE'!E41),0)</f>
        <v>71.38333333333334</v>
      </c>
      <c r="U41" s="100">
        <f>IFERROR(SUMIFS('BD Cap Venda ALE'!N:N,'BD Cap Venda ALE'!E:E,'Capacidade ALE'!G41,'BD Cap Venda ALE'!C:C,'Capacidade ALE'!E41),0)</f>
        <v>68.650000000000006</v>
      </c>
      <c r="V41" s="1"/>
      <c r="W41"/>
      <c r="X41"/>
      <c r="Y41"/>
      <c r="Z41"/>
      <c r="AA41"/>
      <c r="AB41"/>
      <c r="AC41"/>
    </row>
    <row r="42" spans="1:29" s="2" customFormat="1" ht="15" customHeight="1" x14ac:dyDescent="0.25">
      <c r="A42" s="94">
        <f t="shared" si="0"/>
        <v>0</v>
      </c>
      <c r="B42" s="57" t="str">
        <f t="shared" si="1"/>
        <v>GUACU</v>
      </c>
      <c r="C42" s="57" t="str">
        <f t="shared" si="4"/>
        <v>DemocráticaGUACU</v>
      </c>
      <c r="D42" s="57" t="s">
        <v>215</v>
      </c>
      <c r="E42" s="10">
        <v>25</v>
      </c>
      <c r="F42" s="11" t="s">
        <v>70</v>
      </c>
      <c r="G42" s="12" t="s">
        <v>12</v>
      </c>
      <c r="H42" s="1"/>
      <c r="I42" s="95">
        <f>IF(RIGHT(F42,5)="Total",VLOOKUP(F42,'BD Cap Venda ALE'!$D:$K,4,0),SUMIFS('BD Cap Venda ALE'!G:G,'BD Cap Venda ALE'!E:E,'Capacidade ALE'!G42,'BD Cap Venda ALE'!C:C,'Capacidade ALE'!E42))</f>
        <v>0</v>
      </c>
      <c r="J42" s="1"/>
      <c r="K42" s="99">
        <f>IF(RIGHT(F42,5)="Total",VLOOKUP(F42,'Recebimento Rodo - ALE'!$I:$P,8,0),SUMIFS('Recebimento Rodo - ALE'!P:P,'Recebimento Rodo - ALE'!I:I,'Capacidade ALE'!F42,'Recebimento Rodo - ALE'!K:K,'Capacidade ALE'!G42))</f>
        <v>0</v>
      </c>
      <c r="L42" s="100">
        <f>IF(RIGHT(F42,5)="Total",VLOOKUP(F42,'BD Cap Venda ALE'!$D:$K,5,0),SUMIFS('BD Cap Venda ALE'!H:H,'BD Cap Venda ALE'!E:E,'Capacidade ALE'!G42,'BD Cap Venda ALE'!C:C,'Capacidade ALE'!E42))</f>
        <v>0</v>
      </c>
      <c r="M42" s="1"/>
      <c r="N42" s="107" t="s">
        <v>17</v>
      </c>
      <c r="O42" s="13">
        <f>IF(RIGHT(F42,5)="Total",VLOOKUP(F42,'BD Cap Venda ALE'!$D:$K,8,0),SUMIFS('BD Cap Venda ALE'!K:K,'BD Cap Venda ALE'!E:E,'Capacidade ALE'!G42,'BD Cap Venda ALE'!C:C,'Capacidade ALE'!E42))</f>
        <v>0</v>
      </c>
      <c r="P42" s="116" t="str">
        <f>IF(RIGHT(F42,5)="Total",VLOOKUP(F42,'Expedição Rodo - ALE'!$A:$H,8,0),"")</f>
        <v/>
      </c>
      <c r="Q42" s="205"/>
      <c r="R42" s="1"/>
      <c r="S42" s="107" t="s">
        <v>17</v>
      </c>
      <c r="T42" s="13">
        <f>IFERROR(SUMIFS('BD Cap Venda ALE'!M:M,'BD Cap Venda ALE'!E:E,'Capacidade ALE'!G42,'BD Cap Venda ALE'!C:C,'Capacidade ALE'!E42),0)</f>
        <v>533.85</v>
      </c>
      <c r="U42" s="100">
        <f>IFERROR(SUMIFS('BD Cap Venda ALE'!N:N,'BD Cap Venda ALE'!E:E,'Capacidade ALE'!G42,'BD Cap Venda ALE'!C:C,'Capacidade ALE'!E42),0)</f>
        <v>499.04999999999995</v>
      </c>
      <c r="V42" s="1"/>
      <c r="W42"/>
      <c r="X42"/>
      <c r="Y42"/>
      <c r="Z42"/>
      <c r="AA42"/>
      <c r="AB42"/>
      <c r="AC42"/>
    </row>
    <row r="43" spans="1:29" s="2" customFormat="1" ht="15" customHeight="1" x14ac:dyDescent="0.25">
      <c r="A43" s="94">
        <f t="shared" si="0"/>
        <v>0</v>
      </c>
      <c r="B43" s="57" t="str">
        <f t="shared" si="1"/>
        <v>GUACU</v>
      </c>
      <c r="C43" s="57" t="str">
        <f t="shared" si="4"/>
        <v>DemocráticaGUACU</v>
      </c>
      <c r="D43" s="57" t="s">
        <v>215</v>
      </c>
      <c r="E43" s="10">
        <v>25</v>
      </c>
      <c r="F43" s="11" t="s">
        <v>70</v>
      </c>
      <c r="G43" s="12" t="s">
        <v>13</v>
      </c>
      <c r="H43" s="1"/>
      <c r="I43" s="95">
        <f>IF(RIGHT(F43,5)="Total",VLOOKUP(F43,'BD Cap Venda ALE'!$D:$K,4,0),SUMIFS('BD Cap Venda ALE'!G:G,'BD Cap Venda ALE'!E:E,'Capacidade ALE'!G43,'BD Cap Venda ALE'!C:C,'Capacidade ALE'!E43))</f>
        <v>0</v>
      </c>
      <c r="J43" s="1"/>
      <c r="K43" s="99">
        <f>IF(RIGHT(F43,5)="Total",VLOOKUP(F43,'Recebimento Rodo - ALE'!$I:$P,8,0),SUMIFS('Recebimento Rodo - ALE'!P:P,'Recebimento Rodo - ALE'!I:I,'Capacidade ALE'!F43,'Recebimento Rodo - ALE'!K:K,'Capacidade ALE'!G43))</f>
        <v>0</v>
      </c>
      <c r="L43" s="100">
        <f>IF(RIGHT(F43,5)="Total",VLOOKUP(F43,'BD Cap Venda ALE'!$D:$K,5,0),SUMIFS('BD Cap Venda ALE'!H:H,'BD Cap Venda ALE'!E:E,'Capacidade ALE'!G43,'BD Cap Venda ALE'!C:C,'Capacidade ALE'!E43))</f>
        <v>0</v>
      </c>
      <c r="M43" s="1"/>
      <c r="N43" s="107" t="s">
        <v>14</v>
      </c>
      <c r="O43" s="13">
        <f>IF(RIGHT(F43,5)="Total",VLOOKUP(F43,'BD Cap Venda ALE'!$D:$K,8,0),SUMIFS('BD Cap Venda ALE'!K:K,'BD Cap Venda ALE'!E:E,'Capacidade ALE'!G43,'BD Cap Venda ALE'!C:C,'Capacidade ALE'!E43))</f>
        <v>0</v>
      </c>
      <c r="P43" s="116">
        <f>P47</f>
        <v>8316</v>
      </c>
      <c r="Q43" s="205"/>
      <c r="R43" s="1"/>
      <c r="S43" s="107" t="s">
        <v>14</v>
      </c>
      <c r="T43" s="13">
        <f>IFERROR(SUMIFS('BD Cap Venda ALE'!M:M,'BD Cap Venda ALE'!E:E,'Capacidade ALE'!G43,'BD Cap Venda ALE'!C:C,'Capacidade ALE'!E43),0)</f>
        <v>108.60000000000001</v>
      </c>
      <c r="U43" s="100">
        <f>IFERROR(SUMIFS('BD Cap Venda ALE'!N:N,'BD Cap Venda ALE'!E:E,'Capacidade ALE'!G43,'BD Cap Venda ALE'!C:C,'Capacidade ALE'!E43),0)</f>
        <v>118.8</v>
      </c>
      <c r="V43" s="1"/>
      <c r="W43"/>
      <c r="X43"/>
      <c r="Y43"/>
      <c r="Z43"/>
      <c r="AA43"/>
      <c r="AB43"/>
      <c r="AC43"/>
    </row>
    <row r="44" spans="1:29" s="2" customFormat="1" ht="15" customHeight="1" x14ac:dyDescent="0.25">
      <c r="A44" s="94">
        <f t="shared" si="0"/>
        <v>0</v>
      </c>
      <c r="B44" s="57" t="str">
        <f t="shared" si="1"/>
        <v>GUACU</v>
      </c>
      <c r="C44" s="57" t="str">
        <f t="shared" si="4"/>
        <v>DemocráticaGUACU</v>
      </c>
      <c r="D44" s="57" t="s">
        <v>215</v>
      </c>
      <c r="E44" s="10">
        <v>25</v>
      </c>
      <c r="F44" s="11" t="s">
        <v>70</v>
      </c>
      <c r="G44" s="12" t="s">
        <v>18</v>
      </c>
      <c r="H44" s="1"/>
      <c r="I44" s="95">
        <f>IF(RIGHT(F44,5)="Total",VLOOKUP(F44,'BD Cap Venda ALE'!$D:$K,4,0),SUMIFS('BD Cap Venda ALE'!G:G,'BD Cap Venda ALE'!E:E,'Capacidade ALE'!G44,'BD Cap Venda ALE'!C:C,'Capacidade ALE'!E44))</f>
        <v>145</v>
      </c>
      <c r="J44" s="1"/>
      <c r="K44" s="99">
        <f>IF(RIGHT(F44,5)="Total",VLOOKUP(F44,'Recebimento Rodo - ALE'!$I:$P,8,0),SUMIFS('Recebimento Rodo - ALE'!P:P,'Recebimento Rodo - ALE'!I:I,'Capacidade ALE'!F44,'Recebimento Rodo - ALE'!K:K,'Capacidade ALE'!G44))</f>
        <v>737.08333333333337</v>
      </c>
      <c r="L44" s="100">
        <f>IF(RIGHT(F44,5)="Total",VLOOKUP(F44,'BD Cap Venda ALE'!$D:$K,5,0),SUMIFS('BD Cap Venda ALE'!H:H,'BD Cap Venda ALE'!E:E,'Capacidade ALE'!G44,'BD Cap Venda ALE'!C:C,'Capacidade ALE'!E44))</f>
        <v>696</v>
      </c>
      <c r="M44" s="1"/>
      <c r="N44" s="107" t="s">
        <v>118</v>
      </c>
      <c r="O44" s="13">
        <f>IF(RIGHT(F44,5)="Total",VLOOKUP(F44,'BD Cap Venda ALE'!$D:$K,8,0),SUMIFS('BD Cap Venda ALE'!K:K,'BD Cap Venda ALE'!E:E,'Capacidade ALE'!G44,'BD Cap Venda ALE'!C:C,'Capacidade ALE'!E44))</f>
        <v>0</v>
      </c>
      <c r="P44" s="116" t="str">
        <f>IF(RIGHT(F44,5)="Total",VLOOKUP(F44,'Expedição Rodo - ALE'!$A:$H,8,0),"")</f>
        <v/>
      </c>
      <c r="Q44" s="205"/>
      <c r="R44" s="1"/>
      <c r="S44" s="107" t="s">
        <v>118</v>
      </c>
      <c r="T44" s="13">
        <f>IFERROR(SUMIFS('BD Cap Venda ALE'!M:M,'BD Cap Venda ALE'!E:E,'Capacidade ALE'!G44,'BD Cap Venda ALE'!C:C,'Capacidade ALE'!E44),0)</f>
        <v>677.43</v>
      </c>
      <c r="U44" s="100">
        <f>IFERROR(SUMIFS('BD Cap Venda ALE'!N:N,'BD Cap Venda ALE'!E:E,'Capacidade ALE'!G44,'BD Cap Venda ALE'!C:C,'Capacidade ALE'!E44),0)</f>
        <v>666.7650000000001</v>
      </c>
      <c r="V44" s="1"/>
      <c r="W44"/>
      <c r="X44"/>
      <c r="Y44"/>
      <c r="Z44"/>
      <c r="AA44"/>
      <c r="AB44"/>
      <c r="AC44"/>
    </row>
    <row r="45" spans="1:29" s="2" customFormat="1" ht="15" customHeight="1" x14ac:dyDescent="0.25">
      <c r="A45" s="94">
        <f t="shared" si="0"/>
        <v>0</v>
      </c>
      <c r="B45" s="57" t="str">
        <f t="shared" si="1"/>
        <v>GUACU</v>
      </c>
      <c r="C45" s="57" t="str">
        <f t="shared" si="4"/>
        <v>DemocráticaGUACU</v>
      </c>
      <c r="D45" s="57" t="s">
        <v>215</v>
      </c>
      <c r="E45" s="10">
        <v>25</v>
      </c>
      <c r="F45" s="11" t="s">
        <v>70</v>
      </c>
      <c r="G45" s="12" t="s">
        <v>19</v>
      </c>
      <c r="H45" s="1"/>
      <c r="I45" s="95">
        <f>IF(RIGHT(F45,5)="Total",VLOOKUP(F45,'BD Cap Venda ALE'!$D:$K,4,0),SUMIFS('BD Cap Venda ALE'!G:G,'BD Cap Venda ALE'!E:E,'Capacidade ALE'!G45,'BD Cap Venda ALE'!C:C,'Capacidade ALE'!E45))</f>
        <v>0</v>
      </c>
      <c r="J45" s="1"/>
      <c r="K45" s="99">
        <f>IF(RIGHT(F45,5)="Total",VLOOKUP(F45,'Recebimento Rodo - ALE'!$I:$P,8,0),SUMIFS('Recebimento Rodo - ALE'!P:P,'Recebimento Rodo - ALE'!I:I,'Capacidade ALE'!F45,'Recebimento Rodo - ALE'!K:K,'Capacidade ALE'!G45))</f>
        <v>0</v>
      </c>
      <c r="L45" s="100">
        <f>IF(RIGHT(F45,5)="Total",VLOOKUP(F45,'BD Cap Venda ALE'!$D:$K,5,0),SUMIFS('BD Cap Venda ALE'!H:H,'BD Cap Venda ALE'!E:E,'Capacidade ALE'!G45,'BD Cap Venda ALE'!C:C,'Capacidade ALE'!E45))</f>
        <v>0</v>
      </c>
      <c r="M45" s="1"/>
      <c r="N45" s="107" t="s">
        <v>20</v>
      </c>
      <c r="O45" s="13">
        <f>IF(RIGHT(F45,5)="Total",VLOOKUP(F45,'BD Cap Venda ALE'!$D:$K,8,0),SUMIFS('BD Cap Venda ALE'!K:K,'BD Cap Venda ALE'!E:E,'Capacidade ALE'!G45,'BD Cap Venda ALE'!C:C,'Capacidade ALE'!E45))</f>
        <v>0</v>
      </c>
      <c r="P45" s="116" t="str">
        <f>IF(RIGHT(F45,5)="Total",VLOOKUP(F45,'Expedição Rodo - ALE'!$A:$H,8,0),"")</f>
        <v/>
      </c>
      <c r="Q45" s="205"/>
      <c r="R45" s="1"/>
      <c r="S45" s="107" t="s">
        <v>20</v>
      </c>
      <c r="T45" s="13">
        <f>IFERROR(SUMIFS('BD Cap Venda ALE'!M:M,'BD Cap Venda ALE'!E:E,'Capacidade ALE'!G45,'BD Cap Venda ALE'!C:C,'Capacidade ALE'!E45),0)</f>
        <v>0</v>
      </c>
      <c r="U45" s="100">
        <f>IFERROR(SUMIFS('BD Cap Venda ALE'!N:N,'BD Cap Venda ALE'!E:E,'Capacidade ALE'!G45,'BD Cap Venda ALE'!C:C,'Capacidade ALE'!E45),0)</f>
        <v>0</v>
      </c>
      <c r="V45" s="1"/>
      <c r="W45"/>
      <c r="X45"/>
      <c r="Y45"/>
      <c r="Z45"/>
      <c r="AA45"/>
      <c r="AB45"/>
      <c r="AC45"/>
    </row>
    <row r="46" spans="1:29" s="2" customFormat="1" ht="15" customHeight="1" x14ac:dyDescent="0.25">
      <c r="A46" s="94">
        <f t="shared" si="0"/>
        <v>0</v>
      </c>
      <c r="B46" s="57" t="str">
        <f t="shared" si="1"/>
        <v>GUACU</v>
      </c>
      <c r="C46" s="57" t="str">
        <f t="shared" si="4"/>
        <v>DemocráticaGUACU</v>
      </c>
      <c r="D46" s="57" t="s">
        <v>215</v>
      </c>
      <c r="E46" s="10">
        <v>25</v>
      </c>
      <c r="F46" s="16" t="s">
        <v>70</v>
      </c>
      <c r="G46" s="12" t="s">
        <v>10</v>
      </c>
      <c r="H46" s="1"/>
      <c r="I46" s="95">
        <f>IF(RIGHT(F46,5)="Total",VLOOKUP(F46,'BD Cap Venda ALE'!$D:$K,4,0),SUMIFS('BD Cap Venda ALE'!G:G,'BD Cap Venda ALE'!E:E,'Capacidade ALE'!G46,'BD Cap Venda ALE'!C:C,'Capacidade ALE'!E46))</f>
        <v>0</v>
      </c>
      <c r="J46" s="1"/>
      <c r="K46" s="99">
        <f>IF(RIGHT(F46,5)="Total",VLOOKUP(F46,'Recebimento Rodo - ALE'!$I:$P,8,0),SUMIFS('Recebimento Rodo - ALE'!P:P,'Recebimento Rodo - ALE'!I:I,'Capacidade ALE'!F46,'Recebimento Rodo - ALE'!K:K,'Capacidade ALE'!G46))</f>
        <v>0</v>
      </c>
      <c r="L46" s="100">
        <f>IF(RIGHT(F46,5)="Total",VLOOKUP(F46,'BD Cap Venda ALE'!$D:$K,5,0),SUMIFS('BD Cap Venda ALE'!H:H,'BD Cap Venda ALE'!E:E,'Capacidade ALE'!G46,'BD Cap Venda ALE'!C:C,'Capacidade ALE'!E46))</f>
        <v>0</v>
      </c>
      <c r="M46" s="1"/>
      <c r="N46" s="107" t="s">
        <v>11</v>
      </c>
      <c r="O46" s="13">
        <f>IF(RIGHT(F46,5)="Total",VLOOKUP(F46,'BD Cap Venda ALE'!$D:$K,8,0),SUMIFS('BD Cap Venda ALE'!K:K,'BD Cap Venda ALE'!E:E,'Capacidade ALE'!G46,'BD Cap Venda ALE'!C:C,'Capacidade ALE'!E46))</f>
        <v>0</v>
      </c>
      <c r="P46" s="117" t="str">
        <f>IF(RIGHT(F46,5)="Total",VLOOKUP(F46,'Expedição Rodo - ALE'!$A:$H,8,0),"")</f>
        <v/>
      </c>
      <c r="Q46" s="206"/>
      <c r="R46" s="1"/>
      <c r="S46" s="107" t="s">
        <v>11</v>
      </c>
      <c r="T46" s="13">
        <f>IFERROR(SUMIFS('BD Cap Venda ALE'!M:M,'BD Cap Venda ALE'!E:E,'Capacidade ALE'!G46,'BD Cap Venda ALE'!C:C,'Capacidade ALE'!E46),0)</f>
        <v>1831.5699999999997</v>
      </c>
      <c r="U46" s="100">
        <f>IFERROR(SUMIFS('BD Cap Venda ALE'!N:N,'BD Cap Venda ALE'!E:E,'Capacidade ALE'!G46,'BD Cap Venda ALE'!C:C,'Capacidade ALE'!E46),0)</f>
        <v>1802.7350000000004</v>
      </c>
      <c r="V46" s="1"/>
      <c r="W46"/>
      <c r="X46"/>
      <c r="Y46"/>
      <c r="Z46"/>
      <c r="AA46"/>
      <c r="AB46"/>
      <c r="AC46"/>
    </row>
    <row r="47" spans="1:29" s="2" customFormat="1" x14ac:dyDescent="0.25">
      <c r="A47" s="94">
        <f t="shared" si="0"/>
        <v>0</v>
      </c>
      <c r="B47" s="57" t="str">
        <f t="shared" si="1"/>
        <v>Total</v>
      </c>
      <c r="C47" s="57" t="str">
        <f t="shared" si="4"/>
        <v>DemocráticaTotal</v>
      </c>
      <c r="D47" s="57" t="s">
        <v>215</v>
      </c>
      <c r="E47" s="17">
        <v>25</v>
      </c>
      <c r="F47" s="18" t="s">
        <v>123</v>
      </c>
      <c r="G47" s="18"/>
      <c r="H47" s="1"/>
      <c r="I47" s="96">
        <f>IF(RIGHT(F47,5)="Total",VLOOKUP(F47,'BD Cap Venda ALE'!$D:$K,4,0),SUMIFS('BD Cap Venda ALE'!G:G,'BD Cap Venda ALE'!E:E,'Capacidade ALE'!G47,'BD Cap Venda ALE'!C:C,'Capacidade ALE'!E47))</f>
        <v>173</v>
      </c>
      <c r="J47" s="1"/>
      <c r="K47" s="101">
        <f>IF(RIGHT(F47,5)="Total",VLOOKUP(F47,'Recebimento Rodo - ALE'!$I:$P,8,0),SUMIFS('Recebimento Rodo - ALE'!P:P,'Recebimento Rodo - ALE'!I:I,'Capacidade ALE'!F47,'Recebimento Rodo - ALE'!K:K,'Capacidade ALE'!G47))</f>
        <v>1491.7978372703412</v>
      </c>
      <c r="L47" s="102">
        <f>IF(RIGHT(F47,5)="Total",VLOOKUP(F47,'BD Cap Venda ALE'!$D:$K,5,0),SUMIFS('BD Cap Venda ALE'!H:H,'BD Cap Venda ALE'!E:E,'Capacidade ALE'!G47,'BD Cap Venda ALE'!C:C,'Capacidade ALE'!E47))</f>
        <v>830.4</v>
      </c>
      <c r="M47" s="1"/>
      <c r="N47" s="108" t="s">
        <v>118</v>
      </c>
      <c r="O47" s="19">
        <f>IF(RIGHT(F47,5)="Total",VLOOKUP(F47,'BD Cap Venda ALE'!$D:$K,8,0),SUMIFS('BD Cap Venda ALE'!K:K,'BD Cap Venda ALE'!E:E,'Capacidade ALE'!G47,'BD Cap Venda ALE'!C:C,'Capacidade ALE'!E47))</f>
        <v>0</v>
      </c>
      <c r="P47" s="102">
        <f>IF(RIGHT(F47,5)="Total",VLOOKUP(F47,'Expedição Rodo - ALE'!$A:$H,8,0),"")</f>
        <v>8316</v>
      </c>
      <c r="Q47" s="109"/>
      <c r="R47" s="1"/>
      <c r="S47" s="108" t="s">
        <v>118</v>
      </c>
      <c r="T47" s="19">
        <f>IFERROR(SUMIFS('BD Cap Venda ALE'!M:M,'BD Cap Venda ALE'!E:E,'Capacidade ALE'!G47,'BD Cap Venda ALE'!C:C,'Capacidade ALE'!E47),0)</f>
        <v>0</v>
      </c>
      <c r="U47" s="102">
        <f>IFERROR(SUMIFS('BD Cap Venda ALE'!N:N,'BD Cap Venda ALE'!E:E,'Capacidade ALE'!G47,'BD Cap Venda ALE'!C:C,'Capacidade ALE'!E47),0)</f>
        <v>0</v>
      </c>
      <c r="V47" s="1"/>
      <c r="W47"/>
      <c r="X47"/>
      <c r="Y47"/>
      <c r="Z47"/>
      <c r="AA47"/>
      <c r="AB47"/>
      <c r="AC47"/>
    </row>
    <row r="48" spans="1:29" s="2" customFormat="1" x14ac:dyDescent="0.25">
      <c r="A48" s="94">
        <f t="shared" si="0"/>
        <v>0</v>
      </c>
      <c r="B48" s="57" t="str">
        <f t="shared" si="1"/>
        <v>SILIA</v>
      </c>
      <c r="C48" s="57" t="str">
        <f t="shared" si="4"/>
        <v>PoolSILIA</v>
      </c>
      <c r="D48" s="57" t="s">
        <v>217</v>
      </c>
      <c r="E48" s="15">
        <v>42</v>
      </c>
      <c r="F48" s="11" t="s">
        <v>97</v>
      </c>
      <c r="G48" s="12" t="s">
        <v>7</v>
      </c>
      <c r="H48" s="1"/>
      <c r="I48" s="95">
        <f>IF(RIGHT(F48,5)="Total",VLOOKUP(F48,'BD Cap Venda ALE'!$D:$K,4,0),SUMIFS('BD Cap Venda ALE'!G:G,'BD Cap Venda ALE'!E:E,'Capacidade ALE'!G48,'BD Cap Venda ALE'!C:C,'Capacidade ALE'!E48))</f>
        <v>135.167598</v>
      </c>
      <c r="J48" s="1"/>
      <c r="K48" s="99">
        <f>IF(RIGHT(F48,5)="Total",VLOOKUP(F48,'Recebimento Rodo - ALE'!$I:$P,8,0),SUMIFS('Recebimento Rodo - ALE'!P:P,'Recebimento Rodo - ALE'!I:I,'Capacidade ALE'!F48,'Recebimento Rodo - ALE'!K:K,'Capacidade ALE'!G48))</f>
        <v>359.96399999999994</v>
      </c>
      <c r="L48" s="100">
        <f>IF(RIGHT(F48,5)="Total",VLOOKUP(F48,'BD Cap Venda ALE'!$D:$K,5,0),SUMIFS('BD Cap Venda ALE'!H:H,'BD Cap Venda ALE'!E:E,'Capacidade ALE'!G48,'BD Cap Venda ALE'!C:C,'Capacidade ALE'!E48))</f>
        <v>648.80447040000001</v>
      </c>
      <c r="M48" s="1"/>
      <c r="N48" s="107" t="s">
        <v>118</v>
      </c>
      <c r="O48" s="13">
        <f>IF(RIGHT(F48,5)="Total",VLOOKUP(F48,'BD Cap Venda ALE'!$D:$K,8,0),SUMIFS('BD Cap Venda ALE'!K:K,'BD Cap Venda ALE'!E:E,'Capacidade ALE'!G48,'BD Cap Venda ALE'!C:C,'Capacidade ALE'!E48))</f>
        <v>0</v>
      </c>
      <c r="P48" s="115" t="str">
        <f>IF(RIGHT(F48,5)="Total",VLOOKUP(F48,'Expedição Rodo - ALE'!$A:$H,8,0),"")</f>
        <v/>
      </c>
      <c r="Q48" s="204" t="str">
        <f>IF(O54=P54,"Capacidade mensal de venda reduzida pela capacidade de expedição rodoviária.","")</f>
        <v/>
      </c>
      <c r="R48" s="1"/>
      <c r="S48" s="107" t="s">
        <v>118</v>
      </c>
      <c r="T48" s="13">
        <f>IFERROR(SUMIFS('BD Cap Venda ALE'!M:M,'BD Cap Venda ALE'!E:E,'Capacidade ALE'!G48,'BD Cap Venda ALE'!C:C,'Capacidade ALE'!E48),0)</f>
        <v>178.46666666666667</v>
      </c>
      <c r="U48" s="100">
        <f>IFERROR(SUMIFS('BD Cap Venda ALE'!N:N,'BD Cap Venda ALE'!E:E,'Capacidade ALE'!G48,'BD Cap Venda ALE'!C:C,'Capacidade ALE'!E48),0)</f>
        <v>197.19166666666663</v>
      </c>
      <c r="V48" s="1"/>
      <c r="W48"/>
      <c r="X48"/>
      <c r="Y48"/>
      <c r="Z48"/>
      <c r="AA48"/>
      <c r="AB48"/>
      <c r="AC48"/>
    </row>
    <row r="49" spans="1:29" s="2" customFormat="1" x14ac:dyDescent="0.25">
      <c r="A49" s="94">
        <f t="shared" si="0"/>
        <v>0</v>
      </c>
      <c r="B49" s="57" t="str">
        <f t="shared" si="1"/>
        <v>SILIA</v>
      </c>
      <c r="C49" s="57" t="str">
        <f t="shared" si="4"/>
        <v>PoolSILIA</v>
      </c>
      <c r="D49" s="57" t="s">
        <v>217</v>
      </c>
      <c r="E49" s="10">
        <v>42</v>
      </c>
      <c r="F49" s="11" t="s">
        <v>97</v>
      </c>
      <c r="G49" s="12" t="s">
        <v>12</v>
      </c>
      <c r="H49" s="1"/>
      <c r="I49" s="95">
        <f>IF(RIGHT(F49,5)="Total",VLOOKUP(F49,'BD Cap Venda ALE'!$D:$K,4,0),SUMIFS('BD Cap Venda ALE'!G:G,'BD Cap Venda ALE'!E:E,'Capacidade ALE'!G49,'BD Cap Venda ALE'!C:C,'Capacidade ALE'!E49))</f>
        <v>916.66297999999995</v>
      </c>
      <c r="J49" s="1"/>
      <c r="K49" s="99">
        <f>IF(RIGHT(F49,5)="Total",VLOOKUP(F49,'Recebimento Rodo - ALE'!$I:$P,8,0),SUMIFS('Recebimento Rodo - ALE'!P:P,'Recebimento Rodo - ALE'!I:I,'Capacidade ALE'!F49,'Recebimento Rodo - ALE'!K:K,'Capacidade ALE'!G49))</f>
        <v>423.95759999999996</v>
      </c>
      <c r="L49" s="100">
        <f>IF(RIGHT(F49,5)="Total",VLOOKUP(F49,'BD Cap Venda ALE'!$D:$K,5,0),SUMIFS('BD Cap Venda ALE'!H:H,'BD Cap Venda ALE'!E:E,'Capacidade ALE'!G49,'BD Cap Venda ALE'!C:C,'Capacidade ALE'!E49))</f>
        <v>10999.955759999999</v>
      </c>
      <c r="M49" s="1"/>
      <c r="N49" s="107" t="s">
        <v>17</v>
      </c>
      <c r="O49" s="13">
        <f>IF(RIGHT(F49,5)="Total",VLOOKUP(F49,'BD Cap Venda ALE'!$D:$K,8,0),SUMIFS('BD Cap Venda ALE'!K:K,'BD Cap Venda ALE'!E:E,'Capacidade ALE'!G49,'BD Cap Venda ALE'!C:C,'Capacidade ALE'!E49))</f>
        <v>4146.2870439199942</v>
      </c>
      <c r="P49" s="116" t="str">
        <f>IF(RIGHT(F49,5)="Total",VLOOKUP(F49,'Expedição Rodo - ALE'!$A:$H,8,0),"")</f>
        <v/>
      </c>
      <c r="Q49" s="205"/>
      <c r="R49" s="1"/>
      <c r="S49" s="107" t="s">
        <v>17</v>
      </c>
      <c r="T49" s="13">
        <f>IFERROR(SUMIFS('BD Cap Venda ALE'!M:M,'BD Cap Venda ALE'!E:E,'Capacidade ALE'!G49,'BD Cap Venda ALE'!C:C,'Capacidade ALE'!E49),0)</f>
        <v>1204.3166666666668</v>
      </c>
      <c r="U49" s="100">
        <f>IFERROR(SUMIFS('BD Cap Venda ALE'!N:N,'BD Cap Venda ALE'!E:E,'Capacidade ALE'!G49,'BD Cap Venda ALE'!C:C,'Capacidade ALE'!E49),0)</f>
        <v>1278.8083333333334</v>
      </c>
      <c r="V49" s="1"/>
      <c r="W49"/>
      <c r="X49"/>
      <c r="Y49"/>
      <c r="Z49"/>
      <c r="AA49"/>
      <c r="AB49"/>
      <c r="AC49"/>
    </row>
    <row r="50" spans="1:29" s="2" customFormat="1" x14ac:dyDescent="0.25">
      <c r="A50" s="94">
        <f t="shared" si="0"/>
        <v>0</v>
      </c>
      <c r="B50" s="57" t="str">
        <f t="shared" si="1"/>
        <v>SILIA</v>
      </c>
      <c r="C50" s="57" t="str">
        <f t="shared" si="4"/>
        <v>PoolSILIA</v>
      </c>
      <c r="D50" s="57" t="s">
        <v>217</v>
      </c>
      <c r="E50" s="10">
        <v>42</v>
      </c>
      <c r="F50" s="11" t="s">
        <v>97</v>
      </c>
      <c r="G50" s="12" t="s">
        <v>13</v>
      </c>
      <c r="H50" s="1"/>
      <c r="I50" s="95">
        <f>IF(RIGHT(F50,5)="Total",VLOOKUP(F50,'BD Cap Venda ALE'!$D:$K,4,0),SUMIFS('BD Cap Venda ALE'!G:G,'BD Cap Venda ALE'!E:E,'Capacidade ALE'!G50,'BD Cap Venda ALE'!C:C,'Capacidade ALE'!E50))</f>
        <v>696.63380599999959</v>
      </c>
      <c r="J50" s="1"/>
      <c r="K50" s="99">
        <f>IF(RIGHT(F50,5)="Total",VLOOKUP(F50,'Recebimento Rodo - ALE'!$I:$P,8,0),SUMIFS('Recebimento Rodo - ALE'!P:P,'Recebimento Rodo - ALE'!I:I,'Capacidade ALE'!F50,'Recebimento Rodo - ALE'!K:K,'Capacidade ALE'!G50))</f>
        <v>1236.5430000000001</v>
      </c>
      <c r="L50" s="100">
        <f>IF(RIGHT(F50,5)="Total",VLOOKUP(F50,'BD Cap Venda ALE'!$D:$K,5,0),SUMIFS('BD Cap Venda ALE'!H:H,'BD Cap Venda ALE'!E:E,'Capacidade ALE'!G50,'BD Cap Venda ALE'!C:C,'Capacidade ALE'!E50))</f>
        <v>3343.8422687999978</v>
      </c>
      <c r="M50" s="1"/>
      <c r="N50" s="107" t="s">
        <v>14</v>
      </c>
      <c r="O50" s="13">
        <f>IF(RIGHT(F50,5)="Total",VLOOKUP(F50,'BD Cap Venda ALE'!$D:$K,8,0),SUMIFS('BD Cap Venda ALE'!K:K,'BD Cap Venda ALE'!E:E,'Capacidade ALE'!G50,'BD Cap Venda ALE'!C:C,'Capacidade ALE'!E50))</f>
        <v>1260.4168760800062</v>
      </c>
      <c r="P50" s="116">
        <f>P54</f>
        <v>7788</v>
      </c>
      <c r="Q50" s="205"/>
      <c r="R50" s="1"/>
      <c r="S50" s="107" t="s">
        <v>14</v>
      </c>
      <c r="T50" s="13">
        <f>IFERROR(SUMIFS('BD Cap Venda ALE'!M:M,'BD Cap Venda ALE'!E:E,'Capacidade ALE'!G50,'BD Cap Venda ALE'!C:C,'Capacidade ALE'!E50),0)</f>
        <v>452.55</v>
      </c>
      <c r="U50" s="100">
        <f>IFERROR(SUMIFS('BD Cap Venda ALE'!N:N,'BD Cap Venda ALE'!E:E,'Capacidade ALE'!G50,'BD Cap Venda ALE'!C:C,'Capacidade ALE'!E50),0)</f>
        <v>526.25000000000011</v>
      </c>
      <c r="V50" s="1"/>
      <c r="W50"/>
      <c r="X50"/>
      <c r="Y50"/>
      <c r="Z50"/>
      <c r="AA50"/>
      <c r="AB50"/>
      <c r="AC50"/>
    </row>
    <row r="51" spans="1:29" s="2" customFormat="1" x14ac:dyDescent="0.25">
      <c r="A51" s="94">
        <f t="shared" si="0"/>
        <v>0</v>
      </c>
      <c r="B51" s="57" t="str">
        <f t="shared" si="1"/>
        <v>SILIA</v>
      </c>
      <c r="C51" s="57" t="str">
        <f t="shared" si="4"/>
        <v>PoolSILIA</v>
      </c>
      <c r="D51" s="57" t="s">
        <v>217</v>
      </c>
      <c r="E51" s="10">
        <v>42</v>
      </c>
      <c r="F51" s="11" t="s">
        <v>97</v>
      </c>
      <c r="G51" s="12" t="s">
        <v>18</v>
      </c>
      <c r="H51" s="1"/>
      <c r="I51" s="95">
        <f>IF(RIGHT(F51,5)="Total",VLOOKUP(F51,'BD Cap Venda ALE'!$D:$K,4,0),SUMIFS('BD Cap Venda ALE'!G:G,'BD Cap Venda ALE'!E:E,'Capacidade ALE'!G51,'BD Cap Venda ALE'!C:C,'Capacidade ALE'!E51))</f>
        <v>462.1995</v>
      </c>
      <c r="J51" s="1"/>
      <c r="K51" s="99">
        <f>IF(RIGHT(F51,5)="Total",VLOOKUP(F51,'Recebimento Rodo - ALE'!$I:$P,8,0),SUMIFS('Recebimento Rodo - ALE'!P:P,'Recebimento Rodo - ALE'!I:I,'Capacidade ALE'!F51,'Recebimento Rodo - ALE'!K:K,'Capacidade ALE'!G51))</f>
        <v>618.27150000000006</v>
      </c>
      <c r="L51" s="100">
        <f>IF(RIGHT(F51,5)="Total",VLOOKUP(F51,'BD Cap Venda ALE'!$D:$K,5,0),SUMIFS('BD Cap Venda ALE'!H:H,'BD Cap Venda ALE'!E:E,'Capacidade ALE'!G51,'BD Cap Venda ALE'!C:C,'Capacidade ALE'!E51))</f>
        <v>3697.596</v>
      </c>
      <c r="M51" s="1"/>
      <c r="N51" s="107" t="s">
        <v>118</v>
      </c>
      <c r="O51" s="13">
        <f>IF(RIGHT(F51,5)="Total",VLOOKUP(F51,'BD Cap Venda ALE'!$D:$K,8,0),SUMIFS('BD Cap Venda ALE'!K:K,'BD Cap Venda ALE'!E:E,'Capacidade ALE'!G51,'BD Cap Venda ALE'!C:C,'Capacidade ALE'!E51))</f>
        <v>0</v>
      </c>
      <c r="P51" s="116" t="str">
        <f>IF(RIGHT(F51,5)="Total",VLOOKUP(F51,'Expedição Rodo - ALE'!$A:$H,8,0),"")</f>
        <v/>
      </c>
      <c r="Q51" s="205"/>
      <c r="R51" s="1"/>
      <c r="S51" s="107" t="s">
        <v>118</v>
      </c>
      <c r="T51" s="13">
        <f>IFERROR(SUMIFS('BD Cap Venda ALE'!M:M,'BD Cap Venda ALE'!E:E,'Capacidade ALE'!G51,'BD Cap Venda ALE'!C:C,'Capacidade ALE'!E51),0)</f>
        <v>354.15000000000003</v>
      </c>
      <c r="U51" s="100">
        <f>IFERROR(SUMIFS('BD Cap Venda ALE'!N:N,'BD Cap Venda ALE'!E:E,'Capacidade ALE'!G51,'BD Cap Venda ALE'!C:C,'Capacidade ALE'!E51),0)</f>
        <v>295.85250000000002</v>
      </c>
      <c r="V51" s="1"/>
      <c r="W51"/>
      <c r="X51"/>
      <c r="Y51"/>
      <c r="Z51"/>
      <c r="AA51"/>
      <c r="AB51"/>
      <c r="AC51"/>
    </row>
    <row r="52" spans="1:29" s="2" customFormat="1" x14ac:dyDescent="0.25">
      <c r="A52" s="94">
        <f t="shared" si="0"/>
        <v>0</v>
      </c>
      <c r="B52" s="57" t="str">
        <f t="shared" si="1"/>
        <v>SILIA</v>
      </c>
      <c r="C52" s="57" t="str">
        <f t="shared" si="4"/>
        <v>PoolSILIA</v>
      </c>
      <c r="D52" s="57" t="s">
        <v>217</v>
      </c>
      <c r="E52" s="10">
        <v>42</v>
      </c>
      <c r="F52" s="11" t="s">
        <v>97</v>
      </c>
      <c r="G52" s="12" t="s">
        <v>19</v>
      </c>
      <c r="H52" s="1"/>
      <c r="I52" s="95">
        <f>IF(RIGHT(F52,5)="Total",VLOOKUP(F52,'BD Cap Venda ALE'!$D:$K,4,0),SUMIFS('BD Cap Venda ALE'!G:G,'BD Cap Venda ALE'!E:E,'Capacidade ALE'!G52,'BD Cap Venda ALE'!C:C,'Capacidade ALE'!E52))</f>
        <v>462.95100000000002</v>
      </c>
      <c r="J52" s="1"/>
      <c r="K52" s="99">
        <f>IF(RIGHT(F52,5)="Total",VLOOKUP(F52,'Recebimento Rodo - ALE'!$I:$P,8,0),SUMIFS('Recebimento Rodo - ALE'!P:P,'Recebimento Rodo - ALE'!I:I,'Capacidade ALE'!F52,'Recebimento Rodo - ALE'!K:K,'Capacidade ALE'!G52))</f>
        <v>618.27150000000006</v>
      </c>
      <c r="L52" s="100">
        <f>IF(RIGHT(F52,5)="Total",VLOOKUP(F52,'BD Cap Venda ALE'!$D:$K,5,0),SUMIFS('BD Cap Venda ALE'!H:H,'BD Cap Venda ALE'!E:E,'Capacidade ALE'!G52,'BD Cap Venda ALE'!C:C,'Capacidade ALE'!E52))</f>
        <v>3703.6080000000002</v>
      </c>
      <c r="M52" s="1"/>
      <c r="N52" s="107" t="s">
        <v>20</v>
      </c>
      <c r="O52" s="13">
        <f>IF(RIGHT(F52,5)="Total",VLOOKUP(F52,'BD Cap Venda ALE'!$D:$K,8,0),SUMIFS('BD Cap Venda ALE'!K:K,'BD Cap Venda ALE'!E:E,'Capacidade ALE'!G52,'BD Cap Venda ALE'!C:C,'Capacidade ALE'!E52))</f>
        <v>3703.6080000000002</v>
      </c>
      <c r="P52" s="116" t="str">
        <f>IF(RIGHT(F52,5)="Total",VLOOKUP(F52,'Expedição Rodo - ALE'!$A:$H,8,0),"")</f>
        <v/>
      </c>
      <c r="Q52" s="205"/>
      <c r="R52" s="1"/>
      <c r="S52" s="107" t="s">
        <v>20</v>
      </c>
      <c r="T52" s="13">
        <f>IFERROR(SUMIFS('BD Cap Venda ALE'!M:M,'BD Cap Venda ALE'!E:E,'Capacidade ALE'!G52,'BD Cap Venda ALE'!C:C,'Capacidade ALE'!E52),0)</f>
        <v>367.33333333333331</v>
      </c>
      <c r="U52" s="100">
        <f>IFERROR(SUMIFS('BD Cap Venda ALE'!N:N,'BD Cap Venda ALE'!E:E,'Capacidade ALE'!G52,'BD Cap Venda ALE'!C:C,'Capacidade ALE'!E52),0)</f>
        <v>198.58333333333334</v>
      </c>
      <c r="V52" s="1"/>
      <c r="W52"/>
      <c r="X52"/>
      <c r="Y52"/>
      <c r="Z52"/>
      <c r="AA52"/>
      <c r="AB52"/>
      <c r="AC52"/>
    </row>
    <row r="53" spans="1:29" s="2" customFormat="1" x14ac:dyDescent="0.25">
      <c r="A53" s="94">
        <f t="shared" si="0"/>
        <v>0</v>
      </c>
      <c r="B53" s="57" t="str">
        <f t="shared" si="1"/>
        <v>SILIA</v>
      </c>
      <c r="C53" s="57" t="str">
        <f t="shared" si="4"/>
        <v>PoolSILIA</v>
      </c>
      <c r="D53" s="57" t="s">
        <v>217</v>
      </c>
      <c r="E53" s="10">
        <v>42</v>
      </c>
      <c r="F53" s="16" t="s">
        <v>97</v>
      </c>
      <c r="G53" s="12" t="s">
        <v>10</v>
      </c>
      <c r="H53" s="1"/>
      <c r="I53" s="95">
        <f>IF(RIGHT(F53,5)="Total",VLOOKUP(F53,'BD Cap Venda ALE'!$D:$K,4,0),SUMIFS('BD Cap Venda ALE'!G:G,'BD Cap Venda ALE'!E:E,'Capacidade ALE'!G53,'BD Cap Venda ALE'!C:C,'Capacidade ALE'!E53))</f>
        <v>693.65137400000344</v>
      </c>
      <c r="J53" s="1"/>
      <c r="K53" s="99">
        <f>IF(RIGHT(F53,5)="Total",VLOOKUP(F53,'Recebimento Rodo - ALE'!$I:$P,8,0),SUMIFS('Recebimento Rodo - ALE'!P:P,'Recebimento Rodo - ALE'!I:I,'Capacidade ALE'!F53,'Recebimento Rodo - ALE'!K:K,'Capacidade ALE'!G53))</f>
        <v>1236.5430000000001</v>
      </c>
      <c r="L53" s="100">
        <f>IF(RIGHT(F53,5)="Total",VLOOKUP(F53,'BD Cap Venda ALE'!$D:$K,5,0),SUMIFS('BD Cap Venda ALE'!H:H,'BD Cap Venda ALE'!E:E,'Capacidade ALE'!G53,'BD Cap Venda ALE'!C:C,'Capacidade ALE'!E53))</f>
        <v>8323.8164880000404</v>
      </c>
      <c r="M53" s="1"/>
      <c r="N53" s="107" t="s">
        <v>11</v>
      </c>
      <c r="O53" s="13">
        <f>IF(RIGHT(F53,5)="Total",VLOOKUP(F53,'BD Cap Venda ALE'!$D:$K,8,0),SUMIFS('BD Cap Venda ALE'!K:K,'BD Cap Venda ALE'!E:E,'Capacidade ALE'!G53,'BD Cap Venda ALE'!C:C,'Capacidade ALE'!E53))</f>
        <v>11402.488339726084</v>
      </c>
      <c r="P53" s="117" t="str">
        <f>IF(RIGHT(F53,5)="Total",VLOOKUP(F53,'Expedição Rodo - ALE'!$A:$H,8,0),"")</f>
        <v/>
      </c>
      <c r="Q53" s="206"/>
      <c r="R53" s="1"/>
      <c r="S53" s="107" t="s">
        <v>11</v>
      </c>
      <c r="T53" s="13">
        <f>IFERROR(SUMIFS('BD Cap Venda ALE'!M:M,'BD Cap Venda ALE'!E:E,'Capacidade ALE'!G53,'BD Cap Venda ALE'!C:C,'Capacidade ALE'!E53),0)</f>
        <v>957.51666666666677</v>
      </c>
      <c r="U53" s="100">
        <f>IFERROR(SUMIFS('BD Cap Venda ALE'!N:N,'BD Cap Venda ALE'!E:E,'Capacidade ALE'!G53,'BD Cap Venda ALE'!C:C,'Capacidade ALE'!E53),0)</f>
        <v>799.89750000000004</v>
      </c>
      <c r="V53" s="1"/>
      <c r="W53"/>
      <c r="X53"/>
      <c r="Y53"/>
      <c r="Z53"/>
      <c r="AA53"/>
      <c r="AB53"/>
      <c r="AC53"/>
    </row>
    <row r="54" spans="1:29" s="2" customFormat="1" x14ac:dyDescent="0.25">
      <c r="A54" s="94">
        <f t="shared" si="0"/>
        <v>20512.800259726086</v>
      </c>
      <c r="B54" s="57" t="str">
        <f t="shared" si="1"/>
        <v>Total</v>
      </c>
      <c r="C54" s="57" t="str">
        <f t="shared" si="4"/>
        <v>PoolTotal</v>
      </c>
      <c r="D54" s="57" t="s">
        <v>217</v>
      </c>
      <c r="E54" s="17">
        <v>42</v>
      </c>
      <c r="F54" s="18" t="s">
        <v>141</v>
      </c>
      <c r="G54" s="18"/>
      <c r="H54" s="1"/>
      <c r="I54" s="96">
        <f>IF(RIGHT(F54,5)="Total",VLOOKUP(F54,'BD Cap Venda ALE'!$D:$K,4,0),SUMIFS('BD Cap Venda ALE'!G:G,'BD Cap Venda ALE'!E:E,'Capacidade ALE'!G54,'BD Cap Venda ALE'!C:C,'Capacidade ALE'!E54))</f>
        <v>3367.2662580000033</v>
      </c>
      <c r="J54" s="1"/>
      <c r="K54" s="101">
        <f>IF(RIGHT(F54,5)="Total",VLOOKUP(F54,'Recebimento Rodo - ALE'!$I:$P,8,0),SUMIFS('Recebimento Rodo - ALE'!P:P,'Recebimento Rodo - ALE'!I:I,'Capacidade ALE'!F54,'Recebimento Rodo - ALE'!K:K,'Capacidade ALE'!G54))</f>
        <v>4493.5506000000005</v>
      </c>
      <c r="L54" s="102">
        <f>IF(RIGHT(F54,5)="Total",VLOOKUP(F54,'BD Cap Venda ALE'!$D:$K,5,0),SUMIFS('BD Cap Venda ALE'!H:H,'BD Cap Venda ALE'!E:E,'Capacidade ALE'!G54,'BD Cap Venda ALE'!C:C,'Capacidade ALE'!E54))</f>
        <v>30717.622987200037</v>
      </c>
      <c r="M54" s="1"/>
      <c r="N54" s="108" t="s">
        <v>118</v>
      </c>
      <c r="O54" s="19">
        <f>IF(RIGHT(F54,5)="Total",VLOOKUP(F54,'BD Cap Venda ALE'!$D:$K,8,0),SUMIFS('BD Cap Venda ALE'!K:K,'BD Cap Venda ALE'!E:E,'Capacidade ALE'!G54,'BD Cap Venda ALE'!C:C,'Capacidade ALE'!E54))</f>
        <v>20512.800259726086</v>
      </c>
      <c r="P54" s="102">
        <f>IF(RIGHT(F54,5)="Total",VLOOKUP(F54,'Expedição Rodo - ALE'!$A:$H,8,0),"")</f>
        <v>7788</v>
      </c>
      <c r="Q54" s="109"/>
      <c r="R54" s="1"/>
      <c r="S54" s="108" t="s">
        <v>118</v>
      </c>
      <c r="T54" s="19">
        <f>IFERROR(SUMIFS('BD Cap Venda ALE'!M:M,'BD Cap Venda ALE'!E:E,'Capacidade ALE'!G54,'BD Cap Venda ALE'!C:C,'Capacidade ALE'!E54),0)</f>
        <v>0</v>
      </c>
      <c r="U54" s="102">
        <f>IFERROR(SUMIFS('BD Cap Venda ALE'!N:N,'BD Cap Venda ALE'!E:E,'Capacidade ALE'!G54,'BD Cap Venda ALE'!C:C,'Capacidade ALE'!E54),0)</f>
        <v>0</v>
      </c>
      <c r="V54" s="1"/>
      <c r="W54"/>
      <c r="X54"/>
      <c r="Y54"/>
      <c r="Z54"/>
      <c r="AA54"/>
      <c r="AB54"/>
      <c r="AC54"/>
    </row>
    <row r="55" spans="1:29" s="2" customFormat="1" ht="15" customHeight="1" x14ac:dyDescent="0.25">
      <c r="A55" s="94">
        <f t="shared" si="0"/>
        <v>0</v>
      </c>
      <c r="B55" s="57" t="str">
        <f t="shared" si="1"/>
        <v>EDELO</v>
      </c>
      <c r="C55" s="57" t="str">
        <f t="shared" si="4"/>
        <v>TerceirosEDELO</v>
      </c>
      <c r="D55" s="57" t="s">
        <v>216</v>
      </c>
      <c r="E55" s="15">
        <v>27</v>
      </c>
      <c r="F55" s="11" t="s">
        <v>73</v>
      </c>
      <c r="G55" s="12" t="s">
        <v>7</v>
      </c>
      <c r="H55" s="1"/>
      <c r="I55" s="95">
        <f>IF(RIGHT(F55,5)="Total",VLOOKUP(F55,'BD Cap Venda ALE'!$D:$K,4,0),SUMIFS('BD Cap Venda ALE'!G:G,'BD Cap Venda ALE'!E:E,'Capacidade ALE'!G55,'BD Cap Venda ALE'!C:C,'Capacidade ALE'!E55))</f>
        <v>70</v>
      </c>
      <c r="J55" s="1"/>
      <c r="K55" s="99">
        <f>IF(RIGHT(F55,5)="Total",VLOOKUP(F55,'Recebimento Rodo - ALE'!$I:$P,8,0),SUMIFS('Recebimento Rodo - ALE'!P:P,'Recebimento Rodo - ALE'!I:I,'Capacidade ALE'!F55,'Recebimento Rodo - ALE'!K:K,'Capacidade ALE'!G55))</f>
        <v>254.16666666666666</v>
      </c>
      <c r="L55" s="100">
        <f>IF(RIGHT(F55,5)="Total",VLOOKUP(F55,'BD Cap Venda ALE'!$D:$K,5,0),SUMIFS('BD Cap Venda ALE'!H:H,'BD Cap Venda ALE'!E:E,'Capacidade ALE'!G55,'BD Cap Venda ALE'!C:C,'Capacidade ALE'!E55))</f>
        <v>240</v>
      </c>
      <c r="M55" s="1"/>
      <c r="N55" s="107" t="s">
        <v>118</v>
      </c>
      <c r="O55" s="13">
        <f>IF(RIGHT(F55,5)="Total",VLOOKUP(F55,'BD Cap Venda ALE'!$D:$K,8,0),SUMIFS('BD Cap Venda ALE'!K:K,'BD Cap Venda ALE'!E:E,'Capacidade ALE'!G55,'BD Cap Venda ALE'!C:C,'Capacidade ALE'!E55))</f>
        <v>0</v>
      </c>
      <c r="P55" s="115" t="str">
        <f>IF(RIGHT(F55,5)="Total",VLOOKUP(F55,'Expedição Rodo - ALE'!$A:$H,8,0),"")</f>
        <v/>
      </c>
      <c r="Q55" s="204" t="str">
        <f>IF(P61&lt;O61,"capacidade de expedição rodoviária abaixo da capacidade de venda mensal, prevalece a capacidade de venda mensal em virtude do terminal ter a obrigatoriedade de garantia do giro dos espaços contratados em linha com a logística da filial.","")</f>
        <v/>
      </c>
      <c r="R55" s="1"/>
      <c r="S55" s="107" t="s">
        <v>118</v>
      </c>
      <c r="T55" s="13">
        <f>IFERROR(SUMIFS('BD Cap Venda ALE'!M:M,'BD Cap Venda ALE'!E:E,'Capacidade ALE'!G55,'BD Cap Venda ALE'!C:C,'Capacidade ALE'!E55),0)</f>
        <v>129.25</v>
      </c>
      <c r="U55" s="100">
        <f>IFERROR(SUMIFS('BD Cap Venda ALE'!N:N,'BD Cap Venda ALE'!E:E,'Capacidade ALE'!G55,'BD Cap Venda ALE'!C:C,'Capacidade ALE'!E55),0)</f>
        <v>131.80833333333334</v>
      </c>
      <c r="V55" s="1"/>
      <c r="W55"/>
      <c r="X55"/>
      <c r="Y55"/>
      <c r="Z55"/>
      <c r="AA55"/>
      <c r="AB55"/>
      <c r="AC55"/>
    </row>
    <row r="56" spans="1:29" s="2" customFormat="1" ht="15" customHeight="1" x14ac:dyDescent="0.25">
      <c r="A56" s="94">
        <f t="shared" si="0"/>
        <v>0</v>
      </c>
      <c r="B56" s="57" t="str">
        <f t="shared" si="1"/>
        <v>EDELO</v>
      </c>
      <c r="C56" s="57" t="str">
        <f t="shared" si="4"/>
        <v>TerceirosEDELO</v>
      </c>
      <c r="D56" s="57" t="s">
        <v>216</v>
      </c>
      <c r="E56" s="10">
        <v>27</v>
      </c>
      <c r="F56" s="11" t="s">
        <v>73</v>
      </c>
      <c r="G56" s="12" t="s">
        <v>12</v>
      </c>
      <c r="H56" s="1"/>
      <c r="I56" s="95">
        <f>IF(RIGHT(F56,5)="Total",VLOOKUP(F56,'BD Cap Venda ALE'!$D:$K,4,0),SUMIFS('BD Cap Venda ALE'!G:G,'BD Cap Venda ALE'!E:E,'Capacidade ALE'!G56,'BD Cap Venda ALE'!C:C,'Capacidade ALE'!E56))</f>
        <v>150</v>
      </c>
      <c r="J56" s="1"/>
      <c r="K56" s="99">
        <f>IF(RIGHT(F56,5)="Total",VLOOKUP(F56,'Recebimento Rodo - ALE'!$I:$P,8,0),SUMIFS('Recebimento Rodo - ALE'!P:P,'Recebimento Rodo - ALE'!I:I,'Capacidade ALE'!F56,'Recebimento Rodo - ALE'!K:K,'Capacidade ALE'!G56))</f>
        <v>1270.8333333333333</v>
      </c>
      <c r="L56" s="100">
        <f>IF(RIGHT(F56,5)="Total",VLOOKUP(F56,'BD Cap Venda ALE'!$D:$K,5,0),SUMIFS('BD Cap Venda ALE'!H:H,'BD Cap Venda ALE'!E:E,'Capacidade ALE'!G56,'BD Cap Venda ALE'!C:C,'Capacidade ALE'!E56))</f>
        <v>1200</v>
      </c>
      <c r="M56" s="1"/>
      <c r="N56" s="107" t="s">
        <v>17</v>
      </c>
      <c r="O56" s="13">
        <f>IF(RIGHT(F56,5)="Total",VLOOKUP(F56,'BD Cap Venda ALE'!$D:$K,8,0),SUMIFS('BD Cap Venda ALE'!K:K,'BD Cap Venda ALE'!E:E,'Capacidade ALE'!G56,'BD Cap Venda ALE'!C:C,'Capacidade ALE'!E56))</f>
        <v>928.57142857142856</v>
      </c>
      <c r="P56" s="116" t="str">
        <f>IF(RIGHT(F56,5)="Total",VLOOKUP(F56,'Expedição Rodo - ALE'!$A:$H,8,0),"")</f>
        <v/>
      </c>
      <c r="Q56" s="205"/>
      <c r="R56" s="1"/>
      <c r="S56" s="107" t="s">
        <v>17</v>
      </c>
      <c r="T56" s="13">
        <f>IFERROR(SUMIFS('BD Cap Venda ALE'!M:M,'BD Cap Venda ALE'!E:E,'Capacidade ALE'!G56,'BD Cap Venda ALE'!C:C,'Capacidade ALE'!E56),0)</f>
        <v>655.65000000000009</v>
      </c>
      <c r="U56" s="100">
        <f>IFERROR(SUMIFS('BD Cap Venda ALE'!N:N,'BD Cap Venda ALE'!E:E,'Capacidade ALE'!G56,'BD Cap Venda ALE'!C:C,'Capacidade ALE'!E56),0)</f>
        <v>627.82499999999993</v>
      </c>
      <c r="V56" s="1"/>
      <c r="W56"/>
      <c r="X56"/>
      <c r="Y56"/>
      <c r="Z56"/>
      <c r="AA56"/>
      <c r="AB56"/>
      <c r="AC56"/>
    </row>
    <row r="57" spans="1:29" s="2" customFormat="1" ht="15" customHeight="1" x14ac:dyDescent="0.25">
      <c r="A57" s="94">
        <f t="shared" si="0"/>
        <v>0</v>
      </c>
      <c r="B57" s="57" t="str">
        <f t="shared" si="1"/>
        <v>EDELO</v>
      </c>
      <c r="C57" s="57" t="str">
        <f t="shared" si="4"/>
        <v>TerceirosEDELO</v>
      </c>
      <c r="D57" s="57" t="s">
        <v>216</v>
      </c>
      <c r="E57" s="10">
        <v>27</v>
      </c>
      <c r="F57" s="11" t="s">
        <v>73</v>
      </c>
      <c r="G57" s="12" t="s">
        <v>13</v>
      </c>
      <c r="H57" s="1"/>
      <c r="I57" s="95">
        <f>IF(RIGHT(F57,5)="Total",VLOOKUP(F57,'BD Cap Venda ALE'!$D:$K,4,0),SUMIFS('BD Cap Venda ALE'!G:G,'BD Cap Venda ALE'!E:E,'Capacidade ALE'!G57,'BD Cap Venda ALE'!C:C,'Capacidade ALE'!E57))</f>
        <v>750</v>
      </c>
      <c r="J57" s="1"/>
      <c r="K57" s="99">
        <f>IF(RIGHT(F57,5)="Total",VLOOKUP(F57,'Recebimento Rodo - ALE'!$I:$P,8,0),SUMIFS('Recebimento Rodo - ALE'!P:P,'Recebimento Rodo - ALE'!I:I,'Capacidade ALE'!F57,'Recebimento Rodo - ALE'!K:K,'Capacidade ALE'!G57))</f>
        <v>0</v>
      </c>
      <c r="L57" s="100">
        <f>IF(RIGHT(F57,5)="Total",VLOOKUP(F57,'BD Cap Venda ALE'!$D:$K,5,0),SUMIFS('BD Cap Venda ALE'!H:H,'BD Cap Venda ALE'!E:E,'Capacidade ALE'!G57,'BD Cap Venda ALE'!C:C,'Capacidade ALE'!E57))</f>
        <v>1384.6153846153848</v>
      </c>
      <c r="M57" s="1"/>
      <c r="N57" s="107" t="s">
        <v>14</v>
      </c>
      <c r="O57" s="13">
        <f>IF(RIGHT(F57,5)="Total",VLOOKUP(F57,'BD Cap Venda ALE'!$D:$K,8,0),SUMIFS('BD Cap Venda ALE'!K:K,'BD Cap Venda ALE'!E:E,'Capacidade ALE'!G57,'BD Cap Venda ALE'!C:C,'Capacidade ALE'!E57))</f>
        <v>1071.4285714285713</v>
      </c>
      <c r="P57" s="116">
        <f>P61</f>
        <v>11336</v>
      </c>
      <c r="Q57" s="205"/>
      <c r="R57" s="1"/>
      <c r="S57" s="107" t="s">
        <v>14</v>
      </c>
      <c r="T57" s="13">
        <f>IFERROR(SUMIFS('BD Cap Venda ALE'!M:M,'BD Cap Venda ALE'!E:E,'Capacidade ALE'!G57,'BD Cap Venda ALE'!C:C,'Capacidade ALE'!E57),0)</f>
        <v>507.59999999999997</v>
      </c>
      <c r="U57" s="100">
        <f>IFERROR(SUMIFS('BD Cap Venda ALE'!N:N,'BD Cap Venda ALE'!E:E,'Capacidade ALE'!G57,'BD Cap Venda ALE'!C:C,'Capacidade ALE'!E57),0)</f>
        <v>558.45000000000005</v>
      </c>
      <c r="V57" s="1"/>
      <c r="W57"/>
      <c r="X57"/>
      <c r="Y57"/>
      <c r="Z57"/>
      <c r="AA57"/>
      <c r="AB57"/>
      <c r="AC57"/>
    </row>
    <row r="58" spans="1:29" s="2" customFormat="1" ht="15" customHeight="1" x14ac:dyDescent="0.25">
      <c r="A58" s="94">
        <f t="shared" si="0"/>
        <v>0</v>
      </c>
      <c r="B58" s="57" t="str">
        <f t="shared" si="1"/>
        <v>EDELO</v>
      </c>
      <c r="C58" s="57" t="str">
        <f t="shared" si="4"/>
        <v>TerceirosEDELO</v>
      </c>
      <c r="D58" s="57" t="s">
        <v>216</v>
      </c>
      <c r="E58" s="10">
        <v>27</v>
      </c>
      <c r="F58" s="11" t="s">
        <v>73</v>
      </c>
      <c r="G58" s="12" t="s">
        <v>18</v>
      </c>
      <c r="H58" s="1"/>
      <c r="I58" s="95">
        <f>IF(RIGHT(F58,5)="Total",VLOOKUP(F58,'BD Cap Venda ALE'!$D:$K,4,0),SUMIFS('BD Cap Venda ALE'!G:G,'BD Cap Venda ALE'!E:E,'Capacidade ALE'!G58,'BD Cap Venda ALE'!C:C,'Capacidade ALE'!E58))</f>
        <v>135</v>
      </c>
      <c r="J58" s="1"/>
      <c r="K58" s="99">
        <f>IF(RIGHT(F58,5)="Total",VLOOKUP(F58,'Recebimento Rodo - ALE'!$I:$P,8,0),SUMIFS('Recebimento Rodo - ALE'!P:P,'Recebimento Rodo - ALE'!I:I,'Capacidade ALE'!F58,'Recebimento Rodo - ALE'!K:K,'Capacidade ALE'!G58))</f>
        <v>1143.75</v>
      </c>
      <c r="L58" s="100">
        <f>IF(RIGHT(F58,5)="Total",VLOOKUP(F58,'BD Cap Venda ALE'!$D:$K,5,0),SUMIFS('BD Cap Venda ALE'!H:H,'BD Cap Venda ALE'!E:E,'Capacidade ALE'!G58,'BD Cap Venda ALE'!C:C,'Capacidade ALE'!E58))</f>
        <v>1080</v>
      </c>
      <c r="M58" s="1"/>
      <c r="N58" s="107" t="s">
        <v>118</v>
      </c>
      <c r="O58" s="13">
        <f>IF(RIGHT(F58,5)="Total",VLOOKUP(F58,'BD Cap Venda ALE'!$D:$K,8,0),SUMIFS('BD Cap Venda ALE'!K:K,'BD Cap Venda ALE'!E:E,'Capacidade ALE'!G58,'BD Cap Venda ALE'!C:C,'Capacidade ALE'!E58))</f>
        <v>0</v>
      </c>
      <c r="P58" s="116" t="str">
        <f>IF(RIGHT(F58,5)="Total",VLOOKUP(F58,'Expedição Rodo - ALE'!$A:$H,8,0),"")</f>
        <v/>
      </c>
      <c r="Q58" s="205"/>
      <c r="R58" s="1"/>
      <c r="S58" s="107" t="s">
        <v>118</v>
      </c>
      <c r="T58" s="13">
        <f>IFERROR(SUMIFS('BD Cap Venda ALE'!M:M,'BD Cap Venda ALE'!E:E,'Capacidade ALE'!G58,'BD Cap Venda ALE'!C:C,'Capacidade ALE'!E58),0)</f>
        <v>758.02499999999998</v>
      </c>
      <c r="U58" s="100">
        <f>IFERROR(SUMIFS('BD Cap Venda ALE'!N:N,'BD Cap Venda ALE'!E:E,'Capacidade ALE'!G58,'BD Cap Venda ALE'!C:C,'Capacidade ALE'!E58),0)</f>
        <v>709.8075</v>
      </c>
      <c r="V58" s="1"/>
      <c r="W58"/>
      <c r="X58"/>
      <c r="Y58"/>
      <c r="Z58"/>
      <c r="AA58"/>
      <c r="AB58"/>
      <c r="AC58"/>
    </row>
    <row r="59" spans="1:29" s="2" customFormat="1" ht="15" customHeight="1" x14ac:dyDescent="0.25">
      <c r="A59" s="94">
        <f t="shared" si="0"/>
        <v>0</v>
      </c>
      <c r="B59" s="57" t="str">
        <f t="shared" si="1"/>
        <v>EDELO</v>
      </c>
      <c r="C59" s="57" t="str">
        <f t="shared" si="4"/>
        <v>TerceirosEDELO</v>
      </c>
      <c r="D59" s="57" t="s">
        <v>216</v>
      </c>
      <c r="E59" s="10">
        <v>27</v>
      </c>
      <c r="F59" s="11" t="s">
        <v>73</v>
      </c>
      <c r="G59" s="12" t="s">
        <v>19</v>
      </c>
      <c r="H59" s="1"/>
      <c r="I59" s="95">
        <f>IF(RIGHT(F59,5)="Total",VLOOKUP(F59,'BD Cap Venda ALE'!$D:$K,4,0),SUMIFS('BD Cap Venda ALE'!G:G,'BD Cap Venda ALE'!E:E,'Capacidade ALE'!G59,'BD Cap Venda ALE'!C:C,'Capacidade ALE'!E59))</f>
        <v>70</v>
      </c>
      <c r="J59" s="1"/>
      <c r="K59" s="99">
        <f>IF(RIGHT(F59,5)="Total",VLOOKUP(F59,'Recebimento Rodo - ALE'!$I:$P,8,0),SUMIFS('Recebimento Rodo - ALE'!P:P,'Recebimento Rodo - ALE'!I:I,'Capacidade ALE'!F59,'Recebimento Rodo - ALE'!K:K,'Capacidade ALE'!G59))</f>
        <v>593.05555555555554</v>
      </c>
      <c r="L59" s="100">
        <f>IF(RIGHT(F59,5)="Total",VLOOKUP(F59,'BD Cap Venda ALE'!$D:$K,5,0),SUMIFS('BD Cap Venda ALE'!H:H,'BD Cap Venda ALE'!E:E,'Capacidade ALE'!G59,'BD Cap Venda ALE'!C:C,'Capacidade ALE'!E59))</f>
        <v>560</v>
      </c>
      <c r="M59" s="1"/>
      <c r="N59" s="107" t="s">
        <v>20</v>
      </c>
      <c r="O59" s="13">
        <f>IF(RIGHT(F59,5)="Total",VLOOKUP(F59,'BD Cap Venda ALE'!$D:$K,8,0),SUMIFS('BD Cap Venda ALE'!K:K,'BD Cap Venda ALE'!E:E,'Capacidade ALE'!G59,'BD Cap Venda ALE'!C:C,'Capacidade ALE'!E59))</f>
        <v>560</v>
      </c>
      <c r="P59" s="116" t="str">
        <f>IF(RIGHT(F59,5)="Total",VLOOKUP(F59,'Expedição Rodo - ALE'!$A:$H,8,0),"")</f>
        <v/>
      </c>
      <c r="Q59" s="205"/>
      <c r="R59" s="1"/>
      <c r="S59" s="107" t="s">
        <v>20</v>
      </c>
      <c r="T59" s="13">
        <f>IFERROR(SUMIFS('BD Cap Venda ALE'!M:M,'BD Cap Venda ALE'!E:E,'Capacidade ALE'!G59,'BD Cap Venda ALE'!C:C,'Capacidade ALE'!E59),0)</f>
        <v>539.33333333333337</v>
      </c>
      <c r="U59" s="100">
        <f>IFERROR(SUMIFS('BD Cap Venda ALE'!N:N,'BD Cap Venda ALE'!E:E,'Capacidade ALE'!G59,'BD Cap Venda ALE'!C:C,'Capacidade ALE'!E59),0)</f>
        <v>405.41666666666669</v>
      </c>
      <c r="V59" s="1"/>
      <c r="W59"/>
      <c r="X59"/>
      <c r="Y59"/>
      <c r="Z59"/>
      <c r="AA59"/>
      <c r="AB59"/>
      <c r="AC59"/>
    </row>
    <row r="60" spans="1:29" s="2" customFormat="1" ht="15" customHeight="1" x14ac:dyDescent="0.25">
      <c r="A60" s="94">
        <f t="shared" si="0"/>
        <v>0</v>
      </c>
      <c r="B60" s="57" t="str">
        <f t="shared" si="1"/>
        <v>EDELO</v>
      </c>
      <c r="C60" s="57" t="str">
        <f t="shared" si="4"/>
        <v>TerceirosEDELO</v>
      </c>
      <c r="D60" s="57" t="s">
        <v>216</v>
      </c>
      <c r="E60" s="10">
        <v>27</v>
      </c>
      <c r="F60" s="16" t="s">
        <v>73</v>
      </c>
      <c r="G60" s="12" t="s">
        <v>10</v>
      </c>
      <c r="H60" s="1"/>
      <c r="I60" s="95">
        <f>IF(RIGHT(F60,5)="Total",VLOOKUP(F60,'BD Cap Venda ALE'!$D:$K,4,0),SUMIFS('BD Cap Venda ALE'!G:G,'BD Cap Venda ALE'!E:E,'Capacidade ALE'!G60,'BD Cap Venda ALE'!C:C,'Capacidade ALE'!E60))</f>
        <v>1750</v>
      </c>
      <c r="J60" s="1"/>
      <c r="K60" s="99">
        <f>IF(RIGHT(F60,5)="Total",VLOOKUP(F60,'Recebimento Rodo - ALE'!$I:$P,8,0),SUMIFS('Recebimento Rodo - ALE'!P:P,'Recebimento Rodo - ALE'!I:I,'Capacidade ALE'!F60,'Recebimento Rodo - ALE'!K:K,'Capacidade ALE'!G60))</f>
        <v>1026.4423076923076</v>
      </c>
      <c r="L60" s="100">
        <f>IF(RIGHT(F60,5)="Total",VLOOKUP(F60,'BD Cap Venda ALE'!$D:$K,5,0),SUMIFS('BD Cap Venda ALE'!H:H,'BD Cap Venda ALE'!E:E,'Capacidade ALE'!G60,'BD Cap Venda ALE'!C:C,'Capacidade ALE'!E60))</f>
        <v>3230.7692307692309</v>
      </c>
      <c r="M60" s="1"/>
      <c r="N60" s="107" t="s">
        <v>11</v>
      </c>
      <c r="O60" s="13">
        <f>IF(RIGHT(F60,5)="Total",VLOOKUP(F60,'BD Cap Venda ALE'!$D:$K,8,0),SUMIFS('BD Cap Venda ALE'!K:K,'BD Cap Venda ALE'!E:E,'Capacidade ALE'!G60,'BD Cap Venda ALE'!C:C,'Capacidade ALE'!E60))</f>
        <v>3999.9999999999995</v>
      </c>
      <c r="P60" s="117" t="str">
        <f>IF(RIGHT(F60,5)="Total",VLOOKUP(F60,'Expedição Rodo - ALE'!$A:$H,8,0),"")</f>
        <v/>
      </c>
      <c r="Q60" s="206"/>
      <c r="R60" s="1"/>
      <c r="S60" s="107" t="s">
        <v>11</v>
      </c>
      <c r="T60" s="13">
        <f>IFERROR(SUMIFS('BD Cap Venda ALE'!M:M,'BD Cap Venda ALE'!E:E,'Capacidade ALE'!G60,'BD Cap Venda ALE'!C:C,'Capacidade ALE'!E60),0)</f>
        <v>2049.4749999999999</v>
      </c>
      <c r="U60" s="100">
        <f>IFERROR(SUMIFS('BD Cap Venda ALE'!N:N,'BD Cap Venda ALE'!E:E,'Capacidade ALE'!G60,'BD Cap Venda ALE'!C:C,'Capacidade ALE'!E60),0)</f>
        <v>1919.1091666666664</v>
      </c>
      <c r="V60" s="1"/>
      <c r="W60"/>
      <c r="X60"/>
      <c r="Y60"/>
      <c r="Z60"/>
      <c r="AA60"/>
      <c r="AB60"/>
      <c r="AC60"/>
    </row>
    <row r="61" spans="1:29" s="2" customFormat="1" x14ac:dyDescent="0.25">
      <c r="A61" s="94">
        <f t="shared" si="0"/>
        <v>6560</v>
      </c>
      <c r="B61" s="57" t="str">
        <f t="shared" si="1"/>
        <v>Total</v>
      </c>
      <c r="C61" s="57" t="str">
        <f t="shared" si="4"/>
        <v>TerceirosTotal</v>
      </c>
      <c r="D61" s="57" t="s">
        <v>216</v>
      </c>
      <c r="E61" s="17">
        <v>27</v>
      </c>
      <c r="F61" s="18" t="s">
        <v>127</v>
      </c>
      <c r="G61" s="18"/>
      <c r="H61" s="1"/>
      <c r="I61" s="96">
        <f>IF(RIGHT(F61,5)="Total",VLOOKUP(F61,'BD Cap Venda ALE'!$D:$K,4,0),SUMIFS('BD Cap Venda ALE'!G:G,'BD Cap Venda ALE'!E:E,'Capacidade ALE'!G61,'BD Cap Venda ALE'!C:C,'Capacidade ALE'!E61))</f>
        <v>2925</v>
      </c>
      <c r="J61" s="1"/>
      <c r="K61" s="101">
        <f>IF(RIGHT(F61,5)="Total",VLOOKUP(F61,'Recebimento Rodo - ALE'!$I:$P,8,0),SUMIFS('Recebimento Rodo - ALE'!P:P,'Recebimento Rodo - ALE'!I:I,'Capacidade ALE'!F61,'Recebimento Rodo - ALE'!K:K,'Capacidade ALE'!G61))</f>
        <v>4288.2478632478633</v>
      </c>
      <c r="L61" s="102">
        <f>IF(RIGHT(F61,5)="Total",VLOOKUP(F61,'BD Cap Venda ALE'!$D:$K,5,0),SUMIFS('BD Cap Venda ALE'!H:H,'BD Cap Venda ALE'!E:E,'Capacidade ALE'!G61,'BD Cap Venda ALE'!C:C,'Capacidade ALE'!E61))</f>
        <v>7695.3846153846152</v>
      </c>
      <c r="M61" s="1"/>
      <c r="N61" s="108" t="s">
        <v>118</v>
      </c>
      <c r="O61" s="19">
        <f>IF(RIGHT(F61,5)="Total",VLOOKUP(F61,'BD Cap Venda ALE'!$D:$K,8,0),SUMIFS('BD Cap Venda ALE'!K:K,'BD Cap Venda ALE'!E:E,'Capacidade ALE'!G61,'BD Cap Venda ALE'!C:C,'Capacidade ALE'!E61))</f>
        <v>6560</v>
      </c>
      <c r="P61" s="102">
        <f>IF(RIGHT(F61,5)="Total",VLOOKUP(F61,'Expedição Rodo - ALE'!$A:$H,8,0),"")</f>
        <v>11336</v>
      </c>
      <c r="Q61" s="109"/>
      <c r="R61" s="1"/>
      <c r="S61" s="108" t="s">
        <v>118</v>
      </c>
      <c r="T61" s="19">
        <f>IFERROR(SUMIFS('BD Cap Venda ALE'!M:M,'BD Cap Venda ALE'!E:E,'Capacidade ALE'!G61,'BD Cap Venda ALE'!C:C,'Capacidade ALE'!E61),0)</f>
        <v>0</v>
      </c>
      <c r="U61" s="102">
        <f>IFERROR(SUMIFS('BD Cap Venda ALE'!N:N,'BD Cap Venda ALE'!E:E,'Capacidade ALE'!G61,'BD Cap Venda ALE'!C:C,'Capacidade ALE'!E61),0)</f>
        <v>0</v>
      </c>
      <c r="V61" s="1"/>
      <c r="W61"/>
      <c r="X61"/>
      <c r="Y61"/>
      <c r="Z61"/>
      <c r="AA61"/>
      <c r="AB61"/>
      <c r="AC61"/>
    </row>
    <row r="62" spans="1:29" s="2" customFormat="1" ht="15" customHeight="1" x14ac:dyDescent="0.25">
      <c r="A62" s="94">
        <f t="shared" si="0"/>
        <v>0</v>
      </c>
      <c r="B62" s="57" t="str">
        <f t="shared" si="1"/>
        <v>ANOAS</v>
      </c>
      <c r="C62" s="57" t="str">
        <f t="shared" si="4"/>
        <v>TerceirosANOAS</v>
      </c>
      <c r="D62" s="57" t="s">
        <v>216</v>
      </c>
      <c r="E62" s="15">
        <v>52</v>
      </c>
      <c r="F62" s="11" t="s">
        <v>104</v>
      </c>
      <c r="G62" s="12" t="s">
        <v>7</v>
      </c>
      <c r="H62" s="1"/>
      <c r="I62" s="95">
        <f>IF(RIGHT(F62,5)="Total",VLOOKUP(F62,'BD Cap Venda ALE'!$D:$K,4,0),SUMIFS('BD Cap Venda ALE'!G:G,'BD Cap Venda ALE'!E:E,'Capacidade ALE'!G62,'BD Cap Venda ALE'!C:C,'Capacidade ALE'!E62))</f>
        <v>120</v>
      </c>
      <c r="J62" s="1"/>
      <c r="K62" s="99">
        <f>IF(RIGHT(F62,5)="Total",VLOOKUP(F62,'Recebimento Rodo - ALE'!$I:$P,8,0),SUMIFS('Recebimento Rodo - ALE'!P:P,'Recebimento Rodo - ALE'!I:I,'Capacidade ALE'!F62,'Recebimento Rodo - ALE'!K:K,'Capacidade ALE'!G62))</f>
        <v>1525</v>
      </c>
      <c r="L62" s="100">
        <f>IF(RIGHT(F62,5)="Total",VLOOKUP(F62,'BD Cap Venda ALE'!$D:$K,5,0),SUMIFS('BD Cap Venda ALE'!H:H,'BD Cap Venda ALE'!E:E,'Capacidade ALE'!G62,'BD Cap Venda ALE'!C:C,'Capacidade ALE'!E62))</f>
        <v>1440</v>
      </c>
      <c r="M62" s="1"/>
      <c r="N62" s="107" t="s">
        <v>118</v>
      </c>
      <c r="O62" s="13">
        <f>IF(RIGHT(F62,5)="Total",VLOOKUP(F62,'BD Cap Venda ALE'!$D:$K,8,0),SUMIFS('BD Cap Venda ALE'!K:K,'BD Cap Venda ALE'!E:E,'Capacidade ALE'!G62,'BD Cap Venda ALE'!C:C,'Capacidade ALE'!E62))</f>
        <v>0</v>
      </c>
      <c r="P62" s="115" t="str">
        <f>IF(RIGHT(F62,5)="Total",VLOOKUP(F62,'Expedição Rodo - ALE'!$A:$H,8,0),"")</f>
        <v/>
      </c>
      <c r="Q62" s="204" t="str">
        <f>IF(P68&lt;O68,"capacidade de expedição rodoviária abaixo da capacidade de venda mensal, prevalece a capacidade de venda mensal em virtude do terminal ter a obrigatoriedade de garantia do giro dos espaços contratados em linha com a logística da filial.","")</f>
        <v>capacidade de expedição rodoviária abaixo da capacidade de venda mensal, prevalece a capacidade de venda mensal em virtude do terminal ter a obrigatoriedade de garantia do giro dos espaços contratados em linha com a logística da filial.</v>
      </c>
      <c r="R62" s="1"/>
      <c r="S62" s="107" t="s">
        <v>118</v>
      </c>
      <c r="T62" s="13">
        <f>IFERROR(SUMIFS('BD Cap Venda ALE'!M:M,'BD Cap Venda ALE'!E:E,'Capacidade ALE'!G62,'BD Cap Venda ALE'!C:C,'Capacidade ALE'!E62),0)</f>
        <v>201.21666666666667</v>
      </c>
      <c r="U62" s="100">
        <f>IFERROR(SUMIFS('BD Cap Venda ALE'!N:N,'BD Cap Venda ALE'!E:E,'Capacidade ALE'!G62,'BD Cap Venda ALE'!C:C,'Capacidade ALE'!E62),0)</f>
        <v>204.75</v>
      </c>
      <c r="V62" s="1"/>
      <c r="W62"/>
      <c r="X62"/>
      <c r="Y62"/>
      <c r="Z62"/>
      <c r="AA62"/>
      <c r="AB62"/>
      <c r="AC62"/>
    </row>
    <row r="63" spans="1:29" s="2" customFormat="1" ht="15" customHeight="1" x14ac:dyDescent="0.25">
      <c r="A63" s="94">
        <f t="shared" si="0"/>
        <v>0</v>
      </c>
      <c r="B63" s="57" t="str">
        <f t="shared" si="1"/>
        <v>ANOAS</v>
      </c>
      <c r="C63" s="57" t="str">
        <f t="shared" si="4"/>
        <v>TerceirosANOAS</v>
      </c>
      <c r="D63" s="57" t="s">
        <v>216</v>
      </c>
      <c r="E63" s="10">
        <v>52</v>
      </c>
      <c r="F63" s="11" t="s">
        <v>104</v>
      </c>
      <c r="G63" s="12" t="s">
        <v>12</v>
      </c>
      <c r="H63" s="1"/>
      <c r="I63" s="95">
        <f>IF(RIGHT(F63,5)="Total",VLOOKUP(F63,'BD Cap Venda ALE'!$D:$K,4,0),SUMIFS('BD Cap Venda ALE'!G:G,'BD Cap Venda ALE'!E:E,'Capacidade ALE'!G63,'BD Cap Venda ALE'!C:C,'Capacidade ALE'!E63))</f>
        <v>155</v>
      </c>
      <c r="J63" s="1"/>
      <c r="K63" s="99">
        <f>IF(RIGHT(F63,5)="Total",VLOOKUP(F63,'Recebimento Rodo - ALE'!$I:$P,8,0),SUMIFS('Recebimento Rodo - ALE'!P:P,'Recebimento Rodo - ALE'!I:I,'Capacidade ALE'!F63,'Recebimento Rodo - ALE'!K:K,'Capacidade ALE'!G63))</f>
        <v>1181.875</v>
      </c>
      <c r="L63" s="100">
        <f>IF(RIGHT(F63,5)="Total",VLOOKUP(F63,'BD Cap Venda ALE'!$D:$K,5,0),SUMIFS('BD Cap Venda ALE'!H:H,'BD Cap Venda ALE'!E:E,'Capacidade ALE'!G63,'BD Cap Venda ALE'!C:C,'Capacidade ALE'!E63))</f>
        <v>3720</v>
      </c>
      <c r="M63" s="1"/>
      <c r="N63" s="107" t="s">
        <v>17</v>
      </c>
      <c r="O63" s="13">
        <f>IF(RIGHT(F63,5)="Total",VLOOKUP(F63,'BD Cap Venda ALE'!$D:$K,8,0),SUMIFS('BD Cap Venda ALE'!K:K,'BD Cap Venda ALE'!E:E,'Capacidade ALE'!G63,'BD Cap Venda ALE'!C:C,'Capacidade ALE'!E63))</f>
        <v>3660.3617365954151</v>
      </c>
      <c r="P63" s="116" t="str">
        <f>IF(RIGHT(F63,5)="Total",VLOOKUP(F63,'Expedição Rodo - ALE'!$A:$H,8,0),"")</f>
        <v/>
      </c>
      <c r="Q63" s="205"/>
      <c r="R63" s="1"/>
      <c r="S63" s="107" t="s">
        <v>17</v>
      </c>
      <c r="T63" s="13">
        <f>IFERROR(SUMIFS('BD Cap Venda ALE'!M:M,'BD Cap Venda ALE'!E:E,'Capacidade ALE'!G63,'BD Cap Venda ALE'!C:C,'Capacidade ALE'!E63),0)</f>
        <v>2042.9166666666667</v>
      </c>
      <c r="U63" s="100">
        <f>IFERROR(SUMIFS('BD Cap Venda ALE'!N:N,'BD Cap Venda ALE'!E:E,'Capacidade ALE'!G63,'BD Cap Venda ALE'!C:C,'Capacidade ALE'!E63),0)</f>
        <v>2499.7333333333331</v>
      </c>
      <c r="V63" s="1"/>
      <c r="W63"/>
      <c r="X63"/>
      <c r="Y63"/>
      <c r="Z63"/>
      <c r="AA63"/>
      <c r="AB63"/>
      <c r="AC63"/>
    </row>
    <row r="64" spans="1:29" s="2" customFormat="1" ht="15" customHeight="1" x14ac:dyDescent="0.25">
      <c r="A64" s="94">
        <f t="shared" si="0"/>
        <v>0</v>
      </c>
      <c r="B64" s="57" t="str">
        <f t="shared" si="1"/>
        <v>ANOAS</v>
      </c>
      <c r="C64" s="57" t="str">
        <f t="shared" si="4"/>
        <v>TerceirosANOAS</v>
      </c>
      <c r="D64" s="57" t="s">
        <v>216</v>
      </c>
      <c r="E64" s="10">
        <v>52</v>
      </c>
      <c r="F64" s="11" t="s">
        <v>104</v>
      </c>
      <c r="G64" s="12" t="s">
        <v>13</v>
      </c>
      <c r="H64" s="1"/>
      <c r="I64" s="95">
        <f>IF(RIGHT(F64,5)="Total",VLOOKUP(F64,'BD Cap Venda ALE'!$D:$K,4,0),SUMIFS('BD Cap Venda ALE'!G:G,'BD Cap Venda ALE'!E:E,'Capacidade ALE'!G64,'BD Cap Venda ALE'!C:C,'Capacidade ALE'!E64))</f>
        <v>345</v>
      </c>
      <c r="J64" s="1"/>
      <c r="K64" s="99">
        <f>IF(RIGHT(F64,5)="Total",VLOOKUP(F64,'Recebimento Rodo - ALE'!$I:$P,8,0),SUMIFS('Recebimento Rodo - ALE'!P:P,'Recebimento Rodo - ALE'!I:I,'Capacidade ALE'!F64,'Recebimento Rodo - ALE'!K:K,'Capacidade ALE'!G64))</f>
        <v>2630.625</v>
      </c>
      <c r="L64" s="100">
        <f>IF(RIGHT(F64,5)="Total",VLOOKUP(F64,'BD Cap Venda ALE'!$D:$K,5,0),SUMIFS('BD Cap Venda ALE'!H:H,'BD Cap Venda ALE'!E:E,'Capacidade ALE'!G64,'BD Cap Venda ALE'!C:C,'Capacidade ALE'!E64))</f>
        <v>8280</v>
      </c>
      <c r="M64" s="1"/>
      <c r="N64" s="107" t="s">
        <v>14</v>
      </c>
      <c r="O64" s="13">
        <f>IF(RIGHT(F64,5)="Total",VLOOKUP(F64,'BD Cap Venda ALE'!$D:$K,8,0),SUMIFS('BD Cap Venda ALE'!K:K,'BD Cap Venda ALE'!E:E,'Capacidade ALE'!G64,'BD Cap Venda ALE'!C:C,'Capacidade ALE'!E64))</f>
        <v>8339.6382634045876</v>
      </c>
      <c r="P64" s="116">
        <f>P68</f>
        <v>16992</v>
      </c>
      <c r="Q64" s="205"/>
      <c r="R64" s="1"/>
      <c r="S64" s="107" t="s">
        <v>14</v>
      </c>
      <c r="T64" s="13">
        <f>IFERROR(SUMIFS('BD Cap Venda ALE'!M:M,'BD Cap Venda ALE'!E:E,'Capacidade ALE'!G64,'BD Cap Venda ALE'!C:C,'Capacidade ALE'!E64),0)</f>
        <v>1726.2</v>
      </c>
      <c r="U64" s="100">
        <f>IFERROR(SUMIFS('BD Cap Venda ALE'!N:N,'BD Cap Venda ALE'!E:E,'Capacidade ALE'!G64,'BD Cap Venda ALE'!C:C,'Capacidade ALE'!E64),0)</f>
        <v>1852.1833333333334</v>
      </c>
      <c r="V64" s="1"/>
      <c r="W64"/>
      <c r="X64"/>
      <c r="Y64"/>
      <c r="Z64"/>
      <c r="AA64"/>
      <c r="AB64"/>
      <c r="AC64"/>
    </row>
    <row r="65" spans="1:29" s="2" customFormat="1" ht="15" customHeight="1" x14ac:dyDescent="0.25">
      <c r="A65" s="94">
        <f t="shared" si="0"/>
        <v>0</v>
      </c>
      <c r="B65" s="57" t="str">
        <f t="shared" si="1"/>
        <v>ANOAS</v>
      </c>
      <c r="C65" s="57" t="str">
        <f t="shared" si="4"/>
        <v>TerceirosANOAS</v>
      </c>
      <c r="D65" s="57" t="s">
        <v>216</v>
      </c>
      <c r="E65" s="10">
        <v>52</v>
      </c>
      <c r="F65" s="11" t="s">
        <v>104</v>
      </c>
      <c r="G65" s="12" t="s">
        <v>18</v>
      </c>
      <c r="H65" s="1"/>
      <c r="I65" s="95">
        <f>IF(RIGHT(F65,5)="Total",VLOOKUP(F65,'BD Cap Venda ALE'!$D:$K,4,0),SUMIFS('BD Cap Venda ALE'!G:G,'BD Cap Venda ALE'!E:E,'Capacidade ALE'!G65,'BD Cap Venda ALE'!C:C,'Capacidade ALE'!E65))</f>
        <v>250</v>
      </c>
      <c r="J65" s="1"/>
      <c r="K65" s="99">
        <f>IF(RIGHT(F65,5)="Total",VLOOKUP(F65,'Recebimento Rodo - ALE'!$I:$P,8,0),SUMIFS('Recebimento Rodo - ALE'!P:P,'Recebimento Rodo - ALE'!I:I,'Capacidade ALE'!F65,'Recebimento Rodo - ALE'!K:K,'Capacidade ALE'!G65))</f>
        <v>1270.8333333333333</v>
      </c>
      <c r="L65" s="100">
        <f>IF(RIGHT(F65,5)="Total",VLOOKUP(F65,'BD Cap Venda ALE'!$D:$K,5,0),SUMIFS('BD Cap Venda ALE'!H:H,'BD Cap Venda ALE'!E:E,'Capacidade ALE'!G65,'BD Cap Venda ALE'!C:C,'Capacidade ALE'!E65))</f>
        <v>1200</v>
      </c>
      <c r="M65" s="1"/>
      <c r="N65" s="107" t="s">
        <v>118</v>
      </c>
      <c r="O65" s="13">
        <f>IF(RIGHT(F65,5)="Total",VLOOKUP(F65,'BD Cap Venda ALE'!$D:$K,8,0),SUMIFS('BD Cap Venda ALE'!K:K,'BD Cap Venda ALE'!E:E,'Capacidade ALE'!G65,'BD Cap Venda ALE'!C:C,'Capacidade ALE'!E65))</f>
        <v>0</v>
      </c>
      <c r="P65" s="116" t="str">
        <f>IF(RIGHT(F65,5)="Total",VLOOKUP(F65,'Expedição Rodo - ALE'!$A:$H,8,0),"")</f>
        <v/>
      </c>
      <c r="Q65" s="205"/>
      <c r="R65" s="1"/>
      <c r="S65" s="107" t="s">
        <v>118</v>
      </c>
      <c r="T65" s="13">
        <f>IFERROR(SUMIFS('BD Cap Venda ALE'!M:M,'BD Cap Venda ALE'!E:E,'Capacidade ALE'!G65,'BD Cap Venda ALE'!C:C,'Capacidade ALE'!E65),0)</f>
        <v>1267.605</v>
      </c>
      <c r="U65" s="100">
        <f>IFERROR(SUMIFS('BD Cap Venda ALE'!N:N,'BD Cap Venda ALE'!E:E,'Capacidade ALE'!G65,'BD Cap Venda ALE'!C:C,'Capacidade ALE'!E65),0)</f>
        <v>1095.72</v>
      </c>
      <c r="V65" s="1"/>
      <c r="W65"/>
      <c r="X65"/>
      <c r="Y65"/>
      <c r="Z65"/>
      <c r="AA65"/>
      <c r="AB65"/>
      <c r="AC65"/>
    </row>
    <row r="66" spans="1:29" s="2" customFormat="1" ht="15" customHeight="1" x14ac:dyDescent="0.25">
      <c r="A66" s="94">
        <f t="shared" si="0"/>
        <v>0</v>
      </c>
      <c r="B66" s="57" t="str">
        <f t="shared" si="1"/>
        <v>ANOAS</v>
      </c>
      <c r="C66" s="57" t="str">
        <f t="shared" si="4"/>
        <v>TerceirosANOAS</v>
      </c>
      <c r="D66" s="57" t="s">
        <v>216</v>
      </c>
      <c r="E66" s="10">
        <v>52</v>
      </c>
      <c r="F66" s="11" t="s">
        <v>104</v>
      </c>
      <c r="G66" s="12" t="s">
        <v>19</v>
      </c>
      <c r="H66" s="1"/>
      <c r="I66" s="95">
        <f>IF(RIGHT(F66,5)="Total",VLOOKUP(F66,'BD Cap Venda ALE'!$D:$K,4,0),SUMIFS('BD Cap Venda ALE'!G:G,'BD Cap Venda ALE'!E:E,'Capacidade ALE'!G66,'BD Cap Venda ALE'!C:C,'Capacidade ALE'!E66))</f>
        <v>120</v>
      </c>
      <c r="J66" s="1"/>
      <c r="K66" s="99">
        <f>IF(RIGHT(F66,5)="Total",VLOOKUP(F66,'Recebimento Rodo - ALE'!$I:$P,8,0),SUMIFS('Recebimento Rodo - ALE'!P:P,'Recebimento Rodo - ALE'!I:I,'Capacidade ALE'!F66,'Recebimento Rodo - ALE'!K:K,'Capacidade ALE'!G66))</f>
        <v>610</v>
      </c>
      <c r="L66" s="100">
        <f>IF(RIGHT(F66,5)="Total",VLOOKUP(F66,'BD Cap Venda ALE'!$D:$K,5,0),SUMIFS('BD Cap Venda ALE'!H:H,'BD Cap Venda ALE'!E:E,'Capacidade ALE'!G66,'BD Cap Venda ALE'!C:C,'Capacidade ALE'!E66))</f>
        <v>576</v>
      </c>
      <c r="M66" s="1"/>
      <c r="N66" s="107" t="s">
        <v>20</v>
      </c>
      <c r="O66" s="13">
        <f>IF(RIGHT(F66,5)="Total",VLOOKUP(F66,'BD Cap Venda ALE'!$D:$K,8,0),SUMIFS('BD Cap Venda ALE'!K:K,'BD Cap Venda ALE'!E:E,'Capacidade ALE'!G66,'BD Cap Venda ALE'!C:C,'Capacidade ALE'!E66))</f>
        <v>576</v>
      </c>
      <c r="P66" s="116" t="str">
        <f>IF(RIGHT(F66,5)="Total",VLOOKUP(F66,'Expedição Rodo - ALE'!$A:$H,8,0),"")</f>
        <v/>
      </c>
      <c r="Q66" s="205"/>
      <c r="R66" s="1"/>
      <c r="S66" s="107" t="s">
        <v>20</v>
      </c>
      <c r="T66" s="13">
        <f>IFERROR(SUMIFS('BD Cap Venda ALE'!M:M,'BD Cap Venda ALE'!E:E,'Capacidade ALE'!G66,'BD Cap Venda ALE'!C:C,'Capacidade ALE'!E66),0)</f>
        <v>75.166666666666671</v>
      </c>
      <c r="U66" s="100">
        <f>IFERROR(SUMIFS('BD Cap Venda ALE'!N:N,'BD Cap Venda ALE'!E:E,'Capacidade ALE'!G66,'BD Cap Venda ALE'!C:C,'Capacidade ALE'!E66),0)</f>
        <v>65.833333333333329</v>
      </c>
      <c r="V66" s="1"/>
      <c r="W66"/>
      <c r="X66"/>
      <c r="Y66"/>
      <c r="Z66"/>
      <c r="AA66"/>
      <c r="AB66"/>
      <c r="AC66"/>
    </row>
    <row r="67" spans="1:29" s="2" customFormat="1" ht="15" customHeight="1" x14ac:dyDescent="0.25">
      <c r="A67" s="94">
        <f t="shared" si="0"/>
        <v>0</v>
      </c>
      <c r="B67" s="57" t="str">
        <f t="shared" si="1"/>
        <v>ANOAS</v>
      </c>
      <c r="C67" s="57" t="str">
        <f t="shared" si="4"/>
        <v>TerceirosANOAS</v>
      </c>
      <c r="D67" s="57" t="s">
        <v>216</v>
      </c>
      <c r="E67" s="10">
        <v>52</v>
      </c>
      <c r="F67" s="16" t="s">
        <v>104</v>
      </c>
      <c r="G67" s="12" t="s">
        <v>10</v>
      </c>
      <c r="H67" s="1"/>
      <c r="I67" s="95">
        <f>IF(RIGHT(F67,5)="Total",VLOOKUP(F67,'BD Cap Venda ALE'!$D:$K,4,0),SUMIFS('BD Cap Venda ALE'!G:G,'BD Cap Venda ALE'!E:E,'Capacidade ALE'!G67,'BD Cap Venda ALE'!C:C,'Capacidade ALE'!E67))</f>
        <v>545</v>
      </c>
      <c r="J67" s="1"/>
      <c r="K67" s="99">
        <f>IF(RIGHT(F67,5)="Total",VLOOKUP(F67,'Recebimento Rodo - ALE'!$I:$P,8,0),SUMIFS('Recebimento Rodo - ALE'!P:P,'Recebimento Rodo - ALE'!I:I,'Capacidade ALE'!F67,'Recebimento Rodo - ALE'!K:K,'Capacidade ALE'!G67))</f>
        <v>4155.625</v>
      </c>
      <c r="L67" s="100">
        <f>IF(RIGHT(F67,5)="Total",VLOOKUP(F67,'BD Cap Venda ALE'!$D:$K,5,0),SUMIFS('BD Cap Venda ALE'!H:H,'BD Cap Venda ALE'!E:E,'Capacidade ALE'!G67,'BD Cap Venda ALE'!C:C,'Capacidade ALE'!E67))</f>
        <v>13080</v>
      </c>
      <c r="M67" s="1"/>
      <c r="N67" s="107" t="s">
        <v>11</v>
      </c>
      <c r="O67" s="13">
        <f>IF(RIGHT(F67,5)="Total",VLOOKUP(F67,'BD Cap Venda ALE'!$D:$K,8,0),SUMIFS('BD Cap Venda ALE'!K:K,'BD Cap Venda ALE'!E:E,'Capacidade ALE'!G67,'BD Cap Venda ALE'!C:C,'Capacidade ALE'!E67))</f>
        <v>4444.4444444444443</v>
      </c>
      <c r="P67" s="117" t="str">
        <f>IF(RIGHT(F67,5)="Total",VLOOKUP(F67,'Expedição Rodo - ALE'!$A:$H,8,0),"")</f>
        <v/>
      </c>
      <c r="Q67" s="206"/>
      <c r="R67" s="1"/>
      <c r="S67" s="107" t="s">
        <v>11</v>
      </c>
      <c r="T67" s="13">
        <f>IFERROR(SUMIFS('BD Cap Venda ALE'!M:M,'BD Cap Venda ALE'!E:E,'Capacidade ALE'!G67,'BD Cap Venda ALE'!C:C,'Capacidade ALE'!E67),0)</f>
        <v>5559.5616666666674</v>
      </c>
      <c r="U67" s="100">
        <f>IFERROR(SUMIFS('BD Cap Venda ALE'!N:N,'BD Cap Venda ALE'!E:E,'Capacidade ALE'!G67,'BD Cap Venda ALE'!C:C,'Capacidade ALE'!E67),0)</f>
        <v>5147.6966666666658</v>
      </c>
      <c r="V67" s="1"/>
      <c r="W67"/>
      <c r="X67"/>
      <c r="Y67"/>
      <c r="Z67"/>
      <c r="AA67"/>
      <c r="AB67"/>
      <c r="AC67"/>
    </row>
    <row r="68" spans="1:29" s="2" customFormat="1" x14ac:dyDescent="0.25">
      <c r="A68" s="94">
        <f t="shared" si="0"/>
        <v>17020.444444444449</v>
      </c>
      <c r="B68" s="57" t="str">
        <f t="shared" si="1"/>
        <v>Total</v>
      </c>
      <c r="C68" s="57" t="str">
        <f t="shared" si="4"/>
        <v>TerceirosTotal</v>
      </c>
      <c r="D68" s="57" t="s">
        <v>216</v>
      </c>
      <c r="E68" s="17">
        <v>52</v>
      </c>
      <c r="F68" s="18" t="s">
        <v>107</v>
      </c>
      <c r="G68" s="18"/>
      <c r="H68" s="1"/>
      <c r="I68" s="96">
        <f>IF(RIGHT(F68,5)="Total",VLOOKUP(F68,'BD Cap Venda ALE'!$D:$K,4,0),SUMIFS('BD Cap Venda ALE'!G:G,'BD Cap Venda ALE'!E:E,'Capacidade ALE'!G68,'BD Cap Venda ALE'!C:C,'Capacidade ALE'!E68))</f>
        <v>1535</v>
      </c>
      <c r="J68" s="1"/>
      <c r="K68" s="101">
        <f>IF(RIGHT(F68,5)="Total",VLOOKUP(F68,'Recebimento Rodo - ALE'!$I:$P,8,0),SUMIFS('Recebimento Rodo - ALE'!P:P,'Recebimento Rodo - ALE'!I:I,'Capacidade ALE'!F68,'Recebimento Rodo - ALE'!K:K,'Capacidade ALE'!G68))</f>
        <v>11373.958333333332</v>
      </c>
      <c r="L68" s="102">
        <f>IF(RIGHT(F68,5)="Total",VLOOKUP(F68,'BD Cap Venda ALE'!$D:$K,5,0),SUMIFS('BD Cap Venda ALE'!H:H,'BD Cap Venda ALE'!E:E,'Capacidade ALE'!G68,'BD Cap Venda ALE'!C:C,'Capacidade ALE'!E68))</f>
        <v>28296</v>
      </c>
      <c r="M68" s="1"/>
      <c r="N68" s="108" t="s">
        <v>118</v>
      </c>
      <c r="O68" s="19">
        <f>IF(RIGHT(F68,5)="Total",VLOOKUP(F68,'BD Cap Venda ALE'!$D:$K,8,0),SUMIFS('BD Cap Venda ALE'!K:K,'BD Cap Venda ALE'!E:E,'Capacidade ALE'!G68,'BD Cap Venda ALE'!C:C,'Capacidade ALE'!E68))</f>
        <v>17020.444444444449</v>
      </c>
      <c r="P68" s="102">
        <f>IF(RIGHT(F68,5)="Total",VLOOKUP(F68,'Expedição Rodo - ALE'!$A:$H,8,0),"")</f>
        <v>16992</v>
      </c>
      <c r="Q68" s="109"/>
      <c r="R68" s="1"/>
      <c r="S68" s="108" t="s">
        <v>118</v>
      </c>
      <c r="T68" s="19">
        <f>IFERROR(SUMIFS('BD Cap Venda ALE'!M:M,'BD Cap Venda ALE'!E:E,'Capacidade ALE'!G68,'BD Cap Venda ALE'!C:C,'Capacidade ALE'!E68),0)</f>
        <v>0</v>
      </c>
      <c r="U68" s="102">
        <f>IFERROR(SUMIFS('BD Cap Venda ALE'!N:N,'BD Cap Venda ALE'!E:E,'Capacidade ALE'!G68,'BD Cap Venda ALE'!C:C,'Capacidade ALE'!E68),0)</f>
        <v>0</v>
      </c>
      <c r="V68" s="1"/>
      <c r="W68"/>
      <c r="X68"/>
      <c r="Y68"/>
      <c r="Z68"/>
      <c r="AA68"/>
      <c r="AB68"/>
      <c r="AC68"/>
    </row>
    <row r="69" spans="1:29" s="2" customFormat="1" ht="15" customHeight="1" x14ac:dyDescent="0.25">
      <c r="A69" s="94">
        <f t="shared" si="0"/>
        <v>0</v>
      </c>
      <c r="B69" s="57" t="str">
        <f t="shared" si="1"/>
        <v>CRATO</v>
      </c>
      <c r="C69" s="57" t="str">
        <f t="shared" si="4"/>
        <v>TerceirosCRATO</v>
      </c>
      <c r="D69" s="57" t="s">
        <v>216</v>
      </c>
      <c r="E69" s="15">
        <v>31</v>
      </c>
      <c r="F69" s="11" t="s">
        <v>79</v>
      </c>
      <c r="G69" s="12" t="s">
        <v>7</v>
      </c>
      <c r="H69" s="1"/>
      <c r="I69" s="95">
        <f>IF(RIGHT(F69,5)="Total",VLOOKUP(F69,'BD Cap Venda ALE'!$D:$K,4,0),SUMIFS('BD Cap Venda ALE'!G:G,'BD Cap Venda ALE'!E:E,'Capacidade ALE'!G69,'BD Cap Venda ALE'!C:C,'Capacidade ALE'!E69))</f>
        <v>60</v>
      </c>
      <c r="J69" s="1"/>
      <c r="K69" s="99">
        <f>IF(RIGHT(F69,5)="Total",VLOOKUP(F69,'Recebimento Rodo - ALE'!$I:$P,8,0),SUMIFS('Recebimento Rodo - ALE'!P:P,'Recebimento Rodo - ALE'!I:I,'Capacidade ALE'!F69,'Recebimento Rodo - ALE'!K:K,'Capacidade ALE'!G69))</f>
        <v>190.625</v>
      </c>
      <c r="L69" s="100">
        <f>IF(RIGHT(F69,5)="Total",VLOOKUP(F69,'BD Cap Venda ALE'!$D:$K,5,0),SUMIFS('BD Cap Venda ALE'!H:H,'BD Cap Venda ALE'!E:E,'Capacidade ALE'!G69,'BD Cap Venda ALE'!C:C,'Capacidade ALE'!E69))</f>
        <v>180</v>
      </c>
      <c r="M69" s="1"/>
      <c r="N69" s="107" t="s">
        <v>118</v>
      </c>
      <c r="O69" s="13">
        <f>IF(RIGHT(F69,5)="Total",VLOOKUP(F69,'BD Cap Venda ALE'!$D:$K,8,0),SUMIFS('BD Cap Venda ALE'!K:K,'BD Cap Venda ALE'!E:E,'Capacidade ALE'!G69,'BD Cap Venda ALE'!C:C,'Capacidade ALE'!E69))</f>
        <v>0</v>
      </c>
      <c r="P69" s="115" t="str">
        <f>IF(RIGHT(F69,5)="Total",VLOOKUP(F69,'Expedição Rodo - ALE'!$A:$H,8,0),"")</f>
        <v/>
      </c>
      <c r="Q69" s="204" t="str">
        <f>IF(P75&lt;O75,"capacidade de expedição rodoviária abaixo da capacidade de venda mensal, prevalece a capacidade de venda mensal em virtude do terminal ter a obrigatoriedade de garantia do giro dos espaços contratados em linha com a logística da filial.","")</f>
        <v/>
      </c>
      <c r="R69" s="1"/>
      <c r="S69" s="107" t="s">
        <v>118</v>
      </c>
      <c r="T69" s="13">
        <f>IFERROR(SUMIFS('BD Cap Venda ALE'!M:M,'BD Cap Venda ALE'!E:E,'Capacidade ALE'!G69,'BD Cap Venda ALE'!C:C,'Capacidade ALE'!E69),0)</f>
        <v>21.833333333333332</v>
      </c>
      <c r="U69" s="100">
        <f>IFERROR(SUMIFS('BD Cap Venda ALE'!N:N,'BD Cap Venda ALE'!E:E,'Capacidade ALE'!G69,'BD Cap Venda ALE'!C:C,'Capacidade ALE'!E69),0)</f>
        <v>24.275000000000002</v>
      </c>
      <c r="V69" s="1"/>
      <c r="W69"/>
      <c r="X69"/>
      <c r="Y69"/>
      <c r="Z69"/>
      <c r="AA69"/>
      <c r="AB69"/>
      <c r="AC69"/>
    </row>
    <row r="70" spans="1:29" s="2" customFormat="1" ht="15" customHeight="1" x14ac:dyDescent="0.25">
      <c r="A70" s="94">
        <f t="shared" ref="A70:A133" si="5">IF(RIGHT(F70,5)="Total",O70,0)</f>
        <v>0</v>
      </c>
      <c r="B70" s="57" t="str">
        <f t="shared" ref="B70:B133" si="6">RIGHT(F70,5)</f>
        <v>CRATO</v>
      </c>
      <c r="C70" s="57" t="str">
        <f t="shared" si="4"/>
        <v>TerceirosCRATO</v>
      </c>
      <c r="D70" s="57" t="s">
        <v>216</v>
      </c>
      <c r="E70" s="10">
        <v>31</v>
      </c>
      <c r="F70" s="11" t="s">
        <v>79</v>
      </c>
      <c r="G70" s="12" t="s">
        <v>12</v>
      </c>
      <c r="H70" s="1"/>
      <c r="I70" s="95">
        <f>IF(RIGHT(F70,5)="Total",VLOOKUP(F70,'BD Cap Venda ALE'!$D:$K,4,0),SUMIFS('BD Cap Venda ALE'!G:G,'BD Cap Venda ALE'!E:E,'Capacidade ALE'!G70,'BD Cap Venda ALE'!C:C,'Capacidade ALE'!E70))</f>
        <v>0</v>
      </c>
      <c r="J70" s="1"/>
      <c r="K70" s="99">
        <f>IF(RIGHT(F70,5)="Total",VLOOKUP(F70,'Recebimento Rodo - ALE'!$I:$P,8,0),SUMIFS('Recebimento Rodo - ALE'!P:P,'Recebimento Rodo - ALE'!I:I,'Capacidade ALE'!F70,'Recebimento Rodo - ALE'!K:K,'Capacidade ALE'!G70))</f>
        <v>0</v>
      </c>
      <c r="L70" s="100">
        <f>IF(RIGHT(F70,5)="Total",VLOOKUP(F70,'BD Cap Venda ALE'!$D:$K,5,0),SUMIFS('BD Cap Venda ALE'!H:H,'BD Cap Venda ALE'!E:E,'Capacidade ALE'!G70,'BD Cap Venda ALE'!C:C,'Capacidade ALE'!E70))</f>
        <v>0</v>
      </c>
      <c r="M70" s="1"/>
      <c r="N70" s="107" t="s">
        <v>17</v>
      </c>
      <c r="O70" s="13">
        <f>IF(RIGHT(F70,5)="Total",VLOOKUP(F70,'BD Cap Venda ALE'!$D:$K,8,0),SUMIFS('BD Cap Venda ALE'!K:K,'BD Cap Venda ALE'!E:E,'Capacidade ALE'!G70,'BD Cap Venda ALE'!C:C,'Capacidade ALE'!E70))</f>
        <v>0</v>
      </c>
      <c r="P70" s="116" t="str">
        <f>IF(RIGHT(F70,5)="Total",VLOOKUP(F70,'Expedição Rodo - ALE'!$A:$H,8,0),"")</f>
        <v/>
      </c>
      <c r="Q70" s="205"/>
      <c r="R70" s="1"/>
      <c r="S70" s="107" t="s">
        <v>17</v>
      </c>
      <c r="T70" s="13">
        <f>IFERROR(SUMIFS('BD Cap Venda ALE'!M:M,'BD Cap Venda ALE'!E:E,'Capacidade ALE'!G70,'BD Cap Venda ALE'!C:C,'Capacidade ALE'!E70),0)</f>
        <v>0</v>
      </c>
      <c r="U70" s="100">
        <f>IFERROR(SUMIFS('BD Cap Venda ALE'!N:N,'BD Cap Venda ALE'!E:E,'Capacidade ALE'!G70,'BD Cap Venda ALE'!C:C,'Capacidade ALE'!E70),0)</f>
        <v>0</v>
      </c>
      <c r="V70" s="1"/>
      <c r="W70"/>
      <c r="X70"/>
      <c r="Y70"/>
      <c r="Z70"/>
      <c r="AA70"/>
      <c r="AB70"/>
      <c r="AC70"/>
    </row>
    <row r="71" spans="1:29" s="2" customFormat="1" ht="15" customHeight="1" x14ac:dyDescent="0.25">
      <c r="A71" s="94">
        <f t="shared" si="5"/>
        <v>0</v>
      </c>
      <c r="B71" s="57" t="str">
        <f t="shared" si="6"/>
        <v>CRATO</v>
      </c>
      <c r="C71" s="57" t="str">
        <f t="shared" si="4"/>
        <v>TerceirosCRATO</v>
      </c>
      <c r="D71" s="57" t="s">
        <v>216</v>
      </c>
      <c r="E71" s="10">
        <v>31</v>
      </c>
      <c r="F71" s="11" t="s">
        <v>79</v>
      </c>
      <c r="G71" s="12" t="s">
        <v>13</v>
      </c>
      <c r="H71" s="1"/>
      <c r="I71" s="95">
        <f>IF(RIGHT(F71,5)="Total",VLOOKUP(F71,'BD Cap Venda ALE'!$D:$K,4,0),SUMIFS('BD Cap Venda ALE'!G:G,'BD Cap Venda ALE'!E:E,'Capacidade ALE'!G71,'BD Cap Venda ALE'!C:C,'Capacidade ALE'!E71))</f>
        <v>150</v>
      </c>
      <c r="J71" s="1"/>
      <c r="K71" s="99">
        <f>IF(RIGHT(F71,5)="Total",VLOOKUP(F71,'Recebimento Rodo - ALE'!$I:$P,8,0),SUMIFS('Recebimento Rodo - ALE'!P:P,'Recebimento Rodo - ALE'!I:I,'Capacidade ALE'!F71,'Recebimento Rodo - ALE'!K:K,'Capacidade ALE'!G71))</f>
        <v>1270.8333333333333</v>
      </c>
      <c r="L71" s="100">
        <f>IF(RIGHT(F71,5)="Total",VLOOKUP(F71,'BD Cap Venda ALE'!$D:$K,5,0),SUMIFS('BD Cap Venda ALE'!H:H,'BD Cap Venda ALE'!E:E,'Capacidade ALE'!G71,'BD Cap Venda ALE'!C:C,'Capacidade ALE'!E71))</f>
        <v>1200</v>
      </c>
      <c r="M71" s="1"/>
      <c r="N71" s="107" t="s">
        <v>14</v>
      </c>
      <c r="O71" s="13">
        <f>IF(RIGHT(F71,5)="Total",VLOOKUP(F71,'BD Cap Venda ALE'!$D:$K,8,0),SUMIFS('BD Cap Venda ALE'!K:K,'BD Cap Venda ALE'!E:E,'Capacidade ALE'!G71,'BD Cap Venda ALE'!C:C,'Capacidade ALE'!E71))</f>
        <v>1363.6363636363637</v>
      </c>
      <c r="P71" s="116">
        <f>P75</f>
        <v>3590.3999999999996</v>
      </c>
      <c r="Q71" s="205"/>
      <c r="R71" s="1"/>
      <c r="S71" s="107" t="s">
        <v>14</v>
      </c>
      <c r="T71" s="13">
        <f>IFERROR(SUMIFS('BD Cap Venda ALE'!M:M,'BD Cap Venda ALE'!E:E,'Capacidade ALE'!G71,'BD Cap Venda ALE'!C:C,'Capacidade ALE'!E71),0)</f>
        <v>196.5</v>
      </c>
      <c r="U71" s="100">
        <f>IFERROR(SUMIFS('BD Cap Venda ALE'!N:N,'BD Cap Venda ALE'!E:E,'Capacidade ALE'!G71,'BD Cap Venda ALE'!C:C,'Capacidade ALE'!E71),0)</f>
        <v>218.47500000000002</v>
      </c>
      <c r="V71" s="1"/>
      <c r="W71"/>
      <c r="X71"/>
      <c r="Y71"/>
      <c r="Z71"/>
      <c r="AA71"/>
      <c r="AB71"/>
      <c r="AC71"/>
    </row>
    <row r="72" spans="1:29" s="2" customFormat="1" ht="15" customHeight="1" x14ac:dyDescent="0.25">
      <c r="A72" s="94">
        <f t="shared" si="5"/>
        <v>0</v>
      </c>
      <c r="B72" s="57" t="str">
        <f t="shared" si="6"/>
        <v>CRATO</v>
      </c>
      <c r="C72" s="57" t="str">
        <f t="shared" si="4"/>
        <v>TerceirosCRATO</v>
      </c>
      <c r="D72" s="57" t="s">
        <v>216</v>
      </c>
      <c r="E72" s="10">
        <v>31</v>
      </c>
      <c r="F72" s="11" t="s">
        <v>79</v>
      </c>
      <c r="G72" s="12" t="s">
        <v>18</v>
      </c>
      <c r="H72" s="1"/>
      <c r="I72" s="95">
        <f>IF(RIGHT(F72,5)="Total",VLOOKUP(F72,'BD Cap Venda ALE'!$D:$K,4,0),SUMIFS('BD Cap Venda ALE'!G:G,'BD Cap Venda ALE'!E:E,'Capacidade ALE'!G72,'BD Cap Venda ALE'!C:C,'Capacidade ALE'!E72))</f>
        <v>60</v>
      </c>
      <c r="J72" s="1"/>
      <c r="K72" s="99">
        <f>IF(RIGHT(F72,5)="Total",VLOOKUP(F72,'Recebimento Rodo - ALE'!$I:$P,8,0),SUMIFS('Recebimento Rodo - ALE'!P:P,'Recebimento Rodo - ALE'!I:I,'Capacidade ALE'!F72,'Recebimento Rodo - ALE'!K:K,'Capacidade ALE'!G72))</f>
        <v>381.25</v>
      </c>
      <c r="L72" s="100">
        <f>IF(RIGHT(F72,5)="Total",VLOOKUP(F72,'BD Cap Venda ALE'!$D:$K,5,0),SUMIFS('BD Cap Venda ALE'!H:H,'BD Cap Venda ALE'!E:E,'Capacidade ALE'!G72,'BD Cap Venda ALE'!C:C,'Capacidade ALE'!E72))</f>
        <v>360</v>
      </c>
      <c r="M72" s="1"/>
      <c r="N72" s="107" t="s">
        <v>118</v>
      </c>
      <c r="O72" s="13">
        <f>IF(RIGHT(F72,5)="Total",VLOOKUP(F72,'BD Cap Venda ALE'!$D:$K,8,0),SUMIFS('BD Cap Venda ALE'!K:K,'BD Cap Venda ALE'!E:E,'Capacidade ALE'!G72,'BD Cap Venda ALE'!C:C,'Capacidade ALE'!E72))</f>
        <v>0</v>
      </c>
      <c r="P72" s="116" t="str">
        <f>IF(RIGHT(F72,5)="Total",VLOOKUP(F72,'Expedição Rodo - ALE'!$A:$H,8,0),"")</f>
        <v/>
      </c>
      <c r="Q72" s="205"/>
      <c r="R72" s="1"/>
      <c r="S72" s="107" t="s">
        <v>118</v>
      </c>
      <c r="T72" s="13">
        <f>IFERROR(SUMIFS('BD Cap Venda ALE'!M:M,'BD Cap Venda ALE'!E:E,'Capacidade ALE'!G72,'BD Cap Venda ALE'!C:C,'Capacidade ALE'!E72),0)</f>
        <v>375.7050000000001</v>
      </c>
      <c r="U72" s="100">
        <f>IFERROR(SUMIFS('BD Cap Venda ALE'!N:N,'BD Cap Venda ALE'!E:E,'Capacidade ALE'!G72,'BD Cap Venda ALE'!C:C,'Capacidade ALE'!E72),0)</f>
        <v>324.38249999999999</v>
      </c>
      <c r="V72" s="1"/>
      <c r="W72"/>
      <c r="X72"/>
      <c r="Y72"/>
      <c r="Z72"/>
      <c r="AA72"/>
      <c r="AB72"/>
      <c r="AC72"/>
    </row>
    <row r="73" spans="1:29" s="2" customFormat="1" ht="15" customHeight="1" x14ac:dyDescent="0.25">
      <c r="A73" s="94">
        <f t="shared" si="5"/>
        <v>0</v>
      </c>
      <c r="B73" s="57" t="str">
        <f t="shared" si="6"/>
        <v>CRATO</v>
      </c>
      <c r="C73" s="57" t="str">
        <f t="shared" ref="C73:C89" si="7">CONCATENATE(D73,RIGHT(F73,5))</f>
        <v>TerceirosCRATO</v>
      </c>
      <c r="D73" s="57" t="s">
        <v>216</v>
      </c>
      <c r="E73" s="10">
        <v>31</v>
      </c>
      <c r="F73" s="11" t="s">
        <v>79</v>
      </c>
      <c r="G73" s="12" t="s">
        <v>19</v>
      </c>
      <c r="H73" s="1"/>
      <c r="I73" s="95">
        <f>IF(RIGHT(F73,5)="Total",VLOOKUP(F73,'BD Cap Venda ALE'!$D:$K,4,0),SUMIFS('BD Cap Venda ALE'!G:G,'BD Cap Venda ALE'!E:E,'Capacidade ALE'!G73,'BD Cap Venda ALE'!C:C,'Capacidade ALE'!E73))</f>
        <v>60</v>
      </c>
      <c r="J73" s="1"/>
      <c r="K73" s="99">
        <f>IF(RIGHT(F73,5)="Total",VLOOKUP(F73,'Recebimento Rodo - ALE'!$I:$P,8,0),SUMIFS('Recebimento Rodo - ALE'!P:P,'Recebimento Rodo - ALE'!I:I,'Capacidade ALE'!F73,'Recebimento Rodo - ALE'!K:K,'Capacidade ALE'!G73))</f>
        <v>381.25</v>
      </c>
      <c r="L73" s="100">
        <f>IF(RIGHT(F73,5)="Total",VLOOKUP(F73,'BD Cap Venda ALE'!$D:$K,5,0),SUMIFS('BD Cap Venda ALE'!H:H,'BD Cap Venda ALE'!E:E,'Capacidade ALE'!G73,'BD Cap Venda ALE'!C:C,'Capacidade ALE'!E73))</f>
        <v>360</v>
      </c>
      <c r="M73" s="1"/>
      <c r="N73" s="107" t="s">
        <v>20</v>
      </c>
      <c r="O73" s="13">
        <f>IF(RIGHT(F73,5)="Total",VLOOKUP(F73,'BD Cap Venda ALE'!$D:$K,8,0),SUMIFS('BD Cap Venda ALE'!K:K,'BD Cap Venda ALE'!E:E,'Capacidade ALE'!G73,'BD Cap Venda ALE'!C:C,'Capacidade ALE'!E73))</f>
        <v>360</v>
      </c>
      <c r="P73" s="116" t="str">
        <f>IF(RIGHT(F73,5)="Total",VLOOKUP(F73,'Expedição Rodo - ALE'!$A:$H,8,0),"")</f>
        <v/>
      </c>
      <c r="Q73" s="205"/>
      <c r="R73" s="1"/>
      <c r="S73" s="107" t="s">
        <v>20</v>
      </c>
      <c r="T73" s="13">
        <f>IFERROR(SUMIFS('BD Cap Venda ALE'!M:M,'BD Cap Venda ALE'!E:E,'Capacidade ALE'!G73,'BD Cap Venda ALE'!C:C,'Capacidade ALE'!E73),0)</f>
        <v>18.5</v>
      </c>
      <c r="U73" s="100">
        <f>IFERROR(SUMIFS('BD Cap Venda ALE'!N:N,'BD Cap Venda ALE'!E:E,'Capacidade ALE'!G73,'BD Cap Venda ALE'!C:C,'Capacidade ALE'!E73),0)</f>
        <v>24.333333333333332</v>
      </c>
      <c r="V73" s="1"/>
      <c r="W73"/>
      <c r="X73"/>
      <c r="Y73"/>
      <c r="Z73"/>
      <c r="AA73"/>
      <c r="AB73"/>
      <c r="AC73"/>
    </row>
    <row r="74" spans="1:29" s="2" customFormat="1" ht="15" customHeight="1" x14ac:dyDescent="0.25">
      <c r="A74" s="94">
        <f t="shared" si="5"/>
        <v>0</v>
      </c>
      <c r="B74" s="57" t="str">
        <f t="shared" si="6"/>
        <v>CRATO</v>
      </c>
      <c r="C74" s="57" t="str">
        <f t="shared" si="7"/>
        <v>TerceirosCRATO</v>
      </c>
      <c r="D74" s="57" t="s">
        <v>216</v>
      </c>
      <c r="E74" s="10">
        <v>31</v>
      </c>
      <c r="F74" s="16" t="s">
        <v>79</v>
      </c>
      <c r="G74" s="12" t="s">
        <v>10</v>
      </c>
      <c r="H74" s="1"/>
      <c r="I74" s="95">
        <f>IF(RIGHT(F74,5)="Total",VLOOKUP(F74,'BD Cap Venda ALE'!$D:$K,4,0),SUMIFS('BD Cap Venda ALE'!G:G,'BD Cap Venda ALE'!E:E,'Capacidade ALE'!G74,'BD Cap Venda ALE'!C:C,'Capacidade ALE'!E74))</f>
        <v>100</v>
      </c>
      <c r="J74" s="1"/>
      <c r="K74" s="99">
        <f>IF(RIGHT(F74,5)="Total",VLOOKUP(F74,'Recebimento Rodo - ALE'!$I:$P,8,0),SUMIFS('Recebimento Rodo - ALE'!P:P,'Recebimento Rodo - ALE'!I:I,'Capacidade ALE'!F74,'Recebimento Rodo - ALE'!K:K,'Capacidade ALE'!G74))</f>
        <v>847.22222222222229</v>
      </c>
      <c r="L74" s="100">
        <f>IF(RIGHT(F74,5)="Total",VLOOKUP(F74,'BD Cap Venda ALE'!$D:$K,5,0),SUMIFS('BD Cap Venda ALE'!H:H,'BD Cap Venda ALE'!E:E,'Capacidade ALE'!G74,'BD Cap Venda ALE'!C:C,'Capacidade ALE'!E74))</f>
        <v>800</v>
      </c>
      <c r="M74" s="1"/>
      <c r="N74" s="107" t="s">
        <v>11</v>
      </c>
      <c r="O74" s="13">
        <f>IF(RIGHT(F74,5)="Total",VLOOKUP(F74,'BD Cap Venda ALE'!$D:$K,8,0),SUMIFS('BD Cap Venda ALE'!K:K,'BD Cap Venda ALE'!E:E,'Capacidade ALE'!G74,'BD Cap Venda ALE'!C:C,'Capacidade ALE'!E74))</f>
        <v>1095.8904109589041</v>
      </c>
      <c r="P74" s="117" t="str">
        <f>IF(RIGHT(F74,5)="Total",VLOOKUP(F74,'Expedição Rodo - ALE'!$A:$H,8,0),"")</f>
        <v/>
      </c>
      <c r="Q74" s="206"/>
      <c r="R74" s="1"/>
      <c r="S74" s="107" t="s">
        <v>11</v>
      </c>
      <c r="T74" s="13">
        <f>IFERROR(SUMIFS('BD Cap Venda ALE'!M:M,'BD Cap Venda ALE'!E:E,'Capacidade ALE'!G74,'BD Cap Venda ALE'!C:C,'Capacidade ALE'!E74),0)</f>
        <v>1015.795</v>
      </c>
      <c r="U74" s="100">
        <f>IFERROR(SUMIFS('BD Cap Venda ALE'!N:N,'BD Cap Venda ALE'!E:E,'Capacidade ALE'!G74,'BD Cap Venda ALE'!C:C,'Capacidade ALE'!E74),0)</f>
        <v>877.03416666666669</v>
      </c>
      <c r="V74" s="1"/>
      <c r="W74"/>
      <c r="X74"/>
      <c r="Y74"/>
      <c r="Z74"/>
      <c r="AA74"/>
      <c r="AB74"/>
      <c r="AC74"/>
    </row>
    <row r="75" spans="1:29" s="2" customFormat="1" x14ac:dyDescent="0.25">
      <c r="A75" s="94">
        <f t="shared" si="5"/>
        <v>2819.5267745952679</v>
      </c>
      <c r="B75" s="57" t="str">
        <f t="shared" si="6"/>
        <v>Total</v>
      </c>
      <c r="C75" s="57" t="str">
        <f t="shared" si="7"/>
        <v>TerceirosTotal</v>
      </c>
      <c r="D75" s="57" t="s">
        <v>216</v>
      </c>
      <c r="E75" s="17">
        <v>31</v>
      </c>
      <c r="F75" s="18" t="s">
        <v>130</v>
      </c>
      <c r="G75" s="18"/>
      <c r="H75" s="1"/>
      <c r="I75" s="96">
        <f>IF(RIGHT(F75,5)="Total",VLOOKUP(F75,'BD Cap Venda ALE'!$D:$K,4,0),SUMIFS('BD Cap Venda ALE'!G:G,'BD Cap Venda ALE'!E:E,'Capacidade ALE'!G75,'BD Cap Venda ALE'!C:C,'Capacidade ALE'!E75))</f>
        <v>430</v>
      </c>
      <c r="J75" s="1"/>
      <c r="K75" s="101">
        <f>IF(RIGHT(F75,5)="Total",VLOOKUP(F75,'Recebimento Rodo - ALE'!$I:$P,8,0),SUMIFS('Recebimento Rodo - ALE'!P:P,'Recebimento Rodo - ALE'!I:I,'Capacidade ALE'!F75,'Recebimento Rodo - ALE'!K:K,'Capacidade ALE'!G75))</f>
        <v>3071.1805555555557</v>
      </c>
      <c r="L75" s="102">
        <f>IF(RIGHT(F75,5)="Total",VLOOKUP(F75,'BD Cap Venda ALE'!$D:$K,5,0),SUMIFS('BD Cap Venda ALE'!H:H,'BD Cap Venda ALE'!E:E,'Capacidade ALE'!G75,'BD Cap Venda ALE'!C:C,'Capacidade ALE'!E75))</f>
        <v>2900</v>
      </c>
      <c r="M75" s="1"/>
      <c r="N75" s="108" t="s">
        <v>118</v>
      </c>
      <c r="O75" s="19">
        <f>IF(RIGHT(F75,5)="Total",VLOOKUP(F75,'BD Cap Venda ALE'!$D:$K,8,0),SUMIFS('BD Cap Venda ALE'!K:K,'BD Cap Venda ALE'!E:E,'Capacidade ALE'!G75,'BD Cap Venda ALE'!C:C,'Capacidade ALE'!E75))</f>
        <v>2819.5267745952679</v>
      </c>
      <c r="P75" s="102">
        <f>IF(RIGHT(F75,5)="Total",VLOOKUP(F75,'Expedição Rodo - ALE'!$A:$H,8,0),"")</f>
        <v>3590.3999999999996</v>
      </c>
      <c r="Q75" s="109"/>
      <c r="R75" s="1"/>
      <c r="S75" s="108" t="s">
        <v>118</v>
      </c>
      <c r="T75" s="19">
        <f>IFERROR(SUMIFS('BD Cap Venda ALE'!M:M,'BD Cap Venda ALE'!E:E,'Capacidade ALE'!G75,'BD Cap Venda ALE'!C:C,'Capacidade ALE'!E75),0)</f>
        <v>0</v>
      </c>
      <c r="U75" s="102">
        <f>IFERROR(SUMIFS('BD Cap Venda ALE'!N:N,'BD Cap Venda ALE'!E:E,'Capacidade ALE'!G75,'BD Cap Venda ALE'!C:C,'Capacidade ALE'!E75),0)</f>
        <v>0</v>
      </c>
      <c r="V75" s="1"/>
      <c r="W75"/>
      <c r="X75"/>
      <c r="Y75"/>
      <c r="Z75"/>
      <c r="AA75"/>
      <c r="AB75"/>
      <c r="AC75"/>
    </row>
    <row r="76" spans="1:29" s="2" customFormat="1" ht="15" customHeight="1" x14ac:dyDescent="0.25">
      <c r="A76" s="94">
        <f t="shared" si="5"/>
        <v>0</v>
      </c>
      <c r="B76" s="57" t="str">
        <f t="shared" si="6"/>
        <v>BATAO</v>
      </c>
      <c r="C76" s="57" t="str">
        <f t="shared" si="7"/>
        <v>TerceirosBATAO</v>
      </c>
      <c r="D76" s="57" t="s">
        <v>216</v>
      </c>
      <c r="E76" s="15">
        <v>21</v>
      </c>
      <c r="F76" s="11" t="s">
        <v>64</v>
      </c>
      <c r="G76" s="12" t="s">
        <v>7</v>
      </c>
      <c r="H76" s="1"/>
      <c r="I76" s="95">
        <f>IF(RIGHT(F76,5)="Total",VLOOKUP(F76,'BD Cap Venda ALE'!$D:$K,4,0),SUMIFS('BD Cap Venda ALE'!G:G,'BD Cap Venda ALE'!E:E,'Capacidade ALE'!G76,'BD Cap Venda ALE'!C:C,'Capacidade ALE'!E76))</f>
        <v>60</v>
      </c>
      <c r="J76" s="1"/>
      <c r="K76" s="99">
        <f>IF(RIGHT(F76,5)="Total",VLOOKUP(F76,'Recebimento Rodo - ALE'!$I:$P,8,0),SUMIFS('Recebimento Rodo - ALE'!P:P,'Recebimento Rodo - ALE'!I:I,'Capacidade ALE'!F76,'Recebimento Rodo - ALE'!K:K,'Capacidade ALE'!G76))</f>
        <v>919.46135164835152</v>
      </c>
      <c r="L76" s="100">
        <f>IF(RIGHT(F76,5)="Total",VLOOKUP(F76,'BD Cap Venda ALE'!$D:$K,5,0),SUMIFS('BD Cap Venda ALE'!H:H,'BD Cap Venda ALE'!E:E,'Capacidade ALE'!G76,'BD Cap Venda ALE'!C:C,'Capacidade ALE'!E76))</f>
        <v>480</v>
      </c>
      <c r="M76" s="1"/>
      <c r="N76" s="107" t="s">
        <v>118</v>
      </c>
      <c r="O76" s="13">
        <f>IF(RIGHT(F76,5)="Total",VLOOKUP(F76,'BD Cap Venda ALE'!$D:$K,8,0),SUMIFS('BD Cap Venda ALE'!K:K,'BD Cap Venda ALE'!E:E,'Capacidade ALE'!G76,'BD Cap Venda ALE'!C:C,'Capacidade ALE'!E76))</f>
        <v>0</v>
      </c>
      <c r="P76" s="115" t="str">
        <f>IF(RIGHT(F76,5)="Total",VLOOKUP(F76,'Expedição Rodo - ALE'!$A:$H,8,0),"")</f>
        <v/>
      </c>
      <c r="Q76" s="204" t="str">
        <f>IF(P82&lt;O82,"capacidade de expedição rodoviária abaixo da capacidade de venda mensal, prevalece a capacidade de venda mensal em virtude do terminal ter a obrigatoriedade de garantia do giro dos espaços contratados em linha com a logística da filial.","")</f>
        <v>capacidade de expedição rodoviária abaixo da capacidade de venda mensal, prevalece a capacidade de venda mensal em virtude do terminal ter a obrigatoriedade de garantia do giro dos espaços contratados em linha com a logística da filial.</v>
      </c>
      <c r="R76" s="1"/>
      <c r="S76" s="107" t="s">
        <v>118</v>
      </c>
      <c r="T76" s="13">
        <f>IFERROR(SUMIFS('BD Cap Venda ALE'!M:M,'BD Cap Venda ALE'!E:E,'Capacidade ALE'!G76,'BD Cap Venda ALE'!C:C,'Capacidade ALE'!E76),0)</f>
        <v>106.78333333333335</v>
      </c>
      <c r="U76" s="100">
        <f>IFERROR(SUMIFS('BD Cap Venda ALE'!N:N,'BD Cap Venda ALE'!E:E,'Capacidade ALE'!G76,'BD Cap Venda ALE'!C:C,'Capacidade ALE'!E76),0)</f>
        <v>117.42500000000001</v>
      </c>
      <c r="V76" s="1"/>
      <c r="W76"/>
      <c r="X76"/>
      <c r="Y76"/>
      <c r="Z76"/>
      <c r="AA76"/>
      <c r="AB76"/>
      <c r="AC76"/>
    </row>
    <row r="77" spans="1:29" s="2" customFormat="1" ht="15" customHeight="1" x14ac:dyDescent="0.25">
      <c r="A77" s="94">
        <f t="shared" si="5"/>
        <v>0</v>
      </c>
      <c r="B77" s="57" t="str">
        <f t="shared" si="6"/>
        <v>BATAO</v>
      </c>
      <c r="C77" s="57" t="str">
        <f t="shared" si="7"/>
        <v>TerceirosBATAO</v>
      </c>
      <c r="D77" s="57" t="s">
        <v>216</v>
      </c>
      <c r="E77" s="10">
        <v>21</v>
      </c>
      <c r="F77" s="11" t="s">
        <v>64</v>
      </c>
      <c r="G77" s="12" t="s">
        <v>12</v>
      </c>
      <c r="H77" s="1"/>
      <c r="I77" s="95">
        <f>IF(RIGHT(F77,5)="Total",VLOOKUP(F77,'BD Cap Venda ALE'!$D:$K,4,0),SUMIFS('BD Cap Venda ALE'!G:G,'BD Cap Venda ALE'!E:E,'Capacidade ALE'!G77,'BD Cap Venda ALE'!C:C,'Capacidade ALE'!E77))</f>
        <v>100</v>
      </c>
      <c r="J77" s="1"/>
      <c r="K77" s="99">
        <f>IF(RIGHT(F77,5)="Total",VLOOKUP(F77,'Recebimento Rodo - ALE'!$I:$P,8,0),SUMIFS('Recebimento Rodo - ALE'!P:P,'Recebimento Rodo - ALE'!I:I,'Capacidade ALE'!F77,'Recebimento Rodo - ALE'!K:K,'Capacidade ALE'!G77))</f>
        <v>919.46135164835152</v>
      </c>
      <c r="L77" s="100">
        <f>IF(RIGHT(F77,5)="Total",VLOOKUP(F77,'BD Cap Venda ALE'!$D:$K,5,0),SUMIFS('BD Cap Venda ALE'!H:H,'BD Cap Venda ALE'!E:E,'Capacidade ALE'!G77,'BD Cap Venda ALE'!C:C,'Capacidade ALE'!E77))</f>
        <v>1200</v>
      </c>
      <c r="M77" s="1"/>
      <c r="N77" s="107" t="s">
        <v>17</v>
      </c>
      <c r="O77" s="13">
        <f>IF(RIGHT(F77,5)="Total",VLOOKUP(F77,'BD Cap Venda ALE'!$D:$K,8,0),SUMIFS('BD Cap Venda ALE'!K:K,'BD Cap Venda ALE'!E:E,'Capacidade ALE'!G77,'BD Cap Venda ALE'!C:C,'Capacidade ALE'!E77))</f>
        <v>980.39215686274508</v>
      </c>
      <c r="P77" s="116" t="str">
        <f>IF(RIGHT(F77,5)="Total",VLOOKUP(F77,'Expedição Rodo - ALE'!$A:$H,8,0),"")</f>
        <v/>
      </c>
      <c r="Q77" s="205"/>
      <c r="R77" s="1"/>
      <c r="S77" s="107" t="s">
        <v>17</v>
      </c>
      <c r="T77" s="13">
        <f>IFERROR(SUMIFS('BD Cap Venda ALE'!M:M,'BD Cap Venda ALE'!E:E,'Capacidade ALE'!G77,'BD Cap Venda ALE'!C:C,'Capacidade ALE'!E77),0)</f>
        <v>803.4</v>
      </c>
      <c r="U77" s="100">
        <f>IFERROR(SUMIFS('BD Cap Venda ALE'!N:N,'BD Cap Venda ALE'!E:E,'Capacidade ALE'!G77,'BD Cap Venda ALE'!C:C,'Capacidade ALE'!E77),0)</f>
        <v>890.17500000000007</v>
      </c>
      <c r="V77" s="1"/>
      <c r="W77"/>
      <c r="X77"/>
      <c r="Y77"/>
      <c r="Z77"/>
      <c r="AA77"/>
      <c r="AB77"/>
      <c r="AC77"/>
    </row>
    <row r="78" spans="1:29" s="2" customFormat="1" ht="15" customHeight="1" x14ac:dyDescent="0.25">
      <c r="A78" s="94">
        <f t="shared" si="5"/>
        <v>0</v>
      </c>
      <c r="B78" s="57" t="str">
        <f t="shared" si="6"/>
        <v>BATAO</v>
      </c>
      <c r="C78" s="57" t="str">
        <f t="shared" si="7"/>
        <v>TerceirosBATAO</v>
      </c>
      <c r="D78" s="57" t="s">
        <v>216</v>
      </c>
      <c r="E78" s="10">
        <v>21</v>
      </c>
      <c r="F78" s="11" t="s">
        <v>64</v>
      </c>
      <c r="G78" s="12" t="s">
        <v>13</v>
      </c>
      <c r="H78" s="1"/>
      <c r="I78" s="95">
        <f>IF(RIGHT(F78,5)="Total",VLOOKUP(F78,'BD Cap Venda ALE'!$D:$K,4,0),SUMIFS('BD Cap Venda ALE'!G:G,'BD Cap Venda ALE'!E:E,'Capacidade ALE'!G78,'BD Cap Venda ALE'!C:C,'Capacidade ALE'!E78))</f>
        <v>154</v>
      </c>
      <c r="J78" s="1"/>
      <c r="K78" s="99">
        <f>IF(RIGHT(F78,5)="Total",VLOOKUP(F78,'Recebimento Rodo - ALE'!$I:$P,8,0),SUMIFS('Recebimento Rodo - ALE'!P:P,'Recebimento Rodo - ALE'!I:I,'Capacidade ALE'!F78,'Recebimento Rodo - ALE'!K:K,'Capacidade ALE'!G78))</f>
        <v>919.46135164835152</v>
      </c>
      <c r="L78" s="100">
        <f>IF(RIGHT(F78,5)="Total",VLOOKUP(F78,'BD Cap Venda ALE'!$D:$K,5,0),SUMIFS('BD Cap Venda ALE'!H:H,'BD Cap Venda ALE'!E:E,'Capacidade ALE'!G78,'BD Cap Venda ALE'!C:C,'Capacidade ALE'!E78))</f>
        <v>3696</v>
      </c>
      <c r="M78" s="1"/>
      <c r="N78" s="107" t="s">
        <v>14</v>
      </c>
      <c r="O78" s="13">
        <f>IF(RIGHT(F78,5)="Total",VLOOKUP(F78,'BD Cap Venda ALE'!$D:$K,8,0),SUMIFS('BD Cap Venda ALE'!K:K,'BD Cap Venda ALE'!E:E,'Capacidade ALE'!G78,'BD Cap Venda ALE'!C:C,'Capacidade ALE'!E78))</f>
        <v>3019.6078431372553</v>
      </c>
      <c r="P78" s="116">
        <f>P82</f>
        <v>4554</v>
      </c>
      <c r="Q78" s="205"/>
      <c r="R78" s="1"/>
      <c r="S78" s="107" t="s">
        <v>14</v>
      </c>
      <c r="T78" s="13">
        <f>IFERROR(SUMIFS('BD Cap Venda ALE'!M:M,'BD Cap Venda ALE'!E:E,'Capacidade ALE'!G78,'BD Cap Venda ALE'!C:C,'Capacidade ALE'!E78),0)</f>
        <v>157.65</v>
      </c>
      <c r="U78" s="100">
        <f>IFERROR(SUMIFS('BD Cap Venda ALE'!N:N,'BD Cap Venda ALE'!E:E,'Capacidade ALE'!G78,'BD Cap Venda ALE'!C:C,'Capacidade ALE'!E78),0)</f>
        <v>166.65</v>
      </c>
      <c r="V78" s="1"/>
      <c r="W78"/>
      <c r="X78"/>
      <c r="Y78"/>
      <c r="Z78"/>
      <c r="AA78"/>
      <c r="AB78"/>
      <c r="AC78"/>
    </row>
    <row r="79" spans="1:29" s="2" customFormat="1" ht="15" customHeight="1" x14ac:dyDescent="0.25">
      <c r="A79" s="94">
        <f t="shared" si="5"/>
        <v>0</v>
      </c>
      <c r="B79" s="57" t="str">
        <f t="shared" si="6"/>
        <v>BATAO</v>
      </c>
      <c r="C79" s="57" t="str">
        <f t="shared" si="7"/>
        <v>TerceirosBATAO</v>
      </c>
      <c r="D79" s="57" t="s">
        <v>216</v>
      </c>
      <c r="E79" s="10">
        <v>21</v>
      </c>
      <c r="F79" s="11" t="s">
        <v>64</v>
      </c>
      <c r="G79" s="12" t="s">
        <v>18</v>
      </c>
      <c r="H79" s="1"/>
      <c r="I79" s="95">
        <f>IF(RIGHT(F79,5)="Total",VLOOKUP(F79,'BD Cap Venda ALE'!$D:$K,4,0),SUMIFS('BD Cap Venda ALE'!G:G,'BD Cap Venda ALE'!E:E,'Capacidade ALE'!G79,'BD Cap Venda ALE'!C:C,'Capacidade ALE'!E79))</f>
        <v>60</v>
      </c>
      <c r="J79" s="1"/>
      <c r="K79" s="99">
        <f>IF(RIGHT(F79,5)="Total",VLOOKUP(F79,'Recebimento Rodo - ALE'!$I:$P,8,0),SUMIFS('Recebimento Rodo - ALE'!P:P,'Recebimento Rodo - ALE'!I:I,'Capacidade ALE'!F79,'Recebimento Rodo - ALE'!K:K,'Capacidade ALE'!G79))</f>
        <v>919.46135164835152</v>
      </c>
      <c r="L79" s="100">
        <f>IF(RIGHT(F79,5)="Total",VLOOKUP(F79,'BD Cap Venda ALE'!$D:$K,5,0),SUMIFS('BD Cap Venda ALE'!H:H,'BD Cap Venda ALE'!E:E,'Capacidade ALE'!G79,'BD Cap Venda ALE'!C:C,'Capacidade ALE'!E79))</f>
        <v>720</v>
      </c>
      <c r="M79" s="1"/>
      <c r="N79" s="107" t="s">
        <v>118</v>
      </c>
      <c r="O79" s="13">
        <f>IF(RIGHT(F79,5)="Total",VLOOKUP(F79,'BD Cap Venda ALE'!$D:$K,8,0),SUMIFS('BD Cap Venda ALE'!K:K,'BD Cap Venda ALE'!E:E,'Capacidade ALE'!G79,'BD Cap Venda ALE'!C:C,'Capacidade ALE'!E79))</f>
        <v>0</v>
      </c>
      <c r="P79" s="116" t="str">
        <f>IF(RIGHT(F79,5)="Total",VLOOKUP(F79,'Expedição Rodo - ALE'!$A:$H,8,0),"")</f>
        <v/>
      </c>
      <c r="Q79" s="205"/>
      <c r="R79" s="1"/>
      <c r="S79" s="107" t="s">
        <v>118</v>
      </c>
      <c r="T79" s="13">
        <f>IFERROR(SUMIFS('BD Cap Venda ALE'!M:M,'BD Cap Venda ALE'!E:E,'Capacidade ALE'!G79,'BD Cap Venda ALE'!C:C,'Capacidade ALE'!E79),0)</f>
        <v>487.30500000000006</v>
      </c>
      <c r="U79" s="100">
        <f>IFERROR(SUMIFS('BD Cap Venda ALE'!N:N,'BD Cap Venda ALE'!E:E,'Capacidade ALE'!G79,'BD Cap Venda ALE'!C:C,'Capacidade ALE'!E79),0)</f>
        <v>458.21250000000003</v>
      </c>
      <c r="V79" s="1"/>
      <c r="W79"/>
      <c r="X79"/>
      <c r="Y79"/>
      <c r="Z79"/>
      <c r="AA79"/>
      <c r="AB79"/>
      <c r="AC79"/>
    </row>
    <row r="80" spans="1:29" s="2" customFormat="1" ht="15" customHeight="1" x14ac:dyDescent="0.25">
      <c r="A80" s="94">
        <f t="shared" si="5"/>
        <v>0</v>
      </c>
      <c r="B80" s="57" t="str">
        <f t="shared" si="6"/>
        <v>BATAO</v>
      </c>
      <c r="C80" s="57" t="str">
        <f t="shared" si="7"/>
        <v>TerceirosBATAO</v>
      </c>
      <c r="D80" s="57" t="s">
        <v>216</v>
      </c>
      <c r="E80" s="10">
        <v>21</v>
      </c>
      <c r="F80" s="11" t="s">
        <v>64</v>
      </c>
      <c r="G80" s="12" t="s">
        <v>19</v>
      </c>
      <c r="H80" s="1"/>
      <c r="I80" s="95">
        <f>IF(RIGHT(F80,5)="Total",VLOOKUP(F80,'BD Cap Venda ALE'!$D:$K,4,0),SUMIFS('BD Cap Venda ALE'!G:G,'BD Cap Venda ALE'!E:E,'Capacidade ALE'!G80,'BD Cap Venda ALE'!C:C,'Capacidade ALE'!E80))</f>
        <v>60</v>
      </c>
      <c r="J80" s="1"/>
      <c r="K80" s="99">
        <f>IF(RIGHT(F80,5)="Total",VLOOKUP(F80,'Recebimento Rodo - ALE'!$I:$P,8,0),SUMIFS('Recebimento Rodo - ALE'!P:P,'Recebimento Rodo - ALE'!I:I,'Capacidade ALE'!F80,'Recebimento Rodo - ALE'!K:K,'Capacidade ALE'!G80))</f>
        <v>919.46135164835152</v>
      </c>
      <c r="L80" s="100">
        <f>IF(RIGHT(F80,5)="Total",VLOOKUP(F80,'BD Cap Venda ALE'!$D:$K,5,0),SUMIFS('BD Cap Venda ALE'!H:H,'BD Cap Venda ALE'!E:E,'Capacidade ALE'!G80,'BD Cap Venda ALE'!C:C,'Capacidade ALE'!E80))</f>
        <v>720</v>
      </c>
      <c r="M80" s="1"/>
      <c r="N80" s="107" t="s">
        <v>20</v>
      </c>
      <c r="O80" s="13">
        <f>IF(RIGHT(F80,5)="Total",VLOOKUP(F80,'BD Cap Venda ALE'!$D:$K,8,0),SUMIFS('BD Cap Venda ALE'!K:K,'BD Cap Venda ALE'!E:E,'Capacidade ALE'!G80,'BD Cap Venda ALE'!C:C,'Capacidade ALE'!E80))</f>
        <v>720</v>
      </c>
      <c r="P80" s="116" t="str">
        <f>IF(RIGHT(F80,5)="Total",VLOOKUP(F80,'Expedição Rodo - ALE'!$A:$H,8,0),"")</f>
        <v/>
      </c>
      <c r="Q80" s="205"/>
      <c r="R80" s="1"/>
      <c r="S80" s="107" t="s">
        <v>20</v>
      </c>
      <c r="T80" s="13">
        <f>IFERROR(SUMIFS('BD Cap Venda ALE'!M:M,'BD Cap Venda ALE'!E:E,'Capacidade ALE'!G80,'BD Cap Venda ALE'!C:C,'Capacidade ALE'!E80),0)</f>
        <v>515.66666666666663</v>
      </c>
      <c r="U80" s="100">
        <f>IFERROR(SUMIFS('BD Cap Venda ALE'!N:N,'BD Cap Venda ALE'!E:E,'Capacidade ALE'!G80,'BD Cap Venda ALE'!C:C,'Capacidade ALE'!E80),0)</f>
        <v>454.16666666666669</v>
      </c>
      <c r="V80" s="1"/>
      <c r="W80"/>
      <c r="X80"/>
      <c r="Y80"/>
      <c r="Z80"/>
      <c r="AA80"/>
      <c r="AB80"/>
      <c r="AC80"/>
    </row>
    <row r="81" spans="1:29" s="2" customFormat="1" ht="15" customHeight="1" x14ac:dyDescent="0.25">
      <c r="A81" s="94">
        <f t="shared" si="5"/>
        <v>0</v>
      </c>
      <c r="B81" s="57" t="str">
        <f t="shared" si="6"/>
        <v>BATAO</v>
      </c>
      <c r="C81" s="57" t="str">
        <f t="shared" si="7"/>
        <v>TerceirosBATAO</v>
      </c>
      <c r="D81" s="57" t="s">
        <v>216</v>
      </c>
      <c r="E81" s="10">
        <v>21</v>
      </c>
      <c r="F81" s="16" t="s">
        <v>64</v>
      </c>
      <c r="G81" s="12" t="s">
        <v>10</v>
      </c>
      <c r="H81" s="1"/>
      <c r="I81" s="95">
        <f>IF(RIGHT(F81,5)="Total",VLOOKUP(F81,'BD Cap Venda ALE'!$D:$K,4,0),SUMIFS('BD Cap Venda ALE'!G:G,'BD Cap Venda ALE'!E:E,'Capacidade ALE'!G81,'BD Cap Venda ALE'!C:C,'Capacidade ALE'!E81))</f>
        <v>191</v>
      </c>
      <c r="J81" s="1"/>
      <c r="K81" s="99">
        <f>IF(RIGHT(F81,5)="Total",VLOOKUP(F81,'Recebimento Rodo - ALE'!$I:$P,8,0),SUMIFS('Recebimento Rodo - ALE'!P:P,'Recebimento Rodo - ALE'!I:I,'Capacidade ALE'!F81,'Recebimento Rodo - ALE'!K:K,'Capacidade ALE'!G81))</f>
        <v>919.46135164835152</v>
      </c>
      <c r="L81" s="100">
        <f>IF(RIGHT(F81,5)="Total",VLOOKUP(F81,'BD Cap Venda ALE'!$D:$K,5,0),SUMIFS('BD Cap Venda ALE'!H:H,'BD Cap Venda ALE'!E:E,'Capacidade ALE'!G81,'BD Cap Venda ALE'!C:C,'Capacidade ALE'!E81))</f>
        <v>4584</v>
      </c>
      <c r="M81" s="1"/>
      <c r="N81" s="107" t="s">
        <v>11</v>
      </c>
      <c r="O81" s="13">
        <f>IF(RIGHT(F81,5)="Total",VLOOKUP(F81,'BD Cap Venda ALE'!$D:$K,8,0),SUMIFS('BD Cap Venda ALE'!K:K,'BD Cap Venda ALE'!E:E,'Capacidade ALE'!G81,'BD Cap Venda ALE'!C:C,'Capacidade ALE'!E81))</f>
        <v>2666.6666666666665</v>
      </c>
      <c r="P81" s="117" t="str">
        <f>IF(RIGHT(F81,5)="Total",VLOOKUP(F81,'Expedição Rodo - ALE'!$A:$H,8,0),"")</f>
        <v/>
      </c>
      <c r="Q81" s="206"/>
      <c r="R81" s="1"/>
      <c r="S81" s="107" t="s">
        <v>11</v>
      </c>
      <c r="T81" s="13">
        <f>IFERROR(SUMIFS('BD Cap Venda ALE'!M:M,'BD Cap Venda ALE'!E:E,'Capacidade ALE'!G81,'BD Cap Venda ALE'!C:C,'Capacidade ALE'!E81),0)</f>
        <v>1317.5283333333334</v>
      </c>
      <c r="U81" s="100">
        <f>IFERROR(SUMIFS('BD Cap Venda ALE'!N:N,'BD Cap Venda ALE'!E:E,'Capacidade ALE'!G81,'BD Cap Venda ALE'!C:C,'Capacidade ALE'!E81),0)</f>
        <v>1238.8708333333332</v>
      </c>
      <c r="V81" s="1"/>
      <c r="W81"/>
      <c r="X81"/>
      <c r="Y81"/>
      <c r="Z81"/>
      <c r="AA81"/>
      <c r="AB81"/>
      <c r="AC81"/>
    </row>
    <row r="82" spans="1:29" s="2" customFormat="1" x14ac:dyDescent="0.25">
      <c r="A82" s="94">
        <f t="shared" si="5"/>
        <v>7386.6666666666661</v>
      </c>
      <c r="B82" s="57" t="str">
        <f t="shared" si="6"/>
        <v>Total</v>
      </c>
      <c r="C82" s="57" t="str">
        <f t="shared" si="7"/>
        <v>TerceirosTotal</v>
      </c>
      <c r="D82" s="57" t="s">
        <v>216</v>
      </c>
      <c r="E82" s="17">
        <v>21</v>
      </c>
      <c r="F82" s="18" t="s">
        <v>65</v>
      </c>
      <c r="G82" s="18"/>
      <c r="H82" s="1"/>
      <c r="I82" s="96">
        <f>IF(RIGHT(F82,5)="Total",VLOOKUP(F82,'BD Cap Venda ALE'!$D:$K,4,0),SUMIFS('BD Cap Venda ALE'!G:G,'BD Cap Venda ALE'!E:E,'Capacidade ALE'!G82,'BD Cap Venda ALE'!C:C,'Capacidade ALE'!E82))</f>
        <v>625</v>
      </c>
      <c r="J82" s="1"/>
      <c r="K82" s="101">
        <f>IF(RIGHT(F82,5)="Total",VLOOKUP(F82,'Recebimento Rodo - ALE'!$I:$P,8,0),SUMIFS('Recebimento Rodo - ALE'!P:P,'Recebimento Rodo - ALE'!I:I,'Capacidade ALE'!F82,'Recebimento Rodo - ALE'!K:K,'Capacidade ALE'!G82))</f>
        <v>2758.3840549450547</v>
      </c>
      <c r="L82" s="102">
        <f>IF(RIGHT(F82,5)="Total",VLOOKUP(F82,'BD Cap Venda ALE'!$D:$K,5,0),SUMIFS('BD Cap Venda ALE'!H:H,'BD Cap Venda ALE'!E:E,'Capacidade ALE'!G82,'BD Cap Venda ALE'!C:C,'Capacidade ALE'!E82))</f>
        <v>11400</v>
      </c>
      <c r="M82" s="1"/>
      <c r="N82" s="108" t="s">
        <v>118</v>
      </c>
      <c r="O82" s="19">
        <f>IF(RIGHT(F82,5)="Total",VLOOKUP(F82,'BD Cap Venda ALE'!$D:$K,8,0),SUMIFS('BD Cap Venda ALE'!K:K,'BD Cap Venda ALE'!E:E,'Capacidade ALE'!G82,'BD Cap Venda ALE'!C:C,'Capacidade ALE'!E82))</f>
        <v>7386.6666666666661</v>
      </c>
      <c r="P82" s="102">
        <f>IF(RIGHT(F82,5)="Total",VLOOKUP(F82,'Expedição Rodo - ALE'!$A:$H,8,0),"")</f>
        <v>4554</v>
      </c>
      <c r="Q82" s="109"/>
      <c r="R82" s="1"/>
      <c r="S82" s="108" t="s">
        <v>118</v>
      </c>
      <c r="T82" s="19">
        <f>IFERROR(SUMIFS('BD Cap Venda ALE'!M:M,'BD Cap Venda ALE'!E:E,'Capacidade ALE'!G82,'BD Cap Venda ALE'!C:C,'Capacidade ALE'!E82),0)</f>
        <v>0</v>
      </c>
      <c r="U82" s="102">
        <f>IFERROR(SUMIFS('BD Cap Venda ALE'!N:N,'BD Cap Venda ALE'!E:E,'Capacidade ALE'!G82,'BD Cap Venda ALE'!C:C,'Capacidade ALE'!E82),0)</f>
        <v>0</v>
      </c>
      <c r="V82" s="1"/>
      <c r="W82"/>
      <c r="X82"/>
      <c r="Y82"/>
      <c r="Z82"/>
      <c r="AA82"/>
      <c r="AB82"/>
      <c r="AC82"/>
    </row>
    <row r="83" spans="1:29" s="2" customFormat="1" x14ac:dyDescent="0.25">
      <c r="A83" s="94">
        <f t="shared" si="5"/>
        <v>0</v>
      </c>
      <c r="B83" s="57" t="str">
        <f t="shared" si="6"/>
        <v>UIABA</v>
      </c>
      <c r="C83" s="57" t="str">
        <f t="shared" si="7"/>
        <v>PoolUIABA</v>
      </c>
      <c r="D83" s="57" t="s">
        <v>217</v>
      </c>
      <c r="E83" s="15">
        <v>28</v>
      </c>
      <c r="F83" s="11" t="s">
        <v>75</v>
      </c>
      <c r="G83" s="12" t="s">
        <v>7</v>
      </c>
      <c r="H83" s="1"/>
      <c r="I83" s="95">
        <f>IF(RIGHT(F83,5)="Total",VLOOKUP(F83,'BD Cap Venda ALE'!$D:$K,4,0),SUMIFS('BD Cap Venda ALE'!G:G,'BD Cap Venda ALE'!E:E,'Capacidade ALE'!G83,'BD Cap Venda ALE'!C:C,'Capacidade ALE'!E83))</f>
        <v>96.336589999999859</v>
      </c>
      <c r="J83" s="1"/>
      <c r="K83" s="99">
        <f>IF(RIGHT(F83,5)="Total",VLOOKUP(F83,'Recebimento Rodo - ALE'!$I:$P,8,0),SUMIFS('Recebimento Rodo - ALE'!P:P,'Recebimento Rodo - ALE'!I:I,'Capacidade ALE'!F83,'Recebimento Rodo - ALE'!K:K,'Capacidade ALE'!G83))</f>
        <v>917.17502666666667</v>
      </c>
      <c r="L83" s="100">
        <f>IF(RIGHT(F83,5)="Total",VLOOKUP(F83,'BD Cap Venda ALE'!$D:$K,5,0),SUMIFS('BD Cap Venda ALE'!H:H,'BD Cap Venda ALE'!E:E,'Capacidade ALE'!G83,'BD Cap Venda ALE'!C:C,'Capacidade ALE'!E83))</f>
        <v>1156.0390799999982</v>
      </c>
      <c r="M83" s="1"/>
      <c r="N83" s="107" t="s">
        <v>118</v>
      </c>
      <c r="O83" s="13">
        <f>IF(RIGHT(F83,5)="Total",VLOOKUP(F83,'BD Cap Venda ALE'!$D:$K,8,0),SUMIFS('BD Cap Venda ALE'!K:K,'BD Cap Venda ALE'!E:E,'Capacidade ALE'!G83,'BD Cap Venda ALE'!C:C,'Capacidade ALE'!E83))</f>
        <v>0</v>
      </c>
      <c r="P83" s="115" t="str">
        <f>IF(RIGHT(F83,5)="Total",VLOOKUP(F83,'Expedição Rodo - ALE'!$A:$H,8,0),"")</f>
        <v/>
      </c>
      <c r="Q83" s="204" t="str">
        <f>IF(O89=P89,"Capacidade mensal de venda reduzida pela capacidade de expedição rodoviária.","")</f>
        <v/>
      </c>
      <c r="R83" s="1"/>
      <c r="S83" s="107" t="s">
        <v>118</v>
      </c>
      <c r="T83" s="13">
        <f>IFERROR(SUMIFS('BD Cap Venda ALE'!M:M,'BD Cap Venda ALE'!E:E,'Capacidade ALE'!G83,'BD Cap Venda ALE'!C:C,'Capacidade ALE'!E83),0)</f>
        <v>0</v>
      </c>
      <c r="U83" s="100">
        <f>IFERROR(SUMIFS('BD Cap Venda ALE'!N:N,'BD Cap Venda ALE'!E:E,'Capacidade ALE'!G83,'BD Cap Venda ALE'!C:C,'Capacidade ALE'!E83),0)</f>
        <v>0</v>
      </c>
      <c r="V83" s="1"/>
      <c r="W83"/>
      <c r="X83"/>
      <c r="Y83"/>
      <c r="Z83"/>
      <c r="AA83"/>
      <c r="AB83"/>
      <c r="AC83"/>
    </row>
    <row r="84" spans="1:29" s="2" customFormat="1" x14ac:dyDescent="0.25">
      <c r="A84" s="94">
        <f t="shared" si="5"/>
        <v>0</v>
      </c>
      <c r="B84" s="57" t="str">
        <f t="shared" si="6"/>
        <v>UIABA</v>
      </c>
      <c r="C84" s="57" t="str">
        <f t="shared" si="7"/>
        <v>PoolUIABA</v>
      </c>
      <c r="D84" s="57" t="s">
        <v>217</v>
      </c>
      <c r="E84" s="10">
        <v>28</v>
      </c>
      <c r="F84" s="11" t="s">
        <v>75</v>
      </c>
      <c r="G84" s="12" t="s">
        <v>12</v>
      </c>
      <c r="H84" s="1"/>
      <c r="I84" s="95">
        <f>IF(RIGHT(F84,5)="Total",VLOOKUP(F84,'BD Cap Venda ALE'!$D:$K,4,0),SUMIFS('BD Cap Venda ALE'!G:G,'BD Cap Venda ALE'!E:E,'Capacidade ALE'!G84,'BD Cap Venda ALE'!C:C,'Capacidade ALE'!E84))</f>
        <v>50</v>
      </c>
      <c r="J84" s="1"/>
      <c r="K84" s="99">
        <f>IF(RIGHT(F84,5)="Total",VLOOKUP(F84,'Recebimento Rodo - ALE'!$I:$P,8,0),SUMIFS('Recebimento Rodo - ALE'!P:P,'Recebimento Rodo - ALE'!I:I,'Capacidade ALE'!F84,'Recebimento Rodo - ALE'!K:K,'Capacidade ALE'!G84))</f>
        <v>895.06577333333325</v>
      </c>
      <c r="L84" s="100">
        <f>IF(RIGHT(F84,5)="Total",VLOOKUP(F84,'BD Cap Venda ALE'!$D:$K,5,0),SUMIFS('BD Cap Venda ALE'!H:H,'BD Cap Venda ALE'!E:E,'Capacidade ALE'!G84,'BD Cap Venda ALE'!C:C,'Capacidade ALE'!E84))</f>
        <v>300</v>
      </c>
      <c r="M84" s="1"/>
      <c r="N84" s="107" t="s">
        <v>17</v>
      </c>
      <c r="O84" s="13">
        <f>IF(RIGHT(F84,5)="Total",VLOOKUP(F84,'BD Cap Venda ALE'!$D:$K,8,0),SUMIFS('BD Cap Venda ALE'!K:K,'BD Cap Venda ALE'!E:E,'Capacidade ALE'!G84,'BD Cap Venda ALE'!C:C,'Capacidade ALE'!E84))</f>
        <v>340.90909090909093</v>
      </c>
      <c r="P84" s="116" t="str">
        <f>IF(RIGHT(F84,5)="Total",VLOOKUP(F84,'Expedição Rodo - ALE'!$A:$H,8,0),"")</f>
        <v/>
      </c>
      <c r="Q84" s="205"/>
      <c r="R84" s="1"/>
      <c r="S84" s="107" t="s">
        <v>17</v>
      </c>
      <c r="T84" s="13">
        <f>IFERROR(SUMIFS('BD Cap Venda ALE'!M:M,'BD Cap Venda ALE'!E:E,'Capacidade ALE'!G84,'BD Cap Venda ALE'!C:C,'Capacidade ALE'!E84),0)</f>
        <v>0</v>
      </c>
      <c r="U84" s="100">
        <f>IFERROR(SUMIFS('BD Cap Venda ALE'!N:N,'BD Cap Venda ALE'!E:E,'Capacidade ALE'!G84,'BD Cap Venda ALE'!C:C,'Capacidade ALE'!E84),0)</f>
        <v>0</v>
      </c>
      <c r="V84" s="1"/>
      <c r="W84"/>
      <c r="X84"/>
      <c r="Y84"/>
      <c r="Z84"/>
      <c r="AA84"/>
      <c r="AB84"/>
      <c r="AC84"/>
    </row>
    <row r="85" spans="1:29" s="2" customFormat="1" x14ac:dyDescent="0.25">
      <c r="A85" s="94">
        <f t="shared" si="5"/>
        <v>0</v>
      </c>
      <c r="B85" s="57" t="str">
        <f t="shared" si="6"/>
        <v>UIABA</v>
      </c>
      <c r="C85" s="57" t="str">
        <f t="shared" si="7"/>
        <v>PoolUIABA</v>
      </c>
      <c r="D85" s="57" t="s">
        <v>217</v>
      </c>
      <c r="E85" s="10">
        <v>28</v>
      </c>
      <c r="F85" s="11" t="s">
        <v>75</v>
      </c>
      <c r="G85" s="12" t="s">
        <v>13</v>
      </c>
      <c r="H85" s="1"/>
      <c r="I85" s="95">
        <f>IF(RIGHT(F85,5)="Total",VLOOKUP(F85,'BD Cap Venda ALE'!$D:$K,4,0),SUMIFS('BD Cap Venda ALE'!G:G,'BD Cap Venda ALE'!E:E,'Capacidade ALE'!G85,'BD Cap Venda ALE'!C:C,'Capacidade ALE'!E85))</f>
        <v>50</v>
      </c>
      <c r="J85" s="1"/>
      <c r="K85" s="99">
        <f>IF(RIGHT(F85,5)="Total",VLOOKUP(F85,'Recebimento Rodo - ALE'!$I:$P,8,0),SUMIFS('Recebimento Rodo - ALE'!P:P,'Recebimento Rodo - ALE'!I:I,'Capacidade ALE'!F85,'Recebimento Rodo - ALE'!K:K,'Capacidade ALE'!G85))</f>
        <v>1159.6879333333334</v>
      </c>
      <c r="L85" s="100">
        <f>IF(RIGHT(F85,5)="Total",VLOOKUP(F85,'BD Cap Venda ALE'!$D:$K,5,0),SUMIFS('BD Cap Venda ALE'!H:H,'BD Cap Venda ALE'!E:E,'Capacidade ALE'!G85,'BD Cap Venda ALE'!C:C,'Capacidade ALE'!E85))</f>
        <v>300</v>
      </c>
      <c r="M85" s="1"/>
      <c r="N85" s="107" t="s">
        <v>14</v>
      </c>
      <c r="O85" s="13">
        <f>IF(RIGHT(F85,5)="Total",VLOOKUP(F85,'BD Cap Venda ALE'!$D:$K,8,0),SUMIFS('BD Cap Venda ALE'!K:K,'BD Cap Venda ALE'!E:E,'Capacidade ALE'!G85,'BD Cap Venda ALE'!C:C,'Capacidade ALE'!E85))</f>
        <v>340.90909090909093</v>
      </c>
      <c r="P85" s="116">
        <f>P89</f>
        <v>14400</v>
      </c>
      <c r="Q85" s="205"/>
      <c r="R85" s="1"/>
      <c r="S85" s="107" t="s">
        <v>14</v>
      </c>
      <c r="T85" s="13">
        <f>IFERROR(SUMIFS('BD Cap Venda ALE'!M:M,'BD Cap Venda ALE'!E:E,'Capacidade ALE'!G85,'BD Cap Venda ALE'!C:C,'Capacidade ALE'!E85),0)</f>
        <v>0</v>
      </c>
      <c r="U85" s="100">
        <f>IFERROR(SUMIFS('BD Cap Venda ALE'!N:N,'BD Cap Venda ALE'!E:E,'Capacidade ALE'!G85,'BD Cap Venda ALE'!C:C,'Capacidade ALE'!E85),0)</f>
        <v>0</v>
      </c>
      <c r="V85" s="1"/>
      <c r="W85"/>
      <c r="X85"/>
      <c r="Y85"/>
      <c r="Z85"/>
      <c r="AA85"/>
      <c r="AB85"/>
      <c r="AC85"/>
    </row>
    <row r="86" spans="1:29" s="2" customFormat="1" x14ac:dyDescent="0.25">
      <c r="A86" s="94">
        <f t="shared" si="5"/>
        <v>0</v>
      </c>
      <c r="B86" s="57" t="str">
        <f t="shared" si="6"/>
        <v>UIABA</v>
      </c>
      <c r="C86" s="57" t="str">
        <f t="shared" si="7"/>
        <v>PoolUIABA</v>
      </c>
      <c r="D86" s="57" t="s">
        <v>217</v>
      </c>
      <c r="E86" s="10">
        <v>28</v>
      </c>
      <c r="F86" s="11" t="s">
        <v>75</v>
      </c>
      <c r="G86" s="12" t="s">
        <v>18</v>
      </c>
      <c r="H86" s="1"/>
      <c r="I86" s="95">
        <f>IF(RIGHT(F86,5)="Total",VLOOKUP(F86,'BD Cap Venda ALE'!$D:$K,4,0),SUMIFS('BD Cap Venda ALE'!G:G,'BD Cap Venda ALE'!E:E,'Capacidade ALE'!G86,'BD Cap Venda ALE'!C:C,'Capacidade ALE'!E86))</f>
        <v>304.40948999999853</v>
      </c>
      <c r="J86" s="1"/>
      <c r="K86" s="99">
        <f>IF(RIGHT(F86,5)="Total",VLOOKUP(F86,'Recebimento Rodo - ALE'!$I:$P,8,0),SUMIFS('Recebimento Rodo - ALE'!P:P,'Recebimento Rodo - ALE'!I:I,'Capacidade ALE'!F86,'Recebimento Rodo - ALE'!K:K,'Capacidade ALE'!G86))</f>
        <v>1477.3962666666666</v>
      </c>
      <c r="L86" s="100">
        <f>IF(RIGHT(F86,5)="Total",VLOOKUP(F86,'BD Cap Venda ALE'!$D:$K,5,0),SUMIFS('BD Cap Venda ALE'!H:H,'BD Cap Venda ALE'!E:E,'Capacidade ALE'!G86,'BD Cap Venda ALE'!C:C,'Capacidade ALE'!E86))</f>
        <v>3652.9138799999823</v>
      </c>
      <c r="M86" s="1"/>
      <c r="N86" s="107" t="s">
        <v>118</v>
      </c>
      <c r="O86" s="13">
        <f>IF(RIGHT(F86,5)="Total",VLOOKUP(F86,'BD Cap Venda ALE'!$D:$K,8,0),SUMIFS('BD Cap Venda ALE'!K:K,'BD Cap Venda ALE'!E:E,'Capacidade ALE'!G86,'BD Cap Venda ALE'!C:C,'Capacidade ALE'!E86))</f>
        <v>0</v>
      </c>
      <c r="P86" s="116" t="str">
        <f>IF(RIGHT(F86,5)="Total",VLOOKUP(F86,'Expedição Rodo - ALE'!$A:$H,8,0),"")</f>
        <v/>
      </c>
      <c r="Q86" s="205"/>
      <c r="R86" s="1"/>
      <c r="S86" s="107" t="s">
        <v>118</v>
      </c>
      <c r="T86" s="13">
        <f>IFERROR(SUMIFS('BD Cap Venda ALE'!M:M,'BD Cap Venda ALE'!E:E,'Capacidade ALE'!G86,'BD Cap Venda ALE'!C:C,'Capacidade ALE'!E86),0)</f>
        <v>0</v>
      </c>
      <c r="U86" s="100">
        <f>IFERROR(SUMIFS('BD Cap Venda ALE'!N:N,'BD Cap Venda ALE'!E:E,'Capacidade ALE'!G86,'BD Cap Venda ALE'!C:C,'Capacidade ALE'!E86),0)</f>
        <v>0</v>
      </c>
      <c r="V86" s="1"/>
      <c r="W86"/>
      <c r="X86"/>
      <c r="Y86"/>
      <c r="Z86"/>
      <c r="AA86"/>
      <c r="AB86"/>
      <c r="AC86"/>
    </row>
    <row r="87" spans="1:29" s="2" customFormat="1" x14ac:dyDescent="0.25">
      <c r="A87" s="94">
        <f t="shared" si="5"/>
        <v>0</v>
      </c>
      <c r="B87" s="57" t="str">
        <f t="shared" si="6"/>
        <v>UIABA</v>
      </c>
      <c r="C87" s="57" t="str">
        <f t="shared" si="7"/>
        <v>PoolUIABA</v>
      </c>
      <c r="D87" s="57" t="s">
        <v>217</v>
      </c>
      <c r="E87" s="10">
        <v>28</v>
      </c>
      <c r="F87" s="11" t="s">
        <v>75</v>
      </c>
      <c r="G87" s="12" t="s">
        <v>19</v>
      </c>
      <c r="H87" s="1"/>
      <c r="I87" s="95">
        <f>IF(RIGHT(F87,5)="Total",VLOOKUP(F87,'BD Cap Venda ALE'!$D:$K,4,0),SUMIFS('BD Cap Venda ALE'!G:G,'BD Cap Venda ALE'!E:E,'Capacidade ALE'!G87,'BD Cap Venda ALE'!C:C,'Capacidade ALE'!E87))</f>
        <v>413.80999999999995</v>
      </c>
      <c r="J87" s="1"/>
      <c r="K87" s="99">
        <f>IF(RIGHT(F87,5)="Total",VLOOKUP(F87,'Recebimento Rodo - ALE'!$I:$P,8,0),SUMIFS('Recebimento Rodo - ALE'!P:P,'Recebimento Rodo - ALE'!I:I,'Capacidade ALE'!F87,'Recebimento Rodo - ALE'!K:K,'Capacidade ALE'!G87))</f>
        <v>1477.3962666666666</v>
      </c>
      <c r="L87" s="100">
        <f>IF(RIGHT(F87,5)="Total",VLOOKUP(F87,'BD Cap Venda ALE'!$D:$K,5,0),SUMIFS('BD Cap Venda ALE'!H:H,'BD Cap Venda ALE'!E:E,'Capacidade ALE'!G87,'BD Cap Venda ALE'!C:C,'Capacidade ALE'!E87))</f>
        <v>4965.7199999999993</v>
      </c>
      <c r="M87" s="1"/>
      <c r="N87" s="107" t="s">
        <v>20</v>
      </c>
      <c r="O87" s="13">
        <f>IF(RIGHT(F87,5)="Total",VLOOKUP(F87,'BD Cap Venda ALE'!$D:$K,8,0),SUMIFS('BD Cap Venda ALE'!K:K,'BD Cap Venda ALE'!E:E,'Capacidade ALE'!G87,'BD Cap Venda ALE'!C:C,'Capacidade ALE'!E87))</f>
        <v>4965.7199999999993</v>
      </c>
      <c r="P87" s="116" t="str">
        <f>IF(RIGHT(F87,5)="Total",VLOOKUP(F87,'Expedição Rodo - ALE'!$A:$H,8,0),"")</f>
        <v/>
      </c>
      <c r="Q87" s="205"/>
      <c r="R87" s="1"/>
      <c r="S87" s="107" t="s">
        <v>20</v>
      </c>
      <c r="T87" s="13">
        <f>IFERROR(SUMIFS('BD Cap Venda ALE'!M:M,'BD Cap Venda ALE'!E:E,'Capacidade ALE'!G87,'BD Cap Venda ALE'!C:C,'Capacidade ALE'!E87),0)</f>
        <v>0</v>
      </c>
      <c r="U87" s="100">
        <f>IFERROR(SUMIFS('BD Cap Venda ALE'!N:N,'BD Cap Venda ALE'!E:E,'Capacidade ALE'!G87,'BD Cap Venda ALE'!C:C,'Capacidade ALE'!E87),0)</f>
        <v>0</v>
      </c>
      <c r="V87" s="1"/>
      <c r="W87"/>
      <c r="X87"/>
      <c r="Y87"/>
      <c r="Z87"/>
      <c r="AA87"/>
      <c r="AB87"/>
      <c r="AC87"/>
    </row>
    <row r="88" spans="1:29" s="2" customFormat="1" x14ac:dyDescent="0.25">
      <c r="A88" s="94">
        <f t="shared" si="5"/>
        <v>0</v>
      </c>
      <c r="B88" s="57" t="str">
        <f t="shared" si="6"/>
        <v>UIABA</v>
      </c>
      <c r="C88" s="57" t="str">
        <f t="shared" si="7"/>
        <v>PoolUIABA</v>
      </c>
      <c r="D88" s="57" t="s">
        <v>217</v>
      </c>
      <c r="E88" s="10">
        <v>28</v>
      </c>
      <c r="F88" s="16" t="s">
        <v>75</v>
      </c>
      <c r="G88" s="12" t="s">
        <v>10</v>
      </c>
      <c r="H88" s="1"/>
      <c r="I88" s="95">
        <f>IF(RIGHT(F88,5)="Total",VLOOKUP(F88,'BD Cap Venda ALE'!$D:$K,4,0),SUMIFS('BD Cap Venda ALE'!G:G,'BD Cap Venda ALE'!E:E,'Capacidade ALE'!G88,'BD Cap Venda ALE'!C:C,'Capacidade ALE'!E88))</f>
        <v>617.95700000000011</v>
      </c>
      <c r="J88" s="1"/>
      <c r="K88" s="99">
        <f>IF(RIGHT(F88,5)="Total",VLOOKUP(F88,'Recebimento Rodo - ALE'!$I:$P,8,0),SUMIFS('Recebimento Rodo - ALE'!P:P,'Recebimento Rodo - ALE'!I:I,'Capacidade ALE'!F88,'Recebimento Rodo - ALE'!K:K,'Capacidade ALE'!G88))</f>
        <v>1159.6879333333334</v>
      </c>
      <c r="L88" s="100">
        <f>IF(RIGHT(F88,5)="Total",VLOOKUP(F88,'BD Cap Venda ALE'!$D:$K,5,0),SUMIFS('BD Cap Venda ALE'!H:H,'BD Cap Venda ALE'!E:E,'Capacidade ALE'!G88,'BD Cap Venda ALE'!C:C,'Capacidade ALE'!E88))</f>
        <v>3707.7420000000006</v>
      </c>
      <c r="M88" s="1"/>
      <c r="N88" s="107" t="s">
        <v>11</v>
      </c>
      <c r="O88" s="13">
        <f>IF(RIGHT(F88,5)="Total",VLOOKUP(F88,'BD Cap Venda ALE'!$D:$K,8,0),SUMIFS('BD Cap Venda ALE'!K:K,'BD Cap Venda ALE'!E:E,'Capacidade ALE'!G88,'BD Cap Venda ALE'!C:C,'Capacidade ALE'!E88))</f>
        <v>5079.0986301369876</v>
      </c>
      <c r="P88" s="117" t="str">
        <f>IF(RIGHT(F88,5)="Total",VLOOKUP(F88,'Expedição Rodo - ALE'!$A:$H,8,0),"")</f>
        <v/>
      </c>
      <c r="Q88" s="206"/>
      <c r="R88" s="1"/>
      <c r="S88" s="107" t="s">
        <v>11</v>
      </c>
      <c r="T88" s="13">
        <f>IFERROR(SUMIFS('BD Cap Venda ALE'!M:M,'BD Cap Venda ALE'!E:E,'Capacidade ALE'!G88,'BD Cap Venda ALE'!C:C,'Capacidade ALE'!E88),0)</f>
        <v>0</v>
      </c>
      <c r="U88" s="100">
        <f>IFERROR(SUMIFS('BD Cap Venda ALE'!N:N,'BD Cap Venda ALE'!E:E,'Capacidade ALE'!G88,'BD Cap Venda ALE'!C:C,'Capacidade ALE'!E88),0)</f>
        <v>0</v>
      </c>
      <c r="V88" s="1"/>
      <c r="W88"/>
      <c r="X88"/>
      <c r="Y88"/>
      <c r="Z88"/>
      <c r="AA88"/>
      <c r="AB88"/>
      <c r="AC88"/>
    </row>
    <row r="89" spans="1:29" s="2" customFormat="1" x14ac:dyDescent="0.25">
      <c r="A89" s="94">
        <f t="shared" si="5"/>
        <v>10726.63681195517</v>
      </c>
      <c r="B89" s="57" t="str">
        <f t="shared" si="6"/>
        <v>Total</v>
      </c>
      <c r="C89" s="57" t="str">
        <f t="shared" si="7"/>
        <v>PoolTotal</v>
      </c>
      <c r="D89" s="57" t="s">
        <v>217</v>
      </c>
      <c r="E89" s="17">
        <v>28</v>
      </c>
      <c r="F89" s="18" t="s">
        <v>128</v>
      </c>
      <c r="G89" s="18"/>
      <c r="H89" s="1"/>
      <c r="I89" s="96">
        <f>IF(RIGHT(F89,5)="Total",VLOOKUP(F89,'BD Cap Venda ALE'!$D:$K,4,0),SUMIFS('BD Cap Venda ALE'!G:G,'BD Cap Venda ALE'!E:E,'Capacidade ALE'!G89,'BD Cap Venda ALE'!C:C,'Capacidade ALE'!E89))</f>
        <v>1532.5130799999984</v>
      </c>
      <c r="J89" s="1"/>
      <c r="K89" s="101">
        <f>IF(RIGHT(F89,5)="Total",VLOOKUP(F89,'Recebimento Rodo - ALE'!$I:$P,8,0),SUMIFS('Recebimento Rodo - ALE'!P:P,'Recebimento Rodo - ALE'!I:I,'Capacidade ALE'!F89,'Recebimento Rodo - ALE'!K:K,'Capacidade ALE'!G89))</f>
        <v>7086.4092000000001</v>
      </c>
      <c r="L89" s="102">
        <f>IF(RIGHT(F89,5)="Total",VLOOKUP(F89,'BD Cap Venda ALE'!$D:$K,5,0),SUMIFS('BD Cap Venda ALE'!H:H,'BD Cap Venda ALE'!E:E,'Capacidade ALE'!G89,'BD Cap Venda ALE'!C:C,'Capacidade ALE'!E89))</f>
        <v>14082.41495999998</v>
      </c>
      <c r="M89" s="1"/>
      <c r="N89" s="108" t="s">
        <v>118</v>
      </c>
      <c r="O89" s="19">
        <f>IF(RIGHT(F89,5)="Total",VLOOKUP(F89,'BD Cap Venda ALE'!$D:$K,8,0),SUMIFS('BD Cap Venda ALE'!K:K,'BD Cap Venda ALE'!E:E,'Capacidade ALE'!G89,'BD Cap Venda ALE'!C:C,'Capacidade ALE'!E89))</f>
        <v>10726.63681195517</v>
      </c>
      <c r="P89" s="102">
        <f>IF(RIGHT(F89,5)="Total",VLOOKUP(F89,'Expedição Rodo - ALE'!$A:$H,8,0),"")</f>
        <v>14400</v>
      </c>
      <c r="Q89" s="109"/>
      <c r="R89" s="1"/>
      <c r="S89" s="108" t="s">
        <v>118</v>
      </c>
      <c r="T89" s="19">
        <f>IFERROR(SUMIFS('BD Cap Venda ALE'!M:M,'BD Cap Venda ALE'!E:E,'Capacidade ALE'!G89,'BD Cap Venda ALE'!C:C,'Capacidade ALE'!E89),0)</f>
        <v>0</v>
      </c>
      <c r="U89" s="102">
        <f>IFERROR(SUMIFS('BD Cap Venda ALE'!N:N,'BD Cap Venda ALE'!E:E,'Capacidade ALE'!G89,'BD Cap Venda ALE'!C:C,'Capacidade ALE'!E89),0)</f>
        <v>0</v>
      </c>
      <c r="V89" s="1"/>
      <c r="W89"/>
      <c r="X89"/>
      <c r="Y89"/>
      <c r="Z89"/>
      <c r="AA89"/>
      <c r="AB89"/>
      <c r="AC89"/>
    </row>
    <row r="90" spans="1:29" x14ac:dyDescent="0.25">
      <c r="A90" s="94">
        <f t="shared" si="5"/>
        <v>0</v>
      </c>
      <c r="B90" s="57" t="str">
        <f t="shared" si="6"/>
        <v>AXIAS</v>
      </c>
      <c r="C90" s="57" t="str">
        <f t="shared" ref="C90:C98" si="8">CONCATENATE(D90,RIGHT(F90,5))</f>
        <v>PrópriaAXIAS</v>
      </c>
      <c r="D90" s="57" t="s">
        <v>214</v>
      </c>
      <c r="E90" s="15">
        <v>11</v>
      </c>
      <c r="F90" s="11" t="s">
        <v>36</v>
      </c>
      <c r="G90" s="12" t="s">
        <v>7</v>
      </c>
      <c r="I90" s="95">
        <f>IF(RIGHT(F90,5)="Total",VLOOKUP(F90,'BD Cap Venda ALE'!$D:$K,4,0),SUMIFS('BD Cap Venda ALE'!G:G,'BD Cap Venda ALE'!E:E,'Capacidade ALE'!G90,'BD Cap Venda ALE'!C:C,'Capacidade ALE'!E90))</f>
        <v>483.58</v>
      </c>
      <c r="K90" s="99">
        <f>IF(RIGHT(F90,5)="Total",VLOOKUP(F90,'Recebimento Rodo - ALE'!$I:$P,8,0),SUMIFS('Recebimento Rodo - ALE'!P:P,'Recebimento Rodo - ALE'!I:I,'Capacidade ALE'!F90,'Recebimento Rodo - ALE'!K:K,'Capacidade ALE'!G90))</f>
        <v>1445.6412711262237</v>
      </c>
      <c r="L90" s="100">
        <f>IF(RIGHT(F90,5)="Total",VLOOKUP(F90,'BD Cap Venda ALE'!$D:$K,5,0),SUMIFS('BD Cap Venda ALE'!H:H,'BD Cap Venda ALE'!E:E,'Capacidade ALE'!G90,'BD Cap Venda ALE'!C:C,'Capacidade ALE'!E90))</f>
        <v>3868.64</v>
      </c>
      <c r="N90" s="107" t="s">
        <v>118</v>
      </c>
      <c r="O90" s="13">
        <f>IF(RIGHT(F90,5)="Total",VLOOKUP(F90,'BD Cap Venda ALE'!$D:$K,8,0),SUMIFS('BD Cap Venda ALE'!K:K,'BD Cap Venda ALE'!E:E,'Capacidade ALE'!G90,'BD Cap Venda ALE'!C:C,'Capacidade ALE'!E90))</f>
        <v>0</v>
      </c>
      <c r="P90" s="115" t="str">
        <f>IF(RIGHT(F90,5)="Total",VLOOKUP(F90,'Expedição Rodo - ALE'!$A:$H,8,0),"")</f>
        <v/>
      </c>
      <c r="Q90" s="204" t="str">
        <f>IF(O98=P98,"Capacidade mensal de venda reduzida pela capacidade de expedição rodoviária.","")</f>
        <v/>
      </c>
      <c r="S90" s="107" t="s">
        <v>118</v>
      </c>
      <c r="T90" s="13">
        <f>IFERROR(SUMIFS('BD Cap Venda ALE'!M:M,'BD Cap Venda ALE'!E:E,'Capacidade ALE'!G90,'BD Cap Venda ALE'!C:C,'Capacidade ALE'!E90),0)</f>
        <v>304.0333333333333</v>
      </c>
      <c r="U90" s="100">
        <f>IFERROR(SUMIFS('BD Cap Venda ALE'!N:N,'BD Cap Venda ALE'!E:E,'Capacidade ALE'!G90,'BD Cap Venda ALE'!C:C,'Capacidade ALE'!E90),0)</f>
        <v>351.5</v>
      </c>
    </row>
    <row r="91" spans="1:29" x14ac:dyDescent="0.25">
      <c r="A91" s="94">
        <f t="shared" si="5"/>
        <v>0</v>
      </c>
      <c r="B91" s="57" t="str">
        <f t="shared" si="6"/>
        <v>AXIAS</v>
      </c>
      <c r="C91" s="57" t="str">
        <f t="shared" si="8"/>
        <v>PrópriaAXIAS</v>
      </c>
      <c r="D91" s="57" t="s">
        <v>214</v>
      </c>
      <c r="E91" s="10">
        <v>11</v>
      </c>
      <c r="F91" s="11" t="s">
        <v>36</v>
      </c>
      <c r="G91" s="12" t="s">
        <v>12</v>
      </c>
      <c r="I91" s="95">
        <f>IF(RIGHT(F91,5)="Total",VLOOKUP(F91,'BD Cap Venda ALE'!$D:$K,4,0),SUMIFS('BD Cap Venda ALE'!G:G,'BD Cap Venda ALE'!E:E,'Capacidade ALE'!G91,'BD Cap Venda ALE'!C:C,'Capacidade ALE'!E91))</f>
        <v>1125.915</v>
      </c>
      <c r="K91" s="99">
        <f>IF(RIGHT(F91,5)="Total",VLOOKUP(F91,'Recebimento Rodo - ALE'!$I:$P,8,0),SUMIFS('Recebimento Rodo - ALE'!P:P,'Recebimento Rodo - ALE'!I:I,'Capacidade ALE'!F91,'Recebimento Rodo - ALE'!K:K,'Capacidade ALE'!G91))</f>
        <v>1665</v>
      </c>
      <c r="L91" s="100">
        <f>IF(RIGHT(F91,5)="Total",VLOOKUP(F91,'BD Cap Venda ALE'!$D:$K,5,0),SUMIFS('BD Cap Venda ALE'!H:H,'BD Cap Venda ALE'!E:E,'Capacidade ALE'!G91,'BD Cap Venda ALE'!C:C,'Capacidade ALE'!E91))</f>
        <v>13510.98</v>
      </c>
      <c r="N91" s="107" t="s">
        <v>17</v>
      </c>
      <c r="O91" s="13">
        <f>IF(RIGHT(F91,5)="Total",VLOOKUP(F91,'BD Cap Venda ALE'!$D:$K,8,0),SUMIFS('BD Cap Venda ALE'!K:K,'BD Cap Venda ALE'!E:E,'Capacidade ALE'!G91,'BD Cap Venda ALE'!C:C,'Capacidade ALE'!E91))</f>
        <v>15353.386363636364</v>
      </c>
      <c r="P91" s="116" t="str">
        <f>IF(RIGHT(F91,5)="Total",VLOOKUP(F91,'Expedição Rodo - ALE'!$A:$H,8,0),"")</f>
        <v/>
      </c>
      <c r="Q91" s="205"/>
      <c r="S91" s="107" t="s">
        <v>17</v>
      </c>
      <c r="T91" s="13">
        <f>IFERROR(SUMIFS('BD Cap Venda ALE'!M:M,'BD Cap Venda ALE'!E:E,'Capacidade ALE'!G91,'BD Cap Venda ALE'!C:C,'Capacidade ALE'!E91),0)</f>
        <v>1762.5</v>
      </c>
      <c r="U91" s="100">
        <f>IFERROR(SUMIFS('BD Cap Venda ALE'!N:N,'BD Cap Venda ALE'!E:E,'Capacidade ALE'!G91,'BD Cap Venda ALE'!C:C,'Capacidade ALE'!E91),0)</f>
        <v>1925.7416666666668</v>
      </c>
    </row>
    <row r="92" spans="1:29" s="2" customFormat="1" x14ac:dyDescent="0.25">
      <c r="A92" s="94">
        <f t="shared" si="5"/>
        <v>0</v>
      </c>
      <c r="B92" s="57" t="str">
        <f t="shared" si="6"/>
        <v>AXIAS</v>
      </c>
      <c r="C92" s="57" t="str">
        <f t="shared" si="8"/>
        <v>PrópriaAXIAS</v>
      </c>
      <c r="D92" s="57" t="s">
        <v>214</v>
      </c>
      <c r="E92" s="10">
        <v>11</v>
      </c>
      <c r="F92" s="11" t="s">
        <v>36</v>
      </c>
      <c r="G92" s="12" t="s">
        <v>13</v>
      </c>
      <c r="H92" s="1"/>
      <c r="I92" s="95">
        <f>IF(RIGHT(F92,5)="Total",VLOOKUP(F92,'BD Cap Venda ALE'!$D:$K,4,0),SUMIFS('BD Cap Venda ALE'!G:G,'BD Cap Venda ALE'!E:E,'Capacidade ALE'!G92,'BD Cap Venda ALE'!C:C,'Capacidade ALE'!E92))</f>
        <v>999.62799999999993</v>
      </c>
      <c r="J92" s="1"/>
      <c r="K92" s="99">
        <f>IF(RIGHT(F92,5)="Total",VLOOKUP(F92,'Recebimento Rodo - ALE'!$I:$P,8,0),SUMIFS('Recebimento Rodo - ALE'!P:P,'Recebimento Rodo - ALE'!I:I,'Capacidade ALE'!F92,'Recebimento Rodo - ALE'!K:K,'Capacidade ALE'!G92))</f>
        <v>972.00000000000011</v>
      </c>
      <c r="L92" s="100">
        <f>IF(RIGHT(F92,5)="Total",VLOOKUP(F92,'BD Cap Venda ALE'!$D:$K,5,0),SUMIFS('BD Cap Venda ALE'!H:H,'BD Cap Venda ALE'!E:E,'Capacidade ALE'!G92,'BD Cap Venda ALE'!C:C,'Capacidade ALE'!E92))</f>
        <v>11995.536</v>
      </c>
      <c r="M92" s="1"/>
      <c r="N92" s="107" t="s">
        <v>14</v>
      </c>
      <c r="O92" s="13">
        <f>IF(RIGHT(F92,5)="Total",VLOOKUP(F92,'BD Cap Venda ALE'!$D:$K,8,0),SUMIFS('BD Cap Venda ALE'!K:K,'BD Cap Venda ALE'!E:E,'Capacidade ALE'!G92,'BD Cap Venda ALE'!C:C,'Capacidade ALE'!E92))</f>
        <v>13631.290909090909</v>
      </c>
      <c r="P92" s="116" t="str">
        <f>IF(RIGHT(F92,5)="Total",VLOOKUP(F92,'Expedição Rodo - ALE'!$A:$H,8,0),"")</f>
        <v/>
      </c>
      <c r="Q92" s="205"/>
      <c r="R92" s="1"/>
      <c r="S92" s="107" t="s">
        <v>14</v>
      </c>
      <c r="T92" s="13">
        <f>IFERROR(SUMIFS('BD Cap Venda ALE'!M:M,'BD Cap Venda ALE'!E:E,'Capacidade ALE'!G92,'BD Cap Venda ALE'!C:C,'Capacidade ALE'!E92),0)</f>
        <v>1062.4666666666669</v>
      </c>
      <c r="U92" s="100">
        <f>IFERROR(SUMIFS('BD Cap Venda ALE'!N:N,'BD Cap Venda ALE'!E:E,'Capacidade ALE'!G92,'BD Cap Venda ALE'!C:C,'Capacidade ALE'!E92),0)</f>
        <v>1300.5083333333334</v>
      </c>
      <c r="V92" s="1"/>
      <c r="W92"/>
      <c r="X92"/>
      <c r="Y92"/>
      <c r="Z92"/>
      <c r="AA92"/>
      <c r="AB92"/>
      <c r="AC92"/>
    </row>
    <row r="93" spans="1:29" s="2" customFormat="1" x14ac:dyDescent="0.25">
      <c r="A93" s="94">
        <f t="shared" si="5"/>
        <v>0</v>
      </c>
      <c r="B93" s="57" t="str">
        <f t="shared" si="6"/>
        <v>AXIAS</v>
      </c>
      <c r="C93" s="57" t="str">
        <f t="shared" si="8"/>
        <v>PrópriaAXIAS</v>
      </c>
      <c r="D93" s="57" t="s">
        <v>214</v>
      </c>
      <c r="E93" s="10">
        <v>11</v>
      </c>
      <c r="F93" s="11" t="s">
        <v>36</v>
      </c>
      <c r="G93" s="12" t="s">
        <v>15</v>
      </c>
      <c r="H93" s="1"/>
      <c r="I93" s="95">
        <f>IF(RIGHT(F93,5)="Total",VLOOKUP(F93,'BD Cap Venda ALE'!$D:$K,4,0),SUMIFS('BD Cap Venda ALE'!G:G,'BD Cap Venda ALE'!E:E,'Capacidade ALE'!G93,'BD Cap Venda ALE'!C:C,'Capacidade ALE'!E93))</f>
        <v>2556.942</v>
      </c>
      <c r="J93" s="1"/>
      <c r="K93" s="99">
        <f>IF(RIGHT(F93,5)="Total",VLOOKUP(F93,'Recebimento Rodo - ALE'!$I:$P,8,0),SUMIFS('Recebimento Rodo - ALE'!P:P,'Recebimento Rodo - ALE'!I:I,'Capacidade ALE'!F93,'Recebimento Rodo - ALE'!K:K,'Capacidade ALE'!G93))</f>
        <v>0</v>
      </c>
      <c r="L93" s="100">
        <f>IF(RIGHT(F93,5)="Total",VLOOKUP(F93,'BD Cap Venda ALE'!$D:$K,5,0),SUMIFS('BD Cap Venda ALE'!H:H,'BD Cap Venda ALE'!E:E,'Capacidade ALE'!G93,'BD Cap Venda ALE'!C:C,'Capacidade ALE'!E93))</f>
        <v>30683.304</v>
      </c>
      <c r="M93" s="1"/>
      <c r="N93" s="107" t="s">
        <v>15</v>
      </c>
      <c r="O93" s="13">
        <f>IF(RIGHT(F93,5)="Total",VLOOKUP(F93,'BD Cap Venda ALE'!$D:$K,8,0),SUMIFS('BD Cap Venda ALE'!K:K,'BD Cap Venda ALE'!E:E,'Capacidade ALE'!G93,'BD Cap Venda ALE'!C:C,'Capacidade ALE'!E93))</f>
        <v>34867.390909090907</v>
      </c>
      <c r="P93" s="116">
        <f>P98</f>
        <v>28176.810833333333</v>
      </c>
      <c r="Q93" s="205"/>
      <c r="R93" s="1"/>
      <c r="S93" s="107" t="s">
        <v>15</v>
      </c>
      <c r="T93" s="13">
        <f>IFERROR(SUMIFS('BD Cap Venda ALE'!M:M,'BD Cap Venda ALE'!E:E,'Capacidade ALE'!G93,'BD Cap Venda ALE'!C:C,'Capacidade ALE'!E93),0)</f>
        <v>3967</v>
      </c>
      <c r="U93" s="100">
        <f>IFERROR(SUMIFS('BD Cap Venda ALE'!N:N,'BD Cap Venda ALE'!E:E,'Capacidade ALE'!G93,'BD Cap Venda ALE'!C:C,'Capacidade ALE'!E93),0)</f>
        <v>3369</v>
      </c>
      <c r="V93" s="1"/>
      <c r="W93"/>
      <c r="X93"/>
      <c r="Y93"/>
      <c r="Z93"/>
      <c r="AA93"/>
      <c r="AB93"/>
      <c r="AC93"/>
    </row>
    <row r="94" spans="1:29" s="2" customFormat="1" x14ac:dyDescent="0.25">
      <c r="A94" s="94">
        <f t="shared" si="5"/>
        <v>0</v>
      </c>
      <c r="B94" s="57" t="str">
        <f t="shared" si="6"/>
        <v>AXIAS</v>
      </c>
      <c r="C94" s="57" t="str">
        <f t="shared" si="8"/>
        <v>PrópriaAXIAS</v>
      </c>
      <c r="D94" s="57" t="s">
        <v>214</v>
      </c>
      <c r="E94" s="10">
        <v>11</v>
      </c>
      <c r="F94" s="11" t="s">
        <v>36</v>
      </c>
      <c r="G94" s="12" t="s">
        <v>18</v>
      </c>
      <c r="H94" s="1"/>
      <c r="I94" s="95">
        <f>IF(RIGHT(F94,5)="Total",VLOOKUP(F94,'BD Cap Venda ALE'!$D:$K,4,0),SUMIFS('BD Cap Venda ALE'!G:G,'BD Cap Venda ALE'!E:E,'Capacidade ALE'!G94,'BD Cap Venda ALE'!C:C,'Capacidade ALE'!E94))</f>
        <v>1034.415</v>
      </c>
      <c r="J94" s="1"/>
      <c r="K94" s="99">
        <f>IF(RIGHT(F94,5)="Total",VLOOKUP(F94,'Recebimento Rodo - ALE'!$I:$P,8,0),SUMIFS('Recebimento Rodo - ALE'!P:P,'Recebimento Rodo - ALE'!I:I,'Capacidade ALE'!F94,'Recebimento Rodo - ALE'!K:K,'Capacidade ALE'!G94))</f>
        <v>6412.5381520519732</v>
      </c>
      <c r="L94" s="100">
        <f>IF(RIGHT(F94,5)="Total",VLOOKUP(F94,'BD Cap Venda ALE'!$D:$K,5,0),SUMIFS('BD Cap Venda ALE'!H:H,'BD Cap Venda ALE'!E:E,'Capacidade ALE'!G94,'BD Cap Venda ALE'!C:C,'Capacidade ALE'!E94))</f>
        <v>8275.32</v>
      </c>
      <c r="M94" s="1"/>
      <c r="N94" s="107" t="s">
        <v>118</v>
      </c>
      <c r="O94" s="13">
        <f>IF(RIGHT(F94,5)="Total",VLOOKUP(F94,'BD Cap Venda ALE'!$D:$K,8,0),SUMIFS('BD Cap Venda ALE'!K:K,'BD Cap Venda ALE'!E:E,'Capacidade ALE'!G94,'BD Cap Venda ALE'!C:C,'Capacidade ALE'!E94))</f>
        <v>0</v>
      </c>
      <c r="P94" s="116"/>
      <c r="Q94" s="205"/>
      <c r="R94" s="1"/>
      <c r="S94" s="107" t="s">
        <v>118</v>
      </c>
      <c r="T94" s="13">
        <f>IFERROR(SUMIFS('BD Cap Venda ALE'!M:M,'BD Cap Venda ALE'!E:E,'Capacidade ALE'!G94,'BD Cap Venda ALE'!C:C,'Capacidade ALE'!E94),0)</f>
        <v>1332.46</v>
      </c>
      <c r="U94" s="100">
        <f>IFERROR(SUMIFS('BD Cap Venda ALE'!N:N,'BD Cap Venda ALE'!E:E,'Capacidade ALE'!G94,'BD Cap Venda ALE'!C:C,'Capacidade ALE'!E94),0)</f>
        <v>1218.9450000000002</v>
      </c>
      <c r="V94" s="1"/>
      <c r="W94"/>
      <c r="X94"/>
      <c r="Y94"/>
      <c r="Z94"/>
      <c r="AA94"/>
      <c r="AB94"/>
      <c r="AC94"/>
    </row>
    <row r="95" spans="1:29" s="2" customFormat="1" x14ac:dyDescent="0.25">
      <c r="A95" s="94">
        <f t="shared" si="5"/>
        <v>0</v>
      </c>
      <c r="B95" s="57" t="str">
        <f t="shared" si="6"/>
        <v>AXIAS</v>
      </c>
      <c r="C95" s="57" t="str">
        <f t="shared" si="8"/>
        <v>PrópriaAXIAS</v>
      </c>
      <c r="D95" s="57" t="s">
        <v>214</v>
      </c>
      <c r="E95" s="10">
        <v>11</v>
      </c>
      <c r="F95" s="11" t="s">
        <v>36</v>
      </c>
      <c r="G95" s="12" t="s">
        <v>19</v>
      </c>
      <c r="H95" s="1"/>
      <c r="I95" s="95">
        <f>IF(RIGHT(F95,5)="Total",VLOOKUP(F95,'BD Cap Venda ALE'!$D:$K,4,0),SUMIFS('BD Cap Venda ALE'!G:G,'BD Cap Venda ALE'!E:E,'Capacidade ALE'!G95,'BD Cap Venda ALE'!C:C,'Capacidade ALE'!E95))</f>
        <v>400.90100000000001</v>
      </c>
      <c r="J95" s="1"/>
      <c r="K95" s="99">
        <f>IF(RIGHT(F95,5)="Total",VLOOKUP(F95,'Recebimento Rodo - ALE'!$I:$P,8,0),SUMIFS('Recebimento Rodo - ALE'!P:P,'Recebimento Rodo - ALE'!I:I,'Capacidade ALE'!F95,'Recebimento Rodo - ALE'!K:K,'Capacidade ALE'!G95))</f>
        <v>5447.7602838675793</v>
      </c>
      <c r="L95" s="100">
        <f>IF(RIGHT(F95,5)="Total",VLOOKUP(F95,'BD Cap Venda ALE'!$D:$K,5,0),SUMIFS('BD Cap Venda ALE'!H:H,'BD Cap Venda ALE'!E:E,'Capacidade ALE'!G95,'BD Cap Venda ALE'!C:C,'Capacidade ALE'!E95))</f>
        <v>3207.2080000000001</v>
      </c>
      <c r="M95" s="1"/>
      <c r="N95" s="107" t="s">
        <v>20</v>
      </c>
      <c r="O95" s="13">
        <f>IF(RIGHT(F95,5)="Total",VLOOKUP(F95,'BD Cap Venda ALE'!$D:$K,8,0),SUMIFS('BD Cap Venda ALE'!K:K,'BD Cap Venda ALE'!E:E,'Capacidade ALE'!G95,'BD Cap Venda ALE'!C:C,'Capacidade ALE'!E95))</f>
        <v>3207.2080000000001</v>
      </c>
      <c r="P95" s="116" t="str">
        <f>IF(RIGHT(F95,5)="Total",VLOOKUP(F95,'Expedição Rodo - ALE'!$A:$H,8,0),"")</f>
        <v/>
      </c>
      <c r="Q95" s="205"/>
      <c r="R95" s="1"/>
      <c r="S95" s="107" t="s">
        <v>20</v>
      </c>
      <c r="T95" s="13">
        <f>IFERROR(SUMIFS('BD Cap Venda ALE'!M:M,'BD Cap Venda ALE'!E:E,'Capacidade ALE'!G95,'BD Cap Venda ALE'!C:C,'Capacidade ALE'!E95),0)</f>
        <v>1658.1666666666667</v>
      </c>
      <c r="U95" s="100">
        <f>IFERROR(SUMIFS('BD Cap Venda ALE'!N:N,'BD Cap Venda ALE'!E:E,'Capacidade ALE'!G95,'BD Cap Venda ALE'!C:C,'Capacidade ALE'!E95),0)</f>
        <v>1319.4166666666667</v>
      </c>
      <c r="V95" s="1"/>
      <c r="W95"/>
      <c r="X95"/>
      <c r="Y95"/>
      <c r="Z95"/>
      <c r="AA95"/>
      <c r="AB95"/>
      <c r="AC95"/>
    </row>
    <row r="96" spans="1:29" s="2" customFormat="1" x14ac:dyDescent="0.25">
      <c r="A96" s="94">
        <f t="shared" si="5"/>
        <v>0</v>
      </c>
      <c r="B96" s="57" t="str">
        <f t="shared" si="6"/>
        <v>AXIAS</v>
      </c>
      <c r="C96" s="57" t="str">
        <f t="shared" si="8"/>
        <v>PrópriaAXIAS</v>
      </c>
      <c r="D96" s="57" t="s">
        <v>214</v>
      </c>
      <c r="E96" s="10">
        <v>11</v>
      </c>
      <c r="F96" s="11" t="s">
        <v>36</v>
      </c>
      <c r="G96" s="12" t="s">
        <v>10</v>
      </c>
      <c r="H96" s="1"/>
      <c r="I96" s="95">
        <f>IF(RIGHT(F96,5)="Total",VLOOKUP(F96,'BD Cap Venda ALE'!$D:$K,4,0),SUMIFS('BD Cap Venda ALE'!G:G,'BD Cap Venda ALE'!E:E,'Capacidade ALE'!G96,'BD Cap Venda ALE'!C:C,'Capacidade ALE'!E96))</f>
        <v>2238.0851099999963</v>
      </c>
      <c r="J96" s="1"/>
      <c r="K96" s="99">
        <f>IF(RIGHT(F96,5)="Total",VLOOKUP(F96,'Recebimento Rodo - ALE'!$I:$P,8,0),SUMIFS('Recebimento Rodo - ALE'!P:P,'Recebimento Rodo - ALE'!I:I,'Capacidade ALE'!F96,'Recebimento Rodo - ALE'!K:K,'Capacidade ALE'!G96))</f>
        <v>1665</v>
      </c>
      <c r="L96" s="100">
        <f>IF(RIGHT(F96,5)="Total",VLOOKUP(F96,'BD Cap Venda ALE'!$D:$K,5,0),SUMIFS('BD Cap Venda ALE'!H:H,'BD Cap Venda ALE'!E:E,'Capacidade ALE'!G96,'BD Cap Venda ALE'!C:C,'Capacidade ALE'!E96))</f>
        <v>26857.021319999956</v>
      </c>
      <c r="M96" s="1"/>
      <c r="N96" s="107" t="s">
        <v>11</v>
      </c>
      <c r="O96" s="13">
        <f>IF(RIGHT(F96,5)="Total",VLOOKUP(F96,'BD Cap Venda ALE'!$D:$K,8,0),SUMIFS('BD Cap Venda ALE'!K:K,'BD Cap Venda ALE'!E:E,'Capacidade ALE'!G96,'BD Cap Venda ALE'!C:C,'Capacidade ALE'!E96))</f>
        <v>30649.333333333328</v>
      </c>
      <c r="P96" s="116" t="str">
        <f>IF(RIGHT(F96,5)="Total",VLOOKUP(F96,'Expedição Rodo - ALE'!$A:$H,8,0),"")</f>
        <v/>
      </c>
      <c r="Q96" s="205"/>
      <c r="R96" s="1"/>
      <c r="S96" s="107" t="s">
        <v>11</v>
      </c>
      <c r="T96" s="13">
        <f>IFERROR(SUMIFS('BD Cap Venda ALE'!M:M,'BD Cap Venda ALE'!E:E,'Capacidade ALE'!G96,'BD Cap Venda ALE'!C:C,'Capacidade ALE'!E96),0)</f>
        <v>4081.7066666666665</v>
      </c>
      <c r="U96" s="100">
        <f>IFERROR(SUMIFS('BD Cap Venda ALE'!N:N,'BD Cap Venda ALE'!E:E,'Capacidade ALE'!G96,'BD Cap Venda ALE'!C:C,'Capacidade ALE'!E96),0)</f>
        <v>3722.1383333333338</v>
      </c>
      <c r="V96" s="1"/>
      <c r="W96"/>
      <c r="X96"/>
      <c r="Y96"/>
      <c r="Z96"/>
      <c r="AA96"/>
      <c r="AB96"/>
      <c r="AC96"/>
    </row>
    <row r="97" spans="1:29" s="2" customFormat="1" x14ac:dyDescent="0.25">
      <c r="A97" s="94">
        <f t="shared" si="5"/>
        <v>0</v>
      </c>
      <c r="B97" s="57" t="str">
        <f t="shared" si="6"/>
        <v>AXIAS</v>
      </c>
      <c r="C97" s="57" t="str">
        <f t="shared" si="8"/>
        <v>PrópriaAXIAS</v>
      </c>
      <c r="D97" s="57" t="s">
        <v>214</v>
      </c>
      <c r="E97" s="10">
        <v>11</v>
      </c>
      <c r="F97" s="16" t="s">
        <v>36</v>
      </c>
      <c r="G97" s="12" t="s">
        <v>23</v>
      </c>
      <c r="H97" s="1"/>
      <c r="I97" s="95">
        <f>IF(RIGHT(F97,5)="Total",VLOOKUP(F97,'BD Cap Venda ALE'!$D:$K,4,0),SUMIFS('BD Cap Venda ALE'!G:G,'BD Cap Venda ALE'!E:E,'Capacidade ALE'!G97,'BD Cap Venda ALE'!C:C,'Capacidade ALE'!E97))</f>
        <v>100</v>
      </c>
      <c r="J97" s="1"/>
      <c r="K97" s="99">
        <f>IF(RIGHT(F97,5)="Total",VLOOKUP(F97,'Recebimento Rodo - ALE'!$I:$P,8,0),SUMIFS('Recebimento Rodo - ALE'!P:P,'Recebimento Rodo - ALE'!I:I,'Capacidade ALE'!F97,'Recebimento Rodo - ALE'!K:K,'Capacidade ALE'!G97))</f>
        <v>0</v>
      </c>
      <c r="L97" s="100">
        <f>IF(RIGHT(F97,5)="Total",VLOOKUP(F97,'BD Cap Venda ALE'!$D:$K,5,0),SUMIFS('BD Cap Venda ALE'!H:H,'BD Cap Venda ALE'!E:E,'Capacidade ALE'!G97,'BD Cap Venda ALE'!C:C,'Capacidade ALE'!E97))</f>
        <v>0</v>
      </c>
      <c r="M97" s="1"/>
      <c r="N97" s="107" t="s">
        <v>23</v>
      </c>
      <c r="O97" s="13">
        <f>IF(RIGHT(F97,5)="Total",VLOOKUP(F97,'BD Cap Venda ALE'!$D:$K,8,0),SUMIFS('BD Cap Venda ALE'!K:K,'BD Cap Venda ALE'!E:E,'Capacidade ALE'!G97,'BD Cap Venda ALE'!C:C,'Capacidade ALE'!E97))</f>
        <v>0</v>
      </c>
      <c r="P97" s="117" t="str">
        <f>IF(RIGHT(F97,5)="Total",VLOOKUP(F97,'Expedição Rodo - ALE'!$A:$H,8,0),"")</f>
        <v/>
      </c>
      <c r="Q97" s="206"/>
      <c r="R97" s="1"/>
      <c r="S97" s="107" t="s">
        <v>23</v>
      </c>
      <c r="T97" s="13">
        <f>IFERROR(SUMIFS('BD Cap Venda ALE'!M:M,'BD Cap Venda ALE'!E:E,'Capacidade ALE'!G97,'BD Cap Venda ALE'!C:C,'Capacidade ALE'!E97),0)</f>
        <v>0</v>
      </c>
      <c r="U97" s="100">
        <f>IFERROR(SUMIFS('BD Cap Venda ALE'!N:N,'BD Cap Venda ALE'!E:E,'Capacidade ALE'!G97,'BD Cap Venda ALE'!C:C,'Capacidade ALE'!E97),0)</f>
        <v>0</v>
      </c>
      <c r="V97" s="1"/>
      <c r="W97"/>
      <c r="X97"/>
      <c r="Y97"/>
      <c r="Z97"/>
      <c r="AA97"/>
      <c r="AB97"/>
      <c r="AC97"/>
    </row>
    <row r="98" spans="1:29" s="2" customFormat="1" x14ac:dyDescent="0.25">
      <c r="A98" s="94">
        <f t="shared" si="5"/>
        <v>97708.609515151504</v>
      </c>
      <c r="B98" s="57" t="str">
        <f t="shared" si="6"/>
        <v>Total</v>
      </c>
      <c r="C98" s="57" t="str">
        <f t="shared" si="8"/>
        <v>PrópriaTotal</v>
      </c>
      <c r="D98" s="57" t="s">
        <v>214</v>
      </c>
      <c r="E98" s="17">
        <v>11</v>
      </c>
      <c r="F98" s="18" t="s">
        <v>39</v>
      </c>
      <c r="G98" s="18"/>
      <c r="H98" s="1"/>
      <c r="I98" s="96">
        <f>IF(RIGHT(F98,5)="Total",VLOOKUP(F98,'BD Cap Venda ALE'!$D:$K,4,0),SUMIFS('BD Cap Venda ALE'!G:G,'BD Cap Venda ALE'!E:E,'Capacidade ALE'!G98,'BD Cap Venda ALE'!C:C,'Capacidade ALE'!E98))</f>
        <v>8939.4661099999958</v>
      </c>
      <c r="J98" s="1"/>
      <c r="K98" s="101">
        <f>IF(RIGHT(F98,5)="Total",VLOOKUP(F98,'Recebimento Rodo - ALE'!$I:$P,8,0),SUMIFS('Recebimento Rodo - ALE'!P:P,'Recebimento Rodo - ALE'!I:I,'Capacidade ALE'!F98,'Recebimento Rodo - ALE'!K:K,'Capacidade ALE'!G98))</f>
        <v>13305.939707045776</v>
      </c>
      <c r="L98" s="102">
        <f>IF(RIGHT(F98,5)="Total",VLOOKUP(F98,'BD Cap Venda ALE'!$D:$K,5,0),SUMIFS('BD Cap Venda ALE'!H:H,'BD Cap Venda ALE'!E:E,'Capacidade ALE'!G98,'BD Cap Venda ALE'!C:C,'Capacidade ALE'!E98))</f>
        <v>98398.009319999954</v>
      </c>
      <c r="M98" s="1"/>
      <c r="N98" s="108" t="s">
        <v>118</v>
      </c>
      <c r="O98" s="19">
        <f>IF(RIGHT(F98,5)="Total",VLOOKUP(F98,'BD Cap Venda ALE'!$D:$K,8,0),SUMIFS('BD Cap Venda ALE'!K:K,'BD Cap Venda ALE'!E:E,'Capacidade ALE'!G98,'BD Cap Venda ALE'!C:C,'Capacidade ALE'!E98))</f>
        <v>97708.609515151504</v>
      </c>
      <c r="P98" s="111">
        <f>IF(RIGHT(F98,5)="Total",VLOOKUP(F98,'Expedição Rodo - ALE'!$A:$H,8,0),"")</f>
        <v>28176.810833333333</v>
      </c>
      <c r="Q98" s="102"/>
      <c r="R98" s="1"/>
      <c r="S98" s="108" t="s">
        <v>118</v>
      </c>
      <c r="T98" s="19">
        <f>IFERROR(SUMIFS('BD Cap Venda ALE'!M:M,'BD Cap Venda ALE'!E:E,'Capacidade ALE'!G98,'BD Cap Venda ALE'!C:C,'Capacidade ALE'!E98),0)</f>
        <v>0</v>
      </c>
      <c r="U98" s="102">
        <f>IFERROR(SUMIFS('BD Cap Venda ALE'!N:N,'BD Cap Venda ALE'!E:E,'Capacidade ALE'!G98,'BD Cap Venda ALE'!C:C,'Capacidade ALE'!E98),0)</f>
        <v>0</v>
      </c>
      <c r="V98" s="1"/>
      <c r="W98"/>
      <c r="X98"/>
      <c r="Y98"/>
      <c r="Z98"/>
      <c r="AA98"/>
      <c r="AB98"/>
      <c r="AC98"/>
    </row>
    <row r="99" spans="1:29" s="2" customFormat="1" ht="15" customHeight="1" x14ac:dyDescent="0.25">
      <c r="A99" s="94">
        <f t="shared" si="5"/>
        <v>0</v>
      </c>
      <c r="B99" s="57" t="str">
        <f t="shared" si="6"/>
        <v>ALEZA</v>
      </c>
      <c r="C99" s="57" t="str">
        <f t="shared" ref="C99:C105" si="9">CONCATENATE(D99,RIGHT(F99,5))</f>
        <v>TerceirosALEZA</v>
      </c>
      <c r="D99" s="57" t="s">
        <v>216</v>
      </c>
      <c r="E99" s="15">
        <v>29</v>
      </c>
      <c r="F99" s="11" t="s">
        <v>77</v>
      </c>
      <c r="G99" s="12" t="s">
        <v>7</v>
      </c>
      <c r="H99" s="1"/>
      <c r="I99" s="95">
        <f>IF(RIGHT(F99,5)="Total",VLOOKUP(F99,'BD Cap Venda ALE'!$D:$K,4,0),SUMIFS('BD Cap Venda ALE'!G:G,'BD Cap Venda ALE'!E:E,'Capacidade ALE'!G99,'BD Cap Venda ALE'!C:C,'Capacidade ALE'!E99))</f>
        <v>63</v>
      </c>
      <c r="J99" s="1"/>
      <c r="K99" s="99">
        <f>IF(RIGHT(F99,5)="Total",VLOOKUP(F99,'Recebimento Rodo - ALE'!$I:$P,8,0),SUMIFS('Recebimento Rodo - ALE'!P:P,'Recebimento Rodo - ALE'!I:I,'Capacidade ALE'!F99,'Recebimento Rodo - ALE'!K:K,'Capacidade ALE'!G99))</f>
        <v>200.15625</v>
      </c>
      <c r="L99" s="100">
        <f>IF(RIGHT(F99,5)="Total",VLOOKUP(F99,'BD Cap Venda ALE'!$D:$K,5,0),SUMIFS('BD Cap Venda ALE'!H:H,'BD Cap Venda ALE'!E:E,'Capacidade ALE'!G99,'BD Cap Venda ALE'!C:C,'Capacidade ALE'!E99))</f>
        <v>189</v>
      </c>
      <c r="M99" s="1"/>
      <c r="N99" s="107" t="s">
        <v>118</v>
      </c>
      <c r="O99" s="13">
        <f>IF(RIGHT(F99,5)="Total",VLOOKUP(F99,'BD Cap Venda ALE'!$D:$K,8,0),SUMIFS('BD Cap Venda ALE'!K:K,'BD Cap Venda ALE'!E:E,'Capacidade ALE'!G99,'BD Cap Venda ALE'!C:C,'Capacidade ALE'!E99))</f>
        <v>0</v>
      </c>
      <c r="P99" s="115" t="str">
        <f>IF(RIGHT(F99,5)="Total",VLOOKUP(F99,'Expedição Rodo - ALE'!$A:$H,8,0),"")</f>
        <v/>
      </c>
      <c r="Q99" s="204" t="str">
        <f>IF(P105&lt;O105,"capacidade de expedição rodoviária abaixo da capacidade de venda mensal, prevalece a capacidade de venda mensal em virtude do terminal ter a obrigatoriedade de garantia do giro dos espaços contratados em linha com a logística da filial.","")</f>
        <v/>
      </c>
      <c r="R99" s="1"/>
      <c r="S99" s="107" t="s">
        <v>118</v>
      </c>
      <c r="T99" s="13">
        <f>IFERROR(SUMIFS('BD Cap Venda ALE'!M:M,'BD Cap Venda ALE'!E:E,'Capacidade ALE'!G99,'BD Cap Venda ALE'!C:C,'Capacidade ALE'!E99),0)</f>
        <v>130.06666666666666</v>
      </c>
      <c r="U99" s="100">
        <f>IFERROR(SUMIFS('BD Cap Venda ALE'!N:N,'BD Cap Venda ALE'!E:E,'Capacidade ALE'!G99,'BD Cap Venda ALE'!C:C,'Capacidade ALE'!E99),0)</f>
        <v>126.83333333333333</v>
      </c>
      <c r="V99" s="1"/>
      <c r="W99"/>
      <c r="X99"/>
      <c r="Y99"/>
      <c r="Z99"/>
      <c r="AA99"/>
      <c r="AB99"/>
      <c r="AC99"/>
    </row>
    <row r="100" spans="1:29" s="2" customFormat="1" ht="15" customHeight="1" x14ac:dyDescent="0.25">
      <c r="A100" s="94">
        <f t="shared" si="5"/>
        <v>0</v>
      </c>
      <c r="B100" s="57" t="str">
        <f t="shared" si="6"/>
        <v>ALEZA</v>
      </c>
      <c r="C100" s="57" t="str">
        <f t="shared" si="9"/>
        <v>TerceirosALEZA</v>
      </c>
      <c r="D100" s="57" t="s">
        <v>216</v>
      </c>
      <c r="E100" s="10">
        <v>29</v>
      </c>
      <c r="F100" s="11" t="s">
        <v>77</v>
      </c>
      <c r="G100" s="12" t="s">
        <v>12</v>
      </c>
      <c r="H100" s="1"/>
      <c r="I100" s="95">
        <f>IF(RIGHT(F100,5)="Total",VLOOKUP(F100,'BD Cap Venda ALE'!$D:$K,4,0),SUMIFS('BD Cap Venda ALE'!G:G,'BD Cap Venda ALE'!E:E,'Capacidade ALE'!G100,'BD Cap Venda ALE'!C:C,'Capacidade ALE'!E100))</f>
        <v>528</v>
      </c>
      <c r="J100" s="1"/>
      <c r="K100" s="99">
        <f>IF(RIGHT(F100,5)="Total",VLOOKUP(F100,'Recebimento Rodo - ALE'!$I:$P,8,0),SUMIFS('Recebimento Rodo - ALE'!P:P,'Recebimento Rodo - ALE'!I:I,'Capacidade ALE'!F100,'Recebimento Rodo - ALE'!K:K,'Capacidade ALE'!G100))</f>
        <v>2459.6598992015233</v>
      </c>
      <c r="L100" s="100">
        <f>IF(RIGHT(F100,5)="Total",VLOOKUP(F100,'BD Cap Venda ALE'!$D:$K,5,0),SUMIFS('BD Cap Venda ALE'!H:H,'BD Cap Venda ALE'!E:E,'Capacidade ALE'!G100,'BD Cap Venda ALE'!C:C,'Capacidade ALE'!E100))</f>
        <v>2534.4</v>
      </c>
      <c r="M100" s="1"/>
      <c r="N100" s="107" t="s">
        <v>17</v>
      </c>
      <c r="O100" s="13">
        <f>IF(RIGHT(F100,5)="Total",VLOOKUP(F100,'BD Cap Venda ALE'!$D:$K,8,0),SUMIFS('BD Cap Venda ALE'!K:K,'BD Cap Venda ALE'!E:E,'Capacidade ALE'!G100,'BD Cap Venda ALE'!C:C,'Capacidade ALE'!E100))</f>
        <v>1575</v>
      </c>
      <c r="P100" s="116" t="str">
        <f>IF(RIGHT(F100,5)="Total",VLOOKUP(F100,'Expedição Rodo - ALE'!$A:$H,8,0),"")</f>
        <v/>
      </c>
      <c r="Q100" s="205"/>
      <c r="R100" s="1"/>
      <c r="S100" s="107" t="s">
        <v>17</v>
      </c>
      <c r="T100" s="13">
        <f>IFERROR(SUMIFS('BD Cap Venda ALE'!M:M,'BD Cap Venda ALE'!E:E,'Capacidade ALE'!G100,'BD Cap Venda ALE'!C:C,'Capacidade ALE'!E100),0)</f>
        <v>1170.6000000000001</v>
      </c>
      <c r="U100" s="100">
        <f>IFERROR(SUMIFS('BD Cap Venda ALE'!N:N,'BD Cap Venda ALE'!E:E,'Capacidade ALE'!G100,'BD Cap Venda ALE'!C:C,'Capacidade ALE'!E100),0)</f>
        <v>1154.1666666666667</v>
      </c>
      <c r="V100" s="1"/>
      <c r="W100"/>
      <c r="X100"/>
      <c r="Y100"/>
      <c r="Z100"/>
      <c r="AA100"/>
      <c r="AB100"/>
      <c r="AC100"/>
    </row>
    <row r="101" spans="1:29" s="2" customFormat="1" ht="15" customHeight="1" x14ac:dyDescent="0.25">
      <c r="A101" s="94">
        <f t="shared" si="5"/>
        <v>0</v>
      </c>
      <c r="B101" s="57" t="str">
        <f t="shared" si="6"/>
        <v>ALEZA</v>
      </c>
      <c r="C101" s="57" t="str">
        <f t="shared" si="9"/>
        <v>TerceirosALEZA</v>
      </c>
      <c r="D101" s="57" t="s">
        <v>216</v>
      </c>
      <c r="E101" s="10">
        <v>29</v>
      </c>
      <c r="F101" s="11" t="s">
        <v>77</v>
      </c>
      <c r="G101" s="12" t="s">
        <v>13</v>
      </c>
      <c r="H101" s="1"/>
      <c r="I101" s="95">
        <f>IF(RIGHT(F101,5)="Total",VLOOKUP(F101,'BD Cap Venda ALE'!$D:$K,4,0),SUMIFS('BD Cap Venda ALE'!G:G,'BD Cap Venda ALE'!E:E,'Capacidade ALE'!G101,'BD Cap Venda ALE'!C:C,'Capacidade ALE'!E101))</f>
        <v>0</v>
      </c>
      <c r="J101" s="1"/>
      <c r="K101" s="99">
        <f>IF(RIGHT(F101,5)="Total",VLOOKUP(F101,'Recebimento Rodo - ALE'!$I:$P,8,0),SUMIFS('Recebimento Rodo - ALE'!P:P,'Recebimento Rodo - ALE'!I:I,'Capacidade ALE'!F101,'Recebimento Rodo - ALE'!K:K,'Capacidade ALE'!G101))</f>
        <v>669.77906330408712</v>
      </c>
      <c r="L101" s="100">
        <f>IF(RIGHT(F101,5)="Total",VLOOKUP(F101,'BD Cap Venda ALE'!$D:$K,5,0),SUMIFS('BD Cap Venda ALE'!H:H,'BD Cap Venda ALE'!E:E,'Capacidade ALE'!G101,'BD Cap Venda ALE'!C:C,'Capacidade ALE'!E101))</f>
        <v>0</v>
      </c>
      <c r="M101" s="1"/>
      <c r="N101" s="107" t="s">
        <v>14</v>
      </c>
      <c r="O101" s="13">
        <f>IF(RIGHT(F101,5)="Total",VLOOKUP(F101,'BD Cap Venda ALE'!$D:$K,8,0),SUMIFS('BD Cap Venda ALE'!K:K,'BD Cap Venda ALE'!E:E,'Capacidade ALE'!G101,'BD Cap Venda ALE'!C:C,'Capacidade ALE'!E101))</f>
        <v>0</v>
      </c>
      <c r="P101" s="116">
        <f>P105</f>
        <v>9504</v>
      </c>
      <c r="Q101" s="205"/>
      <c r="R101" s="1"/>
      <c r="S101" s="107" t="s">
        <v>14</v>
      </c>
      <c r="T101" s="13">
        <f>IFERROR(SUMIFS('BD Cap Venda ALE'!M:M,'BD Cap Venda ALE'!E:E,'Capacidade ALE'!G101,'BD Cap Venda ALE'!C:C,'Capacidade ALE'!E101),0)</f>
        <v>0</v>
      </c>
      <c r="U101" s="100">
        <f>IFERROR(SUMIFS('BD Cap Venda ALE'!N:N,'BD Cap Venda ALE'!E:E,'Capacidade ALE'!G101,'BD Cap Venda ALE'!C:C,'Capacidade ALE'!E101),0)</f>
        <v>0</v>
      </c>
      <c r="V101" s="1"/>
      <c r="W101"/>
      <c r="X101"/>
      <c r="Y101"/>
      <c r="Z101"/>
      <c r="AA101"/>
      <c r="AB101"/>
      <c r="AC101"/>
    </row>
    <row r="102" spans="1:29" s="2" customFormat="1" ht="15" customHeight="1" x14ac:dyDescent="0.25">
      <c r="A102" s="94">
        <f t="shared" si="5"/>
        <v>0</v>
      </c>
      <c r="B102" s="57" t="str">
        <f t="shared" si="6"/>
        <v>ALEZA</v>
      </c>
      <c r="C102" s="57" t="str">
        <f t="shared" si="9"/>
        <v>TerceirosALEZA</v>
      </c>
      <c r="D102" s="57" t="s">
        <v>216</v>
      </c>
      <c r="E102" s="10">
        <v>29</v>
      </c>
      <c r="F102" s="11" t="s">
        <v>77</v>
      </c>
      <c r="G102" s="12" t="s">
        <v>18</v>
      </c>
      <c r="H102" s="1"/>
      <c r="I102" s="95">
        <f>IF(RIGHT(F102,5)="Total",VLOOKUP(F102,'BD Cap Venda ALE'!$D:$K,4,0),SUMIFS('BD Cap Venda ALE'!G:G,'BD Cap Venda ALE'!E:E,'Capacidade ALE'!G102,'BD Cap Venda ALE'!C:C,'Capacidade ALE'!E102))</f>
        <v>150</v>
      </c>
      <c r="J102" s="1"/>
      <c r="K102" s="99">
        <f>IF(RIGHT(F102,5)="Total",VLOOKUP(F102,'Recebimento Rodo - ALE'!$I:$P,8,0),SUMIFS('Recebimento Rodo - ALE'!P:P,'Recebimento Rodo - ALE'!I:I,'Capacidade ALE'!F102,'Recebimento Rodo - ALE'!K:K,'Capacidade ALE'!G102))</f>
        <v>762.5</v>
      </c>
      <c r="L102" s="100">
        <f>IF(RIGHT(F102,5)="Total",VLOOKUP(F102,'BD Cap Venda ALE'!$D:$K,5,0),SUMIFS('BD Cap Venda ALE'!H:H,'BD Cap Venda ALE'!E:E,'Capacidade ALE'!G102,'BD Cap Venda ALE'!C:C,'Capacidade ALE'!E102))</f>
        <v>720</v>
      </c>
      <c r="M102" s="1"/>
      <c r="N102" s="107" t="s">
        <v>118</v>
      </c>
      <c r="O102" s="13">
        <f>IF(RIGHT(F102,5)="Total",VLOOKUP(F102,'BD Cap Venda ALE'!$D:$K,8,0),SUMIFS('BD Cap Venda ALE'!K:K,'BD Cap Venda ALE'!E:E,'Capacidade ALE'!G102,'BD Cap Venda ALE'!C:C,'Capacidade ALE'!E102))</f>
        <v>0</v>
      </c>
      <c r="P102" s="116" t="str">
        <f>IF(RIGHT(F102,5)="Total",VLOOKUP(F102,'Expedição Rodo - ALE'!$A:$H,8,0),"")</f>
        <v/>
      </c>
      <c r="Q102" s="205"/>
      <c r="R102" s="1"/>
      <c r="S102" s="107" t="s">
        <v>118</v>
      </c>
      <c r="T102" s="13">
        <f>IFERROR(SUMIFS('BD Cap Venda ALE'!M:M,'BD Cap Venda ALE'!E:E,'Capacidade ALE'!G102,'BD Cap Venda ALE'!C:C,'Capacidade ALE'!E102),0)</f>
        <v>578.65500000000009</v>
      </c>
      <c r="U102" s="100">
        <f>IFERROR(SUMIFS('BD Cap Venda ALE'!N:N,'BD Cap Venda ALE'!E:E,'Capacidade ALE'!G102,'BD Cap Venda ALE'!C:C,'Capacidade ALE'!E102),0)</f>
        <v>561.24</v>
      </c>
      <c r="V102" s="1"/>
      <c r="W102"/>
      <c r="X102"/>
      <c r="Y102"/>
      <c r="Z102"/>
      <c r="AA102"/>
      <c r="AB102"/>
      <c r="AC102"/>
    </row>
    <row r="103" spans="1:29" s="2" customFormat="1" ht="15" customHeight="1" x14ac:dyDescent="0.25">
      <c r="A103" s="94">
        <f t="shared" si="5"/>
        <v>0</v>
      </c>
      <c r="B103" s="57" t="str">
        <f t="shared" si="6"/>
        <v>ALEZA</v>
      </c>
      <c r="C103" s="57" t="str">
        <f t="shared" si="9"/>
        <v>TerceirosALEZA</v>
      </c>
      <c r="D103" s="57" t="s">
        <v>216</v>
      </c>
      <c r="E103" s="10">
        <v>29</v>
      </c>
      <c r="F103" s="11" t="s">
        <v>77</v>
      </c>
      <c r="G103" s="12" t="s">
        <v>19</v>
      </c>
      <c r="H103" s="1"/>
      <c r="I103" s="95">
        <f>IF(RIGHT(F103,5)="Total",VLOOKUP(F103,'BD Cap Venda ALE'!$D:$K,4,0),SUMIFS('BD Cap Venda ALE'!G:G,'BD Cap Venda ALE'!E:E,'Capacidade ALE'!G103,'BD Cap Venda ALE'!C:C,'Capacidade ALE'!E103))</f>
        <v>150</v>
      </c>
      <c r="J103" s="1"/>
      <c r="K103" s="99">
        <f>IF(RIGHT(F103,5)="Total",VLOOKUP(F103,'Recebimento Rodo - ALE'!$I:$P,8,0),SUMIFS('Recebimento Rodo - ALE'!P:P,'Recebimento Rodo - ALE'!I:I,'Capacidade ALE'!F103,'Recebimento Rodo - ALE'!K:K,'Capacidade ALE'!G103))</f>
        <v>762.5</v>
      </c>
      <c r="L103" s="100">
        <f>IF(RIGHT(F103,5)="Total",VLOOKUP(F103,'BD Cap Venda ALE'!$D:$K,5,0),SUMIFS('BD Cap Venda ALE'!H:H,'BD Cap Venda ALE'!E:E,'Capacidade ALE'!G103,'BD Cap Venda ALE'!C:C,'Capacidade ALE'!E103))</f>
        <v>720</v>
      </c>
      <c r="M103" s="1"/>
      <c r="N103" s="107" t="s">
        <v>20</v>
      </c>
      <c r="O103" s="13">
        <f>IF(RIGHT(F103,5)="Total",VLOOKUP(F103,'BD Cap Venda ALE'!$D:$K,8,0),SUMIFS('BD Cap Venda ALE'!K:K,'BD Cap Venda ALE'!E:E,'Capacidade ALE'!G103,'BD Cap Venda ALE'!C:C,'Capacidade ALE'!E103))</f>
        <v>720</v>
      </c>
      <c r="P103" s="116" t="str">
        <f>IF(RIGHT(F103,5)="Total",VLOOKUP(F103,'Expedição Rodo - ALE'!$A:$H,8,0),"")</f>
        <v/>
      </c>
      <c r="Q103" s="205"/>
      <c r="R103" s="1"/>
      <c r="S103" s="107" t="s">
        <v>20</v>
      </c>
      <c r="T103" s="13">
        <f>IFERROR(SUMIFS('BD Cap Venda ALE'!M:M,'BD Cap Venda ALE'!E:E,'Capacidade ALE'!G103,'BD Cap Venda ALE'!C:C,'Capacidade ALE'!E103),0)</f>
        <v>135.33333333333334</v>
      </c>
      <c r="U103" s="100">
        <f>IFERROR(SUMIFS('BD Cap Venda ALE'!N:N,'BD Cap Venda ALE'!E:E,'Capacidade ALE'!G103,'BD Cap Venda ALE'!C:C,'Capacidade ALE'!E103),0)</f>
        <v>146.75</v>
      </c>
      <c r="V103" s="1"/>
      <c r="W103"/>
      <c r="X103"/>
      <c r="Y103"/>
      <c r="Z103"/>
      <c r="AA103"/>
      <c r="AB103"/>
      <c r="AC103"/>
    </row>
    <row r="104" spans="1:29" s="2" customFormat="1" ht="15" customHeight="1" x14ac:dyDescent="0.25">
      <c r="A104" s="94">
        <f t="shared" si="5"/>
        <v>0</v>
      </c>
      <c r="B104" s="57" t="str">
        <f t="shared" si="6"/>
        <v>ALEZA</v>
      </c>
      <c r="C104" s="57" t="str">
        <f t="shared" si="9"/>
        <v>TerceirosALEZA</v>
      </c>
      <c r="D104" s="57" t="s">
        <v>216</v>
      </c>
      <c r="E104" s="10">
        <v>29</v>
      </c>
      <c r="F104" s="16" t="s">
        <v>77</v>
      </c>
      <c r="G104" s="12" t="s">
        <v>10</v>
      </c>
      <c r="H104" s="1"/>
      <c r="I104" s="95">
        <f>IF(RIGHT(F104,5)="Total",VLOOKUP(F104,'BD Cap Venda ALE'!$D:$K,4,0),SUMIFS('BD Cap Venda ALE'!G:G,'BD Cap Venda ALE'!E:E,'Capacidade ALE'!G104,'BD Cap Venda ALE'!C:C,'Capacidade ALE'!E104))</f>
        <v>1400</v>
      </c>
      <c r="J104" s="1"/>
      <c r="K104" s="99">
        <f>IF(RIGHT(F104,5)="Total",VLOOKUP(F104,'Recebimento Rodo - ALE'!$I:$P,8,0),SUMIFS('Recebimento Rodo - ALE'!P:P,'Recebimento Rodo - ALE'!I:I,'Capacidade ALE'!F104,'Recebimento Rodo - ALE'!K:K,'Capacidade ALE'!G104))</f>
        <v>352.0707299707538</v>
      </c>
      <c r="L104" s="100">
        <f>IF(RIGHT(F104,5)="Total",VLOOKUP(F104,'BD Cap Venda ALE'!$D:$K,5,0),SUMIFS('BD Cap Venda ALE'!H:H,'BD Cap Venda ALE'!E:E,'Capacidade ALE'!G104,'BD Cap Venda ALE'!C:C,'Capacidade ALE'!E104))</f>
        <v>5600</v>
      </c>
      <c r="M104" s="1"/>
      <c r="N104" s="107" t="s">
        <v>11</v>
      </c>
      <c r="O104" s="13">
        <f>IF(RIGHT(F104,5)="Total",VLOOKUP(F104,'BD Cap Venda ALE'!$D:$K,8,0),SUMIFS('BD Cap Venda ALE'!K:K,'BD Cap Venda ALE'!E:E,'Capacidade ALE'!G104,'BD Cap Venda ALE'!C:C,'Capacidade ALE'!E104))</f>
        <v>2666.6666666666665</v>
      </c>
      <c r="P104" s="117" t="str">
        <f>IF(RIGHT(F104,5)="Total",VLOOKUP(F104,'Expedição Rodo - ALE'!$A:$H,8,0),"")</f>
        <v/>
      </c>
      <c r="Q104" s="206"/>
      <c r="R104" s="1"/>
      <c r="S104" s="107" t="s">
        <v>11</v>
      </c>
      <c r="T104" s="13">
        <f>IFERROR(SUMIFS('BD Cap Venda ALE'!M:M,'BD Cap Venda ALE'!E:E,'Capacidade ALE'!G104,'BD Cap Venda ALE'!C:C,'Capacidade ALE'!E104),0)</f>
        <v>1564.5116666666665</v>
      </c>
      <c r="U104" s="100">
        <f>IFERROR(SUMIFS('BD Cap Venda ALE'!N:N,'BD Cap Venda ALE'!E:E,'Capacidade ALE'!G104,'BD Cap Venda ALE'!C:C,'Capacidade ALE'!E104),0)</f>
        <v>1517.4266666666665</v>
      </c>
      <c r="V104" s="1"/>
      <c r="W104"/>
      <c r="X104"/>
      <c r="Y104"/>
      <c r="Z104"/>
      <c r="AA104"/>
      <c r="AB104"/>
      <c r="AC104"/>
    </row>
    <row r="105" spans="1:29" s="2" customFormat="1" x14ac:dyDescent="0.25">
      <c r="A105" s="94">
        <f t="shared" si="5"/>
        <v>4961.6666666666661</v>
      </c>
      <c r="B105" s="57" t="str">
        <f t="shared" si="6"/>
        <v>Total</v>
      </c>
      <c r="C105" s="57" t="str">
        <f t="shared" si="9"/>
        <v>TerceirosTotal</v>
      </c>
      <c r="D105" s="57" t="s">
        <v>216</v>
      </c>
      <c r="E105" s="17">
        <v>29</v>
      </c>
      <c r="F105" s="18" t="s">
        <v>129</v>
      </c>
      <c r="G105" s="18"/>
      <c r="H105" s="1"/>
      <c r="I105" s="96">
        <f>IF(RIGHT(F105,5)="Total",VLOOKUP(F105,'BD Cap Venda ALE'!$D:$K,4,0),SUMIFS('BD Cap Venda ALE'!G:G,'BD Cap Venda ALE'!E:E,'Capacidade ALE'!G105,'BD Cap Venda ALE'!C:C,'Capacidade ALE'!E105))</f>
        <v>2291</v>
      </c>
      <c r="J105" s="1"/>
      <c r="K105" s="101">
        <f>IF(RIGHT(F105,5)="Total",VLOOKUP(F105,'Recebimento Rodo - ALE'!$I:$P,8,0),SUMIFS('Recebimento Rodo - ALE'!P:P,'Recebimento Rodo - ALE'!I:I,'Capacidade ALE'!F105,'Recebimento Rodo - ALE'!K:K,'Capacidade ALE'!G105))</f>
        <v>4150.4537525641026</v>
      </c>
      <c r="L105" s="102">
        <f>IF(RIGHT(F105,5)="Total",VLOOKUP(F105,'BD Cap Venda ALE'!$D:$K,5,0),SUMIFS('BD Cap Venda ALE'!H:H,'BD Cap Venda ALE'!E:E,'Capacidade ALE'!G105,'BD Cap Venda ALE'!C:C,'Capacidade ALE'!E105))</f>
        <v>9763.4</v>
      </c>
      <c r="M105" s="1"/>
      <c r="N105" s="108" t="s">
        <v>118</v>
      </c>
      <c r="O105" s="19">
        <f>IF(RIGHT(F105,5)="Total",VLOOKUP(F105,'BD Cap Venda ALE'!$D:$K,8,0),SUMIFS('BD Cap Venda ALE'!K:K,'BD Cap Venda ALE'!E:E,'Capacidade ALE'!G105,'BD Cap Venda ALE'!C:C,'Capacidade ALE'!E105))</f>
        <v>4961.6666666666661</v>
      </c>
      <c r="P105" s="102">
        <f>IF(RIGHT(F105,5)="Total",VLOOKUP(F105,'Expedição Rodo - ALE'!$A:$H,8,0),"")</f>
        <v>9504</v>
      </c>
      <c r="Q105" s="109"/>
      <c r="R105" s="1"/>
      <c r="S105" s="108" t="s">
        <v>118</v>
      </c>
      <c r="T105" s="19">
        <f>IFERROR(SUMIFS('BD Cap Venda ALE'!M:M,'BD Cap Venda ALE'!E:E,'Capacidade ALE'!G105,'BD Cap Venda ALE'!C:C,'Capacidade ALE'!E105),0)</f>
        <v>0</v>
      </c>
      <c r="U105" s="102">
        <f>IFERROR(SUMIFS('BD Cap Venda ALE'!N:N,'BD Cap Venda ALE'!E:E,'Capacidade ALE'!G105,'BD Cap Venda ALE'!C:C,'Capacidade ALE'!E105),0)</f>
        <v>0</v>
      </c>
      <c r="V105" s="1"/>
      <c r="W105"/>
      <c r="X105"/>
      <c r="Y105"/>
      <c r="Z105"/>
      <c r="AA105"/>
      <c r="AB105"/>
      <c r="AC105"/>
    </row>
    <row r="106" spans="1:29" s="2" customFormat="1" ht="15" customHeight="1" x14ac:dyDescent="0.25">
      <c r="A106" s="94">
        <f t="shared" si="5"/>
        <v>0</v>
      </c>
      <c r="B106" s="57" t="str">
        <f t="shared" si="6"/>
        <v>IANIA</v>
      </c>
      <c r="C106" s="57" t="str">
        <f t="shared" ref="C106:C112" si="10">CONCATENATE(D106,RIGHT(F106,5))</f>
        <v>PrópriaIANIA</v>
      </c>
      <c r="D106" s="57" t="s">
        <v>214</v>
      </c>
      <c r="E106" s="15">
        <v>13</v>
      </c>
      <c r="F106" s="11" t="s">
        <v>44</v>
      </c>
      <c r="G106" s="12" t="s">
        <v>7</v>
      </c>
      <c r="H106" s="1"/>
      <c r="I106" s="95">
        <f>IF(RIGHT(F106,5)="Total",VLOOKUP(F106,'BD Cap Venda ALE'!$D:$K,4,0),SUMIFS('BD Cap Venda ALE'!G:G,'BD Cap Venda ALE'!E:E,'Capacidade ALE'!G106,'BD Cap Venda ALE'!C:C,'Capacidade ALE'!E106))</f>
        <v>120.816</v>
      </c>
      <c r="J106" s="1"/>
      <c r="K106" s="99">
        <f>IF(RIGHT(F106,5)="Total",VLOOKUP(F106,'Recebimento Rodo - ALE'!$I:$P,8,0),SUMIFS('Recebimento Rodo - ALE'!P:P,'Recebimento Rodo - ALE'!I:I,'Capacidade ALE'!F106,'Recebimento Rodo - ALE'!K:K,'Capacidade ALE'!G106))</f>
        <v>6114.2857142857138</v>
      </c>
      <c r="L106" s="100">
        <f>IF(RIGHT(F106,5)="Total",VLOOKUP(F106,'BD Cap Venda ALE'!$D:$K,5,0),SUMIFS('BD Cap Venda ALE'!H:H,'BD Cap Venda ALE'!E:E,'Capacidade ALE'!G106,'BD Cap Venda ALE'!C:C,'Capacidade ALE'!E106))</f>
        <v>966.52800000000002</v>
      </c>
      <c r="M106" s="1"/>
      <c r="N106" s="107" t="s">
        <v>118</v>
      </c>
      <c r="O106" s="13">
        <f>IF(RIGHT(F106,5)="Total",VLOOKUP(F106,'BD Cap Venda ALE'!$D:$K,8,0),SUMIFS('BD Cap Venda ALE'!K:K,'BD Cap Venda ALE'!E:E,'Capacidade ALE'!G106,'BD Cap Venda ALE'!C:C,'Capacidade ALE'!E106))</f>
        <v>0</v>
      </c>
      <c r="P106" s="115" t="str">
        <f>IF(RIGHT(F106,5)="Total",VLOOKUP(F106,'Expedição Rodo - ALE'!$A:$H,8,0),"")</f>
        <v/>
      </c>
      <c r="Q106" s="204"/>
      <c r="R106" s="1"/>
      <c r="S106" s="107" t="s">
        <v>118</v>
      </c>
      <c r="T106" s="13">
        <f>IFERROR(SUMIFS('BD Cap Venda ALE'!M:M,'BD Cap Venda ALE'!E:E,'Capacidade ALE'!G106,'BD Cap Venda ALE'!C:C,'Capacidade ALE'!E106),0)</f>
        <v>583.28333333333342</v>
      </c>
      <c r="U106" s="100">
        <f>IFERROR(SUMIFS('BD Cap Venda ALE'!N:N,'BD Cap Venda ALE'!E:E,'Capacidade ALE'!G106,'BD Cap Venda ALE'!C:C,'Capacidade ALE'!E106),0)</f>
        <v>661.55000000000007</v>
      </c>
      <c r="V106" s="1"/>
      <c r="W106"/>
      <c r="X106"/>
      <c r="Y106"/>
      <c r="Z106"/>
      <c r="AA106"/>
      <c r="AB106"/>
      <c r="AC106"/>
    </row>
    <row r="107" spans="1:29" s="2" customFormat="1" x14ac:dyDescent="0.25">
      <c r="A107" s="94">
        <f t="shared" si="5"/>
        <v>0</v>
      </c>
      <c r="B107" s="57" t="str">
        <f t="shared" si="6"/>
        <v>IANIA</v>
      </c>
      <c r="C107" s="57" t="str">
        <f t="shared" si="10"/>
        <v>PrópriaIANIA</v>
      </c>
      <c r="D107" s="57" t="s">
        <v>214</v>
      </c>
      <c r="E107" s="10">
        <v>13</v>
      </c>
      <c r="F107" s="11" t="s">
        <v>44</v>
      </c>
      <c r="G107" s="12" t="s">
        <v>12</v>
      </c>
      <c r="H107" s="1"/>
      <c r="I107" s="95">
        <f>IF(RIGHT(F107,5)="Total",VLOOKUP(F107,'BD Cap Venda ALE'!$D:$K,4,0),SUMIFS('BD Cap Venda ALE'!G:G,'BD Cap Venda ALE'!E:E,'Capacidade ALE'!G107,'BD Cap Venda ALE'!C:C,'Capacidade ALE'!E107))</f>
        <v>1364.8359999999998</v>
      </c>
      <c r="J107" s="1"/>
      <c r="K107" s="99">
        <f>IF(RIGHT(F107,5)="Total",VLOOKUP(F107,'Recebimento Rodo - ALE'!$I:$P,8,0),SUMIFS('Recebimento Rodo - ALE'!P:P,'Recebimento Rodo - ALE'!I:I,'Capacidade ALE'!F107,'Recebimento Rodo - ALE'!K:K,'Capacidade ALE'!G107))</f>
        <v>7552.9411764705874</v>
      </c>
      <c r="L107" s="100">
        <f>IF(RIGHT(F107,5)="Total",VLOOKUP(F107,'BD Cap Venda ALE'!$D:$K,5,0),SUMIFS('BD Cap Venda ALE'!H:H,'BD Cap Venda ALE'!E:E,'Capacidade ALE'!G107,'BD Cap Venda ALE'!C:C,'Capacidade ALE'!E107))</f>
        <v>16378.031999999997</v>
      </c>
      <c r="M107" s="1"/>
      <c r="N107" s="107" t="s">
        <v>17</v>
      </c>
      <c r="O107" s="13">
        <f>IF(RIGHT(F107,5)="Total",VLOOKUP(F107,'BD Cap Venda ALE'!$D:$K,8,0),SUMIFS('BD Cap Venda ALE'!K:K,'BD Cap Venda ALE'!E:E,'Capacidade ALE'!G107,'BD Cap Venda ALE'!C:C,'Capacidade ALE'!E107))</f>
        <v>5074.8178408622271</v>
      </c>
      <c r="P107" s="116" t="str">
        <f>IF(RIGHT(F107,5)="Total",VLOOKUP(F107,'Expedição Rodo - ALE'!$A:$H,8,0),"")</f>
        <v/>
      </c>
      <c r="Q107" s="205"/>
      <c r="R107" s="1"/>
      <c r="S107" s="107" t="s">
        <v>17</v>
      </c>
      <c r="T107" s="13">
        <f>IFERROR(SUMIFS('BD Cap Venda ALE'!M:M,'BD Cap Venda ALE'!E:E,'Capacidade ALE'!G107,'BD Cap Venda ALE'!C:C,'Capacidade ALE'!E107),0)</f>
        <v>3607.1999999999994</v>
      </c>
      <c r="U107" s="100">
        <f>IFERROR(SUMIFS('BD Cap Venda ALE'!N:N,'BD Cap Venda ALE'!E:E,'Capacidade ALE'!G107,'BD Cap Venda ALE'!C:C,'Capacidade ALE'!E107),0)</f>
        <v>4122.1500000000005</v>
      </c>
      <c r="V107" s="1"/>
      <c r="W107"/>
      <c r="X107"/>
      <c r="Y107"/>
      <c r="Z107"/>
      <c r="AA107"/>
      <c r="AB107"/>
      <c r="AC107"/>
    </row>
    <row r="108" spans="1:29" s="2" customFormat="1" x14ac:dyDescent="0.25">
      <c r="A108" s="94">
        <f t="shared" si="5"/>
        <v>0</v>
      </c>
      <c r="B108" s="57" t="str">
        <f t="shared" si="6"/>
        <v>IANIA</v>
      </c>
      <c r="C108" s="57" t="str">
        <f t="shared" si="10"/>
        <v>PrópriaIANIA</v>
      </c>
      <c r="D108" s="57" t="s">
        <v>214</v>
      </c>
      <c r="E108" s="10">
        <v>13</v>
      </c>
      <c r="F108" s="11" t="s">
        <v>44</v>
      </c>
      <c r="G108" s="12" t="s">
        <v>13</v>
      </c>
      <c r="H108" s="1"/>
      <c r="I108" s="95">
        <f>IF(RIGHT(F108,5)="Total",VLOOKUP(F108,'BD Cap Venda ALE'!$D:$K,4,0),SUMIFS('BD Cap Venda ALE'!G:G,'BD Cap Venda ALE'!E:E,'Capacidade ALE'!G108,'BD Cap Venda ALE'!C:C,'Capacidade ALE'!E108))</f>
        <v>601.00299999999993</v>
      </c>
      <c r="J108" s="1"/>
      <c r="K108" s="99">
        <f>IF(RIGHT(F108,5)="Total",VLOOKUP(F108,'Recebimento Rodo - ALE'!$I:$P,8,0),SUMIFS('Recebimento Rodo - ALE'!P:P,'Recebimento Rodo - ALE'!I:I,'Capacidade ALE'!F108,'Recebimento Rodo - ALE'!K:K,'Capacidade ALE'!G108))</f>
        <v>7552.9411764705874</v>
      </c>
      <c r="L108" s="100">
        <f>IF(RIGHT(F108,5)="Total",VLOOKUP(F108,'BD Cap Venda ALE'!$D:$K,5,0),SUMIFS('BD Cap Venda ALE'!H:H,'BD Cap Venda ALE'!E:E,'Capacidade ALE'!G108,'BD Cap Venda ALE'!C:C,'Capacidade ALE'!E108))</f>
        <v>9616.0479999999989</v>
      </c>
      <c r="M108" s="1"/>
      <c r="N108" s="107" t="s">
        <v>14</v>
      </c>
      <c r="O108" s="13">
        <f>IF(RIGHT(F108,5)="Total",VLOOKUP(F108,'BD Cap Venda ALE'!$D:$K,8,0),SUMIFS('BD Cap Venda ALE'!K:K,'BD Cap Venda ALE'!E:E,'Capacidade ALE'!G108,'BD Cap Venda ALE'!C:C,'Capacidade ALE'!E108))</f>
        <v>2979.582159137773</v>
      </c>
      <c r="P108" s="116">
        <f>P112</f>
        <v>43701.666666666664</v>
      </c>
      <c r="Q108" s="205"/>
      <c r="R108" s="1"/>
      <c r="S108" s="107" t="s">
        <v>14</v>
      </c>
      <c r="T108" s="13">
        <f>IFERROR(SUMIFS('BD Cap Venda ALE'!M:M,'BD Cap Venda ALE'!E:E,'Capacidade ALE'!G108,'BD Cap Venda ALE'!C:C,'Capacidade ALE'!E108),0)</f>
        <v>1642.3500000000001</v>
      </c>
      <c r="U108" s="100">
        <f>IFERROR(SUMIFS('BD Cap Venda ALE'!N:N,'BD Cap Venda ALE'!E:E,'Capacidade ALE'!G108,'BD Cap Venda ALE'!C:C,'Capacidade ALE'!E108),0)</f>
        <v>1870.7166666666665</v>
      </c>
      <c r="V108" s="1"/>
      <c r="W108"/>
      <c r="X108"/>
      <c r="Y108"/>
      <c r="Z108"/>
      <c r="AA108"/>
      <c r="AB108"/>
      <c r="AC108"/>
    </row>
    <row r="109" spans="1:29" s="2" customFormat="1" x14ac:dyDescent="0.25">
      <c r="A109" s="94">
        <f t="shared" si="5"/>
        <v>0</v>
      </c>
      <c r="B109" s="57" t="str">
        <f t="shared" si="6"/>
        <v>IANIA</v>
      </c>
      <c r="C109" s="57" t="str">
        <f t="shared" si="10"/>
        <v>PrópriaIANIA</v>
      </c>
      <c r="D109" s="57" t="s">
        <v>214</v>
      </c>
      <c r="E109" s="10">
        <v>13</v>
      </c>
      <c r="F109" s="11" t="s">
        <v>44</v>
      </c>
      <c r="G109" s="12" t="s">
        <v>18</v>
      </c>
      <c r="H109" s="1"/>
      <c r="I109" s="95">
        <f>IF(RIGHT(F109,5)="Total",VLOOKUP(F109,'BD Cap Venda ALE'!$D:$K,4,0),SUMIFS('BD Cap Venda ALE'!G:G,'BD Cap Venda ALE'!E:E,'Capacidade ALE'!G109,'BD Cap Venda ALE'!C:C,'Capacidade ALE'!E109))</f>
        <v>176.39499999999998</v>
      </c>
      <c r="J109" s="1"/>
      <c r="K109" s="99">
        <f>IF(RIGHT(F109,5)="Total",VLOOKUP(F109,'Recebimento Rodo - ALE'!$I:$P,8,0),SUMIFS('Recebimento Rodo - ALE'!P:P,'Recebimento Rodo - ALE'!I:I,'Capacidade ALE'!F109,'Recebimento Rodo - ALE'!K:K,'Capacidade ALE'!G109))</f>
        <v>6114.2857142857138</v>
      </c>
      <c r="L109" s="100">
        <f>IF(RIGHT(F109,5)="Total",VLOOKUP(F109,'BD Cap Venda ALE'!$D:$K,5,0),SUMIFS('BD Cap Venda ALE'!H:H,'BD Cap Venda ALE'!E:E,'Capacidade ALE'!G109,'BD Cap Venda ALE'!C:C,'Capacidade ALE'!E109))</f>
        <v>2116.7399999999998</v>
      </c>
      <c r="M109" s="1"/>
      <c r="N109" s="107" t="s">
        <v>118</v>
      </c>
      <c r="O109" s="13">
        <f>IF(RIGHT(F109,5)="Total",VLOOKUP(F109,'BD Cap Venda ALE'!$D:$K,8,0),SUMIFS('BD Cap Venda ALE'!K:K,'BD Cap Venda ALE'!E:E,'Capacidade ALE'!G109,'BD Cap Venda ALE'!C:C,'Capacidade ALE'!E109))</f>
        <v>0</v>
      </c>
      <c r="P109" s="116" t="str">
        <f>IF(RIGHT(F109,5)="Total",VLOOKUP(F109,'Expedição Rodo - ALE'!$A:$H,8,0),"")</f>
        <v/>
      </c>
      <c r="Q109" s="205"/>
      <c r="R109" s="1"/>
      <c r="S109" s="107" t="s">
        <v>118</v>
      </c>
      <c r="T109" s="13">
        <f>IFERROR(SUMIFS('BD Cap Venda ALE'!M:M,'BD Cap Venda ALE'!E:E,'Capacidade ALE'!G109,'BD Cap Venda ALE'!C:C,'Capacidade ALE'!E109),0)</f>
        <v>2115.5383333333334</v>
      </c>
      <c r="U109" s="100">
        <f>IFERROR(SUMIFS('BD Cap Venda ALE'!N:N,'BD Cap Venda ALE'!E:E,'Capacidade ALE'!G109,'BD Cap Venda ALE'!C:C,'Capacidade ALE'!E109),0)</f>
        <v>2471.9441666666667</v>
      </c>
      <c r="V109" s="1"/>
      <c r="W109"/>
      <c r="X109"/>
      <c r="Y109"/>
      <c r="Z109"/>
      <c r="AA109"/>
      <c r="AB109"/>
      <c r="AC109"/>
    </row>
    <row r="110" spans="1:29" s="2" customFormat="1" x14ac:dyDescent="0.25">
      <c r="A110" s="94">
        <f t="shared" si="5"/>
        <v>0</v>
      </c>
      <c r="B110" s="57" t="str">
        <f t="shared" si="6"/>
        <v>IANIA</v>
      </c>
      <c r="C110" s="57" t="str">
        <f t="shared" si="10"/>
        <v>PrópriaIANIA</v>
      </c>
      <c r="D110" s="57" t="s">
        <v>214</v>
      </c>
      <c r="E110" s="10">
        <v>13</v>
      </c>
      <c r="F110" s="11" t="s">
        <v>44</v>
      </c>
      <c r="G110" s="12" t="s">
        <v>19</v>
      </c>
      <c r="H110" s="1"/>
      <c r="I110" s="95">
        <f>IF(RIGHT(F110,5)="Total",VLOOKUP(F110,'BD Cap Venda ALE'!$D:$K,4,0),SUMIFS('BD Cap Venda ALE'!G:G,'BD Cap Venda ALE'!E:E,'Capacidade ALE'!G110,'BD Cap Venda ALE'!C:C,'Capacidade ALE'!E110))</f>
        <v>506.75200000000001</v>
      </c>
      <c r="J110" s="1"/>
      <c r="K110" s="99">
        <f>IF(RIGHT(F110,5)="Total",VLOOKUP(F110,'Recebimento Rodo - ALE'!$I:$P,8,0),SUMIFS('Recebimento Rodo - ALE'!P:P,'Recebimento Rodo - ALE'!I:I,'Capacidade ALE'!F110,'Recebimento Rodo - ALE'!K:K,'Capacidade ALE'!G110))</f>
        <v>18342.857142857145</v>
      </c>
      <c r="L110" s="100">
        <f>IF(RIGHT(F110,5)="Total",VLOOKUP(F110,'BD Cap Venda ALE'!$D:$K,5,0),SUMIFS('BD Cap Venda ALE'!H:H,'BD Cap Venda ALE'!E:E,'Capacidade ALE'!G110,'BD Cap Venda ALE'!C:C,'Capacidade ALE'!E110))</f>
        <v>6081.0240000000003</v>
      </c>
      <c r="M110" s="1"/>
      <c r="N110" s="107" t="s">
        <v>20</v>
      </c>
      <c r="O110" s="13">
        <f>IF(RIGHT(F110,5)="Total",VLOOKUP(F110,'BD Cap Venda ALE'!$D:$K,8,0),SUMIFS('BD Cap Venda ALE'!K:K,'BD Cap Venda ALE'!E:E,'Capacidade ALE'!G110,'BD Cap Venda ALE'!C:C,'Capacidade ALE'!E110))</f>
        <v>6081.0240000000003</v>
      </c>
      <c r="P110" s="116" t="str">
        <f>IF(RIGHT(F110,5)="Total",VLOOKUP(F110,'Expedição Rodo - ALE'!$A:$H,8,0),"")</f>
        <v/>
      </c>
      <c r="Q110" s="205"/>
      <c r="R110" s="1"/>
      <c r="S110" s="107" t="s">
        <v>20</v>
      </c>
      <c r="T110" s="13">
        <f>IFERROR(SUMIFS('BD Cap Venda ALE'!M:M,'BD Cap Venda ALE'!E:E,'Capacidade ALE'!G110,'BD Cap Venda ALE'!C:C,'Capacidade ALE'!E110),0)</f>
        <v>2674.5</v>
      </c>
      <c r="U110" s="100">
        <f>IFERROR(SUMIFS('BD Cap Venda ALE'!N:N,'BD Cap Venda ALE'!E:E,'Capacidade ALE'!G110,'BD Cap Venda ALE'!C:C,'Capacidade ALE'!E110),0)</f>
        <v>3732.25</v>
      </c>
      <c r="V110" s="1"/>
      <c r="W110"/>
      <c r="X110"/>
      <c r="Y110"/>
      <c r="Z110"/>
      <c r="AA110"/>
      <c r="AB110"/>
      <c r="AC110"/>
    </row>
    <row r="111" spans="1:29" s="2" customFormat="1" x14ac:dyDescent="0.25">
      <c r="A111" s="94">
        <f t="shared" si="5"/>
        <v>0</v>
      </c>
      <c r="B111" s="57" t="str">
        <f t="shared" si="6"/>
        <v>IANIA</v>
      </c>
      <c r="C111" s="57" t="str">
        <f t="shared" si="10"/>
        <v>PrópriaIANIA</v>
      </c>
      <c r="D111" s="57" t="s">
        <v>214</v>
      </c>
      <c r="E111" s="10">
        <v>13</v>
      </c>
      <c r="F111" s="16" t="s">
        <v>44</v>
      </c>
      <c r="G111" s="12" t="s">
        <v>10</v>
      </c>
      <c r="H111" s="1"/>
      <c r="I111" s="95">
        <f>IF(RIGHT(F111,5)="Total",VLOOKUP(F111,'BD Cap Venda ALE'!$D:$K,4,0),SUMIFS('BD Cap Venda ALE'!G:G,'BD Cap Venda ALE'!E:E,'Capacidade ALE'!G111,'BD Cap Venda ALE'!C:C,'Capacidade ALE'!E111))</f>
        <v>744.44899999999996</v>
      </c>
      <c r="J111" s="1"/>
      <c r="K111" s="99">
        <f>IF(RIGHT(F111,5)="Total",VLOOKUP(F111,'Recebimento Rodo - ALE'!$I:$P,8,0),SUMIFS('Recebimento Rodo - ALE'!P:P,'Recebimento Rodo - ALE'!I:I,'Capacidade ALE'!F111,'Recebimento Rodo - ALE'!K:K,'Capacidade ALE'!G111))</f>
        <v>6114.2857142857138</v>
      </c>
      <c r="L111" s="100">
        <f>IF(RIGHT(F111,5)="Total",VLOOKUP(F111,'BD Cap Venda ALE'!$D:$K,5,0),SUMIFS('BD Cap Venda ALE'!H:H,'BD Cap Venda ALE'!E:E,'Capacidade ALE'!G111,'BD Cap Venda ALE'!C:C,'Capacidade ALE'!E111))</f>
        <v>11911.183999999999</v>
      </c>
      <c r="M111" s="1"/>
      <c r="N111" s="107" t="s">
        <v>11</v>
      </c>
      <c r="O111" s="13">
        <f>IF(RIGHT(F111,5)="Total",VLOOKUP(F111,'BD Cap Venda ALE'!$D:$K,8,0),SUMIFS('BD Cap Venda ALE'!K:K,'BD Cap Venda ALE'!E:E,'Capacidade ALE'!G111,'BD Cap Venda ALE'!C:C,'Capacidade ALE'!E111))</f>
        <v>7839.7777777777765</v>
      </c>
      <c r="P111" s="117" t="str">
        <f>IF(RIGHT(F111,5)="Total",VLOOKUP(F111,'Expedição Rodo - ALE'!$A:$H,8,0),"")</f>
        <v/>
      </c>
      <c r="Q111" s="206"/>
      <c r="R111" s="1"/>
      <c r="S111" s="107" t="s">
        <v>11</v>
      </c>
      <c r="T111" s="13">
        <f>IFERROR(SUMIFS('BD Cap Venda ALE'!M:M,'BD Cap Venda ALE'!E:E,'Capacidade ALE'!G111,'BD Cap Venda ALE'!C:C,'Capacidade ALE'!E111),0)</f>
        <v>2782.9616666666666</v>
      </c>
      <c r="U111" s="100">
        <f>IFERROR(SUMIFS('BD Cap Venda ALE'!N:N,'BD Cap Venda ALE'!E:E,'Capacidade ALE'!G111,'BD Cap Venda ALE'!C:C,'Capacidade ALE'!E111),0)</f>
        <v>2806.0558333333333</v>
      </c>
      <c r="V111" s="1"/>
      <c r="W111"/>
      <c r="X111"/>
      <c r="Y111"/>
      <c r="Z111"/>
      <c r="AA111"/>
      <c r="AB111"/>
      <c r="AC111"/>
    </row>
    <row r="112" spans="1:29" s="2" customFormat="1" x14ac:dyDescent="0.25">
      <c r="A112" s="94">
        <f t="shared" si="5"/>
        <v>21975.201777777776</v>
      </c>
      <c r="B112" s="57" t="str">
        <f t="shared" si="6"/>
        <v>Total</v>
      </c>
      <c r="C112" s="57" t="str">
        <f t="shared" si="10"/>
        <v>PrópriaTotal</v>
      </c>
      <c r="D112" s="57" t="s">
        <v>214</v>
      </c>
      <c r="E112" s="17">
        <v>13</v>
      </c>
      <c r="F112" s="18" t="s">
        <v>47</v>
      </c>
      <c r="G112" s="18"/>
      <c r="H112" s="1"/>
      <c r="I112" s="96">
        <f>IF(RIGHT(F112,5)="Total",VLOOKUP(F112,'BD Cap Venda ALE'!$D:$K,4,0),SUMIFS('BD Cap Venda ALE'!G:G,'BD Cap Venda ALE'!E:E,'Capacidade ALE'!G112,'BD Cap Venda ALE'!C:C,'Capacidade ALE'!E112))</f>
        <v>3514.2509999999997</v>
      </c>
      <c r="J112" s="1"/>
      <c r="K112" s="101">
        <f>IF(RIGHT(F112,5)="Total",VLOOKUP(F112,'Recebimento Rodo - ALE'!$I:$P,8,0),SUMIFS('Recebimento Rodo - ALE'!P:P,'Recebimento Rodo - ALE'!I:I,'Capacidade ALE'!F112,'Recebimento Rodo - ALE'!K:K,'Capacidade ALE'!G112))</f>
        <v>30571.428571428572</v>
      </c>
      <c r="L112" s="102">
        <f>IF(RIGHT(F112,5)="Total",VLOOKUP(F112,'BD Cap Venda ALE'!$D:$K,5,0),SUMIFS('BD Cap Venda ALE'!H:H,'BD Cap Venda ALE'!E:E,'Capacidade ALE'!G112,'BD Cap Venda ALE'!C:C,'Capacidade ALE'!E112))</f>
        <v>47069.555999999997</v>
      </c>
      <c r="M112" s="1"/>
      <c r="N112" s="108" t="s">
        <v>118</v>
      </c>
      <c r="O112" s="19">
        <f>IF(RIGHT(F112,5)="Total",VLOOKUP(F112,'BD Cap Venda ALE'!$D:$K,8,0),SUMIFS('BD Cap Venda ALE'!K:K,'BD Cap Venda ALE'!E:E,'Capacidade ALE'!G112,'BD Cap Venda ALE'!C:C,'Capacidade ALE'!E112))</f>
        <v>21975.201777777776</v>
      </c>
      <c r="P112" s="102">
        <f>IF(RIGHT(F112,5)="Total",VLOOKUP(F112,'Expedição Rodo - ALE'!$A:$H,8,0),"")</f>
        <v>43701.666666666664</v>
      </c>
      <c r="Q112" s="109"/>
      <c r="R112" s="1"/>
      <c r="S112" s="108" t="s">
        <v>118</v>
      </c>
      <c r="T112" s="19">
        <f>IFERROR(SUMIFS('BD Cap Venda ALE'!M:M,'BD Cap Venda ALE'!E:E,'Capacidade ALE'!G112,'BD Cap Venda ALE'!C:C,'Capacidade ALE'!E112),0)</f>
        <v>0</v>
      </c>
      <c r="U112" s="102">
        <f>IFERROR(SUMIFS('BD Cap Venda ALE'!N:N,'BD Cap Venda ALE'!E:E,'Capacidade ALE'!G112,'BD Cap Venda ALE'!C:C,'Capacidade ALE'!E112),0)</f>
        <v>0</v>
      </c>
      <c r="V112" s="1"/>
      <c r="W112"/>
      <c r="X112"/>
      <c r="Y112"/>
      <c r="Z112"/>
      <c r="AA112"/>
      <c r="AB112"/>
      <c r="AC112"/>
    </row>
    <row r="113" spans="1:29" s="2" customFormat="1" ht="15" customHeight="1" x14ac:dyDescent="0.25">
      <c r="A113" s="94">
        <f t="shared" si="5"/>
        <v>0</v>
      </c>
      <c r="B113" s="57" t="str">
        <f t="shared" si="6"/>
        <v>DARES</v>
      </c>
      <c r="C113" s="57" t="str">
        <f t="shared" ref="C113:C119" si="11">CONCATENATE(D113,RIGHT(F113,5))</f>
        <v>TerceirosDARES</v>
      </c>
      <c r="D113" s="57" t="s">
        <v>216</v>
      </c>
      <c r="E113" s="15">
        <v>54</v>
      </c>
      <c r="F113" s="11" t="s">
        <v>109</v>
      </c>
      <c r="G113" s="12" t="s">
        <v>7</v>
      </c>
      <c r="H113" s="1"/>
      <c r="I113" s="95">
        <f>IF(RIGHT(F113,5)="Total",VLOOKUP(F113,'BD Cap Venda ALE'!$D:$K,4,0),SUMIFS('BD Cap Venda ALE'!G:G,'BD Cap Venda ALE'!E:E,'Capacidade ALE'!G113,'BD Cap Venda ALE'!C:C,'Capacidade ALE'!E113))</f>
        <v>0</v>
      </c>
      <c r="J113" s="1"/>
      <c r="K113" s="99">
        <f>IF(RIGHT(F113,5)="Total",VLOOKUP(F113,'Recebimento Rodo - ALE'!$I:$P,8,0),SUMIFS('Recebimento Rodo - ALE'!P:P,'Recebimento Rodo - ALE'!I:I,'Capacidade ALE'!F113,'Recebimento Rodo - ALE'!K:K,'Capacidade ALE'!G113))</f>
        <v>0</v>
      </c>
      <c r="L113" s="100">
        <f>IF(RIGHT(F113,5)="Total",VLOOKUP(F113,'BD Cap Venda ALE'!$D:$K,5,0),SUMIFS('BD Cap Venda ALE'!H:H,'BD Cap Venda ALE'!E:E,'Capacidade ALE'!G113,'BD Cap Venda ALE'!C:C,'Capacidade ALE'!E113))</f>
        <v>0</v>
      </c>
      <c r="M113" s="1"/>
      <c r="N113" s="107" t="s">
        <v>118</v>
      </c>
      <c r="O113" s="13">
        <f>IF(RIGHT(F113,5)="Total",VLOOKUP(F113,'BD Cap Venda ALE'!$D:$K,8,0),SUMIFS('BD Cap Venda ALE'!K:K,'BD Cap Venda ALE'!E:E,'Capacidade ALE'!G113,'BD Cap Venda ALE'!C:C,'Capacidade ALE'!E113))</f>
        <v>0</v>
      </c>
      <c r="P113" s="115" t="str">
        <f>IF(RIGHT(F113,5)="Total",VLOOKUP(F113,'Expedição Rodo - ALE'!$A:$H,8,0),"")</f>
        <v/>
      </c>
      <c r="Q113" s="204" t="s">
        <v>268</v>
      </c>
      <c r="R113" s="1"/>
      <c r="S113" s="107" t="s">
        <v>118</v>
      </c>
      <c r="T113" s="13">
        <f>IFERROR(SUMIFS('BD Cap Venda ALE'!M:M,'BD Cap Venda ALE'!E:E,'Capacidade ALE'!G113,'BD Cap Venda ALE'!C:C,'Capacidade ALE'!E113),0)</f>
        <v>49.116666666666667</v>
      </c>
      <c r="U113" s="100">
        <f>IFERROR(SUMIFS('BD Cap Venda ALE'!N:N,'BD Cap Venda ALE'!E:E,'Capacidade ALE'!G113,'BD Cap Venda ALE'!C:C,'Capacidade ALE'!E113),0)</f>
        <v>51.066666666666663</v>
      </c>
      <c r="V113" s="1"/>
      <c r="W113"/>
      <c r="X113"/>
      <c r="Y113"/>
      <c r="Z113"/>
      <c r="AA113"/>
      <c r="AB113"/>
      <c r="AC113"/>
    </row>
    <row r="114" spans="1:29" s="2" customFormat="1" ht="15" customHeight="1" x14ac:dyDescent="0.25">
      <c r="A114" s="94">
        <f t="shared" si="5"/>
        <v>0</v>
      </c>
      <c r="B114" s="57" t="str">
        <f t="shared" si="6"/>
        <v>DARES</v>
      </c>
      <c r="C114" s="57" t="str">
        <f t="shared" si="11"/>
        <v>TerceirosDARES</v>
      </c>
      <c r="D114" s="57" t="s">
        <v>216</v>
      </c>
      <c r="E114" s="10">
        <v>54</v>
      </c>
      <c r="F114" s="11" t="s">
        <v>109</v>
      </c>
      <c r="G114" s="12" t="s">
        <v>17</v>
      </c>
      <c r="H114" s="1"/>
      <c r="I114" s="95">
        <f>IF(RIGHT(F114,5)="Total",VLOOKUP(F114,'BD Cap Venda ALE'!$D:$K,4,0),SUMIFS('BD Cap Venda ALE'!G:G,'BD Cap Venda ALE'!E:E,'Capacidade ALE'!G114,'BD Cap Venda ALE'!C:C,'Capacidade ALE'!E114))</f>
        <v>100</v>
      </c>
      <c r="J114" s="1"/>
      <c r="K114" s="99">
        <f>IF(RIGHT(F114,5)="Total",VLOOKUP(F114,'Recebimento Rodo - ALE'!$I:$P,8,0),SUMIFS('Recebimento Rodo - ALE'!P:P,'Recebimento Rodo - ALE'!I:I,'Capacidade ALE'!F114,'Recebimento Rodo - ALE'!K:K,'Capacidade ALE'!G114))</f>
        <v>1270.8333333333333</v>
      </c>
      <c r="L114" s="100">
        <f>IF(RIGHT(F114,5)="Total",VLOOKUP(F114,'BD Cap Venda ALE'!$D:$K,5,0),SUMIFS('BD Cap Venda ALE'!H:H,'BD Cap Venda ALE'!E:E,'Capacidade ALE'!G114,'BD Cap Venda ALE'!C:C,'Capacidade ALE'!E114))</f>
        <v>1200</v>
      </c>
      <c r="M114" s="1"/>
      <c r="N114" s="107" t="s">
        <v>17</v>
      </c>
      <c r="O114" s="13">
        <f>IF(RIGHT(F114,5)="Total",VLOOKUP(F114,'BD Cap Venda ALE'!$D:$K,8,0),SUMIFS('BD Cap Venda ALE'!K:K,'BD Cap Venda ALE'!E:E,'Capacidade ALE'!G114,'BD Cap Venda ALE'!C:C,'Capacidade ALE'!E114))</f>
        <v>0</v>
      </c>
      <c r="P114" s="116" t="str">
        <f>IF(RIGHT(F114,5)="Total",VLOOKUP(F114,'Expedição Rodo - ALE'!$A:$H,8,0),"")</f>
        <v/>
      </c>
      <c r="Q114" s="205"/>
      <c r="R114" s="1"/>
      <c r="S114" s="107" t="s">
        <v>17</v>
      </c>
      <c r="T114" s="13">
        <f>IFERROR(SUMIFS('BD Cap Venda ALE'!M:M,'BD Cap Venda ALE'!E:E,'Capacidade ALE'!G114,'BD Cap Venda ALE'!C:C,'Capacidade ALE'!E114),0)</f>
        <v>0</v>
      </c>
      <c r="U114" s="100">
        <f>IFERROR(SUMIFS('BD Cap Venda ALE'!N:N,'BD Cap Venda ALE'!E:E,'Capacidade ALE'!G114,'BD Cap Venda ALE'!C:C,'Capacidade ALE'!E114),0)</f>
        <v>0</v>
      </c>
      <c r="V114" s="1"/>
      <c r="W114"/>
      <c r="X114"/>
      <c r="Y114"/>
      <c r="Z114"/>
      <c r="AA114"/>
      <c r="AB114"/>
      <c r="AC114"/>
    </row>
    <row r="115" spans="1:29" s="2" customFormat="1" ht="15" customHeight="1" x14ac:dyDescent="0.25">
      <c r="A115" s="94">
        <f t="shared" si="5"/>
        <v>0</v>
      </c>
      <c r="B115" s="57" t="str">
        <f t="shared" si="6"/>
        <v>DARES</v>
      </c>
      <c r="C115" s="57" t="str">
        <f t="shared" si="11"/>
        <v>TerceirosDARES</v>
      </c>
      <c r="D115" s="57" t="s">
        <v>216</v>
      </c>
      <c r="E115" s="10">
        <v>54</v>
      </c>
      <c r="F115" s="11" t="s">
        <v>109</v>
      </c>
      <c r="G115" s="12" t="s">
        <v>14</v>
      </c>
      <c r="H115" s="1"/>
      <c r="I115" s="95">
        <f>IF(RIGHT(F115,5)="Total",VLOOKUP(F115,'BD Cap Venda ALE'!$D:$K,4,0),SUMIFS('BD Cap Venda ALE'!G:G,'BD Cap Venda ALE'!E:E,'Capacidade ALE'!G115,'BD Cap Venda ALE'!C:C,'Capacidade ALE'!E115))</f>
        <v>100</v>
      </c>
      <c r="J115" s="1"/>
      <c r="K115" s="99">
        <f>IF(RIGHT(F115,5)="Total",VLOOKUP(F115,'Recebimento Rodo - ALE'!$I:$P,8,0),SUMIFS('Recebimento Rodo - ALE'!P:P,'Recebimento Rodo - ALE'!I:I,'Capacidade ALE'!F115,'Recebimento Rodo - ALE'!K:K,'Capacidade ALE'!G115))</f>
        <v>1270.8333333333333</v>
      </c>
      <c r="L115" s="100">
        <f>IF(RIGHT(F115,5)="Total",VLOOKUP(F115,'BD Cap Venda ALE'!$D:$K,5,0),SUMIFS('BD Cap Venda ALE'!H:H,'BD Cap Venda ALE'!E:E,'Capacidade ALE'!G115,'BD Cap Venda ALE'!C:C,'Capacidade ALE'!E115))</f>
        <v>1200</v>
      </c>
      <c r="M115" s="1"/>
      <c r="N115" s="107" t="s">
        <v>14</v>
      </c>
      <c r="O115" s="13">
        <f>IF(RIGHT(F115,5)="Total",VLOOKUP(F115,'BD Cap Venda ALE'!$D:$K,8,0),SUMIFS('BD Cap Venda ALE'!K:K,'BD Cap Venda ALE'!E:E,'Capacidade ALE'!G115,'BD Cap Venda ALE'!C:C,'Capacidade ALE'!E115))</f>
        <v>0</v>
      </c>
      <c r="P115" s="116">
        <f>P119</f>
        <v>3852</v>
      </c>
      <c r="Q115" s="205"/>
      <c r="R115" s="1"/>
      <c r="S115" s="107" t="s">
        <v>14</v>
      </c>
      <c r="T115" s="13">
        <f>IFERROR(SUMIFS('BD Cap Venda ALE'!M:M,'BD Cap Venda ALE'!E:E,'Capacidade ALE'!G115,'BD Cap Venda ALE'!C:C,'Capacidade ALE'!E115),0)</f>
        <v>0</v>
      </c>
      <c r="U115" s="100">
        <f>IFERROR(SUMIFS('BD Cap Venda ALE'!N:N,'BD Cap Venda ALE'!E:E,'Capacidade ALE'!G115,'BD Cap Venda ALE'!C:C,'Capacidade ALE'!E115),0)</f>
        <v>0</v>
      </c>
      <c r="V115" s="1"/>
      <c r="W115"/>
      <c r="X115"/>
      <c r="Y115"/>
      <c r="Z115"/>
      <c r="AA115"/>
      <c r="AB115"/>
      <c r="AC115"/>
    </row>
    <row r="116" spans="1:29" s="2" customFormat="1" ht="15" customHeight="1" x14ac:dyDescent="0.25">
      <c r="A116" s="94">
        <f t="shared" si="5"/>
        <v>0</v>
      </c>
      <c r="B116" s="57" t="str">
        <f t="shared" si="6"/>
        <v>DARES</v>
      </c>
      <c r="C116" s="57" t="str">
        <f t="shared" si="11"/>
        <v>TerceirosDARES</v>
      </c>
      <c r="D116" s="57" t="s">
        <v>216</v>
      </c>
      <c r="E116" s="10">
        <v>54</v>
      </c>
      <c r="F116" s="11" t="s">
        <v>109</v>
      </c>
      <c r="G116" s="12" t="s">
        <v>18</v>
      </c>
      <c r="H116" s="1"/>
      <c r="I116" s="95">
        <f>IF(RIGHT(F116,5)="Total",VLOOKUP(F116,'BD Cap Venda ALE'!$D:$K,4,0),SUMIFS('BD Cap Venda ALE'!G:G,'BD Cap Venda ALE'!E:E,'Capacidade ALE'!G116,'BD Cap Venda ALE'!C:C,'Capacidade ALE'!E116))</f>
        <v>70</v>
      </c>
      <c r="J116" s="1"/>
      <c r="K116" s="99">
        <f>IF(RIGHT(F116,5)="Total",VLOOKUP(F116,'Recebimento Rodo - ALE'!$I:$P,8,0),SUMIFS('Recebimento Rodo - ALE'!P:P,'Recebimento Rodo - ALE'!I:I,'Capacidade ALE'!F116,'Recebimento Rodo - ALE'!K:K,'Capacidade ALE'!G116))</f>
        <v>593.05555555555554</v>
      </c>
      <c r="L116" s="100">
        <f>IF(RIGHT(F116,5)="Total",VLOOKUP(F116,'BD Cap Venda ALE'!$D:$K,5,0),SUMIFS('BD Cap Venda ALE'!H:H,'BD Cap Venda ALE'!E:E,'Capacidade ALE'!G116,'BD Cap Venda ALE'!C:C,'Capacidade ALE'!E116))</f>
        <v>560</v>
      </c>
      <c r="M116" s="1"/>
      <c r="N116" s="107" t="s">
        <v>118</v>
      </c>
      <c r="O116" s="13">
        <f>IF(RIGHT(F116,5)="Total",VLOOKUP(F116,'BD Cap Venda ALE'!$D:$K,8,0),SUMIFS('BD Cap Venda ALE'!K:K,'BD Cap Venda ALE'!E:E,'Capacidade ALE'!G116,'BD Cap Venda ALE'!C:C,'Capacidade ALE'!E116))</f>
        <v>0</v>
      </c>
      <c r="P116" s="116" t="str">
        <f>IF(RIGHT(F116,5)="Total",VLOOKUP(F116,'Expedição Rodo - ALE'!$A:$H,8,0),"")</f>
        <v/>
      </c>
      <c r="Q116" s="205"/>
      <c r="R116" s="1"/>
      <c r="S116" s="107" t="s">
        <v>118</v>
      </c>
      <c r="T116" s="13">
        <f>IFERROR(SUMIFS('BD Cap Venda ALE'!M:M,'BD Cap Venda ALE'!E:E,'Capacidade ALE'!G116,'BD Cap Venda ALE'!C:C,'Capacidade ALE'!E116),0)</f>
        <v>223.74</v>
      </c>
      <c r="U116" s="100">
        <f>IFERROR(SUMIFS('BD Cap Venda ALE'!N:N,'BD Cap Venda ALE'!E:E,'Capacidade ALE'!G116,'BD Cap Venda ALE'!C:C,'Capacidade ALE'!E116),0)</f>
        <v>268.62750000000005</v>
      </c>
      <c r="V116" s="1"/>
      <c r="W116"/>
      <c r="X116"/>
      <c r="Y116"/>
      <c r="Z116"/>
      <c r="AA116"/>
      <c r="AB116"/>
      <c r="AC116"/>
    </row>
    <row r="117" spans="1:29" s="2" customFormat="1" ht="15" customHeight="1" x14ac:dyDescent="0.25">
      <c r="A117" s="94">
        <f t="shared" si="5"/>
        <v>0</v>
      </c>
      <c r="B117" s="57" t="str">
        <f t="shared" si="6"/>
        <v>DARES</v>
      </c>
      <c r="C117" s="57" t="str">
        <f t="shared" si="11"/>
        <v>TerceirosDARES</v>
      </c>
      <c r="D117" s="57" t="s">
        <v>216</v>
      </c>
      <c r="E117" s="10">
        <v>54</v>
      </c>
      <c r="F117" s="11" t="s">
        <v>109</v>
      </c>
      <c r="G117" s="12" t="s">
        <v>19</v>
      </c>
      <c r="H117" s="1"/>
      <c r="I117" s="95">
        <f>IF(RIGHT(F117,5)="Total",VLOOKUP(F117,'BD Cap Venda ALE'!$D:$K,4,0),SUMIFS('BD Cap Venda ALE'!G:G,'BD Cap Venda ALE'!E:E,'Capacidade ALE'!G117,'BD Cap Venda ALE'!C:C,'Capacidade ALE'!E117))</f>
        <v>70</v>
      </c>
      <c r="J117" s="1"/>
      <c r="K117" s="99">
        <f>IF(RIGHT(F117,5)="Total",VLOOKUP(F117,'Recebimento Rodo - ALE'!$I:$P,8,0),SUMIFS('Recebimento Rodo - ALE'!P:P,'Recebimento Rodo - ALE'!I:I,'Capacidade ALE'!F117,'Recebimento Rodo - ALE'!K:K,'Capacidade ALE'!G117))</f>
        <v>593.05555555555554</v>
      </c>
      <c r="L117" s="100">
        <f>IF(RIGHT(F117,5)="Total",VLOOKUP(F117,'BD Cap Venda ALE'!$D:$K,5,0),SUMIFS('BD Cap Venda ALE'!H:H,'BD Cap Venda ALE'!E:E,'Capacidade ALE'!G117,'BD Cap Venda ALE'!C:C,'Capacidade ALE'!E117))</f>
        <v>560</v>
      </c>
      <c r="M117" s="1"/>
      <c r="N117" s="107" t="s">
        <v>20</v>
      </c>
      <c r="O117" s="13">
        <f>IF(RIGHT(F117,5)="Total",VLOOKUP(F117,'BD Cap Venda ALE'!$D:$K,8,0),SUMIFS('BD Cap Venda ALE'!K:K,'BD Cap Venda ALE'!E:E,'Capacidade ALE'!G117,'BD Cap Venda ALE'!C:C,'Capacidade ALE'!E117))</f>
        <v>560</v>
      </c>
      <c r="P117" s="116" t="str">
        <f>IF(RIGHT(F117,5)="Total",VLOOKUP(F117,'Expedição Rodo - ALE'!$A:$H,8,0),"")</f>
        <v/>
      </c>
      <c r="Q117" s="205"/>
      <c r="R117" s="1"/>
      <c r="S117" s="107" t="s">
        <v>20</v>
      </c>
      <c r="T117" s="13">
        <f>IFERROR(SUMIFS('BD Cap Venda ALE'!M:M,'BD Cap Venda ALE'!E:E,'Capacidade ALE'!G117,'BD Cap Venda ALE'!C:C,'Capacidade ALE'!E117),0)</f>
        <v>140.33333333333334</v>
      </c>
      <c r="U117" s="100">
        <f>IFERROR(SUMIFS('BD Cap Venda ALE'!N:N,'BD Cap Venda ALE'!E:E,'Capacidade ALE'!G117,'BD Cap Venda ALE'!C:C,'Capacidade ALE'!E117),0)</f>
        <v>206.91666666666666</v>
      </c>
      <c r="V117" s="1"/>
      <c r="W117"/>
      <c r="X117"/>
      <c r="Y117"/>
      <c r="Z117"/>
      <c r="AA117"/>
      <c r="AB117"/>
      <c r="AC117"/>
    </row>
    <row r="118" spans="1:29" s="2" customFormat="1" ht="15" customHeight="1" x14ac:dyDescent="0.25">
      <c r="A118" s="94">
        <f t="shared" si="5"/>
        <v>0</v>
      </c>
      <c r="B118" s="57" t="str">
        <f t="shared" si="6"/>
        <v>DARES</v>
      </c>
      <c r="C118" s="57" t="str">
        <f t="shared" si="11"/>
        <v>TerceirosDARES</v>
      </c>
      <c r="D118" s="57" t="s">
        <v>216</v>
      </c>
      <c r="E118" s="10">
        <v>54</v>
      </c>
      <c r="F118" s="16" t="s">
        <v>109</v>
      </c>
      <c r="G118" s="12" t="s">
        <v>10</v>
      </c>
      <c r="H118" s="1"/>
      <c r="I118" s="95">
        <f>IF(RIGHT(F118,5)="Total",VLOOKUP(F118,'BD Cap Venda ALE'!$D:$K,4,0),SUMIFS('BD Cap Venda ALE'!G:G,'BD Cap Venda ALE'!E:E,'Capacidade ALE'!G118,'BD Cap Venda ALE'!C:C,'Capacidade ALE'!E118))</f>
        <v>180</v>
      </c>
      <c r="J118" s="1"/>
      <c r="K118" s="99">
        <f>IF(RIGHT(F118,5)="Total",VLOOKUP(F118,'Recebimento Rodo - ALE'!$I:$P,8,0),SUMIFS('Recebimento Rodo - ALE'!P:P,'Recebimento Rodo - ALE'!I:I,'Capacidade ALE'!F118,'Recebimento Rodo - ALE'!K:K,'Capacidade ALE'!G118))</f>
        <v>2287.5</v>
      </c>
      <c r="L118" s="100">
        <f>IF(RIGHT(F118,5)="Total",VLOOKUP(F118,'BD Cap Venda ALE'!$D:$K,5,0),SUMIFS('BD Cap Venda ALE'!H:H,'BD Cap Venda ALE'!E:E,'Capacidade ALE'!G118,'BD Cap Venda ALE'!C:C,'Capacidade ALE'!E118))</f>
        <v>2160</v>
      </c>
      <c r="M118" s="1"/>
      <c r="N118" s="107" t="s">
        <v>11</v>
      </c>
      <c r="O118" s="13">
        <f>IF(RIGHT(F118,5)="Total",VLOOKUP(F118,'BD Cap Venda ALE'!$D:$K,8,0),SUMIFS('BD Cap Venda ALE'!K:K,'BD Cap Venda ALE'!E:E,'Capacidade ALE'!G118,'BD Cap Venda ALE'!C:C,'Capacidade ALE'!E118))</f>
        <v>2074.0740740740739</v>
      </c>
      <c r="P118" s="117" t="str">
        <f>IF(RIGHT(F118,5)="Total",VLOOKUP(F118,'Expedição Rodo - ALE'!$A:$H,8,0),"")</f>
        <v/>
      </c>
      <c r="Q118" s="206"/>
      <c r="R118" s="1"/>
      <c r="S118" s="107" t="s">
        <v>11</v>
      </c>
      <c r="T118" s="13">
        <f>IFERROR(SUMIFS('BD Cap Venda ALE'!M:M,'BD Cap Venda ALE'!E:E,'Capacidade ALE'!G118,'BD Cap Venda ALE'!C:C,'Capacidade ALE'!E118),0)</f>
        <v>604.92666666666662</v>
      </c>
      <c r="U118" s="100">
        <f>IFERROR(SUMIFS('BD Cap Venda ALE'!N:N,'BD Cap Venda ALE'!E:E,'Capacidade ALE'!G118,'BD Cap Venda ALE'!C:C,'Capacidade ALE'!E118),0)</f>
        <v>726.2891666666668</v>
      </c>
      <c r="V118" s="1"/>
      <c r="W118"/>
      <c r="X118"/>
      <c r="Y118"/>
      <c r="Z118"/>
      <c r="AA118"/>
      <c r="AB118"/>
      <c r="AC118"/>
    </row>
    <row r="119" spans="1:29" s="2" customFormat="1" x14ac:dyDescent="0.25">
      <c r="A119" s="94">
        <f t="shared" si="5"/>
        <v>2634.0740740740739</v>
      </c>
      <c r="B119" s="57" t="str">
        <f t="shared" si="6"/>
        <v>Total</v>
      </c>
      <c r="C119" s="57" t="str">
        <f t="shared" si="11"/>
        <v>TerceirosTotal</v>
      </c>
      <c r="D119" s="57" t="s">
        <v>216</v>
      </c>
      <c r="E119" s="17">
        <v>54</v>
      </c>
      <c r="F119" s="18" t="s">
        <v>149</v>
      </c>
      <c r="G119" s="18"/>
      <c r="H119" s="1"/>
      <c r="I119" s="96">
        <f>IF(RIGHT(F119,5)="Total",VLOOKUP(F119,'BD Cap Venda ALE'!$D:$K,4,0),SUMIFS('BD Cap Venda ALE'!G:G,'BD Cap Venda ALE'!E:E,'Capacidade ALE'!G119,'BD Cap Venda ALE'!C:C,'Capacidade ALE'!E119))</f>
        <v>520</v>
      </c>
      <c r="J119" s="1"/>
      <c r="K119" s="101">
        <f>IF(RIGHT(F119,5)="Total",VLOOKUP(F119,'Recebimento Rodo - ALE'!$I:$P,8,0),SUMIFS('Recebimento Rodo - ALE'!P:P,'Recebimento Rodo - ALE'!I:I,'Capacidade ALE'!F119,'Recebimento Rodo - ALE'!K:K,'Capacidade ALE'!G119))</f>
        <v>6015.2777777777774</v>
      </c>
      <c r="L119" s="102">
        <f>IF(RIGHT(F119,5)="Total",VLOOKUP(F119,'BD Cap Venda ALE'!$D:$K,5,0),SUMIFS('BD Cap Venda ALE'!H:H,'BD Cap Venda ALE'!E:E,'Capacidade ALE'!G119,'BD Cap Venda ALE'!C:C,'Capacidade ALE'!E119))</f>
        <v>5680</v>
      </c>
      <c r="M119" s="1"/>
      <c r="N119" s="108" t="s">
        <v>118</v>
      </c>
      <c r="O119" s="19">
        <f>IF(RIGHT(F119,5)="Total",VLOOKUP(F119,'BD Cap Venda ALE'!$D:$K,8,0),SUMIFS('BD Cap Venda ALE'!K:K,'BD Cap Venda ALE'!E:E,'Capacidade ALE'!G119,'BD Cap Venda ALE'!C:C,'Capacidade ALE'!E119))</f>
        <v>2634.0740740740739</v>
      </c>
      <c r="P119" s="102">
        <f>IF(RIGHT(F119,5)="Total",VLOOKUP(F119,'Expedição Rodo - ALE'!$A:$H,8,0),"")</f>
        <v>3852</v>
      </c>
      <c r="Q119" s="109"/>
      <c r="R119" s="1"/>
      <c r="S119" s="108" t="s">
        <v>118</v>
      </c>
      <c r="T119" s="19">
        <f>IFERROR(SUMIFS('BD Cap Venda ALE'!M:M,'BD Cap Venda ALE'!E:E,'Capacidade ALE'!G119,'BD Cap Venda ALE'!C:C,'Capacidade ALE'!E119),0)</f>
        <v>0</v>
      </c>
      <c r="U119" s="102">
        <f>IFERROR(SUMIFS('BD Cap Venda ALE'!N:N,'BD Cap Venda ALE'!E:E,'Capacidade ALE'!G119,'BD Cap Venda ALE'!C:C,'Capacidade ALE'!E119),0)</f>
        <v>0</v>
      </c>
      <c r="V119" s="1"/>
      <c r="W119"/>
      <c r="X119"/>
      <c r="Y119"/>
      <c r="Z119"/>
      <c r="AA119"/>
      <c r="AB119"/>
      <c r="AC119"/>
    </row>
    <row r="120" spans="1:29" s="2" customFormat="1" x14ac:dyDescent="0.25">
      <c r="A120" s="94">
        <f t="shared" si="5"/>
        <v>0</v>
      </c>
      <c r="B120" s="57" t="str">
        <f t="shared" si="6"/>
        <v>AMARE</v>
      </c>
      <c r="C120" s="57" t="str">
        <f>CONCATENATE(D120,RIGHT(F120,5))</f>
        <v>PoolAMARE</v>
      </c>
      <c r="D120" s="57" t="s">
        <v>217</v>
      </c>
      <c r="E120" s="15">
        <v>38</v>
      </c>
      <c r="F120" s="11" t="s">
        <v>92</v>
      </c>
      <c r="G120" s="12" t="s">
        <v>7</v>
      </c>
      <c r="H120" s="1"/>
      <c r="I120" s="95">
        <f>IF(RIGHT(F120,5)="Total",VLOOKUP(F120,'BD Cap Venda ALE'!$D:$K,4,0),SUMIFS('BD Cap Venda ALE'!G:G,'BD Cap Venda ALE'!E:E,'Capacidade ALE'!G120,'BD Cap Venda ALE'!C:C,'Capacidade ALE'!E120))</f>
        <v>400.03973000000303</v>
      </c>
      <c r="J120" s="1"/>
      <c r="K120" s="99">
        <f>IF(RIGHT(F120,5)="Total",VLOOKUP(F120,'Recebimento Rodo - ALE'!$I:$P,8,0),SUMIFS('Recebimento Rodo - ALE'!P:P,'Recebimento Rodo - ALE'!I:I,'Capacidade ALE'!F120,'Recebimento Rodo - ALE'!K:K,'Capacidade ALE'!G120))</f>
        <v>1352.4091056673274</v>
      </c>
      <c r="L120" s="100">
        <f>IF(RIGHT(F120,5)="Total",VLOOKUP(F120,'BD Cap Venda ALE'!$D:$K,5,0),SUMIFS('BD Cap Venda ALE'!H:H,'BD Cap Venda ALE'!E:E,'Capacidade ALE'!G120,'BD Cap Venda ALE'!C:C,'Capacidade ALE'!E120))</f>
        <v>1200.119190000009</v>
      </c>
      <c r="M120" s="1"/>
      <c r="N120" s="107" t="s">
        <v>118</v>
      </c>
      <c r="O120" s="13">
        <f>IF(RIGHT(F120,5)="Total",VLOOKUP(F120,'BD Cap Venda ALE'!$D:$K,8,0),SUMIFS('BD Cap Venda ALE'!K:K,'BD Cap Venda ALE'!E:E,'Capacidade ALE'!G120,'BD Cap Venda ALE'!C:C,'Capacidade ALE'!E120))</f>
        <v>0</v>
      </c>
      <c r="P120" s="115" t="str">
        <f>IF(RIGHT(F120,5)="Total",VLOOKUP(F120,'Expedição Rodo - ALE'!$A:$H,8,0),"")</f>
        <v/>
      </c>
      <c r="Q120" s="204" t="s">
        <v>267</v>
      </c>
      <c r="R120" s="1"/>
      <c r="S120" s="107" t="s">
        <v>118</v>
      </c>
      <c r="T120" s="13">
        <f>IFERROR(SUMIFS('BD Cap Venda ALE'!M:M,'BD Cap Venda ALE'!E:E,'Capacidade ALE'!G120,'BD Cap Venda ALE'!C:C,'Capacidade ALE'!E120),0)</f>
        <v>694.9666666666667</v>
      </c>
      <c r="U120" s="100">
        <f>IFERROR(SUMIFS('BD Cap Venda ALE'!N:N,'BD Cap Venda ALE'!E:E,'Capacidade ALE'!G120,'BD Cap Venda ALE'!C:C,'Capacidade ALE'!E120),0)</f>
        <v>683.61666666666679</v>
      </c>
      <c r="V120" s="1"/>
      <c r="W120"/>
      <c r="X120"/>
      <c r="Y120"/>
      <c r="Z120"/>
      <c r="AA120"/>
      <c r="AB120"/>
      <c r="AC120"/>
    </row>
    <row r="121" spans="1:29" s="2" customFormat="1" x14ac:dyDescent="0.25">
      <c r="A121" s="94">
        <f t="shared" si="5"/>
        <v>0</v>
      </c>
      <c r="B121" s="57" t="str">
        <f t="shared" si="6"/>
        <v>AMARE</v>
      </c>
      <c r="C121" s="57" t="str">
        <f t="shared" ref="C121:C126" si="12">CONCATENATE(D121,RIGHT(F121,5))</f>
        <v>PoolAMARE</v>
      </c>
      <c r="D121" s="57" t="s">
        <v>217</v>
      </c>
      <c r="E121" s="10">
        <v>38</v>
      </c>
      <c r="F121" s="11" t="s">
        <v>92</v>
      </c>
      <c r="G121" s="12" t="s">
        <v>12</v>
      </c>
      <c r="H121" s="1"/>
      <c r="I121" s="95">
        <f>IF(RIGHT(F121,5)="Total",VLOOKUP(F121,'BD Cap Venda ALE'!$D:$K,4,0),SUMIFS('BD Cap Venda ALE'!G:G,'BD Cap Venda ALE'!E:E,'Capacidade ALE'!G121,'BD Cap Venda ALE'!C:C,'Capacidade ALE'!E121))</f>
        <v>446.07066000000134</v>
      </c>
      <c r="J121" s="1"/>
      <c r="K121" s="99">
        <f>IF(RIGHT(F121,5)="Total",VLOOKUP(F121,'Recebimento Rodo - ALE'!$I:$P,8,0),SUMIFS('Recebimento Rodo - ALE'!P:P,'Recebimento Rodo - ALE'!I:I,'Capacidade ALE'!F121,'Recebimento Rodo - ALE'!K:K,'Capacidade ALE'!G121))</f>
        <v>4265.4970474985921</v>
      </c>
      <c r="L121" s="100">
        <f>IF(RIGHT(F121,5)="Total",VLOOKUP(F121,'BD Cap Venda ALE'!$D:$K,5,0),SUMIFS('BD Cap Venda ALE'!H:H,'BD Cap Venda ALE'!E:E,'Capacidade ALE'!G121,'BD Cap Venda ALE'!C:C,'Capacidade ALE'!E121))</f>
        <v>5352.8479200000165</v>
      </c>
      <c r="M121" s="1"/>
      <c r="N121" s="107" t="s">
        <v>17</v>
      </c>
      <c r="O121" s="13">
        <f>IF(RIGHT(F121,5)="Total",VLOOKUP(F121,'BD Cap Venda ALE'!$D:$K,8,0),SUMIFS('BD Cap Venda ALE'!K:K,'BD Cap Venda ALE'!E:E,'Capacidade ALE'!G121,'BD Cap Venda ALE'!C:C,'Capacidade ALE'!E121))</f>
        <v>975.41339162823738</v>
      </c>
      <c r="P121" s="116" t="str">
        <f>IF(RIGHT(F121,5)="Total",VLOOKUP(F121,'Expedição Rodo - ALE'!$A:$H,8,0),"")</f>
        <v/>
      </c>
      <c r="Q121" s="205"/>
      <c r="R121" s="1"/>
      <c r="S121" s="107" t="s">
        <v>17</v>
      </c>
      <c r="T121" s="13">
        <f>IFERROR(SUMIFS('BD Cap Venda ALE'!M:M,'BD Cap Venda ALE'!E:E,'Capacidade ALE'!G121,'BD Cap Venda ALE'!C:C,'Capacidade ALE'!E121),0)</f>
        <v>3169.5</v>
      </c>
      <c r="U121" s="100">
        <f>IFERROR(SUMIFS('BD Cap Venda ALE'!N:N,'BD Cap Venda ALE'!E:E,'Capacidade ALE'!G121,'BD Cap Venda ALE'!C:C,'Capacidade ALE'!E121),0)</f>
        <v>3006.1666666666665</v>
      </c>
      <c r="V121" s="1"/>
      <c r="W121"/>
      <c r="X121"/>
      <c r="Y121"/>
      <c r="Z121"/>
      <c r="AA121"/>
      <c r="AB121"/>
      <c r="AC121"/>
    </row>
    <row r="122" spans="1:29" s="2" customFormat="1" x14ac:dyDescent="0.25">
      <c r="A122" s="94">
        <f t="shared" si="5"/>
        <v>0</v>
      </c>
      <c r="B122" s="57" t="str">
        <f t="shared" si="6"/>
        <v>AMARE</v>
      </c>
      <c r="C122" s="57" t="str">
        <f t="shared" si="12"/>
        <v>PoolAMARE</v>
      </c>
      <c r="D122" s="57" t="s">
        <v>217</v>
      </c>
      <c r="E122" s="10">
        <v>38</v>
      </c>
      <c r="F122" s="11" t="s">
        <v>92</v>
      </c>
      <c r="G122" s="12" t="s">
        <v>13</v>
      </c>
      <c r="H122" s="1"/>
      <c r="I122" s="95">
        <f>IF(RIGHT(F122,5)="Total",VLOOKUP(F122,'BD Cap Venda ALE'!$D:$K,4,0),SUMIFS('BD Cap Venda ALE'!G:G,'BD Cap Venda ALE'!E:E,'Capacidade ALE'!G122,'BD Cap Venda ALE'!C:C,'Capacidade ALE'!E122))</f>
        <v>2280.3084500000182</v>
      </c>
      <c r="J122" s="1"/>
      <c r="K122" s="99">
        <f>IF(RIGHT(F122,5)="Total",VLOOKUP(F122,'Recebimento Rodo - ALE'!$I:$P,8,0),SUMIFS('Recebimento Rodo - ALE'!P:P,'Recebimento Rodo - ALE'!I:I,'Capacidade ALE'!F122,'Recebimento Rodo - ALE'!K:K,'Capacidade ALE'!G122))</f>
        <v>0</v>
      </c>
      <c r="L122" s="100">
        <f>IF(RIGHT(F122,5)="Total",VLOOKUP(F122,'BD Cap Venda ALE'!$D:$K,5,0),SUMIFS('BD Cap Venda ALE'!H:H,'BD Cap Venda ALE'!E:E,'Capacidade ALE'!G122,'BD Cap Venda ALE'!C:C,'Capacidade ALE'!E122))</f>
        <v>49752.184363636756</v>
      </c>
      <c r="M122" s="1"/>
      <c r="N122" s="107" t="s">
        <v>14</v>
      </c>
      <c r="O122" s="13">
        <f>IF(RIGHT(F122,5)="Total",VLOOKUP(F122,'BD Cap Venda ALE'!$D:$K,8,0),SUMIFS('BD Cap Venda ALE'!K:K,'BD Cap Venda ALE'!E:E,'Capacidade ALE'!G122,'BD Cap Venda ALE'!C:C,'Capacidade ALE'!E122))</f>
        <v>9025.5798583718388</v>
      </c>
      <c r="P122" s="116">
        <f>P126</f>
        <v>26620.179779999999</v>
      </c>
      <c r="Q122" s="205"/>
      <c r="R122" s="1"/>
      <c r="S122" s="107" t="s">
        <v>14</v>
      </c>
      <c r="T122" s="13">
        <f>IFERROR(SUMIFS('BD Cap Venda ALE'!M:M,'BD Cap Venda ALE'!E:E,'Capacidade ALE'!G122,'BD Cap Venda ALE'!C:C,'Capacidade ALE'!E122),0)</f>
        <v>3171.0333333333333</v>
      </c>
      <c r="U122" s="100">
        <f>IFERROR(SUMIFS('BD Cap Venda ALE'!N:N,'BD Cap Venda ALE'!E:E,'Capacidade ALE'!G122,'BD Cap Venda ALE'!C:C,'Capacidade ALE'!E122),0)</f>
        <v>3327.7999999999997</v>
      </c>
      <c r="V122" s="1"/>
      <c r="W122"/>
      <c r="X122"/>
      <c r="Y122"/>
      <c r="Z122"/>
      <c r="AA122"/>
      <c r="AB122"/>
      <c r="AC122"/>
    </row>
    <row r="123" spans="1:29" s="2" customFormat="1" x14ac:dyDescent="0.25">
      <c r="A123" s="94">
        <f t="shared" si="5"/>
        <v>0</v>
      </c>
      <c r="B123" s="57" t="str">
        <f t="shared" si="6"/>
        <v>AMARE</v>
      </c>
      <c r="C123" s="57" t="str">
        <f t="shared" si="12"/>
        <v>PoolAMARE</v>
      </c>
      <c r="D123" s="57" t="s">
        <v>217</v>
      </c>
      <c r="E123" s="10">
        <v>38</v>
      </c>
      <c r="F123" s="11" t="s">
        <v>92</v>
      </c>
      <c r="G123" s="12" t="s">
        <v>18</v>
      </c>
      <c r="H123" s="1"/>
      <c r="I123" s="95">
        <f>IF(RIGHT(F123,5)="Total",VLOOKUP(F123,'BD Cap Venda ALE'!$D:$K,4,0),SUMIFS('BD Cap Venda ALE'!G:G,'BD Cap Venda ALE'!E:E,'Capacidade ALE'!G123,'BD Cap Venda ALE'!C:C,'Capacidade ALE'!E123))</f>
        <v>848.64563999999973</v>
      </c>
      <c r="J123" s="1"/>
      <c r="K123" s="99">
        <f>IF(RIGHT(F123,5)="Total",VLOOKUP(F123,'Recebimento Rodo - ALE'!$I:$P,8,0),SUMIFS('Recebimento Rodo - ALE'!P:P,'Recebimento Rodo - ALE'!I:I,'Capacidade ALE'!F123,'Recebimento Rodo - ALE'!K:K,'Capacidade ALE'!G123))</f>
        <v>3384.4512765546506</v>
      </c>
      <c r="L123" s="100">
        <f>IF(RIGHT(F123,5)="Total",VLOOKUP(F123,'BD Cap Venda ALE'!$D:$K,5,0),SUMIFS('BD Cap Venda ALE'!H:H,'BD Cap Venda ALE'!E:E,'Capacidade ALE'!G123,'BD Cap Venda ALE'!C:C,'Capacidade ALE'!E123))</f>
        <v>6789.1651199999978</v>
      </c>
      <c r="M123" s="1"/>
      <c r="N123" s="107" t="s">
        <v>118</v>
      </c>
      <c r="O123" s="13">
        <f>IF(RIGHT(F123,5)="Total",VLOOKUP(F123,'BD Cap Venda ALE'!$D:$K,8,0),SUMIFS('BD Cap Venda ALE'!K:K,'BD Cap Venda ALE'!E:E,'Capacidade ALE'!G123,'BD Cap Venda ALE'!C:C,'Capacidade ALE'!E123))</f>
        <v>0</v>
      </c>
      <c r="P123" s="116" t="str">
        <f>IF(RIGHT(F123,5)="Total",VLOOKUP(F123,'Expedição Rodo - ALE'!$A:$H,8,0),"")</f>
        <v/>
      </c>
      <c r="Q123" s="205"/>
      <c r="R123" s="1"/>
      <c r="S123" s="107" t="s">
        <v>118</v>
      </c>
      <c r="T123" s="13">
        <f>IFERROR(SUMIFS('BD Cap Venda ALE'!M:M,'BD Cap Venda ALE'!E:E,'Capacidade ALE'!G123,'BD Cap Venda ALE'!C:C,'Capacidade ALE'!E123),0)</f>
        <v>2348.4449999999997</v>
      </c>
      <c r="U123" s="100">
        <f>IFERROR(SUMIFS('BD Cap Venda ALE'!N:N,'BD Cap Venda ALE'!E:E,'Capacidade ALE'!G123,'BD Cap Venda ALE'!C:C,'Capacidade ALE'!E123),0)</f>
        <v>2052.4650000000001</v>
      </c>
      <c r="V123" s="1"/>
      <c r="W123"/>
      <c r="X123"/>
      <c r="Y123"/>
      <c r="Z123"/>
      <c r="AA123"/>
      <c r="AB123"/>
      <c r="AC123"/>
    </row>
    <row r="124" spans="1:29" s="2" customFormat="1" x14ac:dyDescent="0.25">
      <c r="A124" s="94">
        <f t="shared" si="5"/>
        <v>0</v>
      </c>
      <c r="B124" s="57" t="str">
        <f t="shared" si="6"/>
        <v>AMARE</v>
      </c>
      <c r="C124" s="57" t="str">
        <f t="shared" si="12"/>
        <v>PoolAMARE</v>
      </c>
      <c r="D124" s="57" t="s">
        <v>217</v>
      </c>
      <c r="E124" s="10">
        <v>38</v>
      </c>
      <c r="F124" s="11" t="s">
        <v>92</v>
      </c>
      <c r="G124" s="12" t="s">
        <v>19</v>
      </c>
      <c r="H124" s="1"/>
      <c r="I124" s="95">
        <f>IF(RIGHT(F124,5)="Total",VLOOKUP(F124,'BD Cap Venda ALE'!$D:$K,4,0),SUMIFS('BD Cap Venda ALE'!G:G,'BD Cap Venda ALE'!E:E,'Capacidade ALE'!G124,'BD Cap Venda ALE'!C:C,'Capacidade ALE'!E124))</f>
        <v>380.50564000000202</v>
      </c>
      <c r="J124" s="1"/>
      <c r="K124" s="99">
        <f>IF(RIGHT(F124,5)="Total",VLOOKUP(F124,'Recebimento Rodo - ALE'!$I:$P,8,0),SUMIFS('Recebimento Rodo - ALE'!P:P,'Recebimento Rodo - ALE'!I:I,'Capacidade ALE'!F124,'Recebimento Rodo - ALE'!K:K,'Capacidade ALE'!G124))</f>
        <v>1051.0696609286124</v>
      </c>
      <c r="L124" s="100">
        <f>IF(RIGHT(F124,5)="Total",VLOOKUP(F124,'BD Cap Venda ALE'!$D:$K,5,0),SUMIFS('BD Cap Venda ALE'!H:H,'BD Cap Venda ALE'!E:E,'Capacidade ALE'!G124,'BD Cap Venda ALE'!C:C,'Capacidade ALE'!E124))</f>
        <v>2609.181531428585</v>
      </c>
      <c r="M124" s="1"/>
      <c r="N124" s="107" t="s">
        <v>20</v>
      </c>
      <c r="O124" s="13">
        <f>IF(RIGHT(F124,5)="Total",VLOOKUP(F124,'BD Cap Venda ALE'!$D:$K,8,0),SUMIFS('BD Cap Venda ALE'!K:K,'BD Cap Venda ALE'!E:E,'Capacidade ALE'!G124,'BD Cap Venda ALE'!C:C,'Capacidade ALE'!E124))</f>
        <v>2609.181531428585</v>
      </c>
      <c r="P124" s="116" t="str">
        <f>IF(RIGHT(F124,5)="Total",VLOOKUP(F124,'Expedição Rodo - ALE'!$A:$H,8,0),"")</f>
        <v/>
      </c>
      <c r="Q124" s="205"/>
      <c r="R124" s="1"/>
      <c r="S124" s="107" t="s">
        <v>20</v>
      </c>
      <c r="T124" s="13">
        <f>IFERROR(SUMIFS('BD Cap Venda ALE'!M:M,'BD Cap Venda ALE'!E:E,'Capacidade ALE'!G124,'BD Cap Venda ALE'!C:C,'Capacidade ALE'!E124),0)</f>
        <v>502.16666666666669</v>
      </c>
      <c r="U124" s="100">
        <f>IFERROR(SUMIFS('BD Cap Venda ALE'!N:N,'BD Cap Venda ALE'!E:E,'Capacidade ALE'!G124,'BD Cap Venda ALE'!C:C,'Capacidade ALE'!E124),0)</f>
        <v>469.91666666666669</v>
      </c>
      <c r="V124" s="1"/>
      <c r="W124"/>
      <c r="X124"/>
      <c r="Y124"/>
      <c r="Z124"/>
      <c r="AA124"/>
      <c r="AB124"/>
      <c r="AC124"/>
    </row>
    <row r="125" spans="1:29" s="2" customFormat="1" x14ac:dyDescent="0.25">
      <c r="A125" s="94">
        <f t="shared" si="5"/>
        <v>0</v>
      </c>
      <c r="B125" s="57" t="str">
        <f t="shared" si="6"/>
        <v>AMARE</v>
      </c>
      <c r="C125" s="57" t="str">
        <f t="shared" si="12"/>
        <v>PoolAMARE</v>
      </c>
      <c r="D125" s="57" t="s">
        <v>217</v>
      </c>
      <c r="E125" s="10">
        <v>38</v>
      </c>
      <c r="F125" s="16" t="s">
        <v>92</v>
      </c>
      <c r="G125" s="12" t="s">
        <v>10</v>
      </c>
      <c r="H125" s="1"/>
      <c r="I125" s="95">
        <f>IF(RIGHT(F125,5)="Total",VLOOKUP(F125,'BD Cap Venda ALE'!$D:$K,4,0),SUMIFS('BD Cap Venda ALE'!G:G,'BD Cap Venda ALE'!E:E,'Capacidade ALE'!G125,'BD Cap Venda ALE'!C:C,'Capacidade ALE'!E125))</f>
        <v>2856.3953200000292</v>
      </c>
      <c r="J125" s="1"/>
      <c r="K125" s="99">
        <f>IF(RIGHT(F125,5)="Total",VLOOKUP(F125,'Recebimento Rodo - ALE'!$I:$P,8,0),SUMIFS('Recebimento Rodo - ALE'!P:P,'Recebimento Rodo - ALE'!I:I,'Capacidade ALE'!F125,'Recebimento Rodo - ALE'!K:K,'Capacidade ALE'!G125))</f>
        <v>188.66695123690346</v>
      </c>
      <c r="L125" s="100">
        <f>IF(RIGHT(F125,5)="Total",VLOOKUP(F125,'BD Cap Venda ALE'!$D:$K,5,0),SUMIFS('BD Cap Venda ALE'!H:H,'BD Cap Venda ALE'!E:E,'Capacidade ALE'!G125,'BD Cap Venda ALE'!C:C,'Capacidade ALE'!E125))</f>
        <v>45702.325120000467</v>
      </c>
      <c r="M125" s="1"/>
      <c r="N125" s="107" t="s">
        <v>11</v>
      </c>
      <c r="O125" s="13">
        <f>IF(RIGHT(F125,5)="Total",VLOOKUP(F125,'BD Cap Venda ALE'!$D:$K,8,0),SUMIFS('BD Cap Venda ALE'!K:K,'BD Cap Venda ALE'!E:E,'Capacidade ALE'!G125,'BD Cap Venda ALE'!C:C,'Capacidade ALE'!E125))</f>
        <v>25145.05599999999</v>
      </c>
      <c r="P125" s="117" t="str">
        <f>IF(RIGHT(F125,5)="Total",VLOOKUP(F125,'Expedição Rodo - ALE'!$A:$H,8,0),"")</f>
        <v/>
      </c>
      <c r="Q125" s="206"/>
      <c r="R125" s="1"/>
      <c r="S125" s="107" t="s">
        <v>11</v>
      </c>
      <c r="T125" s="13">
        <f>IFERROR(SUMIFS('BD Cap Venda ALE'!M:M,'BD Cap Venda ALE'!E:E,'Capacidade ALE'!G125,'BD Cap Venda ALE'!C:C,'Capacidade ALE'!E125),0)</f>
        <v>7107.5549999999994</v>
      </c>
      <c r="U125" s="100">
        <f>IFERROR(SUMIFS('BD Cap Venda ALE'!N:N,'BD Cap Venda ALE'!E:E,'Capacidade ALE'!G125,'BD Cap Venda ALE'!C:C,'Capacidade ALE'!E125),0)</f>
        <v>6301.9516666666668</v>
      </c>
      <c r="V125" s="1"/>
      <c r="W125"/>
      <c r="X125"/>
      <c r="Y125"/>
      <c r="Z125"/>
      <c r="AA125"/>
      <c r="AB125"/>
      <c r="AC125"/>
    </row>
    <row r="126" spans="1:29" s="2" customFormat="1" x14ac:dyDescent="0.25">
      <c r="A126" s="94">
        <f t="shared" si="5"/>
        <v>37755.230781428647</v>
      </c>
      <c r="B126" s="57" t="str">
        <f t="shared" si="6"/>
        <v>Total</v>
      </c>
      <c r="C126" s="57" t="str">
        <f t="shared" si="12"/>
        <v>PoolTotal</v>
      </c>
      <c r="D126" s="57" t="s">
        <v>217</v>
      </c>
      <c r="E126" s="17">
        <v>38</v>
      </c>
      <c r="F126" s="18" t="s">
        <v>140</v>
      </c>
      <c r="G126" s="18"/>
      <c r="H126" s="1"/>
      <c r="I126" s="96">
        <f>IF(RIGHT(F126,5)="Total",VLOOKUP(F126,'BD Cap Venda ALE'!$D:$K,4,0),SUMIFS('BD Cap Venda ALE'!G:G,'BD Cap Venda ALE'!E:E,'Capacidade ALE'!G126,'BD Cap Venda ALE'!C:C,'Capacidade ALE'!E126))</f>
        <v>7211.9654400000527</v>
      </c>
      <c r="J126" s="1"/>
      <c r="K126" s="101">
        <f>IF(RIGHT(F126,5)="Total",VLOOKUP(F126,'Recebimento Rodo - ALE'!$I:$P,8,0),SUMIFS('Recebimento Rodo - ALE'!P:P,'Recebimento Rodo - ALE'!I:I,'Capacidade ALE'!F126,'Recebimento Rodo - ALE'!K:K,'Capacidade ALE'!G126))</f>
        <v>10242.094041886085</v>
      </c>
      <c r="L126" s="102">
        <f>IF(RIGHT(F126,5)="Total",VLOOKUP(F126,'BD Cap Venda ALE'!$D:$K,5,0),SUMIFS('BD Cap Venda ALE'!H:H,'BD Cap Venda ALE'!E:E,'Capacidade ALE'!G126,'BD Cap Venda ALE'!C:C,'Capacidade ALE'!E126))</f>
        <v>111405.82324506584</v>
      </c>
      <c r="M126" s="1"/>
      <c r="N126" s="108" t="s">
        <v>118</v>
      </c>
      <c r="O126" s="19">
        <f>IF(RIGHT(F126,5)="Total",VLOOKUP(F126,'BD Cap Venda ALE'!$D:$K,8,0),SUMIFS('BD Cap Venda ALE'!K:K,'BD Cap Venda ALE'!E:E,'Capacidade ALE'!G126,'BD Cap Venda ALE'!C:C,'Capacidade ALE'!E126))</f>
        <v>37755.230781428647</v>
      </c>
      <c r="P126" s="102">
        <f>IF(RIGHT(F126,5)="Total",VLOOKUP(F126,'Expedição Rodo - ALE'!$A:$H,8,0),"")</f>
        <v>26620.179779999999</v>
      </c>
      <c r="Q126" s="102"/>
      <c r="R126" s="1"/>
      <c r="S126" s="108" t="s">
        <v>118</v>
      </c>
      <c r="T126" s="19">
        <f>IFERROR(SUMIFS('BD Cap Venda ALE'!M:M,'BD Cap Venda ALE'!E:E,'Capacidade ALE'!G126,'BD Cap Venda ALE'!C:C,'Capacidade ALE'!E126),0)</f>
        <v>0</v>
      </c>
      <c r="U126" s="102">
        <f>IFERROR(SUMIFS('BD Cap Venda ALE'!N:N,'BD Cap Venda ALE'!E:E,'Capacidade ALE'!G126,'BD Cap Venda ALE'!C:C,'Capacidade ALE'!E126),0)</f>
        <v>0</v>
      </c>
      <c r="V126" s="1"/>
      <c r="W126"/>
      <c r="X126"/>
      <c r="Y126"/>
      <c r="Z126"/>
      <c r="AA126"/>
      <c r="AB126"/>
      <c r="AC126"/>
    </row>
    <row r="127" spans="1:29" s="2" customFormat="1" x14ac:dyDescent="0.25">
      <c r="A127" s="94">
        <f t="shared" si="5"/>
        <v>0</v>
      </c>
      <c r="B127" s="57" t="str">
        <f t="shared" si="6"/>
        <v>ULHOS</v>
      </c>
      <c r="C127" s="57" t="str">
        <f t="shared" ref="C127:C133" si="13">CONCATENATE(D127,RIGHT(F127,5))</f>
        <v>PrópriaULHOS</v>
      </c>
      <c r="D127" s="57" t="s">
        <v>214</v>
      </c>
      <c r="E127" s="15">
        <v>16</v>
      </c>
      <c r="F127" s="11" t="s">
        <v>48</v>
      </c>
      <c r="G127" s="12" t="s">
        <v>7</v>
      </c>
      <c r="H127" s="1"/>
      <c r="I127" s="95">
        <f>IF(RIGHT(F127,5)="Total",VLOOKUP(F127,'BD Cap Venda ALE'!$D:$K,4,0),SUMIFS('BD Cap Venda ALE'!G:G,'BD Cap Venda ALE'!E:E,'Capacidade ALE'!G127,'BD Cap Venda ALE'!C:C,'Capacidade ALE'!E127))</f>
        <v>907.31600000000014</v>
      </c>
      <c r="J127" s="1"/>
      <c r="K127" s="99">
        <f>IF(RIGHT(F127,5)="Total",VLOOKUP(F127,'Recebimento Rodo - ALE'!$I:$P,8,0),SUMIFS('Recebimento Rodo - ALE'!P:P,'Recebimento Rodo - ALE'!I:I,'Capacidade ALE'!F127,'Recebimento Rodo - ALE'!K:K,'Capacidade ALE'!G127))</f>
        <v>5975.1333333333341</v>
      </c>
      <c r="L127" s="100">
        <f>IF(RIGHT(F127,5)="Total",VLOOKUP(F127,'BD Cap Venda ALE'!$D:$K,5,0),SUMIFS('BD Cap Venda ALE'!H:H,'BD Cap Venda ALE'!E:E,'Capacidade ALE'!G127,'BD Cap Venda ALE'!C:C,'Capacidade ALE'!E127))</f>
        <v>5806.8224000000009</v>
      </c>
      <c r="M127" s="1"/>
      <c r="N127" s="107" t="s">
        <v>118</v>
      </c>
      <c r="O127" s="13">
        <f>IF(RIGHT(F127,5)="Total",VLOOKUP(F127,'BD Cap Venda ALE'!$D:$K,8,0),SUMIFS('BD Cap Venda ALE'!K:K,'BD Cap Venda ALE'!E:E,'Capacidade ALE'!G127,'BD Cap Venda ALE'!C:C,'Capacidade ALE'!E127))</f>
        <v>0</v>
      </c>
      <c r="P127" s="115" t="str">
        <f>IF(RIGHT(F127,5)="Total",VLOOKUP(F127,'Expedição Rodo - ALE'!$A:$H,8,0),"")</f>
        <v/>
      </c>
      <c r="Q127" s="204" t="s">
        <v>267</v>
      </c>
      <c r="R127" s="1"/>
      <c r="S127" s="107" t="s">
        <v>118</v>
      </c>
      <c r="T127" s="13">
        <f>IFERROR(SUMIFS('BD Cap Venda ALE'!M:M,'BD Cap Venda ALE'!E:E,'Capacidade ALE'!G127,'BD Cap Venda ALE'!C:C,'Capacidade ALE'!E127),0)</f>
        <v>929.63333333333355</v>
      </c>
      <c r="U127" s="100">
        <f>IFERROR(SUMIFS('BD Cap Venda ALE'!N:N,'BD Cap Venda ALE'!E:E,'Capacidade ALE'!G127,'BD Cap Venda ALE'!C:C,'Capacidade ALE'!E127),0)</f>
        <v>1151.8166666666666</v>
      </c>
      <c r="V127" s="1"/>
      <c r="W127"/>
      <c r="X127"/>
      <c r="Y127"/>
      <c r="Z127"/>
      <c r="AA127"/>
      <c r="AB127"/>
      <c r="AC127"/>
    </row>
    <row r="128" spans="1:29" s="2" customFormat="1" x14ac:dyDescent="0.25">
      <c r="A128" s="94">
        <f t="shared" si="5"/>
        <v>0</v>
      </c>
      <c r="B128" s="57" t="str">
        <f t="shared" si="6"/>
        <v>ULHOS</v>
      </c>
      <c r="C128" s="57" t="str">
        <f t="shared" si="13"/>
        <v>PrópriaULHOS</v>
      </c>
      <c r="D128" s="57" t="s">
        <v>214</v>
      </c>
      <c r="E128" s="10">
        <v>16</v>
      </c>
      <c r="F128" s="11" t="s">
        <v>48</v>
      </c>
      <c r="G128" s="12" t="s">
        <v>12</v>
      </c>
      <c r="H128" s="1"/>
      <c r="I128" s="95">
        <f>IF(RIGHT(F128,5)="Total",VLOOKUP(F128,'BD Cap Venda ALE'!$D:$K,4,0),SUMIFS('BD Cap Venda ALE'!G:G,'BD Cap Venda ALE'!E:E,'Capacidade ALE'!G128,'BD Cap Venda ALE'!C:C,'Capacidade ALE'!E128))</f>
        <v>601.16749000000004</v>
      </c>
      <c r="J128" s="1"/>
      <c r="K128" s="99">
        <f>IF(RIGHT(F128,5)="Total",VLOOKUP(F128,'Recebimento Rodo - ALE'!$I:$P,8,0),SUMIFS('Recebimento Rodo - ALE'!P:P,'Recebimento Rodo - ALE'!I:I,'Capacidade ALE'!F128,'Recebimento Rodo - ALE'!K:K,'Capacidade ALE'!G128))</f>
        <v>15497.999999999998</v>
      </c>
      <c r="L128" s="100">
        <f>IF(RIGHT(F128,5)="Total",VLOOKUP(F128,'BD Cap Venda ALE'!$D:$K,5,0),SUMIFS('BD Cap Venda ALE'!H:H,'BD Cap Venda ALE'!E:E,'Capacidade ALE'!G128,'BD Cap Venda ALE'!C:C,'Capacidade ALE'!E128))</f>
        <v>11542.415808</v>
      </c>
      <c r="M128" s="1"/>
      <c r="N128" s="107" t="s">
        <v>17</v>
      </c>
      <c r="O128" s="13">
        <f>IF(RIGHT(F128,5)="Total",VLOOKUP(F128,'BD Cap Venda ALE'!$D:$K,8,0),SUMIFS('BD Cap Venda ALE'!K:K,'BD Cap Venda ALE'!E:E,'Capacidade ALE'!G128,'BD Cap Venda ALE'!C:C,'Capacidade ALE'!E128))</f>
        <v>6248.9248906716639</v>
      </c>
      <c r="P128" s="116" t="str">
        <f>IF(RIGHT(F128,5)="Total",VLOOKUP(F128,'Expedição Rodo - ALE'!$A:$H,8,0),"")</f>
        <v/>
      </c>
      <c r="Q128" s="205"/>
      <c r="R128" s="1"/>
      <c r="S128" s="107" t="s">
        <v>17</v>
      </c>
      <c r="T128" s="13">
        <f>IFERROR(SUMIFS('BD Cap Venda ALE'!M:M,'BD Cap Venda ALE'!E:E,'Capacidade ALE'!G128,'BD Cap Venda ALE'!C:C,'Capacidade ALE'!E128),0)</f>
        <v>10350.050000000001</v>
      </c>
      <c r="U128" s="100">
        <f>IFERROR(SUMIFS('BD Cap Venda ALE'!N:N,'BD Cap Venda ALE'!E:E,'Capacidade ALE'!G128,'BD Cap Venda ALE'!C:C,'Capacidade ALE'!E128),0)</f>
        <v>11594.249999999998</v>
      </c>
      <c r="V128" s="1"/>
      <c r="W128"/>
      <c r="X128"/>
      <c r="Y128"/>
      <c r="Z128"/>
      <c r="AA128"/>
      <c r="AB128"/>
      <c r="AC128"/>
    </row>
    <row r="129" spans="1:29" s="2" customFormat="1" x14ac:dyDescent="0.25">
      <c r="A129" s="94">
        <f t="shared" si="5"/>
        <v>0</v>
      </c>
      <c r="B129" s="57" t="str">
        <f t="shared" si="6"/>
        <v>ULHOS</v>
      </c>
      <c r="C129" s="57" t="str">
        <f t="shared" si="13"/>
        <v>PrópriaULHOS</v>
      </c>
      <c r="D129" s="57" t="s">
        <v>214</v>
      </c>
      <c r="E129" s="10">
        <v>16</v>
      </c>
      <c r="F129" s="11" t="s">
        <v>48</v>
      </c>
      <c r="G129" s="12" t="s">
        <v>13</v>
      </c>
      <c r="H129" s="1"/>
      <c r="I129" s="95">
        <f>IF(RIGHT(F129,5)="Total",VLOOKUP(F129,'BD Cap Venda ALE'!$D:$K,4,0),SUMIFS('BD Cap Venda ALE'!G:G,'BD Cap Venda ALE'!E:E,'Capacidade ALE'!G129,'BD Cap Venda ALE'!C:C,'Capacidade ALE'!E129))</f>
        <v>2190.0168500000004</v>
      </c>
      <c r="J129" s="1"/>
      <c r="K129" s="99">
        <f>IF(RIGHT(F129,5)="Total",VLOOKUP(F129,'Recebimento Rodo - ALE'!$I:$P,8,0),SUMIFS('Recebimento Rodo - ALE'!P:P,'Recebimento Rodo - ALE'!I:I,'Capacidade ALE'!F129,'Recebimento Rodo - ALE'!K:K,'Capacidade ALE'!G129))</f>
        <v>500.5547753970182</v>
      </c>
      <c r="L129" s="100">
        <f>IF(RIGHT(F129,5)="Total",VLOOKUP(F129,'BD Cap Venda ALE'!$D:$K,5,0),SUMIFS('BD Cap Venda ALE'!H:H,'BD Cap Venda ALE'!E:E,'Capacidade ALE'!G129,'BD Cap Venda ALE'!C:C,'Capacidade ALE'!E129))</f>
        <v>42048.323520000005</v>
      </c>
      <c r="M129" s="1"/>
      <c r="N129" s="107" t="s">
        <v>14</v>
      </c>
      <c r="O129" s="13">
        <f>IF(RIGHT(F129,5)="Total",VLOOKUP(F129,'BD Cap Venda ALE'!$D:$K,8,0),SUMIFS('BD Cap Venda ALE'!K:K,'BD Cap Venda ALE'!E:E,'Capacidade ALE'!G129,'BD Cap Venda ALE'!C:C,'Capacidade ALE'!E129))</f>
        <v>35612.866601350499</v>
      </c>
      <c r="P129" s="116">
        <f>P133</f>
        <v>67171.078833333333</v>
      </c>
      <c r="Q129" s="205"/>
      <c r="R129" s="1"/>
      <c r="S129" s="107" t="s">
        <v>14</v>
      </c>
      <c r="T129" s="13">
        <f>IFERROR(SUMIFS('BD Cap Venda ALE'!M:M,'BD Cap Venda ALE'!E:E,'Capacidade ALE'!G129,'BD Cap Venda ALE'!C:C,'Capacidade ALE'!E129),0)</f>
        <v>3091.4833333333336</v>
      </c>
      <c r="U129" s="100">
        <f>IFERROR(SUMIFS('BD Cap Venda ALE'!N:N,'BD Cap Venda ALE'!E:E,'Capacidade ALE'!G129,'BD Cap Venda ALE'!C:C,'Capacidade ALE'!E129),0)</f>
        <v>4278.1833333333334</v>
      </c>
      <c r="V129" s="1"/>
      <c r="W129"/>
      <c r="X129"/>
      <c r="Y129"/>
      <c r="Z129"/>
      <c r="AA129"/>
      <c r="AB129"/>
      <c r="AC129"/>
    </row>
    <row r="130" spans="1:29" s="2" customFormat="1" x14ac:dyDescent="0.25">
      <c r="A130" s="94">
        <f t="shared" si="5"/>
        <v>0</v>
      </c>
      <c r="B130" s="57" t="str">
        <f t="shared" si="6"/>
        <v>ULHOS</v>
      </c>
      <c r="C130" s="57" t="str">
        <f t="shared" si="13"/>
        <v>PrópriaULHOS</v>
      </c>
      <c r="D130" s="57" t="s">
        <v>214</v>
      </c>
      <c r="E130" s="10">
        <v>16</v>
      </c>
      <c r="F130" s="11" t="s">
        <v>48</v>
      </c>
      <c r="G130" s="12" t="s">
        <v>18</v>
      </c>
      <c r="H130" s="1"/>
      <c r="I130" s="95">
        <f>IF(RIGHT(F130,5)="Total",VLOOKUP(F130,'BD Cap Venda ALE'!$D:$K,4,0),SUMIFS('BD Cap Venda ALE'!G:G,'BD Cap Venda ALE'!E:E,'Capacidade ALE'!G130,'BD Cap Venda ALE'!C:C,'Capacidade ALE'!E130))</f>
        <v>1399.9260000000002</v>
      </c>
      <c r="J130" s="1"/>
      <c r="K130" s="99">
        <f>IF(RIGHT(F130,5)="Total",VLOOKUP(F130,'Recebimento Rodo - ALE'!$I:$P,8,0),SUMIFS('Recebimento Rodo - ALE'!P:P,'Recebimento Rodo - ALE'!I:I,'Capacidade ALE'!F130,'Recebimento Rodo - ALE'!K:K,'Capacidade ALE'!G130))</f>
        <v>20507.319764187221</v>
      </c>
      <c r="L130" s="100">
        <f>IF(RIGHT(F130,5)="Total",VLOOKUP(F130,'BD Cap Venda ALE'!$D:$K,5,0),SUMIFS('BD Cap Venda ALE'!H:H,'BD Cap Venda ALE'!E:E,'Capacidade ALE'!G130,'BD Cap Venda ALE'!C:C,'Capacidade ALE'!E130))</f>
        <v>12217.536</v>
      </c>
      <c r="M130" s="1"/>
      <c r="N130" s="107" t="s">
        <v>118</v>
      </c>
      <c r="O130" s="13">
        <f>IF(RIGHT(F130,5)="Total",VLOOKUP(F130,'BD Cap Venda ALE'!$D:$K,8,0),SUMIFS('BD Cap Venda ALE'!K:K,'BD Cap Venda ALE'!E:E,'Capacidade ALE'!G130,'BD Cap Venda ALE'!C:C,'Capacidade ALE'!E130))</f>
        <v>0</v>
      </c>
      <c r="P130" s="116" t="str">
        <f>IF(RIGHT(F130,5)="Total",VLOOKUP(F130,'Expedição Rodo - ALE'!$A:$H,8,0),"")</f>
        <v/>
      </c>
      <c r="Q130" s="205"/>
      <c r="R130" s="1"/>
      <c r="S130" s="107" t="s">
        <v>118</v>
      </c>
      <c r="T130" s="13">
        <f>IFERROR(SUMIFS('BD Cap Venda ALE'!M:M,'BD Cap Venda ALE'!E:E,'Capacidade ALE'!G130,'BD Cap Venda ALE'!C:C,'Capacidade ALE'!E130),0)</f>
        <v>1857.4099999999999</v>
      </c>
      <c r="U130" s="100">
        <f>IFERROR(SUMIFS('BD Cap Venda ALE'!N:N,'BD Cap Venda ALE'!E:E,'Capacidade ALE'!G130,'BD Cap Venda ALE'!C:C,'Capacidade ALE'!E130),0)</f>
        <v>1777.4549999999999</v>
      </c>
      <c r="V130" s="1"/>
      <c r="W130"/>
      <c r="X130"/>
      <c r="Y130"/>
      <c r="Z130"/>
      <c r="AA130"/>
      <c r="AB130"/>
      <c r="AC130"/>
    </row>
    <row r="131" spans="1:29" s="2" customFormat="1" x14ac:dyDescent="0.25">
      <c r="A131" s="94">
        <f t="shared" si="5"/>
        <v>0</v>
      </c>
      <c r="B131" s="57" t="str">
        <f t="shared" si="6"/>
        <v>ULHOS</v>
      </c>
      <c r="C131" s="57" t="str">
        <f t="shared" si="13"/>
        <v>PrópriaULHOS</v>
      </c>
      <c r="D131" s="57" t="s">
        <v>214</v>
      </c>
      <c r="E131" s="10">
        <v>16</v>
      </c>
      <c r="F131" s="11" t="s">
        <v>48</v>
      </c>
      <c r="G131" s="12" t="s">
        <v>19</v>
      </c>
      <c r="H131" s="1"/>
      <c r="I131" s="95">
        <f>IF(RIGHT(F131,5)="Total",VLOOKUP(F131,'BD Cap Venda ALE'!$D:$K,4,0),SUMIFS('BD Cap Venda ALE'!G:G,'BD Cap Venda ALE'!E:E,'Capacidade ALE'!G131,'BD Cap Venda ALE'!C:C,'Capacidade ALE'!E131))</f>
        <v>2311.6409200000471</v>
      </c>
      <c r="J131" s="1"/>
      <c r="K131" s="99">
        <f>IF(RIGHT(F131,5)="Total",VLOOKUP(F131,'Recebimento Rodo - ALE'!$I:$P,8,0),SUMIFS('Recebimento Rodo - ALE'!P:P,'Recebimento Rodo - ALE'!I:I,'Capacidade ALE'!F131,'Recebimento Rodo - ALE'!K:K,'Capacidade ALE'!G131))</f>
        <v>21959.089893856031</v>
      </c>
      <c r="L131" s="100">
        <f>IF(RIGHT(F131,5)="Total",VLOOKUP(F131,'BD Cap Venda ALE'!$D:$K,5,0),SUMIFS('BD Cap Venda ALE'!H:H,'BD Cap Venda ALE'!E:E,'Capacidade ALE'!G131,'BD Cap Venda ALE'!C:C,'Capacidade ALE'!E131))</f>
        <v>20174.320756364046</v>
      </c>
      <c r="M131" s="1"/>
      <c r="N131" s="107" t="s">
        <v>20</v>
      </c>
      <c r="O131" s="13">
        <f>IF(RIGHT(F131,5)="Total",VLOOKUP(F131,'BD Cap Venda ALE'!$D:$K,8,0),SUMIFS('BD Cap Venda ALE'!K:K,'BD Cap Venda ALE'!E:E,'Capacidade ALE'!G131,'BD Cap Venda ALE'!C:C,'Capacidade ALE'!E131))</f>
        <v>20174.320756364046</v>
      </c>
      <c r="P131" s="116" t="str">
        <f>IF(RIGHT(F131,5)="Total",VLOOKUP(F131,'Expedição Rodo - ALE'!$A:$H,8,0),"")</f>
        <v/>
      </c>
      <c r="Q131" s="205"/>
      <c r="R131" s="1"/>
      <c r="S131" s="107" t="s">
        <v>20</v>
      </c>
      <c r="T131" s="13">
        <f>IFERROR(SUMIFS('BD Cap Venda ALE'!M:M,'BD Cap Venda ALE'!E:E,'Capacidade ALE'!G131,'BD Cap Venda ALE'!C:C,'Capacidade ALE'!E131),0)</f>
        <v>3366</v>
      </c>
      <c r="U131" s="100">
        <f>IFERROR(SUMIFS('BD Cap Venda ALE'!N:N,'BD Cap Venda ALE'!E:E,'Capacidade ALE'!G131,'BD Cap Venda ALE'!C:C,'Capacidade ALE'!E131),0)</f>
        <v>3005.4166666666665</v>
      </c>
      <c r="V131" s="1"/>
      <c r="W131"/>
      <c r="X131"/>
      <c r="Y131"/>
      <c r="Z131"/>
      <c r="AA131"/>
      <c r="AB131"/>
      <c r="AC131"/>
    </row>
    <row r="132" spans="1:29" s="2" customFormat="1" x14ac:dyDescent="0.25">
      <c r="A132" s="94">
        <f t="shared" si="5"/>
        <v>0</v>
      </c>
      <c r="B132" s="57" t="str">
        <f t="shared" si="6"/>
        <v>ULHOS</v>
      </c>
      <c r="C132" s="57" t="str">
        <f t="shared" si="13"/>
        <v>PrópriaULHOS</v>
      </c>
      <c r="D132" s="57" t="s">
        <v>214</v>
      </c>
      <c r="E132" s="10">
        <v>16</v>
      </c>
      <c r="F132" s="16" t="s">
        <v>48</v>
      </c>
      <c r="G132" s="12" t="s">
        <v>10</v>
      </c>
      <c r="H132" s="1"/>
      <c r="I132" s="95">
        <f>IF(RIGHT(F132,5)="Total",VLOOKUP(F132,'BD Cap Venda ALE'!$D:$K,4,0),SUMIFS('BD Cap Venda ALE'!G:G,'BD Cap Venda ALE'!E:E,'Capacidade ALE'!G132,'BD Cap Venda ALE'!C:C,'Capacidade ALE'!E132))</f>
        <v>2346.5790000000002</v>
      </c>
      <c r="J132" s="1"/>
      <c r="K132" s="99">
        <f>IF(RIGHT(F132,5)="Total",VLOOKUP(F132,'Recebimento Rodo - ALE'!$I:$P,8,0),SUMIFS('Recebimento Rodo - ALE'!P:P,'Recebimento Rodo - ALE'!I:I,'Capacidade ALE'!F132,'Recebimento Rodo - ALE'!K:K,'Capacidade ALE'!G132))</f>
        <v>889.73253625669793</v>
      </c>
      <c r="L132" s="100">
        <f>IF(RIGHT(F132,5)="Total",VLOOKUP(F132,'BD Cap Venda ALE'!$D:$K,5,0),SUMIFS('BD Cap Venda ALE'!H:H,'BD Cap Venda ALE'!E:E,'Capacidade ALE'!G132,'BD Cap Venda ALE'!C:C,'Capacidade ALE'!E132))</f>
        <v>45054.316800000001</v>
      </c>
      <c r="M132" s="1"/>
      <c r="N132" s="107" t="s">
        <v>11</v>
      </c>
      <c r="O132" s="13">
        <f>IF(RIGHT(F132,5)="Total",VLOOKUP(F132,'BD Cap Venda ALE'!$D:$K,8,0),SUMIFS('BD Cap Venda ALE'!K:K,'BD Cap Venda ALE'!E:E,'Capacidade ALE'!G132,'BD Cap Venda ALE'!C:C,'Capacidade ALE'!E132))</f>
        <v>45250.133333333331</v>
      </c>
      <c r="P132" s="117" t="str">
        <f>IF(RIGHT(F132,5)="Total",VLOOKUP(F132,'Expedição Rodo - ALE'!$A:$H,8,0),"")</f>
        <v/>
      </c>
      <c r="Q132" s="206"/>
      <c r="R132" s="1"/>
      <c r="S132" s="107" t="s">
        <v>11</v>
      </c>
      <c r="T132" s="13">
        <f>IFERROR(SUMIFS('BD Cap Venda ALE'!M:M,'BD Cap Venda ALE'!E:E,'Capacidade ALE'!G132,'BD Cap Venda ALE'!C:C,'Capacidade ALE'!E132),0)</f>
        <v>6058.9233333333332</v>
      </c>
      <c r="U132" s="100">
        <f>IFERROR(SUMIFS('BD Cap Venda ALE'!N:N,'BD Cap Venda ALE'!E:E,'Capacidade ALE'!G132,'BD Cap Venda ALE'!C:C,'Capacidade ALE'!E132),0)</f>
        <v>5775.0449999999992</v>
      </c>
      <c r="V132" s="1"/>
      <c r="W132"/>
      <c r="X132"/>
      <c r="Y132"/>
      <c r="Z132"/>
      <c r="AA132"/>
      <c r="AB132"/>
      <c r="AC132"/>
    </row>
    <row r="133" spans="1:29" s="2" customFormat="1" x14ac:dyDescent="0.25">
      <c r="A133" s="94">
        <f t="shared" si="5"/>
        <v>107286.24558171954</v>
      </c>
      <c r="B133" s="57" t="str">
        <f t="shared" si="6"/>
        <v>Total</v>
      </c>
      <c r="C133" s="57" t="str">
        <f t="shared" si="13"/>
        <v>PrópriaTotal</v>
      </c>
      <c r="D133" s="57" t="s">
        <v>214</v>
      </c>
      <c r="E133" s="17">
        <v>16</v>
      </c>
      <c r="F133" s="18" t="s">
        <v>49</v>
      </c>
      <c r="G133" s="18"/>
      <c r="H133" s="1"/>
      <c r="I133" s="96">
        <f>IF(RIGHT(F133,5)="Total",VLOOKUP(F133,'BD Cap Venda ALE'!$D:$K,4,0),SUMIFS('BD Cap Venda ALE'!G:G,'BD Cap Venda ALE'!E:E,'Capacidade ALE'!G133,'BD Cap Venda ALE'!C:C,'Capacidade ALE'!E133))</f>
        <v>9756.6462600000486</v>
      </c>
      <c r="J133" s="1"/>
      <c r="K133" s="101">
        <f>IF(RIGHT(F133,5)="Total",VLOOKUP(F133,'Recebimento Rodo - ALE'!$I:$P,8,0),SUMIFS('Recebimento Rodo - ALE'!P:P,'Recebimento Rodo - ALE'!I:I,'Capacidade ALE'!F133,'Recebimento Rodo - ALE'!K:K,'Capacidade ALE'!G133))</f>
        <v>48441.542991376584</v>
      </c>
      <c r="L133" s="102">
        <f>IF(RIGHT(F133,5)="Total",VLOOKUP(F133,'BD Cap Venda ALE'!$D:$K,5,0),SUMIFS('BD Cap Venda ALE'!H:H,'BD Cap Venda ALE'!E:E,'Capacidade ALE'!G133,'BD Cap Venda ALE'!C:C,'Capacidade ALE'!E133))</f>
        <v>136843.73528436405</v>
      </c>
      <c r="M133" s="1"/>
      <c r="N133" s="108" t="s">
        <v>118</v>
      </c>
      <c r="O133" s="19">
        <f>IF(RIGHT(F133,5)="Total",VLOOKUP(F133,'BD Cap Venda ALE'!$D:$K,8,0),SUMIFS('BD Cap Venda ALE'!K:K,'BD Cap Venda ALE'!E:E,'Capacidade ALE'!G133,'BD Cap Venda ALE'!C:C,'Capacidade ALE'!E133))</f>
        <v>107286.24558171954</v>
      </c>
      <c r="P133" s="102">
        <f>IF(RIGHT(F133,5)="Total",VLOOKUP(F133,'Expedição Rodo - ALE'!$A:$H,8,0),"")</f>
        <v>67171.078833333333</v>
      </c>
      <c r="Q133" s="102"/>
      <c r="R133" s="1"/>
      <c r="S133" s="108" t="s">
        <v>118</v>
      </c>
      <c r="T133" s="19">
        <f>IFERROR(SUMIFS('BD Cap Venda ALE'!M:M,'BD Cap Venda ALE'!E:E,'Capacidade ALE'!G133,'BD Cap Venda ALE'!C:C,'Capacidade ALE'!E133),0)</f>
        <v>0</v>
      </c>
      <c r="U133" s="102">
        <f>IFERROR(SUMIFS('BD Cap Venda ALE'!N:N,'BD Cap Venda ALE'!E:E,'Capacidade ALE'!G133,'BD Cap Venda ALE'!C:C,'Capacidade ALE'!E133),0)</f>
        <v>0</v>
      </c>
      <c r="V133" s="1"/>
      <c r="W133"/>
      <c r="X133"/>
      <c r="Y133"/>
      <c r="Z133"/>
      <c r="AA133"/>
      <c r="AB133"/>
      <c r="AC133"/>
    </row>
    <row r="134" spans="1:29" s="2" customFormat="1" ht="15" customHeight="1" x14ac:dyDescent="0.25">
      <c r="A134" s="94">
        <f t="shared" ref="A134:A197" si="14">IF(RIGHT(F134,5)="Total",O134,0)</f>
        <v>0</v>
      </c>
      <c r="B134" s="57" t="str">
        <f t="shared" ref="B134:B197" si="15">RIGHT(F134,5)</f>
        <v>OJUCA</v>
      </c>
      <c r="C134" s="57" t="str">
        <f t="shared" ref="C134:C155" si="16">CONCATENATE(D134,RIGHT(F134,5))</f>
        <v>TerceirosOJUCA</v>
      </c>
      <c r="D134" s="57" t="s">
        <v>216</v>
      </c>
      <c r="E134" s="15">
        <v>26</v>
      </c>
      <c r="F134" s="11" t="s">
        <v>71</v>
      </c>
      <c r="G134" s="12" t="s">
        <v>7</v>
      </c>
      <c r="H134" s="1"/>
      <c r="I134" s="95">
        <f>IF(RIGHT(F134,5)="Total",VLOOKUP(F134,'BD Cap Venda ALE'!$D:$K,4,0),SUMIFS('BD Cap Venda ALE'!G:G,'BD Cap Venda ALE'!E:E,'Capacidade ALE'!G134,'BD Cap Venda ALE'!C:C,'Capacidade ALE'!E134))</f>
        <v>385</v>
      </c>
      <c r="J134" s="1"/>
      <c r="K134" s="99">
        <f>IF(RIGHT(F134,5)="Total",VLOOKUP(F134,'Recebimento Rodo - ALE'!$I:$P,8,0),SUMIFS('Recebimento Rodo - ALE'!P:P,'Recebimento Rodo - ALE'!I:I,'Capacidade ALE'!F134,'Recebimento Rodo - ALE'!K:K,'Capacidade ALE'!G134))</f>
        <v>5031.504512707892</v>
      </c>
      <c r="L134" s="100">
        <f>IF(RIGHT(F134,5)="Total",VLOOKUP(F134,'BD Cap Venda ALE'!$D:$K,5,0),SUMIFS('BD Cap Venda ALE'!H:H,'BD Cap Venda ALE'!E:E,'Capacidade ALE'!G134,'BD Cap Venda ALE'!C:C,'Capacidade ALE'!E134))</f>
        <v>1848</v>
      </c>
      <c r="M134" s="1"/>
      <c r="N134" s="107" t="s">
        <v>118</v>
      </c>
      <c r="O134" s="13">
        <f>IF(RIGHT(F134,5)="Total",VLOOKUP(F134,'BD Cap Venda ALE'!$D:$K,8,0),SUMIFS('BD Cap Venda ALE'!K:K,'BD Cap Venda ALE'!E:E,'Capacidade ALE'!G134,'BD Cap Venda ALE'!C:C,'Capacidade ALE'!E134))</f>
        <v>0</v>
      </c>
      <c r="P134" s="115" t="str">
        <f>IF(RIGHT(F134,5)="Total",VLOOKUP(F134,'Expedição Rodo - ALE'!$A:$H,8,0),"")</f>
        <v/>
      </c>
      <c r="Q134" s="204" t="s">
        <v>268</v>
      </c>
      <c r="R134" s="1"/>
      <c r="S134" s="107" t="s">
        <v>118</v>
      </c>
      <c r="T134" s="13">
        <f>IFERROR(SUMIFS('BD Cap Venda ALE'!M:M,'BD Cap Venda ALE'!E:E,'Capacidade ALE'!G134,'BD Cap Venda ALE'!C:C,'Capacidade ALE'!E134),0)</f>
        <v>480.5</v>
      </c>
      <c r="U134" s="100">
        <f>IFERROR(SUMIFS('BD Cap Venda ALE'!N:N,'BD Cap Venda ALE'!E:E,'Capacidade ALE'!G134,'BD Cap Venda ALE'!C:C,'Capacidade ALE'!E134),0)</f>
        <v>517.32499999999993</v>
      </c>
      <c r="V134" s="1"/>
      <c r="W134"/>
      <c r="X134"/>
      <c r="Y134"/>
      <c r="Z134"/>
      <c r="AA134"/>
      <c r="AB134"/>
      <c r="AC134"/>
    </row>
    <row r="135" spans="1:29" s="2" customFormat="1" ht="15" customHeight="1" x14ac:dyDescent="0.25">
      <c r="A135" s="94">
        <f t="shared" si="14"/>
        <v>0</v>
      </c>
      <c r="B135" s="57" t="str">
        <f t="shared" si="15"/>
        <v>OJUCA</v>
      </c>
      <c r="C135" s="57" t="str">
        <f t="shared" si="16"/>
        <v>TerceirosOJUCA</v>
      </c>
      <c r="D135" s="57" t="s">
        <v>216</v>
      </c>
      <c r="E135" s="10">
        <v>26</v>
      </c>
      <c r="F135" s="11" t="s">
        <v>71</v>
      </c>
      <c r="G135" s="12" t="s">
        <v>12</v>
      </c>
      <c r="H135" s="1"/>
      <c r="I135" s="95">
        <f>IF(RIGHT(F135,5)="Total",VLOOKUP(F135,'BD Cap Venda ALE'!$D:$K,4,0),SUMIFS('BD Cap Venda ALE'!G:G,'BD Cap Venda ALE'!E:E,'Capacidade ALE'!G135,'BD Cap Venda ALE'!C:C,'Capacidade ALE'!E135))</f>
        <v>3540</v>
      </c>
      <c r="J135" s="1"/>
      <c r="K135" s="99">
        <f>IF(RIGHT(F135,5)="Total",VLOOKUP(F135,'Recebimento Rodo - ALE'!$I:$P,8,0),SUMIFS('Recebimento Rodo - ALE'!P:P,'Recebimento Rodo - ALE'!I:I,'Capacidade ALE'!F135,'Recebimento Rodo - ALE'!K:K,'Capacidade ALE'!G135))</f>
        <v>0</v>
      </c>
      <c r="L135" s="100">
        <f>IF(RIGHT(F135,5)="Total",VLOOKUP(F135,'BD Cap Venda ALE'!$D:$K,5,0),SUMIFS('BD Cap Venda ALE'!H:H,'BD Cap Venda ALE'!E:E,'Capacidade ALE'!G135,'BD Cap Venda ALE'!C:C,'Capacidade ALE'!E135))</f>
        <v>22357.894736842107</v>
      </c>
      <c r="M135" s="1"/>
      <c r="N135" s="107" t="s">
        <v>17</v>
      </c>
      <c r="O135" s="13">
        <f>IF(RIGHT(F135,5)="Total",VLOOKUP(F135,'BD Cap Venda ALE'!$D:$K,8,0),SUMIFS('BD Cap Venda ALE'!K:K,'BD Cap Venda ALE'!E:E,'Capacidade ALE'!G135,'BD Cap Venda ALE'!C:C,'Capacidade ALE'!E135))</f>
        <v>15400</v>
      </c>
      <c r="P135" s="116" t="str">
        <f>IF(RIGHT(F135,5)="Total",VLOOKUP(F135,'Expedição Rodo - ALE'!$A:$H,8,0),"")</f>
        <v/>
      </c>
      <c r="Q135" s="205"/>
      <c r="R135" s="1"/>
      <c r="S135" s="107" t="s">
        <v>17</v>
      </c>
      <c r="T135" s="13">
        <f>IFERROR(SUMIFS('BD Cap Venda ALE'!M:M,'BD Cap Venda ALE'!E:E,'Capacidade ALE'!G135,'BD Cap Venda ALE'!C:C,'Capacidade ALE'!E135),0)</f>
        <v>7981.5</v>
      </c>
      <c r="U135" s="100">
        <f>IFERROR(SUMIFS('BD Cap Venda ALE'!N:N,'BD Cap Venda ALE'!E:E,'Capacidade ALE'!G135,'BD Cap Venda ALE'!C:C,'Capacidade ALE'!E135),0)</f>
        <v>7891.925000000002</v>
      </c>
      <c r="V135" s="1"/>
      <c r="W135"/>
      <c r="X135"/>
      <c r="Y135"/>
      <c r="Z135"/>
      <c r="AA135"/>
      <c r="AB135"/>
      <c r="AC135"/>
    </row>
    <row r="136" spans="1:29" s="2" customFormat="1" ht="15" customHeight="1" x14ac:dyDescent="0.25">
      <c r="A136" s="94">
        <f t="shared" si="14"/>
        <v>0</v>
      </c>
      <c r="B136" s="57" t="str">
        <f t="shared" si="15"/>
        <v>OJUCA</v>
      </c>
      <c r="C136" s="57" t="str">
        <f t="shared" si="16"/>
        <v>TerceirosOJUCA</v>
      </c>
      <c r="D136" s="57" t="s">
        <v>216</v>
      </c>
      <c r="E136" s="10">
        <v>26</v>
      </c>
      <c r="F136" s="11" t="s">
        <v>71</v>
      </c>
      <c r="G136" s="12" t="s">
        <v>13</v>
      </c>
      <c r="H136" s="1"/>
      <c r="I136" s="95">
        <f>IF(RIGHT(F136,5)="Total",VLOOKUP(F136,'BD Cap Venda ALE'!$D:$K,4,0),SUMIFS('BD Cap Venda ALE'!G:G,'BD Cap Venda ALE'!E:E,'Capacidade ALE'!G136,'BD Cap Venda ALE'!C:C,'Capacidade ALE'!E136))</f>
        <v>0</v>
      </c>
      <c r="J136" s="1"/>
      <c r="K136" s="99">
        <f>IF(RIGHT(F136,5)="Total",VLOOKUP(F136,'Recebimento Rodo - ALE'!$I:$P,8,0),SUMIFS('Recebimento Rodo - ALE'!P:P,'Recebimento Rodo - ALE'!I:I,'Capacidade ALE'!F136,'Recebimento Rodo - ALE'!K:K,'Capacidade ALE'!G136))</f>
        <v>0</v>
      </c>
      <c r="L136" s="100">
        <f>IF(RIGHT(F136,5)="Total",VLOOKUP(F136,'BD Cap Venda ALE'!$D:$K,5,0),SUMIFS('BD Cap Venda ALE'!H:H,'BD Cap Venda ALE'!E:E,'Capacidade ALE'!G136,'BD Cap Venda ALE'!C:C,'Capacidade ALE'!E136))</f>
        <v>0</v>
      </c>
      <c r="M136" s="1"/>
      <c r="N136" s="107" t="s">
        <v>14</v>
      </c>
      <c r="O136" s="13">
        <f>IF(RIGHT(F136,5)="Total",VLOOKUP(F136,'BD Cap Venda ALE'!$D:$K,8,0),SUMIFS('BD Cap Venda ALE'!K:K,'BD Cap Venda ALE'!E:E,'Capacidade ALE'!G136,'BD Cap Venda ALE'!C:C,'Capacidade ALE'!E136))</f>
        <v>0</v>
      </c>
      <c r="P136" s="116">
        <f>P140</f>
        <v>44068.4</v>
      </c>
      <c r="Q136" s="205"/>
      <c r="R136" s="1"/>
      <c r="S136" s="107" t="s">
        <v>14</v>
      </c>
      <c r="T136" s="13">
        <f>IFERROR(SUMIFS('BD Cap Venda ALE'!M:M,'BD Cap Venda ALE'!E:E,'Capacidade ALE'!G136,'BD Cap Venda ALE'!C:C,'Capacidade ALE'!E136),0)</f>
        <v>0</v>
      </c>
      <c r="U136" s="100">
        <f>IFERROR(SUMIFS('BD Cap Venda ALE'!N:N,'BD Cap Venda ALE'!E:E,'Capacidade ALE'!G136,'BD Cap Venda ALE'!C:C,'Capacidade ALE'!E136),0)</f>
        <v>0</v>
      </c>
      <c r="V136" s="1"/>
      <c r="W136"/>
      <c r="X136"/>
      <c r="Y136"/>
      <c r="Z136"/>
      <c r="AA136"/>
      <c r="AB136"/>
      <c r="AC136"/>
    </row>
    <row r="137" spans="1:29" s="2" customFormat="1" ht="15" customHeight="1" x14ac:dyDescent="0.25">
      <c r="A137" s="94">
        <f t="shared" si="14"/>
        <v>0</v>
      </c>
      <c r="B137" s="57" t="str">
        <f t="shared" si="15"/>
        <v>OJUCA</v>
      </c>
      <c r="C137" s="57" t="str">
        <f t="shared" si="16"/>
        <v>TerceirosOJUCA</v>
      </c>
      <c r="D137" s="57" t="s">
        <v>216</v>
      </c>
      <c r="E137" s="10">
        <v>26</v>
      </c>
      <c r="F137" s="11" t="s">
        <v>71</v>
      </c>
      <c r="G137" s="12" t="s">
        <v>18</v>
      </c>
      <c r="H137" s="1"/>
      <c r="I137" s="95">
        <f>IF(RIGHT(F137,5)="Total",VLOOKUP(F137,'BD Cap Venda ALE'!$D:$K,4,0),SUMIFS('BD Cap Venda ALE'!G:G,'BD Cap Venda ALE'!E:E,'Capacidade ALE'!G137,'BD Cap Venda ALE'!C:C,'Capacidade ALE'!E137))</f>
        <v>3465</v>
      </c>
      <c r="J137" s="1"/>
      <c r="K137" s="99">
        <f>IF(RIGHT(F137,5)="Total",VLOOKUP(F137,'Recebimento Rodo - ALE'!$I:$P,8,0),SUMIFS('Recebimento Rodo - ALE'!P:P,'Recebimento Rodo - ALE'!I:I,'Capacidade ALE'!F137,'Recebimento Rodo - ALE'!K:K,'Capacidade ALE'!G137))</f>
        <v>30453.321629752627</v>
      </c>
      <c r="L137" s="100">
        <f>IF(RIGHT(F137,5)="Total",VLOOKUP(F137,'BD Cap Venda ALE'!$D:$K,5,0),SUMIFS('BD Cap Venda ALE'!H:H,'BD Cap Venda ALE'!E:E,'Capacidade ALE'!G137,'BD Cap Venda ALE'!C:C,'Capacidade ALE'!E137))</f>
        <v>27720</v>
      </c>
      <c r="M137" s="1"/>
      <c r="N137" s="107" t="s">
        <v>118</v>
      </c>
      <c r="O137" s="13">
        <f>IF(RIGHT(F137,5)="Total",VLOOKUP(F137,'BD Cap Venda ALE'!$D:$K,8,0),SUMIFS('BD Cap Venda ALE'!K:K,'BD Cap Venda ALE'!E:E,'Capacidade ALE'!G137,'BD Cap Venda ALE'!C:C,'Capacidade ALE'!E137))</f>
        <v>0</v>
      </c>
      <c r="P137" s="116" t="str">
        <f>IF(RIGHT(F137,5)="Total",VLOOKUP(F137,'Expedição Rodo - ALE'!$A:$H,8,0),"")</f>
        <v/>
      </c>
      <c r="Q137" s="205"/>
      <c r="R137" s="1"/>
      <c r="S137" s="107" t="s">
        <v>118</v>
      </c>
      <c r="T137" s="13">
        <f>IFERROR(SUMIFS('BD Cap Venda ALE'!M:M,'BD Cap Venda ALE'!E:E,'Capacidade ALE'!G137,'BD Cap Venda ALE'!C:C,'Capacidade ALE'!E137),0)</f>
        <v>3585.2466666666674</v>
      </c>
      <c r="U137" s="100">
        <f>IFERROR(SUMIFS('BD Cap Venda ALE'!N:N,'BD Cap Venda ALE'!E:E,'Capacidade ALE'!G137,'BD Cap Venda ALE'!C:C,'Capacidade ALE'!E137),0)</f>
        <v>2359.0091666666672</v>
      </c>
      <c r="V137" s="1"/>
      <c r="W137"/>
      <c r="X137"/>
      <c r="Y137"/>
      <c r="Z137"/>
      <c r="AA137"/>
      <c r="AB137"/>
      <c r="AC137"/>
    </row>
    <row r="138" spans="1:29" s="2" customFormat="1" ht="15" customHeight="1" x14ac:dyDescent="0.25">
      <c r="A138" s="94">
        <f t="shared" si="14"/>
        <v>0</v>
      </c>
      <c r="B138" s="57" t="str">
        <f t="shared" si="15"/>
        <v>OJUCA</v>
      </c>
      <c r="C138" s="57" t="str">
        <f t="shared" si="16"/>
        <v>TerceirosOJUCA</v>
      </c>
      <c r="D138" s="57" t="s">
        <v>216</v>
      </c>
      <c r="E138" s="10">
        <v>26</v>
      </c>
      <c r="F138" s="11" t="s">
        <v>71</v>
      </c>
      <c r="G138" s="12" t="s">
        <v>19</v>
      </c>
      <c r="H138" s="1"/>
      <c r="I138" s="95">
        <f>IF(RIGHT(F138,5)="Total",VLOOKUP(F138,'BD Cap Venda ALE'!$D:$K,4,0),SUMIFS('BD Cap Venda ALE'!G:G,'BD Cap Venda ALE'!E:E,'Capacidade ALE'!G138,'BD Cap Venda ALE'!C:C,'Capacidade ALE'!E138))</f>
        <v>180</v>
      </c>
      <c r="J138" s="1"/>
      <c r="K138" s="99">
        <f>IF(RIGHT(F138,5)="Total",VLOOKUP(F138,'Recebimento Rodo - ALE'!$I:$P,8,0),SUMIFS('Recebimento Rodo - ALE'!P:P,'Recebimento Rodo - ALE'!I:I,'Capacidade ALE'!F138,'Recebimento Rodo - ALE'!K:K,'Capacidade ALE'!G138))</f>
        <v>802.50719087281414</v>
      </c>
      <c r="L138" s="100">
        <f>IF(RIGHT(F138,5)="Total",VLOOKUP(F138,'BD Cap Venda ALE'!$D:$K,5,0),SUMIFS('BD Cap Venda ALE'!H:H,'BD Cap Venda ALE'!E:E,'Capacidade ALE'!G138,'BD Cap Venda ALE'!C:C,'Capacidade ALE'!E138))</f>
        <v>1080</v>
      </c>
      <c r="M138" s="1"/>
      <c r="N138" s="107" t="s">
        <v>20</v>
      </c>
      <c r="O138" s="13">
        <f>IF(RIGHT(F138,5)="Total",VLOOKUP(F138,'BD Cap Venda ALE'!$D:$K,8,0),SUMIFS('BD Cap Venda ALE'!K:K,'BD Cap Venda ALE'!E:E,'Capacidade ALE'!G138,'BD Cap Venda ALE'!C:C,'Capacidade ALE'!E138))</f>
        <v>1080</v>
      </c>
      <c r="P138" s="116" t="str">
        <f>IF(RIGHT(F138,5)="Total",VLOOKUP(F138,'Expedição Rodo - ALE'!$A:$H,8,0),"")</f>
        <v/>
      </c>
      <c r="Q138" s="205"/>
      <c r="R138" s="1"/>
      <c r="S138" s="107" t="s">
        <v>20</v>
      </c>
      <c r="T138" s="13">
        <f>IFERROR(SUMIFS('BD Cap Venda ALE'!M:M,'BD Cap Venda ALE'!E:E,'Capacidade ALE'!G138,'BD Cap Venda ALE'!C:C,'Capacidade ALE'!E138),0)</f>
        <v>118</v>
      </c>
      <c r="U138" s="100">
        <f>IFERROR(SUMIFS('BD Cap Venda ALE'!N:N,'BD Cap Venda ALE'!E:E,'Capacidade ALE'!G138,'BD Cap Venda ALE'!C:C,'Capacidade ALE'!E138),0)</f>
        <v>130.58333333333334</v>
      </c>
      <c r="V138" s="1"/>
      <c r="W138"/>
      <c r="X138"/>
      <c r="Y138"/>
      <c r="Z138"/>
      <c r="AA138"/>
      <c r="AB138"/>
      <c r="AC138"/>
    </row>
    <row r="139" spans="1:29" s="2" customFormat="1" ht="15" customHeight="1" x14ac:dyDescent="0.25">
      <c r="A139" s="94">
        <f t="shared" si="14"/>
        <v>0</v>
      </c>
      <c r="B139" s="57" t="str">
        <f t="shared" si="15"/>
        <v>OJUCA</v>
      </c>
      <c r="C139" s="57" t="str">
        <f t="shared" si="16"/>
        <v>TerceirosOJUCA</v>
      </c>
      <c r="D139" s="57" t="s">
        <v>216</v>
      </c>
      <c r="E139" s="10">
        <v>26</v>
      </c>
      <c r="F139" s="16" t="s">
        <v>71</v>
      </c>
      <c r="G139" s="12" t="s">
        <v>10</v>
      </c>
      <c r="H139" s="1"/>
      <c r="I139" s="95">
        <f>IF(RIGHT(F139,5)="Total",VLOOKUP(F139,'BD Cap Venda ALE'!$D:$K,4,0),SUMIFS('BD Cap Venda ALE'!G:G,'BD Cap Venda ALE'!E:E,'Capacidade ALE'!G139,'BD Cap Venda ALE'!C:C,'Capacidade ALE'!E139))</f>
        <v>2250</v>
      </c>
      <c r="J139" s="1"/>
      <c r="K139" s="99">
        <f>IF(RIGHT(F139,5)="Total",VLOOKUP(F139,'Recebimento Rodo - ALE'!$I:$P,8,0),SUMIFS('Recebimento Rodo - ALE'!P:P,'Recebimento Rodo - ALE'!I:I,'Capacidade ALE'!F139,'Recebimento Rodo - ALE'!K:K,'Capacidade ALE'!G139))</f>
        <v>0</v>
      </c>
      <c r="L139" s="100">
        <f>IF(RIGHT(F139,5)="Total",VLOOKUP(F139,'BD Cap Venda ALE'!$D:$K,5,0),SUMIFS('BD Cap Venda ALE'!H:H,'BD Cap Venda ALE'!E:E,'Capacidade ALE'!G139,'BD Cap Venda ALE'!C:C,'Capacidade ALE'!E139))</f>
        <v>5400</v>
      </c>
      <c r="M139" s="1"/>
      <c r="N139" s="107" t="s">
        <v>11</v>
      </c>
      <c r="O139" s="13">
        <f>IF(RIGHT(F139,5)="Total",VLOOKUP(F139,'BD Cap Venda ALE'!$D:$K,8,0),SUMIFS('BD Cap Venda ALE'!K:K,'BD Cap Venda ALE'!E:E,'Capacidade ALE'!G139,'BD Cap Venda ALE'!C:C,'Capacidade ALE'!E139))</f>
        <v>7397.2602739726026</v>
      </c>
      <c r="P139" s="117" t="str">
        <f>IF(RIGHT(F139,5)="Total",VLOOKUP(F139,'Expedição Rodo - ALE'!$A:$H,8,0),"")</f>
        <v/>
      </c>
      <c r="Q139" s="206"/>
      <c r="R139" s="1"/>
      <c r="S139" s="107" t="s">
        <v>11</v>
      </c>
      <c r="T139" s="13">
        <f>IFERROR(SUMIFS('BD Cap Venda ALE'!M:M,'BD Cap Venda ALE'!E:E,'Capacidade ALE'!G139,'BD Cap Venda ALE'!C:C,'Capacidade ALE'!E139),0)</f>
        <v>3587.2533333333326</v>
      </c>
      <c r="U139" s="100">
        <f>IFERROR(SUMIFS('BD Cap Venda ALE'!N:N,'BD Cap Venda ALE'!E:E,'Capacidade ALE'!G139,'BD Cap Venda ALE'!C:C,'Capacidade ALE'!E139),0)</f>
        <v>3140.5741666666668</v>
      </c>
      <c r="V139" s="1"/>
      <c r="W139"/>
      <c r="X139"/>
      <c r="Y139"/>
      <c r="Z139"/>
      <c r="AA139"/>
      <c r="AB139"/>
      <c r="AC139"/>
    </row>
    <row r="140" spans="1:29" s="2" customFormat="1" x14ac:dyDescent="0.25">
      <c r="A140" s="94">
        <f t="shared" si="14"/>
        <v>23877.260273972603</v>
      </c>
      <c r="B140" s="57" t="str">
        <f t="shared" si="15"/>
        <v>Total</v>
      </c>
      <c r="C140" s="57" t="str">
        <f t="shared" si="16"/>
        <v>TerceirosTotal</v>
      </c>
      <c r="D140" s="57" t="s">
        <v>216</v>
      </c>
      <c r="E140" s="17">
        <v>26</v>
      </c>
      <c r="F140" s="18" t="s">
        <v>125</v>
      </c>
      <c r="G140" s="18"/>
      <c r="H140" s="1"/>
      <c r="I140" s="96">
        <f>IF(RIGHT(F140,5)="Total",VLOOKUP(F140,'BD Cap Venda ALE'!$D:$K,4,0),SUMIFS('BD Cap Venda ALE'!G:G,'BD Cap Venda ALE'!E:E,'Capacidade ALE'!G140,'BD Cap Venda ALE'!C:C,'Capacidade ALE'!E140))</f>
        <v>9820</v>
      </c>
      <c r="J140" s="1"/>
      <c r="K140" s="101">
        <f>IF(RIGHT(F140,5)="Total",VLOOKUP(F140,'Recebimento Rodo - ALE'!$I:$P,8,0),SUMIFS('Recebimento Rodo - ALE'!P:P,'Recebimento Rodo - ALE'!I:I,'Capacidade ALE'!F140,'Recebimento Rodo - ALE'!K:K,'Capacidade ALE'!G140))</f>
        <v>36287.333333333336</v>
      </c>
      <c r="L140" s="102">
        <f>IF(RIGHT(F140,5)="Total",VLOOKUP(F140,'BD Cap Venda ALE'!$D:$K,5,0),SUMIFS('BD Cap Venda ALE'!H:H,'BD Cap Venda ALE'!E:E,'Capacidade ALE'!G140,'BD Cap Venda ALE'!C:C,'Capacidade ALE'!E140))</f>
        <v>58405.894736842107</v>
      </c>
      <c r="M140" s="1"/>
      <c r="N140" s="108" t="s">
        <v>118</v>
      </c>
      <c r="O140" s="19">
        <f>IF(RIGHT(F140,5)="Total",VLOOKUP(F140,'BD Cap Venda ALE'!$D:$K,8,0),SUMIFS('BD Cap Venda ALE'!K:K,'BD Cap Venda ALE'!E:E,'Capacidade ALE'!G140,'BD Cap Venda ALE'!C:C,'Capacidade ALE'!E140))</f>
        <v>23877.260273972603</v>
      </c>
      <c r="P140" s="102">
        <f>IF(RIGHT(F140,5)="Total",VLOOKUP(F140,'Expedição Rodo - ALE'!$A:$H,8,0),"")</f>
        <v>44068.4</v>
      </c>
      <c r="Q140" s="109"/>
      <c r="R140" s="1"/>
      <c r="S140" s="108" t="s">
        <v>118</v>
      </c>
      <c r="T140" s="19">
        <f>IFERROR(SUMIFS('BD Cap Venda ALE'!M:M,'BD Cap Venda ALE'!E:E,'Capacidade ALE'!G140,'BD Cap Venda ALE'!C:C,'Capacidade ALE'!E140),0)</f>
        <v>0</v>
      </c>
      <c r="U140" s="102">
        <f>IFERROR(SUMIFS('BD Cap Venda ALE'!N:N,'BD Cap Venda ALE'!E:E,'Capacidade ALE'!G140,'BD Cap Venda ALE'!C:C,'Capacidade ALE'!E140),0)</f>
        <v>0</v>
      </c>
      <c r="V140" s="1"/>
      <c r="W140"/>
      <c r="X140"/>
      <c r="Y140"/>
      <c r="Z140"/>
      <c r="AA140"/>
      <c r="AB140"/>
      <c r="AC140"/>
    </row>
    <row r="141" spans="1:29" s="2" customFormat="1" ht="15" customHeight="1" x14ac:dyDescent="0.25">
      <c r="A141" s="94">
        <f t="shared" si="14"/>
        <v>0</v>
      </c>
      <c r="B141" s="57" t="str">
        <f t="shared" si="15"/>
        <v>ABUNA</v>
      </c>
      <c r="C141" s="57" t="str">
        <f t="shared" si="16"/>
        <v>DemocráticaABUNA</v>
      </c>
      <c r="D141" s="57" t="s">
        <v>215</v>
      </c>
      <c r="E141" s="15">
        <v>23</v>
      </c>
      <c r="F141" s="11" t="s">
        <v>67</v>
      </c>
      <c r="G141" s="12" t="s">
        <v>7</v>
      </c>
      <c r="H141" s="1"/>
      <c r="I141" s="95">
        <f>IF(RIGHT(F141,5)="Total",VLOOKUP(F141,'BD Cap Venda ALE'!$D:$K,4,0),SUMIFS('BD Cap Venda ALE'!G:G,'BD Cap Venda ALE'!E:E,'Capacidade ALE'!G141,'BD Cap Venda ALE'!C:C,'Capacidade ALE'!E141))</f>
        <v>15</v>
      </c>
      <c r="J141" s="1"/>
      <c r="K141" s="99">
        <f>IF(RIGHT(F141,5)="Total",VLOOKUP(F141,'Recebimento Rodo - ALE'!$I:$P,8,0),SUMIFS('Recebimento Rodo - ALE'!P:P,'Recebimento Rodo - ALE'!I:I,'Capacidade ALE'!F141,'Recebimento Rodo - ALE'!K:K,'Capacidade ALE'!G141))</f>
        <v>430.26229508196712</v>
      </c>
      <c r="L141" s="100">
        <f>IF(RIGHT(F141,5)="Total",VLOOKUP(F141,'BD Cap Venda ALE'!$D:$K,5,0),SUMIFS('BD Cap Venda ALE'!H:H,'BD Cap Venda ALE'!E:E,'Capacidade ALE'!G141,'BD Cap Venda ALE'!C:C,'Capacidade ALE'!E141))</f>
        <v>90</v>
      </c>
      <c r="M141" s="1"/>
      <c r="N141" s="107" t="s">
        <v>118</v>
      </c>
      <c r="O141" s="13">
        <f>IF(RIGHT(F141,5)="Total",VLOOKUP(F141,'BD Cap Venda ALE'!$D:$K,8,0),SUMIFS('BD Cap Venda ALE'!K:K,'BD Cap Venda ALE'!E:E,'Capacidade ALE'!G141,'BD Cap Venda ALE'!C:C,'Capacidade ALE'!E141))</f>
        <v>0</v>
      </c>
      <c r="P141" s="115" t="str">
        <f>IF(RIGHT(F141,5)="Total",VLOOKUP(F141,'Expedição Rodo - ALE'!$A:$H,8,0),"")</f>
        <v/>
      </c>
      <c r="Q141" s="204" t="str">
        <f>IF(P147&lt;O147,"capacidade de expedição rodoviária abaixo da capacidade de venda mensal, prevalece a capacidade de venda mensal em virtude do terminal ter a obrigatoriedade de garantia do giro dos espaços contratados em linha com a logística da filial.","")</f>
        <v/>
      </c>
      <c r="R141" s="1"/>
      <c r="S141" s="107" t="s">
        <v>118</v>
      </c>
      <c r="T141" s="13">
        <f>IFERROR(SUMIFS('BD Cap Venda ALE'!M:M,'BD Cap Venda ALE'!E:E,'Capacidade ALE'!G141,'BD Cap Venda ALE'!C:C,'Capacidade ALE'!E141),0)</f>
        <v>23.333333333333332</v>
      </c>
      <c r="U141" s="100">
        <f>IFERROR(SUMIFS('BD Cap Venda ALE'!N:N,'BD Cap Venda ALE'!E:E,'Capacidade ALE'!G141,'BD Cap Venda ALE'!C:C,'Capacidade ALE'!E141),0)</f>
        <v>26.450000000000003</v>
      </c>
      <c r="V141" s="1"/>
      <c r="W141"/>
      <c r="X141"/>
      <c r="Y141"/>
      <c r="Z141"/>
      <c r="AA141"/>
      <c r="AB141"/>
      <c r="AC141"/>
    </row>
    <row r="142" spans="1:29" s="2" customFormat="1" ht="15" customHeight="1" x14ac:dyDescent="0.25">
      <c r="A142" s="94">
        <f t="shared" si="14"/>
        <v>0</v>
      </c>
      <c r="B142" s="57" t="str">
        <f t="shared" si="15"/>
        <v>ABUNA</v>
      </c>
      <c r="C142" s="57" t="str">
        <f t="shared" si="16"/>
        <v>DemocráticaABUNA</v>
      </c>
      <c r="D142" s="57" t="s">
        <v>215</v>
      </c>
      <c r="E142" s="10">
        <v>23</v>
      </c>
      <c r="F142" s="11" t="s">
        <v>67</v>
      </c>
      <c r="G142" s="12" t="s">
        <v>12</v>
      </c>
      <c r="H142" s="1"/>
      <c r="I142" s="95">
        <f>IF(RIGHT(F142,5)="Total",VLOOKUP(F142,'BD Cap Venda ALE'!$D:$K,4,0),SUMIFS('BD Cap Venda ALE'!G:G,'BD Cap Venda ALE'!E:E,'Capacidade ALE'!G142,'BD Cap Venda ALE'!C:C,'Capacidade ALE'!E142))</f>
        <v>0</v>
      </c>
      <c r="J142" s="1"/>
      <c r="K142" s="99">
        <f>IF(RIGHT(F142,5)="Total",VLOOKUP(F142,'Recebimento Rodo - ALE'!$I:$P,8,0),SUMIFS('Recebimento Rodo - ALE'!P:P,'Recebimento Rodo - ALE'!I:I,'Capacidade ALE'!F142,'Recebimento Rodo - ALE'!K:K,'Capacidade ALE'!G142))</f>
        <v>0</v>
      </c>
      <c r="L142" s="100">
        <f>IF(RIGHT(F142,5)="Total",VLOOKUP(F142,'BD Cap Venda ALE'!$D:$K,5,0),SUMIFS('BD Cap Venda ALE'!H:H,'BD Cap Venda ALE'!E:E,'Capacidade ALE'!G142,'BD Cap Venda ALE'!C:C,'Capacidade ALE'!E142))</f>
        <v>0</v>
      </c>
      <c r="M142" s="1"/>
      <c r="N142" s="107" t="s">
        <v>17</v>
      </c>
      <c r="O142" s="13">
        <f>IF(RIGHT(F142,5)="Total",VLOOKUP(F142,'BD Cap Venda ALE'!$D:$K,8,0),SUMIFS('BD Cap Venda ALE'!K:K,'BD Cap Venda ALE'!E:E,'Capacidade ALE'!G142,'BD Cap Venda ALE'!C:C,'Capacidade ALE'!E142))</f>
        <v>0</v>
      </c>
      <c r="P142" s="116" t="str">
        <f>IF(RIGHT(F142,5)="Total",VLOOKUP(F142,'Expedição Rodo - ALE'!$A:$H,8,0),"")</f>
        <v/>
      </c>
      <c r="Q142" s="205"/>
      <c r="R142" s="1"/>
      <c r="S142" s="107" t="s">
        <v>17</v>
      </c>
      <c r="T142" s="13">
        <f>IFERROR(SUMIFS('BD Cap Venda ALE'!M:M,'BD Cap Venda ALE'!E:E,'Capacidade ALE'!G142,'BD Cap Venda ALE'!C:C,'Capacidade ALE'!E142),0)</f>
        <v>102.89999999999999</v>
      </c>
      <c r="U142" s="100">
        <f>IFERROR(SUMIFS('BD Cap Venda ALE'!N:N,'BD Cap Venda ALE'!E:E,'Capacidade ALE'!G142,'BD Cap Venda ALE'!C:C,'Capacidade ALE'!E142),0)</f>
        <v>125.40000000000002</v>
      </c>
      <c r="V142" s="1"/>
      <c r="W142"/>
      <c r="X142"/>
      <c r="Y142"/>
      <c r="Z142"/>
      <c r="AA142"/>
      <c r="AB142"/>
      <c r="AC142"/>
    </row>
    <row r="143" spans="1:29" s="2" customFormat="1" ht="15" customHeight="1" x14ac:dyDescent="0.25">
      <c r="A143" s="94">
        <f t="shared" si="14"/>
        <v>0</v>
      </c>
      <c r="B143" s="57" t="str">
        <f t="shared" si="15"/>
        <v>ABUNA</v>
      </c>
      <c r="C143" s="57" t="str">
        <f t="shared" si="16"/>
        <v>DemocráticaABUNA</v>
      </c>
      <c r="D143" s="57" t="s">
        <v>215</v>
      </c>
      <c r="E143" s="10">
        <v>23</v>
      </c>
      <c r="F143" s="11" t="s">
        <v>67</v>
      </c>
      <c r="G143" s="12" t="s">
        <v>13</v>
      </c>
      <c r="H143" s="1"/>
      <c r="I143" s="95">
        <f>IF(RIGHT(F143,5)="Total",VLOOKUP(F143,'BD Cap Venda ALE'!$D:$K,4,0),SUMIFS('BD Cap Venda ALE'!G:G,'BD Cap Venda ALE'!E:E,'Capacidade ALE'!G143,'BD Cap Venda ALE'!C:C,'Capacidade ALE'!E143))</f>
        <v>0</v>
      </c>
      <c r="J143" s="1"/>
      <c r="K143" s="99">
        <f>IF(RIGHT(F143,5)="Total",VLOOKUP(F143,'Recebimento Rodo - ALE'!$I:$P,8,0),SUMIFS('Recebimento Rodo - ALE'!P:P,'Recebimento Rodo - ALE'!I:I,'Capacidade ALE'!F143,'Recebimento Rodo - ALE'!K:K,'Capacidade ALE'!G143))</f>
        <v>0</v>
      </c>
      <c r="L143" s="100">
        <f>IF(RIGHT(F143,5)="Total",VLOOKUP(F143,'BD Cap Venda ALE'!$D:$K,5,0),SUMIFS('BD Cap Venda ALE'!H:H,'BD Cap Venda ALE'!E:E,'Capacidade ALE'!G143,'BD Cap Venda ALE'!C:C,'Capacidade ALE'!E143))</f>
        <v>0</v>
      </c>
      <c r="M143" s="1"/>
      <c r="N143" s="107" t="s">
        <v>14</v>
      </c>
      <c r="O143" s="13">
        <f>IF(RIGHT(F143,5)="Total",VLOOKUP(F143,'BD Cap Venda ALE'!$D:$K,8,0),SUMIFS('BD Cap Venda ALE'!K:K,'BD Cap Venda ALE'!E:E,'Capacidade ALE'!G143,'BD Cap Venda ALE'!C:C,'Capacidade ALE'!E143))</f>
        <v>0</v>
      </c>
      <c r="P143" s="116">
        <f>P147</f>
        <v>2675.2</v>
      </c>
      <c r="Q143" s="205"/>
      <c r="R143" s="1"/>
      <c r="S143" s="107" t="s">
        <v>14</v>
      </c>
      <c r="T143" s="13">
        <f>IFERROR(SUMIFS('BD Cap Venda ALE'!M:M,'BD Cap Venda ALE'!E:E,'Capacidade ALE'!G143,'BD Cap Venda ALE'!C:C,'Capacidade ALE'!E143),0)</f>
        <v>107.10000000000001</v>
      </c>
      <c r="U143" s="100">
        <f>IFERROR(SUMIFS('BD Cap Venda ALE'!N:N,'BD Cap Venda ALE'!E:E,'Capacidade ALE'!G143,'BD Cap Venda ALE'!C:C,'Capacidade ALE'!E143),0)</f>
        <v>112.64999999999998</v>
      </c>
      <c r="V143" s="1"/>
      <c r="W143"/>
      <c r="X143"/>
      <c r="Y143"/>
      <c r="Z143"/>
      <c r="AA143"/>
      <c r="AB143"/>
      <c r="AC143"/>
    </row>
    <row r="144" spans="1:29" s="2" customFormat="1" ht="15" customHeight="1" x14ac:dyDescent="0.25">
      <c r="A144" s="94">
        <f t="shared" si="14"/>
        <v>0</v>
      </c>
      <c r="B144" s="57" t="str">
        <f t="shared" si="15"/>
        <v>ABUNA</v>
      </c>
      <c r="C144" s="57" t="str">
        <f t="shared" si="16"/>
        <v>DemocráticaABUNA</v>
      </c>
      <c r="D144" s="57" t="s">
        <v>215</v>
      </c>
      <c r="E144" s="10">
        <v>23</v>
      </c>
      <c r="F144" s="11" t="s">
        <v>67</v>
      </c>
      <c r="G144" s="12" t="s">
        <v>18</v>
      </c>
      <c r="H144" s="1"/>
      <c r="I144" s="95">
        <f>IF(RIGHT(F144,5)="Total",VLOOKUP(F144,'BD Cap Venda ALE'!$D:$K,4,0),SUMIFS('BD Cap Venda ALE'!G:G,'BD Cap Venda ALE'!E:E,'Capacidade ALE'!G144,'BD Cap Venda ALE'!C:C,'Capacidade ALE'!E144))</f>
        <v>60</v>
      </c>
      <c r="J144" s="1"/>
      <c r="K144" s="99">
        <f>IF(RIGHT(F144,5)="Total",VLOOKUP(F144,'Recebimento Rodo - ALE'!$I:$P,8,0),SUMIFS('Recebimento Rodo - ALE'!P:P,'Recebimento Rodo - ALE'!I:I,'Capacidade ALE'!F144,'Recebimento Rodo - ALE'!K:K,'Capacidade ALE'!G144))</f>
        <v>430.26229508196712</v>
      </c>
      <c r="L144" s="100">
        <f>IF(RIGHT(F144,5)="Total",VLOOKUP(F144,'BD Cap Venda ALE'!$D:$K,5,0),SUMIFS('BD Cap Venda ALE'!H:H,'BD Cap Venda ALE'!E:E,'Capacidade ALE'!G144,'BD Cap Venda ALE'!C:C,'Capacidade ALE'!E144))</f>
        <v>360</v>
      </c>
      <c r="M144" s="1"/>
      <c r="N144" s="107" t="s">
        <v>118</v>
      </c>
      <c r="O144" s="13">
        <f>IF(RIGHT(F144,5)="Total",VLOOKUP(F144,'BD Cap Venda ALE'!$D:$K,8,0),SUMIFS('BD Cap Venda ALE'!K:K,'BD Cap Venda ALE'!E:E,'Capacidade ALE'!G144,'BD Cap Venda ALE'!C:C,'Capacidade ALE'!E144))</f>
        <v>0</v>
      </c>
      <c r="P144" s="116" t="str">
        <f>IF(RIGHT(F144,5)="Total",VLOOKUP(F144,'Expedição Rodo - ALE'!$A:$H,8,0),"")</f>
        <v/>
      </c>
      <c r="Q144" s="205"/>
      <c r="R144" s="1"/>
      <c r="S144" s="107" t="s">
        <v>118</v>
      </c>
      <c r="T144" s="13">
        <f>IFERROR(SUMIFS('BD Cap Venda ALE'!M:M,'BD Cap Venda ALE'!E:E,'Capacidade ALE'!G144,'BD Cap Venda ALE'!C:C,'Capacidade ALE'!E144),0)</f>
        <v>65.745000000000005</v>
      </c>
      <c r="U144" s="100">
        <f>IFERROR(SUMIFS('BD Cap Venda ALE'!N:N,'BD Cap Venda ALE'!E:E,'Capacidade ALE'!G144,'BD Cap Venda ALE'!C:C,'Capacidade ALE'!E144),0)</f>
        <v>72.135000000000005</v>
      </c>
      <c r="V144" s="1"/>
      <c r="W144"/>
      <c r="X144"/>
      <c r="Y144"/>
      <c r="Z144"/>
      <c r="AA144"/>
      <c r="AB144"/>
      <c r="AC144"/>
    </row>
    <row r="145" spans="1:29" s="2" customFormat="1" ht="15" customHeight="1" x14ac:dyDescent="0.25">
      <c r="A145" s="94">
        <f t="shared" si="14"/>
        <v>0</v>
      </c>
      <c r="B145" s="57" t="str">
        <f t="shared" si="15"/>
        <v>ABUNA</v>
      </c>
      <c r="C145" s="57" t="str">
        <f t="shared" si="16"/>
        <v>DemocráticaABUNA</v>
      </c>
      <c r="D145" s="57" t="s">
        <v>215</v>
      </c>
      <c r="E145" s="10">
        <v>23</v>
      </c>
      <c r="F145" s="11" t="s">
        <v>67</v>
      </c>
      <c r="G145" s="12" t="s">
        <v>19</v>
      </c>
      <c r="H145" s="1"/>
      <c r="I145" s="95">
        <f>IF(RIGHT(F145,5)="Total",VLOOKUP(F145,'BD Cap Venda ALE'!$D:$K,4,0),SUMIFS('BD Cap Venda ALE'!G:G,'BD Cap Venda ALE'!E:E,'Capacidade ALE'!G145,'BD Cap Venda ALE'!C:C,'Capacidade ALE'!E145))</f>
        <v>45</v>
      </c>
      <c r="J145" s="1"/>
      <c r="K145" s="99">
        <f>IF(RIGHT(F145,5)="Total",VLOOKUP(F145,'Recebimento Rodo - ALE'!$I:$P,8,0),SUMIFS('Recebimento Rodo - ALE'!P:P,'Recebimento Rodo - ALE'!I:I,'Capacidade ALE'!F145,'Recebimento Rodo - ALE'!K:K,'Capacidade ALE'!G145))</f>
        <v>430.26229508196712</v>
      </c>
      <c r="L145" s="100">
        <f>IF(RIGHT(F145,5)="Total",VLOOKUP(F145,'BD Cap Venda ALE'!$D:$K,5,0),SUMIFS('BD Cap Venda ALE'!H:H,'BD Cap Venda ALE'!E:E,'Capacidade ALE'!G145,'BD Cap Venda ALE'!C:C,'Capacidade ALE'!E145))</f>
        <v>270</v>
      </c>
      <c r="M145" s="1"/>
      <c r="N145" s="107" t="s">
        <v>20</v>
      </c>
      <c r="O145" s="13">
        <f>IF(RIGHT(F145,5)="Total",VLOOKUP(F145,'BD Cap Venda ALE'!$D:$K,8,0),SUMIFS('BD Cap Venda ALE'!K:K,'BD Cap Venda ALE'!E:E,'Capacidade ALE'!G145,'BD Cap Venda ALE'!C:C,'Capacidade ALE'!E145))</f>
        <v>270</v>
      </c>
      <c r="P145" s="116" t="str">
        <f>IF(RIGHT(F145,5)="Total",VLOOKUP(F145,'Expedição Rodo - ALE'!$A:$H,8,0),"")</f>
        <v/>
      </c>
      <c r="Q145" s="205"/>
      <c r="R145" s="1"/>
      <c r="S145" s="107" t="s">
        <v>20</v>
      </c>
      <c r="T145" s="13">
        <f>IFERROR(SUMIFS('BD Cap Venda ALE'!M:M,'BD Cap Venda ALE'!E:E,'Capacidade ALE'!G145,'BD Cap Venda ALE'!C:C,'Capacidade ALE'!E145),0)</f>
        <v>35.833333333333336</v>
      </c>
      <c r="U145" s="100">
        <f>IFERROR(SUMIFS('BD Cap Venda ALE'!N:N,'BD Cap Venda ALE'!E:E,'Capacidade ALE'!G145,'BD Cap Venda ALE'!C:C,'Capacidade ALE'!E145),0)</f>
        <v>36.25</v>
      </c>
      <c r="V145" s="1"/>
      <c r="W145"/>
      <c r="X145"/>
      <c r="Y145"/>
      <c r="Z145"/>
      <c r="AA145"/>
      <c r="AB145"/>
      <c r="AC145"/>
    </row>
    <row r="146" spans="1:29" s="2" customFormat="1" ht="15" customHeight="1" x14ac:dyDescent="0.25">
      <c r="A146" s="94">
        <f t="shared" si="14"/>
        <v>0</v>
      </c>
      <c r="B146" s="57" t="str">
        <f t="shared" si="15"/>
        <v>ABUNA</v>
      </c>
      <c r="C146" s="57" t="str">
        <f t="shared" si="16"/>
        <v>DemocráticaABUNA</v>
      </c>
      <c r="D146" s="57" t="s">
        <v>215</v>
      </c>
      <c r="E146" s="10">
        <v>23</v>
      </c>
      <c r="F146" s="16" t="s">
        <v>67</v>
      </c>
      <c r="G146" s="12" t="s">
        <v>10</v>
      </c>
      <c r="H146" s="1"/>
      <c r="I146" s="95">
        <f>IF(RIGHT(F146,5)="Total",VLOOKUP(F146,'BD Cap Venda ALE'!$D:$K,4,0),SUMIFS('BD Cap Venda ALE'!G:G,'BD Cap Venda ALE'!E:E,'Capacidade ALE'!G146,'BD Cap Venda ALE'!C:C,'Capacidade ALE'!E146))</f>
        <v>0</v>
      </c>
      <c r="J146" s="1"/>
      <c r="K146" s="99">
        <f>IF(RIGHT(F146,5)="Total",VLOOKUP(F146,'Recebimento Rodo - ALE'!$I:$P,8,0),SUMIFS('Recebimento Rodo - ALE'!P:P,'Recebimento Rodo - ALE'!I:I,'Capacidade ALE'!F146,'Recebimento Rodo - ALE'!K:K,'Capacidade ALE'!G146))</f>
        <v>0</v>
      </c>
      <c r="L146" s="100">
        <f>IF(RIGHT(F146,5)="Total",VLOOKUP(F146,'BD Cap Venda ALE'!$D:$K,5,0),SUMIFS('BD Cap Venda ALE'!H:H,'BD Cap Venda ALE'!E:E,'Capacidade ALE'!G146,'BD Cap Venda ALE'!C:C,'Capacidade ALE'!E146))</f>
        <v>0</v>
      </c>
      <c r="M146" s="1"/>
      <c r="N146" s="107" t="s">
        <v>11</v>
      </c>
      <c r="O146" s="13">
        <f>IF(RIGHT(F146,5)="Total",VLOOKUP(F146,'BD Cap Venda ALE'!$D:$K,8,0),SUMIFS('BD Cap Venda ALE'!K:K,'BD Cap Venda ALE'!E:E,'Capacidade ALE'!G146,'BD Cap Venda ALE'!C:C,'Capacidade ALE'!E146))</f>
        <v>0</v>
      </c>
      <c r="P146" s="117" t="str">
        <f>IF(RIGHT(F146,5)="Total",VLOOKUP(F146,'Expedição Rodo - ALE'!$A:$H,8,0),"")</f>
        <v/>
      </c>
      <c r="Q146" s="206"/>
      <c r="R146" s="1"/>
      <c r="S146" s="107" t="s">
        <v>11</v>
      </c>
      <c r="T146" s="13">
        <f>IFERROR(SUMIFS('BD Cap Venda ALE'!M:M,'BD Cap Venda ALE'!E:E,'Capacidade ALE'!G146,'BD Cap Venda ALE'!C:C,'Capacidade ALE'!E146),0)</f>
        <v>177.755</v>
      </c>
      <c r="U146" s="100">
        <f>IFERROR(SUMIFS('BD Cap Venda ALE'!N:N,'BD Cap Venda ALE'!E:E,'Capacidade ALE'!G146,'BD Cap Venda ALE'!C:C,'Capacidade ALE'!E146),0)</f>
        <v>195.03166666666664</v>
      </c>
      <c r="V146" s="1"/>
      <c r="W146"/>
      <c r="X146"/>
      <c r="Y146"/>
      <c r="Z146"/>
      <c r="AA146"/>
      <c r="AB146"/>
      <c r="AC146"/>
    </row>
    <row r="147" spans="1:29" s="2" customFormat="1" x14ac:dyDescent="0.25">
      <c r="A147" s="94">
        <f t="shared" si="14"/>
        <v>270</v>
      </c>
      <c r="B147" s="57" t="str">
        <f t="shared" si="15"/>
        <v>Total</v>
      </c>
      <c r="C147" s="57" t="str">
        <f t="shared" si="16"/>
        <v>DemocráticaTotal</v>
      </c>
      <c r="D147" s="57" t="s">
        <v>215</v>
      </c>
      <c r="E147" s="17">
        <v>23</v>
      </c>
      <c r="F147" s="18" t="s">
        <v>121</v>
      </c>
      <c r="G147" s="18"/>
      <c r="H147" s="1"/>
      <c r="I147" s="96">
        <f>IF(RIGHT(F147,5)="Total",VLOOKUP(F147,'BD Cap Venda ALE'!$D:$K,4,0),SUMIFS('BD Cap Venda ALE'!G:G,'BD Cap Venda ALE'!E:E,'Capacidade ALE'!G147,'BD Cap Venda ALE'!C:C,'Capacidade ALE'!E147))</f>
        <v>120</v>
      </c>
      <c r="J147" s="1"/>
      <c r="K147" s="101">
        <f>IF(RIGHT(F147,5)="Total",VLOOKUP(F147,'Recebimento Rodo - ALE'!$I:$P,8,0),SUMIFS('Recebimento Rodo - ALE'!P:P,'Recebimento Rodo - ALE'!I:I,'Capacidade ALE'!F147,'Recebimento Rodo - ALE'!K:K,'Capacidade ALE'!G147))</f>
        <v>1290.7868852459014</v>
      </c>
      <c r="L147" s="102">
        <f>IF(RIGHT(F147,5)="Total",VLOOKUP(F147,'BD Cap Venda ALE'!$D:$K,5,0),SUMIFS('BD Cap Venda ALE'!H:H,'BD Cap Venda ALE'!E:E,'Capacidade ALE'!G147,'BD Cap Venda ALE'!C:C,'Capacidade ALE'!E147))</f>
        <v>720</v>
      </c>
      <c r="M147" s="1"/>
      <c r="N147" s="108" t="s">
        <v>118</v>
      </c>
      <c r="O147" s="19">
        <f>IF(RIGHT(F147,5)="Total",VLOOKUP(F147,'BD Cap Venda ALE'!$D:$K,8,0),SUMIFS('BD Cap Venda ALE'!K:K,'BD Cap Venda ALE'!E:E,'Capacidade ALE'!G147,'BD Cap Venda ALE'!C:C,'Capacidade ALE'!E147))</f>
        <v>270</v>
      </c>
      <c r="P147" s="102">
        <f>IF(RIGHT(F147,5)="Total",VLOOKUP(F147,'Expedição Rodo - ALE'!$A:$H,8,0),"")</f>
        <v>2675.2</v>
      </c>
      <c r="Q147" s="109"/>
      <c r="R147" s="1"/>
      <c r="S147" s="108" t="s">
        <v>118</v>
      </c>
      <c r="T147" s="19">
        <f>IFERROR(SUMIFS('BD Cap Venda ALE'!M:M,'BD Cap Venda ALE'!E:E,'Capacidade ALE'!G147,'BD Cap Venda ALE'!C:C,'Capacidade ALE'!E147),0)</f>
        <v>0</v>
      </c>
      <c r="U147" s="102">
        <f>IFERROR(SUMIFS('BD Cap Venda ALE'!N:N,'BD Cap Venda ALE'!E:E,'Capacidade ALE'!G147,'BD Cap Venda ALE'!C:C,'Capacidade ALE'!E147),0)</f>
        <v>0</v>
      </c>
      <c r="V147" s="1"/>
      <c r="W147"/>
      <c r="X147"/>
      <c r="Y147"/>
      <c r="Z147"/>
      <c r="AA147"/>
      <c r="AB147"/>
      <c r="AC147"/>
    </row>
    <row r="148" spans="1:29" s="2" customFormat="1" ht="15" customHeight="1" x14ac:dyDescent="0.25">
      <c r="A148" s="94">
        <f t="shared" si="14"/>
        <v>0</v>
      </c>
      <c r="B148" s="57" t="str">
        <f t="shared" si="15"/>
        <v>TAJAI</v>
      </c>
      <c r="C148" s="57" t="str">
        <f t="shared" si="16"/>
        <v>TerceirosTAJAI</v>
      </c>
      <c r="D148" s="57" t="s">
        <v>216</v>
      </c>
      <c r="E148" s="15">
        <v>44</v>
      </c>
      <c r="F148" s="11" t="s">
        <v>98</v>
      </c>
      <c r="G148" s="12" t="s">
        <v>7</v>
      </c>
      <c r="H148" s="1"/>
      <c r="I148" s="95">
        <f>IF(RIGHT(F148,5)="Total",VLOOKUP(F148,'BD Cap Venda ALE'!$D:$K,4,0),SUMIFS('BD Cap Venda ALE'!G:G,'BD Cap Venda ALE'!E:E,'Capacidade ALE'!G148,'BD Cap Venda ALE'!C:C,'Capacidade ALE'!E148))</f>
        <v>70</v>
      </c>
      <c r="J148" s="1"/>
      <c r="K148" s="99">
        <f>IF(RIGHT(F148,5)="Total",VLOOKUP(F148,'Recebimento Rodo - ALE'!$I:$P,8,0),SUMIFS('Recebimento Rodo - ALE'!P:P,'Recebimento Rodo - ALE'!I:I,'Capacidade ALE'!F148,'Recebimento Rodo - ALE'!K:K,'Capacidade ALE'!G148))</f>
        <v>211.80555555555557</v>
      </c>
      <c r="L148" s="100">
        <f>IF(RIGHT(F148,5)="Total",VLOOKUP(F148,'BD Cap Venda ALE'!$D:$K,5,0),SUMIFS('BD Cap Venda ALE'!H:H,'BD Cap Venda ALE'!E:E,'Capacidade ALE'!G148,'BD Cap Venda ALE'!C:C,'Capacidade ALE'!E148))</f>
        <v>560</v>
      </c>
      <c r="M148" s="1"/>
      <c r="N148" s="107" t="s">
        <v>118</v>
      </c>
      <c r="O148" s="13">
        <f>IF(RIGHT(F148,5)="Total",VLOOKUP(F148,'BD Cap Venda ALE'!$D:$K,8,0),SUMIFS('BD Cap Venda ALE'!K:K,'BD Cap Venda ALE'!E:E,'Capacidade ALE'!G148,'BD Cap Venda ALE'!C:C,'Capacidade ALE'!E148))</f>
        <v>0</v>
      </c>
      <c r="P148" s="115" t="str">
        <f>IF(RIGHT(F148,5)="Total",VLOOKUP(F148,'Expedição Rodo - ALE'!$A:$H,8,0),"")</f>
        <v/>
      </c>
      <c r="Q148" s="204" t="str">
        <f>IF(P154&lt;O154,"capacidade de expedição rodoviária abaixo da capacidade de venda mensal, prevalece a capacidade de venda mensal em virtude do terminal ter a obrigatoriedade de garantia do giro dos espaços contratados em linha com a logística da filial.","")</f>
        <v/>
      </c>
      <c r="R148" s="1"/>
      <c r="S148" s="107" t="s">
        <v>118</v>
      </c>
      <c r="T148" s="13">
        <f>IFERROR(SUMIFS('BD Cap Venda ALE'!M:M,'BD Cap Venda ALE'!E:E,'Capacidade ALE'!G148,'BD Cap Venda ALE'!C:C,'Capacidade ALE'!E148),0)</f>
        <v>162.73333333333335</v>
      </c>
      <c r="U148" s="100">
        <f>IFERROR(SUMIFS('BD Cap Venda ALE'!N:N,'BD Cap Venda ALE'!E:E,'Capacidade ALE'!G148,'BD Cap Venda ALE'!C:C,'Capacidade ALE'!E148),0)</f>
        <v>178.43333333333331</v>
      </c>
      <c r="V148" s="1"/>
      <c r="W148"/>
      <c r="X148"/>
      <c r="Y148"/>
      <c r="Z148"/>
      <c r="AA148"/>
      <c r="AB148"/>
      <c r="AC148"/>
    </row>
    <row r="149" spans="1:29" s="2" customFormat="1" ht="15" customHeight="1" x14ac:dyDescent="0.25">
      <c r="A149" s="94">
        <f t="shared" si="14"/>
        <v>0</v>
      </c>
      <c r="B149" s="57" t="str">
        <f t="shared" si="15"/>
        <v>TAJAI</v>
      </c>
      <c r="C149" s="57" t="str">
        <f t="shared" si="16"/>
        <v>TerceirosTAJAI</v>
      </c>
      <c r="D149" s="57" t="s">
        <v>216</v>
      </c>
      <c r="E149" s="10">
        <v>44</v>
      </c>
      <c r="F149" s="11" t="s">
        <v>98</v>
      </c>
      <c r="G149" s="12" t="s">
        <v>12</v>
      </c>
      <c r="H149" s="1"/>
      <c r="I149" s="95">
        <f>IF(RIGHT(F149,5)="Total",VLOOKUP(F149,'BD Cap Venda ALE'!$D:$K,4,0),SUMIFS('BD Cap Venda ALE'!G:G,'BD Cap Venda ALE'!E:E,'Capacidade ALE'!G149,'BD Cap Venda ALE'!C:C,'Capacidade ALE'!E149))</f>
        <v>120</v>
      </c>
      <c r="J149" s="1"/>
      <c r="K149" s="99">
        <f>IF(RIGHT(F149,5)="Total",VLOOKUP(F149,'Recebimento Rodo - ALE'!$I:$P,8,0),SUMIFS('Recebimento Rodo - ALE'!P:P,'Recebimento Rodo - ALE'!I:I,'Capacidade ALE'!F149,'Recebimento Rodo - ALE'!K:K,'Capacidade ALE'!G149))</f>
        <v>0</v>
      </c>
      <c r="L149" s="100">
        <f>IF(RIGHT(F149,5)="Total",VLOOKUP(F149,'BD Cap Venda ALE'!$D:$K,5,0),SUMIFS('BD Cap Venda ALE'!H:H,'BD Cap Venda ALE'!E:E,'Capacidade ALE'!G149,'BD Cap Venda ALE'!C:C,'Capacidade ALE'!E149))</f>
        <v>2880</v>
      </c>
      <c r="M149" s="1"/>
      <c r="N149" s="107" t="s">
        <v>17</v>
      </c>
      <c r="O149" s="13">
        <f>IF(RIGHT(F149,5)="Total",VLOOKUP(F149,'BD Cap Venda ALE'!$D:$K,8,0),SUMIFS('BD Cap Venda ALE'!K:K,'BD Cap Venda ALE'!E:E,'Capacidade ALE'!G149,'BD Cap Venda ALE'!C:C,'Capacidade ALE'!E149))</f>
        <v>2153.8461538461538</v>
      </c>
      <c r="P149" s="116" t="str">
        <f>IF(RIGHT(F149,5)="Total",VLOOKUP(F149,'Expedição Rodo - ALE'!$A:$H,8,0),"")</f>
        <v/>
      </c>
      <c r="Q149" s="205"/>
      <c r="R149" s="1"/>
      <c r="S149" s="107" t="s">
        <v>17</v>
      </c>
      <c r="T149" s="13">
        <f>IFERROR(SUMIFS('BD Cap Venda ALE'!M:M,'BD Cap Venda ALE'!E:E,'Capacidade ALE'!G149,'BD Cap Venda ALE'!C:C,'Capacidade ALE'!E149),0)</f>
        <v>989.1</v>
      </c>
      <c r="U149" s="100">
        <f>IFERROR(SUMIFS('BD Cap Venda ALE'!N:N,'BD Cap Venda ALE'!E:E,'Capacidade ALE'!G149,'BD Cap Venda ALE'!C:C,'Capacidade ALE'!E149),0)</f>
        <v>1063.575</v>
      </c>
      <c r="V149" s="1"/>
      <c r="W149"/>
      <c r="X149"/>
      <c r="Y149"/>
      <c r="Z149"/>
      <c r="AA149"/>
      <c r="AB149"/>
      <c r="AC149"/>
    </row>
    <row r="150" spans="1:29" s="2" customFormat="1" ht="15" customHeight="1" x14ac:dyDescent="0.25">
      <c r="A150" s="94">
        <f t="shared" si="14"/>
        <v>0</v>
      </c>
      <c r="B150" s="57" t="str">
        <f t="shared" si="15"/>
        <v>TAJAI</v>
      </c>
      <c r="C150" s="57" t="str">
        <f t="shared" si="16"/>
        <v>TerceirosTAJAI</v>
      </c>
      <c r="D150" s="57" t="s">
        <v>216</v>
      </c>
      <c r="E150" s="10">
        <v>44</v>
      </c>
      <c r="F150" s="11" t="s">
        <v>98</v>
      </c>
      <c r="G150" s="12" t="s">
        <v>13</v>
      </c>
      <c r="H150" s="1"/>
      <c r="I150" s="95">
        <f>IF(RIGHT(F150,5)="Total",VLOOKUP(F150,'BD Cap Venda ALE'!$D:$K,4,0),SUMIFS('BD Cap Venda ALE'!G:G,'BD Cap Venda ALE'!E:E,'Capacidade ALE'!G150,'BD Cap Venda ALE'!C:C,'Capacidade ALE'!E150))</f>
        <v>140</v>
      </c>
      <c r="J150" s="1"/>
      <c r="K150" s="99">
        <f>IF(RIGHT(F150,5)="Total",VLOOKUP(F150,'Recebimento Rodo - ALE'!$I:$P,8,0),SUMIFS('Recebimento Rodo - ALE'!P:P,'Recebimento Rodo - ALE'!I:I,'Capacidade ALE'!F150,'Recebimento Rodo - ALE'!K:K,'Capacidade ALE'!G150))</f>
        <v>0</v>
      </c>
      <c r="L150" s="100">
        <f>IF(RIGHT(F150,5)="Total",VLOOKUP(F150,'BD Cap Venda ALE'!$D:$K,5,0),SUMIFS('BD Cap Venda ALE'!H:H,'BD Cap Venda ALE'!E:E,'Capacidade ALE'!G150,'BD Cap Venda ALE'!C:C,'Capacidade ALE'!E150))</f>
        <v>3360</v>
      </c>
      <c r="M150" s="1"/>
      <c r="N150" s="107" t="s">
        <v>14</v>
      </c>
      <c r="O150" s="13">
        <f>IF(RIGHT(F150,5)="Total",VLOOKUP(F150,'BD Cap Venda ALE'!$D:$K,8,0),SUMIFS('BD Cap Venda ALE'!K:K,'BD Cap Venda ALE'!E:E,'Capacidade ALE'!G150,'BD Cap Venda ALE'!C:C,'Capacidade ALE'!E150))</f>
        <v>2512.8205128205132</v>
      </c>
      <c r="P150" s="116" t="str">
        <f>P154</f>
        <v/>
      </c>
      <c r="Q150" s="205"/>
      <c r="R150" s="1"/>
      <c r="S150" s="107" t="s">
        <v>14</v>
      </c>
      <c r="T150" s="13">
        <f>IFERROR(SUMIFS('BD Cap Venda ALE'!M:M,'BD Cap Venda ALE'!E:E,'Capacidade ALE'!G150,'BD Cap Venda ALE'!C:C,'Capacidade ALE'!E150),0)</f>
        <v>475.5</v>
      </c>
      <c r="U150" s="100">
        <f>IFERROR(SUMIFS('BD Cap Venda ALE'!N:N,'BD Cap Venda ALE'!E:E,'Capacidade ALE'!G150,'BD Cap Venda ALE'!C:C,'Capacidade ALE'!E150),0)</f>
        <v>542.32500000000005</v>
      </c>
      <c r="V150" s="1"/>
      <c r="W150"/>
      <c r="X150"/>
      <c r="Y150"/>
      <c r="Z150"/>
      <c r="AA150"/>
      <c r="AB150"/>
      <c r="AC150"/>
    </row>
    <row r="151" spans="1:29" s="2" customFormat="1" ht="15" customHeight="1" x14ac:dyDescent="0.25">
      <c r="A151" s="94">
        <f t="shared" si="14"/>
        <v>0</v>
      </c>
      <c r="B151" s="57" t="str">
        <f t="shared" si="15"/>
        <v>TAJAI</v>
      </c>
      <c r="C151" s="57" t="str">
        <f t="shared" si="16"/>
        <v>TerceirosTAJAI</v>
      </c>
      <c r="D151" s="57" t="s">
        <v>216</v>
      </c>
      <c r="E151" s="10">
        <v>44</v>
      </c>
      <c r="F151" s="11" t="s">
        <v>98</v>
      </c>
      <c r="G151" s="12" t="s">
        <v>15</v>
      </c>
      <c r="H151" s="1"/>
      <c r="I151" s="95">
        <f>IF(RIGHT(F151,5)="Total",VLOOKUP(F151,'BD Cap Venda ALE'!$D:$K,4,0),SUMIFS('BD Cap Venda ALE'!G:G,'BD Cap Venda ALE'!E:E,'Capacidade ALE'!G151,'BD Cap Venda ALE'!C:C,'Capacidade ALE'!E151))</f>
        <v>0</v>
      </c>
      <c r="J151" s="1"/>
      <c r="K151" s="99">
        <f>IF(RIGHT(F151,5)="Total",VLOOKUP(F151,'Recebimento Rodo - ALE'!$I:$P,8,0),SUMIFS('Recebimento Rodo - ALE'!P:P,'Recebimento Rodo - ALE'!I:I,'Capacidade ALE'!F151,'Recebimento Rodo - ALE'!K:K,'Capacidade ALE'!G151))</f>
        <v>0</v>
      </c>
      <c r="L151" s="100">
        <f>IF(RIGHT(F151,5)="Total",VLOOKUP(F151,'BD Cap Venda ALE'!$D:$K,5,0),SUMIFS('BD Cap Venda ALE'!H:H,'BD Cap Venda ALE'!E:E,'Capacidade ALE'!G151,'BD Cap Venda ALE'!C:C,'Capacidade ALE'!E151))</f>
        <v>0</v>
      </c>
      <c r="M151" s="1"/>
      <c r="N151" s="107" t="s">
        <v>15</v>
      </c>
      <c r="O151" s="13">
        <f>IF(RIGHT(F151,5)="Total",VLOOKUP(F151,'BD Cap Venda ALE'!$D:$K,8,0),SUMIFS('BD Cap Venda ALE'!K:K,'BD Cap Venda ALE'!E:E,'Capacidade ALE'!G151,'BD Cap Venda ALE'!C:C,'Capacidade ALE'!E151))</f>
        <v>0</v>
      </c>
      <c r="P151" s="116">
        <f>P155</f>
        <v>27588</v>
      </c>
      <c r="Q151" s="205"/>
      <c r="R151" s="1"/>
      <c r="S151" s="107" t="s">
        <v>15</v>
      </c>
      <c r="T151" s="13">
        <f>IFERROR(SUMIFS('BD Cap Venda ALE'!M:M,'BD Cap Venda ALE'!E:E,'Capacidade ALE'!G151,'BD Cap Venda ALE'!C:C,'Capacidade ALE'!E151),0)</f>
        <v>841.33333333333337</v>
      </c>
      <c r="U151" s="100">
        <f>IFERROR(SUMIFS('BD Cap Venda ALE'!N:N,'BD Cap Venda ALE'!E:E,'Capacidade ALE'!G151,'BD Cap Venda ALE'!C:C,'Capacidade ALE'!E151),0)</f>
        <v>997.83333333333337</v>
      </c>
      <c r="V151" s="1"/>
      <c r="W151"/>
      <c r="X151"/>
      <c r="Y151"/>
      <c r="Z151"/>
      <c r="AA151"/>
      <c r="AB151"/>
      <c r="AC151"/>
    </row>
    <row r="152" spans="1:29" s="2" customFormat="1" ht="15" customHeight="1" x14ac:dyDescent="0.25">
      <c r="A152" s="94">
        <f t="shared" si="14"/>
        <v>0</v>
      </c>
      <c r="B152" s="57" t="str">
        <f t="shared" si="15"/>
        <v>TAJAI</v>
      </c>
      <c r="C152" s="57" t="str">
        <f t="shared" si="16"/>
        <v>TerceirosTAJAI</v>
      </c>
      <c r="D152" s="57" t="s">
        <v>216</v>
      </c>
      <c r="E152" s="10">
        <v>44</v>
      </c>
      <c r="F152" s="11" t="s">
        <v>98</v>
      </c>
      <c r="G152" s="12" t="s">
        <v>18</v>
      </c>
      <c r="H152" s="1"/>
      <c r="I152" s="95">
        <f>IF(RIGHT(F152,5)="Total",VLOOKUP(F152,'BD Cap Venda ALE'!$D:$K,4,0),SUMIFS('BD Cap Venda ALE'!G:G,'BD Cap Venda ALE'!E:E,'Capacidade ALE'!G152,'BD Cap Venda ALE'!C:C,'Capacidade ALE'!E152))</f>
        <v>122</v>
      </c>
      <c r="J152" s="1"/>
      <c r="K152" s="99">
        <f>IF(RIGHT(F152,5)="Total",VLOOKUP(F152,'Recebimento Rodo - ALE'!$I:$P,8,0),SUMIFS('Recebimento Rodo - ALE'!P:P,'Recebimento Rodo - ALE'!I:I,'Capacidade ALE'!F152,'Recebimento Rodo - ALE'!K:K,'Capacidade ALE'!G152))</f>
        <v>427</v>
      </c>
      <c r="L152" s="100">
        <f>IF(RIGHT(F152,5)="Total",VLOOKUP(F152,'BD Cap Venda ALE'!$D:$K,5,0),SUMIFS('BD Cap Venda ALE'!H:H,'BD Cap Venda ALE'!E:E,'Capacidade ALE'!G152,'BD Cap Venda ALE'!C:C,'Capacidade ALE'!E152))</f>
        <v>1171.2</v>
      </c>
      <c r="M152" s="1"/>
      <c r="N152" s="107" t="s">
        <v>118</v>
      </c>
      <c r="O152" s="13">
        <f>IF(RIGHT(F152,5)="Total",VLOOKUP(F152,'BD Cap Venda ALE'!$D:$K,8,0),SUMIFS('BD Cap Venda ALE'!K:K,'BD Cap Venda ALE'!E:E,'Capacidade ALE'!G152,'BD Cap Venda ALE'!C:C,'Capacidade ALE'!E152))</f>
        <v>0</v>
      </c>
      <c r="P152" s="116" t="str">
        <f>IF(RIGHT(F152,5)="Total",VLOOKUP(F152,'Expedição Rodo - ALE'!$A:$H,8,0),"")</f>
        <v/>
      </c>
      <c r="Q152" s="205"/>
      <c r="R152" s="1"/>
      <c r="S152" s="107" t="s">
        <v>118</v>
      </c>
      <c r="T152" s="13">
        <f>IFERROR(SUMIFS('BD Cap Venda ALE'!M:M,'BD Cap Venda ALE'!E:E,'Capacidade ALE'!G152,'BD Cap Venda ALE'!C:C,'Capacidade ALE'!E152),0)</f>
        <v>578.02499999999998</v>
      </c>
      <c r="U152" s="100">
        <f>IFERROR(SUMIFS('BD Cap Venda ALE'!N:N,'BD Cap Venda ALE'!E:E,'Capacidade ALE'!G152,'BD Cap Venda ALE'!C:C,'Capacidade ALE'!E152),0)</f>
        <v>576.87749999999994</v>
      </c>
      <c r="V152" s="1"/>
      <c r="W152"/>
      <c r="X152"/>
      <c r="Y152"/>
      <c r="Z152"/>
      <c r="AA152"/>
      <c r="AB152"/>
      <c r="AC152"/>
    </row>
    <row r="153" spans="1:29" s="2" customFormat="1" ht="15" customHeight="1" x14ac:dyDescent="0.25">
      <c r="A153" s="94">
        <f t="shared" si="14"/>
        <v>0</v>
      </c>
      <c r="B153" s="57" t="str">
        <f t="shared" si="15"/>
        <v>TAJAI</v>
      </c>
      <c r="C153" s="57" t="str">
        <f t="shared" si="16"/>
        <v>TerceirosTAJAI</v>
      </c>
      <c r="D153" s="57" t="s">
        <v>216</v>
      </c>
      <c r="E153" s="10">
        <v>44</v>
      </c>
      <c r="F153" s="11" t="s">
        <v>98</v>
      </c>
      <c r="G153" s="12" t="s">
        <v>19</v>
      </c>
      <c r="H153" s="1"/>
      <c r="I153" s="95">
        <f>IF(RIGHT(F153,5)="Total",VLOOKUP(F153,'BD Cap Venda ALE'!$D:$K,4,0),SUMIFS('BD Cap Venda ALE'!G:G,'BD Cap Venda ALE'!E:E,'Capacidade ALE'!G153,'BD Cap Venda ALE'!C:C,'Capacidade ALE'!E153))</f>
        <v>75</v>
      </c>
      <c r="J153" s="1"/>
      <c r="K153" s="99">
        <f>IF(RIGHT(F153,5)="Total",VLOOKUP(F153,'Recebimento Rodo - ALE'!$I:$P,8,0),SUMIFS('Recebimento Rodo - ALE'!P:P,'Recebimento Rodo - ALE'!I:I,'Capacidade ALE'!F153,'Recebimento Rodo - ALE'!K:K,'Capacidade ALE'!G153))</f>
        <v>0</v>
      </c>
      <c r="L153" s="100">
        <f>IF(RIGHT(F153,5)="Total",VLOOKUP(F153,'BD Cap Venda ALE'!$D:$K,5,0),SUMIFS('BD Cap Venda ALE'!H:H,'BD Cap Venda ALE'!E:E,'Capacidade ALE'!G153,'BD Cap Venda ALE'!C:C,'Capacidade ALE'!E153))</f>
        <v>450</v>
      </c>
      <c r="M153" s="1"/>
      <c r="N153" s="107" t="s">
        <v>20</v>
      </c>
      <c r="O153" s="13">
        <f>IF(RIGHT(F153,5)="Total",VLOOKUP(F153,'BD Cap Venda ALE'!$D:$K,8,0),SUMIFS('BD Cap Venda ALE'!K:K,'BD Cap Venda ALE'!E:E,'Capacidade ALE'!G153,'BD Cap Venda ALE'!C:C,'Capacidade ALE'!E153))</f>
        <v>450</v>
      </c>
      <c r="P153" s="116" t="str">
        <f>IF(RIGHT(F153,5)="Total",VLOOKUP(F153,'Expedição Rodo - ALE'!$A:$H,8,0),"")</f>
        <v/>
      </c>
      <c r="Q153" s="205"/>
      <c r="R153" s="1"/>
      <c r="S153" s="107" t="s">
        <v>20</v>
      </c>
      <c r="T153" s="13">
        <f>IFERROR(SUMIFS('BD Cap Venda ALE'!M:M,'BD Cap Venda ALE'!E:E,'Capacidade ALE'!G153,'BD Cap Venda ALE'!C:C,'Capacidade ALE'!E153),0)</f>
        <v>169.83333333333334</v>
      </c>
      <c r="U153" s="100">
        <f>IFERROR(SUMIFS('BD Cap Venda ALE'!N:N,'BD Cap Venda ALE'!E:E,'Capacidade ALE'!G153,'BD Cap Venda ALE'!C:C,'Capacidade ALE'!E153),0)</f>
        <v>137.41666666666666</v>
      </c>
      <c r="V153" s="1"/>
      <c r="W153"/>
      <c r="X153"/>
      <c r="Y153"/>
      <c r="Z153"/>
      <c r="AA153"/>
      <c r="AB153"/>
      <c r="AC153"/>
    </row>
    <row r="154" spans="1:29" s="2" customFormat="1" ht="15" customHeight="1" x14ac:dyDescent="0.25">
      <c r="A154" s="94">
        <f t="shared" si="14"/>
        <v>0</v>
      </c>
      <c r="B154" s="57" t="str">
        <f t="shared" si="15"/>
        <v>TAJAI</v>
      </c>
      <c r="C154" s="57" t="str">
        <f t="shared" si="16"/>
        <v>TerceirosTAJAI</v>
      </c>
      <c r="D154" s="57" t="s">
        <v>216</v>
      </c>
      <c r="E154" s="10">
        <v>44</v>
      </c>
      <c r="F154" s="16" t="s">
        <v>98</v>
      </c>
      <c r="G154" s="12" t="s">
        <v>10</v>
      </c>
      <c r="H154" s="1"/>
      <c r="I154" s="95">
        <f>IF(RIGHT(F154,5)="Total",VLOOKUP(F154,'BD Cap Venda ALE'!$D:$K,4,0),SUMIFS('BD Cap Venda ALE'!G:G,'BD Cap Venda ALE'!E:E,'Capacidade ALE'!G154,'BD Cap Venda ALE'!C:C,'Capacidade ALE'!E154))</f>
        <v>200</v>
      </c>
      <c r="J154" s="1"/>
      <c r="K154" s="99">
        <f>IF(RIGHT(F154,5)="Total",VLOOKUP(F154,'Recebimento Rodo - ALE'!$I:$P,8,0),SUMIFS('Recebimento Rodo - ALE'!P:P,'Recebimento Rodo - ALE'!I:I,'Capacidade ALE'!F154,'Recebimento Rodo - ALE'!K:K,'Capacidade ALE'!G154))</f>
        <v>0</v>
      </c>
      <c r="L154" s="100">
        <f>IF(RIGHT(F154,5)="Total",VLOOKUP(F154,'BD Cap Venda ALE'!$D:$K,5,0),SUMIFS('BD Cap Venda ALE'!H:H,'BD Cap Venda ALE'!E:E,'Capacidade ALE'!G154,'BD Cap Venda ALE'!C:C,'Capacidade ALE'!E154))</f>
        <v>4800</v>
      </c>
      <c r="M154" s="1"/>
      <c r="N154" s="107" t="s">
        <v>11</v>
      </c>
      <c r="O154" s="13">
        <f>IF(RIGHT(F154,5)="Total",VLOOKUP(F154,'BD Cap Venda ALE'!$D:$K,8,0),SUMIFS('BD Cap Venda ALE'!K:K,'BD Cap Venda ALE'!E:E,'Capacidade ALE'!G154,'BD Cap Venda ALE'!C:C,'Capacidade ALE'!E154))</f>
        <v>4337.7777777777774</v>
      </c>
      <c r="P154" s="104" t="str">
        <f>IF(RIGHT(F154,5)="Total",VLOOKUP(F154,'Expedição Rodo - ALE'!$A:$H,8,0),"")</f>
        <v/>
      </c>
      <c r="Q154" s="206"/>
      <c r="R154" s="1"/>
      <c r="S154" s="107" t="s">
        <v>11</v>
      </c>
      <c r="T154" s="13">
        <f>IFERROR(SUMIFS('BD Cap Venda ALE'!M:M,'BD Cap Venda ALE'!E:E,'Capacidade ALE'!G154,'BD Cap Venda ALE'!C:C,'Capacidade ALE'!E154),0)</f>
        <v>1562.8083333333334</v>
      </c>
      <c r="U154" s="100">
        <f>IFERROR(SUMIFS('BD Cap Venda ALE'!N:N,'BD Cap Venda ALE'!E:E,'Capacidade ALE'!G154,'BD Cap Venda ALE'!C:C,'Capacidade ALE'!E154),0)</f>
        <v>1559.7058333333332</v>
      </c>
      <c r="V154" s="1"/>
      <c r="W154"/>
      <c r="X154"/>
      <c r="Y154"/>
      <c r="Z154"/>
      <c r="AA154"/>
      <c r="AB154"/>
      <c r="AC154"/>
    </row>
    <row r="155" spans="1:29" s="2" customFormat="1" x14ac:dyDescent="0.25">
      <c r="A155" s="94">
        <f t="shared" si="14"/>
        <v>9454.4444444444453</v>
      </c>
      <c r="B155" s="57" t="str">
        <f t="shared" si="15"/>
        <v>Total</v>
      </c>
      <c r="C155" s="57" t="str">
        <f t="shared" si="16"/>
        <v>TerceirosTotal</v>
      </c>
      <c r="D155" s="57" t="s">
        <v>216</v>
      </c>
      <c r="E155" s="17">
        <v>44</v>
      </c>
      <c r="F155" s="18" t="s">
        <v>143</v>
      </c>
      <c r="G155" s="18"/>
      <c r="H155" s="1"/>
      <c r="I155" s="96">
        <f>IF(RIGHT(F155,5)="Total",VLOOKUP(F155,'BD Cap Venda ALE'!$D:$K,4,0),SUMIFS('BD Cap Venda ALE'!G:G,'BD Cap Venda ALE'!E:E,'Capacidade ALE'!G155,'BD Cap Venda ALE'!C:C,'Capacidade ALE'!E155))</f>
        <v>727</v>
      </c>
      <c r="J155" s="1"/>
      <c r="K155" s="101">
        <f>IF(RIGHT(F155,5)="Total",VLOOKUP(F155,'Recebimento Rodo - ALE'!$I:$P,8,0),SUMIFS('Recebimento Rodo - ALE'!P:P,'Recebimento Rodo - ALE'!I:I,'Capacidade ALE'!F155,'Recebimento Rodo - ALE'!K:K,'Capacidade ALE'!G155))</f>
        <v>5817.4513888888896</v>
      </c>
      <c r="L155" s="102">
        <f>IF(RIGHT(F155,5)="Total",VLOOKUP(F155,'BD Cap Venda ALE'!$D:$K,5,0),SUMIFS('BD Cap Venda ALE'!H:H,'BD Cap Venda ALE'!E:E,'Capacidade ALE'!G155,'BD Cap Venda ALE'!C:C,'Capacidade ALE'!E155))</f>
        <v>13221.2</v>
      </c>
      <c r="M155" s="1"/>
      <c r="N155" s="108" t="s">
        <v>118</v>
      </c>
      <c r="O155" s="19">
        <f>IF(RIGHT(F155,5)="Total",VLOOKUP(F155,'BD Cap Venda ALE'!$D:$K,8,0),SUMIFS('BD Cap Venda ALE'!K:K,'BD Cap Venda ALE'!E:E,'Capacidade ALE'!G155,'BD Cap Venda ALE'!C:C,'Capacidade ALE'!E155))</f>
        <v>9454.4444444444453</v>
      </c>
      <c r="P155" s="102">
        <f>IF(RIGHT(F155,5)="Total",VLOOKUP(F155,'Expedição Rodo - ALE'!$A:$H,8,0),"")</f>
        <v>27588</v>
      </c>
      <c r="Q155" s="102"/>
      <c r="R155" s="1"/>
      <c r="S155" s="108" t="s">
        <v>118</v>
      </c>
      <c r="T155" s="19">
        <f>IFERROR(SUMIFS('BD Cap Venda ALE'!M:M,'BD Cap Venda ALE'!E:E,'Capacidade ALE'!G155,'BD Cap Venda ALE'!C:C,'Capacidade ALE'!E155),0)</f>
        <v>0</v>
      </c>
      <c r="U155" s="102">
        <f>IFERROR(SUMIFS('BD Cap Venda ALE'!N:N,'BD Cap Venda ALE'!E:E,'Capacidade ALE'!G155,'BD Cap Venda ALE'!C:C,'Capacidade ALE'!E155),0)</f>
        <v>0</v>
      </c>
      <c r="V155" s="1"/>
      <c r="W155"/>
      <c r="X155"/>
      <c r="Y155"/>
      <c r="Z155"/>
      <c r="AA155"/>
      <c r="AB155"/>
      <c r="AC155"/>
    </row>
    <row r="156" spans="1:29" s="2" customFormat="1" ht="15" customHeight="1" x14ac:dyDescent="0.25">
      <c r="A156" s="94">
        <f t="shared" si="14"/>
        <v>0</v>
      </c>
      <c r="B156" s="57" t="str">
        <f t="shared" si="15"/>
        <v>EQUIE</v>
      </c>
      <c r="C156" s="57" t="str">
        <f t="shared" ref="C156:C162" si="17">CONCATENATE(D156,RIGHT(F156,5))</f>
        <v>DemocráticaEQUIE</v>
      </c>
      <c r="D156" s="57" t="s">
        <v>215</v>
      </c>
      <c r="E156" s="15">
        <v>22</v>
      </c>
      <c r="F156" s="11" t="s">
        <v>66</v>
      </c>
      <c r="G156" s="12" t="s">
        <v>7</v>
      </c>
      <c r="H156" s="1"/>
      <c r="I156" s="95">
        <f>IF(RIGHT(F156,5)="Total",VLOOKUP(F156,'BD Cap Venda ALE'!$D:$K,4,0),SUMIFS('BD Cap Venda ALE'!G:G,'BD Cap Venda ALE'!E:E,'Capacidade ALE'!G156,'BD Cap Venda ALE'!C:C,'Capacidade ALE'!E156))</f>
        <v>30</v>
      </c>
      <c r="J156" s="1"/>
      <c r="K156" s="99">
        <f>IF(RIGHT(F156,5)="Total",VLOOKUP(F156,'Recebimento Rodo - ALE'!$I:$P,8,0),SUMIFS('Recebimento Rodo - ALE'!P:P,'Recebimento Rodo - ALE'!I:I,'Capacidade ALE'!F156,'Recebimento Rodo - ALE'!K:K,'Capacidade ALE'!G156))</f>
        <v>371.69767441860461</v>
      </c>
      <c r="L156" s="100">
        <f>IF(RIGHT(F156,5)="Total",VLOOKUP(F156,'BD Cap Venda ALE'!$D:$K,5,0),SUMIFS('BD Cap Venda ALE'!H:H,'BD Cap Venda ALE'!E:E,'Capacidade ALE'!G156,'BD Cap Venda ALE'!C:C,'Capacidade ALE'!E156))</f>
        <v>180</v>
      </c>
      <c r="M156" s="1"/>
      <c r="N156" s="107" t="s">
        <v>118</v>
      </c>
      <c r="O156" s="13">
        <f>IF(RIGHT(F156,5)="Total",VLOOKUP(F156,'BD Cap Venda ALE'!$D:$K,8,0),SUMIFS('BD Cap Venda ALE'!K:K,'BD Cap Venda ALE'!E:E,'Capacidade ALE'!G156,'BD Cap Venda ALE'!C:C,'Capacidade ALE'!E156))</f>
        <v>0</v>
      </c>
      <c r="P156" s="115" t="str">
        <f>IF(RIGHT(F156,5)="Total",VLOOKUP(F156,'Expedição Rodo - ALE'!$A:$H,8,0),"")</f>
        <v/>
      </c>
      <c r="Q156" s="204" t="str">
        <f>IF(P162&lt;O162,"capacidade de expedição rodoviária abaixo da capacidade de venda mensal, prevalece a capacidade de venda mensal em virtude do terminal ter a obrigatoriedade de garantia do giro dos espaços contratados em linha com a logística da filial.","")</f>
        <v/>
      </c>
      <c r="R156" s="1"/>
      <c r="S156" s="107" t="s">
        <v>118</v>
      </c>
      <c r="T156" s="13">
        <f>IFERROR(SUMIFS('BD Cap Venda ALE'!M:M,'BD Cap Venda ALE'!E:E,'Capacidade ALE'!G156,'BD Cap Venda ALE'!C:C,'Capacidade ALE'!E156),0)</f>
        <v>33.56666666666667</v>
      </c>
      <c r="U156" s="100">
        <f>IFERROR(SUMIFS('BD Cap Venda ALE'!N:N,'BD Cap Venda ALE'!E:E,'Capacidade ALE'!G156,'BD Cap Venda ALE'!C:C,'Capacidade ALE'!E156),0)</f>
        <v>34.975000000000001</v>
      </c>
      <c r="V156" s="1"/>
      <c r="W156"/>
      <c r="X156"/>
      <c r="Y156"/>
      <c r="Z156"/>
      <c r="AA156"/>
      <c r="AB156"/>
      <c r="AC156"/>
    </row>
    <row r="157" spans="1:29" s="2" customFormat="1" ht="15" customHeight="1" x14ac:dyDescent="0.25">
      <c r="A157" s="94">
        <f t="shared" si="14"/>
        <v>0</v>
      </c>
      <c r="B157" s="57" t="str">
        <f t="shared" si="15"/>
        <v>EQUIE</v>
      </c>
      <c r="C157" s="57" t="str">
        <f t="shared" si="17"/>
        <v>DemocráticaEQUIE</v>
      </c>
      <c r="D157" s="57" t="s">
        <v>215</v>
      </c>
      <c r="E157" s="10">
        <v>22</v>
      </c>
      <c r="F157" s="11" t="s">
        <v>66</v>
      </c>
      <c r="G157" s="12" t="s">
        <v>12</v>
      </c>
      <c r="H157" s="1"/>
      <c r="I157" s="95">
        <f>IF(RIGHT(F157,5)="Total",VLOOKUP(F157,'BD Cap Venda ALE'!$D:$K,4,0),SUMIFS('BD Cap Venda ALE'!G:G,'BD Cap Venda ALE'!E:E,'Capacidade ALE'!G157,'BD Cap Venda ALE'!C:C,'Capacidade ALE'!E157))</f>
        <v>0</v>
      </c>
      <c r="J157" s="1"/>
      <c r="K157" s="99">
        <f>IF(RIGHT(F157,5)="Total",VLOOKUP(F157,'Recebimento Rodo - ALE'!$I:$P,8,0),SUMIFS('Recebimento Rodo - ALE'!P:P,'Recebimento Rodo - ALE'!I:I,'Capacidade ALE'!F157,'Recebimento Rodo - ALE'!K:K,'Capacidade ALE'!G157))</f>
        <v>0</v>
      </c>
      <c r="L157" s="100">
        <f>IF(RIGHT(F157,5)="Total",VLOOKUP(F157,'BD Cap Venda ALE'!$D:$K,5,0),SUMIFS('BD Cap Venda ALE'!H:H,'BD Cap Venda ALE'!E:E,'Capacidade ALE'!G157,'BD Cap Venda ALE'!C:C,'Capacidade ALE'!E157))</f>
        <v>0</v>
      </c>
      <c r="M157" s="1"/>
      <c r="N157" s="107" t="s">
        <v>17</v>
      </c>
      <c r="O157" s="13">
        <f>IF(RIGHT(F157,5)="Total",VLOOKUP(F157,'BD Cap Venda ALE'!$D:$K,8,0),SUMIFS('BD Cap Venda ALE'!K:K,'BD Cap Venda ALE'!E:E,'Capacidade ALE'!G157,'BD Cap Venda ALE'!C:C,'Capacidade ALE'!E157))</f>
        <v>0</v>
      </c>
      <c r="P157" s="116" t="str">
        <f>IF(RIGHT(F157,5)="Total",VLOOKUP(F157,'Expedição Rodo - ALE'!$A:$H,8,0),"")</f>
        <v/>
      </c>
      <c r="Q157" s="205"/>
      <c r="R157" s="1"/>
      <c r="S157" s="107" t="s">
        <v>17</v>
      </c>
      <c r="T157" s="13">
        <f>IFERROR(SUMIFS('BD Cap Venda ALE'!M:M,'BD Cap Venda ALE'!E:E,'Capacidade ALE'!G157,'BD Cap Venda ALE'!C:C,'Capacidade ALE'!E157),0)</f>
        <v>138.15</v>
      </c>
      <c r="U157" s="100">
        <f>IFERROR(SUMIFS('BD Cap Venda ALE'!N:N,'BD Cap Venda ALE'!E:E,'Capacidade ALE'!G157,'BD Cap Venda ALE'!C:C,'Capacidade ALE'!E157),0)</f>
        <v>149.77500000000001</v>
      </c>
      <c r="V157" s="1"/>
      <c r="W157"/>
      <c r="X157"/>
      <c r="Y157"/>
      <c r="Z157"/>
      <c r="AA157"/>
      <c r="AB157"/>
      <c r="AC157"/>
    </row>
    <row r="158" spans="1:29" s="2" customFormat="1" ht="15" customHeight="1" x14ac:dyDescent="0.25">
      <c r="A158" s="94">
        <f t="shared" si="14"/>
        <v>0</v>
      </c>
      <c r="B158" s="57" t="str">
        <f t="shared" si="15"/>
        <v>EQUIE</v>
      </c>
      <c r="C158" s="57" t="str">
        <f t="shared" si="17"/>
        <v>DemocráticaEQUIE</v>
      </c>
      <c r="D158" s="57" t="s">
        <v>215</v>
      </c>
      <c r="E158" s="10">
        <v>22</v>
      </c>
      <c r="F158" s="11" t="s">
        <v>66</v>
      </c>
      <c r="G158" s="12" t="s">
        <v>13</v>
      </c>
      <c r="H158" s="1"/>
      <c r="I158" s="95">
        <f>IF(RIGHT(F158,5)="Total",VLOOKUP(F158,'BD Cap Venda ALE'!$D:$K,4,0),SUMIFS('BD Cap Venda ALE'!G:G,'BD Cap Venda ALE'!E:E,'Capacidade ALE'!G158,'BD Cap Venda ALE'!C:C,'Capacidade ALE'!E158))</f>
        <v>0</v>
      </c>
      <c r="J158" s="1"/>
      <c r="K158" s="99">
        <f>IF(RIGHT(F158,5)="Total",VLOOKUP(F158,'Recebimento Rodo - ALE'!$I:$P,8,0),SUMIFS('Recebimento Rodo - ALE'!P:P,'Recebimento Rodo - ALE'!I:I,'Capacidade ALE'!F158,'Recebimento Rodo - ALE'!K:K,'Capacidade ALE'!G158))</f>
        <v>0</v>
      </c>
      <c r="L158" s="100">
        <f>IF(RIGHT(F158,5)="Total",VLOOKUP(F158,'BD Cap Venda ALE'!$D:$K,5,0),SUMIFS('BD Cap Venda ALE'!H:H,'BD Cap Venda ALE'!E:E,'Capacidade ALE'!G158,'BD Cap Venda ALE'!C:C,'Capacidade ALE'!E158))</f>
        <v>0</v>
      </c>
      <c r="M158" s="1"/>
      <c r="N158" s="107" t="s">
        <v>14</v>
      </c>
      <c r="O158" s="13">
        <f>IF(RIGHT(F158,5)="Total",VLOOKUP(F158,'BD Cap Venda ALE'!$D:$K,8,0),SUMIFS('BD Cap Venda ALE'!K:K,'BD Cap Venda ALE'!E:E,'Capacidade ALE'!G158,'BD Cap Venda ALE'!C:C,'Capacidade ALE'!E158))</f>
        <v>0</v>
      </c>
      <c r="P158" s="116">
        <f>P162</f>
        <v>3660.8</v>
      </c>
      <c r="Q158" s="205"/>
      <c r="R158" s="1"/>
      <c r="S158" s="107" t="s">
        <v>14</v>
      </c>
      <c r="T158" s="13">
        <f>IFERROR(SUMIFS('BD Cap Venda ALE'!M:M,'BD Cap Venda ALE'!E:E,'Capacidade ALE'!G158,'BD Cap Venda ALE'!C:C,'Capacidade ALE'!E158),0)</f>
        <v>163.95000000000002</v>
      </c>
      <c r="U158" s="100">
        <f>IFERROR(SUMIFS('BD Cap Venda ALE'!N:N,'BD Cap Venda ALE'!E:E,'Capacidade ALE'!G158,'BD Cap Venda ALE'!C:C,'Capacidade ALE'!E158),0)</f>
        <v>165.00000000000003</v>
      </c>
      <c r="V158" s="1"/>
      <c r="W158"/>
      <c r="X158"/>
      <c r="Y158"/>
      <c r="Z158"/>
      <c r="AA158"/>
      <c r="AB158"/>
      <c r="AC158"/>
    </row>
    <row r="159" spans="1:29" s="2" customFormat="1" ht="15" customHeight="1" x14ac:dyDescent="0.25">
      <c r="A159" s="94">
        <f t="shared" si="14"/>
        <v>0</v>
      </c>
      <c r="B159" s="57" t="str">
        <f t="shared" si="15"/>
        <v>EQUIE</v>
      </c>
      <c r="C159" s="57" t="str">
        <f t="shared" si="17"/>
        <v>DemocráticaEQUIE</v>
      </c>
      <c r="D159" s="57" t="s">
        <v>215</v>
      </c>
      <c r="E159" s="10">
        <v>22</v>
      </c>
      <c r="F159" s="11" t="s">
        <v>66</v>
      </c>
      <c r="G159" s="12" t="s">
        <v>18</v>
      </c>
      <c r="H159" s="1"/>
      <c r="I159" s="95">
        <f>IF(RIGHT(F159,5)="Total",VLOOKUP(F159,'BD Cap Venda ALE'!$D:$K,4,0),SUMIFS('BD Cap Venda ALE'!G:G,'BD Cap Venda ALE'!E:E,'Capacidade ALE'!G159,'BD Cap Venda ALE'!C:C,'Capacidade ALE'!E159))</f>
        <v>60</v>
      </c>
      <c r="J159" s="1"/>
      <c r="K159" s="99">
        <f>IF(RIGHT(F159,5)="Total",VLOOKUP(F159,'Recebimento Rodo - ALE'!$I:$P,8,0),SUMIFS('Recebimento Rodo - ALE'!P:P,'Recebimento Rodo - ALE'!I:I,'Capacidade ALE'!F159,'Recebimento Rodo - ALE'!K:K,'Capacidade ALE'!G159))</f>
        <v>660</v>
      </c>
      <c r="L159" s="100">
        <f>IF(RIGHT(F159,5)="Total",VLOOKUP(F159,'BD Cap Venda ALE'!$D:$K,5,0),SUMIFS('BD Cap Venda ALE'!H:H,'BD Cap Venda ALE'!E:E,'Capacidade ALE'!G159,'BD Cap Venda ALE'!C:C,'Capacidade ALE'!E159))</f>
        <v>360</v>
      </c>
      <c r="M159" s="1"/>
      <c r="N159" s="107" t="s">
        <v>118</v>
      </c>
      <c r="O159" s="13">
        <f>IF(RIGHT(F159,5)="Total",VLOOKUP(F159,'BD Cap Venda ALE'!$D:$K,8,0),SUMIFS('BD Cap Venda ALE'!K:K,'BD Cap Venda ALE'!E:E,'Capacidade ALE'!G159,'BD Cap Venda ALE'!C:C,'Capacidade ALE'!E159))</f>
        <v>0</v>
      </c>
      <c r="P159" s="116" t="str">
        <f>IF(RIGHT(F159,5)="Total",VLOOKUP(F159,'Expedição Rodo - ALE'!$A:$H,8,0),"")</f>
        <v/>
      </c>
      <c r="Q159" s="205"/>
      <c r="R159" s="1"/>
      <c r="S159" s="107" t="s">
        <v>118</v>
      </c>
      <c r="T159" s="13">
        <f>IFERROR(SUMIFS('BD Cap Venda ALE'!M:M,'BD Cap Venda ALE'!E:E,'Capacidade ALE'!G159,'BD Cap Venda ALE'!C:C,'Capacidade ALE'!E159),0)</f>
        <v>32.175000000000004</v>
      </c>
      <c r="U159" s="100">
        <f>IFERROR(SUMIFS('BD Cap Venda ALE'!N:N,'BD Cap Venda ALE'!E:E,'Capacidade ALE'!G159,'BD Cap Venda ALE'!C:C,'Capacidade ALE'!E159),0)</f>
        <v>29.047499999999999</v>
      </c>
      <c r="V159" s="1"/>
      <c r="W159"/>
      <c r="X159"/>
      <c r="Y159"/>
      <c r="Z159"/>
      <c r="AA159"/>
      <c r="AB159"/>
      <c r="AC159"/>
    </row>
    <row r="160" spans="1:29" s="2" customFormat="1" ht="15" customHeight="1" x14ac:dyDescent="0.25">
      <c r="A160" s="94">
        <f t="shared" si="14"/>
        <v>0</v>
      </c>
      <c r="B160" s="57" t="str">
        <f t="shared" si="15"/>
        <v>EQUIE</v>
      </c>
      <c r="C160" s="57" t="str">
        <f t="shared" si="17"/>
        <v>DemocráticaEQUIE</v>
      </c>
      <c r="D160" s="57" t="s">
        <v>215</v>
      </c>
      <c r="E160" s="10">
        <v>22</v>
      </c>
      <c r="F160" s="11" t="s">
        <v>66</v>
      </c>
      <c r="G160" s="12" t="s">
        <v>19</v>
      </c>
      <c r="H160" s="1"/>
      <c r="I160" s="95">
        <f>IF(RIGHT(F160,5)="Total",VLOOKUP(F160,'BD Cap Venda ALE'!$D:$K,4,0),SUMIFS('BD Cap Venda ALE'!G:G,'BD Cap Venda ALE'!E:E,'Capacidade ALE'!G160,'BD Cap Venda ALE'!C:C,'Capacidade ALE'!E160))</f>
        <v>60</v>
      </c>
      <c r="J160" s="1"/>
      <c r="K160" s="99">
        <f>IF(RIGHT(F160,5)="Total",VLOOKUP(F160,'Recebimento Rodo - ALE'!$I:$P,8,0),SUMIFS('Recebimento Rodo - ALE'!P:P,'Recebimento Rodo - ALE'!I:I,'Capacidade ALE'!F160,'Recebimento Rodo - ALE'!K:K,'Capacidade ALE'!G160))</f>
        <v>660</v>
      </c>
      <c r="L160" s="100">
        <f>IF(RIGHT(F160,5)="Total",VLOOKUP(F160,'BD Cap Venda ALE'!$D:$K,5,0),SUMIFS('BD Cap Venda ALE'!H:H,'BD Cap Venda ALE'!E:E,'Capacidade ALE'!G160,'BD Cap Venda ALE'!C:C,'Capacidade ALE'!E160))</f>
        <v>0</v>
      </c>
      <c r="M160" s="1"/>
      <c r="N160" s="107" t="s">
        <v>20</v>
      </c>
      <c r="O160" s="13">
        <f>IF(RIGHT(F160,5)="Total",VLOOKUP(F160,'BD Cap Venda ALE'!$D:$K,8,0),SUMIFS('BD Cap Venda ALE'!K:K,'BD Cap Venda ALE'!E:E,'Capacidade ALE'!G160,'BD Cap Venda ALE'!C:C,'Capacidade ALE'!E160))</f>
        <v>0</v>
      </c>
      <c r="P160" s="116" t="str">
        <f>IF(RIGHT(F160,5)="Total",VLOOKUP(F160,'Expedição Rodo - ALE'!$A:$H,8,0),"")</f>
        <v/>
      </c>
      <c r="Q160" s="205"/>
      <c r="R160" s="1"/>
      <c r="S160" s="107" t="s">
        <v>20</v>
      </c>
      <c r="T160" s="13">
        <f>IFERROR(SUMIFS('BD Cap Venda ALE'!M:M,'BD Cap Venda ALE'!E:E,'Capacidade ALE'!G160,'BD Cap Venda ALE'!C:C,'Capacidade ALE'!E160),0)</f>
        <v>20.333333333333332</v>
      </c>
      <c r="U160" s="100">
        <f>IFERROR(SUMIFS('BD Cap Venda ALE'!N:N,'BD Cap Venda ALE'!E:E,'Capacidade ALE'!G160,'BD Cap Venda ALE'!C:C,'Capacidade ALE'!E160),0)</f>
        <v>13.916666666666666</v>
      </c>
      <c r="V160" s="1"/>
      <c r="W160"/>
      <c r="X160"/>
      <c r="Y160"/>
      <c r="Z160"/>
      <c r="AA160"/>
      <c r="AB160"/>
      <c r="AC160"/>
    </row>
    <row r="161" spans="1:29" s="2" customFormat="1" ht="15" customHeight="1" x14ac:dyDescent="0.25">
      <c r="A161" s="94">
        <f t="shared" si="14"/>
        <v>0</v>
      </c>
      <c r="B161" s="57" t="str">
        <f t="shared" si="15"/>
        <v>EQUIE</v>
      </c>
      <c r="C161" s="57" t="str">
        <f t="shared" si="17"/>
        <v>DemocráticaEQUIE</v>
      </c>
      <c r="D161" s="57" t="s">
        <v>215</v>
      </c>
      <c r="E161" s="10">
        <v>22</v>
      </c>
      <c r="F161" s="16" t="s">
        <v>66</v>
      </c>
      <c r="G161" s="12" t="s">
        <v>10</v>
      </c>
      <c r="H161" s="1"/>
      <c r="I161" s="95">
        <f>IF(RIGHT(F161,5)="Total",VLOOKUP(F161,'BD Cap Venda ALE'!$D:$K,4,0),SUMIFS('BD Cap Venda ALE'!G:G,'BD Cap Venda ALE'!E:E,'Capacidade ALE'!G161,'BD Cap Venda ALE'!C:C,'Capacidade ALE'!E161))</f>
        <v>0</v>
      </c>
      <c r="J161" s="1"/>
      <c r="K161" s="99">
        <f>IF(RIGHT(F161,5)="Total",VLOOKUP(F161,'Recebimento Rodo - ALE'!$I:$P,8,0),SUMIFS('Recebimento Rodo - ALE'!P:P,'Recebimento Rodo - ALE'!I:I,'Capacidade ALE'!F161,'Recebimento Rodo - ALE'!K:K,'Capacidade ALE'!G161))</f>
        <v>0</v>
      </c>
      <c r="L161" s="100">
        <f>IF(RIGHT(F161,5)="Total",VLOOKUP(F161,'BD Cap Venda ALE'!$D:$K,5,0),SUMIFS('BD Cap Venda ALE'!H:H,'BD Cap Venda ALE'!E:E,'Capacidade ALE'!G161,'BD Cap Venda ALE'!C:C,'Capacidade ALE'!E161))</f>
        <v>0</v>
      </c>
      <c r="M161" s="1"/>
      <c r="N161" s="107" t="s">
        <v>11</v>
      </c>
      <c r="O161" s="13">
        <f>IF(RIGHT(F161,5)="Total",VLOOKUP(F161,'BD Cap Venda ALE'!$D:$K,8,0),SUMIFS('BD Cap Venda ALE'!K:K,'BD Cap Venda ALE'!E:E,'Capacidade ALE'!G161,'BD Cap Venda ALE'!C:C,'Capacidade ALE'!E161))</f>
        <v>0</v>
      </c>
      <c r="P161" s="117" t="str">
        <f>IF(RIGHT(F161,5)="Total",VLOOKUP(F161,'Expedição Rodo - ALE'!$A:$H,8,0),"")</f>
        <v/>
      </c>
      <c r="Q161" s="206"/>
      <c r="R161" s="1"/>
      <c r="S161" s="107" t="s">
        <v>11</v>
      </c>
      <c r="T161" s="13">
        <f>IFERROR(SUMIFS('BD Cap Venda ALE'!M:M,'BD Cap Venda ALE'!E:E,'Capacidade ALE'!G161,'BD Cap Venda ALE'!C:C,'Capacidade ALE'!E161),0)</f>
        <v>86.99166666666666</v>
      </c>
      <c r="U161" s="100">
        <f>IFERROR(SUMIFS('BD Cap Venda ALE'!N:N,'BD Cap Venda ALE'!E:E,'Capacidade ALE'!G161,'BD Cap Venda ALE'!C:C,'Capacidade ALE'!E161),0)</f>
        <v>78.535833333333329</v>
      </c>
      <c r="V161" s="1"/>
      <c r="W161"/>
      <c r="X161"/>
      <c r="Y161"/>
      <c r="Z161"/>
      <c r="AA161"/>
      <c r="AB161"/>
      <c r="AC161"/>
    </row>
    <row r="162" spans="1:29" s="2" customFormat="1" x14ac:dyDescent="0.25">
      <c r="A162" s="94">
        <f t="shared" si="14"/>
        <v>0</v>
      </c>
      <c r="B162" s="57" t="str">
        <f t="shared" si="15"/>
        <v>Total</v>
      </c>
      <c r="C162" s="57" t="str">
        <f t="shared" si="17"/>
        <v>DemocráticaTotal</v>
      </c>
      <c r="D162" s="57" t="s">
        <v>215</v>
      </c>
      <c r="E162" s="17">
        <v>22</v>
      </c>
      <c r="F162" s="18" t="s">
        <v>120</v>
      </c>
      <c r="G162" s="18"/>
      <c r="H162" s="1"/>
      <c r="I162" s="96">
        <f>IF(RIGHT(F162,5)="Total",VLOOKUP(F162,'BD Cap Venda ALE'!$D:$K,4,0),SUMIFS('BD Cap Venda ALE'!G:G,'BD Cap Venda ALE'!E:E,'Capacidade ALE'!G162,'BD Cap Venda ALE'!C:C,'Capacidade ALE'!E162))</f>
        <v>150</v>
      </c>
      <c r="J162" s="1"/>
      <c r="K162" s="101">
        <f>IF(RIGHT(F162,5)="Total",VLOOKUP(F162,'Recebimento Rodo - ALE'!$I:$P,8,0),SUMIFS('Recebimento Rodo - ALE'!P:P,'Recebimento Rodo - ALE'!I:I,'Capacidade ALE'!F162,'Recebimento Rodo - ALE'!K:K,'Capacidade ALE'!G162))</f>
        <v>1691.6976744186045</v>
      </c>
      <c r="L162" s="102">
        <f>IF(RIGHT(F162,5)="Total",VLOOKUP(F162,'BD Cap Venda ALE'!$D:$K,5,0),SUMIFS('BD Cap Venda ALE'!H:H,'BD Cap Venda ALE'!E:E,'Capacidade ALE'!G162,'BD Cap Venda ALE'!C:C,'Capacidade ALE'!E162))</f>
        <v>540</v>
      </c>
      <c r="M162" s="1"/>
      <c r="N162" s="108" t="s">
        <v>118</v>
      </c>
      <c r="O162" s="19">
        <f>IF(RIGHT(F162,5)="Total",VLOOKUP(F162,'BD Cap Venda ALE'!$D:$K,8,0),SUMIFS('BD Cap Venda ALE'!K:K,'BD Cap Venda ALE'!E:E,'Capacidade ALE'!G162,'BD Cap Venda ALE'!C:C,'Capacidade ALE'!E162))</f>
        <v>0</v>
      </c>
      <c r="P162" s="102">
        <f>IF(RIGHT(F162,5)="Total",VLOOKUP(F162,'Expedição Rodo - ALE'!$A:$H,8,0),"")</f>
        <v>3660.8</v>
      </c>
      <c r="Q162" s="109"/>
      <c r="R162" s="1"/>
      <c r="S162" s="108" t="s">
        <v>118</v>
      </c>
      <c r="T162" s="19">
        <f>IFERROR(SUMIFS('BD Cap Venda ALE'!M:M,'BD Cap Venda ALE'!E:E,'Capacidade ALE'!G162,'BD Cap Venda ALE'!C:C,'Capacidade ALE'!E162),0)</f>
        <v>0</v>
      </c>
      <c r="U162" s="102">
        <f>IFERROR(SUMIFS('BD Cap Venda ALE'!N:N,'BD Cap Venda ALE'!E:E,'Capacidade ALE'!G162,'BD Cap Venda ALE'!C:C,'Capacidade ALE'!E162),0)</f>
        <v>0</v>
      </c>
      <c r="V162" s="1"/>
      <c r="W162"/>
      <c r="X162"/>
      <c r="Y162"/>
      <c r="Z162"/>
      <c r="AA162"/>
      <c r="AB162"/>
      <c r="AC162"/>
    </row>
    <row r="163" spans="1:29" s="2" customFormat="1" ht="15" customHeight="1" x14ac:dyDescent="0.25">
      <c r="A163" s="94">
        <f t="shared" si="14"/>
        <v>0</v>
      </c>
      <c r="B163" s="57" t="str">
        <f t="shared" si="15"/>
        <v>LAGES</v>
      </c>
      <c r="C163" s="57" t="str">
        <f t="shared" ref="C163:C169" si="18">CONCATENATE(D163,RIGHT(F163,5))</f>
        <v>TerceirosLAGES</v>
      </c>
      <c r="D163" s="57" t="s">
        <v>216</v>
      </c>
      <c r="E163" s="15">
        <v>66</v>
      </c>
      <c r="F163" s="11" t="s">
        <v>112</v>
      </c>
      <c r="G163" s="12" t="s">
        <v>7</v>
      </c>
      <c r="H163" s="1"/>
      <c r="I163" s="95">
        <f>IF(RIGHT(F163,5)="Total",VLOOKUP(F163,'BD Cap Venda ALE'!$D:$K,4,0),SUMIFS('BD Cap Venda ALE'!G:G,'BD Cap Venda ALE'!E:E,'Capacidade ALE'!G163,'BD Cap Venda ALE'!C:C,'Capacidade ALE'!E163))</f>
        <v>90</v>
      </c>
      <c r="J163" s="1"/>
      <c r="K163" s="99">
        <f>IF(RIGHT(F163,5)="Total",VLOOKUP(F163,'Recebimento Rodo - ALE'!$I:$P,8,0),SUMIFS('Recebimento Rodo - ALE'!P:P,'Recebimento Rodo - ALE'!I:I,'Capacidade ALE'!F163,'Recebimento Rodo - ALE'!K:K,'Capacidade ALE'!G163))</f>
        <v>0</v>
      </c>
      <c r="L163" s="100">
        <f>IF(RIGHT(F163,5)="Total",VLOOKUP(F163,'BD Cap Venda ALE'!$D:$K,5,0),SUMIFS('BD Cap Venda ALE'!H:H,'BD Cap Venda ALE'!E:E,'Capacidade ALE'!G163,'BD Cap Venda ALE'!C:C,'Capacidade ALE'!E163))</f>
        <v>540</v>
      </c>
      <c r="M163" s="1"/>
      <c r="N163" s="107" t="s">
        <v>118</v>
      </c>
      <c r="O163" s="13">
        <f>IF(RIGHT(F163,5)="Total",VLOOKUP(F163,'BD Cap Venda ALE'!$D:$K,8,0),SUMIFS('BD Cap Venda ALE'!K:K,'BD Cap Venda ALE'!E:E,'Capacidade ALE'!G163,'BD Cap Venda ALE'!C:C,'Capacidade ALE'!E163))</f>
        <v>0</v>
      </c>
      <c r="P163" s="115" t="str">
        <f>IF(RIGHT(F163,5)="Total",VLOOKUP(F163,'Expedição Rodo - ALE'!$A:$H,8,0),"")</f>
        <v/>
      </c>
      <c r="Q163" s="204" t="str">
        <f>IF(P169&lt;O169,"capacidade de expedição rodoviária abaixo da capacidade de venda mensal, prevalece a capacidade de venda mensal em virtude do terminal ter a obrigatoriedade de garantia do giro dos espaços contratados em linha com a logística da filial.","")</f>
        <v/>
      </c>
      <c r="R163" s="1"/>
      <c r="S163" s="107" t="s">
        <v>118</v>
      </c>
      <c r="T163" s="13">
        <f>IFERROR(SUMIFS('BD Cap Venda ALE'!M:M,'BD Cap Venda ALE'!E:E,'Capacidade ALE'!G163,'BD Cap Venda ALE'!C:C,'Capacidade ALE'!E163),0)</f>
        <v>291.26666666666665</v>
      </c>
      <c r="U163" s="100">
        <f>IFERROR(SUMIFS('BD Cap Venda ALE'!N:N,'BD Cap Venda ALE'!E:E,'Capacidade ALE'!G163,'BD Cap Venda ALE'!C:C,'Capacidade ALE'!E163),0)</f>
        <v>312.03333333333336</v>
      </c>
      <c r="V163" s="1"/>
      <c r="W163"/>
      <c r="X163"/>
      <c r="Y163"/>
      <c r="Z163"/>
      <c r="AA163"/>
      <c r="AB163"/>
      <c r="AC163"/>
    </row>
    <row r="164" spans="1:29" s="2" customFormat="1" ht="15" customHeight="1" x14ac:dyDescent="0.25">
      <c r="A164" s="94">
        <f t="shared" si="14"/>
        <v>0</v>
      </c>
      <c r="B164" s="57" t="str">
        <f t="shared" si="15"/>
        <v>LAGES</v>
      </c>
      <c r="C164" s="57" t="str">
        <f t="shared" si="18"/>
        <v>TerceirosLAGES</v>
      </c>
      <c r="D164" s="57" t="s">
        <v>216</v>
      </c>
      <c r="E164" s="10">
        <v>66</v>
      </c>
      <c r="F164" s="11" t="s">
        <v>112</v>
      </c>
      <c r="G164" s="12" t="s">
        <v>12</v>
      </c>
      <c r="H164" s="1"/>
      <c r="I164" s="95">
        <f>IF(RIGHT(F164,5)="Total",VLOOKUP(F164,'BD Cap Venda ALE'!$D:$K,4,0),SUMIFS('BD Cap Venda ALE'!G:G,'BD Cap Venda ALE'!E:E,'Capacidade ALE'!G164,'BD Cap Venda ALE'!C:C,'Capacidade ALE'!E164))</f>
        <v>530</v>
      </c>
      <c r="J164" s="1"/>
      <c r="K164" s="99">
        <f>IF(RIGHT(F164,5)="Total",VLOOKUP(F164,'Recebimento Rodo - ALE'!$I:$P,8,0),SUMIFS('Recebimento Rodo - ALE'!P:P,'Recebimento Rodo - ALE'!I:I,'Capacidade ALE'!F164,'Recebimento Rodo - ALE'!K:K,'Capacidade ALE'!G164))</f>
        <v>2449.242424242424</v>
      </c>
      <c r="L164" s="100">
        <f>IF(RIGHT(F164,5)="Total",VLOOKUP(F164,'BD Cap Venda ALE'!$D:$K,5,0),SUMIFS('BD Cap Venda ALE'!H:H,'BD Cap Venda ALE'!E:E,'Capacidade ALE'!G164,'BD Cap Venda ALE'!C:C,'Capacidade ALE'!E164))</f>
        <v>2312.7272727272725</v>
      </c>
      <c r="M164" s="1"/>
      <c r="N164" s="107" t="s">
        <v>17</v>
      </c>
      <c r="O164" s="13">
        <f>IF(RIGHT(F164,5)="Total",VLOOKUP(F164,'BD Cap Venda ALE'!$D:$K,8,0),SUMIFS('BD Cap Venda ALE'!K:K,'BD Cap Venda ALE'!E:E,'Capacidade ALE'!G164,'BD Cap Venda ALE'!C:C,'Capacidade ALE'!E164))</f>
        <v>2315.5339805825242</v>
      </c>
      <c r="P164" s="116" t="str">
        <f>IF(RIGHT(F164,5)="Total",VLOOKUP(F164,'Expedição Rodo - ALE'!$A:$H,8,0),"")</f>
        <v/>
      </c>
      <c r="Q164" s="205"/>
      <c r="R164" s="1"/>
      <c r="S164" s="107" t="s">
        <v>17</v>
      </c>
      <c r="T164" s="13">
        <f>IFERROR(SUMIFS('BD Cap Venda ALE'!M:M,'BD Cap Venda ALE'!E:E,'Capacidade ALE'!G164,'BD Cap Venda ALE'!C:C,'Capacidade ALE'!E164),0)</f>
        <v>1543.3666666666668</v>
      </c>
      <c r="U164" s="100">
        <f>IFERROR(SUMIFS('BD Cap Venda ALE'!N:N,'BD Cap Venda ALE'!E:E,'Capacidade ALE'!G164,'BD Cap Venda ALE'!C:C,'Capacidade ALE'!E164),0)</f>
        <v>1652.8583333333336</v>
      </c>
      <c r="V164" s="1"/>
      <c r="W164"/>
      <c r="X164"/>
      <c r="Y164"/>
      <c r="Z164"/>
      <c r="AA164"/>
      <c r="AB164"/>
      <c r="AC164"/>
    </row>
    <row r="165" spans="1:29" s="2" customFormat="1" ht="15" customHeight="1" x14ac:dyDescent="0.25">
      <c r="A165" s="94">
        <f t="shared" si="14"/>
        <v>0</v>
      </c>
      <c r="B165" s="57" t="str">
        <f t="shared" si="15"/>
        <v>LAGES</v>
      </c>
      <c r="C165" s="57" t="str">
        <f t="shared" si="18"/>
        <v>TerceirosLAGES</v>
      </c>
      <c r="D165" s="57" t="s">
        <v>216</v>
      </c>
      <c r="E165" s="10">
        <v>66</v>
      </c>
      <c r="F165" s="11" t="s">
        <v>112</v>
      </c>
      <c r="G165" s="12" t="s">
        <v>13</v>
      </c>
      <c r="H165" s="1"/>
      <c r="I165" s="95">
        <f>IF(RIGHT(F165,5)="Total",VLOOKUP(F165,'BD Cap Venda ALE'!$D:$K,4,0),SUMIFS('BD Cap Venda ALE'!G:G,'BD Cap Venda ALE'!E:E,'Capacidade ALE'!G165,'BD Cap Venda ALE'!C:C,'Capacidade ALE'!E165))</f>
        <v>500</v>
      </c>
      <c r="J165" s="1"/>
      <c r="K165" s="99">
        <f>IF(RIGHT(F165,5)="Total",VLOOKUP(F165,'Recebimento Rodo - ALE'!$I:$P,8,0),SUMIFS('Recebimento Rodo - ALE'!P:P,'Recebimento Rodo - ALE'!I:I,'Capacidade ALE'!F165,'Recebimento Rodo - ALE'!K:K,'Capacidade ALE'!G165))</f>
        <v>2310.6060606060605</v>
      </c>
      <c r="L165" s="100">
        <f>IF(RIGHT(F165,5)="Total",VLOOKUP(F165,'BD Cap Venda ALE'!$D:$K,5,0),SUMIFS('BD Cap Venda ALE'!H:H,'BD Cap Venda ALE'!E:E,'Capacidade ALE'!G165,'BD Cap Venda ALE'!C:C,'Capacidade ALE'!E165))</f>
        <v>2181.8181818181815</v>
      </c>
      <c r="M165" s="1"/>
      <c r="N165" s="107" t="s">
        <v>14</v>
      </c>
      <c r="O165" s="13">
        <f>IF(RIGHT(F165,5)="Total",VLOOKUP(F165,'BD Cap Venda ALE'!$D:$K,8,0),SUMIFS('BD Cap Venda ALE'!K:K,'BD Cap Venda ALE'!E:E,'Capacidade ALE'!G165,'BD Cap Venda ALE'!C:C,'Capacidade ALE'!E165))</f>
        <v>2184.4660194174762</v>
      </c>
      <c r="P165" s="116">
        <f>P169</f>
        <v>10974</v>
      </c>
      <c r="Q165" s="205"/>
      <c r="R165" s="1"/>
      <c r="S165" s="107" t="s">
        <v>14</v>
      </c>
      <c r="T165" s="13">
        <f>IFERROR(SUMIFS('BD Cap Venda ALE'!M:M,'BD Cap Venda ALE'!E:E,'Capacidade ALE'!G165,'BD Cap Venda ALE'!C:C,'Capacidade ALE'!E165),0)</f>
        <v>1078.2</v>
      </c>
      <c r="U165" s="100">
        <f>IFERROR(SUMIFS('BD Cap Venda ALE'!N:N,'BD Cap Venda ALE'!E:E,'Capacidade ALE'!G165,'BD Cap Venda ALE'!C:C,'Capacidade ALE'!E165),0)</f>
        <v>1155.5250000000001</v>
      </c>
      <c r="V165" s="1"/>
      <c r="W165"/>
      <c r="X165"/>
      <c r="Y165"/>
      <c r="Z165"/>
      <c r="AA165"/>
      <c r="AB165"/>
      <c r="AC165"/>
    </row>
    <row r="166" spans="1:29" s="2" customFormat="1" ht="15" customHeight="1" x14ac:dyDescent="0.25">
      <c r="A166" s="94">
        <f t="shared" si="14"/>
        <v>0</v>
      </c>
      <c r="B166" s="57" t="str">
        <f t="shared" si="15"/>
        <v>LAGES</v>
      </c>
      <c r="C166" s="57" t="str">
        <f t="shared" si="18"/>
        <v>TerceirosLAGES</v>
      </c>
      <c r="D166" s="57" t="s">
        <v>216</v>
      </c>
      <c r="E166" s="10">
        <v>66</v>
      </c>
      <c r="F166" s="11" t="s">
        <v>112</v>
      </c>
      <c r="G166" s="12" t="s">
        <v>18</v>
      </c>
      <c r="H166" s="1"/>
      <c r="I166" s="95">
        <f>IF(RIGHT(F166,5)="Total",VLOOKUP(F166,'BD Cap Venda ALE'!$D:$K,4,0),SUMIFS('BD Cap Venda ALE'!G:G,'BD Cap Venda ALE'!E:E,'Capacidade ALE'!G166,'BD Cap Venda ALE'!C:C,'Capacidade ALE'!E166))</f>
        <v>300</v>
      </c>
      <c r="J166" s="1"/>
      <c r="K166" s="99">
        <f>IF(RIGHT(F166,5)="Total",VLOOKUP(F166,'Recebimento Rodo - ALE'!$I:$P,8,0),SUMIFS('Recebimento Rodo - ALE'!P:P,'Recebimento Rodo - ALE'!I:I,'Capacidade ALE'!F166,'Recebimento Rodo - ALE'!K:K,'Capacidade ALE'!G166))</f>
        <v>1906.25</v>
      </c>
      <c r="L166" s="100">
        <f>IF(RIGHT(F166,5)="Total",VLOOKUP(F166,'BD Cap Venda ALE'!$D:$K,5,0),SUMIFS('BD Cap Venda ALE'!H:H,'BD Cap Venda ALE'!E:E,'Capacidade ALE'!G166,'BD Cap Venda ALE'!C:C,'Capacidade ALE'!E166))</f>
        <v>1800</v>
      </c>
      <c r="M166" s="1"/>
      <c r="N166" s="107" t="s">
        <v>118</v>
      </c>
      <c r="O166" s="13">
        <f>IF(RIGHT(F166,5)="Total",VLOOKUP(F166,'BD Cap Venda ALE'!$D:$K,8,0),SUMIFS('BD Cap Venda ALE'!K:K,'BD Cap Venda ALE'!E:E,'Capacidade ALE'!G166,'BD Cap Venda ALE'!C:C,'Capacidade ALE'!E166))</f>
        <v>0</v>
      </c>
      <c r="P166" s="116" t="str">
        <f>IF(RIGHT(F166,5)="Total",VLOOKUP(F166,'Expedição Rodo - ALE'!$A:$H,8,0),"")</f>
        <v/>
      </c>
      <c r="Q166" s="205"/>
      <c r="R166" s="1"/>
      <c r="S166" s="107" t="s">
        <v>118</v>
      </c>
      <c r="T166" s="13">
        <f>IFERROR(SUMIFS('BD Cap Venda ALE'!M:M,'BD Cap Venda ALE'!E:E,'Capacidade ALE'!G166,'BD Cap Venda ALE'!C:C,'Capacidade ALE'!E166),0)</f>
        <v>810.54833333333352</v>
      </c>
      <c r="U166" s="100">
        <f>IFERROR(SUMIFS('BD Cap Venda ALE'!N:N,'BD Cap Venda ALE'!E:E,'Capacidade ALE'!G166,'BD Cap Venda ALE'!C:C,'Capacidade ALE'!E166),0)</f>
        <v>818.98166666666668</v>
      </c>
      <c r="V166" s="1"/>
      <c r="W166"/>
      <c r="X166"/>
      <c r="Y166"/>
      <c r="Z166"/>
      <c r="AA166"/>
      <c r="AB166"/>
      <c r="AC166"/>
    </row>
    <row r="167" spans="1:29" s="2" customFormat="1" ht="15" customHeight="1" x14ac:dyDescent="0.25">
      <c r="A167" s="94">
        <f t="shared" si="14"/>
        <v>0</v>
      </c>
      <c r="B167" s="57" t="str">
        <f t="shared" si="15"/>
        <v>LAGES</v>
      </c>
      <c r="C167" s="57" t="str">
        <f t="shared" si="18"/>
        <v>TerceirosLAGES</v>
      </c>
      <c r="D167" s="57" t="s">
        <v>216</v>
      </c>
      <c r="E167" s="10">
        <v>66</v>
      </c>
      <c r="F167" s="11" t="s">
        <v>112</v>
      </c>
      <c r="G167" s="12" t="s">
        <v>19</v>
      </c>
      <c r="H167" s="1"/>
      <c r="I167" s="95">
        <f>IF(RIGHT(F167,5)="Total",VLOOKUP(F167,'BD Cap Venda ALE'!$D:$K,4,0),SUMIFS('BD Cap Venda ALE'!G:G,'BD Cap Venda ALE'!E:E,'Capacidade ALE'!G167,'BD Cap Venda ALE'!C:C,'Capacidade ALE'!E167))</f>
        <v>80</v>
      </c>
      <c r="J167" s="1"/>
      <c r="K167" s="99">
        <f>IF(RIGHT(F167,5)="Total",VLOOKUP(F167,'Recebimento Rodo - ALE'!$I:$P,8,0),SUMIFS('Recebimento Rodo - ALE'!P:P,'Recebimento Rodo - ALE'!I:I,'Capacidade ALE'!F167,'Recebimento Rodo - ALE'!K:K,'Capacidade ALE'!G167))</f>
        <v>508.33333333333331</v>
      </c>
      <c r="L167" s="100">
        <f>IF(RIGHT(F167,5)="Total",VLOOKUP(F167,'BD Cap Venda ALE'!$D:$K,5,0),SUMIFS('BD Cap Venda ALE'!H:H,'BD Cap Venda ALE'!E:E,'Capacidade ALE'!G167,'BD Cap Venda ALE'!C:C,'Capacidade ALE'!E167))</f>
        <v>480</v>
      </c>
      <c r="M167" s="1"/>
      <c r="N167" s="107" t="s">
        <v>20</v>
      </c>
      <c r="O167" s="13">
        <f>IF(RIGHT(F167,5)="Total",VLOOKUP(F167,'BD Cap Venda ALE'!$D:$K,8,0),SUMIFS('BD Cap Venda ALE'!K:K,'BD Cap Venda ALE'!E:E,'Capacidade ALE'!G167,'BD Cap Venda ALE'!C:C,'Capacidade ALE'!E167))</f>
        <v>480</v>
      </c>
      <c r="P167" s="116" t="str">
        <f>IF(RIGHT(F167,5)="Total",VLOOKUP(F167,'Expedição Rodo - ALE'!$A:$H,8,0),"")</f>
        <v/>
      </c>
      <c r="Q167" s="205"/>
      <c r="R167" s="1"/>
      <c r="S167" s="107" t="s">
        <v>20</v>
      </c>
      <c r="T167" s="13">
        <f>IFERROR(SUMIFS('BD Cap Venda ALE'!M:M,'BD Cap Venda ALE'!E:E,'Capacidade ALE'!G167,'BD Cap Venda ALE'!C:C,'Capacidade ALE'!E167),0)</f>
        <v>29.833333333333332</v>
      </c>
      <c r="U167" s="100">
        <f>IFERROR(SUMIFS('BD Cap Venda ALE'!N:N,'BD Cap Venda ALE'!E:E,'Capacidade ALE'!G167,'BD Cap Venda ALE'!C:C,'Capacidade ALE'!E167),0)</f>
        <v>26.416666666666668</v>
      </c>
      <c r="V167" s="1"/>
      <c r="W167"/>
      <c r="X167"/>
      <c r="Y167"/>
      <c r="Z167"/>
      <c r="AA167"/>
      <c r="AB167"/>
      <c r="AC167"/>
    </row>
    <row r="168" spans="1:29" s="2" customFormat="1" ht="15" customHeight="1" x14ac:dyDescent="0.25">
      <c r="A168" s="94">
        <f t="shared" si="14"/>
        <v>0</v>
      </c>
      <c r="B168" s="57" t="str">
        <f t="shared" si="15"/>
        <v>LAGES</v>
      </c>
      <c r="C168" s="57" t="str">
        <f t="shared" si="18"/>
        <v>TerceirosLAGES</v>
      </c>
      <c r="D168" s="57" t="s">
        <v>216</v>
      </c>
      <c r="E168" s="10">
        <v>66</v>
      </c>
      <c r="F168" s="16" t="s">
        <v>112</v>
      </c>
      <c r="G168" s="12" t="s">
        <v>10</v>
      </c>
      <c r="H168" s="1"/>
      <c r="I168" s="95">
        <f>IF(RIGHT(F168,5)="Total",VLOOKUP(F168,'BD Cap Venda ALE'!$D:$K,4,0),SUMIFS('BD Cap Venda ALE'!G:G,'BD Cap Venda ALE'!E:E,'Capacidade ALE'!G168,'BD Cap Venda ALE'!C:C,'Capacidade ALE'!E168))</f>
        <v>500</v>
      </c>
      <c r="J168" s="1"/>
      <c r="K168" s="99">
        <f>IF(RIGHT(F168,5)="Total",VLOOKUP(F168,'Recebimento Rodo - ALE'!$I:$P,8,0),SUMIFS('Recebimento Rodo - ALE'!P:P,'Recebimento Rodo - ALE'!I:I,'Capacidade ALE'!F168,'Recebimento Rodo - ALE'!K:K,'Capacidade ALE'!G168))</f>
        <v>4236.1111111111104</v>
      </c>
      <c r="L168" s="100">
        <f>IF(RIGHT(F168,5)="Total",VLOOKUP(F168,'BD Cap Venda ALE'!$D:$K,5,0),SUMIFS('BD Cap Venda ALE'!H:H,'BD Cap Venda ALE'!E:E,'Capacidade ALE'!G168,'BD Cap Venda ALE'!C:C,'Capacidade ALE'!E168))</f>
        <v>4000</v>
      </c>
      <c r="M168" s="1"/>
      <c r="N168" s="107" t="s">
        <v>11</v>
      </c>
      <c r="O168" s="13">
        <f>IF(RIGHT(F168,5)="Total",VLOOKUP(F168,'BD Cap Venda ALE'!$D:$K,8,0),SUMIFS('BD Cap Venda ALE'!K:K,'BD Cap Venda ALE'!E:E,'Capacidade ALE'!G168,'BD Cap Venda ALE'!C:C,'Capacidade ALE'!E168))</f>
        <v>5479.4520547945203</v>
      </c>
      <c r="P168" s="117" t="str">
        <f>IF(RIGHT(F168,5)="Total",VLOOKUP(F168,'Expedição Rodo - ALE'!$A:$H,8,0),"")</f>
        <v/>
      </c>
      <c r="Q168" s="206"/>
      <c r="R168" s="1"/>
      <c r="S168" s="107" t="s">
        <v>11</v>
      </c>
      <c r="T168" s="13">
        <f>IFERROR(SUMIFS('BD Cap Venda ALE'!M:M,'BD Cap Venda ALE'!E:E,'Capacidade ALE'!G168,'BD Cap Venda ALE'!C:C,'Capacidade ALE'!E168),0)</f>
        <v>2168.9516666666664</v>
      </c>
      <c r="U168" s="100">
        <f>IFERROR(SUMIFS('BD Cap Venda ALE'!N:N,'BD Cap Venda ALE'!E:E,'Capacidade ALE'!G168,'BD Cap Venda ALE'!C:C,'Capacidade ALE'!E168),0)</f>
        <v>2203.018333333333</v>
      </c>
      <c r="V168" s="1"/>
      <c r="W168"/>
      <c r="X168"/>
      <c r="Y168"/>
      <c r="Z168"/>
      <c r="AA168"/>
      <c r="AB168"/>
      <c r="AC168"/>
    </row>
    <row r="169" spans="1:29" s="2" customFormat="1" x14ac:dyDescent="0.25">
      <c r="A169" s="94">
        <f t="shared" si="14"/>
        <v>10459.452054794521</v>
      </c>
      <c r="B169" s="57" t="str">
        <f t="shared" si="15"/>
        <v>Total</v>
      </c>
      <c r="C169" s="57" t="str">
        <f t="shared" si="18"/>
        <v>TerceirosTotal</v>
      </c>
      <c r="D169" s="57" t="s">
        <v>216</v>
      </c>
      <c r="E169" s="17">
        <v>66</v>
      </c>
      <c r="F169" s="18" t="s">
        <v>151</v>
      </c>
      <c r="G169" s="18"/>
      <c r="H169" s="1"/>
      <c r="I169" s="96">
        <f>IF(RIGHT(F169,5)="Total",VLOOKUP(F169,'BD Cap Venda ALE'!$D:$K,4,0),SUMIFS('BD Cap Venda ALE'!G:G,'BD Cap Venda ALE'!E:E,'Capacidade ALE'!G169,'BD Cap Venda ALE'!C:C,'Capacidade ALE'!E169))</f>
        <v>2000</v>
      </c>
      <c r="J169" s="1"/>
      <c r="K169" s="101">
        <f>IF(RIGHT(F169,5)="Total",VLOOKUP(F169,'Recebimento Rodo - ALE'!$I:$P,8,0),SUMIFS('Recebimento Rodo - ALE'!P:P,'Recebimento Rodo - ALE'!I:I,'Capacidade ALE'!F169,'Recebimento Rodo - ALE'!K:K,'Capacidade ALE'!G169))</f>
        <v>11410.542929292929</v>
      </c>
      <c r="L169" s="102">
        <f>IF(RIGHT(F169,5)="Total",VLOOKUP(F169,'BD Cap Venda ALE'!$D:$K,5,0),SUMIFS('BD Cap Venda ALE'!H:H,'BD Cap Venda ALE'!E:E,'Capacidade ALE'!G169,'BD Cap Venda ALE'!C:C,'Capacidade ALE'!E169))</f>
        <v>11314.545454545454</v>
      </c>
      <c r="M169" s="1"/>
      <c r="N169" s="108" t="s">
        <v>118</v>
      </c>
      <c r="O169" s="19">
        <f>IF(RIGHT(F169,5)="Total",VLOOKUP(F169,'BD Cap Venda ALE'!$D:$K,8,0),SUMIFS('BD Cap Venda ALE'!K:K,'BD Cap Venda ALE'!E:E,'Capacidade ALE'!G169,'BD Cap Venda ALE'!C:C,'Capacidade ALE'!E169))</f>
        <v>10459.452054794521</v>
      </c>
      <c r="P169" s="102">
        <f>IF(RIGHT(F169,5)="Total",VLOOKUP(F169,'Expedição Rodo - ALE'!$A:$H,8,0),"")</f>
        <v>10974</v>
      </c>
      <c r="Q169" s="109"/>
      <c r="R169" s="1"/>
      <c r="S169" s="108" t="s">
        <v>118</v>
      </c>
      <c r="T169" s="19">
        <f>IFERROR(SUMIFS('BD Cap Venda ALE'!M:M,'BD Cap Venda ALE'!E:E,'Capacidade ALE'!G169,'BD Cap Venda ALE'!C:C,'Capacidade ALE'!E169),0)</f>
        <v>0</v>
      </c>
      <c r="U169" s="102">
        <f>IFERROR(SUMIFS('BD Cap Venda ALE'!N:N,'BD Cap Venda ALE'!E:E,'Capacidade ALE'!G169,'BD Cap Venda ALE'!C:C,'Capacidade ALE'!E169),0)</f>
        <v>0</v>
      </c>
      <c r="V169" s="1"/>
      <c r="W169"/>
      <c r="X169"/>
      <c r="Y169"/>
      <c r="Z169"/>
      <c r="AA169"/>
      <c r="AB169"/>
      <c r="AC169"/>
    </row>
    <row r="170" spans="1:29" s="2" customFormat="1" x14ac:dyDescent="0.25">
      <c r="A170" s="94">
        <f t="shared" si="14"/>
        <v>0</v>
      </c>
      <c r="B170" s="57" t="str">
        <f t="shared" si="15"/>
        <v>LEM</v>
      </c>
      <c r="C170" s="57" t="str">
        <f t="shared" ref="C170:C201" si="19">CONCATENATE(D170,RIGHT(F170,5))</f>
        <v>PrópriaLEM</v>
      </c>
      <c r="D170" s="57" t="s">
        <v>214</v>
      </c>
      <c r="E170" s="15">
        <v>49</v>
      </c>
      <c r="F170" s="11" t="s">
        <v>102</v>
      </c>
      <c r="G170" s="12" t="s">
        <v>7</v>
      </c>
      <c r="H170" s="1"/>
      <c r="I170" s="95">
        <f>IF(RIGHT(F170,5)="Total",VLOOKUP(F170,'BD Cap Venda ALE'!$D:$K,4,0),SUMIFS('BD Cap Venda ALE'!G:G,'BD Cap Venda ALE'!E:E,'Capacidade ALE'!G170,'BD Cap Venda ALE'!C:C,'Capacidade ALE'!E170))</f>
        <v>19.527860000000089</v>
      </c>
      <c r="J170" s="1"/>
      <c r="K170" s="99">
        <f>IF(RIGHT(F170,5)="Total",VLOOKUP(F170,'Recebimento Rodo - ALE'!$I:$P,8,0),SUMIFS('Recebimento Rodo - ALE'!P:P,'Recebimento Rodo - ALE'!I:I,'Capacidade ALE'!F170,'Recebimento Rodo - ALE'!K:K,'Capacidade ALE'!G170))</f>
        <v>1804.1666666666667</v>
      </c>
      <c r="L170" s="100">
        <f>IF(RIGHT(F170,5)="Total",VLOOKUP(F170,'BD Cap Venda ALE'!$D:$K,5,0),SUMIFS('BD Cap Venda ALE'!H:H,'BD Cap Venda ALE'!E:E,'Capacidade ALE'!G170,'BD Cap Venda ALE'!C:C,'Capacidade ALE'!E170))</f>
        <v>117.16716000000054</v>
      </c>
      <c r="M170" s="1"/>
      <c r="N170" s="107" t="s">
        <v>118</v>
      </c>
      <c r="O170" s="13">
        <f>IF(RIGHT(F170,5)="Total",VLOOKUP(F170,'BD Cap Venda ALE'!$D:$K,8,0),SUMIFS('BD Cap Venda ALE'!K:K,'BD Cap Venda ALE'!E:E,'Capacidade ALE'!G170,'BD Cap Venda ALE'!C:C,'Capacidade ALE'!E170))</f>
        <v>0</v>
      </c>
      <c r="P170" s="115" t="str">
        <f>IF(RIGHT(F170,5)="Total",VLOOKUP(F170,'Expedição Rodo - ALE'!$A:$H,8,0),"")</f>
        <v/>
      </c>
      <c r="Q170" s="204" t="str">
        <f>IF(O176=P176,"Capacidade mensal de venda reduzida pela capacidade de expedição rodoviária.","")</f>
        <v/>
      </c>
      <c r="R170" s="1"/>
      <c r="S170" s="107" t="s">
        <v>118</v>
      </c>
      <c r="T170" s="13">
        <f>IFERROR(SUMIFS('BD Cap Venda ALE'!M:M,'BD Cap Venda ALE'!E:E,'Capacidade ALE'!G170,'BD Cap Venda ALE'!C:C,'Capacidade ALE'!E170),0)</f>
        <v>106.33333333333333</v>
      </c>
      <c r="U170" s="100">
        <f>IFERROR(SUMIFS('BD Cap Venda ALE'!N:N,'BD Cap Venda ALE'!E:E,'Capacidade ALE'!G170,'BD Cap Venda ALE'!C:C,'Capacidade ALE'!E170),0)</f>
        <v>109.63333333333333</v>
      </c>
      <c r="V170" s="1"/>
      <c r="W170"/>
      <c r="X170"/>
      <c r="Y170"/>
      <c r="Z170"/>
      <c r="AA170"/>
      <c r="AB170"/>
      <c r="AC170"/>
    </row>
    <row r="171" spans="1:29" s="2" customFormat="1" x14ac:dyDescent="0.25">
      <c r="A171" s="94">
        <f t="shared" si="14"/>
        <v>0</v>
      </c>
      <c r="B171" s="57" t="str">
        <f t="shared" si="15"/>
        <v>LEM</v>
      </c>
      <c r="C171" s="57" t="str">
        <f t="shared" si="19"/>
        <v>PrópriaLEM</v>
      </c>
      <c r="D171" s="57" t="s">
        <v>214</v>
      </c>
      <c r="E171" s="10">
        <v>49</v>
      </c>
      <c r="F171" s="11" t="s">
        <v>102</v>
      </c>
      <c r="G171" s="12" t="s">
        <v>12</v>
      </c>
      <c r="H171" s="1"/>
      <c r="I171" s="95">
        <f>IF(RIGHT(F171,5)="Total",VLOOKUP(F171,'BD Cap Venda ALE'!$D:$K,4,0),SUMIFS('BD Cap Venda ALE'!G:G,'BD Cap Venda ALE'!E:E,'Capacidade ALE'!G171,'BD Cap Venda ALE'!C:C,'Capacidade ALE'!E171))</f>
        <v>647.69100000000003</v>
      </c>
      <c r="J171" s="1"/>
      <c r="K171" s="99">
        <f>IF(RIGHT(F171,5)="Total",VLOOKUP(F171,'Recebimento Rodo - ALE'!$I:$P,8,0),SUMIFS('Recebimento Rodo - ALE'!P:P,'Recebimento Rodo - ALE'!I:I,'Capacidade ALE'!F171,'Recebimento Rodo - ALE'!K:K,'Capacidade ALE'!G171))</f>
        <v>2073.3333333333326</v>
      </c>
      <c r="L171" s="100">
        <f>IF(RIGHT(F171,5)="Total",VLOOKUP(F171,'BD Cap Venda ALE'!$D:$K,5,0),SUMIFS('BD Cap Venda ALE'!H:H,'BD Cap Venda ALE'!E:E,'Capacidade ALE'!G171,'BD Cap Venda ALE'!C:C,'Capacidade ALE'!E171))</f>
        <v>5181.5280000000002</v>
      </c>
      <c r="M171" s="1"/>
      <c r="N171" s="107" t="s">
        <v>17</v>
      </c>
      <c r="O171" s="13">
        <f>IF(RIGHT(F171,5)="Total",VLOOKUP(F171,'BD Cap Venda ALE'!$D:$K,8,0),SUMIFS('BD Cap Venda ALE'!K:K,'BD Cap Venda ALE'!E:E,'Capacidade ALE'!G171,'BD Cap Venda ALE'!C:C,'Capacidade ALE'!E171))</f>
        <v>799.22418066913383</v>
      </c>
      <c r="P171" s="116" t="str">
        <f>IF(RIGHT(F171,5)="Total",VLOOKUP(F171,'Expedição Rodo - ALE'!$A:$H,8,0),"")</f>
        <v/>
      </c>
      <c r="Q171" s="205"/>
      <c r="R171" s="1"/>
      <c r="S171" s="107" t="s">
        <v>17</v>
      </c>
      <c r="T171" s="13">
        <f>IFERROR(SUMIFS('BD Cap Venda ALE'!M:M,'BD Cap Venda ALE'!E:E,'Capacidade ALE'!G171,'BD Cap Venda ALE'!C:C,'Capacidade ALE'!E171),0)</f>
        <v>564.6</v>
      </c>
      <c r="U171" s="100">
        <f>IFERROR(SUMIFS('BD Cap Venda ALE'!N:N,'BD Cap Venda ALE'!E:E,'Capacidade ALE'!G171,'BD Cap Venda ALE'!C:C,'Capacidade ALE'!E171),0)</f>
        <v>575.09999999999991</v>
      </c>
      <c r="V171" s="1"/>
      <c r="W171"/>
      <c r="X171"/>
      <c r="Y171"/>
      <c r="Z171"/>
      <c r="AA171"/>
      <c r="AB171"/>
      <c r="AC171"/>
    </row>
    <row r="172" spans="1:29" s="2" customFormat="1" x14ac:dyDescent="0.25">
      <c r="A172" s="94">
        <f t="shared" si="14"/>
        <v>0</v>
      </c>
      <c r="B172" s="57" t="str">
        <f t="shared" si="15"/>
        <v>LEM</v>
      </c>
      <c r="C172" s="57" t="str">
        <f t="shared" si="19"/>
        <v>PrópriaLEM</v>
      </c>
      <c r="D172" s="57" t="s">
        <v>214</v>
      </c>
      <c r="E172" s="10">
        <v>49</v>
      </c>
      <c r="F172" s="11" t="s">
        <v>102</v>
      </c>
      <c r="G172" s="12" t="s">
        <v>13</v>
      </c>
      <c r="H172" s="1"/>
      <c r="I172" s="95">
        <f>IF(RIGHT(F172,5)="Total",VLOOKUP(F172,'BD Cap Venda ALE'!$D:$K,4,0),SUMIFS('BD Cap Venda ALE'!G:G,'BD Cap Venda ALE'!E:E,'Capacidade ALE'!G172,'BD Cap Venda ALE'!C:C,'Capacidade ALE'!E172))</f>
        <v>143.57754999999918</v>
      </c>
      <c r="J172" s="1"/>
      <c r="K172" s="99">
        <f>IF(RIGHT(F172,5)="Total",VLOOKUP(F172,'Recebimento Rodo - ALE'!$I:$P,8,0),SUMIFS('Recebimento Rodo - ALE'!P:P,'Recebimento Rodo - ALE'!I:I,'Capacidade ALE'!F172,'Recebimento Rodo - ALE'!K:K,'Capacidade ALE'!G172))</f>
        <v>4692.5</v>
      </c>
      <c r="L172" s="100">
        <f>IF(RIGHT(F172,5)="Total",VLOOKUP(F172,'BD Cap Venda ALE'!$D:$K,5,0),SUMIFS('BD Cap Venda ALE'!H:H,'BD Cap Venda ALE'!E:E,'Capacidade ALE'!G172,'BD Cap Venda ALE'!C:C,'Capacidade ALE'!E172))</f>
        <v>1148.6203999999934</v>
      </c>
      <c r="M172" s="1"/>
      <c r="N172" s="107" t="s">
        <v>14</v>
      </c>
      <c r="O172" s="13">
        <f>IF(RIGHT(F172,5)="Total",VLOOKUP(F172,'BD Cap Venda ALE'!$D:$K,8,0),SUMIFS('BD Cap Venda ALE'!K:K,'BD Cap Venda ALE'!E:E,'Capacidade ALE'!G172,'BD Cap Venda ALE'!C:C,'Capacidade ALE'!E172))</f>
        <v>177.16881933087063</v>
      </c>
      <c r="P172" s="116">
        <f>P176</f>
        <v>11390.489833333333</v>
      </c>
      <c r="Q172" s="205"/>
      <c r="R172" s="1"/>
      <c r="S172" s="107" t="s">
        <v>14</v>
      </c>
      <c r="T172" s="13">
        <f>IFERROR(SUMIFS('BD Cap Venda ALE'!M:M,'BD Cap Venda ALE'!E:E,'Capacidade ALE'!G172,'BD Cap Venda ALE'!C:C,'Capacidade ALE'!E172),0)</f>
        <v>402.73333333333341</v>
      </c>
      <c r="U172" s="100">
        <f>IFERROR(SUMIFS('BD Cap Venda ALE'!N:N,'BD Cap Venda ALE'!E:E,'Capacidade ALE'!G172,'BD Cap Venda ALE'!C:C,'Capacidade ALE'!E172),0)</f>
        <v>416.76666666666665</v>
      </c>
      <c r="V172" s="1"/>
      <c r="W172"/>
      <c r="X172"/>
      <c r="Y172"/>
      <c r="Z172"/>
      <c r="AA172"/>
      <c r="AB172"/>
      <c r="AC172"/>
    </row>
    <row r="173" spans="1:29" s="2" customFormat="1" x14ac:dyDescent="0.25">
      <c r="A173" s="94">
        <f t="shared" si="14"/>
        <v>0</v>
      </c>
      <c r="B173" s="57" t="str">
        <f t="shared" si="15"/>
        <v>LEM</v>
      </c>
      <c r="C173" s="57" t="str">
        <f t="shared" si="19"/>
        <v>PrópriaLEM</v>
      </c>
      <c r="D173" s="57" t="s">
        <v>214</v>
      </c>
      <c r="E173" s="10">
        <v>49</v>
      </c>
      <c r="F173" s="11" t="s">
        <v>102</v>
      </c>
      <c r="G173" s="12" t="s">
        <v>18</v>
      </c>
      <c r="H173" s="1"/>
      <c r="I173" s="95">
        <f>IF(RIGHT(F173,5)="Total",VLOOKUP(F173,'BD Cap Venda ALE'!$D:$K,4,0),SUMIFS('BD Cap Venda ALE'!G:G,'BD Cap Venda ALE'!E:E,'Capacidade ALE'!G173,'BD Cap Venda ALE'!C:C,'Capacidade ALE'!E173))</f>
        <v>18.334050000000758</v>
      </c>
      <c r="J173" s="1"/>
      <c r="K173" s="99">
        <f>IF(RIGHT(F173,5)="Total",VLOOKUP(F173,'Recebimento Rodo - ALE'!$I:$P,8,0),SUMIFS('Recebimento Rodo - ALE'!P:P,'Recebimento Rodo - ALE'!I:I,'Capacidade ALE'!F173,'Recebimento Rodo - ALE'!K:K,'Capacidade ALE'!G173))</f>
        <v>2865.3333333333335</v>
      </c>
      <c r="L173" s="100">
        <f>IF(RIGHT(F173,5)="Total",VLOOKUP(F173,'BD Cap Venda ALE'!$D:$K,5,0),SUMIFS('BD Cap Venda ALE'!H:H,'BD Cap Venda ALE'!E:E,'Capacidade ALE'!G173,'BD Cap Venda ALE'!C:C,'Capacidade ALE'!E173))</f>
        <v>88.003440000003636</v>
      </c>
      <c r="M173" s="1"/>
      <c r="N173" s="107" t="s">
        <v>118</v>
      </c>
      <c r="O173" s="13">
        <f>IF(RIGHT(F173,5)="Total",VLOOKUP(F173,'BD Cap Venda ALE'!$D:$K,8,0),SUMIFS('BD Cap Venda ALE'!K:K,'BD Cap Venda ALE'!E:E,'Capacidade ALE'!G173,'BD Cap Venda ALE'!C:C,'Capacidade ALE'!E173))</f>
        <v>0</v>
      </c>
      <c r="P173" s="116" t="str">
        <f>IF(RIGHT(F173,5)="Total",VLOOKUP(F173,'Expedição Rodo - ALE'!$A:$H,8,0),"")</f>
        <v/>
      </c>
      <c r="Q173" s="205"/>
      <c r="R173" s="1"/>
      <c r="S173" s="107" t="s">
        <v>118</v>
      </c>
      <c r="T173" s="13">
        <f>IFERROR(SUMIFS('BD Cap Venda ALE'!M:M,'BD Cap Venda ALE'!E:E,'Capacidade ALE'!G173,'BD Cap Venda ALE'!C:C,'Capacidade ALE'!E173),0)</f>
        <v>334.39500000000004</v>
      </c>
      <c r="U173" s="100">
        <f>IFERROR(SUMIFS('BD Cap Venda ALE'!N:N,'BD Cap Venda ALE'!E:E,'Capacidade ALE'!G173,'BD Cap Venda ALE'!C:C,'Capacidade ALE'!E173),0)</f>
        <v>323.82</v>
      </c>
      <c r="V173" s="1"/>
      <c r="W173"/>
      <c r="X173"/>
      <c r="Y173"/>
      <c r="Z173"/>
      <c r="AA173"/>
      <c r="AB173"/>
      <c r="AC173"/>
    </row>
    <row r="174" spans="1:29" s="2" customFormat="1" x14ac:dyDescent="0.25">
      <c r="A174" s="94">
        <f t="shared" si="14"/>
        <v>0</v>
      </c>
      <c r="B174" s="57" t="str">
        <f t="shared" si="15"/>
        <v>LEM</v>
      </c>
      <c r="C174" s="57" t="str">
        <f t="shared" si="19"/>
        <v>PrópriaLEM</v>
      </c>
      <c r="D174" s="57" t="s">
        <v>214</v>
      </c>
      <c r="E174" s="10">
        <v>49</v>
      </c>
      <c r="F174" s="11" t="s">
        <v>102</v>
      </c>
      <c r="G174" s="12" t="s">
        <v>19</v>
      </c>
      <c r="H174" s="1"/>
      <c r="I174" s="95">
        <f>IF(RIGHT(F174,5)="Total",VLOOKUP(F174,'BD Cap Venda ALE'!$D:$K,4,0),SUMIFS('BD Cap Venda ALE'!G:G,'BD Cap Venda ALE'!E:E,'Capacidade ALE'!G174,'BD Cap Venda ALE'!C:C,'Capacidade ALE'!E174))</f>
        <v>25.155259999999544</v>
      </c>
      <c r="J174" s="1"/>
      <c r="K174" s="99">
        <f>IF(RIGHT(F174,5)="Total",VLOOKUP(F174,'Recebimento Rodo - ALE'!$I:$P,8,0),SUMIFS('Recebimento Rodo - ALE'!P:P,'Recebimento Rodo - ALE'!I:I,'Capacidade ALE'!F174,'Recebimento Rodo - ALE'!K:K,'Capacidade ALE'!G174))</f>
        <v>1989.2000000000003</v>
      </c>
      <c r="L174" s="100">
        <f>IF(RIGHT(F174,5)="Total",VLOOKUP(F174,'BD Cap Venda ALE'!$D:$K,5,0),SUMIFS('BD Cap Venda ALE'!H:H,'BD Cap Venda ALE'!E:E,'Capacidade ALE'!G174,'BD Cap Venda ALE'!C:C,'Capacidade ALE'!E174))</f>
        <v>120.7452479999978</v>
      </c>
      <c r="M174" s="1"/>
      <c r="N174" s="107" t="s">
        <v>20</v>
      </c>
      <c r="O174" s="13">
        <f>IF(RIGHT(F174,5)="Total",VLOOKUP(F174,'BD Cap Venda ALE'!$D:$K,8,0),SUMIFS('BD Cap Venda ALE'!K:K,'BD Cap Venda ALE'!E:E,'Capacidade ALE'!G174,'BD Cap Venda ALE'!C:C,'Capacidade ALE'!E174))</f>
        <v>120.7452479999978</v>
      </c>
      <c r="P174" s="116" t="str">
        <f>IF(RIGHT(F174,5)="Total",VLOOKUP(F174,'Expedição Rodo - ALE'!$A:$H,8,0),"")</f>
        <v/>
      </c>
      <c r="Q174" s="205"/>
      <c r="R174" s="1"/>
      <c r="S174" s="107" t="s">
        <v>20</v>
      </c>
      <c r="T174" s="13">
        <f>IFERROR(SUMIFS('BD Cap Venda ALE'!M:M,'BD Cap Venda ALE'!E:E,'Capacidade ALE'!G174,'BD Cap Venda ALE'!C:C,'Capacidade ALE'!E174),0)</f>
        <v>119</v>
      </c>
      <c r="U174" s="100">
        <f>IFERROR(SUMIFS('BD Cap Venda ALE'!N:N,'BD Cap Venda ALE'!E:E,'Capacidade ALE'!G174,'BD Cap Venda ALE'!C:C,'Capacidade ALE'!E174),0)</f>
        <v>116.41666666666667</v>
      </c>
      <c r="V174" s="1"/>
      <c r="W174"/>
      <c r="X174"/>
      <c r="Y174"/>
      <c r="Z174"/>
      <c r="AA174"/>
      <c r="AB174"/>
      <c r="AC174"/>
    </row>
    <row r="175" spans="1:29" s="2" customFormat="1" x14ac:dyDescent="0.25">
      <c r="A175" s="94">
        <f t="shared" si="14"/>
        <v>0</v>
      </c>
      <c r="B175" s="57" t="str">
        <f t="shared" si="15"/>
        <v>LEM</v>
      </c>
      <c r="C175" s="57" t="str">
        <f t="shared" si="19"/>
        <v>PrópriaLEM</v>
      </c>
      <c r="D175" s="57" t="s">
        <v>214</v>
      </c>
      <c r="E175" s="10">
        <v>49</v>
      </c>
      <c r="F175" s="16" t="s">
        <v>102</v>
      </c>
      <c r="G175" s="12" t="s">
        <v>10</v>
      </c>
      <c r="H175" s="1"/>
      <c r="I175" s="95">
        <f>IF(RIGHT(F175,5)="Total",VLOOKUP(F175,'BD Cap Venda ALE'!$D:$K,4,0),SUMIFS('BD Cap Venda ALE'!G:G,'BD Cap Venda ALE'!E:E,'Capacidade ALE'!G175,'BD Cap Venda ALE'!C:C,'Capacidade ALE'!E175))</f>
        <v>265.32600000000002</v>
      </c>
      <c r="J175" s="1"/>
      <c r="K175" s="99">
        <f>IF(RIGHT(F175,5)="Total",VLOOKUP(F175,'Recebimento Rodo - ALE'!$I:$P,8,0),SUMIFS('Recebimento Rodo - ALE'!P:P,'Recebimento Rodo - ALE'!I:I,'Capacidade ALE'!F175,'Recebimento Rodo - ALE'!K:K,'Capacidade ALE'!G175))</f>
        <v>2920.3888888888891</v>
      </c>
      <c r="L175" s="100">
        <f>IF(RIGHT(F175,5)="Total",VLOOKUP(F175,'BD Cap Venda ALE'!$D:$K,5,0),SUMIFS('BD Cap Venda ALE'!H:H,'BD Cap Venda ALE'!E:E,'Capacidade ALE'!G175,'BD Cap Venda ALE'!C:C,'Capacidade ALE'!E175))</f>
        <v>2122.6080000000002</v>
      </c>
      <c r="M175" s="1"/>
      <c r="N175" s="107" t="s">
        <v>11</v>
      </c>
      <c r="O175" s="13">
        <f>IF(RIGHT(F175,5)="Total",VLOOKUP(F175,'BD Cap Venda ALE'!$D:$K,8,0),SUMIFS('BD Cap Venda ALE'!K:K,'BD Cap Venda ALE'!E:E,'Capacidade ALE'!G175,'BD Cap Venda ALE'!C:C,'Capacidade ALE'!E175))</f>
        <v>325.93866666668009</v>
      </c>
      <c r="P175" s="117" t="str">
        <f>IF(RIGHT(F175,5)="Total",VLOOKUP(F175,'Expedição Rodo - ALE'!$A:$H,8,0),"")</f>
        <v/>
      </c>
      <c r="Q175" s="206"/>
      <c r="R175" s="1"/>
      <c r="S175" s="107" t="s">
        <v>11</v>
      </c>
      <c r="T175" s="13">
        <f>IFERROR(SUMIFS('BD Cap Venda ALE'!M:M,'BD Cap Venda ALE'!E:E,'Capacidade ALE'!G175,'BD Cap Venda ALE'!C:C,'Capacidade ALE'!E175),0)</f>
        <v>904.1049999999999</v>
      </c>
      <c r="U175" s="100">
        <f>IFERROR(SUMIFS('BD Cap Venda ALE'!N:N,'BD Cap Venda ALE'!E:E,'Capacidade ALE'!G175,'BD Cap Venda ALE'!C:C,'Capacidade ALE'!E175),0)</f>
        <v>875.51333333333321</v>
      </c>
      <c r="V175" s="1"/>
      <c r="W175"/>
      <c r="X175"/>
      <c r="Y175"/>
      <c r="Z175"/>
      <c r="AA175"/>
      <c r="AB175"/>
      <c r="AC175"/>
    </row>
    <row r="176" spans="1:29" s="2" customFormat="1" x14ac:dyDescent="0.25">
      <c r="A176" s="94">
        <f t="shared" si="14"/>
        <v>1423.0769146666823</v>
      </c>
      <c r="B176" s="57" t="str">
        <f t="shared" si="15"/>
        <v>Total</v>
      </c>
      <c r="C176" s="57" t="str">
        <f t="shared" si="19"/>
        <v>PrópriaTotal</v>
      </c>
      <c r="D176" s="57" t="s">
        <v>214</v>
      </c>
      <c r="E176" s="17">
        <v>49</v>
      </c>
      <c r="F176" s="18" t="s">
        <v>146</v>
      </c>
      <c r="G176" s="18"/>
      <c r="H176" s="1"/>
      <c r="I176" s="96">
        <f>IF(RIGHT(F176,5)="Total",VLOOKUP(F176,'BD Cap Venda ALE'!$D:$K,4,0),SUMIFS('BD Cap Venda ALE'!G:G,'BD Cap Venda ALE'!E:E,'Capacidade ALE'!G176,'BD Cap Venda ALE'!C:C,'Capacidade ALE'!E176))</f>
        <v>1119.6117199999997</v>
      </c>
      <c r="J176" s="1"/>
      <c r="K176" s="101">
        <f>IF(RIGHT(F176,5)="Total",VLOOKUP(F176,'Recebimento Rodo - ALE'!$I:$P,8,0),SUMIFS('Recebimento Rodo - ALE'!P:P,'Recebimento Rodo - ALE'!I:I,'Capacidade ALE'!F176,'Recebimento Rodo - ALE'!K:K,'Capacidade ALE'!G176))</f>
        <v>16344.922222222223</v>
      </c>
      <c r="L176" s="102">
        <f>IF(RIGHT(F176,5)="Total",VLOOKUP(F176,'BD Cap Venda ALE'!$D:$K,5,0),SUMIFS('BD Cap Venda ALE'!H:H,'BD Cap Venda ALE'!E:E,'Capacidade ALE'!G176,'BD Cap Venda ALE'!C:C,'Capacidade ALE'!E176))</f>
        <v>8778.6722479999953</v>
      </c>
      <c r="M176" s="1"/>
      <c r="N176" s="108" t="s">
        <v>118</v>
      </c>
      <c r="O176" s="19">
        <f>IF(RIGHT(F176,5)="Total",VLOOKUP(F176,'BD Cap Venda ALE'!$D:$K,8,0),SUMIFS('BD Cap Venda ALE'!K:K,'BD Cap Venda ALE'!E:E,'Capacidade ALE'!G176,'BD Cap Venda ALE'!C:C,'Capacidade ALE'!E176))</f>
        <v>1423.0769146666823</v>
      </c>
      <c r="P176" s="102">
        <f>IF(RIGHT(F176,5)="Total",VLOOKUP(F176,'Expedição Rodo - ALE'!$A:$H,8,0),"")</f>
        <v>11390.489833333333</v>
      </c>
      <c r="Q176" s="102"/>
      <c r="R176" s="1"/>
      <c r="S176" s="108" t="s">
        <v>118</v>
      </c>
      <c r="T176" s="19">
        <f>IFERROR(SUMIFS('BD Cap Venda ALE'!M:M,'BD Cap Venda ALE'!E:E,'Capacidade ALE'!G176,'BD Cap Venda ALE'!C:C,'Capacidade ALE'!E176),0)</f>
        <v>0</v>
      </c>
      <c r="U176" s="102">
        <f>IFERROR(SUMIFS('BD Cap Venda ALE'!N:N,'BD Cap Venda ALE'!E:E,'Capacidade ALE'!G176,'BD Cap Venda ALE'!C:C,'Capacidade ALE'!E176),0)</f>
        <v>0</v>
      </c>
      <c r="V176" s="1"/>
      <c r="W176"/>
      <c r="X176"/>
      <c r="Y176"/>
      <c r="Z176"/>
      <c r="AA176"/>
      <c r="AB176"/>
      <c r="AC176"/>
    </row>
    <row r="177" spans="1:29" ht="15" customHeight="1" x14ac:dyDescent="0.25">
      <c r="A177" s="94">
        <f t="shared" si="14"/>
        <v>0</v>
      </c>
      <c r="B177" s="57" t="str">
        <f t="shared" si="15"/>
        <v>ACEIO</v>
      </c>
      <c r="C177" s="57" t="str">
        <f t="shared" si="19"/>
        <v>TerceirosACEIO</v>
      </c>
      <c r="D177" s="57" t="s">
        <v>216</v>
      </c>
      <c r="E177" s="15">
        <v>34</v>
      </c>
      <c r="F177" s="11" t="s">
        <v>81</v>
      </c>
      <c r="G177" s="12" t="s">
        <v>7</v>
      </c>
      <c r="I177" s="95">
        <f>IF(RIGHT(F177,5)="Total",VLOOKUP(F177,'BD Cap Venda ALE'!$D:$K,4,0),SUMIFS('BD Cap Venda ALE'!G:G,'BD Cap Venda ALE'!E:E,'Capacidade ALE'!G177,'BD Cap Venda ALE'!C:C,'Capacidade ALE'!E177))</f>
        <v>60</v>
      </c>
      <c r="K177" s="99">
        <f>IF(RIGHT(F177,5)="Total",VLOOKUP(F177,'Recebimento Rodo - ALE'!$I:$P,8,0),SUMIFS('Recebimento Rodo - ALE'!P:P,'Recebimento Rodo - ALE'!I:I,'Capacidade ALE'!F177,'Recebimento Rodo - ALE'!K:K,'Capacidade ALE'!G177))</f>
        <v>217.85714285714286</v>
      </c>
      <c r="L177" s="100">
        <f>IF(RIGHT(F177,5)="Total",VLOOKUP(F177,'BD Cap Venda ALE'!$D:$K,5,0),SUMIFS('BD Cap Venda ALE'!H:H,'BD Cap Venda ALE'!E:E,'Capacidade ALE'!G177,'BD Cap Venda ALE'!C:C,'Capacidade ALE'!E177))</f>
        <v>205.71428571428569</v>
      </c>
      <c r="N177" s="107" t="s">
        <v>118</v>
      </c>
      <c r="O177" s="13">
        <f>IF(RIGHT(F177,5)="Total",VLOOKUP(F177,'BD Cap Venda ALE'!$D:$K,8,0),SUMIFS('BD Cap Venda ALE'!K:K,'BD Cap Venda ALE'!E:E,'Capacidade ALE'!G177,'BD Cap Venda ALE'!C:C,'Capacidade ALE'!E177))</f>
        <v>0</v>
      </c>
      <c r="P177" s="115" t="str">
        <f>IF(RIGHT(F177,5)="Total",VLOOKUP(F177,'Expedição Rodo - ALE'!$A:$H,8,0),"")</f>
        <v/>
      </c>
      <c r="Q177" s="204" t="str">
        <f>IF(P183&lt;O183,"capacidade de expedição rodoviária abaixo da capacidade de venda mensal, prevalece a capacidade de venda mensal em virtude do terminal ter a obrigatoriedade de garantia do giro dos espaços contratados em linha com a logística da filial.","")</f>
        <v/>
      </c>
      <c r="S177" s="107" t="s">
        <v>118</v>
      </c>
      <c r="T177" s="13">
        <f>IFERROR(SUMIFS('BD Cap Venda ALE'!M:M,'BD Cap Venda ALE'!E:E,'Capacidade ALE'!G177,'BD Cap Venda ALE'!C:C,'Capacidade ALE'!E177),0)</f>
        <v>14.433333333333335</v>
      </c>
      <c r="U177" s="100">
        <f>IFERROR(SUMIFS('BD Cap Venda ALE'!N:N,'BD Cap Venda ALE'!E:E,'Capacidade ALE'!G177,'BD Cap Venda ALE'!C:C,'Capacidade ALE'!E177),0)</f>
        <v>14.241666666666669</v>
      </c>
    </row>
    <row r="178" spans="1:29" ht="15" customHeight="1" x14ac:dyDescent="0.25">
      <c r="A178" s="94">
        <f t="shared" si="14"/>
        <v>0</v>
      </c>
      <c r="B178" s="57" t="str">
        <f t="shared" si="15"/>
        <v>ACEIO</v>
      </c>
      <c r="C178" s="57" t="str">
        <f t="shared" si="19"/>
        <v>TerceirosACEIO</v>
      </c>
      <c r="D178" s="57" t="s">
        <v>216</v>
      </c>
      <c r="E178" s="10">
        <v>34</v>
      </c>
      <c r="F178" s="11" t="s">
        <v>81</v>
      </c>
      <c r="G178" s="12" t="s">
        <v>12</v>
      </c>
      <c r="I178" s="95">
        <f>IF(RIGHT(F178,5)="Total",VLOOKUP(F178,'BD Cap Venda ALE'!$D:$K,4,0),SUMIFS('BD Cap Venda ALE'!G:G,'BD Cap Venda ALE'!E:E,'Capacidade ALE'!G178,'BD Cap Venda ALE'!C:C,'Capacidade ALE'!E178))</f>
        <v>0</v>
      </c>
      <c r="K178" s="99">
        <f>IF(RIGHT(F178,5)="Total",VLOOKUP(F178,'Recebimento Rodo - ALE'!$I:$P,8,0),SUMIFS('Recebimento Rodo - ALE'!P:P,'Recebimento Rodo - ALE'!I:I,'Capacidade ALE'!F178,'Recebimento Rodo - ALE'!K:K,'Capacidade ALE'!G178))</f>
        <v>0</v>
      </c>
      <c r="L178" s="100">
        <f>IF(RIGHT(F178,5)="Total",VLOOKUP(F178,'BD Cap Venda ALE'!$D:$K,5,0),SUMIFS('BD Cap Venda ALE'!H:H,'BD Cap Venda ALE'!E:E,'Capacidade ALE'!G178,'BD Cap Venda ALE'!C:C,'Capacidade ALE'!E178))</f>
        <v>0</v>
      </c>
      <c r="N178" s="107" t="s">
        <v>17</v>
      </c>
      <c r="O178" s="13">
        <f>IF(RIGHT(F178,5)="Total",VLOOKUP(F178,'BD Cap Venda ALE'!$D:$K,8,0),SUMIFS('BD Cap Venda ALE'!K:K,'BD Cap Venda ALE'!E:E,'Capacidade ALE'!G178,'BD Cap Venda ALE'!C:C,'Capacidade ALE'!E178))</f>
        <v>0</v>
      </c>
      <c r="P178" s="116" t="str">
        <f>IF(RIGHT(F178,5)="Total",VLOOKUP(F178,'Expedição Rodo - ALE'!$A:$H,8,0),"")</f>
        <v/>
      </c>
      <c r="Q178" s="205"/>
      <c r="S178" s="107" t="s">
        <v>17</v>
      </c>
      <c r="T178" s="13">
        <f>IFERROR(SUMIFS('BD Cap Venda ALE'!M:M,'BD Cap Venda ALE'!E:E,'Capacidade ALE'!G178,'BD Cap Venda ALE'!C:C,'Capacidade ALE'!E178),0)</f>
        <v>0</v>
      </c>
      <c r="U178" s="100">
        <f>IFERROR(SUMIFS('BD Cap Venda ALE'!N:N,'BD Cap Venda ALE'!E:E,'Capacidade ALE'!G178,'BD Cap Venda ALE'!C:C,'Capacidade ALE'!E178),0)</f>
        <v>0</v>
      </c>
    </row>
    <row r="179" spans="1:29" ht="15" customHeight="1" x14ac:dyDescent="0.25">
      <c r="A179" s="94">
        <f t="shared" si="14"/>
        <v>0</v>
      </c>
      <c r="B179" s="57" t="str">
        <f t="shared" si="15"/>
        <v>ACEIO</v>
      </c>
      <c r="C179" s="57" t="str">
        <f t="shared" si="19"/>
        <v>TerceirosACEIO</v>
      </c>
      <c r="D179" s="57" t="s">
        <v>216</v>
      </c>
      <c r="E179" s="10">
        <v>34</v>
      </c>
      <c r="F179" s="11" t="s">
        <v>81</v>
      </c>
      <c r="G179" s="12" t="s">
        <v>13</v>
      </c>
      <c r="I179" s="95">
        <f>IF(RIGHT(F179,5)="Total",VLOOKUP(F179,'BD Cap Venda ALE'!$D:$K,4,0),SUMIFS('BD Cap Venda ALE'!G:G,'BD Cap Venda ALE'!E:E,'Capacidade ALE'!G179,'BD Cap Venda ALE'!C:C,'Capacidade ALE'!E179))</f>
        <v>150</v>
      </c>
      <c r="K179" s="99">
        <f>IF(RIGHT(F179,5)="Total",VLOOKUP(F179,'Recebimento Rodo - ALE'!$I:$P,8,0),SUMIFS('Recebimento Rodo - ALE'!P:P,'Recebimento Rodo - ALE'!I:I,'Capacidade ALE'!F179,'Recebimento Rodo - ALE'!K:K,'Capacidade ALE'!G179))</f>
        <v>114.375</v>
      </c>
      <c r="L179" s="100">
        <f>IF(RIGHT(F179,5)="Total",VLOOKUP(F179,'BD Cap Venda ALE'!$D:$K,5,0),SUMIFS('BD Cap Venda ALE'!H:H,'BD Cap Venda ALE'!E:E,'Capacidade ALE'!G179,'BD Cap Venda ALE'!C:C,'Capacidade ALE'!E179))</f>
        <v>360</v>
      </c>
      <c r="N179" s="107" t="s">
        <v>14</v>
      </c>
      <c r="O179" s="13">
        <f>IF(RIGHT(F179,5)="Total",VLOOKUP(F179,'BD Cap Venda ALE'!$D:$K,8,0),SUMIFS('BD Cap Venda ALE'!K:K,'BD Cap Venda ALE'!E:E,'Capacidade ALE'!G179,'BD Cap Venda ALE'!C:C,'Capacidade ALE'!E179))</f>
        <v>409.09090909090907</v>
      </c>
      <c r="P179" s="116">
        <f>P183</f>
        <v>4752</v>
      </c>
      <c r="Q179" s="205"/>
      <c r="S179" s="107" t="s">
        <v>14</v>
      </c>
      <c r="T179" s="13">
        <f>IFERROR(SUMIFS('BD Cap Venda ALE'!M:M,'BD Cap Venda ALE'!E:E,'Capacidade ALE'!G179,'BD Cap Venda ALE'!C:C,'Capacidade ALE'!E179),0)</f>
        <v>129.9</v>
      </c>
      <c r="U179" s="100">
        <f>IFERROR(SUMIFS('BD Cap Venda ALE'!N:N,'BD Cap Venda ALE'!E:E,'Capacidade ALE'!G179,'BD Cap Venda ALE'!C:C,'Capacidade ALE'!E179),0)</f>
        <v>128.17499999999998</v>
      </c>
    </row>
    <row r="180" spans="1:29" ht="15" customHeight="1" x14ac:dyDescent="0.25">
      <c r="A180" s="94">
        <f t="shared" si="14"/>
        <v>0</v>
      </c>
      <c r="B180" s="57" t="str">
        <f t="shared" si="15"/>
        <v>ACEIO</v>
      </c>
      <c r="C180" s="57" t="str">
        <f t="shared" si="19"/>
        <v>TerceirosACEIO</v>
      </c>
      <c r="D180" s="57" t="s">
        <v>216</v>
      </c>
      <c r="E180" s="10">
        <v>34</v>
      </c>
      <c r="F180" s="11" t="s">
        <v>81</v>
      </c>
      <c r="G180" s="12" t="s">
        <v>18</v>
      </c>
      <c r="I180" s="95">
        <f>IF(RIGHT(F180,5)="Total",VLOOKUP(F180,'BD Cap Venda ALE'!$D:$K,4,0),SUMIFS('BD Cap Venda ALE'!G:G,'BD Cap Venda ALE'!E:E,'Capacidade ALE'!G180,'BD Cap Venda ALE'!C:C,'Capacidade ALE'!E180))</f>
        <v>0</v>
      </c>
      <c r="K180" s="99">
        <f>IF(RIGHT(F180,5)="Total",VLOOKUP(F180,'Recebimento Rodo - ALE'!$I:$P,8,0),SUMIFS('Recebimento Rodo - ALE'!P:P,'Recebimento Rodo - ALE'!I:I,'Capacidade ALE'!F180,'Recebimento Rodo - ALE'!K:K,'Capacidade ALE'!G180))</f>
        <v>2020.625</v>
      </c>
      <c r="L180" s="100">
        <f>IF(RIGHT(F180,5)="Total",VLOOKUP(F180,'BD Cap Venda ALE'!$D:$K,5,0),SUMIFS('BD Cap Venda ALE'!H:H,'BD Cap Venda ALE'!E:E,'Capacidade ALE'!G180,'BD Cap Venda ALE'!C:C,'Capacidade ALE'!E180))</f>
        <v>0</v>
      </c>
      <c r="N180" s="107" t="s">
        <v>118</v>
      </c>
      <c r="O180" s="13">
        <f>IF(RIGHT(F180,5)="Total",VLOOKUP(F180,'BD Cap Venda ALE'!$D:$K,8,0),SUMIFS('BD Cap Venda ALE'!K:K,'BD Cap Venda ALE'!E:E,'Capacidade ALE'!G180,'BD Cap Venda ALE'!C:C,'Capacidade ALE'!E180))</f>
        <v>0</v>
      </c>
      <c r="P180" s="116" t="str">
        <f>IF(RIGHT(F180,5)="Total",VLOOKUP(F180,'Expedição Rodo - ALE'!$A:$H,8,0),"")</f>
        <v/>
      </c>
      <c r="Q180" s="205"/>
      <c r="S180" s="107" t="s">
        <v>118</v>
      </c>
      <c r="T180" s="13">
        <f>IFERROR(SUMIFS('BD Cap Venda ALE'!M:M,'BD Cap Venda ALE'!E:E,'Capacidade ALE'!G180,'BD Cap Venda ALE'!C:C,'Capacidade ALE'!E180),0)</f>
        <v>192.73500000000001</v>
      </c>
      <c r="U180" s="100">
        <f>IFERROR(SUMIFS('BD Cap Venda ALE'!N:N,'BD Cap Venda ALE'!E:E,'Capacidade ALE'!G180,'BD Cap Venda ALE'!C:C,'Capacidade ALE'!E180),0)</f>
        <v>184.83750000000001</v>
      </c>
    </row>
    <row r="181" spans="1:29" ht="15" customHeight="1" x14ac:dyDescent="0.25">
      <c r="A181" s="94">
        <f t="shared" si="14"/>
        <v>0</v>
      </c>
      <c r="B181" s="57" t="str">
        <f t="shared" si="15"/>
        <v>ACEIO</v>
      </c>
      <c r="C181" s="57" t="str">
        <f t="shared" si="19"/>
        <v>TerceirosACEIO</v>
      </c>
      <c r="D181" s="57" t="s">
        <v>216</v>
      </c>
      <c r="E181" s="10">
        <v>34</v>
      </c>
      <c r="F181" s="11" t="s">
        <v>81</v>
      </c>
      <c r="G181" s="12" t="s">
        <v>19</v>
      </c>
      <c r="I181" s="95">
        <f>IF(RIGHT(F181,5)="Total",VLOOKUP(F181,'BD Cap Venda ALE'!$D:$K,4,0),SUMIFS('BD Cap Venda ALE'!G:G,'BD Cap Venda ALE'!E:E,'Capacidade ALE'!G181,'BD Cap Venda ALE'!C:C,'Capacidade ALE'!E181))</f>
        <v>0</v>
      </c>
      <c r="K181" s="99">
        <f>IF(RIGHT(F181,5)="Total",VLOOKUP(F181,'Recebimento Rodo - ALE'!$I:$P,8,0),SUMIFS('Recebimento Rodo - ALE'!P:P,'Recebimento Rodo - ALE'!I:I,'Capacidade ALE'!F181,'Recebimento Rodo - ALE'!K:K,'Capacidade ALE'!G181))</f>
        <v>0</v>
      </c>
      <c r="L181" s="100">
        <f>IF(RIGHT(F181,5)="Total",VLOOKUP(F181,'BD Cap Venda ALE'!$D:$K,5,0),SUMIFS('BD Cap Venda ALE'!H:H,'BD Cap Venda ALE'!E:E,'Capacidade ALE'!G181,'BD Cap Venda ALE'!C:C,'Capacidade ALE'!E181))</f>
        <v>0</v>
      </c>
      <c r="N181" s="107" t="s">
        <v>20</v>
      </c>
      <c r="O181" s="13">
        <f>IF(RIGHT(F181,5)="Total",VLOOKUP(F181,'BD Cap Venda ALE'!$D:$K,8,0),SUMIFS('BD Cap Venda ALE'!K:K,'BD Cap Venda ALE'!E:E,'Capacidade ALE'!G181,'BD Cap Venda ALE'!C:C,'Capacidade ALE'!E181))</f>
        <v>0</v>
      </c>
      <c r="P181" s="116" t="str">
        <f>IF(RIGHT(F181,5)="Total",VLOOKUP(F181,'Expedição Rodo - ALE'!$A:$H,8,0),"")</f>
        <v/>
      </c>
      <c r="Q181" s="205"/>
      <c r="S181" s="107" t="s">
        <v>20</v>
      </c>
      <c r="T181" s="13">
        <f>IFERROR(SUMIFS('BD Cap Venda ALE'!M:M,'BD Cap Venda ALE'!E:E,'Capacidade ALE'!G181,'BD Cap Venda ALE'!C:C,'Capacidade ALE'!E181),0)</f>
        <v>85.5</v>
      </c>
      <c r="U181" s="100">
        <f>IFERROR(SUMIFS('BD Cap Venda ALE'!N:N,'BD Cap Venda ALE'!E:E,'Capacidade ALE'!G181,'BD Cap Venda ALE'!C:C,'Capacidade ALE'!E181),0)</f>
        <v>47.333333333333336</v>
      </c>
    </row>
    <row r="182" spans="1:29" ht="15" customHeight="1" x14ac:dyDescent="0.25">
      <c r="A182" s="94">
        <f t="shared" si="14"/>
        <v>0</v>
      </c>
      <c r="B182" s="57" t="str">
        <f t="shared" si="15"/>
        <v>ACEIO</v>
      </c>
      <c r="C182" s="57" t="str">
        <f t="shared" si="19"/>
        <v>TerceirosACEIO</v>
      </c>
      <c r="D182" s="57" t="s">
        <v>216</v>
      </c>
      <c r="E182" s="10">
        <v>34</v>
      </c>
      <c r="F182" s="16" t="s">
        <v>81</v>
      </c>
      <c r="G182" s="12" t="s">
        <v>10</v>
      </c>
      <c r="I182" s="95">
        <f>IF(RIGHT(F182,5)="Total",VLOOKUP(F182,'BD Cap Venda ALE'!$D:$K,4,0),SUMIFS('BD Cap Venda ALE'!G:G,'BD Cap Venda ALE'!E:E,'Capacidade ALE'!G182,'BD Cap Venda ALE'!C:C,'Capacidade ALE'!E182))</f>
        <v>250</v>
      </c>
      <c r="K182" s="99">
        <f>IF(RIGHT(F182,5)="Total",VLOOKUP(F182,'Recebimento Rodo - ALE'!$I:$P,8,0),SUMIFS('Recebimento Rodo - ALE'!P:P,'Recebimento Rodo - ALE'!I:I,'Capacidade ALE'!F182,'Recebimento Rodo - ALE'!K:K,'Capacidade ALE'!G182))</f>
        <v>190.62499999999997</v>
      </c>
      <c r="L182" s="100">
        <f>IF(RIGHT(F182,5)="Total",VLOOKUP(F182,'BD Cap Venda ALE'!$D:$K,5,0),SUMIFS('BD Cap Venda ALE'!H:H,'BD Cap Venda ALE'!E:E,'Capacidade ALE'!G182,'BD Cap Venda ALE'!C:C,'Capacidade ALE'!E182))</f>
        <v>600</v>
      </c>
      <c r="N182" s="107" t="s">
        <v>11</v>
      </c>
      <c r="O182" s="13">
        <f>IF(RIGHT(F182,5)="Total",VLOOKUP(F182,'BD Cap Venda ALE'!$D:$K,8,0),SUMIFS('BD Cap Venda ALE'!K:K,'BD Cap Venda ALE'!E:E,'Capacidade ALE'!G182,'BD Cap Venda ALE'!C:C,'Capacidade ALE'!E182))</f>
        <v>0</v>
      </c>
      <c r="P182" s="117" t="str">
        <f>IF(RIGHT(F182,5)="Total",VLOOKUP(F182,'Expedição Rodo - ALE'!$A:$H,8,0),"")</f>
        <v/>
      </c>
      <c r="Q182" s="206"/>
      <c r="S182" s="107" t="s">
        <v>11</v>
      </c>
      <c r="T182" s="13">
        <f>IFERROR(SUMIFS('BD Cap Venda ALE'!M:M,'BD Cap Venda ALE'!E:E,'Capacidade ALE'!G182,'BD Cap Venda ALE'!C:C,'Capacidade ALE'!E182),0)</f>
        <v>521.09833333333324</v>
      </c>
      <c r="U182" s="100">
        <f>IFERROR(SUMIFS('BD Cap Venda ALE'!N:N,'BD Cap Venda ALE'!E:E,'Capacidade ALE'!G182,'BD Cap Venda ALE'!C:C,'Capacidade ALE'!E182),0)</f>
        <v>499.74583333333322</v>
      </c>
    </row>
    <row r="183" spans="1:29" x14ac:dyDescent="0.25">
      <c r="A183" s="94">
        <f t="shared" si="14"/>
        <v>409.09090909090907</v>
      </c>
      <c r="B183" s="57" t="str">
        <f t="shared" si="15"/>
        <v>Total</v>
      </c>
      <c r="C183" s="57" t="str">
        <f t="shared" si="19"/>
        <v>TerceirosTotal</v>
      </c>
      <c r="D183" s="57" t="s">
        <v>216</v>
      </c>
      <c r="E183" s="17">
        <v>34</v>
      </c>
      <c r="F183" s="18" t="s">
        <v>132</v>
      </c>
      <c r="G183" s="18"/>
      <c r="I183" s="96">
        <f>IF(RIGHT(F183,5)="Total",VLOOKUP(F183,'BD Cap Venda ALE'!$D:$K,4,0),SUMIFS('BD Cap Venda ALE'!G:G,'BD Cap Venda ALE'!E:E,'Capacidade ALE'!G183,'BD Cap Venda ALE'!C:C,'Capacidade ALE'!E183))</f>
        <v>460</v>
      </c>
      <c r="K183" s="101">
        <f>IF(RIGHT(F183,5)="Total",VLOOKUP(F183,'Recebimento Rodo - ALE'!$I:$P,8,0),SUMIFS('Recebimento Rodo - ALE'!P:P,'Recebimento Rodo - ALE'!I:I,'Capacidade ALE'!F183,'Recebimento Rodo - ALE'!K:K,'Capacidade ALE'!G183))</f>
        <v>2543.4821428571431</v>
      </c>
      <c r="L183" s="102">
        <f>IF(RIGHT(F183,5)="Total",VLOOKUP(F183,'BD Cap Venda ALE'!$D:$K,5,0),SUMIFS('BD Cap Venda ALE'!H:H,'BD Cap Venda ALE'!E:E,'Capacidade ALE'!G183,'BD Cap Venda ALE'!C:C,'Capacidade ALE'!E183))</f>
        <v>1165.7142857142858</v>
      </c>
      <c r="N183" s="108" t="s">
        <v>118</v>
      </c>
      <c r="O183" s="19">
        <f>IF(RIGHT(F183,5)="Total",VLOOKUP(F183,'BD Cap Venda ALE'!$D:$K,8,0),SUMIFS('BD Cap Venda ALE'!K:K,'BD Cap Venda ALE'!E:E,'Capacidade ALE'!G183,'BD Cap Venda ALE'!C:C,'Capacidade ALE'!E183))</f>
        <v>409.09090909090907</v>
      </c>
      <c r="P183" s="102">
        <f>IF(RIGHT(F183,5)="Total",VLOOKUP(F183,'Expedição Rodo - ALE'!$A:$H,8,0),"")</f>
        <v>4752</v>
      </c>
      <c r="Q183" s="109"/>
      <c r="S183" s="108" t="s">
        <v>118</v>
      </c>
      <c r="T183" s="19">
        <f>IFERROR(SUMIFS('BD Cap Venda ALE'!M:M,'BD Cap Venda ALE'!E:E,'Capacidade ALE'!G183,'BD Cap Venda ALE'!C:C,'Capacidade ALE'!E183),0)</f>
        <v>0</v>
      </c>
      <c r="U183" s="102">
        <f>IFERROR(SUMIFS('BD Cap Venda ALE'!N:N,'BD Cap Venda ALE'!E:E,'Capacidade ALE'!G183,'BD Cap Venda ALE'!C:C,'Capacidade ALE'!E183),0)</f>
        <v>0</v>
      </c>
    </row>
    <row r="184" spans="1:29" ht="15" customHeight="1" x14ac:dyDescent="0.25">
      <c r="A184" s="94">
        <f t="shared" si="14"/>
        <v>0</v>
      </c>
      <c r="B184" s="57" t="str">
        <f t="shared" si="15"/>
        <v>LAROS</v>
      </c>
      <c r="C184" s="57" t="str">
        <f t="shared" si="19"/>
        <v>TerceirosLAROS</v>
      </c>
      <c r="D184" s="57" t="s">
        <v>216</v>
      </c>
      <c r="E184" s="15">
        <v>37</v>
      </c>
      <c r="F184" s="11" t="s">
        <v>91</v>
      </c>
      <c r="G184" s="12" t="s">
        <v>7</v>
      </c>
      <c r="I184" s="95">
        <f>IF(RIGHT(F184,5)="Total",VLOOKUP(F184,'BD Cap Venda ALE'!$D:$K,4,0),SUMIFS('BD Cap Venda ALE'!G:G,'BD Cap Venda ALE'!E:E,'Capacidade ALE'!G184,'BD Cap Venda ALE'!C:C,'Capacidade ALE'!E184))</f>
        <v>50</v>
      </c>
      <c r="K184" s="99">
        <f>IF(RIGHT(F184,5)="Total",VLOOKUP(F184,'Recebimento Rodo - ALE'!$I:$P,8,0),SUMIFS('Recebimento Rodo - ALE'!P:P,'Recebimento Rodo - ALE'!I:I,'Capacidade ALE'!F184,'Recebimento Rodo - ALE'!K:K,'Capacidade ALE'!G184))</f>
        <v>317.70833333333331</v>
      </c>
      <c r="L184" s="100">
        <f>IF(RIGHT(F184,5)="Total",VLOOKUP(F184,'BD Cap Venda ALE'!$D:$K,5,0),SUMIFS('BD Cap Venda ALE'!H:H,'BD Cap Venda ALE'!E:E,'Capacidade ALE'!G184,'BD Cap Venda ALE'!C:C,'Capacidade ALE'!E184))</f>
        <v>300</v>
      </c>
      <c r="N184" s="107" t="s">
        <v>118</v>
      </c>
      <c r="O184" s="13">
        <f>IF(RIGHT(F184,5)="Total",VLOOKUP(F184,'BD Cap Venda ALE'!$D:$K,8,0),SUMIFS('BD Cap Venda ALE'!K:K,'BD Cap Venda ALE'!E:E,'Capacidade ALE'!G184,'BD Cap Venda ALE'!C:C,'Capacidade ALE'!E184))</f>
        <v>0</v>
      </c>
      <c r="P184" s="115" t="str">
        <f>IF(RIGHT(F184,5)="Total",VLOOKUP(F184,'Expedição Rodo - ALE'!$A:$H,8,0),"")</f>
        <v/>
      </c>
      <c r="Q184" s="204" t="str">
        <f>IF(P190&lt;O190,"capacidade de expedição rodoviária abaixo da capacidade de venda mensal, prevalece a capacidade de venda mensal em virtude do terminal ter a obrigatoriedade de garantia do giro dos espaços contratados em linha com a logística da filial.","")</f>
        <v/>
      </c>
      <c r="S184" s="107" t="s">
        <v>118</v>
      </c>
      <c r="T184" s="13">
        <f>IFERROR(SUMIFS('BD Cap Venda ALE'!M:M,'BD Cap Venda ALE'!E:E,'Capacidade ALE'!G184,'BD Cap Venda ALE'!C:C,'Capacidade ALE'!E184),0)</f>
        <v>58.15</v>
      </c>
      <c r="U184" s="100">
        <f>IFERROR(SUMIFS('BD Cap Venda ALE'!N:N,'BD Cap Venda ALE'!E:E,'Capacidade ALE'!G184,'BD Cap Venda ALE'!C:C,'Capacidade ALE'!E184),0)</f>
        <v>67.916666666666657</v>
      </c>
    </row>
    <row r="185" spans="1:29" ht="15" customHeight="1" x14ac:dyDescent="0.25">
      <c r="A185" s="94">
        <f t="shared" si="14"/>
        <v>0</v>
      </c>
      <c r="B185" s="57" t="str">
        <f t="shared" si="15"/>
        <v>LAROS</v>
      </c>
      <c r="C185" s="57" t="str">
        <f t="shared" si="19"/>
        <v>TerceirosLAROS</v>
      </c>
      <c r="D185" s="57" t="s">
        <v>216</v>
      </c>
      <c r="E185" s="10">
        <v>37</v>
      </c>
      <c r="F185" s="11" t="s">
        <v>91</v>
      </c>
      <c r="G185" s="12" t="s">
        <v>12</v>
      </c>
      <c r="I185" s="95">
        <f>IF(RIGHT(F185,5)="Total",VLOOKUP(F185,'BD Cap Venda ALE'!$D:$K,4,0),SUMIFS('BD Cap Venda ALE'!G:G,'BD Cap Venda ALE'!E:E,'Capacidade ALE'!G185,'BD Cap Venda ALE'!C:C,'Capacidade ALE'!E185))</f>
        <v>0</v>
      </c>
      <c r="K185" s="99">
        <f>IF(RIGHT(F185,5)="Total",VLOOKUP(F185,'Recebimento Rodo - ALE'!$I:$P,8,0),SUMIFS('Recebimento Rodo - ALE'!P:P,'Recebimento Rodo - ALE'!I:I,'Capacidade ALE'!F185,'Recebimento Rodo - ALE'!K:K,'Capacidade ALE'!G185))</f>
        <v>0</v>
      </c>
      <c r="L185" s="100">
        <f>IF(RIGHT(F185,5)="Total",VLOOKUP(F185,'BD Cap Venda ALE'!$D:$K,5,0),SUMIFS('BD Cap Venda ALE'!H:H,'BD Cap Venda ALE'!E:E,'Capacidade ALE'!G185,'BD Cap Venda ALE'!C:C,'Capacidade ALE'!E185))</f>
        <v>0</v>
      </c>
      <c r="N185" s="107" t="s">
        <v>17</v>
      </c>
      <c r="O185" s="13">
        <f>IF(RIGHT(F185,5)="Total",VLOOKUP(F185,'BD Cap Venda ALE'!$D:$K,8,0),SUMIFS('BD Cap Venda ALE'!K:K,'BD Cap Venda ALE'!E:E,'Capacidade ALE'!G185,'BD Cap Venda ALE'!C:C,'Capacidade ALE'!E185))</f>
        <v>0</v>
      </c>
      <c r="P185" s="116" t="str">
        <f>IF(RIGHT(F185,5)="Total",VLOOKUP(F185,'Expedição Rodo - ALE'!$A:$H,8,0),"")</f>
        <v/>
      </c>
      <c r="Q185" s="205"/>
      <c r="S185" s="107" t="s">
        <v>17</v>
      </c>
      <c r="T185" s="13">
        <f>IFERROR(SUMIFS('BD Cap Venda ALE'!M:M,'BD Cap Venda ALE'!E:E,'Capacidade ALE'!G185,'BD Cap Venda ALE'!C:C,'Capacidade ALE'!E185),0)</f>
        <v>0</v>
      </c>
      <c r="U185" s="100">
        <f>IFERROR(SUMIFS('BD Cap Venda ALE'!N:N,'BD Cap Venda ALE'!E:E,'Capacidade ALE'!G185,'BD Cap Venda ALE'!C:C,'Capacidade ALE'!E185),0)</f>
        <v>0</v>
      </c>
    </row>
    <row r="186" spans="1:29" ht="15" customHeight="1" x14ac:dyDescent="0.25">
      <c r="A186" s="94">
        <f t="shared" si="14"/>
        <v>0</v>
      </c>
      <c r="B186" s="57" t="str">
        <f t="shared" si="15"/>
        <v>LAROS</v>
      </c>
      <c r="C186" s="57" t="str">
        <f t="shared" si="19"/>
        <v>TerceirosLAROS</v>
      </c>
      <c r="D186" s="57" t="s">
        <v>216</v>
      </c>
      <c r="E186" s="10">
        <v>37</v>
      </c>
      <c r="F186" s="11" t="s">
        <v>91</v>
      </c>
      <c r="G186" s="12" t="s">
        <v>13</v>
      </c>
      <c r="I186" s="95">
        <f>IF(RIGHT(F186,5)="Total",VLOOKUP(F186,'BD Cap Venda ALE'!$D:$K,4,0),SUMIFS('BD Cap Venda ALE'!G:G,'BD Cap Venda ALE'!E:E,'Capacidade ALE'!G186,'BD Cap Venda ALE'!C:C,'Capacidade ALE'!E186))</f>
        <v>355</v>
      </c>
      <c r="K186" s="99">
        <f>IF(RIGHT(F186,5)="Total",VLOOKUP(F186,'Recebimento Rodo - ALE'!$I:$P,8,0),SUMIFS('Recebimento Rodo - ALE'!P:P,'Recebimento Rodo - ALE'!I:I,'Capacidade ALE'!F186,'Recebimento Rodo - ALE'!K:K,'Capacidade ALE'!G186))</f>
        <v>1503.8194444444443</v>
      </c>
      <c r="L186" s="100">
        <f>IF(RIGHT(F186,5)="Total",VLOOKUP(F186,'BD Cap Venda ALE'!$D:$K,5,0),SUMIFS('BD Cap Venda ALE'!H:H,'BD Cap Venda ALE'!E:E,'Capacidade ALE'!G186,'BD Cap Venda ALE'!C:C,'Capacidade ALE'!E186))</f>
        <v>1420</v>
      </c>
      <c r="N186" s="107" t="s">
        <v>14</v>
      </c>
      <c r="O186" s="13">
        <f>IF(RIGHT(F186,5)="Total",VLOOKUP(F186,'BD Cap Venda ALE'!$D:$K,8,0),SUMIFS('BD Cap Venda ALE'!K:K,'BD Cap Venda ALE'!E:E,'Capacidade ALE'!G186,'BD Cap Venda ALE'!C:C,'Capacidade ALE'!E186))</f>
        <v>1613.6363636363637</v>
      </c>
      <c r="P186" s="116">
        <f>P190</f>
        <v>5236.3999999999996</v>
      </c>
      <c r="Q186" s="205"/>
      <c r="S186" s="107" t="s">
        <v>14</v>
      </c>
      <c r="T186" s="13">
        <f>IFERROR(SUMIFS('BD Cap Venda ALE'!M:M,'BD Cap Venda ALE'!E:E,'Capacidade ALE'!G186,'BD Cap Venda ALE'!C:C,'Capacidade ALE'!E186),0)</f>
        <v>523.35</v>
      </c>
      <c r="U186" s="100">
        <f>IFERROR(SUMIFS('BD Cap Venda ALE'!N:N,'BD Cap Venda ALE'!E:E,'Capacidade ALE'!G186,'BD Cap Venda ALE'!C:C,'Capacidade ALE'!E186),0)</f>
        <v>611.25000000000011</v>
      </c>
    </row>
    <row r="187" spans="1:29" ht="15" customHeight="1" x14ac:dyDescent="0.25">
      <c r="A187" s="94">
        <f t="shared" si="14"/>
        <v>0</v>
      </c>
      <c r="B187" s="57" t="str">
        <f t="shared" si="15"/>
        <v>LAROS</v>
      </c>
      <c r="C187" s="57" t="str">
        <f t="shared" si="19"/>
        <v>TerceirosLAROS</v>
      </c>
      <c r="D187" s="57" t="s">
        <v>216</v>
      </c>
      <c r="E187" s="10">
        <v>37</v>
      </c>
      <c r="F187" s="11" t="s">
        <v>91</v>
      </c>
      <c r="G187" s="12" t="s">
        <v>18</v>
      </c>
      <c r="I187" s="95">
        <f>IF(RIGHT(F187,5)="Total",VLOOKUP(F187,'BD Cap Venda ALE'!$D:$K,4,0),SUMIFS('BD Cap Venda ALE'!G:G,'BD Cap Venda ALE'!E:E,'Capacidade ALE'!G187,'BD Cap Venda ALE'!C:C,'Capacidade ALE'!E187))</f>
        <v>50</v>
      </c>
      <c r="K187" s="99">
        <f>IF(RIGHT(F187,5)="Total",VLOOKUP(F187,'Recebimento Rodo - ALE'!$I:$P,8,0),SUMIFS('Recebimento Rodo - ALE'!P:P,'Recebimento Rodo - ALE'!I:I,'Capacidade ALE'!F187,'Recebimento Rodo - ALE'!K:K,'Capacidade ALE'!G187))</f>
        <v>508.33333333333331</v>
      </c>
      <c r="L187" s="100">
        <f>IF(RIGHT(F187,5)="Total",VLOOKUP(F187,'BD Cap Venda ALE'!$D:$K,5,0),SUMIFS('BD Cap Venda ALE'!H:H,'BD Cap Venda ALE'!E:E,'Capacidade ALE'!G187,'BD Cap Venda ALE'!C:C,'Capacidade ALE'!E187))</f>
        <v>480</v>
      </c>
      <c r="N187" s="107" t="s">
        <v>118</v>
      </c>
      <c r="O187" s="13">
        <f>IF(RIGHT(F187,5)="Total",VLOOKUP(F187,'BD Cap Venda ALE'!$D:$K,8,0),SUMIFS('BD Cap Venda ALE'!K:K,'BD Cap Venda ALE'!E:E,'Capacidade ALE'!G187,'BD Cap Venda ALE'!C:C,'Capacidade ALE'!E187))</f>
        <v>0</v>
      </c>
      <c r="P187" s="116" t="str">
        <f>IF(RIGHT(F187,5)="Total",VLOOKUP(F187,'Expedição Rodo - ALE'!$A:$H,8,0),"")</f>
        <v/>
      </c>
      <c r="Q187" s="205"/>
      <c r="S187" s="107" t="s">
        <v>118</v>
      </c>
      <c r="T187" s="13">
        <f>IFERROR(SUMIFS('BD Cap Venda ALE'!M:M,'BD Cap Venda ALE'!E:E,'Capacidade ALE'!G187,'BD Cap Venda ALE'!C:C,'Capacidade ALE'!E187),0)</f>
        <v>128.47499999999999</v>
      </c>
      <c r="U187" s="100">
        <f>IFERROR(SUMIFS('BD Cap Venda ALE'!N:N,'BD Cap Venda ALE'!E:E,'Capacidade ALE'!G187,'BD Cap Venda ALE'!C:C,'Capacidade ALE'!E187),0)</f>
        <v>142.65</v>
      </c>
    </row>
    <row r="188" spans="1:29" ht="15" customHeight="1" x14ac:dyDescent="0.25">
      <c r="A188" s="94">
        <f t="shared" si="14"/>
        <v>0</v>
      </c>
      <c r="B188" s="57" t="str">
        <f t="shared" si="15"/>
        <v>LAROS</v>
      </c>
      <c r="C188" s="57" t="str">
        <f t="shared" si="19"/>
        <v>TerceirosLAROS</v>
      </c>
      <c r="D188" s="57" t="s">
        <v>216</v>
      </c>
      <c r="E188" s="10">
        <v>37</v>
      </c>
      <c r="F188" s="11" t="s">
        <v>91</v>
      </c>
      <c r="G188" s="12" t="s">
        <v>19</v>
      </c>
      <c r="I188" s="95">
        <f>IF(RIGHT(F188,5)="Total",VLOOKUP(F188,'BD Cap Venda ALE'!$D:$K,4,0),SUMIFS('BD Cap Venda ALE'!G:G,'BD Cap Venda ALE'!E:E,'Capacidade ALE'!G188,'BD Cap Venda ALE'!C:C,'Capacidade ALE'!E188))</f>
        <v>0</v>
      </c>
      <c r="K188" s="99">
        <f>IF(RIGHT(F188,5)="Total",VLOOKUP(F188,'Recebimento Rodo - ALE'!$I:$P,8,0),SUMIFS('Recebimento Rodo - ALE'!P:P,'Recebimento Rodo - ALE'!I:I,'Capacidade ALE'!F188,'Recebimento Rodo - ALE'!K:K,'Capacidade ALE'!G188))</f>
        <v>0</v>
      </c>
      <c r="L188" s="100">
        <f>IF(RIGHT(F188,5)="Total",VLOOKUP(F188,'BD Cap Venda ALE'!$D:$K,5,0),SUMIFS('BD Cap Venda ALE'!H:H,'BD Cap Venda ALE'!E:E,'Capacidade ALE'!G188,'BD Cap Venda ALE'!C:C,'Capacidade ALE'!E188))</f>
        <v>0</v>
      </c>
      <c r="N188" s="107" t="s">
        <v>20</v>
      </c>
      <c r="O188" s="13">
        <f>IF(RIGHT(F188,5)="Total",VLOOKUP(F188,'BD Cap Venda ALE'!$D:$K,8,0),SUMIFS('BD Cap Venda ALE'!K:K,'BD Cap Venda ALE'!E:E,'Capacidade ALE'!G188,'BD Cap Venda ALE'!C:C,'Capacidade ALE'!E188))</f>
        <v>0</v>
      </c>
      <c r="P188" s="116" t="str">
        <f>IF(RIGHT(F188,5)="Total",VLOOKUP(F188,'Expedição Rodo - ALE'!$A:$H,8,0),"")</f>
        <v/>
      </c>
      <c r="Q188" s="205"/>
      <c r="S188" s="107" t="s">
        <v>20</v>
      </c>
      <c r="T188" s="13">
        <f>IFERROR(SUMIFS('BD Cap Venda ALE'!M:M,'BD Cap Venda ALE'!E:E,'Capacidade ALE'!G188,'BD Cap Venda ALE'!C:C,'Capacidade ALE'!E188),0)</f>
        <v>0</v>
      </c>
      <c r="U188" s="100">
        <f>IFERROR(SUMIFS('BD Cap Venda ALE'!N:N,'BD Cap Venda ALE'!E:E,'Capacidade ALE'!G188,'BD Cap Venda ALE'!C:C,'Capacidade ALE'!E188),0)</f>
        <v>0</v>
      </c>
    </row>
    <row r="189" spans="1:29" s="2" customFormat="1" ht="15" customHeight="1" x14ac:dyDescent="0.25">
      <c r="A189" s="94">
        <f t="shared" si="14"/>
        <v>0</v>
      </c>
      <c r="B189" s="57" t="str">
        <f t="shared" si="15"/>
        <v>LAROS</v>
      </c>
      <c r="C189" s="57" t="str">
        <f t="shared" si="19"/>
        <v>TerceirosLAROS</v>
      </c>
      <c r="D189" s="57" t="s">
        <v>216</v>
      </c>
      <c r="E189" s="10">
        <v>37</v>
      </c>
      <c r="F189" s="16" t="s">
        <v>91</v>
      </c>
      <c r="G189" s="12" t="s">
        <v>10</v>
      </c>
      <c r="H189" s="1"/>
      <c r="I189" s="95">
        <f>IF(RIGHT(F189,5)="Total",VLOOKUP(F189,'BD Cap Venda ALE'!$D:$K,4,0),SUMIFS('BD Cap Venda ALE'!G:G,'BD Cap Venda ALE'!E:E,'Capacidade ALE'!G189,'BD Cap Venda ALE'!C:C,'Capacidade ALE'!E189))</f>
        <v>120</v>
      </c>
      <c r="J189" s="1"/>
      <c r="K189" s="99">
        <f>IF(RIGHT(F189,5)="Total",VLOOKUP(F189,'Recebimento Rodo - ALE'!$I:$P,8,0),SUMIFS('Recebimento Rodo - ALE'!P:P,'Recebimento Rodo - ALE'!I:I,'Capacidade ALE'!F189,'Recebimento Rodo - ALE'!K:K,'Capacidade ALE'!G189))</f>
        <v>508.33333333333331</v>
      </c>
      <c r="L189" s="100">
        <f>IF(RIGHT(F189,5)="Total",VLOOKUP(F189,'BD Cap Venda ALE'!$D:$K,5,0),SUMIFS('BD Cap Venda ALE'!H:H,'BD Cap Venda ALE'!E:E,'Capacidade ALE'!G189,'BD Cap Venda ALE'!C:C,'Capacidade ALE'!E189))</f>
        <v>480</v>
      </c>
      <c r="M189" s="1"/>
      <c r="N189" s="107" t="s">
        <v>11</v>
      </c>
      <c r="O189" s="13">
        <f>IF(RIGHT(F189,5)="Total",VLOOKUP(F189,'BD Cap Venda ALE'!$D:$K,8,0),SUMIFS('BD Cap Venda ALE'!K:K,'BD Cap Venda ALE'!E:E,'Capacidade ALE'!G189,'BD Cap Venda ALE'!C:C,'Capacidade ALE'!E189))</f>
        <v>657.53424657534254</v>
      </c>
      <c r="P189" s="117" t="str">
        <f>IF(RIGHT(F189,5)="Total",VLOOKUP(F189,'Expedição Rodo - ALE'!$A:$H,8,0),"")</f>
        <v/>
      </c>
      <c r="Q189" s="206"/>
      <c r="R189" s="1"/>
      <c r="S189" s="107" t="s">
        <v>11</v>
      </c>
      <c r="T189" s="13">
        <f>IFERROR(SUMIFS('BD Cap Venda ALE'!M:M,'BD Cap Venda ALE'!E:E,'Capacidade ALE'!G189,'BD Cap Venda ALE'!C:C,'Capacidade ALE'!E189),0)</f>
        <v>347.35833333333335</v>
      </c>
      <c r="U189" s="100">
        <f>IFERROR(SUMIFS('BD Cap Venda ALE'!N:N,'BD Cap Venda ALE'!E:E,'Capacidade ALE'!G189,'BD Cap Venda ALE'!C:C,'Capacidade ALE'!E189),0)</f>
        <v>385.68333333333334</v>
      </c>
      <c r="V189" s="1"/>
      <c r="W189"/>
      <c r="X189"/>
      <c r="Y189"/>
      <c r="Z189"/>
      <c r="AA189"/>
      <c r="AB189"/>
      <c r="AC189"/>
    </row>
    <row r="190" spans="1:29" s="2" customFormat="1" x14ac:dyDescent="0.25">
      <c r="A190" s="94">
        <f t="shared" si="14"/>
        <v>2271.1706102117064</v>
      </c>
      <c r="B190" s="57" t="str">
        <f t="shared" si="15"/>
        <v>Total</v>
      </c>
      <c r="C190" s="57" t="str">
        <f t="shared" si="19"/>
        <v>TerceirosTotal</v>
      </c>
      <c r="D190" s="57" t="s">
        <v>216</v>
      </c>
      <c r="E190" s="17">
        <v>37</v>
      </c>
      <c r="F190" s="18" t="s">
        <v>139</v>
      </c>
      <c r="G190" s="18"/>
      <c r="H190" s="1"/>
      <c r="I190" s="96">
        <f>IF(RIGHT(F190,5)="Total",VLOOKUP(F190,'BD Cap Venda ALE'!$D:$K,4,0),SUMIFS('BD Cap Venda ALE'!G:G,'BD Cap Venda ALE'!E:E,'Capacidade ALE'!G190,'BD Cap Venda ALE'!C:C,'Capacidade ALE'!E190))</f>
        <v>575</v>
      </c>
      <c r="J190" s="1"/>
      <c r="K190" s="101">
        <f>IF(RIGHT(F190,5)="Total",VLOOKUP(F190,'Recebimento Rodo - ALE'!$I:$P,8,0),SUMIFS('Recebimento Rodo - ALE'!P:P,'Recebimento Rodo - ALE'!I:I,'Capacidade ALE'!F190,'Recebimento Rodo - ALE'!K:K,'Capacidade ALE'!G190))</f>
        <v>2838.1944444444443</v>
      </c>
      <c r="L190" s="102">
        <f>IF(RIGHT(F190,5)="Total",VLOOKUP(F190,'BD Cap Venda ALE'!$D:$K,5,0),SUMIFS('BD Cap Venda ALE'!H:H,'BD Cap Venda ALE'!E:E,'Capacidade ALE'!G190,'BD Cap Venda ALE'!C:C,'Capacidade ALE'!E190))</f>
        <v>2680</v>
      </c>
      <c r="M190" s="1"/>
      <c r="N190" s="108" t="s">
        <v>118</v>
      </c>
      <c r="O190" s="19">
        <f>IF(RIGHT(F190,5)="Total",VLOOKUP(F190,'BD Cap Venda ALE'!$D:$K,8,0),SUMIFS('BD Cap Venda ALE'!K:K,'BD Cap Venda ALE'!E:E,'Capacidade ALE'!G190,'BD Cap Venda ALE'!C:C,'Capacidade ALE'!E190))</f>
        <v>2271.1706102117064</v>
      </c>
      <c r="P190" s="102">
        <f>IF(RIGHT(F190,5)="Total",VLOOKUP(F190,'Expedição Rodo - ALE'!$A:$H,8,0),"")</f>
        <v>5236.3999999999996</v>
      </c>
      <c r="Q190" s="109"/>
      <c r="R190" s="1"/>
      <c r="S190" s="108" t="s">
        <v>118</v>
      </c>
      <c r="T190" s="19">
        <f>IFERROR(SUMIFS('BD Cap Venda ALE'!M:M,'BD Cap Venda ALE'!E:E,'Capacidade ALE'!G190,'BD Cap Venda ALE'!C:C,'Capacidade ALE'!E190),0)</f>
        <v>0</v>
      </c>
      <c r="U190" s="102">
        <f>IFERROR(SUMIFS('BD Cap Venda ALE'!N:N,'BD Cap Venda ALE'!E:E,'Capacidade ALE'!G190,'BD Cap Venda ALE'!C:C,'Capacidade ALE'!E190),0)</f>
        <v>0</v>
      </c>
      <c r="V190" s="1"/>
      <c r="W190"/>
      <c r="X190"/>
      <c r="Y190"/>
      <c r="Z190"/>
      <c r="AA190"/>
      <c r="AB190"/>
      <c r="AC190"/>
    </row>
    <row r="191" spans="1:29" s="2" customFormat="1" ht="15" customHeight="1" x14ac:dyDescent="0.25">
      <c r="A191" s="94">
        <f t="shared" si="14"/>
        <v>0</v>
      </c>
      <c r="B191" s="57" t="str">
        <f t="shared" si="15"/>
        <v>INHOS</v>
      </c>
      <c r="C191" s="57" t="str">
        <f t="shared" si="19"/>
        <v>TerceirosINHOS</v>
      </c>
      <c r="D191" s="57" t="s">
        <v>216</v>
      </c>
      <c r="E191" s="15">
        <v>53</v>
      </c>
      <c r="F191" s="11" t="s">
        <v>108</v>
      </c>
      <c r="G191" s="12" t="s">
        <v>7</v>
      </c>
      <c r="H191" s="1"/>
      <c r="I191" s="95">
        <f>IF(RIGHT(F191,5)="Total",VLOOKUP(F191,'BD Cap Venda ALE'!$D:$K,4,0),SUMIFS('BD Cap Venda ALE'!G:G,'BD Cap Venda ALE'!E:E,'Capacidade ALE'!G191,'BD Cap Venda ALE'!C:C,'Capacidade ALE'!E191))</f>
        <v>50</v>
      </c>
      <c r="J191" s="1"/>
      <c r="K191" s="99">
        <f>IF(RIGHT(F191,5)="Total",VLOOKUP(F191,'Recebimento Rodo - ALE'!$I:$P,8,0),SUMIFS('Recebimento Rodo - ALE'!P:P,'Recebimento Rodo - ALE'!I:I,'Capacidade ALE'!F191,'Recebimento Rodo - ALE'!K:K,'Capacidade ALE'!G191))</f>
        <v>982.78826091269843</v>
      </c>
      <c r="L191" s="100">
        <f>IF(RIGHT(F191,5)="Total",VLOOKUP(F191,'BD Cap Venda ALE'!$D:$K,5,0),SUMIFS('BD Cap Venda ALE'!H:H,'BD Cap Venda ALE'!E:E,'Capacidade ALE'!G191,'BD Cap Venda ALE'!C:C,'Capacidade ALE'!E191))</f>
        <v>1200</v>
      </c>
      <c r="M191" s="1"/>
      <c r="N191" s="107" t="s">
        <v>118</v>
      </c>
      <c r="O191" s="13">
        <f>IF(RIGHT(F191,5)="Total",VLOOKUP(F191,'BD Cap Venda ALE'!$D:$K,8,0),SUMIFS('BD Cap Venda ALE'!K:K,'BD Cap Venda ALE'!E:E,'Capacidade ALE'!G191,'BD Cap Venda ALE'!C:C,'Capacidade ALE'!E191))</f>
        <v>0</v>
      </c>
      <c r="P191" s="115" t="str">
        <f>IF(RIGHT(F191,5)="Total",VLOOKUP(F191,'Expedição Rodo - ALE'!$A:$H,8,0),"")</f>
        <v/>
      </c>
      <c r="Q191" s="204" t="str">
        <f>IF(P197&lt;O197,"capacidade de expedição rodoviária abaixo da capacidade de venda mensal, prevalece a capacidade de venda mensal em virtude do terminal ter a obrigatoriedade de garantia do giro dos espaços contratados em linha com a logística da filial.","")</f>
        <v/>
      </c>
      <c r="R191" s="1"/>
      <c r="S191" s="107" t="s">
        <v>118</v>
      </c>
      <c r="T191" s="13">
        <f>IFERROR(SUMIFS('BD Cap Venda ALE'!M:M,'BD Cap Venda ALE'!E:E,'Capacidade ALE'!G191,'BD Cap Venda ALE'!C:C,'Capacidade ALE'!E191),0)</f>
        <v>32.299999999999997</v>
      </c>
      <c r="U191" s="100">
        <f>IFERROR(SUMIFS('BD Cap Venda ALE'!N:N,'BD Cap Venda ALE'!E:E,'Capacidade ALE'!G191,'BD Cap Venda ALE'!C:C,'Capacidade ALE'!E191),0)</f>
        <v>27.783333333333335</v>
      </c>
      <c r="V191" s="1"/>
      <c r="W191"/>
      <c r="X191"/>
      <c r="Y191"/>
      <c r="Z191"/>
      <c r="AA191"/>
      <c r="AB191"/>
      <c r="AC191"/>
    </row>
    <row r="192" spans="1:29" s="2" customFormat="1" ht="15" customHeight="1" x14ac:dyDescent="0.25">
      <c r="A192" s="94">
        <f t="shared" si="14"/>
        <v>0</v>
      </c>
      <c r="B192" s="57" t="str">
        <f t="shared" si="15"/>
        <v>INHOS</v>
      </c>
      <c r="C192" s="57" t="str">
        <f t="shared" si="19"/>
        <v>TerceirosINHOS</v>
      </c>
      <c r="D192" s="57" t="s">
        <v>216</v>
      </c>
      <c r="E192" s="10">
        <v>53</v>
      </c>
      <c r="F192" s="11" t="s">
        <v>108</v>
      </c>
      <c r="G192" s="12" t="s">
        <v>12</v>
      </c>
      <c r="H192" s="1"/>
      <c r="I192" s="95">
        <f>IF(RIGHT(F192,5)="Total",VLOOKUP(F192,'BD Cap Venda ALE'!$D:$K,4,0),SUMIFS('BD Cap Venda ALE'!G:G,'BD Cap Venda ALE'!E:E,'Capacidade ALE'!G192,'BD Cap Venda ALE'!C:C,'Capacidade ALE'!E192))</f>
        <v>50</v>
      </c>
      <c r="J192" s="1"/>
      <c r="K192" s="99">
        <f>IF(RIGHT(F192,5)="Total",VLOOKUP(F192,'Recebimento Rodo - ALE'!$I:$P,8,0),SUMIFS('Recebimento Rodo - ALE'!P:P,'Recebimento Rodo - ALE'!I:I,'Capacidade ALE'!F192,'Recebimento Rodo - ALE'!K:K,'Capacidade ALE'!G192))</f>
        <v>982.78826091269843</v>
      </c>
      <c r="L192" s="100">
        <f>IF(RIGHT(F192,5)="Total",VLOOKUP(F192,'BD Cap Venda ALE'!$D:$K,5,0),SUMIFS('BD Cap Venda ALE'!H:H,'BD Cap Venda ALE'!E:E,'Capacidade ALE'!G192,'BD Cap Venda ALE'!C:C,'Capacidade ALE'!E192))</f>
        <v>1200</v>
      </c>
      <c r="M192" s="1"/>
      <c r="N192" s="107" t="s">
        <v>17</v>
      </c>
      <c r="O192" s="13">
        <f>IF(RIGHT(F192,5)="Total",VLOOKUP(F192,'BD Cap Venda ALE'!$D:$K,8,0),SUMIFS('BD Cap Venda ALE'!K:K,'BD Cap Venda ALE'!E:E,'Capacidade ALE'!G192,'BD Cap Venda ALE'!C:C,'Capacidade ALE'!E192))</f>
        <v>1363.6363636363637</v>
      </c>
      <c r="P192" s="116" t="str">
        <f>IF(RIGHT(F192,5)="Total",VLOOKUP(F192,'Expedição Rodo - ALE'!$A:$H,8,0),"")</f>
        <v/>
      </c>
      <c r="Q192" s="205"/>
      <c r="R192" s="1"/>
      <c r="S192" s="107" t="s">
        <v>17</v>
      </c>
      <c r="T192" s="13">
        <f>IFERROR(SUMIFS('BD Cap Venda ALE'!M:M,'BD Cap Venda ALE'!E:E,'Capacidade ALE'!G192,'BD Cap Venda ALE'!C:C,'Capacidade ALE'!E192),0)</f>
        <v>189.9</v>
      </c>
      <c r="U192" s="100">
        <f>IFERROR(SUMIFS('BD Cap Venda ALE'!N:N,'BD Cap Venda ALE'!E:E,'Capacidade ALE'!G192,'BD Cap Venda ALE'!C:C,'Capacidade ALE'!E192),0)</f>
        <v>159.9</v>
      </c>
      <c r="V192" s="1"/>
      <c r="W192"/>
      <c r="X192"/>
      <c r="Y192"/>
      <c r="Z192"/>
      <c r="AA192"/>
      <c r="AB192"/>
      <c r="AC192"/>
    </row>
    <row r="193" spans="1:29" s="2" customFormat="1" ht="15" customHeight="1" x14ac:dyDescent="0.25">
      <c r="A193" s="94">
        <f t="shared" si="14"/>
        <v>0</v>
      </c>
      <c r="B193" s="57" t="str">
        <f t="shared" si="15"/>
        <v>INHOS</v>
      </c>
      <c r="C193" s="57" t="str">
        <f t="shared" si="19"/>
        <v>TerceirosINHOS</v>
      </c>
      <c r="D193" s="57" t="s">
        <v>216</v>
      </c>
      <c r="E193" s="10">
        <v>53</v>
      </c>
      <c r="F193" s="11" t="s">
        <v>108</v>
      </c>
      <c r="G193" s="12" t="s">
        <v>13</v>
      </c>
      <c r="H193" s="1"/>
      <c r="I193" s="95">
        <f>IF(RIGHT(F193,5)="Total",VLOOKUP(F193,'BD Cap Venda ALE'!$D:$K,4,0),SUMIFS('BD Cap Venda ALE'!G:G,'BD Cap Venda ALE'!E:E,'Capacidade ALE'!G193,'BD Cap Venda ALE'!C:C,'Capacidade ALE'!E193))</f>
        <v>60</v>
      </c>
      <c r="J193" s="1"/>
      <c r="K193" s="99">
        <f>IF(RIGHT(F193,5)="Total",VLOOKUP(F193,'Recebimento Rodo - ALE'!$I:$P,8,0),SUMIFS('Recebimento Rodo - ALE'!P:P,'Recebimento Rodo - ALE'!I:I,'Capacidade ALE'!F193,'Recebimento Rodo - ALE'!K:K,'Capacidade ALE'!G193))</f>
        <v>982.78826091269843</v>
      </c>
      <c r="L193" s="100">
        <f>IF(RIGHT(F193,5)="Total",VLOOKUP(F193,'BD Cap Venda ALE'!$D:$K,5,0),SUMIFS('BD Cap Venda ALE'!H:H,'BD Cap Venda ALE'!E:E,'Capacidade ALE'!G193,'BD Cap Venda ALE'!C:C,'Capacidade ALE'!E193))</f>
        <v>1440</v>
      </c>
      <c r="M193" s="1"/>
      <c r="N193" s="107" t="s">
        <v>14</v>
      </c>
      <c r="O193" s="13">
        <f>IF(RIGHT(F193,5)="Total",VLOOKUP(F193,'BD Cap Venda ALE'!$D:$K,8,0),SUMIFS('BD Cap Venda ALE'!K:K,'BD Cap Venda ALE'!E:E,'Capacidade ALE'!G193,'BD Cap Venda ALE'!C:C,'Capacidade ALE'!E193))</f>
        <v>1636.3636363636363</v>
      </c>
      <c r="P193" s="116">
        <f>P197</f>
        <v>8832</v>
      </c>
      <c r="Q193" s="205"/>
      <c r="R193" s="1"/>
      <c r="S193" s="107" t="s">
        <v>14</v>
      </c>
      <c r="T193" s="13">
        <f>IFERROR(SUMIFS('BD Cap Venda ALE'!M:M,'BD Cap Venda ALE'!E:E,'Capacidade ALE'!G193,'BD Cap Venda ALE'!C:C,'Capacidade ALE'!E193),0)</f>
        <v>100.80000000000001</v>
      </c>
      <c r="U193" s="100">
        <f>IFERROR(SUMIFS('BD Cap Venda ALE'!N:N,'BD Cap Venda ALE'!E:E,'Capacidade ALE'!G193,'BD Cap Venda ALE'!C:C,'Capacidade ALE'!E193),0)</f>
        <v>90.149999999999991</v>
      </c>
      <c r="V193" s="1"/>
      <c r="W193"/>
      <c r="X193"/>
      <c r="Y193"/>
      <c r="Z193"/>
      <c r="AA193"/>
      <c r="AB193"/>
      <c r="AC193"/>
    </row>
    <row r="194" spans="1:29" s="2" customFormat="1" ht="15" customHeight="1" x14ac:dyDescent="0.25">
      <c r="A194" s="94">
        <f t="shared" si="14"/>
        <v>0</v>
      </c>
      <c r="B194" s="57" t="str">
        <f t="shared" si="15"/>
        <v>INHOS</v>
      </c>
      <c r="C194" s="57" t="str">
        <f t="shared" si="19"/>
        <v>TerceirosINHOS</v>
      </c>
      <c r="D194" s="57" t="s">
        <v>216</v>
      </c>
      <c r="E194" s="10">
        <v>53</v>
      </c>
      <c r="F194" s="11" t="s">
        <v>108</v>
      </c>
      <c r="G194" s="12" t="s">
        <v>18</v>
      </c>
      <c r="H194" s="1"/>
      <c r="I194" s="95">
        <f>IF(RIGHT(F194,5)="Total",VLOOKUP(F194,'BD Cap Venda ALE'!$D:$K,4,0),SUMIFS('BD Cap Venda ALE'!G:G,'BD Cap Venda ALE'!E:E,'Capacidade ALE'!G194,'BD Cap Venda ALE'!C:C,'Capacidade ALE'!E194))</f>
        <v>50</v>
      </c>
      <c r="J194" s="1"/>
      <c r="K194" s="99">
        <f>IF(RIGHT(F194,5)="Total",VLOOKUP(F194,'Recebimento Rodo - ALE'!$I:$P,8,0),SUMIFS('Recebimento Rodo - ALE'!P:P,'Recebimento Rodo - ALE'!I:I,'Capacidade ALE'!F194,'Recebimento Rodo - ALE'!K:K,'Capacidade ALE'!G194))</f>
        <v>982.78826091269843</v>
      </c>
      <c r="L194" s="100">
        <f>IF(RIGHT(F194,5)="Total",VLOOKUP(F194,'BD Cap Venda ALE'!$D:$K,5,0),SUMIFS('BD Cap Venda ALE'!H:H,'BD Cap Venda ALE'!E:E,'Capacidade ALE'!G194,'BD Cap Venda ALE'!C:C,'Capacidade ALE'!E194))</f>
        <v>1200</v>
      </c>
      <c r="M194" s="1"/>
      <c r="N194" s="107" t="s">
        <v>118</v>
      </c>
      <c r="O194" s="13">
        <f>IF(RIGHT(F194,5)="Total",VLOOKUP(F194,'BD Cap Venda ALE'!$D:$K,8,0),SUMIFS('BD Cap Venda ALE'!K:K,'BD Cap Venda ALE'!E:E,'Capacidade ALE'!G194,'BD Cap Venda ALE'!C:C,'Capacidade ALE'!E194))</f>
        <v>0</v>
      </c>
      <c r="P194" s="116" t="str">
        <f>IF(RIGHT(F194,5)="Total",VLOOKUP(F194,'Expedição Rodo - ALE'!$A:$H,8,0),"")</f>
        <v/>
      </c>
      <c r="Q194" s="205"/>
      <c r="R194" s="1"/>
      <c r="S194" s="107" t="s">
        <v>118</v>
      </c>
      <c r="T194" s="13">
        <f>IFERROR(SUMIFS('BD Cap Venda ALE'!M:M,'BD Cap Venda ALE'!E:E,'Capacidade ALE'!G194,'BD Cap Venda ALE'!C:C,'Capacidade ALE'!E194),0)</f>
        <v>96.570000000000007</v>
      </c>
      <c r="U194" s="100">
        <f>IFERROR(SUMIFS('BD Cap Venda ALE'!N:N,'BD Cap Venda ALE'!E:E,'Capacidade ALE'!G194,'BD Cap Venda ALE'!C:C,'Capacidade ALE'!E194),0)</f>
        <v>88.987500000000011</v>
      </c>
      <c r="V194" s="1"/>
      <c r="W194"/>
      <c r="X194"/>
      <c r="Y194"/>
      <c r="Z194"/>
      <c r="AA194"/>
      <c r="AB194"/>
      <c r="AC194"/>
    </row>
    <row r="195" spans="1:29" s="2" customFormat="1" ht="15" customHeight="1" x14ac:dyDescent="0.25">
      <c r="A195" s="94">
        <f t="shared" si="14"/>
        <v>0</v>
      </c>
      <c r="B195" s="57" t="str">
        <f t="shared" si="15"/>
        <v>INHOS</v>
      </c>
      <c r="C195" s="57" t="str">
        <f t="shared" si="19"/>
        <v>TerceirosINHOS</v>
      </c>
      <c r="D195" s="57" t="s">
        <v>216</v>
      </c>
      <c r="E195" s="10">
        <v>53</v>
      </c>
      <c r="F195" s="11" t="s">
        <v>108</v>
      </c>
      <c r="G195" s="12" t="s">
        <v>19</v>
      </c>
      <c r="H195" s="1"/>
      <c r="I195" s="95">
        <f>IF(RIGHT(F195,5)="Total",VLOOKUP(F195,'BD Cap Venda ALE'!$D:$K,4,0),SUMIFS('BD Cap Venda ALE'!G:G,'BD Cap Venda ALE'!E:E,'Capacidade ALE'!G195,'BD Cap Venda ALE'!C:C,'Capacidade ALE'!E195))</f>
        <v>50</v>
      </c>
      <c r="J195" s="1"/>
      <c r="K195" s="99">
        <f>IF(RIGHT(F195,5)="Total",VLOOKUP(F195,'Recebimento Rodo - ALE'!$I:$P,8,0),SUMIFS('Recebimento Rodo - ALE'!P:P,'Recebimento Rodo - ALE'!I:I,'Capacidade ALE'!F195,'Recebimento Rodo - ALE'!K:K,'Capacidade ALE'!G195))</f>
        <v>982.78826091269843</v>
      </c>
      <c r="L195" s="100">
        <f>IF(RIGHT(F195,5)="Total",VLOOKUP(F195,'BD Cap Venda ALE'!$D:$K,5,0),SUMIFS('BD Cap Venda ALE'!H:H,'BD Cap Venda ALE'!E:E,'Capacidade ALE'!G195,'BD Cap Venda ALE'!C:C,'Capacidade ALE'!E195))</f>
        <v>1200</v>
      </c>
      <c r="M195" s="1"/>
      <c r="N195" s="107" t="s">
        <v>20</v>
      </c>
      <c r="O195" s="13">
        <f>IF(RIGHT(F195,5)="Total",VLOOKUP(F195,'BD Cap Venda ALE'!$D:$K,8,0),SUMIFS('BD Cap Venda ALE'!K:K,'BD Cap Venda ALE'!E:E,'Capacidade ALE'!G195,'BD Cap Venda ALE'!C:C,'Capacidade ALE'!E195))</f>
        <v>1200</v>
      </c>
      <c r="P195" s="116" t="str">
        <f>IF(RIGHT(F195,5)="Total",VLOOKUP(F195,'Expedição Rodo - ALE'!$A:$H,8,0),"")</f>
        <v/>
      </c>
      <c r="Q195" s="205"/>
      <c r="R195" s="1"/>
      <c r="S195" s="107" t="s">
        <v>20</v>
      </c>
      <c r="T195" s="13">
        <f>IFERROR(SUMIFS('BD Cap Venda ALE'!M:M,'BD Cap Venda ALE'!E:E,'Capacidade ALE'!G195,'BD Cap Venda ALE'!C:C,'Capacidade ALE'!E195),0)</f>
        <v>57.166666666666664</v>
      </c>
      <c r="U195" s="100">
        <f>IFERROR(SUMIFS('BD Cap Venda ALE'!N:N,'BD Cap Venda ALE'!E:E,'Capacidade ALE'!G195,'BD Cap Venda ALE'!C:C,'Capacidade ALE'!E195),0)</f>
        <v>56.833333333333336</v>
      </c>
      <c r="V195" s="1"/>
      <c r="W195"/>
      <c r="X195"/>
      <c r="Y195"/>
      <c r="Z195"/>
      <c r="AA195"/>
      <c r="AB195"/>
      <c r="AC195"/>
    </row>
    <row r="196" spans="1:29" s="2" customFormat="1" ht="15" customHeight="1" x14ac:dyDescent="0.25">
      <c r="A196" s="94">
        <f t="shared" si="14"/>
        <v>0</v>
      </c>
      <c r="B196" s="57" t="str">
        <f t="shared" si="15"/>
        <v>INHOS</v>
      </c>
      <c r="C196" s="57" t="str">
        <f t="shared" si="19"/>
        <v>TerceirosINHOS</v>
      </c>
      <c r="D196" s="57" t="s">
        <v>216</v>
      </c>
      <c r="E196" s="10">
        <v>53</v>
      </c>
      <c r="F196" s="16" t="s">
        <v>108</v>
      </c>
      <c r="G196" s="12" t="s">
        <v>10</v>
      </c>
      <c r="H196" s="1"/>
      <c r="I196" s="95">
        <f>IF(RIGHT(F196,5)="Total",VLOOKUP(F196,'BD Cap Venda ALE'!$D:$K,4,0),SUMIFS('BD Cap Venda ALE'!G:G,'BD Cap Venda ALE'!E:E,'Capacidade ALE'!G196,'BD Cap Venda ALE'!C:C,'Capacidade ALE'!E196))</f>
        <v>80</v>
      </c>
      <c r="J196" s="1"/>
      <c r="K196" s="99">
        <f>IF(RIGHT(F196,5)="Total",VLOOKUP(F196,'Recebimento Rodo - ALE'!$I:$P,8,0),SUMIFS('Recebimento Rodo - ALE'!P:P,'Recebimento Rodo - ALE'!I:I,'Capacidade ALE'!F196,'Recebimento Rodo - ALE'!K:K,'Capacidade ALE'!G196))</f>
        <v>982.78826091269843</v>
      </c>
      <c r="L196" s="100">
        <f>IF(RIGHT(F196,5)="Total",VLOOKUP(F196,'BD Cap Venda ALE'!$D:$K,5,0),SUMIFS('BD Cap Venda ALE'!H:H,'BD Cap Venda ALE'!E:E,'Capacidade ALE'!G196,'BD Cap Venda ALE'!C:C,'Capacidade ALE'!E196))</f>
        <v>1920</v>
      </c>
      <c r="M196" s="1"/>
      <c r="N196" s="107" t="s">
        <v>11</v>
      </c>
      <c r="O196" s="13">
        <f>IF(RIGHT(F196,5)="Total",VLOOKUP(F196,'BD Cap Venda ALE'!$D:$K,8,0),SUMIFS('BD Cap Venda ALE'!K:K,'BD Cap Venda ALE'!E:E,'Capacidade ALE'!G196,'BD Cap Venda ALE'!C:C,'Capacidade ALE'!E196))</f>
        <v>2630.1369863013701</v>
      </c>
      <c r="P196" s="117" t="str">
        <f>IF(RIGHT(F196,5)="Total",VLOOKUP(F196,'Expedição Rodo - ALE'!$A:$H,8,0),"")</f>
        <v/>
      </c>
      <c r="Q196" s="206"/>
      <c r="R196" s="1"/>
      <c r="S196" s="107" t="s">
        <v>11</v>
      </c>
      <c r="T196" s="13">
        <f>IFERROR(SUMIFS('BD Cap Venda ALE'!M:M,'BD Cap Venda ALE'!E:E,'Capacidade ALE'!G196,'BD Cap Venda ALE'!C:C,'Capacidade ALE'!E196),0)</f>
        <v>261.09666666666669</v>
      </c>
      <c r="U196" s="100">
        <f>IFERROR(SUMIFS('BD Cap Venda ALE'!N:N,'BD Cap Venda ALE'!E:E,'Capacidade ALE'!G196,'BD Cap Venda ALE'!C:C,'Capacidade ALE'!E196),0)</f>
        <v>240.59583333333333</v>
      </c>
      <c r="V196" s="1"/>
      <c r="W196"/>
      <c r="X196"/>
      <c r="Y196"/>
      <c r="Z196"/>
      <c r="AA196"/>
      <c r="AB196"/>
      <c r="AC196"/>
    </row>
    <row r="197" spans="1:29" s="2" customFormat="1" x14ac:dyDescent="0.25">
      <c r="A197" s="94">
        <f t="shared" si="14"/>
        <v>6830.1369863013697</v>
      </c>
      <c r="B197" s="57" t="str">
        <f t="shared" si="15"/>
        <v>Total</v>
      </c>
      <c r="C197" s="57" t="str">
        <f t="shared" si="19"/>
        <v>TerceirosTotal</v>
      </c>
      <c r="D197" s="57" t="s">
        <v>216</v>
      </c>
      <c r="E197" s="17">
        <v>53</v>
      </c>
      <c r="F197" s="18" t="s">
        <v>148</v>
      </c>
      <c r="G197" s="18"/>
      <c r="H197" s="1"/>
      <c r="I197" s="96">
        <f>IF(RIGHT(F197,5)="Total",VLOOKUP(F197,'BD Cap Venda ALE'!$D:$K,4,0),SUMIFS('BD Cap Venda ALE'!G:G,'BD Cap Venda ALE'!E:E,'Capacidade ALE'!G197,'BD Cap Venda ALE'!C:C,'Capacidade ALE'!E197))</f>
        <v>340</v>
      </c>
      <c r="J197" s="1"/>
      <c r="K197" s="101">
        <f>IF(RIGHT(F197,5)="Total",VLOOKUP(F197,'Recebimento Rodo - ALE'!$I:$P,8,0),SUMIFS('Recebimento Rodo - ALE'!P:P,'Recebimento Rodo - ALE'!I:I,'Capacidade ALE'!F197,'Recebimento Rodo - ALE'!K:K,'Capacidade ALE'!G197))</f>
        <v>5896.7295654761911</v>
      </c>
      <c r="L197" s="102">
        <f>IF(RIGHT(F197,5)="Total",VLOOKUP(F197,'BD Cap Venda ALE'!$D:$K,5,0),SUMIFS('BD Cap Venda ALE'!H:H,'BD Cap Venda ALE'!E:E,'Capacidade ALE'!G197,'BD Cap Venda ALE'!C:C,'Capacidade ALE'!E197))</f>
        <v>8160</v>
      </c>
      <c r="M197" s="1"/>
      <c r="N197" s="108" t="s">
        <v>118</v>
      </c>
      <c r="O197" s="19">
        <f>IF(RIGHT(F197,5)="Total",VLOOKUP(F197,'BD Cap Venda ALE'!$D:$K,8,0),SUMIFS('BD Cap Venda ALE'!K:K,'BD Cap Venda ALE'!E:E,'Capacidade ALE'!G197,'BD Cap Venda ALE'!C:C,'Capacidade ALE'!E197))</f>
        <v>6830.1369863013697</v>
      </c>
      <c r="P197" s="102">
        <f>IF(RIGHT(F197,5)="Total",VLOOKUP(F197,'Expedição Rodo - ALE'!$A:$H,8,0),"")</f>
        <v>8832</v>
      </c>
      <c r="Q197" s="109"/>
      <c r="R197" s="1"/>
      <c r="S197" s="108" t="s">
        <v>118</v>
      </c>
      <c r="T197" s="19">
        <f>IFERROR(SUMIFS('BD Cap Venda ALE'!M:M,'BD Cap Venda ALE'!E:E,'Capacidade ALE'!G197,'BD Cap Venda ALE'!C:C,'Capacidade ALE'!E197),0)</f>
        <v>0</v>
      </c>
      <c r="U197" s="102">
        <f>IFERROR(SUMIFS('BD Cap Venda ALE'!N:N,'BD Cap Venda ALE'!E:E,'Capacidade ALE'!G197,'BD Cap Venda ALE'!C:C,'Capacidade ALE'!E197),0)</f>
        <v>0</v>
      </c>
      <c r="V197" s="1"/>
      <c r="W197"/>
      <c r="X197"/>
      <c r="Y197"/>
      <c r="Z197"/>
      <c r="AA197"/>
      <c r="AB197"/>
      <c r="AC197"/>
    </row>
    <row r="198" spans="1:29" s="2" customFormat="1" ht="15" customHeight="1" x14ac:dyDescent="0.25">
      <c r="A198" s="94">
        <f t="shared" ref="A198:A261" si="20">IF(RIGHT(F198,5)="Total",O198,0)</f>
        <v>0</v>
      </c>
      <c r="B198" s="57" t="str">
        <f t="shared" ref="B198:B261" si="21">RIGHT(F198,5)</f>
        <v>LINIA</v>
      </c>
      <c r="C198" s="57" t="str">
        <f t="shared" si="19"/>
        <v>PoolLINIA</v>
      </c>
      <c r="D198" s="57" t="s">
        <v>217</v>
      </c>
      <c r="E198" s="15">
        <v>12</v>
      </c>
      <c r="F198" s="11" t="s">
        <v>40</v>
      </c>
      <c r="G198" s="12" t="s">
        <v>7</v>
      </c>
      <c r="H198" s="1"/>
      <c r="I198" s="95">
        <f>IF(RIGHT(F198,5)="Total",VLOOKUP(F198,'BD Cap Venda ALE'!$D:$K,4,0),SUMIFS('BD Cap Venda ALE'!G:G,'BD Cap Venda ALE'!E:E,'Capacidade ALE'!G198,'BD Cap Venda ALE'!C:C,'Capacidade ALE'!E198))</f>
        <v>0</v>
      </c>
      <c r="J198" s="1"/>
      <c r="K198" s="99">
        <f>IF(RIGHT(F198,5)="Total",VLOOKUP(F198,'Recebimento Rodo - ALE'!$I:$P,8,0),SUMIFS('Recebimento Rodo - ALE'!P:P,'Recebimento Rodo - ALE'!I:I,'Capacidade ALE'!F198,'Recebimento Rodo - ALE'!K:K,'Capacidade ALE'!G198))</f>
        <v>5601.8319572429145</v>
      </c>
      <c r="L198" s="100">
        <f>IF(RIGHT(F198,5)="Total",VLOOKUP(F198,'BD Cap Venda ALE'!$D:$K,5,0),SUMIFS('BD Cap Venda ALE'!H:H,'BD Cap Venda ALE'!E:E,'Capacidade ALE'!G198,'BD Cap Venda ALE'!C:C,'Capacidade ALE'!E198))</f>
        <v>0</v>
      </c>
      <c r="M198" s="1"/>
      <c r="N198" s="107" t="s">
        <v>118</v>
      </c>
      <c r="O198" s="13">
        <f>IF(RIGHT(F198,5)="Total",VLOOKUP(F198,'BD Cap Venda ALE'!$D:$K,8,0),SUMIFS('BD Cap Venda ALE'!K:K,'BD Cap Venda ALE'!E:E,'Capacidade ALE'!G198,'BD Cap Venda ALE'!C:C,'Capacidade ALE'!E198))</f>
        <v>0</v>
      </c>
      <c r="P198" s="115" t="str">
        <f>IF(RIGHT(F198,5)="Total",VLOOKUP(F198,'Expedição Rodo - ALE'!$A:$H,8,0),"")</f>
        <v/>
      </c>
      <c r="Q198" s="204" t="s">
        <v>268</v>
      </c>
      <c r="R198" s="1"/>
      <c r="S198" s="107" t="s">
        <v>118</v>
      </c>
      <c r="T198" s="13">
        <f>IFERROR(SUMIFS('BD Cap Venda ALE'!M:M,'BD Cap Venda ALE'!E:E,'Capacidade ALE'!G198,'BD Cap Venda ALE'!C:C,'Capacidade ALE'!E198),0)</f>
        <v>0</v>
      </c>
      <c r="U198" s="100">
        <f>IFERROR(SUMIFS('BD Cap Venda ALE'!N:N,'BD Cap Venda ALE'!E:E,'Capacidade ALE'!G198,'BD Cap Venda ALE'!C:C,'Capacidade ALE'!E198),0)</f>
        <v>0</v>
      </c>
      <c r="V198" s="1"/>
      <c r="W198"/>
      <c r="X198"/>
      <c r="Y198"/>
      <c r="Z198"/>
      <c r="AA198"/>
      <c r="AB198"/>
      <c r="AC198"/>
    </row>
    <row r="199" spans="1:29" s="2" customFormat="1" x14ac:dyDescent="0.25">
      <c r="A199" s="94">
        <f t="shared" si="20"/>
        <v>0</v>
      </c>
      <c r="B199" s="57" t="str">
        <f t="shared" si="21"/>
        <v>LINIA</v>
      </c>
      <c r="C199" s="57" t="str">
        <f t="shared" si="19"/>
        <v>PoolLINIA</v>
      </c>
      <c r="D199" s="57" t="s">
        <v>217</v>
      </c>
      <c r="E199" s="10">
        <v>12</v>
      </c>
      <c r="F199" s="11" t="s">
        <v>40</v>
      </c>
      <c r="G199" s="12" t="s">
        <v>12</v>
      </c>
      <c r="H199" s="1"/>
      <c r="I199" s="95">
        <f>IF(RIGHT(F199,5)="Total",VLOOKUP(F199,'BD Cap Venda ALE'!$D:$K,4,0),SUMIFS('BD Cap Venda ALE'!G:G,'BD Cap Venda ALE'!E:E,'Capacidade ALE'!G199,'BD Cap Venda ALE'!C:C,'Capacidade ALE'!E199))</f>
        <v>0</v>
      </c>
      <c r="J199" s="1"/>
      <c r="K199" s="99">
        <f>IF(RIGHT(F199,5)="Total",VLOOKUP(F199,'Recebimento Rodo - ALE'!$I:$P,8,0),SUMIFS('Recebimento Rodo - ALE'!P:P,'Recebimento Rodo - ALE'!I:I,'Capacidade ALE'!F199,'Recebimento Rodo - ALE'!K:K,'Capacidade ALE'!G199))</f>
        <v>14616</v>
      </c>
      <c r="L199" s="100">
        <f>IF(RIGHT(F199,5)="Total",VLOOKUP(F199,'BD Cap Venda ALE'!$D:$K,5,0),SUMIFS('BD Cap Venda ALE'!H:H,'BD Cap Venda ALE'!E:E,'Capacidade ALE'!G199,'BD Cap Venda ALE'!C:C,'Capacidade ALE'!E199))</f>
        <v>0</v>
      </c>
      <c r="M199" s="1"/>
      <c r="N199" s="107" t="s">
        <v>17</v>
      </c>
      <c r="O199" s="13">
        <f>IF(RIGHT(F199,5)="Total",VLOOKUP(F199,'BD Cap Venda ALE'!$D:$K,8,0),SUMIFS('BD Cap Venda ALE'!K:K,'BD Cap Venda ALE'!E:E,'Capacidade ALE'!G199,'BD Cap Venda ALE'!C:C,'Capacidade ALE'!E199))</f>
        <v>0</v>
      </c>
      <c r="P199" s="116" t="str">
        <f>IF(RIGHT(F199,5)="Total",VLOOKUP(F199,'Expedição Rodo - ALE'!$A:$H,8,0),"")</f>
        <v/>
      </c>
      <c r="Q199" s="205"/>
      <c r="R199" s="1"/>
      <c r="S199" s="107" t="s">
        <v>17</v>
      </c>
      <c r="T199" s="13">
        <f>IFERROR(SUMIFS('BD Cap Venda ALE'!M:M,'BD Cap Venda ALE'!E:E,'Capacidade ALE'!G199,'BD Cap Venda ALE'!C:C,'Capacidade ALE'!E199),0)</f>
        <v>0</v>
      </c>
      <c r="U199" s="100">
        <f>IFERROR(SUMIFS('BD Cap Venda ALE'!N:N,'BD Cap Venda ALE'!E:E,'Capacidade ALE'!G199,'BD Cap Venda ALE'!C:C,'Capacidade ALE'!E199),0)</f>
        <v>0</v>
      </c>
      <c r="V199" s="1"/>
      <c r="W199"/>
      <c r="X199"/>
      <c r="Y199"/>
      <c r="Z199"/>
      <c r="AA199"/>
      <c r="AB199"/>
      <c r="AC199"/>
    </row>
    <row r="200" spans="1:29" s="2" customFormat="1" x14ac:dyDescent="0.25">
      <c r="A200" s="94">
        <f t="shared" si="20"/>
        <v>0</v>
      </c>
      <c r="B200" s="57" t="str">
        <f t="shared" si="21"/>
        <v>LINIA</v>
      </c>
      <c r="C200" s="57" t="str">
        <f t="shared" si="19"/>
        <v>PoolLINIA</v>
      </c>
      <c r="D200" s="57" t="s">
        <v>217</v>
      </c>
      <c r="E200" s="10">
        <v>12</v>
      </c>
      <c r="F200" s="11" t="s">
        <v>40</v>
      </c>
      <c r="G200" s="12" t="s">
        <v>13</v>
      </c>
      <c r="H200" s="1"/>
      <c r="I200" s="95">
        <f>IF(RIGHT(F200,5)="Total",VLOOKUP(F200,'BD Cap Venda ALE'!$D:$K,4,0),SUMIFS('BD Cap Venda ALE'!G:G,'BD Cap Venda ALE'!E:E,'Capacidade ALE'!G200,'BD Cap Venda ALE'!C:C,'Capacidade ALE'!E200))</f>
        <v>0</v>
      </c>
      <c r="J200" s="1"/>
      <c r="K200" s="99">
        <f>IF(RIGHT(F200,5)="Total",VLOOKUP(F200,'Recebimento Rodo - ALE'!$I:$P,8,0),SUMIFS('Recebimento Rodo - ALE'!P:P,'Recebimento Rodo - ALE'!I:I,'Capacidade ALE'!F200,'Recebimento Rodo - ALE'!K:K,'Capacidade ALE'!G200))</f>
        <v>7100.9042834843722</v>
      </c>
      <c r="L200" s="100">
        <f>IF(RIGHT(F200,5)="Total",VLOOKUP(F200,'BD Cap Venda ALE'!$D:$K,5,0),SUMIFS('BD Cap Venda ALE'!H:H,'BD Cap Venda ALE'!E:E,'Capacidade ALE'!G200,'BD Cap Venda ALE'!C:C,'Capacidade ALE'!E200))</f>
        <v>0</v>
      </c>
      <c r="M200" s="1"/>
      <c r="N200" s="107" t="s">
        <v>14</v>
      </c>
      <c r="O200" s="13">
        <f>IF(RIGHT(F200,5)="Total",VLOOKUP(F200,'BD Cap Venda ALE'!$D:$K,8,0),SUMIFS('BD Cap Venda ALE'!K:K,'BD Cap Venda ALE'!E:E,'Capacidade ALE'!G200,'BD Cap Venda ALE'!C:C,'Capacidade ALE'!E200))</f>
        <v>0</v>
      </c>
      <c r="P200" s="116">
        <f>P204</f>
        <v>56760</v>
      </c>
      <c r="Q200" s="205"/>
      <c r="R200" s="1"/>
      <c r="S200" s="107" t="s">
        <v>14</v>
      </c>
      <c r="T200" s="13">
        <f>IFERROR(SUMIFS('BD Cap Venda ALE'!M:M,'BD Cap Venda ALE'!E:E,'Capacidade ALE'!G200,'BD Cap Venda ALE'!C:C,'Capacidade ALE'!E200),0)</f>
        <v>0</v>
      </c>
      <c r="U200" s="100">
        <f>IFERROR(SUMIFS('BD Cap Venda ALE'!N:N,'BD Cap Venda ALE'!E:E,'Capacidade ALE'!G200,'BD Cap Venda ALE'!C:C,'Capacidade ALE'!E200),0)</f>
        <v>0</v>
      </c>
      <c r="V200" s="1"/>
      <c r="W200"/>
      <c r="X200"/>
      <c r="Y200"/>
      <c r="Z200"/>
      <c r="AA200"/>
      <c r="AB200"/>
      <c r="AC200"/>
    </row>
    <row r="201" spans="1:29" s="2" customFormat="1" x14ac:dyDescent="0.25">
      <c r="A201" s="94">
        <f t="shared" si="20"/>
        <v>0</v>
      </c>
      <c r="B201" s="57" t="str">
        <f t="shared" si="21"/>
        <v>LINIA</v>
      </c>
      <c r="C201" s="57" t="str">
        <f t="shared" si="19"/>
        <v>PoolLINIA</v>
      </c>
      <c r="D201" s="57" t="s">
        <v>217</v>
      </c>
      <c r="E201" s="10">
        <v>12</v>
      </c>
      <c r="F201" s="11" t="s">
        <v>40</v>
      </c>
      <c r="G201" s="12" t="s">
        <v>18</v>
      </c>
      <c r="H201" s="1"/>
      <c r="I201" s="95">
        <f>IF(RIGHT(F201,5)="Total",VLOOKUP(F201,'BD Cap Venda ALE'!$D:$K,4,0),SUMIFS('BD Cap Venda ALE'!G:G,'BD Cap Venda ALE'!E:E,'Capacidade ALE'!G201,'BD Cap Venda ALE'!C:C,'Capacidade ALE'!E201))</f>
        <v>0</v>
      </c>
      <c r="J201" s="1"/>
      <c r="K201" s="99">
        <f>IF(RIGHT(F201,5)="Total",VLOOKUP(F201,'Recebimento Rodo - ALE'!$I:$P,8,0),SUMIFS('Recebimento Rodo - ALE'!P:P,'Recebimento Rodo - ALE'!I:I,'Capacidade ALE'!F201,'Recebimento Rodo - ALE'!K:K,'Capacidade ALE'!G201))</f>
        <v>3371.8759037930331</v>
      </c>
      <c r="L201" s="100">
        <f>IF(RIGHT(F201,5)="Total",VLOOKUP(F201,'BD Cap Venda ALE'!$D:$K,5,0),SUMIFS('BD Cap Venda ALE'!H:H,'BD Cap Venda ALE'!E:E,'Capacidade ALE'!G201,'BD Cap Venda ALE'!C:C,'Capacidade ALE'!E201))</f>
        <v>0</v>
      </c>
      <c r="M201" s="1"/>
      <c r="N201" s="107" t="s">
        <v>118</v>
      </c>
      <c r="O201" s="13">
        <f>IF(RIGHT(F201,5)="Total",VLOOKUP(F201,'BD Cap Venda ALE'!$D:$K,8,0),SUMIFS('BD Cap Venda ALE'!K:K,'BD Cap Venda ALE'!E:E,'Capacidade ALE'!G201,'BD Cap Venda ALE'!C:C,'Capacidade ALE'!E201))</f>
        <v>0</v>
      </c>
      <c r="P201" s="116" t="str">
        <f>IF(RIGHT(F201,5)="Total",VLOOKUP(F201,'Expedição Rodo - ALE'!$A:$H,8,0),"")</f>
        <v/>
      </c>
      <c r="Q201" s="205"/>
      <c r="R201" s="1"/>
      <c r="S201" s="107" t="s">
        <v>118</v>
      </c>
      <c r="T201" s="13">
        <f>IFERROR(SUMIFS('BD Cap Venda ALE'!M:M,'BD Cap Venda ALE'!E:E,'Capacidade ALE'!G201,'BD Cap Venda ALE'!C:C,'Capacidade ALE'!E201),0)</f>
        <v>0</v>
      </c>
      <c r="U201" s="100">
        <f>IFERROR(SUMIFS('BD Cap Venda ALE'!N:N,'BD Cap Venda ALE'!E:E,'Capacidade ALE'!G201,'BD Cap Venda ALE'!C:C,'Capacidade ALE'!E201),0)</f>
        <v>0</v>
      </c>
      <c r="V201" s="1"/>
      <c r="W201"/>
      <c r="X201"/>
      <c r="Y201"/>
      <c r="Z201"/>
      <c r="AA201"/>
      <c r="AB201"/>
      <c r="AC201"/>
    </row>
    <row r="202" spans="1:29" s="2" customFormat="1" x14ac:dyDescent="0.25">
      <c r="A202" s="94">
        <f t="shared" si="20"/>
        <v>0</v>
      </c>
      <c r="B202" s="57" t="str">
        <f t="shared" si="21"/>
        <v>LINIA</v>
      </c>
      <c r="C202" s="57" t="str">
        <f t="shared" ref="C202:C225" si="22">CONCATENATE(D202,RIGHT(F202,5))</f>
        <v>PoolLINIA</v>
      </c>
      <c r="D202" s="57" t="s">
        <v>217</v>
      </c>
      <c r="E202" s="10">
        <v>12</v>
      </c>
      <c r="F202" s="11" t="s">
        <v>40</v>
      </c>
      <c r="G202" s="12" t="s">
        <v>19</v>
      </c>
      <c r="H202" s="1"/>
      <c r="I202" s="95">
        <f>IF(RIGHT(F202,5)="Total",VLOOKUP(F202,'BD Cap Venda ALE'!$D:$K,4,0),SUMIFS('BD Cap Venda ALE'!G:G,'BD Cap Venda ALE'!E:E,'Capacidade ALE'!G202,'BD Cap Venda ALE'!C:C,'Capacidade ALE'!E202))</f>
        <v>0</v>
      </c>
      <c r="J202" s="1"/>
      <c r="K202" s="99">
        <f>IF(RIGHT(F202,5)="Total",VLOOKUP(F202,'Recebimento Rodo - ALE'!$I:$P,8,0),SUMIFS('Recebimento Rodo - ALE'!P:P,'Recebimento Rodo - ALE'!I:I,'Capacidade ALE'!F202,'Recebimento Rodo - ALE'!K:K,'Capacidade ALE'!G202))</f>
        <v>4824.7723724681928</v>
      </c>
      <c r="L202" s="100">
        <f>IF(RIGHT(F202,5)="Total",VLOOKUP(F202,'BD Cap Venda ALE'!$D:$K,5,0),SUMIFS('BD Cap Venda ALE'!H:H,'BD Cap Venda ALE'!E:E,'Capacidade ALE'!G202,'BD Cap Venda ALE'!C:C,'Capacidade ALE'!E202))</f>
        <v>0</v>
      </c>
      <c r="M202" s="1"/>
      <c r="N202" s="107" t="s">
        <v>20</v>
      </c>
      <c r="O202" s="13">
        <f>IF(RIGHT(F202,5)="Total",VLOOKUP(F202,'BD Cap Venda ALE'!$D:$K,8,0),SUMIFS('BD Cap Venda ALE'!K:K,'BD Cap Venda ALE'!E:E,'Capacidade ALE'!G202,'BD Cap Venda ALE'!C:C,'Capacidade ALE'!E202))</f>
        <v>0</v>
      </c>
      <c r="P202" s="116" t="str">
        <f>IF(RIGHT(F202,5)="Total",VLOOKUP(F202,'Expedição Rodo - ALE'!$A:$H,8,0),"")</f>
        <v/>
      </c>
      <c r="Q202" s="205"/>
      <c r="R202" s="1"/>
      <c r="S202" s="107" t="s">
        <v>20</v>
      </c>
      <c r="T202" s="13">
        <f>IFERROR(SUMIFS('BD Cap Venda ALE'!M:M,'BD Cap Venda ALE'!E:E,'Capacidade ALE'!G202,'BD Cap Venda ALE'!C:C,'Capacidade ALE'!E202),0)</f>
        <v>0</v>
      </c>
      <c r="U202" s="100">
        <f>IFERROR(SUMIFS('BD Cap Venda ALE'!N:N,'BD Cap Venda ALE'!E:E,'Capacidade ALE'!G202,'BD Cap Venda ALE'!C:C,'Capacidade ALE'!E202),0)</f>
        <v>0</v>
      </c>
      <c r="V202" s="1"/>
      <c r="W202"/>
      <c r="X202"/>
      <c r="Y202"/>
      <c r="Z202"/>
      <c r="AA202"/>
      <c r="AB202"/>
      <c r="AC202"/>
    </row>
    <row r="203" spans="1:29" s="2" customFormat="1" x14ac:dyDescent="0.25">
      <c r="A203" s="94">
        <f t="shared" si="20"/>
        <v>0</v>
      </c>
      <c r="B203" s="57" t="str">
        <f t="shared" si="21"/>
        <v>LINIA</v>
      </c>
      <c r="C203" s="57" t="str">
        <f t="shared" si="22"/>
        <v>PoolLINIA</v>
      </c>
      <c r="D203" s="57" t="s">
        <v>217</v>
      </c>
      <c r="E203" s="10">
        <v>12</v>
      </c>
      <c r="F203" s="16" t="s">
        <v>40</v>
      </c>
      <c r="G203" s="12" t="s">
        <v>10</v>
      </c>
      <c r="H203" s="1"/>
      <c r="I203" s="95">
        <f>IF(RIGHT(F203,5)="Total",VLOOKUP(F203,'BD Cap Venda ALE'!$D:$K,4,0),SUMIFS('BD Cap Venda ALE'!G:G,'BD Cap Venda ALE'!E:E,'Capacidade ALE'!G203,'BD Cap Venda ALE'!C:C,'Capacidade ALE'!E203))</f>
        <v>0</v>
      </c>
      <c r="J203" s="1"/>
      <c r="K203" s="99">
        <f>IF(RIGHT(F203,5)="Total",VLOOKUP(F203,'Recebimento Rodo - ALE'!$I:$P,8,0),SUMIFS('Recebimento Rodo - ALE'!P:P,'Recebimento Rodo - ALE'!I:I,'Capacidade ALE'!F203,'Recebimento Rodo - ALE'!K:K,'Capacidade ALE'!G203))</f>
        <v>5970.7443491026806</v>
      </c>
      <c r="L203" s="100">
        <f>IF(RIGHT(F203,5)="Total",VLOOKUP(F203,'BD Cap Venda ALE'!$D:$K,5,0),SUMIFS('BD Cap Venda ALE'!H:H,'BD Cap Venda ALE'!E:E,'Capacidade ALE'!G203,'BD Cap Venda ALE'!C:C,'Capacidade ALE'!E203))</f>
        <v>0</v>
      </c>
      <c r="M203" s="1"/>
      <c r="N203" s="107" t="s">
        <v>11</v>
      </c>
      <c r="O203" s="13">
        <f>IF(RIGHT(F203,5)="Total",VLOOKUP(F203,'BD Cap Venda ALE'!$D:$K,8,0),SUMIFS('BD Cap Venda ALE'!K:K,'BD Cap Venda ALE'!E:E,'Capacidade ALE'!G203,'BD Cap Venda ALE'!C:C,'Capacidade ALE'!E203))</f>
        <v>0</v>
      </c>
      <c r="P203" s="117" t="str">
        <f>IF(RIGHT(F203,5)="Total",VLOOKUP(F203,'Expedição Rodo - ALE'!$A:$H,8,0),"")</f>
        <v/>
      </c>
      <c r="Q203" s="206"/>
      <c r="R203" s="1"/>
      <c r="S203" s="107" t="s">
        <v>11</v>
      </c>
      <c r="T203" s="13">
        <f>IFERROR(SUMIFS('BD Cap Venda ALE'!M:M,'BD Cap Venda ALE'!E:E,'Capacidade ALE'!G203,'BD Cap Venda ALE'!C:C,'Capacidade ALE'!E203),0)</f>
        <v>0</v>
      </c>
      <c r="U203" s="100">
        <f>IFERROR(SUMIFS('BD Cap Venda ALE'!N:N,'BD Cap Venda ALE'!E:E,'Capacidade ALE'!G203,'BD Cap Venda ALE'!C:C,'Capacidade ALE'!E203),0)</f>
        <v>0</v>
      </c>
      <c r="V203" s="1"/>
      <c r="W203"/>
      <c r="X203"/>
      <c r="Y203"/>
      <c r="Z203"/>
      <c r="AA203"/>
      <c r="AB203"/>
      <c r="AC203"/>
    </row>
    <row r="204" spans="1:29" s="2" customFormat="1" x14ac:dyDescent="0.25">
      <c r="A204" s="94">
        <f t="shared" si="20"/>
        <v>84138.491228070197</v>
      </c>
      <c r="B204" s="57" t="str">
        <f t="shared" si="21"/>
        <v>Total</v>
      </c>
      <c r="C204" s="57" t="str">
        <f t="shared" si="22"/>
        <v>PoolTotal</v>
      </c>
      <c r="D204" s="57" t="s">
        <v>217</v>
      </c>
      <c r="E204" s="17">
        <v>12</v>
      </c>
      <c r="F204" s="18" t="s">
        <v>43</v>
      </c>
      <c r="G204" s="18"/>
      <c r="H204" s="1"/>
      <c r="I204" s="96">
        <f>IF(RIGHT(F204,5)="Total",VLOOKUP(F204,'BD Cap Venda ALE'!$D:$K,4,0),SUMIFS('BD Cap Venda ALE'!G:G,'BD Cap Venda ALE'!E:E,'Capacidade ALE'!G204,'BD Cap Venda ALE'!C:C,'Capacidade ALE'!E204))</f>
        <v>15319.534499999998</v>
      </c>
      <c r="J204" s="1"/>
      <c r="K204" s="101">
        <f>IF(RIGHT(F204,5)="Total",VLOOKUP(F204,'Recebimento Rodo - ALE'!$I:$P,8,0),SUMIFS('Recebimento Rodo - ALE'!P:P,'Recebimento Rodo - ALE'!I:I,'Capacidade ALE'!F204,'Recebimento Rodo - ALE'!K:K,'Capacidade ALE'!G204))</f>
        <v>41486.128866091189</v>
      </c>
      <c r="L204" s="102">
        <f>IF(RIGHT(F204,5)="Total",VLOOKUP(F204,'BD Cap Venda ALE'!$D:$K,5,0),SUMIFS('BD Cap Venda ALE'!H:H,'BD Cap Venda ALE'!E:E,'Capacidade ALE'!G204,'BD Cap Venda ALE'!C:C,'Capacidade ALE'!E204))</f>
        <v>240360.03522807016</v>
      </c>
      <c r="M204" s="1"/>
      <c r="N204" s="108" t="s">
        <v>118</v>
      </c>
      <c r="O204" s="19">
        <f>IF(RIGHT(F204,5)="Total",VLOOKUP(F204,'BD Cap Venda ALE'!$D:$K,8,0),SUMIFS('BD Cap Venda ALE'!K:K,'BD Cap Venda ALE'!E:E,'Capacidade ALE'!G204,'BD Cap Venda ALE'!C:C,'Capacidade ALE'!E204))</f>
        <v>84138.491228070197</v>
      </c>
      <c r="P204" s="102">
        <f>IF(RIGHT(F204,5)="Total",VLOOKUP(F204,'Expedição Rodo - ALE'!$A:$H,8,0),"")</f>
        <v>56760</v>
      </c>
      <c r="Q204" s="109"/>
      <c r="R204" s="1"/>
      <c r="S204" s="108" t="s">
        <v>118</v>
      </c>
      <c r="T204" s="19">
        <f>IFERROR(SUMIFS('BD Cap Venda ALE'!M:M,'BD Cap Venda ALE'!E:E,'Capacidade ALE'!G204,'BD Cap Venda ALE'!C:C,'Capacidade ALE'!E204),0)</f>
        <v>0</v>
      </c>
      <c r="U204" s="102">
        <f>IFERROR(SUMIFS('BD Cap Venda ALE'!N:N,'BD Cap Venda ALE'!E:E,'Capacidade ALE'!G204,'BD Cap Venda ALE'!C:C,'Capacidade ALE'!E204),0)</f>
        <v>0</v>
      </c>
      <c r="V204" s="1"/>
      <c r="W204"/>
      <c r="X204"/>
      <c r="Y204"/>
      <c r="Z204"/>
      <c r="AA204"/>
      <c r="AB204"/>
      <c r="AC204"/>
    </row>
    <row r="205" spans="1:29" s="2" customFormat="1" ht="15" customHeight="1" x14ac:dyDescent="0.25">
      <c r="A205" s="94">
        <f t="shared" si="20"/>
        <v>0</v>
      </c>
      <c r="B205" s="57" t="str">
        <f t="shared" si="21"/>
        <v>IONAL</v>
      </c>
      <c r="C205" s="57" t="str">
        <f t="shared" si="22"/>
        <v>TerceirosIONAL</v>
      </c>
      <c r="D205" s="57" t="s">
        <v>216</v>
      </c>
      <c r="E205" s="15">
        <v>65</v>
      </c>
      <c r="F205" s="11" t="s">
        <v>111</v>
      </c>
      <c r="G205" s="12" t="s">
        <v>7</v>
      </c>
      <c r="H205" s="1"/>
      <c r="I205" s="95">
        <f>IF(RIGHT(F205,5)="Total",VLOOKUP(F205,'BD Cap Venda ALE'!$D:$K,4,0),SUMIFS('BD Cap Venda ALE'!G:G,'BD Cap Venda ALE'!E:E,'Capacidade ALE'!G205,'BD Cap Venda ALE'!C:C,'Capacidade ALE'!E205))</f>
        <v>100</v>
      </c>
      <c r="J205" s="1"/>
      <c r="K205" s="99">
        <f>IF(RIGHT(F205,5)="Total",VLOOKUP(F205,'Recebimento Rodo - ALE'!$I:$P,8,0),SUMIFS('Recebimento Rodo - ALE'!P:P,'Recebimento Rodo - ALE'!I:I,'Capacidade ALE'!F205,'Recebimento Rodo - ALE'!K:K,'Capacidade ALE'!G205))</f>
        <v>2485.3649304026289</v>
      </c>
      <c r="L205" s="100">
        <f>IF(RIGHT(F205,5)="Total",VLOOKUP(F205,'BD Cap Venda ALE'!$D:$K,5,0),SUMIFS('BD Cap Venda ALE'!H:H,'BD Cap Venda ALE'!E:E,'Capacidade ALE'!G205,'BD Cap Venda ALE'!C:C,'Capacidade ALE'!E205))</f>
        <v>600</v>
      </c>
      <c r="M205" s="1"/>
      <c r="N205" s="107" t="s">
        <v>118</v>
      </c>
      <c r="O205" s="13">
        <f>IF(RIGHT(F205,5)="Total",VLOOKUP(F205,'BD Cap Venda ALE'!$D:$K,8,0),SUMIFS('BD Cap Venda ALE'!K:K,'BD Cap Venda ALE'!E:E,'Capacidade ALE'!G205,'BD Cap Venda ALE'!C:C,'Capacidade ALE'!E205))</f>
        <v>0</v>
      </c>
      <c r="P205" s="115" t="str">
        <f>IF(RIGHT(F205,5)="Total",VLOOKUP(F205,'Expedição Rodo - ALE'!$A:$H,8,0),"")</f>
        <v/>
      </c>
      <c r="Q205" s="204" t="str">
        <f>IF(P211&lt;O211,"capacidade de expedição rodoviária abaixo da capacidade de venda mensal, prevalece a capacidade de venda mensal em virtude do terminal ter a obrigatoriedade de garantia do giro dos espaços contratados em linha com a logística da filial.","")</f>
        <v/>
      </c>
      <c r="R205" s="1"/>
      <c r="S205" s="107" t="s">
        <v>118</v>
      </c>
      <c r="T205" s="13">
        <f>IFERROR(SUMIFS('BD Cap Venda ALE'!M:M,'BD Cap Venda ALE'!E:E,'Capacidade ALE'!G205,'BD Cap Venda ALE'!C:C,'Capacidade ALE'!E205),0)</f>
        <v>108.53333333333335</v>
      </c>
      <c r="U205" s="100">
        <f>IFERROR(SUMIFS('BD Cap Venda ALE'!N:N,'BD Cap Venda ALE'!E:E,'Capacidade ALE'!G205,'BD Cap Venda ALE'!C:C,'Capacidade ALE'!E205),0)</f>
        <v>97.808333333333337</v>
      </c>
      <c r="V205" s="1"/>
      <c r="W205"/>
      <c r="X205"/>
      <c r="Y205"/>
      <c r="Z205"/>
      <c r="AA205"/>
      <c r="AB205"/>
      <c r="AC205"/>
    </row>
    <row r="206" spans="1:29" s="2" customFormat="1" ht="15" customHeight="1" x14ac:dyDescent="0.25">
      <c r="A206" s="94">
        <f t="shared" si="20"/>
        <v>0</v>
      </c>
      <c r="B206" s="57" t="str">
        <f t="shared" si="21"/>
        <v>IONAL</v>
      </c>
      <c r="C206" s="57" t="str">
        <f t="shared" si="22"/>
        <v>TerceirosIONAL</v>
      </c>
      <c r="D206" s="57" t="s">
        <v>216</v>
      </c>
      <c r="E206" s="10">
        <v>65</v>
      </c>
      <c r="F206" s="11" t="s">
        <v>111</v>
      </c>
      <c r="G206" s="12" t="s">
        <v>12</v>
      </c>
      <c r="H206" s="1"/>
      <c r="I206" s="95">
        <f>IF(RIGHT(F206,5)="Total",VLOOKUP(F206,'BD Cap Venda ALE'!$D:$K,4,0),SUMIFS('BD Cap Venda ALE'!G:G,'BD Cap Venda ALE'!E:E,'Capacidade ALE'!G206,'BD Cap Venda ALE'!C:C,'Capacidade ALE'!E206))</f>
        <v>260</v>
      </c>
      <c r="J206" s="1"/>
      <c r="K206" s="99">
        <f>IF(RIGHT(F206,5)="Total",VLOOKUP(F206,'Recebimento Rodo - ALE'!$I:$P,8,0),SUMIFS('Recebimento Rodo - ALE'!P:P,'Recebimento Rodo - ALE'!I:I,'Capacidade ALE'!F206,'Recebimento Rodo - ALE'!K:K,'Capacidade ALE'!G206))</f>
        <v>2025.1127102632295</v>
      </c>
      <c r="L206" s="100">
        <f>IF(RIGHT(F206,5)="Total",VLOOKUP(F206,'BD Cap Venda ALE'!$D:$K,5,0),SUMIFS('BD Cap Venda ALE'!H:H,'BD Cap Venda ALE'!E:E,'Capacidade ALE'!G206,'BD Cap Venda ALE'!C:C,'Capacidade ALE'!E206))</f>
        <v>1248</v>
      </c>
      <c r="M206" s="1"/>
      <c r="N206" s="107" t="s">
        <v>17</v>
      </c>
      <c r="O206" s="13">
        <f>IF(RIGHT(F206,5)="Total",VLOOKUP(F206,'BD Cap Venda ALE'!$D:$K,8,0),SUMIFS('BD Cap Venda ALE'!K:K,'BD Cap Venda ALE'!E:E,'Capacidade ALE'!G206,'BD Cap Venda ALE'!C:C,'Capacidade ALE'!E206))</f>
        <v>1418.1818181818182</v>
      </c>
      <c r="P206" s="116" t="str">
        <f>IF(RIGHT(F206,5)="Total",VLOOKUP(F206,'Expedição Rodo - ALE'!$A:$H,8,0),"")</f>
        <v/>
      </c>
      <c r="Q206" s="205"/>
      <c r="R206" s="1"/>
      <c r="S206" s="107" t="s">
        <v>17</v>
      </c>
      <c r="T206" s="13">
        <f>IFERROR(SUMIFS('BD Cap Venda ALE'!M:M,'BD Cap Venda ALE'!E:E,'Capacidade ALE'!G206,'BD Cap Venda ALE'!C:C,'Capacidade ALE'!E206),0)</f>
        <v>608.20000000000005</v>
      </c>
      <c r="U206" s="100">
        <f>IFERROR(SUMIFS('BD Cap Venda ALE'!N:N,'BD Cap Venda ALE'!E:E,'Capacidade ALE'!G206,'BD Cap Venda ALE'!C:C,'Capacidade ALE'!E206),0)</f>
        <v>516.12500000000011</v>
      </c>
      <c r="V206" s="1"/>
      <c r="W206"/>
      <c r="X206"/>
      <c r="Y206"/>
      <c r="Z206"/>
      <c r="AA206"/>
      <c r="AB206"/>
      <c r="AC206"/>
    </row>
    <row r="207" spans="1:29" s="2" customFormat="1" ht="15" customHeight="1" x14ac:dyDescent="0.25">
      <c r="A207" s="94">
        <f t="shared" si="20"/>
        <v>0</v>
      </c>
      <c r="B207" s="57" t="str">
        <f t="shared" si="21"/>
        <v>IONAL</v>
      </c>
      <c r="C207" s="57" t="str">
        <f t="shared" si="22"/>
        <v>TerceirosIONAL</v>
      </c>
      <c r="D207" s="57" t="s">
        <v>216</v>
      </c>
      <c r="E207" s="10">
        <v>65</v>
      </c>
      <c r="F207" s="11" t="s">
        <v>111</v>
      </c>
      <c r="G207" s="12" t="s">
        <v>13</v>
      </c>
      <c r="H207" s="1"/>
      <c r="I207" s="95">
        <f>IF(RIGHT(F207,5)="Total",VLOOKUP(F207,'BD Cap Venda ALE'!$D:$K,4,0),SUMIFS('BD Cap Venda ALE'!G:G,'BD Cap Venda ALE'!E:E,'Capacidade ALE'!G207,'BD Cap Venda ALE'!C:C,'Capacidade ALE'!E207))</f>
        <v>200</v>
      </c>
      <c r="J207" s="1"/>
      <c r="K207" s="99">
        <f>IF(RIGHT(F207,5)="Total",VLOOKUP(F207,'Recebimento Rodo - ALE'!$I:$P,8,0),SUMIFS('Recebimento Rodo - ALE'!P:P,'Recebimento Rodo - ALE'!I:I,'Capacidade ALE'!F207,'Recebimento Rodo - ALE'!K:K,'Capacidade ALE'!G207))</f>
        <v>2806.2858946772531</v>
      </c>
      <c r="L207" s="100">
        <f>IF(RIGHT(F207,5)="Total",VLOOKUP(F207,'BD Cap Venda ALE'!$D:$K,5,0),SUMIFS('BD Cap Venda ALE'!H:H,'BD Cap Venda ALE'!E:E,'Capacidade ALE'!G207,'BD Cap Venda ALE'!C:C,'Capacidade ALE'!E207))</f>
        <v>960</v>
      </c>
      <c r="M207" s="1"/>
      <c r="N207" s="107" t="s">
        <v>14</v>
      </c>
      <c r="O207" s="13">
        <f>IF(RIGHT(F207,5)="Total",VLOOKUP(F207,'BD Cap Venda ALE'!$D:$K,8,0),SUMIFS('BD Cap Venda ALE'!K:K,'BD Cap Venda ALE'!E:E,'Capacidade ALE'!G207,'BD Cap Venda ALE'!C:C,'Capacidade ALE'!E207))</f>
        <v>1090.909090909091</v>
      </c>
      <c r="P207" s="116">
        <f>P211</f>
        <v>24544</v>
      </c>
      <c r="Q207" s="205"/>
      <c r="R207" s="1"/>
      <c r="S207" s="107" t="s">
        <v>14</v>
      </c>
      <c r="T207" s="13">
        <f>IFERROR(SUMIFS('BD Cap Venda ALE'!M:M,'BD Cap Venda ALE'!E:E,'Capacidade ALE'!G207,'BD Cap Venda ALE'!C:C,'Capacidade ALE'!E207),0)</f>
        <v>598.1</v>
      </c>
      <c r="U207" s="100">
        <f>IFERROR(SUMIFS('BD Cap Venda ALE'!N:N,'BD Cap Venda ALE'!E:E,'Capacidade ALE'!G207,'BD Cap Venda ALE'!C:C,'Capacidade ALE'!E207),0)</f>
        <v>575.31666666666661</v>
      </c>
      <c r="V207" s="1"/>
      <c r="W207"/>
      <c r="X207"/>
      <c r="Y207"/>
      <c r="Z207"/>
      <c r="AA207"/>
      <c r="AB207"/>
      <c r="AC207"/>
    </row>
    <row r="208" spans="1:29" s="2" customFormat="1" ht="15" customHeight="1" x14ac:dyDescent="0.25">
      <c r="A208" s="94">
        <f t="shared" si="20"/>
        <v>0</v>
      </c>
      <c r="B208" s="57" t="str">
        <f t="shared" si="21"/>
        <v>IONAL</v>
      </c>
      <c r="C208" s="57" t="str">
        <f t="shared" si="22"/>
        <v>TerceirosIONAL</v>
      </c>
      <c r="D208" s="57" t="s">
        <v>216</v>
      </c>
      <c r="E208" s="10">
        <v>65</v>
      </c>
      <c r="F208" s="11" t="s">
        <v>111</v>
      </c>
      <c r="G208" s="12" t="s">
        <v>18</v>
      </c>
      <c r="H208" s="1"/>
      <c r="I208" s="95">
        <f>IF(RIGHT(F208,5)="Total",VLOOKUP(F208,'BD Cap Venda ALE'!$D:$K,4,0),SUMIFS('BD Cap Venda ALE'!G:G,'BD Cap Venda ALE'!E:E,'Capacidade ALE'!G208,'BD Cap Venda ALE'!C:C,'Capacidade ALE'!E208))</f>
        <v>107</v>
      </c>
      <c r="J208" s="1"/>
      <c r="K208" s="99">
        <f>IF(RIGHT(F208,5)="Total",VLOOKUP(F208,'Recebimento Rodo - ALE'!$I:$P,8,0),SUMIFS('Recebimento Rodo - ALE'!P:P,'Recebimento Rodo - ALE'!I:I,'Capacidade ALE'!F208,'Recebimento Rodo - ALE'!K:K,'Capacidade ALE'!G208))</f>
        <v>3303.2225872919275</v>
      </c>
      <c r="L208" s="100">
        <f>IF(RIGHT(F208,5)="Total",VLOOKUP(F208,'BD Cap Venda ALE'!$D:$K,5,0),SUMIFS('BD Cap Venda ALE'!H:H,'BD Cap Venda ALE'!E:E,'Capacidade ALE'!G208,'BD Cap Venda ALE'!C:C,'Capacidade ALE'!E208))</f>
        <v>642</v>
      </c>
      <c r="M208" s="1"/>
      <c r="N208" s="107" t="s">
        <v>118</v>
      </c>
      <c r="O208" s="13">
        <f>IF(RIGHT(F208,5)="Total",VLOOKUP(F208,'BD Cap Venda ALE'!$D:$K,8,0),SUMIFS('BD Cap Venda ALE'!K:K,'BD Cap Venda ALE'!E:E,'Capacidade ALE'!G208,'BD Cap Venda ALE'!C:C,'Capacidade ALE'!E208))</f>
        <v>0</v>
      </c>
      <c r="P208" s="116" t="str">
        <f>IF(RIGHT(F208,5)="Total",VLOOKUP(F208,'Expedição Rodo - ALE'!$A:$H,8,0),"")</f>
        <v/>
      </c>
      <c r="Q208" s="205"/>
      <c r="R208" s="1"/>
      <c r="S208" s="107" t="s">
        <v>118</v>
      </c>
      <c r="T208" s="13">
        <f>IFERROR(SUMIFS('BD Cap Venda ALE'!M:M,'BD Cap Venda ALE'!E:E,'Capacidade ALE'!G208,'BD Cap Venda ALE'!C:C,'Capacidade ALE'!E208),0)</f>
        <v>215.54999999999998</v>
      </c>
      <c r="U208" s="100">
        <f>IFERROR(SUMIFS('BD Cap Venda ALE'!N:N,'BD Cap Venda ALE'!E:E,'Capacidade ALE'!G208,'BD Cap Venda ALE'!C:C,'Capacidade ALE'!E208),0)</f>
        <v>220.5</v>
      </c>
      <c r="V208" s="1"/>
      <c r="W208"/>
      <c r="X208"/>
      <c r="Y208"/>
      <c r="Z208"/>
      <c r="AA208"/>
      <c r="AB208"/>
      <c r="AC208"/>
    </row>
    <row r="209" spans="1:29" s="2" customFormat="1" ht="15" customHeight="1" x14ac:dyDescent="0.25">
      <c r="A209" s="94">
        <f t="shared" si="20"/>
        <v>0</v>
      </c>
      <c r="B209" s="57" t="str">
        <f t="shared" si="21"/>
        <v>IONAL</v>
      </c>
      <c r="C209" s="57" t="str">
        <f t="shared" si="22"/>
        <v>TerceirosIONAL</v>
      </c>
      <c r="D209" s="57" t="s">
        <v>216</v>
      </c>
      <c r="E209" s="10">
        <v>65</v>
      </c>
      <c r="F209" s="11" t="s">
        <v>111</v>
      </c>
      <c r="G209" s="12" t="s">
        <v>19</v>
      </c>
      <c r="H209" s="1"/>
      <c r="I209" s="95">
        <f>IF(RIGHT(F209,5)="Total",VLOOKUP(F209,'BD Cap Venda ALE'!$D:$K,4,0),SUMIFS('BD Cap Venda ALE'!G:G,'BD Cap Venda ALE'!E:E,'Capacidade ALE'!G209,'BD Cap Venda ALE'!C:C,'Capacidade ALE'!E209))</f>
        <v>75</v>
      </c>
      <c r="J209" s="1"/>
      <c r="K209" s="99">
        <f>IF(RIGHT(F209,5)="Total",VLOOKUP(F209,'Recebimento Rodo - ALE'!$I:$P,8,0),SUMIFS('Recebimento Rodo - ALE'!P:P,'Recebimento Rodo - ALE'!I:I,'Capacidade ALE'!F209,'Recebimento Rodo - ALE'!K:K,'Capacidade ALE'!G209))</f>
        <v>385.74934857290805</v>
      </c>
      <c r="L209" s="100">
        <f>IF(RIGHT(F209,5)="Total",VLOOKUP(F209,'BD Cap Venda ALE'!$D:$K,5,0),SUMIFS('BD Cap Venda ALE'!H:H,'BD Cap Venda ALE'!E:E,'Capacidade ALE'!G209,'BD Cap Venda ALE'!C:C,'Capacidade ALE'!E209))</f>
        <v>600</v>
      </c>
      <c r="M209" s="1"/>
      <c r="N209" s="107" t="s">
        <v>20</v>
      </c>
      <c r="O209" s="13">
        <f>IF(RIGHT(F209,5)="Total",VLOOKUP(F209,'BD Cap Venda ALE'!$D:$K,8,0),SUMIFS('BD Cap Venda ALE'!K:K,'BD Cap Venda ALE'!E:E,'Capacidade ALE'!G209,'BD Cap Venda ALE'!C:C,'Capacidade ALE'!E209))</f>
        <v>600</v>
      </c>
      <c r="P209" s="116" t="str">
        <f>IF(RIGHT(F209,5)="Total",VLOOKUP(F209,'Expedição Rodo - ALE'!$A:$H,8,0),"")</f>
        <v/>
      </c>
      <c r="Q209" s="205"/>
      <c r="R209" s="1"/>
      <c r="S209" s="107" t="s">
        <v>20</v>
      </c>
      <c r="T209" s="13">
        <f>IFERROR(SUMIFS('BD Cap Venda ALE'!M:M,'BD Cap Venda ALE'!E:E,'Capacidade ALE'!G209,'BD Cap Venda ALE'!C:C,'Capacidade ALE'!E209),0)</f>
        <v>24.333333333333332</v>
      </c>
      <c r="U209" s="100">
        <f>IFERROR(SUMIFS('BD Cap Venda ALE'!N:N,'BD Cap Venda ALE'!E:E,'Capacidade ALE'!G209,'BD Cap Venda ALE'!C:C,'Capacidade ALE'!E209),0)</f>
        <v>22.75</v>
      </c>
      <c r="V209" s="1"/>
      <c r="W209"/>
      <c r="X209"/>
      <c r="Y209"/>
      <c r="Z209"/>
      <c r="AA209"/>
      <c r="AB209"/>
      <c r="AC209"/>
    </row>
    <row r="210" spans="1:29" s="2" customFormat="1" ht="15" customHeight="1" x14ac:dyDescent="0.25">
      <c r="A210" s="94">
        <f t="shared" si="20"/>
        <v>0</v>
      </c>
      <c r="B210" s="57" t="str">
        <f t="shared" si="21"/>
        <v>IONAL</v>
      </c>
      <c r="C210" s="57" t="str">
        <f t="shared" si="22"/>
        <v>TerceirosIONAL</v>
      </c>
      <c r="D210" s="57" t="s">
        <v>216</v>
      </c>
      <c r="E210" s="10">
        <v>65</v>
      </c>
      <c r="F210" s="16" t="s">
        <v>111</v>
      </c>
      <c r="G210" s="12" t="s">
        <v>10</v>
      </c>
      <c r="H210" s="1"/>
      <c r="I210" s="95">
        <f>IF(RIGHT(F210,5)="Total",VLOOKUP(F210,'BD Cap Venda ALE'!$D:$K,4,0),SUMIFS('BD Cap Venda ALE'!G:G,'BD Cap Venda ALE'!E:E,'Capacidade ALE'!G210,'BD Cap Venda ALE'!C:C,'Capacidade ALE'!E210))</f>
        <v>288</v>
      </c>
      <c r="J210" s="1"/>
      <c r="K210" s="99">
        <f>IF(RIGHT(F210,5)="Total",VLOOKUP(F210,'Recebimento Rodo - ALE'!$I:$P,8,0),SUMIFS('Recebimento Rodo - ALE'!P:P,'Recebimento Rodo - ALE'!I:I,'Capacidade ALE'!F210,'Recebimento Rodo - ALE'!K:K,'Capacidade ALE'!G210))</f>
        <v>1342.9382613269809</v>
      </c>
      <c r="L210" s="100">
        <f>IF(RIGHT(F210,5)="Total",VLOOKUP(F210,'BD Cap Venda ALE'!$D:$K,5,0),SUMIFS('BD Cap Venda ALE'!H:H,'BD Cap Venda ALE'!E:E,'Capacidade ALE'!G210,'BD Cap Venda ALE'!C:C,'Capacidade ALE'!E210))</f>
        <v>1382.3999999999999</v>
      </c>
      <c r="M210" s="1"/>
      <c r="N210" s="107" t="s">
        <v>11</v>
      </c>
      <c r="O210" s="13">
        <f>IF(RIGHT(F210,5)="Total",VLOOKUP(F210,'BD Cap Venda ALE'!$D:$K,8,0),SUMIFS('BD Cap Venda ALE'!K:K,'BD Cap Venda ALE'!E:E,'Capacidade ALE'!G210,'BD Cap Venda ALE'!C:C,'Capacidade ALE'!E210))</f>
        <v>1893.6986301369861</v>
      </c>
      <c r="P210" s="117" t="str">
        <f>IF(RIGHT(F210,5)="Total",VLOOKUP(F210,'Expedição Rodo - ALE'!$A:$H,8,0),"")</f>
        <v/>
      </c>
      <c r="Q210" s="206"/>
      <c r="R210" s="1"/>
      <c r="S210" s="107" t="s">
        <v>11</v>
      </c>
      <c r="T210" s="13">
        <f>IFERROR(SUMIFS('BD Cap Venda ALE'!M:M,'BD Cap Venda ALE'!E:E,'Capacidade ALE'!G210,'BD Cap Venda ALE'!C:C,'Capacidade ALE'!E210),0)</f>
        <v>582.78333333333342</v>
      </c>
      <c r="U210" s="100">
        <f>IFERROR(SUMIFS('BD Cap Venda ALE'!N:N,'BD Cap Venda ALE'!E:E,'Capacidade ALE'!G210,'BD Cap Venda ALE'!C:C,'Capacidade ALE'!E210),0)</f>
        <v>596.16666666666663</v>
      </c>
      <c r="V210" s="1"/>
      <c r="W210"/>
      <c r="X210"/>
      <c r="Y210"/>
      <c r="Z210"/>
      <c r="AA210"/>
      <c r="AB210"/>
      <c r="AC210"/>
    </row>
    <row r="211" spans="1:29" s="2" customFormat="1" x14ac:dyDescent="0.25">
      <c r="A211" s="94">
        <f t="shared" si="20"/>
        <v>5002.7895392278951</v>
      </c>
      <c r="B211" s="57" t="str">
        <f t="shared" si="21"/>
        <v>Total</v>
      </c>
      <c r="C211" s="57" t="str">
        <f t="shared" si="22"/>
        <v>TerceirosTotal</v>
      </c>
      <c r="D211" s="57" t="s">
        <v>216</v>
      </c>
      <c r="E211" s="17">
        <v>65</v>
      </c>
      <c r="F211" s="18" t="s">
        <v>150</v>
      </c>
      <c r="G211" s="18"/>
      <c r="H211" s="1"/>
      <c r="I211" s="96">
        <f>IF(RIGHT(F211,5)="Total",VLOOKUP(F211,'BD Cap Venda ALE'!$D:$K,4,0),SUMIFS('BD Cap Venda ALE'!G:G,'BD Cap Venda ALE'!E:E,'Capacidade ALE'!G211,'BD Cap Venda ALE'!C:C,'Capacidade ALE'!E211))</f>
        <v>1030</v>
      </c>
      <c r="J211" s="1"/>
      <c r="K211" s="101">
        <f>IF(RIGHT(F211,5)="Total",VLOOKUP(F211,'Recebimento Rodo - ALE'!$I:$P,8,0),SUMIFS('Recebimento Rodo - ALE'!P:P,'Recebimento Rodo - ALE'!I:I,'Capacidade ALE'!F211,'Recebimento Rodo - ALE'!K:K,'Capacidade ALE'!G211))</f>
        <v>12348.673732534928</v>
      </c>
      <c r="L211" s="102">
        <f>IF(RIGHT(F211,5)="Total",VLOOKUP(F211,'BD Cap Venda ALE'!$D:$K,5,0),SUMIFS('BD Cap Venda ALE'!H:H,'BD Cap Venda ALE'!E:E,'Capacidade ALE'!G211,'BD Cap Venda ALE'!C:C,'Capacidade ALE'!E211))</f>
        <v>5432.4</v>
      </c>
      <c r="M211" s="1"/>
      <c r="N211" s="108" t="s">
        <v>118</v>
      </c>
      <c r="O211" s="19">
        <f>IF(RIGHT(F211,5)="Total",VLOOKUP(F211,'BD Cap Venda ALE'!$D:$K,8,0),SUMIFS('BD Cap Venda ALE'!K:K,'BD Cap Venda ALE'!E:E,'Capacidade ALE'!G211,'BD Cap Venda ALE'!C:C,'Capacidade ALE'!E211))</f>
        <v>5002.7895392278951</v>
      </c>
      <c r="P211" s="102">
        <f>IF(RIGHT(F211,5)="Total",VLOOKUP(F211,'Expedição Rodo - ALE'!$A:$H,8,0),"")</f>
        <v>24544</v>
      </c>
      <c r="Q211" s="109"/>
      <c r="R211" s="1"/>
      <c r="S211" s="108" t="s">
        <v>118</v>
      </c>
      <c r="T211" s="19">
        <f>IFERROR(SUMIFS('BD Cap Venda ALE'!M:M,'BD Cap Venda ALE'!E:E,'Capacidade ALE'!G211,'BD Cap Venda ALE'!C:C,'Capacidade ALE'!E211),0)</f>
        <v>0</v>
      </c>
      <c r="U211" s="102">
        <f>IFERROR(SUMIFS('BD Cap Venda ALE'!N:N,'BD Cap Venda ALE'!E:E,'Capacidade ALE'!G211,'BD Cap Venda ALE'!C:C,'Capacidade ALE'!E211),0)</f>
        <v>0</v>
      </c>
      <c r="V211" s="1"/>
      <c r="W211"/>
      <c r="X211"/>
      <c r="Y211"/>
      <c r="Z211"/>
      <c r="AA211"/>
      <c r="AB211"/>
      <c r="AC211"/>
    </row>
    <row r="212" spans="1:29" s="2" customFormat="1" ht="15" customHeight="1" x14ac:dyDescent="0.25">
      <c r="A212" s="94">
        <f t="shared" si="20"/>
        <v>0</v>
      </c>
      <c r="B212" s="57" t="str">
        <f t="shared" si="21"/>
        <v>PRETO</v>
      </c>
      <c r="C212" s="57" t="str">
        <f t="shared" si="22"/>
        <v>TerceirosPRETO</v>
      </c>
      <c r="D212" s="57" t="s">
        <v>216</v>
      </c>
      <c r="E212" s="15">
        <v>50</v>
      </c>
      <c r="F212" s="11" t="s">
        <v>103</v>
      </c>
      <c r="G212" s="12" t="s">
        <v>7</v>
      </c>
      <c r="H212" s="1"/>
      <c r="I212" s="95">
        <f>IF(RIGHT(F212,5)="Total",VLOOKUP(F212,'BD Cap Venda ALE'!$D:$K,4,0),SUMIFS('BD Cap Venda ALE'!G:G,'BD Cap Venda ALE'!E:E,'Capacidade ALE'!G212,'BD Cap Venda ALE'!C:C,'Capacidade ALE'!E212))</f>
        <v>90</v>
      </c>
      <c r="J212" s="1"/>
      <c r="K212" s="99">
        <f>IF(RIGHT(F212,5)="Total",VLOOKUP(F212,'Recebimento Rodo - ALE'!$I:$P,8,0),SUMIFS('Recebimento Rodo - ALE'!P:P,'Recebimento Rodo - ALE'!I:I,'Capacidade ALE'!F212,'Recebimento Rodo - ALE'!K:K,'Capacidade ALE'!G212))</f>
        <v>2077.5277096018735</v>
      </c>
      <c r="L212" s="100">
        <f>IF(RIGHT(F212,5)="Total",VLOOKUP(F212,'BD Cap Venda ALE'!$D:$K,5,0),SUMIFS('BD Cap Venda ALE'!H:H,'BD Cap Venda ALE'!E:E,'Capacidade ALE'!G212,'BD Cap Venda ALE'!C:C,'Capacidade ALE'!E212))</f>
        <v>720</v>
      </c>
      <c r="M212" s="1"/>
      <c r="N212" s="107" t="s">
        <v>118</v>
      </c>
      <c r="O212" s="13">
        <f>IF(RIGHT(F212,5)="Total",VLOOKUP(F212,'BD Cap Venda ALE'!$D:$K,8,0),SUMIFS('BD Cap Venda ALE'!K:K,'BD Cap Venda ALE'!E:E,'Capacidade ALE'!G212,'BD Cap Venda ALE'!C:C,'Capacidade ALE'!E212))</f>
        <v>0</v>
      </c>
      <c r="P212" s="115" t="str">
        <f>IF(RIGHT(F212,5)="Total",VLOOKUP(F212,'Expedição Rodo - ALE'!$A:$H,8,0),"")</f>
        <v/>
      </c>
      <c r="Q212" s="204" t="str">
        <f>IF(P218&lt;O218,"capacidade de expedição rodoviária abaixo da capacidade de venda mensal, prevalece a capacidade de venda mensal em virtude do terminal ter a obrigatoriedade de garantia do giro dos espaços contratados em linha com a logística da filial.","")</f>
        <v/>
      </c>
      <c r="R212" s="1"/>
      <c r="S212" s="107" t="s">
        <v>118</v>
      </c>
      <c r="T212" s="13">
        <f>IFERROR(SUMIFS('BD Cap Venda ALE'!M:M,'BD Cap Venda ALE'!E:E,'Capacidade ALE'!G212,'BD Cap Venda ALE'!C:C,'Capacidade ALE'!E212),0)</f>
        <v>112.48333333333335</v>
      </c>
      <c r="U212" s="100">
        <f>IFERROR(SUMIFS('BD Cap Venda ALE'!N:N,'BD Cap Venda ALE'!E:E,'Capacidade ALE'!G212,'BD Cap Venda ALE'!C:C,'Capacidade ALE'!E212),0)</f>
        <v>158.94999999999996</v>
      </c>
      <c r="V212" s="1"/>
      <c r="W212"/>
      <c r="X212"/>
      <c r="Y212"/>
      <c r="Z212"/>
      <c r="AA212"/>
      <c r="AB212"/>
      <c r="AC212"/>
    </row>
    <row r="213" spans="1:29" s="2" customFormat="1" ht="15" customHeight="1" x14ac:dyDescent="0.25">
      <c r="A213" s="94">
        <f t="shared" si="20"/>
        <v>0</v>
      </c>
      <c r="B213" s="57" t="str">
        <f t="shared" si="21"/>
        <v>PRETO</v>
      </c>
      <c r="C213" s="57" t="str">
        <f t="shared" si="22"/>
        <v>TerceirosPRETO</v>
      </c>
      <c r="D213" s="57" t="s">
        <v>216</v>
      </c>
      <c r="E213" s="10">
        <v>50</v>
      </c>
      <c r="F213" s="11" t="s">
        <v>103</v>
      </c>
      <c r="G213" s="12" t="s">
        <v>12</v>
      </c>
      <c r="H213" s="1"/>
      <c r="I213" s="95">
        <f>IF(RIGHT(F213,5)="Total",VLOOKUP(F213,'BD Cap Venda ALE'!$D:$K,4,0),SUMIFS('BD Cap Venda ALE'!G:G,'BD Cap Venda ALE'!E:E,'Capacidade ALE'!G213,'BD Cap Venda ALE'!C:C,'Capacidade ALE'!E213))</f>
        <v>100</v>
      </c>
      <c r="J213" s="1"/>
      <c r="K213" s="99">
        <f>IF(RIGHT(F213,5)="Total",VLOOKUP(F213,'Recebimento Rodo - ALE'!$I:$P,8,0),SUMIFS('Recebimento Rodo - ALE'!P:P,'Recebimento Rodo - ALE'!I:I,'Capacidade ALE'!F213,'Recebimento Rodo - ALE'!K:K,'Capacidade ALE'!G213))</f>
        <v>2077.5277096018735</v>
      </c>
      <c r="L213" s="100">
        <f>IF(RIGHT(F213,5)="Total",VLOOKUP(F213,'BD Cap Venda ALE'!$D:$K,5,0),SUMIFS('BD Cap Venda ALE'!H:H,'BD Cap Venda ALE'!E:E,'Capacidade ALE'!G213,'BD Cap Venda ALE'!C:C,'Capacidade ALE'!E213))</f>
        <v>685.71428571428567</v>
      </c>
      <c r="M213" s="1"/>
      <c r="N213" s="107" t="s">
        <v>17</v>
      </c>
      <c r="O213" s="13">
        <f>IF(RIGHT(F213,5)="Total",VLOOKUP(F213,'BD Cap Venda ALE'!$D:$K,8,0),SUMIFS('BD Cap Venda ALE'!K:K,'BD Cap Venda ALE'!E:E,'Capacidade ALE'!G213,'BD Cap Venda ALE'!C:C,'Capacidade ALE'!E213))</f>
        <v>779.22077922077915</v>
      </c>
      <c r="P213" s="116" t="str">
        <f>IF(RIGHT(F213,5)="Total",VLOOKUP(F213,'Expedição Rodo - ALE'!$A:$H,8,0),"")</f>
        <v/>
      </c>
      <c r="Q213" s="205"/>
      <c r="R213" s="1"/>
      <c r="S213" s="107" t="s">
        <v>17</v>
      </c>
      <c r="T213" s="13">
        <f>IFERROR(SUMIFS('BD Cap Venda ALE'!M:M,'BD Cap Venda ALE'!E:E,'Capacidade ALE'!G213,'BD Cap Venda ALE'!C:C,'Capacidade ALE'!E213),0)</f>
        <v>734.25</v>
      </c>
      <c r="U213" s="100">
        <f>IFERROR(SUMIFS('BD Cap Venda ALE'!N:N,'BD Cap Venda ALE'!E:E,'Capacidade ALE'!G213,'BD Cap Venda ALE'!C:C,'Capacidade ALE'!E213),0)</f>
        <v>809.55000000000007</v>
      </c>
      <c r="V213" s="1"/>
      <c r="W213"/>
      <c r="X213"/>
      <c r="Y213"/>
      <c r="Z213"/>
      <c r="AA213"/>
      <c r="AB213"/>
      <c r="AC213"/>
    </row>
    <row r="214" spans="1:29" s="2" customFormat="1" ht="15" customHeight="1" x14ac:dyDescent="0.25">
      <c r="A214" s="94">
        <f t="shared" si="20"/>
        <v>0</v>
      </c>
      <c r="B214" s="57" t="str">
        <f t="shared" si="21"/>
        <v>PRETO</v>
      </c>
      <c r="C214" s="57" t="str">
        <f t="shared" si="22"/>
        <v>TerceirosPRETO</v>
      </c>
      <c r="D214" s="57" t="s">
        <v>216</v>
      </c>
      <c r="E214" s="10">
        <v>50</v>
      </c>
      <c r="F214" s="11" t="s">
        <v>103</v>
      </c>
      <c r="G214" s="12" t="s">
        <v>13</v>
      </c>
      <c r="H214" s="1"/>
      <c r="I214" s="95">
        <f>IF(RIGHT(F214,5)="Total",VLOOKUP(F214,'BD Cap Venda ALE'!$D:$K,4,0),SUMIFS('BD Cap Venda ALE'!G:G,'BD Cap Venda ALE'!E:E,'Capacidade ALE'!G214,'BD Cap Venda ALE'!C:C,'Capacidade ALE'!E214))</f>
        <v>300</v>
      </c>
      <c r="J214" s="1"/>
      <c r="K214" s="99">
        <f>IF(RIGHT(F214,5)="Total",VLOOKUP(F214,'Recebimento Rodo - ALE'!$I:$P,8,0),SUMIFS('Recebimento Rodo - ALE'!P:P,'Recebimento Rodo - ALE'!I:I,'Capacidade ALE'!F214,'Recebimento Rodo - ALE'!K:K,'Capacidade ALE'!G214))</f>
        <v>2077.5277096018735</v>
      </c>
      <c r="L214" s="100">
        <f>IF(RIGHT(F214,5)="Total",VLOOKUP(F214,'BD Cap Venda ALE'!$D:$K,5,0),SUMIFS('BD Cap Venda ALE'!H:H,'BD Cap Venda ALE'!E:E,'Capacidade ALE'!G214,'BD Cap Venda ALE'!C:C,'Capacidade ALE'!E214))</f>
        <v>1028.5714285714284</v>
      </c>
      <c r="M214" s="1"/>
      <c r="N214" s="107" t="s">
        <v>14</v>
      </c>
      <c r="O214" s="13">
        <f>IF(RIGHT(F214,5)="Total",VLOOKUP(F214,'BD Cap Venda ALE'!$D:$K,8,0),SUMIFS('BD Cap Venda ALE'!K:K,'BD Cap Venda ALE'!E:E,'Capacidade ALE'!G214,'BD Cap Venda ALE'!C:C,'Capacidade ALE'!E214))</f>
        <v>1168.8311688311687</v>
      </c>
      <c r="P214" s="116">
        <f>P218</f>
        <v>9984</v>
      </c>
      <c r="Q214" s="205"/>
      <c r="R214" s="1"/>
      <c r="S214" s="107" t="s">
        <v>14</v>
      </c>
      <c r="T214" s="13">
        <f>IFERROR(SUMIFS('BD Cap Venda ALE'!M:M,'BD Cap Venda ALE'!E:E,'Capacidade ALE'!G214,'BD Cap Venda ALE'!C:C,'Capacidade ALE'!E214),0)</f>
        <v>278.10000000000002</v>
      </c>
      <c r="U214" s="100">
        <f>IFERROR(SUMIFS('BD Cap Venda ALE'!N:N,'BD Cap Venda ALE'!E:E,'Capacidade ALE'!G214,'BD Cap Venda ALE'!C:C,'Capacidade ALE'!E214),0)</f>
        <v>363.74999999999994</v>
      </c>
      <c r="V214" s="1"/>
      <c r="W214"/>
      <c r="X214"/>
      <c r="Y214"/>
      <c r="Z214"/>
      <c r="AA214"/>
      <c r="AB214"/>
      <c r="AC214"/>
    </row>
    <row r="215" spans="1:29" s="2" customFormat="1" ht="15" customHeight="1" x14ac:dyDescent="0.25">
      <c r="A215" s="94">
        <f t="shared" si="20"/>
        <v>0</v>
      </c>
      <c r="B215" s="57" t="str">
        <f t="shared" si="21"/>
        <v>PRETO</v>
      </c>
      <c r="C215" s="57" t="str">
        <f t="shared" si="22"/>
        <v>TerceirosPRETO</v>
      </c>
      <c r="D215" s="57" t="s">
        <v>216</v>
      </c>
      <c r="E215" s="10">
        <v>50</v>
      </c>
      <c r="F215" s="11" t="s">
        <v>103</v>
      </c>
      <c r="G215" s="12" t="s">
        <v>18</v>
      </c>
      <c r="H215" s="1"/>
      <c r="I215" s="95">
        <f>IF(RIGHT(F215,5)="Total",VLOOKUP(F215,'BD Cap Venda ALE'!$D:$K,4,0),SUMIFS('BD Cap Venda ALE'!G:G,'BD Cap Venda ALE'!E:E,'Capacidade ALE'!G215,'BD Cap Venda ALE'!C:C,'Capacidade ALE'!E215))</f>
        <v>75</v>
      </c>
      <c r="J215" s="1"/>
      <c r="K215" s="99">
        <f>IF(RIGHT(F215,5)="Total",VLOOKUP(F215,'Recebimento Rodo - ALE'!$I:$P,8,0),SUMIFS('Recebimento Rodo - ALE'!P:P,'Recebimento Rodo - ALE'!I:I,'Capacidade ALE'!F215,'Recebimento Rodo - ALE'!K:K,'Capacidade ALE'!G215))</f>
        <v>2077.5277096018735</v>
      </c>
      <c r="L215" s="100">
        <f>IF(RIGHT(F215,5)="Total",VLOOKUP(F215,'BD Cap Venda ALE'!$D:$K,5,0),SUMIFS('BD Cap Venda ALE'!H:H,'BD Cap Venda ALE'!E:E,'Capacidade ALE'!G215,'BD Cap Venda ALE'!C:C,'Capacidade ALE'!E215))</f>
        <v>900</v>
      </c>
      <c r="M215" s="1"/>
      <c r="N215" s="107" t="s">
        <v>118</v>
      </c>
      <c r="O215" s="13">
        <f>IF(RIGHT(F215,5)="Total",VLOOKUP(F215,'BD Cap Venda ALE'!$D:$K,8,0),SUMIFS('BD Cap Venda ALE'!K:K,'BD Cap Venda ALE'!E:E,'Capacidade ALE'!G215,'BD Cap Venda ALE'!C:C,'Capacidade ALE'!E215))</f>
        <v>0</v>
      </c>
      <c r="P215" s="116" t="str">
        <f>IF(RIGHT(F215,5)="Total",VLOOKUP(F215,'Expedição Rodo - ALE'!$A:$H,8,0),"")</f>
        <v/>
      </c>
      <c r="Q215" s="205"/>
      <c r="R215" s="1"/>
      <c r="S215" s="107" t="s">
        <v>118</v>
      </c>
      <c r="T215" s="13">
        <f>IFERROR(SUMIFS('BD Cap Venda ALE'!M:M,'BD Cap Venda ALE'!E:E,'Capacidade ALE'!G215,'BD Cap Venda ALE'!C:C,'Capacidade ALE'!E215),0)</f>
        <v>89.100000000000009</v>
      </c>
      <c r="U215" s="100">
        <f>IFERROR(SUMIFS('BD Cap Venda ALE'!N:N,'BD Cap Venda ALE'!E:E,'Capacidade ALE'!G215,'BD Cap Venda ALE'!C:C,'Capacidade ALE'!E215),0)</f>
        <v>82.39500000000001</v>
      </c>
      <c r="V215" s="1"/>
      <c r="W215"/>
      <c r="X215"/>
      <c r="Y215"/>
      <c r="Z215"/>
      <c r="AA215"/>
      <c r="AB215"/>
      <c r="AC215"/>
    </row>
    <row r="216" spans="1:29" s="2" customFormat="1" ht="15" customHeight="1" x14ac:dyDescent="0.25">
      <c r="A216" s="94">
        <f t="shared" si="20"/>
        <v>0</v>
      </c>
      <c r="B216" s="57" t="str">
        <f t="shared" si="21"/>
        <v>PRETO</v>
      </c>
      <c r="C216" s="57" t="str">
        <f t="shared" si="22"/>
        <v>TerceirosPRETO</v>
      </c>
      <c r="D216" s="57" t="s">
        <v>216</v>
      </c>
      <c r="E216" s="10">
        <v>50</v>
      </c>
      <c r="F216" s="11" t="s">
        <v>103</v>
      </c>
      <c r="G216" s="12" t="s">
        <v>19</v>
      </c>
      <c r="H216" s="1"/>
      <c r="I216" s="95">
        <f>IF(RIGHT(F216,5)="Total",VLOOKUP(F216,'BD Cap Venda ALE'!$D:$K,4,0),SUMIFS('BD Cap Venda ALE'!G:G,'BD Cap Venda ALE'!E:E,'Capacidade ALE'!G216,'BD Cap Venda ALE'!C:C,'Capacidade ALE'!E216))</f>
        <v>90</v>
      </c>
      <c r="J216" s="1"/>
      <c r="K216" s="99">
        <f>IF(RIGHT(F216,5)="Total",VLOOKUP(F216,'Recebimento Rodo - ALE'!$I:$P,8,0),SUMIFS('Recebimento Rodo - ALE'!P:P,'Recebimento Rodo - ALE'!I:I,'Capacidade ALE'!F216,'Recebimento Rodo - ALE'!K:K,'Capacidade ALE'!G216))</f>
        <v>2077.5277096018735</v>
      </c>
      <c r="L216" s="100">
        <f>IF(RIGHT(F216,5)="Total",VLOOKUP(F216,'BD Cap Venda ALE'!$D:$K,5,0),SUMIFS('BD Cap Venda ALE'!H:H,'BD Cap Venda ALE'!E:E,'Capacidade ALE'!G216,'BD Cap Venda ALE'!C:C,'Capacidade ALE'!E216))</f>
        <v>720</v>
      </c>
      <c r="M216" s="1"/>
      <c r="N216" s="107" t="s">
        <v>20</v>
      </c>
      <c r="O216" s="13">
        <f>IF(RIGHT(F216,5)="Total",VLOOKUP(F216,'BD Cap Venda ALE'!$D:$K,8,0),SUMIFS('BD Cap Venda ALE'!K:K,'BD Cap Venda ALE'!E:E,'Capacidade ALE'!G216,'BD Cap Venda ALE'!C:C,'Capacidade ALE'!E216))</f>
        <v>720</v>
      </c>
      <c r="P216" s="116" t="str">
        <f>IF(RIGHT(F216,5)="Total",VLOOKUP(F216,'Expedição Rodo - ALE'!$A:$H,8,0),"")</f>
        <v/>
      </c>
      <c r="Q216" s="205"/>
      <c r="R216" s="1"/>
      <c r="S216" s="107" t="s">
        <v>20</v>
      </c>
      <c r="T216" s="13">
        <f>IFERROR(SUMIFS('BD Cap Venda ALE'!M:M,'BD Cap Venda ALE'!E:E,'Capacidade ALE'!G216,'BD Cap Venda ALE'!C:C,'Capacidade ALE'!E216),0)</f>
        <v>305.83333333333331</v>
      </c>
      <c r="U216" s="100">
        <f>IFERROR(SUMIFS('BD Cap Venda ALE'!N:N,'BD Cap Venda ALE'!E:E,'Capacidade ALE'!G216,'BD Cap Venda ALE'!C:C,'Capacidade ALE'!E216),0)</f>
        <v>281.83333333333331</v>
      </c>
      <c r="V216" s="1"/>
      <c r="W216"/>
      <c r="X216"/>
      <c r="Y216"/>
      <c r="Z216"/>
      <c r="AA216"/>
      <c r="AB216"/>
      <c r="AC216"/>
    </row>
    <row r="217" spans="1:29" s="2" customFormat="1" ht="15" customHeight="1" x14ac:dyDescent="0.25">
      <c r="A217" s="94">
        <f t="shared" si="20"/>
        <v>0</v>
      </c>
      <c r="B217" s="57" t="str">
        <f t="shared" si="21"/>
        <v>PRETO</v>
      </c>
      <c r="C217" s="57" t="str">
        <f t="shared" si="22"/>
        <v>TerceirosPRETO</v>
      </c>
      <c r="D217" s="57" t="s">
        <v>216</v>
      </c>
      <c r="E217" s="10">
        <v>50</v>
      </c>
      <c r="F217" s="16" t="s">
        <v>103</v>
      </c>
      <c r="G217" s="12" t="s">
        <v>10</v>
      </c>
      <c r="H217" s="1"/>
      <c r="I217" s="95">
        <f>IF(RIGHT(F217,5)="Total",VLOOKUP(F217,'BD Cap Venda ALE'!$D:$K,4,0),SUMIFS('BD Cap Venda ALE'!G:G,'BD Cap Venda ALE'!E:E,'Capacidade ALE'!G217,'BD Cap Venda ALE'!C:C,'Capacidade ALE'!E217))</f>
        <v>180</v>
      </c>
      <c r="J217" s="1"/>
      <c r="K217" s="99">
        <f>IF(RIGHT(F217,5)="Total",VLOOKUP(F217,'Recebimento Rodo - ALE'!$I:$P,8,0),SUMIFS('Recebimento Rodo - ALE'!P:P,'Recebimento Rodo - ALE'!I:I,'Capacidade ALE'!F217,'Recebimento Rodo - ALE'!K:K,'Capacidade ALE'!G217))</f>
        <v>2077.5277096018735</v>
      </c>
      <c r="L217" s="100">
        <f>IF(RIGHT(F217,5)="Total",VLOOKUP(F217,'BD Cap Venda ALE'!$D:$K,5,0),SUMIFS('BD Cap Venda ALE'!H:H,'BD Cap Venda ALE'!E:E,'Capacidade ALE'!G217,'BD Cap Venda ALE'!C:C,'Capacidade ALE'!E217))</f>
        <v>864</v>
      </c>
      <c r="M217" s="1"/>
      <c r="N217" s="107" t="s">
        <v>11</v>
      </c>
      <c r="O217" s="13">
        <f>IF(RIGHT(F217,5)="Total",VLOOKUP(F217,'BD Cap Venda ALE'!$D:$K,8,0),SUMIFS('BD Cap Venda ALE'!K:K,'BD Cap Venda ALE'!E:E,'Capacidade ALE'!G217,'BD Cap Venda ALE'!C:C,'Capacidade ALE'!E217))</f>
        <v>1183.5616438356165</v>
      </c>
      <c r="P217" s="117" t="str">
        <f>IF(RIGHT(F217,5)="Total",VLOOKUP(F217,'Expedição Rodo - ALE'!$A:$H,8,0),"")</f>
        <v/>
      </c>
      <c r="Q217" s="206"/>
      <c r="R217" s="1"/>
      <c r="S217" s="107" t="s">
        <v>11</v>
      </c>
      <c r="T217" s="13">
        <f>IFERROR(SUMIFS('BD Cap Venda ALE'!M:M,'BD Cap Venda ALE'!E:E,'Capacidade ALE'!G217,'BD Cap Venda ALE'!C:C,'Capacidade ALE'!E217),0)</f>
        <v>240.89999999999998</v>
      </c>
      <c r="U217" s="100">
        <f>IFERROR(SUMIFS('BD Cap Venda ALE'!N:N,'BD Cap Venda ALE'!E:E,'Capacidade ALE'!G217,'BD Cap Venda ALE'!C:C,'Capacidade ALE'!E217),0)</f>
        <v>222.77166666666668</v>
      </c>
      <c r="V217" s="1"/>
      <c r="W217"/>
      <c r="X217"/>
      <c r="Y217"/>
      <c r="Z217"/>
      <c r="AA217"/>
      <c r="AB217"/>
      <c r="AC217"/>
    </row>
    <row r="218" spans="1:29" s="2" customFormat="1" x14ac:dyDescent="0.25">
      <c r="A218" s="94">
        <f t="shared" si="20"/>
        <v>3851.6135918875643</v>
      </c>
      <c r="B218" s="57" t="str">
        <f t="shared" si="21"/>
        <v>Total</v>
      </c>
      <c r="C218" s="57" t="str">
        <f t="shared" si="22"/>
        <v>TerceirosTotal</v>
      </c>
      <c r="D218" s="57" t="s">
        <v>216</v>
      </c>
      <c r="E218" s="17">
        <v>50</v>
      </c>
      <c r="F218" s="18" t="s">
        <v>147</v>
      </c>
      <c r="G218" s="18"/>
      <c r="H218" s="1"/>
      <c r="I218" s="96">
        <f>IF(RIGHT(F218,5)="Total",VLOOKUP(F218,'BD Cap Venda ALE'!$D:$K,4,0),SUMIFS('BD Cap Venda ALE'!G:G,'BD Cap Venda ALE'!E:E,'Capacidade ALE'!G218,'BD Cap Venda ALE'!C:C,'Capacidade ALE'!E218))</f>
        <v>835</v>
      </c>
      <c r="J218" s="1"/>
      <c r="K218" s="101">
        <f>IF(RIGHT(F218,5)="Total",VLOOKUP(F218,'Recebimento Rodo - ALE'!$I:$P,8,0),SUMIFS('Recebimento Rodo - ALE'!P:P,'Recebimento Rodo - ALE'!I:I,'Capacidade ALE'!F218,'Recebimento Rodo - ALE'!K:K,'Capacidade ALE'!G218))</f>
        <v>12465.166257611241</v>
      </c>
      <c r="L218" s="102">
        <f>IF(RIGHT(F218,5)="Total",VLOOKUP(F218,'BD Cap Venda ALE'!$D:$K,5,0),SUMIFS('BD Cap Venda ALE'!H:H,'BD Cap Venda ALE'!E:E,'Capacidade ALE'!G218,'BD Cap Venda ALE'!C:C,'Capacidade ALE'!E218))</f>
        <v>4918.2857142857138</v>
      </c>
      <c r="M218" s="1"/>
      <c r="N218" s="108" t="s">
        <v>118</v>
      </c>
      <c r="O218" s="19">
        <f>IF(RIGHT(F218,5)="Total",VLOOKUP(F218,'BD Cap Venda ALE'!$D:$K,8,0),SUMIFS('BD Cap Venda ALE'!K:K,'BD Cap Venda ALE'!E:E,'Capacidade ALE'!G218,'BD Cap Venda ALE'!C:C,'Capacidade ALE'!E218))</f>
        <v>3851.6135918875643</v>
      </c>
      <c r="P218" s="102">
        <f>IF(RIGHT(F218,5)="Total",VLOOKUP(F218,'Expedição Rodo - ALE'!$A:$H,8,0),"")</f>
        <v>9984</v>
      </c>
      <c r="Q218" s="109"/>
      <c r="R218" s="1"/>
      <c r="S218" s="108" t="s">
        <v>118</v>
      </c>
      <c r="T218" s="19">
        <f>IFERROR(SUMIFS('BD Cap Venda ALE'!M:M,'BD Cap Venda ALE'!E:E,'Capacidade ALE'!G218,'BD Cap Venda ALE'!C:C,'Capacidade ALE'!E218),0)</f>
        <v>0</v>
      </c>
      <c r="U218" s="102">
        <f>IFERROR(SUMIFS('BD Cap Venda ALE'!N:N,'BD Cap Venda ALE'!E:E,'Capacidade ALE'!G218,'BD Cap Venda ALE'!C:C,'Capacidade ALE'!E218),0)</f>
        <v>0</v>
      </c>
      <c r="V218" s="1"/>
      <c r="W218"/>
      <c r="X218"/>
      <c r="Y218"/>
      <c r="Z218"/>
      <c r="AA218"/>
      <c r="AB218"/>
      <c r="AC218"/>
    </row>
    <row r="219" spans="1:29" s="2" customFormat="1" ht="15" customHeight="1" x14ac:dyDescent="0.25">
      <c r="A219" s="94">
        <f t="shared" si="20"/>
        <v>0</v>
      </c>
      <c r="B219" s="57" t="str">
        <f t="shared" si="21"/>
        <v>RANDE</v>
      </c>
      <c r="C219" s="57" t="str">
        <f t="shared" si="22"/>
        <v>DemocráticaRANDE</v>
      </c>
      <c r="D219" s="57" t="s">
        <v>215</v>
      </c>
      <c r="E219" s="15">
        <v>70</v>
      </c>
      <c r="F219" s="11" t="s">
        <v>115</v>
      </c>
      <c r="G219" s="12" t="s">
        <v>7</v>
      </c>
      <c r="H219" s="1"/>
      <c r="I219" s="95">
        <f>IF(RIGHT(F219,5)="Total",VLOOKUP(F219,'BD Cap Venda ALE'!$D:$K,4,0),SUMIFS('BD Cap Venda ALE'!G:G,'BD Cap Venda ALE'!E:E,'Capacidade ALE'!G219,'BD Cap Venda ALE'!C:C,'Capacidade ALE'!E219))</f>
        <v>60</v>
      </c>
      <c r="J219" s="1"/>
      <c r="K219" s="99">
        <f>IF(RIGHT(F219,5)="Total",VLOOKUP(F219,'Recebimento Rodo - ALE'!$I:$P,8,0),SUMIFS('Recebimento Rodo - ALE'!P:P,'Recebimento Rodo - ALE'!I:I,'Capacidade ALE'!F219,'Recebimento Rodo - ALE'!K:K,'Capacidade ALE'!G219))</f>
        <v>601.55417932231467</v>
      </c>
      <c r="L219" s="100">
        <f>IF(RIGHT(F219,5)="Total",VLOOKUP(F219,'BD Cap Venda ALE'!$D:$K,5,0),SUMIFS('BD Cap Venda ALE'!H:H,'BD Cap Venda ALE'!E:E,'Capacidade ALE'!G219,'BD Cap Venda ALE'!C:C,'Capacidade ALE'!E219))</f>
        <v>720</v>
      </c>
      <c r="M219" s="1"/>
      <c r="N219" s="107" t="s">
        <v>118</v>
      </c>
      <c r="O219" s="13">
        <f>IF(RIGHT(F219,5)="Total",VLOOKUP(F219,'BD Cap Venda ALE'!$D:$K,8,0),SUMIFS('BD Cap Venda ALE'!K:K,'BD Cap Venda ALE'!E:E,'Capacidade ALE'!G219,'BD Cap Venda ALE'!C:C,'Capacidade ALE'!E219))</f>
        <v>0</v>
      </c>
      <c r="P219" s="115" t="str">
        <f>IF(RIGHT(F219,5)="Total",VLOOKUP(F219,'Expedição Rodo - ALE'!$A:$H,8,0),"")</f>
        <v/>
      </c>
      <c r="Q219" s="204" t="str">
        <f>IF(P225&lt;O225,"capacidade de expedição rodoviária abaixo da capacidade de venda mensal, prevalece a capacidade de venda mensal em virtude do terminal ter a obrigatoriedade de garantia do giro dos espaços contratados em linha com a logística da filial.","")</f>
        <v/>
      </c>
      <c r="R219" s="1"/>
      <c r="S219" s="107" t="s">
        <v>118</v>
      </c>
      <c r="T219" s="13">
        <f>IFERROR(SUMIFS('BD Cap Venda ALE'!M:M,'BD Cap Venda ALE'!E:E,'Capacidade ALE'!G219,'BD Cap Venda ALE'!C:C,'Capacidade ALE'!E219),0)</f>
        <v>45.1</v>
      </c>
      <c r="U219" s="100">
        <f>IFERROR(SUMIFS('BD Cap Venda ALE'!N:N,'BD Cap Venda ALE'!E:E,'Capacidade ALE'!G219,'BD Cap Venda ALE'!C:C,'Capacidade ALE'!E219),0)</f>
        <v>61.233333333333327</v>
      </c>
      <c r="V219" s="1"/>
      <c r="W219"/>
      <c r="X219"/>
      <c r="Y219"/>
      <c r="Z219"/>
      <c r="AA219"/>
      <c r="AB219"/>
      <c r="AC219"/>
    </row>
    <row r="220" spans="1:29" s="2" customFormat="1" ht="15" customHeight="1" x14ac:dyDescent="0.25">
      <c r="A220" s="94">
        <f t="shared" si="20"/>
        <v>0</v>
      </c>
      <c r="B220" s="57" t="str">
        <f t="shared" si="21"/>
        <v>RANDE</v>
      </c>
      <c r="C220" s="57" t="str">
        <f t="shared" si="22"/>
        <v>DemocráticaRANDE</v>
      </c>
      <c r="D220" s="57" t="s">
        <v>215</v>
      </c>
      <c r="E220" s="10">
        <v>70</v>
      </c>
      <c r="F220" s="11" t="s">
        <v>115</v>
      </c>
      <c r="G220" s="12" t="s">
        <v>12</v>
      </c>
      <c r="H220" s="1"/>
      <c r="I220" s="95">
        <f>IF(RIGHT(F220,5)="Total",VLOOKUP(F220,'BD Cap Venda ALE'!$D:$K,4,0),SUMIFS('BD Cap Venda ALE'!G:G,'BD Cap Venda ALE'!E:E,'Capacidade ALE'!G220,'BD Cap Venda ALE'!C:C,'Capacidade ALE'!E220))</f>
        <v>35</v>
      </c>
      <c r="J220" s="1"/>
      <c r="K220" s="99">
        <f>IF(RIGHT(F220,5)="Total",VLOOKUP(F220,'Recebimento Rodo - ALE'!$I:$P,8,0),SUMIFS('Recebimento Rodo - ALE'!P:P,'Recebimento Rodo - ALE'!I:I,'Capacidade ALE'!F220,'Recebimento Rodo - ALE'!K:K,'Capacidade ALE'!G220))</f>
        <v>0</v>
      </c>
      <c r="L220" s="100">
        <f>IF(RIGHT(F220,5)="Total",VLOOKUP(F220,'BD Cap Venda ALE'!$D:$K,5,0),SUMIFS('BD Cap Venda ALE'!H:H,'BD Cap Venda ALE'!E:E,'Capacidade ALE'!G220,'BD Cap Venda ALE'!C:C,'Capacidade ALE'!E220))</f>
        <v>0</v>
      </c>
      <c r="M220" s="1"/>
      <c r="N220" s="107" t="s">
        <v>17</v>
      </c>
      <c r="O220" s="13">
        <f>IF(RIGHT(F220,5)="Total",VLOOKUP(F220,'BD Cap Venda ALE'!$D:$K,8,0),SUMIFS('BD Cap Venda ALE'!K:K,'BD Cap Venda ALE'!E:E,'Capacidade ALE'!G220,'BD Cap Venda ALE'!C:C,'Capacidade ALE'!E220))</f>
        <v>0</v>
      </c>
      <c r="P220" s="116" t="str">
        <f>IF(RIGHT(F220,5)="Total",VLOOKUP(F220,'Expedição Rodo - ALE'!$A:$H,8,0),"")</f>
        <v/>
      </c>
      <c r="Q220" s="205"/>
      <c r="R220" s="1"/>
      <c r="S220" s="107" t="s">
        <v>17</v>
      </c>
      <c r="T220" s="13">
        <f>IFERROR(SUMIFS('BD Cap Venda ALE'!M:M,'BD Cap Venda ALE'!E:E,'Capacidade ALE'!G220,'BD Cap Venda ALE'!C:C,'Capacidade ALE'!E220),0)</f>
        <v>22.350000000000005</v>
      </c>
      <c r="U220" s="100">
        <f>IFERROR(SUMIFS('BD Cap Venda ALE'!N:N,'BD Cap Venda ALE'!E:E,'Capacidade ALE'!G220,'BD Cap Venda ALE'!C:C,'Capacidade ALE'!E220),0)</f>
        <v>27.375</v>
      </c>
      <c r="V220" s="1"/>
      <c r="W220"/>
      <c r="X220"/>
      <c r="Y220"/>
      <c r="Z220"/>
      <c r="AA220"/>
      <c r="AB220"/>
      <c r="AC220"/>
    </row>
    <row r="221" spans="1:29" s="2" customFormat="1" ht="15" customHeight="1" x14ac:dyDescent="0.25">
      <c r="A221" s="94">
        <f t="shared" si="20"/>
        <v>0</v>
      </c>
      <c r="B221" s="57" t="str">
        <f t="shared" si="21"/>
        <v>RANDE</v>
      </c>
      <c r="C221" s="57" t="str">
        <f t="shared" si="22"/>
        <v>DemocráticaRANDE</v>
      </c>
      <c r="D221" s="57" t="s">
        <v>215</v>
      </c>
      <c r="E221" s="10">
        <v>70</v>
      </c>
      <c r="F221" s="11" t="s">
        <v>115</v>
      </c>
      <c r="G221" s="12" t="s">
        <v>13</v>
      </c>
      <c r="H221" s="1"/>
      <c r="I221" s="95">
        <f>IF(RIGHT(F221,5)="Total",VLOOKUP(F221,'BD Cap Venda ALE'!$D:$K,4,0),SUMIFS('BD Cap Venda ALE'!G:G,'BD Cap Venda ALE'!E:E,'Capacidade ALE'!G221,'BD Cap Venda ALE'!C:C,'Capacidade ALE'!E221))</f>
        <v>300</v>
      </c>
      <c r="J221" s="1"/>
      <c r="K221" s="99">
        <f>IF(RIGHT(F221,5)="Total",VLOOKUP(F221,'Recebimento Rodo - ALE'!$I:$P,8,0),SUMIFS('Recebimento Rodo - ALE'!P:P,'Recebimento Rodo - ALE'!I:I,'Capacidade ALE'!F221,'Recebimento Rodo - ALE'!K:K,'Capacidade ALE'!G221))</f>
        <v>0</v>
      </c>
      <c r="L221" s="100">
        <f>IF(RIGHT(F221,5)="Total",VLOOKUP(F221,'BD Cap Venda ALE'!$D:$K,5,0),SUMIFS('BD Cap Venda ALE'!H:H,'BD Cap Venda ALE'!E:E,'Capacidade ALE'!G221,'BD Cap Venda ALE'!C:C,'Capacidade ALE'!E221))</f>
        <v>0</v>
      </c>
      <c r="M221" s="1"/>
      <c r="N221" s="107" t="s">
        <v>14</v>
      </c>
      <c r="O221" s="13">
        <f>IF(RIGHT(F221,5)="Total",VLOOKUP(F221,'BD Cap Venda ALE'!$D:$K,8,0),SUMIFS('BD Cap Venda ALE'!K:K,'BD Cap Venda ALE'!E:E,'Capacidade ALE'!G221,'BD Cap Venda ALE'!C:C,'Capacidade ALE'!E221))</f>
        <v>0</v>
      </c>
      <c r="P221" s="116">
        <f>P225</f>
        <v>3597.9999999999995</v>
      </c>
      <c r="Q221" s="205"/>
      <c r="R221" s="1"/>
      <c r="S221" s="107" t="s">
        <v>14</v>
      </c>
      <c r="T221" s="13">
        <f>IFERROR(SUMIFS('BD Cap Venda ALE'!M:M,'BD Cap Venda ALE'!E:E,'Capacidade ALE'!G221,'BD Cap Venda ALE'!C:C,'Capacidade ALE'!E221),0)</f>
        <v>383.55</v>
      </c>
      <c r="U221" s="100">
        <f>IFERROR(SUMIFS('BD Cap Venda ALE'!N:N,'BD Cap Venda ALE'!E:E,'Capacidade ALE'!G221,'BD Cap Venda ALE'!C:C,'Capacidade ALE'!E221),0)</f>
        <v>523.72500000000002</v>
      </c>
      <c r="V221" s="1"/>
      <c r="W221"/>
      <c r="X221"/>
      <c r="Y221"/>
      <c r="Z221"/>
      <c r="AA221"/>
      <c r="AB221"/>
      <c r="AC221"/>
    </row>
    <row r="222" spans="1:29" s="2" customFormat="1" ht="15" customHeight="1" x14ac:dyDescent="0.25">
      <c r="A222" s="94">
        <f t="shared" si="20"/>
        <v>0</v>
      </c>
      <c r="B222" s="57" t="str">
        <f t="shared" si="21"/>
        <v>RANDE</v>
      </c>
      <c r="C222" s="57" t="str">
        <f t="shared" si="22"/>
        <v>DemocráticaRANDE</v>
      </c>
      <c r="D222" s="57" t="s">
        <v>215</v>
      </c>
      <c r="E222" s="10">
        <v>70</v>
      </c>
      <c r="F222" s="11" t="s">
        <v>115</v>
      </c>
      <c r="G222" s="12" t="s">
        <v>18</v>
      </c>
      <c r="H222" s="1"/>
      <c r="I222" s="95">
        <f>IF(RIGHT(F222,5)="Total",VLOOKUP(F222,'BD Cap Venda ALE'!$D:$K,4,0),SUMIFS('BD Cap Venda ALE'!G:G,'BD Cap Venda ALE'!E:E,'Capacidade ALE'!G222,'BD Cap Venda ALE'!C:C,'Capacidade ALE'!E222))</f>
        <v>60</v>
      </c>
      <c r="J222" s="1"/>
      <c r="K222" s="99">
        <f>IF(RIGHT(F222,5)="Total",VLOOKUP(F222,'Recebimento Rodo - ALE'!$I:$P,8,0),SUMIFS('Recebimento Rodo - ALE'!P:P,'Recebimento Rodo - ALE'!I:I,'Capacidade ALE'!F222,'Recebimento Rodo - ALE'!K:K,'Capacidade ALE'!G222))</f>
        <v>336.26601397984609</v>
      </c>
      <c r="L222" s="100">
        <f>IF(RIGHT(F222,5)="Total",VLOOKUP(F222,'BD Cap Venda ALE'!$D:$K,5,0),SUMIFS('BD Cap Venda ALE'!H:H,'BD Cap Venda ALE'!E:E,'Capacidade ALE'!G222,'BD Cap Venda ALE'!C:C,'Capacidade ALE'!E222))</f>
        <v>240</v>
      </c>
      <c r="M222" s="1"/>
      <c r="N222" s="107" t="s">
        <v>118</v>
      </c>
      <c r="O222" s="13">
        <f>IF(RIGHT(F222,5)="Total",VLOOKUP(F222,'BD Cap Venda ALE'!$D:$K,8,0),SUMIFS('BD Cap Venda ALE'!K:K,'BD Cap Venda ALE'!E:E,'Capacidade ALE'!G222,'BD Cap Venda ALE'!C:C,'Capacidade ALE'!E222))</f>
        <v>0</v>
      </c>
      <c r="P222" s="116" t="str">
        <f>IF(RIGHT(F222,5)="Total",VLOOKUP(F222,'Expedição Rodo - ALE'!$A:$H,8,0),"")</f>
        <v/>
      </c>
      <c r="Q222" s="205"/>
      <c r="R222" s="1"/>
      <c r="S222" s="107" t="s">
        <v>118</v>
      </c>
      <c r="T222" s="13">
        <f>IFERROR(SUMIFS('BD Cap Venda ALE'!M:M,'BD Cap Venda ALE'!E:E,'Capacidade ALE'!G222,'BD Cap Venda ALE'!C:C,'Capacidade ALE'!E222),0)</f>
        <v>83.88</v>
      </c>
      <c r="U222" s="100">
        <f>IFERROR(SUMIFS('BD Cap Venda ALE'!N:N,'BD Cap Venda ALE'!E:E,'Capacidade ALE'!G222,'BD Cap Venda ALE'!C:C,'Capacidade ALE'!E222),0)</f>
        <v>89.639999999999986</v>
      </c>
      <c r="V222" s="1"/>
      <c r="W222"/>
      <c r="X222"/>
      <c r="Y222"/>
      <c r="Z222"/>
      <c r="AA222"/>
      <c r="AB222"/>
      <c r="AC222"/>
    </row>
    <row r="223" spans="1:29" s="2" customFormat="1" ht="15" customHeight="1" x14ac:dyDescent="0.25">
      <c r="A223" s="94">
        <f t="shared" si="20"/>
        <v>0</v>
      </c>
      <c r="B223" s="57" t="str">
        <f t="shared" si="21"/>
        <v>RANDE</v>
      </c>
      <c r="C223" s="57" t="str">
        <f t="shared" si="22"/>
        <v>DemocráticaRANDE</v>
      </c>
      <c r="D223" s="57" t="s">
        <v>215</v>
      </c>
      <c r="E223" s="10">
        <v>70</v>
      </c>
      <c r="F223" s="11" t="s">
        <v>115</v>
      </c>
      <c r="G223" s="12" t="s">
        <v>19</v>
      </c>
      <c r="H223" s="1"/>
      <c r="I223" s="95">
        <f>IF(RIGHT(F223,5)="Total",VLOOKUP(F223,'BD Cap Venda ALE'!$D:$K,4,0),SUMIFS('BD Cap Venda ALE'!G:G,'BD Cap Venda ALE'!E:E,'Capacidade ALE'!G223,'BD Cap Venda ALE'!C:C,'Capacidade ALE'!E223))</f>
        <v>25</v>
      </c>
      <c r="J223" s="1"/>
      <c r="K223" s="99">
        <f>IF(RIGHT(F223,5)="Total",VLOOKUP(F223,'Recebimento Rodo - ALE'!$I:$P,8,0),SUMIFS('Recebimento Rodo - ALE'!P:P,'Recebimento Rodo - ALE'!I:I,'Capacidade ALE'!F223,'Recebimento Rodo - ALE'!K:K,'Capacidade ALE'!G223))</f>
        <v>140.11083915826921</v>
      </c>
      <c r="L223" s="100">
        <f>IF(RIGHT(F223,5)="Total",VLOOKUP(F223,'BD Cap Venda ALE'!$D:$K,5,0),SUMIFS('BD Cap Venda ALE'!H:H,'BD Cap Venda ALE'!E:E,'Capacidade ALE'!G223,'BD Cap Venda ALE'!C:C,'Capacidade ALE'!E223))</f>
        <v>100</v>
      </c>
      <c r="M223" s="1"/>
      <c r="N223" s="107" t="s">
        <v>20</v>
      </c>
      <c r="O223" s="13">
        <f>IF(RIGHT(F223,5)="Total",VLOOKUP(F223,'BD Cap Venda ALE'!$D:$K,8,0),SUMIFS('BD Cap Venda ALE'!K:K,'BD Cap Venda ALE'!E:E,'Capacidade ALE'!G223,'BD Cap Venda ALE'!C:C,'Capacidade ALE'!E223))</f>
        <v>100</v>
      </c>
      <c r="P223" s="116" t="str">
        <f>IF(RIGHT(F223,5)="Total",VLOOKUP(F223,'Expedição Rodo - ALE'!$A:$H,8,0),"")</f>
        <v/>
      </c>
      <c r="Q223" s="205"/>
      <c r="R223" s="1"/>
      <c r="S223" s="107" t="s">
        <v>20</v>
      </c>
      <c r="T223" s="13">
        <f>IFERROR(SUMIFS('BD Cap Venda ALE'!M:M,'BD Cap Venda ALE'!E:E,'Capacidade ALE'!G223,'BD Cap Venda ALE'!C:C,'Capacidade ALE'!E223),0)</f>
        <v>0</v>
      </c>
      <c r="U223" s="100">
        <f>IFERROR(SUMIFS('BD Cap Venda ALE'!N:N,'BD Cap Venda ALE'!E:E,'Capacidade ALE'!G223,'BD Cap Venda ALE'!C:C,'Capacidade ALE'!E223),0)</f>
        <v>0</v>
      </c>
      <c r="V223" s="1"/>
      <c r="W223"/>
      <c r="X223"/>
      <c r="Y223"/>
      <c r="Z223"/>
      <c r="AA223"/>
      <c r="AB223"/>
      <c r="AC223"/>
    </row>
    <row r="224" spans="1:29" s="2" customFormat="1" ht="15" customHeight="1" x14ac:dyDescent="0.25">
      <c r="A224" s="94">
        <f t="shared" si="20"/>
        <v>0</v>
      </c>
      <c r="B224" s="57" t="str">
        <f t="shared" si="21"/>
        <v>RANDE</v>
      </c>
      <c r="C224" s="57" t="str">
        <f t="shared" si="22"/>
        <v>DemocráticaRANDE</v>
      </c>
      <c r="D224" s="57" t="s">
        <v>215</v>
      </c>
      <c r="E224" s="10">
        <v>70</v>
      </c>
      <c r="F224" s="16" t="s">
        <v>115</v>
      </c>
      <c r="G224" s="12" t="s">
        <v>10</v>
      </c>
      <c r="H224" s="1"/>
      <c r="I224" s="95">
        <f>IF(RIGHT(F224,5)="Total",VLOOKUP(F224,'BD Cap Venda ALE'!$D:$K,4,0),SUMIFS('BD Cap Venda ALE'!G:G,'BD Cap Venda ALE'!E:E,'Capacidade ALE'!G224,'BD Cap Venda ALE'!C:C,'Capacidade ALE'!E224))</f>
        <v>200</v>
      </c>
      <c r="J224" s="1"/>
      <c r="K224" s="99">
        <f>IF(RIGHT(F224,5)="Total",VLOOKUP(F224,'Recebimento Rodo - ALE'!$I:$P,8,0),SUMIFS('Recebimento Rodo - ALE'!P:P,'Recebimento Rodo - ALE'!I:I,'Capacidade ALE'!F224,'Recebimento Rodo - ALE'!K:K,'Capacidade ALE'!G224))</f>
        <v>0</v>
      </c>
      <c r="L224" s="100">
        <f>IF(RIGHT(F224,5)="Total",VLOOKUP(F224,'BD Cap Venda ALE'!$D:$K,5,0),SUMIFS('BD Cap Venda ALE'!H:H,'BD Cap Venda ALE'!E:E,'Capacidade ALE'!G224,'BD Cap Venda ALE'!C:C,'Capacidade ALE'!E224))</f>
        <v>0</v>
      </c>
      <c r="M224" s="1"/>
      <c r="N224" s="107" t="s">
        <v>11</v>
      </c>
      <c r="O224" s="13">
        <f>IF(RIGHT(F224,5)="Total",VLOOKUP(F224,'BD Cap Venda ALE'!$D:$K,8,0),SUMIFS('BD Cap Venda ALE'!K:K,'BD Cap Venda ALE'!E:E,'Capacidade ALE'!G224,'BD Cap Venda ALE'!C:C,'Capacidade ALE'!E224))</f>
        <v>0</v>
      </c>
      <c r="P224" s="117" t="str">
        <f>IF(RIGHT(F224,5)="Total",VLOOKUP(F224,'Expedição Rodo - ALE'!$A:$H,8,0),"")</f>
        <v/>
      </c>
      <c r="Q224" s="206"/>
      <c r="R224" s="1"/>
      <c r="S224" s="107" t="s">
        <v>11</v>
      </c>
      <c r="T224" s="13">
        <f>IFERROR(SUMIFS('BD Cap Venda ALE'!M:M,'BD Cap Venda ALE'!E:E,'Capacidade ALE'!G224,'BD Cap Venda ALE'!C:C,'Capacidade ALE'!E224),0)</f>
        <v>226.78666666666666</v>
      </c>
      <c r="U224" s="100">
        <f>IFERROR(SUMIFS('BD Cap Venda ALE'!N:N,'BD Cap Venda ALE'!E:E,'Capacidade ALE'!G224,'BD Cap Venda ALE'!C:C,'Capacidade ALE'!E224),0)</f>
        <v>242.35999999999999</v>
      </c>
      <c r="V224" s="1"/>
      <c r="W224"/>
      <c r="X224"/>
      <c r="Y224"/>
      <c r="Z224"/>
      <c r="AA224"/>
      <c r="AB224"/>
      <c r="AC224"/>
    </row>
    <row r="225" spans="1:29" s="2" customFormat="1" x14ac:dyDescent="0.25">
      <c r="A225" s="94">
        <f t="shared" si="20"/>
        <v>100</v>
      </c>
      <c r="B225" s="57" t="str">
        <f t="shared" si="21"/>
        <v>Total</v>
      </c>
      <c r="C225" s="57" t="str">
        <f t="shared" si="22"/>
        <v>DemocráticaTotal</v>
      </c>
      <c r="D225" s="57" t="s">
        <v>215</v>
      </c>
      <c r="E225" s="17">
        <v>70</v>
      </c>
      <c r="F225" s="18" t="s">
        <v>155</v>
      </c>
      <c r="G225" s="18"/>
      <c r="H225" s="1"/>
      <c r="I225" s="96">
        <f>IF(RIGHT(F225,5)="Total",VLOOKUP(F225,'BD Cap Venda ALE'!$D:$K,4,0),SUMIFS('BD Cap Venda ALE'!G:G,'BD Cap Venda ALE'!E:E,'Capacidade ALE'!G225,'BD Cap Venda ALE'!C:C,'Capacidade ALE'!E225))</f>
        <v>680</v>
      </c>
      <c r="J225" s="1"/>
      <c r="K225" s="101">
        <f>IF(RIGHT(F225,5)="Total",VLOOKUP(F225,'Recebimento Rodo - ALE'!$I:$P,8,0),SUMIFS('Recebimento Rodo - ALE'!P:P,'Recebimento Rodo - ALE'!I:I,'Capacidade ALE'!F225,'Recebimento Rodo - ALE'!K:K,'Capacidade ALE'!G225))</f>
        <v>1077.9310324604301</v>
      </c>
      <c r="L225" s="102">
        <f>IF(RIGHT(F225,5)="Total",VLOOKUP(F225,'BD Cap Venda ALE'!$D:$K,5,0),SUMIFS('BD Cap Venda ALE'!H:H,'BD Cap Venda ALE'!E:E,'Capacidade ALE'!G225,'BD Cap Venda ALE'!C:C,'Capacidade ALE'!E225))</f>
        <v>1060</v>
      </c>
      <c r="M225" s="1"/>
      <c r="N225" s="108" t="s">
        <v>118</v>
      </c>
      <c r="O225" s="19">
        <f>IF(RIGHT(F225,5)="Total",VLOOKUP(F225,'BD Cap Venda ALE'!$D:$K,8,0),SUMIFS('BD Cap Venda ALE'!K:K,'BD Cap Venda ALE'!E:E,'Capacidade ALE'!G225,'BD Cap Venda ALE'!C:C,'Capacidade ALE'!E225))</f>
        <v>100</v>
      </c>
      <c r="P225" s="102">
        <f>IF(RIGHT(F225,5)="Total",VLOOKUP(F225,'Expedição Rodo - ALE'!$A:$H,8,0),"")</f>
        <v>3597.9999999999995</v>
      </c>
      <c r="Q225" s="109"/>
      <c r="R225" s="1"/>
      <c r="S225" s="108" t="s">
        <v>118</v>
      </c>
      <c r="T225" s="19">
        <f>IFERROR(SUMIFS('BD Cap Venda ALE'!M:M,'BD Cap Venda ALE'!E:E,'Capacidade ALE'!G225,'BD Cap Venda ALE'!C:C,'Capacidade ALE'!E225),0)</f>
        <v>0</v>
      </c>
      <c r="U225" s="102">
        <f>IFERROR(SUMIFS('BD Cap Venda ALE'!N:N,'BD Cap Venda ALE'!E:E,'Capacidade ALE'!G225,'BD Cap Venda ALE'!C:C,'Capacidade ALE'!E225),0)</f>
        <v>0</v>
      </c>
      <c r="V225" s="1"/>
      <c r="W225"/>
      <c r="X225"/>
      <c r="Y225"/>
      <c r="Z225"/>
      <c r="AA225"/>
      <c r="AB225"/>
      <c r="AC225"/>
    </row>
    <row r="226" spans="1:29" s="2" customFormat="1" ht="15" customHeight="1" x14ac:dyDescent="0.25">
      <c r="A226" s="94">
        <f t="shared" si="20"/>
        <v>0</v>
      </c>
      <c r="B226" s="57" t="str">
        <f t="shared" si="21"/>
        <v>POLIS</v>
      </c>
      <c r="C226" s="57" t="str">
        <f t="shared" ref="C226:C232" si="23">CONCATENATE(D226,RIGHT(F226,5))</f>
        <v>TerceirosPOLIS</v>
      </c>
      <c r="D226" s="57" t="s">
        <v>216</v>
      </c>
      <c r="E226" s="15">
        <v>69</v>
      </c>
      <c r="F226" s="11" t="s">
        <v>113</v>
      </c>
      <c r="G226" s="12" t="s">
        <v>7</v>
      </c>
      <c r="H226" s="1"/>
      <c r="I226" s="95">
        <f>IF(RIGHT(F226,5)="Total",VLOOKUP(F226,'BD Cap Venda ALE'!$D:$K,4,0),SUMIFS('BD Cap Venda ALE'!G:G,'BD Cap Venda ALE'!E:E,'Capacidade ALE'!G226,'BD Cap Venda ALE'!C:C,'Capacidade ALE'!E226))</f>
        <v>0</v>
      </c>
      <c r="J226" s="1"/>
      <c r="K226" s="99">
        <f>IF(RIGHT(F226,5)="Total",VLOOKUP(F226,'Recebimento Rodo - ALE'!$I:$P,8,0),SUMIFS('Recebimento Rodo - ALE'!P:P,'Recebimento Rodo - ALE'!I:I,'Capacidade ALE'!F226,'Recebimento Rodo - ALE'!K:K,'Capacidade ALE'!G226))</f>
        <v>827.85052005298246</v>
      </c>
      <c r="L226" s="100">
        <f>IF(RIGHT(F226,5)="Total",VLOOKUP(F226,'BD Cap Venda ALE'!$D:$K,5,0),SUMIFS('BD Cap Venda ALE'!H:H,'BD Cap Venda ALE'!E:E,'Capacidade ALE'!G226,'BD Cap Venda ALE'!C:C,'Capacidade ALE'!E226))</f>
        <v>0</v>
      </c>
      <c r="M226" s="1"/>
      <c r="N226" s="107" t="s">
        <v>118</v>
      </c>
      <c r="O226" s="13">
        <f>IF(RIGHT(F226,5)="Total",VLOOKUP(F226,'BD Cap Venda ALE'!$D:$K,8,0),SUMIFS('BD Cap Venda ALE'!K:K,'BD Cap Venda ALE'!E:E,'Capacidade ALE'!G226,'BD Cap Venda ALE'!C:C,'Capacidade ALE'!E226))</f>
        <v>0</v>
      </c>
      <c r="P226" s="115" t="str">
        <f>IF(RIGHT(F226,5)="Total",VLOOKUP(F226,'Expedição Rodo - ALE'!$A:$H,8,0),"")</f>
        <v/>
      </c>
      <c r="Q226" s="204" t="str">
        <f>IF(P232&lt;O232,"capacidade de expedição rodoviária abaixo da capacidade de venda mensal, prevalece a capacidade de venda mensal em virtude do terminal ter a obrigatoriedade de garantia do giro dos espaços contratados em linha com a logística da filial.","")</f>
        <v/>
      </c>
      <c r="R226" s="1"/>
      <c r="S226" s="107" t="s">
        <v>118</v>
      </c>
      <c r="T226" s="13">
        <f>IFERROR(SUMIFS('BD Cap Venda ALE'!M:M,'BD Cap Venda ALE'!E:E,'Capacidade ALE'!G226,'BD Cap Venda ALE'!C:C,'Capacidade ALE'!E226),0)</f>
        <v>0</v>
      </c>
      <c r="U226" s="100">
        <f>IFERROR(SUMIFS('BD Cap Venda ALE'!N:N,'BD Cap Venda ALE'!E:E,'Capacidade ALE'!G226,'BD Cap Venda ALE'!C:C,'Capacidade ALE'!E226),0)</f>
        <v>0</v>
      </c>
      <c r="V226" s="1"/>
      <c r="W226"/>
      <c r="X226"/>
      <c r="Y226"/>
      <c r="Z226"/>
      <c r="AA226"/>
      <c r="AB226"/>
      <c r="AC226"/>
    </row>
    <row r="227" spans="1:29" s="2" customFormat="1" ht="15" customHeight="1" x14ac:dyDescent="0.25">
      <c r="A227" s="94">
        <f t="shared" si="20"/>
        <v>0</v>
      </c>
      <c r="B227" s="57" t="str">
        <f t="shared" si="21"/>
        <v>POLIS</v>
      </c>
      <c r="C227" s="57" t="str">
        <f t="shared" si="23"/>
        <v>TerceirosPOLIS</v>
      </c>
      <c r="D227" s="57" t="s">
        <v>216</v>
      </c>
      <c r="E227" s="10">
        <v>69</v>
      </c>
      <c r="F227" s="11" t="s">
        <v>113</v>
      </c>
      <c r="G227" s="12" t="s">
        <v>12</v>
      </c>
      <c r="H227" s="1"/>
      <c r="I227" s="95">
        <f>IF(RIGHT(F227,5)="Total",VLOOKUP(F227,'BD Cap Venda ALE'!$D:$K,4,0),SUMIFS('BD Cap Venda ALE'!G:G,'BD Cap Venda ALE'!E:E,'Capacidade ALE'!G227,'BD Cap Venda ALE'!C:C,'Capacidade ALE'!E227))</f>
        <v>0</v>
      </c>
      <c r="J227" s="1"/>
      <c r="K227" s="99">
        <f>IF(RIGHT(F227,5)="Total",VLOOKUP(F227,'Recebimento Rodo - ALE'!$I:$P,8,0),SUMIFS('Recebimento Rodo - ALE'!P:P,'Recebimento Rodo - ALE'!I:I,'Capacidade ALE'!F227,'Recebimento Rodo - ALE'!K:K,'Capacidade ALE'!G227))</f>
        <v>1365.9533580874208</v>
      </c>
      <c r="L227" s="100">
        <f>IF(RIGHT(F227,5)="Total",VLOOKUP(F227,'BD Cap Venda ALE'!$D:$K,5,0),SUMIFS('BD Cap Venda ALE'!H:H,'BD Cap Venda ALE'!E:E,'Capacidade ALE'!G227,'BD Cap Venda ALE'!C:C,'Capacidade ALE'!E227))</f>
        <v>0</v>
      </c>
      <c r="M227" s="1"/>
      <c r="N227" s="107" t="s">
        <v>17</v>
      </c>
      <c r="O227" s="13">
        <f>IF(RIGHT(F227,5)="Total",VLOOKUP(F227,'BD Cap Venda ALE'!$D:$K,8,0),SUMIFS('BD Cap Venda ALE'!K:K,'BD Cap Venda ALE'!E:E,'Capacidade ALE'!G227,'BD Cap Venda ALE'!C:C,'Capacidade ALE'!E227))</f>
        <v>0</v>
      </c>
      <c r="P227" s="116" t="str">
        <f>IF(RIGHT(F227,5)="Total",VLOOKUP(F227,'Expedição Rodo - ALE'!$A:$H,8,0),"")</f>
        <v/>
      </c>
      <c r="Q227" s="205"/>
      <c r="R227" s="1"/>
      <c r="S227" s="107" t="s">
        <v>17</v>
      </c>
      <c r="T227" s="13">
        <f>IFERROR(SUMIFS('BD Cap Venda ALE'!M:M,'BD Cap Venda ALE'!E:E,'Capacidade ALE'!G227,'BD Cap Venda ALE'!C:C,'Capacidade ALE'!E227),0)</f>
        <v>0</v>
      </c>
      <c r="U227" s="100">
        <f>IFERROR(SUMIFS('BD Cap Venda ALE'!N:N,'BD Cap Venda ALE'!E:E,'Capacidade ALE'!G227,'BD Cap Venda ALE'!C:C,'Capacidade ALE'!E227),0)</f>
        <v>0</v>
      </c>
      <c r="V227" s="1"/>
      <c r="W227"/>
      <c r="X227"/>
      <c r="Y227"/>
      <c r="Z227"/>
      <c r="AA227"/>
      <c r="AB227"/>
      <c r="AC227"/>
    </row>
    <row r="228" spans="1:29" s="2" customFormat="1" ht="15" customHeight="1" x14ac:dyDescent="0.25">
      <c r="A228" s="94">
        <f t="shared" si="20"/>
        <v>0</v>
      </c>
      <c r="B228" s="57" t="str">
        <f t="shared" si="21"/>
        <v>POLIS</v>
      </c>
      <c r="C228" s="57" t="str">
        <f t="shared" si="23"/>
        <v>TerceirosPOLIS</v>
      </c>
      <c r="D228" s="57" t="s">
        <v>216</v>
      </c>
      <c r="E228" s="10">
        <v>69</v>
      </c>
      <c r="F228" s="11" t="s">
        <v>113</v>
      </c>
      <c r="G228" s="12" t="s">
        <v>13</v>
      </c>
      <c r="H228" s="1"/>
      <c r="I228" s="95">
        <f>IF(RIGHT(F228,5)="Total",VLOOKUP(F228,'BD Cap Venda ALE'!$D:$K,4,0),SUMIFS('BD Cap Venda ALE'!G:G,'BD Cap Venda ALE'!E:E,'Capacidade ALE'!G228,'BD Cap Venda ALE'!C:C,'Capacidade ALE'!E228))</f>
        <v>0</v>
      </c>
      <c r="J228" s="1"/>
      <c r="K228" s="99">
        <f>IF(RIGHT(F228,5)="Total",VLOOKUP(F228,'Recebimento Rodo - ALE'!$I:$P,8,0),SUMIFS('Recebimento Rodo - ALE'!P:P,'Recebimento Rodo - ALE'!I:I,'Capacidade ALE'!F228,'Recebimento Rodo - ALE'!K:K,'Capacidade ALE'!G228))</f>
        <v>993.42062406357888</v>
      </c>
      <c r="L228" s="100">
        <f>IF(RIGHT(F228,5)="Total",VLOOKUP(F228,'BD Cap Venda ALE'!$D:$K,5,0),SUMIFS('BD Cap Venda ALE'!H:H,'BD Cap Venda ALE'!E:E,'Capacidade ALE'!G228,'BD Cap Venda ALE'!C:C,'Capacidade ALE'!E228))</f>
        <v>0</v>
      </c>
      <c r="M228" s="1"/>
      <c r="N228" s="107" t="s">
        <v>14</v>
      </c>
      <c r="O228" s="13">
        <f>IF(RIGHT(F228,5)="Total",VLOOKUP(F228,'BD Cap Venda ALE'!$D:$K,8,0),SUMIFS('BD Cap Venda ALE'!K:K,'BD Cap Venda ALE'!E:E,'Capacidade ALE'!G228,'BD Cap Venda ALE'!C:C,'Capacidade ALE'!E228))</f>
        <v>0</v>
      </c>
      <c r="P228" s="116">
        <f>P232</f>
        <v>37789</v>
      </c>
      <c r="Q228" s="205"/>
      <c r="R228" s="1"/>
      <c r="S228" s="107" t="s">
        <v>14</v>
      </c>
      <c r="T228" s="13">
        <f>IFERROR(SUMIFS('BD Cap Venda ALE'!M:M,'BD Cap Venda ALE'!E:E,'Capacidade ALE'!G228,'BD Cap Venda ALE'!C:C,'Capacidade ALE'!E228),0)</f>
        <v>0</v>
      </c>
      <c r="U228" s="100">
        <f>IFERROR(SUMIFS('BD Cap Venda ALE'!N:N,'BD Cap Venda ALE'!E:E,'Capacidade ALE'!G228,'BD Cap Venda ALE'!C:C,'Capacidade ALE'!E228),0)</f>
        <v>0</v>
      </c>
      <c r="V228" s="1"/>
      <c r="W228"/>
      <c r="X228"/>
      <c r="Y228"/>
      <c r="Z228"/>
      <c r="AA228"/>
      <c r="AB228"/>
      <c r="AC228"/>
    </row>
    <row r="229" spans="1:29" s="2" customFormat="1" ht="15" customHeight="1" x14ac:dyDescent="0.25">
      <c r="A229" s="94">
        <f t="shared" si="20"/>
        <v>0</v>
      </c>
      <c r="B229" s="57" t="str">
        <f t="shared" si="21"/>
        <v>POLIS</v>
      </c>
      <c r="C229" s="57" t="str">
        <f t="shared" si="23"/>
        <v>TerceirosPOLIS</v>
      </c>
      <c r="D229" s="57" t="s">
        <v>216</v>
      </c>
      <c r="E229" s="10">
        <v>69</v>
      </c>
      <c r="F229" s="11" t="s">
        <v>113</v>
      </c>
      <c r="G229" s="12" t="s">
        <v>18</v>
      </c>
      <c r="H229" s="1"/>
      <c r="I229" s="95">
        <f>IF(RIGHT(F229,5)="Total",VLOOKUP(F229,'BD Cap Venda ALE'!$D:$K,4,0),SUMIFS('BD Cap Venda ALE'!G:G,'BD Cap Venda ALE'!E:E,'Capacidade ALE'!G229,'BD Cap Venda ALE'!C:C,'Capacidade ALE'!E229))</f>
        <v>0</v>
      </c>
      <c r="J229" s="1"/>
      <c r="K229" s="99">
        <f>IF(RIGHT(F229,5)="Total",VLOOKUP(F229,'Recebimento Rodo - ALE'!$I:$P,8,0),SUMIFS('Recebimento Rodo - ALE'!P:P,'Recebimento Rodo - ALE'!I:I,'Capacidade ALE'!F229,'Recebimento Rodo - ALE'!K:K,'Capacidade ALE'!G229))</f>
        <v>662.28041604238592</v>
      </c>
      <c r="L229" s="100">
        <f>IF(RIGHT(F229,5)="Total",VLOOKUP(F229,'BD Cap Venda ALE'!$D:$K,5,0),SUMIFS('BD Cap Venda ALE'!H:H,'BD Cap Venda ALE'!E:E,'Capacidade ALE'!G229,'BD Cap Venda ALE'!C:C,'Capacidade ALE'!E229))</f>
        <v>0</v>
      </c>
      <c r="M229" s="1"/>
      <c r="N229" s="107" t="s">
        <v>118</v>
      </c>
      <c r="O229" s="13">
        <f>IF(RIGHT(F229,5)="Total",VLOOKUP(F229,'BD Cap Venda ALE'!$D:$K,8,0),SUMIFS('BD Cap Venda ALE'!K:K,'BD Cap Venda ALE'!E:E,'Capacidade ALE'!G229,'BD Cap Venda ALE'!C:C,'Capacidade ALE'!E229))</f>
        <v>0</v>
      </c>
      <c r="P229" s="116" t="str">
        <f>IF(RIGHT(F229,5)="Total",VLOOKUP(F229,'Expedição Rodo - ALE'!$A:$H,8,0),"")</f>
        <v/>
      </c>
      <c r="Q229" s="205"/>
      <c r="R229" s="1"/>
      <c r="S229" s="107" t="s">
        <v>118</v>
      </c>
      <c r="T229" s="13">
        <f>IFERROR(SUMIFS('BD Cap Venda ALE'!M:M,'BD Cap Venda ALE'!E:E,'Capacidade ALE'!G229,'BD Cap Venda ALE'!C:C,'Capacidade ALE'!E229),0)</f>
        <v>0</v>
      </c>
      <c r="U229" s="100">
        <f>IFERROR(SUMIFS('BD Cap Venda ALE'!N:N,'BD Cap Venda ALE'!E:E,'Capacidade ALE'!G229,'BD Cap Venda ALE'!C:C,'Capacidade ALE'!E229),0)</f>
        <v>0</v>
      </c>
      <c r="V229" s="1"/>
      <c r="W229"/>
      <c r="X229"/>
      <c r="Y229"/>
      <c r="Z229"/>
      <c r="AA229"/>
      <c r="AB229"/>
      <c r="AC229"/>
    </row>
    <row r="230" spans="1:29" s="2" customFormat="1" ht="15" customHeight="1" x14ac:dyDescent="0.25">
      <c r="A230" s="94">
        <f t="shared" si="20"/>
        <v>0</v>
      </c>
      <c r="B230" s="57" t="str">
        <f t="shared" si="21"/>
        <v>POLIS</v>
      </c>
      <c r="C230" s="57" t="str">
        <f t="shared" si="23"/>
        <v>TerceirosPOLIS</v>
      </c>
      <c r="D230" s="57" t="s">
        <v>216</v>
      </c>
      <c r="E230" s="10">
        <v>69</v>
      </c>
      <c r="F230" s="11" t="s">
        <v>113</v>
      </c>
      <c r="G230" s="12" t="s">
        <v>19</v>
      </c>
      <c r="H230" s="1"/>
      <c r="I230" s="95">
        <f>IF(RIGHT(F230,5)="Total",VLOOKUP(F230,'BD Cap Venda ALE'!$D:$K,4,0),SUMIFS('BD Cap Venda ALE'!G:G,'BD Cap Venda ALE'!E:E,'Capacidade ALE'!G230,'BD Cap Venda ALE'!C:C,'Capacidade ALE'!E230))</f>
        <v>0</v>
      </c>
      <c r="J230" s="1"/>
      <c r="K230" s="99">
        <f>IF(RIGHT(F230,5)="Total",VLOOKUP(F230,'Recebimento Rodo - ALE'!$I:$P,8,0),SUMIFS('Recebimento Rodo - ALE'!P:P,'Recebimento Rodo - ALE'!I:I,'Capacidade ALE'!F230,'Recebimento Rodo - ALE'!K:K,'Capacidade ALE'!G230))</f>
        <v>745.06546804768413</v>
      </c>
      <c r="L230" s="100">
        <f>IF(RIGHT(F230,5)="Total",VLOOKUP(F230,'BD Cap Venda ALE'!$D:$K,5,0),SUMIFS('BD Cap Venda ALE'!H:H,'BD Cap Venda ALE'!E:E,'Capacidade ALE'!G230,'BD Cap Venda ALE'!C:C,'Capacidade ALE'!E230))</f>
        <v>0</v>
      </c>
      <c r="M230" s="1"/>
      <c r="N230" s="107" t="s">
        <v>20</v>
      </c>
      <c r="O230" s="13">
        <f>IF(RIGHT(F230,5)="Total",VLOOKUP(F230,'BD Cap Venda ALE'!$D:$K,8,0),SUMIFS('BD Cap Venda ALE'!K:K,'BD Cap Venda ALE'!E:E,'Capacidade ALE'!G230,'BD Cap Venda ALE'!C:C,'Capacidade ALE'!E230))</f>
        <v>0</v>
      </c>
      <c r="P230" s="116" t="str">
        <f>IF(RIGHT(F230,5)="Total",VLOOKUP(F230,'Expedição Rodo - ALE'!$A:$H,8,0),"")</f>
        <v/>
      </c>
      <c r="Q230" s="205"/>
      <c r="R230" s="1"/>
      <c r="S230" s="107" t="s">
        <v>20</v>
      </c>
      <c r="T230" s="13">
        <f>IFERROR(SUMIFS('BD Cap Venda ALE'!M:M,'BD Cap Venda ALE'!E:E,'Capacidade ALE'!G230,'BD Cap Venda ALE'!C:C,'Capacidade ALE'!E230),0)</f>
        <v>0</v>
      </c>
      <c r="U230" s="100">
        <f>IFERROR(SUMIFS('BD Cap Venda ALE'!N:N,'BD Cap Venda ALE'!E:E,'Capacidade ALE'!G230,'BD Cap Venda ALE'!C:C,'Capacidade ALE'!E230),0)</f>
        <v>0</v>
      </c>
      <c r="V230" s="1"/>
      <c r="W230"/>
      <c r="X230"/>
      <c r="Y230"/>
      <c r="Z230"/>
      <c r="AA230"/>
      <c r="AB230"/>
      <c r="AC230"/>
    </row>
    <row r="231" spans="1:29" s="2" customFormat="1" ht="15" customHeight="1" x14ac:dyDescent="0.25">
      <c r="A231" s="94">
        <f t="shared" si="20"/>
        <v>0</v>
      </c>
      <c r="B231" s="57" t="str">
        <f t="shared" si="21"/>
        <v>POLIS</v>
      </c>
      <c r="C231" s="57" t="str">
        <f t="shared" si="23"/>
        <v>TerceirosPOLIS</v>
      </c>
      <c r="D231" s="57" t="s">
        <v>216</v>
      </c>
      <c r="E231" s="10">
        <v>69</v>
      </c>
      <c r="F231" s="16" t="s">
        <v>113</v>
      </c>
      <c r="G231" s="12" t="s">
        <v>10</v>
      </c>
      <c r="H231" s="1"/>
      <c r="I231" s="95">
        <f>IF(RIGHT(F231,5)="Total",VLOOKUP(F231,'BD Cap Venda ALE'!$D:$K,4,0),SUMIFS('BD Cap Venda ALE'!G:G,'BD Cap Venda ALE'!E:E,'Capacidade ALE'!G231,'BD Cap Venda ALE'!C:C,'Capacidade ALE'!E231))</f>
        <v>0</v>
      </c>
      <c r="J231" s="1"/>
      <c r="K231" s="99">
        <f>IF(RIGHT(F231,5)="Total",VLOOKUP(F231,'Recebimento Rodo - ALE'!$I:$P,8,0),SUMIFS('Recebimento Rodo - ALE'!P:P,'Recebimento Rodo - ALE'!I:I,'Capacidade ALE'!F231,'Recebimento Rodo - ALE'!K:K,'Capacidade ALE'!G231))</f>
        <v>620.88789003973659</v>
      </c>
      <c r="L231" s="100">
        <f>IF(RIGHT(F231,5)="Total",VLOOKUP(F231,'BD Cap Venda ALE'!$D:$K,5,0),SUMIFS('BD Cap Venda ALE'!H:H,'BD Cap Venda ALE'!E:E,'Capacidade ALE'!G231,'BD Cap Venda ALE'!C:C,'Capacidade ALE'!E231))</f>
        <v>0</v>
      </c>
      <c r="M231" s="1"/>
      <c r="N231" s="107" t="s">
        <v>11</v>
      </c>
      <c r="O231" s="13">
        <f>IF(RIGHT(F231,5)="Total",VLOOKUP(F231,'BD Cap Venda ALE'!$D:$K,8,0),SUMIFS('BD Cap Venda ALE'!K:K,'BD Cap Venda ALE'!E:E,'Capacidade ALE'!G231,'BD Cap Venda ALE'!C:C,'Capacidade ALE'!E231))</f>
        <v>0</v>
      </c>
      <c r="P231" s="117" t="str">
        <f>IF(RIGHT(F231,5)="Total",VLOOKUP(F231,'Expedição Rodo - ALE'!$A:$H,8,0),"")</f>
        <v/>
      </c>
      <c r="Q231" s="206"/>
      <c r="R231" s="1"/>
      <c r="S231" s="107" t="s">
        <v>11</v>
      </c>
      <c r="T231" s="13">
        <f>IFERROR(SUMIFS('BD Cap Venda ALE'!M:M,'BD Cap Venda ALE'!E:E,'Capacidade ALE'!G231,'BD Cap Venda ALE'!C:C,'Capacidade ALE'!E231),0)</f>
        <v>0</v>
      </c>
      <c r="U231" s="100">
        <f>IFERROR(SUMIFS('BD Cap Venda ALE'!N:N,'BD Cap Venda ALE'!E:E,'Capacidade ALE'!G231,'BD Cap Venda ALE'!C:C,'Capacidade ALE'!E231),0)</f>
        <v>0</v>
      </c>
      <c r="V231" s="1"/>
      <c r="W231"/>
      <c r="X231"/>
      <c r="Y231"/>
      <c r="Z231"/>
      <c r="AA231"/>
      <c r="AB231"/>
      <c r="AC231"/>
    </row>
    <row r="232" spans="1:29" s="2" customFormat="1" x14ac:dyDescent="0.25">
      <c r="A232" s="94">
        <f t="shared" si="20"/>
        <v>7545.6537982565387</v>
      </c>
      <c r="B232" s="57" t="str">
        <f t="shared" si="21"/>
        <v>Total</v>
      </c>
      <c r="C232" s="57" t="str">
        <f t="shared" si="23"/>
        <v>TerceirosTotal</v>
      </c>
      <c r="D232" s="57" t="s">
        <v>216</v>
      </c>
      <c r="E232" s="17">
        <v>69</v>
      </c>
      <c r="F232" s="18" t="s">
        <v>153</v>
      </c>
      <c r="G232" s="18"/>
      <c r="H232" s="1"/>
      <c r="I232" s="96">
        <f>IF(RIGHT(F232,5)="Total",VLOOKUP(F232,'BD Cap Venda ALE'!$D:$K,4,0),SUMIFS('BD Cap Venda ALE'!G:G,'BD Cap Venda ALE'!E:E,'Capacidade ALE'!G232,'BD Cap Venda ALE'!C:C,'Capacidade ALE'!E232))</f>
        <v>1470</v>
      </c>
      <c r="J232" s="1"/>
      <c r="K232" s="101">
        <f>IF(RIGHT(F232,5)="Total",VLOOKUP(F232,'Recebimento Rodo - ALE'!$I:$P,8,0),SUMIFS('Recebimento Rodo - ALE'!P:P,'Recebimento Rodo - ALE'!I:I,'Capacidade ALE'!F232,'Recebimento Rodo - ALE'!K:K,'Capacidade ALE'!G232))</f>
        <v>5215.4582763337894</v>
      </c>
      <c r="L232" s="102">
        <f>IF(RIGHT(F232,5)="Total",VLOOKUP(F232,'BD Cap Venda ALE'!$D:$K,5,0),SUMIFS('BD Cap Venda ALE'!H:H,'BD Cap Venda ALE'!E:E,'Capacidade ALE'!G232,'BD Cap Venda ALE'!C:C,'Capacidade ALE'!E232))</f>
        <v>9520</v>
      </c>
      <c r="M232" s="1"/>
      <c r="N232" s="108" t="s">
        <v>118</v>
      </c>
      <c r="O232" s="19">
        <f>IF(RIGHT(F232,5)="Total",VLOOKUP(F232,'BD Cap Venda ALE'!$D:$K,8,0),SUMIFS('BD Cap Venda ALE'!K:K,'BD Cap Venda ALE'!E:E,'Capacidade ALE'!G232,'BD Cap Venda ALE'!C:C,'Capacidade ALE'!E232))</f>
        <v>7545.6537982565387</v>
      </c>
      <c r="P232" s="102">
        <f>IF(RIGHT(F232,5)="Total",VLOOKUP(F232,'Expedição Rodo - ALE'!$A:$H,8,0),"")</f>
        <v>37789</v>
      </c>
      <c r="Q232" s="109"/>
      <c r="R232" s="1"/>
      <c r="S232" s="108" t="s">
        <v>118</v>
      </c>
      <c r="T232" s="19">
        <f>IFERROR(SUMIFS('BD Cap Venda ALE'!M:M,'BD Cap Venda ALE'!E:E,'Capacidade ALE'!G232,'BD Cap Venda ALE'!C:C,'Capacidade ALE'!E232),0)</f>
        <v>0</v>
      </c>
      <c r="U232" s="102">
        <f>IFERROR(SUMIFS('BD Cap Venda ALE'!N:N,'BD Cap Venda ALE'!E:E,'Capacidade ALE'!G232,'BD Cap Venda ALE'!C:C,'Capacidade ALE'!E232),0)</f>
        <v>0</v>
      </c>
      <c r="V232" s="1"/>
      <c r="W232"/>
      <c r="X232"/>
      <c r="Y232"/>
      <c r="Z232"/>
      <c r="AA232"/>
      <c r="AB232"/>
      <c r="AC232"/>
    </row>
    <row r="233" spans="1:29" ht="15" customHeight="1" x14ac:dyDescent="0.25">
      <c r="A233" s="94">
        <f t="shared" si="20"/>
        <v>0</v>
      </c>
      <c r="B233" s="57" t="str">
        <f t="shared" si="21"/>
        <v>O SUL</v>
      </c>
      <c r="C233" s="57" t="str">
        <f t="shared" ref="C233:C264" si="24">CONCATENATE(D233,RIGHT(F233,5))</f>
        <v>TerceirosO SUL</v>
      </c>
      <c r="D233" s="57" t="s">
        <v>216</v>
      </c>
      <c r="E233" s="15">
        <v>9</v>
      </c>
      <c r="F233" s="11" t="s">
        <v>32</v>
      </c>
      <c r="G233" s="12" t="s">
        <v>7</v>
      </c>
      <c r="I233" s="95">
        <f>IF(RIGHT(F233,5)="Total",VLOOKUP(F233,'BD Cap Venda ALE'!$D:$K,4,0),SUMIFS('BD Cap Venda ALE'!G:G,'BD Cap Venda ALE'!E:E,'Capacidade ALE'!G233,'BD Cap Venda ALE'!C:C,'Capacidade ALE'!E233))</f>
        <v>50</v>
      </c>
      <c r="K233" s="99">
        <f>IF(RIGHT(F233,5)="Total",VLOOKUP(F233,'Recebimento Rodo - ALE'!$I:$P,8,0),SUMIFS('Recebimento Rodo - ALE'!P:P,'Recebimento Rodo - ALE'!I:I,'Capacidade ALE'!F233,'Recebimento Rodo - ALE'!K:K,'Capacidade ALE'!G233))</f>
        <v>317.70833333333331</v>
      </c>
      <c r="L233" s="100">
        <f>IF(RIGHT(F233,5)="Total",VLOOKUP(F233,'BD Cap Venda ALE'!$D:$K,5,0),SUMIFS('BD Cap Venda ALE'!H:H,'BD Cap Venda ALE'!E:E,'Capacidade ALE'!G233,'BD Cap Venda ALE'!C:C,'Capacidade ALE'!E233))</f>
        <v>300</v>
      </c>
      <c r="N233" s="107" t="s">
        <v>118</v>
      </c>
      <c r="O233" s="13">
        <f>IF(RIGHT(F233,5)="Total",VLOOKUP(F233,'BD Cap Venda ALE'!$D:$K,8,0),SUMIFS('BD Cap Venda ALE'!K:K,'BD Cap Venda ALE'!E:E,'Capacidade ALE'!G233,'BD Cap Venda ALE'!C:C,'Capacidade ALE'!E233))</f>
        <v>0</v>
      </c>
      <c r="P233" s="115" t="str">
        <f>IF(RIGHT(F233,5)="Total",VLOOKUP(F233,'Expedição Rodo - ALE'!$A:$H,8,0),"")</f>
        <v/>
      </c>
      <c r="Q233" s="204" t="str">
        <f>IF(P239&lt;O239,"capacidade de expedição rodoviária abaixo da capacidade de venda mensal, prevalece a capacidade de venda mensal em virtude do terminal ter a obrigatoriedade de garantia do giro dos espaços contratados em linha com a logística da filial.","")</f>
        <v/>
      </c>
      <c r="S233" s="107" t="s">
        <v>118</v>
      </c>
      <c r="T233" s="13">
        <f>IFERROR(SUMIFS('BD Cap Venda ALE'!M:M,'BD Cap Venda ALE'!E:E,'Capacidade ALE'!G233,'BD Cap Venda ALE'!C:C,'Capacidade ALE'!E233),0)</f>
        <v>29.083333333333332</v>
      </c>
      <c r="U233" s="100">
        <f>IFERROR(SUMIFS('BD Cap Venda ALE'!N:N,'BD Cap Venda ALE'!E:E,'Capacidade ALE'!G233,'BD Cap Venda ALE'!C:C,'Capacidade ALE'!E233),0)</f>
        <v>50.275000000000006</v>
      </c>
    </row>
    <row r="234" spans="1:29" ht="15" customHeight="1" x14ac:dyDescent="0.25">
      <c r="A234" s="94">
        <f t="shared" si="20"/>
        <v>0</v>
      </c>
      <c r="B234" s="57" t="str">
        <f t="shared" si="21"/>
        <v>O SUL</v>
      </c>
      <c r="C234" s="57" t="str">
        <f t="shared" si="24"/>
        <v>TerceirosO SUL</v>
      </c>
      <c r="D234" s="57" t="s">
        <v>216</v>
      </c>
      <c r="E234" s="10">
        <v>9</v>
      </c>
      <c r="F234" s="11" t="s">
        <v>32</v>
      </c>
      <c r="G234" s="12" t="s">
        <v>12</v>
      </c>
      <c r="I234" s="95">
        <f>IF(RIGHT(F234,5)="Total",VLOOKUP(F234,'BD Cap Venda ALE'!$D:$K,4,0),SUMIFS('BD Cap Venda ALE'!G:G,'BD Cap Venda ALE'!E:E,'Capacidade ALE'!G234,'BD Cap Venda ALE'!C:C,'Capacidade ALE'!E234))</f>
        <v>50</v>
      </c>
      <c r="K234" s="99">
        <f>IF(RIGHT(F234,5)="Total",VLOOKUP(F234,'Recebimento Rodo - ALE'!$I:$P,8,0),SUMIFS('Recebimento Rodo - ALE'!P:P,'Recebimento Rodo - ALE'!I:I,'Capacidade ALE'!F234,'Recebimento Rodo - ALE'!K:K,'Capacidade ALE'!G234))</f>
        <v>635.41666666666663</v>
      </c>
      <c r="L234" s="100">
        <f>IF(RIGHT(F234,5)="Total",VLOOKUP(F234,'BD Cap Venda ALE'!$D:$K,5,0),SUMIFS('BD Cap Venda ALE'!H:H,'BD Cap Venda ALE'!E:E,'Capacidade ALE'!G234,'BD Cap Venda ALE'!C:C,'Capacidade ALE'!E234))</f>
        <v>600</v>
      </c>
      <c r="N234" s="107" t="s">
        <v>17</v>
      </c>
      <c r="O234" s="13">
        <f>IF(RIGHT(F234,5)="Total",VLOOKUP(F234,'BD Cap Venda ALE'!$D:$K,8,0),SUMIFS('BD Cap Venda ALE'!K:K,'BD Cap Venda ALE'!E:E,'Capacidade ALE'!G234,'BD Cap Venda ALE'!C:C,'Capacidade ALE'!E234))</f>
        <v>681.81818181818187</v>
      </c>
      <c r="P234" s="116" t="str">
        <f>IF(RIGHT(F234,5)="Total",VLOOKUP(F234,'Expedição Rodo - ALE'!$A:$H,8,0),"")</f>
        <v/>
      </c>
      <c r="Q234" s="205"/>
      <c r="S234" s="107" t="s">
        <v>17</v>
      </c>
      <c r="T234" s="13">
        <f>IFERROR(SUMIFS('BD Cap Venda ALE'!M:M,'BD Cap Venda ALE'!E:E,'Capacidade ALE'!G234,'BD Cap Venda ALE'!C:C,'Capacidade ALE'!E234),0)</f>
        <v>228.75</v>
      </c>
      <c r="U234" s="100">
        <f>IFERROR(SUMIFS('BD Cap Venda ALE'!N:N,'BD Cap Venda ALE'!E:E,'Capacidade ALE'!G234,'BD Cap Venda ALE'!C:C,'Capacidade ALE'!E234),0)</f>
        <v>410.09999999999997</v>
      </c>
    </row>
    <row r="235" spans="1:29" ht="15" customHeight="1" x14ac:dyDescent="0.25">
      <c r="A235" s="94">
        <f t="shared" si="20"/>
        <v>0</v>
      </c>
      <c r="B235" s="57" t="str">
        <f t="shared" si="21"/>
        <v>O SUL</v>
      </c>
      <c r="C235" s="57" t="str">
        <f t="shared" si="24"/>
        <v>TerceirosO SUL</v>
      </c>
      <c r="D235" s="57" t="s">
        <v>216</v>
      </c>
      <c r="E235" s="10">
        <v>9</v>
      </c>
      <c r="F235" s="11" t="s">
        <v>32</v>
      </c>
      <c r="G235" s="12" t="s">
        <v>13</v>
      </c>
      <c r="I235" s="95">
        <f>IF(RIGHT(F235,5)="Total",VLOOKUP(F235,'BD Cap Venda ALE'!$D:$K,4,0),SUMIFS('BD Cap Venda ALE'!G:G,'BD Cap Venda ALE'!E:E,'Capacidade ALE'!G235,'BD Cap Venda ALE'!C:C,'Capacidade ALE'!E235))</f>
        <v>60</v>
      </c>
      <c r="K235" s="99">
        <f>IF(RIGHT(F235,5)="Total",VLOOKUP(F235,'Recebimento Rodo - ALE'!$I:$P,8,0),SUMIFS('Recebimento Rodo - ALE'!P:P,'Recebimento Rodo - ALE'!I:I,'Capacidade ALE'!F235,'Recebimento Rodo - ALE'!K:K,'Capacidade ALE'!G235))</f>
        <v>762.5</v>
      </c>
      <c r="L235" s="100">
        <f>IF(RIGHT(F235,5)="Total",VLOOKUP(F235,'BD Cap Venda ALE'!$D:$K,5,0),SUMIFS('BD Cap Venda ALE'!H:H,'BD Cap Venda ALE'!E:E,'Capacidade ALE'!G235,'BD Cap Venda ALE'!C:C,'Capacidade ALE'!E235))</f>
        <v>720</v>
      </c>
      <c r="N235" s="107" t="s">
        <v>14</v>
      </c>
      <c r="O235" s="13">
        <f>IF(RIGHT(F235,5)="Total",VLOOKUP(F235,'BD Cap Venda ALE'!$D:$K,8,0),SUMIFS('BD Cap Venda ALE'!K:K,'BD Cap Venda ALE'!E:E,'Capacidade ALE'!G235,'BD Cap Venda ALE'!C:C,'Capacidade ALE'!E235))</f>
        <v>818.18181818181813</v>
      </c>
      <c r="P235" s="116">
        <f>P239</f>
        <v>9216</v>
      </c>
      <c r="Q235" s="205"/>
      <c r="S235" s="107" t="s">
        <v>14</v>
      </c>
      <c r="T235" s="13">
        <f>IFERROR(SUMIFS('BD Cap Venda ALE'!M:M,'BD Cap Venda ALE'!E:E,'Capacidade ALE'!G235,'BD Cap Venda ALE'!C:C,'Capacidade ALE'!E235),0)</f>
        <v>33</v>
      </c>
      <c r="U235" s="100">
        <f>IFERROR(SUMIFS('BD Cap Venda ALE'!N:N,'BD Cap Venda ALE'!E:E,'Capacidade ALE'!G235,'BD Cap Venda ALE'!C:C,'Capacidade ALE'!E235),0)</f>
        <v>42.375</v>
      </c>
    </row>
    <row r="236" spans="1:29" ht="15" customHeight="1" x14ac:dyDescent="0.25">
      <c r="A236" s="94">
        <f t="shared" si="20"/>
        <v>0</v>
      </c>
      <c r="B236" s="57" t="str">
        <f>RIGHT(F236,5)</f>
        <v>O SUL</v>
      </c>
      <c r="C236" s="57" t="str">
        <f t="shared" si="24"/>
        <v>TerceirosO SUL</v>
      </c>
      <c r="D236" s="57" t="s">
        <v>216</v>
      </c>
      <c r="E236" s="10">
        <v>9</v>
      </c>
      <c r="F236" s="11" t="s">
        <v>32</v>
      </c>
      <c r="G236" s="12" t="s">
        <v>18</v>
      </c>
      <c r="I236" s="95">
        <f>IF(RIGHT(F236,5)="Total",VLOOKUP(F236,'BD Cap Venda ALE'!$D:$K,4,0),SUMIFS('BD Cap Venda ALE'!G:G,'BD Cap Venda ALE'!E:E,'Capacidade ALE'!G236,'BD Cap Venda ALE'!C:C,'Capacidade ALE'!E236))</f>
        <v>50</v>
      </c>
      <c r="K236" s="99">
        <f>IF(RIGHT(F236,5)="Total",VLOOKUP(F236,'Recebimento Rodo - ALE'!$I:$P,8,0),SUMIFS('Recebimento Rodo - ALE'!P:P,'Recebimento Rodo - ALE'!I:I,'Capacidade ALE'!F236,'Recebimento Rodo - ALE'!K:K,'Capacidade ALE'!G236))</f>
        <v>317.70833333333331</v>
      </c>
      <c r="L236" s="100">
        <f>IF(RIGHT(F236,5)="Total",VLOOKUP(F236,'BD Cap Venda ALE'!$D:$K,5,0),SUMIFS('BD Cap Venda ALE'!H:H,'BD Cap Venda ALE'!E:E,'Capacidade ALE'!G236,'BD Cap Venda ALE'!C:C,'Capacidade ALE'!E236))</f>
        <v>300</v>
      </c>
      <c r="N236" s="107" t="s">
        <v>118</v>
      </c>
      <c r="O236" s="13">
        <f>IF(RIGHT(F236,5)="Total",VLOOKUP(F236,'BD Cap Venda ALE'!$D:$K,8,0),SUMIFS('BD Cap Venda ALE'!K:K,'BD Cap Venda ALE'!E:E,'Capacidade ALE'!G236,'BD Cap Venda ALE'!C:C,'Capacidade ALE'!E236))</f>
        <v>0</v>
      </c>
      <c r="P236" s="116" t="str">
        <f>IF(RIGHT(F236,5)="Total",VLOOKUP(F236,'Expedição Rodo - ALE'!$A:$H,8,0),"")</f>
        <v/>
      </c>
      <c r="Q236" s="205"/>
      <c r="S236" s="107" t="s">
        <v>118</v>
      </c>
      <c r="T236" s="13">
        <f>IFERROR(SUMIFS('BD Cap Venda ALE'!M:M,'BD Cap Venda ALE'!E:E,'Capacidade ALE'!G236,'BD Cap Venda ALE'!C:C,'Capacidade ALE'!E236),0)</f>
        <v>145.39500000000001</v>
      </c>
      <c r="U236" s="100">
        <f>IFERROR(SUMIFS('BD Cap Venda ALE'!N:N,'BD Cap Venda ALE'!E:E,'Capacidade ALE'!G236,'BD Cap Venda ALE'!C:C,'Capacidade ALE'!E236),0)</f>
        <v>139.9725</v>
      </c>
    </row>
    <row r="237" spans="1:29" ht="15" customHeight="1" x14ac:dyDescent="0.25">
      <c r="A237" s="94">
        <f t="shared" si="20"/>
        <v>0</v>
      </c>
      <c r="B237" s="57" t="str">
        <f t="shared" si="21"/>
        <v>O SUL</v>
      </c>
      <c r="C237" s="57" t="str">
        <f t="shared" si="24"/>
        <v>TerceirosO SUL</v>
      </c>
      <c r="D237" s="57" t="s">
        <v>216</v>
      </c>
      <c r="E237" s="10">
        <v>9</v>
      </c>
      <c r="F237" s="11" t="s">
        <v>32</v>
      </c>
      <c r="G237" s="12" t="s">
        <v>19</v>
      </c>
      <c r="I237" s="95">
        <f>IF(RIGHT(F237,5)="Total",VLOOKUP(F237,'BD Cap Venda ALE'!$D:$K,4,0),SUMIFS('BD Cap Venda ALE'!G:G,'BD Cap Venda ALE'!E:E,'Capacidade ALE'!G237,'BD Cap Venda ALE'!C:C,'Capacidade ALE'!E237))</f>
        <v>60</v>
      </c>
      <c r="K237" s="99">
        <f>IF(RIGHT(F237,5)="Total",VLOOKUP(F237,'Recebimento Rodo - ALE'!$I:$P,8,0),SUMIFS('Recebimento Rodo - ALE'!P:P,'Recebimento Rodo - ALE'!I:I,'Capacidade ALE'!F237,'Recebimento Rodo - ALE'!K:K,'Capacidade ALE'!G237))</f>
        <v>508.33333333333331</v>
      </c>
      <c r="L237" s="100">
        <f>IF(RIGHT(F237,5)="Total",VLOOKUP(F237,'BD Cap Venda ALE'!$D:$K,5,0),SUMIFS('BD Cap Venda ALE'!H:H,'BD Cap Venda ALE'!E:E,'Capacidade ALE'!G237,'BD Cap Venda ALE'!C:C,'Capacidade ALE'!E237))</f>
        <v>480</v>
      </c>
      <c r="N237" s="107" t="s">
        <v>20</v>
      </c>
      <c r="O237" s="13">
        <f>IF(RIGHT(F237,5)="Total",VLOOKUP(F237,'BD Cap Venda ALE'!$D:$K,8,0),SUMIFS('BD Cap Venda ALE'!K:K,'BD Cap Venda ALE'!E:E,'Capacidade ALE'!G237,'BD Cap Venda ALE'!C:C,'Capacidade ALE'!E237))</f>
        <v>480</v>
      </c>
      <c r="P237" s="116" t="str">
        <f>IF(RIGHT(F237,5)="Total",VLOOKUP(F237,'Expedição Rodo - ALE'!$A:$H,8,0),"")</f>
        <v/>
      </c>
      <c r="Q237" s="205"/>
      <c r="S237" s="107" t="s">
        <v>20</v>
      </c>
      <c r="T237" s="13">
        <f>IFERROR(SUMIFS('BD Cap Venda ALE'!M:M,'BD Cap Venda ALE'!E:E,'Capacidade ALE'!G237,'BD Cap Venda ALE'!C:C,'Capacidade ALE'!E237),0)</f>
        <v>273.16666666666669</v>
      </c>
      <c r="U237" s="100">
        <f>IFERROR(SUMIFS('BD Cap Venda ALE'!N:N,'BD Cap Venda ALE'!E:E,'Capacidade ALE'!G237,'BD Cap Venda ALE'!C:C,'Capacidade ALE'!E237),0)</f>
        <v>256.58333333333331</v>
      </c>
    </row>
    <row r="238" spans="1:29" ht="15" customHeight="1" x14ac:dyDescent="0.25">
      <c r="A238" s="94">
        <f t="shared" si="20"/>
        <v>0</v>
      </c>
      <c r="B238" s="57" t="str">
        <f t="shared" si="21"/>
        <v>O SUL</v>
      </c>
      <c r="C238" s="57" t="str">
        <f t="shared" si="24"/>
        <v>TerceirosO SUL</v>
      </c>
      <c r="D238" s="57" t="s">
        <v>216</v>
      </c>
      <c r="E238" s="10">
        <v>9</v>
      </c>
      <c r="F238" s="16" t="s">
        <v>32</v>
      </c>
      <c r="G238" s="12" t="s">
        <v>10</v>
      </c>
      <c r="I238" s="95">
        <f>IF(RIGHT(F238,5)="Total",VLOOKUP(F238,'BD Cap Venda ALE'!$D:$K,4,0),SUMIFS('BD Cap Venda ALE'!G:G,'BD Cap Venda ALE'!E:E,'Capacidade ALE'!G238,'BD Cap Venda ALE'!C:C,'Capacidade ALE'!E238))</f>
        <v>80</v>
      </c>
      <c r="K238" s="99">
        <f>IF(RIGHT(F238,5)="Total",VLOOKUP(F238,'Recebimento Rodo - ALE'!$I:$P,8,0),SUMIFS('Recebimento Rodo - ALE'!P:P,'Recebimento Rodo - ALE'!I:I,'Capacidade ALE'!F238,'Recebimento Rodo - ALE'!K:K,'Capacidade ALE'!G238))</f>
        <v>1016.6666666666666</v>
      </c>
      <c r="L238" s="100">
        <f>IF(RIGHT(F238,5)="Total",VLOOKUP(F238,'BD Cap Venda ALE'!$D:$K,5,0),SUMIFS('BD Cap Venda ALE'!H:H,'BD Cap Venda ALE'!E:E,'Capacidade ALE'!G238,'BD Cap Venda ALE'!C:C,'Capacidade ALE'!E238))</f>
        <v>960</v>
      </c>
      <c r="N238" s="107" t="s">
        <v>11</v>
      </c>
      <c r="O238" s="13">
        <f>IF(RIGHT(F238,5)="Total",VLOOKUP(F238,'BD Cap Venda ALE'!$D:$K,8,0),SUMIFS('BD Cap Venda ALE'!K:K,'BD Cap Venda ALE'!E:E,'Capacidade ALE'!G238,'BD Cap Venda ALE'!C:C,'Capacidade ALE'!E238))</f>
        <v>1111.1111111111111</v>
      </c>
      <c r="P238" s="117" t="str">
        <f>IF(RIGHT(F238,5)="Total",VLOOKUP(F238,'Expedição Rodo - ALE'!$A:$H,8,0),"")</f>
        <v/>
      </c>
      <c r="Q238" s="206"/>
      <c r="S238" s="107" t="s">
        <v>11</v>
      </c>
      <c r="T238" s="13">
        <f>IFERROR(SUMIFS('BD Cap Venda ALE'!M:M,'BD Cap Venda ALE'!E:E,'Capacidade ALE'!G238,'BD Cap Venda ALE'!C:C,'Capacidade ALE'!E238),0)</f>
        <v>393.10499999999996</v>
      </c>
      <c r="U238" s="100">
        <f>IFERROR(SUMIFS('BD Cap Venda ALE'!N:N,'BD Cap Venda ALE'!E:E,'Capacidade ALE'!G238,'BD Cap Venda ALE'!C:C,'Capacidade ALE'!E238),0)</f>
        <v>378.44416666666666</v>
      </c>
    </row>
    <row r="239" spans="1:29" x14ac:dyDescent="0.25">
      <c r="A239" s="94">
        <f t="shared" si="20"/>
        <v>3091.1111111111113</v>
      </c>
      <c r="B239" s="57" t="str">
        <f t="shared" si="21"/>
        <v>Total</v>
      </c>
      <c r="C239" s="57" t="str">
        <f t="shared" si="24"/>
        <v>TerceirosTotal</v>
      </c>
      <c r="D239" s="57" t="s">
        <v>216</v>
      </c>
      <c r="E239" s="17">
        <v>9</v>
      </c>
      <c r="F239" s="18" t="s">
        <v>35</v>
      </c>
      <c r="G239" s="18"/>
      <c r="I239" s="96">
        <f>IF(RIGHT(F239,5)="Total",VLOOKUP(F239,'BD Cap Venda ALE'!$D:$K,4,0),SUMIFS('BD Cap Venda ALE'!G:G,'BD Cap Venda ALE'!E:E,'Capacidade ALE'!G239,'BD Cap Venda ALE'!C:C,'Capacidade ALE'!E239))</f>
        <v>350</v>
      </c>
      <c r="K239" s="101">
        <f>IF(RIGHT(F239,5)="Total",VLOOKUP(F239,'Recebimento Rodo - ALE'!$I:$P,8,0),SUMIFS('Recebimento Rodo - ALE'!P:P,'Recebimento Rodo - ALE'!I:I,'Capacidade ALE'!F239,'Recebimento Rodo - ALE'!K:K,'Capacidade ALE'!G239))</f>
        <v>3558.333333333333</v>
      </c>
      <c r="L239" s="102">
        <f>IF(RIGHT(F239,5)="Total",VLOOKUP(F239,'BD Cap Venda ALE'!$D:$K,5,0),SUMIFS('BD Cap Venda ALE'!H:H,'BD Cap Venda ALE'!E:E,'Capacidade ALE'!G239,'BD Cap Venda ALE'!C:C,'Capacidade ALE'!E239))</f>
        <v>3360</v>
      </c>
      <c r="N239" s="108" t="s">
        <v>118</v>
      </c>
      <c r="O239" s="19">
        <f>IF(RIGHT(F239,5)="Total",VLOOKUP(F239,'BD Cap Venda ALE'!$D:$K,8,0),SUMIFS('BD Cap Venda ALE'!K:K,'BD Cap Venda ALE'!E:E,'Capacidade ALE'!G239,'BD Cap Venda ALE'!C:C,'Capacidade ALE'!E239))</f>
        <v>3091.1111111111113</v>
      </c>
      <c r="P239" s="102">
        <f>IF(RIGHT(F239,5)="Total",VLOOKUP(F239,'Expedição Rodo - ALE'!$A:$H,8,0),"")</f>
        <v>9216</v>
      </c>
      <c r="Q239" s="109"/>
      <c r="S239" s="108" t="s">
        <v>118</v>
      </c>
      <c r="T239" s="19">
        <f>IFERROR(SUMIFS('BD Cap Venda ALE'!M:M,'BD Cap Venda ALE'!E:E,'Capacidade ALE'!G239,'BD Cap Venda ALE'!C:C,'Capacidade ALE'!E239),0)</f>
        <v>0</v>
      </c>
      <c r="U239" s="102">
        <f>IFERROR(SUMIFS('BD Cap Venda ALE'!N:N,'BD Cap Venda ALE'!E:E,'Capacidade ALE'!G239,'BD Cap Venda ALE'!C:C,'Capacidade ALE'!E239),0)</f>
        <v>0</v>
      </c>
    </row>
    <row r="240" spans="1:29" s="2" customFormat="1" ht="15" customHeight="1" x14ac:dyDescent="0.25">
      <c r="A240" s="94">
        <f t="shared" si="20"/>
        <v>0</v>
      </c>
      <c r="B240" s="57" t="str">
        <f t="shared" si="21"/>
        <v>CONDE</v>
      </c>
      <c r="C240" s="57" t="str">
        <f t="shared" si="24"/>
        <v>TerceirosCONDE</v>
      </c>
      <c r="D240" s="57" t="s">
        <v>216</v>
      </c>
      <c r="E240" s="15">
        <v>24</v>
      </c>
      <c r="F240" s="11" t="s">
        <v>68</v>
      </c>
      <c r="G240" s="12" t="s">
        <v>7</v>
      </c>
      <c r="H240" s="1"/>
      <c r="I240" s="95">
        <f>IF(RIGHT(F240,5)="Total",VLOOKUP(F240,'BD Cap Venda ALE'!$D:$K,4,0),SUMIFS('BD Cap Venda ALE'!G:G,'BD Cap Venda ALE'!E:E,'Capacidade ALE'!G240,'BD Cap Venda ALE'!C:C,'Capacidade ALE'!E240))</f>
        <v>93</v>
      </c>
      <c r="J240" s="1"/>
      <c r="K240" s="99">
        <f>IF(RIGHT(F240,5)="Total",VLOOKUP(F240,'Recebimento Rodo - ALE'!$I:$P,8,0),SUMIFS('Recebimento Rodo - ALE'!P:P,'Recebimento Rodo - ALE'!I:I,'Capacidade ALE'!F240,'Recebimento Rodo - ALE'!K:K,'Capacidade ALE'!G240))</f>
        <v>1035.5049999999999</v>
      </c>
      <c r="L240" s="100">
        <f>IF(RIGHT(F240,5)="Total",VLOOKUP(F240,'BD Cap Venda ALE'!$D:$K,5,0),SUMIFS('BD Cap Venda ALE'!H:H,'BD Cap Venda ALE'!E:E,'Capacidade ALE'!G240,'BD Cap Venda ALE'!C:C,'Capacidade ALE'!E240))</f>
        <v>446.4</v>
      </c>
      <c r="M240" s="1"/>
      <c r="N240" s="107" t="s">
        <v>118</v>
      </c>
      <c r="O240" s="13">
        <f>IF(RIGHT(F240,5)="Total",VLOOKUP(F240,'BD Cap Venda ALE'!$D:$K,8,0),SUMIFS('BD Cap Venda ALE'!K:K,'BD Cap Venda ALE'!E:E,'Capacidade ALE'!G240,'BD Cap Venda ALE'!C:C,'Capacidade ALE'!E240))</f>
        <v>0</v>
      </c>
      <c r="P240" s="115" t="str">
        <f>IF(RIGHT(F240,5)="Total",VLOOKUP(F240,'Expedição Rodo - ALE'!$A:$H,8,0),"")</f>
        <v/>
      </c>
      <c r="Q240" s="204" t="str">
        <f>IF(P246&lt;O246,"capacidade de expedição rodoviária abaixo da capacidade de venda mensal, prevalece a capacidade de venda mensal em virtude do terminal ter a obrigatoriedade de garantia do giro dos espaços contratados em linha com a logística da filial.","")</f>
        <v/>
      </c>
      <c r="R240" s="1"/>
      <c r="S240" s="107" t="s">
        <v>118</v>
      </c>
      <c r="T240" s="13">
        <f>IFERROR(SUMIFS('BD Cap Venda ALE'!M:M,'BD Cap Venda ALE'!E:E,'Capacidade ALE'!G240,'BD Cap Venda ALE'!C:C,'Capacidade ALE'!E240),0)</f>
        <v>0</v>
      </c>
      <c r="U240" s="100">
        <f>IFERROR(SUMIFS('BD Cap Venda ALE'!N:N,'BD Cap Venda ALE'!E:E,'Capacidade ALE'!G240,'BD Cap Venda ALE'!C:C,'Capacidade ALE'!E240),0)</f>
        <v>0</v>
      </c>
      <c r="V240" s="1"/>
      <c r="W240"/>
      <c r="X240"/>
      <c r="Y240"/>
      <c r="Z240"/>
      <c r="AA240"/>
      <c r="AB240"/>
      <c r="AC240"/>
    </row>
    <row r="241" spans="1:29" s="2" customFormat="1" ht="15" customHeight="1" x14ac:dyDescent="0.25">
      <c r="A241" s="94">
        <f t="shared" si="20"/>
        <v>0</v>
      </c>
      <c r="B241" s="57" t="str">
        <f t="shared" si="21"/>
        <v>CONDE</v>
      </c>
      <c r="C241" s="57" t="str">
        <f t="shared" si="24"/>
        <v>TerceirosCONDE</v>
      </c>
      <c r="D241" s="57" t="s">
        <v>216</v>
      </c>
      <c r="E241" s="10">
        <v>24</v>
      </c>
      <c r="F241" s="11" t="s">
        <v>68</v>
      </c>
      <c r="G241" s="12" t="s">
        <v>12</v>
      </c>
      <c r="H241" s="1"/>
      <c r="I241" s="95">
        <f>IF(RIGHT(F241,5)="Total",VLOOKUP(F241,'BD Cap Venda ALE'!$D:$K,4,0),SUMIFS('BD Cap Venda ALE'!G:G,'BD Cap Venda ALE'!E:E,'Capacidade ALE'!G241,'BD Cap Venda ALE'!C:C,'Capacidade ALE'!E241))</f>
        <v>394</v>
      </c>
      <c r="J241" s="1"/>
      <c r="K241" s="99">
        <f>IF(RIGHT(F241,5)="Total",VLOOKUP(F241,'Recebimento Rodo - ALE'!$I:$P,8,0),SUMIFS('Recebimento Rodo - ALE'!P:P,'Recebimento Rodo - ALE'!I:I,'Capacidade ALE'!F241,'Recebimento Rodo - ALE'!K:K,'Capacidade ALE'!G241))</f>
        <v>41.130595980727023</v>
      </c>
      <c r="L241" s="100">
        <f>IF(RIGHT(F241,5)="Total",VLOOKUP(F241,'BD Cap Venda ALE'!$D:$K,5,0),SUMIFS('BD Cap Venda ALE'!H:H,'BD Cap Venda ALE'!E:E,'Capacidade ALE'!G241,'BD Cap Venda ALE'!C:C,'Capacidade ALE'!E241))</f>
        <v>4728</v>
      </c>
      <c r="M241" s="1"/>
      <c r="N241" s="107" t="s">
        <v>17</v>
      </c>
      <c r="O241" s="13">
        <f>IF(RIGHT(F241,5)="Total",VLOOKUP(F241,'BD Cap Venda ALE'!$D:$K,8,0),SUMIFS('BD Cap Venda ALE'!K:K,'BD Cap Venda ALE'!E:E,'Capacidade ALE'!G241,'BD Cap Venda ALE'!C:C,'Capacidade ALE'!E241))</f>
        <v>1601.952768986843</v>
      </c>
      <c r="P241" s="116" t="str">
        <f>IF(RIGHT(F241,5)="Total",VLOOKUP(F241,'Expedição Rodo - ALE'!$A:$H,8,0),"")</f>
        <v/>
      </c>
      <c r="Q241" s="205"/>
      <c r="R241" s="1"/>
      <c r="S241" s="107" t="s">
        <v>17</v>
      </c>
      <c r="T241" s="13">
        <f>IFERROR(SUMIFS('BD Cap Venda ALE'!M:M,'BD Cap Venda ALE'!E:E,'Capacidade ALE'!G241,'BD Cap Venda ALE'!C:C,'Capacidade ALE'!E241),0)</f>
        <v>0</v>
      </c>
      <c r="U241" s="100">
        <f>IFERROR(SUMIFS('BD Cap Venda ALE'!N:N,'BD Cap Venda ALE'!E:E,'Capacidade ALE'!G241,'BD Cap Venda ALE'!C:C,'Capacidade ALE'!E241),0)</f>
        <v>0</v>
      </c>
      <c r="V241" s="1"/>
      <c r="W241"/>
      <c r="X241"/>
      <c r="Y241"/>
      <c r="Z241"/>
      <c r="AA241"/>
      <c r="AB241"/>
      <c r="AC241"/>
    </row>
    <row r="242" spans="1:29" s="2" customFormat="1" ht="15" customHeight="1" x14ac:dyDescent="0.25">
      <c r="A242" s="94">
        <f t="shared" si="20"/>
        <v>0</v>
      </c>
      <c r="B242" s="57" t="str">
        <f t="shared" si="21"/>
        <v>CONDE</v>
      </c>
      <c r="C242" s="57" t="str">
        <f t="shared" si="24"/>
        <v>TerceirosCONDE</v>
      </c>
      <c r="D242" s="57" t="s">
        <v>216</v>
      </c>
      <c r="E242" s="10">
        <v>24</v>
      </c>
      <c r="F242" s="11" t="s">
        <v>68</v>
      </c>
      <c r="G242" s="12" t="s">
        <v>13</v>
      </c>
      <c r="H242" s="1"/>
      <c r="I242" s="95">
        <f>IF(RIGHT(F242,5)="Total",VLOOKUP(F242,'BD Cap Venda ALE'!$D:$K,4,0),SUMIFS('BD Cap Venda ALE'!G:G,'BD Cap Venda ALE'!E:E,'Capacidade ALE'!G242,'BD Cap Venda ALE'!C:C,'Capacidade ALE'!E242))</f>
        <v>496</v>
      </c>
      <c r="J242" s="1"/>
      <c r="K242" s="99">
        <f>IF(RIGHT(F242,5)="Total",VLOOKUP(F242,'Recebimento Rodo - ALE'!$I:$P,8,0),SUMIFS('Recebimento Rodo - ALE'!P:P,'Recebimento Rodo - ALE'!I:I,'Capacidade ALE'!F242,'Recebimento Rodo - ALE'!K:K,'Capacidade ALE'!G242))</f>
        <v>8.2869172421943702</v>
      </c>
      <c r="L242" s="100">
        <f>IF(RIGHT(F242,5)="Total",VLOOKUP(F242,'BD Cap Venda ALE'!$D:$K,5,0),SUMIFS('BD Cap Venda ALE'!H:H,'BD Cap Venda ALE'!E:E,'Capacidade ALE'!G242,'BD Cap Venda ALE'!C:C,'Capacidade ALE'!E242))</f>
        <v>5952</v>
      </c>
      <c r="M242" s="1"/>
      <c r="N242" s="107" t="s">
        <v>14</v>
      </c>
      <c r="O242" s="13">
        <f>IF(RIGHT(F242,5)="Total",VLOOKUP(F242,'BD Cap Venda ALE'!$D:$K,8,0),SUMIFS('BD Cap Venda ALE'!K:K,'BD Cap Venda ALE'!E:E,'Capacidade ALE'!G242,'BD Cap Venda ALE'!C:C,'Capacidade ALE'!E242))</f>
        <v>2118.0472310131563</v>
      </c>
      <c r="P242" s="116">
        <f>P246</f>
        <v>10640</v>
      </c>
      <c r="Q242" s="205"/>
      <c r="R242" s="1"/>
      <c r="S242" s="107" t="s">
        <v>14</v>
      </c>
      <c r="T242" s="13">
        <f>IFERROR(SUMIFS('BD Cap Venda ALE'!M:M,'BD Cap Venda ALE'!E:E,'Capacidade ALE'!G242,'BD Cap Venda ALE'!C:C,'Capacidade ALE'!E242),0)</f>
        <v>0</v>
      </c>
      <c r="U242" s="100">
        <f>IFERROR(SUMIFS('BD Cap Venda ALE'!N:N,'BD Cap Venda ALE'!E:E,'Capacidade ALE'!G242,'BD Cap Venda ALE'!C:C,'Capacidade ALE'!E242),0)</f>
        <v>0</v>
      </c>
      <c r="V242" s="1"/>
      <c r="W242"/>
      <c r="X242"/>
      <c r="Y242"/>
      <c r="Z242"/>
      <c r="AA242"/>
      <c r="AB242"/>
      <c r="AC242"/>
    </row>
    <row r="243" spans="1:29" s="2" customFormat="1" ht="15" customHeight="1" x14ac:dyDescent="0.25">
      <c r="A243" s="94">
        <f t="shared" si="20"/>
        <v>0</v>
      </c>
      <c r="B243" s="57" t="str">
        <f t="shared" si="21"/>
        <v>CONDE</v>
      </c>
      <c r="C243" s="57" t="str">
        <f t="shared" si="24"/>
        <v>TerceirosCONDE</v>
      </c>
      <c r="D243" s="57" t="s">
        <v>216</v>
      </c>
      <c r="E243" s="10">
        <v>24</v>
      </c>
      <c r="F243" s="11" t="s">
        <v>68</v>
      </c>
      <c r="G243" s="12" t="s">
        <v>18</v>
      </c>
      <c r="H243" s="1"/>
      <c r="I243" s="95">
        <f>IF(RIGHT(F243,5)="Total",VLOOKUP(F243,'BD Cap Venda ALE'!$D:$K,4,0),SUMIFS('BD Cap Venda ALE'!G:G,'BD Cap Venda ALE'!E:E,'Capacidade ALE'!G243,'BD Cap Venda ALE'!C:C,'Capacidade ALE'!E243))</f>
        <v>127</v>
      </c>
      <c r="J243" s="1"/>
      <c r="K243" s="99">
        <f>IF(RIGHT(F243,5)="Total",VLOOKUP(F243,'Recebimento Rodo - ALE'!$I:$P,8,0),SUMIFS('Recebimento Rodo - ALE'!P:P,'Recebimento Rodo - ALE'!I:I,'Capacidade ALE'!F243,'Recebimento Rodo - ALE'!K:K,'Capacidade ALE'!G243))</f>
        <v>423.33333333333326</v>
      </c>
      <c r="L243" s="100">
        <f>IF(RIGHT(F243,5)="Total",VLOOKUP(F243,'BD Cap Venda ALE'!$D:$K,5,0),SUMIFS('BD Cap Venda ALE'!H:H,'BD Cap Venda ALE'!E:E,'Capacidade ALE'!G243,'BD Cap Venda ALE'!C:C,'Capacidade ALE'!E243))</f>
        <v>609.6</v>
      </c>
      <c r="M243" s="1"/>
      <c r="N243" s="107" t="s">
        <v>118</v>
      </c>
      <c r="O243" s="13">
        <f>IF(RIGHT(F243,5)="Total",VLOOKUP(F243,'BD Cap Venda ALE'!$D:$K,8,0),SUMIFS('BD Cap Venda ALE'!K:K,'BD Cap Venda ALE'!E:E,'Capacidade ALE'!G243,'BD Cap Venda ALE'!C:C,'Capacidade ALE'!E243))</f>
        <v>0</v>
      </c>
      <c r="P243" s="116" t="str">
        <f>IF(RIGHT(F243,5)="Total",VLOOKUP(F243,'Expedição Rodo - ALE'!$A:$H,8,0),"")</f>
        <v/>
      </c>
      <c r="Q243" s="205"/>
      <c r="R243" s="1"/>
      <c r="S243" s="107" t="s">
        <v>118</v>
      </c>
      <c r="T243" s="13">
        <f>IFERROR(SUMIFS('BD Cap Venda ALE'!M:M,'BD Cap Venda ALE'!E:E,'Capacidade ALE'!G243,'BD Cap Venda ALE'!C:C,'Capacidade ALE'!E243),0)</f>
        <v>0</v>
      </c>
      <c r="U243" s="100">
        <f>IFERROR(SUMIFS('BD Cap Venda ALE'!N:N,'BD Cap Venda ALE'!E:E,'Capacidade ALE'!G243,'BD Cap Venda ALE'!C:C,'Capacidade ALE'!E243),0)</f>
        <v>0</v>
      </c>
      <c r="V243" s="1"/>
      <c r="W243"/>
      <c r="X243"/>
      <c r="Y243"/>
      <c r="Z243"/>
      <c r="AA243"/>
      <c r="AB243"/>
      <c r="AC243"/>
    </row>
    <row r="244" spans="1:29" s="2" customFormat="1" ht="15" customHeight="1" x14ac:dyDescent="0.25">
      <c r="A244" s="94">
        <f t="shared" si="20"/>
        <v>0</v>
      </c>
      <c r="B244" s="57" t="str">
        <f t="shared" si="21"/>
        <v>CONDE</v>
      </c>
      <c r="C244" s="57" t="str">
        <f t="shared" si="24"/>
        <v>TerceirosCONDE</v>
      </c>
      <c r="D244" s="57" t="s">
        <v>216</v>
      </c>
      <c r="E244" s="10">
        <v>24</v>
      </c>
      <c r="F244" s="11" t="s">
        <v>68</v>
      </c>
      <c r="G244" s="12" t="s">
        <v>19</v>
      </c>
      <c r="H244" s="1"/>
      <c r="I244" s="95">
        <f>IF(RIGHT(F244,5)="Total",VLOOKUP(F244,'BD Cap Venda ALE'!$D:$K,4,0),SUMIFS('BD Cap Venda ALE'!G:G,'BD Cap Venda ALE'!E:E,'Capacidade ALE'!G244,'BD Cap Venda ALE'!C:C,'Capacidade ALE'!E244))</f>
        <v>113</v>
      </c>
      <c r="J244" s="1"/>
      <c r="K244" s="99">
        <f>IF(RIGHT(F244,5)="Total",VLOOKUP(F244,'Recebimento Rodo - ALE'!$I:$P,8,0),SUMIFS('Recebimento Rodo - ALE'!P:P,'Recebimento Rodo - ALE'!I:I,'Capacidade ALE'!F244,'Recebimento Rodo - ALE'!K:K,'Capacidade ALE'!G244))</f>
        <v>312.91666666666674</v>
      </c>
      <c r="L244" s="100">
        <f>IF(RIGHT(F244,5)="Total",VLOOKUP(F244,'BD Cap Venda ALE'!$D:$K,5,0),SUMIFS('BD Cap Venda ALE'!H:H,'BD Cap Venda ALE'!E:E,'Capacidade ALE'!G244,'BD Cap Venda ALE'!C:C,'Capacidade ALE'!E244))</f>
        <v>678</v>
      </c>
      <c r="M244" s="1"/>
      <c r="N244" s="107" t="s">
        <v>20</v>
      </c>
      <c r="O244" s="13">
        <f>IF(RIGHT(F244,5)="Total",VLOOKUP(F244,'BD Cap Venda ALE'!$D:$K,8,0),SUMIFS('BD Cap Venda ALE'!K:K,'BD Cap Venda ALE'!E:E,'Capacidade ALE'!G244,'BD Cap Venda ALE'!C:C,'Capacidade ALE'!E244))</f>
        <v>678</v>
      </c>
      <c r="P244" s="116" t="str">
        <f>IF(RIGHT(F244,5)="Total",VLOOKUP(F244,'Expedição Rodo - ALE'!$A:$H,8,0),"")</f>
        <v/>
      </c>
      <c r="Q244" s="205"/>
      <c r="R244" s="1"/>
      <c r="S244" s="107" t="s">
        <v>20</v>
      </c>
      <c r="T244" s="13">
        <f>IFERROR(SUMIFS('BD Cap Venda ALE'!M:M,'BD Cap Venda ALE'!E:E,'Capacidade ALE'!G244,'BD Cap Venda ALE'!C:C,'Capacidade ALE'!E244),0)</f>
        <v>0</v>
      </c>
      <c r="U244" s="100">
        <f>IFERROR(SUMIFS('BD Cap Venda ALE'!N:N,'BD Cap Venda ALE'!E:E,'Capacidade ALE'!G244,'BD Cap Venda ALE'!C:C,'Capacidade ALE'!E244),0)</f>
        <v>0</v>
      </c>
      <c r="V244" s="1"/>
      <c r="W244"/>
      <c r="X244"/>
      <c r="Y244"/>
      <c r="Z244"/>
      <c r="AA244"/>
      <c r="AB244"/>
      <c r="AC244"/>
    </row>
    <row r="245" spans="1:29" s="2" customFormat="1" ht="15" customHeight="1" x14ac:dyDescent="0.25">
      <c r="A245" s="94">
        <f t="shared" si="20"/>
        <v>0</v>
      </c>
      <c r="B245" s="57" t="str">
        <f t="shared" si="21"/>
        <v>CONDE</v>
      </c>
      <c r="C245" s="57" t="str">
        <f t="shared" si="24"/>
        <v>TerceirosCONDE</v>
      </c>
      <c r="D245" s="57" t="s">
        <v>216</v>
      </c>
      <c r="E245" s="10">
        <v>24</v>
      </c>
      <c r="F245" s="16" t="s">
        <v>68</v>
      </c>
      <c r="G245" s="12" t="s">
        <v>10</v>
      </c>
      <c r="H245" s="1"/>
      <c r="I245" s="95">
        <f>IF(RIGHT(F245,5)="Total",VLOOKUP(F245,'BD Cap Venda ALE'!$D:$K,4,0),SUMIFS('BD Cap Venda ALE'!G:G,'BD Cap Venda ALE'!E:E,'Capacidade ALE'!G245,'BD Cap Venda ALE'!C:C,'Capacidade ALE'!E245))</f>
        <v>365</v>
      </c>
      <c r="J245" s="1"/>
      <c r="K245" s="99">
        <f>IF(RIGHT(F245,5)="Total",VLOOKUP(F245,'Recebimento Rodo - ALE'!$I:$P,8,0),SUMIFS('Recebimento Rodo - ALE'!P:P,'Recebimento Rodo - ALE'!I:I,'Capacidade ALE'!F245,'Recebimento Rodo - ALE'!K:K,'Capacidade ALE'!G245))</f>
        <v>544.81319919999623</v>
      </c>
      <c r="L245" s="100">
        <f>IF(RIGHT(F245,5)="Total",VLOOKUP(F245,'BD Cap Venda ALE'!$D:$K,5,0),SUMIFS('BD Cap Venda ALE'!H:H,'BD Cap Venda ALE'!E:E,'Capacidade ALE'!G245,'BD Cap Venda ALE'!C:C,'Capacidade ALE'!E245))</f>
        <v>4380</v>
      </c>
      <c r="M245" s="1"/>
      <c r="N245" s="107" t="s">
        <v>11</v>
      </c>
      <c r="O245" s="13">
        <f>IF(RIGHT(F245,5)="Total",VLOOKUP(F245,'BD Cap Venda ALE'!$D:$K,8,0),SUMIFS('BD Cap Venda ALE'!K:K,'BD Cap Venda ALE'!E:E,'Capacidade ALE'!G245,'BD Cap Venda ALE'!C:C,'Capacidade ALE'!E245))</f>
        <v>2257.7777777777778</v>
      </c>
      <c r="P245" s="117" t="str">
        <f>IF(RIGHT(F245,5)="Total",VLOOKUP(F245,'Expedição Rodo - ALE'!$A:$H,8,0),"")</f>
        <v/>
      </c>
      <c r="Q245" s="206"/>
      <c r="R245" s="1"/>
      <c r="S245" s="107" t="s">
        <v>11</v>
      </c>
      <c r="T245" s="13">
        <f>IFERROR(SUMIFS('BD Cap Venda ALE'!M:M,'BD Cap Venda ALE'!E:E,'Capacidade ALE'!G245,'BD Cap Venda ALE'!C:C,'Capacidade ALE'!E245),0)</f>
        <v>0</v>
      </c>
      <c r="U245" s="100">
        <f>IFERROR(SUMIFS('BD Cap Venda ALE'!N:N,'BD Cap Venda ALE'!E:E,'Capacidade ALE'!G245,'BD Cap Venda ALE'!C:C,'Capacidade ALE'!E245),0)</f>
        <v>0</v>
      </c>
      <c r="V245" s="1"/>
      <c r="W245"/>
      <c r="X245"/>
      <c r="Y245"/>
      <c r="Z245"/>
      <c r="AA245"/>
      <c r="AB245"/>
      <c r="AC245"/>
    </row>
    <row r="246" spans="1:29" s="2" customFormat="1" x14ac:dyDescent="0.25">
      <c r="A246" s="94">
        <f>IF(RIGHT(F246,5)="Total",O246,0)</f>
        <v>6655.7777777777774</v>
      </c>
      <c r="B246" s="57" t="str">
        <f t="shared" si="21"/>
        <v>Total</v>
      </c>
      <c r="C246" s="57" t="str">
        <f t="shared" si="24"/>
        <v>TerceirosTotal</v>
      </c>
      <c r="D246" s="57" t="s">
        <v>216</v>
      </c>
      <c r="E246" s="17">
        <v>24</v>
      </c>
      <c r="F246" s="18" t="s">
        <v>663</v>
      </c>
      <c r="G246" s="18"/>
      <c r="H246" s="1"/>
      <c r="I246" s="96">
        <f>IF(RIGHT(F246,5)="Total",VLOOKUP(F246,'BD Cap Venda ALE'!$D:$K,4,0),SUMIFS('BD Cap Venda ALE'!G:G,'BD Cap Venda ALE'!E:E,'Capacidade ALE'!G246,'BD Cap Venda ALE'!C:C,'Capacidade ALE'!E246))</f>
        <v>1588</v>
      </c>
      <c r="J246" s="1"/>
      <c r="K246" s="101">
        <f>IF(RIGHT(F246,5)="Total",VLOOKUP(F246,'Recebimento Rodo - ALE'!$I:$P,8,0),SUMIFS('Recebimento Rodo - ALE'!P:P,'Recebimento Rodo - ALE'!I:I,'Capacidade ALE'!F246,'Recebimento Rodo - ALE'!K:K,'Capacidade ALE'!G246))</f>
        <v>2365.9857124229175</v>
      </c>
      <c r="L246" s="102">
        <f>IF(RIGHT(F246,5)="Total",VLOOKUP(F246,'BD Cap Venda ALE'!$D:$K,5,0),SUMIFS('BD Cap Venda ALE'!H:H,'BD Cap Venda ALE'!E:E,'Capacidade ALE'!G246,'BD Cap Venda ALE'!C:C,'Capacidade ALE'!E246))</f>
        <v>16794</v>
      </c>
      <c r="M246" s="1"/>
      <c r="N246" s="108" t="s">
        <v>118</v>
      </c>
      <c r="O246" s="19">
        <f>IF(RIGHT(F246,5)="Total",VLOOKUP(F246,'BD Cap Venda ALE'!$D:$K,8,0),SUMIFS('BD Cap Venda ALE'!K:K,'BD Cap Venda ALE'!E:E,'Capacidade ALE'!G246,'BD Cap Venda ALE'!C:C,'Capacidade ALE'!E246))</f>
        <v>6655.7777777777774</v>
      </c>
      <c r="P246" s="102">
        <f>IF(RIGHT(F246,5)="Total",VLOOKUP(F246,'Expedição Rodo - ALE'!$A:$H,8,0),"")</f>
        <v>10640</v>
      </c>
      <c r="Q246" s="109"/>
      <c r="R246" s="1"/>
      <c r="S246" s="108" t="s">
        <v>118</v>
      </c>
      <c r="T246" s="19">
        <f>IFERROR(SUMIFS('BD Cap Venda ALE'!M:M,'BD Cap Venda ALE'!E:E,'Capacidade ALE'!G246,'BD Cap Venda ALE'!C:C,'Capacidade ALE'!E246),0)</f>
        <v>0</v>
      </c>
      <c r="U246" s="102">
        <f>IFERROR(SUMIFS('BD Cap Venda ALE'!N:N,'BD Cap Venda ALE'!E:E,'Capacidade ALE'!G246,'BD Cap Venda ALE'!C:C,'Capacidade ALE'!E246),0)</f>
        <v>0</v>
      </c>
      <c r="V246" s="1"/>
      <c r="W246"/>
      <c r="X246"/>
      <c r="Y246"/>
      <c r="Z246"/>
      <c r="AA246"/>
      <c r="AB246"/>
      <c r="AC246"/>
    </row>
    <row r="247" spans="1:29" s="2" customFormat="1" x14ac:dyDescent="0.25">
      <c r="A247" s="94">
        <f t="shared" si="20"/>
        <v>0</v>
      </c>
      <c r="B247" s="57" t="str">
        <f t="shared" si="21"/>
        <v>PRETO</v>
      </c>
      <c r="C247" s="57" t="str">
        <f t="shared" si="24"/>
        <v>PoolPRETO</v>
      </c>
      <c r="D247" s="57" t="s">
        <v>217</v>
      </c>
      <c r="E247" s="15">
        <v>20</v>
      </c>
      <c r="F247" s="11" t="s">
        <v>62</v>
      </c>
      <c r="G247" s="12" t="s">
        <v>7</v>
      </c>
      <c r="H247" s="1"/>
      <c r="I247" s="95">
        <f>IF(RIGHT(F247,5)="Total",VLOOKUP(F247,'BD Cap Venda ALE'!$D:$K,4,0),SUMIFS('BD Cap Venda ALE'!G:G,'BD Cap Venda ALE'!E:E,'Capacidade ALE'!G247,'BD Cap Venda ALE'!C:C,'Capacidade ALE'!E247))</f>
        <v>0</v>
      </c>
      <c r="J247" s="1"/>
      <c r="K247" s="99">
        <f>IF(RIGHT(F247,5)="Total",VLOOKUP(F247,'Recebimento Rodo - ALE'!$I:$P,8,0),SUMIFS('Recebimento Rodo - ALE'!P:P,'Recebimento Rodo - ALE'!I:I,'Capacidade ALE'!F247,'Recebimento Rodo - ALE'!K:K,'Capacidade ALE'!G247))</f>
        <v>0</v>
      </c>
      <c r="L247" s="100">
        <f>IF(RIGHT(F247,5)="Total",VLOOKUP(F247,'BD Cap Venda ALE'!$D:$K,5,0),SUMIFS('BD Cap Venda ALE'!H:H,'BD Cap Venda ALE'!E:E,'Capacidade ALE'!G247,'BD Cap Venda ALE'!C:C,'Capacidade ALE'!E247))</f>
        <v>0</v>
      </c>
      <c r="M247" s="1"/>
      <c r="N247" s="107" t="s">
        <v>118</v>
      </c>
      <c r="O247" s="13">
        <f>IF(RIGHT(F247,5)="Total",VLOOKUP(F247,'BD Cap Venda ALE'!$D:$K,8,0),SUMIFS('BD Cap Venda ALE'!K:K,'BD Cap Venda ALE'!E:E,'Capacidade ALE'!G247,'BD Cap Venda ALE'!C:C,'Capacidade ALE'!E247))</f>
        <v>0</v>
      </c>
      <c r="P247" s="115" t="str">
        <f>IF(RIGHT(F247,5)="Total",VLOOKUP(F247,'Expedição Rodo - ALE'!$A:$H,8,0),"")</f>
        <v/>
      </c>
      <c r="Q247" s="204" t="str">
        <f>IF(O253=P253,"Capacidade mensal de venda reduzida pela capacidade de expedição rodoviária.","")</f>
        <v/>
      </c>
      <c r="R247" s="1"/>
      <c r="S247" s="107" t="s">
        <v>118</v>
      </c>
      <c r="T247" s="13">
        <f>IFERROR(SUMIFS('BD Cap Venda ALE'!M:M,'BD Cap Venda ALE'!E:E,'Capacidade ALE'!G247,'BD Cap Venda ALE'!C:C,'Capacidade ALE'!E247),0)</f>
        <v>138.01666666666665</v>
      </c>
      <c r="U247" s="100">
        <f>IFERROR(SUMIFS('BD Cap Venda ALE'!N:N,'BD Cap Venda ALE'!E:E,'Capacidade ALE'!G247,'BD Cap Venda ALE'!C:C,'Capacidade ALE'!E247),0)</f>
        <v>192.74166666666667</v>
      </c>
      <c r="V247" s="1"/>
      <c r="W247"/>
      <c r="X247"/>
      <c r="Y247"/>
      <c r="Z247"/>
      <c r="AA247"/>
      <c r="AB247"/>
      <c r="AC247"/>
    </row>
    <row r="248" spans="1:29" s="2" customFormat="1" x14ac:dyDescent="0.25">
      <c r="A248" s="94">
        <f t="shared" si="20"/>
        <v>0</v>
      </c>
      <c r="B248" s="57" t="str">
        <f t="shared" si="21"/>
        <v>PRETO</v>
      </c>
      <c r="C248" s="57" t="str">
        <f t="shared" si="24"/>
        <v>PoolPRETO</v>
      </c>
      <c r="D248" s="57" t="s">
        <v>217</v>
      </c>
      <c r="E248" s="10">
        <v>20</v>
      </c>
      <c r="F248" s="11" t="s">
        <v>62</v>
      </c>
      <c r="G248" s="12" t="s">
        <v>17</v>
      </c>
      <c r="H248" s="1"/>
      <c r="I248" s="95">
        <f>IF(RIGHT(F248,5)="Total",VLOOKUP(F248,'BD Cap Venda ALE'!$D:$K,4,0),SUMIFS('BD Cap Venda ALE'!G:G,'BD Cap Venda ALE'!E:E,'Capacidade ALE'!G248,'BD Cap Venda ALE'!C:C,'Capacidade ALE'!E248))</f>
        <v>45.592999999999989</v>
      </c>
      <c r="J248" s="1"/>
      <c r="K248" s="99">
        <f>IF(RIGHT(F248,5)="Total",VLOOKUP(F248,'Recebimento Rodo - ALE'!$I:$P,8,0),SUMIFS('Recebimento Rodo - ALE'!P:P,'Recebimento Rodo - ALE'!I:I,'Capacidade ALE'!F248,'Recebimento Rodo - ALE'!K:K,'Capacidade ALE'!G248))</f>
        <v>268.7780481281726</v>
      </c>
      <c r="L248" s="100">
        <f>IF(RIGHT(F248,5)="Total",VLOOKUP(F248,'BD Cap Venda ALE'!$D:$K,5,0),SUMIFS('BD Cap Venda ALE'!H:H,'BD Cap Venda ALE'!E:E,'Capacidade ALE'!G248,'BD Cap Venda ALE'!C:C,'Capacidade ALE'!E248))</f>
        <v>591.47675675675657</v>
      </c>
      <c r="M248" s="1"/>
      <c r="N248" s="107" t="s">
        <v>17</v>
      </c>
      <c r="O248" s="13">
        <f>IF(RIGHT(F248,5)="Total",VLOOKUP(F248,'BD Cap Venda ALE'!$D:$K,8,0),SUMIFS('BD Cap Venda ALE'!K:K,'BD Cap Venda ALE'!E:E,'Capacidade ALE'!G248,'BD Cap Venda ALE'!C:C,'Capacidade ALE'!E248))</f>
        <v>672.13267813267794</v>
      </c>
      <c r="P248" s="116" t="str">
        <f>IF(RIGHT(F248,5)="Total",VLOOKUP(F248,'Expedição Rodo - ALE'!$A:$H,8,0),"")</f>
        <v/>
      </c>
      <c r="Q248" s="205"/>
      <c r="R248" s="1"/>
      <c r="S248" s="107" t="s">
        <v>17</v>
      </c>
      <c r="T248" s="13">
        <f>IFERROR(SUMIFS('BD Cap Venda ALE'!M:M,'BD Cap Venda ALE'!E:E,'Capacidade ALE'!G248,'BD Cap Venda ALE'!C:C,'Capacidade ALE'!E248),0)</f>
        <v>0</v>
      </c>
      <c r="U248" s="100">
        <f>IFERROR(SUMIFS('BD Cap Venda ALE'!N:N,'BD Cap Venda ALE'!E:E,'Capacidade ALE'!G248,'BD Cap Venda ALE'!C:C,'Capacidade ALE'!E248),0)</f>
        <v>0</v>
      </c>
      <c r="V248" s="1"/>
      <c r="W248"/>
      <c r="X248"/>
      <c r="Y248"/>
      <c r="Z248"/>
      <c r="AA248"/>
      <c r="AB248"/>
      <c r="AC248"/>
    </row>
    <row r="249" spans="1:29" s="2" customFormat="1" x14ac:dyDescent="0.25">
      <c r="A249" s="94">
        <f t="shared" si="20"/>
        <v>0</v>
      </c>
      <c r="B249" s="57" t="str">
        <f t="shared" si="21"/>
        <v>PRETO</v>
      </c>
      <c r="C249" s="57" t="str">
        <f t="shared" si="24"/>
        <v>PoolPRETO</v>
      </c>
      <c r="D249" s="57" t="s">
        <v>217</v>
      </c>
      <c r="E249" s="10">
        <v>20</v>
      </c>
      <c r="F249" s="11" t="s">
        <v>62</v>
      </c>
      <c r="G249" s="12" t="s">
        <v>14</v>
      </c>
      <c r="H249" s="1"/>
      <c r="I249" s="95">
        <f>IF(RIGHT(F249,5)="Total",VLOOKUP(F249,'BD Cap Venda ALE'!$D:$K,4,0),SUMIFS('BD Cap Venda ALE'!G:G,'BD Cap Venda ALE'!E:E,'Capacidade ALE'!G249,'BD Cap Venda ALE'!C:C,'Capacidade ALE'!E249))</f>
        <v>1837.2818999999997</v>
      </c>
      <c r="J249" s="1"/>
      <c r="K249" s="99">
        <f>IF(RIGHT(F249,5)="Total",VLOOKUP(F249,'Recebimento Rodo - ALE'!$I:$P,8,0),SUMIFS('Recebimento Rodo - ALE'!P:P,'Recebimento Rodo - ALE'!I:I,'Capacidade ALE'!F249,'Recebimento Rodo - ALE'!K:K,'Capacidade ALE'!G249))</f>
        <v>223.98170677347721</v>
      </c>
      <c r="L249" s="100">
        <f>IF(RIGHT(F249,5)="Total",VLOOKUP(F249,'BD Cap Venda ALE'!$D:$K,5,0),SUMIFS('BD Cap Venda ALE'!H:H,'BD Cap Venda ALE'!E:E,'Capacidade ALE'!G249,'BD Cap Venda ALE'!C:C,'Capacidade ALE'!E249))</f>
        <v>23835.008432432427</v>
      </c>
      <c r="M249" s="1"/>
      <c r="N249" s="107" t="s">
        <v>14</v>
      </c>
      <c r="O249" s="13">
        <f>IF(RIGHT(F249,5)="Total",VLOOKUP(F249,'BD Cap Venda ALE'!$D:$K,8,0),SUMIFS('BD Cap Venda ALE'!K:K,'BD Cap Venda ALE'!E:E,'Capacidade ALE'!G249,'BD Cap Venda ALE'!C:C,'Capacidade ALE'!E249))</f>
        <v>4928.9729729729715</v>
      </c>
      <c r="P249" s="116">
        <f>P253</f>
        <v>56140.500749999999</v>
      </c>
      <c r="Q249" s="205"/>
      <c r="R249" s="1"/>
      <c r="S249" s="107" t="s">
        <v>14</v>
      </c>
      <c r="T249" s="13">
        <f>IFERROR(SUMIFS('BD Cap Venda ALE'!M:M,'BD Cap Venda ALE'!E:E,'Capacidade ALE'!G249,'BD Cap Venda ALE'!C:C,'Capacidade ALE'!E249),0)</f>
        <v>0</v>
      </c>
      <c r="U249" s="100">
        <f>IFERROR(SUMIFS('BD Cap Venda ALE'!N:N,'BD Cap Venda ALE'!E:E,'Capacidade ALE'!G249,'BD Cap Venda ALE'!C:C,'Capacidade ALE'!E249),0)</f>
        <v>0</v>
      </c>
      <c r="V249" s="1"/>
      <c r="W249"/>
      <c r="X249"/>
      <c r="Y249"/>
      <c r="Z249"/>
      <c r="AA249"/>
      <c r="AB249"/>
      <c r="AC249"/>
    </row>
    <row r="250" spans="1:29" s="2" customFormat="1" x14ac:dyDescent="0.25">
      <c r="A250" s="94">
        <f t="shared" si="20"/>
        <v>0</v>
      </c>
      <c r="B250" s="57" t="str">
        <f t="shared" si="21"/>
        <v>PRETO</v>
      </c>
      <c r="C250" s="57" t="str">
        <f t="shared" si="24"/>
        <v>PoolPRETO</v>
      </c>
      <c r="D250" s="57" t="s">
        <v>217</v>
      </c>
      <c r="E250" s="10">
        <v>20</v>
      </c>
      <c r="F250" s="11" t="s">
        <v>62</v>
      </c>
      <c r="G250" s="12" t="s">
        <v>18</v>
      </c>
      <c r="H250" s="1"/>
      <c r="I250" s="95">
        <f>IF(RIGHT(F250,5)="Total",VLOOKUP(F250,'BD Cap Venda ALE'!$D:$K,4,0),SUMIFS('BD Cap Venda ALE'!G:G,'BD Cap Venda ALE'!E:E,'Capacidade ALE'!G250,'BD Cap Venda ALE'!C:C,'Capacidade ALE'!E250))</f>
        <v>404.20306000000181</v>
      </c>
      <c r="J250" s="1"/>
      <c r="K250" s="99">
        <f>IF(RIGHT(F250,5)="Total",VLOOKUP(F250,'Recebimento Rodo - ALE'!$I:$P,8,0),SUMIFS('Recebimento Rodo - ALE'!P:P,'Recebimento Rodo - ALE'!I:I,'Capacidade ALE'!F250,'Recebimento Rodo - ALE'!K:K,'Capacidade ALE'!G250))</f>
        <v>7834.608847985709</v>
      </c>
      <c r="L250" s="100">
        <f>IF(RIGHT(F250,5)="Total",VLOOKUP(F250,'BD Cap Venda ALE'!$D:$K,5,0),SUMIFS('BD Cap Venda ALE'!H:H,'BD Cap Venda ALE'!E:E,'Capacidade ALE'!G250,'BD Cap Venda ALE'!C:C,'Capacidade ALE'!E250))</f>
        <v>6467.248960000029</v>
      </c>
      <c r="M250" s="1"/>
      <c r="N250" s="107" t="s">
        <v>118</v>
      </c>
      <c r="O250" s="13">
        <f>IF(RIGHT(F250,5)="Total",VLOOKUP(F250,'BD Cap Venda ALE'!$D:$K,8,0),SUMIFS('BD Cap Venda ALE'!K:K,'BD Cap Venda ALE'!E:E,'Capacidade ALE'!G250,'BD Cap Venda ALE'!C:C,'Capacidade ALE'!E250))</f>
        <v>0</v>
      </c>
      <c r="P250" s="116" t="str">
        <f>IF(RIGHT(F250,5)="Total",VLOOKUP(F250,'Expedição Rodo - ALE'!$A:$H,8,0),"")</f>
        <v/>
      </c>
      <c r="Q250" s="205"/>
      <c r="R250" s="1"/>
      <c r="S250" s="107" t="s">
        <v>118</v>
      </c>
      <c r="T250" s="13">
        <f>IFERROR(SUMIFS('BD Cap Venda ALE'!M:M,'BD Cap Venda ALE'!E:E,'Capacidade ALE'!G250,'BD Cap Venda ALE'!C:C,'Capacidade ALE'!E250),0)</f>
        <v>316.57500000000005</v>
      </c>
      <c r="U250" s="100">
        <f>IFERROR(SUMIFS('BD Cap Venda ALE'!N:N,'BD Cap Venda ALE'!E:E,'Capacidade ALE'!G250,'BD Cap Venda ALE'!C:C,'Capacidade ALE'!E250),0)</f>
        <v>337.56750000000005</v>
      </c>
      <c r="V250" s="1"/>
      <c r="W250"/>
      <c r="X250"/>
      <c r="Y250"/>
      <c r="Z250"/>
      <c r="AA250"/>
      <c r="AB250"/>
      <c r="AC250"/>
    </row>
    <row r="251" spans="1:29" s="2" customFormat="1" x14ac:dyDescent="0.25">
      <c r="A251" s="94">
        <f t="shared" si="20"/>
        <v>0</v>
      </c>
      <c r="B251" s="57" t="str">
        <f t="shared" si="21"/>
        <v>PRETO</v>
      </c>
      <c r="C251" s="57" t="str">
        <f t="shared" si="24"/>
        <v>PoolPRETO</v>
      </c>
      <c r="D251" s="57" t="s">
        <v>217</v>
      </c>
      <c r="E251" s="10">
        <v>20</v>
      </c>
      <c r="F251" s="11" t="s">
        <v>62</v>
      </c>
      <c r="G251" s="12" t="s">
        <v>19</v>
      </c>
      <c r="H251" s="1"/>
      <c r="I251" s="95">
        <f>IF(RIGHT(F251,5)="Total",VLOOKUP(F251,'BD Cap Venda ALE'!$D:$K,4,0),SUMIFS('BD Cap Venda ALE'!G:G,'BD Cap Venda ALE'!E:E,'Capacidade ALE'!G251,'BD Cap Venda ALE'!C:C,'Capacidade ALE'!E251))</f>
        <v>123.52776999999998</v>
      </c>
      <c r="J251" s="1"/>
      <c r="K251" s="99">
        <f>IF(RIGHT(F251,5)="Total",VLOOKUP(F251,'Recebimento Rodo - ALE'!$I:$P,8,0),SUMIFS('Recebimento Rodo - ALE'!P:P,'Recebimento Rodo - ALE'!I:I,'Capacidade ALE'!F251,'Recebimento Rodo - ALE'!K:K,'Capacidade ALE'!G251))</f>
        <v>2981.4817823950129</v>
      </c>
      <c r="L251" s="100">
        <f>IF(RIGHT(F251,5)="Total",VLOOKUP(F251,'BD Cap Venda ALE'!$D:$K,5,0),SUMIFS('BD Cap Venda ALE'!H:H,'BD Cap Venda ALE'!E:E,'Capacidade ALE'!G251,'BD Cap Venda ALE'!C:C,'Capacidade ALE'!E251))</f>
        <v>1743.9214588235291</v>
      </c>
      <c r="M251" s="1"/>
      <c r="N251" s="107" t="s">
        <v>20</v>
      </c>
      <c r="O251" s="13">
        <f>IF(RIGHT(F251,5)="Total",VLOOKUP(F251,'BD Cap Venda ALE'!$D:$K,8,0),SUMIFS('BD Cap Venda ALE'!K:K,'BD Cap Venda ALE'!E:E,'Capacidade ALE'!G251,'BD Cap Venda ALE'!C:C,'Capacidade ALE'!E251))</f>
        <v>1743.9214588235291</v>
      </c>
      <c r="P251" s="116" t="str">
        <f>IF(RIGHT(F251,5)="Total",VLOOKUP(F251,'Expedição Rodo - ALE'!$A:$H,8,0),"")</f>
        <v/>
      </c>
      <c r="Q251" s="205"/>
      <c r="R251" s="1"/>
      <c r="S251" s="107" t="s">
        <v>20</v>
      </c>
      <c r="T251" s="13">
        <f>IFERROR(SUMIFS('BD Cap Venda ALE'!M:M,'BD Cap Venda ALE'!E:E,'Capacidade ALE'!G251,'BD Cap Venda ALE'!C:C,'Capacidade ALE'!E251),0)</f>
        <v>1242</v>
      </c>
      <c r="U251" s="100">
        <f>IFERROR(SUMIFS('BD Cap Venda ALE'!N:N,'BD Cap Venda ALE'!E:E,'Capacidade ALE'!G251,'BD Cap Venda ALE'!C:C,'Capacidade ALE'!E251),0)</f>
        <v>1326.6666666666667</v>
      </c>
      <c r="V251" s="1"/>
      <c r="W251"/>
      <c r="X251"/>
      <c r="Y251"/>
      <c r="Z251"/>
      <c r="AA251"/>
      <c r="AB251"/>
      <c r="AC251"/>
    </row>
    <row r="252" spans="1:29" s="2" customFormat="1" x14ac:dyDescent="0.25">
      <c r="A252" s="94">
        <f t="shared" si="20"/>
        <v>0</v>
      </c>
      <c r="B252" s="57" t="str">
        <f t="shared" si="21"/>
        <v>PRETO</v>
      </c>
      <c r="C252" s="57" t="str">
        <f t="shared" si="24"/>
        <v>PoolPRETO</v>
      </c>
      <c r="D252" s="57" t="s">
        <v>217</v>
      </c>
      <c r="E252" s="10">
        <v>20</v>
      </c>
      <c r="F252" s="16" t="s">
        <v>62</v>
      </c>
      <c r="G252" s="12" t="s">
        <v>10</v>
      </c>
      <c r="H252" s="1"/>
      <c r="I252" s="95">
        <f>IF(RIGHT(F252,5)="Total",VLOOKUP(F252,'BD Cap Venda ALE'!$D:$K,4,0),SUMIFS('BD Cap Venda ALE'!G:G,'BD Cap Venda ALE'!E:E,'Capacidade ALE'!G252,'BD Cap Venda ALE'!C:C,'Capacidade ALE'!E252))</f>
        <v>987.79492000000141</v>
      </c>
      <c r="J252" s="1"/>
      <c r="K252" s="99">
        <f>IF(RIGHT(F252,5)="Total",VLOOKUP(F252,'Recebimento Rodo - ALE'!$I:$P,8,0),SUMIFS('Recebimento Rodo - ALE'!P:P,'Recebimento Rodo - ALE'!I:I,'Capacidade ALE'!F252,'Recebimento Rodo - ALE'!K:K,'Capacidade ALE'!G252))</f>
        <v>373.30284462246203</v>
      </c>
      <c r="L252" s="100">
        <f>IF(RIGHT(F252,5)="Total",VLOOKUP(F252,'BD Cap Venda ALE'!$D:$K,5,0),SUMIFS('BD Cap Venda ALE'!H:H,'BD Cap Venda ALE'!E:E,'Capacidade ALE'!G252,'BD Cap Venda ALE'!C:C,'Capacidade ALE'!E252))</f>
        <v>12814.636800000017</v>
      </c>
      <c r="M252" s="1"/>
      <c r="N252" s="107" t="s">
        <v>11</v>
      </c>
      <c r="O252" s="13">
        <f>IF(RIGHT(F252,5)="Total",VLOOKUP(F252,'BD Cap Venda ALE'!$D:$K,8,0),SUMIFS('BD Cap Venda ALE'!K:K,'BD Cap Venda ALE'!E:E,'Capacidade ALE'!G252,'BD Cap Venda ALE'!C:C,'Capacidade ALE'!E252))</f>
        <v>17554.296986301393</v>
      </c>
      <c r="P252" s="117" t="str">
        <f>IF(RIGHT(F252,5)="Total",VLOOKUP(F252,'Expedição Rodo - ALE'!$A:$H,8,0),"")</f>
        <v/>
      </c>
      <c r="Q252" s="206"/>
      <c r="R252" s="1"/>
      <c r="S252" s="107" t="s">
        <v>11</v>
      </c>
      <c r="T252" s="13">
        <f>IFERROR(SUMIFS('BD Cap Venda ALE'!M:M,'BD Cap Venda ALE'!E:E,'Capacidade ALE'!G252,'BD Cap Venda ALE'!C:C,'Capacidade ALE'!E252),0)</f>
        <v>855.92500000000007</v>
      </c>
      <c r="U252" s="100">
        <f>IFERROR(SUMIFS('BD Cap Venda ALE'!N:N,'BD Cap Venda ALE'!E:E,'Capacidade ALE'!G252,'BD Cap Venda ALE'!C:C,'Capacidade ALE'!E252),0)</f>
        <v>912.68249999999989</v>
      </c>
      <c r="V252" s="1"/>
      <c r="W252"/>
      <c r="X252"/>
      <c r="Y252"/>
      <c r="Z252"/>
      <c r="AA252"/>
      <c r="AB252"/>
      <c r="AC252"/>
    </row>
    <row r="253" spans="1:29" s="2" customFormat="1" x14ac:dyDescent="0.25">
      <c r="A253" s="94">
        <f t="shared" si="20"/>
        <v>24899.324096230572</v>
      </c>
      <c r="B253" s="57" t="str">
        <f t="shared" si="21"/>
        <v>Total</v>
      </c>
      <c r="C253" s="57" t="str">
        <f t="shared" si="24"/>
        <v>PoolTotal</v>
      </c>
      <c r="D253" s="57" t="s">
        <v>217</v>
      </c>
      <c r="E253" s="17">
        <v>20</v>
      </c>
      <c r="F253" s="18" t="s">
        <v>63</v>
      </c>
      <c r="G253" s="18"/>
      <c r="H253" s="1"/>
      <c r="I253" s="96">
        <f>IF(RIGHT(F253,5)="Total",VLOOKUP(F253,'BD Cap Venda ALE'!$D:$K,4,0),SUMIFS('BD Cap Venda ALE'!G:G,'BD Cap Venda ALE'!E:E,'Capacidade ALE'!G253,'BD Cap Venda ALE'!C:C,'Capacidade ALE'!E253))</f>
        <v>3398.4006500000032</v>
      </c>
      <c r="J253" s="1"/>
      <c r="K253" s="101">
        <f>IF(RIGHT(F253,5)="Total",VLOOKUP(F253,'Recebimento Rodo - ALE'!$I:$P,8,0),SUMIFS('Recebimento Rodo - ALE'!P:P,'Recebimento Rodo - ALE'!I:I,'Capacidade ALE'!F253,'Recebimento Rodo - ALE'!K:K,'Capacidade ALE'!G253))</f>
        <v>10859.334355073053</v>
      </c>
      <c r="L253" s="102">
        <f>IF(RIGHT(F253,5)="Total",VLOOKUP(F253,'BD Cap Venda ALE'!$D:$K,5,0),SUMIFS('BD Cap Venda ALE'!H:H,'BD Cap Venda ALE'!E:E,'Capacidade ALE'!G253,'BD Cap Venda ALE'!C:C,'Capacidade ALE'!E253))</f>
        <v>45452.292408012763</v>
      </c>
      <c r="M253" s="1"/>
      <c r="N253" s="108" t="s">
        <v>118</v>
      </c>
      <c r="O253" s="19">
        <f>IF(RIGHT(F253,5)="Total",VLOOKUP(F253,'BD Cap Venda ALE'!$D:$K,8,0),SUMIFS('BD Cap Venda ALE'!K:K,'BD Cap Venda ALE'!E:E,'Capacidade ALE'!G253,'BD Cap Venda ALE'!C:C,'Capacidade ALE'!E253))</f>
        <v>24899.324096230572</v>
      </c>
      <c r="P253" s="102">
        <f>IF(RIGHT(F253,5)="Total",VLOOKUP(F253,'Expedição Rodo - ALE'!$A:$H,8,0),"")</f>
        <v>56140.500749999999</v>
      </c>
      <c r="Q253" s="102"/>
      <c r="R253" s="1"/>
      <c r="S253" s="108" t="s">
        <v>118</v>
      </c>
      <c r="T253" s="19">
        <f>IFERROR(SUMIFS('BD Cap Venda ALE'!M:M,'BD Cap Venda ALE'!E:E,'Capacidade ALE'!G253,'BD Cap Venda ALE'!C:C,'Capacidade ALE'!E253),0)</f>
        <v>0</v>
      </c>
      <c r="U253" s="102">
        <f>IFERROR(SUMIFS('BD Cap Venda ALE'!N:N,'BD Cap Venda ALE'!E:E,'Capacidade ALE'!G253,'BD Cap Venda ALE'!C:C,'Capacidade ALE'!E253),0)</f>
        <v>0</v>
      </c>
      <c r="V253" s="1"/>
      <c r="W253"/>
      <c r="X253"/>
      <c r="Y253"/>
      <c r="Z253"/>
      <c r="AA253"/>
      <c r="AB253"/>
      <c r="AC253"/>
    </row>
    <row r="254" spans="1:29" s="2" customFormat="1" ht="15" customHeight="1" x14ac:dyDescent="0.25">
      <c r="A254" s="94">
        <f t="shared" si="20"/>
        <v>0</v>
      </c>
      <c r="B254" s="57" t="str">
        <f t="shared" si="21"/>
        <v>AMPOS</v>
      </c>
      <c r="C254" s="57" t="str">
        <f t="shared" si="24"/>
        <v>TerceirosAMPOS</v>
      </c>
      <c r="D254" s="57" t="s">
        <v>216</v>
      </c>
      <c r="E254" s="15">
        <v>19</v>
      </c>
      <c r="F254" s="11" t="s">
        <v>59</v>
      </c>
      <c r="G254" s="12" t="s">
        <v>7</v>
      </c>
      <c r="H254" s="1"/>
      <c r="I254" s="95">
        <f>IF(RIGHT(F254,5)="Total",VLOOKUP(F254,'BD Cap Venda ALE'!$D:$K,4,0),SUMIFS('BD Cap Venda ALE'!G:G,'BD Cap Venda ALE'!E:E,'Capacidade ALE'!G254,'BD Cap Venda ALE'!C:C,'Capacidade ALE'!E254))</f>
        <v>60</v>
      </c>
      <c r="J254" s="1"/>
      <c r="K254" s="99">
        <f>IF(RIGHT(F254,5)="Total",VLOOKUP(F254,'Recebimento Rodo - ALE'!$I:$P,8,0),SUMIFS('Recebimento Rodo - ALE'!P:P,'Recebimento Rodo - ALE'!I:I,'Capacidade ALE'!F254,'Recebimento Rodo - ALE'!K:K,'Capacidade ALE'!G254))</f>
        <v>377.93363237590148</v>
      </c>
      <c r="L254" s="100">
        <f>IF(RIGHT(F254,5)="Total",VLOOKUP(F254,'BD Cap Venda ALE'!$D:$K,5,0),SUMIFS('BD Cap Venda ALE'!H:H,'BD Cap Venda ALE'!E:E,'Capacidade ALE'!G254,'BD Cap Venda ALE'!C:C,'Capacidade ALE'!E254))</f>
        <v>288</v>
      </c>
      <c r="M254" s="1"/>
      <c r="N254" s="107" t="s">
        <v>118</v>
      </c>
      <c r="O254" s="13">
        <f>IF(RIGHT(F254,5)="Total",VLOOKUP(F254,'BD Cap Venda ALE'!$D:$K,8,0),SUMIFS('BD Cap Venda ALE'!K:K,'BD Cap Venda ALE'!E:E,'Capacidade ALE'!G254,'BD Cap Venda ALE'!C:C,'Capacidade ALE'!E254))</f>
        <v>0</v>
      </c>
      <c r="P254" s="115" t="str">
        <f>IF(RIGHT(F254,5)="Total",VLOOKUP(F254,'Expedição Rodo - ALE'!$A:$H,8,0),"")</f>
        <v/>
      </c>
      <c r="Q254" s="204" t="str">
        <f>IF(P260&lt;O260,"capacidade de expedição rodoviária abaixo da capacidade de venda mensal, prevalece a capacidade de venda mensal em virtude do terminal ter a obrigatoriedade de garantia do giro dos espaços contratados em linha com a logística da filial.","")</f>
        <v>capacidade de expedição rodoviária abaixo da capacidade de venda mensal, prevalece a capacidade de venda mensal em virtude do terminal ter a obrigatoriedade de garantia do giro dos espaços contratados em linha com a logística da filial.</v>
      </c>
      <c r="R254" s="1"/>
      <c r="S254" s="107" t="s">
        <v>118</v>
      </c>
      <c r="T254" s="13">
        <f>IFERROR(SUMIFS('BD Cap Venda ALE'!M:M,'BD Cap Venda ALE'!E:E,'Capacidade ALE'!G254,'BD Cap Venda ALE'!C:C,'Capacidade ALE'!E254),0)</f>
        <v>49.75</v>
      </c>
      <c r="U254" s="100">
        <f>IFERROR(SUMIFS('BD Cap Venda ALE'!N:N,'BD Cap Venda ALE'!E:E,'Capacidade ALE'!G254,'BD Cap Venda ALE'!C:C,'Capacidade ALE'!E254),0)</f>
        <v>57.15</v>
      </c>
      <c r="V254" s="1"/>
      <c r="W254"/>
      <c r="X254"/>
      <c r="Y254"/>
      <c r="Z254"/>
      <c r="AA254"/>
      <c r="AB254"/>
      <c r="AC254"/>
    </row>
    <row r="255" spans="1:29" s="2" customFormat="1" ht="15" customHeight="1" x14ac:dyDescent="0.25">
      <c r="A255" s="94">
        <f t="shared" si="20"/>
        <v>0</v>
      </c>
      <c r="B255" s="57" t="str">
        <f t="shared" si="21"/>
        <v>AMPOS</v>
      </c>
      <c r="C255" s="57" t="str">
        <f t="shared" si="24"/>
        <v>TerceirosAMPOS</v>
      </c>
      <c r="D255" s="57" t="s">
        <v>216</v>
      </c>
      <c r="E255" s="10">
        <v>19</v>
      </c>
      <c r="F255" s="11" t="s">
        <v>59</v>
      </c>
      <c r="G255" s="12" t="s">
        <v>12</v>
      </c>
      <c r="H255" s="1"/>
      <c r="I255" s="95">
        <f>IF(RIGHT(F255,5)="Total",VLOOKUP(F255,'BD Cap Venda ALE'!$D:$K,4,0),SUMIFS('BD Cap Venda ALE'!G:G,'BD Cap Venda ALE'!E:E,'Capacidade ALE'!G255,'BD Cap Venda ALE'!C:C,'Capacidade ALE'!E255))</f>
        <v>180</v>
      </c>
      <c r="J255" s="1"/>
      <c r="K255" s="99">
        <f>IF(RIGHT(F255,5)="Total",VLOOKUP(F255,'Recebimento Rodo - ALE'!$I:$P,8,0),SUMIFS('Recebimento Rodo - ALE'!P:P,'Recebimento Rodo - ALE'!I:I,'Capacidade ALE'!F255,'Recebimento Rodo - ALE'!K:K,'Capacidade ALE'!G255))</f>
        <v>360.87823281663685</v>
      </c>
      <c r="L255" s="100">
        <f>IF(RIGHT(F255,5)="Total",VLOOKUP(F255,'BD Cap Venda ALE'!$D:$K,5,0),SUMIFS('BD Cap Venda ALE'!H:H,'BD Cap Venda ALE'!E:E,'Capacidade ALE'!G255,'BD Cap Venda ALE'!C:C,'Capacidade ALE'!E255))</f>
        <v>1728</v>
      </c>
      <c r="M255" s="1"/>
      <c r="N255" s="107" t="s">
        <v>17</v>
      </c>
      <c r="O255" s="13">
        <f>IF(RIGHT(F255,5)="Total",VLOOKUP(F255,'BD Cap Venda ALE'!$D:$K,8,0),SUMIFS('BD Cap Venda ALE'!K:K,'BD Cap Venda ALE'!E:E,'Capacidade ALE'!G255,'BD Cap Venda ALE'!C:C,'Capacidade ALE'!E255))</f>
        <v>1309.090909090909</v>
      </c>
      <c r="P255" s="116" t="str">
        <f>IF(RIGHT(F255,5)="Total",VLOOKUP(F255,'Expedição Rodo - ALE'!$A:$H,8,0),"")</f>
        <v/>
      </c>
      <c r="Q255" s="205"/>
      <c r="R255" s="1"/>
      <c r="S255" s="107" t="s">
        <v>17</v>
      </c>
      <c r="T255" s="13">
        <f>IFERROR(SUMIFS('BD Cap Venda ALE'!M:M,'BD Cap Venda ALE'!E:E,'Capacidade ALE'!G255,'BD Cap Venda ALE'!C:C,'Capacidade ALE'!E255),0)</f>
        <v>384</v>
      </c>
      <c r="U255" s="100">
        <f>IFERROR(SUMIFS('BD Cap Venda ALE'!N:N,'BD Cap Venda ALE'!E:E,'Capacidade ALE'!G255,'BD Cap Venda ALE'!C:C,'Capacidade ALE'!E255),0)</f>
        <v>434.09999999999997</v>
      </c>
      <c r="V255" s="1"/>
      <c r="W255"/>
      <c r="X255"/>
      <c r="Y255"/>
      <c r="Z255"/>
      <c r="AA255"/>
      <c r="AB255"/>
      <c r="AC255"/>
    </row>
    <row r="256" spans="1:29" s="2" customFormat="1" ht="15" customHeight="1" x14ac:dyDescent="0.25">
      <c r="A256" s="94">
        <f t="shared" si="20"/>
        <v>0</v>
      </c>
      <c r="B256" s="57" t="str">
        <f t="shared" si="21"/>
        <v>AMPOS</v>
      </c>
      <c r="C256" s="57" t="str">
        <f t="shared" si="24"/>
        <v>TerceirosAMPOS</v>
      </c>
      <c r="D256" s="57" t="s">
        <v>216</v>
      </c>
      <c r="E256" s="10">
        <v>19</v>
      </c>
      <c r="F256" s="11" t="s">
        <v>59</v>
      </c>
      <c r="G256" s="12" t="s">
        <v>13</v>
      </c>
      <c r="H256" s="1"/>
      <c r="I256" s="95">
        <f>IF(RIGHT(F256,5)="Total",VLOOKUP(F256,'BD Cap Venda ALE'!$D:$K,4,0),SUMIFS('BD Cap Venda ALE'!G:G,'BD Cap Venda ALE'!E:E,'Capacidade ALE'!G256,'BD Cap Venda ALE'!C:C,'Capacidade ALE'!E256))</f>
        <v>150</v>
      </c>
      <c r="J256" s="1"/>
      <c r="K256" s="99">
        <f>IF(RIGHT(F256,5)="Total",VLOOKUP(F256,'Recebimento Rodo - ALE'!$I:$P,8,0),SUMIFS('Recebimento Rodo - ALE'!P:P,'Recebimento Rodo - ALE'!I:I,'Capacidade ALE'!F256,'Recebimento Rodo - ALE'!K:K,'Capacidade ALE'!G256))</f>
        <v>300.7318606805307</v>
      </c>
      <c r="L256" s="100">
        <f>IF(RIGHT(F256,5)="Total",VLOOKUP(F256,'BD Cap Venda ALE'!$D:$K,5,0),SUMIFS('BD Cap Venda ALE'!H:H,'BD Cap Venda ALE'!E:E,'Capacidade ALE'!G256,'BD Cap Venda ALE'!C:C,'Capacidade ALE'!E256))</f>
        <v>1440</v>
      </c>
      <c r="M256" s="1"/>
      <c r="N256" s="107" t="s">
        <v>14</v>
      </c>
      <c r="O256" s="13">
        <f>IF(RIGHT(F256,5)="Total",VLOOKUP(F256,'BD Cap Venda ALE'!$D:$K,8,0),SUMIFS('BD Cap Venda ALE'!K:K,'BD Cap Venda ALE'!E:E,'Capacidade ALE'!G256,'BD Cap Venda ALE'!C:C,'Capacidade ALE'!E256))</f>
        <v>1090.909090909091</v>
      </c>
      <c r="P256" s="116">
        <f>P260</f>
        <v>3344.0000000000018</v>
      </c>
      <c r="Q256" s="205"/>
      <c r="R256" s="1"/>
      <c r="S256" s="107" t="s">
        <v>14</v>
      </c>
      <c r="T256" s="13">
        <f>IFERROR(SUMIFS('BD Cap Venda ALE'!M:M,'BD Cap Venda ALE'!E:E,'Capacidade ALE'!G256,'BD Cap Venda ALE'!C:C,'Capacidade ALE'!E256),0)</f>
        <v>63.75</v>
      </c>
      <c r="U256" s="100">
        <f>IFERROR(SUMIFS('BD Cap Venda ALE'!N:N,'BD Cap Venda ALE'!E:E,'Capacidade ALE'!G256,'BD Cap Venda ALE'!C:C,'Capacidade ALE'!E256),0)</f>
        <v>80.25</v>
      </c>
      <c r="V256" s="1"/>
      <c r="W256"/>
      <c r="X256"/>
      <c r="Y256"/>
      <c r="Z256"/>
      <c r="AA256"/>
      <c r="AB256"/>
      <c r="AC256"/>
    </row>
    <row r="257" spans="1:29" s="2" customFormat="1" ht="15" customHeight="1" x14ac:dyDescent="0.25">
      <c r="A257" s="94">
        <f t="shared" si="20"/>
        <v>0</v>
      </c>
      <c r="B257" s="57" t="str">
        <f t="shared" si="21"/>
        <v>AMPOS</v>
      </c>
      <c r="C257" s="57" t="str">
        <f t="shared" si="24"/>
        <v>TerceirosAMPOS</v>
      </c>
      <c r="D257" s="57" t="s">
        <v>216</v>
      </c>
      <c r="E257" s="10">
        <v>19</v>
      </c>
      <c r="F257" s="11" t="s">
        <v>59</v>
      </c>
      <c r="G257" s="12" t="s">
        <v>18</v>
      </c>
      <c r="H257" s="1"/>
      <c r="I257" s="95">
        <f>IF(RIGHT(F257,5)="Total",VLOOKUP(F257,'BD Cap Venda ALE'!$D:$K,4,0),SUMIFS('BD Cap Venda ALE'!G:G,'BD Cap Venda ALE'!E:E,'Capacidade ALE'!G257,'BD Cap Venda ALE'!C:C,'Capacidade ALE'!E257))</f>
        <v>90</v>
      </c>
      <c r="J257" s="1"/>
      <c r="K257" s="99">
        <f>IF(RIGHT(F257,5)="Total",VLOOKUP(F257,'Recebimento Rodo - ALE'!$I:$P,8,0),SUMIFS('Recebimento Rodo - ALE'!P:P,'Recebimento Rodo - ALE'!I:I,'Capacidade ALE'!F257,'Recebimento Rodo - ALE'!K:K,'Capacidade ALE'!G257))</f>
        <v>647.08211931769961</v>
      </c>
      <c r="L257" s="100">
        <f>IF(RIGHT(F257,5)="Total",VLOOKUP(F257,'BD Cap Venda ALE'!$D:$K,5,0),SUMIFS('BD Cap Venda ALE'!H:H,'BD Cap Venda ALE'!E:E,'Capacidade ALE'!G257,'BD Cap Venda ALE'!C:C,'Capacidade ALE'!E257))</f>
        <v>540</v>
      </c>
      <c r="M257" s="1"/>
      <c r="N257" s="107" t="s">
        <v>118</v>
      </c>
      <c r="O257" s="13">
        <f>IF(RIGHT(F257,5)="Total",VLOOKUP(F257,'BD Cap Venda ALE'!$D:$K,8,0),SUMIFS('BD Cap Venda ALE'!K:K,'BD Cap Venda ALE'!E:E,'Capacidade ALE'!G257,'BD Cap Venda ALE'!C:C,'Capacidade ALE'!E257))</f>
        <v>0</v>
      </c>
      <c r="P257" s="116" t="str">
        <f>IF(RIGHT(F257,5)="Total",VLOOKUP(F257,'Expedição Rodo - ALE'!$A:$H,8,0),"")</f>
        <v/>
      </c>
      <c r="Q257" s="205"/>
      <c r="R257" s="1"/>
      <c r="S257" s="107" t="s">
        <v>118</v>
      </c>
      <c r="T257" s="13">
        <f>IFERROR(SUMIFS('BD Cap Venda ALE'!M:M,'BD Cap Venda ALE'!E:E,'Capacidade ALE'!G257,'BD Cap Venda ALE'!C:C,'Capacidade ALE'!E257),0)</f>
        <v>165.37500000000003</v>
      </c>
      <c r="U257" s="100">
        <f>IFERROR(SUMIFS('BD Cap Venda ALE'!N:N,'BD Cap Venda ALE'!E:E,'Capacidade ALE'!G257,'BD Cap Venda ALE'!C:C,'Capacidade ALE'!E257),0)</f>
        <v>120.08250000000002</v>
      </c>
      <c r="V257" s="1"/>
      <c r="W257"/>
      <c r="X257"/>
      <c r="Y257"/>
      <c r="Z257"/>
      <c r="AA257"/>
      <c r="AB257"/>
      <c r="AC257"/>
    </row>
    <row r="258" spans="1:29" s="2" customFormat="1" ht="15" customHeight="1" x14ac:dyDescent="0.25">
      <c r="A258" s="94">
        <f t="shared" si="20"/>
        <v>0</v>
      </c>
      <c r="B258" s="57" t="str">
        <f t="shared" si="21"/>
        <v>AMPOS</v>
      </c>
      <c r="C258" s="57" t="str">
        <f t="shared" si="24"/>
        <v>TerceirosAMPOS</v>
      </c>
      <c r="D258" s="57" t="s">
        <v>216</v>
      </c>
      <c r="E258" s="10">
        <v>19</v>
      </c>
      <c r="F258" s="11" t="s">
        <v>59</v>
      </c>
      <c r="G258" s="12" t="s">
        <v>19</v>
      </c>
      <c r="H258" s="1"/>
      <c r="I258" s="95">
        <f>IF(RIGHT(F258,5)="Total",VLOOKUP(F258,'BD Cap Venda ALE'!$D:$K,4,0),SUMIFS('BD Cap Venda ALE'!G:G,'BD Cap Venda ALE'!E:E,'Capacidade ALE'!G258,'BD Cap Venda ALE'!C:C,'Capacidade ALE'!E258))</f>
        <v>60</v>
      </c>
      <c r="J258" s="1"/>
      <c r="K258" s="99">
        <f>IF(RIGHT(F258,5)="Total",VLOOKUP(F258,'Recebimento Rodo - ALE'!$I:$P,8,0),SUMIFS('Recebimento Rodo - ALE'!P:P,'Recebimento Rodo - ALE'!I:I,'Capacidade ALE'!F258,'Recebimento Rodo - ALE'!K:K,'Capacidade ALE'!G258))</f>
        <v>431.38807954513317</v>
      </c>
      <c r="L258" s="100">
        <f>IF(RIGHT(F258,5)="Total",VLOOKUP(F258,'BD Cap Venda ALE'!$D:$K,5,0),SUMIFS('BD Cap Venda ALE'!H:H,'BD Cap Venda ALE'!E:E,'Capacidade ALE'!G258,'BD Cap Venda ALE'!C:C,'Capacidade ALE'!E258))</f>
        <v>360</v>
      </c>
      <c r="M258" s="1"/>
      <c r="N258" s="107" t="s">
        <v>20</v>
      </c>
      <c r="O258" s="13">
        <f>IF(RIGHT(F258,5)="Total",VLOOKUP(F258,'BD Cap Venda ALE'!$D:$K,8,0),SUMIFS('BD Cap Venda ALE'!K:K,'BD Cap Venda ALE'!E:E,'Capacidade ALE'!G258,'BD Cap Venda ALE'!C:C,'Capacidade ALE'!E258))</f>
        <v>360</v>
      </c>
      <c r="P258" s="116" t="str">
        <f>IF(RIGHT(F258,5)="Total",VLOOKUP(F258,'Expedição Rodo - ALE'!$A:$H,8,0),"")</f>
        <v/>
      </c>
      <c r="Q258" s="205"/>
      <c r="R258" s="1"/>
      <c r="S258" s="107" t="s">
        <v>20</v>
      </c>
      <c r="T258" s="13">
        <f>IFERROR(SUMIFS('BD Cap Venda ALE'!M:M,'BD Cap Venda ALE'!E:E,'Capacidade ALE'!G258,'BD Cap Venda ALE'!C:C,'Capacidade ALE'!E258),0)</f>
        <v>232.5</v>
      </c>
      <c r="U258" s="100">
        <f>IFERROR(SUMIFS('BD Cap Venda ALE'!N:N,'BD Cap Venda ALE'!E:E,'Capacidade ALE'!G258,'BD Cap Venda ALE'!C:C,'Capacidade ALE'!E258),0)</f>
        <v>125.83333333333333</v>
      </c>
      <c r="V258" s="1"/>
      <c r="W258"/>
      <c r="X258"/>
      <c r="Y258"/>
      <c r="Z258"/>
      <c r="AA258"/>
      <c r="AB258"/>
      <c r="AC258"/>
    </row>
    <row r="259" spans="1:29" s="2" customFormat="1" ht="15" customHeight="1" x14ac:dyDescent="0.25">
      <c r="A259" s="94">
        <f t="shared" si="20"/>
        <v>0</v>
      </c>
      <c r="B259" s="57" t="str">
        <f t="shared" si="21"/>
        <v>AMPOS</v>
      </c>
      <c r="C259" s="57" t="str">
        <f t="shared" si="24"/>
        <v>TerceirosAMPOS</v>
      </c>
      <c r="D259" s="57" t="s">
        <v>216</v>
      </c>
      <c r="E259" s="10">
        <v>19</v>
      </c>
      <c r="F259" s="16" t="s">
        <v>59</v>
      </c>
      <c r="G259" s="12" t="s">
        <v>10</v>
      </c>
      <c r="H259" s="1"/>
      <c r="I259" s="95">
        <f>IF(RIGHT(F259,5)="Total",VLOOKUP(F259,'BD Cap Venda ALE'!$D:$K,4,0),SUMIFS('BD Cap Venda ALE'!G:G,'BD Cap Venda ALE'!E:E,'Capacidade ALE'!G259,'BD Cap Venda ALE'!C:C,'Capacidade ALE'!E259))</f>
        <v>250</v>
      </c>
      <c r="J259" s="1"/>
      <c r="K259" s="99">
        <f>IF(RIGHT(F259,5)="Total",VLOOKUP(F259,'Recebimento Rodo - ALE'!$I:$P,8,0),SUMIFS('Recebimento Rodo - ALE'!P:P,'Recebimento Rodo - ALE'!I:I,'Capacidade ALE'!F259,'Recebimento Rodo - ALE'!K:K,'Capacidade ALE'!G259))</f>
        <v>501.2197678008846</v>
      </c>
      <c r="L259" s="100">
        <f>IF(RIGHT(F259,5)="Total",VLOOKUP(F259,'BD Cap Venda ALE'!$D:$K,5,0),SUMIFS('BD Cap Venda ALE'!H:H,'BD Cap Venda ALE'!E:E,'Capacidade ALE'!G259,'BD Cap Venda ALE'!C:C,'Capacidade ALE'!E259))</f>
        <v>2400</v>
      </c>
      <c r="M259" s="1"/>
      <c r="N259" s="107" t="s">
        <v>11</v>
      </c>
      <c r="O259" s="13">
        <f>IF(RIGHT(F259,5)="Total",VLOOKUP(F259,'BD Cap Venda ALE'!$D:$K,8,0),SUMIFS('BD Cap Venda ALE'!K:K,'BD Cap Venda ALE'!E:E,'Capacidade ALE'!G259,'BD Cap Venda ALE'!C:C,'Capacidade ALE'!E259))</f>
        <v>1999.9999999999998</v>
      </c>
      <c r="P259" s="117" t="str">
        <f>IF(RIGHT(F259,5)="Total",VLOOKUP(F259,'Expedição Rodo - ALE'!$A:$H,8,0),"")</f>
        <v/>
      </c>
      <c r="Q259" s="206"/>
      <c r="R259" s="1"/>
      <c r="S259" s="107" t="s">
        <v>11</v>
      </c>
      <c r="T259" s="13">
        <f>IFERROR(SUMIFS('BD Cap Venda ALE'!M:M,'BD Cap Venda ALE'!E:E,'Capacidade ALE'!G259,'BD Cap Venda ALE'!C:C,'Capacidade ALE'!E259),0)</f>
        <v>447.125</v>
      </c>
      <c r="U259" s="100">
        <f>IFERROR(SUMIFS('BD Cap Venda ALE'!N:N,'BD Cap Venda ALE'!E:E,'Capacidade ALE'!G259,'BD Cap Venda ALE'!C:C,'Capacidade ALE'!E259),0)</f>
        <v>324.66749999999996</v>
      </c>
      <c r="V259" s="1"/>
      <c r="W259"/>
      <c r="X259"/>
      <c r="Y259"/>
      <c r="Z259"/>
      <c r="AA259"/>
      <c r="AB259"/>
      <c r="AC259"/>
    </row>
    <row r="260" spans="1:29" s="2" customFormat="1" x14ac:dyDescent="0.25">
      <c r="A260" s="94">
        <f t="shared" si="20"/>
        <v>4760</v>
      </c>
      <c r="B260" s="57" t="str">
        <f t="shared" si="21"/>
        <v>Total</v>
      </c>
      <c r="C260" s="57" t="str">
        <f t="shared" si="24"/>
        <v>TerceirosTotal</v>
      </c>
      <c r="D260" s="57" t="s">
        <v>216</v>
      </c>
      <c r="E260" s="17">
        <v>19</v>
      </c>
      <c r="F260" s="18" t="s">
        <v>61</v>
      </c>
      <c r="G260" s="18"/>
      <c r="H260" s="1"/>
      <c r="I260" s="96">
        <f>IF(RIGHT(F260,5)="Total",VLOOKUP(F260,'BD Cap Venda ALE'!$D:$K,4,0),SUMIFS('BD Cap Venda ALE'!G:G,'BD Cap Venda ALE'!E:E,'Capacidade ALE'!G260,'BD Cap Venda ALE'!C:C,'Capacidade ALE'!E260))</f>
        <v>790</v>
      </c>
      <c r="J260" s="1"/>
      <c r="K260" s="101">
        <f>IF(RIGHT(F260,5)="Total",VLOOKUP(F260,'Recebimento Rodo - ALE'!$I:$P,8,0),SUMIFS('Recebimento Rodo - ALE'!P:P,'Recebimento Rodo - ALE'!I:I,'Capacidade ALE'!F260,'Recebimento Rodo - ALE'!K:K,'Capacidade ALE'!G260))</f>
        <v>2619.2336925367863</v>
      </c>
      <c r="L260" s="102">
        <f>IF(RIGHT(F260,5)="Total",VLOOKUP(F260,'BD Cap Venda ALE'!$D:$K,5,0),SUMIFS('BD Cap Venda ALE'!H:H,'BD Cap Venda ALE'!E:E,'Capacidade ALE'!G260,'BD Cap Venda ALE'!C:C,'Capacidade ALE'!E260))</f>
        <v>6756</v>
      </c>
      <c r="M260" s="1"/>
      <c r="N260" s="108" t="s">
        <v>118</v>
      </c>
      <c r="O260" s="19">
        <f>IF(RIGHT(F260,5)="Total",VLOOKUP(F260,'BD Cap Venda ALE'!$D:$K,8,0),SUMIFS('BD Cap Venda ALE'!K:K,'BD Cap Venda ALE'!E:E,'Capacidade ALE'!G260,'BD Cap Venda ALE'!C:C,'Capacidade ALE'!E260))</f>
        <v>4760</v>
      </c>
      <c r="P260" s="102">
        <f>IF(RIGHT(F260,5)="Total",VLOOKUP(F260,'Expedição Rodo - ALE'!$A:$H,8,0),"")</f>
        <v>3344.0000000000018</v>
      </c>
      <c r="Q260" s="109"/>
      <c r="R260" s="1"/>
      <c r="S260" s="108" t="s">
        <v>118</v>
      </c>
      <c r="T260" s="19">
        <f>IFERROR(SUMIFS('BD Cap Venda ALE'!M:M,'BD Cap Venda ALE'!E:E,'Capacidade ALE'!G260,'BD Cap Venda ALE'!C:C,'Capacidade ALE'!E260),0)</f>
        <v>0</v>
      </c>
      <c r="U260" s="102">
        <f>IFERROR(SUMIFS('BD Cap Venda ALE'!N:N,'BD Cap Venda ALE'!E:E,'Capacidade ALE'!G260,'BD Cap Venda ALE'!C:C,'Capacidade ALE'!E260),0)</f>
        <v>0</v>
      </c>
      <c r="V260" s="1"/>
      <c r="W260"/>
      <c r="X260"/>
      <c r="Y260"/>
      <c r="Z260"/>
      <c r="AA260"/>
      <c r="AB260"/>
      <c r="AC260"/>
    </row>
    <row r="261" spans="1:29" ht="15" customHeight="1" x14ac:dyDescent="0.25">
      <c r="A261" s="94">
        <f t="shared" si="20"/>
        <v>0</v>
      </c>
      <c r="B261" s="57" t="str">
        <f t="shared" si="21"/>
        <v xml:space="preserve"> LUIS</v>
      </c>
      <c r="C261" s="57" t="str">
        <f t="shared" si="24"/>
        <v>Terceiros LUIS</v>
      </c>
      <c r="D261" s="57" t="s">
        <v>216</v>
      </c>
      <c r="E261" s="15">
        <v>36</v>
      </c>
      <c r="F261" s="11" t="s">
        <v>87</v>
      </c>
      <c r="G261" s="12" t="s">
        <v>7</v>
      </c>
      <c r="I261" s="95">
        <f>IF(RIGHT(F261,5)="Total",VLOOKUP(F261,'BD Cap Venda ALE'!$D:$K,4,0),SUMIFS('BD Cap Venda ALE'!G:G,'BD Cap Venda ALE'!E:E,'Capacidade ALE'!G261,'BD Cap Venda ALE'!C:C,'Capacidade ALE'!E261))</f>
        <v>582.5</v>
      </c>
      <c r="K261" s="99">
        <f>IF(RIGHT(F261,5)="Total",VLOOKUP(F261,'Recebimento Rodo - ALE'!$I:$P,8,0),SUMIFS('Recebimento Rodo - ALE'!P:P,'Recebimento Rodo - ALE'!I:I,'Capacidade ALE'!F261,'Recebimento Rodo - ALE'!K:K,'Capacidade ALE'!G261))</f>
        <v>3498.5212089641591</v>
      </c>
      <c r="L261" s="100">
        <f>IF(RIGHT(F261,5)="Total",VLOOKUP(F261,'BD Cap Venda ALE'!$D:$K,5,0),SUMIFS('BD Cap Venda ALE'!H:H,'BD Cap Venda ALE'!E:E,'Capacidade ALE'!G261,'BD Cap Venda ALE'!C:C,'Capacidade ALE'!E261))</f>
        <v>1997.1428571428571</v>
      </c>
      <c r="N261" s="107" t="s">
        <v>118</v>
      </c>
      <c r="O261" s="13">
        <f>IF(RIGHT(F261,5)="Total",VLOOKUP(F261,'BD Cap Venda ALE'!$D:$K,8,0),SUMIFS('BD Cap Venda ALE'!K:K,'BD Cap Venda ALE'!E:E,'Capacidade ALE'!G261,'BD Cap Venda ALE'!C:C,'Capacidade ALE'!E261))</f>
        <v>0</v>
      </c>
      <c r="P261" s="115" t="str">
        <f>IF(RIGHT(F261,5)="Total",VLOOKUP(F261,'Expedição Rodo - ALE'!$A:$H,8,0),"")</f>
        <v/>
      </c>
      <c r="Q261" s="204" t="str">
        <f>IF(P267&lt;O267,"capacidade de expedição rodoviária abaixo da capacidade de venda mensal, prevalece a capacidade de venda mensal em virtude do terminal ter a obrigatoriedade de garantia do giro dos espaços contratados em linha com a logística da filial.","")</f>
        <v/>
      </c>
      <c r="S261" s="107" t="s">
        <v>118</v>
      </c>
      <c r="T261" s="13">
        <f>IFERROR(SUMIFS('BD Cap Venda ALE'!M:M,'BD Cap Venda ALE'!E:E,'Capacidade ALE'!G261,'BD Cap Venda ALE'!C:C,'Capacidade ALE'!E261),0)</f>
        <v>845.56666666666661</v>
      </c>
      <c r="U261" s="100">
        <f>IFERROR(SUMIFS('BD Cap Venda ALE'!N:N,'BD Cap Venda ALE'!E:E,'Capacidade ALE'!G261,'BD Cap Venda ALE'!C:C,'Capacidade ALE'!E261),0)</f>
        <v>822.48333333333346</v>
      </c>
    </row>
    <row r="262" spans="1:29" ht="15" customHeight="1" x14ac:dyDescent="0.25">
      <c r="A262" s="94">
        <f t="shared" ref="A262:A309" si="25">IF(RIGHT(F262,5)="Total",O262,0)</f>
        <v>0</v>
      </c>
      <c r="B262" s="57" t="str">
        <f t="shared" ref="B262:B309" si="26">RIGHT(F262,5)</f>
        <v xml:space="preserve"> LUIS</v>
      </c>
      <c r="C262" s="57" t="str">
        <f t="shared" si="24"/>
        <v>Terceiros LUIS</v>
      </c>
      <c r="D262" s="57" t="s">
        <v>216</v>
      </c>
      <c r="E262" s="10">
        <v>36</v>
      </c>
      <c r="F262" s="11" t="s">
        <v>87</v>
      </c>
      <c r="G262" s="12" t="s">
        <v>12</v>
      </c>
      <c r="I262" s="95">
        <f>IF(RIGHT(F262,5)="Total",VLOOKUP(F262,'BD Cap Venda ALE'!$D:$K,4,0),SUMIFS('BD Cap Venda ALE'!G:G,'BD Cap Venda ALE'!E:E,'Capacidade ALE'!G262,'BD Cap Venda ALE'!C:C,'Capacidade ALE'!E262))</f>
        <v>4125</v>
      </c>
      <c r="K262" s="99">
        <f>IF(RIGHT(F262,5)="Total",VLOOKUP(F262,'Recebimento Rodo - ALE'!$I:$P,8,0),SUMIFS('Recebimento Rodo - ALE'!P:P,'Recebimento Rodo - ALE'!I:I,'Capacidade ALE'!F262,'Recebimento Rodo - ALE'!K:K,'Capacidade ALE'!G262))</f>
        <v>0</v>
      </c>
      <c r="L262" s="100">
        <f>IF(RIGHT(F262,5)="Total",VLOOKUP(F262,'BD Cap Venda ALE'!$D:$K,5,0),SUMIFS('BD Cap Venda ALE'!H:H,'BD Cap Venda ALE'!E:E,'Capacidade ALE'!G262,'BD Cap Venda ALE'!C:C,'Capacidade ALE'!E262))</f>
        <v>14142.857142857141</v>
      </c>
      <c r="N262" s="107" t="s">
        <v>17</v>
      </c>
      <c r="O262" s="13">
        <f>IF(RIGHT(F262,5)="Total",VLOOKUP(F262,'BD Cap Venda ALE'!$D:$K,8,0),SUMIFS('BD Cap Venda ALE'!K:K,'BD Cap Venda ALE'!E:E,'Capacidade ALE'!G262,'BD Cap Venda ALE'!C:C,'Capacidade ALE'!E262))</f>
        <v>9219.0499440066869</v>
      </c>
      <c r="P262" s="116" t="str">
        <f>IF(RIGHT(F262,5)="Total",VLOOKUP(F262,'Expedição Rodo - ALE'!$A:$H,8,0),"")</f>
        <v/>
      </c>
      <c r="Q262" s="205"/>
      <c r="S262" s="107" t="s">
        <v>17</v>
      </c>
      <c r="T262" s="13">
        <f>IFERROR(SUMIFS('BD Cap Venda ALE'!M:M,'BD Cap Venda ALE'!E:E,'Capacidade ALE'!G262,'BD Cap Venda ALE'!C:C,'Capacidade ALE'!E262),0)</f>
        <v>7688.1500000000005</v>
      </c>
      <c r="U262" s="100">
        <f>IFERROR(SUMIFS('BD Cap Venda ALE'!N:N,'BD Cap Venda ALE'!E:E,'Capacidade ALE'!G262,'BD Cap Venda ALE'!C:C,'Capacidade ALE'!E262),0)</f>
        <v>7302.333333333333</v>
      </c>
    </row>
    <row r="263" spans="1:29" ht="15" customHeight="1" x14ac:dyDescent="0.25">
      <c r="A263" s="94">
        <f t="shared" si="25"/>
        <v>0</v>
      </c>
      <c r="B263" s="57" t="str">
        <f t="shared" si="26"/>
        <v xml:space="preserve"> LUIS</v>
      </c>
      <c r="C263" s="57" t="str">
        <f t="shared" si="24"/>
        <v>Terceiros LUIS</v>
      </c>
      <c r="D263" s="57" t="s">
        <v>216</v>
      </c>
      <c r="E263" s="10">
        <v>36</v>
      </c>
      <c r="F263" s="11" t="s">
        <v>87</v>
      </c>
      <c r="G263" s="12" t="s">
        <v>13</v>
      </c>
      <c r="I263" s="95">
        <f>IF(RIGHT(F263,5)="Total",VLOOKUP(F263,'BD Cap Venda ALE'!$D:$K,4,0),SUMIFS('BD Cap Venda ALE'!G:G,'BD Cap Venda ALE'!E:E,'Capacidade ALE'!G263,'BD Cap Venda ALE'!C:C,'Capacidade ALE'!E263))</f>
        <v>3170</v>
      </c>
      <c r="K263" s="99">
        <f>IF(RIGHT(F263,5)="Total",VLOOKUP(F263,'Recebimento Rodo - ALE'!$I:$P,8,0),SUMIFS('Recebimento Rodo - ALE'!P:P,'Recebimento Rodo - ALE'!I:I,'Capacidade ALE'!F263,'Recebimento Rodo - ALE'!K:K,'Capacidade ALE'!G263))</f>
        <v>0</v>
      </c>
      <c r="L263" s="100">
        <f>IF(RIGHT(F263,5)="Total",VLOOKUP(F263,'BD Cap Venda ALE'!$D:$K,5,0),SUMIFS('BD Cap Venda ALE'!H:H,'BD Cap Venda ALE'!E:E,'Capacidade ALE'!G263,'BD Cap Venda ALE'!C:C,'Capacidade ALE'!E263))</f>
        <v>10868.571428571428</v>
      </c>
      <c r="N263" s="107" t="s">
        <v>14</v>
      </c>
      <c r="O263" s="13">
        <f>IF(RIGHT(F263,5)="Total",VLOOKUP(F263,'BD Cap Venda ALE'!$D:$K,8,0),SUMIFS('BD Cap Venda ALE'!K:K,'BD Cap Venda ALE'!E:E,'Capacidade ALE'!G263,'BD Cap Venda ALE'!C:C,'Capacidade ALE'!E263))</f>
        <v>7423.8071988504562</v>
      </c>
      <c r="P263" s="116">
        <f>P267</f>
        <v>52416</v>
      </c>
      <c r="Q263" s="205"/>
      <c r="S263" s="107" t="s">
        <v>14</v>
      </c>
      <c r="T263" s="13">
        <f>IFERROR(SUMIFS('BD Cap Venda ALE'!M:M,'BD Cap Venda ALE'!E:E,'Capacidade ALE'!G263,'BD Cap Venda ALE'!C:C,'Capacidade ALE'!E263),0)</f>
        <v>3232.7833333333333</v>
      </c>
      <c r="U263" s="100">
        <f>IFERROR(SUMIFS('BD Cap Venda ALE'!N:N,'BD Cap Venda ALE'!E:E,'Capacidade ALE'!G263,'BD Cap Venda ALE'!C:C,'Capacidade ALE'!E263),0)</f>
        <v>3352.9333333333343</v>
      </c>
    </row>
    <row r="264" spans="1:29" ht="15" customHeight="1" x14ac:dyDescent="0.25">
      <c r="A264" s="94">
        <f t="shared" si="25"/>
        <v>0</v>
      </c>
      <c r="B264" s="57" t="str">
        <f t="shared" si="26"/>
        <v xml:space="preserve"> LUIS</v>
      </c>
      <c r="C264" s="57" t="str">
        <f t="shared" si="24"/>
        <v>Terceiros LUIS</v>
      </c>
      <c r="D264" s="57" t="s">
        <v>216</v>
      </c>
      <c r="E264" s="10">
        <v>36</v>
      </c>
      <c r="F264" s="11" t="s">
        <v>87</v>
      </c>
      <c r="G264" s="12" t="s">
        <v>18</v>
      </c>
      <c r="I264" s="95">
        <f>IF(RIGHT(F264,5)="Total",VLOOKUP(F264,'BD Cap Venda ALE'!$D:$K,4,0),SUMIFS('BD Cap Venda ALE'!G:G,'BD Cap Venda ALE'!E:E,'Capacidade ALE'!G264,'BD Cap Venda ALE'!C:C,'Capacidade ALE'!E264))</f>
        <v>927.5</v>
      </c>
      <c r="K264" s="99">
        <f>IF(RIGHT(F264,5)="Total",VLOOKUP(F264,'Recebimento Rodo - ALE'!$I:$P,8,0),SUMIFS('Recebimento Rodo - ALE'!P:P,'Recebimento Rodo - ALE'!I:I,'Capacidade ALE'!F264,'Recebimento Rodo - ALE'!K:K,'Capacidade ALE'!G264))</f>
        <v>1965.3461048439565</v>
      </c>
      <c r="L264" s="100">
        <f>IF(RIGHT(F264,5)="Total",VLOOKUP(F264,'BD Cap Venda ALE'!$D:$K,5,0),SUMIFS('BD Cap Venda ALE'!H:H,'BD Cap Venda ALE'!E:E,'Capacidade ALE'!G264,'BD Cap Venda ALE'!C:C,'Capacidade ALE'!E264))</f>
        <v>6360</v>
      </c>
      <c r="N264" s="107" t="s">
        <v>118</v>
      </c>
      <c r="O264" s="13">
        <f>IF(RIGHT(F264,5)="Total",VLOOKUP(F264,'BD Cap Venda ALE'!$D:$K,8,0),SUMIFS('BD Cap Venda ALE'!K:K,'BD Cap Venda ALE'!E:E,'Capacidade ALE'!G264,'BD Cap Venda ALE'!C:C,'Capacidade ALE'!E264))</f>
        <v>0</v>
      </c>
      <c r="P264" s="116" t="str">
        <f>IF(RIGHT(F264,5)="Total",VLOOKUP(F264,'Expedição Rodo - ALE'!$A:$H,8,0),"")</f>
        <v/>
      </c>
      <c r="Q264" s="205"/>
      <c r="S264" s="107" t="s">
        <v>118</v>
      </c>
      <c r="T264" s="13">
        <f>IFERROR(SUMIFS('BD Cap Venda ALE'!M:M,'BD Cap Venda ALE'!E:E,'Capacidade ALE'!G264,'BD Cap Venda ALE'!C:C,'Capacidade ALE'!E264),0)</f>
        <v>1684.5100000000002</v>
      </c>
      <c r="U264" s="100">
        <f>IFERROR(SUMIFS('BD Cap Venda ALE'!N:N,'BD Cap Venda ALE'!E:E,'Capacidade ALE'!G264,'BD Cap Venda ALE'!C:C,'Capacidade ALE'!E264),0)</f>
        <v>1493.7125000000003</v>
      </c>
    </row>
    <row r="265" spans="1:29" ht="15" customHeight="1" x14ac:dyDescent="0.25">
      <c r="A265" s="94">
        <f t="shared" si="25"/>
        <v>0</v>
      </c>
      <c r="B265" s="57" t="str">
        <f t="shared" si="26"/>
        <v xml:space="preserve"> LUIS</v>
      </c>
      <c r="C265" s="57" t="str">
        <f t="shared" ref="C265:C303" si="27">CONCATENATE(D265,RIGHT(F265,5))</f>
        <v>Terceiros LUIS</v>
      </c>
      <c r="D265" s="57" t="s">
        <v>216</v>
      </c>
      <c r="E265" s="10">
        <v>36</v>
      </c>
      <c r="F265" s="11" t="s">
        <v>87</v>
      </c>
      <c r="G265" s="12" t="s">
        <v>19</v>
      </c>
      <c r="I265" s="95">
        <f>IF(RIGHT(F265,5)="Total",VLOOKUP(F265,'BD Cap Venda ALE'!$D:$K,4,0),SUMIFS('BD Cap Venda ALE'!G:G,'BD Cap Venda ALE'!E:E,'Capacidade ALE'!G265,'BD Cap Venda ALE'!C:C,'Capacidade ALE'!E265))</f>
        <v>95</v>
      </c>
      <c r="K265" s="99">
        <f>IF(RIGHT(F265,5)="Total",VLOOKUP(F265,'Recebimento Rodo - ALE'!$I:$P,8,0),SUMIFS('Recebimento Rodo - ALE'!P:P,'Recebimento Rodo - ALE'!I:I,'Capacidade ALE'!F265,'Recebimento Rodo - ALE'!K:K,'Capacidade ALE'!G265))</f>
        <v>358.7413818440582</v>
      </c>
      <c r="L265" s="100">
        <f>IF(RIGHT(F265,5)="Total",VLOOKUP(F265,'BD Cap Venda ALE'!$D:$K,5,0),SUMIFS('BD Cap Venda ALE'!H:H,'BD Cap Venda ALE'!E:E,'Capacidade ALE'!G265,'BD Cap Venda ALE'!C:C,'Capacidade ALE'!E265))</f>
        <v>456</v>
      </c>
      <c r="N265" s="107" t="s">
        <v>20</v>
      </c>
      <c r="O265" s="13">
        <f>IF(RIGHT(F265,5)="Total",VLOOKUP(F265,'BD Cap Venda ALE'!$D:$K,8,0),SUMIFS('BD Cap Venda ALE'!K:K,'BD Cap Venda ALE'!E:E,'Capacidade ALE'!G265,'BD Cap Venda ALE'!C:C,'Capacidade ALE'!E265))</f>
        <v>456</v>
      </c>
      <c r="P265" s="116" t="str">
        <f>IF(RIGHT(F265,5)="Total",VLOOKUP(F265,'Expedição Rodo - ALE'!$A:$H,8,0),"")</f>
        <v/>
      </c>
      <c r="Q265" s="205"/>
      <c r="S265" s="107" t="s">
        <v>20</v>
      </c>
      <c r="T265" s="13">
        <f>IFERROR(SUMIFS('BD Cap Venda ALE'!M:M,'BD Cap Venda ALE'!E:E,'Capacidade ALE'!G265,'BD Cap Venda ALE'!C:C,'Capacidade ALE'!E265),0)</f>
        <v>128.16666666666666</v>
      </c>
      <c r="U265" s="100">
        <f>IFERROR(SUMIFS('BD Cap Venda ALE'!N:N,'BD Cap Venda ALE'!E:E,'Capacidade ALE'!G265,'BD Cap Venda ALE'!C:C,'Capacidade ALE'!E265),0)</f>
        <v>124</v>
      </c>
    </row>
    <row r="266" spans="1:29" ht="15" customHeight="1" x14ac:dyDescent="0.25">
      <c r="A266" s="94">
        <f t="shared" si="25"/>
        <v>0</v>
      </c>
      <c r="B266" s="57" t="str">
        <f t="shared" si="26"/>
        <v xml:space="preserve"> LUIS</v>
      </c>
      <c r="C266" s="57" t="str">
        <f t="shared" si="27"/>
        <v>Terceiros LUIS</v>
      </c>
      <c r="D266" s="57" t="s">
        <v>216</v>
      </c>
      <c r="E266" s="10">
        <v>36</v>
      </c>
      <c r="F266" s="16" t="s">
        <v>87</v>
      </c>
      <c r="G266" s="12" t="s">
        <v>10</v>
      </c>
      <c r="I266" s="95">
        <f>IF(RIGHT(F266,5)="Total",VLOOKUP(F266,'BD Cap Venda ALE'!$D:$K,4,0),SUMIFS('BD Cap Venda ALE'!G:G,'BD Cap Venda ALE'!E:E,'Capacidade ALE'!G266,'BD Cap Venda ALE'!C:C,'Capacidade ALE'!E266))</f>
        <v>4265</v>
      </c>
      <c r="K266" s="99">
        <f>IF(RIGHT(F266,5)="Total",VLOOKUP(F266,'Recebimento Rodo - ALE'!$I:$P,8,0),SUMIFS('Recebimento Rodo - ALE'!P:P,'Recebimento Rodo - ALE'!I:I,'Capacidade ALE'!F266,'Recebimento Rodo - ALE'!K:K,'Capacidade ALE'!G266))</f>
        <v>0</v>
      </c>
      <c r="L266" s="100">
        <f>IF(RIGHT(F266,5)="Total",VLOOKUP(F266,'BD Cap Venda ALE'!$D:$K,5,0),SUMIFS('BD Cap Venda ALE'!H:H,'BD Cap Venda ALE'!E:E,'Capacidade ALE'!G266,'BD Cap Venda ALE'!C:C,'Capacidade ALE'!E266))</f>
        <v>10236</v>
      </c>
      <c r="N266" s="107" t="s">
        <v>11</v>
      </c>
      <c r="O266" s="13">
        <f>IF(RIGHT(F266,5)="Total",VLOOKUP(F266,'BD Cap Venda ALE'!$D:$K,8,0),SUMIFS('BD Cap Venda ALE'!K:K,'BD Cap Venda ALE'!E:E,'Capacidade ALE'!G266,'BD Cap Venda ALE'!C:C,'Capacidade ALE'!E266))</f>
        <v>4477.8218271650012</v>
      </c>
      <c r="P266" s="117" t="str">
        <f>IF(RIGHT(F266,5)="Total",VLOOKUP(F266,'Expedição Rodo - ALE'!$A:$H,8,0),"")</f>
        <v/>
      </c>
      <c r="Q266" s="206"/>
      <c r="S266" s="107" t="s">
        <v>11</v>
      </c>
      <c r="T266" s="13">
        <f>IFERROR(SUMIFS('BD Cap Venda ALE'!M:M,'BD Cap Venda ALE'!E:E,'Capacidade ALE'!G266,'BD Cap Venda ALE'!C:C,'Capacidade ALE'!E266),0)</f>
        <v>6314.8233333333337</v>
      </c>
      <c r="U266" s="100">
        <f>IFERROR(SUMIFS('BD Cap Venda ALE'!N:N,'BD Cap Venda ALE'!E:E,'Capacidade ALE'!G266,'BD Cap Venda ALE'!C:C,'Capacidade ALE'!E266),0)</f>
        <v>5845.4541666666673</v>
      </c>
    </row>
    <row r="267" spans="1:29" x14ac:dyDescent="0.25">
      <c r="A267" s="94">
        <f t="shared" si="25"/>
        <v>21576.678970022145</v>
      </c>
      <c r="B267" s="57" t="str">
        <f t="shared" si="26"/>
        <v>Total</v>
      </c>
      <c r="C267" s="57" t="str">
        <f t="shared" si="27"/>
        <v>TerceirosTotal</v>
      </c>
      <c r="D267" s="57" t="s">
        <v>216</v>
      </c>
      <c r="E267" s="17">
        <v>36</v>
      </c>
      <c r="F267" s="18" t="s">
        <v>138</v>
      </c>
      <c r="G267" s="18"/>
      <c r="I267" s="96">
        <f>IF(RIGHT(F267,5)="Total",VLOOKUP(F267,'BD Cap Venda ALE'!$D:$K,4,0),SUMIFS('BD Cap Venda ALE'!G:G,'BD Cap Venda ALE'!E:E,'Capacidade ALE'!G267,'BD Cap Venda ALE'!C:C,'Capacidade ALE'!E267))</f>
        <v>13165</v>
      </c>
      <c r="K267" s="101">
        <f>IF(RIGHT(F267,5)="Total",VLOOKUP(F267,'Recebimento Rodo - ALE'!$I:$P,8,0),SUMIFS('Recebimento Rodo - ALE'!P:P,'Recebimento Rodo - ALE'!I:I,'Capacidade ALE'!F267,'Recebimento Rodo - ALE'!K:K,'Capacidade ALE'!G267))</f>
        <v>8733.9130434782601</v>
      </c>
      <c r="L267" s="102">
        <f>IF(RIGHT(F267,5)="Total",VLOOKUP(F267,'BD Cap Venda ALE'!$D:$K,5,0),SUMIFS('BD Cap Venda ALE'!H:H,'BD Cap Venda ALE'!E:E,'Capacidade ALE'!G267,'BD Cap Venda ALE'!C:C,'Capacidade ALE'!E267))</f>
        <v>44060.571428571428</v>
      </c>
      <c r="N267" s="108" t="s">
        <v>118</v>
      </c>
      <c r="O267" s="19">
        <f>IF(RIGHT(F267,5)="Total",VLOOKUP(F267,'BD Cap Venda ALE'!$D:$K,8,0),SUMIFS('BD Cap Venda ALE'!K:K,'BD Cap Venda ALE'!E:E,'Capacidade ALE'!G267,'BD Cap Venda ALE'!C:C,'Capacidade ALE'!E267))</f>
        <v>21576.678970022145</v>
      </c>
      <c r="P267" s="102">
        <f>IF(RIGHT(F267,5)="Total",VLOOKUP(F267,'Expedição Rodo - ALE'!$A:$H,8,0),"")</f>
        <v>52416</v>
      </c>
      <c r="Q267" s="109"/>
      <c r="S267" s="108" t="s">
        <v>118</v>
      </c>
      <c r="T267" s="19">
        <f>IFERROR(SUMIFS('BD Cap Venda ALE'!M:M,'BD Cap Venda ALE'!E:E,'Capacidade ALE'!G267,'BD Cap Venda ALE'!C:C,'Capacidade ALE'!E267),0)</f>
        <v>0</v>
      </c>
      <c r="U267" s="102">
        <f>IFERROR(SUMIFS('BD Cap Venda ALE'!N:N,'BD Cap Venda ALE'!E:E,'Capacidade ALE'!G267,'BD Cap Venda ALE'!C:C,'Capacidade ALE'!E267),0)</f>
        <v>0</v>
      </c>
    </row>
    <row r="268" spans="1:29" s="2" customFormat="1" ht="15" customHeight="1" x14ac:dyDescent="0.25">
      <c r="A268" s="94">
        <f t="shared" si="25"/>
        <v>0</v>
      </c>
      <c r="B268" s="57" t="str">
        <f t="shared" si="26"/>
        <v>RANDI</v>
      </c>
      <c r="C268" s="57" t="str">
        <f t="shared" si="27"/>
        <v>TerceirosRANDI</v>
      </c>
      <c r="D268" s="57" t="s">
        <v>216</v>
      </c>
      <c r="E268" s="15">
        <v>40</v>
      </c>
      <c r="F268" s="11" t="s">
        <v>93</v>
      </c>
      <c r="G268" s="12" t="s">
        <v>7</v>
      </c>
      <c r="H268" s="1"/>
      <c r="I268" s="95">
        <f>IF(RIGHT(F268,5)="Total",VLOOKUP(F268,'BD Cap Venda ALE'!$D:$K,4,0),SUMIFS('BD Cap Venda ALE'!G:G,'BD Cap Venda ALE'!E:E,'Capacidade ALE'!G268,'BD Cap Venda ALE'!C:C,'Capacidade ALE'!E268))</f>
        <v>60</v>
      </c>
      <c r="J268" s="1"/>
      <c r="K268" s="99">
        <f>IF(RIGHT(F268,5)="Total",VLOOKUP(F268,'Recebimento Rodo - ALE'!$I:$P,8,0),SUMIFS('Recebimento Rodo - ALE'!P:P,'Recebimento Rodo - ALE'!I:I,'Capacidade ALE'!F268,'Recebimento Rodo - ALE'!K:K,'Capacidade ALE'!G268))</f>
        <v>1746.3979411126327</v>
      </c>
      <c r="L268" s="100">
        <f>IF(RIGHT(F268,5)="Total",VLOOKUP(F268,'BD Cap Venda ALE'!$D:$K,5,0),SUMIFS('BD Cap Venda ALE'!H:H,'BD Cap Venda ALE'!E:E,'Capacidade ALE'!G268,'BD Cap Venda ALE'!C:C,'Capacidade ALE'!E268))</f>
        <v>480</v>
      </c>
      <c r="M268" s="1"/>
      <c r="N268" s="107" t="s">
        <v>118</v>
      </c>
      <c r="O268" s="13">
        <f>IF(RIGHT(F268,5)="Total",VLOOKUP(F268,'BD Cap Venda ALE'!$D:$K,8,0),SUMIFS('BD Cap Venda ALE'!K:K,'BD Cap Venda ALE'!E:E,'Capacidade ALE'!G268,'BD Cap Venda ALE'!C:C,'Capacidade ALE'!E268))</f>
        <v>0</v>
      </c>
      <c r="P268" s="115" t="str">
        <f>IF(RIGHT(F268,5)="Total",VLOOKUP(F268,'Expedição Rodo - ALE'!$A:$H,8,0),"")</f>
        <v/>
      </c>
      <c r="Q268" s="204" t="str">
        <f>IF(P274&lt;O274,"capacidade de expedição rodoviária abaixo da capacidade de venda mensal, prevalece a capacidade de venda mensal em virtude do terminal ter a obrigatoriedade de garantia do giro dos espaços contratados em linha com a logística da filial.","")</f>
        <v>capacidade de expedição rodoviária abaixo da capacidade de venda mensal, prevalece a capacidade de venda mensal em virtude do terminal ter a obrigatoriedade de garantia do giro dos espaços contratados em linha com a logística da filial.</v>
      </c>
      <c r="R268" s="1"/>
      <c r="S268" s="107" t="s">
        <v>118</v>
      </c>
      <c r="T268" s="13">
        <f>IFERROR(SUMIFS('BD Cap Venda ALE'!M:M,'BD Cap Venda ALE'!E:E,'Capacidade ALE'!G268,'BD Cap Venda ALE'!C:C,'Capacidade ALE'!E268),0)</f>
        <v>10.233333333333333</v>
      </c>
      <c r="U268" s="100">
        <f>IFERROR(SUMIFS('BD Cap Venda ALE'!N:N,'BD Cap Venda ALE'!E:E,'Capacidade ALE'!G268,'BD Cap Venda ALE'!C:C,'Capacidade ALE'!E268),0)</f>
        <v>11.758333333333335</v>
      </c>
      <c r="V268" s="1"/>
      <c r="W268"/>
      <c r="X268"/>
      <c r="Y268"/>
      <c r="Z268"/>
      <c r="AA268"/>
      <c r="AB268"/>
      <c r="AC268"/>
    </row>
    <row r="269" spans="1:29" s="2" customFormat="1" ht="15" customHeight="1" x14ac:dyDescent="0.25">
      <c r="A269" s="94">
        <f t="shared" si="25"/>
        <v>0</v>
      </c>
      <c r="B269" s="57" t="str">
        <f t="shared" si="26"/>
        <v>RANDI</v>
      </c>
      <c r="C269" s="57" t="str">
        <f t="shared" si="27"/>
        <v>TerceirosRANDI</v>
      </c>
      <c r="D269" s="57" t="s">
        <v>216</v>
      </c>
      <c r="E269" s="10">
        <v>40</v>
      </c>
      <c r="F269" s="11" t="s">
        <v>93</v>
      </c>
      <c r="G269" s="12" t="s">
        <v>12</v>
      </c>
      <c r="H269" s="1"/>
      <c r="I269" s="95">
        <f>IF(RIGHT(F269,5)="Total",VLOOKUP(F269,'BD Cap Venda ALE'!$D:$K,4,0),SUMIFS('BD Cap Venda ALE'!G:G,'BD Cap Venda ALE'!E:E,'Capacidade ALE'!G269,'BD Cap Venda ALE'!C:C,'Capacidade ALE'!E269))</f>
        <v>120</v>
      </c>
      <c r="J269" s="1"/>
      <c r="K269" s="99">
        <f>IF(RIGHT(F269,5)="Total",VLOOKUP(F269,'Recebimento Rodo - ALE'!$I:$P,8,0),SUMIFS('Recebimento Rodo - ALE'!P:P,'Recebimento Rodo - ALE'!I:I,'Capacidade ALE'!F269,'Recebimento Rodo - ALE'!K:K,'Capacidade ALE'!G269))</f>
        <v>1112.3290874560817</v>
      </c>
      <c r="L269" s="100">
        <f>IF(RIGHT(F269,5)="Total",VLOOKUP(F269,'BD Cap Venda ALE'!$D:$K,5,0),SUMIFS('BD Cap Venda ALE'!H:H,'BD Cap Venda ALE'!E:E,'Capacidade ALE'!G269,'BD Cap Venda ALE'!C:C,'Capacidade ALE'!E269))</f>
        <v>1440</v>
      </c>
      <c r="M269" s="1"/>
      <c r="N269" s="107" t="s">
        <v>17</v>
      </c>
      <c r="O269" s="13">
        <f>IF(RIGHT(F269,5)="Total",VLOOKUP(F269,'BD Cap Venda ALE'!$D:$K,8,0),SUMIFS('BD Cap Venda ALE'!K:K,'BD Cap Venda ALE'!E:E,'Capacidade ALE'!G269,'BD Cap Venda ALE'!C:C,'Capacidade ALE'!E269))</f>
        <v>1636.3636363636363</v>
      </c>
      <c r="P269" s="116" t="str">
        <f>IF(RIGHT(F269,5)="Total",VLOOKUP(F269,'Expedição Rodo - ALE'!$A:$H,8,0),"")</f>
        <v/>
      </c>
      <c r="Q269" s="205"/>
      <c r="R269" s="1"/>
      <c r="S269" s="107" t="s">
        <v>17</v>
      </c>
      <c r="T269" s="13">
        <f>IFERROR(SUMIFS('BD Cap Venda ALE'!M:M,'BD Cap Venda ALE'!E:E,'Capacidade ALE'!G269,'BD Cap Venda ALE'!C:C,'Capacidade ALE'!E269),0)</f>
        <v>34.5</v>
      </c>
      <c r="U269" s="100">
        <f>IFERROR(SUMIFS('BD Cap Venda ALE'!N:N,'BD Cap Venda ALE'!E:E,'Capacidade ALE'!G269,'BD Cap Venda ALE'!C:C,'Capacidade ALE'!E269),0)</f>
        <v>32.25</v>
      </c>
      <c r="V269" s="1"/>
      <c r="W269"/>
      <c r="X269"/>
      <c r="Y269"/>
      <c r="Z269"/>
      <c r="AA269"/>
      <c r="AB269"/>
      <c r="AC269"/>
    </row>
    <row r="270" spans="1:29" s="2" customFormat="1" ht="15" customHeight="1" x14ac:dyDescent="0.25">
      <c r="A270" s="94">
        <f t="shared" si="25"/>
        <v>0</v>
      </c>
      <c r="B270" s="57" t="str">
        <f t="shared" si="26"/>
        <v>RANDI</v>
      </c>
      <c r="C270" s="57" t="str">
        <f t="shared" si="27"/>
        <v>TerceirosRANDI</v>
      </c>
      <c r="D270" s="57" t="s">
        <v>216</v>
      </c>
      <c r="E270" s="10">
        <v>40</v>
      </c>
      <c r="F270" s="11" t="s">
        <v>93</v>
      </c>
      <c r="G270" s="12" t="s">
        <v>13</v>
      </c>
      <c r="H270" s="1"/>
      <c r="I270" s="95">
        <f>IF(RIGHT(F270,5)="Total",VLOOKUP(F270,'BD Cap Venda ALE'!$D:$K,4,0),SUMIFS('BD Cap Venda ALE'!G:G,'BD Cap Venda ALE'!E:E,'Capacidade ALE'!G270,'BD Cap Venda ALE'!C:C,'Capacidade ALE'!E270))</f>
        <v>120</v>
      </c>
      <c r="J270" s="1"/>
      <c r="K270" s="99">
        <f>IF(RIGHT(F270,5)="Total",VLOOKUP(F270,'Recebimento Rodo - ALE'!$I:$P,8,0),SUMIFS('Recebimento Rodo - ALE'!P:P,'Recebimento Rodo - ALE'!I:I,'Capacidade ALE'!F270,'Recebimento Rodo - ALE'!K:K,'Capacidade ALE'!G270))</f>
        <v>1082.405577682217</v>
      </c>
      <c r="L270" s="100">
        <f>IF(RIGHT(F270,5)="Total",VLOOKUP(F270,'BD Cap Venda ALE'!$D:$K,5,0),SUMIFS('BD Cap Venda ALE'!H:H,'BD Cap Venda ALE'!E:E,'Capacidade ALE'!G270,'BD Cap Venda ALE'!C:C,'Capacidade ALE'!E270))</f>
        <v>1440</v>
      </c>
      <c r="M270" s="1"/>
      <c r="N270" s="107" t="s">
        <v>14</v>
      </c>
      <c r="O270" s="13">
        <f>IF(RIGHT(F270,5)="Total",VLOOKUP(F270,'BD Cap Venda ALE'!$D:$K,8,0),SUMIFS('BD Cap Venda ALE'!K:K,'BD Cap Venda ALE'!E:E,'Capacidade ALE'!G270,'BD Cap Venda ALE'!C:C,'Capacidade ALE'!E270))</f>
        <v>1636.3636363636363</v>
      </c>
      <c r="P270" s="116">
        <f>P274</f>
        <v>2304.1151999999997</v>
      </c>
      <c r="Q270" s="205"/>
      <c r="R270" s="1"/>
      <c r="S270" s="107" t="s">
        <v>14</v>
      </c>
      <c r="T270" s="13">
        <f>IFERROR(SUMIFS('BD Cap Venda ALE'!M:M,'BD Cap Venda ALE'!E:E,'Capacidade ALE'!G270,'BD Cap Venda ALE'!C:C,'Capacidade ALE'!E270),0)</f>
        <v>57.6</v>
      </c>
      <c r="U270" s="100">
        <f>IFERROR(SUMIFS('BD Cap Venda ALE'!N:N,'BD Cap Venda ALE'!E:E,'Capacidade ALE'!G270,'BD Cap Venda ALE'!C:C,'Capacidade ALE'!E270),0)</f>
        <v>73.575000000000003</v>
      </c>
      <c r="V270" s="1"/>
      <c r="W270"/>
      <c r="X270"/>
      <c r="Y270"/>
      <c r="Z270"/>
      <c r="AA270"/>
      <c r="AB270"/>
      <c r="AC270"/>
    </row>
    <row r="271" spans="1:29" s="2" customFormat="1" ht="15" customHeight="1" x14ac:dyDescent="0.25">
      <c r="A271" s="94">
        <f t="shared" si="25"/>
        <v>0</v>
      </c>
      <c r="B271" s="57" t="str">
        <f t="shared" si="26"/>
        <v>RANDI</v>
      </c>
      <c r="C271" s="57" t="str">
        <f t="shared" si="27"/>
        <v>TerceirosRANDI</v>
      </c>
      <c r="D271" s="57" t="s">
        <v>216</v>
      </c>
      <c r="E271" s="10">
        <v>40</v>
      </c>
      <c r="F271" s="11" t="s">
        <v>93</v>
      </c>
      <c r="G271" s="12" t="s">
        <v>18</v>
      </c>
      <c r="H271" s="1"/>
      <c r="I271" s="95">
        <f>IF(RIGHT(F271,5)="Total",VLOOKUP(F271,'BD Cap Venda ALE'!$D:$K,4,0),SUMIFS('BD Cap Venda ALE'!G:G,'BD Cap Venda ALE'!E:E,'Capacidade ALE'!G271,'BD Cap Venda ALE'!C:C,'Capacidade ALE'!E271))</f>
        <v>60</v>
      </c>
      <c r="J271" s="1"/>
      <c r="K271" s="99">
        <f>IF(RIGHT(F271,5)="Total",VLOOKUP(F271,'Recebimento Rodo - ALE'!$I:$P,8,0),SUMIFS('Recebimento Rodo - ALE'!P:P,'Recebimento Rodo - ALE'!I:I,'Capacidade ALE'!F271,'Recebimento Rodo - ALE'!K:K,'Capacidade ALE'!G271))</f>
        <v>372.49610442638743</v>
      </c>
      <c r="L271" s="100">
        <f>IF(RIGHT(F271,5)="Total",VLOOKUP(F271,'BD Cap Venda ALE'!$D:$K,5,0),SUMIFS('BD Cap Venda ALE'!H:H,'BD Cap Venda ALE'!E:E,'Capacidade ALE'!G271,'BD Cap Venda ALE'!C:C,'Capacidade ALE'!E271))</f>
        <v>480</v>
      </c>
      <c r="M271" s="1"/>
      <c r="N271" s="107" t="s">
        <v>118</v>
      </c>
      <c r="O271" s="13">
        <f>IF(RIGHT(F271,5)="Total",VLOOKUP(F271,'BD Cap Venda ALE'!$D:$K,8,0),SUMIFS('BD Cap Venda ALE'!K:K,'BD Cap Venda ALE'!E:E,'Capacidade ALE'!G271,'BD Cap Venda ALE'!C:C,'Capacidade ALE'!E271))</f>
        <v>0</v>
      </c>
      <c r="P271" s="116" t="str">
        <f>IF(RIGHT(F271,5)="Total",VLOOKUP(F271,'Expedição Rodo - ALE'!$A:$H,8,0),"")</f>
        <v/>
      </c>
      <c r="Q271" s="205"/>
      <c r="R271" s="1"/>
      <c r="S271" s="107" t="s">
        <v>118</v>
      </c>
      <c r="T271" s="13">
        <f>IFERROR(SUMIFS('BD Cap Venda ALE'!M:M,'BD Cap Venda ALE'!E:E,'Capacidade ALE'!G271,'BD Cap Venda ALE'!C:C,'Capacidade ALE'!E271),0)</f>
        <v>37.125</v>
      </c>
      <c r="U271" s="100">
        <f>IFERROR(SUMIFS('BD Cap Venda ALE'!N:N,'BD Cap Venda ALE'!E:E,'Capacidade ALE'!G271,'BD Cap Venda ALE'!C:C,'Capacidade ALE'!E271),0)</f>
        <v>41.300000000000004</v>
      </c>
      <c r="V271" s="1"/>
      <c r="W271"/>
      <c r="X271"/>
      <c r="Y271"/>
      <c r="Z271"/>
      <c r="AA271"/>
      <c r="AB271"/>
      <c r="AC271"/>
    </row>
    <row r="272" spans="1:29" s="2" customFormat="1" ht="15" customHeight="1" x14ac:dyDescent="0.25">
      <c r="A272" s="94">
        <f t="shared" si="25"/>
        <v>0</v>
      </c>
      <c r="B272" s="57" t="str">
        <f t="shared" si="26"/>
        <v>RANDI</v>
      </c>
      <c r="C272" s="57" t="str">
        <f t="shared" si="27"/>
        <v>TerceirosRANDI</v>
      </c>
      <c r="D272" s="57" t="s">
        <v>216</v>
      </c>
      <c r="E272" s="10">
        <v>40</v>
      </c>
      <c r="F272" s="11" t="s">
        <v>93</v>
      </c>
      <c r="G272" s="12" t="s">
        <v>19</v>
      </c>
      <c r="H272" s="1"/>
      <c r="I272" s="95">
        <f>IF(RIGHT(F272,5)="Total",VLOOKUP(F272,'BD Cap Venda ALE'!$D:$K,4,0),SUMIFS('BD Cap Venda ALE'!G:G,'BD Cap Venda ALE'!E:E,'Capacidade ALE'!G272,'BD Cap Venda ALE'!C:C,'Capacidade ALE'!E272))</f>
        <v>60</v>
      </c>
      <c r="J272" s="1"/>
      <c r="K272" s="99">
        <f>IF(RIGHT(F272,5)="Total",VLOOKUP(F272,'Recebimento Rodo - ALE'!$I:$P,8,0),SUMIFS('Recebimento Rodo - ALE'!P:P,'Recebimento Rodo - ALE'!I:I,'Capacidade ALE'!F272,'Recebimento Rodo - ALE'!K:K,'Capacidade ALE'!G272))</f>
        <v>182.63659413703755</v>
      </c>
      <c r="L272" s="100">
        <f>IF(RIGHT(F272,5)="Total",VLOOKUP(F272,'BD Cap Venda ALE'!$D:$K,5,0),SUMIFS('BD Cap Venda ALE'!H:H,'BD Cap Venda ALE'!E:E,'Capacidade ALE'!G272,'BD Cap Venda ALE'!C:C,'Capacidade ALE'!E272))</f>
        <v>480</v>
      </c>
      <c r="M272" s="1"/>
      <c r="N272" s="107" t="s">
        <v>20</v>
      </c>
      <c r="O272" s="13">
        <f>IF(RIGHT(F272,5)="Total",VLOOKUP(F272,'BD Cap Venda ALE'!$D:$K,8,0),SUMIFS('BD Cap Venda ALE'!K:K,'BD Cap Venda ALE'!E:E,'Capacidade ALE'!G272,'BD Cap Venda ALE'!C:C,'Capacidade ALE'!E272))</f>
        <v>480</v>
      </c>
      <c r="P272" s="116" t="str">
        <f>IF(RIGHT(F272,5)="Total",VLOOKUP(F272,'Expedição Rodo - ALE'!$A:$H,8,0),"")</f>
        <v/>
      </c>
      <c r="Q272" s="205"/>
      <c r="R272" s="1"/>
      <c r="S272" s="107" t="s">
        <v>20</v>
      </c>
      <c r="T272" s="13">
        <f>IFERROR(SUMIFS('BD Cap Venda ALE'!M:M,'BD Cap Venda ALE'!E:E,'Capacidade ALE'!G272,'BD Cap Venda ALE'!C:C,'Capacidade ALE'!E272),0)</f>
        <v>25</v>
      </c>
      <c r="U272" s="100">
        <f>IFERROR(SUMIFS('BD Cap Venda ALE'!N:N,'BD Cap Venda ALE'!E:E,'Capacidade ALE'!G272,'BD Cap Venda ALE'!C:C,'Capacidade ALE'!E272),0)</f>
        <v>25.833333333333332</v>
      </c>
      <c r="V272" s="1"/>
      <c r="W272"/>
      <c r="X272"/>
      <c r="Y272"/>
      <c r="Z272"/>
      <c r="AA272"/>
      <c r="AB272"/>
      <c r="AC272"/>
    </row>
    <row r="273" spans="1:29" s="2" customFormat="1" ht="15" customHeight="1" x14ac:dyDescent="0.25">
      <c r="A273" s="94">
        <f t="shared" si="25"/>
        <v>0</v>
      </c>
      <c r="B273" s="57" t="str">
        <f t="shared" si="26"/>
        <v>RANDI</v>
      </c>
      <c r="C273" s="57" t="str">
        <f t="shared" si="27"/>
        <v>TerceirosRANDI</v>
      </c>
      <c r="D273" s="57" t="s">
        <v>216</v>
      </c>
      <c r="E273" s="10">
        <v>40</v>
      </c>
      <c r="F273" s="16" t="s">
        <v>93</v>
      </c>
      <c r="G273" s="12" t="s">
        <v>10</v>
      </c>
      <c r="H273" s="1"/>
      <c r="I273" s="95">
        <f>IF(RIGHT(F273,5)="Total",VLOOKUP(F273,'BD Cap Venda ALE'!$D:$K,4,0),SUMIFS('BD Cap Venda ALE'!G:G,'BD Cap Venda ALE'!E:E,'Capacidade ALE'!G273,'BD Cap Venda ALE'!C:C,'Capacidade ALE'!E273))</f>
        <v>80</v>
      </c>
      <c r="J273" s="1"/>
      <c r="K273" s="99">
        <f>IF(RIGHT(F273,5)="Total",VLOOKUP(F273,'Recebimento Rodo - ALE'!$I:$P,8,0),SUMIFS('Recebimento Rodo - ALE'!P:P,'Recebimento Rodo - ALE'!I:I,'Capacidade ALE'!F273,'Recebimento Rodo - ALE'!K:K,'Capacidade ALE'!G273))</f>
        <v>936.91540947135661</v>
      </c>
      <c r="L273" s="100">
        <f>IF(RIGHT(F273,5)="Total",VLOOKUP(F273,'BD Cap Venda ALE'!$D:$K,5,0),SUMIFS('BD Cap Venda ALE'!H:H,'BD Cap Venda ALE'!E:E,'Capacidade ALE'!G273,'BD Cap Venda ALE'!C:C,'Capacidade ALE'!E273))</f>
        <v>960</v>
      </c>
      <c r="M273" s="1"/>
      <c r="N273" s="107" t="s">
        <v>11</v>
      </c>
      <c r="O273" s="13">
        <f>IF(RIGHT(F273,5)="Total",VLOOKUP(F273,'BD Cap Venda ALE'!$D:$K,8,0),SUMIFS('BD Cap Venda ALE'!K:K,'BD Cap Venda ALE'!E:E,'Capacidade ALE'!G273,'BD Cap Venda ALE'!C:C,'Capacidade ALE'!E273))</f>
        <v>1315.0684931506851</v>
      </c>
      <c r="P273" s="117" t="str">
        <f>IF(RIGHT(F273,5)="Total",VLOOKUP(F273,'Expedição Rodo - ALE'!$A:$H,8,0),"")</f>
        <v/>
      </c>
      <c r="Q273" s="206"/>
      <c r="R273" s="1"/>
      <c r="S273" s="107" t="s">
        <v>11</v>
      </c>
      <c r="T273" s="13">
        <f>IFERROR(SUMIFS('BD Cap Venda ALE'!M:M,'BD Cap Venda ALE'!E:E,'Capacidade ALE'!G273,'BD Cap Venda ALE'!C:C,'Capacidade ALE'!E273),0)</f>
        <v>100.37499999999999</v>
      </c>
      <c r="U273" s="100">
        <f>IFERROR(SUMIFS('BD Cap Venda ALE'!N:N,'BD Cap Venda ALE'!E:E,'Capacidade ALE'!G273,'BD Cap Venda ALE'!C:C,'Capacidade ALE'!E273),0)</f>
        <v>108.28333333333332</v>
      </c>
      <c r="V273" s="1"/>
      <c r="W273"/>
      <c r="X273"/>
      <c r="Y273"/>
      <c r="Z273"/>
      <c r="AA273"/>
      <c r="AB273"/>
      <c r="AC273"/>
    </row>
    <row r="274" spans="1:29" s="2" customFormat="1" x14ac:dyDescent="0.25">
      <c r="A274" s="94">
        <f t="shared" si="25"/>
        <v>5067.7957658779578</v>
      </c>
      <c r="B274" s="57" t="str">
        <f t="shared" si="26"/>
        <v>Total</v>
      </c>
      <c r="C274" s="57" t="str">
        <f t="shared" si="27"/>
        <v>TerceirosTotal</v>
      </c>
      <c r="D274" s="57" t="s">
        <v>216</v>
      </c>
      <c r="E274" s="17">
        <v>40</v>
      </c>
      <c r="F274" s="18" t="s">
        <v>96</v>
      </c>
      <c r="G274" s="18"/>
      <c r="H274" s="1"/>
      <c r="I274" s="96">
        <f>IF(RIGHT(F274,5)="Total",VLOOKUP(F274,'BD Cap Venda ALE'!$D:$K,4,0),SUMIFS('BD Cap Venda ALE'!G:G,'BD Cap Venda ALE'!E:E,'Capacidade ALE'!G274,'BD Cap Venda ALE'!C:C,'Capacidade ALE'!E274))</f>
        <v>500</v>
      </c>
      <c r="J274" s="1"/>
      <c r="K274" s="101">
        <f>IF(RIGHT(F274,5)="Total",VLOOKUP(F274,'Recebimento Rodo - ALE'!$I:$P,8,0),SUMIFS('Recebimento Rodo - ALE'!P:P,'Recebimento Rodo - ALE'!I:I,'Capacidade ALE'!F274,'Recebimento Rodo - ALE'!K:K,'Capacidade ALE'!G274))</f>
        <v>5433.1807142857133</v>
      </c>
      <c r="L274" s="102">
        <f>IF(RIGHT(F274,5)="Total",VLOOKUP(F274,'BD Cap Venda ALE'!$D:$K,5,0),SUMIFS('BD Cap Venda ALE'!H:H,'BD Cap Venda ALE'!E:E,'Capacidade ALE'!G274,'BD Cap Venda ALE'!C:C,'Capacidade ALE'!E274))</f>
        <v>5280</v>
      </c>
      <c r="M274" s="1"/>
      <c r="N274" s="108" t="s">
        <v>118</v>
      </c>
      <c r="O274" s="19">
        <f>IF(RIGHT(F274,5)="Total",VLOOKUP(F274,'BD Cap Venda ALE'!$D:$K,8,0),SUMIFS('BD Cap Venda ALE'!K:K,'BD Cap Venda ALE'!E:E,'Capacidade ALE'!G274,'BD Cap Venda ALE'!C:C,'Capacidade ALE'!E274))</f>
        <v>5067.7957658779578</v>
      </c>
      <c r="P274" s="102">
        <f>IF(RIGHT(F274,5)="Total",VLOOKUP(F274,'Expedição Rodo - ALE'!$A:$H,8,0),"")</f>
        <v>2304.1151999999997</v>
      </c>
      <c r="Q274" s="109"/>
      <c r="R274" s="1"/>
      <c r="S274" s="108" t="s">
        <v>118</v>
      </c>
      <c r="T274" s="19">
        <f>IFERROR(SUMIFS('BD Cap Venda ALE'!M:M,'BD Cap Venda ALE'!E:E,'Capacidade ALE'!G274,'BD Cap Venda ALE'!C:C,'Capacidade ALE'!E274),0)</f>
        <v>0</v>
      </c>
      <c r="U274" s="102">
        <f>IFERROR(SUMIFS('BD Cap Venda ALE'!N:N,'BD Cap Venda ALE'!E:E,'Capacidade ALE'!G274,'BD Cap Venda ALE'!C:C,'Capacidade ALE'!E274),0)</f>
        <v>0</v>
      </c>
      <c r="V274" s="1"/>
      <c r="W274"/>
      <c r="X274"/>
      <c r="Y274"/>
      <c r="Z274"/>
      <c r="AA274"/>
      <c r="AB274"/>
      <c r="AC274"/>
    </row>
    <row r="275" spans="1:29" s="2" customFormat="1" x14ac:dyDescent="0.25">
      <c r="A275" s="94">
        <f t="shared" si="25"/>
        <v>0</v>
      </c>
      <c r="B275" s="57" t="str">
        <f t="shared" ref="B275:B281" si="28">RIGHT(F275,5)</f>
        <v>SINOP</v>
      </c>
      <c r="C275" s="57" t="str">
        <f t="shared" ref="C275:C281" si="29">CONCATENATE(D275,RIGHT(F275,5))</f>
        <v>TerceirosSINOP</v>
      </c>
      <c r="D275" s="57" t="s">
        <v>216</v>
      </c>
      <c r="E275" s="15">
        <v>71</v>
      </c>
      <c r="F275" s="11" t="s">
        <v>256</v>
      </c>
      <c r="G275" s="12" t="s">
        <v>7</v>
      </c>
      <c r="H275" s="1"/>
      <c r="I275" s="95">
        <f>IF(RIGHT(F275,5)="Total",VLOOKUP(F275,'BD Cap Venda ALE'!$D:$K,4,0),SUMIFS('BD Cap Venda ALE'!G:G,'BD Cap Venda ALE'!E:E,'Capacidade ALE'!G275,'BD Cap Venda ALE'!C:C,'Capacidade ALE'!E275))</f>
        <v>40</v>
      </c>
      <c r="J275" s="1"/>
      <c r="K275" s="99">
        <f>IF(RIGHT(F275,5)="Total",VLOOKUP(F275,'Recebimento Rodo - ALE'!$I:$P,8,0),SUMIFS('Recebimento Rodo - ALE'!P:P,'Recebimento Rodo - ALE'!I:I,'Capacidade ALE'!F275,'Recebimento Rodo - ALE'!K:K,'Capacidade ALE'!G275))</f>
        <v>251.95575491726763</v>
      </c>
      <c r="L275" s="100">
        <f>IF(RIGHT(F275,5)="Total",VLOOKUP(F275,'BD Cap Venda ALE'!$D:$K,5,0),SUMIFS('BD Cap Venda ALE'!H:H,'BD Cap Venda ALE'!E:E,'Capacidade ALE'!G275,'BD Cap Venda ALE'!C:C,'Capacidade ALE'!E275))</f>
        <v>192</v>
      </c>
      <c r="M275" s="1"/>
      <c r="N275" s="107" t="s">
        <v>118</v>
      </c>
      <c r="O275" s="13">
        <f>IF(RIGHT(F275,5)="Total",VLOOKUP(F275,'BD Cap Venda ALE'!$D:$K,8,0),SUMIFS('BD Cap Venda ALE'!K:K,'BD Cap Venda ALE'!E:E,'Capacidade ALE'!G275,'BD Cap Venda ALE'!C:C,'Capacidade ALE'!E275))</f>
        <v>0</v>
      </c>
      <c r="P275" s="115"/>
      <c r="Q275" s="204"/>
      <c r="R275" s="1"/>
      <c r="S275" s="107" t="s">
        <v>118</v>
      </c>
      <c r="T275" s="13">
        <f>IFERROR(SUMIFS('BD Cap Venda ALE'!M:M,'BD Cap Venda ALE'!E:E,'Capacidade ALE'!G275,'BD Cap Venda ALE'!C:C,'Capacidade ALE'!E275),0)</f>
        <v>9.4166666666666679</v>
      </c>
      <c r="U275" s="100">
        <f>IFERROR(SUMIFS('BD Cap Venda ALE'!N:N,'BD Cap Venda ALE'!E:E,'Capacidade ALE'!G275,'BD Cap Venda ALE'!C:C,'Capacidade ALE'!E275),0)</f>
        <v>11.383333333333333</v>
      </c>
      <c r="V275" s="1"/>
      <c r="W275"/>
      <c r="X275"/>
      <c r="Y275"/>
      <c r="Z275"/>
      <c r="AA275"/>
      <c r="AB275"/>
      <c r="AC275"/>
    </row>
    <row r="276" spans="1:29" s="2" customFormat="1" x14ac:dyDescent="0.25">
      <c r="A276" s="94">
        <f t="shared" si="25"/>
        <v>0</v>
      </c>
      <c r="B276" s="57" t="str">
        <f t="shared" si="28"/>
        <v>SINOP</v>
      </c>
      <c r="C276" s="57" t="str">
        <f t="shared" si="29"/>
        <v>TerceirosSINOP</v>
      </c>
      <c r="D276" s="57" t="s">
        <v>216</v>
      </c>
      <c r="E276" s="10">
        <v>71</v>
      </c>
      <c r="F276" s="11" t="s">
        <v>256</v>
      </c>
      <c r="G276" s="12" t="s">
        <v>12</v>
      </c>
      <c r="H276" s="1"/>
      <c r="I276" s="95">
        <f>IF(RIGHT(F276,5)="Total",VLOOKUP(F276,'BD Cap Venda ALE'!$D:$K,4,0),SUMIFS('BD Cap Venda ALE'!G:G,'BD Cap Venda ALE'!E:E,'Capacidade ALE'!G276,'BD Cap Venda ALE'!C:C,'Capacidade ALE'!E276))</f>
        <v>120</v>
      </c>
      <c r="J276" s="1"/>
      <c r="K276" s="99">
        <f>IF(RIGHT(F276,5)="Total",VLOOKUP(F276,'Recebimento Rodo - ALE'!$I:$P,8,0),SUMIFS('Recebimento Rodo - ALE'!P:P,'Recebimento Rodo - ALE'!I:I,'Capacidade ALE'!F276,'Recebimento Rodo - ALE'!K:K,'Capacidade ALE'!G276))</f>
        <v>1203.1083586446293</v>
      </c>
      <c r="L276" s="100">
        <f>IF(RIGHT(F276,5)="Total",VLOOKUP(F276,'BD Cap Venda ALE'!$D:$K,5,0),SUMIFS('BD Cap Venda ALE'!H:H,'BD Cap Venda ALE'!E:E,'Capacidade ALE'!G276,'BD Cap Venda ALE'!C:C,'Capacidade ALE'!E276))</f>
        <v>1440</v>
      </c>
      <c r="M276" s="1"/>
      <c r="N276" s="107" t="s">
        <v>17</v>
      </c>
      <c r="O276" s="13">
        <f>IF(RIGHT(F276,5)="Total",VLOOKUP(F276,'BD Cap Venda ALE'!$D:$K,8,0),SUMIFS('BD Cap Venda ALE'!K:K,'BD Cap Venda ALE'!E:E,'Capacidade ALE'!G276,'BD Cap Venda ALE'!C:C,'Capacidade ALE'!E276))</f>
        <v>959.99999999999989</v>
      </c>
      <c r="P276" s="116"/>
      <c r="Q276" s="205"/>
      <c r="R276" s="1"/>
      <c r="S276" s="107" t="s">
        <v>17</v>
      </c>
      <c r="T276" s="13">
        <f>IFERROR(SUMIFS('BD Cap Venda ALE'!M:M,'BD Cap Venda ALE'!E:E,'Capacidade ALE'!G276,'BD Cap Venda ALE'!C:C,'Capacidade ALE'!E276),0)</f>
        <v>57.6</v>
      </c>
      <c r="U276" s="100">
        <f>IFERROR(SUMIFS('BD Cap Venda ALE'!N:N,'BD Cap Venda ALE'!E:E,'Capacidade ALE'!G276,'BD Cap Venda ALE'!C:C,'Capacidade ALE'!E276),0)</f>
        <v>60.9</v>
      </c>
      <c r="V276" s="1"/>
      <c r="W276"/>
      <c r="X276"/>
      <c r="Y276"/>
      <c r="Z276"/>
      <c r="AA276"/>
      <c r="AB276"/>
      <c r="AC276"/>
    </row>
    <row r="277" spans="1:29" s="2" customFormat="1" x14ac:dyDescent="0.25">
      <c r="A277" s="94">
        <f t="shared" si="25"/>
        <v>0</v>
      </c>
      <c r="B277" s="57" t="str">
        <f t="shared" si="28"/>
        <v>SINOP</v>
      </c>
      <c r="C277" s="57" t="str">
        <f t="shared" si="29"/>
        <v>TerceirosSINOP</v>
      </c>
      <c r="D277" s="57" t="s">
        <v>216</v>
      </c>
      <c r="E277" s="10">
        <v>71</v>
      </c>
      <c r="F277" s="11" t="s">
        <v>256</v>
      </c>
      <c r="G277" s="12" t="s">
        <v>13</v>
      </c>
      <c r="H277" s="1"/>
      <c r="I277" s="95">
        <f>IF(RIGHT(F277,5)="Total",VLOOKUP(F277,'BD Cap Venda ALE'!$D:$K,4,0),SUMIFS('BD Cap Venda ALE'!G:G,'BD Cap Venda ALE'!E:E,'Capacidade ALE'!G277,'BD Cap Venda ALE'!C:C,'Capacidade ALE'!E277))</f>
        <v>80</v>
      </c>
      <c r="J277" s="1"/>
      <c r="K277" s="99">
        <f>IF(RIGHT(F277,5)="Total",VLOOKUP(F277,'Recebimento Rodo - ALE'!$I:$P,8,0),SUMIFS('Recebimento Rodo - ALE'!P:P,'Recebimento Rodo - ALE'!I:I,'Capacidade ALE'!F277,'Recebimento Rodo - ALE'!K:K,'Capacidade ALE'!G277))</f>
        <v>802.07223909641959</v>
      </c>
      <c r="L277" s="100">
        <f>IF(RIGHT(F277,5)="Total",VLOOKUP(F277,'BD Cap Venda ALE'!$D:$K,5,0),SUMIFS('BD Cap Venda ALE'!H:H,'BD Cap Venda ALE'!E:E,'Capacidade ALE'!G277,'BD Cap Venda ALE'!C:C,'Capacidade ALE'!E277))</f>
        <v>960</v>
      </c>
      <c r="M277" s="1"/>
      <c r="N277" s="107" t="s">
        <v>14</v>
      </c>
      <c r="O277" s="13">
        <f>IF(RIGHT(F277,5)="Total",VLOOKUP(F277,'BD Cap Venda ALE'!$D:$K,8,0),SUMIFS('BD Cap Venda ALE'!K:K,'BD Cap Venda ALE'!E:E,'Capacidade ALE'!G277,'BD Cap Venda ALE'!C:C,'Capacidade ALE'!E277))</f>
        <v>640.00000000000011</v>
      </c>
      <c r="P277" s="116">
        <f>P281</f>
        <v>7200</v>
      </c>
      <c r="Q277" s="205"/>
      <c r="R277" s="1"/>
      <c r="S277" s="107" t="s">
        <v>14</v>
      </c>
      <c r="T277" s="13">
        <f>IFERROR(SUMIFS('BD Cap Venda ALE'!M:M,'BD Cap Venda ALE'!E:E,'Capacidade ALE'!G277,'BD Cap Venda ALE'!C:C,'Capacidade ALE'!E277),0)</f>
        <v>27.150000000000006</v>
      </c>
      <c r="U277" s="100">
        <f>IFERROR(SUMIFS('BD Cap Venda ALE'!N:N,'BD Cap Venda ALE'!E:E,'Capacidade ALE'!G277,'BD Cap Venda ALE'!C:C,'Capacidade ALE'!E277),0)</f>
        <v>41.550000000000004</v>
      </c>
      <c r="V277" s="1"/>
      <c r="W277"/>
      <c r="X277"/>
      <c r="Y277"/>
      <c r="Z277"/>
      <c r="AA277"/>
      <c r="AB277"/>
      <c r="AC277"/>
    </row>
    <row r="278" spans="1:29" s="2" customFormat="1" x14ac:dyDescent="0.25">
      <c r="A278" s="94">
        <f t="shared" si="25"/>
        <v>0</v>
      </c>
      <c r="B278" s="57" t="str">
        <f t="shared" si="28"/>
        <v>SINOP</v>
      </c>
      <c r="C278" s="57" t="str">
        <f t="shared" si="29"/>
        <v>TerceirosSINOP</v>
      </c>
      <c r="D278" s="57" t="s">
        <v>216</v>
      </c>
      <c r="E278" s="10">
        <v>71</v>
      </c>
      <c r="F278" s="11" t="s">
        <v>256</v>
      </c>
      <c r="G278" s="12" t="s">
        <v>18</v>
      </c>
      <c r="H278" s="1"/>
      <c r="I278" s="95">
        <f>IF(RIGHT(F278,5)="Total",VLOOKUP(F278,'BD Cap Venda ALE'!$D:$K,4,0),SUMIFS('BD Cap Venda ALE'!G:G,'BD Cap Venda ALE'!E:E,'Capacidade ALE'!G278,'BD Cap Venda ALE'!C:C,'Capacidade ALE'!E278))</f>
        <v>50</v>
      </c>
      <c r="J278" s="1"/>
      <c r="K278" s="99">
        <f>IF(RIGHT(F278,5)="Total",VLOOKUP(F278,'Recebimento Rodo - ALE'!$I:$P,8,0),SUMIFS('Recebimento Rodo - ALE'!P:P,'Recebimento Rodo - ALE'!I:I,'Capacidade ALE'!F278,'Recebimento Rodo - ALE'!K:K,'Capacidade ALE'!G278))</f>
        <v>501.29514943526232</v>
      </c>
      <c r="L278" s="100">
        <f>IF(RIGHT(F278,5)="Total",VLOOKUP(F278,'BD Cap Venda ALE'!$D:$K,5,0),SUMIFS('BD Cap Venda ALE'!H:H,'BD Cap Venda ALE'!E:E,'Capacidade ALE'!G278,'BD Cap Venda ALE'!C:C,'Capacidade ALE'!E278))</f>
        <v>600</v>
      </c>
      <c r="M278" s="1"/>
      <c r="N278" s="107" t="s">
        <v>118</v>
      </c>
      <c r="O278" s="13">
        <f>IF(RIGHT(F278,5)="Total",VLOOKUP(F278,'BD Cap Venda ALE'!$D:$K,8,0),SUMIFS('BD Cap Venda ALE'!K:K,'BD Cap Venda ALE'!E:E,'Capacidade ALE'!G278,'BD Cap Venda ALE'!C:C,'Capacidade ALE'!E278))</f>
        <v>0</v>
      </c>
      <c r="P278" s="116"/>
      <c r="Q278" s="205"/>
      <c r="R278" s="1"/>
      <c r="S278" s="107" t="s">
        <v>118</v>
      </c>
      <c r="T278" s="13">
        <f>IFERROR(SUMIFS('BD Cap Venda ALE'!M:M,'BD Cap Venda ALE'!E:E,'Capacidade ALE'!G278,'BD Cap Venda ALE'!C:C,'Capacidade ALE'!E278),0)</f>
        <v>7.4700000000000015</v>
      </c>
      <c r="U278" s="100">
        <f>IFERROR(SUMIFS('BD Cap Venda ALE'!N:N,'BD Cap Venda ALE'!E:E,'Capacidade ALE'!G278,'BD Cap Venda ALE'!C:C,'Capacidade ALE'!E278),0)</f>
        <v>7.807500000000001</v>
      </c>
      <c r="V278" s="1"/>
      <c r="W278"/>
      <c r="X278"/>
      <c r="Y278"/>
      <c r="Z278"/>
      <c r="AA278"/>
      <c r="AB278"/>
      <c r="AC278"/>
    </row>
    <row r="279" spans="1:29" s="2" customFormat="1" x14ac:dyDescent="0.25">
      <c r="A279" s="94">
        <f t="shared" si="25"/>
        <v>0</v>
      </c>
      <c r="B279" s="57" t="str">
        <f t="shared" si="28"/>
        <v>SINOP</v>
      </c>
      <c r="C279" s="57" t="str">
        <f t="shared" si="29"/>
        <v>TerceirosSINOP</v>
      </c>
      <c r="D279" s="57" t="s">
        <v>216</v>
      </c>
      <c r="E279" s="10">
        <v>71</v>
      </c>
      <c r="F279" s="11" t="s">
        <v>256</v>
      </c>
      <c r="G279" s="12" t="s">
        <v>19</v>
      </c>
      <c r="H279" s="1"/>
      <c r="I279" s="95">
        <f>IF(RIGHT(F279,5)="Total",VLOOKUP(F279,'BD Cap Venda ALE'!$D:$K,4,0),SUMIFS('BD Cap Venda ALE'!G:G,'BD Cap Venda ALE'!E:E,'Capacidade ALE'!G279,'BD Cap Venda ALE'!C:C,'Capacidade ALE'!E279))</f>
        <v>50</v>
      </c>
      <c r="J279" s="1"/>
      <c r="K279" s="99">
        <f>IF(RIGHT(F279,5)="Total",VLOOKUP(F279,'Recebimento Rodo - ALE'!$I:$P,8,0),SUMIFS('Recebimento Rodo - ALE'!P:P,'Recebimento Rodo - ALE'!I:I,'Capacidade ALE'!F279,'Recebimento Rodo - ALE'!K:K,'Capacidade ALE'!G279))</f>
        <v>501.29514943526232</v>
      </c>
      <c r="L279" s="100">
        <f>IF(RIGHT(F279,5)="Total",VLOOKUP(F279,'BD Cap Venda ALE'!$D:$K,5,0),SUMIFS('BD Cap Venda ALE'!H:H,'BD Cap Venda ALE'!E:E,'Capacidade ALE'!G279,'BD Cap Venda ALE'!C:C,'Capacidade ALE'!E279))</f>
        <v>600</v>
      </c>
      <c r="M279" s="1"/>
      <c r="N279" s="107" t="s">
        <v>20</v>
      </c>
      <c r="O279" s="13">
        <f>IF(RIGHT(F279,5)="Total",VLOOKUP(F279,'BD Cap Venda ALE'!$D:$K,8,0),SUMIFS('BD Cap Venda ALE'!K:K,'BD Cap Venda ALE'!E:E,'Capacidade ALE'!G279,'BD Cap Venda ALE'!C:C,'Capacidade ALE'!E279))</f>
        <v>600</v>
      </c>
      <c r="P279" s="116"/>
      <c r="Q279" s="205"/>
      <c r="R279" s="1"/>
      <c r="S279" s="107" t="s">
        <v>20</v>
      </c>
      <c r="T279" s="13">
        <f>IFERROR(SUMIFS('BD Cap Venda ALE'!M:M,'BD Cap Venda ALE'!E:E,'Capacidade ALE'!G279,'BD Cap Venda ALE'!C:C,'Capacidade ALE'!E279),0)</f>
        <v>18.833333333333332</v>
      </c>
      <c r="U279" s="100">
        <f>IFERROR(SUMIFS('BD Cap Venda ALE'!N:N,'BD Cap Venda ALE'!E:E,'Capacidade ALE'!G279,'BD Cap Venda ALE'!C:C,'Capacidade ALE'!E279),0)</f>
        <v>18.833333333333332</v>
      </c>
      <c r="V279" s="1"/>
      <c r="W279"/>
      <c r="X279"/>
      <c r="Y279"/>
      <c r="Z279"/>
      <c r="AA279"/>
      <c r="AB279"/>
      <c r="AC279"/>
    </row>
    <row r="280" spans="1:29" s="2" customFormat="1" x14ac:dyDescent="0.25">
      <c r="A280" s="94">
        <f t="shared" si="25"/>
        <v>0</v>
      </c>
      <c r="B280" s="57" t="str">
        <f t="shared" si="28"/>
        <v>SINOP</v>
      </c>
      <c r="C280" s="57" t="str">
        <f t="shared" si="29"/>
        <v>TerceirosSINOP</v>
      </c>
      <c r="D280" s="57" t="s">
        <v>216</v>
      </c>
      <c r="E280" s="10">
        <v>71</v>
      </c>
      <c r="F280" s="16" t="s">
        <v>256</v>
      </c>
      <c r="G280" s="12" t="s">
        <v>10</v>
      </c>
      <c r="H280" s="1"/>
      <c r="I280" s="95">
        <f>IF(RIGHT(F280,5)="Total",VLOOKUP(F280,'BD Cap Venda ALE'!$D:$K,4,0),SUMIFS('BD Cap Venda ALE'!G:G,'BD Cap Venda ALE'!E:E,'Capacidade ALE'!G280,'BD Cap Venda ALE'!C:C,'Capacidade ALE'!E280))</f>
        <v>90</v>
      </c>
      <c r="J280" s="1"/>
      <c r="K280" s="99">
        <f>IF(RIGHT(F280,5)="Total",VLOOKUP(F280,'Recebimento Rodo - ALE'!$I:$P,8,0),SUMIFS('Recebimento Rodo - ALE'!P:P,'Recebimento Rodo - ALE'!I:I,'Capacidade ALE'!F280,'Recebimento Rodo - ALE'!K:K,'Capacidade ALE'!G280))</f>
        <v>902.33126898347211</v>
      </c>
      <c r="L280" s="100">
        <f>IF(RIGHT(F280,5)="Total",VLOOKUP(F280,'BD Cap Venda ALE'!$D:$K,5,0),SUMIFS('BD Cap Venda ALE'!H:H,'BD Cap Venda ALE'!E:E,'Capacidade ALE'!G280,'BD Cap Venda ALE'!C:C,'Capacidade ALE'!E280))</f>
        <v>1080</v>
      </c>
      <c r="M280" s="1"/>
      <c r="N280" s="107" t="s">
        <v>11</v>
      </c>
      <c r="O280" s="13">
        <f>IF(RIGHT(F280,5)="Total",VLOOKUP(F280,'BD Cap Venda ALE'!$D:$K,8,0),SUMIFS('BD Cap Venda ALE'!K:K,'BD Cap Venda ALE'!E:E,'Capacidade ALE'!G280,'BD Cap Venda ALE'!C:C,'Capacidade ALE'!E280))</f>
        <v>1479.4520547945206</v>
      </c>
      <c r="P280" s="117"/>
      <c r="Q280" s="206"/>
      <c r="R280" s="1"/>
      <c r="S280" s="107" t="s">
        <v>11</v>
      </c>
      <c r="T280" s="13">
        <f>IFERROR(SUMIFS('BD Cap Venda ALE'!M:M,'BD Cap Venda ALE'!E:E,'Capacidade ALE'!G280,'BD Cap Venda ALE'!C:C,'Capacidade ALE'!E280),0)</f>
        <v>20.196666666666665</v>
      </c>
      <c r="U280" s="100">
        <f>IFERROR(SUMIFS('BD Cap Venda ALE'!N:N,'BD Cap Venda ALE'!E:E,'Capacidade ALE'!G280,'BD Cap Venda ALE'!C:C,'Capacidade ALE'!E280),0)</f>
        <v>21.109166666666667</v>
      </c>
      <c r="V280" s="1"/>
      <c r="W280"/>
      <c r="X280"/>
      <c r="Y280"/>
      <c r="Z280"/>
      <c r="AA280"/>
      <c r="AB280"/>
      <c r="AC280"/>
    </row>
    <row r="281" spans="1:29" s="2" customFormat="1" x14ac:dyDescent="0.25">
      <c r="A281" s="94">
        <f t="shared" si="25"/>
        <v>3679.4520547945203</v>
      </c>
      <c r="B281" s="57" t="str">
        <f t="shared" si="28"/>
        <v>Total</v>
      </c>
      <c r="C281" s="57" t="str">
        <f t="shared" si="29"/>
        <v>TerceirosTotal</v>
      </c>
      <c r="D281" s="57" t="s">
        <v>216</v>
      </c>
      <c r="E281" s="17">
        <v>71</v>
      </c>
      <c r="F281" s="18" t="s">
        <v>257</v>
      </c>
      <c r="G281" s="18"/>
      <c r="H281" s="1"/>
      <c r="I281" s="96">
        <f>IF(RIGHT(F281,5)="Total",VLOOKUP(F281,'BD Cap Venda ALE'!$D:$K,4,0),SUMIFS('BD Cap Venda ALE'!G:G,'BD Cap Venda ALE'!E:E,'Capacidade ALE'!G281,'BD Cap Venda ALE'!C:C,'Capacidade ALE'!E281))</f>
        <v>430</v>
      </c>
      <c r="J281" s="1"/>
      <c r="K281" s="101">
        <f>IF(RIGHT(F281,5)="Total",VLOOKUP(F281,'Recebimento Rodo - ALE'!$I:$P,8,0),SUMIFS('Recebimento Rodo - ALE'!P:P,'Recebimento Rodo - ALE'!I:I,'Capacidade ALE'!F281,'Recebimento Rodo - ALE'!K:K,'Capacidade ALE'!G281))</f>
        <v>4162.0579205123131</v>
      </c>
      <c r="L281" s="102">
        <f>IF(RIGHT(F281,5)="Total",VLOOKUP(F281,'BD Cap Venda ALE'!$D:$K,5,0),SUMIFS('BD Cap Venda ALE'!H:H,'BD Cap Venda ALE'!E:E,'Capacidade ALE'!G281,'BD Cap Venda ALE'!C:C,'Capacidade ALE'!E281))</f>
        <v>4872</v>
      </c>
      <c r="M281" s="1"/>
      <c r="N281" s="108"/>
      <c r="O281" s="19">
        <f>IF(RIGHT(F281,5)="Total",VLOOKUP(F281,'BD Cap Venda ALE'!$D:$K,8,0),SUMIFS('BD Cap Venda ALE'!K:K,'BD Cap Venda ALE'!E:E,'Capacidade ALE'!G281,'BD Cap Venda ALE'!C:C,'Capacidade ALE'!E281))</f>
        <v>3679.4520547945203</v>
      </c>
      <c r="P281" s="109">
        <f>IF(RIGHT(F281,5)="Total",VLOOKUP(F281,'Expedição Rodo - ALE'!$A:$H,8,0),"")</f>
        <v>7200</v>
      </c>
      <c r="Q281" s="112"/>
      <c r="R281" s="1"/>
      <c r="S281" s="108"/>
      <c r="T281" s="19">
        <f>IFERROR(SUMIFS('BD Cap Venda ALE'!M:M,'BD Cap Venda ALE'!E:E,'Capacidade ALE'!G281,'BD Cap Venda ALE'!C:C,'Capacidade ALE'!E281),0)</f>
        <v>0</v>
      </c>
      <c r="U281" s="102">
        <f>IFERROR(SUMIFS('BD Cap Venda ALE'!N:N,'BD Cap Venda ALE'!E:E,'Capacidade ALE'!G281,'BD Cap Venda ALE'!C:C,'Capacidade ALE'!E281),0)</f>
        <v>0</v>
      </c>
      <c r="V281" s="1"/>
      <c r="W281"/>
      <c r="X281"/>
      <c r="Y281"/>
      <c r="Z281"/>
      <c r="AA281"/>
      <c r="AB281"/>
      <c r="AC281"/>
    </row>
    <row r="282" spans="1:29" s="2" customFormat="1" ht="15" customHeight="1" x14ac:dyDescent="0.25">
      <c r="A282" s="94">
        <f t="shared" si="25"/>
        <v>0</v>
      </c>
      <c r="B282" s="57" t="str">
        <f t="shared" si="26"/>
        <v>ESINA</v>
      </c>
      <c r="C282" s="57" t="str">
        <f t="shared" si="27"/>
        <v>TerceirosESINA</v>
      </c>
      <c r="D282" s="57" t="s">
        <v>216</v>
      </c>
      <c r="E282" s="15">
        <v>48</v>
      </c>
      <c r="F282" s="11" t="s">
        <v>101</v>
      </c>
      <c r="G282" s="12" t="s">
        <v>7</v>
      </c>
      <c r="H282" s="1"/>
      <c r="I282" s="95">
        <f>IF(RIGHT(F282,5)="Total",VLOOKUP(F282,'BD Cap Venda ALE'!$D:$K,4,0),SUMIFS('BD Cap Venda ALE'!G:G,'BD Cap Venda ALE'!E:E,'Capacidade ALE'!G282,'BD Cap Venda ALE'!C:C,'Capacidade ALE'!E282))</f>
        <v>100</v>
      </c>
      <c r="J282" s="1"/>
      <c r="K282" s="99">
        <f>IF(RIGHT(F282,5)="Total",VLOOKUP(F282,'Recebimento Rodo - ALE'!$I:$P,8,0),SUMIFS('Recebimento Rodo - ALE'!P:P,'Recebimento Rodo - ALE'!I:I,'Capacidade ALE'!F282,'Recebimento Rodo - ALE'!K:K,'Capacidade ALE'!G282))</f>
        <v>4627.6543775979007</v>
      </c>
      <c r="L282" s="100">
        <f>IF(RIGHT(F282,5)="Total",VLOOKUP(F282,'BD Cap Venda ALE'!$D:$K,5,0),SUMIFS('BD Cap Venda ALE'!H:H,'BD Cap Venda ALE'!E:E,'Capacidade ALE'!G282,'BD Cap Venda ALE'!C:C,'Capacidade ALE'!E282))</f>
        <v>480</v>
      </c>
      <c r="M282" s="1"/>
      <c r="N282" s="107" t="s">
        <v>118</v>
      </c>
      <c r="O282" s="13">
        <f>IF(RIGHT(F282,5)="Total",VLOOKUP(F282,'BD Cap Venda ALE'!$D:$K,8,0),SUMIFS('BD Cap Venda ALE'!K:K,'BD Cap Venda ALE'!E:E,'Capacidade ALE'!G282,'BD Cap Venda ALE'!C:C,'Capacidade ALE'!E282))</f>
        <v>0</v>
      </c>
      <c r="P282" s="115" t="str">
        <f>IF(RIGHT(F282,5)="Total",VLOOKUP(F282,'Expedição Rodo - ALE'!$A:$H,8,0),"")</f>
        <v/>
      </c>
      <c r="Q282" s="204" t="str">
        <f>IF(P288&lt;O288,"capacidade de expedição rodoviária abaixo da capacidade de venda mensal, prevalece a capacidade de venda mensal em virtude do terminal ter a obrigatoriedade de garantia do giro dos espaços contratados em linha com a logística da filial.","")</f>
        <v/>
      </c>
      <c r="R282" s="1"/>
      <c r="S282" s="107" t="s">
        <v>118</v>
      </c>
      <c r="T282" s="13">
        <f>IFERROR(SUMIFS('BD Cap Venda ALE'!M:M,'BD Cap Venda ALE'!E:E,'Capacidade ALE'!G282,'BD Cap Venda ALE'!C:C,'Capacidade ALE'!E282),0)</f>
        <v>169.53333333333333</v>
      </c>
      <c r="U282" s="100">
        <f>IFERROR(SUMIFS('BD Cap Venda ALE'!N:N,'BD Cap Venda ALE'!E:E,'Capacidade ALE'!G282,'BD Cap Venda ALE'!C:C,'Capacidade ALE'!E282),0)</f>
        <v>169.55</v>
      </c>
      <c r="V282" s="1"/>
      <c r="W282"/>
      <c r="X282"/>
      <c r="Y282"/>
      <c r="Z282"/>
      <c r="AA282"/>
      <c r="AB282"/>
      <c r="AC282"/>
    </row>
    <row r="283" spans="1:29" s="2" customFormat="1" ht="15" customHeight="1" x14ac:dyDescent="0.25">
      <c r="A283" s="94">
        <f t="shared" si="25"/>
        <v>0</v>
      </c>
      <c r="B283" s="57" t="str">
        <f t="shared" si="26"/>
        <v>ESINA</v>
      </c>
      <c r="C283" s="57" t="str">
        <f t="shared" si="27"/>
        <v>TerceirosESINA</v>
      </c>
      <c r="D283" s="57" t="s">
        <v>216</v>
      </c>
      <c r="E283" s="10">
        <v>48</v>
      </c>
      <c r="F283" s="11" t="s">
        <v>101</v>
      </c>
      <c r="G283" s="12" t="s">
        <v>12</v>
      </c>
      <c r="H283" s="1"/>
      <c r="I283" s="95">
        <f>IF(RIGHT(F283,5)="Total",VLOOKUP(F283,'BD Cap Venda ALE'!$D:$K,4,0),SUMIFS('BD Cap Venda ALE'!G:G,'BD Cap Venda ALE'!E:E,'Capacidade ALE'!G283,'BD Cap Venda ALE'!C:C,'Capacidade ALE'!E283))</f>
        <v>330</v>
      </c>
      <c r="J283" s="1"/>
      <c r="K283" s="99">
        <f>IF(RIGHT(F283,5)="Total",VLOOKUP(F283,'Recebimento Rodo - ALE'!$I:$P,8,0),SUMIFS('Recebimento Rodo - ALE'!P:P,'Recebimento Rodo - ALE'!I:I,'Capacidade ALE'!F283,'Recebimento Rodo - ALE'!K:K,'Capacidade ALE'!G283))</f>
        <v>4627.6543775979007</v>
      </c>
      <c r="L283" s="100">
        <f>IF(RIGHT(F283,5)="Total",VLOOKUP(F283,'BD Cap Venda ALE'!$D:$K,5,0),SUMIFS('BD Cap Venda ALE'!H:H,'BD Cap Venda ALE'!E:E,'Capacidade ALE'!G283,'BD Cap Venda ALE'!C:C,'Capacidade ALE'!E283))</f>
        <v>2640</v>
      </c>
      <c r="M283" s="1"/>
      <c r="N283" s="107" t="s">
        <v>17</v>
      </c>
      <c r="O283" s="13">
        <f>IF(RIGHT(F283,5)="Total",VLOOKUP(F283,'BD Cap Venda ALE'!$D:$K,8,0),SUMIFS('BD Cap Venda ALE'!K:K,'BD Cap Venda ALE'!E:E,'Capacidade ALE'!G283,'BD Cap Venda ALE'!C:C,'Capacidade ALE'!E283))</f>
        <v>2588.2352941176473</v>
      </c>
      <c r="P283" s="116" t="str">
        <f>IF(RIGHT(F283,5)="Total",VLOOKUP(F283,'Expedição Rodo - ALE'!$A:$H,8,0),"")</f>
        <v/>
      </c>
      <c r="Q283" s="205"/>
      <c r="R283" s="1"/>
      <c r="S283" s="107" t="s">
        <v>17</v>
      </c>
      <c r="T283" s="13">
        <f>IFERROR(SUMIFS('BD Cap Venda ALE'!M:M,'BD Cap Venda ALE'!E:E,'Capacidade ALE'!G283,'BD Cap Venda ALE'!C:C,'Capacidade ALE'!E283),0)</f>
        <v>1098.9000000000001</v>
      </c>
      <c r="U283" s="100">
        <f>IFERROR(SUMIFS('BD Cap Venda ALE'!N:N,'BD Cap Venda ALE'!E:E,'Capacidade ALE'!G283,'BD Cap Venda ALE'!C:C,'Capacidade ALE'!E283),0)</f>
        <v>1053.0500000000002</v>
      </c>
      <c r="V283" s="1"/>
      <c r="W283"/>
      <c r="X283"/>
      <c r="Y283"/>
      <c r="Z283"/>
      <c r="AA283"/>
      <c r="AB283"/>
      <c r="AC283"/>
    </row>
    <row r="284" spans="1:29" s="2" customFormat="1" ht="15" customHeight="1" x14ac:dyDescent="0.25">
      <c r="A284" s="94">
        <f t="shared" si="25"/>
        <v>0</v>
      </c>
      <c r="B284" s="57" t="str">
        <f t="shared" si="26"/>
        <v>ESINA</v>
      </c>
      <c r="C284" s="57" t="str">
        <f t="shared" si="27"/>
        <v>TerceirosESINA</v>
      </c>
      <c r="D284" s="57" t="s">
        <v>216</v>
      </c>
      <c r="E284" s="10">
        <v>48</v>
      </c>
      <c r="F284" s="11" t="s">
        <v>101</v>
      </c>
      <c r="G284" s="12" t="s">
        <v>13</v>
      </c>
      <c r="H284" s="1"/>
      <c r="I284" s="95">
        <f>IF(RIGHT(F284,5)="Total",VLOOKUP(F284,'BD Cap Venda ALE'!$D:$K,4,0),SUMIFS('BD Cap Venda ALE'!G:G,'BD Cap Venda ALE'!E:E,'Capacidade ALE'!G284,'BD Cap Venda ALE'!C:C,'Capacidade ALE'!E284))</f>
        <v>180</v>
      </c>
      <c r="J284" s="1"/>
      <c r="K284" s="99">
        <f>IF(RIGHT(F284,5)="Total",VLOOKUP(F284,'Recebimento Rodo - ALE'!$I:$P,8,0),SUMIFS('Recebimento Rodo - ALE'!P:P,'Recebimento Rodo - ALE'!I:I,'Capacidade ALE'!F284,'Recebimento Rodo - ALE'!K:K,'Capacidade ALE'!G284))</f>
        <v>4627.6543775979007</v>
      </c>
      <c r="L284" s="100">
        <f>IF(RIGHT(F284,5)="Total",VLOOKUP(F284,'BD Cap Venda ALE'!$D:$K,5,0),SUMIFS('BD Cap Venda ALE'!H:H,'BD Cap Venda ALE'!E:E,'Capacidade ALE'!G284,'BD Cap Venda ALE'!C:C,'Capacidade ALE'!E284))</f>
        <v>1440</v>
      </c>
      <c r="M284" s="1"/>
      <c r="N284" s="107" t="s">
        <v>14</v>
      </c>
      <c r="O284" s="13">
        <f>IF(RIGHT(F284,5)="Total",VLOOKUP(F284,'BD Cap Venda ALE'!$D:$K,8,0),SUMIFS('BD Cap Venda ALE'!K:K,'BD Cap Venda ALE'!E:E,'Capacidade ALE'!G284,'BD Cap Venda ALE'!C:C,'Capacidade ALE'!E284))</f>
        <v>1411.7647058823532</v>
      </c>
      <c r="P284" s="116">
        <f>P288</f>
        <v>21712</v>
      </c>
      <c r="Q284" s="205"/>
      <c r="R284" s="1"/>
      <c r="S284" s="107" t="s">
        <v>14</v>
      </c>
      <c r="T284" s="13">
        <f>IFERROR(SUMIFS('BD Cap Venda ALE'!M:M,'BD Cap Venda ALE'!E:E,'Capacidade ALE'!G284,'BD Cap Venda ALE'!C:C,'Capacidade ALE'!E284),0)</f>
        <v>447.90000000000003</v>
      </c>
      <c r="U284" s="100">
        <f>IFERROR(SUMIFS('BD Cap Venda ALE'!N:N,'BD Cap Venda ALE'!E:E,'Capacidade ALE'!G284,'BD Cap Venda ALE'!C:C,'Capacidade ALE'!E284),0)</f>
        <v>486.90000000000009</v>
      </c>
      <c r="V284" s="1"/>
      <c r="W284"/>
      <c r="X284"/>
      <c r="Y284"/>
      <c r="Z284"/>
      <c r="AA284"/>
      <c r="AB284"/>
      <c r="AC284"/>
    </row>
    <row r="285" spans="1:29" s="2" customFormat="1" ht="15" customHeight="1" x14ac:dyDescent="0.25">
      <c r="A285" s="94">
        <f t="shared" si="25"/>
        <v>0</v>
      </c>
      <c r="B285" s="57" t="str">
        <f t="shared" si="26"/>
        <v>ESINA</v>
      </c>
      <c r="C285" s="57" t="str">
        <f t="shared" si="27"/>
        <v>TerceirosESINA</v>
      </c>
      <c r="D285" s="57" t="s">
        <v>216</v>
      </c>
      <c r="E285" s="10">
        <v>48</v>
      </c>
      <c r="F285" s="11" t="s">
        <v>101</v>
      </c>
      <c r="G285" s="12" t="s">
        <v>18</v>
      </c>
      <c r="H285" s="1"/>
      <c r="I285" s="95">
        <f>IF(RIGHT(F285,5)="Total",VLOOKUP(F285,'BD Cap Venda ALE'!$D:$K,4,0),SUMIFS('BD Cap Venda ALE'!G:G,'BD Cap Venda ALE'!E:E,'Capacidade ALE'!G285,'BD Cap Venda ALE'!C:C,'Capacidade ALE'!E285))</f>
        <v>150</v>
      </c>
      <c r="J285" s="1"/>
      <c r="K285" s="99">
        <f>IF(RIGHT(F285,5)="Total",VLOOKUP(F285,'Recebimento Rodo - ALE'!$I:$P,8,0),SUMIFS('Recebimento Rodo - ALE'!P:P,'Recebimento Rodo - ALE'!I:I,'Capacidade ALE'!F285,'Recebimento Rodo - ALE'!K:K,'Capacidade ALE'!G285))</f>
        <v>4627.6543775979007</v>
      </c>
      <c r="L285" s="100">
        <f>IF(RIGHT(F285,5)="Total",VLOOKUP(F285,'BD Cap Venda ALE'!$D:$K,5,0),SUMIFS('BD Cap Venda ALE'!H:H,'BD Cap Venda ALE'!E:E,'Capacidade ALE'!G285,'BD Cap Venda ALE'!C:C,'Capacidade ALE'!E285))</f>
        <v>1028.5714285714284</v>
      </c>
      <c r="M285" s="1"/>
      <c r="N285" s="107" t="s">
        <v>118</v>
      </c>
      <c r="O285" s="13">
        <f>IF(RIGHT(F285,5)="Total",VLOOKUP(F285,'BD Cap Venda ALE'!$D:$K,8,0),SUMIFS('BD Cap Venda ALE'!K:K,'BD Cap Venda ALE'!E:E,'Capacidade ALE'!G285,'BD Cap Venda ALE'!C:C,'Capacidade ALE'!E285))</f>
        <v>0</v>
      </c>
      <c r="P285" s="116" t="str">
        <f>IF(RIGHT(F285,5)="Total",VLOOKUP(F285,'Expedição Rodo - ALE'!$A:$H,8,0),"")</f>
        <v/>
      </c>
      <c r="Q285" s="205"/>
      <c r="R285" s="1"/>
      <c r="S285" s="107" t="s">
        <v>118</v>
      </c>
      <c r="T285" s="13">
        <f>IFERROR(SUMIFS('BD Cap Venda ALE'!M:M,'BD Cap Venda ALE'!E:E,'Capacidade ALE'!G285,'BD Cap Venda ALE'!C:C,'Capacidade ALE'!E285),0)</f>
        <v>648.40500000000009</v>
      </c>
      <c r="U285" s="100">
        <f>IFERROR(SUMIFS('BD Cap Venda ALE'!N:N,'BD Cap Venda ALE'!E:E,'Capacidade ALE'!G285,'BD Cap Venda ALE'!C:C,'Capacidade ALE'!E285),0)</f>
        <v>590.15250000000003</v>
      </c>
      <c r="V285" s="1"/>
      <c r="W285"/>
      <c r="X285"/>
      <c r="Y285"/>
      <c r="Z285"/>
      <c r="AA285"/>
      <c r="AB285"/>
      <c r="AC285"/>
    </row>
    <row r="286" spans="1:29" s="2" customFormat="1" ht="15" customHeight="1" x14ac:dyDescent="0.25">
      <c r="A286" s="94">
        <f t="shared" si="25"/>
        <v>0</v>
      </c>
      <c r="B286" s="57" t="str">
        <f t="shared" si="26"/>
        <v>ESINA</v>
      </c>
      <c r="C286" s="57" t="str">
        <f t="shared" si="27"/>
        <v>TerceirosESINA</v>
      </c>
      <c r="D286" s="57" t="s">
        <v>216</v>
      </c>
      <c r="E286" s="10">
        <v>48</v>
      </c>
      <c r="F286" s="11" t="s">
        <v>101</v>
      </c>
      <c r="G286" s="12" t="s">
        <v>19</v>
      </c>
      <c r="H286" s="1"/>
      <c r="I286" s="95">
        <f>IF(RIGHT(F286,5)="Total",VLOOKUP(F286,'BD Cap Venda ALE'!$D:$K,4,0),SUMIFS('BD Cap Venda ALE'!G:G,'BD Cap Venda ALE'!E:E,'Capacidade ALE'!G286,'BD Cap Venda ALE'!C:C,'Capacidade ALE'!E286))</f>
        <v>70</v>
      </c>
      <c r="J286" s="1"/>
      <c r="K286" s="99">
        <f>IF(RIGHT(F286,5)="Total",VLOOKUP(F286,'Recebimento Rodo - ALE'!$I:$P,8,0),SUMIFS('Recebimento Rodo - ALE'!P:P,'Recebimento Rodo - ALE'!I:I,'Capacidade ALE'!F286,'Recebimento Rodo - ALE'!K:K,'Capacidade ALE'!G286))</f>
        <v>4627.6543775979007</v>
      </c>
      <c r="L286" s="100">
        <f>IF(RIGHT(F286,5)="Total",VLOOKUP(F286,'BD Cap Venda ALE'!$D:$K,5,0),SUMIFS('BD Cap Venda ALE'!H:H,'BD Cap Venda ALE'!E:E,'Capacidade ALE'!G286,'BD Cap Venda ALE'!C:C,'Capacidade ALE'!E286))</f>
        <v>280</v>
      </c>
      <c r="M286" s="1"/>
      <c r="N286" s="107" t="s">
        <v>20</v>
      </c>
      <c r="O286" s="13">
        <f>IF(RIGHT(F286,5)="Total",VLOOKUP(F286,'BD Cap Venda ALE'!$D:$K,8,0),SUMIFS('BD Cap Venda ALE'!K:K,'BD Cap Venda ALE'!E:E,'Capacidade ALE'!G286,'BD Cap Venda ALE'!C:C,'Capacidade ALE'!E286))</f>
        <v>280</v>
      </c>
      <c r="P286" s="116" t="str">
        <f>IF(RIGHT(F286,5)="Total",VLOOKUP(F286,'Expedição Rodo - ALE'!$A:$H,8,0),"")</f>
        <v/>
      </c>
      <c r="Q286" s="205"/>
      <c r="R286" s="1"/>
      <c r="S286" s="107" t="s">
        <v>20</v>
      </c>
      <c r="T286" s="13">
        <f>IFERROR(SUMIFS('BD Cap Venda ALE'!M:M,'BD Cap Venda ALE'!E:E,'Capacidade ALE'!G286,'BD Cap Venda ALE'!C:C,'Capacidade ALE'!E286),0)</f>
        <v>38.166666666666664</v>
      </c>
      <c r="U286" s="100">
        <f>IFERROR(SUMIFS('BD Cap Venda ALE'!N:N,'BD Cap Venda ALE'!E:E,'Capacidade ALE'!G286,'BD Cap Venda ALE'!C:C,'Capacidade ALE'!E286),0)</f>
        <v>44.5</v>
      </c>
      <c r="V286" s="1"/>
      <c r="W286"/>
      <c r="X286"/>
      <c r="Y286"/>
      <c r="Z286"/>
      <c r="AA286"/>
      <c r="AB286"/>
      <c r="AC286"/>
    </row>
    <row r="287" spans="1:29" s="2" customFormat="1" ht="15" customHeight="1" x14ac:dyDescent="0.25">
      <c r="A287" s="94">
        <f t="shared" si="25"/>
        <v>0</v>
      </c>
      <c r="B287" s="57" t="str">
        <f t="shared" si="26"/>
        <v>ESINA</v>
      </c>
      <c r="C287" s="57" t="str">
        <f t="shared" si="27"/>
        <v>TerceirosESINA</v>
      </c>
      <c r="D287" s="57" t="s">
        <v>216</v>
      </c>
      <c r="E287" s="10">
        <v>48</v>
      </c>
      <c r="F287" s="16" t="s">
        <v>101</v>
      </c>
      <c r="G287" s="12" t="s">
        <v>10</v>
      </c>
      <c r="H287" s="1"/>
      <c r="I287" s="95">
        <f>IF(RIGHT(F287,5)="Total",VLOOKUP(F287,'BD Cap Venda ALE'!$D:$K,4,0),SUMIFS('BD Cap Venda ALE'!G:G,'BD Cap Venda ALE'!E:E,'Capacidade ALE'!G287,'BD Cap Venda ALE'!C:C,'Capacidade ALE'!E287))</f>
        <v>370</v>
      </c>
      <c r="J287" s="1"/>
      <c r="K287" s="99">
        <f>IF(RIGHT(F287,5)="Total",VLOOKUP(F287,'Recebimento Rodo - ALE'!$I:$P,8,0),SUMIFS('Recebimento Rodo - ALE'!P:P,'Recebimento Rodo - ALE'!I:I,'Capacidade ALE'!F287,'Recebimento Rodo - ALE'!K:K,'Capacidade ALE'!G287))</f>
        <v>4627.6543775979007</v>
      </c>
      <c r="L287" s="100">
        <f>IF(RIGHT(F287,5)="Total",VLOOKUP(F287,'BD Cap Venda ALE'!$D:$K,5,0),SUMIFS('BD Cap Venda ALE'!H:H,'BD Cap Venda ALE'!E:E,'Capacidade ALE'!G287,'BD Cap Venda ALE'!C:C,'Capacidade ALE'!E287))</f>
        <v>2960</v>
      </c>
      <c r="M287" s="1"/>
      <c r="N287" s="107" t="s">
        <v>11</v>
      </c>
      <c r="O287" s="13">
        <f>IF(RIGHT(F287,5)="Total",VLOOKUP(F287,'BD Cap Venda ALE'!$D:$K,8,0),SUMIFS('BD Cap Venda ALE'!K:K,'BD Cap Venda ALE'!E:E,'Capacidade ALE'!G287,'BD Cap Venda ALE'!C:C,'Capacidade ALE'!E287))</f>
        <v>3809.5238095238087</v>
      </c>
      <c r="P287" s="117" t="str">
        <f>IF(RIGHT(F287,5)="Total",VLOOKUP(F287,'Expedição Rodo - ALE'!$A:$H,8,0),"")</f>
        <v/>
      </c>
      <c r="Q287" s="206"/>
      <c r="R287" s="1"/>
      <c r="S287" s="107" t="s">
        <v>11</v>
      </c>
      <c r="T287" s="13">
        <f>IFERROR(SUMIFS('BD Cap Venda ALE'!M:M,'BD Cap Venda ALE'!E:E,'Capacidade ALE'!G287,'BD Cap Venda ALE'!C:C,'Capacidade ALE'!E287),0)</f>
        <v>1809.0950000000003</v>
      </c>
      <c r="U287" s="100">
        <f>IFERROR(SUMIFS('BD Cap Venda ALE'!N:N,'BD Cap Venda ALE'!E:E,'Capacidade ALE'!G287,'BD Cap Venda ALE'!C:C,'Capacidade ALE'!E287),0)</f>
        <v>1630.5141666666666</v>
      </c>
      <c r="V287" s="1"/>
      <c r="W287"/>
      <c r="X287"/>
      <c r="Y287"/>
      <c r="Z287"/>
      <c r="AA287"/>
      <c r="AB287"/>
      <c r="AC287"/>
    </row>
    <row r="288" spans="1:29" s="2" customFormat="1" x14ac:dyDescent="0.25">
      <c r="A288" s="94">
        <f t="shared" si="25"/>
        <v>8089.5238095238092</v>
      </c>
      <c r="B288" s="57" t="str">
        <f t="shared" si="26"/>
        <v>Total</v>
      </c>
      <c r="C288" s="57" t="str">
        <f t="shared" si="27"/>
        <v>TerceirosTotal</v>
      </c>
      <c r="D288" s="57" t="s">
        <v>216</v>
      </c>
      <c r="E288" s="17">
        <v>48</v>
      </c>
      <c r="F288" s="18" t="s">
        <v>145</v>
      </c>
      <c r="G288" s="18"/>
      <c r="H288" s="1"/>
      <c r="I288" s="96">
        <f>IF(RIGHT(F288,5)="Total",VLOOKUP(F288,'BD Cap Venda ALE'!$D:$K,4,0),SUMIFS('BD Cap Venda ALE'!G:G,'BD Cap Venda ALE'!E:E,'Capacidade ALE'!G288,'BD Cap Venda ALE'!C:C,'Capacidade ALE'!E288))</f>
        <v>1200</v>
      </c>
      <c r="J288" s="1"/>
      <c r="K288" s="101">
        <f>IF(RIGHT(F288,5)="Total",VLOOKUP(F288,'Recebimento Rodo - ALE'!$I:$P,8,0),SUMIFS('Recebimento Rodo - ALE'!P:P,'Recebimento Rodo - ALE'!I:I,'Capacidade ALE'!F288,'Recebimento Rodo - ALE'!K:K,'Capacidade ALE'!G288))</f>
        <v>27765.926265587404</v>
      </c>
      <c r="L288" s="102">
        <f>IF(RIGHT(F288,5)="Total",VLOOKUP(F288,'BD Cap Venda ALE'!$D:$K,5,0),SUMIFS('BD Cap Venda ALE'!H:H,'BD Cap Venda ALE'!E:E,'Capacidade ALE'!G288,'BD Cap Venda ALE'!C:C,'Capacidade ALE'!E288))</f>
        <v>8828.5714285714275</v>
      </c>
      <c r="M288" s="1"/>
      <c r="N288" s="108" t="s">
        <v>118</v>
      </c>
      <c r="O288" s="19">
        <f>IF(RIGHT(F288,5)="Total",VLOOKUP(F288,'BD Cap Venda ALE'!$D:$K,8,0),SUMIFS('BD Cap Venda ALE'!K:K,'BD Cap Venda ALE'!E:E,'Capacidade ALE'!G288,'BD Cap Venda ALE'!C:C,'Capacidade ALE'!E288))</f>
        <v>8089.5238095238092</v>
      </c>
      <c r="P288" s="102">
        <f>IF(RIGHT(F288,5)="Total",VLOOKUP(F288,'Expedição Rodo - ALE'!$A:$H,8,0),"")</f>
        <v>21712</v>
      </c>
      <c r="Q288" s="109"/>
      <c r="R288" s="1"/>
      <c r="S288" s="108" t="s">
        <v>118</v>
      </c>
      <c r="T288" s="19">
        <f>IFERROR(SUMIFS('BD Cap Venda ALE'!M:M,'BD Cap Venda ALE'!E:E,'Capacidade ALE'!G288,'BD Cap Venda ALE'!C:C,'Capacidade ALE'!E288),0)</f>
        <v>0</v>
      </c>
      <c r="U288" s="102">
        <f>IFERROR(SUMIFS('BD Cap Venda ALE'!N:N,'BD Cap Venda ALE'!E:E,'Capacidade ALE'!G288,'BD Cap Venda ALE'!C:C,'Capacidade ALE'!E288),0)</f>
        <v>0</v>
      </c>
      <c r="V288" s="1"/>
      <c r="W288"/>
      <c r="X288"/>
      <c r="Y288"/>
      <c r="Z288"/>
      <c r="AA288"/>
      <c r="AB288"/>
      <c r="AC288"/>
    </row>
    <row r="289" spans="1:29" ht="15" customHeight="1" x14ac:dyDescent="0.25">
      <c r="A289" s="94">
        <f t="shared" si="25"/>
        <v>0</v>
      </c>
      <c r="B289" s="57" t="str">
        <f t="shared" si="26"/>
        <v>ERABA</v>
      </c>
      <c r="C289" s="57" t="str">
        <f t="shared" si="27"/>
        <v>DemocráticaERABA</v>
      </c>
      <c r="D289" s="57" t="s">
        <v>215</v>
      </c>
      <c r="E289" s="15">
        <v>5</v>
      </c>
      <c r="F289" s="11" t="s">
        <v>30</v>
      </c>
      <c r="G289" s="12" t="s">
        <v>7</v>
      </c>
      <c r="I289" s="95">
        <f>IF(RIGHT(F289,5)="Total",VLOOKUP(F289,'BD Cap Venda ALE'!$D:$K,4,0),SUMIFS('BD Cap Venda ALE'!G:G,'BD Cap Venda ALE'!E:E,'Capacidade ALE'!G289,'BD Cap Venda ALE'!C:C,'Capacidade ALE'!E289))</f>
        <v>25</v>
      </c>
      <c r="K289" s="99">
        <f>IF(RIGHT(F289,5)="Total",VLOOKUP(F289,'Recebimento Rodo - ALE'!$I:$P,8,0),SUMIFS('Recebimento Rodo - ALE'!P:P,'Recebimento Rodo - ALE'!I:I,'Capacidade ALE'!F289,'Recebimento Rodo - ALE'!K:K,'Capacidade ALE'!G289))</f>
        <v>484.46046288209607</v>
      </c>
      <c r="L289" s="100">
        <f>IF(RIGHT(F289,5)="Total",VLOOKUP(F289,'BD Cap Venda ALE'!$D:$K,5,0),SUMIFS('BD Cap Venda ALE'!H:H,'BD Cap Venda ALE'!E:E,'Capacidade ALE'!G289,'BD Cap Venda ALE'!C:C,'Capacidade ALE'!E289))</f>
        <v>59.405940594059402</v>
      </c>
      <c r="N289" s="107" t="s">
        <v>118</v>
      </c>
      <c r="O289" s="13">
        <f>IF(RIGHT(F289,5)="Total",VLOOKUP(F289,'BD Cap Venda ALE'!$D:$K,8,0),SUMIFS('BD Cap Venda ALE'!K:K,'BD Cap Venda ALE'!E:E,'Capacidade ALE'!G289,'BD Cap Venda ALE'!C:C,'Capacidade ALE'!E289))</f>
        <v>0</v>
      </c>
      <c r="P289" s="115" t="str">
        <f>IF(RIGHT(F289,5)="Total",VLOOKUP(F289,'Expedição Rodo - ALE'!$A:$H,8,0),"")</f>
        <v/>
      </c>
      <c r="Q289" s="204" t="str">
        <f>IF(P295&lt;O295,"capacidade de expedição rodoviária abaixo da capacidade de venda mensal, prevalece a capacidade de venda mensal em virtude do terminal ter a obrigatoriedade de garantia do giro dos espaços contratados em linha com a logística da filial.","")</f>
        <v/>
      </c>
      <c r="S289" s="107" t="s">
        <v>118</v>
      </c>
      <c r="T289" s="13">
        <f>IFERROR(SUMIFS('BD Cap Venda ALE'!M:M,'BD Cap Venda ALE'!E:E,'Capacidade ALE'!G289,'BD Cap Venda ALE'!C:C,'Capacidade ALE'!E289),0)</f>
        <v>49.800000000000004</v>
      </c>
      <c r="U289" s="100">
        <f>IFERROR(SUMIFS('BD Cap Venda ALE'!N:N,'BD Cap Venda ALE'!E:E,'Capacidade ALE'!G289,'BD Cap Venda ALE'!C:C,'Capacidade ALE'!E289),0)</f>
        <v>68.016666666666666</v>
      </c>
    </row>
    <row r="290" spans="1:29" ht="15" customHeight="1" x14ac:dyDescent="0.25">
      <c r="A290" s="94">
        <f t="shared" si="25"/>
        <v>0</v>
      </c>
      <c r="B290" s="57" t="str">
        <f t="shared" si="26"/>
        <v>ERABA</v>
      </c>
      <c r="C290" s="57" t="str">
        <f t="shared" si="27"/>
        <v>DemocráticaERABA</v>
      </c>
      <c r="D290" s="57" t="s">
        <v>215</v>
      </c>
      <c r="E290" s="10">
        <v>5</v>
      </c>
      <c r="F290" s="11" t="s">
        <v>30</v>
      </c>
      <c r="G290" s="12" t="s">
        <v>12</v>
      </c>
      <c r="I290" s="95">
        <f>IF(RIGHT(F290,5)="Total",VLOOKUP(F290,'BD Cap Venda ALE'!$D:$K,4,0),SUMIFS('BD Cap Venda ALE'!G:G,'BD Cap Venda ALE'!E:E,'Capacidade ALE'!G290,'BD Cap Venda ALE'!C:C,'Capacidade ALE'!E290))</f>
        <v>0</v>
      </c>
      <c r="K290" s="99">
        <f>IF(RIGHT(F290,5)="Total",VLOOKUP(F290,'Recebimento Rodo - ALE'!$I:$P,8,0),SUMIFS('Recebimento Rodo - ALE'!P:P,'Recebimento Rodo - ALE'!I:I,'Capacidade ALE'!F290,'Recebimento Rodo - ALE'!K:K,'Capacidade ALE'!G290))</f>
        <v>0</v>
      </c>
      <c r="L290" s="100">
        <f>IF(RIGHT(F290,5)="Total",VLOOKUP(F290,'BD Cap Venda ALE'!$D:$K,5,0),SUMIFS('BD Cap Venda ALE'!H:H,'BD Cap Venda ALE'!E:E,'Capacidade ALE'!G290,'BD Cap Venda ALE'!C:C,'Capacidade ALE'!E290))</f>
        <v>0</v>
      </c>
      <c r="N290" s="107" t="s">
        <v>17</v>
      </c>
      <c r="O290" s="13">
        <f>IF(RIGHT(F290,5)="Total",VLOOKUP(F290,'BD Cap Venda ALE'!$D:$K,8,0),SUMIFS('BD Cap Venda ALE'!K:K,'BD Cap Venda ALE'!E:E,'Capacidade ALE'!G290,'BD Cap Venda ALE'!C:C,'Capacidade ALE'!E290))</f>
        <v>0</v>
      </c>
      <c r="P290" s="116" t="str">
        <f>IF(RIGHT(F290,5)="Total",VLOOKUP(F290,'Expedição Rodo - ALE'!$A:$H,8,0),"")</f>
        <v/>
      </c>
      <c r="Q290" s="205"/>
      <c r="S290" s="107" t="s">
        <v>17</v>
      </c>
      <c r="T290" s="13">
        <f>IFERROR(SUMIFS('BD Cap Venda ALE'!M:M,'BD Cap Venda ALE'!E:E,'Capacidade ALE'!G290,'BD Cap Venda ALE'!C:C,'Capacidade ALE'!E290),0)</f>
        <v>262.8</v>
      </c>
      <c r="U290" s="100">
        <f>IFERROR(SUMIFS('BD Cap Venda ALE'!N:N,'BD Cap Venda ALE'!E:E,'Capacidade ALE'!G290,'BD Cap Venda ALE'!C:C,'Capacidade ALE'!E290),0)</f>
        <v>344.7</v>
      </c>
    </row>
    <row r="291" spans="1:29" ht="15" customHeight="1" x14ac:dyDescent="0.25">
      <c r="A291" s="94">
        <f t="shared" si="25"/>
        <v>0</v>
      </c>
      <c r="B291" s="57" t="str">
        <f t="shared" si="26"/>
        <v>ERABA</v>
      </c>
      <c r="C291" s="57" t="str">
        <f t="shared" si="27"/>
        <v>DemocráticaERABA</v>
      </c>
      <c r="D291" s="57" t="s">
        <v>215</v>
      </c>
      <c r="E291" s="10">
        <v>5</v>
      </c>
      <c r="F291" s="11" t="s">
        <v>30</v>
      </c>
      <c r="G291" s="12" t="s">
        <v>13</v>
      </c>
      <c r="I291" s="95">
        <f>IF(RIGHT(F291,5)="Total",VLOOKUP(F291,'BD Cap Venda ALE'!$D:$K,4,0),SUMIFS('BD Cap Venda ALE'!G:G,'BD Cap Venda ALE'!E:E,'Capacidade ALE'!G291,'BD Cap Venda ALE'!C:C,'Capacidade ALE'!E291))</f>
        <v>0</v>
      </c>
      <c r="K291" s="99">
        <f>IF(RIGHT(F291,5)="Total",VLOOKUP(F291,'Recebimento Rodo - ALE'!$I:$P,8,0),SUMIFS('Recebimento Rodo - ALE'!P:P,'Recebimento Rodo - ALE'!I:I,'Capacidade ALE'!F291,'Recebimento Rodo - ALE'!K:K,'Capacidade ALE'!G291))</f>
        <v>0</v>
      </c>
      <c r="L291" s="100">
        <f>IF(RIGHT(F291,5)="Total",VLOOKUP(F291,'BD Cap Venda ALE'!$D:$K,5,0),SUMIFS('BD Cap Venda ALE'!H:H,'BD Cap Venda ALE'!E:E,'Capacidade ALE'!G291,'BD Cap Venda ALE'!C:C,'Capacidade ALE'!E291))</f>
        <v>0</v>
      </c>
      <c r="N291" s="107" t="s">
        <v>14</v>
      </c>
      <c r="O291" s="13">
        <f>IF(RIGHT(F291,5)="Total",VLOOKUP(F291,'BD Cap Venda ALE'!$D:$K,8,0),SUMIFS('BD Cap Venda ALE'!K:K,'BD Cap Venda ALE'!E:E,'Capacidade ALE'!G291,'BD Cap Venda ALE'!C:C,'Capacidade ALE'!E291))</f>
        <v>0</v>
      </c>
      <c r="P291" s="116">
        <f>P295</f>
        <v>3484.7999999999997</v>
      </c>
      <c r="Q291" s="205"/>
      <c r="S291" s="107" t="s">
        <v>14</v>
      </c>
      <c r="T291" s="13">
        <f>IFERROR(SUMIFS('BD Cap Venda ALE'!M:M,'BD Cap Venda ALE'!E:E,'Capacidade ALE'!G291,'BD Cap Venda ALE'!C:C,'Capacidade ALE'!E291),0)</f>
        <v>185.39999999999998</v>
      </c>
      <c r="U291" s="100">
        <f>IFERROR(SUMIFS('BD Cap Venda ALE'!N:N,'BD Cap Venda ALE'!E:E,'Capacidade ALE'!G291,'BD Cap Venda ALE'!C:C,'Capacidade ALE'!E291),0)</f>
        <v>267.45</v>
      </c>
    </row>
    <row r="292" spans="1:29" ht="15" customHeight="1" x14ac:dyDescent="0.25">
      <c r="A292" s="94">
        <f t="shared" si="25"/>
        <v>0</v>
      </c>
      <c r="B292" s="57" t="str">
        <f t="shared" si="26"/>
        <v>ERABA</v>
      </c>
      <c r="C292" s="57" t="str">
        <f t="shared" si="27"/>
        <v>DemocráticaERABA</v>
      </c>
      <c r="D292" s="57" t="s">
        <v>215</v>
      </c>
      <c r="E292" s="10">
        <v>5</v>
      </c>
      <c r="F292" s="11" t="s">
        <v>30</v>
      </c>
      <c r="G292" s="12" t="s">
        <v>18</v>
      </c>
      <c r="I292" s="95">
        <f>IF(RIGHT(F292,5)="Total",VLOOKUP(F292,'BD Cap Venda ALE'!$D:$K,4,0),SUMIFS('BD Cap Venda ALE'!G:G,'BD Cap Venda ALE'!E:E,'Capacidade ALE'!G292,'BD Cap Venda ALE'!C:C,'Capacidade ALE'!E292))</f>
        <v>150</v>
      </c>
      <c r="K292" s="99">
        <f>IF(RIGHT(F292,5)="Total",VLOOKUP(F292,'Recebimento Rodo - ALE'!$I:$P,8,0),SUMIFS('Recebimento Rodo - ALE'!P:P,'Recebimento Rodo - ALE'!I:I,'Capacidade ALE'!F292,'Recebimento Rodo - ALE'!K:K,'Capacidade ALE'!G292))</f>
        <v>968.92092576419213</v>
      </c>
      <c r="L292" s="100">
        <f>IF(RIGHT(F292,5)="Total",VLOOKUP(F292,'BD Cap Venda ALE'!$D:$K,5,0),SUMIFS('BD Cap Venda ALE'!H:H,'BD Cap Venda ALE'!E:E,'Capacidade ALE'!G292,'BD Cap Venda ALE'!C:C,'Capacidade ALE'!E292))</f>
        <v>553.84615384615392</v>
      </c>
      <c r="N292" s="107" t="s">
        <v>118</v>
      </c>
      <c r="O292" s="13">
        <f>IF(RIGHT(F292,5)="Total",VLOOKUP(F292,'BD Cap Venda ALE'!$D:$K,8,0),SUMIFS('BD Cap Venda ALE'!K:K,'BD Cap Venda ALE'!E:E,'Capacidade ALE'!G292,'BD Cap Venda ALE'!C:C,'Capacidade ALE'!E292))</f>
        <v>0</v>
      </c>
      <c r="P292" s="116" t="str">
        <f>IF(RIGHT(F292,5)="Total",VLOOKUP(F292,'Expedição Rodo - ALE'!$A:$H,8,0),"")</f>
        <v/>
      </c>
      <c r="Q292" s="205"/>
      <c r="S292" s="107" t="s">
        <v>118</v>
      </c>
      <c r="T292" s="13">
        <f>IFERROR(SUMIFS('BD Cap Venda ALE'!M:M,'BD Cap Venda ALE'!E:E,'Capacidade ALE'!G292,'BD Cap Venda ALE'!C:C,'Capacidade ALE'!E292),0)</f>
        <v>76.995000000000005</v>
      </c>
      <c r="U292" s="100">
        <f>IFERROR(SUMIFS('BD Cap Venda ALE'!N:N,'BD Cap Venda ALE'!E:E,'Capacidade ALE'!G292,'BD Cap Venda ALE'!C:C,'Capacidade ALE'!E292),0)</f>
        <v>96.277499999999989</v>
      </c>
    </row>
    <row r="293" spans="1:29" ht="15" customHeight="1" x14ac:dyDescent="0.25">
      <c r="A293" s="94">
        <f t="shared" si="25"/>
        <v>0</v>
      </c>
      <c r="B293" s="57" t="str">
        <f t="shared" si="26"/>
        <v>ERABA</v>
      </c>
      <c r="C293" s="57" t="str">
        <f t="shared" si="27"/>
        <v>DemocráticaERABA</v>
      </c>
      <c r="D293" s="57" t="s">
        <v>215</v>
      </c>
      <c r="E293" s="10">
        <v>5</v>
      </c>
      <c r="F293" s="11" t="s">
        <v>30</v>
      </c>
      <c r="G293" s="12" t="s">
        <v>19</v>
      </c>
      <c r="I293" s="95">
        <f>IF(RIGHT(F293,5)="Total",VLOOKUP(F293,'BD Cap Venda ALE'!$D:$K,4,0),SUMIFS('BD Cap Venda ALE'!G:G,'BD Cap Venda ALE'!E:E,'Capacidade ALE'!G293,'BD Cap Venda ALE'!C:C,'Capacidade ALE'!E293))</f>
        <v>130</v>
      </c>
      <c r="K293" s="99">
        <f>IF(RIGHT(F293,5)="Total",VLOOKUP(F293,'Recebimento Rodo - ALE'!$I:$P,8,0),SUMIFS('Recebimento Rodo - ALE'!P:P,'Recebimento Rodo - ALE'!I:I,'Capacidade ALE'!F293,'Recebimento Rodo - ALE'!K:K,'Capacidade ALE'!G293))</f>
        <v>968.92092576419213</v>
      </c>
      <c r="L293" s="100">
        <f>IF(RIGHT(F293,5)="Total",VLOOKUP(F293,'BD Cap Venda ALE'!$D:$K,5,0),SUMIFS('BD Cap Venda ALE'!H:H,'BD Cap Venda ALE'!E:E,'Capacidade ALE'!G293,'BD Cap Venda ALE'!C:C,'Capacidade ALE'!E293))</f>
        <v>611.76470588235293</v>
      </c>
      <c r="N293" s="107" t="s">
        <v>20</v>
      </c>
      <c r="O293" s="13">
        <f>IF(RIGHT(F293,5)="Total",VLOOKUP(F293,'BD Cap Venda ALE'!$D:$K,8,0),SUMIFS('BD Cap Venda ALE'!K:K,'BD Cap Venda ALE'!E:E,'Capacidade ALE'!G293,'BD Cap Venda ALE'!C:C,'Capacidade ALE'!E293))</f>
        <v>611.76470588235293</v>
      </c>
      <c r="P293" s="116" t="str">
        <f>IF(RIGHT(F293,5)="Total",VLOOKUP(F293,'Expedição Rodo - ALE'!$A:$H,8,0),"")</f>
        <v/>
      </c>
      <c r="Q293" s="205"/>
      <c r="S293" s="107" t="s">
        <v>20</v>
      </c>
      <c r="T293" s="13">
        <f>IFERROR(SUMIFS('BD Cap Venda ALE'!M:M,'BD Cap Venda ALE'!E:E,'Capacidade ALE'!G293,'BD Cap Venda ALE'!C:C,'Capacidade ALE'!E293),0)</f>
        <v>88</v>
      </c>
      <c r="U293" s="100">
        <f>IFERROR(SUMIFS('BD Cap Venda ALE'!N:N,'BD Cap Venda ALE'!E:E,'Capacidade ALE'!G293,'BD Cap Venda ALE'!C:C,'Capacidade ALE'!E293),0)</f>
        <v>205.16666666666666</v>
      </c>
    </row>
    <row r="294" spans="1:29" ht="15" customHeight="1" x14ac:dyDescent="0.25">
      <c r="A294" s="94">
        <f t="shared" si="25"/>
        <v>0</v>
      </c>
      <c r="B294" s="57" t="str">
        <f t="shared" si="26"/>
        <v>ERABA</v>
      </c>
      <c r="C294" s="57" t="str">
        <f t="shared" si="27"/>
        <v>DemocráticaERABA</v>
      </c>
      <c r="D294" s="57" t="s">
        <v>215</v>
      </c>
      <c r="E294" s="10">
        <v>5</v>
      </c>
      <c r="F294" s="16" t="s">
        <v>30</v>
      </c>
      <c r="G294" s="12" t="s">
        <v>10</v>
      </c>
      <c r="I294" s="95">
        <f>IF(RIGHT(F294,5)="Total",VLOOKUP(F294,'BD Cap Venda ALE'!$D:$K,4,0),SUMIFS('BD Cap Venda ALE'!G:G,'BD Cap Venda ALE'!E:E,'Capacidade ALE'!G294,'BD Cap Venda ALE'!C:C,'Capacidade ALE'!E294))</f>
        <v>0</v>
      </c>
      <c r="K294" s="99">
        <f>IF(RIGHT(F294,5)="Total",VLOOKUP(F294,'Recebimento Rodo - ALE'!$I:$P,8,0),SUMIFS('Recebimento Rodo - ALE'!P:P,'Recebimento Rodo - ALE'!I:I,'Capacidade ALE'!F294,'Recebimento Rodo - ALE'!K:K,'Capacidade ALE'!G294))</f>
        <v>0</v>
      </c>
      <c r="L294" s="100">
        <f>IF(RIGHT(F294,5)="Total",VLOOKUP(F294,'BD Cap Venda ALE'!$D:$K,5,0),SUMIFS('BD Cap Venda ALE'!H:H,'BD Cap Venda ALE'!E:E,'Capacidade ALE'!G294,'BD Cap Venda ALE'!C:C,'Capacidade ALE'!E294))</f>
        <v>0</v>
      </c>
      <c r="N294" s="107" t="s">
        <v>11</v>
      </c>
      <c r="O294" s="13">
        <f>IF(RIGHT(F294,5)="Total",VLOOKUP(F294,'BD Cap Venda ALE'!$D:$K,8,0),SUMIFS('BD Cap Venda ALE'!K:K,'BD Cap Venda ALE'!E:E,'Capacidade ALE'!G294,'BD Cap Venda ALE'!C:C,'Capacidade ALE'!E294))</f>
        <v>0</v>
      </c>
      <c r="P294" s="117" t="str">
        <f>IF(RIGHT(F294,5)="Total",VLOOKUP(F294,'Expedição Rodo - ALE'!$A:$H,8,0),"")</f>
        <v/>
      </c>
      <c r="Q294" s="206"/>
      <c r="S294" s="107" t="s">
        <v>11</v>
      </c>
      <c r="T294" s="13">
        <f>IFERROR(SUMIFS('BD Cap Venda ALE'!M:M,'BD Cap Venda ALE'!E:E,'Capacidade ALE'!G294,'BD Cap Venda ALE'!C:C,'Capacidade ALE'!E294),0)</f>
        <v>208.17166666666665</v>
      </c>
      <c r="U294" s="100">
        <f>IFERROR(SUMIFS('BD Cap Venda ALE'!N:N,'BD Cap Venda ALE'!E:E,'Capacidade ALE'!G294,'BD Cap Venda ALE'!C:C,'Capacidade ALE'!E294),0)</f>
        <v>260.30583333333328</v>
      </c>
    </row>
    <row r="295" spans="1:29" x14ac:dyDescent="0.25">
      <c r="A295" s="94">
        <f t="shared" si="25"/>
        <v>611.76470588235293</v>
      </c>
      <c r="B295" s="57" t="str">
        <f t="shared" si="26"/>
        <v>Total</v>
      </c>
      <c r="C295" s="57" t="str">
        <f t="shared" si="27"/>
        <v>DemocráticaTotal</v>
      </c>
      <c r="D295" s="57" t="s">
        <v>215</v>
      </c>
      <c r="E295" s="17">
        <v>5</v>
      </c>
      <c r="F295" s="18" t="s">
        <v>31</v>
      </c>
      <c r="G295" s="18"/>
      <c r="I295" s="96">
        <f>IF(RIGHT(F295,5)="Total",VLOOKUP(F295,'BD Cap Venda ALE'!$D:$K,4,0),SUMIFS('BD Cap Venda ALE'!G:G,'BD Cap Venda ALE'!E:E,'Capacidade ALE'!G295,'BD Cap Venda ALE'!C:C,'Capacidade ALE'!E295))</f>
        <v>305</v>
      </c>
      <c r="K295" s="101">
        <f>IF(RIGHT(F295,5)="Total",VLOOKUP(F295,'Recebimento Rodo - ALE'!$I:$P,8,0),SUMIFS('Recebimento Rodo - ALE'!P:P,'Recebimento Rodo - ALE'!I:I,'Capacidade ALE'!F295,'Recebimento Rodo - ALE'!K:K,'Capacidade ALE'!G295))</f>
        <v>2422.30231441048</v>
      </c>
      <c r="L295" s="102">
        <f>IF(RIGHT(F295,5)="Total",VLOOKUP(F295,'BD Cap Venda ALE'!$D:$K,5,0),SUMIFS('BD Cap Venda ALE'!H:H,'BD Cap Venda ALE'!E:E,'Capacidade ALE'!G295,'BD Cap Venda ALE'!C:C,'Capacidade ALE'!E295))</f>
        <v>1225.0168003225663</v>
      </c>
      <c r="N295" s="108" t="s">
        <v>118</v>
      </c>
      <c r="O295" s="19">
        <f>IF(RIGHT(F295,5)="Total",VLOOKUP(F295,'BD Cap Venda ALE'!$D:$K,8,0),SUMIFS('BD Cap Venda ALE'!K:K,'BD Cap Venda ALE'!E:E,'Capacidade ALE'!G295,'BD Cap Venda ALE'!C:C,'Capacidade ALE'!E295))</f>
        <v>611.76470588235293</v>
      </c>
      <c r="P295" s="102">
        <f>IF(RIGHT(F295,5)="Total",VLOOKUP(F295,'Expedição Rodo - ALE'!$A:$H,8,0),"")</f>
        <v>3484.7999999999997</v>
      </c>
      <c r="Q295" s="109"/>
      <c r="S295" s="108" t="s">
        <v>118</v>
      </c>
      <c r="T295" s="19">
        <f>IFERROR(SUMIFS('BD Cap Venda ALE'!M:M,'BD Cap Venda ALE'!E:E,'Capacidade ALE'!G295,'BD Cap Venda ALE'!C:C,'Capacidade ALE'!E295),0)</f>
        <v>0</v>
      </c>
      <c r="U295" s="102">
        <f>IFERROR(SUMIFS('BD Cap Venda ALE'!N:N,'BD Cap Venda ALE'!E:E,'Capacidade ALE'!G295,'BD Cap Venda ALE'!C:C,'Capacidade ALE'!E295),0)</f>
        <v>0</v>
      </c>
    </row>
    <row r="296" spans="1:29" ht="15" customHeight="1" x14ac:dyDescent="0.25">
      <c r="A296" s="94">
        <f t="shared" si="25"/>
        <v>0</v>
      </c>
      <c r="B296" s="57" t="str">
        <f t="shared" si="26"/>
        <v>ANDIA</v>
      </c>
      <c r="C296" s="57" t="str">
        <f t="shared" si="27"/>
        <v>DemocráticaANDIA</v>
      </c>
      <c r="D296" s="57" t="s">
        <v>215</v>
      </c>
      <c r="E296" s="15">
        <v>3</v>
      </c>
      <c r="F296" s="11" t="s">
        <v>25</v>
      </c>
      <c r="G296" s="12" t="s">
        <v>7</v>
      </c>
      <c r="I296" s="95">
        <f>IF(RIGHT(F296,5)="Total",VLOOKUP(F296,'BD Cap Venda ALE'!$D:$K,4,0),SUMIFS('BD Cap Venda ALE'!G:G,'BD Cap Venda ALE'!E:E,'Capacidade ALE'!G296,'BD Cap Venda ALE'!C:C,'Capacidade ALE'!E296))</f>
        <v>40</v>
      </c>
      <c r="K296" s="99">
        <f>IF(RIGHT(F296,5)="Total",VLOOKUP(F296,'Recebimento Rodo - ALE'!$I:$P,8,0),SUMIFS('Recebimento Rodo - ALE'!P:P,'Recebimento Rodo - ALE'!I:I,'Capacidade ALE'!F296,'Recebimento Rodo - ALE'!K:K,'Capacidade ALE'!G296))</f>
        <v>464.60355029585804</v>
      </c>
      <c r="L296" s="100">
        <f>IF(RIGHT(F296,5)="Total",VLOOKUP(F296,'BD Cap Venda ALE'!$D:$K,5,0),SUMIFS('BD Cap Venda ALE'!H:H,'BD Cap Venda ALE'!E:E,'Capacidade ALE'!G296,'BD Cap Venda ALE'!C:C,'Capacidade ALE'!E296))</f>
        <v>320</v>
      </c>
      <c r="N296" s="107" t="s">
        <v>118</v>
      </c>
      <c r="O296" s="13">
        <f>IF(RIGHT(F296,5)="Total",VLOOKUP(F296,'BD Cap Venda ALE'!$D:$K,8,0),SUMIFS('BD Cap Venda ALE'!K:K,'BD Cap Venda ALE'!E:E,'Capacidade ALE'!G296,'BD Cap Venda ALE'!C:C,'Capacidade ALE'!E296))</f>
        <v>0</v>
      </c>
      <c r="P296" s="115" t="str">
        <f>IF(RIGHT(F296,5)="Total",VLOOKUP(F296,'Expedição Rodo - ALE'!$A:$H,8,0),"")</f>
        <v/>
      </c>
      <c r="Q296" s="204" t="str">
        <f>IF(P302&lt;O302,"capacidade de expedição rodoviária abaixo da capacidade de venda mensal, prevalece a capacidade de venda mensal em virtude do terminal ter a obrigatoriedade de garantia do giro dos espaços contratados em linha com a logística da filial.","")</f>
        <v/>
      </c>
      <c r="S296" s="107" t="s">
        <v>118</v>
      </c>
      <c r="T296" s="13">
        <f>IFERROR(SUMIFS('BD Cap Venda ALE'!M:M,'BD Cap Venda ALE'!E:E,'Capacidade ALE'!G296,'BD Cap Venda ALE'!C:C,'Capacidade ALE'!E296),0)</f>
        <v>66.233333333333334</v>
      </c>
      <c r="U296" s="100">
        <f>IFERROR(SUMIFS('BD Cap Venda ALE'!N:N,'BD Cap Venda ALE'!E:E,'Capacidade ALE'!G296,'BD Cap Venda ALE'!C:C,'Capacidade ALE'!E296),0)</f>
        <v>67.5</v>
      </c>
    </row>
    <row r="297" spans="1:29" ht="15" customHeight="1" x14ac:dyDescent="0.25">
      <c r="A297" s="94">
        <f t="shared" si="25"/>
        <v>0</v>
      </c>
      <c r="B297" s="57" t="str">
        <f t="shared" si="26"/>
        <v>ANDIA</v>
      </c>
      <c r="C297" s="57" t="str">
        <f t="shared" si="27"/>
        <v>DemocráticaANDIA</v>
      </c>
      <c r="D297" s="57" t="s">
        <v>215</v>
      </c>
      <c r="E297" s="10">
        <v>3</v>
      </c>
      <c r="F297" s="11" t="s">
        <v>25</v>
      </c>
      <c r="G297" s="12" t="s">
        <v>12</v>
      </c>
      <c r="I297" s="95">
        <f>IF(RIGHT(F297,5)="Total",VLOOKUP(F297,'BD Cap Venda ALE'!$D:$K,4,0),SUMIFS('BD Cap Venda ALE'!G:G,'BD Cap Venda ALE'!E:E,'Capacidade ALE'!G297,'BD Cap Venda ALE'!C:C,'Capacidade ALE'!E297))</f>
        <v>0</v>
      </c>
      <c r="K297" s="99">
        <f>IF(RIGHT(F297,5)="Total",VLOOKUP(F297,'Recebimento Rodo - ALE'!$I:$P,8,0),SUMIFS('Recebimento Rodo - ALE'!P:P,'Recebimento Rodo - ALE'!I:I,'Capacidade ALE'!F297,'Recebimento Rodo - ALE'!K:K,'Capacidade ALE'!G297))</f>
        <v>0</v>
      </c>
      <c r="L297" s="100">
        <f>IF(RIGHT(F297,5)="Total",VLOOKUP(F297,'BD Cap Venda ALE'!$D:$K,5,0),SUMIFS('BD Cap Venda ALE'!H:H,'BD Cap Venda ALE'!E:E,'Capacidade ALE'!G297,'BD Cap Venda ALE'!C:C,'Capacidade ALE'!E297))</f>
        <v>0</v>
      </c>
      <c r="N297" s="107" t="s">
        <v>17</v>
      </c>
      <c r="O297" s="13">
        <f>IF(RIGHT(F297,5)="Total",VLOOKUP(F297,'BD Cap Venda ALE'!$D:$K,8,0),SUMIFS('BD Cap Venda ALE'!K:K,'BD Cap Venda ALE'!E:E,'Capacidade ALE'!G297,'BD Cap Venda ALE'!C:C,'Capacidade ALE'!E297))</f>
        <v>0</v>
      </c>
      <c r="P297" s="116" t="str">
        <f>IF(RIGHT(F297,5)="Total",VLOOKUP(F297,'Expedição Rodo - ALE'!$A:$H,8,0),"")</f>
        <v/>
      </c>
      <c r="Q297" s="205"/>
      <c r="S297" s="107" t="s">
        <v>17</v>
      </c>
      <c r="T297" s="13">
        <f>IFERROR(SUMIFS('BD Cap Venda ALE'!M:M,'BD Cap Venda ALE'!E:E,'Capacidade ALE'!G297,'BD Cap Venda ALE'!C:C,'Capacidade ALE'!E297),0)</f>
        <v>309.60000000000002</v>
      </c>
      <c r="U297" s="100">
        <f>IFERROR(SUMIFS('BD Cap Venda ALE'!N:N,'BD Cap Venda ALE'!E:E,'Capacidade ALE'!G297,'BD Cap Venda ALE'!C:C,'Capacidade ALE'!E297),0)</f>
        <v>308.24999999999994</v>
      </c>
    </row>
    <row r="298" spans="1:29" ht="15" customHeight="1" x14ac:dyDescent="0.25">
      <c r="A298" s="94">
        <f t="shared" si="25"/>
        <v>0</v>
      </c>
      <c r="B298" s="57" t="str">
        <f t="shared" si="26"/>
        <v>ANDIA</v>
      </c>
      <c r="C298" s="57" t="str">
        <f t="shared" si="27"/>
        <v>DemocráticaANDIA</v>
      </c>
      <c r="D298" s="57" t="s">
        <v>215</v>
      </c>
      <c r="E298" s="10">
        <v>3</v>
      </c>
      <c r="F298" s="11" t="s">
        <v>25</v>
      </c>
      <c r="G298" s="12" t="s">
        <v>13</v>
      </c>
      <c r="I298" s="95">
        <f>IF(RIGHT(F298,5)="Total",VLOOKUP(F298,'BD Cap Venda ALE'!$D:$K,4,0),SUMIFS('BD Cap Venda ALE'!G:G,'BD Cap Venda ALE'!E:E,'Capacidade ALE'!G298,'BD Cap Venda ALE'!C:C,'Capacidade ALE'!E298))</f>
        <v>0</v>
      </c>
      <c r="K298" s="99">
        <f>IF(RIGHT(F298,5)="Total",VLOOKUP(F298,'Recebimento Rodo - ALE'!$I:$P,8,0),SUMIFS('Recebimento Rodo - ALE'!P:P,'Recebimento Rodo - ALE'!I:I,'Capacidade ALE'!F298,'Recebimento Rodo - ALE'!K:K,'Capacidade ALE'!G298))</f>
        <v>0</v>
      </c>
      <c r="L298" s="100">
        <f>IF(RIGHT(F298,5)="Total",VLOOKUP(F298,'BD Cap Venda ALE'!$D:$K,5,0),SUMIFS('BD Cap Venda ALE'!H:H,'BD Cap Venda ALE'!E:E,'Capacidade ALE'!G298,'BD Cap Venda ALE'!C:C,'Capacidade ALE'!E298))</f>
        <v>0</v>
      </c>
      <c r="N298" s="107" t="s">
        <v>14</v>
      </c>
      <c r="O298" s="13">
        <f>IF(RIGHT(F298,5)="Total",VLOOKUP(F298,'BD Cap Venda ALE'!$D:$K,8,0),SUMIFS('BD Cap Venda ALE'!K:K,'BD Cap Venda ALE'!E:E,'Capacidade ALE'!G298,'BD Cap Venda ALE'!C:C,'Capacidade ALE'!E298))</f>
        <v>0</v>
      </c>
      <c r="P298" s="116">
        <f>P302</f>
        <v>5720</v>
      </c>
      <c r="Q298" s="205"/>
      <c r="S298" s="107" t="s">
        <v>14</v>
      </c>
      <c r="T298" s="13">
        <f>IFERROR(SUMIFS('BD Cap Venda ALE'!M:M,'BD Cap Venda ALE'!E:E,'Capacidade ALE'!G298,'BD Cap Venda ALE'!C:C,'Capacidade ALE'!E298),0)</f>
        <v>286.5</v>
      </c>
      <c r="U298" s="100">
        <f>IFERROR(SUMIFS('BD Cap Venda ALE'!N:N,'BD Cap Venda ALE'!E:E,'Capacidade ALE'!G298,'BD Cap Venda ALE'!C:C,'Capacidade ALE'!E298),0)</f>
        <v>276.75</v>
      </c>
    </row>
    <row r="299" spans="1:29" ht="15" customHeight="1" x14ac:dyDescent="0.25">
      <c r="A299" s="94">
        <f t="shared" si="25"/>
        <v>0</v>
      </c>
      <c r="B299" s="57" t="str">
        <f t="shared" si="26"/>
        <v>ANDIA</v>
      </c>
      <c r="C299" s="57" t="str">
        <f t="shared" si="27"/>
        <v>DemocráticaANDIA</v>
      </c>
      <c r="D299" s="57" t="s">
        <v>215</v>
      </c>
      <c r="E299" s="10">
        <v>3</v>
      </c>
      <c r="F299" s="11" t="s">
        <v>25</v>
      </c>
      <c r="G299" s="12" t="s">
        <v>18</v>
      </c>
      <c r="I299" s="95">
        <f>IF(RIGHT(F299,5)="Total",VLOOKUP(F299,'BD Cap Venda ALE'!$D:$K,4,0),SUMIFS('BD Cap Venda ALE'!G:G,'BD Cap Venda ALE'!E:E,'Capacidade ALE'!G299,'BD Cap Venda ALE'!C:C,'Capacidade ALE'!E299))</f>
        <v>150</v>
      </c>
      <c r="K299" s="99">
        <f>IF(RIGHT(F299,5)="Total",VLOOKUP(F299,'Recebimento Rodo - ALE'!$I:$P,8,0),SUMIFS('Recebimento Rodo - ALE'!P:P,'Recebimento Rodo - ALE'!I:I,'Capacidade ALE'!F299,'Recebimento Rodo - ALE'!K:K,'Capacidade ALE'!G299))</f>
        <v>929.20710059171608</v>
      </c>
      <c r="L299" s="100">
        <f>IF(RIGHT(F299,5)="Total",VLOOKUP(F299,'BD Cap Venda ALE'!$D:$K,5,0),SUMIFS('BD Cap Venda ALE'!H:H,'BD Cap Venda ALE'!E:E,'Capacidade ALE'!G299,'BD Cap Venda ALE'!C:C,'Capacidade ALE'!E299))</f>
        <v>1200</v>
      </c>
      <c r="N299" s="107" t="s">
        <v>118</v>
      </c>
      <c r="O299" s="13">
        <f>IF(RIGHT(F299,5)="Total",VLOOKUP(F299,'BD Cap Venda ALE'!$D:$K,8,0),SUMIFS('BD Cap Venda ALE'!K:K,'BD Cap Venda ALE'!E:E,'Capacidade ALE'!G299,'BD Cap Venda ALE'!C:C,'Capacidade ALE'!E299))</f>
        <v>0</v>
      </c>
      <c r="P299" s="116" t="str">
        <f>IF(RIGHT(F299,5)="Total",VLOOKUP(F299,'Expedição Rodo - ALE'!$A:$H,8,0),"")</f>
        <v/>
      </c>
      <c r="Q299" s="205"/>
      <c r="S299" s="107" t="s">
        <v>118</v>
      </c>
      <c r="T299" s="13">
        <f>IFERROR(SUMIFS('BD Cap Venda ALE'!M:M,'BD Cap Venda ALE'!E:E,'Capacidade ALE'!G299,'BD Cap Venda ALE'!C:C,'Capacidade ALE'!E299),0)</f>
        <v>123.30000000000001</v>
      </c>
      <c r="U299" s="100">
        <f>IFERROR(SUMIFS('BD Cap Venda ALE'!N:N,'BD Cap Venda ALE'!E:E,'Capacidade ALE'!G299,'BD Cap Venda ALE'!C:C,'Capacidade ALE'!E299),0)</f>
        <v>133.14333333333335</v>
      </c>
    </row>
    <row r="300" spans="1:29" ht="15" customHeight="1" x14ac:dyDescent="0.25">
      <c r="A300" s="94">
        <f t="shared" si="25"/>
        <v>0</v>
      </c>
      <c r="B300" s="57" t="str">
        <f t="shared" si="26"/>
        <v>ANDIA</v>
      </c>
      <c r="C300" s="57" t="str">
        <f t="shared" si="27"/>
        <v>DemocráticaANDIA</v>
      </c>
      <c r="D300" s="57" t="s">
        <v>215</v>
      </c>
      <c r="E300" s="10">
        <v>3</v>
      </c>
      <c r="F300" s="11" t="s">
        <v>25</v>
      </c>
      <c r="G300" s="12" t="s">
        <v>19</v>
      </c>
      <c r="I300" s="95">
        <f>IF(RIGHT(F300,5)="Total",VLOOKUP(F300,'BD Cap Venda ALE'!$D:$K,4,0),SUMIFS('BD Cap Venda ALE'!G:G,'BD Cap Venda ALE'!E:E,'Capacidade ALE'!G300,'BD Cap Venda ALE'!C:C,'Capacidade ALE'!E300))</f>
        <v>35</v>
      </c>
      <c r="K300" s="99">
        <f>IF(RIGHT(F300,5)="Total",VLOOKUP(F300,'Recebimento Rodo - ALE'!$I:$P,8,0),SUMIFS('Recebimento Rodo - ALE'!P:P,'Recebimento Rodo - ALE'!I:I,'Capacidade ALE'!F300,'Recebimento Rodo - ALE'!K:K,'Capacidade ALE'!G300))</f>
        <v>464.60355029585804</v>
      </c>
      <c r="L300" s="100">
        <f>IF(RIGHT(F300,5)="Total",VLOOKUP(F300,'BD Cap Venda ALE'!$D:$K,5,0),SUMIFS('BD Cap Venda ALE'!H:H,'BD Cap Venda ALE'!E:E,'Capacidade ALE'!G300,'BD Cap Venda ALE'!C:C,'Capacidade ALE'!E300))</f>
        <v>280</v>
      </c>
      <c r="N300" s="107" t="s">
        <v>20</v>
      </c>
      <c r="O300" s="13">
        <f>IF(RIGHT(F300,5)="Total",VLOOKUP(F300,'BD Cap Venda ALE'!$D:$K,8,0),SUMIFS('BD Cap Venda ALE'!K:K,'BD Cap Venda ALE'!E:E,'Capacidade ALE'!G300,'BD Cap Venda ALE'!C:C,'Capacidade ALE'!E300))</f>
        <v>280</v>
      </c>
      <c r="P300" s="116" t="str">
        <f>IF(RIGHT(F300,5)="Total",VLOOKUP(F300,'Expedição Rodo - ALE'!$A:$H,8,0),"")</f>
        <v/>
      </c>
      <c r="Q300" s="205"/>
      <c r="S300" s="107" t="s">
        <v>20</v>
      </c>
      <c r="T300" s="13">
        <f>IFERROR(SUMIFS('BD Cap Venda ALE'!M:M,'BD Cap Venda ALE'!E:E,'Capacidade ALE'!G300,'BD Cap Venda ALE'!C:C,'Capacidade ALE'!E300),0)</f>
        <v>153.5</v>
      </c>
      <c r="U300" s="100">
        <f>IFERROR(SUMIFS('BD Cap Venda ALE'!N:N,'BD Cap Venda ALE'!E:E,'Capacidade ALE'!G300,'BD Cap Venda ALE'!C:C,'Capacidade ALE'!E300),0)</f>
        <v>237</v>
      </c>
    </row>
    <row r="301" spans="1:29" ht="15" customHeight="1" x14ac:dyDescent="0.25">
      <c r="A301" s="94">
        <f t="shared" si="25"/>
        <v>0</v>
      </c>
      <c r="B301" s="57" t="str">
        <f t="shared" si="26"/>
        <v>ANDIA</v>
      </c>
      <c r="C301" s="57" t="str">
        <f t="shared" si="27"/>
        <v>DemocráticaANDIA</v>
      </c>
      <c r="D301" s="57" t="s">
        <v>215</v>
      </c>
      <c r="E301" s="10">
        <v>3</v>
      </c>
      <c r="F301" s="16" t="s">
        <v>25</v>
      </c>
      <c r="G301" s="12" t="s">
        <v>10</v>
      </c>
      <c r="I301" s="95">
        <f>IF(RIGHT(F301,5)="Total",VLOOKUP(F301,'BD Cap Venda ALE'!$D:$K,4,0),SUMIFS('BD Cap Venda ALE'!G:G,'BD Cap Venda ALE'!E:E,'Capacidade ALE'!G301,'BD Cap Venda ALE'!C:C,'Capacidade ALE'!E301))</f>
        <v>0</v>
      </c>
      <c r="K301" s="99">
        <f>IF(RIGHT(F301,5)="Total",VLOOKUP(F301,'Recebimento Rodo - ALE'!$I:$P,8,0),SUMIFS('Recebimento Rodo - ALE'!P:P,'Recebimento Rodo - ALE'!I:I,'Capacidade ALE'!F301,'Recebimento Rodo - ALE'!K:K,'Capacidade ALE'!G301))</f>
        <v>0</v>
      </c>
      <c r="L301" s="100">
        <f>IF(RIGHT(F301,5)="Total",VLOOKUP(F301,'BD Cap Venda ALE'!$D:$K,5,0),SUMIFS('BD Cap Venda ALE'!H:H,'BD Cap Venda ALE'!E:E,'Capacidade ALE'!G301,'BD Cap Venda ALE'!C:C,'Capacidade ALE'!E301))</f>
        <v>0</v>
      </c>
      <c r="N301" s="107" t="s">
        <v>11</v>
      </c>
      <c r="O301" s="13">
        <f>IF(RIGHT(F301,5)="Total",VLOOKUP(F301,'BD Cap Venda ALE'!$D:$K,8,0),SUMIFS('BD Cap Venda ALE'!K:K,'BD Cap Venda ALE'!E:E,'Capacidade ALE'!G301,'BD Cap Venda ALE'!C:C,'Capacidade ALE'!E301))</f>
        <v>0</v>
      </c>
      <c r="P301" s="117" t="str">
        <f>IF(RIGHT(F301,5)="Total",VLOOKUP(F301,'Expedição Rodo - ALE'!$A:$H,8,0),"")</f>
        <v/>
      </c>
      <c r="Q301" s="206"/>
      <c r="S301" s="107" t="s">
        <v>11</v>
      </c>
      <c r="T301" s="13">
        <f>IFERROR(SUMIFS('BD Cap Venda ALE'!M:M,'BD Cap Venda ALE'!E:E,'Capacidade ALE'!G301,'BD Cap Venda ALE'!C:C,'Capacidade ALE'!E301),0)</f>
        <v>333.36666666666667</v>
      </c>
      <c r="U301" s="100">
        <f>IFERROR(SUMIFS('BD Cap Venda ALE'!N:N,'BD Cap Venda ALE'!E:E,'Capacidade ALE'!G301,'BD Cap Venda ALE'!C:C,'Capacidade ALE'!E301),0)</f>
        <v>330.69</v>
      </c>
    </row>
    <row r="302" spans="1:29" x14ac:dyDescent="0.25">
      <c r="A302" s="94">
        <f t="shared" si="25"/>
        <v>280</v>
      </c>
      <c r="B302" s="57" t="str">
        <f t="shared" si="26"/>
        <v>Total</v>
      </c>
      <c r="C302" s="57" t="str">
        <f t="shared" si="27"/>
        <v>DemocráticaTotal</v>
      </c>
      <c r="D302" s="57" t="s">
        <v>215</v>
      </c>
      <c r="E302" s="17">
        <v>3</v>
      </c>
      <c r="F302" s="18" t="s">
        <v>29</v>
      </c>
      <c r="G302" s="18"/>
      <c r="I302" s="96">
        <f>IF(RIGHT(F302,5)="Total",VLOOKUP(F302,'BD Cap Venda ALE'!$D:$K,4,0),SUMIFS('BD Cap Venda ALE'!G:G,'BD Cap Venda ALE'!E:E,'Capacidade ALE'!G302,'BD Cap Venda ALE'!C:C,'Capacidade ALE'!E302))</f>
        <v>225</v>
      </c>
      <c r="K302" s="101">
        <f>IF(RIGHT(F302,5)="Total",VLOOKUP(F302,'Recebimento Rodo - ALE'!$I:$P,8,0),SUMIFS('Recebimento Rodo - ALE'!P:P,'Recebimento Rodo - ALE'!I:I,'Capacidade ALE'!F302,'Recebimento Rodo - ALE'!K:K,'Capacidade ALE'!G302))</f>
        <v>1858.4142011834322</v>
      </c>
      <c r="L302" s="102">
        <f>IF(RIGHT(F302,5)="Total",VLOOKUP(F302,'BD Cap Venda ALE'!$D:$K,5,0),SUMIFS('BD Cap Venda ALE'!H:H,'BD Cap Venda ALE'!E:E,'Capacidade ALE'!G302,'BD Cap Venda ALE'!C:C,'Capacidade ALE'!E302))</f>
        <v>1800</v>
      </c>
      <c r="N302" s="108" t="s">
        <v>118</v>
      </c>
      <c r="O302" s="19">
        <f>IF(RIGHT(F302,5)="Total",VLOOKUP(F302,'BD Cap Venda ALE'!$D:$K,8,0),SUMIFS('BD Cap Venda ALE'!K:K,'BD Cap Venda ALE'!E:E,'Capacidade ALE'!G302,'BD Cap Venda ALE'!C:C,'Capacidade ALE'!E302))</f>
        <v>280</v>
      </c>
      <c r="P302" s="102">
        <f>IF(RIGHT(F302,5)="Total",VLOOKUP(F302,'Expedição Rodo - ALE'!$A:$H,8,0),"")</f>
        <v>5720</v>
      </c>
      <c r="Q302" s="109"/>
      <c r="S302" s="108" t="s">
        <v>118</v>
      </c>
      <c r="T302" s="19">
        <f>IFERROR(SUMIFS('BD Cap Venda ALE'!M:M,'BD Cap Venda ALE'!E:E,'Capacidade ALE'!G302,'BD Cap Venda ALE'!C:C,'Capacidade ALE'!E302),0)</f>
        <v>0</v>
      </c>
      <c r="U302" s="102">
        <f>IFERROR(SUMIFS('BD Cap Venda ALE'!N:N,'BD Cap Venda ALE'!E:E,'Capacidade ALE'!G302,'BD Cap Venda ALE'!C:C,'Capacidade ALE'!E302),0)</f>
        <v>0</v>
      </c>
    </row>
    <row r="303" spans="1:29" s="2" customFormat="1" ht="15" customHeight="1" x14ac:dyDescent="0.25">
      <c r="A303" s="94">
        <f t="shared" si="25"/>
        <v>0</v>
      </c>
      <c r="B303" s="57" t="str">
        <f t="shared" si="26"/>
        <v>TORIA</v>
      </c>
      <c r="C303" s="57" t="str">
        <f t="shared" si="27"/>
        <v>TerceirosTORIA</v>
      </c>
      <c r="D303" s="57" t="s">
        <v>216</v>
      </c>
      <c r="E303" s="15">
        <v>17</v>
      </c>
      <c r="F303" s="11" t="s">
        <v>50</v>
      </c>
      <c r="G303" s="12" t="s">
        <v>7</v>
      </c>
      <c r="H303" s="1"/>
      <c r="I303" s="95">
        <f>IF(RIGHT(F303,5)="Total",VLOOKUP(F303,'BD Cap Venda ALE'!$D:$K,4,0),SUMIFS('BD Cap Venda ALE'!G:G,'BD Cap Venda ALE'!E:E,'Capacidade ALE'!G303,'BD Cap Venda ALE'!C:C,'Capacidade ALE'!E303))</f>
        <v>100</v>
      </c>
      <c r="J303" s="1"/>
      <c r="K303" s="99">
        <f>IF(RIGHT(F303,5)="Total",VLOOKUP(F303,'Recebimento Rodo - ALE'!$I:$P,8,0),SUMIFS('Recebimento Rodo - ALE'!P:P,'Recebimento Rodo - ALE'!I:I,'Capacidade ALE'!F303,'Recebimento Rodo - ALE'!K:K,'Capacidade ALE'!G303))</f>
        <v>759.48809437342265</v>
      </c>
      <c r="L303" s="100">
        <f>IF(RIGHT(F303,5)="Total",VLOOKUP(F303,'BD Cap Venda ALE'!$D:$K,5,0),SUMIFS('BD Cap Venda ALE'!H:H,'BD Cap Venda ALE'!E:E,'Capacidade ALE'!G303,'BD Cap Venda ALE'!C:C,'Capacidade ALE'!E303))</f>
        <v>600</v>
      </c>
      <c r="M303" s="1"/>
      <c r="N303" s="107" t="s">
        <v>118</v>
      </c>
      <c r="O303" s="13">
        <f>IF(RIGHT(F303,5)="Total",VLOOKUP(F303,'BD Cap Venda ALE'!$D:$K,8,0),SUMIFS('BD Cap Venda ALE'!K:K,'BD Cap Venda ALE'!E:E,'Capacidade ALE'!G303,'BD Cap Venda ALE'!C:C,'Capacidade ALE'!E303))</f>
        <v>0</v>
      </c>
      <c r="P303" s="115" t="str">
        <f>IF(RIGHT(F303,5)="Total",VLOOKUP(F303,'Expedição Rodo - ALE'!$A:$H,8,0),"")</f>
        <v/>
      </c>
      <c r="Q303" s="204" t="str">
        <f>IF(P309&lt;O309,"capacidade de expedição rodoviária abaixo da capacidade de venda mensal, prevalece a capacidade de venda mensal em virtude do terminal ter a obrigatoriedade de garantia do giro dos espaços contratados em linha com a logística da filial.","")</f>
        <v/>
      </c>
      <c r="R303" s="1"/>
      <c r="S303" s="107" t="s">
        <v>118</v>
      </c>
      <c r="T303" s="13">
        <f>IFERROR(SUMIFS('BD Cap Venda ALE'!M:M,'BD Cap Venda ALE'!E:E,'Capacidade ALE'!G303,'BD Cap Venda ALE'!C:C,'Capacidade ALE'!E303),0)</f>
        <v>485.08333333333337</v>
      </c>
      <c r="U303" s="100">
        <f>IFERROR(SUMIFS('BD Cap Venda ALE'!N:N,'BD Cap Venda ALE'!E:E,'Capacidade ALE'!G303,'BD Cap Venda ALE'!C:C,'Capacidade ALE'!E303),0)</f>
        <v>510.74166666666667</v>
      </c>
      <c r="V303" s="1"/>
      <c r="W303"/>
      <c r="X303"/>
      <c r="Y303"/>
      <c r="Z303"/>
      <c r="AA303"/>
      <c r="AB303"/>
      <c r="AC303"/>
    </row>
    <row r="304" spans="1:29" s="2" customFormat="1" ht="15" customHeight="1" x14ac:dyDescent="0.25">
      <c r="A304" s="94">
        <f t="shared" si="25"/>
        <v>0</v>
      </c>
      <c r="B304" s="57" t="str">
        <f t="shared" si="26"/>
        <v>TORIA</v>
      </c>
      <c r="C304" s="57" t="str">
        <f t="shared" ref="C304:C309" si="30">CONCATENATE(D304,RIGHT(F304,5))</f>
        <v>TerceirosTORIA</v>
      </c>
      <c r="D304" s="57" t="s">
        <v>216</v>
      </c>
      <c r="E304" s="10">
        <v>17</v>
      </c>
      <c r="F304" s="11" t="s">
        <v>50</v>
      </c>
      <c r="G304" s="12" t="s">
        <v>12</v>
      </c>
      <c r="H304" s="1"/>
      <c r="I304" s="95">
        <f>IF(RIGHT(F304,5)="Total",VLOOKUP(F304,'BD Cap Venda ALE'!$D:$K,4,0),SUMIFS('BD Cap Venda ALE'!G:G,'BD Cap Venda ALE'!E:E,'Capacidade ALE'!G304,'BD Cap Venda ALE'!C:C,'Capacidade ALE'!E304))</f>
        <v>810</v>
      </c>
      <c r="J304" s="1"/>
      <c r="K304" s="99">
        <f>IF(RIGHT(F304,5)="Total",VLOOKUP(F304,'Recebimento Rodo - ALE'!$I:$P,8,0),SUMIFS('Recebimento Rodo - ALE'!P:P,'Recebimento Rodo - ALE'!I:I,'Capacidade ALE'!F304,'Recebimento Rodo - ALE'!K:K,'Capacidade ALE'!G304))</f>
        <v>19.088690564168392</v>
      </c>
      <c r="L304" s="100">
        <f>IF(RIGHT(F304,5)="Total",VLOOKUP(F304,'BD Cap Venda ALE'!$D:$K,5,0),SUMIFS('BD Cap Venda ALE'!H:H,'BD Cap Venda ALE'!E:E,'Capacidade ALE'!G304,'BD Cap Venda ALE'!C:C,'Capacidade ALE'!E304))</f>
        <v>1296</v>
      </c>
      <c r="M304" s="1"/>
      <c r="N304" s="107" t="s">
        <v>17</v>
      </c>
      <c r="O304" s="13">
        <f>IF(RIGHT(F304,5)="Total",VLOOKUP(F304,'BD Cap Venda ALE'!$D:$K,8,0),SUMIFS('BD Cap Venda ALE'!K:K,'BD Cap Venda ALE'!E:E,'Capacidade ALE'!G304,'BD Cap Venda ALE'!C:C,'Capacidade ALE'!E304))</f>
        <v>1472.7272727272727</v>
      </c>
      <c r="P304" s="116" t="str">
        <f>IF(RIGHT(F304,5)="Total",VLOOKUP(F304,'Expedição Rodo - ALE'!$A:$H,8,0),"")</f>
        <v/>
      </c>
      <c r="Q304" s="205"/>
      <c r="R304" s="1"/>
      <c r="S304" s="107" t="s">
        <v>17</v>
      </c>
      <c r="T304" s="13">
        <f>IFERROR(SUMIFS('BD Cap Venda ALE'!M:M,'BD Cap Venda ALE'!E:E,'Capacidade ALE'!G304,'BD Cap Venda ALE'!C:C,'Capacidade ALE'!E304),0)</f>
        <v>1203.1166666666668</v>
      </c>
      <c r="U304" s="100">
        <f>IFERROR(SUMIFS('BD Cap Venda ALE'!N:N,'BD Cap Venda ALE'!E:E,'Capacidade ALE'!G304,'BD Cap Venda ALE'!C:C,'Capacidade ALE'!E304),0)</f>
        <v>1281.291666666667</v>
      </c>
      <c r="V304" s="1"/>
      <c r="W304"/>
      <c r="X304"/>
      <c r="Y304"/>
      <c r="Z304"/>
      <c r="AA304"/>
      <c r="AB304"/>
      <c r="AC304"/>
    </row>
    <row r="305" spans="1:29" s="2" customFormat="1" ht="15" customHeight="1" x14ac:dyDescent="0.25">
      <c r="A305" s="94">
        <f t="shared" si="25"/>
        <v>0</v>
      </c>
      <c r="B305" s="57" t="str">
        <f t="shared" si="26"/>
        <v>TORIA</v>
      </c>
      <c r="C305" s="57" t="str">
        <f t="shared" si="30"/>
        <v>TerceirosTORIA</v>
      </c>
      <c r="D305" s="57" t="s">
        <v>216</v>
      </c>
      <c r="E305" s="10">
        <v>17</v>
      </c>
      <c r="F305" s="11" t="s">
        <v>50</v>
      </c>
      <c r="G305" s="12" t="s">
        <v>13</v>
      </c>
      <c r="H305" s="1"/>
      <c r="I305" s="95">
        <f>IF(RIGHT(F305,5)="Total",VLOOKUP(F305,'BD Cap Venda ALE'!$D:$K,4,0),SUMIFS('BD Cap Venda ALE'!G:G,'BD Cap Venda ALE'!E:E,'Capacidade ALE'!G305,'BD Cap Venda ALE'!C:C,'Capacidade ALE'!E305))</f>
        <v>800</v>
      </c>
      <c r="J305" s="1"/>
      <c r="K305" s="99">
        <f>IF(RIGHT(F305,5)="Total",VLOOKUP(F305,'Recebimento Rodo - ALE'!$I:$P,8,0),SUMIFS('Recebimento Rodo - ALE'!P:P,'Recebimento Rodo - ALE'!I:I,'Capacidade ALE'!F305,'Recebimento Rodo - ALE'!K:K,'Capacidade ALE'!G305))</f>
        <v>56.841878568857013</v>
      </c>
      <c r="L305" s="100">
        <f>IF(RIGHT(F305,5)="Total",VLOOKUP(F305,'BD Cap Venda ALE'!$D:$K,5,0),SUMIFS('BD Cap Venda ALE'!H:H,'BD Cap Venda ALE'!E:E,'Capacidade ALE'!G305,'BD Cap Venda ALE'!C:C,'Capacidade ALE'!E305))</f>
        <v>1280</v>
      </c>
      <c r="M305" s="1"/>
      <c r="N305" s="107" t="s">
        <v>14</v>
      </c>
      <c r="O305" s="13">
        <f>IF(RIGHT(F305,5)="Total",VLOOKUP(F305,'BD Cap Venda ALE'!$D:$K,8,0),SUMIFS('BD Cap Venda ALE'!K:K,'BD Cap Venda ALE'!E:E,'Capacidade ALE'!G305,'BD Cap Venda ALE'!C:C,'Capacidade ALE'!E305))</f>
        <v>1454.5454545454545</v>
      </c>
      <c r="P305" s="116">
        <f>P309</f>
        <v>10483.200000000001</v>
      </c>
      <c r="Q305" s="205"/>
      <c r="R305" s="1"/>
      <c r="S305" s="107" t="s">
        <v>14</v>
      </c>
      <c r="T305" s="13">
        <f>IFERROR(SUMIFS('BD Cap Venda ALE'!M:M,'BD Cap Venda ALE'!E:E,'Capacidade ALE'!G305,'BD Cap Venda ALE'!C:C,'Capacidade ALE'!E305),0)</f>
        <v>1061.7666666666669</v>
      </c>
      <c r="U305" s="100">
        <f>IFERROR(SUMIFS('BD Cap Venda ALE'!N:N,'BD Cap Venda ALE'!E:E,'Capacidade ALE'!G305,'BD Cap Venda ALE'!C:C,'Capacidade ALE'!E305),0)</f>
        <v>1118.5333333333335</v>
      </c>
      <c r="V305" s="1"/>
      <c r="W305"/>
      <c r="X305"/>
      <c r="Y305"/>
      <c r="Z305"/>
      <c r="AA305"/>
      <c r="AB305"/>
      <c r="AC305"/>
    </row>
    <row r="306" spans="1:29" s="2" customFormat="1" ht="15" customHeight="1" x14ac:dyDescent="0.25">
      <c r="A306" s="94">
        <f t="shared" si="25"/>
        <v>0</v>
      </c>
      <c r="B306" s="57" t="str">
        <f t="shared" si="26"/>
        <v>TORIA</v>
      </c>
      <c r="C306" s="57" t="str">
        <f t="shared" si="30"/>
        <v>TerceirosTORIA</v>
      </c>
      <c r="D306" s="57" t="s">
        <v>216</v>
      </c>
      <c r="E306" s="10">
        <v>17</v>
      </c>
      <c r="F306" s="11" t="s">
        <v>50</v>
      </c>
      <c r="G306" s="12" t="s">
        <v>18</v>
      </c>
      <c r="H306" s="1"/>
      <c r="I306" s="95">
        <f>IF(RIGHT(F306,5)="Total",VLOOKUP(F306,'BD Cap Venda ALE'!$D:$K,4,0),SUMIFS('BD Cap Venda ALE'!G:G,'BD Cap Venda ALE'!E:E,'Capacidade ALE'!G306,'BD Cap Venda ALE'!C:C,'Capacidade ALE'!E306))</f>
        <v>160</v>
      </c>
      <c r="J306" s="1"/>
      <c r="K306" s="99">
        <f>IF(RIGHT(F306,5)="Total",VLOOKUP(F306,'Recebimento Rodo - ALE'!$I:$P,8,0),SUMIFS('Recebimento Rodo - ALE'!P:P,'Recebimento Rodo - ALE'!I:I,'Capacidade ALE'!F306,'Recebimento Rodo - ALE'!K:K,'Capacidade ALE'!G306))</f>
        <v>2114.4317715573798</v>
      </c>
      <c r="L306" s="100">
        <f>IF(RIGHT(F306,5)="Total",VLOOKUP(F306,'BD Cap Venda ALE'!$D:$K,5,0),SUMIFS('BD Cap Venda ALE'!H:H,'BD Cap Venda ALE'!E:E,'Capacidade ALE'!G306,'BD Cap Venda ALE'!C:C,'Capacidade ALE'!E306))</f>
        <v>960</v>
      </c>
      <c r="M306" s="1"/>
      <c r="N306" s="107" t="s">
        <v>118</v>
      </c>
      <c r="O306" s="13">
        <f>IF(RIGHT(F306,5)="Total",VLOOKUP(F306,'BD Cap Venda ALE'!$D:$K,8,0),SUMIFS('BD Cap Venda ALE'!K:K,'BD Cap Venda ALE'!E:E,'Capacidade ALE'!G306,'BD Cap Venda ALE'!C:C,'Capacidade ALE'!E306))</f>
        <v>0</v>
      </c>
      <c r="P306" s="116" t="str">
        <f>IF(RIGHT(F306,5)="Total",VLOOKUP(F306,'Expedição Rodo - ALE'!$A:$H,8,0),"")</f>
        <v/>
      </c>
      <c r="Q306" s="205"/>
      <c r="R306" s="1"/>
      <c r="S306" s="107" t="s">
        <v>118</v>
      </c>
      <c r="T306" s="13">
        <f>IFERROR(SUMIFS('BD Cap Venda ALE'!M:M,'BD Cap Venda ALE'!E:E,'Capacidade ALE'!G306,'BD Cap Venda ALE'!C:C,'Capacidade ALE'!E306),0)</f>
        <v>1430.0016666666668</v>
      </c>
      <c r="U306" s="100">
        <f>IFERROR(SUMIFS('BD Cap Venda ALE'!N:N,'BD Cap Venda ALE'!E:E,'Capacidade ALE'!G306,'BD Cap Venda ALE'!C:C,'Capacidade ALE'!E306),0)</f>
        <v>1389.5441666666666</v>
      </c>
      <c r="V306" s="1"/>
      <c r="W306"/>
      <c r="X306"/>
      <c r="Y306"/>
      <c r="Z306"/>
      <c r="AA306"/>
      <c r="AB306"/>
      <c r="AC306"/>
    </row>
    <row r="307" spans="1:29" s="2" customFormat="1" ht="15" customHeight="1" x14ac:dyDescent="0.25">
      <c r="A307" s="94">
        <f t="shared" si="25"/>
        <v>0</v>
      </c>
      <c r="B307" s="57" t="str">
        <f t="shared" si="26"/>
        <v>TORIA</v>
      </c>
      <c r="C307" s="57" t="str">
        <f t="shared" si="30"/>
        <v>TerceirosTORIA</v>
      </c>
      <c r="D307" s="57" t="s">
        <v>216</v>
      </c>
      <c r="E307" s="10">
        <v>17</v>
      </c>
      <c r="F307" s="11" t="s">
        <v>50</v>
      </c>
      <c r="G307" s="12" t="s">
        <v>19</v>
      </c>
      <c r="H307" s="1"/>
      <c r="I307" s="95">
        <f>IF(RIGHT(F307,5)="Total",VLOOKUP(F307,'BD Cap Venda ALE'!$D:$K,4,0),SUMIFS('BD Cap Venda ALE'!G:G,'BD Cap Venda ALE'!E:E,'Capacidade ALE'!G307,'BD Cap Venda ALE'!C:C,'Capacidade ALE'!E307))</f>
        <v>100</v>
      </c>
      <c r="J307" s="1"/>
      <c r="K307" s="99">
        <f>IF(RIGHT(F307,5)="Total",VLOOKUP(F307,'Recebimento Rodo - ALE'!$I:$P,8,0),SUMIFS('Recebimento Rodo - ALE'!P:P,'Recebimento Rodo - ALE'!I:I,'Capacidade ALE'!F307,'Recebimento Rodo - ALE'!K:K,'Capacidade ALE'!G307))</f>
        <v>308.1788494891494</v>
      </c>
      <c r="L307" s="100">
        <f>IF(RIGHT(F307,5)="Total",VLOOKUP(F307,'BD Cap Venda ALE'!$D:$K,5,0),SUMIFS('BD Cap Venda ALE'!H:H,'BD Cap Venda ALE'!E:E,'Capacidade ALE'!G307,'BD Cap Venda ALE'!C:C,'Capacidade ALE'!E307))</f>
        <v>600</v>
      </c>
      <c r="M307" s="1"/>
      <c r="N307" s="107" t="s">
        <v>20</v>
      </c>
      <c r="O307" s="13">
        <f>IF(RIGHT(F307,5)="Total",VLOOKUP(F307,'BD Cap Venda ALE'!$D:$K,8,0),SUMIFS('BD Cap Venda ALE'!K:K,'BD Cap Venda ALE'!E:E,'Capacidade ALE'!G307,'BD Cap Venda ALE'!C:C,'Capacidade ALE'!E307))</f>
        <v>600</v>
      </c>
      <c r="P307" s="116" t="str">
        <f>IF(RIGHT(F307,5)="Total",VLOOKUP(F307,'Expedição Rodo - ALE'!$A:$H,8,0),"")</f>
        <v/>
      </c>
      <c r="Q307" s="205"/>
      <c r="R307" s="1"/>
      <c r="S307" s="107" t="s">
        <v>20</v>
      </c>
      <c r="T307" s="13">
        <f>IFERROR(SUMIFS('BD Cap Venda ALE'!M:M,'BD Cap Venda ALE'!E:E,'Capacidade ALE'!G307,'BD Cap Venda ALE'!C:C,'Capacidade ALE'!E307),0)</f>
        <v>195</v>
      </c>
      <c r="U307" s="100">
        <f>IFERROR(SUMIFS('BD Cap Venda ALE'!N:N,'BD Cap Venda ALE'!E:E,'Capacidade ALE'!G307,'BD Cap Venda ALE'!C:C,'Capacidade ALE'!E307),0)</f>
        <v>170.83333333333331</v>
      </c>
      <c r="V307" s="1"/>
      <c r="W307"/>
      <c r="X307"/>
      <c r="Y307"/>
      <c r="Z307"/>
      <c r="AA307"/>
      <c r="AB307"/>
      <c r="AC307"/>
    </row>
    <row r="308" spans="1:29" s="2" customFormat="1" ht="15" customHeight="1" x14ac:dyDescent="0.25">
      <c r="A308" s="94">
        <f t="shared" si="25"/>
        <v>0</v>
      </c>
      <c r="B308" s="57" t="str">
        <f t="shared" si="26"/>
        <v>TORIA</v>
      </c>
      <c r="C308" s="57" t="str">
        <f t="shared" si="30"/>
        <v>TerceirosTORIA</v>
      </c>
      <c r="D308" s="57" t="s">
        <v>216</v>
      </c>
      <c r="E308" s="10">
        <v>17</v>
      </c>
      <c r="F308" s="16" t="s">
        <v>50</v>
      </c>
      <c r="G308" s="12" t="s">
        <v>10</v>
      </c>
      <c r="H308" s="1"/>
      <c r="I308" s="95">
        <f>IF(RIGHT(F308,5)="Total",VLOOKUP(F308,'BD Cap Venda ALE'!$D:$K,4,0),SUMIFS('BD Cap Venda ALE'!G:G,'BD Cap Venda ALE'!E:E,'Capacidade ALE'!G308,'BD Cap Venda ALE'!C:C,'Capacidade ALE'!E308))</f>
        <v>1700</v>
      </c>
      <c r="J308" s="1"/>
      <c r="K308" s="99">
        <f>IF(RIGHT(F308,5)="Total",VLOOKUP(F308,'Recebimento Rodo - ALE'!$I:$P,8,0),SUMIFS('Recebimento Rodo - ALE'!P:P,'Recebimento Rodo - ALE'!I:I,'Capacidade ALE'!F308,'Recebimento Rodo - ALE'!K:K,'Capacidade ALE'!G308))</f>
        <v>251.97071544702283</v>
      </c>
      <c r="L308" s="100">
        <f>IF(RIGHT(F308,5)="Total",VLOOKUP(F308,'BD Cap Venda ALE'!$D:$K,5,0),SUMIFS('BD Cap Venda ALE'!H:H,'BD Cap Venda ALE'!E:E,'Capacidade ALE'!G308,'BD Cap Venda ALE'!C:C,'Capacidade ALE'!E308))</f>
        <v>2720</v>
      </c>
      <c r="M308" s="1"/>
      <c r="N308" s="107" t="s">
        <v>11</v>
      </c>
      <c r="O308" s="13">
        <f>IF(RIGHT(F308,5)="Total",VLOOKUP(F308,'BD Cap Venda ALE'!$D:$K,8,0),SUMIFS('BD Cap Venda ALE'!K:K,'BD Cap Venda ALE'!E:E,'Capacidade ALE'!G308,'BD Cap Venda ALE'!C:C,'Capacidade ALE'!E308))</f>
        <v>3555.5555555555552</v>
      </c>
      <c r="P308" s="117" t="str">
        <f>IF(RIGHT(F308,5)="Total",VLOOKUP(F308,'Expedição Rodo - ALE'!$A:$H,8,0),"")</f>
        <v/>
      </c>
      <c r="Q308" s="206"/>
      <c r="R308" s="1"/>
      <c r="S308" s="107" t="s">
        <v>11</v>
      </c>
      <c r="T308" s="13">
        <f>IFERROR(SUMIFS('BD Cap Venda ALE'!M:M,'BD Cap Venda ALE'!E:E,'Capacidade ALE'!G308,'BD Cap Venda ALE'!C:C,'Capacidade ALE'!E308),0)</f>
        <v>3204.0983333333334</v>
      </c>
      <c r="U308" s="100">
        <f>IFERROR(SUMIFS('BD Cap Venda ALE'!N:N,'BD Cap Venda ALE'!E:E,'Capacidade ALE'!G308,'BD Cap Venda ALE'!C:C,'Capacidade ALE'!E308),0)</f>
        <v>3134.3391666666671</v>
      </c>
      <c r="V308" s="1"/>
      <c r="W308"/>
      <c r="X308"/>
      <c r="Y308"/>
      <c r="Z308"/>
      <c r="AA308"/>
      <c r="AB308"/>
      <c r="AC308"/>
    </row>
    <row r="309" spans="1:29" s="2" customFormat="1" ht="15.75" thickBot="1" x14ac:dyDescent="0.3">
      <c r="A309" s="94">
        <f t="shared" si="25"/>
        <v>7082.8282828282827</v>
      </c>
      <c r="B309" s="57" t="str">
        <f t="shared" si="26"/>
        <v>Total</v>
      </c>
      <c r="C309" s="57" t="str">
        <f t="shared" si="30"/>
        <v>TerceirosTotal</v>
      </c>
      <c r="D309" s="57" t="s">
        <v>216</v>
      </c>
      <c r="E309" s="17">
        <v>17</v>
      </c>
      <c r="F309" s="18" t="s">
        <v>52</v>
      </c>
      <c r="G309" s="18"/>
      <c r="H309" s="1"/>
      <c r="I309" s="96">
        <f>IF(RIGHT(F309,5)="Total",VLOOKUP(F309,'BD Cap Venda ALE'!$D:$K,4,0),SUMIFS('BD Cap Venda ALE'!G:G,'BD Cap Venda ALE'!E:E,'Capacidade ALE'!G309,'BD Cap Venda ALE'!C:C,'Capacidade ALE'!E309))</f>
        <v>3670</v>
      </c>
      <c r="J309" s="1"/>
      <c r="K309" s="101">
        <f>IF(RIGHT(F309,5)="Total",VLOOKUP(F309,'Recebimento Rodo - ALE'!$I:$P,8,0),SUMIFS('Recebimento Rodo - ALE'!P:P,'Recebimento Rodo - ALE'!I:I,'Capacidade ALE'!F309,'Recebimento Rodo - ALE'!K:K,'Capacidade ALE'!G309))</f>
        <v>3510</v>
      </c>
      <c r="L309" s="102">
        <f>IF(RIGHT(F309,5)="Total",VLOOKUP(F309,'BD Cap Venda ALE'!$D:$K,5,0),SUMIFS('BD Cap Venda ALE'!H:H,'BD Cap Venda ALE'!E:E,'Capacidade ALE'!G309,'BD Cap Venda ALE'!C:C,'Capacidade ALE'!E309))</f>
        <v>7456</v>
      </c>
      <c r="M309" s="1"/>
      <c r="N309" s="108" t="s">
        <v>118</v>
      </c>
      <c r="O309" s="19">
        <f>IF(RIGHT(F309,5)="Total",VLOOKUP(F309,'BD Cap Venda ALE'!$D:$K,8,0),SUMIFS('BD Cap Venda ALE'!K:K,'BD Cap Venda ALE'!E:E,'Capacidade ALE'!G309,'BD Cap Venda ALE'!C:C,'Capacidade ALE'!E309))</f>
        <v>7082.8282828282827</v>
      </c>
      <c r="P309" s="102">
        <f>IF(RIGHT(F309,5)="Total",VLOOKUP(F309,'Expedição Rodo - ALE'!$A:$H,8,0),"")</f>
        <v>10483.200000000001</v>
      </c>
      <c r="Q309" s="109"/>
      <c r="R309" s="1"/>
      <c r="S309" s="108" t="s">
        <v>118</v>
      </c>
      <c r="T309" s="19"/>
      <c r="U309" s="102"/>
      <c r="V309" s="1"/>
      <c r="W309"/>
      <c r="X309"/>
      <c r="Y309"/>
      <c r="Z309"/>
      <c r="AA309"/>
      <c r="AB309"/>
      <c r="AC309"/>
    </row>
    <row r="310" spans="1:29" s="2" customFormat="1" ht="16.5" thickTop="1" thickBot="1" x14ac:dyDescent="0.3">
      <c r="A310" s="57"/>
      <c r="B310" s="57"/>
      <c r="C310" s="57"/>
      <c r="D310" s="57"/>
      <c r="E310" s="21" t="s">
        <v>117</v>
      </c>
      <c r="F310" s="21"/>
      <c r="G310" s="21"/>
      <c r="H310" s="1"/>
      <c r="I310" s="98">
        <f>SUMIFS($I$5:$I$309,$B$5:$B$309,"Total")</f>
        <v>115104.0660498362</v>
      </c>
      <c r="J310" s="1"/>
      <c r="K310" s="105">
        <f>SUMIFS($K$5:$K$309,$B$5:$B$309,"Total")</f>
        <v>446353.7101882617</v>
      </c>
      <c r="L310" s="106">
        <f>SUMIFS($L$5:$L$309,$B$5:$B$309,"Total")</f>
        <v>1166606.0190742097</v>
      </c>
      <c r="M310" s="1"/>
      <c r="N310" s="113"/>
      <c r="O310" s="114">
        <f>SUMIFS($O$5:$O$309,$B$5:$B$309,"Total")</f>
        <v>645080.90279659547</v>
      </c>
      <c r="P310" s="106">
        <f>SUMIFS($P$5:$P$309,$B$5:$B$309,"Total")</f>
        <v>822991.96589666675</v>
      </c>
      <c r="Q310" s="106"/>
      <c r="R310" s="1"/>
      <c r="S310" s="113"/>
      <c r="T310" s="114"/>
      <c r="U310" s="106"/>
      <c r="V310" s="1"/>
      <c r="W310"/>
      <c r="X310"/>
      <c r="Y310"/>
      <c r="Z310"/>
      <c r="AA310"/>
      <c r="AB310"/>
      <c r="AC310"/>
    </row>
  </sheetData>
  <autoFilter ref="A4:U310" xr:uid="{72612E18-88F4-42D0-96E4-34450F73141D}"/>
  <mergeCells count="43">
    <mergeCell ref="Q268:Q273"/>
    <mergeCell ref="Q282:Q287"/>
    <mergeCell ref="Q289:Q294"/>
    <mergeCell ref="Q296:Q301"/>
    <mergeCell ref="Q303:Q308"/>
    <mergeCell ref="Q275:Q280"/>
    <mergeCell ref="Q34:Q39"/>
    <mergeCell ref="Q83:Q88"/>
    <mergeCell ref="Q48:Q53"/>
    <mergeCell ref="Q219:Q224"/>
    <mergeCell ref="Q226:Q231"/>
    <mergeCell ref="Q177:Q182"/>
    <mergeCell ref="Q184:Q189"/>
    <mergeCell ref="Q191:Q196"/>
    <mergeCell ref="Q198:Q203"/>
    <mergeCell ref="Q205:Q210"/>
    <mergeCell ref="Q212:Q217"/>
    <mergeCell ref="Q113:Q118"/>
    <mergeCell ref="Q134:Q139"/>
    <mergeCell ref="Q141:Q146"/>
    <mergeCell ref="Q148:Q154"/>
    <mergeCell ref="Q156:Q161"/>
    <mergeCell ref="Q233:Q238"/>
    <mergeCell ref="Q240:Q245"/>
    <mergeCell ref="Q254:Q259"/>
    <mergeCell ref="Q261:Q266"/>
    <mergeCell ref="Q247:Q252"/>
    <mergeCell ref="Q55:Q60"/>
    <mergeCell ref="Q170:Q175"/>
    <mergeCell ref="Q5:Q10"/>
    <mergeCell ref="Q12:Q18"/>
    <mergeCell ref="Q20:Q25"/>
    <mergeCell ref="Q27:Q32"/>
    <mergeCell ref="Q41:Q46"/>
    <mergeCell ref="Q163:Q168"/>
    <mergeCell ref="Q120:Q125"/>
    <mergeCell ref="Q127:Q132"/>
    <mergeCell ref="Q62:Q67"/>
    <mergeCell ref="Q69:Q74"/>
    <mergeCell ref="Q76:Q81"/>
    <mergeCell ref="Q90:Q97"/>
    <mergeCell ref="Q99:Q104"/>
    <mergeCell ref="Q106:Q111"/>
  </mergeCells>
  <pageMargins left="0.511811024" right="0.511811024" top="0.78740157499999996" bottom="0.78740157499999996" header="0.31496062000000002" footer="0.31496062000000002"/>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A1:Z645"/>
  <sheetViews>
    <sheetView showGridLines="0" topLeftCell="H1" zoomScaleNormal="100" workbookViewId="0">
      <pane ySplit="4" topLeftCell="A5" activePane="bottomLeft" state="frozen"/>
      <selection activeCell="S11" sqref="S11"/>
      <selection pane="bottomLeft" activeCell="J461" sqref="J461"/>
    </sheetView>
  </sheetViews>
  <sheetFormatPr defaultRowHeight="15" x14ac:dyDescent="0.25"/>
  <cols>
    <col min="1" max="1" width="9.5703125" style="1" hidden="1" customWidth="1"/>
    <col min="2" max="2" width="6.42578125" style="1" hidden="1" customWidth="1"/>
    <col min="3" max="3" width="10.5703125" style="1" hidden="1" customWidth="1"/>
    <col min="4" max="4" width="9.140625" style="1" hidden="1" customWidth="1"/>
    <col min="5" max="5" width="9.28515625" style="1" hidden="1" customWidth="1"/>
    <col min="6" max="6" width="6.140625" style="1" hidden="1" customWidth="1"/>
    <col min="7" max="7" width="7" style="1" hidden="1" customWidth="1"/>
    <col min="8" max="8" width="9.5703125" style="1" customWidth="1"/>
    <col min="9" max="9" width="30.140625" style="1" customWidth="1"/>
    <col min="10" max="10" width="26.28515625" style="1" customWidth="1"/>
    <col min="11" max="11" width="19.5703125" style="1" bestFit="1" customWidth="1"/>
    <col min="12" max="12" width="1.5703125" style="1" customWidth="1"/>
    <col min="13" max="16" width="20.140625" style="1" customWidth="1"/>
    <col min="17" max="17" width="42" style="1" customWidth="1"/>
    <col min="18" max="18" width="3.7109375" customWidth="1"/>
    <col min="19" max="19" width="13.85546875" customWidth="1"/>
    <col min="20" max="20" width="11.140625" customWidth="1"/>
    <col min="21" max="21" width="11.42578125" customWidth="1"/>
    <col min="22" max="25" width="11.140625" customWidth="1"/>
  </cols>
  <sheetData>
    <row r="1" spans="1:25" x14ac:dyDescent="0.25">
      <c r="A1" s="63" t="s">
        <v>229</v>
      </c>
      <c r="B1" s="64"/>
      <c r="C1" s="64"/>
      <c r="D1" s="64"/>
      <c r="E1" s="63"/>
      <c r="F1" s="64"/>
      <c r="G1" s="64"/>
      <c r="H1" s="63" t="s">
        <v>271</v>
      </c>
      <c r="I1" s="64"/>
      <c r="J1" s="64"/>
      <c r="K1" s="64"/>
      <c r="L1" s="64"/>
      <c r="M1" s="64"/>
      <c r="N1" s="64"/>
      <c r="O1" s="64"/>
      <c r="P1" s="64"/>
      <c r="Q1" s="64"/>
      <c r="R1" s="64"/>
      <c r="S1" s="64"/>
      <c r="T1" s="64"/>
      <c r="U1" s="64"/>
      <c r="V1" s="64"/>
    </row>
    <row r="2" spans="1:25" x14ac:dyDescent="0.25">
      <c r="A2"/>
      <c r="B2"/>
      <c r="C2"/>
      <c r="D2"/>
      <c r="E2"/>
      <c r="F2"/>
      <c r="G2"/>
      <c r="H2"/>
      <c r="I2"/>
      <c r="J2"/>
      <c r="K2"/>
      <c r="L2"/>
      <c r="M2"/>
      <c r="N2"/>
      <c r="O2"/>
      <c r="P2"/>
      <c r="Q2"/>
    </row>
    <row r="3" spans="1:25" ht="15.75" thickBot="1" x14ac:dyDescent="0.3"/>
    <row r="4" spans="1:25" ht="51.75" customHeight="1" thickBot="1" x14ac:dyDescent="0.3">
      <c r="A4" s="3"/>
      <c r="B4" s="4"/>
      <c r="C4" s="4"/>
      <c r="D4" s="4"/>
      <c r="E4" s="4"/>
      <c r="F4" s="4"/>
      <c r="G4" s="4" t="s">
        <v>218</v>
      </c>
      <c r="H4" s="7" t="s">
        <v>0</v>
      </c>
      <c r="I4" s="53" t="s">
        <v>1</v>
      </c>
      <c r="J4" s="53" t="s">
        <v>2</v>
      </c>
      <c r="K4" s="54" t="s">
        <v>3</v>
      </c>
      <c r="L4" s="5"/>
      <c r="M4" s="6" t="s">
        <v>166</v>
      </c>
      <c r="N4" s="7" t="s">
        <v>4</v>
      </c>
      <c r="O4" s="7" t="s">
        <v>5</v>
      </c>
      <c r="P4" s="7" t="s">
        <v>232</v>
      </c>
      <c r="Q4" s="7" t="s">
        <v>156</v>
      </c>
      <c r="S4" s="208" t="s">
        <v>210</v>
      </c>
      <c r="T4" s="209"/>
      <c r="U4" s="209"/>
      <c r="V4" s="209"/>
      <c r="W4" s="209"/>
      <c r="X4" s="209"/>
      <c r="Y4" s="210"/>
    </row>
    <row r="5" spans="1:25" ht="15" customHeight="1" x14ac:dyDescent="0.25">
      <c r="A5" s="9"/>
      <c r="B5" s="9" t="str">
        <f t="shared" ref="B5:B36" si="0">I5</f>
        <v>ACAILANDIA</v>
      </c>
      <c r="C5" s="9" t="str">
        <f t="shared" ref="C5:C68" si="1">RIGHT(I5,5)</f>
        <v>ANDIA</v>
      </c>
      <c r="D5" s="9"/>
      <c r="E5" s="71">
        <f>IF(RIGHT(I5,5)="Total",P5,0)</f>
        <v>0</v>
      </c>
      <c r="F5" s="9" t="str">
        <f t="shared" ref="F5:F36" si="2">CONCATENATE(G5,RIGHT(I5,5))</f>
        <v>TerceirosANDIA</v>
      </c>
      <c r="G5" s="9" t="str">
        <f>IFERROR(VLOOKUP(H5,[161]Detalhes!$G:$J,4,0),#REF!)</f>
        <v>Terceiros</v>
      </c>
      <c r="H5" s="10">
        <v>33</v>
      </c>
      <c r="I5" s="11" t="s">
        <v>80</v>
      </c>
      <c r="J5" s="24" t="s">
        <v>653</v>
      </c>
      <c r="K5" s="24" t="s">
        <v>10</v>
      </c>
      <c r="L5" s="25"/>
      <c r="M5" s="26">
        <f>IF(RIGHT(I5,5)="Total",VLOOKUP(I5,'BD Descarga'!$B:$I,5,0),SUMIFS('BD Descarga'!F:F,'BD Descarga'!D:D,'Recebimento Rodo - ALE'!K5,'BD Descarga'!C:C,'Recebimento Rodo - ALE'!J5,'BD Descarga'!B:B,'Recebimento Rodo - ALE'!I5,'BD Descarga'!A:A,'Recebimento Rodo - ALE'!H5))</f>
        <v>51.597560975609753</v>
      </c>
      <c r="N5" s="27">
        <f>IF(RIGHT(I5,5)="Total",VLOOKUP(I5,'BD Descarga'!$B:$I,6,0),SUMIFS('BD Descarga'!G:G,'BD Descarga'!D:D,'Recebimento Rodo - ALE'!K5,'BD Descarga'!C:C,'Recebimento Rodo - ALE'!J5,'BD Descarga'!B:B,'Recebimento Rodo - ALE'!I5,'BD Descarga'!A:A,'Recebimento Rodo - ALE'!H5))</f>
        <v>0.33585977954921464</v>
      </c>
      <c r="O5" s="27">
        <f>IF(RIGHT(I5,5)="Total",VLOOKUP(I5,'BD Descarga'!$B:$I,7,0),SUMIFS('BD Descarga'!H:H,'BD Descarga'!D:D,'Recebimento Rodo - ALE'!K5,'BD Descarga'!C:C,'Recebimento Rodo - ALE'!J5,'BD Descarga'!B:B,'Recebimento Rodo - ALE'!I5,'BD Descarga'!A:A,'Recebimento Rodo - ALE'!H5))</f>
        <v>0</v>
      </c>
      <c r="P5" s="28">
        <f>IF(RIGHT(I5,5)="Total",VLOOKUP(I5,'BD Descarga'!$B:$I,8,0),SUMIFS('BD Descarga'!I:I,'BD Descarga'!D:D,'Recebimento Rodo - ALE'!K5,'BD Descarga'!C:C,'Recebimento Rodo - ALE'!J5,'BD Descarga'!B:B,'Recebimento Rodo - ALE'!I5,'BD Descarga'!A:A,'Recebimento Rodo - ALE'!H5))</f>
        <v>381.24999999999994</v>
      </c>
      <c r="Q5" s="212" t="s">
        <v>200</v>
      </c>
      <c r="R5" s="29"/>
      <c r="S5" s="213" t="s">
        <v>238</v>
      </c>
      <c r="T5" s="214"/>
      <c r="U5" s="214"/>
      <c r="V5" s="214"/>
      <c r="W5" s="214"/>
      <c r="X5" s="214"/>
      <c r="Y5" s="215"/>
    </row>
    <row r="6" spans="1:25" ht="15" customHeight="1" x14ac:dyDescent="0.25">
      <c r="A6" s="9"/>
      <c r="B6" s="9" t="str">
        <f t="shared" si="0"/>
        <v>ACAILANDIA</v>
      </c>
      <c r="C6" s="9" t="str">
        <f t="shared" si="1"/>
        <v>ANDIA</v>
      </c>
      <c r="D6" s="9"/>
      <c r="E6" s="71">
        <f t="shared" ref="E6:E36" si="3">IF(RIGHT(I6,5)="Total",P6,0)</f>
        <v>0</v>
      </c>
      <c r="F6" s="9" t="str">
        <f t="shared" si="2"/>
        <v>TerceirosANDIA</v>
      </c>
      <c r="G6" s="9" t="str">
        <f>IFERROR(VLOOKUP(H6,[161]Detalhes!$G:$J,4,0),G5)</f>
        <v>Terceiros</v>
      </c>
      <c r="H6" s="10">
        <v>33</v>
      </c>
      <c r="I6" s="11" t="s">
        <v>80</v>
      </c>
      <c r="J6" s="24" t="s">
        <v>653</v>
      </c>
      <c r="K6" s="24" t="s">
        <v>12</v>
      </c>
      <c r="L6" s="25"/>
      <c r="M6" s="26">
        <f>IF(RIGHT(I6,5)="Total",VLOOKUP(I6,'BD Descarga'!$B:$I,5,0),SUMIFS('BD Descarga'!F:F,'BD Descarga'!D:D,'Recebimento Rodo - ALE'!K6,'BD Descarga'!C:C,'Recebimento Rodo - ALE'!J6,'BD Descarga'!B:B,'Recebimento Rodo - ALE'!I6,'BD Descarga'!A:A,'Recebimento Rodo - ALE'!H6))</f>
        <v>51.597560975609753</v>
      </c>
      <c r="N6" s="27">
        <f>IF(RIGHT(I6,5)="Total",VLOOKUP(I6,'BD Descarga'!$B:$I,6,0),SUMIFS('BD Descarga'!G:G,'BD Descarga'!D:D,'Recebimento Rodo - ALE'!K6,'BD Descarga'!C:C,'Recebimento Rodo - ALE'!J6,'BD Descarga'!B:B,'Recebimento Rodo - ALE'!I6,'BD Descarga'!A:A,'Recebimento Rodo - ALE'!H6))</f>
        <v>1.1195325984973824E-2</v>
      </c>
      <c r="O6" s="27">
        <f>IF(RIGHT(I6,5)="Total",VLOOKUP(I6,'BD Descarga'!$B:$I,7,0),SUMIFS('BD Descarga'!H:H,'BD Descarga'!D:D,'Recebimento Rodo - ALE'!K6,'BD Descarga'!C:C,'Recebimento Rodo - ALE'!J6,'BD Descarga'!B:B,'Recebimento Rodo - ALE'!I6,'BD Descarga'!A:A,'Recebimento Rodo - ALE'!H6))</f>
        <v>0</v>
      </c>
      <c r="P6" s="28">
        <f>IF(RIGHT(I6,5)="Total",VLOOKUP(I6,'BD Descarga'!$B:$I,8,0),SUMIFS('BD Descarga'!I:I,'BD Descarga'!D:D,'Recebimento Rodo - ALE'!K6,'BD Descarga'!C:C,'Recebimento Rodo - ALE'!J6,'BD Descarga'!B:B,'Recebimento Rodo - ALE'!I6,'BD Descarga'!A:A,'Recebimento Rodo - ALE'!H6))</f>
        <v>12.708333333333334</v>
      </c>
      <c r="Q6" s="212"/>
      <c r="R6" s="29"/>
      <c r="S6" s="213"/>
      <c r="T6" s="214"/>
      <c r="U6" s="214"/>
      <c r="V6" s="214"/>
      <c r="W6" s="214"/>
      <c r="X6" s="214"/>
      <c r="Y6" s="215"/>
    </row>
    <row r="7" spans="1:25" x14ac:dyDescent="0.25">
      <c r="A7" s="9"/>
      <c r="B7" s="9" t="str">
        <f t="shared" si="0"/>
        <v>ACAILANDIA</v>
      </c>
      <c r="C7" s="9" t="str">
        <f t="shared" si="1"/>
        <v>ANDIA</v>
      </c>
      <c r="D7" s="9"/>
      <c r="E7" s="71">
        <f t="shared" si="3"/>
        <v>0</v>
      </c>
      <c r="F7" s="9" t="str">
        <f t="shared" si="2"/>
        <v>TerceirosANDIA</v>
      </c>
      <c r="G7" s="9" t="str">
        <f>IFERROR(VLOOKUP(H7,[161]Detalhes!$G:$J,4,0),G6)</f>
        <v>Terceiros</v>
      </c>
      <c r="H7" s="10">
        <v>33</v>
      </c>
      <c r="I7" s="11" t="s">
        <v>80</v>
      </c>
      <c r="J7" s="24" t="s">
        <v>653</v>
      </c>
      <c r="K7" s="24" t="s">
        <v>13</v>
      </c>
      <c r="L7" s="25"/>
      <c r="M7" s="26">
        <f>IF(RIGHT(I7,5)="Total",VLOOKUP(I7,'BD Descarga'!$B:$I,5,0),SUMIFS('BD Descarga'!F:F,'BD Descarga'!D:D,'Recebimento Rodo - ALE'!K7,'BD Descarga'!C:C,'Recebimento Rodo - ALE'!J7,'BD Descarga'!B:B,'Recebimento Rodo - ALE'!I7,'BD Descarga'!A:A,'Recebimento Rodo - ALE'!H7))</f>
        <v>51.597560975609753</v>
      </c>
      <c r="N7" s="27">
        <f>IF(RIGHT(I7,5)="Total",VLOOKUP(I7,'BD Descarga'!$B:$I,6,0),SUMIFS('BD Descarga'!G:G,'BD Descarga'!D:D,'Recebimento Rodo - ALE'!K7,'BD Descarga'!C:C,'Recebimento Rodo - ALE'!J7,'BD Descarga'!B:B,'Recebimento Rodo - ALE'!I7,'BD Descarga'!A:A,'Recebimento Rodo - ALE'!H7))</f>
        <v>0.33585977954921464</v>
      </c>
      <c r="O7" s="27">
        <f>IF(RIGHT(I7,5)="Total",VLOOKUP(I7,'BD Descarga'!$B:$I,7,0),SUMIFS('BD Descarga'!H:H,'BD Descarga'!D:D,'Recebimento Rodo - ALE'!K7,'BD Descarga'!C:C,'Recebimento Rodo - ALE'!J7,'BD Descarga'!B:B,'Recebimento Rodo - ALE'!I7,'BD Descarga'!A:A,'Recebimento Rodo - ALE'!H7))</f>
        <v>0</v>
      </c>
      <c r="P7" s="28">
        <f>IF(RIGHT(I7,5)="Total",VLOOKUP(I7,'BD Descarga'!$B:$I,8,0),SUMIFS('BD Descarga'!I:I,'BD Descarga'!D:D,'Recebimento Rodo - ALE'!K7,'BD Descarga'!C:C,'Recebimento Rodo - ALE'!J7,'BD Descarga'!B:B,'Recebimento Rodo - ALE'!I7,'BD Descarga'!A:A,'Recebimento Rodo - ALE'!H7))</f>
        <v>381.24999999999994</v>
      </c>
      <c r="Q7" s="212"/>
      <c r="R7" s="29"/>
      <c r="S7" s="216"/>
      <c r="T7" s="217"/>
      <c r="U7" s="217"/>
      <c r="V7" s="217"/>
      <c r="W7" s="217"/>
      <c r="X7" s="217"/>
      <c r="Y7" s="218"/>
    </row>
    <row r="8" spans="1:25" x14ac:dyDescent="0.25">
      <c r="A8" s="9"/>
      <c r="B8" s="9" t="str">
        <f t="shared" si="0"/>
        <v>ACAILANDIA</v>
      </c>
      <c r="C8" s="9" t="str">
        <f t="shared" si="1"/>
        <v>ANDIA</v>
      </c>
      <c r="D8" s="9"/>
      <c r="E8" s="71">
        <f t="shared" si="3"/>
        <v>0</v>
      </c>
      <c r="F8" s="9" t="str">
        <f t="shared" si="2"/>
        <v>TerceirosANDIA</v>
      </c>
      <c r="G8" s="9" t="str">
        <f>IFERROR(VLOOKUP(H8,[161]Detalhes!$G:$J,4,0),G7)</f>
        <v>Terceiros</v>
      </c>
      <c r="H8" s="14">
        <v>33</v>
      </c>
      <c r="I8" s="11" t="s">
        <v>80</v>
      </c>
      <c r="J8" s="30" t="s">
        <v>653</v>
      </c>
      <c r="K8" s="30" t="s">
        <v>16</v>
      </c>
      <c r="L8" s="31"/>
      <c r="M8" s="32">
        <f>IF(RIGHT(I8,5)="Total",VLOOKUP(I8,'BD Descarga'!$B:$I,5,0),SUMIFS('BD Descarga'!F:F,'BD Descarga'!D:D,'Recebimento Rodo - ALE'!K8,'BD Descarga'!C:C,'Recebimento Rodo - ALE'!J8,'BD Descarga'!B:B,'Recebimento Rodo - ALE'!I8,'BD Descarga'!A:A,'Recebimento Rodo - ALE'!H8))</f>
        <v>51.597560975609753</v>
      </c>
      <c r="N8" s="33">
        <f>IF(RIGHT(I8,5)="Total",VLOOKUP(I8,'BD Descarga'!$B:$I,6,0),SUMIFS('BD Descarga'!G:G,'BD Descarga'!D:D,'Recebimento Rodo - ALE'!K8,'BD Descarga'!C:C,'Recebimento Rodo - ALE'!J8,'BD Descarga'!B:B,'Recebimento Rodo - ALE'!I8,'BD Descarga'!A:A,'Recebimento Rodo - ALE'!H8))</f>
        <v>0.68291488508340303</v>
      </c>
      <c r="O8" s="33">
        <f>IF(RIGHT(I8,5)="Total",VLOOKUP(I8,'BD Descarga'!$B:$I,7,0),SUMIFS('BD Descarga'!H:H,'BD Descarga'!D:D,'Recebimento Rodo - ALE'!K8,'BD Descarga'!C:C,'Recebimento Rodo - ALE'!J8,'BD Descarga'!B:B,'Recebimento Rodo - ALE'!I8,'BD Descarga'!A:A,'Recebimento Rodo - ALE'!H8))</f>
        <v>0</v>
      </c>
      <c r="P8" s="37">
        <f>IF(RIGHT(I8,5)="Total",VLOOKUP(I8,'BD Descarga'!$B:$I,8,0),SUMIFS('BD Descarga'!I:I,'BD Descarga'!D:D,'Recebimento Rodo - ALE'!K8,'BD Descarga'!C:C,'Recebimento Rodo - ALE'!J8,'BD Descarga'!B:B,'Recebimento Rodo - ALE'!I8,'BD Descarga'!A:A,'Recebimento Rodo - ALE'!H8))</f>
        <v>775.20833333333326</v>
      </c>
      <c r="Q8" s="212"/>
      <c r="R8" s="29"/>
      <c r="S8" s="219" t="s">
        <v>239</v>
      </c>
      <c r="T8" s="220"/>
      <c r="U8" s="220"/>
      <c r="V8" s="220"/>
      <c r="W8" s="220"/>
      <c r="X8" s="220"/>
      <c r="Y8" s="221"/>
    </row>
    <row r="9" spans="1:25" x14ac:dyDescent="0.25">
      <c r="A9" s="9"/>
      <c r="B9" s="9" t="str">
        <f t="shared" si="0"/>
        <v>ACAILANDIA</v>
      </c>
      <c r="C9" s="9" t="str">
        <f t="shared" si="1"/>
        <v>ANDIA</v>
      </c>
      <c r="D9" s="9"/>
      <c r="E9" s="71">
        <f t="shared" si="3"/>
        <v>0</v>
      </c>
      <c r="F9" s="9" t="str">
        <f t="shared" si="2"/>
        <v>TerceirosANDIA</v>
      </c>
      <c r="G9" s="9" t="str">
        <f>IFERROR(VLOOKUP(H9,[161]Detalhes!$G:$J,4,0),G8)</f>
        <v>Terceiros</v>
      </c>
      <c r="H9" s="15">
        <v>33</v>
      </c>
      <c r="I9" s="11" t="s">
        <v>80</v>
      </c>
      <c r="J9" s="24" t="s">
        <v>653</v>
      </c>
      <c r="K9" s="24" t="s">
        <v>7</v>
      </c>
      <c r="L9" s="25"/>
      <c r="M9" s="26">
        <f>IF(RIGHT(I9,5)="Total",VLOOKUP(I9,'BD Descarga'!$B:$I,5,0),SUMIFS('BD Descarga'!F:F,'BD Descarga'!D:D,'Recebimento Rodo - ALE'!K9,'BD Descarga'!C:C,'Recebimento Rodo - ALE'!J9,'BD Descarga'!B:B,'Recebimento Rodo - ALE'!I9,'BD Descarga'!A:A,'Recebimento Rodo - ALE'!H9))</f>
        <v>51.597560975609753</v>
      </c>
      <c r="N9" s="27">
        <f>IF(RIGHT(I9,5)="Total",VLOOKUP(I9,'BD Descarga'!$B:$I,6,0),SUMIFS('BD Descarga'!G:G,'BD Descarga'!D:D,'Recebimento Rodo - ALE'!K9,'BD Descarga'!C:C,'Recebimento Rodo - ALE'!J9,'BD Descarga'!B:B,'Recebimento Rodo - ALE'!I9,'BD Descarga'!A:A,'Recebimento Rodo - ALE'!H9))</f>
        <v>0.14393990552109201</v>
      </c>
      <c r="O9" s="27">
        <f>IF(RIGHT(I9,5)="Total",VLOOKUP(I9,'BD Descarga'!$B:$I,7,0),SUMIFS('BD Descarga'!H:H,'BD Descarga'!D:D,'Recebimento Rodo - ALE'!K9,'BD Descarga'!C:C,'Recebimento Rodo - ALE'!J9,'BD Descarga'!B:B,'Recebimento Rodo - ALE'!I9,'BD Descarga'!A:A,'Recebimento Rodo - ALE'!H9))</f>
        <v>0</v>
      </c>
      <c r="P9" s="28">
        <f>IF(RIGHT(I9,5)="Total",VLOOKUP(I9,'BD Descarga'!$B:$I,8,0),SUMIFS('BD Descarga'!I:I,'BD Descarga'!D:D,'Recebimento Rodo - ALE'!K9,'BD Descarga'!C:C,'Recebimento Rodo - ALE'!J9,'BD Descarga'!B:B,'Recebimento Rodo - ALE'!I9,'BD Descarga'!A:A,'Recebimento Rodo - ALE'!H9))</f>
        <v>163.39285714285714</v>
      </c>
      <c r="Q9" s="212"/>
      <c r="R9" s="29"/>
      <c r="S9" s="222"/>
      <c r="T9" s="223"/>
      <c r="U9" s="223"/>
      <c r="V9" s="223"/>
      <c r="W9" s="223"/>
      <c r="X9" s="223"/>
      <c r="Y9" s="224"/>
    </row>
    <row r="10" spans="1:25" x14ac:dyDescent="0.25">
      <c r="A10" s="9"/>
      <c r="B10" s="9" t="str">
        <f t="shared" si="0"/>
        <v>ACAILANDIA</v>
      </c>
      <c r="C10" s="9" t="str">
        <f t="shared" si="1"/>
        <v>ANDIA</v>
      </c>
      <c r="D10" s="9"/>
      <c r="E10" s="71">
        <f t="shared" si="3"/>
        <v>0</v>
      </c>
      <c r="F10" s="9" t="str">
        <f t="shared" si="2"/>
        <v>TerceirosANDIA</v>
      </c>
      <c r="G10" s="9" t="str">
        <f>IFERROR(VLOOKUP(H10,[161]Detalhes!$G:$J,4,0),G9)</f>
        <v>Terceiros</v>
      </c>
      <c r="H10" s="10">
        <v>33</v>
      </c>
      <c r="I10" s="11" t="s">
        <v>80</v>
      </c>
      <c r="J10" s="24" t="s">
        <v>653</v>
      </c>
      <c r="K10" s="24" t="s">
        <v>18</v>
      </c>
      <c r="L10" s="25"/>
      <c r="M10" s="26">
        <f>IF(RIGHT(I10,5)="Total",VLOOKUP(I10,'BD Descarga'!$B:$I,5,0),SUMIFS('BD Descarga'!F:F,'BD Descarga'!D:D,'Recebimento Rodo - ALE'!K10,'BD Descarga'!C:C,'Recebimento Rodo - ALE'!J10,'BD Descarga'!B:B,'Recebimento Rodo - ALE'!I10,'BD Descarga'!A:A,'Recebimento Rodo - ALE'!H10))</f>
        <v>51.597560975609753</v>
      </c>
      <c r="N10" s="27">
        <f>IF(RIGHT(I10,5)="Total",VLOOKUP(I10,'BD Descarga'!$B:$I,6,0),SUMIFS('BD Descarga'!G:G,'BD Descarga'!D:D,'Recebimento Rodo - ALE'!K10,'BD Descarga'!C:C,'Recebimento Rodo - ALE'!J10,'BD Descarga'!B:B,'Recebimento Rodo - ALE'!I10,'BD Descarga'!A:A,'Recebimento Rodo - ALE'!H10))</f>
        <v>0.44781303939895289</v>
      </c>
      <c r="O10" s="27">
        <f>IF(RIGHT(I10,5)="Total",VLOOKUP(I10,'BD Descarga'!$B:$I,7,0),SUMIFS('BD Descarga'!H:H,'BD Descarga'!D:D,'Recebimento Rodo - ALE'!K10,'BD Descarga'!C:C,'Recebimento Rodo - ALE'!J10,'BD Descarga'!B:B,'Recebimento Rodo - ALE'!I10,'BD Descarga'!A:A,'Recebimento Rodo - ALE'!H10))</f>
        <v>0</v>
      </c>
      <c r="P10" s="28">
        <f>IF(RIGHT(I10,5)="Total",VLOOKUP(I10,'BD Descarga'!$B:$I,8,0),SUMIFS('BD Descarga'!I:I,'BD Descarga'!D:D,'Recebimento Rodo - ALE'!K10,'BD Descarga'!C:C,'Recebimento Rodo - ALE'!J10,'BD Descarga'!B:B,'Recebimento Rodo - ALE'!I10,'BD Descarga'!A:A,'Recebimento Rodo - ALE'!H10))</f>
        <v>508.33333333333331</v>
      </c>
      <c r="Q10" s="212"/>
      <c r="R10" s="29"/>
      <c r="S10" s="222"/>
      <c r="T10" s="223"/>
      <c r="U10" s="223"/>
      <c r="V10" s="223"/>
      <c r="W10" s="223"/>
      <c r="X10" s="223"/>
      <c r="Y10" s="224"/>
    </row>
    <row r="11" spans="1:25" x14ac:dyDescent="0.25">
      <c r="A11" s="9"/>
      <c r="B11" s="9" t="str">
        <f t="shared" si="0"/>
        <v>ACAILANDIA</v>
      </c>
      <c r="C11" s="9" t="str">
        <f t="shared" si="1"/>
        <v>ANDIA</v>
      </c>
      <c r="D11" s="9"/>
      <c r="E11" s="71">
        <f t="shared" si="3"/>
        <v>0</v>
      </c>
      <c r="F11" s="9" t="str">
        <f t="shared" si="2"/>
        <v>TerceirosANDIA</v>
      </c>
      <c r="G11" s="9" t="str">
        <f>IFERROR(VLOOKUP(H11,[161]Detalhes!$G:$J,4,0),G10)</f>
        <v>Terceiros</v>
      </c>
      <c r="H11" s="10">
        <v>33</v>
      </c>
      <c r="I11" s="11" t="s">
        <v>80</v>
      </c>
      <c r="J11" s="24" t="s">
        <v>653</v>
      </c>
      <c r="K11" s="24" t="s">
        <v>19</v>
      </c>
      <c r="L11" s="25"/>
      <c r="M11" s="26">
        <f>IF(RIGHT(I11,5)="Total",VLOOKUP(I11,'BD Descarga'!$B:$I,5,0),SUMIFS('BD Descarga'!F:F,'BD Descarga'!D:D,'Recebimento Rodo - ALE'!K11,'BD Descarga'!C:C,'Recebimento Rodo - ALE'!J11,'BD Descarga'!B:B,'Recebimento Rodo - ALE'!I11,'BD Descarga'!A:A,'Recebimento Rodo - ALE'!H11))</f>
        <v>51.597560975609753</v>
      </c>
      <c r="N11" s="27">
        <f>IF(RIGHT(I11,5)="Total",VLOOKUP(I11,'BD Descarga'!$B:$I,6,0),SUMIFS('BD Descarga'!G:G,'BD Descarga'!D:D,'Recebimento Rodo - ALE'!K11,'BD Descarga'!C:C,'Recebimento Rodo - ALE'!J11,'BD Descarga'!B:B,'Recebimento Rodo - ALE'!I11,'BD Descarga'!A:A,'Recebimento Rodo - ALE'!H11))</f>
        <v>0</v>
      </c>
      <c r="O11" s="27">
        <f>IF(RIGHT(I11,5)="Total",VLOOKUP(I11,'BD Descarga'!$B:$I,7,0),SUMIFS('BD Descarga'!H:H,'BD Descarga'!D:D,'Recebimento Rodo - ALE'!K11,'BD Descarga'!C:C,'Recebimento Rodo - ALE'!J11,'BD Descarga'!B:B,'Recebimento Rodo - ALE'!I11,'BD Descarga'!A:A,'Recebimento Rodo - ALE'!H11))</f>
        <v>0</v>
      </c>
      <c r="P11" s="28">
        <f>IF(RIGHT(I11,5)="Total",VLOOKUP(I11,'BD Descarga'!$B:$I,8,0),SUMIFS('BD Descarga'!I:I,'BD Descarga'!D:D,'Recebimento Rodo - ALE'!K11,'BD Descarga'!C:C,'Recebimento Rodo - ALE'!J11,'BD Descarga'!B:B,'Recebimento Rodo - ALE'!I11,'BD Descarga'!A:A,'Recebimento Rodo - ALE'!H11))</f>
        <v>0</v>
      </c>
      <c r="Q11" s="212"/>
      <c r="R11" s="29"/>
      <c r="S11" s="222"/>
      <c r="T11" s="223"/>
      <c r="U11" s="223"/>
      <c r="V11" s="223"/>
      <c r="W11" s="223"/>
      <c r="X11" s="223"/>
      <c r="Y11" s="224"/>
    </row>
    <row r="12" spans="1:25" x14ac:dyDescent="0.25">
      <c r="A12" s="9"/>
      <c r="B12" s="9" t="str">
        <f t="shared" si="0"/>
        <v>ACAILANDIA</v>
      </c>
      <c r="C12" s="9" t="str">
        <f t="shared" si="1"/>
        <v>ANDIA</v>
      </c>
      <c r="D12" s="9"/>
      <c r="E12" s="71">
        <f t="shared" si="3"/>
        <v>0</v>
      </c>
      <c r="F12" s="9" t="str">
        <f t="shared" si="2"/>
        <v>TerceirosANDIA</v>
      </c>
      <c r="G12" s="9" t="str">
        <f>IFERROR(VLOOKUP(H12,[161]Detalhes!$G:$J,4,0),G11)</f>
        <v>Terceiros</v>
      </c>
      <c r="H12" s="14">
        <v>33</v>
      </c>
      <c r="I12" s="11" t="s">
        <v>80</v>
      </c>
      <c r="J12" s="30" t="s">
        <v>653</v>
      </c>
      <c r="K12" s="30" t="s">
        <v>21</v>
      </c>
      <c r="L12" s="31"/>
      <c r="M12" s="32">
        <f>IF(RIGHT(I12,5)="Total",VLOOKUP(I12,'BD Descarga'!$B:$I,5,0),SUMIFS('BD Descarga'!F:F,'BD Descarga'!D:D,'Recebimento Rodo - ALE'!K12,'BD Descarga'!C:C,'Recebimento Rodo - ALE'!J12,'BD Descarga'!B:B,'Recebimento Rodo - ALE'!I12,'BD Descarga'!A:A,'Recebimento Rodo - ALE'!H12))</f>
        <v>51.597560975609753</v>
      </c>
      <c r="N12" s="33">
        <f>IF(RIGHT(I12,5)="Total",VLOOKUP(I12,'BD Descarga'!$B:$I,6,0),SUMIFS('BD Descarga'!G:G,'BD Descarga'!D:D,'Recebimento Rodo - ALE'!K12,'BD Descarga'!C:C,'Recebimento Rodo - ALE'!J12,'BD Descarga'!B:B,'Recebimento Rodo - ALE'!I12,'BD Descarga'!A:A,'Recebimento Rodo - ALE'!H12))</f>
        <v>0.59175294492004493</v>
      </c>
      <c r="O12" s="33">
        <f>IF(RIGHT(I12,5)="Total",VLOOKUP(I12,'BD Descarga'!$B:$I,7,0),SUMIFS('BD Descarga'!H:H,'BD Descarga'!D:D,'Recebimento Rodo - ALE'!K12,'BD Descarga'!C:C,'Recebimento Rodo - ALE'!J12,'BD Descarga'!B:B,'Recebimento Rodo - ALE'!I12,'BD Descarga'!A:A,'Recebimento Rodo - ALE'!H12))</f>
        <v>0</v>
      </c>
      <c r="P12" s="37">
        <f>IF(RIGHT(I12,5)="Total",VLOOKUP(I12,'BD Descarga'!$B:$I,8,0),SUMIFS('BD Descarga'!I:I,'BD Descarga'!D:D,'Recebimento Rodo - ALE'!K12,'BD Descarga'!C:C,'Recebimento Rodo - ALE'!J12,'BD Descarga'!B:B,'Recebimento Rodo - ALE'!I12,'BD Descarga'!A:A,'Recebimento Rodo - ALE'!H12))</f>
        <v>671.72619047619048</v>
      </c>
      <c r="Q12" s="212"/>
      <c r="R12" s="29"/>
      <c r="S12" s="222"/>
      <c r="T12" s="223"/>
      <c r="U12" s="223"/>
      <c r="V12" s="223"/>
      <c r="W12" s="223"/>
      <c r="X12" s="223"/>
      <c r="Y12" s="224"/>
    </row>
    <row r="13" spans="1:25" x14ac:dyDescent="0.25">
      <c r="A13" s="9"/>
      <c r="B13" s="9" t="str">
        <f t="shared" si="0"/>
        <v>ACAILANDIA</v>
      </c>
      <c r="C13" s="9" t="str">
        <f t="shared" si="1"/>
        <v>ANDIA</v>
      </c>
      <c r="D13" s="9"/>
      <c r="E13" s="71">
        <f t="shared" si="3"/>
        <v>0</v>
      </c>
      <c r="F13" s="9" t="str">
        <f t="shared" si="2"/>
        <v>TerceirosANDIA</v>
      </c>
      <c r="G13" s="9" t="str">
        <f>IFERROR(VLOOKUP(H13,[161]Detalhes!$G:$J,4,0),G12)</f>
        <v>Terceiros</v>
      </c>
      <c r="H13" s="10">
        <v>33</v>
      </c>
      <c r="I13" s="16" t="s">
        <v>80</v>
      </c>
      <c r="J13" s="30" t="s">
        <v>657</v>
      </c>
      <c r="K13" s="30"/>
      <c r="L13" s="31"/>
      <c r="M13" s="35">
        <f>IF(RIGHT(I13,5)="Total",VLOOKUP(I13,'BD Descarga'!$B:$I,5,0),SUMIFS('BD Descarga'!F:F,'BD Descarga'!D:D,'Recebimento Rodo - ALE'!K13,'BD Descarga'!C:C,'Recebimento Rodo - ALE'!J13,'BD Descarga'!B:B,'Recebimento Rodo - ALE'!I13,'BD Descarga'!A:A,'Recebimento Rodo - ALE'!H13))</f>
        <v>0</v>
      </c>
      <c r="N13" s="36">
        <f>IF(RIGHT(I13,5)="Total",VLOOKUP(I13,'BD Descarga'!$B:$I,6,0),SUMIFS('BD Descarga'!G:G,'BD Descarga'!D:D,'Recebimento Rodo - ALE'!K13,'BD Descarga'!C:C,'Recebimento Rodo - ALE'!J13,'BD Descarga'!B:B,'Recebimento Rodo - ALE'!I13,'BD Descarga'!A:A,'Recebimento Rodo - ALE'!H13))</f>
        <v>0</v>
      </c>
      <c r="O13" s="36">
        <f>IF(RIGHT(I13,5)="Total",VLOOKUP(I13,'BD Descarga'!$B:$I,7,0),SUMIFS('BD Descarga'!H:H,'BD Descarga'!D:D,'Recebimento Rodo - ALE'!K13,'BD Descarga'!C:C,'Recebimento Rodo - ALE'!J13,'BD Descarga'!B:B,'Recebimento Rodo - ALE'!I13,'BD Descarga'!A:A,'Recebimento Rodo - ALE'!H13))</f>
        <v>0</v>
      </c>
      <c r="P13" s="37">
        <f>IF(RIGHT(I13,5)="Total",VLOOKUP(I13,'BD Descarga'!$B:$I,8,0),SUMIFS('BD Descarga'!I:I,'BD Descarga'!D:D,'Recebimento Rodo - ALE'!K13,'BD Descarga'!C:C,'Recebimento Rodo - ALE'!J13,'BD Descarga'!B:B,'Recebimento Rodo - ALE'!I13,'BD Descarga'!A:A,'Recebimento Rodo - ALE'!H13))</f>
        <v>0</v>
      </c>
      <c r="Q13" s="212"/>
      <c r="R13" s="29"/>
      <c r="S13" s="222"/>
      <c r="T13" s="223"/>
      <c r="U13" s="223"/>
      <c r="V13" s="223"/>
      <c r="W13" s="223"/>
      <c r="X13" s="223"/>
      <c r="Y13" s="224"/>
    </row>
    <row r="14" spans="1:25" x14ac:dyDescent="0.25">
      <c r="A14" s="9"/>
      <c r="B14" s="9" t="str">
        <f t="shared" si="0"/>
        <v>ACAILANDIA Total</v>
      </c>
      <c r="C14" s="9" t="str">
        <f t="shared" si="1"/>
        <v>Total</v>
      </c>
      <c r="D14" s="9">
        <f>VLOOKUP(E14,Resumo!C:E,3,0)</f>
        <v>41</v>
      </c>
      <c r="E14" s="71">
        <f t="shared" si="3"/>
        <v>1446.9345238095239</v>
      </c>
      <c r="F14" s="9" t="str">
        <f t="shared" si="2"/>
        <v>TerceirosTotal</v>
      </c>
      <c r="G14" s="9" t="str">
        <f>IFERROR(VLOOKUP(H14,[161]Detalhes!$G:$J,4,0),G13)</f>
        <v>Terceiros</v>
      </c>
      <c r="H14" s="17">
        <v>33</v>
      </c>
      <c r="I14" s="18" t="s">
        <v>131</v>
      </c>
      <c r="J14" s="38"/>
      <c r="K14" s="38"/>
      <c r="L14" s="25"/>
      <c r="M14" s="39">
        <f>IF(RIGHT(I14,5)="Total",VLOOKUP(I14,'BD Descarga'!$B:$I,5,0),SUMIFS('BD Descarga'!F:F,'BD Descarga'!D:D,'Recebimento Rodo - ALE'!K14,'BD Descarga'!C:C,'Recebimento Rodo - ALE'!J14,'BD Descarga'!B:B,'Recebimento Rodo - ALE'!I14,'BD Descarga'!A:A,'Recebimento Rodo - ALE'!H14))</f>
        <v>51.597560975609753</v>
      </c>
      <c r="N14" s="40">
        <f>IF(RIGHT(I14,5)="Total",VLOOKUP(I14,'BD Descarga'!$B:$I,6,0),SUMIFS('BD Descarga'!G:G,'BD Descarga'!D:D,'Recebimento Rodo - ALE'!K14,'BD Descarga'!C:C,'Recebimento Rodo - ALE'!J14,'BD Descarga'!B:B,'Recebimento Rodo - ALE'!I14,'BD Descarga'!A:A,'Recebimento Rodo - ALE'!H14))</f>
        <v>1.274667830003448</v>
      </c>
      <c r="O14" s="40">
        <f>IF(RIGHT(I14,5)="Total",VLOOKUP(I14,'BD Descarga'!$B:$I,7,0),SUMIFS('BD Descarga'!H:H,'BD Descarga'!D:D,'Recebimento Rodo - ALE'!K14,'BD Descarga'!C:C,'Recebimento Rodo - ALE'!J14,'BD Descarga'!B:B,'Recebimento Rodo - ALE'!I14,'BD Descarga'!A:A,'Recebimento Rodo - ALE'!H14))</f>
        <v>0</v>
      </c>
      <c r="P14" s="41">
        <f>IF(RIGHT(I14,5)="Total",VLOOKUP(I14,'BD Descarga'!$B:$I,8,0),SUMIFS('BD Descarga'!I:I,'BD Descarga'!D:D,'Recebimento Rodo - ALE'!K14,'BD Descarga'!C:C,'Recebimento Rodo - ALE'!J14,'BD Descarga'!B:B,'Recebimento Rodo - ALE'!I14,'BD Descarga'!A:A,'Recebimento Rodo - ALE'!H14))</f>
        <v>1446.9345238095239</v>
      </c>
      <c r="Q14" s="83"/>
      <c r="R14" s="29"/>
      <c r="S14" s="222"/>
      <c r="T14" s="223"/>
      <c r="U14" s="223"/>
      <c r="V14" s="223"/>
      <c r="W14" s="223"/>
      <c r="X14" s="223"/>
      <c r="Y14" s="224"/>
    </row>
    <row r="15" spans="1:25" ht="15" customHeight="1" x14ac:dyDescent="0.25">
      <c r="A15" s="9"/>
      <c r="B15" s="9" t="str">
        <f t="shared" si="0"/>
        <v>ARAUCARIA</v>
      </c>
      <c r="C15" s="9" t="str">
        <f t="shared" si="1"/>
        <v>CARIA</v>
      </c>
      <c r="D15" s="9"/>
      <c r="E15" s="71">
        <f t="shared" si="3"/>
        <v>0</v>
      </c>
      <c r="F15" s="9" t="str">
        <f t="shared" si="2"/>
        <v>TerceirosCARIA</v>
      </c>
      <c r="G15" s="9" t="str">
        <f>IFERROR(VLOOKUP(H15,[161]Detalhes!$G:$J,4,0),#REF!)</f>
        <v>Terceiros</v>
      </c>
      <c r="H15" s="10">
        <v>18</v>
      </c>
      <c r="I15" s="11" t="s">
        <v>53</v>
      </c>
      <c r="J15" s="24" t="s">
        <v>54</v>
      </c>
      <c r="K15" s="24" t="s">
        <v>10</v>
      </c>
      <c r="L15" s="25"/>
      <c r="M15" s="26">
        <f>IF(RIGHT(I15,5)="Total",VLOOKUP(I15,'BD Descarga'!$B:$I,5,0),SUMIFS('BD Descarga'!F:F,'BD Descarga'!D:D,'Recebimento Rodo - ALE'!K15,'BD Descarga'!C:C,'Recebimento Rodo - ALE'!J15,'BD Descarga'!B:B,'Recebimento Rodo - ALE'!I15,'BD Descarga'!A:A,'Recebimento Rodo - ALE'!H15))</f>
        <v>40.746067039106144</v>
      </c>
      <c r="N15" s="27">
        <f>IF(RIGHT(I15,5)="Total",VLOOKUP(I15,'BD Descarga'!$B:$I,6,0),SUMIFS('BD Descarga'!G:G,'BD Descarga'!D:D,'Recebimento Rodo - ALE'!K15,'BD Descarga'!C:C,'Recebimento Rodo - ALE'!J15,'BD Descarga'!B:B,'Recebimento Rodo - ALE'!I15,'BD Descarga'!A:A,'Recebimento Rodo - ALE'!H15))</f>
        <v>0.72180498445377006</v>
      </c>
      <c r="O15" s="27">
        <f>IF(RIGHT(I15,5)="Total",VLOOKUP(I15,'BD Descarga'!$B:$I,7,0),SUMIFS('BD Descarga'!H:H,'BD Descarga'!D:D,'Recebimento Rodo - ALE'!K15,'BD Descarga'!C:C,'Recebimento Rodo - ALE'!J15,'BD Descarga'!B:B,'Recebimento Rodo - ALE'!I15,'BD Descarga'!A:A,'Recebimento Rodo - ALE'!H15))</f>
        <v>0.24060166148459</v>
      </c>
      <c r="P15" s="28">
        <f>IF(RIGHT(I15,5)="Total",VLOOKUP(I15,'BD Descarga'!$B:$I,8,0),SUMIFS('BD Descarga'!I:I,'BD Descarga'!D:D,'Recebimento Rodo - ALE'!K15,'BD Descarga'!C:C,'Recebimento Rodo - ALE'!J15,'BD Descarga'!B:B,'Recebimento Rodo - ALE'!I15,'BD Descarga'!A:A,'Recebimento Rodo - ALE'!H15))</f>
        <v>686.25</v>
      </c>
      <c r="Q15" s="212" t="s">
        <v>192</v>
      </c>
      <c r="R15" s="29"/>
      <c r="S15" s="222"/>
      <c r="T15" s="223"/>
      <c r="U15" s="223"/>
      <c r="V15" s="223"/>
      <c r="W15" s="223"/>
      <c r="X15" s="223"/>
      <c r="Y15" s="224"/>
    </row>
    <row r="16" spans="1:25" ht="15" customHeight="1" x14ac:dyDescent="0.25">
      <c r="A16" s="9"/>
      <c r="B16" s="9" t="str">
        <f t="shared" si="0"/>
        <v>ARAUCARIA</v>
      </c>
      <c r="C16" s="9" t="str">
        <f t="shared" si="1"/>
        <v>CARIA</v>
      </c>
      <c r="D16" s="9"/>
      <c r="E16" s="71">
        <f t="shared" si="3"/>
        <v>0</v>
      </c>
      <c r="F16" s="9" t="str">
        <f t="shared" si="2"/>
        <v>TerceirosCARIA</v>
      </c>
      <c r="G16" s="9" t="str">
        <f>IFERROR(VLOOKUP(H16,[161]Detalhes!$G:$J,4,0),G15)</f>
        <v>Terceiros</v>
      </c>
      <c r="H16" s="10">
        <v>18</v>
      </c>
      <c r="I16" s="11" t="s">
        <v>53</v>
      </c>
      <c r="J16" s="24" t="s">
        <v>54</v>
      </c>
      <c r="K16" s="24" t="s">
        <v>12</v>
      </c>
      <c r="L16" s="25"/>
      <c r="M16" s="26">
        <f>IF(RIGHT(I16,5)="Total",VLOOKUP(I16,'BD Descarga'!$B:$I,5,0),SUMIFS('BD Descarga'!F:F,'BD Descarga'!D:D,'Recebimento Rodo - ALE'!K16,'BD Descarga'!C:C,'Recebimento Rodo - ALE'!J16,'BD Descarga'!B:B,'Recebimento Rodo - ALE'!I16,'BD Descarga'!A:A,'Recebimento Rodo - ALE'!H16))</f>
        <v>40.746067039106144</v>
      </c>
      <c r="N16" s="27">
        <f>IF(RIGHT(I16,5)="Total",VLOOKUP(I16,'BD Descarga'!$B:$I,6,0),SUMIFS('BD Descarga'!G:G,'BD Descarga'!D:D,'Recebimento Rodo - ALE'!K16,'BD Descarga'!C:C,'Recebimento Rodo - ALE'!J16,'BD Descarga'!B:B,'Recebimento Rodo - ALE'!I16,'BD Descarga'!A:A,'Recebimento Rodo - ALE'!H16))</f>
        <v>0.60150415371147514</v>
      </c>
      <c r="O16" s="27">
        <f>IF(RIGHT(I16,5)="Total",VLOOKUP(I16,'BD Descarga'!$B:$I,7,0),SUMIFS('BD Descarga'!H:H,'BD Descarga'!D:D,'Recebimento Rodo - ALE'!K16,'BD Descarga'!C:C,'Recebimento Rodo - ALE'!J16,'BD Descarga'!B:B,'Recebimento Rodo - ALE'!I16,'BD Descarga'!A:A,'Recebimento Rodo - ALE'!H16))</f>
        <v>0.20050138457049171</v>
      </c>
      <c r="P16" s="28">
        <f>IF(RIGHT(I16,5)="Total",VLOOKUP(I16,'BD Descarga'!$B:$I,8,0),SUMIFS('BD Descarga'!I:I,'BD Descarga'!D:D,'Recebimento Rodo - ALE'!K16,'BD Descarga'!C:C,'Recebimento Rodo - ALE'!J16,'BD Descarga'!B:B,'Recebimento Rodo - ALE'!I16,'BD Descarga'!A:A,'Recebimento Rodo - ALE'!H16))</f>
        <v>571.875</v>
      </c>
      <c r="Q16" s="212"/>
      <c r="R16" s="29"/>
      <c r="S16" s="222"/>
      <c r="T16" s="223"/>
      <c r="U16" s="223"/>
      <c r="V16" s="223"/>
      <c r="W16" s="223"/>
      <c r="X16" s="223"/>
      <c r="Y16" s="224"/>
    </row>
    <row r="17" spans="1:25" x14ac:dyDescent="0.25">
      <c r="A17" s="9"/>
      <c r="B17" s="9" t="str">
        <f t="shared" si="0"/>
        <v>ARAUCARIA</v>
      </c>
      <c r="C17" s="9" t="str">
        <f t="shared" si="1"/>
        <v>CARIA</v>
      </c>
      <c r="D17" s="9"/>
      <c r="E17" s="71">
        <f t="shared" si="3"/>
        <v>0</v>
      </c>
      <c r="F17" s="9" t="str">
        <f t="shared" si="2"/>
        <v>TerceirosCARIA</v>
      </c>
      <c r="G17" s="9" t="str">
        <f>IFERROR(VLOOKUP(H17,[161]Detalhes!$G:$J,4,0),G16)</f>
        <v>Terceiros</v>
      </c>
      <c r="H17" s="10">
        <v>18</v>
      </c>
      <c r="I17" s="11" t="s">
        <v>53</v>
      </c>
      <c r="J17" s="24" t="s">
        <v>54</v>
      </c>
      <c r="K17" s="24" t="s">
        <v>13</v>
      </c>
      <c r="L17" s="25"/>
      <c r="M17" s="26">
        <f>IF(RIGHT(I17,5)="Total",VLOOKUP(I17,'BD Descarga'!$B:$I,5,0),SUMIFS('BD Descarga'!F:F,'BD Descarga'!D:D,'Recebimento Rodo - ALE'!K17,'BD Descarga'!C:C,'Recebimento Rodo - ALE'!J17,'BD Descarga'!B:B,'Recebimento Rodo - ALE'!I17,'BD Descarga'!A:A,'Recebimento Rodo - ALE'!H17))</f>
        <v>40.746067039106144</v>
      </c>
      <c r="N17" s="27">
        <f>IF(RIGHT(I17,5)="Total",VLOOKUP(I17,'BD Descarga'!$B:$I,6,0),SUMIFS('BD Descarga'!G:G,'BD Descarga'!D:D,'Recebimento Rodo - ALE'!K17,'BD Descarga'!C:C,'Recebimento Rodo - ALE'!J17,'BD Descarga'!B:B,'Recebimento Rodo - ALE'!I17,'BD Descarga'!A:A,'Recebimento Rodo - ALE'!H17))</f>
        <v>1.0426071997665567</v>
      </c>
      <c r="O17" s="27">
        <f>IF(RIGHT(I17,5)="Total",VLOOKUP(I17,'BD Descarga'!$B:$I,7,0),SUMIFS('BD Descarga'!H:H,'BD Descarga'!D:D,'Recebimento Rodo - ALE'!K17,'BD Descarga'!C:C,'Recebimento Rodo - ALE'!J17,'BD Descarga'!B:B,'Recebimento Rodo - ALE'!I17,'BD Descarga'!A:A,'Recebimento Rodo - ALE'!H17))</f>
        <v>0.3475357332555189</v>
      </c>
      <c r="P17" s="28">
        <f>IF(RIGHT(I17,5)="Total",VLOOKUP(I17,'BD Descarga'!$B:$I,8,0),SUMIFS('BD Descarga'!I:I,'BD Descarga'!D:D,'Recebimento Rodo - ALE'!K17,'BD Descarga'!C:C,'Recebimento Rodo - ALE'!J17,'BD Descarga'!B:B,'Recebimento Rodo - ALE'!I17,'BD Descarga'!A:A,'Recebimento Rodo - ALE'!H17))</f>
        <v>991.24999999999989</v>
      </c>
      <c r="Q17" s="212"/>
      <c r="R17" s="29"/>
      <c r="S17" s="225"/>
      <c r="T17" s="226"/>
      <c r="U17" s="226"/>
      <c r="V17" s="226"/>
      <c r="W17" s="226"/>
      <c r="X17" s="226"/>
      <c r="Y17" s="227"/>
    </row>
    <row r="18" spans="1:25" x14ac:dyDescent="0.25">
      <c r="A18" s="9"/>
      <c r="B18" s="9" t="str">
        <f t="shared" si="0"/>
        <v>ARAUCARIA</v>
      </c>
      <c r="C18" s="9" t="str">
        <f t="shared" si="1"/>
        <v>CARIA</v>
      </c>
      <c r="D18" s="9"/>
      <c r="E18" s="71">
        <f t="shared" si="3"/>
        <v>0</v>
      </c>
      <c r="F18" s="9" t="str">
        <f t="shared" si="2"/>
        <v>TerceirosCARIA</v>
      </c>
      <c r="G18" s="9" t="str">
        <f>IFERROR(VLOOKUP(H18,[161]Detalhes!$G:$J,4,0),G17)</f>
        <v>Terceiros</v>
      </c>
      <c r="H18" s="14">
        <v>18</v>
      </c>
      <c r="I18" s="11" t="s">
        <v>53</v>
      </c>
      <c r="J18" s="30" t="s">
        <v>54</v>
      </c>
      <c r="K18" s="30" t="s">
        <v>16</v>
      </c>
      <c r="L18" s="31"/>
      <c r="M18" s="32">
        <f>IF(RIGHT(I18,5)="Total",VLOOKUP(I18,'BD Descarga'!$B:$I,5,0),SUMIFS('BD Descarga'!F:F,'BD Descarga'!D:D,'Recebimento Rodo - ALE'!K18,'BD Descarga'!C:C,'Recebimento Rodo - ALE'!J18,'BD Descarga'!B:B,'Recebimento Rodo - ALE'!I18,'BD Descarga'!A:A,'Recebimento Rodo - ALE'!H18))</f>
        <v>40.746067039106144</v>
      </c>
      <c r="N18" s="33">
        <f>IF(RIGHT(I18,5)="Total",VLOOKUP(I18,'BD Descarga'!$B:$I,6,0),SUMIFS('BD Descarga'!G:G,'BD Descarga'!D:D,'Recebimento Rodo - ALE'!K18,'BD Descarga'!C:C,'Recebimento Rodo - ALE'!J18,'BD Descarga'!B:B,'Recebimento Rodo - ALE'!I18,'BD Descarga'!A:A,'Recebimento Rodo - ALE'!H18))</f>
        <v>2.365916337931802</v>
      </c>
      <c r="O18" s="33">
        <f>IF(RIGHT(I18,5)="Total",VLOOKUP(I18,'BD Descarga'!$B:$I,7,0),SUMIFS('BD Descarga'!H:H,'BD Descarga'!D:D,'Recebimento Rodo - ALE'!K18,'BD Descarga'!C:C,'Recebimento Rodo - ALE'!J18,'BD Descarga'!B:B,'Recebimento Rodo - ALE'!I18,'BD Descarga'!A:A,'Recebimento Rodo - ALE'!H18))</f>
        <v>0.78863877931060067</v>
      </c>
      <c r="P18" s="37">
        <f>IF(RIGHT(I18,5)="Total",VLOOKUP(I18,'BD Descarga'!$B:$I,8,0),SUMIFS('BD Descarga'!I:I,'BD Descarga'!D:D,'Recebimento Rodo - ALE'!K18,'BD Descarga'!C:C,'Recebimento Rodo - ALE'!J18,'BD Descarga'!B:B,'Recebimento Rodo - ALE'!I18,'BD Descarga'!A:A,'Recebimento Rodo - ALE'!H18))</f>
        <v>2249.375</v>
      </c>
      <c r="Q18" s="212"/>
      <c r="R18" s="29"/>
      <c r="S18" s="228" t="s">
        <v>241</v>
      </c>
      <c r="T18" s="229"/>
      <c r="U18" s="229"/>
      <c r="V18" s="229"/>
      <c r="W18" s="229"/>
      <c r="X18" s="229"/>
      <c r="Y18" s="230"/>
    </row>
    <row r="19" spans="1:25" x14ac:dyDescent="0.25">
      <c r="A19" s="9"/>
      <c r="B19" s="9" t="str">
        <f t="shared" si="0"/>
        <v>ARAUCARIA</v>
      </c>
      <c r="C19" s="9" t="str">
        <f t="shared" si="1"/>
        <v>CARIA</v>
      </c>
      <c r="D19" s="9"/>
      <c r="E19" s="71">
        <f t="shared" si="3"/>
        <v>0</v>
      </c>
      <c r="F19" s="9" t="str">
        <f t="shared" si="2"/>
        <v>TerceirosCARIA</v>
      </c>
      <c r="G19" s="9" t="str">
        <f>IFERROR(VLOOKUP(H19,[161]Detalhes!$G:$J,4,0),G18)</f>
        <v>Terceiros</v>
      </c>
      <c r="H19" s="15">
        <v>18</v>
      </c>
      <c r="I19" s="11" t="s">
        <v>53</v>
      </c>
      <c r="J19" s="24" t="s">
        <v>54</v>
      </c>
      <c r="K19" s="24" t="s">
        <v>7</v>
      </c>
      <c r="L19" s="25"/>
      <c r="M19" s="26">
        <f>IF(RIGHT(I19,5)="Total",VLOOKUP(I19,'BD Descarga'!$B:$I,5,0),SUMIFS('BD Descarga'!F:F,'BD Descarga'!D:D,'Recebimento Rodo - ALE'!K19,'BD Descarga'!C:C,'Recebimento Rodo - ALE'!J19,'BD Descarga'!B:B,'Recebimento Rodo - ALE'!I19,'BD Descarga'!A:A,'Recebimento Rodo - ALE'!H19))</f>
        <v>40.746067039106144</v>
      </c>
      <c r="N19" s="27">
        <f>IF(RIGHT(I19,5)="Total",VLOOKUP(I19,'BD Descarga'!$B:$I,6,0),SUMIFS('BD Descarga'!G:G,'BD Descarga'!D:D,'Recebimento Rodo - ALE'!K19,'BD Descarga'!C:C,'Recebimento Rodo - ALE'!J19,'BD Descarga'!B:B,'Recebimento Rodo - ALE'!I19,'BD Descarga'!A:A,'Recebimento Rodo - ALE'!H19))</f>
        <v>1.2030083074229503</v>
      </c>
      <c r="O19" s="27">
        <f>IF(RIGHT(I19,5)="Total",VLOOKUP(I19,'BD Descarga'!$B:$I,7,0),SUMIFS('BD Descarga'!H:H,'BD Descarga'!D:D,'Recebimento Rodo - ALE'!K19,'BD Descarga'!C:C,'Recebimento Rodo - ALE'!J19,'BD Descarga'!B:B,'Recebimento Rodo - ALE'!I19,'BD Descarga'!A:A,'Recebimento Rodo - ALE'!H19))</f>
        <v>0.40100276914098343</v>
      </c>
      <c r="P19" s="28">
        <f>IF(RIGHT(I19,5)="Total",VLOOKUP(I19,'BD Descarga'!$B:$I,8,0),SUMIFS('BD Descarga'!I:I,'BD Descarga'!D:D,'Recebimento Rodo - ALE'!K19,'BD Descarga'!C:C,'Recebimento Rodo - ALE'!J19,'BD Descarga'!B:B,'Recebimento Rodo - ALE'!I19,'BD Descarga'!A:A,'Recebimento Rodo - ALE'!H19))</f>
        <v>1143.75</v>
      </c>
      <c r="Q19" s="212"/>
      <c r="R19" s="29"/>
      <c r="S19" s="231"/>
      <c r="T19" s="232"/>
      <c r="U19" s="232"/>
      <c r="V19" s="232"/>
      <c r="W19" s="232"/>
      <c r="X19" s="232"/>
      <c r="Y19" s="233"/>
    </row>
    <row r="20" spans="1:25" x14ac:dyDescent="0.25">
      <c r="A20" s="9"/>
      <c r="B20" s="9" t="str">
        <f t="shared" si="0"/>
        <v>ARAUCARIA</v>
      </c>
      <c r="C20" s="9" t="str">
        <f t="shared" si="1"/>
        <v>CARIA</v>
      </c>
      <c r="D20" s="9"/>
      <c r="E20" s="71">
        <f t="shared" si="3"/>
        <v>0</v>
      </c>
      <c r="F20" s="9" t="str">
        <f t="shared" si="2"/>
        <v>TerceirosCARIA</v>
      </c>
      <c r="G20" s="9" t="str">
        <f>IFERROR(VLOOKUP(H20,[161]Detalhes!$G:$J,4,0),G19)</f>
        <v>Terceiros</v>
      </c>
      <c r="H20" s="10">
        <v>18</v>
      </c>
      <c r="I20" s="11" t="s">
        <v>53</v>
      </c>
      <c r="J20" s="24" t="s">
        <v>54</v>
      </c>
      <c r="K20" s="24" t="s">
        <v>18</v>
      </c>
      <c r="L20" s="25"/>
      <c r="M20" s="26">
        <f>IF(RIGHT(I20,5)="Total",VLOOKUP(I20,'BD Descarga'!$B:$I,5,0),SUMIFS('BD Descarga'!F:F,'BD Descarga'!D:D,'Recebimento Rodo - ALE'!K20,'BD Descarga'!C:C,'Recebimento Rodo - ALE'!J20,'BD Descarga'!B:B,'Recebimento Rodo - ALE'!I20,'BD Descarga'!A:A,'Recebimento Rodo - ALE'!H20))</f>
        <v>40.746067039106144</v>
      </c>
      <c r="N20" s="27">
        <f>IF(RIGHT(I20,5)="Total",VLOOKUP(I20,'BD Descarga'!$B:$I,6,0),SUMIFS('BD Descarga'!G:G,'BD Descarga'!D:D,'Recebimento Rodo - ALE'!K20,'BD Descarga'!C:C,'Recebimento Rodo - ALE'!J20,'BD Descarga'!B:B,'Recebimento Rodo - ALE'!I20,'BD Descarga'!A:A,'Recebimento Rodo - ALE'!H20))</f>
        <v>1.3366758971366113</v>
      </c>
      <c r="O20" s="27">
        <f>IF(RIGHT(I20,5)="Total",VLOOKUP(I20,'BD Descarga'!$B:$I,7,0),SUMIFS('BD Descarga'!H:H,'BD Descarga'!D:D,'Recebimento Rodo - ALE'!K20,'BD Descarga'!C:C,'Recebimento Rodo - ALE'!J20,'BD Descarga'!B:B,'Recebimento Rodo - ALE'!I20,'BD Descarga'!A:A,'Recebimento Rodo - ALE'!H20))</f>
        <v>0.44555863237887039</v>
      </c>
      <c r="P20" s="28">
        <f>IF(RIGHT(I20,5)="Total",VLOOKUP(I20,'BD Descarga'!$B:$I,8,0),SUMIFS('BD Descarga'!I:I,'BD Descarga'!D:D,'Recebimento Rodo - ALE'!K20,'BD Descarga'!C:C,'Recebimento Rodo - ALE'!J20,'BD Descarga'!B:B,'Recebimento Rodo - ALE'!I20,'BD Descarga'!A:A,'Recebimento Rodo - ALE'!H20))</f>
        <v>1270.8333333333333</v>
      </c>
      <c r="Q20" s="212"/>
      <c r="R20" s="29"/>
      <c r="S20" s="231"/>
      <c r="T20" s="232"/>
      <c r="U20" s="232"/>
      <c r="V20" s="232"/>
      <c r="W20" s="232"/>
      <c r="X20" s="232"/>
      <c r="Y20" s="233"/>
    </row>
    <row r="21" spans="1:25" x14ac:dyDescent="0.25">
      <c r="A21" s="9"/>
      <c r="B21" s="9" t="str">
        <f t="shared" si="0"/>
        <v>ARAUCARIA</v>
      </c>
      <c r="C21" s="9" t="str">
        <f t="shared" si="1"/>
        <v>CARIA</v>
      </c>
      <c r="D21" s="9"/>
      <c r="E21" s="71">
        <f t="shared" si="3"/>
        <v>0</v>
      </c>
      <c r="F21" s="9" t="str">
        <f t="shared" si="2"/>
        <v>TerceirosCARIA</v>
      </c>
      <c r="G21" s="9" t="str">
        <f>IFERROR(VLOOKUP(H21,[161]Detalhes!$G:$J,4,0),G20)</f>
        <v>Terceiros</v>
      </c>
      <c r="H21" s="10">
        <v>18</v>
      </c>
      <c r="I21" s="11" t="s">
        <v>53</v>
      </c>
      <c r="J21" s="24" t="s">
        <v>54</v>
      </c>
      <c r="K21" s="24" t="s">
        <v>19</v>
      </c>
      <c r="L21" s="25"/>
      <c r="M21" s="26">
        <f>IF(RIGHT(I21,5)="Total",VLOOKUP(I21,'BD Descarga'!$B:$I,5,0),SUMIFS('BD Descarga'!F:F,'BD Descarga'!D:D,'Recebimento Rodo - ALE'!K21,'BD Descarga'!C:C,'Recebimento Rodo - ALE'!J21,'BD Descarga'!B:B,'Recebimento Rodo - ALE'!I21,'BD Descarga'!A:A,'Recebimento Rodo - ALE'!H21))</f>
        <v>40.746067039106144</v>
      </c>
      <c r="N21" s="27">
        <f>IF(RIGHT(I21,5)="Total",VLOOKUP(I21,'BD Descarga'!$B:$I,6,0),SUMIFS('BD Descarga'!G:G,'BD Descarga'!D:D,'Recebimento Rodo - ALE'!K21,'BD Descarga'!C:C,'Recebimento Rodo - ALE'!J21,'BD Descarga'!B:B,'Recebimento Rodo - ALE'!I21,'BD Descarga'!A:A,'Recebimento Rodo - ALE'!H21))</f>
        <v>1.0693407177092891</v>
      </c>
      <c r="O21" s="27">
        <f>IF(RIGHT(I21,5)="Total",VLOOKUP(I21,'BD Descarga'!$B:$I,7,0),SUMIFS('BD Descarga'!H:H,'BD Descarga'!D:D,'Recebimento Rodo - ALE'!K21,'BD Descarga'!C:C,'Recebimento Rodo - ALE'!J21,'BD Descarga'!B:B,'Recebimento Rodo - ALE'!I21,'BD Descarga'!A:A,'Recebimento Rodo - ALE'!H21))</f>
        <v>0.35644690590309636</v>
      </c>
      <c r="P21" s="28">
        <f>IF(RIGHT(I21,5)="Total",VLOOKUP(I21,'BD Descarga'!$B:$I,8,0),SUMIFS('BD Descarga'!I:I,'BD Descarga'!D:D,'Recebimento Rodo - ALE'!K21,'BD Descarga'!C:C,'Recebimento Rodo - ALE'!J21,'BD Descarga'!B:B,'Recebimento Rodo - ALE'!I21,'BD Descarga'!A:A,'Recebimento Rodo - ALE'!H21))</f>
        <v>1016.6666666666666</v>
      </c>
      <c r="Q21" s="212"/>
      <c r="R21" s="29"/>
      <c r="S21" s="231" t="s">
        <v>157</v>
      </c>
      <c r="T21" s="232"/>
      <c r="U21" s="232"/>
      <c r="V21" s="232"/>
      <c r="W21" s="232"/>
      <c r="X21" s="232"/>
      <c r="Y21" s="233"/>
    </row>
    <row r="22" spans="1:25" x14ac:dyDescent="0.25">
      <c r="A22" s="9"/>
      <c r="B22" s="9" t="str">
        <f t="shared" si="0"/>
        <v>ARAUCARIA</v>
      </c>
      <c r="C22" s="9" t="str">
        <f t="shared" si="1"/>
        <v>CARIA</v>
      </c>
      <c r="D22" s="9"/>
      <c r="E22" s="71">
        <f t="shared" si="3"/>
        <v>0</v>
      </c>
      <c r="F22" s="9" t="str">
        <f t="shared" si="2"/>
        <v>TerceirosCARIA</v>
      </c>
      <c r="G22" s="9" t="str">
        <f>IFERROR(VLOOKUP(H22,[161]Detalhes!$G:$J,4,0),G21)</f>
        <v>Terceiros</v>
      </c>
      <c r="H22" s="14">
        <v>18</v>
      </c>
      <c r="I22" s="11" t="s">
        <v>53</v>
      </c>
      <c r="J22" s="30" t="s">
        <v>54</v>
      </c>
      <c r="K22" s="30" t="s">
        <v>21</v>
      </c>
      <c r="L22" s="31"/>
      <c r="M22" s="32">
        <f>IF(RIGHT(I22,5)="Total",VLOOKUP(I22,'BD Descarga'!$B:$I,5,0),SUMIFS('BD Descarga'!F:F,'BD Descarga'!D:D,'Recebimento Rodo - ALE'!K22,'BD Descarga'!C:C,'Recebimento Rodo - ALE'!J22,'BD Descarga'!B:B,'Recebimento Rodo - ALE'!I22,'BD Descarga'!A:A,'Recebimento Rodo - ALE'!H22))</f>
        <v>40.746067039106144</v>
      </c>
      <c r="N22" s="33">
        <f>IF(RIGHT(I22,5)="Total",VLOOKUP(I22,'BD Descarga'!$B:$I,6,0),SUMIFS('BD Descarga'!G:G,'BD Descarga'!D:D,'Recebimento Rodo - ALE'!K22,'BD Descarga'!C:C,'Recebimento Rodo - ALE'!J22,'BD Descarga'!B:B,'Recebimento Rodo - ALE'!I22,'BD Descarga'!A:A,'Recebimento Rodo - ALE'!H22))</f>
        <v>3.6090249222688504</v>
      </c>
      <c r="O22" s="33">
        <f>IF(RIGHT(I22,5)="Total",VLOOKUP(I22,'BD Descarga'!$B:$I,7,0),SUMIFS('BD Descarga'!H:H,'BD Descarga'!D:D,'Recebimento Rodo - ALE'!K22,'BD Descarga'!C:C,'Recebimento Rodo - ALE'!J22,'BD Descarga'!B:B,'Recebimento Rodo - ALE'!I22,'BD Descarga'!A:A,'Recebimento Rodo - ALE'!H22))</f>
        <v>1.2030083074229503</v>
      </c>
      <c r="P22" s="37">
        <f>IF(RIGHT(I22,5)="Total",VLOOKUP(I22,'BD Descarga'!$B:$I,8,0),SUMIFS('BD Descarga'!I:I,'BD Descarga'!D:D,'Recebimento Rodo - ALE'!K22,'BD Descarga'!C:C,'Recebimento Rodo - ALE'!J22,'BD Descarga'!B:B,'Recebimento Rodo - ALE'!I22,'BD Descarga'!A:A,'Recebimento Rodo - ALE'!H22))</f>
        <v>3431.2499999999995</v>
      </c>
      <c r="Q22" s="212"/>
      <c r="R22" s="29"/>
      <c r="S22" s="231"/>
      <c r="T22" s="232"/>
      <c r="U22" s="232"/>
      <c r="V22" s="232"/>
      <c r="W22" s="232"/>
      <c r="X22" s="232"/>
      <c r="Y22" s="233"/>
    </row>
    <row r="23" spans="1:25" x14ac:dyDescent="0.25">
      <c r="A23" s="9"/>
      <c r="B23" s="9" t="str">
        <f t="shared" si="0"/>
        <v>ARAUCARIA</v>
      </c>
      <c r="C23" s="9" t="str">
        <f t="shared" si="1"/>
        <v>CARIA</v>
      </c>
      <c r="D23" s="9"/>
      <c r="E23" s="71">
        <f t="shared" si="3"/>
        <v>0</v>
      </c>
      <c r="F23" s="9" t="str">
        <f t="shared" si="2"/>
        <v>TerceirosCARIA</v>
      </c>
      <c r="G23" s="9" t="str">
        <f>IFERROR(VLOOKUP(H23,[161]Detalhes!$G:$J,4,0),G22)</f>
        <v>Terceiros</v>
      </c>
      <c r="H23" s="10">
        <v>18</v>
      </c>
      <c r="I23" s="16" t="s">
        <v>53</v>
      </c>
      <c r="J23" s="30" t="s">
        <v>55</v>
      </c>
      <c r="K23" s="30"/>
      <c r="L23" s="31"/>
      <c r="M23" s="35">
        <f>IF(RIGHT(I23,5)="Total",VLOOKUP(I23,'BD Descarga'!$B:$I,5,0),SUMIFS('BD Descarga'!F:F,'BD Descarga'!D:D,'Recebimento Rodo - ALE'!K23,'BD Descarga'!C:C,'Recebimento Rodo - ALE'!J23,'BD Descarga'!B:B,'Recebimento Rodo - ALE'!I23,'BD Descarga'!A:A,'Recebimento Rodo - ALE'!H23))</f>
        <v>0</v>
      </c>
      <c r="N23" s="36">
        <f>IF(RIGHT(I23,5)="Total",VLOOKUP(I23,'BD Descarga'!$B:$I,6,0),SUMIFS('BD Descarga'!G:G,'BD Descarga'!D:D,'Recebimento Rodo - ALE'!K23,'BD Descarga'!C:C,'Recebimento Rodo - ALE'!J23,'BD Descarga'!B:B,'Recebimento Rodo - ALE'!I23,'BD Descarga'!A:A,'Recebimento Rodo - ALE'!H23))</f>
        <v>0</v>
      </c>
      <c r="O23" s="36">
        <f>IF(RIGHT(I23,5)="Total",VLOOKUP(I23,'BD Descarga'!$B:$I,7,0),SUMIFS('BD Descarga'!H:H,'BD Descarga'!D:D,'Recebimento Rodo - ALE'!K23,'BD Descarga'!C:C,'Recebimento Rodo - ALE'!J23,'BD Descarga'!B:B,'Recebimento Rodo - ALE'!I23,'BD Descarga'!A:A,'Recebimento Rodo - ALE'!H23))</f>
        <v>0</v>
      </c>
      <c r="P23" s="37">
        <f>IF(RIGHT(I23,5)="Total",VLOOKUP(I23,'BD Descarga'!$B:$I,8,0),SUMIFS('BD Descarga'!I:I,'BD Descarga'!D:D,'Recebimento Rodo - ALE'!K23,'BD Descarga'!C:C,'Recebimento Rodo - ALE'!J23,'BD Descarga'!B:B,'Recebimento Rodo - ALE'!I23,'BD Descarga'!A:A,'Recebimento Rodo - ALE'!H23))</f>
        <v>0</v>
      </c>
      <c r="Q23" s="212"/>
      <c r="R23" s="29"/>
      <c r="S23" s="42" t="s">
        <v>158</v>
      </c>
      <c r="T23" s="43" t="s">
        <v>159</v>
      </c>
      <c r="U23" s="43" t="s">
        <v>160</v>
      </c>
      <c r="V23" s="43" t="s">
        <v>161</v>
      </c>
      <c r="W23" s="43" t="s">
        <v>162</v>
      </c>
      <c r="X23" s="43" t="s">
        <v>163</v>
      </c>
      <c r="Y23" s="44" t="s">
        <v>164</v>
      </c>
    </row>
    <row r="24" spans="1:25" ht="15" customHeight="1" x14ac:dyDescent="0.25">
      <c r="A24" s="9"/>
      <c r="B24" s="9" t="str">
        <f t="shared" si="0"/>
        <v>ARAUCARIA</v>
      </c>
      <c r="C24" s="9" t="str">
        <f t="shared" si="1"/>
        <v>CARIA</v>
      </c>
      <c r="D24" s="9"/>
      <c r="E24" s="71">
        <f t="shared" si="3"/>
        <v>0</v>
      </c>
      <c r="F24" s="9" t="str">
        <f t="shared" si="2"/>
        <v>TerceirosCARIA</v>
      </c>
      <c r="G24" s="9" t="str">
        <f>IFERROR(VLOOKUP(H24,[161]Detalhes!$G:$J,4,0),G23)</f>
        <v>Terceiros</v>
      </c>
      <c r="H24" s="10">
        <v>18</v>
      </c>
      <c r="I24" s="11" t="s">
        <v>53</v>
      </c>
      <c r="J24" s="24" t="s">
        <v>56</v>
      </c>
      <c r="K24" s="24" t="s">
        <v>10</v>
      </c>
      <c r="L24" s="25"/>
      <c r="M24" s="26">
        <f>IF(RIGHT(I24,5)="Total",VLOOKUP(I24,'BD Descarga'!$B:$I,5,0),SUMIFS('BD Descarga'!F:F,'BD Descarga'!D:D,'Recebimento Rodo - ALE'!K24,'BD Descarga'!C:C,'Recebimento Rodo - ALE'!J24,'BD Descarga'!B:B,'Recebimento Rodo - ALE'!I24,'BD Descarga'!A:A,'Recebimento Rodo - ALE'!H24))</f>
        <v>40.746067039106144</v>
      </c>
      <c r="N24" s="27">
        <f>IF(RIGHT(I24,5)="Total",VLOOKUP(I24,'BD Descarga'!$B:$I,6,0),SUMIFS('BD Descarga'!G:G,'BD Descarga'!D:D,'Recebimento Rodo - ALE'!K24,'BD Descarga'!C:C,'Recebimento Rodo - ALE'!J24,'BD Descarga'!B:B,'Recebimento Rodo - ALE'!I24,'BD Descarga'!A:A,'Recebimento Rodo - ALE'!H24))</f>
        <v>0.40100276914098337</v>
      </c>
      <c r="O24" s="27">
        <f>IF(RIGHT(I24,5)="Total",VLOOKUP(I24,'BD Descarga'!$B:$I,7,0),SUMIFS('BD Descarga'!H:H,'BD Descarga'!D:D,'Recebimento Rodo - ALE'!K24,'BD Descarga'!C:C,'Recebimento Rodo - ALE'!J24,'BD Descarga'!B:B,'Recebimento Rodo - ALE'!I24,'BD Descarga'!A:A,'Recebimento Rodo - ALE'!H24))</f>
        <v>0.13366758971366111</v>
      </c>
      <c r="P24" s="28">
        <f>IF(RIGHT(I24,5)="Total",VLOOKUP(I24,'BD Descarga'!$B:$I,8,0),SUMIFS('BD Descarga'!I:I,'BD Descarga'!D:D,'Recebimento Rodo - ALE'!K24,'BD Descarga'!C:C,'Recebimento Rodo - ALE'!J24,'BD Descarga'!B:B,'Recebimento Rodo - ALE'!I24,'BD Descarga'!A:A,'Recebimento Rodo - ALE'!H24))</f>
        <v>381.24999999999994</v>
      </c>
      <c r="Q24" s="212" t="s">
        <v>192</v>
      </c>
      <c r="R24" s="29"/>
      <c r="S24" s="42" t="s">
        <v>165</v>
      </c>
      <c r="T24" s="43" t="s">
        <v>167</v>
      </c>
      <c r="U24" s="43" t="s">
        <v>168</v>
      </c>
      <c r="V24" s="43" t="s">
        <v>169</v>
      </c>
      <c r="W24" s="43" t="s">
        <v>170</v>
      </c>
      <c r="X24" s="43" t="s">
        <v>171</v>
      </c>
      <c r="Y24" s="44" t="s">
        <v>172</v>
      </c>
    </row>
    <row r="25" spans="1:25" ht="15" customHeight="1" x14ac:dyDescent="0.25">
      <c r="A25" s="9"/>
      <c r="B25" s="9" t="str">
        <f t="shared" si="0"/>
        <v>ARAUCARIA</v>
      </c>
      <c r="C25" s="9" t="str">
        <f t="shared" si="1"/>
        <v>CARIA</v>
      </c>
      <c r="D25" s="9"/>
      <c r="E25" s="71">
        <f t="shared" si="3"/>
        <v>0</v>
      </c>
      <c r="F25" s="9" t="str">
        <f t="shared" si="2"/>
        <v>TerceirosCARIA</v>
      </c>
      <c r="G25" s="9" t="str">
        <f>IFERROR(VLOOKUP(H25,[161]Detalhes!$G:$J,4,0),G24)</f>
        <v>Terceiros</v>
      </c>
      <c r="H25" s="10">
        <v>18</v>
      </c>
      <c r="I25" s="11" t="s">
        <v>53</v>
      </c>
      <c r="J25" s="24" t="s">
        <v>56</v>
      </c>
      <c r="K25" s="24" t="s">
        <v>12</v>
      </c>
      <c r="L25" s="25"/>
      <c r="M25" s="26">
        <f>IF(RIGHT(I25,5)="Total",VLOOKUP(I25,'BD Descarga'!$B:$I,5,0),SUMIFS('BD Descarga'!F:F,'BD Descarga'!D:D,'Recebimento Rodo - ALE'!K25,'BD Descarga'!C:C,'Recebimento Rodo - ALE'!J25,'BD Descarga'!B:B,'Recebimento Rodo - ALE'!I25,'BD Descarga'!A:A,'Recebimento Rodo - ALE'!H25))</f>
        <v>40.746067039106144</v>
      </c>
      <c r="N25" s="27">
        <f>IF(RIGHT(I25,5)="Total",VLOOKUP(I25,'BD Descarga'!$B:$I,6,0),SUMIFS('BD Descarga'!G:G,'BD Descarga'!D:D,'Recebimento Rodo - ALE'!K25,'BD Descarga'!C:C,'Recebimento Rodo - ALE'!J25,'BD Descarga'!B:B,'Recebimento Rodo - ALE'!I25,'BD Descarga'!A:A,'Recebimento Rodo - ALE'!H25))</f>
        <v>0.2807019383986884</v>
      </c>
      <c r="O25" s="27">
        <f>IF(RIGHT(I25,5)="Total",VLOOKUP(I25,'BD Descarga'!$B:$I,7,0),SUMIFS('BD Descarga'!H:H,'BD Descarga'!D:D,'Recebimento Rodo - ALE'!K25,'BD Descarga'!C:C,'Recebimento Rodo - ALE'!J25,'BD Descarga'!B:B,'Recebimento Rodo - ALE'!I25,'BD Descarga'!A:A,'Recebimento Rodo - ALE'!H25))</f>
        <v>9.3567312799562791E-2</v>
      </c>
      <c r="P25" s="28">
        <f>IF(RIGHT(I25,5)="Total",VLOOKUP(I25,'BD Descarga'!$B:$I,8,0),SUMIFS('BD Descarga'!I:I,'BD Descarga'!D:D,'Recebimento Rodo - ALE'!K25,'BD Descarga'!C:C,'Recebimento Rodo - ALE'!J25,'BD Descarga'!B:B,'Recebimento Rodo - ALE'!I25,'BD Descarga'!A:A,'Recebimento Rodo - ALE'!H25))</f>
        <v>266.875</v>
      </c>
      <c r="Q25" s="212"/>
      <c r="R25" s="29"/>
      <c r="S25" s="231" t="s">
        <v>173</v>
      </c>
      <c r="T25" s="232"/>
      <c r="U25" s="232"/>
      <c r="V25" s="232"/>
      <c r="W25" s="232"/>
      <c r="X25" s="232"/>
      <c r="Y25" s="233"/>
    </row>
    <row r="26" spans="1:25" x14ac:dyDescent="0.25">
      <c r="A26" s="9"/>
      <c r="B26" s="9" t="str">
        <f t="shared" si="0"/>
        <v>ARAUCARIA</v>
      </c>
      <c r="C26" s="9" t="str">
        <f t="shared" si="1"/>
        <v>CARIA</v>
      </c>
      <c r="D26" s="9"/>
      <c r="E26" s="71">
        <f t="shared" si="3"/>
        <v>0</v>
      </c>
      <c r="F26" s="9" t="str">
        <f t="shared" si="2"/>
        <v>TerceirosCARIA</v>
      </c>
      <c r="G26" s="9" t="str">
        <f>IFERROR(VLOOKUP(H26,[161]Detalhes!$G:$J,4,0),G25)</f>
        <v>Terceiros</v>
      </c>
      <c r="H26" s="10">
        <v>18</v>
      </c>
      <c r="I26" s="11" t="s">
        <v>53</v>
      </c>
      <c r="J26" s="24" t="s">
        <v>56</v>
      </c>
      <c r="K26" s="24" t="s">
        <v>13</v>
      </c>
      <c r="L26" s="25"/>
      <c r="M26" s="26">
        <f>IF(RIGHT(I26,5)="Total",VLOOKUP(I26,'BD Descarga'!$B:$I,5,0),SUMIFS('BD Descarga'!F:F,'BD Descarga'!D:D,'Recebimento Rodo - ALE'!K26,'BD Descarga'!C:C,'Recebimento Rodo - ALE'!J26,'BD Descarga'!B:B,'Recebimento Rodo - ALE'!I26,'BD Descarga'!A:A,'Recebimento Rodo - ALE'!H26))</f>
        <v>40.746067039106144</v>
      </c>
      <c r="N26" s="27">
        <f>IF(RIGHT(I26,5)="Total",VLOOKUP(I26,'BD Descarga'!$B:$I,6,0),SUMIFS('BD Descarga'!G:G,'BD Descarga'!D:D,'Recebimento Rodo - ALE'!K26,'BD Descarga'!C:C,'Recebimento Rodo - ALE'!J26,'BD Descarga'!B:B,'Recebimento Rodo - ALE'!I26,'BD Descarga'!A:A,'Recebimento Rodo - ALE'!H26))</f>
        <v>0.40100276914098337</v>
      </c>
      <c r="O26" s="27">
        <f>IF(RIGHT(I26,5)="Total",VLOOKUP(I26,'BD Descarga'!$B:$I,7,0),SUMIFS('BD Descarga'!H:H,'BD Descarga'!D:D,'Recebimento Rodo - ALE'!K26,'BD Descarga'!C:C,'Recebimento Rodo - ALE'!J26,'BD Descarga'!B:B,'Recebimento Rodo - ALE'!I26,'BD Descarga'!A:A,'Recebimento Rodo - ALE'!H26))</f>
        <v>0.13366758971366111</v>
      </c>
      <c r="P26" s="28">
        <f>IF(RIGHT(I26,5)="Total",VLOOKUP(I26,'BD Descarga'!$B:$I,8,0),SUMIFS('BD Descarga'!I:I,'BD Descarga'!D:D,'Recebimento Rodo - ALE'!K26,'BD Descarga'!C:C,'Recebimento Rodo - ALE'!J26,'BD Descarga'!B:B,'Recebimento Rodo - ALE'!I26,'BD Descarga'!A:A,'Recebimento Rodo - ALE'!H26))</f>
        <v>381.24999999999994</v>
      </c>
      <c r="Q26" s="212"/>
      <c r="R26" s="29"/>
      <c r="S26" s="231"/>
      <c r="T26" s="232"/>
      <c r="U26" s="232"/>
      <c r="V26" s="232"/>
      <c r="W26" s="232"/>
      <c r="X26" s="232"/>
      <c r="Y26" s="233"/>
    </row>
    <row r="27" spans="1:25" x14ac:dyDescent="0.25">
      <c r="A27" s="9"/>
      <c r="B27" s="9" t="str">
        <f t="shared" si="0"/>
        <v>ARAUCARIA</v>
      </c>
      <c r="C27" s="9" t="str">
        <f t="shared" si="1"/>
        <v>CARIA</v>
      </c>
      <c r="D27" s="9"/>
      <c r="E27" s="71">
        <f t="shared" si="3"/>
        <v>0</v>
      </c>
      <c r="F27" s="9" t="str">
        <f t="shared" si="2"/>
        <v>TerceirosCARIA</v>
      </c>
      <c r="G27" s="9" t="str">
        <f>IFERROR(VLOOKUP(H27,[161]Detalhes!$G:$J,4,0),G26)</f>
        <v>Terceiros</v>
      </c>
      <c r="H27" s="14">
        <v>18</v>
      </c>
      <c r="I27" s="11" t="s">
        <v>53</v>
      </c>
      <c r="J27" s="30" t="s">
        <v>56</v>
      </c>
      <c r="K27" s="30" t="s">
        <v>16</v>
      </c>
      <c r="L27" s="31"/>
      <c r="M27" s="32">
        <f>IF(RIGHT(I27,5)="Total",VLOOKUP(I27,'BD Descarga'!$B:$I,5,0),SUMIFS('BD Descarga'!F:F,'BD Descarga'!D:D,'Recebimento Rodo - ALE'!K27,'BD Descarga'!C:C,'Recebimento Rodo - ALE'!J27,'BD Descarga'!B:B,'Recebimento Rodo - ALE'!I27,'BD Descarga'!A:A,'Recebimento Rodo - ALE'!H27))</f>
        <v>40.746067039106144</v>
      </c>
      <c r="N27" s="33">
        <f>IF(RIGHT(I27,5)="Total",VLOOKUP(I27,'BD Descarga'!$B:$I,6,0),SUMIFS('BD Descarga'!G:G,'BD Descarga'!D:D,'Recebimento Rodo - ALE'!K27,'BD Descarga'!C:C,'Recebimento Rodo - ALE'!J27,'BD Descarga'!B:B,'Recebimento Rodo - ALE'!I27,'BD Descarga'!A:A,'Recebimento Rodo - ALE'!H27))</f>
        <v>1.0827074766806553</v>
      </c>
      <c r="O27" s="33">
        <f>IF(RIGHT(I27,5)="Total",VLOOKUP(I27,'BD Descarga'!$B:$I,7,0),SUMIFS('BD Descarga'!H:H,'BD Descarga'!D:D,'Recebimento Rodo - ALE'!K27,'BD Descarga'!C:C,'Recebimento Rodo - ALE'!J27,'BD Descarga'!B:B,'Recebimento Rodo - ALE'!I27,'BD Descarga'!A:A,'Recebimento Rodo - ALE'!H27))</f>
        <v>0.36090249222688497</v>
      </c>
      <c r="P27" s="37">
        <f>IF(RIGHT(I27,5)="Total",VLOOKUP(I27,'BD Descarga'!$B:$I,8,0),SUMIFS('BD Descarga'!I:I,'BD Descarga'!D:D,'Recebimento Rodo - ALE'!K27,'BD Descarga'!C:C,'Recebimento Rodo - ALE'!J27,'BD Descarga'!B:B,'Recebimento Rodo - ALE'!I27,'BD Descarga'!A:A,'Recebimento Rodo - ALE'!H27))</f>
        <v>1029.375</v>
      </c>
      <c r="Q27" s="212"/>
      <c r="R27" s="29"/>
      <c r="S27" s="42" t="s">
        <v>174</v>
      </c>
      <c r="T27" s="43" t="s">
        <v>175</v>
      </c>
      <c r="U27" s="43" t="s">
        <v>176</v>
      </c>
      <c r="V27" s="43" t="s">
        <v>177</v>
      </c>
      <c r="W27" s="43" t="s">
        <v>178</v>
      </c>
      <c r="X27" s="43" t="s">
        <v>179</v>
      </c>
      <c r="Y27" s="44" t="s">
        <v>180</v>
      </c>
    </row>
    <row r="28" spans="1:25" x14ac:dyDescent="0.25">
      <c r="A28" s="9"/>
      <c r="B28" s="9" t="str">
        <f t="shared" si="0"/>
        <v>ARAUCARIA</v>
      </c>
      <c r="C28" s="9" t="str">
        <f t="shared" si="1"/>
        <v>CARIA</v>
      </c>
      <c r="D28" s="9"/>
      <c r="E28" s="71">
        <f t="shared" si="3"/>
        <v>0</v>
      </c>
      <c r="F28" s="9" t="str">
        <f t="shared" si="2"/>
        <v>TerceirosCARIA</v>
      </c>
      <c r="G28" s="9" t="str">
        <f>IFERROR(VLOOKUP(H28,[161]Detalhes!$G:$J,4,0),G27)</f>
        <v>Terceiros</v>
      </c>
      <c r="H28" s="15">
        <v>18</v>
      </c>
      <c r="I28" s="11" t="s">
        <v>53</v>
      </c>
      <c r="J28" s="24" t="s">
        <v>56</v>
      </c>
      <c r="K28" s="24" t="s">
        <v>7</v>
      </c>
      <c r="L28" s="25"/>
      <c r="M28" s="26">
        <f>IF(RIGHT(I28,5)="Total",VLOOKUP(I28,'BD Descarga'!$B:$I,5,0),SUMIFS('BD Descarga'!F:F,'BD Descarga'!D:D,'Recebimento Rodo - ALE'!K28,'BD Descarga'!C:C,'Recebimento Rodo - ALE'!J28,'BD Descarga'!B:B,'Recebimento Rodo - ALE'!I28,'BD Descarga'!A:A,'Recebimento Rodo - ALE'!H28))</f>
        <v>40.746067039106144</v>
      </c>
      <c r="N28" s="27">
        <f>IF(RIGHT(I28,5)="Total",VLOOKUP(I28,'BD Descarga'!$B:$I,6,0),SUMIFS('BD Descarga'!G:G,'BD Descarga'!D:D,'Recebimento Rodo - ALE'!K28,'BD Descarga'!C:C,'Recebimento Rodo - ALE'!J28,'BD Descarga'!B:B,'Recebimento Rodo - ALE'!I28,'BD Descarga'!A:A,'Recebimento Rodo - ALE'!H28))</f>
        <v>0.26733517942732227</v>
      </c>
      <c r="O28" s="27">
        <f>IF(RIGHT(I28,5)="Total",VLOOKUP(I28,'BD Descarga'!$B:$I,7,0),SUMIFS('BD Descarga'!H:H,'BD Descarga'!D:D,'Recebimento Rodo - ALE'!K28,'BD Descarga'!C:C,'Recebimento Rodo - ALE'!J28,'BD Descarga'!B:B,'Recebimento Rodo - ALE'!I28,'BD Descarga'!A:A,'Recebimento Rodo - ALE'!H28))</f>
        <v>8.9111726475774089E-2</v>
      </c>
      <c r="P28" s="28">
        <f>IF(RIGHT(I28,5)="Total",VLOOKUP(I28,'BD Descarga'!$B:$I,8,0),SUMIFS('BD Descarga'!I:I,'BD Descarga'!D:D,'Recebimento Rodo - ALE'!K28,'BD Descarga'!C:C,'Recebimento Rodo - ALE'!J28,'BD Descarga'!B:B,'Recebimento Rodo - ALE'!I28,'BD Descarga'!A:A,'Recebimento Rodo - ALE'!H28))</f>
        <v>254.16666666666666</v>
      </c>
      <c r="Q28" s="212"/>
      <c r="R28" s="29"/>
      <c r="S28" s="42" t="s">
        <v>181</v>
      </c>
      <c r="T28" s="43" t="s">
        <v>182</v>
      </c>
      <c r="U28" s="43" t="s">
        <v>183</v>
      </c>
      <c r="V28" s="43" t="s">
        <v>184</v>
      </c>
      <c r="W28" s="43" t="s">
        <v>185</v>
      </c>
      <c r="X28" s="43" t="s">
        <v>186</v>
      </c>
      <c r="Y28" s="44" t="s">
        <v>187</v>
      </c>
    </row>
    <row r="29" spans="1:25" x14ac:dyDescent="0.25">
      <c r="A29" s="9"/>
      <c r="B29" s="9" t="str">
        <f t="shared" si="0"/>
        <v>ARAUCARIA</v>
      </c>
      <c r="C29" s="9" t="str">
        <f t="shared" si="1"/>
        <v>CARIA</v>
      </c>
      <c r="D29" s="9"/>
      <c r="E29" s="71">
        <f t="shared" si="3"/>
        <v>0</v>
      </c>
      <c r="F29" s="9" t="str">
        <f t="shared" si="2"/>
        <v>TerceirosCARIA</v>
      </c>
      <c r="G29" s="9" t="str">
        <f>IFERROR(VLOOKUP(H29,[161]Detalhes!$G:$J,4,0),G28)</f>
        <v>Terceiros</v>
      </c>
      <c r="H29" s="10">
        <v>18</v>
      </c>
      <c r="I29" s="11" t="s">
        <v>53</v>
      </c>
      <c r="J29" s="24" t="s">
        <v>56</v>
      </c>
      <c r="K29" s="24" t="s">
        <v>18</v>
      </c>
      <c r="L29" s="25"/>
      <c r="M29" s="26">
        <f>IF(RIGHT(I29,5)="Total",VLOOKUP(I29,'BD Descarga'!$B:$I,5,0),SUMIFS('BD Descarga'!F:F,'BD Descarga'!D:D,'Recebimento Rodo - ALE'!K29,'BD Descarga'!C:C,'Recebimento Rodo - ALE'!J29,'BD Descarga'!B:B,'Recebimento Rodo - ALE'!I29,'BD Descarga'!A:A,'Recebimento Rodo - ALE'!H29))</f>
        <v>40.746067039106144</v>
      </c>
      <c r="N29" s="27">
        <f>IF(RIGHT(I29,5)="Total",VLOOKUP(I29,'BD Descarga'!$B:$I,6,0),SUMIFS('BD Descarga'!G:G,'BD Descarga'!D:D,'Recebimento Rodo - ALE'!K29,'BD Descarga'!C:C,'Recebimento Rodo - ALE'!J29,'BD Descarga'!B:B,'Recebimento Rodo - ALE'!I29,'BD Descarga'!A:A,'Recebimento Rodo - ALE'!H29))</f>
        <v>0.66833794856830564</v>
      </c>
      <c r="O29" s="27">
        <f>IF(RIGHT(I29,5)="Total",VLOOKUP(I29,'BD Descarga'!$B:$I,7,0),SUMIFS('BD Descarga'!H:H,'BD Descarga'!D:D,'Recebimento Rodo - ALE'!K29,'BD Descarga'!C:C,'Recebimento Rodo - ALE'!J29,'BD Descarga'!B:B,'Recebimento Rodo - ALE'!I29,'BD Descarga'!A:A,'Recebimento Rodo - ALE'!H29))</f>
        <v>0.22277931618943519</v>
      </c>
      <c r="P29" s="28">
        <f>IF(RIGHT(I29,5)="Total",VLOOKUP(I29,'BD Descarga'!$B:$I,8,0),SUMIFS('BD Descarga'!I:I,'BD Descarga'!D:D,'Recebimento Rodo - ALE'!K29,'BD Descarga'!C:C,'Recebimento Rodo - ALE'!J29,'BD Descarga'!B:B,'Recebimento Rodo - ALE'!I29,'BD Descarga'!A:A,'Recebimento Rodo - ALE'!H29))</f>
        <v>635.41666666666663</v>
      </c>
      <c r="Q29" s="212"/>
      <c r="R29" s="29"/>
      <c r="S29" s="45" t="s">
        <v>188</v>
      </c>
      <c r="T29" s="46" t="s">
        <v>189</v>
      </c>
      <c r="U29" s="46"/>
      <c r="V29" s="46"/>
      <c r="W29" s="46"/>
      <c r="X29" s="46"/>
      <c r="Y29" s="47"/>
    </row>
    <row r="30" spans="1:25" x14ac:dyDescent="0.25">
      <c r="A30" s="9"/>
      <c r="B30" s="9" t="str">
        <f t="shared" si="0"/>
        <v>ARAUCARIA</v>
      </c>
      <c r="C30" s="9" t="str">
        <f t="shared" si="1"/>
        <v>CARIA</v>
      </c>
      <c r="D30" s="9"/>
      <c r="E30" s="71">
        <f t="shared" si="3"/>
        <v>0</v>
      </c>
      <c r="F30" s="9" t="str">
        <f t="shared" si="2"/>
        <v>TerceirosCARIA</v>
      </c>
      <c r="G30" s="9" t="str">
        <f>IFERROR(VLOOKUP(H30,[161]Detalhes!$G:$J,4,0),G29)</f>
        <v>Terceiros</v>
      </c>
      <c r="H30" s="10">
        <v>18</v>
      </c>
      <c r="I30" s="11" t="s">
        <v>53</v>
      </c>
      <c r="J30" s="24" t="s">
        <v>56</v>
      </c>
      <c r="K30" s="24" t="s">
        <v>19</v>
      </c>
      <c r="L30" s="25"/>
      <c r="M30" s="26">
        <f>IF(RIGHT(I30,5)="Total",VLOOKUP(I30,'BD Descarga'!$B:$I,5,0),SUMIFS('BD Descarga'!F:F,'BD Descarga'!D:D,'Recebimento Rodo - ALE'!K30,'BD Descarga'!C:C,'Recebimento Rodo - ALE'!J30,'BD Descarga'!B:B,'Recebimento Rodo - ALE'!I30,'BD Descarga'!A:A,'Recebimento Rodo - ALE'!H30))</f>
        <v>40.746067039106144</v>
      </c>
      <c r="N30" s="27">
        <f>IF(RIGHT(I30,5)="Total",VLOOKUP(I30,'BD Descarga'!$B:$I,6,0),SUMIFS('BD Descarga'!G:G,'BD Descarga'!D:D,'Recebimento Rodo - ALE'!K30,'BD Descarga'!C:C,'Recebimento Rodo - ALE'!J30,'BD Descarga'!B:B,'Recebimento Rodo - ALE'!I30,'BD Descarga'!A:A,'Recebimento Rodo - ALE'!H30))</f>
        <v>0.66833794856830564</v>
      </c>
      <c r="O30" s="27">
        <f>IF(RIGHT(I30,5)="Total",VLOOKUP(I30,'BD Descarga'!$B:$I,7,0),SUMIFS('BD Descarga'!H:H,'BD Descarga'!D:D,'Recebimento Rodo - ALE'!K30,'BD Descarga'!C:C,'Recebimento Rodo - ALE'!J30,'BD Descarga'!B:B,'Recebimento Rodo - ALE'!I30,'BD Descarga'!A:A,'Recebimento Rodo - ALE'!H30))</f>
        <v>0.22277931618943519</v>
      </c>
      <c r="P30" s="28">
        <f>IF(RIGHT(I30,5)="Total",VLOOKUP(I30,'BD Descarga'!$B:$I,8,0),SUMIFS('BD Descarga'!I:I,'BD Descarga'!D:D,'Recebimento Rodo - ALE'!K30,'BD Descarga'!C:C,'Recebimento Rodo - ALE'!J30,'BD Descarga'!B:B,'Recebimento Rodo - ALE'!I30,'BD Descarga'!A:A,'Recebimento Rodo - ALE'!H30))</f>
        <v>635.41666666666663</v>
      </c>
      <c r="Q30" s="212"/>
      <c r="R30" s="29"/>
      <c r="S30" s="219" t="s">
        <v>190</v>
      </c>
      <c r="T30" s="220"/>
      <c r="U30" s="220"/>
      <c r="V30" s="220"/>
      <c r="W30" s="220"/>
      <c r="X30" s="220"/>
      <c r="Y30" s="221"/>
    </row>
    <row r="31" spans="1:25" x14ac:dyDescent="0.25">
      <c r="A31" s="9"/>
      <c r="B31" s="9" t="str">
        <f t="shared" si="0"/>
        <v>ARAUCARIA</v>
      </c>
      <c r="C31" s="9" t="str">
        <f t="shared" si="1"/>
        <v>CARIA</v>
      </c>
      <c r="D31" s="9"/>
      <c r="E31" s="71">
        <f t="shared" si="3"/>
        <v>0</v>
      </c>
      <c r="F31" s="9" t="str">
        <f t="shared" si="2"/>
        <v>TerceirosCARIA</v>
      </c>
      <c r="G31" s="9" t="str">
        <f>IFERROR(VLOOKUP(H31,[161]Detalhes!$G:$J,4,0),G30)</f>
        <v>Terceiros</v>
      </c>
      <c r="H31" s="14">
        <v>18</v>
      </c>
      <c r="I31" s="11" t="s">
        <v>53</v>
      </c>
      <c r="J31" s="30" t="s">
        <v>56</v>
      </c>
      <c r="K31" s="30" t="s">
        <v>21</v>
      </c>
      <c r="L31" s="31"/>
      <c r="M31" s="32">
        <f>IF(RIGHT(I31,5)="Total",VLOOKUP(I31,'BD Descarga'!$B:$I,5,0),SUMIFS('BD Descarga'!F:F,'BD Descarga'!D:D,'Recebimento Rodo - ALE'!K31,'BD Descarga'!C:C,'Recebimento Rodo - ALE'!J31,'BD Descarga'!B:B,'Recebimento Rodo - ALE'!I31,'BD Descarga'!A:A,'Recebimento Rodo - ALE'!H31))</f>
        <v>40.746067039106144</v>
      </c>
      <c r="N31" s="33">
        <f>IF(RIGHT(I31,5)="Total",VLOOKUP(I31,'BD Descarga'!$B:$I,6,0),SUMIFS('BD Descarga'!G:G,'BD Descarga'!D:D,'Recebimento Rodo - ALE'!K31,'BD Descarga'!C:C,'Recebimento Rodo - ALE'!J31,'BD Descarga'!B:B,'Recebimento Rodo - ALE'!I31,'BD Descarga'!A:A,'Recebimento Rodo - ALE'!H31))</f>
        <v>1.6040110765639335</v>
      </c>
      <c r="O31" s="33">
        <f>IF(RIGHT(I31,5)="Total",VLOOKUP(I31,'BD Descarga'!$B:$I,7,0),SUMIFS('BD Descarga'!H:H,'BD Descarga'!D:D,'Recebimento Rodo - ALE'!K31,'BD Descarga'!C:C,'Recebimento Rodo - ALE'!J31,'BD Descarga'!B:B,'Recebimento Rodo - ALE'!I31,'BD Descarga'!A:A,'Recebimento Rodo - ALE'!H31))</f>
        <v>0.53467035885464442</v>
      </c>
      <c r="P31" s="37">
        <f>IF(RIGHT(I31,5)="Total",VLOOKUP(I31,'BD Descarga'!$B:$I,8,0),SUMIFS('BD Descarga'!I:I,'BD Descarga'!D:D,'Recebimento Rodo - ALE'!K31,'BD Descarga'!C:C,'Recebimento Rodo - ALE'!J31,'BD Descarga'!B:B,'Recebimento Rodo - ALE'!I31,'BD Descarga'!A:A,'Recebimento Rodo - ALE'!H31))</f>
        <v>1525</v>
      </c>
      <c r="Q31" s="212"/>
      <c r="R31" s="29"/>
      <c r="S31" s="222"/>
      <c r="T31" s="223"/>
      <c r="U31" s="223"/>
      <c r="V31" s="223"/>
      <c r="W31" s="223"/>
      <c r="X31" s="223"/>
      <c r="Y31" s="224"/>
    </row>
    <row r="32" spans="1:25" x14ac:dyDescent="0.25">
      <c r="A32" s="9"/>
      <c r="B32" s="9" t="str">
        <f t="shared" si="0"/>
        <v>ARAUCARIA</v>
      </c>
      <c r="C32" s="9" t="str">
        <f t="shared" si="1"/>
        <v>CARIA</v>
      </c>
      <c r="D32" s="9"/>
      <c r="E32" s="71">
        <f t="shared" si="3"/>
        <v>0</v>
      </c>
      <c r="F32" s="9" t="str">
        <f t="shared" si="2"/>
        <v>TerceirosCARIA</v>
      </c>
      <c r="G32" s="9" t="str">
        <f>IFERROR(VLOOKUP(H32,[161]Detalhes!$G:$J,4,0),G31)</f>
        <v>Terceiros</v>
      </c>
      <c r="H32" s="10">
        <v>18</v>
      </c>
      <c r="I32" s="16" t="s">
        <v>53</v>
      </c>
      <c r="J32" s="30" t="s">
        <v>57</v>
      </c>
      <c r="K32" s="30"/>
      <c r="L32" s="31"/>
      <c r="M32" s="35">
        <f>IF(RIGHT(I32,5)="Total",VLOOKUP(I32,'BD Descarga'!$B:$I,5,0),SUMIFS('BD Descarga'!F:F,'BD Descarga'!D:D,'Recebimento Rodo - ALE'!K32,'BD Descarga'!C:C,'Recebimento Rodo - ALE'!J32,'BD Descarga'!B:B,'Recebimento Rodo - ALE'!I32,'BD Descarga'!A:A,'Recebimento Rodo - ALE'!H32))</f>
        <v>0</v>
      </c>
      <c r="N32" s="36">
        <f>IF(RIGHT(I32,5)="Total",VLOOKUP(I32,'BD Descarga'!$B:$I,6,0),SUMIFS('BD Descarga'!G:G,'BD Descarga'!D:D,'Recebimento Rodo - ALE'!K32,'BD Descarga'!C:C,'Recebimento Rodo - ALE'!J32,'BD Descarga'!B:B,'Recebimento Rodo - ALE'!I32,'BD Descarga'!A:A,'Recebimento Rodo - ALE'!H32))</f>
        <v>0</v>
      </c>
      <c r="O32" s="36">
        <f>IF(RIGHT(I32,5)="Total",VLOOKUP(I32,'BD Descarga'!$B:$I,7,0),SUMIFS('BD Descarga'!H:H,'BD Descarga'!D:D,'Recebimento Rodo - ALE'!K32,'BD Descarga'!C:C,'Recebimento Rodo - ALE'!J32,'BD Descarga'!B:B,'Recebimento Rodo - ALE'!I32,'BD Descarga'!A:A,'Recebimento Rodo - ALE'!H32))</f>
        <v>0</v>
      </c>
      <c r="P32" s="37">
        <f>IF(RIGHT(I32,5)="Total",VLOOKUP(I32,'BD Descarga'!$B:$I,8,0),SUMIFS('BD Descarga'!I:I,'BD Descarga'!D:D,'Recebimento Rodo - ALE'!K32,'BD Descarga'!C:C,'Recebimento Rodo - ALE'!J32,'BD Descarga'!B:B,'Recebimento Rodo - ALE'!I32,'BD Descarga'!A:A,'Recebimento Rodo - ALE'!H32))</f>
        <v>0</v>
      </c>
      <c r="Q32" s="212"/>
      <c r="R32" s="29"/>
      <c r="S32" s="222"/>
      <c r="T32" s="223"/>
      <c r="U32" s="223"/>
      <c r="V32" s="223"/>
      <c r="W32" s="223"/>
      <c r="X32" s="223"/>
      <c r="Y32" s="224"/>
    </row>
    <row r="33" spans="1:25" x14ac:dyDescent="0.25">
      <c r="A33" s="9"/>
      <c r="B33" s="9" t="str">
        <f t="shared" si="0"/>
        <v>ARAUCARIA Total</v>
      </c>
      <c r="C33" s="9" t="str">
        <f t="shared" si="1"/>
        <v>Total</v>
      </c>
      <c r="D33" s="9">
        <f>VLOOKUP(E33,Resumo!C:E,3,0)</f>
        <v>17</v>
      </c>
      <c r="E33" s="71">
        <f t="shared" si="3"/>
        <v>8235</v>
      </c>
      <c r="F33" s="9" t="str">
        <f t="shared" si="2"/>
        <v>TerceirosTotal</v>
      </c>
      <c r="G33" s="9" t="str">
        <f>IFERROR(VLOOKUP(H33,[161]Detalhes!$G:$J,4,0),G32)</f>
        <v>Terceiros</v>
      </c>
      <c r="H33" s="17">
        <v>18</v>
      </c>
      <c r="I33" s="18" t="s">
        <v>58</v>
      </c>
      <c r="J33" s="38"/>
      <c r="K33" s="38"/>
      <c r="L33" s="25"/>
      <c r="M33" s="39">
        <f>IF(RIGHT(I33,5)="Total",VLOOKUP(I33,'BD Descarga'!$B:$I,5,0),SUMIFS('BD Descarga'!F:F,'BD Descarga'!D:D,'Recebimento Rodo - ALE'!K33,'BD Descarga'!C:C,'Recebimento Rodo - ALE'!J33,'BD Descarga'!B:B,'Recebimento Rodo - ALE'!I33,'BD Descarga'!A:A,'Recebimento Rodo - ALE'!H33))</f>
        <v>40.746067039106144</v>
      </c>
      <c r="N33" s="40">
        <f>IF(RIGHT(I33,5)="Total",VLOOKUP(I33,'BD Descarga'!$B:$I,6,0),SUMIFS('BD Descarga'!G:G,'BD Descarga'!D:D,'Recebimento Rodo - ALE'!K33,'BD Descarga'!C:C,'Recebimento Rodo - ALE'!J33,'BD Descarga'!B:B,'Recebimento Rodo - ALE'!I33,'BD Descarga'!A:A,'Recebimento Rodo - ALE'!H33))</f>
        <v>8.6616598134452403</v>
      </c>
      <c r="O33" s="40">
        <f>IF(RIGHT(I33,5)="Total",VLOOKUP(I33,'BD Descarga'!$B:$I,7,0),SUMIFS('BD Descarga'!H:H,'BD Descarga'!D:D,'Recebimento Rodo - ALE'!K33,'BD Descarga'!C:C,'Recebimento Rodo - ALE'!J33,'BD Descarga'!B:B,'Recebimento Rodo - ALE'!I33,'BD Descarga'!A:A,'Recebimento Rodo - ALE'!H33))</f>
        <v>2.8872199378150802</v>
      </c>
      <c r="P33" s="41">
        <f>IF(RIGHT(I33,5)="Total",VLOOKUP(I33,'BD Descarga'!$B:$I,8,0),SUMIFS('BD Descarga'!I:I,'BD Descarga'!D:D,'Recebimento Rodo - ALE'!K33,'BD Descarga'!C:C,'Recebimento Rodo - ALE'!J33,'BD Descarga'!B:B,'Recebimento Rodo - ALE'!I33,'BD Descarga'!A:A,'Recebimento Rodo - ALE'!H33))</f>
        <v>8235</v>
      </c>
      <c r="Q33" s="50"/>
      <c r="R33" s="29"/>
      <c r="S33" s="225"/>
      <c r="T33" s="226"/>
      <c r="U33" s="226"/>
      <c r="V33" s="226"/>
      <c r="W33" s="226"/>
      <c r="X33" s="226"/>
      <c r="Y33" s="227"/>
    </row>
    <row r="34" spans="1:25" ht="15" customHeight="1" x14ac:dyDescent="0.25">
      <c r="A34" s="9"/>
      <c r="B34" s="9" t="str">
        <f t="shared" si="0"/>
        <v>BAURU</v>
      </c>
      <c r="C34" s="9" t="str">
        <f t="shared" si="1"/>
        <v>BAURU</v>
      </c>
      <c r="D34" s="9"/>
      <c r="E34" s="71">
        <f t="shared" si="3"/>
        <v>0</v>
      </c>
      <c r="F34" s="9" t="str">
        <f t="shared" si="2"/>
        <v>TerceirosBAURU</v>
      </c>
      <c r="G34" s="9" t="str">
        <f>IFERROR(VLOOKUP(H34,[161]Detalhes!$G:$J,4,0),#REF!)</f>
        <v>Terceiros</v>
      </c>
      <c r="H34" s="10">
        <v>47</v>
      </c>
      <c r="I34" s="11" t="s">
        <v>100</v>
      </c>
      <c r="J34" s="24" t="s">
        <v>37</v>
      </c>
      <c r="K34" s="24" t="s">
        <v>10</v>
      </c>
      <c r="L34" s="25"/>
      <c r="M34" s="26">
        <f>IF(RIGHT(I34,5)="Total",VLOOKUP(I34,'BD Descarga'!$B:$I,5,0),SUMIFS('BD Descarga'!F:F,'BD Descarga'!D:D,'Recebimento Rodo - ALE'!K34,'BD Descarga'!C:C,'Recebimento Rodo - ALE'!J34,'BD Descarga'!B:B,'Recebimento Rodo - ALE'!I34,'BD Descarga'!A:A,'Recebimento Rodo - ALE'!H34))</f>
        <v>42.657880239520956</v>
      </c>
      <c r="N34" s="27">
        <f>IF(RIGHT(I34,5)="Total",VLOOKUP(I34,'BD Descarga'!$B:$I,6,0),SUMIFS('BD Descarga'!G:G,'BD Descarga'!D:D,'Recebimento Rodo - ALE'!K34,'BD Descarga'!C:C,'Recebimento Rodo - ALE'!J34,'BD Descarga'!B:B,'Recebimento Rodo - ALE'!I34,'BD Descarga'!A:A,'Recebimento Rodo - ALE'!H34))</f>
        <v>2</v>
      </c>
      <c r="O34" s="27">
        <f>IF(RIGHT(I34,5)="Total",VLOOKUP(I34,'BD Descarga'!$B:$I,7,0),SUMIFS('BD Descarga'!H:H,'BD Descarga'!D:D,'Recebimento Rodo - ALE'!K34,'BD Descarga'!C:C,'Recebimento Rodo - ALE'!J34,'BD Descarga'!B:B,'Recebimento Rodo - ALE'!I34,'BD Descarga'!A:A,'Recebimento Rodo - ALE'!H34))</f>
        <v>0.8571428571428571</v>
      </c>
      <c r="P34" s="28">
        <f>IF(RIGHT(I34,5)="Total",VLOOKUP(I34,'BD Descarga'!$B:$I,8,0),SUMIFS('BD Descarga'!I:I,'BD Descarga'!D:D,'Recebimento Rodo - ALE'!K34,'BD Descarga'!C:C,'Recebimento Rodo - ALE'!J34,'BD Descarga'!B:B,'Recebimento Rodo - ALE'!I34,'BD Descarga'!A:A,'Recebimento Rodo - ALE'!H34))</f>
        <v>2023.2023199315654</v>
      </c>
      <c r="Q34" s="211" t="s">
        <v>247</v>
      </c>
      <c r="R34" s="29"/>
      <c r="S34" s="219" t="s">
        <v>191</v>
      </c>
      <c r="T34" s="220"/>
      <c r="U34" s="220"/>
      <c r="V34" s="220"/>
      <c r="W34" s="220"/>
      <c r="X34" s="220"/>
      <c r="Y34" s="221"/>
    </row>
    <row r="35" spans="1:25" ht="15" customHeight="1" x14ac:dyDescent="0.25">
      <c r="A35" s="9"/>
      <c r="B35" s="9" t="str">
        <f t="shared" si="0"/>
        <v>BAURU</v>
      </c>
      <c r="C35" s="9" t="str">
        <f t="shared" si="1"/>
        <v>BAURU</v>
      </c>
      <c r="D35" s="9"/>
      <c r="E35" s="71">
        <f t="shared" si="3"/>
        <v>0</v>
      </c>
      <c r="F35" s="9" t="str">
        <f t="shared" si="2"/>
        <v>TerceirosBAURU</v>
      </c>
      <c r="G35" s="9" t="str">
        <f>IFERROR(VLOOKUP(H35,[161]Detalhes!$G:$J,4,0),G34)</f>
        <v>Terceiros</v>
      </c>
      <c r="H35" s="10">
        <v>47</v>
      </c>
      <c r="I35" s="11" t="s">
        <v>100</v>
      </c>
      <c r="J35" s="24" t="s">
        <v>37</v>
      </c>
      <c r="K35" s="24" t="s">
        <v>12</v>
      </c>
      <c r="L35" s="25"/>
      <c r="M35" s="26">
        <f>IF(RIGHT(I35,5)="Total",VLOOKUP(I35,'BD Descarga'!$B:$I,5,0),SUMIFS('BD Descarga'!F:F,'BD Descarga'!D:D,'Recebimento Rodo - ALE'!K35,'BD Descarga'!C:C,'Recebimento Rodo - ALE'!J35,'BD Descarga'!B:B,'Recebimento Rodo - ALE'!I35,'BD Descarga'!A:A,'Recebimento Rodo - ALE'!H35))</f>
        <v>42.657880239520956</v>
      </c>
      <c r="N35" s="27">
        <f>IF(RIGHT(I35,5)="Total",VLOOKUP(I35,'BD Descarga'!$B:$I,6,0),SUMIFS('BD Descarga'!G:G,'BD Descarga'!D:D,'Recebimento Rodo - ALE'!K35,'BD Descarga'!C:C,'Recebimento Rodo - ALE'!J35,'BD Descarga'!B:B,'Recebimento Rodo - ALE'!I35,'BD Descarga'!A:A,'Recebimento Rodo - ALE'!H35))</f>
        <v>3</v>
      </c>
      <c r="O35" s="27">
        <f>IF(RIGHT(I35,5)="Total",VLOOKUP(I35,'BD Descarga'!$B:$I,7,0),SUMIFS('BD Descarga'!H:H,'BD Descarga'!D:D,'Recebimento Rodo - ALE'!K35,'BD Descarga'!C:C,'Recebimento Rodo - ALE'!J35,'BD Descarga'!B:B,'Recebimento Rodo - ALE'!I35,'BD Descarga'!A:A,'Recebimento Rodo - ALE'!H35))</f>
        <v>1.2857142857142858</v>
      </c>
      <c r="P35" s="28">
        <f>IF(RIGHT(I35,5)="Total",VLOOKUP(I35,'BD Descarga'!$B:$I,8,0),SUMIFS('BD Descarga'!I:I,'BD Descarga'!D:D,'Recebimento Rodo - ALE'!K35,'BD Descarga'!C:C,'Recebimento Rodo - ALE'!J35,'BD Descarga'!B:B,'Recebimento Rodo - ALE'!I35,'BD Descarga'!A:A,'Recebimento Rodo - ALE'!H35))</f>
        <v>3034.8034798973476</v>
      </c>
      <c r="Q35" s="212"/>
      <c r="R35" s="29"/>
      <c r="S35" s="222"/>
      <c r="T35" s="223"/>
      <c r="U35" s="223"/>
      <c r="V35" s="223"/>
      <c r="W35" s="223"/>
      <c r="X35" s="223"/>
      <c r="Y35" s="224"/>
    </row>
    <row r="36" spans="1:25" x14ac:dyDescent="0.25">
      <c r="A36" s="9"/>
      <c r="B36" s="9" t="str">
        <f t="shared" si="0"/>
        <v>BAURU</v>
      </c>
      <c r="C36" s="9" t="str">
        <f t="shared" si="1"/>
        <v>BAURU</v>
      </c>
      <c r="D36" s="9"/>
      <c r="E36" s="71">
        <f t="shared" si="3"/>
        <v>0</v>
      </c>
      <c r="F36" s="9" t="str">
        <f t="shared" si="2"/>
        <v>TerceirosBAURU</v>
      </c>
      <c r="G36" s="9" t="str">
        <f>IFERROR(VLOOKUP(H36,[161]Detalhes!$G:$J,4,0),G35)</f>
        <v>Terceiros</v>
      </c>
      <c r="H36" s="10">
        <v>47</v>
      </c>
      <c r="I36" s="11" t="s">
        <v>100</v>
      </c>
      <c r="J36" s="24" t="s">
        <v>37</v>
      </c>
      <c r="K36" s="24" t="s">
        <v>13</v>
      </c>
      <c r="L36" s="25"/>
      <c r="M36" s="26">
        <f>IF(RIGHT(I36,5)="Total",VLOOKUP(I36,'BD Descarga'!$B:$I,5,0),SUMIFS('BD Descarga'!F:F,'BD Descarga'!D:D,'Recebimento Rodo - ALE'!K36,'BD Descarga'!C:C,'Recebimento Rodo - ALE'!J36,'BD Descarga'!B:B,'Recebimento Rodo - ALE'!I36,'BD Descarga'!A:A,'Recebimento Rodo - ALE'!H36))</f>
        <v>42.657880239520956</v>
      </c>
      <c r="N36" s="27">
        <f>IF(RIGHT(I36,5)="Total",VLOOKUP(I36,'BD Descarga'!$B:$I,6,0),SUMIFS('BD Descarga'!G:G,'BD Descarga'!D:D,'Recebimento Rodo - ALE'!K36,'BD Descarga'!C:C,'Recebimento Rodo - ALE'!J36,'BD Descarga'!B:B,'Recebimento Rodo - ALE'!I36,'BD Descarga'!A:A,'Recebimento Rodo - ALE'!H36))</f>
        <v>4</v>
      </c>
      <c r="O36" s="27">
        <f>IF(RIGHT(I36,5)="Total",VLOOKUP(I36,'BD Descarga'!$B:$I,7,0),SUMIFS('BD Descarga'!H:H,'BD Descarga'!D:D,'Recebimento Rodo - ALE'!K36,'BD Descarga'!C:C,'Recebimento Rodo - ALE'!J36,'BD Descarga'!B:B,'Recebimento Rodo - ALE'!I36,'BD Descarga'!A:A,'Recebimento Rodo - ALE'!H36))</f>
        <v>1.7142857142857142</v>
      </c>
      <c r="P36" s="28">
        <f>IF(RIGHT(I36,5)="Total",VLOOKUP(I36,'BD Descarga'!$B:$I,8,0),SUMIFS('BD Descarga'!I:I,'BD Descarga'!D:D,'Recebimento Rodo - ALE'!K36,'BD Descarga'!C:C,'Recebimento Rodo - ALE'!J36,'BD Descarga'!B:B,'Recebimento Rodo - ALE'!I36,'BD Descarga'!A:A,'Recebimento Rodo - ALE'!H36))</f>
        <v>4046.4046398631308</v>
      </c>
      <c r="Q36" s="212"/>
      <c r="R36" s="29"/>
      <c r="S36" s="225"/>
      <c r="T36" s="226"/>
      <c r="U36" s="226"/>
      <c r="V36" s="226"/>
      <c r="W36" s="226"/>
      <c r="X36" s="226"/>
      <c r="Y36" s="227"/>
    </row>
    <row r="37" spans="1:25" x14ac:dyDescent="0.25">
      <c r="A37" s="9"/>
      <c r="B37" s="9" t="str">
        <f t="shared" ref="B37:B72" si="4">I37</f>
        <v>BAURU</v>
      </c>
      <c r="C37" s="9" t="str">
        <f t="shared" si="1"/>
        <v>BAURU</v>
      </c>
      <c r="D37" s="9"/>
      <c r="E37" s="71">
        <f t="shared" ref="E37:E72" si="5">IF(RIGHT(I37,5)="Total",P37,0)</f>
        <v>0</v>
      </c>
      <c r="F37" s="9" t="str">
        <f t="shared" ref="F37:F68" si="6">CONCATENATE(G37,RIGHT(I37,5))</f>
        <v>TerceirosBAURU</v>
      </c>
      <c r="G37" s="9" t="str">
        <f>IFERROR(VLOOKUP(H37,[161]Detalhes!$G:$J,4,0),G36)</f>
        <v>Terceiros</v>
      </c>
      <c r="H37" s="14">
        <v>47</v>
      </c>
      <c r="I37" s="11" t="s">
        <v>100</v>
      </c>
      <c r="J37" s="30" t="s">
        <v>37</v>
      </c>
      <c r="K37" s="30" t="s">
        <v>16</v>
      </c>
      <c r="L37" s="31"/>
      <c r="M37" s="32">
        <f>IF(RIGHT(I37,5)="Total",VLOOKUP(I37,'BD Descarga'!$B:$I,5,0),SUMIFS('BD Descarga'!F:F,'BD Descarga'!D:D,'Recebimento Rodo - ALE'!K37,'BD Descarga'!C:C,'Recebimento Rodo - ALE'!J37,'BD Descarga'!B:B,'Recebimento Rodo - ALE'!I37,'BD Descarga'!A:A,'Recebimento Rodo - ALE'!H37))</f>
        <v>42.657880239520956</v>
      </c>
      <c r="N37" s="33">
        <f>IF(RIGHT(I37,5)="Total",VLOOKUP(I37,'BD Descarga'!$B:$I,6,0),SUMIFS('BD Descarga'!G:G,'BD Descarga'!D:D,'Recebimento Rodo - ALE'!K37,'BD Descarga'!C:C,'Recebimento Rodo - ALE'!J37,'BD Descarga'!B:B,'Recebimento Rodo - ALE'!I37,'BD Descarga'!A:A,'Recebimento Rodo - ALE'!H37))</f>
        <v>9</v>
      </c>
      <c r="O37" s="33">
        <f>IF(RIGHT(I37,5)="Total",VLOOKUP(I37,'BD Descarga'!$B:$I,7,0),SUMIFS('BD Descarga'!H:H,'BD Descarga'!D:D,'Recebimento Rodo - ALE'!K37,'BD Descarga'!C:C,'Recebimento Rodo - ALE'!J37,'BD Descarga'!B:B,'Recebimento Rodo - ALE'!I37,'BD Descarga'!A:A,'Recebimento Rodo - ALE'!H37))</f>
        <v>3.8571428571428568</v>
      </c>
      <c r="P37" s="37">
        <f>IF(RIGHT(I37,5)="Total",VLOOKUP(I37,'BD Descarga'!$B:$I,8,0),SUMIFS('BD Descarga'!I:I,'BD Descarga'!D:D,'Recebimento Rodo - ALE'!K37,'BD Descarga'!C:C,'Recebimento Rodo - ALE'!J37,'BD Descarga'!B:B,'Recebimento Rodo - ALE'!I37,'BD Descarga'!A:A,'Recebimento Rodo - ALE'!H37))</f>
        <v>9104.4104396920447</v>
      </c>
      <c r="Q37" s="212"/>
      <c r="R37" s="29"/>
      <c r="S37" s="29"/>
      <c r="T37" s="29"/>
      <c r="U37" s="29"/>
      <c r="V37" s="29"/>
      <c r="W37" s="29"/>
      <c r="X37" s="29"/>
      <c r="Y37" s="29"/>
    </row>
    <row r="38" spans="1:25" x14ac:dyDescent="0.25">
      <c r="A38" s="9"/>
      <c r="B38" s="9" t="str">
        <f t="shared" si="4"/>
        <v>BAURU</v>
      </c>
      <c r="C38" s="9" t="str">
        <f t="shared" si="1"/>
        <v>BAURU</v>
      </c>
      <c r="D38" s="9"/>
      <c r="E38" s="71">
        <f t="shared" si="5"/>
        <v>0</v>
      </c>
      <c r="F38" s="9" t="str">
        <f t="shared" si="6"/>
        <v>TerceirosBAURU</v>
      </c>
      <c r="G38" s="9" t="str">
        <f>IFERROR(VLOOKUP(H38,[161]Detalhes!$G:$J,4,0),G37)</f>
        <v>Terceiros</v>
      </c>
      <c r="H38" s="15">
        <v>47</v>
      </c>
      <c r="I38" s="11" t="s">
        <v>100</v>
      </c>
      <c r="J38" s="24" t="s">
        <v>37</v>
      </c>
      <c r="K38" s="24" t="s">
        <v>7</v>
      </c>
      <c r="L38" s="25"/>
      <c r="M38" s="26">
        <f>IF(RIGHT(I38,5)="Total",VLOOKUP(I38,'BD Descarga'!$B:$I,5,0),SUMIFS('BD Descarga'!F:F,'BD Descarga'!D:D,'Recebimento Rodo - ALE'!K38,'BD Descarga'!C:C,'Recebimento Rodo - ALE'!J38,'BD Descarga'!B:B,'Recebimento Rodo - ALE'!I38,'BD Descarga'!A:A,'Recebimento Rodo - ALE'!H38))</f>
        <v>42.657880239520956</v>
      </c>
      <c r="N38" s="27">
        <f>IF(RIGHT(I38,5)="Total",VLOOKUP(I38,'BD Descarga'!$B:$I,6,0),SUMIFS('BD Descarga'!G:G,'BD Descarga'!D:D,'Recebimento Rodo - ALE'!K38,'BD Descarga'!C:C,'Recebimento Rodo - ALE'!J38,'BD Descarga'!B:B,'Recebimento Rodo - ALE'!I38,'BD Descarga'!A:A,'Recebimento Rodo - ALE'!H38))</f>
        <v>3</v>
      </c>
      <c r="O38" s="27">
        <f>IF(RIGHT(I38,5)="Total",VLOOKUP(I38,'BD Descarga'!$B:$I,7,0),SUMIFS('BD Descarga'!H:H,'BD Descarga'!D:D,'Recebimento Rodo - ALE'!K38,'BD Descarga'!C:C,'Recebimento Rodo - ALE'!J38,'BD Descarga'!B:B,'Recebimento Rodo - ALE'!I38,'BD Descarga'!A:A,'Recebimento Rodo - ALE'!H38))</f>
        <v>1.2857142857142858</v>
      </c>
      <c r="P38" s="28">
        <f>IF(RIGHT(I38,5)="Total",VLOOKUP(I38,'BD Descarga'!$B:$I,8,0),SUMIFS('BD Descarga'!I:I,'BD Descarga'!D:D,'Recebimento Rodo - ALE'!K38,'BD Descarga'!C:C,'Recebimento Rodo - ALE'!J38,'BD Descarga'!B:B,'Recebimento Rodo - ALE'!I38,'BD Descarga'!A:A,'Recebimento Rodo - ALE'!H38))</f>
        <v>3034.8034798973476</v>
      </c>
      <c r="Q38" s="212"/>
      <c r="R38" s="29"/>
      <c r="S38" s="29"/>
      <c r="T38" s="29"/>
      <c r="U38" s="29"/>
      <c r="V38" s="29"/>
      <c r="W38" s="29"/>
      <c r="X38" s="29"/>
      <c r="Y38" s="29"/>
    </row>
    <row r="39" spans="1:25" x14ac:dyDescent="0.25">
      <c r="A39" s="9"/>
      <c r="B39" s="9" t="str">
        <f t="shared" si="4"/>
        <v>BAURU</v>
      </c>
      <c r="C39" s="9" t="str">
        <f t="shared" si="1"/>
        <v>BAURU</v>
      </c>
      <c r="D39" s="9"/>
      <c r="E39" s="71">
        <f t="shared" si="5"/>
        <v>0</v>
      </c>
      <c r="F39" s="9" t="str">
        <f t="shared" si="6"/>
        <v>TerceirosBAURU</v>
      </c>
      <c r="G39" s="9" t="str">
        <f>IFERROR(VLOOKUP(H39,[161]Detalhes!$G:$J,4,0),G38)</f>
        <v>Terceiros</v>
      </c>
      <c r="H39" s="10">
        <v>47</v>
      </c>
      <c r="I39" s="11" t="s">
        <v>100</v>
      </c>
      <c r="J39" s="24" t="s">
        <v>37</v>
      </c>
      <c r="K39" s="24" t="s">
        <v>18</v>
      </c>
      <c r="L39" s="25"/>
      <c r="M39" s="26">
        <f>IF(RIGHT(I39,5)="Total",VLOOKUP(I39,'BD Descarga'!$B:$I,5,0),SUMIFS('BD Descarga'!F:F,'BD Descarga'!D:D,'Recebimento Rodo - ALE'!K39,'BD Descarga'!C:C,'Recebimento Rodo - ALE'!J39,'BD Descarga'!B:B,'Recebimento Rodo - ALE'!I39,'BD Descarga'!A:A,'Recebimento Rodo - ALE'!H39))</f>
        <v>42.657880239520956</v>
      </c>
      <c r="N39" s="27">
        <f>IF(RIGHT(I39,5)="Total",VLOOKUP(I39,'BD Descarga'!$B:$I,6,0),SUMIFS('BD Descarga'!G:G,'BD Descarga'!D:D,'Recebimento Rodo - ALE'!K39,'BD Descarga'!C:C,'Recebimento Rodo - ALE'!J39,'BD Descarga'!B:B,'Recebimento Rodo - ALE'!I39,'BD Descarga'!A:A,'Recebimento Rodo - ALE'!H39))</f>
        <v>4</v>
      </c>
      <c r="O39" s="27">
        <f>IF(RIGHT(I39,5)="Total",VLOOKUP(I39,'BD Descarga'!$B:$I,7,0),SUMIFS('BD Descarga'!H:H,'BD Descarga'!D:D,'Recebimento Rodo - ALE'!K39,'BD Descarga'!C:C,'Recebimento Rodo - ALE'!J39,'BD Descarga'!B:B,'Recebimento Rodo - ALE'!I39,'BD Descarga'!A:A,'Recebimento Rodo - ALE'!H39))</f>
        <v>1.7142857142857142</v>
      </c>
      <c r="P39" s="28">
        <f>IF(RIGHT(I39,5)="Total",VLOOKUP(I39,'BD Descarga'!$B:$I,8,0),SUMIFS('BD Descarga'!I:I,'BD Descarga'!D:D,'Recebimento Rodo - ALE'!K39,'BD Descarga'!C:C,'Recebimento Rodo - ALE'!J39,'BD Descarga'!B:B,'Recebimento Rodo - ALE'!I39,'BD Descarga'!A:A,'Recebimento Rodo - ALE'!H39))</f>
        <v>4046.4046398631308</v>
      </c>
      <c r="Q39" s="212"/>
      <c r="R39" s="29"/>
      <c r="S39" s="29"/>
      <c r="T39" s="29"/>
      <c r="U39" s="29"/>
      <c r="V39" s="29"/>
      <c r="W39" s="29"/>
      <c r="X39" s="29"/>
      <c r="Y39" s="29"/>
    </row>
    <row r="40" spans="1:25" x14ac:dyDescent="0.25">
      <c r="A40" s="9"/>
      <c r="B40" s="9" t="str">
        <f t="shared" si="4"/>
        <v>BAURU</v>
      </c>
      <c r="C40" s="9" t="str">
        <f t="shared" si="1"/>
        <v>BAURU</v>
      </c>
      <c r="D40" s="9"/>
      <c r="E40" s="71">
        <f t="shared" si="5"/>
        <v>0</v>
      </c>
      <c r="F40" s="9" t="str">
        <f t="shared" si="6"/>
        <v>TerceirosBAURU</v>
      </c>
      <c r="G40" s="9" t="str">
        <f>IFERROR(VLOOKUP(H40,[161]Detalhes!$G:$J,4,0),G39)</f>
        <v>Terceiros</v>
      </c>
      <c r="H40" s="10">
        <v>47</v>
      </c>
      <c r="I40" s="11" t="s">
        <v>100</v>
      </c>
      <c r="J40" s="24" t="s">
        <v>37</v>
      </c>
      <c r="K40" s="24" t="s">
        <v>19</v>
      </c>
      <c r="L40" s="25"/>
      <c r="M40" s="26">
        <f>IF(RIGHT(I40,5)="Total",VLOOKUP(I40,'BD Descarga'!$B:$I,5,0),SUMIFS('BD Descarga'!F:F,'BD Descarga'!D:D,'Recebimento Rodo - ALE'!K40,'BD Descarga'!C:C,'Recebimento Rodo - ALE'!J40,'BD Descarga'!B:B,'Recebimento Rodo - ALE'!I40,'BD Descarga'!A:A,'Recebimento Rodo - ALE'!H40))</f>
        <v>42.657880239520956</v>
      </c>
      <c r="N40" s="27">
        <f>IF(RIGHT(I40,5)="Total",VLOOKUP(I40,'BD Descarga'!$B:$I,6,0),SUMIFS('BD Descarga'!G:G,'BD Descarga'!D:D,'Recebimento Rodo - ALE'!K40,'BD Descarga'!C:C,'Recebimento Rodo - ALE'!J40,'BD Descarga'!B:B,'Recebimento Rodo - ALE'!I40,'BD Descarga'!A:A,'Recebimento Rodo - ALE'!H40))</f>
        <v>4</v>
      </c>
      <c r="O40" s="27">
        <f>IF(RIGHT(I40,5)="Total",VLOOKUP(I40,'BD Descarga'!$B:$I,7,0),SUMIFS('BD Descarga'!H:H,'BD Descarga'!D:D,'Recebimento Rodo - ALE'!K40,'BD Descarga'!C:C,'Recebimento Rodo - ALE'!J40,'BD Descarga'!B:B,'Recebimento Rodo - ALE'!I40,'BD Descarga'!A:A,'Recebimento Rodo - ALE'!H40))</f>
        <v>1.7142857142857142</v>
      </c>
      <c r="P40" s="28">
        <f>IF(RIGHT(I40,5)="Total",VLOOKUP(I40,'BD Descarga'!$B:$I,8,0),SUMIFS('BD Descarga'!I:I,'BD Descarga'!D:D,'Recebimento Rodo - ALE'!K40,'BD Descarga'!C:C,'Recebimento Rodo - ALE'!J40,'BD Descarga'!B:B,'Recebimento Rodo - ALE'!I40,'BD Descarga'!A:A,'Recebimento Rodo - ALE'!H40))</f>
        <v>4046.4046398631308</v>
      </c>
      <c r="Q40" s="212"/>
      <c r="R40" s="29"/>
      <c r="S40" s="29"/>
      <c r="T40" s="29"/>
      <c r="U40" s="29"/>
      <c r="V40" s="29"/>
      <c r="W40" s="29"/>
      <c r="X40" s="29"/>
      <c r="Y40" s="29"/>
    </row>
    <row r="41" spans="1:25" x14ac:dyDescent="0.25">
      <c r="A41" s="9"/>
      <c r="B41" s="9" t="str">
        <f t="shared" si="4"/>
        <v>BAURU</v>
      </c>
      <c r="C41" s="9" t="str">
        <f t="shared" si="1"/>
        <v>BAURU</v>
      </c>
      <c r="D41" s="9"/>
      <c r="E41" s="71">
        <f t="shared" si="5"/>
        <v>0</v>
      </c>
      <c r="F41" s="9" t="str">
        <f t="shared" si="6"/>
        <v>TerceirosBAURU</v>
      </c>
      <c r="G41" s="9" t="str">
        <f>IFERROR(VLOOKUP(H41,[161]Detalhes!$G:$J,4,0),G40)</f>
        <v>Terceiros</v>
      </c>
      <c r="H41" s="14">
        <v>47</v>
      </c>
      <c r="I41" s="11" t="s">
        <v>100</v>
      </c>
      <c r="J41" s="30" t="s">
        <v>37</v>
      </c>
      <c r="K41" s="30" t="s">
        <v>21</v>
      </c>
      <c r="L41" s="31"/>
      <c r="M41" s="32">
        <f>IF(RIGHT(I41,5)="Total",VLOOKUP(I41,'BD Descarga'!$B:$I,5,0),SUMIFS('BD Descarga'!F:F,'BD Descarga'!D:D,'Recebimento Rodo - ALE'!K41,'BD Descarga'!C:C,'Recebimento Rodo - ALE'!J41,'BD Descarga'!B:B,'Recebimento Rodo - ALE'!I41,'BD Descarga'!A:A,'Recebimento Rodo - ALE'!H41))</f>
        <v>42.657880239520956</v>
      </c>
      <c r="N41" s="33">
        <f>IF(RIGHT(I41,5)="Total",VLOOKUP(I41,'BD Descarga'!$B:$I,6,0),SUMIFS('BD Descarga'!G:G,'BD Descarga'!D:D,'Recebimento Rodo - ALE'!K41,'BD Descarga'!C:C,'Recebimento Rodo - ALE'!J41,'BD Descarga'!B:B,'Recebimento Rodo - ALE'!I41,'BD Descarga'!A:A,'Recebimento Rodo - ALE'!H41))</f>
        <v>11</v>
      </c>
      <c r="O41" s="33">
        <f>IF(RIGHT(I41,5)="Total",VLOOKUP(I41,'BD Descarga'!$B:$I,7,0),SUMIFS('BD Descarga'!H:H,'BD Descarga'!D:D,'Recebimento Rodo - ALE'!K41,'BD Descarga'!C:C,'Recebimento Rodo - ALE'!J41,'BD Descarga'!B:B,'Recebimento Rodo - ALE'!I41,'BD Descarga'!A:A,'Recebimento Rodo - ALE'!H41))</f>
        <v>4.7142857142857144</v>
      </c>
      <c r="P41" s="37">
        <f>IF(RIGHT(I41,5)="Total",VLOOKUP(I41,'BD Descarga'!$B:$I,8,0),SUMIFS('BD Descarga'!I:I,'BD Descarga'!D:D,'Recebimento Rodo - ALE'!K41,'BD Descarga'!C:C,'Recebimento Rodo - ALE'!J41,'BD Descarga'!B:B,'Recebimento Rodo - ALE'!I41,'BD Descarga'!A:A,'Recebimento Rodo - ALE'!H41))</f>
        <v>11127.612759623609</v>
      </c>
      <c r="Q41" s="212"/>
      <c r="R41" s="29"/>
      <c r="S41" s="29"/>
      <c r="T41" s="29"/>
      <c r="U41" s="29"/>
      <c r="V41" s="29"/>
      <c r="W41" s="29"/>
      <c r="X41" s="29"/>
      <c r="Y41" s="29"/>
    </row>
    <row r="42" spans="1:25" x14ac:dyDescent="0.25">
      <c r="A42" s="9"/>
      <c r="B42" s="9" t="str">
        <f t="shared" si="4"/>
        <v>BAURU</v>
      </c>
      <c r="C42" s="9" t="str">
        <f t="shared" si="1"/>
        <v>BAURU</v>
      </c>
      <c r="D42" s="9"/>
      <c r="E42" s="71">
        <f t="shared" si="5"/>
        <v>0</v>
      </c>
      <c r="F42" s="9" t="str">
        <f t="shared" si="6"/>
        <v>TerceirosBAURU</v>
      </c>
      <c r="G42" s="9" t="str">
        <f>IFERROR(VLOOKUP(H42,[161]Detalhes!$G:$J,4,0),G41)</f>
        <v>Terceiros</v>
      </c>
      <c r="H42" s="10">
        <v>47</v>
      </c>
      <c r="I42" s="16" t="s">
        <v>100</v>
      </c>
      <c r="J42" s="30" t="s">
        <v>38</v>
      </c>
      <c r="K42" s="30"/>
      <c r="L42" s="31"/>
      <c r="M42" s="35">
        <f>IF(RIGHT(I42,5)="Total",VLOOKUP(I42,'BD Descarga'!$B:$I,5,0),SUMIFS('BD Descarga'!F:F,'BD Descarga'!D:D,'Recebimento Rodo - ALE'!K42,'BD Descarga'!C:C,'Recebimento Rodo - ALE'!J42,'BD Descarga'!B:B,'Recebimento Rodo - ALE'!I42,'BD Descarga'!A:A,'Recebimento Rodo - ALE'!H42))</f>
        <v>0</v>
      </c>
      <c r="N42" s="36">
        <f>IF(RIGHT(I42,5)="Total",VLOOKUP(I42,'BD Descarga'!$B:$I,6,0),SUMIFS('BD Descarga'!G:G,'BD Descarga'!D:D,'Recebimento Rodo - ALE'!K42,'BD Descarga'!C:C,'Recebimento Rodo - ALE'!J42,'BD Descarga'!B:B,'Recebimento Rodo - ALE'!I42,'BD Descarga'!A:A,'Recebimento Rodo - ALE'!H42))</f>
        <v>0</v>
      </c>
      <c r="O42" s="36">
        <f>IF(RIGHT(I42,5)="Total",VLOOKUP(I42,'BD Descarga'!$B:$I,7,0),SUMIFS('BD Descarga'!H:H,'BD Descarga'!D:D,'Recebimento Rodo - ALE'!K42,'BD Descarga'!C:C,'Recebimento Rodo - ALE'!J42,'BD Descarga'!B:B,'Recebimento Rodo - ALE'!I42,'BD Descarga'!A:A,'Recebimento Rodo - ALE'!H42))</f>
        <v>0</v>
      </c>
      <c r="P42" s="37">
        <f>IF(RIGHT(I42,5)="Total",VLOOKUP(I42,'BD Descarga'!$B:$I,8,0),SUMIFS('BD Descarga'!I:I,'BD Descarga'!D:D,'Recebimento Rodo - ALE'!K42,'BD Descarga'!C:C,'Recebimento Rodo - ALE'!J42,'BD Descarga'!B:B,'Recebimento Rodo - ALE'!I42,'BD Descarga'!A:A,'Recebimento Rodo - ALE'!H42))</f>
        <v>0</v>
      </c>
      <c r="Q42" s="212"/>
      <c r="R42" s="29"/>
      <c r="S42" s="29"/>
      <c r="T42" s="29"/>
      <c r="U42" s="29"/>
      <c r="V42" s="29"/>
      <c r="W42" s="29"/>
      <c r="X42" s="29"/>
      <c r="Y42" s="29"/>
    </row>
    <row r="43" spans="1:25" x14ac:dyDescent="0.25">
      <c r="A43" s="9"/>
      <c r="B43" s="9" t="str">
        <f t="shared" si="4"/>
        <v>BAURU Total</v>
      </c>
      <c r="C43" s="9" t="str">
        <f t="shared" si="1"/>
        <v>Total</v>
      </c>
      <c r="D43" s="9">
        <f>VLOOKUP(E43,Resumo!C:E,3,0)</f>
        <v>7</v>
      </c>
      <c r="E43" s="71">
        <f t="shared" si="5"/>
        <v>20232.023199315656</v>
      </c>
      <c r="F43" s="9" t="str">
        <f t="shared" si="6"/>
        <v>TerceirosTotal</v>
      </c>
      <c r="G43" s="9" t="str">
        <f>IFERROR(VLOOKUP(H43,[161]Detalhes!$G:$J,4,0),G42)</f>
        <v>Terceiros</v>
      </c>
      <c r="H43" s="17">
        <v>47</v>
      </c>
      <c r="I43" s="18" t="s">
        <v>144</v>
      </c>
      <c r="J43" s="38"/>
      <c r="K43" s="38"/>
      <c r="L43" s="25"/>
      <c r="M43" s="39">
        <f>IF(RIGHT(I43,5)="Total",VLOOKUP(I43,'BD Descarga'!$B:$I,5,0),SUMIFS('BD Descarga'!F:F,'BD Descarga'!D:D,'Recebimento Rodo - ALE'!K43,'BD Descarga'!C:C,'Recebimento Rodo - ALE'!J43,'BD Descarga'!B:B,'Recebimento Rodo - ALE'!I43,'BD Descarga'!A:A,'Recebimento Rodo - ALE'!H43))</f>
        <v>42.657880239520956</v>
      </c>
      <c r="N43" s="40">
        <f>IF(RIGHT(I43,5)="Total",VLOOKUP(I43,'BD Descarga'!$B:$I,6,0),SUMIFS('BD Descarga'!G:G,'BD Descarga'!D:D,'Recebimento Rodo - ALE'!K43,'BD Descarga'!C:C,'Recebimento Rodo - ALE'!J43,'BD Descarga'!B:B,'Recebimento Rodo - ALE'!I43,'BD Descarga'!A:A,'Recebimento Rodo - ALE'!H43))</f>
        <v>20</v>
      </c>
      <c r="O43" s="40">
        <f>IF(RIGHT(I43,5)="Total",VLOOKUP(I43,'BD Descarga'!$B:$I,7,0),SUMIFS('BD Descarga'!H:H,'BD Descarga'!D:D,'Recebimento Rodo - ALE'!K43,'BD Descarga'!C:C,'Recebimento Rodo - ALE'!J43,'BD Descarga'!B:B,'Recebimento Rodo - ALE'!I43,'BD Descarga'!A:A,'Recebimento Rodo - ALE'!H43))</f>
        <v>8.5714285714285712</v>
      </c>
      <c r="P43" s="41">
        <f>IF(RIGHT(I43,5)="Total",VLOOKUP(I43,'BD Descarga'!$B:$I,8,0),SUMIFS('BD Descarga'!I:I,'BD Descarga'!D:D,'Recebimento Rodo - ALE'!K43,'BD Descarga'!C:C,'Recebimento Rodo - ALE'!J43,'BD Descarga'!B:B,'Recebimento Rodo - ALE'!I43,'BD Descarga'!A:A,'Recebimento Rodo - ALE'!H43))</f>
        <v>20232.023199315656</v>
      </c>
      <c r="Q43" s="50"/>
      <c r="R43" s="29"/>
      <c r="S43" s="29"/>
      <c r="T43" s="29"/>
      <c r="U43" s="29"/>
      <c r="V43" s="29"/>
      <c r="W43" s="29"/>
      <c r="X43" s="29"/>
      <c r="Y43" s="29"/>
    </row>
    <row r="44" spans="1:25" ht="15" customHeight="1" x14ac:dyDescent="0.25">
      <c r="A44" s="9"/>
      <c r="B44" s="9" t="str">
        <f t="shared" si="4"/>
        <v>BELEM</v>
      </c>
      <c r="C44" s="9" t="str">
        <f t="shared" si="1"/>
        <v>BELEM</v>
      </c>
      <c r="D44" s="9"/>
      <c r="E44" s="71">
        <f t="shared" si="5"/>
        <v>0</v>
      </c>
      <c r="F44" s="9" t="str">
        <f t="shared" si="6"/>
        <v>TerceirosBELEM</v>
      </c>
      <c r="G44" s="9" t="str">
        <f>IFERROR(VLOOKUP(H44,[161]Detalhes!$G:$J,4,0),#REF!)</f>
        <v>Terceiros</v>
      </c>
      <c r="H44" s="10">
        <v>35</v>
      </c>
      <c r="I44" s="11" t="s">
        <v>83</v>
      </c>
      <c r="J44" s="24" t="s">
        <v>653</v>
      </c>
      <c r="K44" s="24" t="s">
        <v>10</v>
      </c>
      <c r="L44" s="25"/>
      <c r="M44" s="26">
        <f>IF(RIGHT(I44,5)="Total",VLOOKUP(I44,'BD Descarga'!$B:$I,5,0),SUMIFS('BD Descarga'!F:F,'BD Descarga'!D:D,'Recebimento Rodo - ALE'!K44,'BD Descarga'!C:C,'Recebimento Rodo - ALE'!J44,'BD Descarga'!B:B,'Recebimento Rodo - ALE'!I44,'BD Descarga'!A:A,'Recebimento Rodo - ALE'!H44))</f>
        <v>47.875</v>
      </c>
      <c r="N44" s="27">
        <f>IF(RIGHT(I44,5)="Total",VLOOKUP(I44,'BD Descarga'!$B:$I,6,0),SUMIFS('BD Descarga'!G:G,'BD Descarga'!D:D,'Recebimento Rodo - ALE'!K44,'BD Descarga'!C:C,'Recebimento Rodo - ALE'!J44,'BD Descarga'!B:B,'Recebimento Rodo - ALE'!I44,'BD Descarga'!A:A,'Recebimento Rodo - ALE'!H44))</f>
        <v>0.19305324788353512</v>
      </c>
      <c r="O44" s="27">
        <f>IF(RIGHT(I44,5)="Total",VLOOKUP(I44,'BD Descarga'!$B:$I,7,0),SUMIFS('BD Descarga'!H:H,'BD Descarga'!D:D,'Recebimento Rodo - ALE'!K44,'BD Descarga'!C:C,'Recebimento Rodo - ALE'!J44,'BD Descarga'!B:B,'Recebimento Rodo - ALE'!I44,'BD Descarga'!A:A,'Recebimento Rodo - ALE'!H44))</f>
        <v>0</v>
      </c>
      <c r="P44" s="28">
        <f>IF(RIGHT(I44,5)="Total",VLOOKUP(I44,'BD Descarga'!$B:$I,8,0),SUMIFS('BD Descarga'!I:I,'BD Descarga'!D:D,'Recebimento Rodo - ALE'!K44,'BD Descarga'!C:C,'Recebimento Rodo - ALE'!J44,'BD Descarga'!B:B,'Recebimento Rodo - ALE'!I44,'BD Descarga'!A:A,'Recebimento Rodo - ALE'!H44))</f>
        <v>203.33333333333334</v>
      </c>
      <c r="Q44" s="212" t="s">
        <v>201</v>
      </c>
      <c r="R44" s="29"/>
      <c r="S44" s="29"/>
      <c r="T44" s="29"/>
      <c r="U44" s="29"/>
      <c r="V44" s="29"/>
      <c r="W44" s="29"/>
      <c r="X44" s="29"/>
      <c r="Y44" s="29"/>
    </row>
    <row r="45" spans="1:25" ht="15" customHeight="1" x14ac:dyDescent="0.25">
      <c r="A45" s="9"/>
      <c r="B45" s="9" t="str">
        <f t="shared" si="4"/>
        <v>BELEM</v>
      </c>
      <c r="C45" s="9" t="str">
        <f t="shared" si="1"/>
        <v>BELEM</v>
      </c>
      <c r="D45" s="9"/>
      <c r="E45" s="71">
        <f t="shared" si="5"/>
        <v>0</v>
      </c>
      <c r="F45" s="9" t="str">
        <f t="shared" si="6"/>
        <v>TerceirosBELEM</v>
      </c>
      <c r="G45" s="9" t="str">
        <f>IFERROR(VLOOKUP(H45,[161]Detalhes!$G:$J,4,0),G44)</f>
        <v>Terceiros</v>
      </c>
      <c r="H45" s="10">
        <v>35</v>
      </c>
      <c r="I45" s="11" t="s">
        <v>83</v>
      </c>
      <c r="J45" s="24" t="s">
        <v>653</v>
      </c>
      <c r="K45" s="24" t="s">
        <v>12</v>
      </c>
      <c r="L45" s="25"/>
      <c r="M45" s="26">
        <f>IF(RIGHT(I45,5)="Total",VLOOKUP(I45,'BD Descarga'!$B:$I,5,0),SUMIFS('BD Descarga'!F:F,'BD Descarga'!D:D,'Recebimento Rodo - ALE'!K45,'BD Descarga'!C:C,'Recebimento Rodo - ALE'!J45,'BD Descarga'!B:B,'Recebimento Rodo - ALE'!I45,'BD Descarga'!A:A,'Recebimento Rodo - ALE'!H45))</f>
        <v>0</v>
      </c>
      <c r="N45" s="27">
        <f>IF(RIGHT(I45,5)="Total",VLOOKUP(I45,'BD Descarga'!$B:$I,6,0),SUMIFS('BD Descarga'!G:G,'BD Descarga'!D:D,'Recebimento Rodo - ALE'!K45,'BD Descarga'!C:C,'Recebimento Rodo - ALE'!J45,'BD Descarga'!B:B,'Recebimento Rodo - ALE'!I45,'BD Descarga'!A:A,'Recebimento Rodo - ALE'!H45))</f>
        <v>0</v>
      </c>
      <c r="O45" s="27">
        <f>IF(RIGHT(I45,5)="Total",VLOOKUP(I45,'BD Descarga'!$B:$I,7,0),SUMIFS('BD Descarga'!H:H,'BD Descarga'!D:D,'Recebimento Rodo - ALE'!K45,'BD Descarga'!C:C,'Recebimento Rodo - ALE'!J45,'BD Descarga'!B:B,'Recebimento Rodo - ALE'!I45,'BD Descarga'!A:A,'Recebimento Rodo - ALE'!H45))</f>
        <v>0</v>
      </c>
      <c r="P45" s="28">
        <f>IF(RIGHT(I45,5)="Total",VLOOKUP(I45,'BD Descarga'!$B:$I,8,0),SUMIFS('BD Descarga'!I:I,'BD Descarga'!D:D,'Recebimento Rodo - ALE'!K45,'BD Descarga'!C:C,'Recebimento Rodo - ALE'!J45,'BD Descarga'!B:B,'Recebimento Rodo - ALE'!I45,'BD Descarga'!A:A,'Recebimento Rodo - ALE'!H45))</f>
        <v>0</v>
      </c>
      <c r="Q45" s="212"/>
      <c r="R45" s="29"/>
      <c r="S45" s="29"/>
      <c r="T45" s="29"/>
      <c r="U45" s="29"/>
      <c r="V45" s="29"/>
      <c r="W45" s="29"/>
      <c r="X45" s="29"/>
      <c r="Y45" s="29"/>
    </row>
    <row r="46" spans="1:25" x14ac:dyDescent="0.25">
      <c r="A46" s="9"/>
      <c r="B46" s="9" t="str">
        <f t="shared" si="4"/>
        <v>BELEM</v>
      </c>
      <c r="C46" s="9" t="str">
        <f t="shared" si="1"/>
        <v>BELEM</v>
      </c>
      <c r="D46" s="9"/>
      <c r="E46" s="71">
        <f t="shared" si="5"/>
        <v>0</v>
      </c>
      <c r="F46" s="9" t="str">
        <f t="shared" si="6"/>
        <v>TerceirosBELEM</v>
      </c>
      <c r="G46" s="9" t="str">
        <f>IFERROR(VLOOKUP(H46,[161]Detalhes!$G:$J,4,0),G45)</f>
        <v>Terceiros</v>
      </c>
      <c r="H46" s="10">
        <v>35</v>
      </c>
      <c r="I46" s="11" t="s">
        <v>83</v>
      </c>
      <c r="J46" s="24" t="s">
        <v>653</v>
      </c>
      <c r="K46" s="24" t="s">
        <v>13</v>
      </c>
      <c r="L46" s="25"/>
      <c r="M46" s="26">
        <f>IF(RIGHT(I46,5)="Total",VLOOKUP(I46,'BD Descarga'!$B:$I,5,0),SUMIFS('BD Descarga'!F:F,'BD Descarga'!D:D,'Recebimento Rodo - ALE'!K46,'BD Descarga'!C:C,'Recebimento Rodo - ALE'!J46,'BD Descarga'!B:B,'Recebimento Rodo - ALE'!I46,'BD Descarga'!A:A,'Recebimento Rodo - ALE'!H46))</f>
        <v>0</v>
      </c>
      <c r="N46" s="27">
        <f>IF(RIGHT(I46,5)="Total",VLOOKUP(I46,'BD Descarga'!$B:$I,6,0),SUMIFS('BD Descarga'!G:G,'BD Descarga'!D:D,'Recebimento Rodo - ALE'!K46,'BD Descarga'!C:C,'Recebimento Rodo - ALE'!J46,'BD Descarga'!B:B,'Recebimento Rodo - ALE'!I46,'BD Descarga'!A:A,'Recebimento Rodo - ALE'!H46))</f>
        <v>0</v>
      </c>
      <c r="O46" s="27">
        <f>IF(RIGHT(I46,5)="Total",VLOOKUP(I46,'BD Descarga'!$B:$I,7,0),SUMIFS('BD Descarga'!H:H,'BD Descarga'!D:D,'Recebimento Rodo - ALE'!K46,'BD Descarga'!C:C,'Recebimento Rodo - ALE'!J46,'BD Descarga'!B:B,'Recebimento Rodo - ALE'!I46,'BD Descarga'!A:A,'Recebimento Rodo - ALE'!H46))</f>
        <v>0</v>
      </c>
      <c r="P46" s="28">
        <f>IF(RIGHT(I46,5)="Total",VLOOKUP(I46,'BD Descarga'!$B:$I,8,0),SUMIFS('BD Descarga'!I:I,'BD Descarga'!D:D,'Recebimento Rodo - ALE'!K46,'BD Descarga'!C:C,'Recebimento Rodo - ALE'!J46,'BD Descarga'!B:B,'Recebimento Rodo - ALE'!I46,'BD Descarga'!A:A,'Recebimento Rodo - ALE'!H46))</f>
        <v>0</v>
      </c>
      <c r="Q46" s="212"/>
      <c r="R46" s="29"/>
      <c r="S46" s="29"/>
      <c r="T46" s="29"/>
      <c r="U46" s="29"/>
      <c r="V46" s="29"/>
      <c r="W46" s="29"/>
      <c r="X46" s="29"/>
      <c r="Y46" s="29"/>
    </row>
    <row r="47" spans="1:25" x14ac:dyDescent="0.25">
      <c r="A47" s="9"/>
      <c r="B47" s="9" t="str">
        <f t="shared" si="4"/>
        <v>BELEM</v>
      </c>
      <c r="C47" s="9" t="str">
        <f t="shared" si="1"/>
        <v>BELEM</v>
      </c>
      <c r="D47" s="9"/>
      <c r="E47" s="71">
        <f t="shared" si="5"/>
        <v>0</v>
      </c>
      <c r="F47" s="9" t="str">
        <f t="shared" si="6"/>
        <v>TerceirosBELEM</v>
      </c>
      <c r="G47" s="9" t="str">
        <f>IFERROR(VLOOKUP(H47,[161]Detalhes!$G:$J,4,0),G46)</f>
        <v>Terceiros</v>
      </c>
      <c r="H47" s="14">
        <v>35</v>
      </c>
      <c r="I47" s="11" t="s">
        <v>83</v>
      </c>
      <c r="J47" s="30" t="s">
        <v>653</v>
      </c>
      <c r="K47" s="30" t="s">
        <v>16</v>
      </c>
      <c r="L47" s="31"/>
      <c r="M47" s="32">
        <f>IF(RIGHT(I47,5)="Total",VLOOKUP(I47,'BD Descarga'!$B:$I,5,0),SUMIFS('BD Descarga'!F:F,'BD Descarga'!D:D,'Recebimento Rodo - ALE'!K47,'BD Descarga'!C:C,'Recebimento Rodo - ALE'!J47,'BD Descarga'!B:B,'Recebimento Rodo - ALE'!I47,'BD Descarga'!A:A,'Recebimento Rodo - ALE'!H47))</f>
        <v>47.875</v>
      </c>
      <c r="N47" s="33">
        <f>IF(RIGHT(I47,5)="Total",VLOOKUP(I47,'BD Descarga'!$B:$I,6,0),SUMIFS('BD Descarga'!G:G,'BD Descarga'!D:D,'Recebimento Rodo - ALE'!K47,'BD Descarga'!C:C,'Recebimento Rodo - ALE'!J47,'BD Descarga'!B:B,'Recebimento Rodo - ALE'!I47,'BD Descarga'!A:A,'Recebimento Rodo - ALE'!H47))</f>
        <v>0.19305324788353512</v>
      </c>
      <c r="O47" s="33">
        <f>IF(RIGHT(I47,5)="Total",VLOOKUP(I47,'BD Descarga'!$B:$I,7,0),SUMIFS('BD Descarga'!H:H,'BD Descarga'!D:D,'Recebimento Rodo - ALE'!K47,'BD Descarga'!C:C,'Recebimento Rodo - ALE'!J47,'BD Descarga'!B:B,'Recebimento Rodo - ALE'!I47,'BD Descarga'!A:A,'Recebimento Rodo - ALE'!H47))</f>
        <v>0</v>
      </c>
      <c r="P47" s="37">
        <f>IF(RIGHT(I47,5)="Total",VLOOKUP(I47,'BD Descarga'!$B:$I,8,0),SUMIFS('BD Descarga'!I:I,'BD Descarga'!D:D,'Recebimento Rodo - ALE'!K47,'BD Descarga'!C:C,'Recebimento Rodo - ALE'!J47,'BD Descarga'!B:B,'Recebimento Rodo - ALE'!I47,'BD Descarga'!A:A,'Recebimento Rodo - ALE'!H47))</f>
        <v>203.33333333333334</v>
      </c>
      <c r="Q47" s="212"/>
      <c r="R47" s="29"/>
      <c r="S47" s="29"/>
      <c r="T47" s="29"/>
      <c r="U47" s="29"/>
      <c r="V47" s="29"/>
      <c r="W47" s="29"/>
      <c r="X47" s="29"/>
      <c r="Y47" s="29"/>
    </row>
    <row r="48" spans="1:25" x14ac:dyDescent="0.25">
      <c r="A48" s="9"/>
      <c r="B48" s="9" t="str">
        <f t="shared" si="4"/>
        <v>BELEM</v>
      </c>
      <c r="C48" s="9" t="str">
        <f t="shared" si="1"/>
        <v>BELEM</v>
      </c>
      <c r="D48" s="9"/>
      <c r="E48" s="71">
        <f t="shared" si="5"/>
        <v>0</v>
      </c>
      <c r="F48" s="9" t="str">
        <f t="shared" si="6"/>
        <v>TerceirosBELEM</v>
      </c>
      <c r="G48" s="9" t="str">
        <f>IFERROR(VLOOKUP(H48,[161]Detalhes!$G:$J,4,0),G47)</f>
        <v>Terceiros</v>
      </c>
      <c r="H48" s="15">
        <v>35</v>
      </c>
      <c r="I48" s="11" t="s">
        <v>83</v>
      </c>
      <c r="J48" s="24" t="s">
        <v>653</v>
      </c>
      <c r="K48" s="24" t="s">
        <v>7</v>
      </c>
      <c r="L48" s="25"/>
      <c r="M48" s="26">
        <f>IF(RIGHT(I48,5)="Total",VLOOKUP(I48,'BD Descarga'!$B:$I,5,0),SUMIFS('BD Descarga'!F:F,'BD Descarga'!D:D,'Recebimento Rodo - ALE'!K48,'BD Descarga'!C:C,'Recebimento Rodo - ALE'!J48,'BD Descarga'!B:B,'Recebimento Rodo - ALE'!I48,'BD Descarga'!A:A,'Recebimento Rodo - ALE'!H48))</f>
        <v>47.875</v>
      </c>
      <c r="N48" s="27">
        <f>IF(RIGHT(I48,5)="Total",VLOOKUP(I48,'BD Descarga'!$B:$I,6,0),SUMIFS('BD Descarga'!G:G,'BD Descarga'!D:D,'Recebimento Rodo - ALE'!K48,'BD Descarga'!C:C,'Recebimento Rodo - ALE'!J48,'BD Descarga'!B:B,'Recebimento Rodo - ALE'!I48,'BD Descarga'!A:A,'Recebimento Rodo - ALE'!H48))</f>
        <v>1</v>
      </c>
      <c r="O48" s="27">
        <f>IF(RIGHT(I48,5)="Total",VLOOKUP(I48,'BD Descarga'!$B:$I,7,0),SUMIFS('BD Descarga'!H:H,'BD Descarga'!D:D,'Recebimento Rodo - ALE'!K48,'BD Descarga'!C:C,'Recebimento Rodo - ALE'!J48,'BD Descarga'!B:B,'Recebimento Rodo - ALE'!I48,'BD Descarga'!A:A,'Recebimento Rodo - ALE'!H48))</f>
        <v>0</v>
      </c>
      <c r="P48" s="28">
        <f>IF(RIGHT(I48,5)="Total",VLOOKUP(I48,'BD Descarga'!$B:$I,8,0),SUMIFS('BD Descarga'!I:I,'BD Descarga'!D:D,'Recebimento Rodo - ALE'!K48,'BD Descarga'!C:C,'Recebimento Rodo - ALE'!J48,'BD Descarga'!B:B,'Recebimento Rodo - ALE'!I48,'BD Descarga'!A:A,'Recebimento Rodo - ALE'!H48))</f>
        <v>1053.25</v>
      </c>
      <c r="Q48" s="212"/>
      <c r="R48" s="29"/>
      <c r="S48" s="29"/>
      <c r="T48" s="29"/>
      <c r="U48" s="29"/>
      <c r="V48" s="29"/>
      <c r="W48" s="29"/>
      <c r="X48" s="29"/>
      <c r="Y48" s="29"/>
    </row>
    <row r="49" spans="1:25" x14ac:dyDescent="0.25">
      <c r="A49" s="9"/>
      <c r="B49" s="9" t="str">
        <f t="shared" si="4"/>
        <v>BELEM</v>
      </c>
      <c r="C49" s="9" t="str">
        <f t="shared" si="1"/>
        <v>BELEM</v>
      </c>
      <c r="D49" s="9"/>
      <c r="E49" s="71">
        <f t="shared" si="5"/>
        <v>0</v>
      </c>
      <c r="F49" s="9" t="str">
        <f t="shared" si="6"/>
        <v>TerceirosBELEM</v>
      </c>
      <c r="G49" s="9" t="str">
        <f>IFERROR(VLOOKUP(H49,[161]Detalhes!$G:$J,4,0),G48)</f>
        <v>Terceiros</v>
      </c>
      <c r="H49" s="10">
        <v>35</v>
      </c>
      <c r="I49" s="11" t="s">
        <v>83</v>
      </c>
      <c r="J49" s="24" t="s">
        <v>653</v>
      </c>
      <c r="K49" s="24" t="s">
        <v>18</v>
      </c>
      <c r="L49" s="25"/>
      <c r="M49" s="26">
        <f>IF(RIGHT(I49,5)="Total",VLOOKUP(I49,'BD Descarga'!$B:$I,5,0),SUMIFS('BD Descarga'!F:F,'BD Descarga'!D:D,'Recebimento Rodo - ALE'!K49,'BD Descarga'!C:C,'Recebimento Rodo - ALE'!J49,'BD Descarga'!B:B,'Recebimento Rodo - ALE'!I49,'BD Descarga'!A:A,'Recebimento Rodo - ALE'!H49))</f>
        <v>47.875</v>
      </c>
      <c r="N49" s="27">
        <f>IF(RIGHT(I49,5)="Total",VLOOKUP(I49,'BD Descarga'!$B:$I,6,0),SUMIFS('BD Descarga'!G:G,'BD Descarga'!D:D,'Recebimento Rodo - ALE'!K49,'BD Descarga'!C:C,'Recebimento Rodo - ALE'!J49,'BD Descarga'!B:B,'Recebimento Rodo - ALE'!I49,'BD Descarga'!A:A,'Recebimento Rodo - ALE'!H49))</f>
        <v>1</v>
      </c>
      <c r="O49" s="27">
        <f>IF(RIGHT(I49,5)="Total",VLOOKUP(I49,'BD Descarga'!$B:$I,7,0),SUMIFS('BD Descarga'!H:H,'BD Descarga'!D:D,'Recebimento Rodo - ALE'!K49,'BD Descarga'!C:C,'Recebimento Rodo - ALE'!J49,'BD Descarga'!B:B,'Recebimento Rodo - ALE'!I49,'BD Descarga'!A:A,'Recebimento Rodo - ALE'!H49))</f>
        <v>0</v>
      </c>
      <c r="P49" s="28">
        <f>IF(RIGHT(I49,5)="Total",VLOOKUP(I49,'BD Descarga'!$B:$I,8,0),SUMIFS('BD Descarga'!I:I,'BD Descarga'!D:D,'Recebimento Rodo - ALE'!K49,'BD Descarga'!C:C,'Recebimento Rodo - ALE'!J49,'BD Descarga'!B:B,'Recebimento Rodo - ALE'!I49,'BD Descarga'!A:A,'Recebimento Rodo - ALE'!H49))</f>
        <v>1053.25</v>
      </c>
      <c r="Q49" s="212"/>
      <c r="R49" s="29"/>
      <c r="S49" s="29"/>
      <c r="T49" s="29"/>
      <c r="U49" s="29"/>
      <c r="V49" s="29"/>
      <c r="W49" s="29"/>
      <c r="X49" s="29"/>
      <c r="Y49" s="29"/>
    </row>
    <row r="50" spans="1:25" x14ac:dyDescent="0.25">
      <c r="A50" s="9"/>
      <c r="B50" s="9" t="str">
        <f t="shared" si="4"/>
        <v>BELEM</v>
      </c>
      <c r="C50" s="9" t="str">
        <f t="shared" si="1"/>
        <v>BELEM</v>
      </c>
      <c r="D50" s="9"/>
      <c r="E50" s="71">
        <f t="shared" si="5"/>
        <v>0</v>
      </c>
      <c r="F50" s="9" t="str">
        <f t="shared" si="6"/>
        <v>TerceirosBELEM</v>
      </c>
      <c r="G50" s="9" t="str">
        <f>IFERROR(VLOOKUP(H50,[161]Detalhes!$G:$J,4,0),G49)</f>
        <v>Terceiros</v>
      </c>
      <c r="H50" s="10">
        <v>35</v>
      </c>
      <c r="I50" s="11" t="s">
        <v>83</v>
      </c>
      <c r="J50" s="24" t="s">
        <v>653</v>
      </c>
      <c r="K50" s="24" t="s">
        <v>19</v>
      </c>
      <c r="L50" s="25"/>
      <c r="M50" s="26">
        <f>IF(RIGHT(I50,5)="Total",VLOOKUP(I50,'BD Descarga'!$B:$I,5,0),SUMIFS('BD Descarga'!F:F,'BD Descarga'!D:D,'Recebimento Rodo - ALE'!K50,'BD Descarga'!C:C,'Recebimento Rodo - ALE'!J50,'BD Descarga'!B:B,'Recebimento Rodo - ALE'!I50,'BD Descarga'!A:A,'Recebimento Rodo - ALE'!H50))</f>
        <v>0</v>
      </c>
      <c r="N50" s="27">
        <f>IF(RIGHT(I50,5)="Total",VLOOKUP(I50,'BD Descarga'!$B:$I,6,0),SUMIFS('BD Descarga'!G:G,'BD Descarga'!D:D,'Recebimento Rodo - ALE'!K50,'BD Descarga'!C:C,'Recebimento Rodo - ALE'!J50,'BD Descarga'!B:B,'Recebimento Rodo - ALE'!I50,'BD Descarga'!A:A,'Recebimento Rodo - ALE'!H50))</f>
        <v>0</v>
      </c>
      <c r="O50" s="27">
        <f>IF(RIGHT(I50,5)="Total",VLOOKUP(I50,'BD Descarga'!$B:$I,7,0),SUMIFS('BD Descarga'!H:H,'BD Descarga'!D:D,'Recebimento Rodo - ALE'!K50,'BD Descarga'!C:C,'Recebimento Rodo - ALE'!J50,'BD Descarga'!B:B,'Recebimento Rodo - ALE'!I50,'BD Descarga'!A:A,'Recebimento Rodo - ALE'!H50))</f>
        <v>0</v>
      </c>
      <c r="P50" s="28">
        <f>IF(RIGHT(I50,5)="Total",VLOOKUP(I50,'BD Descarga'!$B:$I,8,0),SUMIFS('BD Descarga'!I:I,'BD Descarga'!D:D,'Recebimento Rodo - ALE'!K50,'BD Descarga'!C:C,'Recebimento Rodo - ALE'!J50,'BD Descarga'!B:B,'Recebimento Rodo - ALE'!I50,'BD Descarga'!A:A,'Recebimento Rodo - ALE'!H50))</f>
        <v>0</v>
      </c>
      <c r="Q50" s="212"/>
      <c r="R50" s="29"/>
      <c r="S50" s="29"/>
      <c r="T50" s="29"/>
      <c r="U50" s="29"/>
      <c r="V50" s="29"/>
      <c r="W50" s="29"/>
      <c r="X50" s="29"/>
      <c r="Y50" s="29"/>
    </row>
    <row r="51" spans="1:25" x14ac:dyDescent="0.25">
      <c r="A51" s="9"/>
      <c r="B51" s="9" t="str">
        <f t="shared" si="4"/>
        <v>BELEM</v>
      </c>
      <c r="C51" s="9" t="str">
        <f t="shared" si="1"/>
        <v>BELEM</v>
      </c>
      <c r="D51" s="9"/>
      <c r="E51" s="71">
        <f t="shared" si="5"/>
        <v>0</v>
      </c>
      <c r="F51" s="9" t="str">
        <f t="shared" si="6"/>
        <v>TerceirosBELEM</v>
      </c>
      <c r="G51" s="9" t="str">
        <f>IFERROR(VLOOKUP(H51,[161]Detalhes!$G:$J,4,0),G50)</f>
        <v>Terceiros</v>
      </c>
      <c r="H51" s="14">
        <v>35</v>
      </c>
      <c r="I51" s="11" t="s">
        <v>83</v>
      </c>
      <c r="J51" s="30" t="s">
        <v>653</v>
      </c>
      <c r="K51" s="30" t="s">
        <v>21</v>
      </c>
      <c r="L51" s="31"/>
      <c r="M51" s="32">
        <f>IF(RIGHT(I51,5)="Total",VLOOKUP(I51,'BD Descarga'!$B:$I,5,0),SUMIFS('BD Descarga'!F:F,'BD Descarga'!D:D,'Recebimento Rodo - ALE'!K51,'BD Descarga'!C:C,'Recebimento Rodo - ALE'!J51,'BD Descarga'!B:B,'Recebimento Rodo - ALE'!I51,'BD Descarga'!A:A,'Recebimento Rodo - ALE'!H51))</f>
        <v>47.875</v>
      </c>
      <c r="N51" s="33">
        <f>IF(RIGHT(I51,5)="Total",VLOOKUP(I51,'BD Descarga'!$B:$I,6,0),SUMIFS('BD Descarga'!G:G,'BD Descarga'!D:D,'Recebimento Rodo - ALE'!K51,'BD Descarga'!C:C,'Recebimento Rodo - ALE'!J51,'BD Descarga'!B:B,'Recebimento Rodo - ALE'!I51,'BD Descarga'!A:A,'Recebimento Rodo - ALE'!H51))</f>
        <v>2</v>
      </c>
      <c r="O51" s="33">
        <f>IF(RIGHT(I51,5)="Total",VLOOKUP(I51,'BD Descarga'!$B:$I,7,0),SUMIFS('BD Descarga'!H:H,'BD Descarga'!D:D,'Recebimento Rodo - ALE'!K51,'BD Descarga'!C:C,'Recebimento Rodo - ALE'!J51,'BD Descarga'!B:B,'Recebimento Rodo - ALE'!I51,'BD Descarga'!A:A,'Recebimento Rodo - ALE'!H51))</f>
        <v>0</v>
      </c>
      <c r="P51" s="37">
        <f>IF(RIGHT(I51,5)="Total",VLOOKUP(I51,'BD Descarga'!$B:$I,8,0),SUMIFS('BD Descarga'!I:I,'BD Descarga'!D:D,'Recebimento Rodo - ALE'!K51,'BD Descarga'!C:C,'Recebimento Rodo - ALE'!J51,'BD Descarga'!B:B,'Recebimento Rodo - ALE'!I51,'BD Descarga'!A:A,'Recebimento Rodo - ALE'!H51))</f>
        <v>2106.5</v>
      </c>
      <c r="Q51" s="212"/>
      <c r="R51" s="29"/>
      <c r="S51" s="29"/>
      <c r="T51" s="29"/>
      <c r="U51" s="29"/>
      <c r="V51" s="29"/>
      <c r="W51" s="29"/>
      <c r="X51" s="29"/>
      <c r="Y51" s="29"/>
    </row>
    <row r="52" spans="1:25" x14ac:dyDescent="0.25">
      <c r="A52" s="9"/>
      <c r="B52" s="9" t="str">
        <f t="shared" si="4"/>
        <v>BELEM</v>
      </c>
      <c r="C52" s="9" t="str">
        <f t="shared" si="1"/>
        <v>BELEM</v>
      </c>
      <c r="D52" s="9"/>
      <c r="E52" s="71">
        <f t="shared" si="5"/>
        <v>0</v>
      </c>
      <c r="F52" s="9" t="str">
        <f t="shared" si="6"/>
        <v>TerceirosBELEM</v>
      </c>
      <c r="G52" s="9" t="str">
        <f>IFERROR(VLOOKUP(H52,[161]Detalhes!$G:$J,4,0),G51)</f>
        <v>Terceiros</v>
      </c>
      <c r="H52" s="10">
        <v>35</v>
      </c>
      <c r="I52" s="16" t="s">
        <v>83</v>
      </c>
      <c r="J52" s="30" t="s">
        <v>657</v>
      </c>
      <c r="K52" s="30"/>
      <c r="L52" s="31"/>
      <c r="M52" s="35">
        <f>IF(RIGHT(I52,5)="Total",VLOOKUP(I52,'BD Descarga'!$B:$I,5,0),SUMIFS('BD Descarga'!F:F,'BD Descarga'!D:D,'Recebimento Rodo - ALE'!K52,'BD Descarga'!C:C,'Recebimento Rodo - ALE'!J52,'BD Descarga'!B:B,'Recebimento Rodo - ALE'!I52,'BD Descarga'!A:A,'Recebimento Rodo - ALE'!H52))</f>
        <v>0</v>
      </c>
      <c r="N52" s="36">
        <f>IF(RIGHT(I52,5)="Total",VLOOKUP(I52,'BD Descarga'!$B:$I,6,0),SUMIFS('BD Descarga'!G:G,'BD Descarga'!D:D,'Recebimento Rodo - ALE'!K52,'BD Descarga'!C:C,'Recebimento Rodo - ALE'!J52,'BD Descarga'!B:B,'Recebimento Rodo - ALE'!I52,'BD Descarga'!A:A,'Recebimento Rodo - ALE'!H52))</f>
        <v>0</v>
      </c>
      <c r="O52" s="36">
        <f>IF(RIGHT(I52,5)="Total",VLOOKUP(I52,'BD Descarga'!$B:$I,7,0),SUMIFS('BD Descarga'!H:H,'BD Descarga'!D:D,'Recebimento Rodo - ALE'!K52,'BD Descarga'!C:C,'Recebimento Rodo - ALE'!J52,'BD Descarga'!B:B,'Recebimento Rodo - ALE'!I52,'BD Descarga'!A:A,'Recebimento Rodo - ALE'!H52))</f>
        <v>0</v>
      </c>
      <c r="P52" s="37">
        <f>IF(RIGHT(I52,5)="Total",VLOOKUP(I52,'BD Descarga'!$B:$I,8,0),SUMIFS('BD Descarga'!I:I,'BD Descarga'!D:D,'Recebimento Rodo - ALE'!K52,'BD Descarga'!C:C,'Recebimento Rodo - ALE'!J52,'BD Descarga'!B:B,'Recebimento Rodo - ALE'!I52,'BD Descarga'!A:A,'Recebimento Rodo - ALE'!H52))</f>
        <v>0</v>
      </c>
      <c r="Q52" s="212"/>
      <c r="R52" s="29"/>
      <c r="S52" s="29"/>
      <c r="T52" s="29"/>
      <c r="U52" s="29"/>
      <c r="V52" s="29"/>
      <c r="W52" s="29"/>
      <c r="X52" s="29"/>
      <c r="Y52" s="29"/>
    </row>
    <row r="53" spans="1:25" ht="15" customHeight="1" x14ac:dyDescent="0.25">
      <c r="A53" s="9"/>
      <c r="B53" s="9" t="str">
        <f t="shared" si="4"/>
        <v>BELEM</v>
      </c>
      <c r="C53" s="9" t="str">
        <f t="shared" si="1"/>
        <v>BELEM</v>
      </c>
      <c r="D53" s="9"/>
      <c r="E53" s="71">
        <f t="shared" si="5"/>
        <v>0</v>
      </c>
      <c r="F53" s="9" t="str">
        <f t="shared" si="6"/>
        <v>TerceirosBELEM</v>
      </c>
      <c r="G53" s="9" t="str">
        <f>IFERROR(VLOOKUP(H53,[161]Detalhes!$G:$J,4,0),G52)</f>
        <v>Terceiros</v>
      </c>
      <c r="H53" s="10">
        <v>35</v>
      </c>
      <c r="I53" s="11" t="s">
        <v>83</v>
      </c>
      <c r="J53" s="24" t="s">
        <v>84</v>
      </c>
      <c r="K53" s="24" t="s">
        <v>10</v>
      </c>
      <c r="L53" s="25"/>
      <c r="M53" s="26">
        <f>IF(RIGHT(I53,5)="Total",VLOOKUP(I53,'BD Descarga'!$B:$I,5,0),SUMIFS('BD Descarga'!F:F,'BD Descarga'!D:D,'Recebimento Rodo - ALE'!K53,'BD Descarga'!C:C,'Recebimento Rodo - ALE'!J53,'BD Descarga'!B:B,'Recebimento Rodo - ALE'!I53,'BD Descarga'!A:A,'Recebimento Rodo - ALE'!H53))</f>
        <v>47.875</v>
      </c>
      <c r="N53" s="27">
        <f>IF(RIGHT(I53,5)="Total",VLOOKUP(I53,'BD Descarga'!$B:$I,6,0),SUMIFS('BD Descarga'!G:G,'BD Descarga'!D:D,'Recebimento Rodo - ALE'!K53,'BD Descarga'!C:C,'Recebimento Rodo - ALE'!J53,'BD Descarga'!B:B,'Recebimento Rodo - ALE'!I53,'BD Descarga'!A:A,'Recebimento Rodo - ALE'!H53))</f>
        <v>0.19305324788353512</v>
      </c>
      <c r="O53" s="27">
        <f>IF(RIGHT(I53,5)="Total",VLOOKUP(I53,'BD Descarga'!$B:$I,7,0),SUMIFS('BD Descarga'!H:H,'BD Descarga'!D:D,'Recebimento Rodo - ALE'!K53,'BD Descarga'!C:C,'Recebimento Rodo - ALE'!J53,'BD Descarga'!B:B,'Recebimento Rodo - ALE'!I53,'BD Descarga'!A:A,'Recebimento Rodo - ALE'!H53))</f>
        <v>0</v>
      </c>
      <c r="P53" s="28">
        <f>IF(RIGHT(I53,5)="Total",VLOOKUP(I53,'BD Descarga'!$B:$I,8,0),SUMIFS('BD Descarga'!I:I,'BD Descarga'!D:D,'Recebimento Rodo - ALE'!K53,'BD Descarga'!C:C,'Recebimento Rodo - ALE'!J53,'BD Descarga'!B:B,'Recebimento Rodo - ALE'!I53,'BD Descarga'!A:A,'Recebimento Rodo - ALE'!H53))</f>
        <v>203.33333333333334</v>
      </c>
      <c r="Q53" s="212" t="s">
        <v>202</v>
      </c>
      <c r="R53" s="29"/>
      <c r="S53" s="29"/>
      <c r="T53" s="29"/>
      <c r="U53" s="29"/>
      <c r="V53" s="29"/>
      <c r="W53" s="29"/>
      <c r="X53" s="29"/>
      <c r="Y53" s="29"/>
    </row>
    <row r="54" spans="1:25" ht="15" customHeight="1" x14ac:dyDescent="0.25">
      <c r="A54" s="9"/>
      <c r="B54" s="9" t="str">
        <f t="shared" si="4"/>
        <v>BELEM</v>
      </c>
      <c r="C54" s="9" t="str">
        <f t="shared" si="1"/>
        <v>BELEM</v>
      </c>
      <c r="D54" s="9"/>
      <c r="E54" s="71">
        <f t="shared" si="5"/>
        <v>0</v>
      </c>
      <c r="F54" s="9" t="str">
        <f t="shared" si="6"/>
        <v>TerceirosBELEM</v>
      </c>
      <c r="G54" s="9" t="str">
        <f>IFERROR(VLOOKUP(H54,[161]Detalhes!$G:$J,4,0),G53)</f>
        <v>Terceiros</v>
      </c>
      <c r="H54" s="10">
        <v>35</v>
      </c>
      <c r="I54" s="11" t="s">
        <v>83</v>
      </c>
      <c r="J54" s="24" t="s">
        <v>84</v>
      </c>
      <c r="K54" s="24" t="s">
        <v>12</v>
      </c>
      <c r="L54" s="25"/>
      <c r="M54" s="26">
        <f>IF(RIGHT(I54,5)="Total",VLOOKUP(I54,'BD Descarga'!$B:$I,5,0),SUMIFS('BD Descarga'!F:F,'BD Descarga'!D:D,'Recebimento Rodo - ALE'!K54,'BD Descarga'!C:C,'Recebimento Rodo - ALE'!J54,'BD Descarga'!B:B,'Recebimento Rodo - ALE'!I54,'BD Descarga'!A:A,'Recebimento Rodo - ALE'!H54))</f>
        <v>47.875</v>
      </c>
      <c r="N54" s="27">
        <f>IF(RIGHT(I54,5)="Total",VLOOKUP(I54,'BD Descarga'!$B:$I,6,0),SUMIFS('BD Descarga'!G:G,'BD Descarga'!D:D,'Recebimento Rodo - ALE'!K54,'BD Descarga'!C:C,'Recebimento Rodo - ALE'!J54,'BD Descarga'!B:B,'Recebimento Rodo - ALE'!I54,'BD Descarga'!A:A,'Recebimento Rodo - ALE'!H54))</f>
        <v>0.28957987182530265</v>
      </c>
      <c r="O54" s="27">
        <f>IF(RIGHT(I54,5)="Total",VLOOKUP(I54,'BD Descarga'!$B:$I,7,0),SUMIFS('BD Descarga'!H:H,'BD Descarga'!D:D,'Recebimento Rodo - ALE'!K54,'BD Descarga'!C:C,'Recebimento Rodo - ALE'!J54,'BD Descarga'!B:B,'Recebimento Rodo - ALE'!I54,'BD Descarga'!A:A,'Recebimento Rodo - ALE'!H54))</f>
        <v>0</v>
      </c>
      <c r="P54" s="28">
        <f>IF(RIGHT(I54,5)="Total",VLOOKUP(I54,'BD Descarga'!$B:$I,8,0),SUMIFS('BD Descarga'!I:I,'BD Descarga'!D:D,'Recebimento Rodo - ALE'!K54,'BD Descarga'!C:C,'Recebimento Rodo - ALE'!J54,'BD Descarga'!B:B,'Recebimento Rodo - ALE'!I54,'BD Descarga'!A:A,'Recebimento Rodo - ALE'!H54))</f>
        <v>305</v>
      </c>
      <c r="Q54" s="212"/>
      <c r="R54" s="29"/>
      <c r="S54" s="29"/>
      <c r="T54" s="29"/>
      <c r="U54" s="29"/>
      <c r="V54" s="29"/>
      <c r="W54" s="29"/>
      <c r="X54" s="29"/>
      <c r="Y54" s="29"/>
    </row>
    <row r="55" spans="1:25" x14ac:dyDescent="0.25">
      <c r="A55" s="9"/>
      <c r="B55" s="9" t="str">
        <f t="shared" si="4"/>
        <v>BELEM</v>
      </c>
      <c r="C55" s="9" t="str">
        <f t="shared" si="1"/>
        <v>BELEM</v>
      </c>
      <c r="D55" s="9"/>
      <c r="E55" s="71">
        <f t="shared" si="5"/>
        <v>0</v>
      </c>
      <c r="F55" s="9" t="str">
        <f t="shared" si="6"/>
        <v>TerceirosBELEM</v>
      </c>
      <c r="G55" s="9" t="str">
        <f>IFERROR(VLOOKUP(H55,[161]Detalhes!$G:$J,4,0),G54)</f>
        <v>Terceiros</v>
      </c>
      <c r="H55" s="10">
        <v>35</v>
      </c>
      <c r="I55" s="11" t="s">
        <v>83</v>
      </c>
      <c r="J55" s="24" t="s">
        <v>84</v>
      </c>
      <c r="K55" s="24" t="s">
        <v>13</v>
      </c>
      <c r="L55" s="25"/>
      <c r="M55" s="26">
        <f>IF(RIGHT(I55,5)="Total",VLOOKUP(I55,'BD Descarga'!$B:$I,5,0),SUMIFS('BD Descarga'!F:F,'BD Descarga'!D:D,'Recebimento Rodo - ALE'!K55,'BD Descarga'!C:C,'Recebimento Rodo - ALE'!J55,'BD Descarga'!B:B,'Recebimento Rodo - ALE'!I55,'BD Descarga'!A:A,'Recebimento Rodo - ALE'!H55))</f>
        <v>0</v>
      </c>
      <c r="N55" s="27">
        <f>IF(RIGHT(I55,5)="Total",VLOOKUP(I55,'BD Descarga'!$B:$I,6,0),SUMIFS('BD Descarga'!G:G,'BD Descarga'!D:D,'Recebimento Rodo - ALE'!K55,'BD Descarga'!C:C,'Recebimento Rodo - ALE'!J55,'BD Descarga'!B:B,'Recebimento Rodo - ALE'!I55,'BD Descarga'!A:A,'Recebimento Rodo - ALE'!H55))</f>
        <v>0</v>
      </c>
      <c r="O55" s="27">
        <f>IF(RIGHT(I55,5)="Total",VLOOKUP(I55,'BD Descarga'!$B:$I,7,0),SUMIFS('BD Descarga'!H:H,'BD Descarga'!D:D,'Recebimento Rodo - ALE'!K55,'BD Descarga'!C:C,'Recebimento Rodo - ALE'!J55,'BD Descarga'!B:B,'Recebimento Rodo - ALE'!I55,'BD Descarga'!A:A,'Recebimento Rodo - ALE'!H55))</f>
        <v>0</v>
      </c>
      <c r="P55" s="28">
        <f>IF(RIGHT(I55,5)="Total",VLOOKUP(I55,'BD Descarga'!$B:$I,8,0),SUMIFS('BD Descarga'!I:I,'BD Descarga'!D:D,'Recebimento Rodo - ALE'!K55,'BD Descarga'!C:C,'Recebimento Rodo - ALE'!J55,'BD Descarga'!B:B,'Recebimento Rodo - ALE'!I55,'BD Descarga'!A:A,'Recebimento Rodo - ALE'!H55))</f>
        <v>0</v>
      </c>
      <c r="Q55" s="212"/>
      <c r="R55" s="29"/>
      <c r="S55" s="29"/>
      <c r="T55" s="29"/>
      <c r="U55" s="29"/>
      <c r="V55" s="29"/>
      <c r="W55" s="29"/>
      <c r="X55" s="29"/>
      <c r="Y55" s="29"/>
    </row>
    <row r="56" spans="1:25" x14ac:dyDescent="0.25">
      <c r="A56" s="9"/>
      <c r="B56" s="9" t="str">
        <f t="shared" si="4"/>
        <v>BELEM</v>
      </c>
      <c r="C56" s="9" t="str">
        <f t="shared" si="1"/>
        <v>BELEM</v>
      </c>
      <c r="D56" s="9"/>
      <c r="E56" s="71">
        <f t="shared" si="5"/>
        <v>0</v>
      </c>
      <c r="F56" s="9" t="str">
        <f t="shared" si="6"/>
        <v>TerceirosBELEM</v>
      </c>
      <c r="G56" s="9" t="str">
        <f>IFERROR(VLOOKUP(H56,[161]Detalhes!$G:$J,4,0),G55)</f>
        <v>Terceiros</v>
      </c>
      <c r="H56" s="14">
        <v>35</v>
      </c>
      <c r="I56" s="11" t="s">
        <v>83</v>
      </c>
      <c r="J56" s="30" t="s">
        <v>84</v>
      </c>
      <c r="K56" s="30" t="s">
        <v>16</v>
      </c>
      <c r="L56" s="31"/>
      <c r="M56" s="32">
        <f>IF(RIGHT(I56,5)="Total",VLOOKUP(I56,'BD Descarga'!$B:$I,5,0),SUMIFS('BD Descarga'!F:F,'BD Descarga'!D:D,'Recebimento Rodo - ALE'!K56,'BD Descarga'!C:C,'Recebimento Rodo - ALE'!J56,'BD Descarga'!B:B,'Recebimento Rodo - ALE'!I56,'BD Descarga'!A:A,'Recebimento Rodo - ALE'!H56))</f>
        <v>47.875</v>
      </c>
      <c r="N56" s="33">
        <f>IF(RIGHT(I56,5)="Total",VLOOKUP(I56,'BD Descarga'!$B:$I,6,0),SUMIFS('BD Descarga'!G:G,'BD Descarga'!D:D,'Recebimento Rodo - ALE'!K56,'BD Descarga'!C:C,'Recebimento Rodo - ALE'!J56,'BD Descarga'!B:B,'Recebimento Rodo - ALE'!I56,'BD Descarga'!A:A,'Recebimento Rodo - ALE'!H56))</f>
        <v>0.48263311970883777</v>
      </c>
      <c r="O56" s="33">
        <f>IF(RIGHT(I56,5)="Total",VLOOKUP(I56,'BD Descarga'!$B:$I,7,0),SUMIFS('BD Descarga'!H:H,'BD Descarga'!D:D,'Recebimento Rodo - ALE'!K56,'BD Descarga'!C:C,'Recebimento Rodo - ALE'!J56,'BD Descarga'!B:B,'Recebimento Rodo - ALE'!I56,'BD Descarga'!A:A,'Recebimento Rodo - ALE'!H56))</f>
        <v>0</v>
      </c>
      <c r="P56" s="37">
        <f>IF(RIGHT(I56,5)="Total",VLOOKUP(I56,'BD Descarga'!$B:$I,8,0),SUMIFS('BD Descarga'!I:I,'BD Descarga'!D:D,'Recebimento Rodo - ALE'!K56,'BD Descarga'!C:C,'Recebimento Rodo - ALE'!J56,'BD Descarga'!B:B,'Recebimento Rodo - ALE'!I56,'BD Descarga'!A:A,'Recebimento Rodo - ALE'!H56))</f>
        <v>508.33333333333337</v>
      </c>
      <c r="Q56" s="212"/>
      <c r="R56" s="29"/>
      <c r="S56" s="29"/>
      <c r="T56" s="29"/>
      <c r="U56" s="29"/>
      <c r="V56" s="29"/>
      <c r="W56" s="29"/>
      <c r="X56" s="29"/>
      <c r="Y56" s="29"/>
    </row>
    <row r="57" spans="1:25" x14ac:dyDescent="0.25">
      <c r="A57" s="9"/>
      <c r="B57" s="9" t="str">
        <f t="shared" si="4"/>
        <v>BELEM</v>
      </c>
      <c r="C57" s="9" t="str">
        <f t="shared" si="1"/>
        <v>BELEM</v>
      </c>
      <c r="D57" s="9"/>
      <c r="E57" s="71">
        <f t="shared" si="5"/>
        <v>0</v>
      </c>
      <c r="F57" s="9" t="str">
        <f t="shared" si="6"/>
        <v>TerceirosBELEM</v>
      </c>
      <c r="G57" s="9" t="str">
        <f>IFERROR(VLOOKUP(H57,[161]Detalhes!$G:$J,4,0),G56)</f>
        <v>Terceiros</v>
      </c>
      <c r="H57" s="15">
        <v>35</v>
      </c>
      <c r="I57" s="11" t="s">
        <v>83</v>
      </c>
      <c r="J57" s="24" t="s">
        <v>84</v>
      </c>
      <c r="K57" s="24" t="s">
        <v>7</v>
      </c>
      <c r="L57" s="25"/>
      <c r="M57" s="26">
        <f>IF(RIGHT(I57,5)="Total",VLOOKUP(I57,'BD Descarga'!$B:$I,5,0),SUMIFS('BD Descarga'!F:F,'BD Descarga'!D:D,'Recebimento Rodo - ALE'!K57,'BD Descarga'!C:C,'Recebimento Rodo - ALE'!J57,'BD Descarga'!B:B,'Recebimento Rodo - ALE'!I57,'BD Descarga'!A:A,'Recebimento Rodo - ALE'!H57))</f>
        <v>47.875</v>
      </c>
      <c r="N57" s="27">
        <f>IF(RIGHT(I57,5)="Total",VLOOKUP(I57,'BD Descarga'!$B:$I,6,0),SUMIFS('BD Descarga'!G:G,'BD Descarga'!D:D,'Recebimento Rodo - ALE'!K57,'BD Descarga'!C:C,'Recebimento Rodo - ALE'!J57,'BD Descarga'!B:B,'Recebimento Rodo - ALE'!I57,'BD Descarga'!A:A,'Recebimento Rodo - ALE'!H57))</f>
        <v>1</v>
      </c>
      <c r="O57" s="27">
        <f>IF(RIGHT(I57,5)="Total",VLOOKUP(I57,'BD Descarga'!$B:$I,7,0),SUMIFS('BD Descarga'!H:H,'BD Descarga'!D:D,'Recebimento Rodo - ALE'!K57,'BD Descarga'!C:C,'Recebimento Rodo - ALE'!J57,'BD Descarga'!B:B,'Recebimento Rodo - ALE'!I57,'BD Descarga'!A:A,'Recebimento Rodo - ALE'!H57))</f>
        <v>0</v>
      </c>
      <c r="P57" s="28">
        <f>IF(RIGHT(I57,5)="Total",VLOOKUP(I57,'BD Descarga'!$B:$I,8,0),SUMIFS('BD Descarga'!I:I,'BD Descarga'!D:D,'Recebimento Rodo - ALE'!K57,'BD Descarga'!C:C,'Recebimento Rodo - ALE'!J57,'BD Descarga'!B:B,'Recebimento Rodo - ALE'!I57,'BD Descarga'!A:A,'Recebimento Rodo - ALE'!H57))</f>
        <v>1053.25</v>
      </c>
      <c r="Q57" s="212"/>
      <c r="R57" s="29"/>
      <c r="S57" s="29"/>
      <c r="T57" s="29"/>
      <c r="U57" s="29"/>
      <c r="V57" s="29"/>
      <c r="W57" s="29"/>
      <c r="X57" s="29"/>
      <c r="Y57" s="29"/>
    </row>
    <row r="58" spans="1:25" x14ac:dyDescent="0.25">
      <c r="A58" s="9"/>
      <c r="B58" s="9" t="str">
        <f t="shared" si="4"/>
        <v>BELEM</v>
      </c>
      <c r="C58" s="9" t="str">
        <f t="shared" si="1"/>
        <v>BELEM</v>
      </c>
      <c r="D58" s="9"/>
      <c r="E58" s="71">
        <f t="shared" si="5"/>
        <v>0</v>
      </c>
      <c r="F58" s="9" t="str">
        <f t="shared" si="6"/>
        <v>TerceirosBELEM</v>
      </c>
      <c r="G58" s="9" t="str">
        <f>IFERROR(VLOOKUP(H58,[161]Detalhes!$G:$J,4,0),G57)</f>
        <v>Terceiros</v>
      </c>
      <c r="H58" s="10">
        <v>35</v>
      </c>
      <c r="I58" s="11" t="s">
        <v>83</v>
      </c>
      <c r="J58" s="24" t="s">
        <v>84</v>
      </c>
      <c r="K58" s="24" t="s">
        <v>18</v>
      </c>
      <c r="L58" s="25"/>
      <c r="M58" s="26">
        <f>IF(RIGHT(I58,5)="Total",VLOOKUP(I58,'BD Descarga'!$B:$I,5,0),SUMIFS('BD Descarga'!F:F,'BD Descarga'!D:D,'Recebimento Rodo - ALE'!K58,'BD Descarga'!C:C,'Recebimento Rodo - ALE'!J58,'BD Descarga'!B:B,'Recebimento Rodo - ALE'!I58,'BD Descarga'!A:A,'Recebimento Rodo - ALE'!H58))</f>
        <v>47.875</v>
      </c>
      <c r="N58" s="27">
        <f>IF(RIGHT(I58,5)="Total",VLOOKUP(I58,'BD Descarga'!$B:$I,6,0),SUMIFS('BD Descarga'!G:G,'BD Descarga'!D:D,'Recebimento Rodo - ALE'!K58,'BD Descarga'!C:C,'Recebimento Rodo - ALE'!J58,'BD Descarga'!B:B,'Recebimento Rodo - ALE'!I58,'BD Descarga'!A:A,'Recebimento Rodo - ALE'!H58))</f>
        <v>1</v>
      </c>
      <c r="O58" s="27">
        <f>IF(RIGHT(I58,5)="Total",VLOOKUP(I58,'BD Descarga'!$B:$I,7,0),SUMIFS('BD Descarga'!H:H,'BD Descarga'!D:D,'Recebimento Rodo - ALE'!K58,'BD Descarga'!C:C,'Recebimento Rodo - ALE'!J58,'BD Descarga'!B:B,'Recebimento Rodo - ALE'!I58,'BD Descarga'!A:A,'Recebimento Rodo - ALE'!H58))</f>
        <v>0</v>
      </c>
      <c r="P58" s="28">
        <f>IF(RIGHT(I58,5)="Total",VLOOKUP(I58,'BD Descarga'!$B:$I,8,0),SUMIFS('BD Descarga'!I:I,'BD Descarga'!D:D,'Recebimento Rodo - ALE'!K58,'BD Descarga'!C:C,'Recebimento Rodo - ALE'!J58,'BD Descarga'!B:B,'Recebimento Rodo - ALE'!I58,'BD Descarga'!A:A,'Recebimento Rodo - ALE'!H58))</f>
        <v>1053.25</v>
      </c>
      <c r="Q58" s="212"/>
      <c r="R58" s="29"/>
      <c r="S58" s="29"/>
      <c r="T58" s="29"/>
      <c r="U58" s="29"/>
      <c r="V58" s="29"/>
      <c r="W58" s="29"/>
      <c r="X58" s="29"/>
      <c r="Y58" s="29"/>
    </row>
    <row r="59" spans="1:25" x14ac:dyDescent="0.25">
      <c r="A59" s="9"/>
      <c r="B59" s="9" t="str">
        <f t="shared" si="4"/>
        <v>BELEM</v>
      </c>
      <c r="C59" s="9" t="str">
        <f t="shared" si="1"/>
        <v>BELEM</v>
      </c>
      <c r="D59" s="9"/>
      <c r="E59" s="71">
        <f t="shared" si="5"/>
        <v>0</v>
      </c>
      <c r="F59" s="9" t="str">
        <f t="shared" si="6"/>
        <v>TerceirosBELEM</v>
      </c>
      <c r="G59" s="9" t="str">
        <f>IFERROR(VLOOKUP(H59,[161]Detalhes!$G:$J,4,0),G58)</f>
        <v>Terceiros</v>
      </c>
      <c r="H59" s="10">
        <v>35</v>
      </c>
      <c r="I59" s="11" t="s">
        <v>83</v>
      </c>
      <c r="J59" s="24" t="s">
        <v>84</v>
      </c>
      <c r="K59" s="24" t="s">
        <v>19</v>
      </c>
      <c r="L59" s="25"/>
      <c r="M59" s="26">
        <f>IF(RIGHT(I59,5)="Total",VLOOKUP(I59,'BD Descarga'!$B:$I,5,0),SUMIFS('BD Descarga'!F:F,'BD Descarga'!D:D,'Recebimento Rodo - ALE'!K59,'BD Descarga'!C:C,'Recebimento Rodo - ALE'!J59,'BD Descarga'!B:B,'Recebimento Rodo - ALE'!I59,'BD Descarga'!A:A,'Recebimento Rodo - ALE'!H59))</f>
        <v>0</v>
      </c>
      <c r="N59" s="27">
        <f>IF(RIGHT(I59,5)="Total",VLOOKUP(I59,'BD Descarga'!$B:$I,6,0),SUMIFS('BD Descarga'!G:G,'BD Descarga'!D:D,'Recebimento Rodo - ALE'!K59,'BD Descarga'!C:C,'Recebimento Rodo - ALE'!J59,'BD Descarga'!B:B,'Recebimento Rodo - ALE'!I59,'BD Descarga'!A:A,'Recebimento Rodo - ALE'!H59))</f>
        <v>0</v>
      </c>
      <c r="O59" s="27">
        <f>IF(RIGHT(I59,5)="Total",VLOOKUP(I59,'BD Descarga'!$B:$I,7,0),SUMIFS('BD Descarga'!H:H,'BD Descarga'!D:D,'Recebimento Rodo - ALE'!K59,'BD Descarga'!C:C,'Recebimento Rodo - ALE'!J59,'BD Descarga'!B:B,'Recebimento Rodo - ALE'!I59,'BD Descarga'!A:A,'Recebimento Rodo - ALE'!H59))</f>
        <v>0</v>
      </c>
      <c r="P59" s="28">
        <f>IF(RIGHT(I59,5)="Total",VLOOKUP(I59,'BD Descarga'!$B:$I,8,0),SUMIFS('BD Descarga'!I:I,'BD Descarga'!D:D,'Recebimento Rodo - ALE'!K59,'BD Descarga'!C:C,'Recebimento Rodo - ALE'!J59,'BD Descarga'!B:B,'Recebimento Rodo - ALE'!I59,'BD Descarga'!A:A,'Recebimento Rodo - ALE'!H59))</f>
        <v>0</v>
      </c>
      <c r="Q59" s="212"/>
      <c r="R59" s="29"/>
      <c r="S59" s="29"/>
      <c r="T59" s="29"/>
      <c r="U59" s="29"/>
      <c r="V59" s="29"/>
      <c r="W59" s="29"/>
      <c r="X59" s="29"/>
      <c r="Y59" s="29"/>
    </row>
    <row r="60" spans="1:25" x14ac:dyDescent="0.25">
      <c r="A60" s="9"/>
      <c r="B60" s="9" t="str">
        <f t="shared" si="4"/>
        <v>BELEM</v>
      </c>
      <c r="C60" s="9" t="str">
        <f t="shared" si="1"/>
        <v>BELEM</v>
      </c>
      <c r="D60" s="9"/>
      <c r="E60" s="71">
        <f t="shared" si="5"/>
        <v>0</v>
      </c>
      <c r="F60" s="9" t="str">
        <f t="shared" si="6"/>
        <v>TerceirosBELEM</v>
      </c>
      <c r="G60" s="9" t="str">
        <f>IFERROR(VLOOKUP(H60,[161]Detalhes!$G:$J,4,0),G59)</f>
        <v>Terceiros</v>
      </c>
      <c r="H60" s="14">
        <v>35</v>
      </c>
      <c r="I60" s="11" t="s">
        <v>83</v>
      </c>
      <c r="J60" s="30" t="s">
        <v>84</v>
      </c>
      <c r="K60" s="30" t="s">
        <v>21</v>
      </c>
      <c r="L60" s="31"/>
      <c r="M60" s="32">
        <f>IF(RIGHT(I60,5)="Total",VLOOKUP(I60,'BD Descarga'!$B:$I,5,0),SUMIFS('BD Descarga'!F:F,'BD Descarga'!D:D,'Recebimento Rodo - ALE'!K60,'BD Descarga'!C:C,'Recebimento Rodo - ALE'!J60,'BD Descarga'!B:B,'Recebimento Rodo - ALE'!I60,'BD Descarga'!A:A,'Recebimento Rodo - ALE'!H60))</f>
        <v>47.875</v>
      </c>
      <c r="N60" s="33">
        <f>IF(RIGHT(I60,5)="Total",VLOOKUP(I60,'BD Descarga'!$B:$I,6,0),SUMIFS('BD Descarga'!G:G,'BD Descarga'!D:D,'Recebimento Rodo - ALE'!K60,'BD Descarga'!C:C,'Recebimento Rodo - ALE'!J60,'BD Descarga'!B:B,'Recebimento Rodo - ALE'!I60,'BD Descarga'!A:A,'Recebimento Rodo - ALE'!H60))</f>
        <v>2</v>
      </c>
      <c r="O60" s="33">
        <f>IF(RIGHT(I60,5)="Total",VLOOKUP(I60,'BD Descarga'!$B:$I,7,0),SUMIFS('BD Descarga'!H:H,'BD Descarga'!D:D,'Recebimento Rodo - ALE'!K60,'BD Descarga'!C:C,'Recebimento Rodo - ALE'!J60,'BD Descarga'!B:B,'Recebimento Rodo - ALE'!I60,'BD Descarga'!A:A,'Recebimento Rodo - ALE'!H60))</f>
        <v>0</v>
      </c>
      <c r="P60" s="37">
        <f>IF(RIGHT(I60,5)="Total",VLOOKUP(I60,'BD Descarga'!$B:$I,8,0),SUMIFS('BD Descarga'!I:I,'BD Descarga'!D:D,'Recebimento Rodo - ALE'!K60,'BD Descarga'!C:C,'Recebimento Rodo - ALE'!J60,'BD Descarga'!B:B,'Recebimento Rodo - ALE'!I60,'BD Descarga'!A:A,'Recebimento Rodo - ALE'!H60))</f>
        <v>2106.5</v>
      </c>
      <c r="Q60" s="212"/>
      <c r="R60" s="29"/>
      <c r="S60" s="29"/>
      <c r="T60" s="29"/>
      <c r="U60" s="29"/>
      <c r="V60" s="29"/>
      <c r="W60" s="29"/>
      <c r="X60" s="29"/>
      <c r="Y60" s="29"/>
    </row>
    <row r="61" spans="1:25" x14ac:dyDescent="0.25">
      <c r="A61" s="9"/>
      <c r="B61" s="9" t="str">
        <f t="shared" si="4"/>
        <v>BELEM</v>
      </c>
      <c r="C61" s="9" t="str">
        <f t="shared" si="1"/>
        <v>BELEM</v>
      </c>
      <c r="D61" s="9"/>
      <c r="E61" s="71">
        <f t="shared" si="5"/>
        <v>0</v>
      </c>
      <c r="F61" s="9" t="str">
        <f t="shared" si="6"/>
        <v>TerceirosBELEM</v>
      </c>
      <c r="G61" s="9" t="str">
        <f>IFERROR(VLOOKUP(H61,[161]Detalhes!$G:$J,4,0),G60)</f>
        <v>Terceiros</v>
      </c>
      <c r="H61" s="10">
        <v>35</v>
      </c>
      <c r="I61" s="16" t="s">
        <v>83</v>
      </c>
      <c r="J61" s="30" t="s">
        <v>133</v>
      </c>
      <c r="K61" s="30"/>
      <c r="L61" s="31"/>
      <c r="M61" s="35">
        <f>IF(RIGHT(I61,5)="Total",VLOOKUP(I61,'BD Descarga'!$B:$I,5,0),SUMIFS('BD Descarga'!F:F,'BD Descarga'!D:D,'Recebimento Rodo - ALE'!K61,'BD Descarga'!C:C,'Recebimento Rodo - ALE'!J61,'BD Descarga'!B:B,'Recebimento Rodo - ALE'!I61,'BD Descarga'!A:A,'Recebimento Rodo - ALE'!H61))</f>
        <v>0</v>
      </c>
      <c r="N61" s="36">
        <f>IF(RIGHT(I61,5)="Total",VLOOKUP(I61,'BD Descarga'!$B:$I,6,0),SUMIFS('BD Descarga'!G:G,'BD Descarga'!D:D,'Recebimento Rodo - ALE'!K61,'BD Descarga'!C:C,'Recebimento Rodo - ALE'!J61,'BD Descarga'!B:B,'Recebimento Rodo - ALE'!I61,'BD Descarga'!A:A,'Recebimento Rodo - ALE'!H61))</f>
        <v>0</v>
      </c>
      <c r="O61" s="36">
        <f>IF(RIGHT(I61,5)="Total",VLOOKUP(I61,'BD Descarga'!$B:$I,7,0),SUMIFS('BD Descarga'!H:H,'BD Descarga'!D:D,'Recebimento Rodo - ALE'!K61,'BD Descarga'!C:C,'Recebimento Rodo - ALE'!J61,'BD Descarga'!B:B,'Recebimento Rodo - ALE'!I61,'BD Descarga'!A:A,'Recebimento Rodo - ALE'!H61))</f>
        <v>0</v>
      </c>
      <c r="P61" s="37">
        <f>IF(RIGHT(I61,5)="Total",VLOOKUP(I61,'BD Descarga'!$B:$I,8,0),SUMIFS('BD Descarga'!I:I,'BD Descarga'!D:D,'Recebimento Rodo - ALE'!K61,'BD Descarga'!C:C,'Recebimento Rodo - ALE'!J61,'BD Descarga'!B:B,'Recebimento Rodo - ALE'!I61,'BD Descarga'!A:A,'Recebimento Rodo - ALE'!H61))</f>
        <v>0</v>
      </c>
      <c r="Q61" s="212"/>
      <c r="R61" s="29"/>
      <c r="S61" s="29"/>
      <c r="T61" s="29"/>
      <c r="U61" s="29"/>
      <c r="V61" s="29"/>
      <c r="W61" s="29"/>
      <c r="X61" s="29"/>
      <c r="Y61" s="29"/>
    </row>
    <row r="62" spans="1:25" ht="15" customHeight="1" x14ac:dyDescent="0.25">
      <c r="A62" s="9"/>
      <c r="B62" s="9" t="str">
        <f t="shared" si="4"/>
        <v>BELEM</v>
      </c>
      <c r="C62" s="9" t="str">
        <f t="shared" si="1"/>
        <v>BELEM</v>
      </c>
      <c r="D62" s="9"/>
      <c r="E62" s="71">
        <f t="shared" si="5"/>
        <v>0</v>
      </c>
      <c r="F62" s="9" t="str">
        <f t="shared" si="6"/>
        <v>TerceirosBELEM</v>
      </c>
      <c r="G62" s="9" t="str">
        <f>IFERROR(VLOOKUP(H62,[161]Detalhes!$G:$J,4,0),G61)</f>
        <v>Terceiros</v>
      </c>
      <c r="H62" s="10">
        <v>35</v>
      </c>
      <c r="I62" s="11" t="s">
        <v>83</v>
      </c>
      <c r="J62" s="24" t="s">
        <v>85</v>
      </c>
      <c r="K62" s="24" t="s">
        <v>10</v>
      </c>
      <c r="L62" s="25"/>
      <c r="M62" s="26">
        <f>IF(RIGHT(I62,5)="Total",VLOOKUP(I62,'BD Descarga'!$B:$I,5,0),SUMIFS('BD Descarga'!F:F,'BD Descarga'!D:D,'Recebimento Rodo - ALE'!K62,'BD Descarga'!C:C,'Recebimento Rodo - ALE'!J62,'BD Descarga'!B:B,'Recebimento Rodo - ALE'!I62,'BD Descarga'!A:A,'Recebimento Rodo - ALE'!H62))</f>
        <v>0</v>
      </c>
      <c r="N62" s="27">
        <f>IF(RIGHT(I62,5)="Total",VLOOKUP(I62,'BD Descarga'!$B:$I,6,0),SUMIFS('BD Descarga'!G:G,'BD Descarga'!D:D,'Recebimento Rodo - ALE'!K62,'BD Descarga'!C:C,'Recebimento Rodo - ALE'!J62,'BD Descarga'!B:B,'Recebimento Rodo - ALE'!I62,'BD Descarga'!A:A,'Recebimento Rodo - ALE'!H62))</f>
        <v>0</v>
      </c>
      <c r="O62" s="27">
        <f>IF(RIGHT(I62,5)="Total",VLOOKUP(I62,'BD Descarga'!$B:$I,7,0),SUMIFS('BD Descarga'!H:H,'BD Descarga'!D:D,'Recebimento Rodo - ALE'!K62,'BD Descarga'!C:C,'Recebimento Rodo - ALE'!J62,'BD Descarga'!B:B,'Recebimento Rodo - ALE'!I62,'BD Descarga'!A:A,'Recebimento Rodo - ALE'!H62))</f>
        <v>0</v>
      </c>
      <c r="P62" s="28">
        <f>IF(RIGHT(I62,5)="Total",VLOOKUP(I62,'BD Descarga'!$B:$I,8,0),SUMIFS('BD Descarga'!I:I,'BD Descarga'!D:D,'Recebimento Rodo - ALE'!K62,'BD Descarga'!C:C,'Recebimento Rodo - ALE'!J62,'BD Descarga'!B:B,'Recebimento Rodo - ALE'!I62,'BD Descarga'!A:A,'Recebimento Rodo - ALE'!H62))</f>
        <v>0</v>
      </c>
      <c r="Q62" s="212" t="s">
        <v>86</v>
      </c>
      <c r="R62" s="29"/>
      <c r="S62" s="29"/>
      <c r="T62" s="29"/>
      <c r="U62" s="29"/>
      <c r="V62" s="29"/>
      <c r="W62" s="29"/>
      <c r="X62" s="29"/>
      <c r="Y62" s="29"/>
    </row>
    <row r="63" spans="1:25" ht="15" customHeight="1" x14ac:dyDescent="0.25">
      <c r="A63" s="9"/>
      <c r="B63" s="9" t="str">
        <f t="shared" si="4"/>
        <v>BELEM</v>
      </c>
      <c r="C63" s="9" t="str">
        <f t="shared" si="1"/>
        <v>BELEM</v>
      </c>
      <c r="D63" s="9"/>
      <c r="E63" s="71">
        <f t="shared" si="5"/>
        <v>0</v>
      </c>
      <c r="F63" s="9" t="str">
        <f t="shared" si="6"/>
        <v>TerceirosBELEM</v>
      </c>
      <c r="G63" s="9" t="str">
        <f>IFERROR(VLOOKUP(H63,[161]Detalhes!$G:$J,4,0),G62)</f>
        <v>Terceiros</v>
      </c>
      <c r="H63" s="10">
        <v>35</v>
      </c>
      <c r="I63" s="11" t="s">
        <v>83</v>
      </c>
      <c r="J63" s="24" t="s">
        <v>85</v>
      </c>
      <c r="K63" s="24" t="s">
        <v>12</v>
      </c>
      <c r="L63" s="25"/>
      <c r="M63" s="26">
        <f>IF(RIGHT(I63,5)="Total",VLOOKUP(I63,'BD Descarga'!$B:$I,5,0),SUMIFS('BD Descarga'!F:F,'BD Descarga'!D:D,'Recebimento Rodo - ALE'!K63,'BD Descarga'!C:C,'Recebimento Rodo - ALE'!J63,'BD Descarga'!B:B,'Recebimento Rodo - ALE'!I63,'BD Descarga'!A:A,'Recebimento Rodo - ALE'!H63))</f>
        <v>0</v>
      </c>
      <c r="N63" s="27">
        <f>IF(RIGHT(I63,5)="Total",VLOOKUP(I63,'BD Descarga'!$B:$I,6,0),SUMIFS('BD Descarga'!G:G,'BD Descarga'!D:D,'Recebimento Rodo - ALE'!K63,'BD Descarga'!C:C,'Recebimento Rodo - ALE'!J63,'BD Descarga'!B:B,'Recebimento Rodo - ALE'!I63,'BD Descarga'!A:A,'Recebimento Rodo - ALE'!H63))</f>
        <v>0</v>
      </c>
      <c r="O63" s="27">
        <f>IF(RIGHT(I63,5)="Total",VLOOKUP(I63,'BD Descarga'!$B:$I,7,0),SUMIFS('BD Descarga'!H:H,'BD Descarga'!D:D,'Recebimento Rodo - ALE'!K63,'BD Descarga'!C:C,'Recebimento Rodo - ALE'!J63,'BD Descarga'!B:B,'Recebimento Rodo - ALE'!I63,'BD Descarga'!A:A,'Recebimento Rodo - ALE'!H63))</f>
        <v>0</v>
      </c>
      <c r="P63" s="28">
        <f>IF(RIGHT(I63,5)="Total",VLOOKUP(I63,'BD Descarga'!$B:$I,8,0),SUMIFS('BD Descarga'!I:I,'BD Descarga'!D:D,'Recebimento Rodo - ALE'!K63,'BD Descarga'!C:C,'Recebimento Rodo - ALE'!J63,'BD Descarga'!B:B,'Recebimento Rodo - ALE'!I63,'BD Descarga'!A:A,'Recebimento Rodo - ALE'!H63))</f>
        <v>0</v>
      </c>
      <c r="Q63" s="212"/>
      <c r="R63" s="29"/>
      <c r="S63" s="29"/>
      <c r="T63" s="29"/>
      <c r="U63" s="29"/>
      <c r="V63" s="29"/>
      <c r="W63" s="29"/>
      <c r="X63" s="29"/>
      <c r="Y63" s="29"/>
    </row>
    <row r="64" spans="1:25" x14ac:dyDescent="0.25">
      <c r="A64" s="9"/>
      <c r="B64" s="9" t="str">
        <f t="shared" si="4"/>
        <v>BELEM</v>
      </c>
      <c r="C64" s="9" t="str">
        <f t="shared" si="1"/>
        <v>BELEM</v>
      </c>
      <c r="D64" s="9"/>
      <c r="E64" s="71">
        <f t="shared" si="5"/>
        <v>0</v>
      </c>
      <c r="F64" s="9" t="str">
        <f t="shared" si="6"/>
        <v>TerceirosBELEM</v>
      </c>
      <c r="G64" s="9" t="str">
        <f>IFERROR(VLOOKUP(H64,[161]Detalhes!$G:$J,4,0),G63)</f>
        <v>Terceiros</v>
      </c>
      <c r="H64" s="10">
        <v>35</v>
      </c>
      <c r="I64" s="11" t="s">
        <v>83</v>
      </c>
      <c r="J64" s="24" t="s">
        <v>85</v>
      </c>
      <c r="K64" s="24" t="s">
        <v>13</v>
      </c>
      <c r="L64" s="25"/>
      <c r="M64" s="26">
        <f>IF(RIGHT(I64,5)="Total",VLOOKUP(I64,'BD Descarga'!$B:$I,5,0),SUMIFS('BD Descarga'!F:F,'BD Descarga'!D:D,'Recebimento Rodo - ALE'!K64,'BD Descarga'!C:C,'Recebimento Rodo - ALE'!J64,'BD Descarga'!B:B,'Recebimento Rodo - ALE'!I64,'BD Descarga'!A:A,'Recebimento Rodo - ALE'!H64))</f>
        <v>0</v>
      </c>
      <c r="N64" s="27">
        <f>IF(RIGHT(I64,5)="Total",VLOOKUP(I64,'BD Descarga'!$B:$I,6,0),SUMIFS('BD Descarga'!G:G,'BD Descarga'!D:D,'Recebimento Rodo - ALE'!K64,'BD Descarga'!C:C,'Recebimento Rodo - ALE'!J64,'BD Descarga'!B:B,'Recebimento Rodo - ALE'!I64,'BD Descarga'!A:A,'Recebimento Rodo - ALE'!H64))</f>
        <v>0</v>
      </c>
      <c r="O64" s="27">
        <f>IF(RIGHT(I64,5)="Total",VLOOKUP(I64,'BD Descarga'!$B:$I,7,0),SUMIFS('BD Descarga'!H:H,'BD Descarga'!D:D,'Recebimento Rodo - ALE'!K64,'BD Descarga'!C:C,'Recebimento Rodo - ALE'!J64,'BD Descarga'!B:B,'Recebimento Rodo - ALE'!I64,'BD Descarga'!A:A,'Recebimento Rodo - ALE'!H64))</f>
        <v>0</v>
      </c>
      <c r="P64" s="28">
        <f>IF(RIGHT(I64,5)="Total",VLOOKUP(I64,'BD Descarga'!$B:$I,8,0),SUMIFS('BD Descarga'!I:I,'BD Descarga'!D:D,'Recebimento Rodo - ALE'!K64,'BD Descarga'!C:C,'Recebimento Rodo - ALE'!J64,'BD Descarga'!B:B,'Recebimento Rodo - ALE'!I64,'BD Descarga'!A:A,'Recebimento Rodo - ALE'!H64))</f>
        <v>0</v>
      </c>
      <c r="Q64" s="212"/>
      <c r="R64" s="29"/>
      <c r="S64" s="29"/>
      <c r="T64" s="29"/>
      <c r="U64" s="29"/>
      <c r="V64" s="29"/>
      <c r="W64" s="29"/>
      <c r="X64" s="29"/>
      <c r="Y64" s="29"/>
    </row>
    <row r="65" spans="1:25" x14ac:dyDescent="0.25">
      <c r="A65" s="9"/>
      <c r="B65" s="9" t="str">
        <f t="shared" si="4"/>
        <v>BELEM</v>
      </c>
      <c r="C65" s="9" t="str">
        <f t="shared" si="1"/>
        <v>BELEM</v>
      </c>
      <c r="D65" s="9"/>
      <c r="E65" s="71">
        <f t="shared" si="5"/>
        <v>0</v>
      </c>
      <c r="F65" s="9" t="str">
        <f t="shared" si="6"/>
        <v>TerceirosBELEM</v>
      </c>
      <c r="G65" s="9" t="str">
        <f>IFERROR(VLOOKUP(H65,[161]Detalhes!$G:$J,4,0),G64)</f>
        <v>Terceiros</v>
      </c>
      <c r="H65" s="14">
        <v>35</v>
      </c>
      <c r="I65" s="11" t="s">
        <v>83</v>
      </c>
      <c r="J65" s="30" t="s">
        <v>85</v>
      </c>
      <c r="K65" s="30" t="s">
        <v>16</v>
      </c>
      <c r="L65" s="31"/>
      <c r="M65" s="32">
        <f>IF(RIGHT(I65,5)="Total",VLOOKUP(I65,'BD Descarga'!$B:$I,5,0),SUMIFS('BD Descarga'!F:F,'BD Descarga'!D:D,'Recebimento Rodo - ALE'!K65,'BD Descarga'!C:C,'Recebimento Rodo - ALE'!J65,'BD Descarga'!B:B,'Recebimento Rodo - ALE'!I65,'BD Descarga'!A:A,'Recebimento Rodo - ALE'!H65))</f>
        <v>0</v>
      </c>
      <c r="N65" s="33">
        <f>IF(RIGHT(I65,5)="Total",VLOOKUP(I65,'BD Descarga'!$B:$I,6,0),SUMIFS('BD Descarga'!G:G,'BD Descarga'!D:D,'Recebimento Rodo - ALE'!K65,'BD Descarga'!C:C,'Recebimento Rodo - ALE'!J65,'BD Descarga'!B:B,'Recebimento Rodo - ALE'!I65,'BD Descarga'!A:A,'Recebimento Rodo - ALE'!H65))</f>
        <v>0</v>
      </c>
      <c r="O65" s="33">
        <f>IF(RIGHT(I65,5)="Total",VLOOKUP(I65,'BD Descarga'!$B:$I,7,0),SUMIFS('BD Descarga'!H:H,'BD Descarga'!D:D,'Recebimento Rodo - ALE'!K65,'BD Descarga'!C:C,'Recebimento Rodo - ALE'!J65,'BD Descarga'!B:B,'Recebimento Rodo - ALE'!I65,'BD Descarga'!A:A,'Recebimento Rodo - ALE'!H65))</f>
        <v>0</v>
      </c>
      <c r="P65" s="37">
        <f>IF(RIGHT(I65,5)="Total",VLOOKUP(I65,'BD Descarga'!$B:$I,8,0),SUMIFS('BD Descarga'!I:I,'BD Descarga'!D:D,'Recebimento Rodo - ALE'!K65,'BD Descarga'!C:C,'Recebimento Rodo - ALE'!J65,'BD Descarga'!B:B,'Recebimento Rodo - ALE'!I65,'BD Descarga'!A:A,'Recebimento Rodo - ALE'!H65))</f>
        <v>0</v>
      </c>
      <c r="Q65" s="212"/>
      <c r="R65" s="29"/>
      <c r="S65" s="29"/>
      <c r="T65" s="29"/>
      <c r="U65" s="29"/>
      <c r="V65" s="29"/>
      <c r="W65" s="29"/>
      <c r="X65" s="29"/>
      <c r="Y65" s="29"/>
    </row>
    <row r="66" spans="1:25" x14ac:dyDescent="0.25">
      <c r="A66" s="9"/>
      <c r="B66" s="9" t="str">
        <f t="shared" si="4"/>
        <v>BELEM</v>
      </c>
      <c r="C66" s="9" t="str">
        <f t="shared" si="1"/>
        <v>BELEM</v>
      </c>
      <c r="D66" s="9"/>
      <c r="E66" s="71">
        <f t="shared" si="5"/>
        <v>0</v>
      </c>
      <c r="F66" s="9" t="str">
        <f t="shared" si="6"/>
        <v>TerceirosBELEM</v>
      </c>
      <c r="G66" s="9" t="str">
        <f>IFERROR(VLOOKUP(H66,[161]Detalhes!$G:$J,4,0),G65)</f>
        <v>Terceiros</v>
      </c>
      <c r="H66" s="15">
        <v>35</v>
      </c>
      <c r="I66" s="11" t="s">
        <v>83</v>
      </c>
      <c r="J66" s="24" t="s">
        <v>85</v>
      </c>
      <c r="K66" s="24" t="s">
        <v>7</v>
      </c>
      <c r="L66" s="25"/>
      <c r="M66" s="26">
        <f>IF(RIGHT(I66,5)="Total",VLOOKUP(I66,'BD Descarga'!$B:$I,5,0),SUMIFS('BD Descarga'!F:F,'BD Descarga'!D:D,'Recebimento Rodo - ALE'!K66,'BD Descarga'!C:C,'Recebimento Rodo - ALE'!J66,'BD Descarga'!B:B,'Recebimento Rodo - ALE'!I66,'BD Descarga'!A:A,'Recebimento Rodo - ALE'!H66))</f>
        <v>0</v>
      </c>
      <c r="N66" s="27">
        <f>IF(RIGHT(I66,5)="Total",VLOOKUP(I66,'BD Descarga'!$B:$I,6,0),SUMIFS('BD Descarga'!G:G,'BD Descarga'!D:D,'Recebimento Rodo - ALE'!K66,'BD Descarga'!C:C,'Recebimento Rodo - ALE'!J66,'BD Descarga'!B:B,'Recebimento Rodo - ALE'!I66,'BD Descarga'!A:A,'Recebimento Rodo - ALE'!H66))</f>
        <v>0</v>
      </c>
      <c r="O66" s="27">
        <f>IF(RIGHT(I66,5)="Total",VLOOKUP(I66,'BD Descarga'!$B:$I,7,0),SUMIFS('BD Descarga'!H:H,'BD Descarga'!D:D,'Recebimento Rodo - ALE'!K66,'BD Descarga'!C:C,'Recebimento Rodo - ALE'!J66,'BD Descarga'!B:B,'Recebimento Rodo - ALE'!I66,'BD Descarga'!A:A,'Recebimento Rodo - ALE'!H66))</f>
        <v>0</v>
      </c>
      <c r="P66" s="28">
        <f>IF(RIGHT(I66,5)="Total",VLOOKUP(I66,'BD Descarga'!$B:$I,8,0),SUMIFS('BD Descarga'!I:I,'BD Descarga'!D:D,'Recebimento Rodo - ALE'!K66,'BD Descarga'!C:C,'Recebimento Rodo - ALE'!J66,'BD Descarga'!B:B,'Recebimento Rodo - ALE'!I66,'BD Descarga'!A:A,'Recebimento Rodo - ALE'!H66))</f>
        <v>0</v>
      </c>
      <c r="Q66" s="212"/>
      <c r="R66" s="29"/>
      <c r="S66" s="29"/>
      <c r="T66" s="29"/>
      <c r="U66" s="29"/>
      <c r="V66" s="29"/>
      <c r="W66" s="29"/>
      <c r="X66" s="29"/>
      <c r="Y66" s="29"/>
    </row>
    <row r="67" spans="1:25" x14ac:dyDescent="0.25">
      <c r="A67" s="9"/>
      <c r="B67" s="9" t="str">
        <f t="shared" si="4"/>
        <v>BELEM</v>
      </c>
      <c r="C67" s="9" t="str">
        <f t="shared" si="1"/>
        <v>BELEM</v>
      </c>
      <c r="D67" s="9"/>
      <c r="E67" s="71">
        <f t="shared" si="5"/>
        <v>0</v>
      </c>
      <c r="F67" s="9" t="str">
        <f t="shared" si="6"/>
        <v>TerceirosBELEM</v>
      </c>
      <c r="G67" s="9" t="str">
        <f>IFERROR(VLOOKUP(H67,[161]Detalhes!$G:$J,4,0),G66)</f>
        <v>Terceiros</v>
      </c>
      <c r="H67" s="10">
        <v>35</v>
      </c>
      <c r="I67" s="11" t="s">
        <v>83</v>
      </c>
      <c r="J67" s="24" t="s">
        <v>85</v>
      </c>
      <c r="K67" s="24" t="s">
        <v>18</v>
      </c>
      <c r="L67" s="25"/>
      <c r="M67" s="26">
        <f>IF(RIGHT(I67,5)="Total",VLOOKUP(I67,'BD Descarga'!$B:$I,5,0),SUMIFS('BD Descarga'!F:F,'BD Descarga'!D:D,'Recebimento Rodo - ALE'!K67,'BD Descarga'!C:C,'Recebimento Rodo - ALE'!J67,'BD Descarga'!B:B,'Recebimento Rodo - ALE'!I67,'BD Descarga'!A:A,'Recebimento Rodo - ALE'!H67))</f>
        <v>0</v>
      </c>
      <c r="N67" s="27">
        <f>IF(RIGHT(I67,5)="Total",VLOOKUP(I67,'BD Descarga'!$B:$I,6,0),SUMIFS('BD Descarga'!G:G,'BD Descarga'!D:D,'Recebimento Rodo - ALE'!K67,'BD Descarga'!C:C,'Recebimento Rodo - ALE'!J67,'BD Descarga'!B:B,'Recebimento Rodo - ALE'!I67,'BD Descarga'!A:A,'Recebimento Rodo - ALE'!H67))</f>
        <v>0</v>
      </c>
      <c r="O67" s="27">
        <f>IF(RIGHT(I67,5)="Total",VLOOKUP(I67,'BD Descarga'!$B:$I,7,0),SUMIFS('BD Descarga'!H:H,'BD Descarga'!D:D,'Recebimento Rodo - ALE'!K67,'BD Descarga'!C:C,'Recebimento Rodo - ALE'!J67,'BD Descarga'!B:B,'Recebimento Rodo - ALE'!I67,'BD Descarga'!A:A,'Recebimento Rodo - ALE'!H67))</f>
        <v>0</v>
      </c>
      <c r="P67" s="28">
        <f>IF(RIGHT(I67,5)="Total",VLOOKUP(I67,'BD Descarga'!$B:$I,8,0),SUMIFS('BD Descarga'!I:I,'BD Descarga'!D:D,'Recebimento Rodo - ALE'!K67,'BD Descarga'!C:C,'Recebimento Rodo - ALE'!J67,'BD Descarga'!B:B,'Recebimento Rodo - ALE'!I67,'BD Descarga'!A:A,'Recebimento Rodo - ALE'!H67))</f>
        <v>0</v>
      </c>
      <c r="Q67" s="212"/>
      <c r="R67" s="29"/>
      <c r="S67" s="29"/>
      <c r="T67" s="29"/>
      <c r="U67" s="29"/>
      <c r="V67" s="29"/>
      <c r="W67" s="29"/>
      <c r="X67" s="29"/>
      <c r="Y67" s="29"/>
    </row>
    <row r="68" spans="1:25" x14ac:dyDescent="0.25">
      <c r="A68" s="9"/>
      <c r="B68" s="9" t="str">
        <f t="shared" si="4"/>
        <v>BELEM</v>
      </c>
      <c r="C68" s="9" t="str">
        <f t="shared" si="1"/>
        <v>BELEM</v>
      </c>
      <c r="D68" s="9"/>
      <c r="E68" s="71">
        <f t="shared" si="5"/>
        <v>0</v>
      </c>
      <c r="F68" s="9" t="str">
        <f t="shared" si="6"/>
        <v>TerceirosBELEM</v>
      </c>
      <c r="G68" s="9" t="str">
        <f>IFERROR(VLOOKUP(H68,[161]Detalhes!$G:$J,4,0),G67)</f>
        <v>Terceiros</v>
      </c>
      <c r="H68" s="10">
        <v>35</v>
      </c>
      <c r="I68" s="11" t="s">
        <v>83</v>
      </c>
      <c r="J68" s="24" t="s">
        <v>85</v>
      </c>
      <c r="K68" s="24" t="s">
        <v>19</v>
      </c>
      <c r="L68" s="25"/>
      <c r="M68" s="26">
        <f>IF(RIGHT(I68,5)="Total",VLOOKUP(I68,'BD Descarga'!$B:$I,5,0),SUMIFS('BD Descarga'!F:F,'BD Descarga'!D:D,'Recebimento Rodo - ALE'!K68,'BD Descarga'!C:C,'Recebimento Rodo - ALE'!J68,'BD Descarga'!B:B,'Recebimento Rodo - ALE'!I68,'BD Descarga'!A:A,'Recebimento Rodo - ALE'!H68))</f>
        <v>47.875</v>
      </c>
      <c r="N68" s="27">
        <f>IF(RIGHT(I68,5)="Total",VLOOKUP(I68,'BD Descarga'!$B:$I,6,0),SUMIFS('BD Descarga'!G:G,'BD Descarga'!D:D,'Recebimento Rodo - ALE'!K68,'BD Descarga'!C:C,'Recebimento Rodo - ALE'!J68,'BD Descarga'!B:B,'Recebimento Rodo - ALE'!I68,'BD Descarga'!A:A,'Recebimento Rodo - ALE'!H68))</f>
        <v>1</v>
      </c>
      <c r="O68" s="27">
        <f>IF(RIGHT(I68,5)="Total",VLOOKUP(I68,'BD Descarga'!$B:$I,7,0),SUMIFS('BD Descarga'!H:H,'BD Descarga'!D:D,'Recebimento Rodo - ALE'!K68,'BD Descarga'!C:C,'Recebimento Rodo - ALE'!J68,'BD Descarga'!B:B,'Recebimento Rodo - ALE'!I68,'BD Descarga'!A:A,'Recebimento Rodo - ALE'!H68))</f>
        <v>0</v>
      </c>
      <c r="P68" s="28">
        <f>IF(RIGHT(I68,5)="Total",VLOOKUP(I68,'BD Descarga'!$B:$I,8,0),SUMIFS('BD Descarga'!I:I,'BD Descarga'!D:D,'Recebimento Rodo - ALE'!K68,'BD Descarga'!C:C,'Recebimento Rodo - ALE'!J68,'BD Descarga'!B:B,'Recebimento Rodo - ALE'!I68,'BD Descarga'!A:A,'Recebimento Rodo - ALE'!H68))</f>
        <v>1053.25</v>
      </c>
      <c r="Q68" s="212"/>
      <c r="R68" s="29"/>
      <c r="S68" s="29"/>
      <c r="T68" s="29"/>
      <c r="U68" s="29"/>
      <c r="V68" s="29"/>
      <c r="W68" s="29"/>
      <c r="X68" s="29"/>
      <c r="Y68" s="29"/>
    </row>
    <row r="69" spans="1:25" x14ac:dyDescent="0.25">
      <c r="A69" s="9"/>
      <c r="B69" s="9" t="str">
        <f t="shared" si="4"/>
        <v>BELEM</v>
      </c>
      <c r="C69" s="9" t="str">
        <f t="shared" ref="C69:C132" si="7">RIGHT(I69,5)</f>
        <v>BELEM</v>
      </c>
      <c r="D69" s="9"/>
      <c r="E69" s="71">
        <f t="shared" si="5"/>
        <v>0</v>
      </c>
      <c r="F69" s="9" t="str">
        <f t="shared" ref="F69:F81" si="8">CONCATENATE(G69,RIGHT(I69,5))</f>
        <v>TerceirosBELEM</v>
      </c>
      <c r="G69" s="9" t="str">
        <f>IFERROR(VLOOKUP(H69,[161]Detalhes!$G:$J,4,0),G68)</f>
        <v>Terceiros</v>
      </c>
      <c r="H69" s="14">
        <v>35</v>
      </c>
      <c r="I69" s="11" t="s">
        <v>83</v>
      </c>
      <c r="J69" s="30" t="s">
        <v>85</v>
      </c>
      <c r="K69" s="30" t="s">
        <v>21</v>
      </c>
      <c r="L69" s="31"/>
      <c r="M69" s="32">
        <f>IF(RIGHT(I69,5)="Total",VLOOKUP(I69,'BD Descarga'!$B:$I,5,0),SUMIFS('BD Descarga'!F:F,'BD Descarga'!D:D,'Recebimento Rodo - ALE'!K69,'BD Descarga'!C:C,'Recebimento Rodo - ALE'!J69,'BD Descarga'!B:B,'Recebimento Rodo - ALE'!I69,'BD Descarga'!A:A,'Recebimento Rodo - ALE'!H69))</f>
        <v>47.875</v>
      </c>
      <c r="N69" s="33">
        <f>IF(RIGHT(I69,5)="Total",VLOOKUP(I69,'BD Descarga'!$B:$I,6,0),SUMIFS('BD Descarga'!G:G,'BD Descarga'!D:D,'Recebimento Rodo - ALE'!K69,'BD Descarga'!C:C,'Recebimento Rodo - ALE'!J69,'BD Descarga'!B:B,'Recebimento Rodo - ALE'!I69,'BD Descarga'!A:A,'Recebimento Rodo - ALE'!H69))</f>
        <v>1</v>
      </c>
      <c r="O69" s="33">
        <f>IF(RIGHT(I69,5)="Total",VLOOKUP(I69,'BD Descarga'!$B:$I,7,0),SUMIFS('BD Descarga'!H:H,'BD Descarga'!D:D,'Recebimento Rodo - ALE'!K69,'BD Descarga'!C:C,'Recebimento Rodo - ALE'!J69,'BD Descarga'!B:B,'Recebimento Rodo - ALE'!I69,'BD Descarga'!A:A,'Recebimento Rodo - ALE'!H69))</f>
        <v>0</v>
      </c>
      <c r="P69" s="37">
        <f>IF(RIGHT(I69,5)="Total",VLOOKUP(I69,'BD Descarga'!$B:$I,8,0),SUMIFS('BD Descarga'!I:I,'BD Descarga'!D:D,'Recebimento Rodo - ALE'!K69,'BD Descarga'!C:C,'Recebimento Rodo - ALE'!J69,'BD Descarga'!B:B,'Recebimento Rodo - ALE'!I69,'BD Descarga'!A:A,'Recebimento Rodo - ALE'!H69))</f>
        <v>1053.25</v>
      </c>
      <c r="Q69" s="212"/>
      <c r="R69" s="29"/>
      <c r="S69" s="29"/>
      <c r="T69" s="29"/>
      <c r="U69" s="29"/>
      <c r="V69" s="29"/>
      <c r="W69" s="29"/>
      <c r="X69" s="29"/>
      <c r="Y69" s="29"/>
    </row>
    <row r="70" spans="1:25" x14ac:dyDescent="0.25">
      <c r="A70" s="9"/>
      <c r="B70" s="9" t="str">
        <f t="shared" si="4"/>
        <v>BELEM</v>
      </c>
      <c r="C70" s="9" t="str">
        <f t="shared" si="7"/>
        <v>BELEM</v>
      </c>
      <c r="D70" s="9"/>
      <c r="E70" s="71">
        <f t="shared" si="5"/>
        <v>0</v>
      </c>
      <c r="F70" s="9" t="str">
        <f t="shared" si="8"/>
        <v>TerceirosBELEM</v>
      </c>
      <c r="G70" s="9" t="str">
        <f>IFERROR(VLOOKUP(H70,[161]Detalhes!$G:$J,4,0),G69)</f>
        <v>Terceiros</v>
      </c>
      <c r="H70" s="10">
        <v>35</v>
      </c>
      <c r="I70" s="16" t="s">
        <v>83</v>
      </c>
      <c r="J70" s="30" t="s">
        <v>134</v>
      </c>
      <c r="K70" s="30"/>
      <c r="L70" s="31"/>
      <c r="M70" s="35">
        <f>IF(RIGHT(I70,5)="Total",VLOOKUP(I70,'BD Descarga'!$B:$I,5,0),SUMIFS('BD Descarga'!F:F,'BD Descarga'!D:D,'Recebimento Rodo - ALE'!K70,'BD Descarga'!C:C,'Recebimento Rodo - ALE'!J70,'BD Descarga'!B:B,'Recebimento Rodo - ALE'!I70,'BD Descarga'!A:A,'Recebimento Rodo - ALE'!H70))</f>
        <v>0</v>
      </c>
      <c r="N70" s="36">
        <f>IF(RIGHT(I70,5)="Total",VLOOKUP(I70,'BD Descarga'!$B:$I,6,0),SUMIFS('BD Descarga'!G:G,'BD Descarga'!D:D,'Recebimento Rodo - ALE'!K70,'BD Descarga'!C:C,'Recebimento Rodo - ALE'!J70,'BD Descarga'!B:B,'Recebimento Rodo - ALE'!I70,'BD Descarga'!A:A,'Recebimento Rodo - ALE'!H70))</f>
        <v>0</v>
      </c>
      <c r="O70" s="36">
        <f>IF(RIGHT(I70,5)="Total",VLOOKUP(I70,'BD Descarga'!$B:$I,7,0),SUMIFS('BD Descarga'!H:H,'BD Descarga'!D:D,'Recebimento Rodo - ALE'!K70,'BD Descarga'!C:C,'Recebimento Rodo - ALE'!J70,'BD Descarga'!B:B,'Recebimento Rodo - ALE'!I70,'BD Descarga'!A:A,'Recebimento Rodo - ALE'!H70))</f>
        <v>0</v>
      </c>
      <c r="P70" s="37">
        <f>IF(RIGHT(I70,5)="Total",VLOOKUP(I70,'BD Descarga'!$B:$I,8,0),SUMIFS('BD Descarga'!I:I,'BD Descarga'!D:D,'Recebimento Rodo - ALE'!K70,'BD Descarga'!C:C,'Recebimento Rodo - ALE'!J70,'BD Descarga'!B:B,'Recebimento Rodo - ALE'!I70,'BD Descarga'!A:A,'Recebimento Rodo - ALE'!H70))</f>
        <v>0</v>
      </c>
      <c r="Q70" s="212"/>
      <c r="R70" s="29"/>
      <c r="S70" s="29"/>
      <c r="T70" s="29"/>
      <c r="U70" s="29"/>
      <c r="V70" s="29"/>
      <c r="W70" s="29"/>
      <c r="X70" s="29"/>
      <c r="Y70" s="29"/>
    </row>
    <row r="71" spans="1:25" x14ac:dyDescent="0.25">
      <c r="A71" s="9"/>
      <c r="B71" s="9" t="str">
        <f t="shared" si="4"/>
        <v>BELEM Total</v>
      </c>
      <c r="C71" s="9" t="str">
        <f t="shared" si="7"/>
        <v>Total</v>
      </c>
      <c r="D71" s="9">
        <f>VLOOKUP(E71,Resumo!C:E,3,0)</f>
        <v>20</v>
      </c>
      <c r="E71" s="71">
        <f t="shared" si="5"/>
        <v>5977.916666666667</v>
      </c>
      <c r="F71" s="9" t="str">
        <f t="shared" si="8"/>
        <v>TerceirosTotal</v>
      </c>
      <c r="G71" s="9" t="str">
        <f>IFERROR(VLOOKUP(H71,[161]Detalhes!$G:$J,4,0),G70)</f>
        <v>Terceiros</v>
      </c>
      <c r="H71" s="17">
        <v>35</v>
      </c>
      <c r="I71" s="18" t="s">
        <v>135</v>
      </c>
      <c r="J71" s="38"/>
      <c r="K71" s="38"/>
      <c r="L71" s="25"/>
      <c r="M71" s="39">
        <f>IF(RIGHT(I71,5)="Total",VLOOKUP(I71,'BD Descarga'!$B:$I,5,0),SUMIFS('BD Descarga'!F:F,'BD Descarga'!D:D,'Recebimento Rodo - ALE'!K71,'BD Descarga'!C:C,'Recebimento Rodo - ALE'!J71,'BD Descarga'!B:B,'Recebimento Rodo - ALE'!I71,'BD Descarga'!A:A,'Recebimento Rodo - ALE'!H71))</f>
        <v>47.875</v>
      </c>
      <c r="N71" s="40">
        <f>IF(RIGHT(I71,5)="Total",VLOOKUP(I71,'BD Descarga'!$B:$I,6,0),SUMIFS('BD Descarga'!G:G,'BD Descarga'!D:D,'Recebimento Rodo - ALE'!K71,'BD Descarga'!C:C,'Recebimento Rodo - ALE'!J71,'BD Descarga'!B:B,'Recebimento Rodo - ALE'!I71,'BD Descarga'!A:A,'Recebimento Rodo - ALE'!H71))</f>
        <v>5.6756863675923732</v>
      </c>
      <c r="O71" s="40">
        <f>IF(RIGHT(I71,5)="Total",VLOOKUP(I71,'BD Descarga'!$B:$I,7,0),SUMIFS('BD Descarga'!H:H,'BD Descarga'!D:D,'Recebimento Rodo - ALE'!K71,'BD Descarga'!C:C,'Recebimento Rodo - ALE'!J71,'BD Descarga'!B:B,'Recebimento Rodo - ALE'!I71,'BD Descarga'!A:A,'Recebimento Rodo - ALE'!H71))</f>
        <v>0</v>
      </c>
      <c r="P71" s="41">
        <f>IF(RIGHT(I71,5)="Total",VLOOKUP(I71,'BD Descarga'!$B:$I,8,0),SUMIFS('BD Descarga'!I:I,'BD Descarga'!D:D,'Recebimento Rodo - ALE'!K71,'BD Descarga'!C:C,'Recebimento Rodo - ALE'!J71,'BD Descarga'!B:B,'Recebimento Rodo - ALE'!I71,'BD Descarga'!A:A,'Recebimento Rodo - ALE'!H71))</f>
        <v>5977.916666666667</v>
      </c>
      <c r="Q71" s="50"/>
      <c r="R71" s="29"/>
      <c r="S71" s="29"/>
      <c r="T71" s="29"/>
      <c r="U71" s="29"/>
      <c r="V71" s="29"/>
      <c r="W71" s="29"/>
      <c r="X71" s="29"/>
      <c r="Y71" s="29"/>
    </row>
    <row r="72" spans="1:25" ht="15" customHeight="1" x14ac:dyDescent="0.25">
      <c r="A72" s="9"/>
      <c r="B72" s="9" t="str">
        <f t="shared" si="4"/>
        <v>BETIM</v>
      </c>
      <c r="C72" s="9" t="str">
        <f t="shared" si="7"/>
        <v>BETIM</v>
      </c>
      <c r="D72" s="9"/>
      <c r="E72" s="71">
        <f t="shared" si="5"/>
        <v>0</v>
      </c>
      <c r="F72" s="9" t="str">
        <f t="shared" si="8"/>
        <v>PrópriaBETIM</v>
      </c>
      <c r="G72" s="9" t="str">
        <f>IFERROR(VLOOKUP(H72,[161]Detalhes!$G:$J,4,0),G4)</f>
        <v>Própria</v>
      </c>
      <c r="H72" s="14">
        <v>1</v>
      </c>
      <c r="I72" s="51" t="s">
        <v>8</v>
      </c>
      <c r="J72" s="52" t="s">
        <v>9</v>
      </c>
      <c r="K72" s="52" t="s">
        <v>10</v>
      </c>
      <c r="L72" s="25"/>
      <c r="M72" s="26">
        <f>IF(RIGHT(I72,5)="Total",VLOOKUP(I72,'BD Descarga'!$B:$I,5,0),SUMIFS('BD Descarga'!F:F,'BD Descarga'!D:D,'Recebimento Rodo - ALE'!K72,'BD Descarga'!C:C,'Recebimento Rodo - ALE'!J72,'BD Descarga'!B:B,'Recebimento Rodo - ALE'!I72,'BD Descarga'!A:A,'Recebimento Rodo - ALE'!H72))</f>
        <v>45</v>
      </c>
      <c r="N72" s="27">
        <f>IF(RIGHT(I72,5)="Total",VLOOKUP(I72,'BD Descarga'!$B:$I,6,0),SUMIFS('BD Descarga'!G:G,'BD Descarga'!D:D,'Recebimento Rodo - ALE'!K72,'BD Descarga'!C:C,'Recebimento Rodo - ALE'!J72,'BD Descarga'!B:B,'Recebimento Rodo - ALE'!I72,'BD Descarga'!A:A,'Recebimento Rodo - ALE'!H72))</f>
        <v>4.029311255408734</v>
      </c>
      <c r="O72" s="27">
        <f>IF(RIGHT(I72,5)="Total",VLOOKUP(I72,'BD Descarga'!$B:$I,7,0),SUMIFS('BD Descarga'!H:H,'BD Descarga'!D:D,'Recebimento Rodo - ALE'!K72,'BD Descarga'!C:C,'Recebimento Rodo - ALE'!J72,'BD Descarga'!B:B,'Recebimento Rodo - ALE'!I72,'BD Descarga'!A:A,'Recebimento Rodo - ALE'!H72))</f>
        <v>1</v>
      </c>
      <c r="P72" s="28">
        <f>IF(RIGHT(I72,5)="Total",VLOOKUP(I72,'BD Descarga'!$B:$I,8,0),SUMIFS('BD Descarga'!I:I,'BD Descarga'!D:D,'Recebimento Rodo - ALE'!K72,'BD Descarga'!C:C,'Recebimento Rodo - ALE'!J72,'BD Descarga'!B:B,'Recebimento Rodo - ALE'!I72,'BD Descarga'!A:A,'Recebimento Rodo - ALE'!H72))</f>
        <v>4169.0181428546466</v>
      </c>
      <c r="Q72" s="238" t="s">
        <v>310</v>
      </c>
      <c r="R72" s="29"/>
    </row>
    <row r="73" spans="1:25" ht="15" customHeight="1" x14ac:dyDescent="0.25">
      <c r="A73" s="9"/>
      <c r="B73" s="9" t="str">
        <f t="shared" ref="B73:B81" si="9">I73</f>
        <v>BETIM</v>
      </c>
      <c r="C73" s="9" t="str">
        <f t="shared" si="7"/>
        <v>BETIM</v>
      </c>
      <c r="D73" s="9"/>
      <c r="E73" s="71">
        <f t="shared" ref="E73:E81" si="10">IF(RIGHT(I73,5)="Total",P73,0)</f>
        <v>0</v>
      </c>
      <c r="F73" s="9" t="str">
        <f t="shared" si="8"/>
        <v>PrópriaBETIM</v>
      </c>
      <c r="G73" s="9" t="str">
        <f>IFERROR(VLOOKUP(H73,[161]Detalhes!$G:$J,4,0),G72)</f>
        <v>Própria</v>
      </c>
      <c r="H73" s="10">
        <v>1</v>
      </c>
      <c r="I73" s="11" t="s">
        <v>8</v>
      </c>
      <c r="J73" s="24" t="s">
        <v>9</v>
      </c>
      <c r="K73" s="24" t="s">
        <v>12</v>
      </c>
      <c r="L73" s="25"/>
      <c r="M73" s="26">
        <f>IF(RIGHT(I73,5)="Total",VLOOKUP(I73,'BD Descarga'!$B:$I,5,0),SUMIFS('BD Descarga'!F:F,'BD Descarga'!D:D,'Recebimento Rodo - ALE'!K73,'BD Descarga'!C:C,'Recebimento Rodo - ALE'!J73,'BD Descarga'!B:B,'Recebimento Rodo - ALE'!I73,'BD Descarga'!A:A,'Recebimento Rodo - ALE'!H73))</f>
        <v>45</v>
      </c>
      <c r="N73" s="27">
        <f>IF(RIGHT(I73,5)="Total",VLOOKUP(I73,'BD Descarga'!$B:$I,6,0),SUMIFS('BD Descarga'!G:G,'BD Descarga'!D:D,'Recebimento Rodo - ALE'!K73,'BD Descarga'!C:C,'Recebimento Rodo - ALE'!J73,'BD Descarga'!B:B,'Recebimento Rodo - ALE'!I73,'BD Descarga'!A:A,'Recebimento Rodo - ALE'!H73))</f>
        <v>4.029311255408734</v>
      </c>
      <c r="O73" s="27">
        <f>IF(RIGHT(I73,5)="Total",VLOOKUP(I73,'BD Descarga'!$B:$I,7,0),SUMIFS('BD Descarga'!H:H,'BD Descarga'!D:D,'Recebimento Rodo - ALE'!K73,'BD Descarga'!C:C,'Recebimento Rodo - ALE'!J73,'BD Descarga'!B:B,'Recebimento Rodo - ALE'!I73,'BD Descarga'!A:A,'Recebimento Rodo - ALE'!H73))</f>
        <v>1</v>
      </c>
      <c r="P73" s="28">
        <f>IF(RIGHT(I73,5)="Total",VLOOKUP(I73,'BD Descarga'!$B:$I,8,0),SUMIFS('BD Descarga'!I:I,'BD Descarga'!D:D,'Recebimento Rodo - ALE'!K73,'BD Descarga'!C:C,'Recebimento Rodo - ALE'!J73,'BD Descarga'!B:B,'Recebimento Rodo - ALE'!I73,'BD Descarga'!A:A,'Recebimento Rodo - ALE'!H73))</f>
        <v>4169.0181428546466</v>
      </c>
      <c r="Q73" s="212"/>
      <c r="R73" s="29"/>
    </row>
    <row r="74" spans="1:25" x14ac:dyDescent="0.25">
      <c r="A74" s="9"/>
      <c r="B74" s="9" t="str">
        <f t="shared" si="9"/>
        <v>BETIM</v>
      </c>
      <c r="C74" s="9" t="str">
        <f t="shared" si="7"/>
        <v>BETIM</v>
      </c>
      <c r="D74" s="9"/>
      <c r="E74" s="71">
        <f t="shared" si="10"/>
        <v>0</v>
      </c>
      <c r="F74" s="9" t="str">
        <f t="shared" si="8"/>
        <v>PrópriaBETIM</v>
      </c>
      <c r="G74" s="9" t="str">
        <f>IFERROR(VLOOKUP(H74,[161]Detalhes!$G:$J,4,0),G73)</f>
        <v>Própria</v>
      </c>
      <c r="H74" s="10">
        <v>1</v>
      </c>
      <c r="I74" s="11" t="s">
        <v>8</v>
      </c>
      <c r="J74" s="24" t="s">
        <v>9</v>
      </c>
      <c r="K74" s="24" t="s">
        <v>13</v>
      </c>
      <c r="L74" s="25"/>
      <c r="M74" s="26">
        <f>IF(RIGHT(I74,5)="Total",VLOOKUP(I74,'BD Descarga'!$B:$I,5,0),SUMIFS('BD Descarga'!F:F,'BD Descarga'!D:D,'Recebimento Rodo - ALE'!K74,'BD Descarga'!C:C,'Recebimento Rodo - ALE'!J74,'BD Descarga'!B:B,'Recebimento Rodo - ALE'!I74,'BD Descarga'!A:A,'Recebimento Rodo - ALE'!H74))</f>
        <v>45</v>
      </c>
      <c r="N74" s="27">
        <f>IF(RIGHT(I74,5)="Total",VLOOKUP(I74,'BD Descarga'!$B:$I,6,0),SUMIFS('BD Descarga'!G:G,'BD Descarga'!D:D,'Recebimento Rodo - ALE'!K74,'BD Descarga'!C:C,'Recebimento Rodo - ALE'!J74,'BD Descarga'!B:B,'Recebimento Rodo - ALE'!I74,'BD Descarga'!A:A,'Recebimento Rodo - ALE'!H74))</f>
        <v>4.029311255408734</v>
      </c>
      <c r="O74" s="27">
        <f>IF(RIGHT(I74,5)="Total",VLOOKUP(I74,'BD Descarga'!$B:$I,7,0),SUMIFS('BD Descarga'!H:H,'BD Descarga'!D:D,'Recebimento Rodo - ALE'!K74,'BD Descarga'!C:C,'Recebimento Rodo - ALE'!J74,'BD Descarga'!B:B,'Recebimento Rodo - ALE'!I74,'BD Descarga'!A:A,'Recebimento Rodo - ALE'!H74))</f>
        <v>1</v>
      </c>
      <c r="P74" s="28">
        <f>IF(RIGHT(I74,5)="Total",VLOOKUP(I74,'BD Descarga'!$B:$I,8,0),SUMIFS('BD Descarga'!I:I,'BD Descarga'!D:D,'Recebimento Rodo - ALE'!K74,'BD Descarga'!C:C,'Recebimento Rodo - ALE'!J74,'BD Descarga'!B:B,'Recebimento Rodo - ALE'!I74,'BD Descarga'!A:A,'Recebimento Rodo - ALE'!H74))</f>
        <v>4169.0181428546466</v>
      </c>
      <c r="Q74" s="212"/>
      <c r="R74" s="29"/>
    </row>
    <row r="75" spans="1:25" ht="15" customHeight="1" x14ac:dyDescent="0.25">
      <c r="A75" s="9"/>
      <c r="B75" s="9" t="str">
        <f t="shared" si="9"/>
        <v>BETIM</v>
      </c>
      <c r="C75" s="9" t="str">
        <f t="shared" si="7"/>
        <v>BETIM</v>
      </c>
      <c r="D75" s="9"/>
      <c r="E75" s="71">
        <f t="shared" si="10"/>
        <v>0</v>
      </c>
      <c r="F75" s="9" t="str">
        <f t="shared" si="8"/>
        <v>PrópriaBETIM</v>
      </c>
      <c r="G75" s="9" t="str">
        <f>IFERROR(VLOOKUP(H75,[161]Detalhes!$G:$J,4,0),G74)</f>
        <v>Própria</v>
      </c>
      <c r="H75" s="14">
        <v>1</v>
      </c>
      <c r="I75" s="11" t="s">
        <v>8</v>
      </c>
      <c r="J75" s="30" t="s">
        <v>9</v>
      </c>
      <c r="K75" s="30" t="s">
        <v>16</v>
      </c>
      <c r="L75" s="31"/>
      <c r="M75" s="32">
        <f>IF(RIGHT(I75,5)="Total",VLOOKUP(I75,'BD Descarga'!$B:$I,5,0),SUMIFS('BD Descarga'!F:F,'BD Descarga'!D:D,'Recebimento Rodo - ALE'!K75,'BD Descarga'!C:C,'Recebimento Rodo - ALE'!J75,'BD Descarga'!B:B,'Recebimento Rodo - ALE'!I75,'BD Descarga'!A:A,'Recebimento Rodo - ALE'!H75))</f>
        <v>0</v>
      </c>
      <c r="N75" s="33">
        <f>IF(RIGHT(I75,5)="Total",VLOOKUP(I75,'BD Descarga'!$B:$I,6,0),SUMIFS('BD Descarga'!G:G,'BD Descarga'!D:D,'Recebimento Rodo - ALE'!K75,'BD Descarga'!C:C,'Recebimento Rodo - ALE'!J75,'BD Descarga'!B:B,'Recebimento Rodo - ALE'!I75,'BD Descarga'!A:A,'Recebimento Rodo - ALE'!H75))</f>
        <v>12.087933766226202</v>
      </c>
      <c r="O75" s="33">
        <f>IF(RIGHT(I75,5)="Total",VLOOKUP(I75,'BD Descarga'!$B:$I,7,0),SUMIFS('BD Descarga'!H:H,'BD Descarga'!D:D,'Recebimento Rodo - ALE'!K75,'BD Descarga'!C:C,'Recebimento Rodo - ALE'!J75,'BD Descarga'!B:B,'Recebimento Rodo - ALE'!I75,'BD Descarga'!A:A,'Recebimento Rodo - ALE'!H75))</f>
        <v>3</v>
      </c>
      <c r="P75" s="34">
        <f>IF(RIGHT(I75,5)="Total",VLOOKUP(I75,'BD Descarga'!$B:$I,8,0),SUMIFS('BD Descarga'!I:I,'BD Descarga'!D:D,'Recebimento Rodo - ALE'!K75,'BD Descarga'!C:C,'Recebimento Rodo - ALE'!J75,'BD Descarga'!B:B,'Recebimento Rodo - ALE'!I75,'BD Descarga'!A:A,'Recebimento Rodo - ALE'!H75))</f>
        <v>12507.054428563941</v>
      </c>
      <c r="Q75" s="212"/>
      <c r="R75" s="29"/>
    </row>
    <row r="76" spans="1:25" x14ac:dyDescent="0.25">
      <c r="A76" s="9"/>
      <c r="B76" s="9" t="str">
        <f t="shared" si="9"/>
        <v>BETIM</v>
      </c>
      <c r="C76" s="9" t="str">
        <f t="shared" si="7"/>
        <v>BETIM</v>
      </c>
      <c r="D76" s="9"/>
      <c r="E76" s="71">
        <f t="shared" si="10"/>
        <v>0</v>
      </c>
      <c r="F76" s="9" t="str">
        <f t="shared" si="8"/>
        <v>PrópriaBETIM</v>
      </c>
      <c r="G76" s="9" t="str">
        <f>IFERROR(VLOOKUP(H76,[161]Detalhes!$G:$J,4,0),G75)</f>
        <v>Própria</v>
      </c>
      <c r="H76" s="15">
        <v>1</v>
      </c>
      <c r="I76" s="11" t="s">
        <v>8</v>
      </c>
      <c r="J76" s="24" t="s">
        <v>9</v>
      </c>
      <c r="K76" s="24" t="s">
        <v>7</v>
      </c>
      <c r="L76" s="25"/>
      <c r="M76" s="26">
        <f>IF(RIGHT(I76,5)="Total",VLOOKUP(I76,'BD Descarga'!$B:$I,5,0),SUMIFS('BD Descarga'!F:F,'BD Descarga'!D:D,'Recebimento Rodo - ALE'!K76,'BD Descarga'!C:C,'Recebimento Rodo - ALE'!J76,'BD Descarga'!B:B,'Recebimento Rodo - ALE'!I76,'BD Descarga'!A:A,'Recebimento Rodo - ALE'!H76))</f>
        <v>45</v>
      </c>
      <c r="N76" s="27">
        <f>IF(RIGHT(I76,5)="Total",VLOOKUP(I76,'BD Descarga'!$B:$I,6,0),SUMIFS('BD Descarga'!G:G,'BD Descarga'!D:D,'Recebimento Rodo - ALE'!K76,'BD Descarga'!C:C,'Recebimento Rodo - ALE'!J76,'BD Descarga'!B:B,'Recebimento Rodo - ALE'!I76,'BD Descarga'!A:A,'Recebimento Rodo - ALE'!H76))</f>
        <v>3.6924400936569022</v>
      </c>
      <c r="O76" s="27">
        <f>IF(RIGHT(I76,5)="Total",VLOOKUP(I76,'BD Descarga'!$B:$I,7,0),SUMIFS('BD Descarga'!H:H,'BD Descarga'!D:D,'Recebimento Rodo - ALE'!K76,'BD Descarga'!C:C,'Recebimento Rodo - ALE'!J76,'BD Descarga'!B:B,'Recebimento Rodo - ALE'!I76,'BD Descarga'!A:A,'Recebimento Rodo - ALE'!H76))</f>
        <v>1.6410844860697344</v>
      </c>
      <c r="P76" s="28">
        <f>IF(RIGHT(I76,5)="Total",VLOOKUP(I76,'BD Descarga'!$B:$I,8,0),SUMIFS('BD Descarga'!I:I,'BD Descarga'!D:D,'Recebimento Rodo - ALE'!K76,'BD Descarga'!C:C,'Recebimento Rodo - ALE'!J76,'BD Descarga'!B:B,'Recebimento Rodo - ALE'!I76,'BD Descarga'!A:A,'Recebimento Rodo - ALE'!H76))</f>
        <v>3950.9109002128853</v>
      </c>
      <c r="Q76" s="212"/>
      <c r="R76" s="29"/>
    </row>
    <row r="77" spans="1:25" x14ac:dyDescent="0.25">
      <c r="A77" s="9"/>
      <c r="B77" s="9" t="str">
        <f t="shared" si="9"/>
        <v>BETIM</v>
      </c>
      <c r="C77" s="9" t="str">
        <f t="shared" si="7"/>
        <v>BETIM</v>
      </c>
      <c r="D77" s="9"/>
      <c r="E77" s="71">
        <f t="shared" si="10"/>
        <v>0</v>
      </c>
      <c r="F77" s="9" t="str">
        <f t="shared" si="8"/>
        <v>PrópriaBETIM</v>
      </c>
      <c r="G77" s="9" t="str">
        <f>IFERROR(VLOOKUP(H77,[161]Detalhes!$G:$J,4,0),G76)</f>
        <v>Própria</v>
      </c>
      <c r="H77" s="10">
        <v>1</v>
      </c>
      <c r="I77" s="11" t="s">
        <v>8</v>
      </c>
      <c r="J77" s="24" t="s">
        <v>9</v>
      </c>
      <c r="K77" s="24" t="s">
        <v>18</v>
      </c>
      <c r="L77" s="25"/>
      <c r="M77" s="26">
        <f>IF(RIGHT(I77,5)="Total",VLOOKUP(I77,'BD Descarga'!$B:$I,5,0),SUMIFS('BD Descarga'!F:F,'BD Descarga'!D:D,'Recebimento Rodo - ALE'!K77,'BD Descarga'!C:C,'Recebimento Rodo - ALE'!J77,'BD Descarga'!B:B,'Recebimento Rodo - ALE'!I77,'BD Descarga'!A:A,'Recebimento Rodo - ALE'!H77))</f>
        <v>45</v>
      </c>
      <c r="N77" s="27">
        <f>IF(RIGHT(I77,5)="Total",VLOOKUP(I77,'BD Descarga'!$B:$I,6,0),SUMIFS('BD Descarga'!G:G,'BD Descarga'!D:D,'Recebimento Rodo - ALE'!K77,'BD Descarga'!C:C,'Recebimento Rodo - ALE'!J77,'BD Descarga'!B:B,'Recebimento Rodo - ALE'!I77,'BD Descarga'!A:A,'Recebimento Rodo - ALE'!H77))</f>
        <v>6.4342333698184309</v>
      </c>
      <c r="O77" s="27">
        <f>IF(RIGHT(I77,5)="Total",VLOOKUP(I77,'BD Descarga'!$B:$I,7,0),SUMIFS('BD Descarga'!H:H,'BD Descarga'!D:D,'Recebimento Rodo - ALE'!K77,'BD Descarga'!C:C,'Recebimento Rodo - ALE'!J77,'BD Descarga'!B:B,'Recebimento Rodo - ALE'!I77,'BD Descarga'!A:A,'Recebimento Rodo - ALE'!H77))</f>
        <v>2.8596592754748582</v>
      </c>
      <c r="P77" s="28">
        <f>IF(RIGHT(I77,5)="Total",VLOOKUP(I77,'BD Descarga'!$B:$I,8,0),SUMIFS('BD Descarga'!I:I,'BD Descarga'!D:D,'Recebimento Rodo - ALE'!K77,'BD Descarga'!C:C,'Recebimento Rodo - ALE'!J77,'BD Descarga'!B:B,'Recebimento Rodo - ALE'!I77,'BD Descarga'!A:A,'Recebimento Rodo - ALE'!H77))</f>
        <v>6884.6297057057209</v>
      </c>
      <c r="Q77" s="212"/>
      <c r="R77" s="29"/>
    </row>
    <row r="78" spans="1:25" x14ac:dyDescent="0.25">
      <c r="A78" s="9"/>
      <c r="B78" s="9" t="str">
        <f t="shared" si="9"/>
        <v>BETIM</v>
      </c>
      <c r="C78" s="9" t="str">
        <f t="shared" si="7"/>
        <v>BETIM</v>
      </c>
      <c r="D78" s="9"/>
      <c r="E78" s="71">
        <f t="shared" si="10"/>
        <v>0</v>
      </c>
      <c r="F78" s="9" t="str">
        <f t="shared" si="8"/>
        <v>PrópriaBETIM</v>
      </c>
      <c r="G78" s="9" t="str">
        <f>IFERROR(VLOOKUP(H78,[161]Detalhes!$G:$J,4,0),G77)</f>
        <v>Própria</v>
      </c>
      <c r="H78" s="10">
        <v>1</v>
      </c>
      <c r="I78" s="11" t="s">
        <v>8</v>
      </c>
      <c r="J78" s="24" t="s">
        <v>9</v>
      </c>
      <c r="K78" s="24" t="s">
        <v>19</v>
      </c>
      <c r="L78" s="25"/>
      <c r="M78" s="26">
        <f>IF(RIGHT(I78,5)="Total",VLOOKUP(I78,'BD Descarga'!$B:$I,5,0),SUMIFS('BD Descarga'!F:F,'BD Descarga'!D:D,'Recebimento Rodo - ALE'!K78,'BD Descarga'!C:C,'Recebimento Rodo - ALE'!J78,'BD Descarga'!B:B,'Recebimento Rodo - ALE'!I78,'BD Descarga'!A:A,'Recebimento Rodo - ALE'!H78))</f>
        <v>45</v>
      </c>
      <c r="N78" s="27">
        <f>IF(RIGHT(I78,5)="Total",VLOOKUP(I78,'BD Descarga'!$B:$I,6,0),SUMIFS('BD Descarga'!G:G,'BD Descarga'!D:D,'Recebimento Rodo - ALE'!K78,'BD Descarga'!C:C,'Recebimento Rodo - ALE'!J78,'BD Descarga'!B:B,'Recebimento Rodo - ALE'!I78,'BD Descarga'!A:A,'Recebimento Rodo - ALE'!H78))</f>
        <v>9.1829861434779261</v>
      </c>
      <c r="O78" s="27">
        <f>IF(RIGHT(I78,5)="Total",VLOOKUP(I78,'BD Descarga'!$B:$I,7,0),SUMIFS('BD Descarga'!H:H,'BD Descarga'!D:D,'Recebimento Rodo - ALE'!K78,'BD Descarga'!C:C,'Recebimento Rodo - ALE'!J78,'BD Descarga'!B:B,'Recebimento Rodo - ALE'!I78,'BD Descarga'!A:A,'Recebimento Rodo - ALE'!H78))</f>
        <v>4.0813271748790791</v>
      </c>
      <c r="P78" s="28">
        <f>IF(RIGHT(I78,5)="Total",VLOOKUP(I78,'BD Descarga'!$B:$I,8,0),SUMIFS('BD Descarga'!I:I,'BD Descarga'!D:D,'Recebimento Rodo - ALE'!K78,'BD Descarga'!C:C,'Recebimento Rodo - ALE'!J78,'BD Descarga'!B:B,'Recebimento Rodo - ALE'!I78,'BD Descarga'!A:A,'Recebimento Rodo - ALE'!H78))</f>
        <v>9825.795173521381</v>
      </c>
      <c r="Q78" s="212"/>
      <c r="R78" s="29"/>
    </row>
    <row r="79" spans="1:25" x14ac:dyDescent="0.25">
      <c r="A79" s="9"/>
      <c r="B79" s="9" t="str">
        <f t="shared" si="9"/>
        <v>BETIM</v>
      </c>
      <c r="C79" s="9" t="str">
        <f t="shared" si="7"/>
        <v>BETIM</v>
      </c>
      <c r="D79" s="9"/>
      <c r="E79" s="71">
        <f t="shared" si="10"/>
        <v>0</v>
      </c>
      <c r="F79" s="9" t="str">
        <f t="shared" si="8"/>
        <v>PrópriaBETIM</v>
      </c>
      <c r="G79" s="9" t="str">
        <f>IFERROR(VLOOKUP(H79,[161]Detalhes!$G:$J,4,0),G78)</f>
        <v>Própria</v>
      </c>
      <c r="H79" s="14">
        <v>1</v>
      </c>
      <c r="I79" s="11" t="s">
        <v>8</v>
      </c>
      <c r="J79" s="30" t="s">
        <v>9</v>
      </c>
      <c r="K79" s="30" t="s">
        <v>21</v>
      </c>
      <c r="L79" s="31"/>
      <c r="M79" s="32">
        <f>IF(RIGHT(I79,5)="Total",VLOOKUP(I79,'BD Descarga'!$B:$I,5,0),SUMIFS('BD Descarga'!F:F,'BD Descarga'!D:D,'Recebimento Rodo - ALE'!K79,'BD Descarga'!C:C,'Recebimento Rodo - ALE'!J79,'BD Descarga'!B:B,'Recebimento Rodo - ALE'!I79,'BD Descarga'!A:A,'Recebimento Rodo - ALE'!H79))</f>
        <v>0</v>
      </c>
      <c r="N79" s="33">
        <f>IF(RIGHT(I79,5)="Total",VLOOKUP(I79,'BD Descarga'!$B:$I,6,0),SUMIFS('BD Descarga'!G:G,'BD Descarga'!D:D,'Recebimento Rodo - ALE'!K79,'BD Descarga'!C:C,'Recebimento Rodo - ALE'!J79,'BD Descarga'!B:B,'Recebimento Rodo - ALE'!I79,'BD Descarga'!A:A,'Recebimento Rodo - ALE'!H79))</f>
        <v>19.309659606953261</v>
      </c>
      <c r="O79" s="33">
        <f>IF(RIGHT(I79,5)="Total",VLOOKUP(I79,'BD Descarga'!$B:$I,7,0),SUMIFS('BD Descarga'!H:H,'BD Descarga'!D:D,'Recebimento Rodo - ALE'!K79,'BD Descarga'!C:C,'Recebimento Rodo - ALE'!J79,'BD Descarga'!B:B,'Recebimento Rodo - ALE'!I79,'BD Descarga'!A:A,'Recebimento Rodo - ALE'!H79))</f>
        <v>8.5820709364236727</v>
      </c>
      <c r="P79" s="34">
        <f>IF(RIGHT(I79,5)="Total",VLOOKUP(I79,'BD Descarga'!$B:$I,8,0),SUMIFS('BD Descarga'!I:I,'BD Descarga'!D:D,'Recebimento Rodo - ALE'!K79,'BD Descarga'!C:C,'Recebimento Rodo - ALE'!J79,'BD Descarga'!B:B,'Recebimento Rodo - ALE'!I79,'BD Descarga'!A:A,'Recebimento Rodo - ALE'!H79))</f>
        <v>20661.335779439985</v>
      </c>
      <c r="Q79" s="212"/>
      <c r="R79" s="29"/>
    </row>
    <row r="80" spans="1:25" x14ac:dyDescent="0.25">
      <c r="A80" s="9"/>
      <c r="B80" s="9" t="str">
        <f t="shared" si="9"/>
        <v>BETIM</v>
      </c>
      <c r="C80" s="9" t="str">
        <f t="shared" si="7"/>
        <v>BETIM</v>
      </c>
      <c r="D80" s="9"/>
      <c r="E80" s="71">
        <f t="shared" si="10"/>
        <v>0</v>
      </c>
      <c r="F80" s="9" t="str">
        <f t="shared" si="8"/>
        <v>PrópriaBETIM</v>
      </c>
      <c r="G80" s="9" t="str">
        <f>IFERROR(VLOOKUP(H80,[161]Detalhes!$G:$J,4,0),G79)</f>
        <v>Própria</v>
      </c>
      <c r="H80" s="10">
        <v>1</v>
      </c>
      <c r="I80" s="16" t="s">
        <v>8</v>
      </c>
      <c r="J80" s="30" t="s">
        <v>22</v>
      </c>
      <c r="K80" s="30"/>
      <c r="L80" s="31"/>
      <c r="M80" s="35">
        <f>IF(RIGHT(I80,5)="Total",VLOOKUP(I80,'BD Descarga'!$B:$I,5,0),SUMIFS('BD Descarga'!F:F,'BD Descarga'!D:D,'Recebimento Rodo - ALE'!K80,'BD Descarga'!C:C,'Recebimento Rodo - ALE'!J80,'BD Descarga'!B:B,'Recebimento Rodo - ALE'!I80,'BD Descarga'!A:A,'Recebimento Rodo - ALE'!H80))</f>
        <v>0</v>
      </c>
      <c r="N80" s="36">
        <f>IF(RIGHT(I80,5)="Total",VLOOKUP(I80,'BD Descarga'!$B:$I,6,0),SUMIFS('BD Descarga'!G:G,'BD Descarga'!D:D,'Recebimento Rodo - ALE'!K80,'BD Descarga'!C:C,'Recebimento Rodo - ALE'!J80,'BD Descarga'!B:B,'Recebimento Rodo - ALE'!I80,'BD Descarga'!A:A,'Recebimento Rodo - ALE'!H80))</f>
        <v>0</v>
      </c>
      <c r="O80" s="36">
        <f>IF(RIGHT(I80,5)="Total",VLOOKUP(I80,'BD Descarga'!$B:$I,7,0),SUMIFS('BD Descarga'!H:H,'BD Descarga'!D:D,'Recebimento Rodo - ALE'!K80,'BD Descarga'!C:C,'Recebimento Rodo - ALE'!J80,'BD Descarga'!B:B,'Recebimento Rodo - ALE'!I80,'BD Descarga'!A:A,'Recebimento Rodo - ALE'!H80))</f>
        <v>0</v>
      </c>
      <c r="P80" s="37">
        <f>IF(RIGHT(I80,5)="Total",VLOOKUP(I80,'BD Descarga'!$B:$I,8,0),SUMIFS('BD Descarga'!I:I,'BD Descarga'!D:D,'Recebimento Rodo - ALE'!K80,'BD Descarga'!C:C,'Recebimento Rodo - ALE'!J80,'BD Descarga'!B:B,'Recebimento Rodo - ALE'!I80,'BD Descarga'!A:A,'Recebimento Rodo - ALE'!H80))</f>
        <v>0</v>
      </c>
      <c r="Q80" s="212"/>
      <c r="R80" s="29"/>
    </row>
    <row r="81" spans="1:25" x14ac:dyDescent="0.25">
      <c r="A81" s="9"/>
      <c r="B81" s="9" t="str">
        <f t="shared" si="9"/>
        <v>BETIM Total</v>
      </c>
      <c r="C81" s="9" t="str">
        <f t="shared" si="7"/>
        <v>Total</v>
      </c>
      <c r="D81" s="9">
        <f>VLOOKUP(E81,Resumo!C:E,3,0)</f>
        <v>4</v>
      </c>
      <c r="E81" s="71">
        <f t="shared" si="10"/>
        <v>33168.390208003926</v>
      </c>
      <c r="F81" s="9" t="str">
        <f t="shared" si="8"/>
        <v>PrópriaTotal</v>
      </c>
      <c r="G81" s="9" t="str">
        <f>IFERROR(VLOOKUP(H81,[161]Detalhes!$G:$J,4,0),G80)</f>
        <v>Própria</v>
      </c>
      <c r="H81" s="17">
        <v>1</v>
      </c>
      <c r="I81" s="18" t="s">
        <v>24</v>
      </c>
      <c r="J81" s="38"/>
      <c r="K81" s="38"/>
      <c r="L81" s="25"/>
      <c r="M81" s="39">
        <f>IF(RIGHT(I81,5)="Total",VLOOKUP(I81,'BD Descarga'!$B:$I,5,0),SUMIFS('BD Descarga'!F:F,'BD Descarga'!D:D,'Recebimento Rodo - ALE'!K81,'BD Descarga'!C:C,'Recebimento Rodo - ALE'!J81,'BD Descarga'!B:B,'Recebimento Rodo - ALE'!I81,'BD Descarga'!A:A,'Recebimento Rodo - ALE'!H81))</f>
        <v>0</v>
      </c>
      <c r="N81" s="40">
        <f>IF(RIGHT(I81,5)="Total",VLOOKUP(I81,'BD Descarga'!$B:$I,6,0),SUMIFS('BD Descarga'!G:G,'BD Descarga'!D:D,'Recebimento Rodo - ALE'!K81,'BD Descarga'!C:C,'Recebimento Rodo - ALE'!J81,'BD Descarga'!B:B,'Recebimento Rodo - ALE'!I81,'BD Descarga'!A:A,'Recebimento Rodo - ALE'!H81))</f>
        <v>31.397593373179461</v>
      </c>
      <c r="O81" s="40">
        <f>IF(RIGHT(I81,5)="Total",VLOOKUP(I81,'BD Descarga'!$B:$I,7,0),SUMIFS('BD Descarga'!H:H,'BD Descarga'!D:D,'Recebimento Rodo - ALE'!K81,'BD Descarga'!C:C,'Recebimento Rodo - ALE'!J81,'BD Descarga'!B:B,'Recebimento Rodo - ALE'!I81,'BD Descarga'!A:A,'Recebimento Rodo - ALE'!H81))</f>
        <v>11.582070936423673</v>
      </c>
      <c r="P81" s="41">
        <f>IF(RIGHT(I81,5)="Total",VLOOKUP(I81,'BD Descarga'!$B:$I,8,0),SUMIFS('BD Descarga'!I:I,'BD Descarga'!D:D,'Recebimento Rodo - ALE'!K81,'BD Descarga'!C:C,'Recebimento Rodo - ALE'!J81,'BD Descarga'!B:B,'Recebimento Rodo - ALE'!I81,'BD Descarga'!A:A,'Recebimento Rodo - ALE'!H81))</f>
        <v>33168.390208003926</v>
      </c>
      <c r="Q81" s="50"/>
      <c r="R81" s="29"/>
    </row>
    <row r="82" spans="1:25" ht="15" customHeight="1" x14ac:dyDescent="0.25">
      <c r="A82" s="9"/>
      <c r="B82" s="9" t="str">
        <f t="shared" ref="B82:B145" si="11">I82</f>
        <v>BIGUACU</v>
      </c>
      <c r="C82" s="9" t="str">
        <f t="shared" si="7"/>
        <v>GUACU</v>
      </c>
      <c r="D82" s="9"/>
      <c r="E82" s="71">
        <f t="shared" ref="E82:E145" si="12">IF(RIGHT(I82,5)="Total",P82,0)</f>
        <v>0</v>
      </c>
      <c r="F82" s="9" t="str">
        <f t="shared" ref="F82:F145" si="13">CONCATENATE(G82,RIGHT(I82,5))</f>
        <v>DemocráticaGUACU</v>
      </c>
      <c r="G82" s="9" t="str">
        <f>IFERROR(VLOOKUP(H82,[161]Detalhes!$G:$J,4,0),#REF!)</f>
        <v>Democrática</v>
      </c>
      <c r="H82" s="15">
        <v>25</v>
      </c>
      <c r="I82" s="11" t="s">
        <v>70</v>
      </c>
      <c r="J82" s="24" t="s">
        <v>26</v>
      </c>
      <c r="K82" s="24" t="s">
        <v>12</v>
      </c>
      <c r="L82" s="25"/>
      <c r="M82" s="26">
        <f>IF(RIGHT(I82,5)="Total",VLOOKUP(I82,'BD Descarga'!$B:$I,5,0),SUMIFS('BD Descarga'!F:F,'BD Descarga'!D:D,'Recebimento Rodo - ALE'!K82,'BD Descarga'!C:C,'Recebimento Rodo - ALE'!J82,'BD Descarga'!B:B,'Recebimento Rodo - ALE'!I82,'BD Descarga'!A:A,'Recebimento Rodo - ALE'!H82))</f>
        <v>0</v>
      </c>
      <c r="N82" s="27">
        <f>IF(RIGHT(I82,5)="Total",VLOOKUP(I82,'BD Descarga'!$B:$I,6,0),SUMIFS('BD Descarga'!G:G,'BD Descarga'!D:D,'Recebimento Rodo - ALE'!K82,'BD Descarga'!C:C,'Recebimento Rodo - ALE'!J82,'BD Descarga'!B:B,'Recebimento Rodo - ALE'!I82,'BD Descarga'!A:A,'Recebimento Rodo - ALE'!H82))</f>
        <v>0</v>
      </c>
      <c r="O82" s="27">
        <f>IF(RIGHT(I82,5)="Total",VLOOKUP(I82,'BD Descarga'!$B:$I,7,0),SUMIFS('BD Descarga'!H:H,'BD Descarga'!D:D,'Recebimento Rodo - ALE'!K82,'BD Descarga'!C:C,'Recebimento Rodo - ALE'!J82,'BD Descarga'!B:B,'Recebimento Rodo - ALE'!I82,'BD Descarga'!A:A,'Recebimento Rodo - ALE'!H82))</f>
        <v>0</v>
      </c>
      <c r="P82" s="28">
        <f>IF(RIGHT(I82,5)="Total",VLOOKUP(I82,'BD Descarga'!$B:$I,8,0),SUMIFS('BD Descarga'!I:I,'BD Descarga'!D:D,'Recebimento Rodo - ALE'!K82,'BD Descarga'!C:C,'Recebimento Rodo - ALE'!J82,'BD Descarga'!B:B,'Recebimento Rodo - ALE'!I82,'BD Descarga'!A:A,'Recebimento Rodo - ALE'!H82))</f>
        <v>0</v>
      </c>
      <c r="Q82" s="212" t="s">
        <v>197</v>
      </c>
      <c r="R82" s="29"/>
      <c r="S82" s="29"/>
      <c r="T82" s="29"/>
      <c r="U82" s="29"/>
      <c r="V82" s="29"/>
      <c r="W82" s="29"/>
      <c r="X82" s="29"/>
      <c r="Y82" s="29"/>
    </row>
    <row r="83" spans="1:25" x14ac:dyDescent="0.25">
      <c r="A83" s="9"/>
      <c r="B83" s="9" t="str">
        <f t="shared" si="11"/>
        <v>BIGUACU</v>
      </c>
      <c r="C83" s="9" t="str">
        <f t="shared" si="7"/>
        <v>GUACU</v>
      </c>
      <c r="D83" s="9"/>
      <c r="E83" s="71">
        <f t="shared" si="12"/>
        <v>0</v>
      </c>
      <c r="F83" s="9" t="str">
        <f t="shared" si="13"/>
        <v>DemocráticaGUACU</v>
      </c>
      <c r="G83" s="9" t="str">
        <f>IFERROR(VLOOKUP(H83,[161]Detalhes!$G:$J,4,0),G82)</f>
        <v>Democrática</v>
      </c>
      <c r="H83" s="10">
        <v>25</v>
      </c>
      <c r="I83" s="11" t="s">
        <v>70</v>
      </c>
      <c r="J83" s="24" t="s">
        <v>26</v>
      </c>
      <c r="K83" s="24" t="s">
        <v>13</v>
      </c>
      <c r="L83" s="25"/>
      <c r="M83" s="26">
        <f>IF(RIGHT(I83,5)="Total",VLOOKUP(I83,'BD Descarga'!$B:$I,5,0),SUMIFS('BD Descarga'!F:F,'BD Descarga'!D:D,'Recebimento Rodo - ALE'!K83,'BD Descarga'!C:C,'Recebimento Rodo - ALE'!J83,'BD Descarga'!B:B,'Recebimento Rodo - ALE'!I83,'BD Descarga'!A:A,'Recebimento Rodo - ALE'!H83))</f>
        <v>0</v>
      </c>
      <c r="N83" s="27">
        <f>IF(RIGHT(I83,5)="Total",VLOOKUP(I83,'BD Descarga'!$B:$I,6,0),SUMIFS('BD Descarga'!G:G,'BD Descarga'!D:D,'Recebimento Rodo - ALE'!K83,'BD Descarga'!C:C,'Recebimento Rodo - ALE'!J83,'BD Descarga'!B:B,'Recebimento Rodo - ALE'!I83,'BD Descarga'!A:A,'Recebimento Rodo - ALE'!H83))</f>
        <v>0</v>
      </c>
      <c r="O83" s="27">
        <f>IF(RIGHT(I83,5)="Total",VLOOKUP(I83,'BD Descarga'!$B:$I,7,0),SUMIFS('BD Descarga'!H:H,'BD Descarga'!D:D,'Recebimento Rodo - ALE'!K83,'BD Descarga'!C:C,'Recebimento Rodo - ALE'!J83,'BD Descarga'!B:B,'Recebimento Rodo - ALE'!I83,'BD Descarga'!A:A,'Recebimento Rodo - ALE'!H83))</f>
        <v>0</v>
      </c>
      <c r="P83" s="28">
        <f>IF(RIGHT(I83,5)="Total",VLOOKUP(I83,'BD Descarga'!$B:$I,8,0),SUMIFS('BD Descarga'!I:I,'BD Descarga'!D:D,'Recebimento Rodo - ALE'!K83,'BD Descarga'!C:C,'Recebimento Rodo - ALE'!J83,'BD Descarga'!B:B,'Recebimento Rodo - ALE'!I83,'BD Descarga'!A:A,'Recebimento Rodo - ALE'!H83))</f>
        <v>0</v>
      </c>
      <c r="Q83" s="212"/>
      <c r="R83" s="29"/>
      <c r="S83" s="29"/>
      <c r="T83" s="29"/>
      <c r="U83" s="29"/>
      <c r="V83" s="29"/>
      <c r="W83" s="29"/>
      <c r="X83" s="29"/>
      <c r="Y83" s="29"/>
    </row>
    <row r="84" spans="1:25" x14ac:dyDescent="0.25">
      <c r="A84" s="9"/>
      <c r="B84" s="9" t="str">
        <f t="shared" si="11"/>
        <v>BIGUACU</v>
      </c>
      <c r="C84" s="9" t="str">
        <f t="shared" si="7"/>
        <v>GUACU</v>
      </c>
      <c r="D84" s="9"/>
      <c r="E84" s="71">
        <f t="shared" si="12"/>
        <v>0</v>
      </c>
      <c r="F84" s="9" t="str">
        <f t="shared" si="13"/>
        <v>DemocráticaGUACU</v>
      </c>
      <c r="G84" s="9" t="str">
        <f>IFERROR(VLOOKUP(H84,[161]Detalhes!$G:$J,4,0),G83)</f>
        <v>Democrática</v>
      </c>
      <c r="H84" s="10">
        <v>25</v>
      </c>
      <c r="I84" s="11" t="s">
        <v>70</v>
      </c>
      <c r="J84" s="24" t="s">
        <v>26</v>
      </c>
      <c r="K84" s="24" t="s">
        <v>10</v>
      </c>
      <c r="L84" s="25"/>
      <c r="M84" s="26">
        <f>IF(RIGHT(I84,5)="Total",VLOOKUP(I84,'BD Descarga'!$B:$I,5,0),SUMIFS('BD Descarga'!F:F,'BD Descarga'!D:D,'Recebimento Rodo - ALE'!K84,'BD Descarga'!C:C,'Recebimento Rodo - ALE'!J84,'BD Descarga'!B:B,'Recebimento Rodo - ALE'!I84,'BD Descarga'!A:A,'Recebimento Rodo - ALE'!H84))</f>
        <v>0</v>
      </c>
      <c r="N84" s="27">
        <f>IF(RIGHT(I84,5)="Total",VLOOKUP(I84,'BD Descarga'!$B:$I,6,0),SUMIFS('BD Descarga'!G:G,'BD Descarga'!D:D,'Recebimento Rodo - ALE'!K84,'BD Descarga'!C:C,'Recebimento Rodo - ALE'!J84,'BD Descarga'!B:B,'Recebimento Rodo - ALE'!I84,'BD Descarga'!A:A,'Recebimento Rodo - ALE'!H84))</f>
        <v>0</v>
      </c>
      <c r="O84" s="27">
        <f>IF(RIGHT(I84,5)="Total",VLOOKUP(I84,'BD Descarga'!$B:$I,7,0),SUMIFS('BD Descarga'!H:H,'BD Descarga'!D:D,'Recebimento Rodo - ALE'!K84,'BD Descarga'!C:C,'Recebimento Rodo - ALE'!J84,'BD Descarga'!B:B,'Recebimento Rodo - ALE'!I84,'BD Descarga'!A:A,'Recebimento Rodo - ALE'!H84))</f>
        <v>0</v>
      </c>
      <c r="P84" s="28">
        <f>IF(RIGHT(I84,5)="Total",VLOOKUP(I84,'BD Descarga'!$B:$I,8,0),SUMIFS('BD Descarga'!I:I,'BD Descarga'!D:D,'Recebimento Rodo - ALE'!K84,'BD Descarga'!C:C,'Recebimento Rodo - ALE'!J84,'BD Descarga'!B:B,'Recebimento Rodo - ALE'!I84,'BD Descarga'!A:A,'Recebimento Rodo - ALE'!H84))</f>
        <v>0</v>
      </c>
      <c r="Q84" s="212"/>
      <c r="R84" s="29"/>
      <c r="S84" s="29"/>
      <c r="T84" s="29"/>
      <c r="U84" s="29"/>
      <c r="V84" s="29"/>
      <c r="W84" s="29"/>
      <c r="X84" s="29"/>
      <c r="Y84" s="29"/>
    </row>
    <row r="85" spans="1:25" x14ac:dyDescent="0.25">
      <c r="A85" s="9"/>
      <c r="B85" s="9" t="str">
        <f t="shared" si="11"/>
        <v>BIGUACU</v>
      </c>
      <c r="C85" s="9" t="str">
        <f t="shared" si="7"/>
        <v>GUACU</v>
      </c>
      <c r="D85" s="9"/>
      <c r="E85" s="71">
        <f t="shared" si="12"/>
        <v>0</v>
      </c>
      <c r="F85" s="9" t="str">
        <f t="shared" si="13"/>
        <v>DemocráticaGUACU</v>
      </c>
      <c r="G85" s="9" t="str">
        <f>IFERROR(VLOOKUP(H85,[161]Detalhes!$G:$J,4,0),G84)</f>
        <v>Democrática</v>
      </c>
      <c r="H85" s="10">
        <v>25</v>
      </c>
      <c r="I85" s="11" t="s">
        <v>70</v>
      </c>
      <c r="J85" s="30" t="s">
        <v>26</v>
      </c>
      <c r="K85" s="30" t="s">
        <v>16</v>
      </c>
      <c r="L85" s="31"/>
      <c r="M85" s="32">
        <f>IF(RIGHT(I85,5)="Total",VLOOKUP(I85,'BD Descarga'!$B:$I,5,0),SUMIFS('BD Descarga'!F:F,'BD Descarga'!D:D,'Recebimento Rodo - ALE'!K85,'BD Descarga'!C:C,'Recebimento Rodo - ALE'!J85,'BD Descarga'!B:B,'Recebimento Rodo - ALE'!I85,'BD Descarga'!A:A,'Recebimento Rodo - ALE'!H85))</f>
        <v>0</v>
      </c>
      <c r="N85" s="33">
        <f>IF(RIGHT(I85,5)="Total",VLOOKUP(I85,'BD Descarga'!$B:$I,6,0),SUMIFS('BD Descarga'!G:G,'BD Descarga'!D:D,'Recebimento Rodo - ALE'!K85,'BD Descarga'!C:C,'Recebimento Rodo - ALE'!J85,'BD Descarga'!B:B,'Recebimento Rodo - ALE'!I85,'BD Descarga'!A:A,'Recebimento Rodo - ALE'!H85))</f>
        <v>0</v>
      </c>
      <c r="O85" s="33">
        <f>IF(RIGHT(I85,5)="Total",VLOOKUP(I85,'BD Descarga'!$B:$I,7,0),SUMIFS('BD Descarga'!H:H,'BD Descarga'!D:D,'Recebimento Rodo - ALE'!K85,'BD Descarga'!C:C,'Recebimento Rodo - ALE'!J85,'BD Descarga'!B:B,'Recebimento Rodo - ALE'!I85,'BD Descarga'!A:A,'Recebimento Rodo - ALE'!H85))</f>
        <v>0</v>
      </c>
      <c r="P85" s="37">
        <f>IF(RIGHT(I85,5)="Total",VLOOKUP(I85,'BD Descarga'!$B:$I,8,0),SUMIFS('BD Descarga'!I:I,'BD Descarga'!D:D,'Recebimento Rodo - ALE'!K85,'BD Descarga'!C:C,'Recebimento Rodo - ALE'!J85,'BD Descarga'!B:B,'Recebimento Rodo - ALE'!I85,'BD Descarga'!A:A,'Recebimento Rodo - ALE'!H85))</f>
        <v>0</v>
      </c>
      <c r="Q85" s="212"/>
      <c r="R85" s="29"/>
      <c r="S85" s="29"/>
      <c r="T85" s="29"/>
      <c r="U85" s="29"/>
      <c r="V85" s="29"/>
      <c r="W85" s="29"/>
      <c r="X85" s="29"/>
      <c r="Y85" s="29"/>
    </row>
    <row r="86" spans="1:25" x14ac:dyDescent="0.25">
      <c r="A86" s="9"/>
      <c r="B86" s="9" t="str">
        <f t="shared" si="11"/>
        <v>BIGUACU</v>
      </c>
      <c r="C86" s="9" t="str">
        <f t="shared" si="7"/>
        <v>GUACU</v>
      </c>
      <c r="D86" s="9"/>
      <c r="E86" s="71">
        <f t="shared" si="12"/>
        <v>0</v>
      </c>
      <c r="F86" s="9" t="str">
        <f t="shared" si="13"/>
        <v>DemocráticaGUACU</v>
      </c>
      <c r="G86" s="9" t="str">
        <f>IFERROR(VLOOKUP(H86,[161]Detalhes!$G:$J,4,0),G85)</f>
        <v>Democrática</v>
      </c>
      <c r="H86" s="10">
        <v>25</v>
      </c>
      <c r="I86" s="11" t="s">
        <v>70</v>
      </c>
      <c r="J86" s="24" t="s">
        <v>27</v>
      </c>
      <c r="K86" s="24" t="s">
        <v>7</v>
      </c>
      <c r="L86" s="25"/>
      <c r="M86" s="26">
        <f>IF(RIGHT(I86,5)="Total",VLOOKUP(I86,'BD Descarga'!$B:$I,5,0),SUMIFS('BD Descarga'!F:F,'BD Descarga'!D:D,'Recebimento Rodo - ALE'!K86,'BD Descarga'!C:C,'Recebimento Rodo - ALE'!J86,'BD Descarga'!B:B,'Recebimento Rodo - ALE'!I86,'BD Descarga'!A:A,'Recebimento Rodo - ALE'!H86))</f>
        <v>34.30520472440945</v>
      </c>
      <c r="N86" s="27">
        <f>IF(RIGHT(I86,5)="Total",VLOOKUP(I86,'BD Descarga'!$B:$I,6,0),SUMIFS('BD Descarga'!G:G,'BD Descarga'!D:D,'Recebimento Rodo - ALE'!K86,'BD Descarga'!C:C,'Recebimento Rodo - ALE'!J86,'BD Descarga'!B:B,'Recebimento Rodo - ALE'!I86,'BD Descarga'!A:A,'Recebimento Rodo - ALE'!H86))</f>
        <v>1</v>
      </c>
      <c r="O86" s="27">
        <f>IF(RIGHT(I86,5)="Total",VLOOKUP(I86,'BD Descarga'!$B:$I,7,0),SUMIFS('BD Descarga'!H:H,'BD Descarga'!D:D,'Recebimento Rodo - ALE'!K86,'BD Descarga'!C:C,'Recebimento Rodo - ALE'!J86,'BD Descarga'!B:B,'Recebimento Rodo - ALE'!I86,'BD Descarga'!A:A,'Recebimento Rodo - ALE'!H86))</f>
        <v>0</v>
      </c>
      <c r="P86" s="28">
        <f>IF(RIGHT(I86,5)="Total",VLOOKUP(I86,'BD Descarga'!$B:$I,8,0),SUMIFS('BD Descarga'!I:I,'BD Descarga'!D:D,'Recebimento Rodo - ALE'!K86,'BD Descarga'!C:C,'Recebimento Rodo - ALE'!J86,'BD Descarga'!B:B,'Recebimento Rodo - ALE'!I86,'BD Descarga'!A:A,'Recebimento Rodo - ALE'!H86))</f>
        <v>754.71450393700786</v>
      </c>
      <c r="Q86" s="212"/>
      <c r="R86" s="29"/>
      <c r="S86" s="29"/>
      <c r="T86" s="29"/>
      <c r="U86" s="29"/>
      <c r="V86" s="29"/>
      <c r="W86" s="29"/>
      <c r="X86" s="29"/>
      <c r="Y86" s="29"/>
    </row>
    <row r="87" spans="1:25" x14ac:dyDescent="0.25">
      <c r="A87" s="9"/>
      <c r="B87" s="9" t="str">
        <f t="shared" si="11"/>
        <v>BIGUACU</v>
      </c>
      <c r="C87" s="9" t="str">
        <f t="shared" si="7"/>
        <v>GUACU</v>
      </c>
      <c r="D87" s="9"/>
      <c r="E87" s="71">
        <f t="shared" si="12"/>
        <v>0</v>
      </c>
      <c r="F87" s="9" t="str">
        <f t="shared" si="13"/>
        <v>DemocráticaGUACU</v>
      </c>
      <c r="G87" s="9" t="str">
        <f>IFERROR(VLOOKUP(H87,[161]Detalhes!$G:$J,4,0),G86)</f>
        <v>Democrática</v>
      </c>
      <c r="H87" s="10">
        <v>25</v>
      </c>
      <c r="I87" s="11" t="s">
        <v>70</v>
      </c>
      <c r="J87" s="24" t="s">
        <v>27</v>
      </c>
      <c r="K87" s="24" t="s">
        <v>18</v>
      </c>
      <c r="L87" s="25"/>
      <c r="M87" s="26">
        <f>IF(RIGHT(I87,5)="Total",VLOOKUP(I87,'BD Descarga'!$B:$I,5,0),SUMIFS('BD Descarga'!F:F,'BD Descarga'!D:D,'Recebimento Rodo - ALE'!K87,'BD Descarga'!C:C,'Recebimento Rodo - ALE'!J87,'BD Descarga'!B:B,'Recebimento Rodo - ALE'!I87,'BD Descarga'!A:A,'Recebimento Rodo - ALE'!H87))</f>
        <v>34.30520472440945</v>
      </c>
      <c r="N87" s="27">
        <f>IF(RIGHT(I87,5)="Total",VLOOKUP(I87,'BD Descarga'!$B:$I,6,0),SUMIFS('BD Descarga'!G:G,'BD Descarga'!D:D,'Recebimento Rodo - ALE'!K87,'BD Descarga'!C:C,'Recebimento Rodo - ALE'!J87,'BD Descarga'!B:B,'Recebimento Rodo - ALE'!I87,'BD Descarga'!A:A,'Recebimento Rodo - ALE'!H87))</f>
        <v>0.97663862227146747</v>
      </c>
      <c r="O87" s="27">
        <f>IF(RIGHT(I87,5)="Total",VLOOKUP(I87,'BD Descarga'!$B:$I,7,0),SUMIFS('BD Descarga'!H:H,'BD Descarga'!D:D,'Recebimento Rodo - ALE'!K87,'BD Descarga'!C:C,'Recebimento Rodo - ALE'!J87,'BD Descarga'!B:B,'Recebimento Rodo - ALE'!I87,'BD Descarga'!A:A,'Recebimento Rodo - ALE'!H87))</f>
        <v>0</v>
      </c>
      <c r="P87" s="28">
        <f>IF(RIGHT(I87,5)="Total",VLOOKUP(I87,'BD Descarga'!$B:$I,8,0),SUMIFS('BD Descarga'!I:I,'BD Descarga'!D:D,'Recebimento Rodo - ALE'!K87,'BD Descarga'!C:C,'Recebimento Rodo - ALE'!J87,'BD Descarga'!B:B,'Recebimento Rodo - ALE'!I87,'BD Descarga'!A:A,'Recebimento Rodo - ALE'!H87))</f>
        <v>737.08333333333337</v>
      </c>
      <c r="Q87" s="212"/>
      <c r="R87" s="29"/>
      <c r="S87" s="29"/>
      <c r="T87" s="29"/>
      <c r="U87" s="29"/>
      <c r="V87" s="29"/>
      <c r="W87" s="29"/>
      <c r="X87" s="29"/>
      <c r="Y87" s="29"/>
    </row>
    <row r="88" spans="1:25" x14ac:dyDescent="0.25">
      <c r="A88" s="9"/>
      <c r="B88" s="9" t="str">
        <f t="shared" si="11"/>
        <v>BIGUACU</v>
      </c>
      <c r="C88" s="9" t="str">
        <f t="shared" si="7"/>
        <v>GUACU</v>
      </c>
      <c r="D88" s="9"/>
      <c r="E88" s="71">
        <f t="shared" si="12"/>
        <v>0</v>
      </c>
      <c r="F88" s="9" t="str">
        <f t="shared" si="13"/>
        <v>DemocráticaGUACU</v>
      </c>
      <c r="G88" s="9" t="str">
        <f>IFERROR(VLOOKUP(H88,[161]Detalhes!$G:$J,4,0),G87)</f>
        <v>Democrática</v>
      </c>
      <c r="H88" s="10">
        <v>25</v>
      </c>
      <c r="I88" s="11" t="s">
        <v>70</v>
      </c>
      <c r="J88" s="24" t="s">
        <v>27</v>
      </c>
      <c r="K88" s="24" t="s">
        <v>19</v>
      </c>
      <c r="L88" s="25"/>
      <c r="M88" s="26">
        <f>IF(RIGHT(I88,5)="Total",VLOOKUP(I88,'BD Descarga'!$B:$I,5,0),SUMIFS('BD Descarga'!F:F,'BD Descarga'!D:D,'Recebimento Rodo - ALE'!K88,'BD Descarga'!C:C,'Recebimento Rodo - ALE'!J88,'BD Descarga'!B:B,'Recebimento Rodo - ALE'!I88,'BD Descarga'!A:A,'Recebimento Rodo - ALE'!H88))</f>
        <v>0</v>
      </c>
      <c r="N88" s="27">
        <f>IF(RIGHT(I88,5)="Total",VLOOKUP(I88,'BD Descarga'!$B:$I,6,0),SUMIFS('BD Descarga'!G:G,'BD Descarga'!D:D,'Recebimento Rodo - ALE'!K88,'BD Descarga'!C:C,'Recebimento Rodo - ALE'!J88,'BD Descarga'!B:B,'Recebimento Rodo - ALE'!I88,'BD Descarga'!A:A,'Recebimento Rodo - ALE'!H88))</f>
        <v>0</v>
      </c>
      <c r="O88" s="27">
        <f>IF(RIGHT(I88,5)="Total",VLOOKUP(I88,'BD Descarga'!$B:$I,7,0),SUMIFS('BD Descarga'!H:H,'BD Descarga'!D:D,'Recebimento Rodo - ALE'!K88,'BD Descarga'!C:C,'Recebimento Rodo - ALE'!J88,'BD Descarga'!B:B,'Recebimento Rodo - ALE'!I88,'BD Descarga'!A:A,'Recebimento Rodo - ALE'!H88))</f>
        <v>0</v>
      </c>
      <c r="P88" s="28">
        <f>IF(RIGHT(I88,5)="Total",VLOOKUP(I88,'BD Descarga'!$B:$I,8,0),SUMIFS('BD Descarga'!I:I,'BD Descarga'!D:D,'Recebimento Rodo - ALE'!K88,'BD Descarga'!C:C,'Recebimento Rodo - ALE'!J88,'BD Descarga'!B:B,'Recebimento Rodo - ALE'!I88,'BD Descarga'!A:A,'Recebimento Rodo - ALE'!H88))</f>
        <v>0</v>
      </c>
      <c r="Q88" s="212"/>
      <c r="R88" s="29"/>
      <c r="S88" s="29"/>
      <c r="T88" s="29"/>
      <c r="U88" s="29"/>
      <c r="V88" s="29"/>
      <c r="W88" s="29"/>
      <c r="X88" s="29"/>
      <c r="Y88" s="29"/>
    </row>
    <row r="89" spans="1:25" x14ac:dyDescent="0.25">
      <c r="A89" s="9"/>
      <c r="B89" s="9" t="str">
        <f t="shared" si="11"/>
        <v>BIGUACU</v>
      </c>
      <c r="C89" s="9" t="str">
        <f t="shared" si="7"/>
        <v>GUACU</v>
      </c>
      <c r="D89" s="9"/>
      <c r="E89" s="71">
        <f t="shared" si="12"/>
        <v>0</v>
      </c>
      <c r="F89" s="9" t="str">
        <f t="shared" si="13"/>
        <v>DemocráticaGUACU</v>
      </c>
      <c r="G89" s="9" t="str">
        <f>IFERROR(VLOOKUP(H89,[161]Detalhes!$G:$J,4,0),G88)</f>
        <v>Democrática</v>
      </c>
      <c r="H89" s="10">
        <v>25</v>
      </c>
      <c r="I89" s="20" t="s">
        <v>70</v>
      </c>
      <c r="J89" s="30" t="s">
        <v>27</v>
      </c>
      <c r="K89" s="30" t="s">
        <v>21</v>
      </c>
      <c r="L89" s="31"/>
      <c r="M89" s="32">
        <f>IF(RIGHT(I89,5)="Total",VLOOKUP(I89,'BD Descarga'!$B:$I,5,0),SUMIFS('BD Descarga'!F:F,'BD Descarga'!D:D,'Recebimento Rodo - ALE'!K89,'BD Descarga'!C:C,'Recebimento Rodo - ALE'!J89,'BD Descarga'!B:B,'Recebimento Rodo - ALE'!I89,'BD Descarga'!A:A,'Recebimento Rodo - ALE'!H89))</f>
        <v>34.30520472440945</v>
      </c>
      <c r="N89" s="33">
        <f>IF(RIGHT(I89,5)="Total",VLOOKUP(I89,'BD Descarga'!$B:$I,6,0),SUMIFS('BD Descarga'!G:G,'BD Descarga'!D:D,'Recebimento Rodo - ALE'!K89,'BD Descarga'!C:C,'Recebimento Rodo - ALE'!J89,'BD Descarga'!B:B,'Recebimento Rodo - ALE'!I89,'BD Descarga'!A:A,'Recebimento Rodo - ALE'!H89))</f>
        <v>1.9766386222714676</v>
      </c>
      <c r="O89" s="33">
        <f>IF(RIGHT(I89,5)="Total",VLOOKUP(I89,'BD Descarga'!$B:$I,7,0),SUMIFS('BD Descarga'!H:H,'BD Descarga'!D:D,'Recebimento Rodo - ALE'!K89,'BD Descarga'!C:C,'Recebimento Rodo - ALE'!J89,'BD Descarga'!B:B,'Recebimento Rodo - ALE'!I89,'BD Descarga'!A:A,'Recebimento Rodo - ALE'!H89))</f>
        <v>0</v>
      </c>
      <c r="P89" s="37">
        <f>IF(RIGHT(I89,5)="Total",VLOOKUP(I89,'BD Descarga'!$B:$I,8,0),SUMIFS('BD Descarga'!I:I,'BD Descarga'!D:D,'Recebimento Rodo - ALE'!K89,'BD Descarga'!C:C,'Recebimento Rodo - ALE'!J89,'BD Descarga'!B:B,'Recebimento Rodo - ALE'!I89,'BD Descarga'!A:A,'Recebimento Rodo - ALE'!H89))</f>
        <v>1491.7978372703412</v>
      </c>
      <c r="Q89" s="212"/>
      <c r="R89" s="29"/>
      <c r="S89" s="29"/>
      <c r="T89" s="29"/>
      <c r="U89" s="29"/>
      <c r="V89" s="29"/>
      <c r="W89" s="29"/>
      <c r="X89" s="29"/>
      <c r="Y89" s="29"/>
    </row>
    <row r="90" spans="1:25" x14ac:dyDescent="0.25">
      <c r="A90" s="9"/>
      <c r="B90" s="9" t="str">
        <f t="shared" si="11"/>
        <v>BIGUACU</v>
      </c>
      <c r="C90" s="9" t="str">
        <f t="shared" si="7"/>
        <v>GUACU</v>
      </c>
      <c r="D90" s="9"/>
      <c r="E90" s="71">
        <f t="shared" si="12"/>
        <v>0</v>
      </c>
      <c r="F90" s="9" t="str">
        <f t="shared" si="13"/>
        <v>DemocráticaGUACU</v>
      </c>
      <c r="G90" s="9" t="str">
        <f>IFERROR(VLOOKUP(H90,[161]Detalhes!$G:$J,4,0),G89)</f>
        <v>Democrática</v>
      </c>
      <c r="H90" s="10">
        <v>25</v>
      </c>
      <c r="I90" s="16" t="s">
        <v>70</v>
      </c>
      <c r="J90" s="30" t="s">
        <v>28</v>
      </c>
      <c r="K90" s="30"/>
      <c r="L90" s="31"/>
      <c r="M90" s="35">
        <f>IF(RIGHT(I90,5)="Total",VLOOKUP(I90,'BD Descarga'!$B:$I,5,0),SUMIFS('BD Descarga'!F:F,'BD Descarga'!D:D,'Recebimento Rodo - ALE'!K90,'BD Descarga'!C:C,'Recebimento Rodo - ALE'!J90,'BD Descarga'!B:B,'Recebimento Rodo - ALE'!I90,'BD Descarga'!A:A,'Recebimento Rodo - ALE'!H90))</f>
        <v>0</v>
      </c>
      <c r="N90" s="36">
        <f>IF(RIGHT(I90,5)="Total",VLOOKUP(I90,'BD Descarga'!$B:$I,6,0),SUMIFS('BD Descarga'!G:G,'BD Descarga'!D:D,'Recebimento Rodo - ALE'!K90,'BD Descarga'!C:C,'Recebimento Rodo - ALE'!J90,'BD Descarga'!B:B,'Recebimento Rodo - ALE'!I90,'BD Descarga'!A:A,'Recebimento Rodo - ALE'!H90))</f>
        <v>0</v>
      </c>
      <c r="O90" s="36">
        <f>IF(RIGHT(I90,5)="Total",VLOOKUP(I90,'BD Descarga'!$B:$I,7,0),SUMIFS('BD Descarga'!H:H,'BD Descarga'!D:D,'Recebimento Rodo - ALE'!K90,'BD Descarga'!C:C,'Recebimento Rodo - ALE'!J90,'BD Descarga'!B:B,'Recebimento Rodo - ALE'!I90,'BD Descarga'!A:A,'Recebimento Rodo - ALE'!H90))</f>
        <v>0</v>
      </c>
      <c r="P90" s="37">
        <f>IF(RIGHT(I90,5)="Total",VLOOKUP(I90,'BD Descarga'!$B:$I,8,0),SUMIFS('BD Descarga'!I:I,'BD Descarga'!D:D,'Recebimento Rodo - ALE'!K90,'BD Descarga'!C:C,'Recebimento Rodo - ALE'!J90,'BD Descarga'!B:B,'Recebimento Rodo - ALE'!I90,'BD Descarga'!A:A,'Recebimento Rodo - ALE'!H90))</f>
        <v>0</v>
      </c>
      <c r="Q90" s="236"/>
      <c r="R90" s="29"/>
      <c r="S90" s="29"/>
      <c r="T90" s="29"/>
      <c r="U90" s="29"/>
      <c r="V90" s="29"/>
      <c r="W90" s="29"/>
      <c r="X90" s="29"/>
      <c r="Y90" s="29"/>
    </row>
    <row r="91" spans="1:25" x14ac:dyDescent="0.25">
      <c r="A91" s="9"/>
      <c r="B91" s="9" t="str">
        <f t="shared" si="11"/>
        <v>BIGUACU Total</v>
      </c>
      <c r="C91" s="9" t="str">
        <f t="shared" si="7"/>
        <v>Total</v>
      </c>
      <c r="D91" s="9">
        <f>VLOOKUP(E91,Resumo!C:E,3,0)</f>
        <v>40</v>
      </c>
      <c r="E91" s="71">
        <f t="shared" si="12"/>
        <v>1491.7978372703412</v>
      </c>
      <c r="F91" s="9" t="str">
        <f t="shared" si="13"/>
        <v>DemocráticaTotal</v>
      </c>
      <c r="G91" s="9" t="str">
        <f>IFERROR(VLOOKUP(H91,[161]Detalhes!$G:$J,4,0),G90)</f>
        <v>Democrática</v>
      </c>
      <c r="H91" s="17">
        <v>25</v>
      </c>
      <c r="I91" s="18" t="s">
        <v>123</v>
      </c>
      <c r="J91" s="38"/>
      <c r="K91" s="38"/>
      <c r="L91" s="25"/>
      <c r="M91" s="39">
        <f>IF(RIGHT(I91,5)="Total",VLOOKUP(I91,'BD Descarga'!$B:$I,5,0),SUMIFS('BD Descarga'!F:F,'BD Descarga'!D:D,'Recebimento Rodo - ALE'!K91,'BD Descarga'!C:C,'Recebimento Rodo - ALE'!J91,'BD Descarga'!B:B,'Recebimento Rodo - ALE'!I91,'BD Descarga'!A:A,'Recebimento Rodo - ALE'!H91))</f>
        <v>34.30520472440945</v>
      </c>
      <c r="N91" s="40">
        <f>IF(RIGHT(I91,5)="Total",VLOOKUP(I91,'BD Descarga'!$B:$I,6,0),SUMIFS('BD Descarga'!G:G,'BD Descarga'!D:D,'Recebimento Rodo - ALE'!K91,'BD Descarga'!C:C,'Recebimento Rodo - ALE'!J91,'BD Descarga'!B:B,'Recebimento Rodo - ALE'!I91,'BD Descarga'!A:A,'Recebimento Rodo - ALE'!H91))</f>
        <v>1.9766386222714676</v>
      </c>
      <c r="O91" s="40">
        <f>IF(RIGHT(I91,5)="Total",VLOOKUP(I91,'BD Descarga'!$B:$I,7,0),SUMIFS('BD Descarga'!H:H,'BD Descarga'!D:D,'Recebimento Rodo - ALE'!K91,'BD Descarga'!C:C,'Recebimento Rodo - ALE'!J91,'BD Descarga'!B:B,'Recebimento Rodo - ALE'!I91,'BD Descarga'!A:A,'Recebimento Rodo - ALE'!H91))</f>
        <v>0</v>
      </c>
      <c r="P91" s="41">
        <f>IF(RIGHT(I91,5)="Total",VLOOKUP(I91,'BD Descarga'!$B:$I,8,0),SUMIFS('BD Descarga'!I:I,'BD Descarga'!D:D,'Recebimento Rodo - ALE'!K91,'BD Descarga'!C:C,'Recebimento Rodo - ALE'!J91,'BD Descarga'!B:B,'Recebimento Rodo - ALE'!I91,'BD Descarga'!A:A,'Recebimento Rodo - ALE'!H91))</f>
        <v>1491.7978372703412</v>
      </c>
      <c r="Q91" s="50"/>
      <c r="R91" s="29"/>
      <c r="S91" s="29"/>
      <c r="T91" s="29"/>
      <c r="U91" s="29"/>
      <c r="V91" s="29"/>
      <c r="W91" s="29"/>
      <c r="X91" s="29"/>
      <c r="Y91" s="29"/>
    </row>
    <row r="92" spans="1:25" ht="15" customHeight="1" x14ac:dyDescent="0.25">
      <c r="A92" s="9"/>
      <c r="B92" s="9" t="str">
        <f t="shared" si="11"/>
        <v>BRASILIA</v>
      </c>
      <c r="C92" s="9" t="str">
        <f t="shared" si="7"/>
        <v>SILIA</v>
      </c>
      <c r="D92" s="9"/>
      <c r="E92" s="71">
        <f t="shared" si="12"/>
        <v>0</v>
      </c>
      <c r="F92" s="9" t="str">
        <f t="shared" si="13"/>
        <v>PoolSILIA</v>
      </c>
      <c r="G92" s="9" t="str">
        <f>IFERROR(VLOOKUP(H92,[161]Detalhes!$G:$J,4,0),#REF!)</f>
        <v>Pool</v>
      </c>
      <c r="H92" s="10">
        <v>42</v>
      </c>
      <c r="I92" s="11" t="s">
        <v>97</v>
      </c>
      <c r="J92" s="24" t="s">
        <v>9</v>
      </c>
      <c r="K92" s="24" t="s">
        <v>10</v>
      </c>
      <c r="L92" s="25"/>
      <c r="M92" s="26">
        <f>IF(RIGHT(I92,5)="Total",VLOOKUP(I92,'BD Descarga'!$B:$I,5,0),SUMIFS('BD Descarga'!F:F,'BD Descarga'!D:D,'Recebimento Rodo - ALE'!K92,'BD Descarga'!C:C,'Recebimento Rodo - ALE'!J92,'BD Descarga'!B:B,'Recebimento Rodo - ALE'!I92,'BD Descarga'!A:A,'Recebimento Rodo - ALE'!H92))</f>
        <v>53</v>
      </c>
      <c r="N92" s="27">
        <f>IF(RIGHT(I92,5)="Total",VLOOKUP(I92,'BD Descarga'!$B:$I,6,0),SUMIFS('BD Descarga'!G:G,'BD Descarga'!D:D,'Recebimento Rodo - ALE'!K92,'BD Descarga'!C:C,'Recebimento Rodo - ALE'!J92,'BD Descarga'!B:B,'Recebimento Rodo - ALE'!I92,'BD Descarga'!A:A,'Recebimento Rodo - ALE'!H92))</f>
        <v>0.99990000000000001</v>
      </c>
      <c r="O92" s="27">
        <f>IF(RIGHT(I92,5)="Total",VLOOKUP(I92,'BD Descarga'!$B:$I,7,0),SUMIFS('BD Descarga'!H:H,'BD Descarga'!D:D,'Recebimento Rodo - ALE'!K92,'BD Descarga'!C:C,'Recebimento Rodo - ALE'!J92,'BD Descarga'!B:B,'Recebimento Rodo - ALE'!I92,'BD Descarga'!A:A,'Recebimento Rodo - ALE'!H92))</f>
        <v>0.33329999999999999</v>
      </c>
      <c r="P92" s="28">
        <f>IF(RIGHT(I92,5)="Total",VLOOKUP(I92,'BD Descarga'!$B:$I,8,0),SUMIFS('BD Descarga'!I:I,'BD Descarga'!D:D,'Recebimento Rodo - ALE'!K92,'BD Descarga'!C:C,'Recebimento Rodo - ALE'!J92,'BD Descarga'!B:B,'Recebimento Rodo - ALE'!I92,'BD Descarga'!A:A,'Recebimento Rodo - ALE'!H92))</f>
        <v>1236.5430000000001</v>
      </c>
      <c r="Q92" s="234" t="s">
        <v>245</v>
      </c>
      <c r="R92" s="29"/>
      <c r="S92" s="29"/>
      <c r="T92" s="29"/>
      <c r="U92" s="29"/>
      <c r="V92" s="29"/>
      <c r="W92" s="29"/>
      <c r="X92" s="29"/>
      <c r="Y92" s="29"/>
    </row>
    <row r="93" spans="1:25" ht="15" customHeight="1" x14ac:dyDescent="0.25">
      <c r="A93" s="9"/>
      <c r="B93" s="9" t="str">
        <f t="shared" si="11"/>
        <v>BRASILIA</v>
      </c>
      <c r="C93" s="9" t="str">
        <f t="shared" si="7"/>
        <v>SILIA</v>
      </c>
      <c r="D93" s="9"/>
      <c r="E93" s="71">
        <f t="shared" si="12"/>
        <v>0</v>
      </c>
      <c r="F93" s="9" t="str">
        <f t="shared" si="13"/>
        <v>PoolSILIA</v>
      </c>
      <c r="G93" s="9" t="str">
        <f>IFERROR(VLOOKUP(H93,[161]Detalhes!$G:$J,4,0),G92)</f>
        <v>Pool</v>
      </c>
      <c r="H93" s="10">
        <v>42</v>
      </c>
      <c r="I93" s="11" t="s">
        <v>97</v>
      </c>
      <c r="J93" s="24" t="s">
        <v>9</v>
      </c>
      <c r="K93" s="24" t="s">
        <v>12</v>
      </c>
      <c r="L93" s="25"/>
      <c r="M93" s="26">
        <f>IF(RIGHT(I93,5)="Total",VLOOKUP(I93,'BD Descarga'!$B:$I,5,0),SUMIFS('BD Descarga'!F:F,'BD Descarga'!D:D,'Recebimento Rodo - ALE'!K93,'BD Descarga'!C:C,'Recebimento Rodo - ALE'!J93,'BD Descarga'!B:B,'Recebimento Rodo - ALE'!I93,'BD Descarga'!A:A,'Recebimento Rodo - ALE'!H93))</f>
        <v>53</v>
      </c>
      <c r="N93" s="27">
        <f>IF(RIGHT(I93,5)="Total",VLOOKUP(I93,'BD Descarga'!$B:$I,6,0),SUMIFS('BD Descarga'!G:G,'BD Descarga'!D:D,'Recebimento Rodo - ALE'!K93,'BD Descarga'!C:C,'Recebimento Rodo - ALE'!J93,'BD Descarga'!B:B,'Recebimento Rodo - ALE'!I93,'BD Descarga'!A:A,'Recebimento Rodo - ALE'!H93))</f>
        <v>0.33329999999999999</v>
      </c>
      <c r="O93" s="27">
        <f>IF(RIGHT(I93,5)="Total",VLOOKUP(I93,'BD Descarga'!$B:$I,7,0),SUMIFS('BD Descarga'!H:H,'BD Descarga'!D:D,'Recebimento Rodo - ALE'!K93,'BD Descarga'!C:C,'Recebimento Rodo - ALE'!J93,'BD Descarga'!B:B,'Recebimento Rodo - ALE'!I93,'BD Descarga'!A:A,'Recebimento Rodo - ALE'!H93))</f>
        <v>0.16664999999999999</v>
      </c>
      <c r="P93" s="28">
        <f>IF(RIGHT(I93,5)="Total",VLOOKUP(I93,'BD Descarga'!$B:$I,8,0),SUMIFS('BD Descarga'!I:I,'BD Descarga'!D:D,'Recebimento Rodo - ALE'!K93,'BD Descarga'!C:C,'Recebimento Rodo - ALE'!J93,'BD Descarga'!B:B,'Recebimento Rodo - ALE'!I93,'BD Descarga'!A:A,'Recebimento Rodo - ALE'!H93))</f>
        <v>423.95759999999996</v>
      </c>
      <c r="Q93" s="235"/>
      <c r="R93" s="29"/>
      <c r="S93" s="29"/>
      <c r="T93" s="29"/>
      <c r="U93" s="29"/>
      <c r="V93" s="29"/>
      <c r="W93" s="29"/>
      <c r="X93" s="29"/>
      <c r="Y93" s="29"/>
    </row>
    <row r="94" spans="1:25" x14ac:dyDescent="0.25">
      <c r="A94" s="9"/>
      <c r="B94" s="9" t="str">
        <f t="shared" si="11"/>
        <v>BRASILIA</v>
      </c>
      <c r="C94" s="9" t="str">
        <f t="shared" si="7"/>
        <v>SILIA</v>
      </c>
      <c r="D94" s="9"/>
      <c r="E94" s="71">
        <f t="shared" si="12"/>
        <v>0</v>
      </c>
      <c r="F94" s="9" t="str">
        <f t="shared" si="13"/>
        <v>PoolSILIA</v>
      </c>
      <c r="G94" s="9" t="str">
        <f>IFERROR(VLOOKUP(H94,[161]Detalhes!$G:$J,4,0),G93)</f>
        <v>Pool</v>
      </c>
      <c r="H94" s="10">
        <v>42</v>
      </c>
      <c r="I94" s="11" t="s">
        <v>97</v>
      </c>
      <c r="J94" s="24" t="s">
        <v>9</v>
      </c>
      <c r="K94" s="24" t="s">
        <v>13</v>
      </c>
      <c r="L94" s="25"/>
      <c r="M94" s="26">
        <f>IF(RIGHT(I94,5)="Total",VLOOKUP(I94,'BD Descarga'!$B:$I,5,0),SUMIFS('BD Descarga'!F:F,'BD Descarga'!D:D,'Recebimento Rodo - ALE'!K94,'BD Descarga'!C:C,'Recebimento Rodo - ALE'!J94,'BD Descarga'!B:B,'Recebimento Rodo - ALE'!I94,'BD Descarga'!A:A,'Recebimento Rodo - ALE'!H94))</f>
        <v>53</v>
      </c>
      <c r="N94" s="27">
        <f>IF(RIGHT(I94,5)="Total",VLOOKUP(I94,'BD Descarga'!$B:$I,6,0),SUMIFS('BD Descarga'!G:G,'BD Descarga'!D:D,'Recebimento Rodo - ALE'!K94,'BD Descarga'!C:C,'Recebimento Rodo - ALE'!J94,'BD Descarga'!B:B,'Recebimento Rodo - ALE'!I94,'BD Descarga'!A:A,'Recebimento Rodo - ALE'!H94))</f>
        <v>0.99990000000000001</v>
      </c>
      <c r="O94" s="27">
        <f>IF(RIGHT(I94,5)="Total",VLOOKUP(I94,'BD Descarga'!$B:$I,7,0),SUMIFS('BD Descarga'!H:H,'BD Descarga'!D:D,'Recebimento Rodo - ALE'!K94,'BD Descarga'!C:C,'Recebimento Rodo - ALE'!J94,'BD Descarga'!B:B,'Recebimento Rodo - ALE'!I94,'BD Descarga'!A:A,'Recebimento Rodo - ALE'!H94))</f>
        <v>0.33329999999999999</v>
      </c>
      <c r="P94" s="28">
        <f>IF(RIGHT(I94,5)="Total",VLOOKUP(I94,'BD Descarga'!$B:$I,8,0),SUMIFS('BD Descarga'!I:I,'BD Descarga'!D:D,'Recebimento Rodo - ALE'!K94,'BD Descarga'!C:C,'Recebimento Rodo - ALE'!J94,'BD Descarga'!B:B,'Recebimento Rodo - ALE'!I94,'BD Descarga'!A:A,'Recebimento Rodo - ALE'!H94))</f>
        <v>1236.5430000000001</v>
      </c>
      <c r="Q94" s="235"/>
      <c r="R94" s="29"/>
      <c r="S94" s="29"/>
      <c r="T94" s="29"/>
      <c r="U94" s="29"/>
      <c r="V94" s="29"/>
      <c r="W94" s="29"/>
      <c r="X94" s="29"/>
      <c r="Y94" s="29"/>
    </row>
    <row r="95" spans="1:25" x14ac:dyDescent="0.25">
      <c r="A95" s="9"/>
      <c r="B95" s="9" t="str">
        <f t="shared" si="11"/>
        <v>BRASILIA</v>
      </c>
      <c r="C95" s="9" t="str">
        <f t="shared" si="7"/>
        <v>SILIA</v>
      </c>
      <c r="D95" s="9"/>
      <c r="E95" s="71">
        <f t="shared" si="12"/>
        <v>0</v>
      </c>
      <c r="F95" s="9" t="str">
        <f t="shared" si="13"/>
        <v>PoolSILIA</v>
      </c>
      <c r="G95" s="9" t="str">
        <f>IFERROR(VLOOKUP(H95,[161]Detalhes!$G:$J,4,0),G94)</f>
        <v>Pool</v>
      </c>
      <c r="H95" s="14">
        <v>42</v>
      </c>
      <c r="I95" s="11" t="s">
        <v>97</v>
      </c>
      <c r="J95" s="30" t="s">
        <v>9</v>
      </c>
      <c r="K95" s="30" t="s">
        <v>16</v>
      </c>
      <c r="L95" s="31"/>
      <c r="M95" s="32">
        <f>IF(RIGHT(I95,5)="Total",VLOOKUP(I95,'BD Descarga'!$B:$I,5,0),SUMIFS('BD Descarga'!F:F,'BD Descarga'!D:D,'Recebimento Rodo - ALE'!K95,'BD Descarga'!C:C,'Recebimento Rodo - ALE'!J95,'BD Descarga'!B:B,'Recebimento Rodo - ALE'!I95,'BD Descarga'!A:A,'Recebimento Rodo - ALE'!H95))</f>
        <v>0</v>
      </c>
      <c r="N95" s="33">
        <f>IF(RIGHT(I95,5)="Total",VLOOKUP(I95,'BD Descarga'!$B:$I,6,0),SUMIFS('BD Descarga'!G:G,'BD Descarga'!D:D,'Recebimento Rodo - ALE'!K95,'BD Descarga'!C:C,'Recebimento Rodo - ALE'!J95,'BD Descarga'!B:B,'Recebimento Rodo - ALE'!I95,'BD Descarga'!A:A,'Recebimento Rodo - ALE'!H95))</f>
        <v>2.3331</v>
      </c>
      <c r="O95" s="33">
        <f>IF(RIGHT(I95,5)="Total",VLOOKUP(I95,'BD Descarga'!$B:$I,7,0),SUMIFS('BD Descarga'!H:H,'BD Descarga'!D:D,'Recebimento Rodo - ALE'!K95,'BD Descarga'!C:C,'Recebimento Rodo - ALE'!J95,'BD Descarga'!B:B,'Recebimento Rodo - ALE'!I95,'BD Descarga'!A:A,'Recebimento Rodo - ALE'!H95))</f>
        <v>0.83325000000000005</v>
      </c>
      <c r="P95" s="34">
        <f>IF(RIGHT(I95,5)="Total",VLOOKUP(I95,'BD Descarga'!$B:$I,8,0),SUMIFS('BD Descarga'!I:I,'BD Descarga'!D:D,'Recebimento Rodo - ALE'!K95,'BD Descarga'!C:C,'Recebimento Rodo - ALE'!J95,'BD Descarga'!B:B,'Recebimento Rodo - ALE'!I95,'BD Descarga'!A:A,'Recebimento Rodo - ALE'!H95))</f>
        <v>2897.0436</v>
      </c>
      <c r="Q95" s="235"/>
      <c r="R95" s="29"/>
      <c r="S95" s="29"/>
      <c r="T95" s="29"/>
      <c r="U95" s="29"/>
      <c r="V95" s="29"/>
      <c r="W95" s="29"/>
      <c r="X95" s="29"/>
      <c r="Y95" s="29"/>
    </row>
    <row r="96" spans="1:25" x14ac:dyDescent="0.25">
      <c r="A96" s="9"/>
      <c r="B96" s="9" t="str">
        <f t="shared" si="11"/>
        <v>BRASILIA</v>
      </c>
      <c r="C96" s="9" t="str">
        <f t="shared" si="7"/>
        <v>SILIA</v>
      </c>
      <c r="D96" s="9"/>
      <c r="E96" s="71">
        <f t="shared" si="12"/>
        <v>0</v>
      </c>
      <c r="F96" s="9" t="str">
        <f t="shared" si="13"/>
        <v>PoolSILIA</v>
      </c>
      <c r="G96" s="9" t="str">
        <f>IFERROR(VLOOKUP(H96,[161]Detalhes!$G:$J,4,0),G95)</f>
        <v>Pool</v>
      </c>
      <c r="H96" s="15">
        <v>42</v>
      </c>
      <c r="I96" s="11" t="s">
        <v>97</v>
      </c>
      <c r="J96" s="24" t="s">
        <v>9</v>
      </c>
      <c r="K96" s="24" t="s">
        <v>7</v>
      </c>
      <c r="L96" s="25"/>
      <c r="M96" s="26">
        <f>IF(RIGHT(I96,5)="Total",VLOOKUP(I96,'BD Descarga'!$B:$I,5,0),SUMIFS('BD Descarga'!F:F,'BD Descarga'!D:D,'Recebimento Rodo - ALE'!K96,'BD Descarga'!C:C,'Recebimento Rodo - ALE'!J96,'BD Descarga'!B:B,'Recebimento Rodo - ALE'!I96,'BD Descarga'!A:A,'Recebimento Rodo - ALE'!H96))</f>
        <v>45</v>
      </c>
      <c r="N96" s="27">
        <f>IF(RIGHT(I96,5)="Total",VLOOKUP(I96,'BD Descarga'!$B:$I,6,0),SUMIFS('BD Descarga'!G:G,'BD Descarga'!D:D,'Recebimento Rodo - ALE'!K96,'BD Descarga'!C:C,'Recebimento Rodo - ALE'!J96,'BD Descarga'!B:B,'Recebimento Rodo - ALE'!I96,'BD Descarga'!A:A,'Recebimento Rodo - ALE'!H96))</f>
        <v>0.33329999999999999</v>
      </c>
      <c r="O96" s="27">
        <f>IF(RIGHT(I96,5)="Total",VLOOKUP(I96,'BD Descarga'!$B:$I,7,0),SUMIFS('BD Descarga'!H:H,'BD Descarga'!D:D,'Recebimento Rodo - ALE'!K96,'BD Descarga'!C:C,'Recebimento Rodo - ALE'!J96,'BD Descarga'!B:B,'Recebimento Rodo - ALE'!I96,'BD Descarga'!A:A,'Recebimento Rodo - ALE'!H96))</f>
        <v>0.16664999999999999</v>
      </c>
      <c r="P96" s="28">
        <f>IF(RIGHT(I96,5)="Total",VLOOKUP(I96,'BD Descarga'!$B:$I,8,0),SUMIFS('BD Descarga'!I:I,'BD Descarga'!D:D,'Recebimento Rodo - ALE'!K96,'BD Descarga'!C:C,'Recebimento Rodo - ALE'!J96,'BD Descarga'!B:B,'Recebimento Rodo - ALE'!I96,'BD Descarga'!A:A,'Recebimento Rodo - ALE'!H96))</f>
        <v>359.96399999999994</v>
      </c>
      <c r="Q96" s="235"/>
      <c r="R96" s="29"/>
      <c r="S96" s="29"/>
      <c r="T96" s="29"/>
      <c r="U96" s="29"/>
      <c r="V96" s="29"/>
      <c r="W96" s="29"/>
      <c r="X96" s="29"/>
      <c r="Y96" s="29"/>
    </row>
    <row r="97" spans="1:25" x14ac:dyDescent="0.25">
      <c r="A97" s="9"/>
      <c r="B97" s="9" t="str">
        <f t="shared" si="11"/>
        <v>BRASILIA</v>
      </c>
      <c r="C97" s="9" t="str">
        <f t="shared" si="7"/>
        <v>SILIA</v>
      </c>
      <c r="D97" s="9"/>
      <c r="E97" s="71">
        <f t="shared" si="12"/>
        <v>0</v>
      </c>
      <c r="F97" s="9" t="str">
        <f t="shared" si="13"/>
        <v>PoolSILIA</v>
      </c>
      <c r="G97" s="9" t="str">
        <f>IFERROR(VLOOKUP(H97,[161]Detalhes!$G:$J,4,0),G96)</f>
        <v>Pool</v>
      </c>
      <c r="H97" s="10">
        <v>42</v>
      </c>
      <c r="I97" s="11" t="s">
        <v>97</v>
      </c>
      <c r="J97" s="24" t="s">
        <v>9</v>
      </c>
      <c r="K97" s="24" t="s">
        <v>18</v>
      </c>
      <c r="L97" s="25"/>
      <c r="M97" s="26">
        <f>IF(RIGHT(I97,5)="Total",VLOOKUP(I97,'BD Descarga'!$B:$I,5,0),SUMIFS('BD Descarga'!F:F,'BD Descarga'!D:D,'Recebimento Rodo - ALE'!K97,'BD Descarga'!C:C,'Recebimento Rodo - ALE'!J97,'BD Descarga'!B:B,'Recebimento Rodo - ALE'!I97,'BD Descarga'!A:A,'Recebimento Rodo - ALE'!H97))</f>
        <v>53</v>
      </c>
      <c r="N97" s="27">
        <f>IF(RIGHT(I97,5)="Total",VLOOKUP(I97,'BD Descarga'!$B:$I,6,0),SUMIFS('BD Descarga'!G:G,'BD Descarga'!D:D,'Recebimento Rodo - ALE'!K97,'BD Descarga'!C:C,'Recebimento Rodo - ALE'!J97,'BD Descarga'!B:B,'Recebimento Rodo - ALE'!I97,'BD Descarga'!A:A,'Recebimento Rodo - ALE'!H97))</f>
        <v>0.49995000000000001</v>
      </c>
      <c r="O97" s="27">
        <f>IF(RIGHT(I97,5)="Total",VLOOKUP(I97,'BD Descarga'!$B:$I,7,0),SUMIFS('BD Descarga'!H:H,'BD Descarga'!D:D,'Recebimento Rodo - ALE'!K97,'BD Descarga'!C:C,'Recebimento Rodo - ALE'!J97,'BD Descarga'!B:B,'Recebimento Rodo - ALE'!I97,'BD Descarga'!A:A,'Recebimento Rodo - ALE'!H97))</f>
        <v>0.16664999999999999</v>
      </c>
      <c r="P97" s="28">
        <f>IF(RIGHT(I97,5)="Total",VLOOKUP(I97,'BD Descarga'!$B:$I,8,0),SUMIFS('BD Descarga'!I:I,'BD Descarga'!D:D,'Recebimento Rodo - ALE'!K97,'BD Descarga'!C:C,'Recebimento Rodo - ALE'!J97,'BD Descarga'!B:B,'Recebimento Rodo - ALE'!I97,'BD Descarga'!A:A,'Recebimento Rodo - ALE'!H97))</f>
        <v>618.27150000000006</v>
      </c>
      <c r="Q97" s="235"/>
      <c r="R97" s="29"/>
      <c r="S97" s="29"/>
      <c r="T97" s="29"/>
      <c r="U97" s="29"/>
      <c r="V97" s="29"/>
      <c r="W97" s="29"/>
      <c r="X97" s="29"/>
      <c r="Y97" s="29"/>
    </row>
    <row r="98" spans="1:25" x14ac:dyDescent="0.25">
      <c r="A98" s="9"/>
      <c r="B98" s="9" t="str">
        <f t="shared" si="11"/>
        <v>BRASILIA</v>
      </c>
      <c r="C98" s="9" t="str">
        <f t="shared" si="7"/>
        <v>SILIA</v>
      </c>
      <c r="D98" s="9"/>
      <c r="E98" s="71">
        <f t="shared" si="12"/>
        <v>0</v>
      </c>
      <c r="F98" s="9" t="str">
        <f t="shared" si="13"/>
        <v>PoolSILIA</v>
      </c>
      <c r="G98" s="9" t="str">
        <f>IFERROR(VLOOKUP(H98,[161]Detalhes!$G:$J,4,0),G97)</f>
        <v>Pool</v>
      </c>
      <c r="H98" s="10">
        <v>42</v>
      </c>
      <c r="I98" s="11" t="s">
        <v>97</v>
      </c>
      <c r="J98" s="24" t="s">
        <v>9</v>
      </c>
      <c r="K98" s="24" t="s">
        <v>19</v>
      </c>
      <c r="L98" s="25"/>
      <c r="M98" s="26">
        <f>IF(RIGHT(I98,5)="Total",VLOOKUP(I98,'BD Descarga'!$B:$I,5,0),SUMIFS('BD Descarga'!F:F,'BD Descarga'!D:D,'Recebimento Rodo - ALE'!K98,'BD Descarga'!C:C,'Recebimento Rodo - ALE'!J98,'BD Descarga'!B:B,'Recebimento Rodo - ALE'!I98,'BD Descarga'!A:A,'Recebimento Rodo - ALE'!H98))</f>
        <v>53</v>
      </c>
      <c r="N98" s="27">
        <f>IF(RIGHT(I98,5)="Total",VLOOKUP(I98,'BD Descarga'!$B:$I,6,0),SUMIFS('BD Descarga'!G:G,'BD Descarga'!D:D,'Recebimento Rodo - ALE'!K98,'BD Descarga'!C:C,'Recebimento Rodo - ALE'!J98,'BD Descarga'!B:B,'Recebimento Rodo - ALE'!I98,'BD Descarga'!A:A,'Recebimento Rodo - ALE'!H98))</f>
        <v>0.49995000000000001</v>
      </c>
      <c r="O98" s="27">
        <f>IF(RIGHT(I98,5)="Total",VLOOKUP(I98,'BD Descarga'!$B:$I,7,0),SUMIFS('BD Descarga'!H:H,'BD Descarga'!D:D,'Recebimento Rodo - ALE'!K98,'BD Descarga'!C:C,'Recebimento Rodo - ALE'!J98,'BD Descarga'!B:B,'Recebimento Rodo - ALE'!I98,'BD Descarga'!A:A,'Recebimento Rodo - ALE'!H98))</f>
        <v>0.16664999999999999</v>
      </c>
      <c r="P98" s="28">
        <f>IF(RIGHT(I98,5)="Total",VLOOKUP(I98,'BD Descarga'!$B:$I,8,0),SUMIFS('BD Descarga'!I:I,'BD Descarga'!D:D,'Recebimento Rodo - ALE'!K98,'BD Descarga'!C:C,'Recebimento Rodo - ALE'!J98,'BD Descarga'!B:B,'Recebimento Rodo - ALE'!I98,'BD Descarga'!A:A,'Recebimento Rodo - ALE'!H98))</f>
        <v>618.27150000000006</v>
      </c>
      <c r="Q98" s="235"/>
      <c r="R98" s="29"/>
      <c r="S98" s="29"/>
      <c r="T98" s="29"/>
      <c r="U98" s="29"/>
      <c r="V98" s="29"/>
      <c r="W98" s="29"/>
      <c r="X98" s="29"/>
      <c r="Y98" s="29"/>
    </row>
    <row r="99" spans="1:25" x14ac:dyDescent="0.25">
      <c r="A99" s="9"/>
      <c r="B99" s="9" t="str">
        <f t="shared" si="11"/>
        <v>BRASILIA</v>
      </c>
      <c r="C99" s="9" t="str">
        <f t="shared" si="7"/>
        <v>SILIA</v>
      </c>
      <c r="D99" s="9"/>
      <c r="E99" s="71">
        <f t="shared" si="12"/>
        <v>0</v>
      </c>
      <c r="F99" s="9" t="str">
        <f t="shared" si="13"/>
        <v>PoolSILIA</v>
      </c>
      <c r="G99" s="9" t="str">
        <f>IFERROR(VLOOKUP(H99,[161]Detalhes!$G:$J,4,0),G98)</f>
        <v>Pool</v>
      </c>
      <c r="H99" s="14">
        <v>42</v>
      </c>
      <c r="I99" s="11" t="s">
        <v>97</v>
      </c>
      <c r="J99" s="30" t="s">
        <v>9</v>
      </c>
      <c r="K99" s="30" t="s">
        <v>21</v>
      </c>
      <c r="L99" s="31"/>
      <c r="M99" s="32">
        <f>IF(RIGHT(I99,5)="Total",VLOOKUP(I99,'BD Descarga'!$B:$I,5,0),SUMIFS('BD Descarga'!F:F,'BD Descarga'!D:D,'Recebimento Rodo - ALE'!K99,'BD Descarga'!C:C,'Recebimento Rodo - ALE'!J99,'BD Descarga'!B:B,'Recebimento Rodo - ALE'!I99,'BD Descarga'!A:A,'Recebimento Rodo - ALE'!H99))</f>
        <v>0</v>
      </c>
      <c r="N99" s="33">
        <f>IF(RIGHT(I99,5)="Total",VLOOKUP(I99,'BD Descarga'!$B:$I,6,0),SUMIFS('BD Descarga'!G:G,'BD Descarga'!D:D,'Recebimento Rodo - ALE'!K99,'BD Descarga'!C:C,'Recebimento Rodo - ALE'!J99,'BD Descarga'!B:B,'Recebimento Rodo - ALE'!I99,'BD Descarga'!A:A,'Recebimento Rodo - ALE'!H99))</f>
        <v>1.3332000000000002</v>
      </c>
      <c r="O99" s="33">
        <f>IF(RIGHT(I99,5)="Total",VLOOKUP(I99,'BD Descarga'!$B:$I,7,0),SUMIFS('BD Descarga'!H:H,'BD Descarga'!D:D,'Recebimento Rodo - ALE'!K99,'BD Descarga'!C:C,'Recebimento Rodo - ALE'!J99,'BD Descarga'!B:B,'Recebimento Rodo - ALE'!I99,'BD Descarga'!A:A,'Recebimento Rodo - ALE'!H99))</f>
        <v>0.49995000000000001</v>
      </c>
      <c r="P99" s="34">
        <f>IF(RIGHT(I99,5)="Total",VLOOKUP(I99,'BD Descarga'!$B:$I,8,0),SUMIFS('BD Descarga'!I:I,'BD Descarga'!D:D,'Recebimento Rodo - ALE'!K99,'BD Descarga'!C:C,'Recebimento Rodo - ALE'!J99,'BD Descarga'!B:B,'Recebimento Rodo - ALE'!I99,'BD Descarga'!A:A,'Recebimento Rodo - ALE'!H99))</f>
        <v>1596.5070000000001</v>
      </c>
      <c r="Q99" s="235"/>
      <c r="R99" s="29"/>
      <c r="S99" s="29"/>
      <c r="T99" s="29"/>
      <c r="U99" s="29"/>
      <c r="V99" s="29"/>
      <c r="W99" s="29"/>
      <c r="X99" s="29"/>
      <c r="Y99" s="29"/>
    </row>
    <row r="100" spans="1:25" x14ac:dyDescent="0.25">
      <c r="A100" s="9"/>
      <c r="B100" s="9" t="str">
        <f t="shared" si="11"/>
        <v>BRASILIA</v>
      </c>
      <c r="C100" s="9" t="str">
        <f t="shared" si="7"/>
        <v>SILIA</v>
      </c>
      <c r="D100" s="9"/>
      <c r="E100" s="71">
        <f t="shared" si="12"/>
        <v>0</v>
      </c>
      <c r="F100" s="9" t="str">
        <f t="shared" si="13"/>
        <v>PoolSILIA</v>
      </c>
      <c r="G100" s="9" t="str">
        <f>IFERROR(VLOOKUP(H100,[161]Detalhes!$G:$J,4,0),G99)</f>
        <v>Pool</v>
      </c>
      <c r="H100" s="10">
        <v>42</v>
      </c>
      <c r="I100" s="16" t="s">
        <v>97</v>
      </c>
      <c r="J100" s="30" t="s">
        <v>22</v>
      </c>
      <c r="K100" s="30"/>
      <c r="L100" s="31"/>
      <c r="M100" s="35">
        <f>IF(RIGHT(I100,5)="Total",VLOOKUP(I100,'BD Descarga'!$B:$I,5,0),SUMIFS('BD Descarga'!F:F,'BD Descarga'!D:D,'Recebimento Rodo - ALE'!K100,'BD Descarga'!C:C,'Recebimento Rodo - ALE'!J100,'BD Descarga'!B:B,'Recebimento Rodo - ALE'!I100,'BD Descarga'!A:A,'Recebimento Rodo - ALE'!H100))</f>
        <v>0</v>
      </c>
      <c r="N100" s="36">
        <f>IF(RIGHT(I100,5)="Total",VLOOKUP(I100,'BD Descarga'!$B:$I,6,0),SUMIFS('BD Descarga'!G:G,'BD Descarga'!D:D,'Recebimento Rodo - ALE'!K100,'BD Descarga'!C:C,'Recebimento Rodo - ALE'!J100,'BD Descarga'!B:B,'Recebimento Rodo - ALE'!I100,'BD Descarga'!A:A,'Recebimento Rodo - ALE'!H100))</f>
        <v>0</v>
      </c>
      <c r="O100" s="36">
        <f>IF(RIGHT(I100,5)="Total",VLOOKUP(I100,'BD Descarga'!$B:$I,7,0),SUMIFS('BD Descarga'!H:H,'BD Descarga'!D:D,'Recebimento Rodo - ALE'!K100,'BD Descarga'!C:C,'Recebimento Rodo - ALE'!J100,'BD Descarga'!B:B,'Recebimento Rodo - ALE'!I100,'BD Descarga'!A:A,'Recebimento Rodo - ALE'!H100))</f>
        <v>0</v>
      </c>
      <c r="P100" s="37">
        <f>IF(RIGHT(I100,5)="Total",VLOOKUP(I100,'BD Descarga'!$B:$I,8,0),SUMIFS('BD Descarga'!I:I,'BD Descarga'!D:D,'Recebimento Rodo - ALE'!K100,'BD Descarga'!C:C,'Recebimento Rodo - ALE'!J100,'BD Descarga'!B:B,'Recebimento Rodo - ALE'!I100,'BD Descarga'!A:A,'Recebimento Rodo - ALE'!H100))</f>
        <v>0</v>
      </c>
      <c r="Q100" s="235"/>
      <c r="R100" s="29"/>
      <c r="S100" s="29"/>
      <c r="T100" s="29"/>
      <c r="U100" s="29"/>
      <c r="V100" s="29"/>
      <c r="W100" s="29"/>
      <c r="X100" s="29"/>
      <c r="Y100" s="29"/>
    </row>
    <row r="101" spans="1:25" x14ac:dyDescent="0.25">
      <c r="A101" s="9"/>
      <c r="B101" s="9" t="str">
        <f t="shared" si="11"/>
        <v>BRASILIA Total</v>
      </c>
      <c r="C101" s="9" t="str">
        <f t="shared" si="7"/>
        <v>Total</v>
      </c>
      <c r="D101" s="9">
        <f>VLOOKUP(E101,Resumo!C:E,3,0)</f>
        <v>25</v>
      </c>
      <c r="E101" s="71">
        <f t="shared" si="12"/>
        <v>4493.5506000000005</v>
      </c>
      <c r="F101" s="9" t="str">
        <f t="shared" si="13"/>
        <v>PoolTotal</v>
      </c>
      <c r="G101" s="9" t="str">
        <f>IFERROR(VLOOKUP(H101,[161]Detalhes!$G:$J,4,0),G100)</f>
        <v>Pool</v>
      </c>
      <c r="H101" s="17">
        <v>42</v>
      </c>
      <c r="I101" s="18" t="s">
        <v>141</v>
      </c>
      <c r="J101" s="38"/>
      <c r="K101" s="38"/>
      <c r="L101" s="25"/>
      <c r="M101" s="39">
        <f>IF(RIGHT(I101,5)="Total",VLOOKUP(I101,'BD Descarga'!$B:$I,5,0),SUMIFS('BD Descarga'!F:F,'BD Descarga'!D:D,'Recebimento Rodo - ALE'!K101,'BD Descarga'!C:C,'Recebimento Rodo - ALE'!J101,'BD Descarga'!B:B,'Recebimento Rodo - ALE'!I101,'BD Descarga'!A:A,'Recebimento Rodo - ALE'!H101))</f>
        <v>0</v>
      </c>
      <c r="N101" s="40">
        <f>IF(RIGHT(I101,5)="Total",VLOOKUP(I101,'BD Descarga'!$B:$I,6,0),SUMIFS('BD Descarga'!G:G,'BD Descarga'!D:D,'Recebimento Rodo - ALE'!K101,'BD Descarga'!C:C,'Recebimento Rodo - ALE'!J101,'BD Descarga'!B:B,'Recebimento Rodo - ALE'!I101,'BD Descarga'!A:A,'Recebimento Rodo - ALE'!H101))</f>
        <v>3.6663000000000001</v>
      </c>
      <c r="O101" s="40">
        <f>IF(RIGHT(I101,5)="Total",VLOOKUP(I101,'BD Descarga'!$B:$I,7,0),SUMIFS('BD Descarga'!H:H,'BD Descarga'!D:D,'Recebimento Rodo - ALE'!K101,'BD Descarga'!C:C,'Recebimento Rodo - ALE'!J101,'BD Descarga'!B:B,'Recebimento Rodo - ALE'!I101,'BD Descarga'!A:A,'Recebimento Rodo - ALE'!H101))</f>
        <v>1.3332000000000002</v>
      </c>
      <c r="P101" s="41">
        <f>IF(RIGHT(I101,5)="Total",VLOOKUP(I101,'BD Descarga'!$B:$I,8,0),SUMIFS('BD Descarga'!I:I,'BD Descarga'!D:D,'Recebimento Rodo - ALE'!K101,'BD Descarga'!C:C,'Recebimento Rodo - ALE'!J101,'BD Descarga'!B:B,'Recebimento Rodo - ALE'!I101,'BD Descarga'!A:A,'Recebimento Rodo - ALE'!H101))</f>
        <v>4493.5506000000005</v>
      </c>
      <c r="Q101" s="50"/>
      <c r="R101" s="29"/>
      <c r="S101" s="29"/>
      <c r="T101" s="29"/>
      <c r="U101" s="29"/>
      <c r="V101" s="29"/>
      <c r="W101" s="29"/>
      <c r="X101" s="29"/>
      <c r="Y101" s="29"/>
    </row>
    <row r="102" spans="1:25" ht="15" customHeight="1" x14ac:dyDescent="0.25">
      <c r="A102" s="9"/>
      <c r="B102" s="9" t="str">
        <f t="shared" si="11"/>
        <v>CABEDELO</v>
      </c>
      <c r="C102" s="9" t="str">
        <f t="shared" si="7"/>
        <v>EDELO</v>
      </c>
      <c r="D102" s="9"/>
      <c r="E102" s="71">
        <f t="shared" si="12"/>
        <v>0</v>
      </c>
      <c r="F102" s="9" t="str">
        <f t="shared" si="13"/>
        <v>TerceirosEDELO</v>
      </c>
      <c r="G102" s="9" t="str">
        <f>IFERROR(VLOOKUP(H102,[161]Detalhes!$G:$J,4,0),#REF!)</f>
        <v>Terceiros</v>
      </c>
      <c r="H102" s="10">
        <v>27</v>
      </c>
      <c r="I102" s="11" t="s">
        <v>73</v>
      </c>
      <c r="J102" s="24" t="s">
        <v>74</v>
      </c>
      <c r="K102" s="24" t="s">
        <v>10</v>
      </c>
      <c r="L102" s="25"/>
      <c r="M102" s="26">
        <f>IF(RIGHT(I102,5)="Total",VLOOKUP(I102,'BD Descarga'!$B:$I,5,0),SUMIFS('BD Descarga'!F:F,'BD Descarga'!D:D,'Recebimento Rodo - ALE'!K102,'BD Descarga'!C:C,'Recebimento Rodo - ALE'!J102,'BD Descarga'!B:B,'Recebimento Rodo - ALE'!I102,'BD Descarga'!A:A,'Recebimento Rodo - ALE'!H102))</f>
        <v>39.421535714285717</v>
      </c>
      <c r="N102" s="27">
        <f>IF(RIGHT(I102,5)="Total",VLOOKUP(I102,'BD Descarga'!$B:$I,6,0),SUMIFS('BD Descarga'!G:G,'BD Descarga'!D:D,'Recebimento Rodo - ALE'!K102,'BD Descarga'!C:C,'Recebimento Rodo - ALE'!J102,'BD Descarga'!B:B,'Recebimento Rodo - ALE'!I102,'BD Descarga'!A:A,'Recebimento Rodo - ALE'!H102))</f>
        <v>1.0849001367463447</v>
      </c>
      <c r="O102" s="27">
        <f>IF(RIGHT(I102,5)="Total",VLOOKUP(I102,'BD Descarga'!$B:$I,7,0),SUMIFS('BD Descarga'!H:H,'BD Descarga'!D:D,'Recebimento Rodo - ALE'!K102,'BD Descarga'!C:C,'Recebimento Rodo - ALE'!J102,'BD Descarga'!B:B,'Recebimento Rodo - ALE'!I102,'BD Descarga'!A:A,'Recebimento Rodo - ALE'!H102))</f>
        <v>0.54245006837317233</v>
      </c>
      <c r="P102" s="28">
        <f>IF(RIGHT(I102,5)="Total",VLOOKUP(I102,'BD Descarga'!$B:$I,8,0),SUMIFS('BD Descarga'!I:I,'BD Descarga'!D:D,'Recebimento Rodo - ALE'!K102,'BD Descarga'!C:C,'Recebimento Rodo - ALE'!J102,'BD Descarga'!B:B,'Recebimento Rodo - ALE'!I102,'BD Descarga'!A:A,'Recebimento Rodo - ALE'!H102))</f>
        <v>1026.4423076923076</v>
      </c>
      <c r="Q102" s="212" t="s">
        <v>198</v>
      </c>
      <c r="R102" s="29"/>
      <c r="S102" s="29"/>
      <c r="T102" s="29"/>
      <c r="U102" s="29"/>
      <c r="V102" s="29"/>
      <c r="W102" s="29"/>
      <c r="X102" s="29"/>
      <c r="Y102" s="29"/>
    </row>
    <row r="103" spans="1:25" ht="15" customHeight="1" x14ac:dyDescent="0.25">
      <c r="A103" s="9"/>
      <c r="B103" s="9" t="str">
        <f t="shared" si="11"/>
        <v>CABEDELO</v>
      </c>
      <c r="C103" s="9" t="str">
        <f t="shared" si="7"/>
        <v>EDELO</v>
      </c>
      <c r="D103" s="9"/>
      <c r="E103" s="71">
        <f t="shared" si="12"/>
        <v>0</v>
      </c>
      <c r="F103" s="9" t="str">
        <f t="shared" si="13"/>
        <v>TerceirosEDELO</v>
      </c>
      <c r="G103" s="9" t="str">
        <f>IFERROR(VLOOKUP(H103,[161]Detalhes!$G:$J,4,0),G102)</f>
        <v>Terceiros</v>
      </c>
      <c r="H103" s="10">
        <v>27</v>
      </c>
      <c r="I103" s="11" t="s">
        <v>73</v>
      </c>
      <c r="J103" s="24" t="s">
        <v>74</v>
      </c>
      <c r="K103" s="24" t="s">
        <v>12</v>
      </c>
      <c r="L103" s="25"/>
      <c r="M103" s="26">
        <f>IF(RIGHT(I103,5)="Total",VLOOKUP(I103,'BD Descarga'!$B:$I,5,0),SUMIFS('BD Descarga'!F:F,'BD Descarga'!D:D,'Recebimento Rodo - ALE'!K103,'BD Descarga'!C:C,'Recebimento Rodo - ALE'!J103,'BD Descarga'!B:B,'Recebimento Rodo - ALE'!I103,'BD Descarga'!A:A,'Recebimento Rodo - ALE'!H103))</f>
        <v>39.421535714285717</v>
      </c>
      <c r="N103" s="27">
        <f>IF(RIGHT(I103,5)="Total",VLOOKUP(I103,'BD Descarga'!$B:$I,6,0),SUMIFS('BD Descarga'!G:G,'BD Descarga'!D:D,'Recebimento Rodo - ALE'!K103,'BD Descarga'!C:C,'Recebimento Rodo - ALE'!J103,'BD Descarga'!B:B,'Recebimento Rodo - ALE'!I103,'BD Descarga'!A:A,'Recebimento Rodo - ALE'!H103))</f>
        <v>1.3432096931145221</v>
      </c>
      <c r="O103" s="27">
        <f>IF(RIGHT(I103,5)="Total",VLOOKUP(I103,'BD Descarga'!$B:$I,7,0),SUMIFS('BD Descarga'!H:H,'BD Descarga'!D:D,'Recebimento Rodo - ALE'!K103,'BD Descarga'!C:C,'Recebimento Rodo - ALE'!J103,'BD Descarga'!B:B,'Recebimento Rodo - ALE'!I103,'BD Descarga'!A:A,'Recebimento Rodo - ALE'!H103))</f>
        <v>0.67160484655726105</v>
      </c>
      <c r="P103" s="28">
        <f>IF(RIGHT(I103,5)="Total",VLOOKUP(I103,'BD Descarga'!$B:$I,8,0),SUMIFS('BD Descarga'!I:I,'BD Descarga'!D:D,'Recebimento Rodo - ALE'!K103,'BD Descarga'!C:C,'Recebimento Rodo - ALE'!J103,'BD Descarga'!B:B,'Recebimento Rodo - ALE'!I103,'BD Descarga'!A:A,'Recebimento Rodo - ALE'!H103))</f>
        <v>1270.8333333333333</v>
      </c>
      <c r="Q103" s="212"/>
      <c r="R103" s="29"/>
      <c r="S103" s="29"/>
      <c r="T103" s="29"/>
      <c r="U103" s="29"/>
      <c r="V103" s="29"/>
      <c r="W103" s="29"/>
      <c r="X103" s="29"/>
      <c r="Y103" s="29"/>
    </row>
    <row r="104" spans="1:25" x14ac:dyDescent="0.25">
      <c r="A104" s="9"/>
      <c r="B104" s="9" t="str">
        <f t="shared" si="11"/>
        <v>CABEDELO</v>
      </c>
      <c r="C104" s="9" t="str">
        <f t="shared" si="7"/>
        <v>EDELO</v>
      </c>
      <c r="D104" s="9"/>
      <c r="E104" s="71">
        <f t="shared" si="12"/>
        <v>0</v>
      </c>
      <c r="F104" s="9" t="str">
        <f t="shared" si="13"/>
        <v>TerceirosEDELO</v>
      </c>
      <c r="G104" s="9" t="str">
        <f>IFERROR(VLOOKUP(H104,[161]Detalhes!$G:$J,4,0),G103)</f>
        <v>Terceiros</v>
      </c>
      <c r="H104" s="10">
        <v>27</v>
      </c>
      <c r="I104" s="11" t="s">
        <v>73</v>
      </c>
      <c r="J104" s="24" t="s">
        <v>74</v>
      </c>
      <c r="K104" s="24" t="s">
        <v>13</v>
      </c>
      <c r="L104" s="25"/>
      <c r="M104" s="26">
        <f>IF(RIGHT(I104,5)="Total",VLOOKUP(I104,'BD Descarga'!$B:$I,5,0),SUMIFS('BD Descarga'!F:F,'BD Descarga'!D:D,'Recebimento Rodo - ALE'!K104,'BD Descarga'!C:C,'Recebimento Rodo - ALE'!J104,'BD Descarga'!B:B,'Recebimento Rodo - ALE'!I104,'BD Descarga'!A:A,'Recebimento Rodo - ALE'!H104))</f>
        <v>0</v>
      </c>
      <c r="N104" s="27">
        <f>IF(RIGHT(I104,5)="Total",VLOOKUP(I104,'BD Descarga'!$B:$I,6,0),SUMIFS('BD Descarga'!G:G,'BD Descarga'!D:D,'Recebimento Rodo - ALE'!K104,'BD Descarga'!C:C,'Recebimento Rodo - ALE'!J104,'BD Descarga'!B:B,'Recebimento Rodo - ALE'!I104,'BD Descarga'!A:A,'Recebimento Rodo - ALE'!H104))</f>
        <v>0</v>
      </c>
      <c r="O104" s="27">
        <f>IF(RIGHT(I104,5)="Total",VLOOKUP(I104,'BD Descarga'!$B:$I,7,0),SUMIFS('BD Descarga'!H:H,'BD Descarga'!D:D,'Recebimento Rodo - ALE'!K104,'BD Descarga'!C:C,'Recebimento Rodo - ALE'!J104,'BD Descarga'!B:B,'Recebimento Rodo - ALE'!I104,'BD Descarga'!A:A,'Recebimento Rodo - ALE'!H104))</f>
        <v>0</v>
      </c>
      <c r="P104" s="28">
        <f>IF(RIGHT(I104,5)="Total",VLOOKUP(I104,'BD Descarga'!$B:$I,8,0),SUMIFS('BD Descarga'!I:I,'BD Descarga'!D:D,'Recebimento Rodo - ALE'!K104,'BD Descarga'!C:C,'Recebimento Rodo - ALE'!J104,'BD Descarga'!B:B,'Recebimento Rodo - ALE'!I104,'BD Descarga'!A:A,'Recebimento Rodo - ALE'!H104))</f>
        <v>0</v>
      </c>
      <c r="Q104" s="212"/>
      <c r="R104" s="29"/>
      <c r="S104" s="29"/>
      <c r="T104" s="29"/>
      <c r="U104" s="29"/>
      <c r="V104" s="29"/>
      <c r="W104" s="29"/>
      <c r="X104" s="29"/>
      <c r="Y104" s="29"/>
    </row>
    <row r="105" spans="1:25" x14ac:dyDescent="0.25">
      <c r="A105" s="9"/>
      <c r="B105" s="9" t="str">
        <f t="shared" si="11"/>
        <v>CABEDELO</v>
      </c>
      <c r="C105" s="9" t="str">
        <f t="shared" si="7"/>
        <v>EDELO</v>
      </c>
      <c r="D105" s="9"/>
      <c r="E105" s="71">
        <f t="shared" si="12"/>
        <v>0</v>
      </c>
      <c r="F105" s="9" t="str">
        <f t="shared" si="13"/>
        <v>TerceirosEDELO</v>
      </c>
      <c r="G105" s="9" t="str">
        <f>IFERROR(VLOOKUP(H105,[161]Detalhes!$G:$J,4,0),G104)</f>
        <v>Terceiros</v>
      </c>
      <c r="H105" s="14">
        <v>27</v>
      </c>
      <c r="I105" s="11" t="s">
        <v>73</v>
      </c>
      <c r="J105" s="30" t="s">
        <v>74</v>
      </c>
      <c r="K105" s="30" t="s">
        <v>16</v>
      </c>
      <c r="L105" s="31"/>
      <c r="M105" s="32">
        <f>IF(RIGHT(I105,5)="Total",VLOOKUP(I105,'BD Descarga'!$B:$I,5,0),SUMIFS('BD Descarga'!F:F,'BD Descarga'!D:D,'Recebimento Rodo - ALE'!K105,'BD Descarga'!C:C,'Recebimento Rodo - ALE'!J105,'BD Descarga'!B:B,'Recebimento Rodo - ALE'!I105,'BD Descarga'!A:A,'Recebimento Rodo - ALE'!H105))</f>
        <v>39.421535714285717</v>
      </c>
      <c r="N105" s="33">
        <f>IF(RIGHT(I105,5)="Total",VLOOKUP(I105,'BD Descarga'!$B:$I,6,0),SUMIFS('BD Descarga'!G:G,'BD Descarga'!D:D,'Recebimento Rodo - ALE'!K105,'BD Descarga'!C:C,'Recebimento Rodo - ALE'!J105,'BD Descarga'!B:B,'Recebimento Rodo - ALE'!I105,'BD Descarga'!A:A,'Recebimento Rodo - ALE'!H105))</f>
        <v>2.4281098298608668</v>
      </c>
      <c r="O105" s="33">
        <f>IF(RIGHT(I105,5)="Total",VLOOKUP(I105,'BD Descarga'!$B:$I,7,0),SUMIFS('BD Descarga'!H:H,'BD Descarga'!D:D,'Recebimento Rodo - ALE'!K105,'BD Descarga'!C:C,'Recebimento Rodo - ALE'!J105,'BD Descarga'!B:B,'Recebimento Rodo - ALE'!I105,'BD Descarga'!A:A,'Recebimento Rodo - ALE'!H105))</f>
        <v>1.2140549149304334</v>
      </c>
      <c r="P105" s="37">
        <f>IF(RIGHT(I105,5)="Total",VLOOKUP(I105,'BD Descarga'!$B:$I,8,0),SUMIFS('BD Descarga'!I:I,'BD Descarga'!D:D,'Recebimento Rodo - ALE'!K105,'BD Descarga'!C:C,'Recebimento Rodo - ALE'!J105,'BD Descarga'!B:B,'Recebimento Rodo - ALE'!I105,'BD Descarga'!A:A,'Recebimento Rodo - ALE'!H105))</f>
        <v>2297.2756410256407</v>
      </c>
      <c r="Q105" s="212"/>
      <c r="R105" s="29"/>
      <c r="S105" s="29"/>
      <c r="T105" s="29"/>
      <c r="U105" s="29"/>
      <c r="V105" s="29"/>
      <c r="W105" s="29"/>
      <c r="X105" s="29"/>
      <c r="Y105" s="29"/>
    </row>
    <row r="106" spans="1:25" x14ac:dyDescent="0.25">
      <c r="A106" s="9"/>
      <c r="B106" s="9" t="str">
        <f t="shared" si="11"/>
        <v>CABEDELO</v>
      </c>
      <c r="C106" s="9" t="str">
        <f t="shared" si="7"/>
        <v>EDELO</v>
      </c>
      <c r="D106" s="9"/>
      <c r="E106" s="71">
        <f t="shared" si="12"/>
        <v>0</v>
      </c>
      <c r="F106" s="9" t="str">
        <f t="shared" si="13"/>
        <v>TerceirosEDELO</v>
      </c>
      <c r="G106" s="9" t="str">
        <f>IFERROR(VLOOKUP(H106,[161]Detalhes!$G:$J,4,0),G105)</f>
        <v>Terceiros</v>
      </c>
      <c r="H106" s="15">
        <v>27</v>
      </c>
      <c r="I106" s="11" t="s">
        <v>73</v>
      </c>
      <c r="J106" s="24" t="s">
        <v>74</v>
      </c>
      <c r="K106" s="24" t="s">
        <v>7</v>
      </c>
      <c r="L106" s="25"/>
      <c r="M106" s="26">
        <f>IF(RIGHT(I106,5)="Total",VLOOKUP(I106,'BD Descarga'!$B:$I,5,0),SUMIFS('BD Descarga'!F:F,'BD Descarga'!D:D,'Recebimento Rodo - ALE'!K106,'BD Descarga'!C:C,'Recebimento Rodo - ALE'!J106,'BD Descarga'!B:B,'Recebimento Rodo - ALE'!I106,'BD Descarga'!A:A,'Recebimento Rodo - ALE'!H106))</f>
        <v>39.421535714285717</v>
      </c>
      <c r="N106" s="27">
        <f>IF(RIGHT(I106,5)="Total",VLOOKUP(I106,'BD Descarga'!$B:$I,6,0),SUMIFS('BD Descarga'!G:G,'BD Descarga'!D:D,'Recebimento Rodo - ALE'!K106,'BD Descarga'!C:C,'Recebimento Rodo - ALE'!J106,'BD Descarga'!B:B,'Recebimento Rodo - ALE'!I106,'BD Descarga'!A:A,'Recebimento Rodo - ALE'!H106))</f>
        <v>0.26864193862290436</v>
      </c>
      <c r="O106" s="27">
        <f>IF(RIGHT(I106,5)="Total",VLOOKUP(I106,'BD Descarga'!$B:$I,7,0),SUMIFS('BD Descarga'!H:H,'BD Descarga'!D:D,'Recebimento Rodo - ALE'!K106,'BD Descarga'!C:C,'Recebimento Rodo - ALE'!J106,'BD Descarga'!B:B,'Recebimento Rodo - ALE'!I106,'BD Descarga'!A:A,'Recebimento Rodo - ALE'!H106))</f>
        <v>0.13432096931145218</v>
      </c>
      <c r="P106" s="28">
        <f>IF(RIGHT(I106,5)="Total",VLOOKUP(I106,'BD Descarga'!$B:$I,8,0),SUMIFS('BD Descarga'!I:I,'BD Descarga'!D:D,'Recebimento Rodo - ALE'!K106,'BD Descarga'!C:C,'Recebimento Rodo - ALE'!J106,'BD Descarga'!B:B,'Recebimento Rodo - ALE'!I106,'BD Descarga'!A:A,'Recebimento Rodo - ALE'!H106))</f>
        <v>254.16666666666666</v>
      </c>
      <c r="Q106" s="212"/>
      <c r="R106" s="29"/>
      <c r="S106" s="29"/>
      <c r="T106" s="29"/>
      <c r="U106" s="29"/>
      <c r="V106" s="29"/>
      <c r="W106" s="29"/>
      <c r="X106" s="29"/>
      <c r="Y106" s="29"/>
    </row>
    <row r="107" spans="1:25" x14ac:dyDescent="0.25">
      <c r="A107" s="9"/>
      <c r="B107" s="9" t="str">
        <f t="shared" si="11"/>
        <v>CABEDELO</v>
      </c>
      <c r="C107" s="9" t="str">
        <f t="shared" si="7"/>
        <v>EDELO</v>
      </c>
      <c r="D107" s="9"/>
      <c r="E107" s="71">
        <f t="shared" si="12"/>
        <v>0</v>
      </c>
      <c r="F107" s="9" t="str">
        <f t="shared" si="13"/>
        <v>TerceirosEDELO</v>
      </c>
      <c r="G107" s="9" t="str">
        <f>IFERROR(VLOOKUP(H107,[161]Detalhes!$G:$J,4,0),G106)</f>
        <v>Terceiros</v>
      </c>
      <c r="H107" s="10">
        <v>27</v>
      </c>
      <c r="I107" s="11" t="s">
        <v>73</v>
      </c>
      <c r="J107" s="24" t="s">
        <v>74</v>
      </c>
      <c r="K107" s="24" t="s">
        <v>18</v>
      </c>
      <c r="L107" s="25"/>
      <c r="M107" s="26">
        <f>IF(RIGHT(I107,5)="Total",VLOOKUP(I107,'BD Descarga'!$B:$I,5,0),SUMIFS('BD Descarga'!F:F,'BD Descarga'!D:D,'Recebimento Rodo - ALE'!K107,'BD Descarga'!C:C,'Recebimento Rodo - ALE'!J107,'BD Descarga'!B:B,'Recebimento Rodo - ALE'!I107,'BD Descarga'!A:A,'Recebimento Rodo - ALE'!H107))</f>
        <v>39.421535714285717</v>
      </c>
      <c r="N107" s="27">
        <f>IF(RIGHT(I107,5)="Total",VLOOKUP(I107,'BD Descarga'!$B:$I,6,0),SUMIFS('BD Descarga'!G:G,'BD Descarga'!D:D,'Recebimento Rodo - ALE'!K107,'BD Descarga'!C:C,'Recebimento Rodo - ALE'!J107,'BD Descarga'!B:B,'Recebimento Rodo - ALE'!I107,'BD Descarga'!A:A,'Recebimento Rodo - ALE'!H107))</f>
        <v>1.2088887238030699</v>
      </c>
      <c r="O107" s="27">
        <f>IF(RIGHT(I107,5)="Total",VLOOKUP(I107,'BD Descarga'!$B:$I,7,0),SUMIFS('BD Descarga'!H:H,'BD Descarga'!D:D,'Recebimento Rodo - ALE'!K107,'BD Descarga'!C:C,'Recebimento Rodo - ALE'!J107,'BD Descarga'!B:B,'Recebimento Rodo - ALE'!I107,'BD Descarga'!A:A,'Recebimento Rodo - ALE'!H107))</f>
        <v>0.60444436190153494</v>
      </c>
      <c r="P107" s="28">
        <f>IF(RIGHT(I107,5)="Total",VLOOKUP(I107,'BD Descarga'!$B:$I,8,0),SUMIFS('BD Descarga'!I:I,'BD Descarga'!D:D,'Recebimento Rodo - ALE'!K107,'BD Descarga'!C:C,'Recebimento Rodo - ALE'!J107,'BD Descarga'!B:B,'Recebimento Rodo - ALE'!I107,'BD Descarga'!A:A,'Recebimento Rodo - ALE'!H107))</f>
        <v>1143.75</v>
      </c>
      <c r="Q107" s="212"/>
      <c r="R107" s="29"/>
      <c r="S107" s="29"/>
      <c r="T107" s="29"/>
      <c r="U107" s="29"/>
      <c r="V107" s="29"/>
      <c r="W107" s="29"/>
      <c r="X107" s="29"/>
      <c r="Y107" s="29"/>
    </row>
    <row r="108" spans="1:25" x14ac:dyDescent="0.25">
      <c r="A108" s="9"/>
      <c r="B108" s="9" t="str">
        <f t="shared" si="11"/>
        <v>CABEDELO</v>
      </c>
      <c r="C108" s="9" t="str">
        <f t="shared" si="7"/>
        <v>EDELO</v>
      </c>
      <c r="D108" s="9"/>
      <c r="E108" s="71">
        <f t="shared" si="12"/>
        <v>0</v>
      </c>
      <c r="F108" s="9" t="str">
        <f t="shared" si="13"/>
        <v>TerceirosEDELO</v>
      </c>
      <c r="G108" s="9" t="str">
        <f>IFERROR(VLOOKUP(H108,[161]Detalhes!$G:$J,4,0),G107)</f>
        <v>Terceiros</v>
      </c>
      <c r="H108" s="10">
        <v>27</v>
      </c>
      <c r="I108" s="11" t="s">
        <v>73</v>
      </c>
      <c r="J108" s="24" t="s">
        <v>74</v>
      </c>
      <c r="K108" s="24" t="s">
        <v>19</v>
      </c>
      <c r="L108" s="25"/>
      <c r="M108" s="26">
        <f>IF(RIGHT(I108,5)="Total",VLOOKUP(I108,'BD Descarga'!$B:$I,5,0),SUMIFS('BD Descarga'!F:F,'BD Descarga'!D:D,'Recebimento Rodo - ALE'!K108,'BD Descarga'!C:C,'Recebimento Rodo - ALE'!J108,'BD Descarga'!B:B,'Recebimento Rodo - ALE'!I108,'BD Descarga'!A:A,'Recebimento Rodo - ALE'!H108))</f>
        <v>39.421535714285717</v>
      </c>
      <c r="N108" s="27">
        <f>IF(RIGHT(I108,5)="Total",VLOOKUP(I108,'BD Descarga'!$B:$I,6,0),SUMIFS('BD Descarga'!G:G,'BD Descarga'!D:D,'Recebimento Rodo - ALE'!K108,'BD Descarga'!C:C,'Recebimento Rodo - ALE'!J108,'BD Descarga'!B:B,'Recebimento Rodo - ALE'!I108,'BD Descarga'!A:A,'Recebimento Rodo - ALE'!H108))</f>
        <v>0.62683119012011035</v>
      </c>
      <c r="O108" s="27">
        <f>IF(RIGHT(I108,5)="Total",VLOOKUP(I108,'BD Descarga'!$B:$I,7,0),SUMIFS('BD Descarga'!H:H,'BD Descarga'!D:D,'Recebimento Rodo - ALE'!K108,'BD Descarga'!C:C,'Recebimento Rodo - ALE'!J108,'BD Descarga'!B:B,'Recebimento Rodo - ALE'!I108,'BD Descarga'!A:A,'Recebimento Rodo - ALE'!H108))</f>
        <v>0.31341559506005517</v>
      </c>
      <c r="P108" s="28">
        <f>IF(RIGHT(I108,5)="Total",VLOOKUP(I108,'BD Descarga'!$B:$I,8,0),SUMIFS('BD Descarga'!I:I,'BD Descarga'!D:D,'Recebimento Rodo - ALE'!K108,'BD Descarga'!C:C,'Recebimento Rodo - ALE'!J108,'BD Descarga'!B:B,'Recebimento Rodo - ALE'!I108,'BD Descarga'!A:A,'Recebimento Rodo - ALE'!H108))</f>
        <v>593.05555555555554</v>
      </c>
      <c r="Q108" s="212"/>
      <c r="R108" s="29"/>
      <c r="S108" s="29"/>
      <c r="T108" s="29"/>
      <c r="U108" s="29"/>
      <c r="V108" s="29"/>
      <c r="W108" s="29"/>
      <c r="X108" s="29"/>
      <c r="Y108" s="29"/>
    </row>
    <row r="109" spans="1:25" x14ac:dyDescent="0.25">
      <c r="A109" s="9"/>
      <c r="B109" s="9" t="str">
        <f t="shared" si="11"/>
        <v>CABEDELO</v>
      </c>
      <c r="C109" s="9" t="str">
        <f t="shared" si="7"/>
        <v>EDELO</v>
      </c>
      <c r="D109" s="9"/>
      <c r="E109" s="71">
        <f t="shared" si="12"/>
        <v>0</v>
      </c>
      <c r="F109" s="9" t="str">
        <f t="shared" si="13"/>
        <v>TerceirosEDELO</v>
      </c>
      <c r="G109" s="9" t="str">
        <f>IFERROR(VLOOKUP(H109,[161]Detalhes!$G:$J,4,0),G108)</f>
        <v>Terceiros</v>
      </c>
      <c r="H109" s="14">
        <v>27</v>
      </c>
      <c r="I109" s="11" t="s">
        <v>73</v>
      </c>
      <c r="J109" s="30" t="s">
        <v>74</v>
      </c>
      <c r="K109" s="30" t="s">
        <v>21</v>
      </c>
      <c r="L109" s="31"/>
      <c r="M109" s="32">
        <f>IF(RIGHT(I109,5)="Total",VLOOKUP(I109,'BD Descarga'!$B:$I,5,0),SUMIFS('BD Descarga'!F:F,'BD Descarga'!D:D,'Recebimento Rodo - ALE'!K109,'BD Descarga'!C:C,'Recebimento Rodo - ALE'!J109,'BD Descarga'!B:B,'Recebimento Rodo - ALE'!I109,'BD Descarga'!A:A,'Recebimento Rodo - ALE'!H109))</f>
        <v>39.421535714285717</v>
      </c>
      <c r="N109" s="33">
        <f>IF(RIGHT(I109,5)="Total",VLOOKUP(I109,'BD Descarga'!$B:$I,6,0),SUMIFS('BD Descarga'!G:G,'BD Descarga'!D:D,'Recebimento Rodo - ALE'!K109,'BD Descarga'!C:C,'Recebimento Rodo - ALE'!J109,'BD Descarga'!B:B,'Recebimento Rodo - ALE'!I109,'BD Descarga'!A:A,'Recebimento Rodo - ALE'!H109))</f>
        <v>2.1043618525460848</v>
      </c>
      <c r="O109" s="33">
        <f>IF(RIGHT(I109,5)="Total",VLOOKUP(I109,'BD Descarga'!$B:$I,7,0),SUMIFS('BD Descarga'!H:H,'BD Descarga'!D:D,'Recebimento Rodo - ALE'!K109,'BD Descarga'!C:C,'Recebimento Rodo - ALE'!J109,'BD Descarga'!B:B,'Recebimento Rodo - ALE'!I109,'BD Descarga'!A:A,'Recebimento Rodo - ALE'!H109))</f>
        <v>1.0521809262730424</v>
      </c>
      <c r="P109" s="37">
        <f>IF(RIGHT(I109,5)="Total",VLOOKUP(I109,'BD Descarga'!$B:$I,8,0),SUMIFS('BD Descarga'!I:I,'BD Descarga'!D:D,'Recebimento Rodo - ALE'!K109,'BD Descarga'!C:C,'Recebimento Rodo - ALE'!J109,'BD Descarga'!B:B,'Recebimento Rodo - ALE'!I109,'BD Descarga'!A:A,'Recebimento Rodo - ALE'!H109))</f>
        <v>1990.9722222222222</v>
      </c>
      <c r="Q109" s="212"/>
      <c r="R109" s="29"/>
      <c r="S109" s="29"/>
      <c r="T109" s="29"/>
      <c r="U109" s="29"/>
      <c r="V109" s="29"/>
      <c r="W109" s="29"/>
      <c r="X109" s="29"/>
      <c r="Y109" s="29"/>
    </row>
    <row r="110" spans="1:25" x14ac:dyDescent="0.25">
      <c r="A110" s="9"/>
      <c r="B110" s="9" t="str">
        <f t="shared" si="11"/>
        <v>CABEDELO</v>
      </c>
      <c r="C110" s="9" t="str">
        <f t="shared" si="7"/>
        <v>EDELO</v>
      </c>
      <c r="D110" s="9"/>
      <c r="E110" s="71">
        <f t="shared" si="12"/>
        <v>0</v>
      </c>
      <c r="F110" s="9" t="str">
        <f t="shared" si="13"/>
        <v>TerceirosEDELO</v>
      </c>
      <c r="G110" s="9" t="str">
        <f>IFERROR(VLOOKUP(H110,[161]Detalhes!$G:$J,4,0),G109)</f>
        <v>Terceiros</v>
      </c>
      <c r="H110" s="10">
        <v>27</v>
      </c>
      <c r="I110" s="16" t="s">
        <v>73</v>
      </c>
      <c r="J110" s="30" t="s">
        <v>126</v>
      </c>
      <c r="K110" s="30"/>
      <c r="L110" s="31"/>
      <c r="M110" s="35">
        <f>IF(RIGHT(I110,5)="Total",VLOOKUP(I110,'BD Descarga'!$B:$I,5,0),SUMIFS('BD Descarga'!F:F,'BD Descarga'!D:D,'Recebimento Rodo - ALE'!K110,'BD Descarga'!C:C,'Recebimento Rodo - ALE'!J110,'BD Descarga'!B:B,'Recebimento Rodo - ALE'!I110,'BD Descarga'!A:A,'Recebimento Rodo - ALE'!H110))</f>
        <v>0</v>
      </c>
      <c r="N110" s="36">
        <f>IF(RIGHT(I110,5)="Total",VLOOKUP(I110,'BD Descarga'!$B:$I,6,0),SUMIFS('BD Descarga'!G:G,'BD Descarga'!D:D,'Recebimento Rodo - ALE'!K110,'BD Descarga'!C:C,'Recebimento Rodo - ALE'!J110,'BD Descarga'!B:B,'Recebimento Rodo - ALE'!I110,'BD Descarga'!A:A,'Recebimento Rodo - ALE'!H110))</f>
        <v>0</v>
      </c>
      <c r="O110" s="36">
        <f>IF(RIGHT(I110,5)="Total",VLOOKUP(I110,'BD Descarga'!$B:$I,7,0),SUMIFS('BD Descarga'!H:H,'BD Descarga'!D:D,'Recebimento Rodo - ALE'!K110,'BD Descarga'!C:C,'Recebimento Rodo - ALE'!J110,'BD Descarga'!B:B,'Recebimento Rodo - ALE'!I110,'BD Descarga'!A:A,'Recebimento Rodo - ALE'!H110))</f>
        <v>0</v>
      </c>
      <c r="P110" s="37">
        <f>IF(RIGHT(I110,5)="Total",VLOOKUP(I110,'BD Descarga'!$B:$I,8,0),SUMIFS('BD Descarga'!I:I,'BD Descarga'!D:D,'Recebimento Rodo - ALE'!K110,'BD Descarga'!C:C,'Recebimento Rodo - ALE'!J110,'BD Descarga'!B:B,'Recebimento Rodo - ALE'!I110,'BD Descarga'!A:A,'Recebimento Rodo - ALE'!H110))</f>
        <v>0</v>
      </c>
      <c r="Q110" s="212"/>
      <c r="R110" s="29"/>
      <c r="S110" s="29"/>
      <c r="T110" s="29"/>
      <c r="U110" s="29"/>
      <c r="V110" s="29"/>
      <c r="W110" s="29"/>
      <c r="X110" s="29"/>
      <c r="Y110" s="29"/>
    </row>
    <row r="111" spans="1:25" x14ac:dyDescent="0.25">
      <c r="A111" s="9"/>
      <c r="B111" s="9" t="str">
        <f t="shared" si="11"/>
        <v>CABEDELO Total</v>
      </c>
      <c r="C111" s="9" t="str">
        <f t="shared" si="7"/>
        <v>Total</v>
      </c>
      <c r="D111" s="9">
        <f>VLOOKUP(E111,Resumo!C:E,3,0)</f>
        <v>26</v>
      </c>
      <c r="E111" s="71">
        <f t="shared" si="12"/>
        <v>4288.2478632478633</v>
      </c>
      <c r="F111" s="9" t="str">
        <f t="shared" si="13"/>
        <v>TerceirosTotal</v>
      </c>
      <c r="G111" s="9" t="str">
        <f>IFERROR(VLOOKUP(H111,[161]Detalhes!$G:$J,4,0),G110)</f>
        <v>Terceiros</v>
      </c>
      <c r="H111" s="17">
        <v>27</v>
      </c>
      <c r="I111" s="18" t="s">
        <v>127</v>
      </c>
      <c r="J111" s="38"/>
      <c r="K111" s="38"/>
      <c r="L111" s="25"/>
      <c r="M111" s="39">
        <f>IF(RIGHT(I111,5)="Total",VLOOKUP(I111,'BD Descarga'!$B:$I,5,0),SUMIFS('BD Descarga'!F:F,'BD Descarga'!D:D,'Recebimento Rodo - ALE'!K111,'BD Descarga'!C:C,'Recebimento Rodo - ALE'!J111,'BD Descarga'!B:B,'Recebimento Rodo - ALE'!I111,'BD Descarga'!A:A,'Recebimento Rodo - ALE'!H111))</f>
        <v>39.421535714285717</v>
      </c>
      <c r="N111" s="40">
        <f>IF(RIGHT(I111,5)="Total",VLOOKUP(I111,'BD Descarga'!$B:$I,6,0),SUMIFS('BD Descarga'!G:G,'BD Descarga'!D:D,'Recebimento Rodo - ALE'!K111,'BD Descarga'!C:C,'Recebimento Rodo - ALE'!J111,'BD Descarga'!B:B,'Recebimento Rodo - ALE'!I111,'BD Descarga'!A:A,'Recebimento Rodo - ALE'!H111))</f>
        <v>4.5324716824069515</v>
      </c>
      <c r="O111" s="40">
        <f>IF(RIGHT(I111,5)="Total",VLOOKUP(I111,'BD Descarga'!$B:$I,7,0),SUMIFS('BD Descarga'!H:H,'BD Descarga'!D:D,'Recebimento Rodo - ALE'!K111,'BD Descarga'!C:C,'Recebimento Rodo - ALE'!J111,'BD Descarga'!B:B,'Recebimento Rodo - ALE'!I111,'BD Descarga'!A:A,'Recebimento Rodo - ALE'!H111))</f>
        <v>2.2662358412034758</v>
      </c>
      <c r="P111" s="41">
        <f>IF(RIGHT(I111,5)="Total",VLOOKUP(I111,'BD Descarga'!$B:$I,8,0),SUMIFS('BD Descarga'!I:I,'BD Descarga'!D:D,'Recebimento Rodo - ALE'!K111,'BD Descarga'!C:C,'Recebimento Rodo - ALE'!J111,'BD Descarga'!B:B,'Recebimento Rodo - ALE'!I111,'BD Descarga'!A:A,'Recebimento Rodo - ALE'!H111))</f>
        <v>4288.2478632478633</v>
      </c>
      <c r="Q111" s="50"/>
      <c r="R111" s="29"/>
      <c r="S111" s="29"/>
      <c r="T111" s="29"/>
      <c r="U111" s="29"/>
      <c r="V111" s="29"/>
      <c r="W111" s="29"/>
      <c r="X111" s="29"/>
      <c r="Y111" s="29"/>
    </row>
    <row r="112" spans="1:25" ht="15" customHeight="1" x14ac:dyDescent="0.25">
      <c r="A112" s="9"/>
      <c r="B112" s="9" t="str">
        <f t="shared" si="11"/>
        <v>CANOAS</v>
      </c>
      <c r="C112" s="9" t="str">
        <f t="shared" si="7"/>
        <v>ANOAS</v>
      </c>
      <c r="D112" s="9"/>
      <c r="E112" s="71">
        <f t="shared" si="12"/>
        <v>0</v>
      </c>
      <c r="F112" s="9" t="str">
        <f t="shared" si="13"/>
        <v>TerceirosANOAS</v>
      </c>
      <c r="G112" s="9" t="str">
        <f>IFERROR(VLOOKUP(H112,[161]Detalhes!$G:$J,4,0),#REF!)</f>
        <v>Terceiros</v>
      </c>
      <c r="H112" s="10">
        <v>52</v>
      </c>
      <c r="I112" s="11" t="s">
        <v>104</v>
      </c>
      <c r="J112" s="24" t="s">
        <v>105</v>
      </c>
      <c r="K112" s="24" t="s">
        <v>10</v>
      </c>
      <c r="L112" s="25"/>
      <c r="M112" s="26">
        <f>IF(RIGHT(I112,5)="Total",VLOOKUP(I112,'BD Descarga'!$B:$I,5,0),SUMIFS('BD Descarga'!F:F,'BD Descarga'!D:D,'Recebimento Rodo - ALE'!K112,'BD Descarga'!C:C,'Recebimento Rodo - ALE'!J112,'BD Descarga'!B:B,'Recebimento Rodo - ALE'!I112,'BD Descarga'!A:A,'Recebimento Rodo - ALE'!H112))</f>
        <v>45.987908582089545</v>
      </c>
      <c r="N112" s="27">
        <f>IF(RIGHT(I112,5)="Total",VLOOKUP(I112,'BD Descarga'!$B:$I,6,0),SUMIFS('BD Descarga'!G:G,'BD Descarga'!D:D,'Recebimento Rodo - ALE'!K112,'BD Descarga'!C:C,'Recebimento Rodo - ALE'!J112,'BD Descarga'!B:B,'Recebimento Rodo - ALE'!I112,'BD Descarga'!A:A,'Recebimento Rodo - ALE'!H112))</f>
        <v>0.88823813791834483</v>
      </c>
      <c r="O112" s="27">
        <f>IF(RIGHT(I112,5)="Total",VLOOKUP(I112,'BD Descarga'!$B:$I,7,0),SUMIFS('BD Descarga'!H:H,'BD Descarga'!D:D,'Recebimento Rodo - ALE'!K112,'BD Descarga'!C:C,'Recebimento Rodo - ALE'!J112,'BD Descarga'!B:B,'Recebimento Rodo - ALE'!I112,'BD Descarga'!A:A,'Recebimento Rodo - ALE'!H112))</f>
        <v>0.29607937930611494</v>
      </c>
      <c r="P112" s="28">
        <f>IF(RIGHT(I112,5)="Total",VLOOKUP(I112,'BD Descarga'!$B:$I,8,0),SUMIFS('BD Descarga'!I:I,'BD Descarga'!D:D,'Recebimento Rodo - ALE'!K112,'BD Descarga'!C:C,'Recebimento Rodo - ALE'!J112,'BD Descarga'!B:B,'Recebimento Rodo - ALE'!I112,'BD Descarga'!A:A,'Recebimento Rodo - ALE'!H112))</f>
        <v>953.125</v>
      </c>
      <c r="Q112" s="212" t="s">
        <v>205</v>
      </c>
      <c r="R112" s="29"/>
      <c r="S112" s="29"/>
      <c r="T112" s="29"/>
      <c r="U112" s="29"/>
      <c r="V112" s="29"/>
      <c r="W112" s="29"/>
      <c r="X112" s="29"/>
      <c r="Y112" s="29"/>
    </row>
    <row r="113" spans="1:25" ht="15" customHeight="1" x14ac:dyDescent="0.25">
      <c r="A113" s="9"/>
      <c r="B113" s="9" t="str">
        <f t="shared" si="11"/>
        <v>CANOAS</v>
      </c>
      <c r="C113" s="9" t="str">
        <f t="shared" si="7"/>
        <v>ANOAS</v>
      </c>
      <c r="D113" s="9"/>
      <c r="E113" s="71">
        <f t="shared" si="12"/>
        <v>0</v>
      </c>
      <c r="F113" s="9" t="str">
        <f t="shared" si="13"/>
        <v>TerceirosANOAS</v>
      </c>
      <c r="G113" s="9" t="str">
        <f>IFERROR(VLOOKUP(H113,[161]Detalhes!$G:$J,4,0),G112)</f>
        <v>Terceiros</v>
      </c>
      <c r="H113" s="10">
        <v>52</v>
      </c>
      <c r="I113" s="11" t="s">
        <v>104</v>
      </c>
      <c r="J113" s="24" t="s">
        <v>105</v>
      </c>
      <c r="K113" s="24" t="s">
        <v>12</v>
      </c>
      <c r="L113" s="25"/>
      <c r="M113" s="26">
        <f>IF(RIGHT(I113,5)="Total",VLOOKUP(I113,'BD Descarga'!$B:$I,5,0),SUMIFS('BD Descarga'!F:F,'BD Descarga'!D:D,'Recebimento Rodo - ALE'!K113,'BD Descarga'!C:C,'Recebimento Rodo - ALE'!J113,'BD Descarga'!B:B,'Recebimento Rodo - ALE'!I113,'BD Descarga'!A:A,'Recebimento Rodo - ALE'!H113))</f>
        <v>45.987908582089545</v>
      </c>
      <c r="N113" s="27">
        <f>IF(RIGHT(I113,5)="Total",VLOOKUP(I113,'BD Descarga'!$B:$I,6,0),SUMIFS('BD Descarga'!G:G,'BD Descarga'!D:D,'Recebimento Rodo - ALE'!K113,'BD Descarga'!C:C,'Recebimento Rodo - ALE'!J113,'BD Descarga'!B:B,'Recebimento Rodo - ALE'!I113,'BD Descarga'!A:A,'Recebimento Rodo - ALE'!H113))</f>
        <v>0.31976572965060412</v>
      </c>
      <c r="O113" s="27">
        <f>IF(RIGHT(I113,5)="Total",VLOOKUP(I113,'BD Descarga'!$B:$I,7,0),SUMIFS('BD Descarga'!H:H,'BD Descarga'!D:D,'Recebimento Rodo - ALE'!K113,'BD Descarga'!C:C,'Recebimento Rodo - ALE'!J113,'BD Descarga'!B:B,'Recebimento Rodo - ALE'!I113,'BD Descarga'!A:A,'Recebimento Rodo - ALE'!H113))</f>
        <v>0.10658857655020137</v>
      </c>
      <c r="P113" s="28">
        <f>IF(RIGHT(I113,5)="Total",VLOOKUP(I113,'BD Descarga'!$B:$I,8,0),SUMIFS('BD Descarga'!I:I,'BD Descarga'!D:D,'Recebimento Rodo - ALE'!K113,'BD Descarga'!C:C,'Recebimento Rodo - ALE'!J113,'BD Descarga'!B:B,'Recebimento Rodo - ALE'!I113,'BD Descarga'!A:A,'Recebimento Rodo - ALE'!H113))</f>
        <v>343.125</v>
      </c>
      <c r="Q113" s="212"/>
      <c r="R113" s="29"/>
      <c r="S113" s="29"/>
      <c r="T113" s="29"/>
      <c r="U113" s="29"/>
      <c r="V113" s="29"/>
      <c r="W113" s="29"/>
      <c r="X113" s="29"/>
      <c r="Y113" s="29"/>
    </row>
    <row r="114" spans="1:25" x14ac:dyDescent="0.25">
      <c r="A114" s="9"/>
      <c r="B114" s="9" t="str">
        <f t="shared" si="11"/>
        <v>CANOAS</v>
      </c>
      <c r="C114" s="9" t="str">
        <f t="shared" si="7"/>
        <v>ANOAS</v>
      </c>
      <c r="D114" s="9"/>
      <c r="E114" s="71">
        <f t="shared" si="12"/>
        <v>0</v>
      </c>
      <c r="F114" s="9" t="str">
        <f t="shared" si="13"/>
        <v>TerceirosANOAS</v>
      </c>
      <c r="G114" s="9" t="str">
        <f>IFERROR(VLOOKUP(H114,[161]Detalhes!$G:$J,4,0),G113)</f>
        <v>Terceiros</v>
      </c>
      <c r="H114" s="10">
        <v>52</v>
      </c>
      <c r="I114" s="11" t="s">
        <v>104</v>
      </c>
      <c r="J114" s="24" t="s">
        <v>105</v>
      </c>
      <c r="K114" s="24" t="s">
        <v>13</v>
      </c>
      <c r="L114" s="25"/>
      <c r="M114" s="26">
        <f>IF(RIGHT(I114,5)="Total",VLOOKUP(I114,'BD Descarga'!$B:$I,5,0),SUMIFS('BD Descarga'!F:F,'BD Descarga'!D:D,'Recebimento Rodo - ALE'!K114,'BD Descarga'!C:C,'Recebimento Rodo - ALE'!J114,'BD Descarga'!B:B,'Recebimento Rodo - ALE'!I114,'BD Descarga'!A:A,'Recebimento Rodo - ALE'!H114))</f>
        <v>45.987908582089545</v>
      </c>
      <c r="N114" s="27">
        <f>IF(RIGHT(I114,5)="Total",VLOOKUP(I114,'BD Descarga'!$B:$I,6,0),SUMIFS('BD Descarga'!G:G,'BD Descarga'!D:D,'Recebimento Rodo - ALE'!K114,'BD Descarga'!C:C,'Recebimento Rodo - ALE'!J114,'BD Descarga'!B:B,'Recebimento Rodo - ALE'!I114,'BD Descarga'!A:A,'Recebimento Rodo - ALE'!H114))</f>
        <v>0.31976572965060412</v>
      </c>
      <c r="O114" s="27">
        <f>IF(RIGHT(I114,5)="Total",VLOOKUP(I114,'BD Descarga'!$B:$I,7,0),SUMIFS('BD Descarga'!H:H,'BD Descarga'!D:D,'Recebimento Rodo - ALE'!K114,'BD Descarga'!C:C,'Recebimento Rodo - ALE'!J114,'BD Descarga'!B:B,'Recebimento Rodo - ALE'!I114,'BD Descarga'!A:A,'Recebimento Rodo - ALE'!H114))</f>
        <v>0.10658857655020137</v>
      </c>
      <c r="P114" s="28">
        <f>IF(RIGHT(I114,5)="Total",VLOOKUP(I114,'BD Descarga'!$B:$I,8,0),SUMIFS('BD Descarga'!I:I,'BD Descarga'!D:D,'Recebimento Rodo - ALE'!K114,'BD Descarga'!C:C,'Recebimento Rodo - ALE'!J114,'BD Descarga'!B:B,'Recebimento Rodo - ALE'!I114,'BD Descarga'!A:A,'Recebimento Rodo - ALE'!H114))</f>
        <v>343.125</v>
      </c>
      <c r="Q114" s="212"/>
      <c r="R114" s="29"/>
      <c r="S114" s="29"/>
      <c r="T114" s="29"/>
      <c r="U114" s="29"/>
      <c r="V114" s="29"/>
      <c r="W114" s="29"/>
      <c r="X114" s="29"/>
      <c r="Y114" s="29"/>
    </row>
    <row r="115" spans="1:25" x14ac:dyDescent="0.25">
      <c r="A115" s="9"/>
      <c r="B115" s="9" t="str">
        <f t="shared" si="11"/>
        <v>CANOAS</v>
      </c>
      <c r="C115" s="9" t="str">
        <f t="shared" si="7"/>
        <v>ANOAS</v>
      </c>
      <c r="D115" s="9"/>
      <c r="E115" s="71">
        <f t="shared" si="12"/>
        <v>0</v>
      </c>
      <c r="F115" s="9" t="str">
        <f t="shared" si="13"/>
        <v>TerceirosANOAS</v>
      </c>
      <c r="G115" s="9" t="str">
        <f>IFERROR(VLOOKUP(H115,[161]Detalhes!$G:$J,4,0),G114)</f>
        <v>Terceiros</v>
      </c>
      <c r="H115" s="14">
        <v>52</v>
      </c>
      <c r="I115" s="11" t="s">
        <v>104</v>
      </c>
      <c r="J115" s="30" t="s">
        <v>105</v>
      </c>
      <c r="K115" s="30" t="s">
        <v>16</v>
      </c>
      <c r="L115" s="31"/>
      <c r="M115" s="32">
        <f>IF(RIGHT(I115,5)="Total",VLOOKUP(I115,'BD Descarga'!$B:$I,5,0),SUMIFS('BD Descarga'!F:F,'BD Descarga'!D:D,'Recebimento Rodo - ALE'!K115,'BD Descarga'!C:C,'Recebimento Rodo - ALE'!J115,'BD Descarga'!B:B,'Recebimento Rodo - ALE'!I115,'BD Descarga'!A:A,'Recebimento Rodo - ALE'!H115))</f>
        <v>45.987908582089545</v>
      </c>
      <c r="N115" s="33">
        <f>IF(RIGHT(I115,5)="Total",VLOOKUP(I115,'BD Descarga'!$B:$I,6,0),SUMIFS('BD Descarga'!G:G,'BD Descarga'!D:D,'Recebimento Rodo - ALE'!K115,'BD Descarga'!C:C,'Recebimento Rodo - ALE'!J115,'BD Descarga'!B:B,'Recebimento Rodo - ALE'!I115,'BD Descarga'!A:A,'Recebimento Rodo - ALE'!H115))</f>
        <v>1.5277695972195531</v>
      </c>
      <c r="O115" s="33">
        <f>IF(RIGHT(I115,5)="Total",VLOOKUP(I115,'BD Descarga'!$B:$I,7,0),SUMIFS('BD Descarga'!H:H,'BD Descarga'!D:D,'Recebimento Rodo - ALE'!K115,'BD Descarga'!C:C,'Recebimento Rodo - ALE'!J115,'BD Descarga'!B:B,'Recebimento Rodo - ALE'!I115,'BD Descarga'!A:A,'Recebimento Rodo - ALE'!H115))</f>
        <v>0.50925653240651769</v>
      </c>
      <c r="P115" s="37">
        <f>IF(RIGHT(I115,5)="Total",VLOOKUP(I115,'BD Descarga'!$B:$I,8,0),SUMIFS('BD Descarga'!I:I,'BD Descarga'!D:D,'Recebimento Rodo - ALE'!K115,'BD Descarga'!C:C,'Recebimento Rodo - ALE'!J115,'BD Descarga'!B:B,'Recebimento Rodo - ALE'!I115,'BD Descarga'!A:A,'Recebimento Rodo - ALE'!H115))</f>
        <v>1639.375</v>
      </c>
      <c r="Q115" s="212"/>
      <c r="R115" s="29"/>
      <c r="S115" s="29"/>
      <c r="T115" s="29"/>
      <c r="U115" s="29"/>
      <c r="V115" s="29"/>
      <c r="W115" s="29"/>
      <c r="X115" s="29"/>
      <c r="Y115" s="29"/>
    </row>
    <row r="116" spans="1:25" x14ac:dyDescent="0.25">
      <c r="A116" s="9"/>
      <c r="B116" s="9" t="str">
        <f t="shared" si="11"/>
        <v>CANOAS</v>
      </c>
      <c r="C116" s="9" t="str">
        <f t="shared" si="7"/>
        <v>ANOAS</v>
      </c>
      <c r="D116" s="9"/>
      <c r="E116" s="71">
        <f t="shared" si="12"/>
        <v>0</v>
      </c>
      <c r="F116" s="9" t="str">
        <f t="shared" si="13"/>
        <v>TerceirosANOAS</v>
      </c>
      <c r="G116" s="9" t="str">
        <f>IFERROR(VLOOKUP(H116,[161]Detalhes!$G:$J,4,0),G115)</f>
        <v>Terceiros</v>
      </c>
      <c r="H116" s="15">
        <v>52</v>
      </c>
      <c r="I116" s="11" t="s">
        <v>104</v>
      </c>
      <c r="J116" s="24" t="s">
        <v>105</v>
      </c>
      <c r="K116" s="24" t="s">
        <v>7</v>
      </c>
      <c r="L116" s="25"/>
      <c r="M116" s="26">
        <f>IF(RIGHT(I116,5)="Total",VLOOKUP(I116,'BD Descarga'!$B:$I,5,0),SUMIFS('BD Descarga'!F:F,'BD Descarga'!D:D,'Recebimento Rodo - ALE'!K116,'BD Descarga'!C:C,'Recebimento Rodo - ALE'!J116,'BD Descarga'!B:B,'Recebimento Rodo - ALE'!I116,'BD Descarga'!A:A,'Recebimento Rodo - ALE'!H116))</f>
        <v>45.987908582089545</v>
      </c>
      <c r="N116" s="27">
        <f>IF(RIGHT(I116,5)="Total",VLOOKUP(I116,'BD Descarga'!$B:$I,6,0),SUMIFS('BD Descarga'!G:G,'BD Descarga'!D:D,'Recebimento Rodo - ALE'!K116,'BD Descarga'!C:C,'Recebimento Rodo - ALE'!J116,'BD Descarga'!B:B,'Recebimento Rodo - ALE'!I116,'BD Descarga'!A:A,'Recebimento Rodo - ALE'!H116))</f>
        <v>0.53294288275100687</v>
      </c>
      <c r="O116" s="27">
        <f>IF(RIGHT(I116,5)="Total",VLOOKUP(I116,'BD Descarga'!$B:$I,7,0),SUMIFS('BD Descarga'!H:H,'BD Descarga'!D:D,'Recebimento Rodo - ALE'!K116,'BD Descarga'!C:C,'Recebimento Rodo - ALE'!J116,'BD Descarga'!B:B,'Recebimento Rodo - ALE'!I116,'BD Descarga'!A:A,'Recebimento Rodo - ALE'!H116))</f>
        <v>0.17764762758366895</v>
      </c>
      <c r="P116" s="28">
        <f>IF(RIGHT(I116,5)="Total",VLOOKUP(I116,'BD Descarga'!$B:$I,8,0),SUMIFS('BD Descarga'!I:I,'BD Descarga'!D:D,'Recebimento Rodo - ALE'!K116,'BD Descarga'!C:C,'Recebimento Rodo - ALE'!J116,'BD Descarga'!B:B,'Recebimento Rodo - ALE'!I116,'BD Descarga'!A:A,'Recebimento Rodo - ALE'!H116))</f>
        <v>571.875</v>
      </c>
      <c r="Q116" s="212"/>
      <c r="R116" s="29"/>
      <c r="S116" s="29"/>
      <c r="T116" s="29"/>
      <c r="U116" s="29"/>
      <c r="V116" s="29"/>
      <c r="W116" s="29"/>
      <c r="X116" s="29"/>
      <c r="Y116" s="29"/>
    </row>
    <row r="117" spans="1:25" x14ac:dyDescent="0.25">
      <c r="A117" s="9"/>
      <c r="B117" s="9" t="str">
        <f t="shared" si="11"/>
        <v>CANOAS</v>
      </c>
      <c r="C117" s="9" t="str">
        <f t="shared" si="7"/>
        <v>ANOAS</v>
      </c>
      <c r="D117" s="9"/>
      <c r="E117" s="71">
        <f t="shared" si="12"/>
        <v>0</v>
      </c>
      <c r="F117" s="9" t="str">
        <f t="shared" si="13"/>
        <v>TerceirosANOAS</v>
      </c>
      <c r="G117" s="9" t="str">
        <f>IFERROR(VLOOKUP(H117,[161]Detalhes!$G:$J,4,0),G116)</f>
        <v>Terceiros</v>
      </c>
      <c r="H117" s="10">
        <v>52</v>
      </c>
      <c r="I117" s="11" t="s">
        <v>104</v>
      </c>
      <c r="J117" s="24" t="s">
        <v>105</v>
      </c>
      <c r="K117" s="24" t="s">
        <v>18</v>
      </c>
      <c r="L117" s="25"/>
      <c r="M117" s="26">
        <f>IF(RIGHT(I117,5)="Total",VLOOKUP(I117,'BD Descarga'!$B:$I,5,0),SUMIFS('BD Descarga'!F:F,'BD Descarga'!D:D,'Recebimento Rodo - ALE'!K117,'BD Descarga'!C:C,'Recebimento Rodo - ALE'!J117,'BD Descarga'!B:B,'Recebimento Rodo - ALE'!I117,'BD Descarga'!A:A,'Recebimento Rodo - ALE'!H117))</f>
        <v>45.987908582089545</v>
      </c>
      <c r="N117" s="27">
        <f>IF(RIGHT(I117,5)="Total",VLOOKUP(I117,'BD Descarga'!$B:$I,6,0),SUMIFS('BD Descarga'!G:G,'BD Descarga'!D:D,'Recebimento Rodo - ALE'!K117,'BD Descarga'!C:C,'Recebimento Rodo - ALE'!J117,'BD Descarga'!B:B,'Recebimento Rodo - ALE'!I117,'BD Descarga'!A:A,'Recebimento Rodo - ALE'!H117))</f>
        <v>0.33160890482284872</v>
      </c>
      <c r="O117" s="27">
        <f>IF(RIGHT(I117,5)="Total",VLOOKUP(I117,'BD Descarga'!$B:$I,7,0),SUMIFS('BD Descarga'!H:H,'BD Descarga'!D:D,'Recebimento Rodo - ALE'!K117,'BD Descarga'!C:C,'Recebimento Rodo - ALE'!J117,'BD Descarga'!B:B,'Recebimento Rodo - ALE'!I117,'BD Descarga'!A:A,'Recebimento Rodo - ALE'!H117))</f>
        <v>0.11053630160761624</v>
      </c>
      <c r="P117" s="28">
        <f>IF(RIGHT(I117,5)="Total",VLOOKUP(I117,'BD Descarga'!$B:$I,8,0),SUMIFS('BD Descarga'!I:I,'BD Descarga'!D:D,'Recebimento Rodo - ALE'!K117,'BD Descarga'!C:C,'Recebimento Rodo - ALE'!J117,'BD Descarga'!B:B,'Recebimento Rodo - ALE'!I117,'BD Descarga'!A:A,'Recebimento Rodo - ALE'!H117))</f>
        <v>355.83333333333331</v>
      </c>
      <c r="Q117" s="212"/>
      <c r="R117" s="29"/>
      <c r="S117" s="29"/>
      <c r="T117" s="29"/>
      <c r="U117" s="29"/>
      <c r="V117" s="29"/>
      <c r="W117" s="29"/>
      <c r="X117" s="29"/>
      <c r="Y117" s="29"/>
    </row>
    <row r="118" spans="1:25" x14ac:dyDescent="0.25">
      <c r="A118" s="9"/>
      <c r="B118" s="9" t="str">
        <f t="shared" si="11"/>
        <v>CANOAS</v>
      </c>
      <c r="C118" s="9" t="str">
        <f t="shared" si="7"/>
        <v>ANOAS</v>
      </c>
      <c r="D118" s="9"/>
      <c r="E118" s="71">
        <f t="shared" si="12"/>
        <v>0</v>
      </c>
      <c r="F118" s="9" t="str">
        <f t="shared" si="13"/>
        <v>TerceirosANOAS</v>
      </c>
      <c r="G118" s="9" t="str">
        <f>IFERROR(VLOOKUP(H118,[161]Detalhes!$G:$J,4,0),G117)</f>
        <v>Terceiros</v>
      </c>
      <c r="H118" s="10">
        <v>52</v>
      </c>
      <c r="I118" s="11" t="s">
        <v>104</v>
      </c>
      <c r="J118" s="24" t="s">
        <v>105</v>
      </c>
      <c r="K118" s="24" t="s">
        <v>19</v>
      </c>
      <c r="L118" s="25"/>
      <c r="M118" s="26">
        <f>IF(RIGHT(I118,5)="Total",VLOOKUP(I118,'BD Descarga'!$B:$I,5,0),SUMIFS('BD Descarga'!F:F,'BD Descarga'!D:D,'Recebimento Rodo - ALE'!K118,'BD Descarga'!C:C,'Recebimento Rodo - ALE'!J118,'BD Descarga'!B:B,'Recebimento Rodo - ALE'!I118,'BD Descarga'!A:A,'Recebimento Rodo - ALE'!H118))</f>
        <v>45.987908582089545</v>
      </c>
      <c r="N118" s="27">
        <f>IF(RIGHT(I118,5)="Total",VLOOKUP(I118,'BD Descarga'!$B:$I,6,0),SUMIFS('BD Descarga'!G:G,'BD Descarga'!D:D,'Recebimento Rodo - ALE'!K118,'BD Descarga'!C:C,'Recebimento Rodo - ALE'!J118,'BD Descarga'!B:B,'Recebimento Rodo - ALE'!I118,'BD Descarga'!A:A,'Recebimento Rodo - ALE'!H118))</f>
        <v>0.21317715310040275</v>
      </c>
      <c r="O118" s="27">
        <f>IF(RIGHT(I118,5)="Total",VLOOKUP(I118,'BD Descarga'!$B:$I,7,0),SUMIFS('BD Descarga'!H:H,'BD Descarga'!D:D,'Recebimento Rodo - ALE'!K118,'BD Descarga'!C:C,'Recebimento Rodo - ALE'!J118,'BD Descarga'!B:B,'Recebimento Rodo - ALE'!I118,'BD Descarga'!A:A,'Recebimento Rodo - ALE'!H118))</f>
        <v>7.1059051033467574E-2</v>
      </c>
      <c r="P118" s="28">
        <f>IF(RIGHT(I118,5)="Total",VLOOKUP(I118,'BD Descarga'!$B:$I,8,0),SUMIFS('BD Descarga'!I:I,'BD Descarga'!D:D,'Recebimento Rodo - ALE'!K118,'BD Descarga'!C:C,'Recebimento Rodo - ALE'!J118,'BD Descarga'!B:B,'Recebimento Rodo - ALE'!I118,'BD Descarga'!A:A,'Recebimento Rodo - ALE'!H118))</f>
        <v>228.75</v>
      </c>
      <c r="Q118" s="212"/>
      <c r="R118" s="29"/>
      <c r="S118" s="29"/>
      <c r="T118" s="29"/>
      <c r="U118" s="29"/>
      <c r="V118" s="29"/>
      <c r="W118" s="29"/>
      <c r="X118" s="29"/>
      <c r="Y118" s="29"/>
    </row>
    <row r="119" spans="1:25" x14ac:dyDescent="0.25">
      <c r="A119" s="9"/>
      <c r="B119" s="9" t="str">
        <f t="shared" si="11"/>
        <v>CANOAS</v>
      </c>
      <c r="C119" s="9" t="str">
        <f t="shared" si="7"/>
        <v>ANOAS</v>
      </c>
      <c r="D119" s="9"/>
      <c r="E119" s="71">
        <f t="shared" si="12"/>
        <v>0</v>
      </c>
      <c r="F119" s="9" t="str">
        <f t="shared" si="13"/>
        <v>TerceirosANOAS</v>
      </c>
      <c r="G119" s="9" t="str">
        <f>IFERROR(VLOOKUP(H119,[161]Detalhes!$G:$J,4,0),G118)</f>
        <v>Terceiros</v>
      </c>
      <c r="H119" s="14">
        <v>52</v>
      </c>
      <c r="I119" s="11" t="s">
        <v>104</v>
      </c>
      <c r="J119" s="30" t="s">
        <v>105</v>
      </c>
      <c r="K119" s="30" t="s">
        <v>21</v>
      </c>
      <c r="L119" s="31"/>
      <c r="M119" s="32">
        <f>IF(RIGHT(I119,5)="Total",VLOOKUP(I119,'BD Descarga'!$B:$I,5,0),SUMIFS('BD Descarga'!F:F,'BD Descarga'!D:D,'Recebimento Rodo - ALE'!K119,'BD Descarga'!C:C,'Recebimento Rodo - ALE'!J119,'BD Descarga'!B:B,'Recebimento Rodo - ALE'!I119,'BD Descarga'!A:A,'Recebimento Rodo - ALE'!H119))</f>
        <v>45.987908582089545</v>
      </c>
      <c r="N119" s="33">
        <f>IF(RIGHT(I119,5)="Total",VLOOKUP(I119,'BD Descarga'!$B:$I,6,0),SUMIFS('BD Descarga'!G:G,'BD Descarga'!D:D,'Recebimento Rodo - ALE'!K119,'BD Descarga'!C:C,'Recebimento Rodo - ALE'!J119,'BD Descarga'!B:B,'Recebimento Rodo - ALE'!I119,'BD Descarga'!A:A,'Recebimento Rodo - ALE'!H119))</f>
        <v>1.0777289406742583</v>
      </c>
      <c r="O119" s="33">
        <f>IF(RIGHT(I119,5)="Total",VLOOKUP(I119,'BD Descarga'!$B:$I,7,0),SUMIFS('BD Descarga'!H:H,'BD Descarga'!D:D,'Recebimento Rodo - ALE'!K119,'BD Descarga'!C:C,'Recebimento Rodo - ALE'!J119,'BD Descarga'!B:B,'Recebimento Rodo - ALE'!I119,'BD Descarga'!A:A,'Recebimento Rodo - ALE'!H119))</f>
        <v>0.35924298022475276</v>
      </c>
      <c r="P119" s="37">
        <f>IF(RIGHT(I119,5)="Total",VLOOKUP(I119,'BD Descarga'!$B:$I,8,0),SUMIFS('BD Descarga'!I:I,'BD Descarga'!D:D,'Recebimento Rodo - ALE'!K119,'BD Descarga'!C:C,'Recebimento Rodo - ALE'!J119,'BD Descarga'!B:B,'Recebimento Rodo - ALE'!I119,'BD Descarga'!A:A,'Recebimento Rodo - ALE'!H119))</f>
        <v>1156.4583333333333</v>
      </c>
      <c r="Q119" s="212"/>
      <c r="R119" s="29"/>
      <c r="S119" s="29"/>
      <c r="T119" s="29"/>
      <c r="U119" s="29"/>
      <c r="V119" s="29"/>
      <c r="W119" s="29"/>
      <c r="X119" s="29"/>
      <c r="Y119" s="29"/>
    </row>
    <row r="120" spans="1:25" x14ac:dyDescent="0.25">
      <c r="A120" s="9"/>
      <c r="B120" s="9" t="str">
        <f t="shared" si="11"/>
        <v>CANOAS</v>
      </c>
      <c r="C120" s="9" t="str">
        <f t="shared" si="7"/>
        <v>ANOAS</v>
      </c>
      <c r="D120" s="9"/>
      <c r="E120" s="71">
        <f t="shared" si="12"/>
        <v>0</v>
      </c>
      <c r="F120" s="9" t="str">
        <f t="shared" si="13"/>
        <v>TerceirosANOAS</v>
      </c>
      <c r="G120" s="9" t="str">
        <f>IFERROR(VLOOKUP(H120,[161]Detalhes!$G:$J,4,0),G119)</f>
        <v>Terceiros</v>
      </c>
      <c r="H120" s="10">
        <v>52</v>
      </c>
      <c r="I120" s="16" t="s">
        <v>104</v>
      </c>
      <c r="J120" s="30" t="s">
        <v>106</v>
      </c>
      <c r="K120" s="30"/>
      <c r="L120" s="31"/>
      <c r="M120" s="35">
        <f>IF(RIGHT(I120,5)="Total",VLOOKUP(I120,'BD Descarga'!$B:$I,5,0),SUMIFS('BD Descarga'!F:F,'BD Descarga'!D:D,'Recebimento Rodo - ALE'!K120,'BD Descarga'!C:C,'Recebimento Rodo - ALE'!J120,'BD Descarga'!B:B,'Recebimento Rodo - ALE'!I120,'BD Descarga'!A:A,'Recebimento Rodo - ALE'!H120))</f>
        <v>0</v>
      </c>
      <c r="N120" s="36">
        <f>IF(RIGHT(I120,5)="Total",VLOOKUP(I120,'BD Descarga'!$B:$I,6,0),SUMIFS('BD Descarga'!G:G,'BD Descarga'!D:D,'Recebimento Rodo - ALE'!K120,'BD Descarga'!C:C,'Recebimento Rodo - ALE'!J120,'BD Descarga'!B:B,'Recebimento Rodo - ALE'!I120,'BD Descarga'!A:A,'Recebimento Rodo - ALE'!H120))</f>
        <v>0</v>
      </c>
      <c r="O120" s="36">
        <f>IF(RIGHT(I120,5)="Total",VLOOKUP(I120,'BD Descarga'!$B:$I,7,0),SUMIFS('BD Descarga'!H:H,'BD Descarga'!D:D,'Recebimento Rodo - ALE'!K120,'BD Descarga'!C:C,'Recebimento Rodo - ALE'!J120,'BD Descarga'!B:B,'Recebimento Rodo - ALE'!I120,'BD Descarga'!A:A,'Recebimento Rodo - ALE'!H120))</f>
        <v>0</v>
      </c>
      <c r="P120" s="37">
        <f>IF(RIGHT(I120,5)="Total",VLOOKUP(I120,'BD Descarga'!$B:$I,8,0),SUMIFS('BD Descarga'!I:I,'BD Descarga'!D:D,'Recebimento Rodo - ALE'!K120,'BD Descarga'!C:C,'Recebimento Rodo - ALE'!J120,'BD Descarga'!B:B,'Recebimento Rodo - ALE'!I120,'BD Descarga'!A:A,'Recebimento Rodo - ALE'!H120))</f>
        <v>0</v>
      </c>
      <c r="Q120" s="212"/>
      <c r="R120" s="29"/>
      <c r="S120" s="29"/>
      <c r="T120" s="29"/>
      <c r="U120" s="29"/>
      <c r="V120" s="29"/>
      <c r="W120" s="29"/>
      <c r="X120" s="29"/>
      <c r="Y120" s="29"/>
    </row>
    <row r="121" spans="1:25" ht="15" customHeight="1" x14ac:dyDescent="0.25">
      <c r="A121" s="9"/>
      <c r="B121" s="9" t="str">
        <f t="shared" si="11"/>
        <v>CANOAS</v>
      </c>
      <c r="C121" s="9" t="str">
        <f t="shared" si="7"/>
        <v>ANOAS</v>
      </c>
      <c r="D121" s="9"/>
      <c r="E121" s="71">
        <f t="shared" si="12"/>
        <v>0</v>
      </c>
      <c r="F121" s="9" t="str">
        <f t="shared" si="13"/>
        <v>TerceirosANOAS</v>
      </c>
      <c r="G121" s="9" t="str">
        <f>IFERROR(VLOOKUP(H121,[161]Detalhes!$G:$J,4,0),G120)</f>
        <v>Terceiros</v>
      </c>
      <c r="H121" s="10">
        <v>52</v>
      </c>
      <c r="I121" s="11" t="s">
        <v>104</v>
      </c>
      <c r="J121" s="24" t="s">
        <v>33</v>
      </c>
      <c r="K121" s="24" t="s">
        <v>10</v>
      </c>
      <c r="L121" s="25"/>
      <c r="M121" s="26">
        <f>IF(RIGHT(I121,5)="Total",VLOOKUP(I121,'BD Descarga'!$B:$I,5,0),SUMIFS('BD Descarga'!F:F,'BD Descarga'!D:D,'Recebimento Rodo - ALE'!K121,'BD Descarga'!C:C,'Recebimento Rodo - ALE'!J121,'BD Descarga'!B:B,'Recebimento Rodo - ALE'!I121,'BD Descarga'!A:A,'Recebimento Rodo - ALE'!H121))</f>
        <v>45.987908582089545</v>
      </c>
      <c r="N121" s="27">
        <f>IF(RIGHT(I121,5)="Total",VLOOKUP(I121,'BD Descarga'!$B:$I,6,0),SUMIFS('BD Descarga'!G:G,'BD Descarga'!D:D,'Recebimento Rodo - ALE'!K121,'BD Descarga'!C:C,'Recebimento Rodo - ALE'!J121,'BD Descarga'!B:B,'Recebimento Rodo - ALE'!I121,'BD Descarga'!A:A,'Recebimento Rodo - ALE'!H121))</f>
        <v>2.9844801434056385</v>
      </c>
      <c r="O121" s="27">
        <f>IF(RIGHT(I121,5)="Total",VLOOKUP(I121,'BD Descarga'!$B:$I,7,0),SUMIFS('BD Descarga'!H:H,'BD Descarga'!D:D,'Recebimento Rodo - ALE'!K121,'BD Descarga'!C:C,'Recebimento Rodo - ALE'!J121,'BD Descarga'!B:B,'Recebimento Rodo - ALE'!I121,'BD Descarga'!A:A,'Recebimento Rodo - ALE'!H121))</f>
        <v>0.99482671446854609</v>
      </c>
      <c r="P121" s="28">
        <f>IF(RIGHT(I121,5)="Total",VLOOKUP(I121,'BD Descarga'!$B:$I,8,0),SUMIFS('BD Descarga'!I:I,'BD Descarga'!D:D,'Recebimento Rodo - ALE'!K121,'BD Descarga'!C:C,'Recebimento Rodo - ALE'!J121,'BD Descarga'!B:B,'Recebimento Rodo - ALE'!I121,'BD Descarga'!A:A,'Recebimento Rodo - ALE'!H121))</f>
        <v>3202.5</v>
      </c>
      <c r="Q121" s="212" t="s">
        <v>206</v>
      </c>
      <c r="R121" s="29"/>
      <c r="S121" s="29"/>
      <c r="T121" s="29"/>
      <c r="U121" s="29"/>
      <c r="V121" s="29"/>
      <c r="W121" s="29"/>
      <c r="X121" s="29"/>
      <c r="Y121" s="29"/>
    </row>
    <row r="122" spans="1:25" ht="15" customHeight="1" x14ac:dyDescent="0.25">
      <c r="A122" s="9"/>
      <c r="B122" s="9" t="str">
        <f t="shared" si="11"/>
        <v>CANOAS</v>
      </c>
      <c r="C122" s="9" t="str">
        <f t="shared" si="7"/>
        <v>ANOAS</v>
      </c>
      <c r="D122" s="9"/>
      <c r="E122" s="71">
        <f t="shared" si="12"/>
        <v>0</v>
      </c>
      <c r="F122" s="9" t="str">
        <f t="shared" si="13"/>
        <v>TerceirosANOAS</v>
      </c>
      <c r="G122" s="9" t="str">
        <f>IFERROR(VLOOKUP(H122,[161]Detalhes!$G:$J,4,0),G121)</f>
        <v>Terceiros</v>
      </c>
      <c r="H122" s="10">
        <v>52</v>
      </c>
      <c r="I122" s="11" t="s">
        <v>104</v>
      </c>
      <c r="J122" s="24" t="s">
        <v>33</v>
      </c>
      <c r="K122" s="24" t="s">
        <v>12</v>
      </c>
      <c r="L122" s="25"/>
      <c r="M122" s="26">
        <f>IF(RIGHT(I122,5)="Total",VLOOKUP(I122,'BD Descarga'!$B:$I,5,0),SUMIFS('BD Descarga'!F:F,'BD Descarga'!D:D,'Recebimento Rodo - ALE'!K122,'BD Descarga'!C:C,'Recebimento Rodo - ALE'!J122,'BD Descarga'!B:B,'Recebimento Rodo - ALE'!I122,'BD Descarga'!A:A,'Recebimento Rodo - ALE'!H122))</f>
        <v>45.987908582089545</v>
      </c>
      <c r="N122" s="27">
        <f>IF(RIGHT(I122,5)="Total",VLOOKUP(I122,'BD Descarga'!$B:$I,6,0),SUMIFS('BD Descarga'!G:G,'BD Descarga'!D:D,'Recebimento Rodo - ALE'!K122,'BD Descarga'!C:C,'Recebimento Rodo - ALE'!J122,'BD Descarga'!B:B,'Recebimento Rodo - ALE'!I122,'BD Descarga'!A:A,'Recebimento Rodo - ALE'!H122))</f>
        <v>0.78164956136814345</v>
      </c>
      <c r="O122" s="27">
        <f>IF(RIGHT(I122,5)="Total",VLOOKUP(I122,'BD Descarga'!$B:$I,7,0),SUMIFS('BD Descarga'!H:H,'BD Descarga'!D:D,'Recebimento Rodo - ALE'!K122,'BD Descarga'!C:C,'Recebimento Rodo - ALE'!J122,'BD Descarga'!B:B,'Recebimento Rodo - ALE'!I122,'BD Descarga'!A:A,'Recebimento Rodo - ALE'!H122))</f>
        <v>0.26054985378938111</v>
      </c>
      <c r="P122" s="28">
        <f>IF(RIGHT(I122,5)="Total",VLOOKUP(I122,'BD Descarga'!$B:$I,8,0),SUMIFS('BD Descarga'!I:I,'BD Descarga'!D:D,'Recebimento Rodo - ALE'!K122,'BD Descarga'!C:C,'Recebimento Rodo - ALE'!J122,'BD Descarga'!B:B,'Recebimento Rodo - ALE'!I122,'BD Descarga'!A:A,'Recebimento Rodo - ALE'!H122))</f>
        <v>838.75</v>
      </c>
      <c r="Q122" s="212"/>
      <c r="R122" s="29"/>
      <c r="S122" s="29"/>
      <c r="T122" s="29"/>
      <c r="U122" s="29"/>
      <c r="V122" s="29"/>
      <c r="W122" s="29"/>
      <c r="X122" s="29"/>
      <c r="Y122" s="29"/>
    </row>
    <row r="123" spans="1:25" x14ac:dyDescent="0.25">
      <c r="A123" s="9"/>
      <c r="B123" s="9" t="str">
        <f t="shared" si="11"/>
        <v>CANOAS</v>
      </c>
      <c r="C123" s="9" t="str">
        <f t="shared" si="7"/>
        <v>ANOAS</v>
      </c>
      <c r="D123" s="9"/>
      <c r="E123" s="71">
        <f t="shared" si="12"/>
        <v>0</v>
      </c>
      <c r="F123" s="9" t="str">
        <f t="shared" si="13"/>
        <v>TerceirosANOAS</v>
      </c>
      <c r="G123" s="9" t="str">
        <f>IFERROR(VLOOKUP(H123,[161]Detalhes!$G:$J,4,0),G122)</f>
        <v>Terceiros</v>
      </c>
      <c r="H123" s="10">
        <v>52</v>
      </c>
      <c r="I123" s="11" t="s">
        <v>104</v>
      </c>
      <c r="J123" s="24" t="s">
        <v>33</v>
      </c>
      <c r="K123" s="24" t="s">
        <v>13</v>
      </c>
      <c r="L123" s="25"/>
      <c r="M123" s="26">
        <f>IF(RIGHT(I123,5)="Total",VLOOKUP(I123,'BD Descarga'!$B:$I,5,0),SUMIFS('BD Descarga'!F:F,'BD Descarga'!D:D,'Recebimento Rodo - ALE'!K123,'BD Descarga'!C:C,'Recebimento Rodo - ALE'!J123,'BD Descarga'!B:B,'Recebimento Rodo - ALE'!I123,'BD Descarga'!A:A,'Recebimento Rodo - ALE'!H123))</f>
        <v>45.987908582089545</v>
      </c>
      <c r="N123" s="27">
        <f>IF(RIGHT(I123,5)="Total",VLOOKUP(I123,'BD Descarga'!$B:$I,6,0),SUMIFS('BD Descarga'!G:G,'BD Descarga'!D:D,'Recebimento Rodo - ALE'!K123,'BD Descarga'!C:C,'Recebimento Rodo - ALE'!J123,'BD Descarga'!B:B,'Recebimento Rodo - ALE'!I123,'BD Descarga'!A:A,'Recebimento Rodo - ALE'!H123))</f>
        <v>2.1317715310040275</v>
      </c>
      <c r="O123" s="27">
        <f>IF(RIGHT(I123,5)="Total",VLOOKUP(I123,'BD Descarga'!$B:$I,7,0),SUMIFS('BD Descarga'!H:H,'BD Descarga'!D:D,'Recebimento Rodo - ALE'!K123,'BD Descarga'!C:C,'Recebimento Rodo - ALE'!J123,'BD Descarga'!B:B,'Recebimento Rodo - ALE'!I123,'BD Descarga'!A:A,'Recebimento Rodo - ALE'!H123))</f>
        <v>0.7105905103346758</v>
      </c>
      <c r="P123" s="28">
        <f>IF(RIGHT(I123,5)="Total",VLOOKUP(I123,'BD Descarga'!$B:$I,8,0),SUMIFS('BD Descarga'!I:I,'BD Descarga'!D:D,'Recebimento Rodo - ALE'!K123,'BD Descarga'!C:C,'Recebimento Rodo - ALE'!J123,'BD Descarga'!B:B,'Recebimento Rodo - ALE'!I123,'BD Descarga'!A:A,'Recebimento Rodo - ALE'!H123))</f>
        <v>2287.5</v>
      </c>
      <c r="Q123" s="212"/>
      <c r="R123" s="29"/>
      <c r="S123" s="29"/>
      <c r="T123" s="29"/>
      <c r="U123" s="29"/>
      <c r="V123" s="29"/>
      <c r="W123" s="29"/>
      <c r="X123" s="29"/>
      <c r="Y123" s="29"/>
    </row>
    <row r="124" spans="1:25" x14ac:dyDescent="0.25">
      <c r="A124" s="9"/>
      <c r="B124" s="9" t="str">
        <f t="shared" si="11"/>
        <v>CANOAS</v>
      </c>
      <c r="C124" s="9" t="str">
        <f t="shared" si="7"/>
        <v>ANOAS</v>
      </c>
      <c r="D124" s="9"/>
      <c r="E124" s="71">
        <f t="shared" si="12"/>
        <v>0</v>
      </c>
      <c r="F124" s="9" t="str">
        <f t="shared" si="13"/>
        <v>TerceirosANOAS</v>
      </c>
      <c r="G124" s="9" t="str">
        <f>IFERROR(VLOOKUP(H124,[161]Detalhes!$G:$J,4,0),G123)</f>
        <v>Terceiros</v>
      </c>
      <c r="H124" s="14">
        <v>52</v>
      </c>
      <c r="I124" s="11" t="s">
        <v>104</v>
      </c>
      <c r="J124" s="30" t="s">
        <v>33</v>
      </c>
      <c r="K124" s="30" t="s">
        <v>16</v>
      </c>
      <c r="L124" s="31"/>
      <c r="M124" s="32">
        <f>IF(RIGHT(I124,5)="Total",VLOOKUP(I124,'BD Descarga'!$B:$I,5,0),SUMIFS('BD Descarga'!F:F,'BD Descarga'!D:D,'Recebimento Rodo - ALE'!K124,'BD Descarga'!C:C,'Recebimento Rodo - ALE'!J124,'BD Descarga'!B:B,'Recebimento Rodo - ALE'!I124,'BD Descarga'!A:A,'Recebimento Rodo - ALE'!H124))</f>
        <v>45.987908582089545</v>
      </c>
      <c r="N124" s="33">
        <f>IF(RIGHT(I124,5)="Total",VLOOKUP(I124,'BD Descarga'!$B:$I,6,0),SUMIFS('BD Descarga'!G:G,'BD Descarga'!D:D,'Recebimento Rodo - ALE'!K124,'BD Descarga'!C:C,'Recebimento Rodo - ALE'!J124,'BD Descarga'!B:B,'Recebimento Rodo - ALE'!I124,'BD Descarga'!A:A,'Recebimento Rodo - ALE'!H124))</f>
        <v>5.8979012357778089</v>
      </c>
      <c r="O124" s="33">
        <f>IF(RIGHT(I124,5)="Total",VLOOKUP(I124,'BD Descarga'!$B:$I,7,0),SUMIFS('BD Descarga'!H:H,'BD Descarga'!D:D,'Recebimento Rodo - ALE'!K124,'BD Descarga'!C:C,'Recebimento Rodo - ALE'!J124,'BD Descarga'!B:B,'Recebimento Rodo - ALE'!I124,'BD Descarga'!A:A,'Recebimento Rodo - ALE'!H124))</f>
        <v>1.9659670785926031</v>
      </c>
      <c r="P124" s="37">
        <f>IF(RIGHT(I124,5)="Total",VLOOKUP(I124,'BD Descarga'!$B:$I,8,0),SUMIFS('BD Descarga'!I:I,'BD Descarga'!D:D,'Recebimento Rodo - ALE'!K124,'BD Descarga'!C:C,'Recebimento Rodo - ALE'!J124,'BD Descarga'!B:B,'Recebimento Rodo - ALE'!I124,'BD Descarga'!A:A,'Recebimento Rodo - ALE'!H124))</f>
        <v>6328.75</v>
      </c>
      <c r="Q124" s="212"/>
      <c r="R124" s="29"/>
      <c r="S124" s="29"/>
      <c r="T124" s="29"/>
      <c r="U124" s="29"/>
      <c r="V124" s="29"/>
      <c r="W124" s="29"/>
      <c r="X124" s="29"/>
      <c r="Y124" s="29"/>
    </row>
    <row r="125" spans="1:25" x14ac:dyDescent="0.25">
      <c r="A125" s="9"/>
      <c r="B125" s="9" t="str">
        <f t="shared" si="11"/>
        <v>CANOAS</v>
      </c>
      <c r="C125" s="9" t="str">
        <f t="shared" si="7"/>
        <v>ANOAS</v>
      </c>
      <c r="D125" s="9"/>
      <c r="E125" s="71">
        <f t="shared" si="12"/>
        <v>0</v>
      </c>
      <c r="F125" s="9" t="str">
        <f t="shared" si="13"/>
        <v>TerceirosANOAS</v>
      </c>
      <c r="G125" s="9" t="str">
        <f>IFERROR(VLOOKUP(H125,[161]Detalhes!$G:$J,4,0),G124)</f>
        <v>Terceiros</v>
      </c>
      <c r="H125" s="15">
        <v>52</v>
      </c>
      <c r="I125" s="11" t="s">
        <v>104</v>
      </c>
      <c r="J125" s="24" t="s">
        <v>33</v>
      </c>
      <c r="K125" s="24" t="s">
        <v>7</v>
      </c>
      <c r="L125" s="25"/>
      <c r="M125" s="26">
        <f>IF(RIGHT(I125,5)="Total",VLOOKUP(I125,'BD Descarga'!$B:$I,5,0),SUMIFS('BD Descarga'!F:F,'BD Descarga'!D:D,'Recebimento Rodo - ALE'!K125,'BD Descarga'!C:C,'Recebimento Rodo - ALE'!J125,'BD Descarga'!B:B,'Recebimento Rodo - ALE'!I125,'BD Descarga'!A:A,'Recebimento Rodo - ALE'!H125))</f>
        <v>45.987908582089545</v>
      </c>
      <c r="N125" s="27">
        <f>IF(RIGHT(I125,5)="Total",VLOOKUP(I125,'BD Descarga'!$B:$I,6,0),SUMIFS('BD Descarga'!G:G,'BD Descarga'!D:D,'Recebimento Rodo - ALE'!K125,'BD Descarga'!C:C,'Recebimento Rodo - ALE'!J125,'BD Descarga'!B:B,'Recebimento Rodo - ALE'!I125,'BD Descarga'!A:A,'Recebimento Rodo - ALE'!H125))</f>
        <v>0.88823813791834483</v>
      </c>
      <c r="O125" s="27">
        <f>IF(RIGHT(I125,5)="Total",VLOOKUP(I125,'BD Descarga'!$B:$I,7,0),SUMIFS('BD Descarga'!H:H,'BD Descarga'!D:D,'Recebimento Rodo - ALE'!K125,'BD Descarga'!C:C,'Recebimento Rodo - ALE'!J125,'BD Descarga'!B:B,'Recebimento Rodo - ALE'!I125,'BD Descarga'!A:A,'Recebimento Rodo - ALE'!H125))</f>
        <v>0.29607937930611494</v>
      </c>
      <c r="P125" s="28">
        <f>IF(RIGHT(I125,5)="Total",VLOOKUP(I125,'BD Descarga'!$B:$I,8,0),SUMIFS('BD Descarga'!I:I,'BD Descarga'!D:D,'Recebimento Rodo - ALE'!K125,'BD Descarga'!C:C,'Recebimento Rodo - ALE'!J125,'BD Descarga'!B:B,'Recebimento Rodo - ALE'!I125,'BD Descarga'!A:A,'Recebimento Rodo - ALE'!H125))</f>
        <v>953.125</v>
      </c>
      <c r="Q125" s="212"/>
      <c r="R125" s="29"/>
      <c r="S125" s="29"/>
      <c r="T125" s="29"/>
      <c r="U125" s="29"/>
      <c r="V125" s="29"/>
      <c r="W125" s="29"/>
      <c r="X125" s="29"/>
      <c r="Y125" s="29"/>
    </row>
    <row r="126" spans="1:25" x14ac:dyDescent="0.25">
      <c r="A126" s="9"/>
      <c r="B126" s="9" t="str">
        <f t="shared" si="11"/>
        <v>CANOAS</v>
      </c>
      <c r="C126" s="9" t="str">
        <f t="shared" si="7"/>
        <v>ANOAS</v>
      </c>
      <c r="D126" s="9"/>
      <c r="E126" s="71">
        <f t="shared" si="12"/>
        <v>0</v>
      </c>
      <c r="F126" s="9" t="str">
        <f t="shared" si="13"/>
        <v>TerceirosANOAS</v>
      </c>
      <c r="G126" s="9" t="str">
        <f>IFERROR(VLOOKUP(H126,[161]Detalhes!$G:$J,4,0),G125)</f>
        <v>Terceiros</v>
      </c>
      <c r="H126" s="10">
        <v>52</v>
      </c>
      <c r="I126" s="11" t="s">
        <v>104</v>
      </c>
      <c r="J126" s="24" t="s">
        <v>33</v>
      </c>
      <c r="K126" s="24" t="s">
        <v>18</v>
      </c>
      <c r="L126" s="25"/>
      <c r="M126" s="26">
        <f>IF(RIGHT(I126,5)="Total",VLOOKUP(I126,'BD Descarga'!$B:$I,5,0),SUMIFS('BD Descarga'!F:F,'BD Descarga'!D:D,'Recebimento Rodo - ALE'!K126,'BD Descarga'!C:C,'Recebimento Rodo - ALE'!J126,'BD Descarga'!B:B,'Recebimento Rodo - ALE'!I126,'BD Descarga'!A:A,'Recebimento Rodo - ALE'!H126))</f>
        <v>45.987908582089545</v>
      </c>
      <c r="N126" s="27">
        <f>IF(RIGHT(I126,5)="Total",VLOOKUP(I126,'BD Descarga'!$B:$I,6,0),SUMIFS('BD Descarga'!G:G,'BD Descarga'!D:D,'Recebimento Rodo - ALE'!K126,'BD Descarga'!C:C,'Recebimento Rodo - ALE'!J126,'BD Descarga'!B:B,'Recebimento Rodo - ALE'!I126,'BD Descarga'!A:A,'Recebimento Rodo - ALE'!H126))</f>
        <v>0.852708612401611</v>
      </c>
      <c r="O126" s="27">
        <f>IF(RIGHT(I126,5)="Total",VLOOKUP(I126,'BD Descarga'!$B:$I,7,0),SUMIFS('BD Descarga'!H:H,'BD Descarga'!D:D,'Recebimento Rodo - ALE'!K126,'BD Descarga'!C:C,'Recebimento Rodo - ALE'!J126,'BD Descarga'!B:B,'Recebimento Rodo - ALE'!I126,'BD Descarga'!A:A,'Recebimento Rodo - ALE'!H126))</f>
        <v>0.2842362041338703</v>
      </c>
      <c r="P126" s="28">
        <f>IF(RIGHT(I126,5)="Total",VLOOKUP(I126,'BD Descarga'!$B:$I,8,0),SUMIFS('BD Descarga'!I:I,'BD Descarga'!D:D,'Recebimento Rodo - ALE'!K126,'BD Descarga'!C:C,'Recebimento Rodo - ALE'!J126,'BD Descarga'!B:B,'Recebimento Rodo - ALE'!I126,'BD Descarga'!A:A,'Recebimento Rodo - ALE'!H126))</f>
        <v>915</v>
      </c>
      <c r="Q126" s="212"/>
      <c r="R126" s="29"/>
      <c r="S126" s="29"/>
      <c r="T126" s="29"/>
      <c r="U126" s="29"/>
      <c r="V126" s="29"/>
      <c r="W126" s="29"/>
      <c r="X126" s="29"/>
      <c r="Y126" s="29"/>
    </row>
    <row r="127" spans="1:25" x14ac:dyDescent="0.25">
      <c r="A127" s="9"/>
      <c r="B127" s="9" t="str">
        <f t="shared" si="11"/>
        <v>CANOAS</v>
      </c>
      <c r="C127" s="9" t="str">
        <f t="shared" si="7"/>
        <v>ANOAS</v>
      </c>
      <c r="D127" s="9"/>
      <c r="E127" s="71">
        <f t="shared" si="12"/>
        <v>0</v>
      </c>
      <c r="F127" s="9" t="str">
        <f t="shared" si="13"/>
        <v>TerceirosANOAS</v>
      </c>
      <c r="G127" s="9" t="str">
        <f>IFERROR(VLOOKUP(H127,[161]Detalhes!$G:$J,4,0),G126)</f>
        <v>Terceiros</v>
      </c>
      <c r="H127" s="10">
        <v>52</v>
      </c>
      <c r="I127" s="11" t="s">
        <v>104</v>
      </c>
      <c r="J127" s="24" t="s">
        <v>33</v>
      </c>
      <c r="K127" s="24" t="s">
        <v>19</v>
      </c>
      <c r="L127" s="25"/>
      <c r="M127" s="26">
        <f>IF(RIGHT(I127,5)="Total",VLOOKUP(I127,'BD Descarga'!$B:$I,5,0),SUMIFS('BD Descarga'!F:F,'BD Descarga'!D:D,'Recebimento Rodo - ALE'!K127,'BD Descarga'!C:C,'Recebimento Rodo - ALE'!J127,'BD Descarga'!B:B,'Recebimento Rodo - ALE'!I127,'BD Descarga'!A:A,'Recebimento Rodo - ALE'!H127))</f>
        <v>45.987908582089545</v>
      </c>
      <c r="N127" s="27">
        <f>IF(RIGHT(I127,5)="Total",VLOOKUP(I127,'BD Descarga'!$B:$I,6,0),SUMIFS('BD Descarga'!G:G,'BD Descarga'!D:D,'Recebimento Rodo - ALE'!K127,'BD Descarga'!C:C,'Recebimento Rodo - ALE'!J127,'BD Descarga'!B:B,'Recebimento Rodo - ALE'!I127,'BD Descarga'!A:A,'Recebimento Rodo - ALE'!H127))</f>
        <v>0.3552952551673379</v>
      </c>
      <c r="O127" s="27">
        <f>IF(RIGHT(I127,5)="Total",VLOOKUP(I127,'BD Descarga'!$B:$I,7,0),SUMIFS('BD Descarga'!H:H,'BD Descarga'!D:D,'Recebimento Rodo - ALE'!K127,'BD Descarga'!C:C,'Recebimento Rodo - ALE'!J127,'BD Descarga'!B:B,'Recebimento Rodo - ALE'!I127,'BD Descarga'!A:A,'Recebimento Rodo - ALE'!H127))</f>
        <v>0.11843175172244597</v>
      </c>
      <c r="P127" s="28">
        <f>IF(RIGHT(I127,5)="Total",VLOOKUP(I127,'BD Descarga'!$B:$I,8,0),SUMIFS('BD Descarga'!I:I,'BD Descarga'!D:D,'Recebimento Rodo - ALE'!K127,'BD Descarga'!C:C,'Recebimento Rodo - ALE'!J127,'BD Descarga'!B:B,'Recebimento Rodo - ALE'!I127,'BD Descarga'!A:A,'Recebimento Rodo - ALE'!H127))</f>
        <v>381.25</v>
      </c>
      <c r="Q127" s="212"/>
      <c r="R127" s="29"/>
      <c r="S127" s="29"/>
      <c r="T127" s="29"/>
      <c r="U127" s="29"/>
      <c r="V127" s="29"/>
      <c r="W127" s="29"/>
      <c r="X127" s="29"/>
      <c r="Y127" s="29"/>
    </row>
    <row r="128" spans="1:25" x14ac:dyDescent="0.25">
      <c r="A128" s="9"/>
      <c r="B128" s="9" t="str">
        <f t="shared" si="11"/>
        <v>CANOAS</v>
      </c>
      <c r="C128" s="9" t="str">
        <f t="shared" si="7"/>
        <v>ANOAS</v>
      </c>
      <c r="D128" s="9"/>
      <c r="E128" s="71">
        <f t="shared" si="12"/>
        <v>0</v>
      </c>
      <c r="F128" s="9" t="str">
        <f t="shared" si="13"/>
        <v>TerceirosANOAS</v>
      </c>
      <c r="G128" s="9" t="str">
        <f>IFERROR(VLOOKUP(H128,[161]Detalhes!$G:$J,4,0),G127)</f>
        <v>Terceiros</v>
      </c>
      <c r="H128" s="14">
        <v>52</v>
      </c>
      <c r="I128" s="11" t="s">
        <v>104</v>
      </c>
      <c r="J128" s="30" t="s">
        <v>33</v>
      </c>
      <c r="K128" s="30" t="s">
        <v>21</v>
      </c>
      <c r="L128" s="31"/>
      <c r="M128" s="32">
        <f>IF(RIGHT(I128,5)="Total",VLOOKUP(I128,'BD Descarga'!$B:$I,5,0),SUMIFS('BD Descarga'!F:F,'BD Descarga'!D:D,'Recebimento Rodo - ALE'!K128,'BD Descarga'!C:C,'Recebimento Rodo - ALE'!J128,'BD Descarga'!B:B,'Recebimento Rodo - ALE'!I128,'BD Descarga'!A:A,'Recebimento Rodo - ALE'!H128))</f>
        <v>45.987908582089545</v>
      </c>
      <c r="N128" s="33">
        <f>IF(RIGHT(I128,5)="Total",VLOOKUP(I128,'BD Descarga'!$B:$I,6,0),SUMIFS('BD Descarga'!G:G,'BD Descarga'!D:D,'Recebimento Rodo - ALE'!K128,'BD Descarga'!C:C,'Recebimento Rodo - ALE'!J128,'BD Descarga'!B:B,'Recebimento Rodo - ALE'!I128,'BD Descarga'!A:A,'Recebimento Rodo - ALE'!H128))</f>
        <v>2.0962420054872939</v>
      </c>
      <c r="O128" s="33">
        <f>IF(RIGHT(I128,5)="Total",VLOOKUP(I128,'BD Descarga'!$B:$I,7,0),SUMIFS('BD Descarga'!H:H,'BD Descarga'!D:D,'Recebimento Rodo - ALE'!K128,'BD Descarga'!C:C,'Recebimento Rodo - ALE'!J128,'BD Descarga'!B:B,'Recebimento Rodo - ALE'!I128,'BD Descarga'!A:A,'Recebimento Rodo - ALE'!H128))</f>
        <v>0.69874733516243115</v>
      </c>
      <c r="P128" s="37">
        <f>IF(RIGHT(I128,5)="Total",VLOOKUP(I128,'BD Descarga'!$B:$I,8,0),SUMIFS('BD Descarga'!I:I,'BD Descarga'!D:D,'Recebimento Rodo - ALE'!K128,'BD Descarga'!C:C,'Recebimento Rodo - ALE'!J128,'BD Descarga'!B:B,'Recebimento Rodo - ALE'!I128,'BD Descarga'!A:A,'Recebimento Rodo - ALE'!H128))</f>
        <v>2249.375</v>
      </c>
      <c r="Q128" s="212"/>
      <c r="R128" s="29"/>
      <c r="S128" s="29"/>
      <c r="T128" s="29"/>
      <c r="U128" s="29"/>
      <c r="V128" s="29"/>
      <c r="W128" s="29"/>
      <c r="X128" s="29"/>
      <c r="Y128" s="29"/>
    </row>
    <row r="129" spans="1:25" x14ac:dyDescent="0.25">
      <c r="A129" s="9"/>
      <c r="B129" s="9" t="str">
        <f t="shared" si="11"/>
        <v>CANOAS</v>
      </c>
      <c r="C129" s="9" t="str">
        <f t="shared" si="7"/>
        <v>ANOAS</v>
      </c>
      <c r="D129" s="9"/>
      <c r="E129" s="71">
        <f t="shared" si="12"/>
        <v>0</v>
      </c>
      <c r="F129" s="9" t="str">
        <f t="shared" si="13"/>
        <v>TerceirosANOAS</v>
      </c>
      <c r="G129" s="9" t="str">
        <f>IFERROR(VLOOKUP(H129,[161]Detalhes!$G:$J,4,0),G128)</f>
        <v>Terceiros</v>
      </c>
      <c r="H129" s="10">
        <v>52</v>
      </c>
      <c r="I129" s="16" t="s">
        <v>104</v>
      </c>
      <c r="J129" s="30" t="s">
        <v>34</v>
      </c>
      <c r="K129" s="30"/>
      <c r="L129" s="31"/>
      <c r="M129" s="35">
        <f>IF(RIGHT(I129,5)="Total",VLOOKUP(I129,'BD Descarga'!$B:$I,5,0),SUMIFS('BD Descarga'!F:F,'BD Descarga'!D:D,'Recebimento Rodo - ALE'!K129,'BD Descarga'!C:C,'Recebimento Rodo - ALE'!J129,'BD Descarga'!B:B,'Recebimento Rodo - ALE'!I129,'BD Descarga'!A:A,'Recebimento Rodo - ALE'!H129))</f>
        <v>0</v>
      </c>
      <c r="N129" s="36">
        <f>IF(RIGHT(I129,5)="Total",VLOOKUP(I129,'BD Descarga'!$B:$I,6,0),SUMIFS('BD Descarga'!G:G,'BD Descarga'!D:D,'Recebimento Rodo - ALE'!K129,'BD Descarga'!C:C,'Recebimento Rodo - ALE'!J129,'BD Descarga'!B:B,'Recebimento Rodo - ALE'!I129,'BD Descarga'!A:A,'Recebimento Rodo - ALE'!H129))</f>
        <v>0</v>
      </c>
      <c r="O129" s="36">
        <f>IF(RIGHT(I129,5)="Total",VLOOKUP(I129,'BD Descarga'!$B:$I,7,0),SUMIFS('BD Descarga'!H:H,'BD Descarga'!D:D,'Recebimento Rodo - ALE'!K129,'BD Descarga'!C:C,'Recebimento Rodo - ALE'!J129,'BD Descarga'!B:B,'Recebimento Rodo - ALE'!I129,'BD Descarga'!A:A,'Recebimento Rodo - ALE'!H129))</f>
        <v>0</v>
      </c>
      <c r="P129" s="37">
        <f>IF(RIGHT(I129,5)="Total",VLOOKUP(I129,'BD Descarga'!$B:$I,8,0),SUMIFS('BD Descarga'!I:I,'BD Descarga'!D:D,'Recebimento Rodo - ALE'!K129,'BD Descarga'!C:C,'Recebimento Rodo - ALE'!J129,'BD Descarga'!B:B,'Recebimento Rodo - ALE'!I129,'BD Descarga'!A:A,'Recebimento Rodo - ALE'!H129))</f>
        <v>0</v>
      </c>
      <c r="Q129" s="212"/>
      <c r="R129" s="29"/>
      <c r="S129" s="29"/>
      <c r="T129" s="29"/>
      <c r="U129" s="29"/>
      <c r="V129" s="29"/>
      <c r="W129" s="29"/>
      <c r="X129" s="29"/>
      <c r="Y129" s="29"/>
    </row>
    <row r="130" spans="1:25" x14ac:dyDescent="0.25">
      <c r="A130" s="9"/>
      <c r="B130" s="9" t="str">
        <f t="shared" si="11"/>
        <v>CANOAS Total</v>
      </c>
      <c r="C130" s="9" t="str">
        <f t="shared" si="7"/>
        <v>Total</v>
      </c>
      <c r="D130" s="9">
        <f>VLOOKUP(E130,Resumo!C:E,3,0)</f>
        <v>13</v>
      </c>
      <c r="E130" s="71">
        <f t="shared" si="12"/>
        <v>11373.958333333332</v>
      </c>
      <c r="F130" s="9" t="str">
        <f t="shared" si="13"/>
        <v>TerceirosTotal</v>
      </c>
      <c r="G130" s="9" t="str">
        <f>IFERROR(VLOOKUP(H130,[161]Detalhes!$G:$J,4,0),G129)</f>
        <v>Terceiros</v>
      </c>
      <c r="H130" s="17">
        <v>52</v>
      </c>
      <c r="I130" s="18" t="s">
        <v>107</v>
      </c>
      <c r="J130" s="38"/>
      <c r="K130" s="38"/>
      <c r="L130" s="25"/>
      <c r="M130" s="39">
        <f>IF(RIGHT(I130,5)="Total",VLOOKUP(I130,'BD Descarga'!$B:$I,5,0),SUMIFS('BD Descarga'!F:F,'BD Descarga'!D:D,'Recebimento Rodo - ALE'!K130,'BD Descarga'!C:C,'Recebimento Rodo - ALE'!J130,'BD Descarga'!B:B,'Recebimento Rodo - ALE'!I130,'BD Descarga'!A:A,'Recebimento Rodo - ALE'!H130))</f>
        <v>45.987908582089545</v>
      </c>
      <c r="N130" s="40">
        <f>IF(RIGHT(I130,5)="Total",VLOOKUP(I130,'BD Descarga'!$B:$I,6,0),SUMIFS('BD Descarga'!G:G,'BD Descarga'!D:D,'Recebimento Rodo - ALE'!K130,'BD Descarga'!C:C,'Recebimento Rodo - ALE'!J130,'BD Descarga'!B:B,'Recebimento Rodo - ALE'!I130,'BD Descarga'!A:A,'Recebimento Rodo - ALE'!H130))</f>
        <v>10.599641779158915</v>
      </c>
      <c r="O130" s="40">
        <f>IF(RIGHT(I130,5)="Total",VLOOKUP(I130,'BD Descarga'!$B:$I,7,0),SUMIFS('BD Descarga'!H:H,'BD Descarga'!D:D,'Recebimento Rodo - ALE'!K130,'BD Descarga'!C:C,'Recebimento Rodo - ALE'!J130,'BD Descarga'!B:B,'Recebimento Rodo - ALE'!I130,'BD Descarga'!A:A,'Recebimento Rodo - ALE'!H130))</f>
        <v>3.5332139263863045</v>
      </c>
      <c r="P130" s="41">
        <f>IF(RIGHT(I130,5)="Total",VLOOKUP(I130,'BD Descarga'!$B:$I,8,0),SUMIFS('BD Descarga'!I:I,'BD Descarga'!D:D,'Recebimento Rodo - ALE'!K130,'BD Descarga'!C:C,'Recebimento Rodo - ALE'!J130,'BD Descarga'!B:B,'Recebimento Rodo - ALE'!I130,'BD Descarga'!A:A,'Recebimento Rodo - ALE'!H130))</f>
        <v>11373.958333333332</v>
      </c>
      <c r="Q130" s="50"/>
      <c r="R130" s="29"/>
      <c r="S130" s="29"/>
      <c r="T130" s="29"/>
      <c r="U130" s="29"/>
      <c r="V130" s="29"/>
      <c r="W130" s="29"/>
      <c r="X130" s="29"/>
      <c r="Y130" s="29"/>
    </row>
    <row r="131" spans="1:25" ht="15" customHeight="1" x14ac:dyDescent="0.25">
      <c r="A131" s="9"/>
      <c r="B131" s="9" t="str">
        <f t="shared" si="11"/>
        <v>CRATO</v>
      </c>
      <c r="C131" s="9" t="str">
        <f t="shared" si="7"/>
        <v>CRATO</v>
      </c>
      <c r="D131" s="9"/>
      <c r="E131" s="71">
        <f t="shared" si="12"/>
        <v>0</v>
      </c>
      <c r="F131" s="9" t="str">
        <f t="shared" si="13"/>
        <v>TerceirosCRATO</v>
      </c>
      <c r="G131" s="9" t="str">
        <f>IFERROR(VLOOKUP(H131,[161]Detalhes!$G:$J,4,0),#REF!)</f>
        <v>Terceiros</v>
      </c>
      <c r="H131" s="10">
        <v>31</v>
      </c>
      <c r="I131" s="11" t="s">
        <v>79</v>
      </c>
      <c r="J131" s="24" t="s">
        <v>653</v>
      </c>
      <c r="K131" s="24" t="s">
        <v>10</v>
      </c>
      <c r="L131" s="25"/>
      <c r="M131" s="26">
        <f>IF(RIGHT(I131,5)="Total",VLOOKUP(I131,'BD Descarga'!$B:$I,5,0),SUMIFS('BD Descarga'!F:F,'BD Descarga'!D:D,'Recebimento Rodo - ALE'!K131,'BD Descarga'!C:C,'Recebimento Rodo - ALE'!J131,'BD Descarga'!B:B,'Recebimento Rodo - ALE'!I131,'BD Descarga'!A:A,'Recebimento Rodo - ALE'!H131))</f>
        <v>47.789473684210527</v>
      </c>
      <c r="N131" s="27">
        <f>IF(RIGHT(I131,5)="Total",VLOOKUP(I131,'BD Descarga'!$B:$I,6,0),SUMIFS('BD Descarga'!G:G,'BD Descarga'!D:D,'Recebimento Rodo - ALE'!K131,'BD Descarga'!C:C,'Recebimento Rodo - ALE'!J131,'BD Descarga'!B:B,'Recebimento Rodo - ALE'!I131,'BD Descarga'!A:A,'Recebimento Rodo - ALE'!H131))</f>
        <v>0.80582810483691536</v>
      </c>
      <c r="O131" s="27">
        <f>IF(RIGHT(I131,5)="Total",VLOOKUP(I131,'BD Descarga'!$B:$I,7,0),SUMIFS('BD Descarga'!H:H,'BD Descarga'!D:D,'Recebimento Rodo - ALE'!K131,'BD Descarga'!C:C,'Recebimento Rodo - ALE'!J131,'BD Descarga'!B:B,'Recebimento Rodo - ALE'!I131,'BD Descarga'!A:A,'Recebimento Rodo - ALE'!H131))</f>
        <v>0</v>
      </c>
      <c r="P131" s="28">
        <f>IF(RIGHT(I131,5)="Total",VLOOKUP(I131,'BD Descarga'!$B:$I,8,0),SUMIFS('BD Descarga'!I:I,'BD Descarga'!D:D,'Recebimento Rodo - ALE'!K131,'BD Descarga'!C:C,'Recebimento Rodo - ALE'!J131,'BD Descarga'!B:B,'Recebimento Rodo - ALE'!I131,'BD Descarga'!A:A,'Recebimento Rodo - ALE'!H131))</f>
        <v>847.22222222222229</v>
      </c>
      <c r="Q131" s="212" t="s">
        <v>76</v>
      </c>
      <c r="R131" s="29"/>
      <c r="S131" s="29"/>
      <c r="T131" s="29"/>
      <c r="U131" s="29"/>
      <c r="V131" s="29"/>
      <c r="W131" s="29"/>
      <c r="X131" s="29"/>
      <c r="Y131" s="29"/>
    </row>
    <row r="132" spans="1:25" ht="15" customHeight="1" x14ac:dyDescent="0.25">
      <c r="A132" s="9"/>
      <c r="B132" s="9" t="str">
        <f t="shared" si="11"/>
        <v>CRATO</v>
      </c>
      <c r="C132" s="9" t="str">
        <f t="shared" si="7"/>
        <v>CRATO</v>
      </c>
      <c r="D132" s="9"/>
      <c r="E132" s="71">
        <f t="shared" si="12"/>
        <v>0</v>
      </c>
      <c r="F132" s="9" t="str">
        <f t="shared" si="13"/>
        <v>TerceirosCRATO</v>
      </c>
      <c r="G132" s="9" t="str">
        <f>IFERROR(VLOOKUP(H132,[161]Detalhes!$G:$J,4,0),G131)</f>
        <v>Terceiros</v>
      </c>
      <c r="H132" s="10">
        <v>31</v>
      </c>
      <c r="I132" s="11" t="s">
        <v>79</v>
      </c>
      <c r="J132" s="24" t="s">
        <v>653</v>
      </c>
      <c r="K132" s="24" t="s">
        <v>12</v>
      </c>
      <c r="L132" s="25"/>
      <c r="M132" s="26">
        <f>IF(RIGHT(I132,5)="Total",VLOOKUP(I132,'BD Descarga'!$B:$I,5,0),SUMIFS('BD Descarga'!F:F,'BD Descarga'!D:D,'Recebimento Rodo - ALE'!K132,'BD Descarga'!C:C,'Recebimento Rodo - ALE'!J132,'BD Descarga'!B:B,'Recebimento Rodo - ALE'!I132,'BD Descarga'!A:A,'Recebimento Rodo - ALE'!H132))</f>
        <v>0</v>
      </c>
      <c r="N132" s="27">
        <f>IF(RIGHT(I132,5)="Total",VLOOKUP(I132,'BD Descarga'!$B:$I,6,0),SUMIFS('BD Descarga'!G:G,'BD Descarga'!D:D,'Recebimento Rodo - ALE'!K132,'BD Descarga'!C:C,'Recebimento Rodo - ALE'!J132,'BD Descarga'!B:B,'Recebimento Rodo - ALE'!I132,'BD Descarga'!A:A,'Recebimento Rodo - ALE'!H132))</f>
        <v>0</v>
      </c>
      <c r="O132" s="27">
        <f>IF(RIGHT(I132,5)="Total",VLOOKUP(I132,'BD Descarga'!$B:$I,7,0),SUMIFS('BD Descarga'!H:H,'BD Descarga'!D:D,'Recebimento Rodo - ALE'!K132,'BD Descarga'!C:C,'Recebimento Rodo - ALE'!J132,'BD Descarga'!B:B,'Recebimento Rodo - ALE'!I132,'BD Descarga'!A:A,'Recebimento Rodo - ALE'!H132))</f>
        <v>0</v>
      </c>
      <c r="P132" s="28">
        <f>IF(RIGHT(I132,5)="Total",VLOOKUP(I132,'BD Descarga'!$B:$I,8,0),SUMIFS('BD Descarga'!I:I,'BD Descarga'!D:D,'Recebimento Rodo - ALE'!K132,'BD Descarga'!C:C,'Recebimento Rodo - ALE'!J132,'BD Descarga'!B:B,'Recebimento Rodo - ALE'!I132,'BD Descarga'!A:A,'Recebimento Rodo - ALE'!H132))</f>
        <v>0</v>
      </c>
      <c r="Q132" s="212"/>
      <c r="R132" s="29"/>
      <c r="S132" s="29"/>
      <c r="T132" s="29"/>
      <c r="U132" s="29"/>
      <c r="V132" s="29"/>
      <c r="W132" s="29"/>
      <c r="X132" s="29"/>
      <c r="Y132" s="29"/>
    </row>
    <row r="133" spans="1:25" x14ac:dyDescent="0.25">
      <c r="A133" s="9"/>
      <c r="B133" s="9" t="str">
        <f t="shared" si="11"/>
        <v>CRATO</v>
      </c>
      <c r="C133" s="9" t="str">
        <f t="shared" ref="C133:C196" si="14">RIGHT(I133,5)</f>
        <v>CRATO</v>
      </c>
      <c r="D133" s="9"/>
      <c r="E133" s="71">
        <f t="shared" si="12"/>
        <v>0</v>
      </c>
      <c r="F133" s="9" t="str">
        <f t="shared" si="13"/>
        <v>TerceirosCRATO</v>
      </c>
      <c r="G133" s="9" t="str">
        <f>IFERROR(VLOOKUP(H133,[161]Detalhes!$G:$J,4,0),G132)</f>
        <v>Terceiros</v>
      </c>
      <c r="H133" s="10">
        <v>31</v>
      </c>
      <c r="I133" s="11" t="s">
        <v>79</v>
      </c>
      <c r="J133" s="24" t="s">
        <v>653</v>
      </c>
      <c r="K133" s="24" t="s">
        <v>13</v>
      </c>
      <c r="L133" s="25"/>
      <c r="M133" s="26">
        <f>IF(RIGHT(I133,5)="Total",VLOOKUP(I133,'BD Descarga'!$B:$I,5,0),SUMIFS('BD Descarga'!F:F,'BD Descarga'!D:D,'Recebimento Rodo - ALE'!K133,'BD Descarga'!C:C,'Recebimento Rodo - ALE'!J133,'BD Descarga'!B:B,'Recebimento Rodo - ALE'!I133,'BD Descarga'!A:A,'Recebimento Rodo - ALE'!H133))</f>
        <v>47.789473684210527</v>
      </c>
      <c r="N133" s="27">
        <f>IF(RIGHT(I133,5)="Total",VLOOKUP(I133,'BD Descarga'!$B:$I,6,0),SUMIFS('BD Descarga'!G:G,'BD Descarga'!D:D,'Recebimento Rodo - ALE'!K133,'BD Descarga'!C:C,'Recebimento Rodo - ALE'!J133,'BD Descarga'!B:B,'Recebimento Rodo - ALE'!I133,'BD Descarga'!A:A,'Recebimento Rodo - ALE'!H133))</f>
        <v>1.2087421572553732</v>
      </c>
      <c r="O133" s="27">
        <f>IF(RIGHT(I133,5)="Total",VLOOKUP(I133,'BD Descarga'!$B:$I,7,0),SUMIFS('BD Descarga'!H:H,'BD Descarga'!D:D,'Recebimento Rodo - ALE'!K133,'BD Descarga'!C:C,'Recebimento Rodo - ALE'!J133,'BD Descarga'!B:B,'Recebimento Rodo - ALE'!I133,'BD Descarga'!A:A,'Recebimento Rodo - ALE'!H133))</f>
        <v>0</v>
      </c>
      <c r="P133" s="28">
        <f>IF(RIGHT(I133,5)="Total",VLOOKUP(I133,'BD Descarga'!$B:$I,8,0),SUMIFS('BD Descarga'!I:I,'BD Descarga'!D:D,'Recebimento Rodo - ALE'!K133,'BD Descarga'!C:C,'Recebimento Rodo - ALE'!J133,'BD Descarga'!B:B,'Recebimento Rodo - ALE'!I133,'BD Descarga'!A:A,'Recebimento Rodo - ALE'!H133))</f>
        <v>1270.8333333333333</v>
      </c>
      <c r="Q133" s="212"/>
      <c r="R133" s="29"/>
      <c r="S133" s="29"/>
      <c r="T133" s="29"/>
      <c r="U133" s="29"/>
      <c r="V133" s="29"/>
      <c r="W133" s="29"/>
      <c r="X133" s="29"/>
      <c r="Y133" s="29"/>
    </row>
    <row r="134" spans="1:25" x14ac:dyDescent="0.25">
      <c r="A134" s="9"/>
      <c r="B134" s="9" t="str">
        <f t="shared" si="11"/>
        <v>CRATO</v>
      </c>
      <c r="C134" s="9" t="str">
        <f t="shared" si="14"/>
        <v>CRATO</v>
      </c>
      <c r="D134" s="9"/>
      <c r="E134" s="71">
        <f t="shared" si="12"/>
        <v>0</v>
      </c>
      <c r="F134" s="9" t="str">
        <f t="shared" si="13"/>
        <v>TerceirosCRATO</v>
      </c>
      <c r="G134" s="9" t="str">
        <f>IFERROR(VLOOKUP(H134,[161]Detalhes!$G:$J,4,0),G133)</f>
        <v>Terceiros</v>
      </c>
      <c r="H134" s="14">
        <v>31</v>
      </c>
      <c r="I134" s="11" t="s">
        <v>79</v>
      </c>
      <c r="J134" s="30" t="s">
        <v>653</v>
      </c>
      <c r="K134" s="30" t="s">
        <v>16</v>
      </c>
      <c r="L134" s="31"/>
      <c r="M134" s="32">
        <f>IF(RIGHT(I134,5)="Total",VLOOKUP(I134,'BD Descarga'!$B:$I,5,0),SUMIFS('BD Descarga'!F:F,'BD Descarga'!D:D,'Recebimento Rodo - ALE'!K134,'BD Descarga'!C:C,'Recebimento Rodo - ALE'!J134,'BD Descarga'!B:B,'Recebimento Rodo - ALE'!I134,'BD Descarga'!A:A,'Recebimento Rodo - ALE'!H134))</f>
        <v>47.789473684210527</v>
      </c>
      <c r="N134" s="33">
        <f>IF(RIGHT(I134,5)="Total",VLOOKUP(I134,'BD Descarga'!$B:$I,6,0),SUMIFS('BD Descarga'!G:G,'BD Descarga'!D:D,'Recebimento Rodo - ALE'!K134,'BD Descarga'!C:C,'Recebimento Rodo - ALE'!J134,'BD Descarga'!B:B,'Recebimento Rodo - ALE'!I134,'BD Descarga'!A:A,'Recebimento Rodo - ALE'!H134))</f>
        <v>2.0145702620922883</v>
      </c>
      <c r="O134" s="33">
        <f>IF(RIGHT(I134,5)="Total",VLOOKUP(I134,'BD Descarga'!$B:$I,7,0),SUMIFS('BD Descarga'!H:H,'BD Descarga'!D:D,'Recebimento Rodo - ALE'!K134,'BD Descarga'!C:C,'Recebimento Rodo - ALE'!J134,'BD Descarga'!B:B,'Recebimento Rodo - ALE'!I134,'BD Descarga'!A:A,'Recebimento Rodo - ALE'!H134))</f>
        <v>0</v>
      </c>
      <c r="P134" s="37">
        <f>IF(RIGHT(I134,5)="Total",VLOOKUP(I134,'BD Descarga'!$B:$I,8,0),SUMIFS('BD Descarga'!I:I,'BD Descarga'!D:D,'Recebimento Rodo - ALE'!K134,'BD Descarga'!C:C,'Recebimento Rodo - ALE'!J134,'BD Descarga'!B:B,'Recebimento Rodo - ALE'!I134,'BD Descarga'!A:A,'Recebimento Rodo - ALE'!H134))</f>
        <v>2118.0555555555557</v>
      </c>
      <c r="Q134" s="212"/>
      <c r="R134" s="29"/>
      <c r="S134" s="29"/>
      <c r="T134" s="29"/>
      <c r="U134" s="29"/>
      <c r="V134" s="29"/>
      <c r="W134" s="29"/>
      <c r="X134" s="29"/>
      <c r="Y134" s="29"/>
    </row>
    <row r="135" spans="1:25" x14ac:dyDescent="0.25">
      <c r="A135" s="9"/>
      <c r="B135" s="9" t="str">
        <f t="shared" si="11"/>
        <v>CRATO</v>
      </c>
      <c r="C135" s="9" t="str">
        <f t="shared" si="14"/>
        <v>CRATO</v>
      </c>
      <c r="D135" s="9"/>
      <c r="E135" s="71">
        <f t="shared" si="12"/>
        <v>0</v>
      </c>
      <c r="F135" s="9" t="str">
        <f t="shared" si="13"/>
        <v>TerceirosCRATO</v>
      </c>
      <c r="G135" s="9" t="str">
        <f>IFERROR(VLOOKUP(H135,[161]Detalhes!$G:$J,4,0),G134)</f>
        <v>Terceiros</v>
      </c>
      <c r="H135" s="15">
        <v>31</v>
      </c>
      <c r="I135" s="11" t="s">
        <v>79</v>
      </c>
      <c r="J135" s="24" t="s">
        <v>653</v>
      </c>
      <c r="K135" s="24" t="s">
        <v>7</v>
      </c>
      <c r="L135" s="25"/>
      <c r="M135" s="26">
        <f>IF(RIGHT(I135,5)="Total",VLOOKUP(I135,'BD Descarga'!$B:$I,5,0),SUMIFS('BD Descarga'!F:F,'BD Descarga'!D:D,'Recebimento Rodo - ALE'!K135,'BD Descarga'!C:C,'Recebimento Rodo - ALE'!J135,'BD Descarga'!B:B,'Recebimento Rodo - ALE'!I135,'BD Descarga'!A:A,'Recebimento Rodo - ALE'!H135))</f>
        <v>47.789473684210527</v>
      </c>
      <c r="N135" s="27">
        <f>IF(RIGHT(I135,5)="Total",VLOOKUP(I135,'BD Descarga'!$B:$I,6,0),SUMIFS('BD Descarga'!G:G,'BD Descarga'!D:D,'Recebimento Rodo - ALE'!K135,'BD Descarga'!C:C,'Recebimento Rodo - ALE'!J135,'BD Descarga'!B:B,'Recebimento Rodo - ALE'!I135,'BD Descarga'!A:A,'Recebimento Rodo - ALE'!H135))</f>
        <v>0.18131132358830596</v>
      </c>
      <c r="O135" s="27">
        <f>IF(RIGHT(I135,5)="Total",VLOOKUP(I135,'BD Descarga'!$B:$I,7,0),SUMIFS('BD Descarga'!H:H,'BD Descarga'!D:D,'Recebimento Rodo - ALE'!K135,'BD Descarga'!C:C,'Recebimento Rodo - ALE'!J135,'BD Descarga'!B:B,'Recebimento Rodo - ALE'!I135,'BD Descarga'!A:A,'Recebimento Rodo - ALE'!H135))</f>
        <v>0</v>
      </c>
      <c r="P135" s="28">
        <f>IF(RIGHT(I135,5)="Total",VLOOKUP(I135,'BD Descarga'!$B:$I,8,0),SUMIFS('BD Descarga'!I:I,'BD Descarga'!D:D,'Recebimento Rodo - ALE'!K135,'BD Descarga'!C:C,'Recebimento Rodo - ALE'!J135,'BD Descarga'!B:B,'Recebimento Rodo - ALE'!I135,'BD Descarga'!A:A,'Recebimento Rodo - ALE'!H135))</f>
        <v>190.625</v>
      </c>
      <c r="Q135" s="212"/>
      <c r="R135" s="29"/>
      <c r="S135" s="29"/>
      <c r="T135" s="29"/>
      <c r="U135" s="29"/>
      <c r="V135" s="29"/>
      <c r="W135" s="29"/>
      <c r="X135" s="29"/>
      <c r="Y135" s="29"/>
    </row>
    <row r="136" spans="1:25" x14ac:dyDescent="0.25">
      <c r="A136" s="9"/>
      <c r="B136" s="9" t="str">
        <f t="shared" si="11"/>
        <v>CRATO</v>
      </c>
      <c r="C136" s="9" t="str">
        <f t="shared" si="14"/>
        <v>CRATO</v>
      </c>
      <c r="D136" s="9"/>
      <c r="E136" s="71">
        <f t="shared" si="12"/>
        <v>0</v>
      </c>
      <c r="F136" s="9" t="str">
        <f t="shared" si="13"/>
        <v>TerceirosCRATO</v>
      </c>
      <c r="G136" s="9" t="str">
        <f>IFERROR(VLOOKUP(H136,[161]Detalhes!$G:$J,4,0),G135)</f>
        <v>Terceiros</v>
      </c>
      <c r="H136" s="10">
        <v>31</v>
      </c>
      <c r="I136" s="11" t="s">
        <v>79</v>
      </c>
      <c r="J136" s="24" t="s">
        <v>653</v>
      </c>
      <c r="K136" s="24" t="s">
        <v>18</v>
      </c>
      <c r="L136" s="25"/>
      <c r="M136" s="26">
        <f>IF(RIGHT(I136,5)="Total",VLOOKUP(I136,'BD Descarga'!$B:$I,5,0),SUMIFS('BD Descarga'!F:F,'BD Descarga'!D:D,'Recebimento Rodo - ALE'!K136,'BD Descarga'!C:C,'Recebimento Rodo - ALE'!J136,'BD Descarga'!B:B,'Recebimento Rodo - ALE'!I136,'BD Descarga'!A:A,'Recebimento Rodo - ALE'!H136))</f>
        <v>47.789473684210527</v>
      </c>
      <c r="N136" s="27">
        <f>IF(RIGHT(I136,5)="Total",VLOOKUP(I136,'BD Descarga'!$B:$I,6,0),SUMIFS('BD Descarga'!G:G,'BD Descarga'!D:D,'Recebimento Rodo - ALE'!K136,'BD Descarga'!C:C,'Recebimento Rodo - ALE'!J136,'BD Descarga'!B:B,'Recebimento Rodo - ALE'!I136,'BD Descarga'!A:A,'Recebimento Rodo - ALE'!H136))</f>
        <v>0.36262264717661191</v>
      </c>
      <c r="O136" s="27">
        <f>IF(RIGHT(I136,5)="Total",VLOOKUP(I136,'BD Descarga'!$B:$I,7,0),SUMIFS('BD Descarga'!H:H,'BD Descarga'!D:D,'Recebimento Rodo - ALE'!K136,'BD Descarga'!C:C,'Recebimento Rodo - ALE'!J136,'BD Descarga'!B:B,'Recebimento Rodo - ALE'!I136,'BD Descarga'!A:A,'Recebimento Rodo - ALE'!H136))</f>
        <v>0</v>
      </c>
      <c r="P136" s="28">
        <f>IF(RIGHT(I136,5)="Total",VLOOKUP(I136,'BD Descarga'!$B:$I,8,0),SUMIFS('BD Descarga'!I:I,'BD Descarga'!D:D,'Recebimento Rodo - ALE'!K136,'BD Descarga'!C:C,'Recebimento Rodo - ALE'!J136,'BD Descarga'!B:B,'Recebimento Rodo - ALE'!I136,'BD Descarga'!A:A,'Recebimento Rodo - ALE'!H136))</f>
        <v>381.25</v>
      </c>
      <c r="Q136" s="212"/>
      <c r="R136" s="29"/>
      <c r="S136" s="29"/>
      <c r="T136" s="29"/>
      <c r="U136" s="29"/>
      <c r="V136" s="29"/>
      <c r="W136" s="29"/>
      <c r="X136" s="29"/>
      <c r="Y136" s="29"/>
    </row>
    <row r="137" spans="1:25" x14ac:dyDescent="0.25">
      <c r="A137" s="9"/>
      <c r="B137" s="9" t="str">
        <f t="shared" si="11"/>
        <v>CRATO</v>
      </c>
      <c r="C137" s="9" t="str">
        <f t="shared" si="14"/>
        <v>CRATO</v>
      </c>
      <c r="D137" s="9"/>
      <c r="E137" s="71">
        <f t="shared" si="12"/>
        <v>0</v>
      </c>
      <c r="F137" s="9" t="str">
        <f t="shared" si="13"/>
        <v>TerceirosCRATO</v>
      </c>
      <c r="G137" s="9" t="str">
        <f>IFERROR(VLOOKUP(H137,[161]Detalhes!$G:$J,4,0),G136)</f>
        <v>Terceiros</v>
      </c>
      <c r="H137" s="10">
        <v>31</v>
      </c>
      <c r="I137" s="11" t="s">
        <v>79</v>
      </c>
      <c r="J137" s="24" t="s">
        <v>653</v>
      </c>
      <c r="K137" s="24" t="s">
        <v>19</v>
      </c>
      <c r="L137" s="25"/>
      <c r="M137" s="26">
        <f>IF(RIGHT(I137,5)="Total",VLOOKUP(I137,'BD Descarga'!$B:$I,5,0),SUMIFS('BD Descarga'!F:F,'BD Descarga'!D:D,'Recebimento Rodo - ALE'!K137,'BD Descarga'!C:C,'Recebimento Rodo - ALE'!J137,'BD Descarga'!B:B,'Recebimento Rodo - ALE'!I137,'BD Descarga'!A:A,'Recebimento Rodo - ALE'!H137))</f>
        <v>47.789473684210527</v>
      </c>
      <c r="N137" s="27">
        <f>IF(RIGHT(I137,5)="Total",VLOOKUP(I137,'BD Descarga'!$B:$I,6,0),SUMIFS('BD Descarga'!G:G,'BD Descarga'!D:D,'Recebimento Rodo - ALE'!K137,'BD Descarga'!C:C,'Recebimento Rodo - ALE'!J137,'BD Descarga'!B:B,'Recebimento Rodo - ALE'!I137,'BD Descarga'!A:A,'Recebimento Rodo - ALE'!H137))</f>
        <v>0.36262264717661191</v>
      </c>
      <c r="O137" s="27">
        <f>IF(RIGHT(I137,5)="Total",VLOOKUP(I137,'BD Descarga'!$B:$I,7,0),SUMIFS('BD Descarga'!H:H,'BD Descarga'!D:D,'Recebimento Rodo - ALE'!K137,'BD Descarga'!C:C,'Recebimento Rodo - ALE'!J137,'BD Descarga'!B:B,'Recebimento Rodo - ALE'!I137,'BD Descarga'!A:A,'Recebimento Rodo - ALE'!H137))</f>
        <v>0</v>
      </c>
      <c r="P137" s="28">
        <f>IF(RIGHT(I137,5)="Total",VLOOKUP(I137,'BD Descarga'!$B:$I,8,0),SUMIFS('BD Descarga'!I:I,'BD Descarga'!D:D,'Recebimento Rodo - ALE'!K137,'BD Descarga'!C:C,'Recebimento Rodo - ALE'!J137,'BD Descarga'!B:B,'Recebimento Rodo - ALE'!I137,'BD Descarga'!A:A,'Recebimento Rodo - ALE'!H137))</f>
        <v>381.25</v>
      </c>
      <c r="Q137" s="212"/>
      <c r="R137" s="29"/>
      <c r="S137" s="29"/>
      <c r="T137" s="29"/>
      <c r="U137" s="29"/>
      <c r="V137" s="29"/>
      <c r="W137" s="29"/>
      <c r="X137" s="29"/>
      <c r="Y137" s="29"/>
    </row>
    <row r="138" spans="1:25" x14ac:dyDescent="0.25">
      <c r="A138" s="9"/>
      <c r="B138" s="9" t="str">
        <f t="shared" si="11"/>
        <v>CRATO</v>
      </c>
      <c r="C138" s="9" t="str">
        <f t="shared" si="14"/>
        <v>CRATO</v>
      </c>
      <c r="D138" s="9"/>
      <c r="E138" s="71">
        <f t="shared" si="12"/>
        <v>0</v>
      </c>
      <c r="F138" s="9" t="str">
        <f t="shared" si="13"/>
        <v>TerceirosCRATO</v>
      </c>
      <c r="G138" s="9" t="str">
        <f>IFERROR(VLOOKUP(H138,[161]Detalhes!$G:$J,4,0),G137)</f>
        <v>Terceiros</v>
      </c>
      <c r="H138" s="14">
        <v>31</v>
      </c>
      <c r="I138" s="11" t="s">
        <v>79</v>
      </c>
      <c r="J138" s="30" t="s">
        <v>653</v>
      </c>
      <c r="K138" s="30" t="s">
        <v>21</v>
      </c>
      <c r="L138" s="31"/>
      <c r="M138" s="32">
        <f>IF(RIGHT(I138,5)="Total",VLOOKUP(I138,'BD Descarga'!$B:$I,5,0),SUMIFS('BD Descarga'!F:F,'BD Descarga'!D:D,'Recebimento Rodo - ALE'!K138,'BD Descarga'!C:C,'Recebimento Rodo - ALE'!J138,'BD Descarga'!B:B,'Recebimento Rodo - ALE'!I138,'BD Descarga'!A:A,'Recebimento Rodo - ALE'!H138))</f>
        <v>47.789473684210527</v>
      </c>
      <c r="N138" s="33">
        <f>IF(RIGHT(I138,5)="Total",VLOOKUP(I138,'BD Descarga'!$B:$I,6,0),SUMIFS('BD Descarga'!G:G,'BD Descarga'!D:D,'Recebimento Rodo - ALE'!K138,'BD Descarga'!C:C,'Recebimento Rodo - ALE'!J138,'BD Descarga'!B:B,'Recebimento Rodo - ALE'!I138,'BD Descarga'!A:A,'Recebimento Rodo - ALE'!H138))</f>
        <v>0.90655661794152986</v>
      </c>
      <c r="O138" s="33">
        <f>IF(RIGHT(I138,5)="Total",VLOOKUP(I138,'BD Descarga'!$B:$I,7,0),SUMIFS('BD Descarga'!H:H,'BD Descarga'!D:D,'Recebimento Rodo - ALE'!K138,'BD Descarga'!C:C,'Recebimento Rodo - ALE'!J138,'BD Descarga'!B:B,'Recebimento Rodo - ALE'!I138,'BD Descarga'!A:A,'Recebimento Rodo - ALE'!H138))</f>
        <v>0</v>
      </c>
      <c r="P138" s="37">
        <f>IF(RIGHT(I138,5)="Total",VLOOKUP(I138,'BD Descarga'!$B:$I,8,0),SUMIFS('BD Descarga'!I:I,'BD Descarga'!D:D,'Recebimento Rodo - ALE'!K138,'BD Descarga'!C:C,'Recebimento Rodo - ALE'!J138,'BD Descarga'!B:B,'Recebimento Rodo - ALE'!I138,'BD Descarga'!A:A,'Recebimento Rodo - ALE'!H138))</f>
        <v>953.125</v>
      </c>
      <c r="Q138" s="212"/>
      <c r="R138" s="29"/>
      <c r="S138" s="29"/>
      <c r="T138" s="29"/>
      <c r="U138" s="29"/>
      <c r="V138" s="29"/>
      <c r="W138" s="29"/>
      <c r="X138" s="29"/>
      <c r="Y138" s="29"/>
    </row>
    <row r="139" spans="1:25" x14ac:dyDescent="0.25">
      <c r="A139" s="9"/>
      <c r="B139" s="9" t="str">
        <f t="shared" si="11"/>
        <v>CRATO</v>
      </c>
      <c r="C139" s="9" t="str">
        <f t="shared" si="14"/>
        <v>CRATO</v>
      </c>
      <c r="D139" s="9"/>
      <c r="E139" s="71">
        <f t="shared" si="12"/>
        <v>0</v>
      </c>
      <c r="F139" s="9" t="str">
        <f t="shared" si="13"/>
        <v>TerceirosCRATO</v>
      </c>
      <c r="G139" s="9" t="str">
        <f>IFERROR(VLOOKUP(H139,[161]Detalhes!$G:$J,4,0),G138)</f>
        <v>Terceiros</v>
      </c>
      <c r="H139" s="10">
        <v>31</v>
      </c>
      <c r="I139" s="16" t="s">
        <v>79</v>
      </c>
      <c r="J139" s="30" t="s">
        <v>657</v>
      </c>
      <c r="K139" s="30"/>
      <c r="L139" s="31"/>
      <c r="M139" s="35">
        <f>IF(RIGHT(I139,5)="Total",VLOOKUP(I139,'BD Descarga'!$B:$I,5,0),SUMIFS('BD Descarga'!F:F,'BD Descarga'!D:D,'Recebimento Rodo - ALE'!K139,'BD Descarga'!C:C,'Recebimento Rodo - ALE'!J139,'BD Descarga'!B:B,'Recebimento Rodo - ALE'!I139,'BD Descarga'!A:A,'Recebimento Rodo - ALE'!H139))</f>
        <v>0</v>
      </c>
      <c r="N139" s="36">
        <f>IF(RIGHT(I139,5)="Total",VLOOKUP(I139,'BD Descarga'!$B:$I,6,0),SUMIFS('BD Descarga'!G:G,'BD Descarga'!D:D,'Recebimento Rodo - ALE'!K139,'BD Descarga'!C:C,'Recebimento Rodo - ALE'!J139,'BD Descarga'!B:B,'Recebimento Rodo - ALE'!I139,'BD Descarga'!A:A,'Recebimento Rodo - ALE'!H139))</f>
        <v>0</v>
      </c>
      <c r="O139" s="36">
        <f>IF(RIGHT(I139,5)="Total",VLOOKUP(I139,'BD Descarga'!$B:$I,7,0),SUMIFS('BD Descarga'!H:H,'BD Descarga'!D:D,'Recebimento Rodo - ALE'!K139,'BD Descarga'!C:C,'Recebimento Rodo - ALE'!J139,'BD Descarga'!B:B,'Recebimento Rodo - ALE'!I139,'BD Descarga'!A:A,'Recebimento Rodo - ALE'!H139))</f>
        <v>0</v>
      </c>
      <c r="P139" s="37">
        <f>IF(RIGHT(I139,5)="Total",VLOOKUP(I139,'BD Descarga'!$B:$I,8,0),SUMIFS('BD Descarga'!I:I,'BD Descarga'!D:D,'Recebimento Rodo - ALE'!K139,'BD Descarga'!C:C,'Recebimento Rodo - ALE'!J139,'BD Descarga'!B:B,'Recebimento Rodo - ALE'!I139,'BD Descarga'!A:A,'Recebimento Rodo - ALE'!H139))</f>
        <v>0</v>
      </c>
      <c r="Q139" s="212"/>
      <c r="R139" s="29"/>
      <c r="S139" s="29"/>
      <c r="T139" s="29"/>
      <c r="U139" s="29"/>
      <c r="V139" s="29"/>
      <c r="W139" s="29"/>
      <c r="X139" s="29"/>
      <c r="Y139" s="29"/>
    </row>
    <row r="140" spans="1:25" x14ac:dyDescent="0.25">
      <c r="A140" s="9"/>
      <c r="B140" s="9" t="str">
        <f t="shared" si="11"/>
        <v>CRATO Total</v>
      </c>
      <c r="C140" s="9" t="str">
        <f t="shared" si="14"/>
        <v>Total</v>
      </c>
      <c r="D140" s="9">
        <f>VLOOKUP(E140,Resumo!C:E,3,0)</f>
        <v>31</v>
      </c>
      <c r="E140" s="71">
        <f t="shared" si="12"/>
        <v>3071.1805555555557</v>
      </c>
      <c r="F140" s="9" t="str">
        <f t="shared" si="13"/>
        <v>TerceirosTotal</v>
      </c>
      <c r="G140" s="9" t="str">
        <f>IFERROR(VLOOKUP(H140,[161]Detalhes!$G:$J,4,0),G139)</f>
        <v>Terceiros</v>
      </c>
      <c r="H140" s="17">
        <v>31</v>
      </c>
      <c r="I140" s="18" t="s">
        <v>130</v>
      </c>
      <c r="J140" s="38"/>
      <c r="K140" s="38"/>
      <c r="L140" s="25"/>
      <c r="M140" s="39">
        <f>IF(RIGHT(I140,5)="Total",VLOOKUP(I140,'BD Descarga'!$B:$I,5,0),SUMIFS('BD Descarga'!F:F,'BD Descarga'!D:D,'Recebimento Rodo - ALE'!K140,'BD Descarga'!C:C,'Recebimento Rodo - ALE'!J140,'BD Descarga'!B:B,'Recebimento Rodo - ALE'!I140,'BD Descarga'!A:A,'Recebimento Rodo - ALE'!H140))</f>
        <v>47.789473684210527</v>
      </c>
      <c r="N140" s="40">
        <f>IF(RIGHT(I140,5)="Total",VLOOKUP(I140,'BD Descarga'!$B:$I,6,0),SUMIFS('BD Descarga'!G:G,'BD Descarga'!D:D,'Recebimento Rodo - ALE'!K140,'BD Descarga'!C:C,'Recebimento Rodo - ALE'!J140,'BD Descarga'!B:B,'Recebimento Rodo - ALE'!I140,'BD Descarga'!A:A,'Recebimento Rodo - ALE'!H140))</f>
        <v>2.9211268800338184</v>
      </c>
      <c r="O140" s="40">
        <f>IF(RIGHT(I140,5)="Total",VLOOKUP(I140,'BD Descarga'!$B:$I,7,0),SUMIFS('BD Descarga'!H:H,'BD Descarga'!D:D,'Recebimento Rodo - ALE'!K140,'BD Descarga'!C:C,'Recebimento Rodo - ALE'!J140,'BD Descarga'!B:B,'Recebimento Rodo - ALE'!I140,'BD Descarga'!A:A,'Recebimento Rodo - ALE'!H140))</f>
        <v>0</v>
      </c>
      <c r="P140" s="41">
        <f>IF(RIGHT(I140,5)="Total",VLOOKUP(I140,'BD Descarga'!$B:$I,8,0),SUMIFS('BD Descarga'!I:I,'BD Descarga'!D:D,'Recebimento Rodo - ALE'!K140,'BD Descarga'!C:C,'Recebimento Rodo - ALE'!J140,'BD Descarga'!B:B,'Recebimento Rodo - ALE'!I140,'BD Descarga'!A:A,'Recebimento Rodo - ALE'!H140))</f>
        <v>3071.1805555555557</v>
      </c>
      <c r="Q140" s="50"/>
      <c r="R140" s="29"/>
      <c r="S140" s="29"/>
      <c r="T140" s="29"/>
      <c r="U140" s="29"/>
      <c r="V140" s="29"/>
      <c r="W140" s="29"/>
      <c r="X140" s="29"/>
      <c r="Y140" s="29"/>
    </row>
    <row r="141" spans="1:25" ht="15" customHeight="1" x14ac:dyDescent="0.25">
      <c r="A141" s="9"/>
      <c r="B141" s="9" t="str">
        <f t="shared" si="11"/>
        <v>CUBATAO</v>
      </c>
      <c r="C141" s="9" t="str">
        <f t="shared" si="14"/>
        <v>BATAO</v>
      </c>
      <c r="D141" s="9"/>
      <c r="E141" s="71">
        <f t="shared" si="12"/>
        <v>0</v>
      </c>
      <c r="F141" s="9" t="str">
        <f t="shared" si="13"/>
        <v>TerceirosBATAO</v>
      </c>
      <c r="G141" s="9" t="str">
        <f>IFERROR(VLOOKUP(H141,[161]Detalhes!$G:$J,4,0),#REF!)</f>
        <v>Terceiros</v>
      </c>
      <c r="H141" s="10">
        <v>21</v>
      </c>
      <c r="I141" s="11" t="s">
        <v>64</v>
      </c>
      <c r="J141" s="24" t="s">
        <v>653</v>
      </c>
      <c r="K141" s="24" t="s">
        <v>10</v>
      </c>
      <c r="L141" s="25"/>
      <c r="M141" s="26">
        <f>IF(RIGHT(I141,5)="Total",VLOOKUP(I141,'BD Descarga'!$B:$I,5,0),SUMIFS('BD Descarga'!F:F,'BD Descarga'!D:D,'Recebimento Rodo - ALE'!K141,'BD Descarga'!C:C,'Recebimento Rodo - ALE'!J141,'BD Descarga'!B:B,'Recebimento Rodo - ALE'!I141,'BD Descarga'!A:A,'Recebimento Rodo - ALE'!H141))</f>
        <v>41.793697802197798</v>
      </c>
      <c r="N141" s="27">
        <f>IF(RIGHT(I141,5)="Total",VLOOKUP(I141,'BD Descarga'!$B:$I,6,0),SUMIFS('BD Descarga'!G:G,'BD Descarga'!D:D,'Recebimento Rodo - ALE'!K141,'BD Descarga'!C:C,'Recebimento Rodo - ALE'!J141,'BD Descarga'!B:B,'Recebimento Rodo - ALE'!I141,'BD Descarga'!A:A,'Recebimento Rodo - ALE'!H141))</f>
        <v>1</v>
      </c>
      <c r="O141" s="27">
        <f>IF(RIGHT(I141,5)="Total",VLOOKUP(I141,'BD Descarga'!$B:$I,7,0),SUMIFS('BD Descarga'!H:H,'BD Descarga'!D:D,'Recebimento Rodo - ALE'!K141,'BD Descarga'!C:C,'Recebimento Rodo - ALE'!J141,'BD Descarga'!B:B,'Recebimento Rodo - ALE'!I141,'BD Descarga'!A:A,'Recebimento Rodo - ALE'!H141))</f>
        <v>0</v>
      </c>
      <c r="P141" s="28">
        <f>IF(RIGHT(I141,5)="Total",VLOOKUP(I141,'BD Descarga'!$B:$I,8,0),SUMIFS('BD Descarga'!I:I,'BD Descarga'!D:D,'Recebimento Rodo - ALE'!K141,'BD Descarga'!C:C,'Recebimento Rodo - ALE'!J141,'BD Descarga'!B:B,'Recebimento Rodo - ALE'!I141,'BD Descarga'!A:A,'Recebimento Rodo - ALE'!H141))</f>
        <v>919.46135164835152</v>
      </c>
      <c r="Q141" s="211" t="s">
        <v>194</v>
      </c>
      <c r="R141" s="29"/>
      <c r="S141" s="29"/>
      <c r="T141" s="29"/>
      <c r="U141" s="29"/>
      <c r="V141" s="29"/>
      <c r="W141" s="29"/>
      <c r="X141" s="29"/>
      <c r="Y141" s="29"/>
    </row>
    <row r="142" spans="1:25" ht="15" customHeight="1" x14ac:dyDescent="0.25">
      <c r="A142" s="9"/>
      <c r="B142" s="9" t="str">
        <f t="shared" si="11"/>
        <v>CUBATAO</v>
      </c>
      <c r="C142" s="9" t="str">
        <f t="shared" si="14"/>
        <v>BATAO</v>
      </c>
      <c r="D142" s="9"/>
      <c r="E142" s="71">
        <f t="shared" si="12"/>
        <v>0</v>
      </c>
      <c r="F142" s="9" t="str">
        <f t="shared" si="13"/>
        <v>TerceirosBATAO</v>
      </c>
      <c r="G142" s="9" t="str">
        <f>IFERROR(VLOOKUP(H142,[161]Detalhes!$G:$J,4,0),G141)</f>
        <v>Terceiros</v>
      </c>
      <c r="H142" s="10">
        <v>21</v>
      </c>
      <c r="I142" s="11" t="s">
        <v>64</v>
      </c>
      <c r="J142" s="24" t="s">
        <v>653</v>
      </c>
      <c r="K142" s="24" t="s">
        <v>12</v>
      </c>
      <c r="L142" s="25"/>
      <c r="M142" s="26">
        <f>IF(RIGHT(I142,5)="Total",VLOOKUP(I142,'BD Descarga'!$B:$I,5,0),SUMIFS('BD Descarga'!F:F,'BD Descarga'!D:D,'Recebimento Rodo - ALE'!K142,'BD Descarga'!C:C,'Recebimento Rodo - ALE'!J142,'BD Descarga'!B:B,'Recebimento Rodo - ALE'!I142,'BD Descarga'!A:A,'Recebimento Rodo - ALE'!H142))</f>
        <v>41.793697802197798</v>
      </c>
      <c r="N142" s="27">
        <f>IF(RIGHT(I142,5)="Total",VLOOKUP(I142,'BD Descarga'!$B:$I,6,0),SUMIFS('BD Descarga'!G:G,'BD Descarga'!D:D,'Recebimento Rodo - ALE'!K142,'BD Descarga'!C:C,'Recebimento Rodo - ALE'!J142,'BD Descarga'!B:B,'Recebimento Rodo - ALE'!I142,'BD Descarga'!A:A,'Recebimento Rodo - ALE'!H142))</f>
        <v>1</v>
      </c>
      <c r="O142" s="27">
        <f>IF(RIGHT(I142,5)="Total",VLOOKUP(I142,'BD Descarga'!$B:$I,7,0),SUMIFS('BD Descarga'!H:H,'BD Descarga'!D:D,'Recebimento Rodo - ALE'!K142,'BD Descarga'!C:C,'Recebimento Rodo - ALE'!J142,'BD Descarga'!B:B,'Recebimento Rodo - ALE'!I142,'BD Descarga'!A:A,'Recebimento Rodo - ALE'!H142))</f>
        <v>0</v>
      </c>
      <c r="P142" s="28">
        <f>IF(RIGHT(I142,5)="Total",VLOOKUP(I142,'BD Descarga'!$B:$I,8,0),SUMIFS('BD Descarga'!I:I,'BD Descarga'!D:D,'Recebimento Rodo - ALE'!K142,'BD Descarga'!C:C,'Recebimento Rodo - ALE'!J142,'BD Descarga'!B:B,'Recebimento Rodo - ALE'!I142,'BD Descarga'!A:A,'Recebimento Rodo - ALE'!H142))</f>
        <v>919.46135164835152</v>
      </c>
      <c r="Q142" s="212"/>
      <c r="R142" s="29"/>
      <c r="S142" s="29"/>
      <c r="T142" s="29"/>
      <c r="U142" s="29"/>
      <c r="V142" s="29"/>
      <c r="W142" s="29"/>
      <c r="X142" s="29"/>
      <c r="Y142" s="29"/>
    </row>
    <row r="143" spans="1:25" x14ac:dyDescent="0.25">
      <c r="A143" s="9"/>
      <c r="B143" s="9" t="str">
        <f t="shared" si="11"/>
        <v>CUBATAO</v>
      </c>
      <c r="C143" s="9" t="str">
        <f t="shared" si="14"/>
        <v>BATAO</v>
      </c>
      <c r="D143" s="9"/>
      <c r="E143" s="71">
        <f t="shared" si="12"/>
        <v>0</v>
      </c>
      <c r="F143" s="9" t="str">
        <f t="shared" si="13"/>
        <v>TerceirosBATAO</v>
      </c>
      <c r="G143" s="9" t="str">
        <f>IFERROR(VLOOKUP(H143,[161]Detalhes!$G:$J,4,0),G142)</f>
        <v>Terceiros</v>
      </c>
      <c r="H143" s="10">
        <v>21</v>
      </c>
      <c r="I143" s="11" t="s">
        <v>64</v>
      </c>
      <c r="J143" s="24" t="s">
        <v>653</v>
      </c>
      <c r="K143" s="24" t="s">
        <v>13</v>
      </c>
      <c r="L143" s="25"/>
      <c r="M143" s="26">
        <f>IF(RIGHT(I143,5)="Total",VLOOKUP(I143,'BD Descarga'!$B:$I,5,0),SUMIFS('BD Descarga'!F:F,'BD Descarga'!D:D,'Recebimento Rodo - ALE'!K143,'BD Descarga'!C:C,'Recebimento Rodo - ALE'!J143,'BD Descarga'!B:B,'Recebimento Rodo - ALE'!I143,'BD Descarga'!A:A,'Recebimento Rodo - ALE'!H143))</f>
        <v>41.793697802197798</v>
      </c>
      <c r="N143" s="27">
        <f>IF(RIGHT(I143,5)="Total",VLOOKUP(I143,'BD Descarga'!$B:$I,6,0),SUMIFS('BD Descarga'!G:G,'BD Descarga'!D:D,'Recebimento Rodo - ALE'!K143,'BD Descarga'!C:C,'Recebimento Rodo - ALE'!J143,'BD Descarga'!B:B,'Recebimento Rodo - ALE'!I143,'BD Descarga'!A:A,'Recebimento Rodo - ALE'!H143))</f>
        <v>1</v>
      </c>
      <c r="O143" s="27">
        <f>IF(RIGHT(I143,5)="Total",VLOOKUP(I143,'BD Descarga'!$B:$I,7,0),SUMIFS('BD Descarga'!H:H,'BD Descarga'!D:D,'Recebimento Rodo - ALE'!K143,'BD Descarga'!C:C,'Recebimento Rodo - ALE'!J143,'BD Descarga'!B:B,'Recebimento Rodo - ALE'!I143,'BD Descarga'!A:A,'Recebimento Rodo - ALE'!H143))</f>
        <v>0</v>
      </c>
      <c r="P143" s="28">
        <f>IF(RIGHT(I143,5)="Total",VLOOKUP(I143,'BD Descarga'!$B:$I,8,0),SUMIFS('BD Descarga'!I:I,'BD Descarga'!D:D,'Recebimento Rodo - ALE'!K143,'BD Descarga'!C:C,'Recebimento Rodo - ALE'!J143,'BD Descarga'!B:B,'Recebimento Rodo - ALE'!I143,'BD Descarga'!A:A,'Recebimento Rodo - ALE'!H143))</f>
        <v>919.46135164835152</v>
      </c>
      <c r="Q143" s="212"/>
      <c r="R143" s="29"/>
      <c r="S143" s="29"/>
      <c r="T143" s="29"/>
      <c r="U143" s="29"/>
      <c r="V143" s="29"/>
      <c r="W143" s="29"/>
      <c r="X143" s="29"/>
      <c r="Y143" s="29"/>
    </row>
    <row r="144" spans="1:25" x14ac:dyDescent="0.25">
      <c r="A144" s="9"/>
      <c r="B144" s="9" t="str">
        <f t="shared" si="11"/>
        <v>CUBATAO</v>
      </c>
      <c r="C144" s="9" t="str">
        <f t="shared" si="14"/>
        <v>BATAO</v>
      </c>
      <c r="D144" s="9"/>
      <c r="E144" s="71">
        <f t="shared" si="12"/>
        <v>0</v>
      </c>
      <c r="F144" s="9" t="str">
        <f t="shared" si="13"/>
        <v>TerceirosBATAO</v>
      </c>
      <c r="G144" s="9" t="str">
        <f>IFERROR(VLOOKUP(H144,[161]Detalhes!$G:$J,4,0),G143)</f>
        <v>Terceiros</v>
      </c>
      <c r="H144" s="14">
        <v>21</v>
      </c>
      <c r="I144" s="11" t="s">
        <v>64</v>
      </c>
      <c r="J144" s="30" t="s">
        <v>653</v>
      </c>
      <c r="K144" s="30" t="s">
        <v>16</v>
      </c>
      <c r="L144" s="31"/>
      <c r="M144" s="32">
        <f>IF(RIGHT(I144,5)="Total",VLOOKUP(I144,'BD Descarga'!$B:$I,5,0),SUMIFS('BD Descarga'!F:F,'BD Descarga'!D:D,'Recebimento Rodo - ALE'!K144,'BD Descarga'!C:C,'Recebimento Rodo - ALE'!J144,'BD Descarga'!B:B,'Recebimento Rodo - ALE'!I144,'BD Descarga'!A:A,'Recebimento Rodo - ALE'!H144))</f>
        <v>41.793697802197798</v>
      </c>
      <c r="N144" s="33">
        <f>IF(RIGHT(I144,5)="Total",VLOOKUP(I144,'BD Descarga'!$B:$I,6,0),SUMIFS('BD Descarga'!G:G,'BD Descarga'!D:D,'Recebimento Rodo - ALE'!K144,'BD Descarga'!C:C,'Recebimento Rodo - ALE'!J144,'BD Descarga'!B:B,'Recebimento Rodo - ALE'!I144,'BD Descarga'!A:A,'Recebimento Rodo - ALE'!H144))</f>
        <v>3</v>
      </c>
      <c r="O144" s="33">
        <f>IF(RIGHT(I144,5)="Total",VLOOKUP(I144,'BD Descarga'!$B:$I,7,0),SUMIFS('BD Descarga'!H:H,'BD Descarga'!D:D,'Recebimento Rodo - ALE'!K144,'BD Descarga'!C:C,'Recebimento Rodo - ALE'!J144,'BD Descarga'!B:B,'Recebimento Rodo - ALE'!I144,'BD Descarga'!A:A,'Recebimento Rodo - ALE'!H144))</f>
        <v>0</v>
      </c>
      <c r="P144" s="37">
        <f>IF(RIGHT(I144,5)="Total",VLOOKUP(I144,'BD Descarga'!$B:$I,8,0),SUMIFS('BD Descarga'!I:I,'BD Descarga'!D:D,'Recebimento Rodo - ALE'!K144,'BD Descarga'!C:C,'Recebimento Rodo - ALE'!J144,'BD Descarga'!B:B,'Recebimento Rodo - ALE'!I144,'BD Descarga'!A:A,'Recebimento Rodo - ALE'!H144))</f>
        <v>2758.3840549450547</v>
      </c>
      <c r="Q144" s="212"/>
      <c r="R144" s="29"/>
      <c r="S144" s="29"/>
      <c r="T144" s="29"/>
      <c r="U144" s="29"/>
      <c r="V144" s="29"/>
      <c r="W144" s="29"/>
      <c r="X144" s="29"/>
      <c r="Y144" s="29"/>
    </row>
    <row r="145" spans="1:25" x14ac:dyDescent="0.25">
      <c r="A145" s="9"/>
      <c r="B145" s="9" t="str">
        <f t="shared" si="11"/>
        <v>CUBATAO</v>
      </c>
      <c r="C145" s="9" t="str">
        <f t="shared" si="14"/>
        <v>BATAO</v>
      </c>
      <c r="D145" s="9"/>
      <c r="E145" s="71">
        <f t="shared" si="12"/>
        <v>0</v>
      </c>
      <c r="F145" s="9" t="str">
        <f t="shared" si="13"/>
        <v>TerceirosBATAO</v>
      </c>
      <c r="G145" s="9" t="str">
        <f>IFERROR(VLOOKUP(H145,[161]Detalhes!$G:$J,4,0),G144)</f>
        <v>Terceiros</v>
      </c>
      <c r="H145" s="15">
        <v>21</v>
      </c>
      <c r="I145" s="11" t="s">
        <v>64</v>
      </c>
      <c r="J145" s="24" t="s">
        <v>653</v>
      </c>
      <c r="K145" s="24" t="s">
        <v>7</v>
      </c>
      <c r="L145" s="25"/>
      <c r="M145" s="26">
        <f>IF(RIGHT(I145,5)="Total",VLOOKUP(I145,'BD Descarga'!$B:$I,5,0),SUMIFS('BD Descarga'!F:F,'BD Descarga'!D:D,'Recebimento Rodo - ALE'!K145,'BD Descarga'!C:C,'Recebimento Rodo - ALE'!J145,'BD Descarga'!B:B,'Recebimento Rodo - ALE'!I145,'BD Descarga'!A:A,'Recebimento Rodo - ALE'!H145))</f>
        <v>41.793697802197798</v>
      </c>
      <c r="N145" s="27">
        <f>IF(RIGHT(I145,5)="Total",VLOOKUP(I145,'BD Descarga'!$B:$I,6,0),SUMIFS('BD Descarga'!G:G,'BD Descarga'!D:D,'Recebimento Rodo - ALE'!K145,'BD Descarga'!C:C,'Recebimento Rodo - ALE'!J145,'BD Descarga'!B:B,'Recebimento Rodo - ALE'!I145,'BD Descarga'!A:A,'Recebimento Rodo - ALE'!H145))</f>
        <v>1</v>
      </c>
      <c r="O145" s="27">
        <f>IF(RIGHT(I145,5)="Total",VLOOKUP(I145,'BD Descarga'!$B:$I,7,0),SUMIFS('BD Descarga'!H:H,'BD Descarga'!D:D,'Recebimento Rodo - ALE'!K145,'BD Descarga'!C:C,'Recebimento Rodo - ALE'!J145,'BD Descarga'!B:B,'Recebimento Rodo - ALE'!I145,'BD Descarga'!A:A,'Recebimento Rodo - ALE'!H145))</f>
        <v>0</v>
      </c>
      <c r="P145" s="28">
        <f>IF(RIGHT(I145,5)="Total",VLOOKUP(I145,'BD Descarga'!$B:$I,8,0),SUMIFS('BD Descarga'!I:I,'BD Descarga'!D:D,'Recebimento Rodo - ALE'!K145,'BD Descarga'!C:C,'Recebimento Rodo - ALE'!J145,'BD Descarga'!B:B,'Recebimento Rodo - ALE'!I145,'BD Descarga'!A:A,'Recebimento Rodo - ALE'!H145))</f>
        <v>919.46135164835152</v>
      </c>
      <c r="Q145" s="212"/>
      <c r="R145" s="29"/>
      <c r="S145" s="29"/>
      <c r="T145" s="29"/>
      <c r="U145" s="29"/>
      <c r="V145" s="29"/>
      <c r="W145" s="29"/>
      <c r="X145" s="29"/>
      <c r="Y145" s="29"/>
    </row>
    <row r="146" spans="1:25" x14ac:dyDescent="0.25">
      <c r="A146" s="9"/>
      <c r="B146" s="9" t="str">
        <f t="shared" ref="B146:B209" si="15">I146</f>
        <v>CUBATAO</v>
      </c>
      <c r="C146" s="9" t="str">
        <f t="shared" si="14"/>
        <v>BATAO</v>
      </c>
      <c r="D146" s="9"/>
      <c r="E146" s="71">
        <f t="shared" ref="E146:E209" si="16">IF(RIGHT(I146,5)="Total",P146,0)</f>
        <v>0</v>
      </c>
      <c r="F146" s="9" t="str">
        <f t="shared" ref="F146:F209" si="17">CONCATENATE(G146,RIGHT(I146,5))</f>
        <v>TerceirosBATAO</v>
      </c>
      <c r="G146" s="9" t="str">
        <f>IFERROR(VLOOKUP(H146,[161]Detalhes!$G:$J,4,0),G145)</f>
        <v>Terceiros</v>
      </c>
      <c r="H146" s="10">
        <v>21</v>
      </c>
      <c r="I146" s="11" t="s">
        <v>64</v>
      </c>
      <c r="J146" s="24" t="s">
        <v>653</v>
      </c>
      <c r="K146" s="24" t="s">
        <v>18</v>
      </c>
      <c r="L146" s="25"/>
      <c r="M146" s="26">
        <f>IF(RIGHT(I146,5)="Total",VLOOKUP(I146,'BD Descarga'!$B:$I,5,0),SUMIFS('BD Descarga'!F:F,'BD Descarga'!D:D,'Recebimento Rodo - ALE'!K146,'BD Descarga'!C:C,'Recebimento Rodo - ALE'!J146,'BD Descarga'!B:B,'Recebimento Rodo - ALE'!I146,'BD Descarga'!A:A,'Recebimento Rodo - ALE'!H146))</f>
        <v>41.793697802197798</v>
      </c>
      <c r="N146" s="27">
        <f>IF(RIGHT(I146,5)="Total",VLOOKUP(I146,'BD Descarga'!$B:$I,6,0),SUMIFS('BD Descarga'!G:G,'BD Descarga'!D:D,'Recebimento Rodo - ALE'!K146,'BD Descarga'!C:C,'Recebimento Rodo - ALE'!J146,'BD Descarga'!B:B,'Recebimento Rodo - ALE'!I146,'BD Descarga'!A:A,'Recebimento Rodo - ALE'!H146))</f>
        <v>1</v>
      </c>
      <c r="O146" s="27">
        <f>IF(RIGHT(I146,5)="Total",VLOOKUP(I146,'BD Descarga'!$B:$I,7,0),SUMIFS('BD Descarga'!H:H,'BD Descarga'!D:D,'Recebimento Rodo - ALE'!K146,'BD Descarga'!C:C,'Recebimento Rodo - ALE'!J146,'BD Descarga'!B:B,'Recebimento Rodo - ALE'!I146,'BD Descarga'!A:A,'Recebimento Rodo - ALE'!H146))</f>
        <v>0</v>
      </c>
      <c r="P146" s="28">
        <f>IF(RIGHT(I146,5)="Total",VLOOKUP(I146,'BD Descarga'!$B:$I,8,0),SUMIFS('BD Descarga'!I:I,'BD Descarga'!D:D,'Recebimento Rodo - ALE'!K146,'BD Descarga'!C:C,'Recebimento Rodo - ALE'!J146,'BD Descarga'!B:B,'Recebimento Rodo - ALE'!I146,'BD Descarga'!A:A,'Recebimento Rodo - ALE'!H146))</f>
        <v>919.46135164835152</v>
      </c>
      <c r="Q146" s="212"/>
      <c r="R146" s="29"/>
      <c r="S146" s="29"/>
      <c r="T146" s="29"/>
      <c r="U146" s="29"/>
      <c r="V146" s="29"/>
      <c r="W146" s="29"/>
      <c r="X146" s="29"/>
      <c r="Y146" s="29"/>
    </row>
    <row r="147" spans="1:25" x14ac:dyDescent="0.25">
      <c r="A147" s="9"/>
      <c r="B147" s="9" t="str">
        <f t="shared" si="15"/>
        <v>CUBATAO</v>
      </c>
      <c r="C147" s="9" t="str">
        <f t="shared" si="14"/>
        <v>BATAO</v>
      </c>
      <c r="D147" s="9"/>
      <c r="E147" s="71">
        <f t="shared" si="16"/>
        <v>0</v>
      </c>
      <c r="F147" s="9" t="str">
        <f t="shared" si="17"/>
        <v>TerceirosBATAO</v>
      </c>
      <c r="G147" s="9" t="str">
        <f>IFERROR(VLOOKUP(H147,[161]Detalhes!$G:$J,4,0),G146)</f>
        <v>Terceiros</v>
      </c>
      <c r="H147" s="10">
        <v>21</v>
      </c>
      <c r="I147" s="11" t="s">
        <v>64</v>
      </c>
      <c r="J147" s="24" t="s">
        <v>653</v>
      </c>
      <c r="K147" s="24" t="s">
        <v>19</v>
      </c>
      <c r="L147" s="25"/>
      <c r="M147" s="26">
        <f>IF(RIGHT(I147,5)="Total",VLOOKUP(I147,'BD Descarga'!$B:$I,5,0),SUMIFS('BD Descarga'!F:F,'BD Descarga'!D:D,'Recebimento Rodo - ALE'!K147,'BD Descarga'!C:C,'Recebimento Rodo - ALE'!J147,'BD Descarga'!B:B,'Recebimento Rodo - ALE'!I147,'BD Descarga'!A:A,'Recebimento Rodo - ALE'!H147))</f>
        <v>41.793697802197798</v>
      </c>
      <c r="N147" s="27">
        <f>IF(RIGHT(I147,5)="Total",VLOOKUP(I147,'BD Descarga'!$B:$I,6,0),SUMIFS('BD Descarga'!G:G,'BD Descarga'!D:D,'Recebimento Rodo - ALE'!K147,'BD Descarga'!C:C,'Recebimento Rodo - ALE'!J147,'BD Descarga'!B:B,'Recebimento Rodo - ALE'!I147,'BD Descarga'!A:A,'Recebimento Rodo - ALE'!H147))</f>
        <v>1</v>
      </c>
      <c r="O147" s="27">
        <f>IF(RIGHT(I147,5)="Total",VLOOKUP(I147,'BD Descarga'!$B:$I,7,0),SUMIFS('BD Descarga'!H:H,'BD Descarga'!D:D,'Recebimento Rodo - ALE'!K147,'BD Descarga'!C:C,'Recebimento Rodo - ALE'!J147,'BD Descarga'!B:B,'Recebimento Rodo - ALE'!I147,'BD Descarga'!A:A,'Recebimento Rodo - ALE'!H147))</f>
        <v>0</v>
      </c>
      <c r="P147" s="28">
        <f>IF(RIGHT(I147,5)="Total",VLOOKUP(I147,'BD Descarga'!$B:$I,8,0),SUMIFS('BD Descarga'!I:I,'BD Descarga'!D:D,'Recebimento Rodo - ALE'!K147,'BD Descarga'!C:C,'Recebimento Rodo - ALE'!J147,'BD Descarga'!B:B,'Recebimento Rodo - ALE'!I147,'BD Descarga'!A:A,'Recebimento Rodo - ALE'!H147))</f>
        <v>919.46135164835152</v>
      </c>
      <c r="Q147" s="212"/>
      <c r="R147" s="29"/>
      <c r="S147" s="29"/>
      <c r="T147" s="29"/>
      <c r="U147" s="29"/>
      <c r="V147" s="29"/>
      <c r="W147" s="29"/>
      <c r="X147" s="29"/>
      <c r="Y147" s="29"/>
    </row>
    <row r="148" spans="1:25" x14ac:dyDescent="0.25">
      <c r="A148" s="9"/>
      <c r="B148" s="9" t="str">
        <f t="shared" si="15"/>
        <v>CUBATAO</v>
      </c>
      <c r="C148" s="9" t="str">
        <f t="shared" si="14"/>
        <v>BATAO</v>
      </c>
      <c r="D148" s="9"/>
      <c r="E148" s="71">
        <f t="shared" si="16"/>
        <v>0</v>
      </c>
      <c r="F148" s="9" t="str">
        <f t="shared" si="17"/>
        <v>TerceirosBATAO</v>
      </c>
      <c r="G148" s="9" t="str">
        <f>IFERROR(VLOOKUP(H148,[161]Detalhes!$G:$J,4,0),G147)</f>
        <v>Terceiros</v>
      </c>
      <c r="H148" s="14">
        <v>21</v>
      </c>
      <c r="I148" s="11" t="s">
        <v>64</v>
      </c>
      <c r="J148" s="30" t="s">
        <v>653</v>
      </c>
      <c r="K148" s="30" t="s">
        <v>21</v>
      </c>
      <c r="L148" s="31"/>
      <c r="M148" s="32">
        <f>IF(RIGHT(I148,5)="Total",VLOOKUP(I148,'BD Descarga'!$B:$I,5,0),SUMIFS('BD Descarga'!F:F,'BD Descarga'!D:D,'Recebimento Rodo - ALE'!K148,'BD Descarga'!C:C,'Recebimento Rodo - ALE'!J148,'BD Descarga'!B:B,'Recebimento Rodo - ALE'!I148,'BD Descarga'!A:A,'Recebimento Rodo - ALE'!H148))</f>
        <v>0</v>
      </c>
      <c r="N148" s="33">
        <f>IF(RIGHT(I148,5)="Total",VLOOKUP(I148,'BD Descarga'!$B:$I,6,0),SUMIFS('BD Descarga'!G:G,'BD Descarga'!D:D,'Recebimento Rodo - ALE'!K148,'BD Descarga'!C:C,'Recebimento Rodo - ALE'!J148,'BD Descarga'!B:B,'Recebimento Rodo - ALE'!I148,'BD Descarga'!A:A,'Recebimento Rodo - ALE'!H148))</f>
        <v>0</v>
      </c>
      <c r="O148" s="33">
        <f>IF(RIGHT(I148,5)="Total",VLOOKUP(I148,'BD Descarga'!$B:$I,7,0),SUMIFS('BD Descarga'!H:H,'BD Descarga'!D:D,'Recebimento Rodo - ALE'!K148,'BD Descarga'!C:C,'Recebimento Rodo - ALE'!J148,'BD Descarga'!B:B,'Recebimento Rodo - ALE'!I148,'BD Descarga'!A:A,'Recebimento Rodo - ALE'!H148))</f>
        <v>0</v>
      </c>
      <c r="P148" s="37">
        <f>IF(RIGHT(I148,5)="Total",VLOOKUP(I148,'BD Descarga'!$B:$I,8,0),SUMIFS('BD Descarga'!I:I,'BD Descarga'!D:D,'Recebimento Rodo - ALE'!K148,'BD Descarga'!C:C,'Recebimento Rodo - ALE'!J148,'BD Descarga'!B:B,'Recebimento Rodo - ALE'!I148,'BD Descarga'!A:A,'Recebimento Rodo - ALE'!H148))</f>
        <v>0</v>
      </c>
      <c r="Q148" s="212"/>
      <c r="R148" s="29"/>
      <c r="S148" s="29"/>
      <c r="T148" s="29"/>
      <c r="U148" s="29"/>
      <c r="V148" s="29"/>
      <c r="W148" s="29"/>
      <c r="X148" s="29"/>
      <c r="Y148" s="29"/>
    </row>
    <row r="149" spans="1:25" x14ac:dyDescent="0.25">
      <c r="A149" s="9"/>
      <c r="B149" s="9" t="str">
        <f t="shared" si="15"/>
        <v>CUBATAO</v>
      </c>
      <c r="C149" s="9" t="str">
        <f t="shared" si="14"/>
        <v>BATAO</v>
      </c>
      <c r="D149" s="9"/>
      <c r="E149" s="71">
        <f t="shared" si="16"/>
        <v>0</v>
      </c>
      <c r="F149" s="9" t="str">
        <f t="shared" si="17"/>
        <v>TerceirosBATAO</v>
      </c>
      <c r="G149" s="9" t="str">
        <f>IFERROR(VLOOKUP(H149,[161]Detalhes!$G:$J,4,0),G148)</f>
        <v>Terceiros</v>
      </c>
      <c r="H149" s="10">
        <v>21</v>
      </c>
      <c r="I149" s="16" t="s">
        <v>64</v>
      </c>
      <c r="J149" s="30" t="s">
        <v>657</v>
      </c>
      <c r="K149" s="30"/>
      <c r="L149" s="31"/>
      <c r="M149" s="35">
        <f>IF(RIGHT(I149,5)="Total",VLOOKUP(I149,'BD Descarga'!$B:$I,5,0),SUMIFS('BD Descarga'!F:F,'BD Descarga'!D:D,'Recebimento Rodo - ALE'!K149,'BD Descarga'!C:C,'Recebimento Rodo - ALE'!J149,'BD Descarga'!B:B,'Recebimento Rodo - ALE'!I149,'BD Descarga'!A:A,'Recebimento Rodo - ALE'!H149))</f>
        <v>0</v>
      </c>
      <c r="N149" s="36">
        <f>IF(RIGHT(I149,5)="Total",VLOOKUP(I149,'BD Descarga'!$B:$I,6,0),SUMIFS('BD Descarga'!G:G,'BD Descarga'!D:D,'Recebimento Rodo - ALE'!K149,'BD Descarga'!C:C,'Recebimento Rodo - ALE'!J149,'BD Descarga'!B:B,'Recebimento Rodo - ALE'!I149,'BD Descarga'!A:A,'Recebimento Rodo - ALE'!H149))</f>
        <v>0</v>
      </c>
      <c r="O149" s="36">
        <f>IF(RIGHT(I149,5)="Total",VLOOKUP(I149,'BD Descarga'!$B:$I,7,0),SUMIFS('BD Descarga'!H:H,'BD Descarga'!D:D,'Recebimento Rodo - ALE'!K149,'BD Descarga'!C:C,'Recebimento Rodo - ALE'!J149,'BD Descarga'!B:B,'Recebimento Rodo - ALE'!I149,'BD Descarga'!A:A,'Recebimento Rodo - ALE'!H149))</f>
        <v>0</v>
      </c>
      <c r="P149" s="37">
        <f>IF(RIGHT(I149,5)="Total",VLOOKUP(I149,'BD Descarga'!$B:$I,8,0),SUMIFS('BD Descarga'!I:I,'BD Descarga'!D:D,'Recebimento Rodo - ALE'!K149,'BD Descarga'!C:C,'Recebimento Rodo - ALE'!J149,'BD Descarga'!B:B,'Recebimento Rodo - ALE'!I149,'BD Descarga'!A:A,'Recebimento Rodo - ALE'!H149))</f>
        <v>0</v>
      </c>
      <c r="Q149" s="212"/>
      <c r="R149" s="29"/>
      <c r="S149" s="29"/>
      <c r="T149" s="29"/>
      <c r="U149" s="29"/>
      <c r="V149" s="29"/>
      <c r="W149" s="29"/>
      <c r="X149" s="29"/>
      <c r="Y149" s="29"/>
    </row>
    <row r="150" spans="1:25" x14ac:dyDescent="0.25">
      <c r="A150" s="9"/>
      <c r="B150" s="9" t="str">
        <f t="shared" si="15"/>
        <v>CUBATAO Total</v>
      </c>
      <c r="C150" s="9" t="str">
        <f t="shared" si="14"/>
        <v>Total</v>
      </c>
      <c r="D150" s="9">
        <f>VLOOKUP(E150,Resumo!C:E,3,0)</f>
        <v>33</v>
      </c>
      <c r="E150" s="71">
        <f t="shared" si="16"/>
        <v>2758.3840549450547</v>
      </c>
      <c r="F150" s="9" t="str">
        <f t="shared" si="17"/>
        <v>TerceirosTotal</v>
      </c>
      <c r="G150" s="9" t="str">
        <f>IFERROR(VLOOKUP(H150,[161]Detalhes!$G:$J,4,0),G149)</f>
        <v>Terceiros</v>
      </c>
      <c r="H150" s="17">
        <v>21</v>
      </c>
      <c r="I150" s="18" t="s">
        <v>65</v>
      </c>
      <c r="J150" s="38"/>
      <c r="K150" s="38"/>
      <c r="L150" s="25"/>
      <c r="M150" s="39">
        <f>IF(RIGHT(I150,5)="Total",VLOOKUP(I150,'BD Descarga'!$B:$I,5,0),SUMIFS('BD Descarga'!F:F,'BD Descarga'!D:D,'Recebimento Rodo - ALE'!K150,'BD Descarga'!C:C,'Recebimento Rodo - ALE'!J150,'BD Descarga'!B:B,'Recebimento Rodo - ALE'!I150,'BD Descarga'!A:A,'Recebimento Rodo - ALE'!H150))</f>
        <v>0</v>
      </c>
      <c r="N150" s="40">
        <f>IF(RIGHT(I150,5)="Total",VLOOKUP(I150,'BD Descarga'!$B:$I,6,0),SUMIFS('BD Descarga'!G:G,'BD Descarga'!D:D,'Recebimento Rodo - ALE'!K150,'BD Descarga'!C:C,'Recebimento Rodo - ALE'!J150,'BD Descarga'!B:B,'Recebimento Rodo - ALE'!I150,'BD Descarga'!A:A,'Recebimento Rodo - ALE'!H150))</f>
        <v>3</v>
      </c>
      <c r="O150" s="40">
        <f>IF(RIGHT(I150,5)="Total",VLOOKUP(I150,'BD Descarga'!$B:$I,7,0),SUMIFS('BD Descarga'!H:H,'BD Descarga'!D:D,'Recebimento Rodo - ALE'!K150,'BD Descarga'!C:C,'Recebimento Rodo - ALE'!J150,'BD Descarga'!B:B,'Recebimento Rodo - ALE'!I150,'BD Descarga'!A:A,'Recebimento Rodo - ALE'!H150))</f>
        <v>0</v>
      </c>
      <c r="P150" s="41">
        <f>IF(RIGHT(I150,5)="Total",VLOOKUP(I150,'BD Descarga'!$B:$I,8,0),SUMIFS('BD Descarga'!I:I,'BD Descarga'!D:D,'Recebimento Rodo - ALE'!K150,'BD Descarga'!C:C,'Recebimento Rodo - ALE'!J150,'BD Descarga'!B:B,'Recebimento Rodo - ALE'!I150,'BD Descarga'!A:A,'Recebimento Rodo - ALE'!H150))</f>
        <v>2758.3840549450547</v>
      </c>
      <c r="Q150" s="50"/>
      <c r="R150" s="29"/>
      <c r="S150" s="29"/>
      <c r="T150" s="29"/>
      <c r="U150" s="29"/>
      <c r="V150" s="29"/>
      <c r="W150" s="29"/>
      <c r="X150" s="29"/>
      <c r="Y150" s="29"/>
    </row>
    <row r="151" spans="1:25" ht="15" customHeight="1" x14ac:dyDescent="0.25">
      <c r="A151" s="9"/>
      <c r="B151" s="9" t="str">
        <f t="shared" si="15"/>
        <v>CUIABA</v>
      </c>
      <c r="C151" s="9" t="str">
        <f t="shared" si="14"/>
        <v>UIABA</v>
      </c>
      <c r="D151" s="9"/>
      <c r="E151" s="71">
        <f t="shared" si="16"/>
        <v>0</v>
      </c>
      <c r="F151" s="9" t="str">
        <f t="shared" si="17"/>
        <v>PoolUIABA</v>
      </c>
      <c r="G151" s="9" t="str">
        <f>IFERROR(VLOOKUP(H151,[161]Detalhes!$G:$J,4,0),#REF!)</f>
        <v>Pool</v>
      </c>
      <c r="H151" s="10">
        <v>28</v>
      </c>
      <c r="I151" s="11" t="s">
        <v>75</v>
      </c>
      <c r="J151" s="24" t="s">
        <v>9</v>
      </c>
      <c r="K151" s="24" t="s">
        <v>10</v>
      </c>
      <c r="L151" s="25"/>
      <c r="M151" s="26">
        <f>IF(RIGHT(I151,5)="Total",VLOOKUP(I151,'BD Descarga'!$B:$I,5,0),SUMIFS('BD Descarga'!F:F,'BD Descarga'!D:D,'Recebimento Rodo - ALE'!K151,'BD Descarga'!C:C,'Recebimento Rodo - ALE'!J151,'BD Descarga'!B:B,'Recebimento Rodo - ALE'!I151,'BD Descarga'!A:A,'Recebimento Rodo - ALE'!H151))</f>
        <v>55</v>
      </c>
      <c r="N151" s="27">
        <f>IF(RIGHT(I151,5)="Total",VLOOKUP(I151,'BD Descarga'!$B:$I,6,0),SUMIFS('BD Descarga'!G:G,'BD Descarga'!D:D,'Recebimento Rodo - ALE'!K151,'BD Descarga'!C:C,'Recebimento Rodo - ALE'!J151,'BD Descarga'!B:B,'Recebimento Rodo - ALE'!I151,'BD Descarga'!A:A,'Recebimento Rodo - ALE'!H151))</f>
        <v>0.656088</v>
      </c>
      <c r="O151" s="27">
        <f>IF(RIGHT(I151,5)="Total",VLOOKUP(I151,'BD Descarga'!$B:$I,7,0),SUMIFS('BD Descarga'!H:H,'BD Descarga'!D:D,'Recebimento Rodo - ALE'!K151,'BD Descarga'!C:C,'Recebimento Rodo - ALE'!J151,'BD Descarga'!B:B,'Recebimento Rodo - ALE'!I151,'BD Descarga'!A:A,'Recebimento Rodo - ALE'!H151))</f>
        <v>0.218696</v>
      </c>
      <c r="P151" s="28">
        <f>IF(RIGHT(I151,5)="Total",VLOOKUP(I151,'BD Descarga'!$B:$I,8,0),SUMIFS('BD Descarga'!I:I,'BD Descarga'!D:D,'Recebimento Rodo - ALE'!K151,'BD Descarga'!C:C,'Recebimento Rodo - ALE'!J151,'BD Descarga'!B:B,'Recebimento Rodo - ALE'!I151,'BD Descarga'!A:A,'Recebimento Rodo - ALE'!H151))</f>
        <v>841.9796</v>
      </c>
      <c r="Q151" s="234" t="s">
        <v>245</v>
      </c>
      <c r="R151" s="29"/>
      <c r="S151" s="29"/>
      <c r="T151" s="29"/>
      <c r="U151" s="29"/>
      <c r="V151" s="29"/>
      <c r="W151" s="29"/>
      <c r="X151" s="29"/>
      <c r="Y151" s="29"/>
    </row>
    <row r="152" spans="1:25" ht="15" customHeight="1" x14ac:dyDescent="0.25">
      <c r="A152" s="9"/>
      <c r="B152" s="9" t="str">
        <f t="shared" si="15"/>
        <v>CUIABA</v>
      </c>
      <c r="C152" s="9" t="str">
        <f t="shared" si="14"/>
        <v>UIABA</v>
      </c>
      <c r="D152" s="9"/>
      <c r="E152" s="71">
        <f t="shared" si="16"/>
        <v>0</v>
      </c>
      <c r="F152" s="9" t="str">
        <f t="shared" si="17"/>
        <v>PoolUIABA</v>
      </c>
      <c r="G152" s="9" t="str">
        <f>IFERROR(VLOOKUP(H152,[161]Detalhes!$G:$J,4,0),G151)</f>
        <v>Pool</v>
      </c>
      <c r="H152" s="10">
        <v>28</v>
      </c>
      <c r="I152" s="11" t="s">
        <v>75</v>
      </c>
      <c r="J152" s="24" t="s">
        <v>9</v>
      </c>
      <c r="K152" s="24" t="s">
        <v>12</v>
      </c>
      <c r="L152" s="25"/>
      <c r="M152" s="26">
        <f>IF(RIGHT(I152,5)="Total",VLOOKUP(I152,'BD Descarga'!$B:$I,5,0),SUMIFS('BD Descarga'!F:F,'BD Descarga'!D:D,'Recebimento Rodo - ALE'!K152,'BD Descarga'!C:C,'Recebimento Rodo - ALE'!J152,'BD Descarga'!B:B,'Recebimento Rodo - ALE'!I152,'BD Descarga'!A:A,'Recebimento Rodo - ALE'!H152))</f>
        <v>55</v>
      </c>
      <c r="N152" s="27">
        <f>IF(RIGHT(I152,5)="Total",VLOOKUP(I152,'BD Descarga'!$B:$I,6,0),SUMIFS('BD Descarga'!G:G,'BD Descarga'!D:D,'Recebimento Rodo - ALE'!K152,'BD Descarga'!C:C,'Recebimento Rodo - ALE'!J152,'BD Descarga'!B:B,'Recebimento Rodo - ALE'!I152,'BD Descarga'!A:A,'Recebimento Rodo - ALE'!H152))</f>
        <v>0.437392</v>
      </c>
      <c r="O152" s="27">
        <f>IF(RIGHT(I152,5)="Total",VLOOKUP(I152,'BD Descarga'!$B:$I,7,0),SUMIFS('BD Descarga'!H:H,'BD Descarga'!D:D,'Recebimento Rodo - ALE'!K152,'BD Descarga'!C:C,'Recebimento Rodo - ALE'!J152,'BD Descarga'!B:B,'Recebimento Rodo - ALE'!I152,'BD Descarga'!A:A,'Recebimento Rodo - ALE'!H152))</f>
        <v>0.218696</v>
      </c>
      <c r="P152" s="28">
        <f>IF(RIGHT(I152,5)="Total",VLOOKUP(I152,'BD Descarga'!$B:$I,8,0),SUMIFS('BD Descarga'!I:I,'BD Descarga'!D:D,'Recebimento Rodo - ALE'!K152,'BD Descarga'!C:C,'Recebimento Rodo - ALE'!J152,'BD Descarga'!B:B,'Recebimento Rodo - ALE'!I152,'BD Descarga'!A:A,'Recebimento Rodo - ALE'!H152))</f>
        <v>577.35744</v>
      </c>
      <c r="Q152" s="235"/>
      <c r="R152" s="29"/>
      <c r="S152" s="29"/>
      <c r="T152" s="29"/>
      <c r="U152" s="29"/>
      <c r="V152" s="29"/>
      <c r="W152" s="29"/>
      <c r="X152" s="29"/>
      <c r="Y152" s="29"/>
    </row>
    <row r="153" spans="1:25" x14ac:dyDescent="0.25">
      <c r="A153" s="9"/>
      <c r="B153" s="9" t="str">
        <f t="shared" si="15"/>
        <v>CUIABA</v>
      </c>
      <c r="C153" s="9" t="str">
        <f t="shared" si="14"/>
        <v>UIABA</v>
      </c>
      <c r="D153" s="9"/>
      <c r="E153" s="71">
        <f t="shared" si="16"/>
        <v>0</v>
      </c>
      <c r="F153" s="9" t="str">
        <f t="shared" si="17"/>
        <v>PoolUIABA</v>
      </c>
      <c r="G153" s="9" t="str">
        <f>IFERROR(VLOOKUP(H153,[161]Detalhes!$G:$J,4,0),G152)</f>
        <v>Pool</v>
      </c>
      <c r="H153" s="10">
        <v>28</v>
      </c>
      <c r="I153" s="11" t="s">
        <v>75</v>
      </c>
      <c r="J153" s="24" t="s">
        <v>9</v>
      </c>
      <c r="K153" s="24" t="s">
        <v>13</v>
      </c>
      <c r="L153" s="25"/>
      <c r="M153" s="26">
        <f>IF(RIGHT(I153,5)="Total",VLOOKUP(I153,'BD Descarga'!$B:$I,5,0),SUMIFS('BD Descarga'!F:F,'BD Descarga'!D:D,'Recebimento Rodo - ALE'!K153,'BD Descarga'!C:C,'Recebimento Rodo - ALE'!J153,'BD Descarga'!B:B,'Recebimento Rodo - ALE'!I153,'BD Descarga'!A:A,'Recebimento Rodo - ALE'!H153))</f>
        <v>55</v>
      </c>
      <c r="N153" s="27">
        <f>IF(RIGHT(I153,5)="Total",VLOOKUP(I153,'BD Descarga'!$B:$I,6,0),SUMIFS('BD Descarga'!G:G,'BD Descarga'!D:D,'Recebimento Rodo - ALE'!K153,'BD Descarga'!C:C,'Recebimento Rodo - ALE'!J153,'BD Descarga'!B:B,'Recebimento Rodo - ALE'!I153,'BD Descarga'!A:A,'Recebimento Rodo - ALE'!H153))</f>
        <v>0.656088</v>
      </c>
      <c r="O153" s="27">
        <f>IF(RIGHT(I153,5)="Total",VLOOKUP(I153,'BD Descarga'!$B:$I,7,0),SUMIFS('BD Descarga'!H:H,'BD Descarga'!D:D,'Recebimento Rodo - ALE'!K153,'BD Descarga'!C:C,'Recebimento Rodo - ALE'!J153,'BD Descarga'!B:B,'Recebimento Rodo - ALE'!I153,'BD Descarga'!A:A,'Recebimento Rodo - ALE'!H153))</f>
        <v>0.218696</v>
      </c>
      <c r="P153" s="28">
        <f>IF(RIGHT(I153,5)="Total",VLOOKUP(I153,'BD Descarga'!$B:$I,8,0),SUMIFS('BD Descarga'!I:I,'BD Descarga'!D:D,'Recebimento Rodo - ALE'!K153,'BD Descarga'!C:C,'Recebimento Rodo - ALE'!J153,'BD Descarga'!B:B,'Recebimento Rodo - ALE'!I153,'BD Descarga'!A:A,'Recebimento Rodo - ALE'!H153))</f>
        <v>841.9796</v>
      </c>
      <c r="Q153" s="235"/>
      <c r="R153" s="29"/>
      <c r="S153" s="29"/>
      <c r="T153" s="29"/>
      <c r="U153" s="29"/>
      <c r="V153" s="29"/>
      <c r="W153" s="29"/>
      <c r="X153" s="29"/>
      <c r="Y153" s="29"/>
    </row>
    <row r="154" spans="1:25" x14ac:dyDescent="0.25">
      <c r="A154" s="9"/>
      <c r="B154" s="9" t="str">
        <f t="shared" si="15"/>
        <v>CUIABA</v>
      </c>
      <c r="C154" s="9" t="str">
        <f t="shared" si="14"/>
        <v>UIABA</v>
      </c>
      <c r="D154" s="9"/>
      <c r="E154" s="71">
        <f t="shared" si="16"/>
        <v>0</v>
      </c>
      <c r="F154" s="9" t="str">
        <f t="shared" si="17"/>
        <v>PoolUIABA</v>
      </c>
      <c r="G154" s="9" t="str">
        <f>IFERROR(VLOOKUP(H154,[161]Detalhes!$G:$J,4,0),G153)</f>
        <v>Pool</v>
      </c>
      <c r="H154" s="14">
        <v>28</v>
      </c>
      <c r="I154" s="11" t="s">
        <v>75</v>
      </c>
      <c r="J154" s="30" t="s">
        <v>9</v>
      </c>
      <c r="K154" s="30" t="s">
        <v>16</v>
      </c>
      <c r="L154" s="31"/>
      <c r="M154" s="32">
        <f>IF(RIGHT(I154,5)="Total",VLOOKUP(I154,'BD Descarga'!$B:$I,5,0),SUMIFS('BD Descarga'!F:F,'BD Descarga'!D:D,'Recebimento Rodo - ALE'!K154,'BD Descarga'!C:C,'Recebimento Rodo - ALE'!J154,'BD Descarga'!B:B,'Recebimento Rodo - ALE'!I154,'BD Descarga'!A:A,'Recebimento Rodo - ALE'!H154))</f>
        <v>0</v>
      </c>
      <c r="N154" s="33">
        <f>IF(RIGHT(I154,5)="Total",VLOOKUP(I154,'BD Descarga'!$B:$I,6,0),SUMIFS('BD Descarga'!G:G,'BD Descarga'!D:D,'Recebimento Rodo - ALE'!K154,'BD Descarga'!C:C,'Recebimento Rodo - ALE'!J154,'BD Descarga'!B:B,'Recebimento Rodo - ALE'!I154,'BD Descarga'!A:A,'Recebimento Rodo - ALE'!H154))</f>
        <v>1.749568</v>
      </c>
      <c r="O154" s="33">
        <f>IF(RIGHT(I154,5)="Total",VLOOKUP(I154,'BD Descarga'!$B:$I,7,0),SUMIFS('BD Descarga'!H:H,'BD Descarga'!D:D,'Recebimento Rodo - ALE'!K154,'BD Descarga'!C:C,'Recebimento Rodo - ALE'!J154,'BD Descarga'!B:B,'Recebimento Rodo - ALE'!I154,'BD Descarga'!A:A,'Recebimento Rodo - ALE'!H154))</f>
        <v>0.656088</v>
      </c>
      <c r="P154" s="34">
        <f>IF(RIGHT(I154,5)="Total",VLOOKUP(I154,'BD Descarga'!$B:$I,8,0),SUMIFS('BD Descarga'!I:I,'BD Descarga'!D:D,'Recebimento Rodo - ALE'!K154,'BD Descarga'!C:C,'Recebimento Rodo - ALE'!J154,'BD Descarga'!B:B,'Recebimento Rodo - ALE'!I154,'BD Descarga'!A:A,'Recebimento Rodo - ALE'!H154))</f>
        <v>2261.31664</v>
      </c>
      <c r="Q154" s="235"/>
      <c r="R154" s="29"/>
      <c r="S154" s="29"/>
      <c r="T154" s="29"/>
      <c r="U154" s="29"/>
      <c r="V154" s="29"/>
      <c r="W154" s="29"/>
      <c r="X154" s="29"/>
      <c r="Y154" s="29"/>
    </row>
    <row r="155" spans="1:25" x14ac:dyDescent="0.25">
      <c r="A155" s="9"/>
      <c r="B155" s="9" t="str">
        <f t="shared" si="15"/>
        <v>CUIABA</v>
      </c>
      <c r="C155" s="9" t="str">
        <f t="shared" si="14"/>
        <v>UIABA</v>
      </c>
      <c r="D155" s="9"/>
      <c r="E155" s="71">
        <f t="shared" si="16"/>
        <v>0</v>
      </c>
      <c r="F155" s="9" t="str">
        <f t="shared" si="17"/>
        <v>PoolUIABA</v>
      </c>
      <c r="G155" s="9" t="str">
        <f>IFERROR(VLOOKUP(H155,[161]Detalhes!$G:$J,4,0),G154)</f>
        <v>Pool</v>
      </c>
      <c r="H155" s="15">
        <v>28</v>
      </c>
      <c r="I155" s="11" t="s">
        <v>75</v>
      </c>
      <c r="J155" s="24" t="s">
        <v>9</v>
      </c>
      <c r="K155" s="24" t="s">
        <v>7</v>
      </c>
      <c r="L155" s="25"/>
      <c r="M155" s="26">
        <f>IF(RIGHT(I155,5)="Total",VLOOKUP(I155,'BD Descarga'!$B:$I,5,0),SUMIFS('BD Descarga'!F:F,'BD Descarga'!D:D,'Recebimento Rodo - ALE'!K155,'BD Descarga'!C:C,'Recebimento Rodo - ALE'!J155,'BD Descarga'!B:B,'Recebimento Rodo - ALE'!I155,'BD Descarga'!A:A,'Recebimento Rodo - ALE'!H155))</f>
        <v>45</v>
      </c>
      <c r="N155" s="27">
        <f>IF(RIGHT(I155,5)="Total",VLOOKUP(I155,'BD Descarga'!$B:$I,6,0),SUMIFS('BD Descarga'!G:G,'BD Descarga'!D:D,'Recebimento Rodo - ALE'!K155,'BD Descarga'!C:C,'Recebimento Rodo - ALE'!J155,'BD Descarga'!B:B,'Recebimento Rodo - ALE'!I155,'BD Descarga'!A:A,'Recebimento Rodo - ALE'!H155))</f>
        <v>0.437392</v>
      </c>
      <c r="O155" s="27">
        <f>IF(RIGHT(I155,5)="Total",VLOOKUP(I155,'BD Descarga'!$B:$I,7,0),SUMIFS('BD Descarga'!H:H,'BD Descarga'!D:D,'Recebimento Rodo - ALE'!K155,'BD Descarga'!C:C,'Recebimento Rodo - ALE'!J155,'BD Descarga'!B:B,'Recebimento Rodo - ALE'!I155,'BD Descarga'!A:A,'Recebimento Rodo - ALE'!H155))</f>
        <v>0.218696</v>
      </c>
      <c r="P155" s="28">
        <f>IF(RIGHT(I155,5)="Total",VLOOKUP(I155,'BD Descarga'!$B:$I,8,0),SUMIFS('BD Descarga'!I:I,'BD Descarga'!D:D,'Recebimento Rodo - ALE'!K155,'BD Descarga'!C:C,'Recebimento Rodo - ALE'!J155,'BD Descarga'!B:B,'Recebimento Rodo - ALE'!I155,'BD Descarga'!A:A,'Recebimento Rodo - ALE'!H155))</f>
        <v>472.38335999999998</v>
      </c>
      <c r="Q155" s="235"/>
      <c r="R155" s="29"/>
      <c r="S155" s="29"/>
      <c r="T155" s="29"/>
      <c r="U155" s="29"/>
      <c r="V155" s="29"/>
      <c r="W155" s="29"/>
      <c r="X155" s="29"/>
      <c r="Y155" s="29"/>
    </row>
    <row r="156" spans="1:25" x14ac:dyDescent="0.25">
      <c r="A156" s="9"/>
      <c r="B156" s="9" t="str">
        <f t="shared" si="15"/>
        <v>CUIABA</v>
      </c>
      <c r="C156" s="9" t="str">
        <f t="shared" si="14"/>
        <v>UIABA</v>
      </c>
      <c r="D156" s="9"/>
      <c r="E156" s="71">
        <f t="shared" si="16"/>
        <v>0</v>
      </c>
      <c r="F156" s="9" t="str">
        <f t="shared" si="17"/>
        <v>PoolUIABA</v>
      </c>
      <c r="G156" s="9" t="str">
        <f>IFERROR(VLOOKUP(H156,[161]Detalhes!$G:$J,4,0),G155)</f>
        <v>Pool</v>
      </c>
      <c r="H156" s="10">
        <v>28</v>
      </c>
      <c r="I156" s="11" t="s">
        <v>75</v>
      </c>
      <c r="J156" s="24" t="s">
        <v>9</v>
      </c>
      <c r="K156" s="24" t="s">
        <v>18</v>
      </c>
      <c r="L156" s="25"/>
      <c r="M156" s="26">
        <f>IF(RIGHT(I156,5)="Total",VLOOKUP(I156,'BD Descarga'!$B:$I,5,0),SUMIFS('BD Descarga'!F:F,'BD Descarga'!D:D,'Recebimento Rodo - ALE'!K156,'BD Descarga'!C:C,'Recebimento Rodo - ALE'!J156,'BD Descarga'!B:B,'Recebimento Rodo - ALE'!I156,'BD Descarga'!A:A,'Recebimento Rodo - ALE'!H156))</f>
        <v>55</v>
      </c>
      <c r="N156" s="27">
        <f>IF(RIGHT(I156,5)="Total",VLOOKUP(I156,'BD Descarga'!$B:$I,6,0),SUMIFS('BD Descarga'!G:G,'BD Descarga'!D:D,'Recebimento Rodo - ALE'!K156,'BD Descarga'!C:C,'Recebimento Rodo - ALE'!J156,'BD Descarga'!B:B,'Recebimento Rodo - ALE'!I156,'BD Descarga'!A:A,'Recebimento Rodo - ALE'!H156))</f>
        <v>0.656088</v>
      </c>
      <c r="O156" s="27">
        <f>IF(RIGHT(I156,5)="Total",VLOOKUP(I156,'BD Descarga'!$B:$I,7,0),SUMIFS('BD Descarga'!H:H,'BD Descarga'!D:D,'Recebimento Rodo - ALE'!K156,'BD Descarga'!C:C,'Recebimento Rodo - ALE'!J156,'BD Descarga'!B:B,'Recebimento Rodo - ALE'!I156,'BD Descarga'!A:A,'Recebimento Rodo - ALE'!H156))</f>
        <v>0.218696</v>
      </c>
      <c r="P156" s="28">
        <f>IF(RIGHT(I156,5)="Total",VLOOKUP(I156,'BD Descarga'!$B:$I,8,0),SUMIFS('BD Descarga'!I:I,'BD Descarga'!D:D,'Recebimento Rodo - ALE'!K156,'BD Descarga'!C:C,'Recebimento Rodo - ALE'!J156,'BD Descarga'!B:B,'Recebimento Rodo - ALE'!I156,'BD Descarga'!A:A,'Recebimento Rodo - ALE'!H156))</f>
        <v>841.9796</v>
      </c>
      <c r="Q156" s="235"/>
      <c r="R156" s="29"/>
      <c r="S156" s="29"/>
      <c r="T156" s="29"/>
      <c r="U156" s="29"/>
      <c r="V156" s="29"/>
      <c r="W156" s="29"/>
      <c r="X156" s="29"/>
      <c r="Y156" s="29"/>
    </row>
    <row r="157" spans="1:25" x14ac:dyDescent="0.25">
      <c r="A157" s="9"/>
      <c r="B157" s="9" t="str">
        <f t="shared" si="15"/>
        <v>CUIABA</v>
      </c>
      <c r="C157" s="9" t="str">
        <f t="shared" si="14"/>
        <v>UIABA</v>
      </c>
      <c r="D157" s="9"/>
      <c r="E157" s="71">
        <f t="shared" si="16"/>
        <v>0</v>
      </c>
      <c r="F157" s="9" t="str">
        <f t="shared" si="17"/>
        <v>PoolUIABA</v>
      </c>
      <c r="G157" s="9" t="str">
        <f>IFERROR(VLOOKUP(H157,[161]Detalhes!$G:$J,4,0),G156)</f>
        <v>Pool</v>
      </c>
      <c r="H157" s="10">
        <v>28</v>
      </c>
      <c r="I157" s="11" t="s">
        <v>75</v>
      </c>
      <c r="J157" s="24" t="s">
        <v>9</v>
      </c>
      <c r="K157" s="24" t="s">
        <v>19</v>
      </c>
      <c r="L157" s="25"/>
      <c r="M157" s="26">
        <f>IF(RIGHT(I157,5)="Total",VLOOKUP(I157,'BD Descarga'!$B:$I,5,0),SUMIFS('BD Descarga'!F:F,'BD Descarga'!D:D,'Recebimento Rodo - ALE'!K157,'BD Descarga'!C:C,'Recebimento Rodo - ALE'!J157,'BD Descarga'!B:B,'Recebimento Rodo - ALE'!I157,'BD Descarga'!A:A,'Recebimento Rodo - ALE'!H157))</f>
        <v>55</v>
      </c>
      <c r="N157" s="27">
        <f>IF(RIGHT(I157,5)="Total",VLOOKUP(I157,'BD Descarga'!$B:$I,6,0),SUMIFS('BD Descarga'!G:G,'BD Descarga'!D:D,'Recebimento Rodo - ALE'!K157,'BD Descarga'!C:C,'Recebimento Rodo - ALE'!J157,'BD Descarga'!B:B,'Recebimento Rodo - ALE'!I157,'BD Descarga'!A:A,'Recebimento Rodo - ALE'!H157))</f>
        <v>0.656088</v>
      </c>
      <c r="O157" s="27">
        <f>IF(RIGHT(I157,5)="Total",VLOOKUP(I157,'BD Descarga'!$B:$I,7,0),SUMIFS('BD Descarga'!H:H,'BD Descarga'!D:D,'Recebimento Rodo - ALE'!K157,'BD Descarga'!C:C,'Recebimento Rodo - ALE'!J157,'BD Descarga'!B:B,'Recebimento Rodo - ALE'!I157,'BD Descarga'!A:A,'Recebimento Rodo - ALE'!H157))</f>
        <v>0.218696</v>
      </c>
      <c r="P157" s="28">
        <f>IF(RIGHT(I157,5)="Total",VLOOKUP(I157,'BD Descarga'!$B:$I,8,0),SUMIFS('BD Descarga'!I:I,'BD Descarga'!D:D,'Recebimento Rodo - ALE'!K157,'BD Descarga'!C:C,'Recebimento Rodo - ALE'!J157,'BD Descarga'!B:B,'Recebimento Rodo - ALE'!I157,'BD Descarga'!A:A,'Recebimento Rodo - ALE'!H157))</f>
        <v>841.9796</v>
      </c>
      <c r="Q157" s="235"/>
      <c r="R157" s="29"/>
      <c r="S157" s="29"/>
      <c r="T157" s="29"/>
      <c r="U157" s="29"/>
      <c r="V157" s="29"/>
      <c r="W157" s="29"/>
      <c r="X157" s="29"/>
      <c r="Y157" s="29"/>
    </row>
    <row r="158" spans="1:25" x14ac:dyDescent="0.25">
      <c r="A158" s="9"/>
      <c r="B158" s="9" t="str">
        <f t="shared" si="15"/>
        <v>CUIABA</v>
      </c>
      <c r="C158" s="9" t="str">
        <f t="shared" si="14"/>
        <v>UIABA</v>
      </c>
      <c r="D158" s="9"/>
      <c r="E158" s="71">
        <f t="shared" si="16"/>
        <v>0</v>
      </c>
      <c r="F158" s="9" t="str">
        <f t="shared" si="17"/>
        <v>PoolUIABA</v>
      </c>
      <c r="G158" s="9" t="str">
        <f>IFERROR(VLOOKUP(H158,[161]Detalhes!$G:$J,4,0),G157)</f>
        <v>Pool</v>
      </c>
      <c r="H158" s="14">
        <v>28</v>
      </c>
      <c r="I158" s="11" t="s">
        <v>75</v>
      </c>
      <c r="J158" s="30" t="s">
        <v>9</v>
      </c>
      <c r="K158" s="30" t="s">
        <v>21</v>
      </c>
      <c r="L158" s="31"/>
      <c r="M158" s="32">
        <f>IF(RIGHT(I158,5)="Total",VLOOKUP(I158,'BD Descarga'!$B:$I,5,0),SUMIFS('BD Descarga'!F:F,'BD Descarga'!D:D,'Recebimento Rodo - ALE'!K158,'BD Descarga'!C:C,'Recebimento Rodo - ALE'!J158,'BD Descarga'!B:B,'Recebimento Rodo - ALE'!I158,'BD Descarga'!A:A,'Recebimento Rodo - ALE'!H158))</f>
        <v>0</v>
      </c>
      <c r="N158" s="33">
        <f>IF(RIGHT(I158,5)="Total",VLOOKUP(I158,'BD Descarga'!$B:$I,6,0),SUMIFS('BD Descarga'!G:G,'BD Descarga'!D:D,'Recebimento Rodo - ALE'!K158,'BD Descarga'!C:C,'Recebimento Rodo - ALE'!J158,'BD Descarga'!B:B,'Recebimento Rodo - ALE'!I158,'BD Descarga'!A:A,'Recebimento Rodo - ALE'!H158))</f>
        <v>1.749568</v>
      </c>
      <c r="O158" s="33">
        <f>IF(RIGHT(I158,5)="Total",VLOOKUP(I158,'BD Descarga'!$B:$I,7,0),SUMIFS('BD Descarga'!H:H,'BD Descarga'!D:D,'Recebimento Rodo - ALE'!K158,'BD Descarga'!C:C,'Recebimento Rodo - ALE'!J158,'BD Descarga'!B:B,'Recebimento Rodo - ALE'!I158,'BD Descarga'!A:A,'Recebimento Rodo - ALE'!H158))</f>
        <v>0.656088</v>
      </c>
      <c r="P158" s="34">
        <f>IF(RIGHT(I158,5)="Total",VLOOKUP(I158,'BD Descarga'!$B:$I,8,0),SUMIFS('BD Descarga'!I:I,'BD Descarga'!D:D,'Recebimento Rodo - ALE'!K158,'BD Descarga'!C:C,'Recebimento Rodo - ALE'!J158,'BD Descarga'!B:B,'Recebimento Rodo - ALE'!I158,'BD Descarga'!A:A,'Recebimento Rodo - ALE'!H158))</f>
        <v>2156.34256</v>
      </c>
      <c r="Q158" s="235"/>
      <c r="R158" s="29"/>
      <c r="S158" s="29"/>
      <c r="T158" s="29"/>
      <c r="U158" s="29"/>
      <c r="V158" s="29"/>
      <c r="W158" s="29"/>
      <c r="X158" s="29"/>
      <c r="Y158" s="29"/>
    </row>
    <row r="159" spans="1:25" x14ac:dyDescent="0.25">
      <c r="A159" s="9"/>
      <c r="B159" s="9" t="str">
        <f t="shared" si="15"/>
        <v>CUIABA</v>
      </c>
      <c r="C159" s="9" t="str">
        <f t="shared" si="14"/>
        <v>UIABA</v>
      </c>
      <c r="D159" s="9"/>
      <c r="E159" s="71">
        <f t="shared" si="16"/>
        <v>0</v>
      </c>
      <c r="F159" s="9" t="str">
        <f t="shared" si="17"/>
        <v>PoolUIABA</v>
      </c>
      <c r="G159" s="9" t="str">
        <f>IFERROR(VLOOKUP(H159,[161]Detalhes!$G:$J,4,0),G158)</f>
        <v>Pool</v>
      </c>
      <c r="H159" s="10">
        <v>28</v>
      </c>
      <c r="I159" s="16" t="s">
        <v>75</v>
      </c>
      <c r="J159" s="30" t="s">
        <v>22</v>
      </c>
      <c r="K159" s="30"/>
      <c r="L159" s="31"/>
      <c r="M159" s="35">
        <f>IF(RIGHT(I159,5)="Total",VLOOKUP(I159,'BD Descarga'!$B:$I,5,0),SUMIFS('BD Descarga'!F:F,'BD Descarga'!D:D,'Recebimento Rodo - ALE'!K159,'BD Descarga'!C:C,'Recebimento Rodo - ALE'!J159,'BD Descarga'!B:B,'Recebimento Rodo - ALE'!I159,'BD Descarga'!A:A,'Recebimento Rodo - ALE'!H159))</f>
        <v>0</v>
      </c>
      <c r="N159" s="36">
        <f>IF(RIGHT(I159,5)="Total",VLOOKUP(I159,'BD Descarga'!$B:$I,6,0),SUMIFS('BD Descarga'!G:G,'BD Descarga'!D:D,'Recebimento Rodo - ALE'!K159,'BD Descarga'!C:C,'Recebimento Rodo - ALE'!J159,'BD Descarga'!B:B,'Recebimento Rodo - ALE'!I159,'BD Descarga'!A:A,'Recebimento Rodo - ALE'!H159))</f>
        <v>0</v>
      </c>
      <c r="O159" s="36">
        <f>IF(RIGHT(I159,5)="Total",VLOOKUP(I159,'BD Descarga'!$B:$I,7,0),SUMIFS('BD Descarga'!H:H,'BD Descarga'!D:D,'Recebimento Rodo - ALE'!K159,'BD Descarga'!C:C,'Recebimento Rodo - ALE'!J159,'BD Descarga'!B:B,'Recebimento Rodo - ALE'!I159,'BD Descarga'!A:A,'Recebimento Rodo - ALE'!H159))</f>
        <v>0</v>
      </c>
      <c r="P159" s="37">
        <f>IF(RIGHT(I159,5)="Total",VLOOKUP(I159,'BD Descarga'!$B:$I,8,0),SUMIFS('BD Descarga'!I:I,'BD Descarga'!D:D,'Recebimento Rodo - ALE'!K159,'BD Descarga'!C:C,'Recebimento Rodo - ALE'!J159,'BD Descarga'!B:B,'Recebimento Rodo - ALE'!I159,'BD Descarga'!A:A,'Recebimento Rodo - ALE'!H159))</f>
        <v>0</v>
      </c>
      <c r="Q159" s="235"/>
      <c r="R159" s="29"/>
      <c r="S159" s="29"/>
      <c r="T159" s="29"/>
      <c r="U159" s="29"/>
      <c r="V159" s="29"/>
      <c r="W159" s="29"/>
      <c r="X159" s="29"/>
      <c r="Y159" s="29"/>
    </row>
    <row r="160" spans="1:25" ht="15" customHeight="1" x14ac:dyDescent="0.25">
      <c r="A160" s="9"/>
      <c r="B160" s="9" t="str">
        <f t="shared" si="15"/>
        <v>CUIABA</v>
      </c>
      <c r="C160" s="9" t="str">
        <f t="shared" si="14"/>
        <v>UIABA</v>
      </c>
      <c r="D160" s="9"/>
      <c r="E160" s="71">
        <f t="shared" si="16"/>
        <v>0</v>
      </c>
      <c r="F160" s="9" t="str">
        <f t="shared" si="17"/>
        <v>PoolUIABA</v>
      </c>
      <c r="G160" s="9" t="str">
        <f>IFERROR(VLOOKUP(H160,[161]Detalhes!$G:$J,4,0),G159)</f>
        <v>Pool</v>
      </c>
      <c r="H160" s="10">
        <v>28</v>
      </c>
      <c r="I160" s="11" t="s">
        <v>75</v>
      </c>
      <c r="J160" s="24" t="s">
        <v>56</v>
      </c>
      <c r="K160" s="24" t="s">
        <v>10</v>
      </c>
      <c r="L160" s="25"/>
      <c r="M160" s="26">
        <f>IF(RIGHT(I160,5)="Total",VLOOKUP(I160,'BD Descarga'!$B:$I,5,0),SUMIFS('BD Descarga'!F:F,'BD Descarga'!D:D,'Recebimento Rodo - ALE'!K160,'BD Descarga'!C:C,'Recebimento Rodo - ALE'!J160,'BD Descarga'!B:B,'Recebimento Rodo - ALE'!I160,'BD Descarga'!A:A,'Recebimento Rodo - ALE'!H160))</f>
        <v>56.459322222222227</v>
      </c>
      <c r="N160" s="27">
        <f>IF(RIGHT(I160,5)="Total",VLOOKUP(I160,'BD Descarga'!$B:$I,6,0),SUMIFS('BD Descarga'!G:G,'BD Descarga'!D:D,'Recebimento Rodo - ALE'!K160,'BD Descarga'!C:C,'Recebimento Rodo - ALE'!J160,'BD Descarga'!B:B,'Recebimento Rodo - ALE'!I160,'BD Descarga'!A:A,'Recebimento Rodo - ALE'!H160))</f>
        <v>0.24203043915735975</v>
      </c>
      <c r="O160" s="27">
        <f>IF(RIGHT(I160,5)="Total",VLOOKUP(I160,'BD Descarga'!$B:$I,7,0),SUMIFS('BD Descarga'!H:H,'BD Descarga'!D:D,'Recebimento Rodo - ALE'!K160,'BD Descarga'!C:C,'Recebimento Rodo - ALE'!J160,'BD Descarga'!B:B,'Recebimento Rodo - ALE'!I160,'BD Descarga'!A:A,'Recebimento Rodo - ALE'!H160))</f>
        <v>7.5634512236674917E-2</v>
      </c>
      <c r="P160" s="28">
        <f>IF(RIGHT(I160,5)="Total",VLOOKUP(I160,'BD Descarga'!$B:$I,8,0),SUMIFS('BD Descarga'!I:I,'BD Descarga'!D:D,'Recebimento Rodo - ALE'!K160,'BD Descarga'!C:C,'Recebimento Rodo - ALE'!J160,'BD Descarga'!B:B,'Recebimento Rodo - ALE'!I160,'BD Descarga'!A:A,'Recebimento Rodo - ALE'!H160))</f>
        <v>317.70833333333331</v>
      </c>
      <c r="Q160" s="212" t="s">
        <v>76</v>
      </c>
      <c r="R160" s="29"/>
      <c r="S160" s="29"/>
      <c r="T160" s="29"/>
      <c r="U160" s="29"/>
      <c r="V160" s="29"/>
      <c r="W160" s="29"/>
      <c r="X160" s="29"/>
      <c r="Y160" s="29"/>
    </row>
    <row r="161" spans="1:25" ht="15" customHeight="1" x14ac:dyDescent="0.25">
      <c r="A161" s="9"/>
      <c r="B161" s="9" t="str">
        <f t="shared" si="15"/>
        <v>CUIABA</v>
      </c>
      <c r="C161" s="9" t="str">
        <f t="shared" si="14"/>
        <v>UIABA</v>
      </c>
      <c r="D161" s="9"/>
      <c r="E161" s="71">
        <f t="shared" si="16"/>
        <v>0</v>
      </c>
      <c r="F161" s="9" t="str">
        <f t="shared" si="17"/>
        <v>PoolUIABA</v>
      </c>
      <c r="G161" s="9" t="str">
        <f>IFERROR(VLOOKUP(H161,[161]Detalhes!$G:$J,4,0),G160)</f>
        <v>Pool</v>
      </c>
      <c r="H161" s="10">
        <v>28</v>
      </c>
      <c r="I161" s="11" t="s">
        <v>75</v>
      </c>
      <c r="J161" s="24" t="s">
        <v>56</v>
      </c>
      <c r="K161" s="24" t="s">
        <v>12</v>
      </c>
      <c r="L161" s="25"/>
      <c r="M161" s="26">
        <f>IF(RIGHT(I161,5)="Total",VLOOKUP(I161,'BD Descarga'!$B:$I,5,0),SUMIFS('BD Descarga'!F:F,'BD Descarga'!D:D,'Recebimento Rodo - ALE'!K161,'BD Descarga'!C:C,'Recebimento Rodo - ALE'!J161,'BD Descarga'!B:B,'Recebimento Rodo - ALE'!I161,'BD Descarga'!A:A,'Recebimento Rodo - ALE'!H161))</f>
        <v>56.459322222222227</v>
      </c>
      <c r="N161" s="27">
        <f>IF(RIGHT(I161,5)="Total",VLOOKUP(I161,'BD Descarga'!$B:$I,6,0),SUMIFS('BD Descarga'!G:G,'BD Descarga'!D:D,'Recebimento Rodo - ALE'!K161,'BD Descarga'!C:C,'Recebimento Rodo - ALE'!J161,'BD Descarga'!B:B,'Recebimento Rodo - ALE'!I161,'BD Descarga'!A:A,'Recebimento Rodo - ALE'!H161))</f>
        <v>0.24203043915735975</v>
      </c>
      <c r="O161" s="27">
        <f>IF(RIGHT(I161,5)="Total",VLOOKUP(I161,'BD Descarga'!$B:$I,7,0),SUMIFS('BD Descarga'!H:H,'BD Descarga'!D:D,'Recebimento Rodo - ALE'!K161,'BD Descarga'!C:C,'Recebimento Rodo - ALE'!J161,'BD Descarga'!B:B,'Recebimento Rodo - ALE'!I161,'BD Descarga'!A:A,'Recebimento Rodo - ALE'!H161))</f>
        <v>7.5634512236674917E-2</v>
      </c>
      <c r="P161" s="28">
        <f>IF(RIGHT(I161,5)="Total",VLOOKUP(I161,'BD Descarga'!$B:$I,8,0),SUMIFS('BD Descarga'!I:I,'BD Descarga'!D:D,'Recebimento Rodo - ALE'!K161,'BD Descarga'!C:C,'Recebimento Rodo - ALE'!J161,'BD Descarga'!B:B,'Recebimento Rodo - ALE'!I161,'BD Descarga'!A:A,'Recebimento Rodo - ALE'!H161))</f>
        <v>317.70833333333331</v>
      </c>
      <c r="Q161" s="212"/>
      <c r="R161" s="29"/>
      <c r="S161" s="29"/>
      <c r="T161" s="29"/>
      <c r="U161" s="29"/>
      <c r="V161" s="29"/>
      <c r="W161" s="29"/>
      <c r="X161" s="29"/>
      <c r="Y161" s="29"/>
    </row>
    <row r="162" spans="1:25" x14ac:dyDescent="0.25">
      <c r="A162" s="9"/>
      <c r="B162" s="9" t="str">
        <f t="shared" si="15"/>
        <v>CUIABA</v>
      </c>
      <c r="C162" s="9" t="str">
        <f t="shared" si="14"/>
        <v>UIABA</v>
      </c>
      <c r="D162" s="9"/>
      <c r="E162" s="71">
        <f t="shared" si="16"/>
        <v>0</v>
      </c>
      <c r="F162" s="9" t="str">
        <f t="shared" si="17"/>
        <v>PoolUIABA</v>
      </c>
      <c r="G162" s="9" t="str">
        <f>IFERROR(VLOOKUP(H162,[161]Detalhes!$G:$J,4,0),G161)</f>
        <v>Pool</v>
      </c>
      <c r="H162" s="10">
        <v>28</v>
      </c>
      <c r="I162" s="11" t="s">
        <v>75</v>
      </c>
      <c r="J162" s="24" t="s">
        <v>56</v>
      </c>
      <c r="K162" s="24" t="s">
        <v>13</v>
      </c>
      <c r="L162" s="25"/>
      <c r="M162" s="26">
        <f>IF(RIGHT(I162,5)="Total",VLOOKUP(I162,'BD Descarga'!$B:$I,5,0),SUMIFS('BD Descarga'!F:F,'BD Descarga'!D:D,'Recebimento Rodo - ALE'!K162,'BD Descarga'!C:C,'Recebimento Rodo - ALE'!J162,'BD Descarga'!B:B,'Recebimento Rodo - ALE'!I162,'BD Descarga'!A:A,'Recebimento Rodo - ALE'!H162))</f>
        <v>56.459322222222227</v>
      </c>
      <c r="N162" s="27">
        <f>IF(RIGHT(I162,5)="Total",VLOOKUP(I162,'BD Descarga'!$B:$I,6,0),SUMIFS('BD Descarga'!G:G,'BD Descarga'!D:D,'Recebimento Rodo - ALE'!K162,'BD Descarga'!C:C,'Recebimento Rodo - ALE'!J162,'BD Descarga'!B:B,'Recebimento Rodo - ALE'!I162,'BD Descarga'!A:A,'Recebimento Rodo - ALE'!H162))</f>
        <v>0.24203043915735975</v>
      </c>
      <c r="O162" s="27">
        <f>IF(RIGHT(I162,5)="Total",VLOOKUP(I162,'BD Descarga'!$B:$I,7,0),SUMIFS('BD Descarga'!H:H,'BD Descarga'!D:D,'Recebimento Rodo - ALE'!K162,'BD Descarga'!C:C,'Recebimento Rodo - ALE'!J162,'BD Descarga'!B:B,'Recebimento Rodo - ALE'!I162,'BD Descarga'!A:A,'Recebimento Rodo - ALE'!H162))</f>
        <v>7.5634512236674917E-2</v>
      </c>
      <c r="P162" s="28">
        <f>IF(RIGHT(I162,5)="Total",VLOOKUP(I162,'BD Descarga'!$B:$I,8,0),SUMIFS('BD Descarga'!I:I,'BD Descarga'!D:D,'Recebimento Rodo - ALE'!K162,'BD Descarga'!C:C,'Recebimento Rodo - ALE'!J162,'BD Descarga'!B:B,'Recebimento Rodo - ALE'!I162,'BD Descarga'!A:A,'Recebimento Rodo - ALE'!H162))</f>
        <v>317.70833333333331</v>
      </c>
      <c r="Q162" s="212"/>
      <c r="R162" s="29"/>
      <c r="S162" s="29"/>
      <c r="T162" s="29"/>
      <c r="U162" s="29"/>
      <c r="V162" s="29"/>
      <c r="W162" s="29"/>
      <c r="X162" s="29"/>
      <c r="Y162" s="29"/>
    </row>
    <row r="163" spans="1:25" x14ac:dyDescent="0.25">
      <c r="A163" s="9"/>
      <c r="B163" s="9" t="str">
        <f t="shared" si="15"/>
        <v>CUIABA</v>
      </c>
      <c r="C163" s="9" t="str">
        <f t="shared" si="14"/>
        <v>UIABA</v>
      </c>
      <c r="D163" s="9"/>
      <c r="E163" s="71">
        <f t="shared" si="16"/>
        <v>0</v>
      </c>
      <c r="F163" s="9" t="str">
        <f t="shared" si="17"/>
        <v>PoolUIABA</v>
      </c>
      <c r="G163" s="9" t="str">
        <f>IFERROR(VLOOKUP(H163,[161]Detalhes!$G:$J,4,0),G162)</f>
        <v>Pool</v>
      </c>
      <c r="H163" s="14">
        <v>28</v>
      </c>
      <c r="I163" s="11" t="s">
        <v>75</v>
      </c>
      <c r="J163" s="30" t="s">
        <v>56</v>
      </c>
      <c r="K163" s="30" t="s">
        <v>16</v>
      </c>
      <c r="L163" s="31"/>
      <c r="M163" s="32">
        <f>IF(RIGHT(I163,5)="Total",VLOOKUP(I163,'BD Descarga'!$B:$I,5,0),SUMIFS('BD Descarga'!F:F,'BD Descarga'!D:D,'Recebimento Rodo - ALE'!K163,'BD Descarga'!C:C,'Recebimento Rodo - ALE'!J163,'BD Descarga'!B:B,'Recebimento Rodo - ALE'!I163,'BD Descarga'!A:A,'Recebimento Rodo - ALE'!H163))</f>
        <v>56.459322222222227</v>
      </c>
      <c r="N163" s="33">
        <f>IF(RIGHT(I163,5)="Total",VLOOKUP(I163,'BD Descarga'!$B:$I,6,0),SUMIFS('BD Descarga'!G:G,'BD Descarga'!D:D,'Recebimento Rodo - ALE'!K163,'BD Descarga'!C:C,'Recebimento Rodo - ALE'!J163,'BD Descarga'!B:B,'Recebimento Rodo - ALE'!I163,'BD Descarga'!A:A,'Recebimento Rodo - ALE'!H163))</f>
        <v>0.72609131747207922</v>
      </c>
      <c r="O163" s="33">
        <f>IF(RIGHT(I163,5)="Total",VLOOKUP(I163,'BD Descarga'!$B:$I,7,0),SUMIFS('BD Descarga'!H:H,'BD Descarga'!D:D,'Recebimento Rodo - ALE'!K163,'BD Descarga'!C:C,'Recebimento Rodo - ALE'!J163,'BD Descarga'!B:B,'Recebimento Rodo - ALE'!I163,'BD Descarga'!A:A,'Recebimento Rodo - ALE'!H163))</f>
        <v>0.22690353671002475</v>
      </c>
      <c r="P163" s="37">
        <f>IF(RIGHT(I163,5)="Total",VLOOKUP(I163,'BD Descarga'!$B:$I,8,0),SUMIFS('BD Descarga'!I:I,'BD Descarga'!D:D,'Recebimento Rodo - ALE'!K163,'BD Descarga'!C:C,'Recebimento Rodo - ALE'!J163,'BD Descarga'!B:B,'Recebimento Rodo - ALE'!I163,'BD Descarga'!A:A,'Recebimento Rodo - ALE'!H163))</f>
        <v>953.125</v>
      </c>
      <c r="Q163" s="212"/>
      <c r="R163" s="29"/>
      <c r="S163" s="29"/>
      <c r="T163" s="29"/>
      <c r="U163" s="29"/>
      <c r="V163" s="29"/>
      <c r="W163" s="29"/>
      <c r="X163" s="29"/>
      <c r="Y163" s="29"/>
    </row>
    <row r="164" spans="1:25" x14ac:dyDescent="0.25">
      <c r="A164" s="9"/>
      <c r="B164" s="9" t="str">
        <f t="shared" si="15"/>
        <v>CUIABA</v>
      </c>
      <c r="C164" s="9" t="str">
        <f t="shared" si="14"/>
        <v>UIABA</v>
      </c>
      <c r="D164" s="9"/>
      <c r="E164" s="71">
        <f t="shared" si="16"/>
        <v>0</v>
      </c>
      <c r="F164" s="9" t="str">
        <f t="shared" si="17"/>
        <v>PoolUIABA</v>
      </c>
      <c r="G164" s="9" t="str">
        <f>IFERROR(VLOOKUP(H164,[161]Detalhes!$G:$J,4,0),G163)</f>
        <v>Pool</v>
      </c>
      <c r="H164" s="15">
        <v>28</v>
      </c>
      <c r="I164" s="11" t="s">
        <v>75</v>
      </c>
      <c r="J164" s="24" t="s">
        <v>56</v>
      </c>
      <c r="K164" s="24" t="s">
        <v>7</v>
      </c>
      <c r="L164" s="25"/>
      <c r="M164" s="26">
        <f>IF(RIGHT(I164,5)="Total",VLOOKUP(I164,'BD Descarga'!$B:$I,5,0),SUMIFS('BD Descarga'!F:F,'BD Descarga'!D:D,'Recebimento Rodo - ALE'!K164,'BD Descarga'!C:C,'Recebimento Rodo - ALE'!J164,'BD Descarga'!B:B,'Recebimento Rodo - ALE'!I164,'BD Descarga'!A:A,'Recebimento Rodo - ALE'!H164))</f>
        <v>56.459322222222227</v>
      </c>
      <c r="N164" s="27">
        <f>IF(RIGHT(I164,5)="Total",VLOOKUP(I164,'BD Descarga'!$B:$I,6,0),SUMIFS('BD Descarga'!G:G,'BD Descarga'!D:D,'Recebimento Rodo - ALE'!K164,'BD Descarga'!C:C,'Recebimento Rodo - ALE'!J164,'BD Descarga'!B:B,'Recebimento Rodo - ALE'!I164,'BD Descarga'!A:A,'Recebimento Rodo - ALE'!H164))</f>
        <v>0.33884261482030364</v>
      </c>
      <c r="O164" s="27">
        <f>IF(RIGHT(I164,5)="Total",VLOOKUP(I164,'BD Descarga'!$B:$I,7,0),SUMIFS('BD Descarga'!H:H,'BD Descarga'!D:D,'Recebimento Rodo - ALE'!K164,'BD Descarga'!C:C,'Recebimento Rodo - ALE'!J164,'BD Descarga'!B:B,'Recebimento Rodo - ALE'!I164,'BD Descarga'!A:A,'Recebimento Rodo - ALE'!H164))</f>
        <v>0.10588831713134489</v>
      </c>
      <c r="P164" s="28">
        <f>IF(RIGHT(I164,5)="Total",VLOOKUP(I164,'BD Descarga'!$B:$I,8,0),SUMIFS('BD Descarga'!I:I,'BD Descarga'!D:D,'Recebimento Rodo - ALE'!K164,'BD Descarga'!C:C,'Recebimento Rodo - ALE'!J164,'BD Descarga'!B:B,'Recebimento Rodo - ALE'!I164,'BD Descarga'!A:A,'Recebimento Rodo - ALE'!H164))</f>
        <v>444.79166666666669</v>
      </c>
      <c r="Q164" s="212"/>
      <c r="R164" s="29"/>
      <c r="S164" s="29"/>
      <c r="T164" s="29"/>
      <c r="U164" s="29"/>
      <c r="V164" s="29"/>
      <c r="W164" s="29"/>
      <c r="X164" s="29"/>
      <c r="Y164" s="29"/>
    </row>
    <row r="165" spans="1:25" x14ac:dyDescent="0.25">
      <c r="A165" s="9"/>
      <c r="B165" s="9" t="str">
        <f t="shared" si="15"/>
        <v>CUIABA</v>
      </c>
      <c r="C165" s="9" t="str">
        <f t="shared" si="14"/>
        <v>UIABA</v>
      </c>
      <c r="D165" s="9"/>
      <c r="E165" s="71">
        <f t="shared" si="16"/>
        <v>0</v>
      </c>
      <c r="F165" s="9" t="str">
        <f t="shared" si="17"/>
        <v>PoolUIABA</v>
      </c>
      <c r="G165" s="9" t="str">
        <f>IFERROR(VLOOKUP(H165,[161]Detalhes!$G:$J,4,0),G164)</f>
        <v>Pool</v>
      </c>
      <c r="H165" s="10">
        <v>28</v>
      </c>
      <c r="I165" s="11" t="s">
        <v>75</v>
      </c>
      <c r="J165" s="24" t="s">
        <v>56</v>
      </c>
      <c r="K165" s="24" t="s">
        <v>18</v>
      </c>
      <c r="L165" s="25"/>
      <c r="M165" s="26">
        <f>IF(RIGHT(I165,5)="Total",VLOOKUP(I165,'BD Descarga'!$B:$I,5,0),SUMIFS('BD Descarga'!F:F,'BD Descarga'!D:D,'Recebimento Rodo - ALE'!K165,'BD Descarga'!C:C,'Recebimento Rodo - ALE'!J165,'BD Descarga'!B:B,'Recebimento Rodo - ALE'!I165,'BD Descarga'!A:A,'Recebimento Rodo - ALE'!H165))</f>
        <v>56.459322222222227</v>
      </c>
      <c r="N165" s="27">
        <f>IF(RIGHT(I165,5)="Total",VLOOKUP(I165,'BD Descarga'!$B:$I,6,0),SUMIFS('BD Descarga'!G:G,'BD Descarga'!D:D,'Recebimento Rodo - ALE'!K165,'BD Descarga'!C:C,'Recebimento Rodo - ALE'!J165,'BD Descarga'!B:B,'Recebimento Rodo - ALE'!I165,'BD Descarga'!A:A,'Recebimento Rodo - ALE'!H165))</f>
        <v>0.4840608783147195</v>
      </c>
      <c r="O165" s="27">
        <f>IF(RIGHT(I165,5)="Total",VLOOKUP(I165,'BD Descarga'!$B:$I,7,0),SUMIFS('BD Descarga'!H:H,'BD Descarga'!D:D,'Recebimento Rodo - ALE'!K165,'BD Descarga'!C:C,'Recebimento Rodo - ALE'!J165,'BD Descarga'!B:B,'Recebimento Rodo - ALE'!I165,'BD Descarga'!A:A,'Recebimento Rodo - ALE'!H165))</f>
        <v>0.15126902447334983</v>
      </c>
      <c r="P165" s="28">
        <f>IF(RIGHT(I165,5)="Total",VLOOKUP(I165,'BD Descarga'!$B:$I,8,0),SUMIFS('BD Descarga'!I:I,'BD Descarga'!D:D,'Recebimento Rodo - ALE'!K165,'BD Descarga'!C:C,'Recebimento Rodo - ALE'!J165,'BD Descarga'!B:B,'Recebimento Rodo - ALE'!I165,'BD Descarga'!A:A,'Recebimento Rodo - ALE'!H165))</f>
        <v>635.41666666666663</v>
      </c>
      <c r="Q165" s="212"/>
      <c r="R165" s="29"/>
      <c r="S165" s="29"/>
      <c r="T165" s="29"/>
      <c r="U165" s="29"/>
      <c r="V165" s="29"/>
      <c r="W165" s="29"/>
      <c r="X165" s="29"/>
      <c r="Y165" s="29"/>
    </row>
    <row r="166" spans="1:25" x14ac:dyDescent="0.25">
      <c r="A166" s="9"/>
      <c r="B166" s="9" t="str">
        <f t="shared" si="15"/>
        <v>CUIABA</v>
      </c>
      <c r="C166" s="9" t="str">
        <f t="shared" si="14"/>
        <v>UIABA</v>
      </c>
      <c r="D166" s="9"/>
      <c r="E166" s="71">
        <f t="shared" si="16"/>
        <v>0</v>
      </c>
      <c r="F166" s="9" t="str">
        <f t="shared" si="17"/>
        <v>PoolUIABA</v>
      </c>
      <c r="G166" s="9" t="str">
        <f>IFERROR(VLOOKUP(H166,[161]Detalhes!$G:$J,4,0),G165)</f>
        <v>Pool</v>
      </c>
      <c r="H166" s="10">
        <v>28</v>
      </c>
      <c r="I166" s="11" t="s">
        <v>75</v>
      </c>
      <c r="J166" s="24" t="s">
        <v>56</v>
      </c>
      <c r="K166" s="24" t="s">
        <v>19</v>
      </c>
      <c r="L166" s="25"/>
      <c r="M166" s="26">
        <f>IF(RIGHT(I166,5)="Total",VLOOKUP(I166,'BD Descarga'!$B:$I,5,0),SUMIFS('BD Descarga'!F:F,'BD Descarga'!D:D,'Recebimento Rodo - ALE'!K166,'BD Descarga'!C:C,'Recebimento Rodo - ALE'!J166,'BD Descarga'!B:B,'Recebimento Rodo - ALE'!I166,'BD Descarga'!A:A,'Recebimento Rodo - ALE'!H166))</f>
        <v>56.459322222222227</v>
      </c>
      <c r="N166" s="27">
        <f>IF(RIGHT(I166,5)="Total",VLOOKUP(I166,'BD Descarga'!$B:$I,6,0),SUMIFS('BD Descarga'!G:G,'BD Descarga'!D:D,'Recebimento Rodo - ALE'!K166,'BD Descarga'!C:C,'Recebimento Rodo - ALE'!J166,'BD Descarga'!B:B,'Recebimento Rodo - ALE'!I166,'BD Descarga'!A:A,'Recebimento Rodo - ALE'!H166))</f>
        <v>0.4840608783147195</v>
      </c>
      <c r="O166" s="27">
        <f>IF(RIGHT(I166,5)="Total",VLOOKUP(I166,'BD Descarga'!$B:$I,7,0),SUMIFS('BD Descarga'!H:H,'BD Descarga'!D:D,'Recebimento Rodo - ALE'!K166,'BD Descarga'!C:C,'Recebimento Rodo - ALE'!J166,'BD Descarga'!B:B,'Recebimento Rodo - ALE'!I166,'BD Descarga'!A:A,'Recebimento Rodo - ALE'!H166))</f>
        <v>0.15126902447334983</v>
      </c>
      <c r="P166" s="28">
        <f>IF(RIGHT(I166,5)="Total",VLOOKUP(I166,'BD Descarga'!$B:$I,8,0),SUMIFS('BD Descarga'!I:I,'BD Descarga'!D:D,'Recebimento Rodo - ALE'!K166,'BD Descarga'!C:C,'Recebimento Rodo - ALE'!J166,'BD Descarga'!B:B,'Recebimento Rodo - ALE'!I166,'BD Descarga'!A:A,'Recebimento Rodo - ALE'!H166))</f>
        <v>635.41666666666663</v>
      </c>
      <c r="Q166" s="212"/>
      <c r="R166" s="29"/>
      <c r="S166" s="29"/>
      <c r="T166" s="29"/>
      <c r="U166" s="29"/>
      <c r="V166" s="29"/>
      <c r="W166" s="29"/>
      <c r="X166" s="29"/>
      <c r="Y166" s="29"/>
    </row>
    <row r="167" spans="1:25" x14ac:dyDescent="0.25">
      <c r="A167" s="9"/>
      <c r="B167" s="9" t="str">
        <f t="shared" si="15"/>
        <v>CUIABA</v>
      </c>
      <c r="C167" s="9" t="str">
        <f t="shared" si="14"/>
        <v>UIABA</v>
      </c>
      <c r="D167" s="9"/>
      <c r="E167" s="71">
        <f t="shared" si="16"/>
        <v>0</v>
      </c>
      <c r="F167" s="9" t="str">
        <f t="shared" si="17"/>
        <v>PoolUIABA</v>
      </c>
      <c r="G167" s="9" t="str">
        <f>IFERROR(VLOOKUP(H167,[161]Detalhes!$G:$J,4,0),G166)</f>
        <v>Pool</v>
      </c>
      <c r="H167" s="14">
        <v>28</v>
      </c>
      <c r="I167" s="11" t="s">
        <v>75</v>
      </c>
      <c r="J167" s="30" t="s">
        <v>56</v>
      </c>
      <c r="K167" s="30" t="s">
        <v>21</v>
      </c>
      <c r="L167" s="31"/>
      <c r="M167" s="32">
        <f>IF(RIGHT(I167,5)="Total",VLOOKUP(I167,'BD Descarga'!$B:$I,5,0),SUMIFS('BD Descarga'!F:F,'BD Descarga'!D:D,'Recebimento Rodo - ALE'!K167,'BD Descarga'!C:C,'Recebimento Rodo - ALE'!J167,'BD Descarga'!B:B,'Recebimento Rodo - ALE'!I167,'BD Descarga'!A:A,'Recebimento Rodo - ALE'!H167))</f>
        <v>56.459322222222227</v>
      </c>
      <c r="N167" s="33">
        <f>IF(RIGHT(I167,5)="Total",VLOOKUP(I167,'BD Descarga'!$B:$I,6,0),SUMIFS('BD Descarga'!G:G,'BD Descarga'!D:D,'Recebimento Rodo - ALE'!K167,'BD Descarga'!C:C,'Recebimento Rodo - ALE'!J167,'BD Descarga'!B:B,'Recebimento Rodo - ALE'!I167,'BD Descarga'!A:A,'Recebimento Rodo - ALE'!H167))</f>
        <v>1.3069643714497428</v>
      </c>
      <c r="O167" s="33">
        <f>IF(RIGHT(I167,5)="Total",VLOOKUP(I167,'BD Descarga'!$B:$I,7,0),SUMIFS('BD Descarga'!H:H,'BD Descarga'!D:D,'Recebimento Rodo - ALE'!K167,'BD Descarga'!C:C,'Recebimento Rodo - ALE'!J167,'BD Descarga'!B:B,'Recebimento Rodo - ALE'!I167,'BD Descarga'!A:A,'Recebimento Rodo - ALE'!H167))</f>
        <v>0.40842636607804456</v>
      </c>
      <c r="P167" s="37">
        <f>IF(RIGHT(I167,5)="Total",VLOOKUP(I167,'BD Descarga'!$B:$I,8,0),SUMIFS('BD Descarga'!I:I,'BD Descarga'!D:D,'Recebimento Rodo - ALE'!K167,'BD Descarga'!C:C,'Recebimento Rodo - ALE'!J167,'BD Descarga'!B:B,'Recebimento Rodo - ALE'!I167,'BD Descarga'!A:A,'Recebimento Rodo - ALE'!H167))</f>
        <v>1715.625</v>
      </c>
      <c r="Q167" s="212"/>
      <c r="R167" s="29"/>
      <c r="S167" s="29"/>
      <c r="T167" s="29"/>
      <c r="U167" s="29"/>
      <c r="V167" s="29"/>
      <c r="W167" s="29"/>
      <c r="X167" s="29"/>
      <c r="Y167" s="29"/>
    </row>
    <row r="168" spans="1:25" x14ac:dyDescent="0.25">
      <c r="A168" s="9"/>
      <c r="B168" s="9" t="str">
        <f t="shared" si="15"/>
        <v>CUIABA</v>
      </c>
      <c r="C168" s="9" t="str">
        <f t="shared" si="14"/>
        <v>UIABA</v>
      </c>
      <c r="D168" s="9"/>
      <c r="E168" s="71">
        <f t="shared" si="16"/>
        <v>0</v>
      </c>
      <c r="F168" s="9" t="str">
        <f t="shared" si="17"/>
        <v>PoolUIABA</v>
      </c>
      <c r="G168" s="9" t="str">
        <f>IFERROR(VLOOKUP(H168,[161]Detalhes!$G:$J,4,0),G167)</f>
        <v>Pool</v>
      </c>
      <c r="H168" s="10">
        <v>28</v>
      </c>
      <c r="I168" s="16" t="s">
        <v>75</v>
      </c>
      <c r="J168" s="30" t="s">
        <v>57</v>
      </c>
      <c r="K168" s="30"/>
      <c r="L168" s="31"/>
      <c r="M168" s="35">
        <f>IF(RIGHT(I168,5)="Total",VLOOKUP(I168,'BD Descarga'!$B:$I,5,0),SUMIFS('BD Descarga'!F:F,'BD Descarga'!D:D,'Recebimento Rodo - ALE'!K168,'BD Descarga'!C:C,'Recebimento Rodo - ALE'!J168,'BD Descarga'!B:B,'Recebimento Rodo - ALE'!I168,'BD Descarga'!A:A,'Recebimento Rodo - ALE'!H168))</f>
        <v>0</v>
      </c>
      <c r="N168" s="36">
        <f>IF(RIGHT(I168,5)="Total",VLOOKUP(I168,'BD Descarga'!$B:$I,6,0),SUMIFS('BD Descarga'!G:G,'BD Descarga'!D:D,'Recebimento Rodo - ALE'!K168,'BD Descarga'!C:C,'Recebimento Rodo - ALE'!J168,'BD Descarga'!B:B,'Recebimento Rodo - ALE'!I168,'BD Descarga'!A:A,'Recebimento Rodo - ALE'!H168))</f>
        <v>0</v>
      </c>
      <c r="O168" s="36">
        <f>IF(RIGHT(I168,5)="Total",VLOOKUP(I168,'BD Descarga'!$B:$I,7,0),SUMIFS('BD Descarga'!H:H,'BD Descarga'!D:D,'Recebimento Rodo - ALE'!K168,'BD Descarga'!C:C,'Recebimento Rodo - ALE'!J168,'BD Descarga'!B:B,'Recebimento Rodo - ALE'!I168,'BD Descarga'!A:A,'Recebimento Rodo - ALE'!H168))</f>
        <v>0</v>
      </c>
      <c r="P168" s="37">
        <f>IF(RIGHT(I168,5)="Total",VLOOKUP(I168,'BD Descarga'!$B:$I,8,0),SUMIFS('BD Descarga'!I:I,'BD Descarga'!D:D,'Recebimento Rodo - ALE'!K168,'BD Descarga'!C:C,'Recebimento Rodo - ALE'!J168,'BD Descarga'!B:B,'Recebimento Rodo - ALE'!I168,'BD Descarga'!A:A,'Recebimento Rodo - ALE'!H168))</f>
        <v>0</v>
      </c>
      <c r="Q168" s="212"/>
      <c r="R168" s="29"/>
      <c r="S168" s="29"/>
      <c r="T168" s="29"/>
      <c r="U168" s="29"/>
      <c r="V168" s="29"/>
      <c r="W168" s="29"/>
      <c r="X168" s="29"/>
      <c r="Y168" s="29"/>
    </row>
    <row r="169" spans="1:25" x14ac:dyDescent="0.25">
      <c r="A169" s="9"/>
      <c r="B169" s="9" t="str">
        <f t="shared" si="15"/>
        <v>CUIABA Total</v>
      </c>
      <c r="C169" s="9" t="str">
        <f t="shared" si="14"/>
        <v>Total</v>
      </c>
      <c r="D169" s="9">
        <f>VLOOKUP(E169,Resumo!C:E,3,0)</f>
        <v>18</v>
      </c>
      <c r="E169" s="71">
        <f t="shared" si="16"/>
        <v>7086.4092000000001</v>
      </c>
      <c r="F169" s="9" t="str">
        <f t="shared" si="17"/>
        <v>PoolTotal</v>
      </c>
      <c r="G169" s="9" t="str">
        <f>IFERROR(VLOOKUP(H169,[161]Detalhes!$G:$J,4,0),G168)</f>
        <v>Pool</v>
      </c>
      <c r="H169" s="17">
        <v>28</v>
      </c>
      <c r="I169" s="18" t="s">
        <v>128</v>
      </c>
      <c r="J169" s="38"/>
      <c r="K169" s="38"/>
      <c r="L169" s="25"/>
      <c r="M169" s="39">
        <f>IF(RIGHT(I169,5)="Total",VLOOKUP(I169,'BD Descarga'!$B:$I,5,0),SUMIFS('BD Descarga'!F:F,'BD Descarga'!D:D,'Recebimento Rodo - ALE'!K169,'BD Descarga'!C:C,'Recebimento Rodo - ALE'!J169,'BD Descarga'!B:B,'Recebimento Rodo - ALE'!I169,'BD Descarga'!A:A,'Recebimento Rodo - ALE'!H169))</f>
        <v>56.459322222222227</v>
      </c>
      <c r="N169" s="40">
        <f>IF(RIGHT(I169,5)="Total",VLOOKUP(I169,'BD Descarga'!$B:$I,6,0),SUMIFS('BD Descarga'!G:G,'BD Descarga'!D:D,'Recebimento Rodo - ALE'!K169,'BD Descarga'!C:C,'Recebimento Rodo - ALE'!J169,'BD Descarga'!B:B,'Recebimento Rodo - ALE'!I169,'BD Descarga'!A:A,'Recebimento Rodo - ALE'!H169))</f>
        <v>5.5321916889218219</v>
      </c>
      <c r="O169" s="40">
        <f>IF(RIGHT(I169,5)="Total",VLOOKUP(I169,'BD Descarga'!$B:$I,7,0),SUMIFS('BD Descarga'!H:H,'BD Descarga'!D:D,'Recebimento Rodo - ALE'!K169,'BD Descarga'!C:C,'Recebimento Rodo - ALE'!J169,'BD Descarga'!B:B,'Recebimento Rodo - ALE'!I169,'BD Descarga'!A:A,'Recebimento Rodo - ALE'!H169))</f>
        <v>1.9475059027880692</v>
      </c>
      <c r="P169" s="41">
        <f>IF(RIGHT(I169,5)="Total",VLOOKUP(I169,'BD Descarga'!$B:$I,8,0),SUMIFS('BD Descarga'!I:I,'BD Descarga'!D:D,'Recebimento Rodo - ALE'!K169,'BD Descarga'!C:C,'Recebimento Rodo - ALE'!J169,'BD Descarga'!B:B,'Recebimento Rodo - ALE'!I169,'BD Descarga'!A:A,'Recebimento Rodo - ALE'!H169))</f>
        <v>7086.4092000000001</v>
      </c>
      <c r="Q169" s="50"/>
      <c r="R169" s="29"/>
      <c r="S169" s="29"/>
      <c r="T169" s="29"/>
      <c r="U169" s="29"/>
      <c r="V169" s="29"/>
      <c r="W169" s="29"/>
      <c r="X169" s="29"/>
      <c r="Y169" s="29"/>
    </row>
    <row r="170" spans="1:25" x14ac:dyDescent="0.25">
      <c r="A170" s="9"/>
      <c r="B170" s="9" t="str">
        <f t="shared" si="15"/>
        <v>DUQUE DE CAXIAS</v>
      </c>
      <c r="C170" s="9" t="str">
        <f t="shared" si="14"/>
        <v>AXIAS</v>
      </c>
      <c r="D170" s="9"/>
      <c r="E170" s="71">
        <f t="shared" si="16"/>
        <v>0</v>
      </c>
      <c r="F170" s="9" t="str">
        <f t="shared" si="17"/>
        <v>PrópriaAXIAS</v>
      </c>
      <c r="G170" s="9" t="str">
        <f>IFERROR(VLOOKUP(H170,[161]Detalhes!$G:$J,4,0),#REF!)</f>
        <v>Própria</v>
      </c>
      <c r="H170" s="10">
        <v>11</v>
      </c>
      <c r="I170" s="11" t="s">
        <v>36</v>
      </c>
      <c r="J170" s="24" t="s">
        <v>9</v>
      </c>
      <c r="K170" s="24" t="s">
        <v>10</v>
      </c>
      <c r="L170" s="25"/>
      <c r="M170" s="26">
        <f>IF(RIGHT(I170,5)="Total",VLOOKUP(I170,'BD Descarga'!$B:$I,5,0),SUMIFS('BD Descarga'!F:F,'BD Descarga'!D:D,'Recebimento Rodo - ALE'!K170,'BD Descarga'!C:C,'Recebimento Rodo - ALE'!J170,'BD Descarga'!B:B,'Recebimento Rodo - ALE'!I170,'BD Descarga'!A:A,'Recebimento Rodo - ALE'!H170))</f>
        <v>45</v>
      </c>
      <c r="N170" s="27">
        <f>IF(RIGHT(I170,5)="Total",VLOOKUP(I170,'BD Descarga'!$B:$I,6,0),SUMIFS('BD Descarga'!G:G,'BD Descarga'!D:D,'Recebimento Rodo - ALE'!K170,'BD Descarga'!C:C,'Recebimento Rodo - ALE'!J170,'BD Descarga'!B:B,'Recebimento Rodo - ALE'!I170,'BD Descarga'!A:A,'Recebimento Rodo - ALE'!H170))</f>
        <v>1.5</v>
      </c>
      <c r="O170" s="27">
        <f>IF(RIGHT(I170,5)="Total",VLOOKUP(I170,'BD Descarga'!$B:$I,7,0),SUMIFS('BD Descarga'!H:H,'BD Descarga'!D:D,'Recebimento Rodo - ALE'!K170,'BD Descarga'!C:C,'Recebimento Rodo - ALE'!J170,'BD Descarga'!B:B,'Recebimento Rodo - ALE'!I170,'BD Descarga'!A:A,'Recebimento Rodo - ALE'!H170))</f>
        <v>1</v>
      </c>
      <c r="P170" s="28">
        <f>IF(RIGHT(I170,5)="Total",VLOOKUP(I170,'BD Descarga'!$B:$I,8,0),SUMIFS('BD Descarga'!I:I,'BD Descarga'!D:D,'Recebimento Rodo - ALE'!K170,'BD Descarga'!C:C,'Recebimento Rodo - ALE'!J170,'BD Descarga'!B:B,'Recebimento Rodo - ALE'!I170,'BD Descarga'!A:A,'Recebimento Rodo - ALE'!H170))</f>
        <v>1665</v>
      </c>
      <c r="Q170" s="212" t="s">
        <v>242</v>
      </c>
      <c r="R170" s="29"/>
      <c r="S170" s="29"/>
      <c r="T170" s="29"/>
      <c r="U170" s="29"/>
      <c r="V170" s="29"/>
      <c r="W170" s="29"/>
      <c r="X170" s="29"/>
      <c r="Y170" s="29"/>
    </row>
    <row r="171" spans="1:25" ht="15" customHeight="1" x14ac:dyDescent="0.25">
      <c r="A171" s="9"/>
      <c r="B171" s="9" t="str">
        <f t="shared" si="15"/>
        <v>DUQUE DE CAXIAS</v>
      </c>
      <c r="C171" s="9" t="str">
        <f t="shared" si="14"/>
        <v>AXIAS</v>
      </c>
      <c r="D171" s="9"/>
      <c r="E171" s="71">
        <f t="shared" si="16"/>
        <v>0</v>
      </c>
      <c r="F171" s="9" t="str">
        <f t="shared" si="17"/>
        <v>PrópriaAXIAS</v>
      </c>
      <c r="G171" s="9" t="str">
        <f>IFERROR(VLOOKUP(H171,[161]Detalhes!$G:$J,4,0),G170)</f>
        <v>Própria</v>
      </c>
      <c r="H171" s="10">
        <v>11</v>
      </c>
      <c r="I171" s="11" t="s">
        <v>36</v>
      </c>
      <c r="J171" s="24" t="s">
        <v>9</v>
      </c>
      <c r="K171" s="24" t="s">
        <v>12</v>
      </c>
      <c r="L171" s="25"/>
      <c r="M171" s="26">
        <f>IF(RIGHT(I171,5)="Total",VLOOKUP(I171,'BD Descarga'!$B:$I,5,0),SUMIFS('BD Descarga'!F:F,'BD Descarga'!D:D,'Recebimento Rodo - ALE'!K171,'BD Descarga'!C:C,'Recebimento Rodo - ALE'!J171,'BD Descarga'!B:B,'Recebimento Rodo - ALE'!I171,'BD Descarga'!A:A,'Recebimento Rodo - ALE'!H171))</f>
        <v>45</v>
      </c>
      <c r="N171" s="27">
        <f>IF(RIGHT(I171,5)="Total",VLOOKUP(I171,'BD Descarga'!$B:$I,6,0),SUMIFS('BD Descarga'!G:G,'BD Descarga'!D:D,'Recebimento Rodo - ALE'!K171,'BD Descarga'!C:C,'Recebimento Rodo - ALE'!J171,'BD Descarga'!B:B,'Recebimento Rodo - ALE'!I171,'BD Descarga'!A:A,'Recebimento Rodo - ALE'!H171))</f>
        <v>1.5</v>
      </c>
      <c r="O171" s="27">
        <f>IF(RIGHT(I171,5)="Total",VLOOKUP(I171,'BD Descarga'!$B:$I,7,0),SUMIFS('BD Descarga'!H:H,'BD Descarga'!D:D,'Recebimento Rodo - ALE'!K171,'BD Descarga'!C:C,'Recebimento Rodo - ALE'!J171,'BD Descarga'!B:B,'Recebimento Rodo - ALE'!I171,'BD Descarga'!A:A,'Recebimento Rodo - ALE'!H171))</f>
        <v>1</v>
      </c>
      <c r="P171" s="28">
        <f>IF(RIGHT(I171,5)="Total",VLOOKUP(I171,'BD Descarga'!$B:$I,8,0),SUMIFS('BD Descarga'!I:I,'BD Descarga'!D:D,'Recebimento Rodo - ALE'!K171,'BD Descarga'!C:C,'Recebimento Rodo - ALE'!J171,'BD Descarga'!B:B,'Recebimento Rodo - ALE'!I171,'BD Descarga'!A:A,'Recebimento Rodo - ALE'!H171))</f>
        <v>1665</v>
      </c>
      <c r="Q171" s="212"/>
      <c r="R171" s="29"/>
      <c r="S171" s="29"/>
      <c r="T171" s="29"/>
      <c r="U171" s="29"/>
      <c r="V171" s="29"/>
      <c r="W171" s="29"/>
      <c r="X171" s="29"/>
      <c r="Y171" s="29"/>
    </row>
    <row r="172" spans="1:25" ht="15" customHeight="1" x14ac:dyDescent="0.25">
      <c r="A172" s="9"/>
      <c r="B172" s="9" t="str">
        <f t="shared" si="15"/>
        <v>DUQUE DE CAXIAS</v>
      </c>
      <c r="C172" s="9" t="str">
        <f t="shared" si="14"/>
        <v>AXIAS</v>
      </c>
      <c r="D172" s="9"/>
      <c r="E172" s="71">
        <f t="shared" si="16"/>
        <v>0</v>
      </c>
      <c r="F172" s="9" t="str">
        <f t="shared" si="17"/>
        <v>PrópriaAXIAS</v>
      </c>
      <c r="G172" s="9" t="str">
        <f>IFERROR(VLOOKUP(H172,[161]Detalhes!$G:$J,4,0),G171)</f>
        <v>Própria</v>
      </c>
      <c r="H172" s="10">
        <v>11</v>
      </c>
      <c r="I172" s="11" t="s">
        <v>36</v>
      </c>
      <c r="J172" s="24" t="s">
        <v>9</v>
      </c>
      <c r="K172" s="24" t="s">
        <v>13</v>
      </c>
      <c r="L172" s="25"/>
      <c r="M172" s="26">
        <f>IF(RIGHT(I172,5)="Total",VLOOKUP(I172,'BD Descarga'!$B:$I,5,0),SUMIFS('BD Descarga'!F:F,'BD Descarga'!D:D,'Recebimento Rodo - ALE'!K172,'BD Descarga'!C:C,'Recebimento Rodo - ALE'!J172,'BD Descarga'!B:B,'Recebimento Rodo - ALE'!I172,'BD Descarga'!A:A,'Recebimento Rodo - ALE'!H172))</f>
        <v>45</v>
      </c>
      <c r="N172" s="27">
        <f>IF(RIGHT(I172,5)="Total",VLOOKUP(I172,'BD Descarga'!$B:$I,6,0),SUMIFS('BD Descarga'!G:G,'BD Descarga'!D:D,'Recebimento Rodo - ALE'!K172,'BD Descarga'!C:C,'Recebimento Rodo - ALE'!J172,'BD Descarga'!B:B,'Recebimento Rodo - ALE'!I172,'BD Descarga'!A:A,'Recebimento Rodo - ALE'!H172))</f>
        <v>0.8</v>
      </c>
      <c r="O172" s="27">
        <f>IF(RIGHT(I172,5)="Total",VLOOKUP(I172,'BD Descarga'!$B:$I,7,0),SUMIFS('BD Descarga'!H:H,'BD Descarga'!D:D,'Recebimento Rodo - ALE'!K172,'BD Descarga'!C:C,'Recebimento Rodo - ALE'!J172,'BD Descarga'!B:B,'Recebimento Rodo - ALE'!I172,'BD Descarga'!A:A,'Recebimento Rodo - ALE'!H172))</f>
        <v>1</v>
      </c>
      <c r="P172" s="28">
        <f>IF(RIGHT(I172,5)="Total",VLOOKUP(I172,'BD Descarga'!$B:$I,8,0),SUMIFS('BD Descarga'!I:I,'BD Descarga'!D:D,'Recebimento Rodo - ALE'!K172,'BD Descarga'!C:C,'Recebimento Rodo - ALE'!J172,'BD Descarga'!B:B,'Recebimento Rodo - ALE'!I172,'BD Descarga'!A:A,'Recebimento Rodo - ALE'!H172))</f>
        <v>972.00000000000011</v>
      </c>
      <c r="Q172" s="212"/>
      <c r="R172" s="29"/>
      <c r="S172" s="29"/>
      <c r="T172" s="29"/>
      <c r="U172" s="29"/>
      <c r="V172" s="29"/>
      <c r="W172" s="29"/>
      <c r="X172" s="29"/>
      <c r="Y172" s="29"/>
    </row>
    <row r="173" spans="1:25" ht="15" customHeight="1" x14ac:dyDescent="0.25">
      <c r="A173" s="9"/>
      <c r="B173" s="9" t="str">
        <f t="shared" si="15"/>
        <v>DUQUE DE CAXIAS</v>
      </c>
      <c r="C173" s="9" t="str">
        <f t="shared" si="14"/>
        <v>AXIAS</v>
      </c>
      <c r="D173" s="9"/>
      <c r="E173" s="71">
        <f t="shared" si="16"/>
        <v>0</v>
      </c>
      <c r="F173" s="9" t="str">
        <f t="shared" si="17"/>
        <v>PrópriaAXIAS</v>
      </c>
      <c r="G173" s="9" t="str">
        <f>IFERROR(VLOOKUP(H173,[161]Detalhes!$G:$J,4,0),G172)</f>
        <v>Própria</v>
      </c>
      <c r="H173" s="10">
        <v>11</v>
      </c>
      <c r="I173" s="11" t="s">
        <v>36</v>
      </c>
      <c r="J173" s="24" t="s">
        <v>9</v>
      </c>
      <c r="K173" s="24" t="s">
        <v>15</v>
      </c>
      <c r="L173" s="25"/>
      <c r="M173" s="26">
        <f>IF(RIGHT(I173,5)="Total",VLOOKUP(I173,'BD Descarga'!$B:$I,5,0),SUMIFS('BD Descarga'!F:F,'BD Descarga'!D:D,'Recebimento Rodo - ALE'!K173,'BD Descarga'!C:C,'Recebimento Rodo - ALE'!J173,'BD Descarga'!B:B,'Recebimento Rodo - ALE'!I173,'BD Descarga'!A:A,'Recebimento Rodo - ALE'!H173))</f>
        <v>0</v>
      </c>
      <c r="N173" s="27">
        <f>IF(RIGHT(I173,5)="Total",VLOOKUP(I173,'BD Descarga'!$B:$I,6,0),SUMIFS('BD Descarga'!G:G,'BD Descarga'!D:D,'Recebimento Rodo - ALE'!K173,'BD Descarga'!C:C,'Recebimento Rodo - ALE'!J173,'BD Descarga'!B:B,'Recebimento Rodo - ALE'!I173,'BD Descarga'!A:A,'Recebimento Rodo - ALE'!H173))</f>
        <v>0</v>
      </c>
      <c r="O173" s="27">
        <f>IF(RIGHT(I173,5)="Total",VLOOKUP(I173,'BD Descarga'!$B:$I,7,0),SUMIFS('BD Descarga'!H:H,'BD Descarga'!D:D,'Recebimento Rodo - ALE'!K173,'BD Descarga'!C:C,'Recebimento Rodo - ALE'!J173,'BD Descarga'!B:B,'Recebimento Rodo - ALE'!I173,'BD Descarga'!A:A,'Recebimento Rodo - ALE'!H173))</f>
        <v>0</v>
      </c>
      <c r="P173" s="28">
        <f>IF(RIGHT(I173,5)="Total",VLOOKUP(I173,'BD Descarga'!$B:$I,8,0),SUMIFS('BD Descarga'!I:I,'BD Descarga'!D:D,'Recebimento Rodo - ALE'!K173,'BD Descarga'!C:C,'Recebimento Rodo - ALE'!J173,'BD Descarga'!B:B,'Recebimento Rodo - ALE'!I173,'BD Descarga'!A:A,'Recebimento Rodo - ALE'!H173))</f>
        <v>0</v>
      </c>
      <c r="Q173" s="212"/>
      <c r="R173" s="29"/>
      <c r="S173" s="29"/>
      <c r="T173" s="29"/>
      <c r="U173" s="29"/>
      <c r="V173" s="29"/>
      <c r="W173" s="29"/>
      <c r="X173" s="29"/>
      <c r="Y173" s="29"/>
    </row>
    <row r="174" spans="1:25" x14ac:dyDescent="0.25">
      <c r="A174" s="9"/>
      <c r="B174" s="9" t="str">
        <f t="shared" si="15"/>
        <v>DUQUE DE CAXIAS</v>
      </c>
      <c r="C174" s="9" t="str">
        <f t="shared" si="14"/>
        <v>AXIAS</v>
      </c>
      <c r="D174" s="9"/>
      <c r="E174" s="71">
        <f t="shared" si="16"/>
        <v>0</v>
      </c>
      <c r="F174" s="9" t="str">
        <f t="shared" si="17"/>
        <v>PrópriaAXIAS</v>
      </c>
      <c r="G174" s="9" t="str">
        <f>IFERROR(VLOOKUP(H174,[161]Detalhes!$G:$J,4,0),G173)</f>
        <v>Própria</v>
      </c>
      <c r="H174" s="10">
        <v>11</v>
      </c>
      <c r="I174" s="11" t="s">
        <v>36</v>
      </c>
      <c r="J174" s="30" t="s">
        <v>9</v>
      </c>
      <c r="K174" s="30" t="s">
        <v>16</v>
      </c>
      <c r="L174" s="31"/>
      <c r="M174" s="32">
        <f>IF(RIGHT(I174,5)="Total",VLOOKUP(I174,'BD Descarga'!$B:$I,5,0),SUMIFS('BD Descarga'!F:F,'BD Descarga'!D:D,'Recebimento Rodo - ALE'!K174,'BD Descarga'!C:C,'Recebimento Rodo - ALE'!J174,'BD Descarga'!B:B,'Recebimento Rodo - ALE'!I174,'BD Descarga'!A:A,'Recebimento Rodo - ALE'!H174))</f>
        <v>0</v>
      </c>
      <c r="N174" s="33">
        <f>IF(RIGHT(I174,5)="Total",VLOOKUP(I174,'BD Descarga'!$B:$I,6,0),SUMIFS('BD Descarga'!G:G,'BD Descarga'!D:D,'Recebimento Rodo - ALE'!K174,'BD Descarga'!C:C,'Recebimento Rodo - ALE'!J174,'BD Descarga'!B:B,'Recebimento Rodo - ALE'!I174,'BD Descarga'!A:A,'Recebimento Rodo - ALE'!H174))</f>
        <v>0</v>
      </c>
      <c r="O174" s="33">
        <f>IF(RIGHT(I174,5)="Total",VLOOKUP(I174,'BD Descarga'!$B:$I,7,0),SUMIFS('BD Descarga'!H:H,'BD Descarga'!D:D,'Recebimento Rodo - ALE'!K174,'BD Descarga'!C:C,'Recebimento Rodo - ALE'!J174,'BD Descarga'!B:B,'Recebimento Rodo - ALE'!I174,'BD Descarga'!A:A,'Recebimento Rodo - ALE'!H174))</f>
        <v>0</v>
      </c>
      <c r="P174" s="37">
        <f>IF(RIGHT(I174,5)="Total",VLOOKUP(I174,'BD Descarga'!$B:$I,8,0),SUMIFS('BD Descarga'!I:I,'BD Descarga'!D:D,'Recebimento Rodo - ALE'!K174,'BD Descarga'!C:C,'Recebimento Rodo - ALE'!J174,'BD Descarga'!B:B,'Recebimento Rodo - ALE'!I174,'BD Descarga'!A:A,'Recebimento Rodo - ALE'!H174))</f>
        <v>0</v>
      </c>
      <c r="Q174" s="212"/>
      <c r="R174" s="29"/>
      <c r="S174" s="29"/>
      <c r="T174" s="29"/>
      <c r="U174" s="29"/>
      <c r="V174" s="29"/>
      <c r="W174" s="29"/>
      <c r="X174" s="29"/>
      <c r="Y174" s="29"/>
    </row>
    <row r="175" spans="1:25" x14ac:dyDescent="0.25">
      <c r="A175" s="9"/>
      <c r="B175" s="9" t="str">
        <f t="shared" si="15"/>
        <v>DUQUE DE CAXIAS</v>
      </c>
      <c r="C175" s="9" t="str">
        <f t="shared" si="14"/>
        <v>AXIAS</v>
      </c>
      <c r="D175" s="9"/>
      <c r="E175" s="71">
        <f t="shared" si="16"/>
        <v>0</v>
      </c>
      <c r="F175" s="9" t="str">
        <f t="shared" si="17"/>
        <v>PrópriaAXIAS</v>
      </c>
      <c r="G175" s="9" t="str">
        <f>IFERROR(VLOOKUP(H175,[161]Detalhes!$G:$J,4,0),G174)</f>
        <v>Própria</v>
      </c>
      <c r="H175" s="10">
        <v>11</v>
      </c>
      <c r="I175" s="11" t="s">
        <v>36</v>
      </c>
      <c r="J175" s="24" t="s">
        <v>9</v>
      </c>
      <c r="K175" s="24" t="s">
        <v>7</v>
      </c>
      <c r="L175" s="25"/>
      <c r="M175" s="26">
        <f>IF(RIGHT(I175,5)="Total",VLOOKUP(I175,'BD Descarga'!$B:$I,5,0),SUMIFS('BD Descarga'!F:F,'BD Descarga'!D:D,'Recebimento Rodo - ALE'!K175,'BD Descarga'!C:C,'Recebimento Rodo - ALE'!J175,'BD Descarga'!B:B,'Recebimento Rodo - ALE'!I175,'BD Descarga'!A:A,'Recebimento Rodo - ALE'!H175))</f>
        <v>45</v>
      </c>
      <c r="N175" s="27">
        <f>IF(RIGHT(I175,5)="Total",VLOOKUP(I175,'BD Descarga'!$B:$I,6,0),SUMIFS('BD Descarga'!G:G,'BD Descarga'!D:D,'Recebimento Rodo - ALE'!K175,'BD Descarga'!C:C,'Recebimento Rodo - ALE'!J175,'BD Descarga'!B:B,'Recebimento Rodo - ALE'!I175,'BD Descarga'!A:A,'Recebimento Rodo - ALE'!H175))</f>
        <v>0.87353005129496808</v>
      </c>
      <c r="O175" s="27">
        <f>IF(RIGHT(I175,5)="Total",VLOOKUP(I175,'BD Descarga'!$B:$I,7,0),SUMIFS('BD Descarga'!H:H,'BD Descarga'!D:D,'Recebimento Rodo - ALE'!K175,'BD Descarga'!C:C,'Recebimento Rodo - ALE'!J175,'BD Descarga'!B:B,'Recebimento Rodo - ALE'!I175,'BD Descarga'!A:A,'Recebimento Rodo - ALE'!H175))</f>
        <v>0.87353005129496808</v>
      </c>
      <c r="P175" s="28">
        <f>IF(RIGHT(I175,5)="Total",VLOOKUP(I175,'BD Descarga'!$B:$I,8,0),SUMIFS('BD Descarga'!I:I,'BD Descarga'!D:D,'Recebimento Rodo - ALE'!K175,'BD Descarga'!C:C,'Recebimento Rodo - ALE'!J175,'BD Descarga'!B:B,'Recebimento Rodo - ALE'!I175,'BD Descarga'!A:A,'Recebimento Rodo - ALE'!H175))</f>
        <v>1022.0301600151126</v>
      </c>
      <c r="Q175" s="212"/>
      <c r="R175" s="29"/>
      <c r="S175" s="29"/>
      <c r="T175" s="29"/>
      <c r="U175" s="29"/>
      <c r="V175" s="29"/>
      <c r="W175" s="29"/>
      <c r="X175" s="29"/>
      <c r="Y175" s="29"/>
    </row>
    <row r="176" spans="1:25" x14ac:dyDescent="0.25">
      <c r="A176" s="9"/>
      <c r="B176" s="9" t="str">
        <f t="shared" si="15"/>
        <v>DUQUE DE CAXIAS</v>
      </c>
      <c r="C176" s="9" t="str">
        <f t="shared" si="14"/>
        <v>AXIAS</v>
      </c>
      <c r="D176" s="9"/>
      <c r="E176" s="71">
        <f t="shared" si="16"/>
        <v>0</v>
      </c>
      <c r="F176" s="9" t="str">
        <f t="shared" si="17"/>
        <v>PrópriaAXIAS</v>
      </c>
      <c r="G176" s="9" t="str">
        <f>IFERROR(VLOOKUP(H176,[161]Detalhes!$G:$J,4,0),G175)</f>
        <v>Própria</v>
      </c>
      <c r="H176" s="10">
        <v>11</v>
      </c>
      <c r="I176" s="11" t="s">
        <v>36</v>
      </c>
      <c r="J176" s="24" t="s">
        <v>9</v>
      </c>
      <c r="K176" s="24" t="s">
        <v>18</v>
      </c>
      <c r="L176" s="25"/>
      <c r="M176" s="26">
        <f>IF(RIGHT(I176,5)="Total",VLOOKUP(I176,'BD Descarga'!$B:$I,5,0),SUMIFS('BD Descarga'!F:F,'BD Descarga'!D:D,'Recebimento Rodo - ALE'!K176,'BD Descarga'!C:C,'Recebimento Rodo - ALE'!J176,'BD Descarga'!B:B,'Recebimento Rodo - ALE'!I176,'BD Descarga'!A:A,'Recebimento Rodo - ALE'!H176))</f>
        <v>45</v>
      </c>
      <c r="N176" s="27">
        <f>IF(RIGHT(I176,5)="Total",VLOOKUP(I176,'BD Descarga'!$B:$I,6,0),SUMIFS('BD Descarga'!G:G,'BD Descarga'!D:D,'Recebimento Rodo - ALE'!K176,'BD Descarga'!C:C,'Recebimento Rodo - ALE'!J176,'BD Descarga'!B:B,'Recebimento Rodo - ALE'!I176,'BD Descarga'!A:A,'Recebimento Rodo - ALE'!H176))</f>
        <v>5.7037400389912971</v>
      </c>
      <c r="O176" s="27">
        <f>IF(RIGHT(I176,5)="Total",VLOOKUP(I176,'BD Descarga'!$B:$I,7,0),SUMIFS('BD Descarga'!H:H,'BD Descarga'!D:D,'Recebimento Rodo - ALE'!K176,'BD Descarga'!C:C,'Recebimento Rodo - ALE'!J176,'BD Descarga'!B:B,'Recebimento Rodo - ALE'!I176,'BD Descarga'!A:A,'Recebimento Rodo - ALE'!H176))</f>
        <v>1.9012466796637657</v>
      </c>
      <c r="P176" s="28">
        <f>IF(RIGHT(I176,5)="Total",VLOOKUP(I176,'BD Descarga'!$B:$I,8,0),SUMIFS('BD Descarga'!I:I,'BD Descarga'!D:D,'Recebimento Rodo - ALE'!K176,'BD Descarga'!C:C,'Recebimento Rodo - ALE'!J176,'BD Descarga'!B:B,'Recebimento Rodo - ALE'!I176,'BD Descarga'!A:A,'Recebimento Rodo - ALE'!H176))</f>
        <v>5988.9270409408618</v>
      </c>
      <c r="Q176" s="212"/>
      <c r="R176" s="29"/>
      <c r="S176" s="29"/>
      <c r="T176" s="29"/>
      <c r="U176" s="29"/>
      <c r="V176" s="29"/>
      <c r="W176" s="29"/>
      <c r="X176" s="29"/>
      <c r="Y176" s="29"/>
    </row>
    <row r="177" spans="1:25" x14ac:dyDescent="0.25">
      <c r="A177" s="9"/>
      <c r="B177" s="9" t="str">
        <f t="shared" si="15"/>
        <v>DUQUE DE CAXIAS</v>
      </c>
      <c r="C177" s="9" t="str">
        <f t="shared" si="14"/>
        <v>AXIAS</v>
      </c>
      <c r="D177" s="9"/>
      <c r="E177" s="71">
        <f t="shared" si="16"/>
        <v>0</v>
      </c>
      <c r="F177" s="9" t="str">
        <f t="shared" si="17"/>
        <v>PrópriaAXIAS</v>
      </c>
      <c r="G177" s="9" t="str">
        <f>IFERROR(VLOOKUP(H177,[161]Detalhes!$G:$J,4,0),G176)</f>
        <v>Própria</v>
      </c>
      <c r="H177" s="10">
        <v>11</v>
      </c>
      <c r="I177" s="11" t="s">
        <v>36</v>
      </c>
      <c r="J177" s="24" t="s">
        <v>9</v>
      </c>
      <c r="K177" s="24" t="s">
        <v>19</v>
      </c>
      <c r="L177" s="25"/>
      <c r="M177" s="26">
        <f>IF(RIGHT(I177,5)="Total",VLOOKUP(I177,'BD Descarga'!$B:$I,5,0),SUMIFS('BD Descarga'!F:F,'BD Descarga'!D:D,'Recebimento Rodo - ALE'!K177,'BD Descarga'!C:C,'Recebimento Rodo - ALE'!J177,'BD Descarga'!B:B,'Recebimento Rodo - ALE'!I177,'BD Descarga'!A:A,'Recebimento Rodo - ALE'!H177))</f>
        <v>45</v>
      </c>
      <c r="N177" s="27">
        <f>IF(RIGHT(I177,5)="Total",VLOOKUP(I177,'BD Descarga'!$B:$I,6,0),SUMIFS('BD Descarga'!G:G,'BD Descarga'!D:D,'Recebimento Rodo - ALE'!K177,'BD Descarga'!C:C,'Recebimento Rodo - ALE'!J177,'BD Descarga'!B:B,'Recebimento Rodo - ALE'!I177,'BD Descarga'!A:A,'Recebimento Rodo - ALE'!H177))</f>
        <v>4.7308372624825497</v>
      </c>
      <c r="O177" s="27">
        <f>IF(RIGHT(I177,5)="Total",VLOOKUP(I177,'BD Descarga'!$B:$I,7,0),SUMIFS('BD Descarga'!H:H,'BD Descarga'!D:D,'Recebimento Rodo - ALE'!K177,'BD Descarga'!C:C,'Recebimento Rodo - ALE'!J177,'BD Descarga'!B:B,'Recebimento Rodo - ALE'!I177,'BD Descarga'!A:A,'Recebimento Rodo - ALE'!H177))</f>
        <v>1.8923349049930198</v>
      </c>
      <c r="P177" s="28">
        <f>IF(RIGHT(I177,5)="Total",VLOOKUP(I177,'BD Descarga'!$B:$I,8,0),SUMIFS('BD Descarga'!I:I,'BD Descarga'!D:D,'Recebimento Rodo - ALE'!K177,'BD Descarga'!C:C,'Recebimento Rodo - ALE'!J177,'BD Descarga'!B:B,'Recebimento Rodo - ALE'!I177,'BD Descarga'!A:A,'Recebimento Rodo - ALE'!H177))</f>
        <v>5024.149172756468</v>
      </c>
      <c r="Q177" s="212"/>
      <c r="R177" s="29"/>
      <c r="S177" s="29"/>
      <c r="T177" s="29"/>
      <c r="U177" s="29"/>
      <c r="V177" s="29"/>
      <c r="W177" s="29"/>
      <c r="X177" s="29"/>
      <c r="Y177" s="29"/>
    </row>
    <row r="178" spans="1:25" x14ac:dyDescent="0.25">
      <c r="A178" s="9"/>
      <c r="B178" s="9" t="str">
        <f t="shared" si="15"/>
        <v>DUQUE DE CAXIAS</v>
      </c>
      <c r="C178" s="9" t="str">
        <f t="shared" si="14"/>
        <v>AXIAS</v>
      </c>
      <c r="D178" s="9"/>
      <c r="E178" s="71">
        <f t="shared" si="16"/>
        <v>0</v>
      </c>
      <c r="F178" s="9" t="str">
        <f t="shared" si="17"/>
        <v>PrópriaAXIAS</v>
      </c>
      <c r="G178" s="9" t="str">
        <f>IFERROR(VLOOKUP(H178,[161]Detalhes!$G:$J,4,0),G177)</f>
        <v>Própria</v>
      </c>
      <c r="H178" s="10">
        <v>11</v>
      </c>
      <c r="I178" s="11" t="s">
        <v>36</v>
      </c>
      <c r="J178" s="30" t="s">
        <v>9</v>
      </c>
      <c r="K178" s="30" t="s">
        <v>21</v>
      </c>
      <c r="L178" s="31"/>
      <c r="M178" s="32">
        <f>IF(RIGHT(I178,5)="Total",VLOOKUP(I178,'BD Descarga'!$B:$I,5,0),SUMIFS('BD Descarga'!F:F,'BD Descarga'!D:D,'Recebimento Rodo - ALE'!K178,'BD Descarga'!C:C,'Recebimento Rodo - ALE'!J178,'BD Descarga'!B:B,'Recebimento Rodo - ALE'!I178,'BD Descarga'!A:A,'Recebimento Rodo - ALE'!H178))</f>
        <v>0</v>
      </c>
      <c r="N178" s="33">
        <f>IF(RIGHT(I178,5)="Total",VLOOKUP(I178,'BD Descarga'!$B:$I,6,0),SUMIFS('BD Descarga'!G:G,'BD Descarga'!D:D,'Recebimento Rodo - ALE'!K178,'BD Descarga'!C:C,'Recebimento Rodo - ALE'!J178,'BD Descarga'!B:B,'Recebimento Rodo - ALE'!I178,'BD Descarga'!A:A,'Recebimento Rodo - ALE'!H178))</f>
        <v>11.308107352768815</v>
      </c>
      <c r="O178" s="33">
        <f>IF(RIGHT(I178,5)="Total",VLOOKUP(I178,'BD Descarga'!$B:$I,7,0),SUMIFS('BD Descarga'!H:H,'BD Descarga'!D:D,'Recebimento Rodo - ALE'!K178,'BD Descarga'!C:C,'Recebimento Rodo - ALE'!J178,'BD Descarga'!B:B,'Recebimento Rodo - ALE'!I178,'BD Descarga'!A:A,'Recebimento Rodo - ALE'!H178))</f>
        <v>4.6671116359517537</v>
      </c>
      <c r="P178" s="34">
        <f>IF(RIGHT(I178,5)="Total",VLOOKUP(I178,'BD Descarga'!$B:$I,8,0),SUMIFS('BD Descarga'!I:I,'BD Descarga'!D:D,'Recebimento Rodo - ALE'!K178,'BD Descarga'!C:C,'Recebimento Rodo - ALE'!J178,'BD Descarga'!B:B,'Recebimento Rodo - ALE'!I178,'BD Descarga'!A:A,'Recebimento Rodo - ALE'!H178))</f>
        <v>12035.106373712442</v>
      </c>
      <c r="Q178" s="212"/>
      <c r="R178" s="29"/>
      <c r="S178" s="29"/>
      <c r="T178" s="29"/>
      <c r="U178" s="29"/>
      <c r="V178" s="29"/>
      <c r="W178" s="29"/>
      <c r="X178" s="29"/>
      <c r="Y178" s="29"/>
    </row>
    <row r="179" spans="1:25" x14ac:dyDescent="0.25">
      <c r="A179" s="9"/>
      <c r="B179" s="9" t="str">
        <f t="shared" si="15"/>
        <v>DUQUE DE CAXIAS</v>
      </c>
      <c r="C179" s="9" t="str">
        <f t="shared" si="14"/>
        <v>AXIAS</v>
      </c>
      <c r="D179" s="9"/>
      <c r="E179" s="71">
        <f t="shared" si="16"/>
        <v>0</v>
      </c>
      <c r="F179" s="9" t="str">
        <f t="shared" si="17"/>
        <v>PrópriaAXIAS</v>
      </c>
      <c r="G179" s="9" t="str">
        <f>IFERROR(VLOOKUP(H179,[161]Detalhes!$G:$J,4,0),G178)</f>
        <v>Própria</v>
      </c>
      <c r="H179" s="10">
        <v>11</v>
      </c>
      <c r="I179" s="11" t="s">
        <v>36</v>
      </c>
      <c r="J179" s="30" t="s">
        <v>22</v>
      </c>
      <c r="K179" s="30"/>
      <c r="L179" s="31"/>
      <c r="M179" s="35">
        <f>IF(RIGHT(I179,5)="Total",VLOOKUP(I179,'BD Descarga'!$B:$I,5,0),SUMIFS('BD Descarga'!F:F,'BD Descarga'!D:D,'Recebimento Rodo - ALE'!K179,'BD Descarga'!C:C,'Recebimento Rodo - ALE'!J179,'BD Descarga'!B:B,'Recebimento Rodo - ALE'!I179,'BD Descarga'!A:A,'Recebimento Rodo - ALE'!H179))</f>
        <v>0</v>
      </c>
      <c r="N179" s="36">
        <f>IF(RIGHT(I179,5)="Total",VLOOKUP(I179,'BD Descarga'!$B:$I,6,0),SUMIFS('BD Descarga'!G:G,'BD Descarga'!D:D,'Recebimento Rodo - ALE'!K179,'BD Descarga'!C:C,'Recebimento Rodo - ALE'!J179,'BD Descarga'!B:B,'Recebimento Rodo - ALE'!I179,'BD Descarga'!A:A,'Recebimento Rodo - ALE'!H179))</f>
        <v>0</v>
      </c>
      <c r="O179" s="36">
        <f>IF(RIGHT(I179,5)="Total",VLOOKUP(I179,'BD Descarga'!$B:$I,7,0),SUMIFS('BD Descarga'!H:H,'BD Descarga'!D:D,'Recebimento Rodo - ALE'!K179,'BD Descarga'!C:C,'Recebimento Rodo - ALE'!J179,'BD Descarga'!B:B,'Recebimento Rodo - ALE'!I179,'BD Descarga'!A:A,'Recebimento Rodo - ALE'!H179))</f>
        <v>0</v>
      </c>
      <c r="P179" s="37">
        <f>IF(RIGHT(I179,5)="Total",VLOOKUP(I179,'BD Descarga'!$B:$I,8,0),SUMIFS('BD Descarga'!I:I,'BD Descarga'!D:D,'Recebimento Rodo - ALE'!K179,'BD Descarga'!C:C,'Recebimento Rodo - ALE'!J179,'BD Descarga'!B:B,'Recebimento Rodo - ALE'!I179,'BD Descarga'!A:A,'Recebimento Rodo - ALE'!H179))</f>
        <v>0</v>
      </c>
      <c r="Q179" s="212"/>
      <c r="R179" s="29"/>
      <c r="S179" s="29"/>
      <c r="T179" s="29"/>
      <c r="U179" s="29"/>
      <c r="V179" s="29"/>
      <c r="W179" s="29"/>
      <c r="X179" s="29"/>
      <c r="Y179" s="29"/>
    </row>
    <row r="180" spans="1:25" x14ac:dyDescent="0.25">
      <c r="A180" s="9"/>
      <c r="B180" s="9" t="str">
        <f t="shared" si="15"/>
        <v>DUQUE DE CAXIAS</v>
      </c>
      <c r="C180" s="9" t="str">
        <f t="shared" si="14"/>
        <v>AXIAS</v>
      </c>
      <c r="D180" s="9"/>
      <c r="E180" s="71">
        <f t="shared" si="16"/>
        <v>0</v>
      </c>
      <c r="F180" s="9" t="str">
        <f t="shared" si="17"/>
        <v>PrópriaAXIAS</v>
      </c>
      <c r="G180" s="9" t="str">
        <f>IFERROR(VLOOKUP(H180,[161]Detalhes!$G:$J,4,0),G179)</f>
        <v>Própria</v>
      </c>
      <c r="H180" s="10">
        <v>11</v>
      </c>
      <c r="I180" s="11" t="s">
        <v>36</v>
      </c>
      <c r="J180" s="24" t="s">
        <v>260</v>
      </c>
      <c r="K180" s="24" t="s">
        <v>10</v>
      </c>
      <c r="L180" s="25"/>
      <c r="M180" s="26">
        <f>IF(RIGHT(I180,5)="Total",VLOOKUP(I180,'BD Descarga'!$B:$I,5,0),SUMIFS('BD Descarga'!F:F,'BD Descarga'!D:D,'Recebimento Rodo - ALE'!K180,'BD Descarga'!C:C,'Recebimento Rodo - ALE'!J180,'BD Descarga'!B:B,'Recebimento Rodo - ALE'!I180,'BD Descarga'!A:A,'Recebimento Rodo - ALE'!H180))</f>
        <v>0</v>
      </c>
      <c r="N180" s="27">
        <f>IF(RIGHT(I180,5)="Total",VLOOKUP(I180,'BD Descarga'!$B:$I,6,0),SUMIFS('BD Descarga'!G:G,'BD Descarga'!D:D,'Recebimento Rodo - ALE'!K180,'BD Descarga'!C:C,'Recebimento Rodo - ALE'!J180,'BD Descarga'!B:B,'Recebimento Rodo - ALE'!I180,'BD Descarga'!A:A,'Recebimento Rodo - ALE'!H180))</f>
        <v>0</v>
      </c>
      <c r="O180" s="27">
        <f>IF(RIGHT(I180,5)="Total",VLOOKUP(I180,'BD Descarga'!$B:$I,7,0),SUMIFS('BD Descarga'!H:H,'BD Descarga'!D:D,'Recebimento Rodo - ALE'!K180,'BD Descarga'!C:C,'Recebimento Rodo - ALE'!J180,'BD Descarga'!B:B,'Recebimento Rodo - ALE'!I180,'BD Descarga'!A:A,'Recebimento Rodo - ALE'!H180))</f>
        <v>0</v>
      </c>
      <c r="P180" s="28">
        <f>IF(RIGHT(I180,5)="Total",VLOOKUP(I180,'BD Descarga'!$B:$I,8,0),SUMIFS('BD Descarga'!I:I,'BD Descarga'!D:D,'Recebimento Rodo - ALE'!K180,'BD Descarga'!C:C,'Recebimento Rodo - ALE'!J180,'BD Descarga'!B:B,'Recebimento Rodo - ALE'!I180,'BD Descarga'!A:A,'Recebimento Rodo - ALE'!H180))</f>
        <v>0</v>
      </c>
      <c r="Q180" s="237" t="s">
        <v>76</v>
      </c>
      <c r="R180" s="29"/>
      <c r="S180" s="29"/>
      <c r="T180" s="29"/>
      <c r="U180" s="29"/>
      <c r="V180" s="29"/>
      <c r="W180" s="29"/>
      <c r="X180" s="29"/>
      <c r="Y180" s="29"/>
    </row>
    <row r="181" spans="1:25" ht="15" customHeight="1" x14ac:dyDescent="0.25">
      <c r="A181" s="9"/>
      <c r="B181" s="9" t="str">
        <f t="shared" si="15"/>
        <v>DUQUE DE CAXIAS</v>
      </c>
      <c r="C181" s="9" t="str">
        <f t="shared" si="14"/>
        <v>AXIAS</v>
      </c>
      <c r="D181" s="9"/>
      <c r="E181" s="71">
        <f t="shared" si="16"/>
        <v>0</v>
      </c>
      <c r="F181" s="9" t="str">
        <f t="shared" si="17"/>
        <v>PrópriaAXIAS</v>
      </c>
      <c r="G181" s="9" t="str">
        <f>IFERROR(VLOOKUP(H181,[161]Detalhes!$G:$J,4,0),G180)</f>
        <v>Própria</v>
      </c>
      <c r="H181" s="10">
        <v>11</v>
      </c>
      <c r="I181" s="11" t="s">
        <v>36</v>
      </c>
      <c r="J181" s="24" t="s">
        <v>260</v>
      </c>
      <c r="K181" s="24" t="s">
        <v>12</v>
      </c>
      <c r="L181" s="25"/>
      <c r="M181" s="26">
        <f>IF(RIGHT(I181,5)="Total",VLOOKUP(I181,'BD Descarga'!$B:$I,5,0),SUMIFS('BD Descarga'!F:F,'BD Descarga'!D:D,'Recebimento Rodo - ALE'!K181,'BD Descarga'!C:C,'Recebimento Rodo - ALE'!J181,'BD Descarga'!B:B,'Recebimento Rodo - ALE'!I181,'BD Descarga'!A:A,'Recebimento Rodo - ALE'!H181))</f>
        <v>0</v>
      </c>
      <c r="N181" s="27">
        <f>IF(RIGHT(I181,5)="Total",VLOOKUP(I181,'BD Descarga'!$B:$I,6,0),SUMIFS('BD Descarga'!G:G,'BD Descarga'!D:D,'Recebimento Rodo - ALE'!K181,'BD Descarga'!C:C,'Recebimento Rodo - ALE'!J181,'BD Descarga'!B:B,'Recebimento Rodo - ALE'!I181,'BD Descarga'!A:A,'Recebimento Rodo - ALE'!H181))</f>
        <v>0</v>
      </c>
      <c r="O181" s="27">
        <f>IF(RIGHT(I181,5)="Total",VLOOKUP(I181,'BD Descarga'!$B:$I,7,0),SUMIFS('BD Descarga'!H:H,'BD Descarga'!D:D,'Recebimento Rodo - ALE'!K181,'BD Descarga'!C:C,'Recebimento Rodo - ALE'!J181,'BD Descarga'!B:B,'Recebimento Rodo - ALE'!I181,'BD Descarga'!A:A,'Recebimento Rodo - ALE'!H181))</f>
        <v>0</v>
      </c>
      <c r="P181" s="28">
        <f>IF(RIGHT(I181,5)="Total",VLOOKUP(I181,'BD Descarga'!$B:$I,8,0),SUMIFS('BD Descarga'!I:I,'BD Descarga'!D:D,'Recebimento Rodo - ALE'!K181,'BD Descarga'!C:C,'Recebimento Rodo - ALE'!J181,'BD Descarga'!B:B,'Recebimento Rodo - ALE'!I181,'BD Descarga'!A:A,'Recebimento Rodo - ALE'!H181))</f>
        <v>0</v>
      </c>
      <c r="Q181" s="212"/>
      <c r="R181" s="29"/>
      <c r="S181" s="29"/>
      <c r="T181" s="29"/>
      <c r="U181" s="29"/>
      <c r="V181" s="29"/>
      <c r="W181" s="29"/>
      <c r="X181" s="29"/>
      <c r="Y181" s="29"/>
    </row>
    <row r="182" spans="1:25" ht="15" customHeight="1" x14ac:dyDescent="0.25">
      <c r="A182" s="9"/>
      <c r="B182" s="9" t="str">
        <f t="shared" si="15"/>
        <v>DUQUE DE CAXIAS</v>
      </c>
      <c r="C182" s="9" t="str">
        <f t="shared" si="14"/>
        <v>AXIAS</v>
      </c>
      <c r="D182" s="9"/>
      <c r="E182" s="71">
        <f t="shared" si="16"/>
        <v>0</v>
      </c>
      <c r="F182" s="9" t="str">
        <f t="shared" si="17"/>
        <v>PrópriaAXIAS</v>
      </c>
      <c r="G182" s="9" t="str">
        <f>IFERROR(VLOOKUP(H182,[161]Detalhes!$G:$J,4,0),G181)</f>
        <v>Própria</v>
      </c>
      <c r="H182" s="10">
        <v>11</v>
      </c>
      <c r="I182" s="11" t="s">
        <v>36</v>
      </c>
      <c r="J182" s="24" t="s">
        <v>260</v>
      </c>
      <c r="K182" s="24" t="s">
        <v>23</v>
      </c>
      <c r="L182" s="25"/>
      <c r="M182" s="26">
        <f>IF(RIGHT(I182,5)="Total",VLOOKUP(I182,'BD Descarga'!$B:$I,5,0),SUMIFS('BD Descarga'!F:F,'BD Descarga'!D:D,'Recebimento Rodo - ALE'!K182,'BD Descarga'!C:C,'Recebimento Rodo - ALE'!J182,'BD Descarga'!B:B,'Recebimento Rodo - ALE'!I182,'BD Descarga'!A:A,'Recebimento Rodo - ALE'!H182))</f>
        <v>0</v>
      </c>
      <c r="N182" s="27">
        <f>IF(RIGHT(I182,5)="Total",VLOOKUP(I182,'BD Descarga'!$B:$I,6,0),SUMIFS('BD Descarga'!G:G,'BD Descarga'!D:D,'Recebimento Rodo - ALE'!K182,'BD Descarga'!C:C,'Recebimento Rodo - ALE'!J182,'BD Descarga'!B:B,'Recebimento Rodo - ALE'!I182,'BD Descarga'!A:A,'Recebimento Rodo - ALE'!H182))</f>
        <v>0</v>
      </c>
      <c r="O182" s="27">
        <f>IF(RIGHT(I182,5)="Total",VLOOKUP(I182,'BD Descarga'!$B:$I,7,0),SUMIFS('BD Descarga'!H:H,'BD Descarga'!D:D,'Recebimento Rodo - ALE'!K182,'BD Descarga'!C:C,'Recebimento Rodo - ALE'!J182,'BD Descarga'!B:B,'Recebimento Rodo - ALE'!I182,'BD Descarga'!A:A,'Recebimento Rodo - ALE'!H182))</f>
        <v>0</v>
      </c>
      <c r="P182" s="28">
        <f>IF(RIGHT(I182,5)="Total",VLOOKUP(I182,'BD Descarga'!$B:$I,8,0),SUMIFS('BD Descarga'!I:I,'BD Descarga'!D:D,'Recebimento Rodo - ALE'!K182,'BD Descarga'!C:C,'Recebimento Rodo - ALE'!J182,'BD Descarga'!B:B,'Recebimento Rodo - ALE'!I182,'BD Descarga'!A:A,'Recebimento Rodo - ALE'!H182))</f>
        <v>0</v>
      </c>
      <c r="Q182" s="212"/>
      <c r="R182" s="29"/>
      <c r="S182" s="29"/>
      <c r="T182" s="29"/>
      <c r="U182" s="29"/>
      <c r="V182" s="29"/>
      <c r="W182" s="29"/>
      <c r="X182" s="29"/>
      <c r="Y182" s="29"/>
    </row>
    <row r="183" spans="1:25" x14ac:dyDescent="0.25">
      <c r="A183" s="9"/>
      <c r="B183" s="9" t="str">
        <f t="shared" si="15"/>
        <v>DUQUE DE CAXIAS</v>
      </c>
      <c r="C183" s="9" t="str">
        <f t="shared" si="14"/>
        <v>AXIAS</v>
      </c>
      <c r="D183" s="9"/>
      <c r="E183" s="71">
        <f t="shared" si="16"/>
        <v>0</v>
      </c>
      <c r="F183" s="9" t="str">
        <f t="shared" si="17"/>
        <v>PrópriaAXIAS</v>
      </c>
      <c r="G183" s="9" t="str">
        <f>IFERROR(VLOOKUP(H183,[161]Detalhes!$G:$J,4,0),G182)</f>
        <v>Própria</v>
      </c>
      <c r="H183" s="10">
        <v>11</v>
      </c>
      <c r="I183" s="11" t="s">
        <v>36</v>
      </c>
      <c r="J183" s="24" t="s">
        <v>260</v>
      </c>
      <c r="K183" s="24" t="s">
        <v>13</v>
      </c>
      <c r="L183" s="25"/>
      <c r="M183" s="26">
        <f>IF(RIGHT(I183,5)="Total",VLOOKUP(I183,'BD Descarga'!$B:$I,5,0),SUMIFS('BD Descarga'!F:F,'BD Descarga'!D:D,'Recebimento Rodo - ALE'!K183,'BD Descarga'!C:C,'Recebimento Rodo - ALE'!J183,'BD Descarga'!B:B,'Recebimento Rodo - ALE'!I183,'BD Descarga'!A:A,'Recebimento Rodo - ALE'!H183))</f>
        <v>0</v>
      </c>
      <c r="N183" s="27">
        <f>IF(RIGHT(I183,5)="Total",VLOOKUP(I183,'BD Descarga'!$B:$I,6,0),SUMIFS('BD Descarga'!G:G,'BD Descarga'!D:D,'Recebimento Rodo - ALE'!K183,'BD Descarga'!C:C,'Recebimento Rodo - ALE'!J183,'BD Descarga'!B:B,'Recebimento Rodo - ALE'!I183,'BD Descarga'!A:A,'Recebimento Rodo - ALE'!H183))</f>
        <v>0</v>
      </c>
      <c r="O183" s="27">
        <f>IF(RIGHT(I183,5)="Total",VLOOKUP(I183,'BD Descarga'!$B:$I,7,0),SUMIFS('BD Descarga'!H:H,'BD Descarga'!D:D,'Recebimento Rodo - ALE'!K183,'BD Descarga'!C:C,'Recebimento Rodo - ALE'!J183,'BD Descarga'!B:B,'Recebimento Rodo - ALE'!I183,'BD Descarga'!A:A,'Recebimento Rodo - ALE'!H183))</f>
        <v>0</v>
      </c>
      <c r="P183" s="28">
        <f>IF(RIGHT(I183,5)="Total",VLOOKUP(I183,'BD Descarga'!$B:$I,8,0),SUMIFS('BD Descarga'!I:I,'BD Descarga'!D:D,'Recebimento Rodo - ALE'!K183,'BD Descarga'!C:C,'Recebimento Rodo - ALE'!J183,'BD Descarga'!B:B,'Recebimento Rodo - ALE'!I183,'BD Descarga'!A:A,'Recebimento Rodo - ALE'!H183))</f>
        <v>0</v>
      </c>
      <c r="Q183" s="212"/>
      <c r="R183" s="29"/>
      <c r="S183" s="29"/>
      <c r="T183" s="29"/>
      <c r="U183" s="29"/>
      <c r="V183" s="29"/>
      <c r="W183" s="29"/>
      <c r="X183" s="29"/>
      <c r="Y183" s="29"/>
    </row>
    <row r="184" spans="1:25" x14ac:dyDescent="0.25">
      <c r="A184" s="9"/>
      <c r="B184" s="9" t="str">
        <f t="shared" si="15"/>
        <v>DUQUE DE CAXIAS</v>
      </c>
      <c r="C184" s="9" t="str">
        <f t="shared" si="14"/>
        <v>AXIAS</v>
      </c>
      <c r="D184" s="9"/>
      <c r="E184" s="71">
        <f t="shared" si="16"/>
        <v>0</v>
      </c>
      <c r="F184" s="9" t="str">
        <f t="shared" si="17"/>
        <v>PrópriaAXIAS</v>
      </c>
      <c r="G184" s="9" t="str">
        <f>IFERROR(VLOOKUP(H184,[161]Detalhes!$G:$J,4,0),G183)</f>
        <v>Própria</v>
      </c>
      <c r="H184" s="14">
        <v>11</v>
      </c>
      <c r="I184" s="11" t="s">
        <v>36</v>
      </c>
      <c r="J184" s="30" t="s">
        <v>260</v>
      </c>
      <c r="K184" s="30" t="s">
        <v>16</v>
      </c>
      <c r="L184" s="31"/>
      <c r="M184" s="32">
        <f>IF(RIGHT(I184,5)="Total",VLOOKUP(I184,'BD Descarga'!$B:$I,5,0),SUMIFS('BD Descarga'!F:F,'BD Descarga'!D:D,'Recebimento Rodo - ALE'!K184,'BD Descarga'!C:C,'Recebimento Rodo - ALE'!J184,'BD Descarga'!B:B,'Recebimento Rodo - ALE'!I184,'BD Descarga'!A:A,'Recebimento Rodo - ALE'!H184))</f>
        <v>0</v>
      </c>
      <c r="N184" s="33">
        <f>IF(RIGHT(I184,5)="Total",VLOOKUP(I184,'BD Descarga'!$B:$I,6,0),SUMIFS('BD Descarga'!G:G,'BD Descarga'!D:D,'Recebimento Rodo - ALE'!K184,'BD Descarga'!C:C,'Recebimento Rodo - ALE'!J184,'BD Descarga'!B:B,'Recebimento Rodo - ALE'!I184,'BD Descarga'!A:A,'Recebimento Rodo - ALE'!H184))</f>
        <v>0</v>
      </c>
      <c r="O184" s="33">
        <f>IF(RIGHT(I184,5)="Total",VLOOKUP(I184,'BD Descarga'!$B:$I,7,0),SUMIFS('BD Descarga'!H:H,'BD Descarga'!D:D,'Recebimento Rodo - ALE'!K184,'BD Descarga'!C:C,'Recebimento Rodo - ALE'!J184,'BD Descarga'!B:B,'Recebimento Rodo - ALE'!I184,'BD Descarga'!A:A,'Recebimento Rodo - ALE'!H184))</f>
        <v>0</v>
      </c>
      <c r="P184" s="37">
        <f>IF(RIGHT(I184,5)="Total",VLOOKUP(I184,'BD Descarga'!$B:$I,8,0),SUMIFS('BD Descarga'!I:I,'BD Descarga'!D:D,'Recebimento Rodo - ALE'!K184,'BD Descarga'!C:C,'Recebimento Rodo - ALE'!J184,'BD Descarga'!B:B,'Recebimento Rodo - ALE'!I184,'BD Descarga'!A:A,'Recebimento Rodo - ALE'!H184))</f>
        <v>0</v>
      </c>
      <c r="Q184" s="212"/>
      <c r="R184" s="29"/>
      <c r="S184" s="29"/>
      <c r="T184" s="29"/>
      <c r="U184" s="29"/>
      <c r="V184" s="29"/>
      <c r="W184" s="29"/>
      <c r="X184" s="29"/>
      <c r="Y184" s="29"/>
    </row>
    <row r="185" spans="1:25" x14ac:dyDescent="0.25">
      <c r="A185" s="9"/>
      <c r="B185" s="9" t="str">
        <f t="shared" si="15"/>
        <v>DUQUE DE CAXIAS</v>
      </c>
      <c r="C185" s="9" t="str">
        <f t="shared" si="14"/>
        <v>AXIAS</v>
      </c>
      <c r="D185" s="9"/>
      <c r="E185" s="71">
        <f t="shared" si="16"/>
        <v>0</v>
      </c>
      <c r="F185" s="9" t="str">
        <f t="shared" si="17"/>
        <v>PrópriaAXIAS</v>
      </c>
      <c r="G185" s="9" t="str">
        <f>IFERROR(VLOOKUP(H185,[161]Detalhes!$G:$J,4,0),G184)</f>
        <v>Própria</v>
      </c>
      <c r="H185" s="15">
        <v>11</v>
      </c>
      <c r="I185" s="11" t="s">
        <v>36</v>
      </c>
      <c r="J185" s="24" t="s">
        <v>260</v>
      </c>
      <c r="K185" s="24" t="s">
        <v>7</v>
      </c>
      <c r="L185" s="25"/>
      <c r="M185" s="26">
        <f>IF(RIGHT(I185,5)="Total",VLOOKUP(I185,'BD Descarga'!$B:$I,5,0),SUMIFS('BD Descarga'!F:F,'BD Descarga'!D:D,'Recebimento Rodo - ALE'!K185,'BD Descarga'!C:C,'Recebimento Rodo - ALE'!J185,'BD Descarga'!B:B,'Recebimento Rodo - ALE'!I185,'BD Descarga'!A:A,'Recebimento Rodo - ALE'!H185))</f>
        <v>43.073798076923076</v>
      </c>
      <c r="N185" s="27">
        <f>IF(RIGHT(I185,5)="Total",VLOOKUP(I185,'BD Descarga'!$B:$I,6,0),SUMIFS('BD Descarga'!G:G,'BD Descarga'!D:D,'Recebimento Rodo - ALE'!K185,'BD Descarga'!C:C,'Recebimento Rodo - ALE'!J185,'BD Descarga'!B:B,'Recebimento Rodo - ALE'!I185,'BD Descarga'!A:A,'Recebimento Rodo - ALE'!H185))</f>
        <v>0.42148040607750303</v>
      </c>
      <c r="O185" s="27">
        <f>IF(RIGHT(I185,5)="Total",VLOOKUP(I185,'BD Descarga'!$B:$I,7,0),SUMIFS('BD Descarga'!H:H,'BD Descarga'!D:D,'Recebimento Rodo - ALE'!K185,'BD Descarga'!C:C,'Recebimento Rodo - ALE'!J185,'BD Descarga'!B:B,'Recebimento Rodo - ALE'!I185,'BD Descarga'!A:A,'Recebimento Rodo - ALE'!H185))</f>
        <v>0.14049346869250101</v>
      </c>
      <c r="P185" s="28">
        <f>IF(RIGHT(I185,5)="Total",VLOOKUP(I185,'BD Descarga'!$B:$I,8,0),SUMIFS('BD Descarga'!I:I,'BD Descarga'!D:D,'Recebimento Rodo - ALE'!K185,'BD Descarga'!C:C,'Recebimento Rodo - ALE'!J185,'BD Descarga'!B:B,'Recebimento Rodo - ALE'!I185,'BD Descarga'!A:A,'Recebimento Rodo - ALE'!H185))</f>
        <v>423.61111111111114</v>
      </c>
      <c r="Q185" s="212"/>
      <c r="R185" s="29"/>
      <c r="S185" s="29"/>
      <c r="T185" s="29"/>
      <c r="U185" s="29"/>
      <c r="V185" s="29"/>
      <c r="W185" s="29"/>
      <c r="X185" s="29"/>
      <c r="Y185" s="29"/>
    </row>
    <row r="186" spans="1:25" x14ac:dyDescent="0.25">
      <c r="A186" s="9"/>
      <c r="B186" s="9" t="str">
        <f t="shared" si="15"/>
        <v>DUQUE DE CAXIAS</v>
      </c>
      <c r="C186" s="9" t="str">
        <f t="shared" si="14"/>
        <v>AXIAS</v>
      </c>
      <c r="D186" s="9"/>
      <c r="E186" s="71">
        <f t="shared" si="16"/>
        <v>0</v>
      </c>
      <c r="F186" s="9" t="str">
        <f t="shared" si="17"/>
        <v>PrópriaAXIAS</v>
      </c>
      <c r="G186" s="9" t="str">
        <f>IFERROR(VLOOKUP(H186,[161]Detalhes!$G:$J,4,0),G185)</f>
        <v>Própria</v>
      </c>
      <c r="H186" s="10">
        <v>11</v>
      </c>
      <c r="I186" s="11" t="s">
        <v>36</v>
      </c>
      <c r="J186" s="24" t="s">
        <v>260</v>
      </c>
      <c r="K186" s="24" t="s">
        <v>18</v>
      </c>
      <c r="L186" s="25"/>
      <c r="M186" s="26">
        <f>IF(RIGHT(I186,5)="Total",VLOOKUP(I186,'BD Descarga'!$B:$I,5,0),SUMIFS('BD Descarga'!F:F,'BD Descarga'!D:D,'Recebimento Rodo - ALE'!K186,'BD Descarga'!C:C,'Recebimento Rodo - ALE'!J186,'BD Descarga'!B:B,'Recebimento Rodo - ALE'!I186,'BD Descarga'!A:A,'Recebimento Rodo - ALE'!H186))</f>
        <v>43.073798076923076</v>
      </c>
      <c r="N186" s="27">
        <f>IF(RIGHT(I186,5)="Total",VLOOKUP(I186,'BD Descarga'!$B:$I,6,0),SUMIFS('BD Descarga'!G:G,'BD Descarga'!D:D,'Recebimento Rodo - ALE'!K186,'BD Descarga'!C:C,'Recebimento Rodo - ALE'!J186,'BD Descarga'!B:B,'Recebimento Rodo - ALE'!I186,'BD Descarga'!A:A,'Recebimento Rodo - ALE'!H186))</f>
        <v>0.42148040607750303</v>
      </c>
      <c r="O186" s="27">
        <f>IF(RIGHT(I186,5)="Total",VLOOKUP(I186,'BD Descarga'!$B:$I,7,0),SUMIFS('BD Descarga'!H:H,'BD Descarga'!D:D,'Recebimento Rodo - ALE'!K186,'BD Descarga'!C:C,'Recebimento Rodo - ALE'!J186,'BD Descarga'!B:B,'Recebimento Rodo - ALE'!I186,'BD Descarga'!A:A,'Recebimento Rodo - ALE'!H186))</f>
        <v>0.14049346869250101</v>
      </c>
      <c r="P186" s="28">
        <f>IF(RIGHT(I186,5)="Total",VLOOKUP(I186,'BD Descarga'!$B:$I,8,0),SUMIFS('BD Descarga'!I:I,'BD Descarga'!D:D,'Recebimento Rodo - ALE'!K186,'BD Descarga'!C:C,'Recebimento Rodo - ALE'!J186,'BD Descarga'!B:B,'Recebimento Rodo - ALE'!I186,'BD Descarga'!A:A,'Recebimento Rodo - ALE'!H186))</f>
        <v>423.61111111111114</v>
      </c>
      <c r="Q186" s="212"/>
      <c r="R186" s="29"/>
      <c r="S186" s="29"/>
      <c r="T186" s="29"/>
      <c r="U186" s="29"/>
      <c r="V186" s="29"/>
      <c r="W186" s="29"/>
      <c r="X186" s="29"/>
      <c r="Y186" s="29"/>
    </row>
    <row r="187" spans="1:25" x14ac:dyDescent="0.25">
      <c r="A187" s="9"/>
      <c r="B187" s="9" t="str">
        <f t="shared" si="15"/>
        <v>DUQUE DE CAXIAS</v>
      </c>
      <c r="C187" s="9" t="str">
        <f t="shared" si="14"/>
        <v>AXIAS</v>
      </c>
      <c r="D187" s="9"/>
      <c r="E187" s="71">
        <f t="shared" si="16"/>
        <v>0</v>
      </c>
      <c r="F187" s="9" t="str">
        <f t="shared" si="17"/>
        <v>PrópriaAXIAS</v>
      </c>
      <c r="G187" s="9" t="str">
        <f>IFERROR(VLOOKUP(H187,[161]Detalhes!$G:$J,4,0),G186)</f>
        <v>Própria</v>
      </c>
      <c r="H187" s="10">
        <v>11</v>
      </c>
      <c r="I187" s="11" t="s">
        <v>36</v>
      </c>
      <c r="J187" s="24" t="s">
        <v>260</v>
      </c>
      <c r="K187" s="24" t="s">
        <v>19</v>
      </c>
      <c r="L187" s="25"/>
      <c r="M187" s="26">
        <f>IF(RIGHT(I187,5)="Total",VLOOKUP(I187,'BD Descarga'!$B:$I,5,0),SUMIFS('BD Descarga'!F:F,'BD Descarga'!D:D,'Recebimento Rodo - ALE'!K187,'BD Descarga'!C:C,'Recebimento Rodo - ALE'!J187,'BD Descarga'!B:B,'Recebimento Rodo - ALE'!I187,'BD Descarga'!A:A,'Recebimento Rodo - ALE'!H187))</f>
        <v>43.073798076923076</v>
      </c>
      <c r="N187" s="27">
        <f>IF(RIGHT(I187,5)="Total",VLOOKUP(I187,'BD Descarga'!$B:$I,6,0),SUMIFS('BD Descarga'!G:G,'BD Descarga'!D:D,'Recebimento Rodo - ALE'!K187,'BD Descarga'!C:C,'Recebimento Rodo - ALE'!J187,'BD Descarga'!B:B,'Recebimento Rodo - ALE'!I187,'BD Descarga'!A:A,'Recebimento Rodo - ALE'!H187))</f>
        <v>0.42148040607750303</v>
      </c>
      <c r="O187" s="27">
        <f>IF(RIGHT(I187,5)="Total",VLOOKUP(I187,'BD Descarga'!$B:$I,7,0),SUMIFS('BD Descarga'!H:H,'BD Descarga'!D:D,'Recebimento Rodo - ALE'!K187,'BD Descarga'!C:C,'Recebimento Rodo - ALE'!J187,'BD Descarga'!B:B,'Recebimento Rodo - ALE'!I187,'BD Descarga'!A:A,'Recebimento Rodo - ALE'!H187))</f>
        <v>0.14049346869250101</v>
      </c>
      <c r="P187" s="28">
        <f>IF(RIGHT(I187,5)="Total",VLOOKUP(I187,'BD Descarga'!$B:$I,8,0),SUMIFS('BD Descarga'!I:I,'BD Descarga'!D:D,'Recebimento Rodo - ALE'!K187,'BD Descarga'!C:C,'Recebimento Rodo - ALE'!J187,'BD Descarga'!B:B,'Recebimento Rodo - ALE'!I187,'BD Descarga'!A:A,'Recebimento Rodo - ALE'!H187))</f>
        <v>423.61111111111114</v>
      </c>
      <c r="Q187" s="212"/>
      <c r="R187" s="29"/>
      <c r="S187" s="29"/>
      <c r="T187" s="29"/>
      <c r="U187" s="29"/>
      <c r="V187" s="29"/>
      <c r="W187" s="29"/>
      <c r="X187" s="29"/>
      <c r="Y187" s="29"/>
    </row>
    <row r="188" spans="1:25" x14ac:dyDescent="0.25">
      <c r="A188" s="9"/>
      <c r="B188" s="9" t="str">
        <f t="shared" si="15"/>
        <v>DUQUE DE CAXIAS</v>
      </c>
      <c r="C188" s="9" t="str">
        <f t="shared" si="14"/>
        <v>AXIAS</v>
      </c>
      <c r="D188" s="9"/>
      <c r="E188" s="71">
        <f t="shared" si="16"/>
        <v>0</v>
      </c>
      <c r="F188" s="9" t="str">
        <f t="shared" si="17"/>
        <v>PrópriaAXIAS</v>
      </c>
      <c r="G188" s="9" t="str">
        <f>IFERROR(VLOOKUP(H188,[161]Detalhes!$G:$J,4,0),G187)</f>
        <v>Própria</v>
      </c>
      <c r="H188" s="14">
        <v>11</v>
      </c>
      <c r="I188" s="11" t="s">
        <v>36</v>
      </c>
      <c r="J188" s="30" t="s">
        <v>260</v>
      </c>
      <c r="K188" s="30" t="s">
        <v>21</v>
      </c>
      <c r="L188" s="31"/>
      <c r="M188" s="32">
        <f>IF(RIGHT(I188,5)="Total",VLOOKUP(I188,'BD Descarga'!$B:$I,5,0),SUMIFS('BD Descarga'!F:F,'BD Descarga'!D:D,'Recebimento Rodo - ALE'!K188,'BD Descarga'!C:C,'Recebimento Rodo - ALE'!J188,'BD Descarga'!B:B,'Recebimento Rodo - ALE'!I188,'BD Descarga'!A:A,'Recebimento Rodo - ALE'!H188))</f>
        <v>43.073798076923076</v>
      </c>
      <c r="N188" s="33">
        <f>IF(RIGHT(I188,5)="Total",VLOOKUP(I188,'BD Descarga'!$B:$I,6,0),SUMIFS('BD Descarga'!G:G,'BD Descarga'!D:D,'Recebimento Rodo - ALE'!K188,'BD Descarga'!C:C,'Recebimento Rodo - ALE'!J188,'BD Descarga'!B:B,'Recebimento Rodo - ALE'!I188,'BD Descarga'!A:A,'Recebimento Rodo - ALE'!H188))</f>
        <v>1.2644412182325091</v>
      </c>
      <c r="O188" s="33">
        <f>IF(RIGHT(I188,5)="Total",VLOOKUP(I188,'BD Descarga'!$B:$I,7,0),SUMIFS('BD Descarga'!H:H,'BD Descarga'!D:D,'Recebimento Rodo - ALE'!K188,'BD Descarga'!C:C,'Recebimento Rodo - ALE'!J188,'BD Descarga'!B:B,'Recebimento Rodo - ALE'!I188,'BD Descarga'!A:A,'Recebimento Rodo - ALE'!H188))</f>
        <v>0.42148040607750303</v>
      </c>
      <c r="P188" s="37">
        <f>IF(RIGHT(I188,5)="Total",VLOOKUP(I188,'BD Descarga'!$B:$I,8,0),SUMIFS('BD Descarga'!I:I,'BD Descarga'!D:D,'Recebimento Rodo - ALE'!K188,'BD Descarga'!C:C,'Recebimento Rodo - ALE'!J188,'BD Descarga'!B:B,'Recebimento Rodo - ALE'!I188,'BD Descarga'!A:A,'Recebimento Rodo - ALE'!H188))</f>
        <v>1270.8333333333335</v>
      </c>
      <c r="Q188" s="212"/>
      <c r="R188" s="29"/>
      <c r="S188" s="29"/>
      <c r="T188" s="29"/>
      <c r="U188" s="29"/>
      <c r="V188" s="29"/>
      <c r="W188" s="29"/>
      <c r="X188" s="29"/>
      <c r="Y188" s="29"/>
    </row>
    <row r="189" spans="1:25" x14ac:dyDescent="0.25">
      <c r="A189" s="9"/>
      <c r="B189" s="9" t="str">
        <f t="shared" si="15"/>
        <v>DUQUE DE CAXIAS</v>
      </c>
      <c r="C189" s="9" t="str">
        <f t="shared" si="14"/>
        <v>AXIAS</v>
      </c>
      <c r="D189" s="9"/>
      <c r="E189" s="71">
        <f t="shared" si="16"/>
        <v>0</v>
      </c>
      <c r="F189" s="9" t="str">
        <f t="shared" si="17"/>
        <v>PrópriaAXIAS</v>
      </c>
      <c r="G189" s="9" t="str">
        <f>IFERROR(VLOOKUP(H189,[161]Detalhes!$G:$J,4,0),G188)</f>
        <v>Própria</v>
      </c>
      <c r="H189" s="10">
        <v>11</v>
      </c>
      <c r="I189" s="16" t="s">
        <v>36</v>
      </c>
      <c r="J189" s="30" t="s">
        <v>261</v>
      </c>
      <c r="K189" s="30"/>
      <c r="L189" s="31"/>
      <c r="M189" s="35">
        <f>IF(RIGHT(I189,5)="Total",VLOOKUP(I189,'BD Descarga'!$B:$I,5,0),SUMIFS('BD Descarga'!F:F,'BD Descarga'!D:D,'Recebimento Rodo - ALE'!K189,'BD Descarga'!C:C,'Recebimento Rodo - ALE'!J189,'BD Descarga'!B:B,'Recebimento Rodo - ALE'!I189,'BD Descarga'!A:A,'Recebimento Rodo - ALE'!H189))</f>
        <v>0</v>
      </c>
      <c r="N189" s="36">
        <f>IF(RIGHT(I189,5)="Total",VLOOKUP(I189,'BD Descarga'!$B:$I,6,0),SUMIFS('BD Descarga'!G:G,'BD Descarga'!D:D,'Recebimento Rodo - ALE'!K189,'BD Descarga'!C:C,'Recebimento Rodo - ALE'!J189,'BD Descarga'!B:B,'Recebimento Rodo - ALE'!I189,'BD Descarga'!A:A,'Recebimento Rodo - ALE'!H189))</f>
        <v>0</v>
      </c>
      <c r="O189" s="36">
        <f>IF(RIGHT(I189,5)="Total",VLOOKUP(I189,'BD Descarga'!$B:$I,7,0),SUMIFS('BD Descarga'!H:H,'BD Descarga'!D:D,'Recebimento Rodo - ALE'!K189,'BD Descarga'!C:C,'Recebimento Rodo - ALE'!J189,'BD Descarga'!B:B,'Recebimento Rodo - ALE'!I189,'BD Descarga'!A:A,'Recebimento Rodo - ALE'!H189))</f>
        <v>0</v>
      </c>
      <c r="P189" s="37">
        <f>IF(RIGHT(I189,5)="Total",VLOOKUP(I189,'BD Descarga'!$B:$I,8,0),SUMIFS('BD Descarga'!I:I,'BD Descarga'!D:D,'Recebimento Rodo - ALE'!K189,'BD Descarga'!C:C,'Recebimento Rodo - ALE'!J189,'BD Descarga'!B:B,'Recebimento Rodo - ALE'!I189,'BD Descarga'!A:A,'Recebimento Rodo - ALE'!H189))</f>
        <v>0</v>
      </c>
      <c r="Q189" s="212"/>
      <c r="R189" s="29"/>
      <c r="S189" s="29"/>
      <c r="T189" s="29"/>
      <c r="U189" s="29"/>
      <c r="V189" s="29"/>
      <c r="W189" s="29"/>
      <c r="X189" s="29"/>
      <c r="Y189" s="29"/>
    </row>
    <row r="190" spans="1:25" x14ac:dyDescent="0.25">
      <c r="A190" s="9"/>
      <c r="B190" s="9" t="str">
        <f t="shared" si="15"/>
        <v>DUQUE DE CAXIAS Total</v>
      </c>
      <c r="C190" s="9" t="str">
        <f t="shared" si="14"/>
        <v>Total</v>
      </c>
      <c r="D190" s="9">
        <f>VLOOKUP(E190,Resumo!C:E,3,0)</f>
        <v>9</v>
      </c>
      <c r="E190" s="71">
        <f t="shared" si="16"/>
        <v>13305.939707045776</v>
      </c>
      <c r="F190" s="9" t="str">
        <f t="shared" si="17"/>
        <v>PrópriaTotal</v>
      </c>
      <c r="G190" s="9" t="str">
        <f>IFERROR(VLOOKUP(H190,[161]Detalhes!$G:$J,4,0),G189)</f>
        <v>Própria</v>
      </c>
      <c r="H190" s="17">
        <v>11</v>
      </c>
      <c r="I190" s="18" t="s">
        <v>39</v>
      </c>
      <c r="J190" s="38"/>
      <c r="K190" s="38"/>
      <c r="L190" s="25"/>
      <c r="M190" s="39">
        <f>IF(RIGHT(I190,5)="Total",VLOOKUP(I190,'BD Descarga'!$B:$I,5,0),SUMIFS('BD Descarga'!F:F,'BD Descarga'!D:D,'Recebimento Rodo - ALE'!K190,'BD Descarga'!C:C,'Recebimento Rodo - ALE'!J190,'BD Descarga'!B:B,'Recebimento Rodo - ALE'!I190,'BD Descarga'!A:A,'Recebimento Rodo - ALE'!H190))</f>
        <v>43.073798076923076</v>
      </c>
      <c r="N190" s="40">
        <f>IF(RIGHT(I190,5)="Total",VLOOKUP(I190,'BD Descarga'!$B:$I,6,0),SUMIFS('BD Descarga'!G:G,'BD Descarga'!D:D,'Recebimento Rodo - ALE'!K190,'BD Descarga'!C:C,'Recebimento Rodo - ALE'!J190,'BD Descarga'!B:B,'Recebimento Rodo - ALE'!I190,'BD Descarga'!A:A,'Recebimento Rodo - ALE'!H190))</f>
        <v>12.572548571001324</v>
      </c>
      <c r="O190" s="40">
        <f>IF(RIGHT(I190,5)="Total",VLOOKUP(I190,'BD Descarga'!$B:$I,7,0),SUMIFS('BD Descarga'!H:H,'BD Descarga'!D:D,'Recebimento Rodo - ALE'!K190,'BD Descarga'!C:C,'Recebimento Rodo - ALE'!J190,'BD Descarga'!B:B,'Recebimento Rodo - ALE'!I190,'BD Descarga'!A:A,'Recebimento Rodo - ALE'!H190))</f>
        <v>5.0885920420292567</v>
      </c>
      <c r="P190" s="41">
        <f>IF(RIGHT(I190,5)="Total",VLOOKUP(I190,'BD Descarga'!$B:$I,8,0),SUMIFS('BD Descarga'!I:I,'BD Descarga'!D:D,'Recebimento Rodo - ALE'!K190,'BD Descarga'!C:C,'Recebimento Rodo - ALE'!J190,'BD Descarga'!B:B,'Recebimento Rodo - ALE'!I190,'BD Descarga'!A:A,'Recebimento Rodo - ALE'!H190))</f>
        <v>13305.939707045776</v>
      </c>
      <c r="Q190" s="50"/>
      <c r="R190" s="29"/>
      <c r="S190" s="29"/>
      <c r="T190" s="29"/>
      <c r="U190" s="29"/>
      <c r="V190" s="29"/>
      <c r="W190" s="29"/>
      <c r="X190" s="29"/>
      <c r="Y190" s="29"/>
    </row>
    <row r="191" spans="1:25" ht="15" customHeight="1" x14ac:dyDescent="0.25">
      <c r="A191" s="9"/>
      <c r="B191" s="9" t="str">
        <f t="shared" si="15"/>
        <v>FORTALEZA</v>
      </c>
      <c r="C191" s="9" t="str">
        <f t="shared" si="14"/>
        <v>ALEZA</v>
      </c>
      <c r="D191" s="9"/>
      <c r="E191" s="71">
        <f t="shared" si="16"/>
        <v>0</v>
      </c>
      <c r="F191" s="9" t="str">
        <f t="shared" si="17"/>
        <v>TerceirosALEZA</v>
      </c>
      <c r="G191" s="9" t="str">
        <f>IFERROR(VLOOKUP(H191,[161]Detalhes!$G:$J,4,0),#REF!)</f>
        <v>Terceiros</v>
      </c>
      <c r="H191" s="10">
        <v>29</v>
      </c>
      <c r="I191" s="11" t="s">
        <v>77</v>
      </c>
      <c r="J191" s="24" t="s">
        <v>653</v>
      </c>
      <c r="K191" s="24" t="s">
        <v>10</v>
      </c>
      <c r="L191" s="25"/>
      <c r="M191" s="26">
        <f>IF(RIGHT(I191,5)="Total",VLOOKUP(I191,'BD Descarga'!$B:$I,5,0),SUMIFS('BD Descarga'!F:F,'BD Descarga'!D:D,'Recebimento Rodo - ALE'!K191,'BD Descarga'!C:C,'Recebimento Rodo - ALE'!J191,'BD Descarga'!B:B,'Recebimento Rodo - ALE'!I191,'BD Descarga'!A:A,'Recebimento Rodo - ALE'!H191))</f>
        <v>0</v>
      </c>
      <c r="N191" s="27">
        <f>IF(RIGHT(I191,5)="Total",VLOOKUP(I191,'BD Descarga'!$B:$I,6,0),SUMIFS('BD Descarga'!G:G,'BD Descarga'!D:D,'Recebimento Rodo - ALE'!K191,'BD Descarga'!C:C,'Recebimento Rodo - ALE'!J191,'BD Descarga'!B:B,'Recebimento Rodo - ALE'!I191,'BD Descarga'!A:A,'Recebimento Rodo - ALE'!H191))</f>
        <v>0.30859439446389042</v>
      </c>
      <c r="O191" s="27">
        <f>IF(RIGHT(I191,5)="Total",VLOOKUP(I191,'BD Descarga'!$B:$I,7,0),SUMIFS('BD Descarga'!H:H,'BD Descarga'!D:D,'Recebimento Rodo - ALE'!K191,'BD Descarga'!C:C,'Recebimento Rodo - ALE'!J191,'BD Descarga'!B:B,'Recebimento Rodo - ALE'!I191,'BD Descarga'!A:A,'Recebimento Rodo - ALE'!H191))</f>
        <v>0.14027017930176836</v>
      </c>
      <c r="P191" s="28">
        <f>IF(RIGHT(I191,5)="Total",VLOOKUP(I191,'BD Descarga'!$B:$I,8,0),SUMIFS('BD Descarga'!I:I,'BD Descarga'!D:D,'Recebimento Rodo - ALE'!K191,'BD Descarga'!C:C,'Recebimento Rodo - ALE'!J191,'BD Descarga'!B:B,'Recebimento Rodo - ALE'!I191,'BD Descarga'!A:A,'Recebimento Rodo - ALE'!H191))</f>
        <v>352.0707299707538</v>
      </c>
      <c r="Q191" s="212" t="s">
        <v>78</v>
      </c>
      <c r="R191" s="29"/>
      <c r="S191" s="29"/>
      <c r="T191" s="29"/>
      <c r="U191" s="29"/>
      <c r="V191" s="29"/>
      <c r="W191" s="29"/>
      <c r="X191" s="29"/>
      <c r="Y191" s="29"/>
    </row>
    <row r="192" spans="1:25" ht="15" customHeight="1" x14ac:dyDescent="0.25">
      <c r="A192" s="9"/>
      <c r="B192" s="9" t="str">
        <f t="shared" si="15"/>
        <v>FORTALEZA</v>
      </c>
      <c r="C192" s="9" t="str">
        <f t="shared" si="14"/>
        <v>ALEZA</v>
      </c>
      <c r="D192" s="9"/>
      <c r="E192" s="71">
        <f t="shared" si="16"/>
        <v>0</v>
      </c>
      <c r="F192" s="9" t="str">
        <f t="shared" si="17"/>
        <v>TerceirosALEZA</v>
      </c>
      <c r="G192" s="9" t="str">
        <f>IFERROR(VLOOKUP(H192,[161]Detalhes!$G:$J,4,0),G191)</f>
        <v>Terceiros</v>
      </c>
      <c r="H192" s="10">
        <v>29</v>
      </c>
      <c r="I192" s="11" t="s">
        <v>77</v>
      </c>
      <c r="J192" s="24" t="s">
        <v>653</v>
      </c>
      <c r="K192" s="24" t="s">
        <v>12</v>
      </c>
      <c r="L192" s="25"/>
      <c r="M192" s="26">
        <f>IF(RIGHT(I192,5)="Total",VLOOKUP(I192,'BD Descarga'!$B:$I,5,0),SUMIFS('BD Descarga'!F:F,'BD Descarga'!D:D,'Recebimento Rodo - ALE'!K192,'BD Descarga'!C:C,'Recebimento Rodo - ALE'!J192,'BD Descarga'!B:B,'Recebimento Rodo - ALE'!I192,'BD Descarga'!A:A,'Recebimento Rodo - ALE'!H192))</f>
        <v>0</v>
      </c>
      <c r="N192" s="27">
        <f>IF(RIGHT(I192,5)="Total",VLOOKUP(I192,'BD Descarga'!$B:$I,6,0),SUMIFS('BD Descarga'!G:G,'BD Descarga'!D:D,'Recebimento Rodo - ALE'!K192,'BD Descarga'!C:C,'Recebimento Rodo - ALE'!J192,'BD Descarga'!B:B,'Recebimento Rodo - ALE'!I192,'BD Descarga'!A:A,'Recebimento Rodo - ALE'!H192))</f>
        <v>0.30859439446389042</v>
      </c>
      <c r="O192" s="27">
        <f>IF(RIGHT(I192,5)="Total",VLOOKUP(I192,'BD Descarga'!$B:$I,7,0),SUMIFS('BD Descarga'!H:H,'BD Descarga'!D:D,'Recebimento Rodo - ALE'!K192,'BD Descarga'!C:C,'Recebimento Rodo - ALE'!J192,'BD Descarga'!B:B,'Recebimento Rodo - ALE'!I192,'BD Descarga'!A:A,'Recebimento Rodo - ALE'!H192))</f>
        <v>0.14027017930176836</v>
      </c>
      <c r="P192" s="28">
        <f>IF(RIGHT(I192,5)="Total",VLOOKUP(I192,'BD Descarga'!$B:$I,8,0),SUMIFS('BD Descarga'!I:I,'BD Descarga'!D:D,'Recebimento Rodo - ALE'!K192,'BD Descarga'!C:C,'Recebimento Rodo - ALE'!J192,'BD Descarga'!B:B,'Recebimento Rodo - ALE'!I192,'BD Descarga'!A:A,'Recebimento Rodo - ALE'!H192))</f>
        <v>352.0707299707538</v>
      </c>
      <c r="Q192" s="212"/>
      <c r="R192" s="29"/>
      <c r="S192" s="29"/>
      <c r="T192" s="29"/>
      <c r="U192" s="29"/>
      <c r="V192" s="29"/>
      <c r="W192" s="29"/>
      <c r="X192" s="29"/>
      <c r="Y192" s="29"/>
    </row>
    <row r="193" spans="1:25" x14ac:dyDescent="0.25">
      <c r="A193" s="9"/>
      <c r="B193" s="9" t="str">
        <f t="shared" si="15"/>
        <v>FORTALEZA</v>
      </c>
      <c r="C193" s="9" t="str">
        <f t="shared" si="14"/>
        <v>ALEZA</v>
      </c>
      <c r="D193" s="9"/>
      <c r="E193" s="71">
        <f t="shared" si="16"/>
        <v>0</v>
      </c>
      <c r="F193" s="9" t="str">
        <f t="shared" si="17"/>
        <v>TerceirosALEZA</v>
      </c>
      <c r="G193" s="9" t="str">
        <f>IFERROR(VLOOKUP(H193,[161]Detalhes!$G:$J,4,0),G192)</f>
        <v>Terceiros</v>
      </c>
      <c r="H193" s="10">
        <v>29</v>
      </c>
      <c r="I193" s="11" t="s">
        <v>77</v>
      </c>
      <c r="J193" s="24" t="s">
        <v>653</v>
      </c>
      <c r="K193" s="24" t="s">
        <v>13</v>
      </c>
      <c r="L193" s="25"/>
      <c r="M193" s="26">
        <f>IF(RIGHT(I193,5)="Total",VLOOKUP(I193,'BD Descarga'!$B:$I,5,0),SUMIFS('BD Descarga'!F:F,'BD Descarga'!D:D,'Recebimento Rodo - ALE'!K193,'BD Descarga'!C:C,'Recebimento Rodo - ALE'!J193,'BD Descarga'!B:B,'Recebimento Rodo - ALE'!I193,'BD Descarga'!A:A,'Recebimento Rodo - ALE'!H193))</f>
        <v>0</v>
      </c>
      <c r="N193" s="27">
        <f>IF(RIGHT(I193,5)="Total",VLOOKUP(I193,'BD Descarga'!$B:$I,6,0),SUMIFS('BD Descarga'!G:G,'BD Descarga'!D:D,'Recebimento Rodo - ALE'!K193,'BD Descarga'!C:C,'Recebimento Rodo - ALE'!J193,'BD Descarga'!B:B,'Recebimento Rodo - ALE'!I193,'BD Descarga'!A:A,'Recebimento Rodo - ALE'!H193))</f>
        <v>0.30859439446389042</v>
      </c>
      <c r="O193" s="27">
        <f>IF(RIGHT(I193,5)="Total",VLOOKUP(I193,'BD Descarga'!$B:$I,7,0),SUMIFS('BD Descarga'!H:H,'BD Descarga'!D:D,'Recebimento Rodo - ALE'!K193,'BD Descarga'!C:C,'Recebimento Rodo - ALE'!J193,'BD Descarga'!B:B,'Recebimento Rodo - ALE'!I193,'BD Descarga'!A:A,'Recebimento Rodo - ALE'!H193))</f>
        <v>0.14027017930176836</v>
      </c>
      <c r="P193" s="28">
        <f>IF(RIGHT(I193,5)="Total",VLOOKUP(I193,'BD Descarga'!$B:$I,8,0),SUMIFS('BD Descarga'!I:I,'BD Descarga'!D:D,'Recebimento Rodo - ALE'!K193,'BD Descarga'!C:C,'Recebimento Rodo - ALE'!J193,'BD Descarga'!B:B,'Recebimento Rodo - ALE'!I193,'BD Descarga'!A:A,'Recebimento Rodo - ALE'!H193))</f>
        <v>352.0707299707538</v>
      </c>
      <c r="Q193" s="212"/>
      <c r="R193" s="29"/>
      <c r="S193" s="29"/>
      <c r="T193" s="29"/>
      <c r="U193" s="29"/>
      <c r="V193" s="29"/>
      <c r="W193" s="29"/>
      <c r="X193" s="29"/>
      <c r="Y193" s="29"/>
    </row>
    <row r="194" spans="1:25" x14ac:dyDescent="0.25">
      <c r="A194" s="9"/>
      <c r="B194" s="9" t="str">
        <f t="shared" si="15"/>
        <v>FORTALEZA</v>
      </c>
      <c r="C194" s="9" t="str">
        <f t="shared" si="14"/>
        <v>ALEZA</v>
      </c>
      <c r="D194" s="9"/>
      <c r="E194" s="71">
        <f t="shared" si="16"/>
        <v>0</v>
      </c>
      <c r="F194" s="9" t="str">
        <f t="shared" si="17"/>
        <v>TerceirosALEZA</v>
      </c>
      <c r="G194" s="9" t="str">
        <f>IFERROR(VLOOKUP(H194,[161]Detalhes!$G:$J,4,0),G193)</f>
        <v>Terceiros</v>
      </c>
      <c r="H194" s="14">
        <v>29</v>
      </c>
      <c r="I194" s="11" t="s">
        <v>77</v>
      </c>
      <c r="J194" s="30" t="s">
        <v>653</v>
      </c>
      <c r="K194" s="30" t="s">
        <v>16</v>
      </c>
      <c r="L194" s="31"/>
      <c r="M194" s="32">
        <f>IF(RIGHT(I194,5)="Total",VLOOKUP(I194,'BD Descarga'!$B:$I,5,0),SUMIFS('BD Descarga'!F:F,'BD Descarga'!D:D,'Recebimento Rodo - ALE'!K194,'BD Descarga'!C:C,'Recebimento Rodo - ALE'!J194,'BD Descarga'!B:B,'Recebimento Rodo - ALE'!I194,'BD Descarga'!A:A,'Recebimento Rodo - ALE'!H194))</f>
        <v>0</v>
      </c>
      <c r="N194" s="33">
        <f>IF(RIGHT(I194,5)="Total",VLOOKUP(I194,'BD Descarga'!$B:$I,6,0),SUMIFS('BD Descarga'!G:G,'BD Descarga'!D:D,'Recebimento Rodo - ALE'!K194,'BD Descarga'!C:C,'Recebimento Rodo - ALE'!J194,'BD Descarga'!B:B,'Recebimento Rodo - ALE'!I194,'BD Descarga'!A:A,'Recebimento Rodo - ALE'!H194))</f>
        <v>0</v>
      </c>
      <c r="O194" s="33">
        <f>IF(RIGHT(I194,5)="Total",VLOOKUP(I194,'BD Descarga'!$B:$I,7,0),SUMIFS('BD Descarga'!H:H,'BD Descarga'!D:D,'Recebimento Rodo - ALE'!K194,'BD Descarga'!C:C,'Recebimento Rodo - ALE'!J194,'BD Descarga'!B:B,'Recebimento Rodo - ALE'!I194,'BD Descarga'!A:A,'Recebimento Rodo - ALE'!H194))</f>
        <v>0</v>
      </c>
      <c r="P194" s="37">
        <f>IF(RIGHT(I194,5)="Total",VLOOKUP(I194,'BD Descarga'!$B:$I,8,0),SUMIFS('BD Descarga'!I:I,'BD Descarga'!D:D,'Recebimento Rodo - ALE'!K194,'BD Descarga'!C:C,'Recebimento Rodo - ALE'!J194,'BD Descarga'!B:B,'Recebimento Rodo - ALE'!I194,'BD Descarga'!A:A,'Recebimento Rodo - ALE'!H194))</f>
        <v>0</v>
      </c>
      <c r="Q194" s="212"/>
      <c r="R194" s="29"/>
      <c r="S194" s="29"/>
      <c r="T194" s="29"/>
      <c r="U194" s="29"/>
      <c r="V194" s="29"/>
      <c r="W194" s="29"/>
      <c r="X194" s="29"/>
      <c r="Y194" s="29"/>
    </row>
    <row r="195" spans="1:25" x14ac:dyDescent="0.25">
      <c r="A195" s="9"/>
      <c r="B195" s="9" t="str">
        <f t="shared" si="15"/>
        <v>FORTALEZA</v>
      </c>
      <c r="C195" s="9" t="str">
        <f t="shared" si="14"/>
        <v>ALEZA</v>
      </c>
      <c r="D195" s="9"/>
      <c r="E195" s="71">
        <f t="shared" si="16"/>
        <v>0</v>
      </c>
      <c r="F195" s="9" t="str">
        <f t="shared" si="17"/>
        <v>TerceirosALEZA</v>
      </c>
      <c r="G195" s="9" t="str">
        <f>IFERROR(VLOOKUP(H195,[161]Detalhes!$G:$J,4,0),G194)</f>
        <v>Terceiros</v>
      </c>
      <c r="H195" s="15">
        <v>29</v>
      </c>
      <c r="I195" s="11" t="s">
        <v>77</v>
      </c>
      <c r="J195" s="24" t="s">
        <v>653</v>
      </c>
      <c r="K195" s="24" t="s">
        <v>7</v>
      </c>
      <c r="L195" s="25"/>
      <c r="M195" s="26">
        <f>IF(RIGHT(I195,5)="Total",VLOOKUP(I195,'BD Descarga'!$B:$I,5,0),SUMIFS('BD Descarga'!F:F,'BD Descarga'!D:D,'Recebimento Rodo - ALE'!K195,'BD Descarga'!C:C,'Recebimento Rodo - ALE'!J195,'BD Descarga'!B:B,'Recebimento Rodo - ALE'!I195,'BD Descarga'!A:A,'Recebimento Rodo - ALE'!H195))</f>
        <v>47.89975384615385</v>
      </c>
      <c r="N195" s="27">
        <f>IF(RIGHT(I195,5)="Total",VLOOKUP(I195,'BD Descarga'!$B:$I,6,0),SUMIFS('BD Descarga'!G:G,'BD Descarga'!D:D,'Recebimento Rodo - ALE'!K195,'BD Descarga'!C:C,'Recebimento Rodo - ALE'!J195,'BD Descarga'!B:B,'Recebimento Rodo - ALE'!I195,'BD Descarga'!A:A,'Recebimento Rodo - ALE'!H195))</f>
        <v>8.354259732066581E-2</v>
      </c>
      <c r="O195" s="27">
        <f>IF(RIGHT(I195,5)="Total",VLOOKUP(I195,'BD Descarga'!$B:$I,7,0),SUMIFS('BD Descarga'!H:H,'BD Descarga'!D:D,'Recebimento Rodo - ALE'!K195,'BD Descarga'!C:C,'Recebimento Rodo - ALE'!J195,'BD Descarga'!B:B,'Recebimento Rodo - ALE'!I195,'BD Descarga'!A:A,'Recebimento Rodo - ALE'!H195))</f>
        <v>3.7973907873029913E-2</v>
      </c>
      <c r="P195" s="28">
        <f>IF(RIGHT(I195,5)="Total",VLOOKUP(I195,'BD Descarga'!$B:$I,8,0),SUMIFS('BD Descarga'!I:I,'BD Descarga'!D:D,'Recebimento Rodo - ALE'!K195,'BD Descarga'!C:C,'Recebimento Rodo - ALE'!J195,'BD Descarga'!B:B,'Recebimento Rodo - ALE'!I195,'BD Descarga'!A:A,'Recebimento Rodo - ALE'!H195))</f>
        <v>95.3125</v>
      </c>
      <c r="Q195" s="212"/>
      <c r="R195" s="29"/>
      <c r="S195" s="29"/>
      <c r="T195" s="29"/>
      <c r="U195" s="29"/>
      <c r="V195" s="29"/>
      <c r="W195" s="29"/>
      <c r="X195" s="29"/>
      <c r="Y195" s="29"/>
    </row>
    <row r="196" spans="1:25" x14ac:dyDescent="0.25">
      <c r="A196" s="9"/>
      <c r="B196" s="9" t="str">
        <f t="shared" si="15"/>
        <v>FORTALEZA</v>
      </c>
      <c r="C196" s="9" t="str">
        <f t="shared" si="14"/>
        <v>ALEZA</v>
      </c>
      <c r="D196" s="9"/>
      <c r="E196" s="71">
        <f t="shared" si="16"/>
        <v>0</v>
      </c>
      <c r="F196" s="9" t="str">
        <f t="shared" si="17"/>
        <v>TerceirosALEZA</v>
      </c>
      <c r="G196" s="9" t="str">
        <f>IFERROR(VLOOKUP(H196,[161]Detalhes!$G:$J,4,0),G195)</f>
        <v>Terceiros</v>
      </c>
      <c r="H196" s="10">
        <v>29</v>
      </c>
      <c r="I196" s="11" t="s">
        <v>77</v>
      </c>
      <c r="J196" s="24" t="s">
        <v>653</v>
      </c>
      <c r="K196" s="24" t="s">
        <v>18</v>
      </c>
      <c r="L196" s="25"/>
      <c r="M196" s="26">
        <f>IF(RIGHT(I196,5)="Total",VLOOKUP(I196,'BD Descarga'!$B:$I,5,0),SUMIFS('BD Descarga'!F:F,'BD Descarga'!D:D,'Recebimento Rodo - ALE'!K196,'BD Descarga'!C:C,'Recebimento Rodo - ALE'!J196,'BD Descarga'!B:B,'Recebimento Rodo - ALE'!I196,'BD Descarga'!A:A,'Recebimento Rodo - ALE'!H196))</f>
        <v>47.89975384615385</v>
      </c>
      <c r="N196" s="27">
        <f>IF(RIGHT(I196,5)="Total",VLOOKUP(I196,'BD Descarga'!$B:$I,6,0),SUMIFS('BD Descarga'!G:G,'BD Descarga'!D:D,'Recebimento Rodo - ALE'!K196,'BD Descarga'!C:C,'Recebimento Rodo - ALE'!J196,'BD Descarga'!B:B,'Recebimento Rodo - ALE'!I196,'BD Descarga'!A:A,'Recebimento Rodo - ALE'!H196))</f>
        <v>0.22278025952177549</v>
      </c>
      <c r="O196" s="27">
        <f>IF(RIGHT(I196,5)="Total",VLOOKUP(I196,'BD Descarga'!$B:$I,7,0),SUMIFS('BD Descarga'!H:H,'BD Descarga'!D:D,'Recebimento Rodo - ALE'!K196,'BD Descarga'!C:C,'Recebimento Rodo - ALE'!J196,'BD Descarga'!B:B,'Recebimento Rodo - ALE'!I196,'BD Descarga'!A:A,'Recebimento Rodo - ALE'!H196))</f>
        <v>0.10126375432807977</v>
      </c>
      <c r="P196" s="28">
        <f>IF(RIGHT(I196,5)="Total",VLOOKUP(I196,'BD Descarga'!$B:$I,8,0),SUMIFS('BD Descarga'!I:I,'BD Descarga'!D:D,'Recebimento Rodo - ALE'!K196,'BD Descarga'!C:C,'Recebimento Rodo - ALE'!J196,'BD Descarga'!B:B,'Recebimento Rodo - ALE'!I196,'BD Descarga'!A:A,'Recebimento Rodo - ALE'!H196))</f>
        <v>254.16666666666666</v>
      </c>
      <c r="Q196" s="212"/>
      <c r="R196" s="29"/>
      <c r="S196" s="29"/>
      <c r="T196" s="29"/>
      <c r="U196" s="29"/>
      <c r="V196" s="29"/>
      <c r="W196" s="29"/>
      <c r="X196" s="29"/>
      <c r="Y196" s="29"/>
    </row>
    <row r="197" spans="1:25" x14ac:dyDescent="0.25">
      <c r="A197" s="9"/>
      <c r="B197" s="9" t="str">
        <f t="shared" si="15"/>
        <v>FORTALEZA</v>
      </c>
      <c r="C197" s="9" t="str">
        <f t="shared" ref="C197:C260" si="18">RIGHT(I197,5)</f>
        <v>ALEZA</v>
      </c>
      <c r="D197" s="9"/>
      <c r="E197" s="71">
        <f t="shared" si="16"/>
        <v>0</v>
      </c>
      <c r="F197" s="9" t="str">
        <f t="shared" si="17"/>
        <v>TerceirosALEZA</v>
      </c>
      <c r="G197" s="9" t="str">
        <f>IFERROR(VLOOKUP(H197,[161]Detalhes!$G:$J,4,0),G196)</f>
        <v>Terceiros</v>
      </c>
      <c r="H197" s="10">
        <v>29</v>
      </c>
      <c r="I197" s="11" t="s">
        <v>77</v>
      </c>
      <c r="J197" s="24" t="s">
        <v>653</v>
      </c>
      <c r="K197" s="24" t="s">
        <v>19</v>
      </c>
      <c r="L197" s="25"/>
      <c r="M197" s="26">
        <f>IF(RIGHT(I197,5)="Total",VLOOKUP(I197,'BD Descarga'!$B:$I,5,0),SUMIFS('BD Descarga'!F:F,'BD Descarga'!D:D,'Recebimento Rodo - ALE'!K197,'BD Descarga'!C:C,'Recebimento Rodo - ALE'!J197,'BD Descarga'!B:B,'Recebimento Rodo - ALE'!I197,'BD Descarga'!A:A,'Recebimento Rodo - ALE'!H197))</f>
        <v>47.89975384615385</v>
      </c>
      <c r="N197" s="27">
        <f>IF(RIGHT(I197,5)="Total",VLOOKUP(I197,'BD Descarga'!$B:$I,6,0),SUMIFS('BD Descarga'!G:G,'BD Descarga'!D:D,'Recebimento Rodo - ALE'!K197,'BD Descarga'!C:C,'Recebimento Rodo - ALE'!J197,'BD Descarga'!B:B,'Recebimento Rodo - ALE'!I197,'BD Descarga'!A:A,'Recebimento Rodo - ALE'!H197))</f>
        <v>0.22278025952177549</v>
      </c>
      <c r="O197" s="27">
        <f>IF(RIGHT(I197,5)="Total",VLOOKUP(I197,'BD Descarga'!$B:$I,7,0),SUMIFS('BD Descarga'!H:H,'BD Descarga'!D:D,'Recebimento Rodo - ALE'!K197,'BD Descarga'!C:C,'Recebimento Rodo - ALE'!J197,'BD Descarga'!B:B,'Recebimento Rodo - ALE'!I197,'BD Descarga'!A:A,'Recebimento Rodo - ALE'!H197))</f>
        <v>0.10126375432807977</v>
      </c>
      <c r="P197" s="28">
        <f>IF(RIGHT(I197,5)="Total",VLOOKUP(I197,'BD Descarga'!$B:$I,8,0),SUMIFS('BD Descarga'!I:I,'BD Descarga'!D:D,'Recebimento Rodo - ALE'!K197,'BD Descarga'!C:C,'Recebimento Rodo - ALE'!J197,'BD Descarga'!B:B,'Recebimento Rodo - ALE'!I197,'BD Descarga'!A:A,'Recebimento Rodo - ALE'!H197))</f>
        <v>254.16666666666666</v>
      </c>
      <c r="Q197" s="212"/>
      <c r="R197" s="29"/>
      <c r="S197" s="29"/>
      <c r="T197" s="29"/>
      <c r="U197" s="29"/>
      <c r="V197" s="29"/>
      <c r="W197" s="29"/>
      <c r="X197" s="29"/>
      <c r="Y197" s="29"/>
    </row>
    <row r="198" spans="1:25" x14ac:dyDescent="0.25">
      <c r="A198" s="9"/>
      <c r="B198" s="9" t="str">
        <f t="shared" si="15"/>
        <v>FORTALEZA</v>
      </c>
      <c r="C198" s="9" t="str">
        <f t="shared" si="18"/>
        <v>ALEZA</v>
      </c>
      <c r="D198" s="9"/>
      <c r="E198" s="71">
        <f t="shared" si="16"/>
        <v>0</v>
      </c>
      <c r="F198" s="9" t="str">
        <f t="shared" si="17"/>
        <v>TerceirosALEZA</v>
      </c>
      <c r="G198" s="9" t="str">
        <f>IFERROR(VLOOKUP(H198,[161]Detalhes!$G:$J,4,0),G197)</f>
        <v>Terceiros</v>
      </c>
      <c r="H198" s="14">
        <v>29</v>
      </c>
      <c r="I198" s="11" t="s">
        <v>77</v>
      </c>
      <c r="J198" s="30" t="s">
        <v>653</v>
      </c>
      <c r="K198" s="30" t="s">
        <v>21</v>
      </c>
      <c r="L198" s="31"/>
      <c r="M198" s="32">
        <f>IF(RIGHT(I198,5)="Total",VLOOKUP(I198,'BD Descarga'!$B:$I,5,0),SUMIFS('BD Descarga'!F:F,'BD Descarga'!D:D,'Recebimento Rodo - ALE'!K198,'BD Descarga'!C:C,'Recebimento Rodo - ALE'!J198,'BD Descarga'!B:B,'Recebimento Rodo - ALE'!I198,'BD Descarga'!A:A,'Recebimento Rodo - ALE'!H198))</f>
        <v>47.89975384615385</v>
      </c>
      <c r="N198" s="33">
        <f>IF(RIGHT(I198,5)="Total",VLOOKUP(I198,'BD Descarga'!$B:$I,6,0),SUMIFS('BD Descarga'!G:G,'BD Descarga'!D:D,'Recebimento Rodo - ALE'!K198,'BD Descarga'!C:C,'Recebimento Rodo - ALE'!J198,'BD Descarga'!B:B,'Recebimento Rodo - ALE'!I198,'BD Descarga'!A:A,'Recebimento Rodo - ALE'!H198))</f>
        <v>0.52910311636421681</v>
      </c>
      <c r="O198" s="33">
        <f>IF(RIGHT(I198,5)="Total",VLOOKUP(I198,'BD Descarga'!$B:$I,7,0),SUMIFS('BD Descarga'!H:H,'BD Descarga'!D:D,'Recebimento Rodo - ALE'!K198,'BD Descarga'!C:C,'Recebimento Rodo - ALE'!J198,'BD Descarga'!B:B,'Recebimento Rodo - ALE'!I198,'BD Descarga'!A:A,'Recebimento Rodo - ALE'!H198))</f>
        <v>0.24050141652918944</v>
      </c>
      <c r="P198" s="37">
        <f>IF(RIGHT(I198,5)="Total",VLOOKUP(I198,'BD Descarga'!$B:$I,8,0),SUMIFS('BD Descarga'!I:I,'BD Descarga'!D:D,'Recebimento Rodo - ALE'!K198,'BD Descarga'!C:C,'Recebimento Rodo - ALE'!J198,'BD Descarga'!B:B,'Recebimento Rodo - ALE'!I198,'BD Descarga'!A:A,'Recebimento Rodo - ALE'!H198))</f>
        <v>603.64583333333326</v>
      </c>
      <c r="Q198" s="212"/>
      <c r="R198" s="29"/>
      <c r="S198" s="29"/>
      <c r="T198" s="29"/>
      <c r="U198" s="29"/>
      <c r="V198" s="29"/>
      <c r="W198" s="29"/>
      <c r="X198" s="29"/>
      <c r="Y198" s="29"/>
    </row>
    <row r="199" spans="1:25" x14ac:dyDescent="0.25">
      <c r="A199" s="9"/>
      <c r="B199" s="9" t="str">
        <f t="shared" si="15"/>
        <v>FORTALEZA</v>
      </c>
      <c r="C199" s="9" t="str">
        <f t="shared" si="18"/>
        <v>ALEZA</v>
      </c>
      <c r="D199" s="9"/>
      <c r="E199" s="71">
        <f t="shared" si="16"/>
        <v>0</v>
      </c>
      <c r="F199" s="9" t="str">
        <f t="shared" si="17"/>
        <v>TerceirosALEZA</v>
      </c>
      <c r="G199" s="9" t="str">
        <f>IFERROR(VLOOKUP(H199,[161]Detalhes!$G:$J,4,0),G198)</f>
        <v>Terceiros</v>
      </c>
      <c r="H199" s="10">
        <v>29</v>
      </c>
      <c r="I199" s="16" t="s">
        <v>77</v>
      </c>
      <c r="J199" s="30" t="s">
        <v>657</v>
      </c>
      <c r="K199" s="30"/>
      <c r="L199" s="31"/>
      <c r="M199" s="35">
        <f>IF(RIGHT(I199,5)="Total",VLOOKUP(I199,'BD Descarga'!$B:$I,5,0),SUMIFS('BD Descarga'!F:F,'BD Descarga'!D:D,'Recebimento Rodo - ALE'!K199,'BD Descarga'!C:C,'Recebimento Rodo - ALE'!J199,'BD Descarga'!B:B,'Recebimento Rodo - ALE'!I199,'BD Descarga'!A:A,'Recebimento Rodo - ALE'!H199))</f>
        <v>0</v>
      </c>
      <c r="N199" s="36">
        <f>IF(RIGHT(I199,5)="Total",VLOOKUP(I199,'BD Descarga'!$B:$I,6,0),SUMIFS('BD Descarga'!G:G,'BD Descarga'!D:D,'Recebimento Rodo - ALE'!K199,'BD Descarga'!C:C,'Recebimento Rodo - ALE'!J199,'BD Descarga'!B:B,'Recebimento Rodo - ALE'!I199,'BD Descarga'!A:A,'Recebimento Rodo - ALE'!H199))</f>
        <v>0</v>
      </c>
      <c r="O199" s="36">
        <f>IF(RIGHT(I199,5)="Total",VLOOKUP(I199,'BD Descarga'!$B:$I,7,0),SUMIFS('BD Descarga'!H:H,'BD Descarga'!D:D,'Recebimento Rodo - ALE'!K199,'BD Descarga'!C:C,'Recebimento Rodo - ALE'!J199,'BD Descarga'!B:B,'Recebimento Rodo - ALE'!I199,'BD Descarga'!A:A,'Recebimento Rodo - ALE'!H199))</f>
        <v>0</v>
      </c>
      <c r="P199" s="37">
        <f>IF(RIGHT(I199,5)="Total",VLOOKUP(I199,'BD Descarga'!$B:$I,8,0),SUMIFS('BD Descarga'!I:I,'BD Descarga'!D:D,'Recebimento Rodo - ALE'!K199,'BD Descarga'!C:C,'Recebimento Rodo - ALE'!J199,'BD Descarga'!B:B,'Recebimento Rodo - ALE'!I199,'BD Descarga'!A:A,'Recebimento Rodo - ALE'!H199))</f>
        <v>0</v>
      </c>
      <c r="Q199" s="212"/>
      <c r="R199" s="29"/>
      <c r="S199" s="29"/>
      <c r="T199" s="29"/>
      <c r="U199" s="29"/>
      <c r="V199" s="29"/>
      <c r="W199" s="29"/>
      <c r="X199" s="29"/>
      <c r="Y199" s="29"/>
    </row>
    <row r="200" spans="1:25" ht="15" customHeight="1" x14ac:dyDescent="0.25">
      <c r="A200" s="9"/>
      <c r="B200" s="9" t="str">
        <f t="shared" si="15"/>
        <v>FORTALEZA</v>
      </c>
      <c r="C200" s="9" t="str">
        <f t="shared" si="18"/>
        <v>ALEZA</v>
      </c>
      <c r="D200" s="9"/>
      <c r="E200" s="71">
        <f t="shared" si="16"/>
        <v>0</v>
      </c>
      <c r="F200" s="9" t="str">
        <f t="shared" si="17"/>
        <v>TerceirosALEZA</v>
      </c>
      <c r="G200" s="9" t="str">
        <f>IFERROR(VLOOKUP(H200,[161]Detalhes!$G:$J,4,0),G199)</f>
        <v>Terceiros</v>
      </c>
      <c r="H200" s="10">
        <v>29</v>
      </c>
      <c r="I200" s="11" t="s">
        <v>77</v>
      </c>
      <c r="J200" s="24" t="s">
        <v>260</v>
      </c>
      <c r="K200" s="24" t="s">
        <v>10</v>
      </c>
      <c r="L200" s="25"/>
      <c r="M200" s="26">
        <f>IF(RIGHT(I200,5)="Total",VLOOKUP(I200,'BD Descarga'!$B:$I,5,0),SUMIFS('BD Descarga'!F:F,'BD Descarga'!D:D,'Recebimento Rodo - ALE'!K200,'BD Descarga'!C:C,'Recebimento Rodo - ALE'!J200,'BD Descarga'!B:B,'Recebimento Rodo - ALE'!I200,'BD Descarga'!A:A,'Recebimento Rodo - ALE'!H200))</f>
        <v>0</v>
      </c>
      <c r="N200" s="27">
        <f>IF(RIGHT(I200,5)="Total",VLOOKUP(I200,'BD Descarga'!$B:$I,6,0),SUMIFS('BD Descarga'!G:G,'BD Descarga'!D:D,'Recebimento Rodo - ALE'!K200,'BD Descarga'!C:C,'Recebimento Rodo - ALE'!J200,'BD Descarga'!B:B,'Recebimento Rodo - ALE'!I200,'BD Descarga'!A:A,'Recebimento Rodo - ALE'!H200))</f>
        <v>0</v>
      </c>
      <c r="O200" s="27">
        <f>IF(RIGHT(I200,5)="Total",VLOOKUP(I200,'BD Descarga'!$B:$I,7,0),SUMIFS('BD Descarga'!H:H,'BD Descarga'!D:D,'Recebimento Rodo - ALE'!K200,'BD Descarga'!C:C,'Recebimento Rodo - ALE'!J200,'BD Descarga'!B:B,'Recebimento Rodo - ALE'!I200,'BD Descarga'!A:A,'Recebimento Rodo - ALE'!H200))</f>
        <v>0</v>
      </c>
      <c r="P200" s="28">
        <f>IF(RIGHT(I200,5)="Total",VLOOKUP(I200,'BD Descarga'!$B:$I,8,0),SUMIFS('BD Descarga'!I:I,'BD Descarga'!D:D,'Recebimento Rodo - ALE'!K200,'BD Descarga'!C:C,'Recebimento Rodo - ALE'!J200,'BD Descarga'!B:B,'Recebimento Rodo - ALE'!I200,'BD Descarga'!A:A,'Recebimento Rodo - ALE'!H200))</f>
        <v>0</v>
      </c>
      <c r="Q200" s="212" t="s">
        <v>199</v>
      </c>
      <c r="R200" s="29"/>
      <c r="S200" s="29"/>
      <c r="T200" s="29"/>
      <c r="U200" s="29"/>
      <c r="V200" s="29"/>
      <c r="W200" s="29"/>
      <c r="X200" s="29"/>
      <c r="Y200" s="29"/>
    </row>
    <row r="201" spans="1:25" ht="15" customHeight="1" x14ac:dyDescent="0.25">
      <c r="A201" s="9"/>
      <c r="B201" s="9" t="str">
        <f t="shared" si="15"/>
        <v>FORTALEZA</v>
      </c>
      <c r="C201" s="9" t="str">
        <f t="shared" si="18"/>
        <v>ALEZA</v>
      </c>
      <c r="D201" s="9"/>
      <c r="E201" s="71">
        <f t="shared" si="16"/>
        <v>0</v>
      </c>
      <c r="F201" s="9" t="str">
        <f t="shared" si="17"/>
        <v>TerceirosALEZA</v>
      </c>
      <c r="G201" s="9" t="str">
        <f>IFERROR(VLOOKUP(H201,[161]Detalhes!$G:$J,4,0),G200)</f>
        <v>Terceiros</v>
      </c>
      <c r="H201" s="10">
        <v>29</v>
      </c>
      <c r="I201" s="11" t="s">
        <v>77</v>
      </c>
      <c r="J201" s="24" t="s">
        <v>260</v>
      </c>
      <c r="K201" s="24" t="s">
        <v>12</v>
      </c>
      <c r="L201" s="25"/>
      <c r="M201" s="26">
        <f>IF(RIGHT(I201,5)="Total",VLOOKUP(I201,'BD Descarga'!$B:$I,5,0),SUMIFS('BD Descarga'!F:F,'BD Descarga'!D:D,'Recebimento Rodo - ALE'!K201,'BD Descarga'!C:C,'Recebimento Rodo - ALE'!J201,'BD Descarga'!B:B,'Recebimento Rodo - ALE'!I201,'BD Descarga'!A:A,'Recebimento Rodo - ALE'!H201))</f>
        <v>47.89975384615385</v>
      </c>
      <c r="N201" s="27">
        <f>IF(RIGHT(I201,5)="Total",VLOOKUP(I201,'BD Descarga'!$B:$I,6,0),SUMIFS('BD Descarga'!G:G,'BD Descarga'!D:D,'Recebimento Rodo - ALE'!K201,'BD Descarga'!C:C,'Recebimento Rodo - ALE'!J201,'BD Descarga'!B:B,'Recebimento Rodo - ALE'!I201,'BD Descarga'!A:A,'Recebimento Rodo - ALE'!H201))</f>
        <v>2</v>
      </c>
      <c r="O201" s="27">
        <f>IF(RIGHT(I201,5)="Total",VLOOKUP(I201,'BD Descarga'!$B:$I,7,0),SUMIFS('BD Descarga'!H:H,'BD Descarga'!D:D,'Recebimento Rodo - ALE'!K201,'BD Descarga'!C:C,'Recebimento Rodo - ALE'!J201,'BD Descarga'!B:B,'Recebimento Rodo - ALE'!I201,'BD Descarga'!A:A,'Recebimento Rodo - ALE'!H201))</f>
        <v>0</v>
      </c>
      <c r="P201" s="28">
        <f>IF(RIGHT(I201,5)="Total",VLOOKUP(I201,'BD Descarga'!$B:$I,8,0),SUMIFS('BD Descarga'!I:I,'BD Descarga'!D:D,'Recebimento Rodo - ALE'!K201,'BD Descarga'!C:C,'Recebimento Rodo - ALE'!J201,'BD Descarga'!B:B,'Recebimento Rodo - ALE'!I201,'BD Descarga'!A:A,'Recebimento Rodo - ALE'!H201))</f>
        <v>2107.5891692307696</v>
      </c>
      <c r="Q201" s="212"/>
      <c r="R201" s="29"/>
      <c r="S201" s="29"/>
      <c r="T201" s="29"/>
      <c r="U201" s="29"/>
      <c r="V201" s="29"/>
      <c r="W201" s="29"/>
      <c r="X201" s="29"/>
      <c r="Y201" s="29"/>
    </row>
    <row r="202" spans="1:25" x14ac:dyDescent="0.25">
      <c r="A202" s="9"/>
      <c r="B202" s="9" t="str">
        <f t="shared" si="15"/>
        <v>FORTALEZA</v>
      </c>
      <c r="C202" s="9" t="str">
        <f t="shared" si="18"/>
        <v>ALEZA</v>
      </c>
      <c r="D202" s="9"/>
      <c r="E202" s="71">
        <f t="shared" si="16"/>
        <v>0</v>
      </c>
      <c r="F202" s="9" t="str">
        <f t="shared" si="17"/>
        <v>TerceirosALEZA</v>
      </c>
      <c r="G202" s="9" t="str">
        <f>IFERROR(VLOOKUP(H202,[161]Detalhes!$G:$J,4,0),G201)</f>
        <v>Terceiros</v>
      </c>
      <c r="H202" s="10">
        <v>29</v>
      </c>
      <c r="I202" s="11" t="s">
        <v>77</v>
      </c>
      <c r="J202" s="24" t="s">
        <v>260</v>
      </c>
      <c r="K202" s="24" t="s">
        <v>13</v>
      </c>
      <c r="L202" s="25"/>
      <c r="M202" s="26">
        <f>IF(RIGHT(I202,5)="Total",VLOOKUP(I202,'BD Descarga'!$B:$I,5,0),SUMIFS('BD Descarga'!F:F,'BD Descarga'!D:D,'Recebimento Rodo - ALE'!K202,'BD Descarga'!C:C,'Recebimento Rodo - ALE'!J202,'BD Descarga'!B:B,'Recebimento Rodo - ALE'!I202,'BD Descarga'!A:A,'Recebimento Rodo - ALE'!H202))</f>
        <v>47.89975384615385</v>
      </c>
      <c r="N202" s="27">
        <f>IF(RIGHT(I202,5)="Total",VLOOKUP(I202,'BD Descarga'!$B:$I,6,0),SUMIFS('BD Descarga'!G:G,'BD Descarga'!D:D,'Recebimento Rodo - ALE'!K202,'BD Descarga'!C:C,'Recebimento Rodo - ALE'!J202,'BD Descarga'!B:B,'Recebimento Rodo - ALE'!I202,'BD Descarga'!A:A,'Recebimento Rodo - ALE'!H202))</f>
        <v>0.27847532440221934</v>
      </c>
      <c r="O202" s="27">
        <f>IF(RIGHT(I202,5)="Total",VLOOKUP(I202,'BD Descarga'!$B:$I,7,0),SUMIFS('BD Descarga'!H:H,'BD Descarga'!D:D,'Recebimento Rodo - ALE'!K202,'BD Descarga'!C:C,'Recebimento Rodo - ALE'!J202,'BD Descarga'!B:B,'Recebimento Rodo - ALE'!I202,'BD Descarga'!A:A,'Recebimento Rodo - ALE'!H202))</f>
        <v>0.12657969291009968</v>
      </c>
      <c r="P202" s="28">
        <f>IF(RIGHT(I202,5)="Total",VLOOKUP(I202,'BD Descarga'!$B:$I,8,0),SUMIFS('BD Descarga'!I:I,'BD Descarga'!D:D,'Recebimento Rodo - ALE'!K202,'BD Descarga'!C:C,'Recebimento Rodo - ALE'!J202,'BD Descarga'!B:B,'Recebimento Rodo - ALE'!I202,'BD Descarga'!A:A,'Recebimento Rodo - ALE'!H202))</f>
        <v>317.70833333333331</v>
      </c>
      <c r="Q202" s="212"/>
      <c r="R202" s="29"/>
      <c r="S202" s="29"/>
      <c r="T202" s="29"/>
      <c r="U202" s="29"/>
      <c r="V202" s="29"/>
      <c r="W202" s="29"/>
      <c r="X202" s="29"/>
      <c r="Y202" s="29"/>
    </row>
    <row r="203" spans="1:25" x14ac:dyDescent="0.25">
      <c r="A203" s="9"/>
      <c r="B203" s="9" t="str">
        <f t="shared" si="15"/>
        <v>FORTALEZA</v>
      </c>
      <c r="C203" s="9" t="str">
        <f t="shared" si="18"/>
        <v>ALEZA</v>
      </c>
      <c r="D203" s="9"/>
      <c r="E203" s="71">
        <f t="shared" si="16"/>
        <v>0</v>
      </c>
      <c r="F203" s="9" t="str">
        <f t="shared" si="17"/>
        <v>TerceirosALEZA</v>
      </c>
      <c r="G203" s="9" t="str">
        <f>IFERROR(VLOOKUP(H203,[161]Detalhes!$G:$J,4,0),G202)</f>
        <v>Terceiros</v>
      </c>
      <c r="H203" s="14">
        <v>29</v>
      </c>
      <c r="I203" s="11" t="s">
        <v>77</v>
      </c>
      <c r="J203" s="30" t="s">
        <v>260</v>
      </c>
      <c r="K203" s="30" t="s">
        <v>16</v>
      </c>
      <c r="L203" s="31"/>
      <c r="M203" s="32">
        <f>IF(RIGHT(I203,5)="Total",VLOOKUP(I203,'BD Descarga'!$B:$I,5,0),SUMIFS('BD Descarga'!F:F,'BD Descarga'!D:D,'Recebimento Rodo - ALE'!K203,'BD Descarga'!C:C,'Recebimento Rodo - ALE'!J203,'BD Descarga'!B:B,'Recebimento Rodo - ALE'!I203,'BD Descarga'!A:A,'Recebimento Rodo - ALE'!H203))</f>
        <v>47.89975384615385</v>
      </c>
      <c r="N203" s="33">
        <f>IF(RIGHT(I203,5)="Total",VLOOKUP(I203,'BD Descarga'!$B:$I,6,0),SUMIFS('BD Descarga'!G:G,'BD Descarga'!D:D,'Recebimento Rodo - ALE'!K203,'BD Descarga'!C:C,'Recebimento Rodo - ALE'!J203,'BD Descarga'!B:B,'Recebimento Rodo - ALE'!I203,'BD Descarga'!A:A,'Recebimento Rodo - ALE'!H203))</f>
        <v>2.2784753244022191</v>
      </c>
      <c r="O203" s="33">
        <f>IF(RIGHT(I203,5)="Total",VLOOKUP(I203,'BD Descarga'!$B:$I,7,0),SUMIFS('BD Descarga'!H:H,'BD Descarga'!D:D,'Recebimento Rodo - ALE'!K203,'BD Descarga'!C:C,'Recebimento Rodo - ALE'!J203,'BD Descarga'!B:B,'Recebimento Rodo - ALE'!I203,'BD Descarga'!A:A,'Recebimento Rodo - ALE'!H203))</f>
        <v>0.12657969291009968</v>
      </c>
      <c r="P203" s="37">
        <f>IF(RIGHT(I203,5)="Total",VLOOKUP(I203,'BD Descarga'!$B:$I,8,0),SUMIFS('BD Descarga'!I:I,'BD Descarga'!D:D,'Recebimento Rodo - ALE'!K203,'BD Descarga'!C:C,'Recebimento Rodo - ALE'!J203,'BD Descarga'!B:B,'Recebimento Rodo - ALE'!I203,'BD Descarga'!A:A,'Recebimento Rodo - ALE'!H203))</f>
        <v>2425.2975025641031</v>
      </c>
      <c r="Q203" s="212"/>
      <c r="R203" s="29"/>
      <c r="S203" s="29"/>
      <c r="T203" s="29"/>
      <c r="U203" s="29"/>
      <c r="V203" s="29"/>
      <c r="W203" s="29"/>
      <c r="X203" s="29"/>
      <c r="Y203" s="29"/>
    </row>
    <row r="204" spans="1:25" x14ac:dyDescent="0.25">
      <c r="A204" s="9"/>
      <c r="B204" s="9" t="str">
        <f t="shared" si="15"/>
        <v>FORTALEZA</v>
      </c>
      <c r="C204" s="9" t="str">
        <f t="shared" si="18"/>
        <v>ALEZA</v>
      </c>
      <c r="D204" s="9"/>
      <c r="E204" s="71">
        <f t="shared" si="16"/>
        <v>0</v>
      </c>
      <c r="F204" s="9" t="str">
        <f t="shared" si="17"/>
        <v>TerceirosALEZA</v>
      </c>
      <c r="G204" s="9" t="str">
        <f>IFERROR(VLOOKUP(H204,[161]Detalhes!$G:$J,4,0),G203)</f>
        <v>Terceiros</v>
      </c>
      <c r="H204" s="15">
        <v>29</v>
      </c>
      <c r="I204" s="11" t="s">
        <v>77</v>
      </c>
      <c r="J204" s="24" t="s">
        <v>260</v>
      </c>
      <c r="K204" s="24" t="s">
        <v>7</v>
      </c>
      <c r="L204" s="25"/>
      <c r="M204" s="26">
        <f>IF(RIGHT(I204,5)="Total",VLOOKUP(I204,'BD Descarga'!$B:$I,5,0),SUMIFS('BD Descarga'!F:F,'BD Descarga'!D:D,'Recebimento Rodo - ALE'!K204,'BD Descarga'!C:C,'Recebimento Rodo - ALE'!J204,'BD Descarga'!B:B,'Recebimento Rodo - ALE'!I204,'BD Descarga'!A:A,'Recebimento Rodo - ALE'!H204))</f>
        <v>47.89975384615385</v>
      </c>
      <c r="N204" s="27">
        <f>IF(RIGHT(I204,5)="Total",VLOOKUP(I204,'BD Descarga'!$B:$I,6,0),SUMIFS('BD Descarga'!G:G,'BD Descarga'!D:D,'Recebimento Rodo - ALE'!K204,'BD Descarga'!C:C,'Recebimento Rodo - ALE'!J204,'BD Descarga'!B:B,'Recebimento Rodo - ALE'!I204,'BD Descarga'!A:A,'Recebimento Rodo - ALE'!H204))</f>
        <v>9.1896857052732386E-2</v>
      </c>
      <c r="O204" s="27">
        <f>IF(RIGHT(I204,5)="Total",VLOOKUP(I204,'BD Descarga'!$B:$I,7,0),SUMIFS('BD Descarga'!H:H,'BD Descarga'!D:D,'Recebimento Rodo - ALE'!K204,'BD Descarga'!C:C,'Recebimento Rodo - ALE'!J204,'BD Descarga'!B:B,'Recebimento Rodo - ALE'!I204,'BD Descarga'!A:A,'Recebimento Rodo - ALE'!H204))</f>
        <v>4.1771298660332905E-2</v>
      </c>
      <c r="P204" s="28">
        <f>IF(RIGHT(I204,5)="Total",VLOOKUP(I204,'BD Descarga'!$B:$I,8,0),SUMIFS('BD Descarga'!I:I,'BD Descarga'!D:D,'Recebimento Rodo - ALE'!K204,'BD Descarga'!C:C,'Recebimento Rodo - ALE'!J204,'BD Descarga'!B:B,'Recebimento Rodo - ALE'!I204,'BD Descarga'!A:A,'Recebimento Rodo - ALE'!H204))</f>
        <v>104.84375</v>
      </c>
      <c r="Q204" s="212"/>
      <c r="R204" s="29"/>
      <c r="S204" s="29"/>
      <c r="T204" s="29"/>
      <c r="U204" s="29"/>
      <c r="V204" s="29"/>
      <c r="W204" s="29"/>
      <c r="X204" s="29"/>
      <c r="Y204" s="29"/>
    </row>
    <row r="205" spans="1:25" x14ac:dyDescent="0.25">
      <c r="A205" s="9"/>
      <c r="B205" s="9" t="str">
        <f t="shared" si="15"/>
        <v>FORTALEZA</v>
      </c>
      <c r="C205" s="9" t="str">
        <f t="shared" si="18"/>
        <v>ALEZA</v>
      </c>
      <c r="D205" s="9"/>
      <c r="E205" s="71">
        <f t="shared" si="16"/>
        <v>0</v>
      </c>
      <c r="F205" s="9" t="str">
        <f t="shared" si="17"/>
        <v>TerceirosALEZA</v>
      </c>
      <c r="G205" s="9" t="str">
        <f>IFERROR(VLOOKUP(H205,[161]Detalhes!$G:$J,4,0),G204)</f>
        <v>Terceiros</v>
      </c>
      <c r="H205" s="10">
        <v>29</v>
      </c>
      <c r="I205" s="11" t="s">
        <v>77</v>
      </c>
      <c r="J205" s="24" t="s">
        <v>260</v>
      </c>
      <c r="K205" s="24" t="s">
        <v>18</v>
      </c>
      <c r="L205" s="25"/>
      <c r="M205" s="26">
        <f>IF(RIGHT(I205,5)="Total",VLOOKUP(I205,'BD Descarga'!$B:$I,5,0),SUMIFS('BD Descarga'!F:F,'BD Descarga'!D:D,'Recebimento Rodo - ALE'!K205,'BD Descarga'!C:C,'Recebimento Rodo - ALE'!J205,'BD Descarga'!B:B,'Recebimento Rodo - ALE'!I205,'BD Descarga'!A:A,'Recebimento Rodo - ALE'!H205))</f>
        <v>47.89975384615385</v>
      </c>
      <c r="N205" s="27">
        <f>IF(RIGHT(I205,5)="Total",VLOOKUP(I205,'BD Descarga'!$B:$I,6,0),SUMIFS('BD Descarga'!G:G,'BD Descarga'!D:D,'Recebimento Rodo - ALE'!K205,'BD Descarga'!C:C,'Recebimento Rodo - ALE'!J205,'BD Descarga'!B:B,'Recebimento Rodo - ALE'!I205,'BD Descarga'!A:A,'Recebimento Rodo - ALE'!H205))</f>
        <v>0.44556051904355098</v>
      </c>
      <c r="O205" s="27">
        <f>IF(RIGHT(I205,5)="Total",VLOOKUP(I205,'BD Descarga'!$B:$I,7,0),SUMIFS('BD Descarga'!H:H,'BD Descarga'!D:D,'Recebimento Rodo - ALE'!K205,'BD Descarga'!C:C,'Recebimento Rodo - ALE'!J205,'BD Descarga'!B:B,'Recebimento Rodo - ALE'!I205,'BD Descarga'!A:A,'Recebimento Rodo - ALE'!H205))</f>
        <v>0.20252750865615954</v>
      </c>
      <c r="P205" s="28">
        <f>IF(RIGHT(I205,5)="Total",VLOOKUP(I205,'BD Descarga'!$B:$I,8,0),SUMIFS('BD Descarga'!I:I,'BD Descarga'!D:D,'Recebimento Rodo - ALE'!K205,'BD Descarga'!C:C,'Recebimento Rodo - ALE'!J205,'BD Descarga'!B:B,'Recebimento Rodo - ALE'!I205,'BD Descarga'!A:A,'Recebimento Rodo - ALE'!H205))</f>
        <v>508.33333333333331</v>
      </c>
      <c r="Q205" s="212"/>
      <c r="R205" s="29"/>
      <c r="S205" s="29"/>
      <c r="T205" s="29"/>
      <c r="U205" s="29"/>
      <c r="V205" s="29"/>
      <c r="W205" s="29"/>
      <c r="X205" s="29"/>
      <c r="Y205" s="29"/>
    </row>
    <row r="206" spans="1:25" x14ac:dyDescent="0.25">
      <c r="A206" s="9"/>
      <c r="B206" s="9" t="str">
        <f t="shared" si="15"/>
        <v>FORTALEZA</v>
      </c>
      <c r="C206" s="9" t="str">
        <f t="shared" si="18"/>
        <v>ALEZA</v>
      </c>
      <c r="D206" s="9"/>
      <c r="E206" s="71">
        <f t="shared" si="16"/>
        <v>0</v>
      </c>
      <c r="F206" s="9" t="str">
        <f t="shared" si="17"/>
        <v>TerceirosALEZA</v>
      </c>
      <c r="G206" s="9" t="str">
        <f>IFERROR(VLOOKUP(H206,[161]Detalhes!$G:$J,4,0),G205)</f>
        <v>Terceiros</v>
      </c>
      <c r="H206" s="10">
        <v>29</v>
      </c>
      <c r="I206" s="11" t="s">
        <v>77</v>
      </c>
      <c r="J206" s="24" t="s">
        <v>260</v>
      </c>
      <c r="K206" s="24" t="s">
        <v>19</v>
      </c>
      <c r="L206" s="25"/>
      <c r="M206" s="26">
        <f>IF(RIGHT(I206,5)="Total",VLOOKUP(I206,'BD Descarga'!$B:$I,5,0),SUMIFS('BD Descarga'!F:F,'BD Descarga'!D:D,'Recebimento Rodo - ALE'!K206,'BD Descarga'!C:C,'Recebimento Rodo - ALE'!J206,'BD Descarga'!B:B,'Recebimento Rodo - ALE'!I206,'BD Descarga'!A:A,'Recebimento Rodo - ALE'!H206))</f>
        <v>47.89975384615385</v>
      </c>
      <c r="N206" s="27">
        <f>IF(RIGHT(I206,5)="Total",VLOOKUP(I206,'BD Descarga'!$B:$I,6,0),SUMIFS('BD Descarga'!G:G,'BD Descarga'!D:D,'Recebimento Rodo - ALE'!K206,'BD Descarga'!C:C,'Recebimento Rodo - ALE'!J206,'BD Descarga'!B:B,'Recebimento Rodo - ALE'!I206,'BD Descarga'!A:A,'Recebimento Rodo - ALE'!H206))</f>
        <v>0.44556051904355098</v>
      </c>
      <c r="O206" s="27">
        <f>IF(RIGHT(I206,5)="Total",VLOOKUP(I206,'BD Descarga'!$B:$I,7,0),SUMIFS('BD Descarga'!H:H,'BD Descarga'!D:D,'Recebimento Rodo - ALE'!K206,'BD Descarga'!C:C,'Recebimento Rodo - ALE'!J206,'BD Descarga'!B:B,'Recebimento Rodo - ALE'!I206,'BD Descarga'!A:A,'Recebimento Rodo - ALE'!H206))</f>
        <v>0.20252750865615954</v>
      </c>
      <c r="P206" s="28">
        <f>IF(RIGHT(I206,5)="Total",VLOOKUP(I206,'BD Descarga'!$B:$I,8,0),SUMIFS('BD Descarga'!I:I,'BD Descarga'!D:D,'Recebimento Rodo - ALE'!K206,'BD Descarga'!C:C,'Recebimento Rodo - ALE'!J206,'BD Descarga'!B:B,'Recebimento Rodo - ALE'!I206,'BD Descarga'!A:A,'Recebimento Rodo - ALE'!H206))</f>
        <v>508.33333333333331</v>
      </c>
      <c r="Q206" s="212"/>
      <c r="R206" s="29"/>
      <c r="S206" s="29"/>
      <c r="T206" s="29"/>
      <c r="U206" s="29"/>
      <c r="V206" s="29"/>
      <c r="W206" s="29"/>
      <c r="X206" s="29"/>
      <c r="Y206" s="29"/>
    </row>
    <row r="207" spans="1:25" x14ac:dyDescent="0.25">
      <c r="A207" s="9"/>
      <c r="B207" s="9" t="str">
        <f t="shared" si="15"/>
        <v>FORTALEZA</v>
      </c>
      <c r="C207" s="9" t="str">
        <f t="shared" si="18"/>
        <v>ALEZA</v>
      </c>
      <c r="D207" s="9"/>
      <c r="E207" s="71">
        <f t="shared" si="16"/>
        <v>0</v>
      </c>
      <c r="F207" s="9" t="str">
        <f t="shared" si="17"/>
        <v>TerceirosALEZA</v>
      </c>
      <c r="G207" s="9" t="str">
        <f>IFERROR(VLOOKUP(H207,[161]Detalhes!$G:$J,4,0),G206)</f>
        <v>Terceiros</v>
      </c>
      <c r="H207" s="14">
        <v>29</v>
      </c>
      <c r="I207" s="11" t="s">
        <v>77</v>
      </c>
      <c r="J207" s="30" t="s">
        <v>260</v>
      </c>
      <c r="K207" s="30" t="s">
        <v>21</v>
      </c>
      <c r="L207" s="31"/>
      <c r="M207" s="32">
        <f>IF(RIGHT(I207,5)="Total",VLOOKUP(I207,'BD Descarga'!$B:$I,5,0),SUMIFS('BD Descarga'!F:F,'BD Descarga'!D:D,'Recebimento Rodo - ALE'!K207,'BD Descarga'!C:C,'Recebimento Rodo - ALE'!J207,'BD Descarga'!B:B,'Recebimento Rodo - ALE'!I207,'BD Descarga'!A:A,'Recebimento Rodo - ALE'!H207))</f>
        <v>47.89975384615385</v>
      </c>
      <c r="N207" s="33">
        <f>IF(RIGHT(I207,5)="Total",VLOOKUP(I207,'BD Descarga'!$B:$I,6,0),SUMIFS('BD Descarga'!G:G,'BD Descarga'!D:D,'Recebimento Rodo - ALE'!K207,'BD Descarga'!C:C,'Recebimento Rodo - ALE'!J207,'BD Descarga'!B:B,'Recebimento Rodo - ALE'!I207,'BD Descarga'!A:A,'Recebimento Rodo - ALE'!H207))</f>
        <v>0.9830178951398344</v>
      </c>
      <c r="O207" s="33">
        <f>IF(RIGHT(I207,5)="Total",VLOOKUP(I207,'BD Descarga'!$B:$I,7,0),SUMIFS('BD Descarga'!H:H,'BD Descarga'!D:D,'Recebimento Rodo - ALE'!K207,'BD Descarga'!C:C,'Recebimento Rodo - ALE'!J207,'BD Descarga'!B:B,'Recebimento Rodo - ALE'!I207,'BD Descarga'!A:A,'Recebimento Rodo - ALE'!H207))</f>
        <v>0.44682631597265199</v>
      </c>
      <c r="P207" s="37">
        <f>IF(RIGHT(I207,5)="Total",VLOOKUP(I207,'BD Descarga'!$B:$I,8,0),SUMIFS('BD Descarga'!I:I,'BD Descarga'!D:D,'Recebimento Rodo - ALE'!K207,'BD Descarga'!C:C,'Recebimento Rodo - ALE'!J207,'BD Descarga'!B:B,'Recebimento Rodo - ALE'!I207,'BD Descarga'!A:A,'Recebimento Rodo - ALE'!H207))</f>
        <v>1121.5104166666665</v>
      </c>
      <c r="Q207" s="212"/>
      <c r="R207" s="29"/>
      <c r="S207" s="29"/>
      <c r="T207" s="29"/>
      <c r="U207" s="29"/>
      <c r="V207" s="29"/>
      <c r="W207" s="29"/>
      <c r="X207" s="29"/>
      <c r="Y207" s="29"/>
    </row>
    <row r="208" spans="1:25" x14ac:dyDescent="0.25">
      <c r="A208" s="9"/>
      <c r="B208" s="9" t="str">
        <f t="shared" si="15"/>
        <v>FORTALEZA</v>
      </c>
      <c r="C208" s="9" t="str">
        <f t="shared" si="18"/>
        <v>ALEZA</v>
      </c>
      <c r="D208" s="9"/>
      <c r="E208" s="71">
        <f t="shared" si="16"/>
        <v>0</v>
      </c>
      <c r="F208" s="9" t="str">
        <f t="shared" si="17"/>
        <v>TerceirosALEZA</v>
      </c>
      <c r="G208" s="9" t="str">
        <f>IFERROR(VLOOKUP(H208,[161]Detalhes!$G:$J,4,0),G207)</f>
        <v>Terceiros</v>
      </c>
      <c r="H208" s="10">
        <v>29</v>
      </c>
      <c r="I208" s="16" t="s">
        <v>77</v>
      </c>
      <c r="J208" s="30" t="s">
        <v>261</v>
      </c>
      <c r="K208" s="30"/>
      <c r="L208" s="31"/>
      <c r="M208" s="35">
        <f>IF(RIGHT(I208,5)="Total",VLOOKUP(I208,'BD Descarga'!$B:$I,5,0),SUMIFS('BD Descarga'!F:F,'BD Descarga'!D:D,'Recebimento Rodo - ALE'!K208,'BD Descarga'!C:C,'Recebimento Rodo - ALE'!J208,'BD Descarga'!B:B,'Recebimento Rodo - ALE'!I208,'BD Descarga'!A:A,'Recebimento Rodo - ALE'!H208))</f>
        <v>0</v>
      </c>
      <c r="N208" s="36">
        <f>IF(RIGHT(I208,5)="Total",VLOOKUP(I208,'BD Descarga'!$B:$I,6,0),SUMIFS('BD Descarga'!G:G,'BD Descarga'!D:D,'Recebimento Rodo - ALE'!K208,'BD Descarga'!C:C,'Recebimento Rodo - ALE'!J208,'BD Descarga'!B:B,'Recebimento Rodo - ALE'!I208,'BD Descarga'!A:A,'Recebimento Rodo - ALE'!H208))</f>
        <v>0</v>
      </c>
      <c r="O208" s="36">
        <f>IF(RIGHT(I208,5)="Total",VLOOKUP(I208,'BD Descarga'!$B:$I,7,0),SUMIFS('BD Descarga'!H:H,'BD Descarga'!D:D,'Recebimento Rodo - ALE'!K208,'BD Descarga'!C:C,'Recebimento Rodo - ALE'!J208,'BD Descarga'!B:B,'Recebimento Rodo - ALE'!I208,'BD Descarga'!A:A,'Recebimento Rodo - ALE'!H208))</f>
        <v>0</v>
      </c>
      <c r="P208" s="37">
        <f>IF(RIGHT(I208,5)="Total",VLOOKUP(I208,'BD Descarga'!$B:$I,8,0),SUMIFS('BD Descarga'!I:I,'BD Descarga'!D:D,'Recebimento Rodo - ALE'!K208,'BD Descarga'!C:C,'Recebimento Rodo - ALE'!J208,'BD Descarga'!B:B,'Recebimento Rodo - ALE'!I208,'BD Descarga'!A:A,'Recebimento Rodo - ALE'!H208))</f>
        <v>0</v>
      </c>
      <c r="Q208" s="212"/>
      <c r="R208" s="29"/>
      <c r="S208" s="29"/>
      <c r="T208" s="29"/>
      <c r="U208" s="29"/>
      <c r="V208" s="29"/>
      <c r="W208" s="29"/>
      <c r="X208" s="29"/>
      <c r="Y208" s="29"/>
    </row>
    <row r="209" spans="1:25" x14ac:dyDescent="0.25">
      <c r="A209" s="9"/>
      <c r="B209" s="9" t="str">
        <f t="shared" si="15"/>
        <v>FORTALEZA Total</v>
      </c>
      <c r="C209" s="9" t="str">
        <f t="shared" si="18"/>
        <v>Total</v>
      </c>
      <c r="D209" s="9">
        <f>VLOOKUP(E209,Resumo!C:E,3,0)</f>
        <v>28</v>
      </c>
      <c r="E209" s="71">
        <f t="shared" si="16"/>
        <v>4150.4537525641026</v>
      </c>
      <c r="F209" s="9" t="str">
        <f t="shared" si="17"/>
        <v>TerceirosTotal</v>
      </c>
      <c r="G209" s="9" t="str">
        <f>IFERROR(VLOOKUP(H209,[161]Detalhes!$G:$J,4,0),G208)</f>
        <v>Terceiros</v>
      </c>
      <c r="H209" s="17">
        <v>29</v>
      </c>
      <c r="I209" s="18" t="s">
        <v>129</v>
      </c>
      <c r="J209" s="38"/>
      <c r="K209" s="38"/>
      <c r="L209" s="25"/>
      <c r="M209" s="39">
        <f>IF(RIGHT(I209,5)="Total",VLOOKUP(I209,'BD Descarga'!$B:$I,5,0),SUMIFS('BD Descarga'!F:F,'BD Descarga'!D:D,'Recebimento Rodo - ALE'!K209,'BD Descarga'!C:C,'Recebimento Rodo - ALE'!J209,'BD Descarga'!B:B,'Recebimento Rodo - ALE'!I209,'BD Descarga'!A:A,'Recebimento Rodo - ALE'!H209))</f>
        <v>47.89975384615385</v>
      </c>
      <c r="N209" s="40">
        <f>IF(RIGHT(I209,5)="Total",VLOOKUP(I209,'BD Descarga'!$B:$I,6,0),SUMIFS('BD Descarga'!G:G,'BD Descarga'!D:D,'Recebimento Rodo - ALE'!K209,'BD Descarga'!C:C,'Recebimento Rodo - ALE'!J209,'BD Descarga'!B:B,'Recebimento Rodo - ALE'!I209,'BD Descarga'!A:A,'Recebimento Rodo - ALE'!H209))</f>
        <v>3.7905963359062707</v>
      </c>
      <c r="O209" s="40">
        <f>IF(RIGHT(I209,5)="Total",VLOOKUP(I209,'BD Descarga'!$B:$I,7,0),SUMIFS('BD Descarga'!H:H,'BD Descarga'!D:D,'Recebimento Rodo - ALE'!K209,'BD Descarga'!C:C,'Recebimento Rodo - ALE'!J209,'BD Descarga'!B:B,'Recebimento Rodo - ALE'!I209,'BD Descarga'!A:A,'Recebimento Rodo - ALE'!H209))</f>
        <v>0.81390742541194117</v>
      </c>
      <c r="P209" s="41">
        <f>IF(RIGHT(I209,5)="Total",VLOOKUP(I209,'BD Descarga'!$B:$I,8,0),SUMIFS('BD Descarga'!I:I,'BD Descarga'!D:D,'Recebimento Rodo - ALE'!K209,'BD Descarga'!C:C,'Recebimento Rodo - ALE'!J209,'BD Descarga'!B:B,'Recebimento Rodo - ALE'!I209,'BD Descarga'!A:A,'Recebimento Rodo - ALE'!H209))</f>
        <v>4150.4537525641026</v>
      </c>
      <c r="Q209" s="50"/>
      <c r="R209" s="29"/>
      <c r="S209" s="29"/>
      <c r="T209" s="29"/>
      <c r="U209" s="29"/>
      <c r="V209" s="29"/>
      <c r="W209" s="29"/>
      <c r="X209" s="29"/>
      <c r="Y209" s="29"/>
    </row>
    <row r="210" spans="1:25" ht="15" customHeight="1" x14ac:dyDescent="0.25">
      <c r="A210" s="9"/>
      <c r="B210" s="9" t="str">
        <f t="shared" ref="B210:B273" si="19">I210</f>
        <v>GOIANIA</v>
      </c>
      <c r="C210" s="9" t="str">
        <f t="shared" si="18"/>
        <v>IANIA</v>
      </c>
      <c r="D210" s="9"/>
      <c r="E210" s="71">
        <f t="shared" ref="E210:E273" si="20">IF(RIGHT(I210,5)="Total",P210,0)</f>
        <v>0</v>
      </c>
      <c r="F210" s="9" t="str">
        <f t="shared" ref="F210:F273" si="21">CONCATENATE(G210,RIGHT(I210,5))</f>
        <v>PrópriaIANIA</v>
      </c>
      <c r="G210" s="9" t="str">
        <f>IFERROR(VLOOKUP(H210,[161]Detalhes!$G:$J,4,0),#REF!)</f>
        <v>Própria</v>
      </c>
      <c r="H210" s="10">
        <v>13</v>
      </c>
      <c r="I210" s="11" t="s">
        <v>44</v>
      </c>
      <c r="J210" s="24" t="s">
        <v>9</v>
      </c>
      <c r="K210" s="24" t="s">
        <v>10</v>
      </c>
      <c r="L210" s="25"/>
      <c r="M210" s="26">
        <f>IF(RIGHT(I210,5)="Total",VLOOKUP(I210,'BD Descarga'!$B:$I,5,0),SUMIFS('BD Descarga'!F:F,'BD Descarga'!D:D,'Recebimento Rodo - ALE'!K210,'BD Descarga'!C:C,'Recebimento Rodo - ALE'!J210,'BD Descarga'!B:B,'Recebimento Rodo - ALE'!I210,'BD Descarga'!A:A,'Recebimento Rodo - ALE'!H210))</f>
        <v>60</v>
      </c>
      <c r="N210" s="27">
        <f>IF(RIGHT(I210,5)="Total",VLOOKUP(I210,'BD Descarga'!$B:$I,6,0),SUMIFS('BD Descarga'!G:G,'BD Descarga'!D:D,'Recebimento Rodo - ALE'!K210,'BD Descarga'!C:C,'Recebimento Rodo - ALE'!J210,'BD Descarga'!B:B,'Recebimento Rodo - ALE'!I210,'BD Descarga'!A:A,'Recebimento Rodo - ALE'!H210))</f>
        <v>4.2857142857142856</v>
      </c>
      <c r="O210" s="27">
        <f>IF(RIGHT(I210,5)="Total",VLOOKUP(I210,'BD Descarga'!$B:$I,7,0),SUMIFS('BD Descarga'!H:H,'BD Descarga'!D:D,'Recebimento Rodo - ALE'!K210,'BD Descarga'!C:C,'Recebimento Rodo - ALE'!J210,'BD Descarga'!B:B,'Recebimento Rodo - ALE'!I210,'BD Descarga'!A:A,'Recebimento Rodo - ALE'!H210))</f>
        <v>1.9047619047619047</v>
      </c>
      <c r="P210" s="28">
        <f>IF(RIGHT(I210,5)="Total",VLOOKUP(I210,'BD Descarga'!$B:$I,8,0),SUMIFS('BD Descarga'!I:I,'BD Descarga'!D:D,'Recebimento Rodo - ALE'!K210,'BD Descarga'!C:C,'Recebimento Rodo - ALE'!J210,'BD Descarga'!B:B,'Recebimento Rodo - ALE'!I210,'BD Descarga'!A:A,'Recebimento Rodo - ALE'!H210))</f>
        <v>6114.2857142857138</v>
      </c>
      <c r="Q210" s="211" t="s">
        <v>243</v>
      </c>
      <c r="R210" s="29"/>
      <c r="S210" s="29"/>
      <c r="T210" s="29"/>
      <c r="U210" s="29"/>
      <c r="V210" s="29"/>
      <c r="W210" s="29"/>
      <c r="X210" s="29"/>
      <c r="Y210" s="29"/>
    </row>
    <row r="211" spans="1:25" ht="15" customHeight="1" x14ac:dyDescent="0.25">
      <c r="A211" s="9"/>
      <c r="B211" s="9" t="str">
        <f t="shared" si="19"/>
        <v>GOIANIA</v>
      </c>
      <c r="C211" s="9" t="str">
        <f t="shared" si="18"/>
        <v>IANIA</v>
      </c>
      <c r="D211" s="9"/>
      <c r="E211" s="71">
        <f t="shared" si="20"/>
        <v>0</v>
      </c>
      <c r="F211" s="9" t="str">
        <f t="shared" si="21"/>
        <v>PrópriaIANIA</v>
      </c>
      <c r="G211" s="9" t="str">
        <f>IFERROR(VLOOKUP(H211,[161]Detalhes!$G:$J,4,0),G210)</f>
        <v>Própria</v>
      </c>
      <c r="H211" s="10">
        <v>13</v>
      </c>
      <c r="I211" s="11" t="s">
        <v>44</v>
      </c>
      <c r="J211" s="24" t="s">
        <v>9</v>
      </c>
      <c r="K211" s="24" t="s">
        <v>12</v>
      </c>
      <c r="L211" s="25"/>
      <c r="M211" s="26">
        <f>IF(RIGHT(I211,5)="Total",VLOOKUP(I211,'BD Descarga'!$B:$I,5,0),SUMIFS('BD Descarga'!F:F,'BD Descarga'!D:D,'Recebimento Rodo - ALE'!K211,'BD Descarga'!C:C,'Recebimento Rodo - ALE'!J211,'BD Descarga'!B:B,'Recebimento Rodo - ALE'!I211,'BD Descarga'!A:A,'Recebimento Rodo - ALE'!H211))</f>
        <v>60</v>
      </c>
      <c r="N211" s="27">
        <f>IF(RIGHT(I211,5)="Total",VLOOKUP(I211,'BD Descarga'!$B:$I,6,0),SUMIFS('BD Descarga'!G:G,'BD Descarga'!D:D,'Recebimento Rodo - ALE'!K211,'BD Descarga'!C:C,'Recebimento Rodo - ALE'!J211,'BD Descarga'!B:B,'Recebimento Rodo - ALE'!I211,'BD Descarga'!A:A,'Recebimento Rodo - ALE'!H211))</f>
        <v>5.2941176470588234</v>
      </c>
      <c r="O211" s="27">
        <f>IF(RIGHT(I211,5)="Total",VLOOKUP(I211,'BD Descarga'!$B:$I,7,0),SUMIFS('BD Descarga'!H:H,'BD Descarga'!D:D,'Recebimento Rodo - ALE'!K211,'BD Descarga'!C:C,'Recebimento Rodo - ALE'!J211,'BD Descarga'!B:B,'Recebimento Rodo - ALE'!I211,'BD Descarga'!A:A,'Recebimento Rodo - ALE'!H211))</f>
        <v>2.3529411764705883</v>
      </c>
      <c r="P211" s="28">
        <f>IF(RIGHT(I211,5)="Total",VLOOKUP(I211,'BD Descarga'!$B:$I,8,0),SUMIFS('BD Descarga'!I:I,'BD Descarga'!D:D,'Recebimento Rodo - ALE'!K211,'BD Descarga'!C:C,'Recebimento Rodo - ALE'!J211,'BD Descarga'!B:B,'Recebimento Rodo - ALE'!I211,'BD Descarga'!A:A,'Recebimento Rodo - ALE'!H211))</f>
        <v>7552.9411764705874</v>
      </c>
      <c r="Q211" s="212"/>
      <c r="R211" s="29"/>
      <c r="S211" s="29"/>
      <c r="T211" s="29"/>
      <c r="U211" s="29"/>
      <c r="V211" s="29"/>
      <c r="W211" s="29"/>
      <c r="X211" s="29"/>
      <c r="Y211" s="29"/>
    </row>
    <row r="212" spans="1:25" x14ac:dyDescent="0.25">
      <c r="A212" s="9"/>
      <c r="B212" s="9" t="str">
        <f t="shared" si="19"/>
        <v>GOIANIA</v>
      </c>
      <c r="C212" s="9" t="str">
        <f t="shared" si="18"/>
        <v>IANIA</v>
      </c>
      <c r="D212" s="9"/>
      <c r="E212" s="71">
        <f t="shared" si="20"/>
        <v>0</v>
      </c>
      <c r="F212" s="9" t="str">
        <f t="shared" si="21"/>
        <v>PrópriaIANIA</v>
      </c>
      <c r="G212" s="9" t="str">
        <f>IFERROR(VLOOKUP(H212,[161]Detalhes!$G:$J,4,0),G211)</f>
        <v>Própria</v>
      </c>
      <c r="H212" s="10">
        <v>13</v>
      </c>
      <c r="I212" s="11" t="s">
        <v>44</v>
      </c>
      <c r="J212" s="24" t="s">
        <v>9</v>
      </c>
      <c r="K212" s="24" t="s">
        <v>13</v>
      </c>
      <c r="L212" s="25"/>
      <c r="M212" s="26">
        <f>IF(RIGHT(I212,5)="Total",VLOOKUP(I212,'BD Descarga'!$B:$I,5,0),SUMIFS('BD Descarga'!F:F,'BD Descarga'!D:D,'Recebimento Rodo - ALE'!K212,'BD Descarga'!C:C,'Recebimento Rodo - ALE'!J212,'BD Descarga'!B:B,'Recebimento Rodo - ALE'!I212,'BD Descarga'!A:A,'Recebimento Rodo - ALE'!H212))</f>
        <v>60</v>
      </c>
      <c r="N212" s="27">
        <f>IF(RIGHT(I212,5)="Total",VLOOKUP(I212,'BD Descarga'!$B:$I,6,0),SUMIFS('BD Descarga'!G:G,'BD Descarga'!D:D,'Recebimento Rodo - ALE'!K212,'BD Descarga'!C:C,'Recebimento Rodo - ALE'!J212,'BD Descarga'!B:B,'Recebimento Rodo - ALE'!I212,'BD Descarga'!A:A,'Recebimento Rodo - ALE'!H212))</f>
        <v>5.2941176470588234</v>
      </c>
      <c r="O212" s="27">
        <f>IF(RIGHT(I212,5)="Total",VLOOKUP(I212,'BD Descarga'!$B:$I,7,0),SUMIFS('BD Descarga'!H:H,'BD Descarga'!D:D,'Recebimento Rodo - ALE'!K212,'BD Descarga'!C:C,'Recebimento Rodo - ALE'!J212,'BD Descarga'!B:B,'Recebimento Rodo - ALE'!I212,'BD Descarga'!A:A,'Recebimento Rodo - ALE'!H212))</f>
        <v>2.3529411764705883</v>
      </c>
      <c r="P212" s="28">
        <f>IF(RIGHT(I212,5)="Total",VLOOKUP(I212,'BD Descarga'!$B:$I,8,0),SUMIFS('BD Descarga'!I:I,'BD Descarga'!D:D,'Recebimento Rodo - ALE'!K212,'BD Descarga'!C:C,'Recebimento Rodo - ALE'!J212,'BD Descarga'!B:B,'Recebimento Rodo - ALE'!I212,'BD Descarga'!A:A,'Recebimento Rodo - ALE'!H212))</f>
        <v>7552.9411764705874</v>
      </c>
      <c r="Q212" s="212"/>
      <c r="R212" s="29"/>
      <c r="S212" s="29"/>
      <c r="T212" s="29"/>
      <c r="U212" s="29"/>
      <c r="V212" s="29"/>
      <c r="W212" s="29"/>
      <c r="X212" s="29"/>
      <c r="Y212" s="29"/>
    </row>
    <row r="213" spans="1:25" x14ac:dyDescent="0.25">
      <c r="A213" s="9"/>
      <c r="B213" s="9" t="str">
        <f t="shared" si="19"/>
        <v>GOIANIA</v>
      </c>
      <c r="C213" s="9" t="str">
        <f t="shared" si="18"/>
        <v>IANIA</v>
      </c>
      <c r="D213" s="9"/>
      <c r="E213" s="71">
        <f t="shared" si="20"/>
        <v>0</v>
      </c>
      <c r="F213" s="9" t="str">
        <f t="shared" si="21"/>
        <v>PrópriaIANIA</v>
      </c>
      <c r="G213" s="9" t="str">
        <f>IFERROR(VLOOKUP(H213,[161]Detalhes!$G:$J,4,0),G212)</f>
        <v>Própria</v>
      </c>
      <c r="H213" s="14">
        <v>13</v>
      </c>
      <c r="I213" s="11" t="s">
        <v>44</v>
      </c>
      <c r="J213" s="30" t="s">
        <v>9</v>
      </c>
      <c r="K213" s="30" t="s">
        <v>16</v>
      </c>
      <c r="L213" s="31"/>
      <c r="M213" s="32">
        <f>IF(RIGHT(I213,5)="Total",VLOOKUP(I213,'BD Descarga'!$B:$I,5,0),SUMIFS('BD Descarga'!F:F,'BD Descarga'!D:D,'Recebimento Rodo - ALE'!K213,'BD Descarga'!C:C,'Recebimento Rodo - ALE'!J213,'BD Descarga'!B:B,'Recebimento Rodo - ALE'!I213,'BD Descarga'!A:A,'Recebimento Rodo - ALE'!H213))</f>
        <v>0</v>
      </c>
      <c r="N213" s="33">
        <f>IF(RIGHT(I213,5)="Total",VLOOKUP(I213,'BD Descarga'!$B:$I,6,0),SUMIFS('BD Descarga'!G:G,'BD Descarga'!D:D,'Recebimento Rodo - ALE'!K213,'BD Descarga'!C:C,'Recebimento Rodo - ALE'!J213,'BD Descarga'!B:B,'Recebimento Rodo - ALE'!I213,'BD Descarga'!A:A,'Recebimento Rodo - ALE'!H213))</f>
        <v>0</v>
      </c>
      <c r="O213" s="33">
        <f>IF(RIGHT(I213,5)="Total",VLOOKUP(I213,'BD Descarga'!$B:$I,7,0),SUMIFS('BD Descarga'!H:H,'BD Descarga'!D:D,'Recebimento Rodo - ALE'!K213,'BD Descarga'!C:C,'Recebimento Rodo - ALE'!J213,'BD Descarga'!B:B,'Recebimento Rodo - ALE'!I213,'BD Descarga'!A:A,'Recebimento Rodo - ALE'!H213))</f>
        <v>0</v>
      </c>
      <c r="P213" s="37">
        <f>IF(RIGHT(I213,5)="Total",VLOOKUP(I213,'BD Descarga'!$B:$I,8,0),SUMIFS('BD Descarga'!I:I,'BD Descarga'!D:D,'Recebimento Rodo - ALE'!K213,'BD Descarga'!C:C,'Recebimento Rodo - ALE'!J213,'BD Descarga'!B:B,'Recebimento Rodo - ALE'!I213,'BD Descarga'!A:A,'Recebimento Rodo - ALE'!H213))</f>
        <v>0</v>
      </c>
      <c r="Q213" s="212"/>
      <c r="R213" s="29"/>
      <c r="S213" s="29"/>
      <c r="T213" s="29"/>
      <c r="U213" s="29"/>
      <c r="V213" s="29"/>
      <c r="W213" s="29"/>
      <c r="X213" s="29"/>
      <c r="Y213" s="29"/>
    </row>
    <row r="214" spans="1:25" x14ac:dyDescent="0.25">
      <c r="A214" s="9"/>
      <c r="B214" s="9" t="str">
        <f t="shared" si="19"/>
        <v>GOIANIA</v>
      </c>
      <c r="C214" s="9" t="str">
        <f t="shared" si="18"/>
        <v>IANIA</v>
      </c>
      <c r="D214" s="9"/>
      <c r="E214" s="71">
        <f t="shared" si="20"/>
        <v>0</v>
      </c>
      <c r="F214" s="9" t="str">
        <f t="shared" si="21"/>
        <v>PrópriaIANIA</v>
      </c>
      <c r="G214" s="9" t="str">
        <f>IFERROR(VLOOKUP(H214,[161]Detalhes!$G:$J,4,0),G213)</f>
        <v>Própria</v>
      </c>
      <c r="H214" s="15">
        <v>13</v>
      </c>
      <c r="I214" s="11" t="s">
        <v>44</v>
      </c>
      <c r="J214" s="24" t="s">
        <v>9</v>
      </c>
      <c r="K214" s="24" t="s">
        <v>7</v>
      </c>
      <c r="L214" s="25"/>
      <c r="M214" s="26">
        <f>IF(RIGHT(I214,5)="Total",VLOOKUP(I214,'BD Descarga'!$B:$I,5,0),SUMIFS('BD Descarga'!F:F,'BD Descarga'!D:D,'Recebimento Rodo - ALE'!K214,'BD Descarga'!C:C,'Recebimento Rodo - ALE'!J214,'BD Descarga'!B:B,'Recebimento Rodo - ALE'!I214,'BD Descarga'!A:A,'Recebimento Rodo - ALE'!H214))</f>
        <v>60</v>
      </c>
      <c r="N214" s="27">
        <f>IF(RIGHT(I214,5)="Total",VLOOKUP(I214,'BD Descarga'!$B:$I,6,0),SUMIFS('BD Descarga'!G:G,'BD Descarga'!D:D,'Recebimento Rodo - ALE'!K214,'BD Descarga'!C:C,'Recebimento Rodo - ALE'!J214,'BD Descarga'!B:B,'Recebimento Rodo - ALE'!I214,'BD Descarga'!A:A,'Recebimento Rodo - ALE'!H214))</f>
        <v>4.2857142857142856</v>
      </c>
      <c r="O214" s="27">
        <f>IF(RIGHT(I214,5)="Total",VLOOKUP(I214,'BD Descarga'!$B:$I,7,0),SUMIFS('BD Descarga'!H:H,'BD Descarga'!D:D,'Recebimento Rodo - ALE'!K214,'BD Descarga'!C:C,'Recebimento Rodo - ALE'!J214,'BD Descarga'!B:B,'Recebimento Rodo - ALE'!I214,'BD Descarga'!A:A,'Recebimento Rodo - ALE'!H214))</f>
        <v>1.9047619047619047</v>
      </c>
      <c r="P214" s="28">
        <f>IF(RIGHT(I214,5)="Total",VLOOKUP(I214,'BD Descarga'!$B:$I,8,0),SUMIFS('BD Descarga'!I:I,'BD Descarga'!D:D,'Recebimento Rodo - ALE'!K214,'BD Descarga'!C:C,'Recebimento Rodo - ALE'!J214,'BD Descarga'!B:B,'Recebimento Rodo - ALE'!I214,'BD Descarga'!A:A,'Recebimento Rodo - ALE'!H214))</f>
        <v>6114.2857142857138</v>
      </c>
      <c r="Q214" s="212"/>
      <c r="R214" s="29"/>
      <c r="S214" s="29"/>
      <c r="T214" s="29"/>
      <c r="U214" s="29"/>
      <c r="V214" s="29"/>
      <c r="W214" s="29"/>
      <c r="X214" s="29"/>
      <c r="Y214" s="29"/>
    </row>
    <row r="215" spans="1:25" x14ac:dyDescent="0.25">
      <c r="A215" s="9"/>
      <c r="B215" s="9" t="str">
        <f t="shared" si="19"/>
        <v>GOIANIA</v>
      </c>
      <c r="C215" s="9" t="str">
        <f t="shared" si="18"/>
        <v>IANIA</v>
      </c>
      <c r="D215" s="9"/>
      <c r="E215" s="71">
        <f t="shared" si="20"/>
        <v>0</v>
      </c>
      <c r="F215" s="9" t="str">
        <f t="shared" si="21"/>
        <v>PrópriaIANIA</v>
      </c>
      <c r="G215" s="9" t="str">
        <f>IFERROR(VLOOKUP(H215,[161]Detalhes!$G:$J,4,0),G214)</f>
        <v>Própria</v>
      </c>
      <c r="H215" s="10">
        <v>13</v>
      </c>
      <c r="I215" s="11" t="s">
        <v>44</v>
      </c>
      <c r="J215" s="24" t="s">
        <v>9</v>
      </c>
      <c r="K215" s="24" t="s">
        <v>18</v>
      </c>
      <c r="L215" s="25"/>
      <c r="M215" s="26">
        <f>IF(RIGHT(I215,5)="Total",VLOOKUP(I215,'BD Descarga'!$B:$I,5,0),SUMIFS('BD Descarga'!F:F,'BD Descarga'!D:D,'Recebimento Rodo - ALE'!K215,'BD Descarga'!C:C,'Recebimento Rodo - ALE'!J215,'BD Descarga'!B:B,'Recebimento Rodo - ALE'!I215,'BD Descarga'!A:A,'Recebimento Rodo - ALE'!H215))</f>
        <v>60</v>
      </c>
      <c r="N215" s="27">
        <f>IF(RIGHT(I215,5)="Total",VLOOKUP(I215,'BD Descarga'!$B:$I,6,0),SUMIFS('BD Descarga'!G:G,'BD Descarga'!D:D,'Recebimento Rodo - ALE'!K215,'BD Descarga'!C:C,'Recebimento Rodo - ALE'!J215,'BD Descarga'!B:B,'Recebimento Rodo - ALE'!I215,'BD Descarga'!A:A,'Recebimento Rodo - ALE'!H215))</f>
        <v>4.2857142857142856</v>
      </c>
      <c r="O215" s="27">
        <f>IF(RIGHT(I215,5)="Total",VLOOKUP(I215,'BD Descarga'!$B:$I,7,0),SUMIFS('BD Descarga'!H:H,'BD Descarga'!D:D,'Recebimento Rodo - ALE'!K215,'BD Descarga'!C:C,'Recebimento Rodo - ALE'!J215,'BD Descarga'!B:B,'Recebimento Rodo - ALE'!I215,'BD Descarga'!A:A,'Recebimento Rodo - ALE'!H215))</f>
        <v>1.9047619047619047</v>
      </c>
      <c r="P215" s="28">
        <f>IF(RIGHT(I215,5)="Total",VLOOKUP(I215,'BD Descarga'!$B:$I,8,0),SUMIFS('BD Descarga'!I:I,'BD Descarga'!D:D,'Recebimento Rodo - ALE'!K215,'BD Descarga'!C:C,'Recebimento Rodo - ALE'!J215,'BD Descarga'!B:B,'Recebimento Rodo - ALE'!I215,'BD Descarga'!A:A,'Recebimento Rodo - ALE'!H215))</f>
        <v>6114.2857142857138</v>
      </c>
      <c r="Q215" s="212"/>
      <c r="R215" s="29"/>
      <c r="S215" s="29"/>
      <c r="T215" s="29"/>
      <c r="U215" s="29"/>
      <c r="V215" s="29"/>
      <c r="W215" s="29"/>
      <c r="X215" s="29"/>
      <c r="Y215" s="29"/>
    </row>
    <row r="216" spans="1:25" x14ac:dyDescent="0.25">
      <c r="A216" s="9"/>
      <c r="B216" s="9" t="str">
        <f t="shared" si="19"/>
        <v>GOIANIA</v>
      </c>
      <c r="C216" s="9" t="str">
        <f t="shared" si="18"/>
        <v>IANIA</v>
      </c>
      <c r="D216" s="9"/>
      <c r="E216" s="71">
        <f t="shared" si="20"/>
        <v>0</v>
      </c>
      <c r="F216" s="9" t="str">
        <f t="shared" si="21"/>
        <v>PrópriaIANIA</v>
      </c>
      <c r="G216" s="9" t="str">
        <f>IFERROR(VLOOKUP(H216,[161]Detalhes!$G:$J,4,0),G215)</f>
        <v>Própria</v>
      </c>
      <c r="H216" s="10">
        <v>13</v>
      </c>
      <c r="I216" s="11" t="s">
        <v>44</v>
      </c>
      <c r="J216" s="24" t="s">
        <v>9</v>
      </c>
      <c r="K216" s="24" t="s">
        <v>19</v>
      </c>
      <c r="L216" s="25"/>
      <c r="M216" s="26">
        <f>IF(RIGHT(I216,5)="Total",VLOOKUP(I216,'BD Descarga'!$B:$I,5,0),SUMIFS('BD Descarga'!F:F,'BD Descarga'!D:D,'Recebimento Rodo - ALE'!K216,'BD Descarga'!C:C,'Recebimento Rodo - ALE'!J216,'BD Descarga'!B:B,'Recebimento Rodo - ALE'!I216,'BD Descarga'!A:A,'Recebimento Rodo - ALE'!H216))</f>
        <v>60</v>
      </c>
      <c r="N216" s="27">
        <f>IF(RIGHT(I216,5)="Total",VLOOKUP(I216,'BD Descarga'!$B:$I,6,0),SUMIFS('BD Descarga'!G:G,'BD Descarga'!D:D,'Recebimento Rodo - ALE'!K216,'BD Descarga'!C:C,'Recebimento Rodo - ALE'!J216,'BD Descarga'!B:B,'Recebimento Rodo - ALE'!I216,'BD Descarga'!A:A,'Recebimento Rodo - ALE'!H216))</f>
        <v>12.857142857142858</v>
      </c>
      <c r="O216" s="27">
        <f>IF(RIGHT(I216,5)="Total",VLOOKUP(I216,'BD Descarga'!$B:$I,7,0),SUMIFS('BD Descarga'!H:H,'BD Descarga'!D:D,'Recebimento Rodo - ALE'!K216,'BD Descarga'!C:C,'Recebimento Rodo - ALE'!J216,'BD Descarga'!B:B,'Recebimento Rodo - ALE'!I216,'BD Descarga'!A:A,'Recebimento Rodo - ALE'!H216))</f>
        <v>5.7142857142857135</v>
      </c>
      <c r="P216" s="28">
        <f>IF(RIGHT(I216,5)="Total",VLOOKUP(I216,'BD Descarga'!$B:$I,8,0),SUMIFS('BD Descarga'!I:I,'BD Descarga'!D:D,'Recebimento Rodo - ALE'!K216,'BD Descarga'!C:C,'Recebimento Rodo - ALE'!J216,'BD Descarga'!B:B,'Recebimento Rodo - ALE'!I216,'BD Descarga'!A:A,'Recebimento Rodo - ALE'!H216))</f>
        <v>18342.857142857145</v>
      </c>
      <c r="Q216" s="212"/>
      <c r="R216" s="29"/>
      <c r="S216" s="29"/>
      <c r="T216" s="29"/>
      <c r="U216" s="29"/>
      <c r="V216" s="29"/>
      <c r="W216" s="29"/>
      <c r="X216" s="29"/>
      <c r="Y216" s="29"/>
    </row>
    <row r="217" spans="1:25" x14ac:dyDescent="0.25">
      <c r="A217" s="9"/>
      <c r="B217" s="9" t="str">
        <f t="shared" si="19"/>
        <v>GOIANIA</v>
      </c>
      <c r="C217" s="9" t="str">
        <f t="shared" si="18"/>
        <v>IANIA</v>
      </c>
      <c r="D217" s="9"/>
      <c r="E217" s="71">
        <f t="shared" si="20"/>
        <v>0</v>
      </c>
      <c r="F217" s="9" t="str">
        <f t="shared" si="21"/>
        <v>PrópriaIANIA</v>
      </c>
      <c r="G217" s="9" t="str">
        <f>IFERROR(VLOOKUP(H217,[161]Detalhes!$G:$J,4,0),G216)</f>
        <v>Própria</v>
      </c>
      <c r="H217" s="14">
        <v>13</v>
      </c>
      <c r="I217" s="11" t="s">
        <v>44</v>
      </c>
      <c r="J217" s="30" t="s">
        <v>9</v>
      </c>
      <c r="K217" s="30" t="s">
        <v>21</v>
      </c>
      <c r="L217" s="31"/>
      <c r="M217" s="32">
        <f>IF(RIGHT(I217,5)="Total",VLOOKUP(I217,'BD Descarga'!$B:$I,5,0),SUMIFS('BD Descarga'!F:F,'BD Descarga'!D:D,'Recebimento Rodo - ALE'!K217,'BD Descarga'!C:C,'Recebimento Rodo - ALE'!J217,'BD Descarga'!B:B,'Recebimento Rodo - ALE'!I217,'BD Descarga'!A:A,'Recebimento Rodo - ALE'!H217))</f>
        <v>0</v>
      </c>
      <c r="N217" s="33">
        <f>IF(RIGHT(I217,5)="Total",VLOOKUP(I217,'BD Descarga'!$B:$I,6,0),SUMIFS('BD Descarga'!G:G,'BD Descarga'!D:D,'Recebimento Rodo - ALE'!K217,'BD Descarga'!C:C,'Recebimento Rodo - ALE'!J217,'BD Descarga'!B:B,'Recebimento Rodo - ALE'!I217,'BD Descarga'!A:A,'Recebimento Rodo - ALE'!H217))</f>
        <v>21.428571428571431</v>
      </c>
      <c r="O217" s="33">
        <f>IF(RIGHT(I217,5)="Total",VLOOKUP(I217,'BD Descarga'!$B:$I,7,0),SUMIFS('BD Descarga'!H:H,'BD Descarga'!D:D,'Recebimento Rodo - ALE'!K217,'BD Descarga'!C:C,'Recebimento Rodo - ALE'!J217,'BD Descarga'!B:B,'Recebimento Rodo - ALE'!I217,'BD Descarga'!A:A,'Recebimento Rodo - ALE'!H217))</f>
        <v>9.5238095238095219</v>
      </c>
      <c r="P217" s="34">
        <f>IF(RIGHT(I217,5)="Total",VLOOKUP(I217,'BD Descarga'!$B:$I,8,0),SUMIFS('BD Descarga'!I:I,'BD Descarga'!D:D,'Recebimento Rodo - ALE'!K217,'BD Descarga'!C:C,'Recebimento Rodo - ALE'!J217,'BD Descarga'!B:B,'Recebimento Rodo - ALE'!I217,'BD Descarga'!A:A,'Recebimento Rodo - ALE'!H217))</f>
        <v>30571.428571428572</v>
      </c>
      <c r="Q217" s="212"/>
      <c r="R217" s="29"/>
      <c r="S217" s="29"/>
      <c r="T217" s="29"/>
      <c r="U217" s="29"/>
      <c r="V217" s="29"/>
      <c r="W217" s="29"/>
      <c r="X217" s="29"/>
      <c r="Y217" s="29"/>
    </row>
    <row r="218" spans="1:25" x14ac:dyDescent="0.25">
      <c r="A218" s="9"/>
      <c r="B218" s="9" t="str">
        <f t="shared" si="19"/>
        <v>GOIANIA</v>
      </c>
      <c r="C218" s="9" t="str">
        <f t="shared" si="18"/>
        <v>IANIA</v>
      </c>
      <c r="D218" s="9"/>
      <c r="E218" s="71">
        <f t="shared" si="20"/>
        <v>0</v>
      </c>
      <c r="F218" s="9" t="str">
        <f t="shared" si="21"/>
        <v>PrópriaIANIA</v>
      </c>
      <c r="G218" s="9" t="str">
        <f>IFERROR(VLOOKUP(H218,[161]Detalhes!$G:$J,4,0),G217)</f>
        <v>Própria</v>
      </c>
      <c r="H218" s="10">
        <v>13</v>
      </c>
      <c r="I218" s="16" t="s">
        <v>44</v>
      </c>
      <c r="J218" s="30" t="s">
        <v>22</v>
      </c>
      <c r="K218" s="30"/>
      <c r="L218" s="31"/>
      <c r="M218" s="35">
        <f>IF(RIGHT(I218,5)="Total",VLOOKUP(I218,'BD Descarga'!$B:$I,5,0),SUMIFS('BD Descarga'!F:F,'BD Descarga'!D:D,'Recebimento Rodo - ALE'!K218,'BD Descarga'!C:C,'Recebimento Rodo - ALE'!J218,'BD Descarga'!B:B,'Recebimento Rodo - ALE'!I218,'BD Descarga'!A:A,'Recebimento Rodo - ALE'!H218))</f>
        <v>0</v>
      </c>
      <c r="N218" s="36">
        <f>IF(RIGHT(I218,5)="Total",VLOOKUP(I218,'BD Descarga'!$B:$I,6,0),SUMIFS('BD Descarga'!G:G,'BD Descarga'!D:D,'Recebimento Rodo - ALE'!K218,'BD Descarga'!C:C,'Recebimento Rodo - ALE'!J218,'BD Descarga'!B:B,'Recebimento Rodo - ALE'!I218,'BD Descarga'!A:A,'Recebimento Rodo - ALE'!H218))</f>
        <v>0</v>
      </c>
      <c r="O218" s="36">
        <f>IF(RIGHT(I218,5)="Total",VLOOKUP(I218,'BD Descarga'!$B:$I,7,0),SUMIFS('BD Descarga'!H:H,'BD Descarga'!D:D,'Recebimento Rodo - ALE'!K218,'BD Descarga'!C:C,'Recebimento Rodo - ALE'!J218,'BD Descarga'!B:B,'Recebimento Rodo - ALE'!I218,'BD Descarga'!A:A,'Recebimento Rodo - ALE'!H218))</f>
        <v>0</v>
      </c>
      <c r="P218" s="37">
        <f>IF(RIGHT(I218,5)="Total",VLOOKUP(I218,'BD Descarga'!$B:$I,8,0),SUMIFS('BD Descarga'!I:I,'BD Descarga'!D:D,'Recebimento Rodo - ALE'!K218,'BD Descarga'!C:C,'Recebimento Rodo - ALE'!J218,'BD Descarga'!B:B,'Recebimento Rodo - ALE'!I218,'BD Descarga'!A:A,'Recebimento Rodo - ALE'!H218))</f>
        <v>0</v>
      </c>
      <c r="Q218" s="212"/>
      <c r="R218" s="29"/>
      <c r="S218" s="29"/>
      <c r="T218" s="29"/>
      <c r="U218" s="29"/>
      <c r="V218" s="29"/>
      <c r="W218" s="29"/>
      <c r="X218" s="29"/>
      <c r="Y218" s="29"/>
    </row>
    <row r="219" spans="1:25" x14ac:dyDescent="0.25">
      <c r="A219" s="9"/>
      <c r="B219" s="9" t="str">
        <f t="shared" si="19"/>
        <v>GOIANIA</v>
      </c>
      <c r="C219" s="9" t="str">
        <f t="shared" si="18"/>
        <v>IANIA</v>
      </c>
      <c r="D219" s="9"/>
      <c r="E219" s="71">
        <f t="shared" si="20"/>
        <v>0</v>
      </c>
      <c r="F219" s="9" t="str">
        <f t="shared" si="21"/>
        <v>PrópriaIANIA</v>
      </c>
      <c r="G219" s="9" t="str">
        <f>IFERROR(VLOOKUP(H219,[161]Detalhes!$G:$J,4,0),G218)</f>
        <v>Própria</v>
      </c>
      <c r="H219" s="10">
        <v>13</v>
      </c>
      <c r="I219" s="11" t="s">
        <v>44</v>
      </c>
      <c r="J219" s="24" t="s">
        <v>45</v>
      </c>
      <c r="K219" s="24" t="s">
        <v>10</v>
      </c>
      <c r="L219" s="25"/>
      <c r="M219" s="26">
        <f>IF(RIGHT(I219,5)="Total",VLOOKUP(I219,'BD Descarga'!$B:$I,5,0),SUMIFS('BD Descarga'!F:F,'BD Descarga'!D:D,'Recebimento Rodo - ALE'!K219,'BD Descarga'!C:C,'Recebimento Rodo - ALE'!J219,'BD Descarga'!B:B,'Recebimento Rodo - ALE'!I219,'BD Descarga'!A:A,'Recebimento Rodo - ALE'!H219))</f>
        <v>0</v>
      </c>
      <c r="N219" s="27">
        <f>IF(RIGHT(I219,5)="Total",VLOOKUP(I219,'BD Descarga'!$B:$I,6,0),SUMIFS('BD Descarga'!G:G,'BD Descarga'!D:D,'Recebimento Rodo - ALE'!K219,'BD Descarga'!C:C,'Recebimento Rodo - ALE'!J219,'BD Descarga'!B:B,'Recebimento Rodo - ALE'!I219,'BD Descarga'!A:A,'Recebimento Rodo - ALE'!H219))</f>
        <v>0</v>
      </c>
      <c r="O219" s="27">
        <f>IF(RIGHT(I219,5)="Total",VLOOKUP(I219,'BD Descarga'!$B:$I,7,0),SUMIFS('BD Descarga'!H:H,'BD Descarga'!D:D,'Recebimento Rodo - ALE'!K219,'BD Descarga'!C:C,'Recebimento Rodo - ALE'!J219,'BD Descarga'!B:B,'Recebimento Rodo - ALE'!I219,'BD Descarga'!A:A,'Recebimento Rodo - ALE'!H219))</f>
        <v>0</v>
      </c>
      <c r="P219" s="28">
        <f>IF(RIGHT(I219,5)="Total",VLOOKUP(I219,'BD Descarga'!$B:$I,8,0),SUMIFS('BD Descarga'!I:I,'BD Descarga'!D:D,'Recebimento Rodo - ALE'!K219,'BD Descarga'!C:C,'Recebimento Rodo - ALE'!J219,'BD Descarga'!B:B,'Recebimento Rodo - ALE'!I219,'BD Descarga'!A:A,'Recebimento Rodo - ALE'!H219))</f>
        <v>0</v>
      </c>
      <c r="Q219" s="212" t="s">
        <v>76</v>
      </c>
      <c r="R219" s="29"/>
      <c r="S219" s="29"/>
      <c r="T219" s="29"/>
      <c r="U219" s="29"/>
      <c r="V219" s="29"/>
      <c r="W219" s="29"/>
      <c r="X219" s="29"/>
      <c r="Y219" s="29"/>
    </row>
    <row r="220" spans="1:25" ht="15" customHeight="1" x14ac:dyDescent="0.25">
      <c r="A220" s="9"/>
      <c r="B220" s="9" t="str">
        <f t="shared" si="19"/>
        <v>GOIANIA</v>
      </c>
      <c r="C220" s="9" t="str">
        <f t="shared" si="18"/>
        <v>IANIA</v>
      </c>
      <c r="D220" s="9"/>
      <c r="E220" s="71">
        <f t="shared" si="20"/>
        <v>0</v>
      </c>
      <c r="F220" s="9" t="str">
        <f t="shared" si="21"/>
        <v>PrópriaIANIA</v>
      </c>
      <c r="G220" s="9" t="str">
        <f>IFERROR(VLOOKUP(H220,[161]Detalhes!$G:$J,4,0),G219)</f>
        <v>Própria</v>
      </c>
      <c r="H220" s="10">
        <v>13</v>
      </c>
      <c r="I220" s="11" t="s">
        <v>44</v>
      </c>
      <c r="J220" s="24" t="s">
        <v>45</v>
      </c>
      <c r="K220" s="24" t="s">
        <v>12</v>
      </c>
      <c r="L220" s="25"/>
      <c r="M220" s="26">
        <f>IF(RIGHT(I220,5)="Total",VLOOKUP(I220,'BD Descarga'!$B:$I,5,0),SUMIFS('BD Descarga'!F:F,'BD Descarga'!D:D,'Recebimento Rodo - ALE'!K220,'BD Descarga'!C:C,'Recebimento Rodo - ALE'!J220,'BD Descarga'!B:B,'Recebimento Rodo - ALE'!I220,'BD Descarga'!A:A,'Recebimento Rodo - ALE'!H220))</f>
        <v>0</v>
      </c>
      <c r="N220" s="27">
        <f>IF(RIGHT(I220,5)="Total",VLOOKUP(I220,'BD Descarga'!$B:$I,6,0),SUMIFS('BD Descarga'!G:G,'BD Descarga'!D:D,'Recebimento Rodo - ALE'!K220,'BD Descarga'!C:C,'Recebimento Rodo - ALE'!J220,'BD Descarga'!B:B,'Recebimento Rodo - ALE'!I220,'BD Descarga'!A:A,'Recebimento Rodo - ALE'!H220))</f>
        <v>0</v>
      </c>
      <c r="O220" s="27">
        <f>IF(RIGHT(I220,5)="Total",VLOOKUP(I220,'BD Descarga'!$B:$I,7,0),SUMIFS('BD Descarga'!H:H,'BD Descarga'!D:D,'Recebimento Rodo - ALE'!K220,'BD Descarga'!C:C,'Recebimento Rodo - ALE'!J220,'BD Descarga'!B:B,'Recebimento Rodo - ALE'!I220,'BD Descarga'!A:A,'Recebimento Rodo - ALE'!H220))</f>
        <v>0</v>
      </c>
      <c r="P220" s="28">
        <f>IF(RIGHT(I220,5)="Total",VLOOKUP(I220,'BD Descarga'!$B:$I,8,0),SUMIFS('BD Descarga'!I:I,'BD Descarga'!D:D,'Recebimento Rodo - ALE'!K220,'BD Descarga'!C:C,'Recebimento Rodo - ALE'!J220,'BD Descarga'!B:B,'Recebimento Rodo - ALE'!I220,'BD Descarga'!A:A,'Recebimento Rodo - ALE'!H220))</f>
        <v>0</v>
      </c>
      <c r="Q220" s="212"/>
      <c r="R220" s="29"/>
      <c r="S220" s="29"/>
      <c r="T220" s="29"/>
      <c r="U220" s="29"/>
      <c r="V220" s="29"/>
      <c r="W220" s="29"/>
      <c r="X220" s="29"/>
      <c r="Y220" s="29"/>
    </row>
    <row r="221" spans="1:25" x14ac:dyDescent="0.25">
      <c r="A221" s="9"/>
      <c r="B221" s="9" t="str">
        <f t="shared" si="19"/>
        <v>GOIANIA</v>
      </c>
      <c r="C221" s="9" t="str">
        <f t="shared" si="18"/>
        <v>IANIA</v>
      </c>
      <c r="D221" s="9"/>
      <c r="E221" s="71">
        <f t="shared" si="20"/>
        <v>0</v>
      </c>
      <c r="F221" s="9" t="str">
        <f t="shared" si="21"/>
        <v>PrópriaIANIA</v>
      </c>
      <c r="G221" s="9" t="str">
        <f>IFERROR(VLOOKUP(H221,[161]Detalhes!$G:$J,4,0),G220)</f>
        <v>Própria</v>
      </c>
      <c r="H221" s="10">
        <v>13</v>
      </c>
      <c r="I221" s="11" t="s">
        <v>44</v>
      </c>
      <c r="J221" s="24" t="s">
        <v>45</v>
      </c>
      <c r="K221" s="24" t="s">
        <v>13</v>
      </c>
      <c r="L221" s="25"/>
      <c r="M221" s="26">
        <f>IF(RIGHT(I221,5)="Total",VLOOKUP(I221,'BD Descarga'!$B:$I,5,0),SUMIFS('BD Descarga'!F:F,'BD Descarga'!D:D,'Recebimento Rodo - ALE'!K221,'BD Descarga'!C:C,'Recebimento Rodo - ALE'!J221,'BD Descarga'!B:B,'Recebimento Rodo - ALE'!I221,'BD Descarga'!A:A,'Recebimento Rodo - ALE'!H221))</f>
        <v>0</v>
      </c>
      <c r="N221" s="27">
        <f>IF(RIGHT(I221,5)="Total",VLOOKUP(I221,'BD Descarga'!$B:$I,6,0),SUMIFS('BD Descarga'!G:G,'BD Descarga'!D:D,'Recebimento Rodo - ALE'!K221,'BD Descarga'!C:C,'Recebimento Rodo - ALE'!J221,'BD Descarga'!B:B,'Recebimento Rodo - ALE'!I221,'BD Descarga'!A:A,'Recebimento Rodo - ALE'!H221))</f>
        <v>0</v>
      </c>
      <c r="O221" s="27">
        <f>IF(RIGHT(I221,5)="Total",VLOOKUP(I221,'BD Descarga'!$B:$I,7,0),SUMIFS('BD Descarga'!H:H,'BD Descarga'!D:D,'Recebimento Rodo - ALE'!K221,'BD Descarga'!C:C,'Recebimento Rodo - ALE'!J221,'BD Descarga'!B:B,'Recebimento Rodo - ALE'!I221,'BD Descarga'!A:A,'Recebimento Rodo - ALE'!H221))</f>
        <v>0</v>
      </c>
      <c r="P221" s="28">
        <f>IF(RIGHT(I221,5)="Total",VLOOKUP(I221,'BD Descarga'!$B:$I,8,0),SUMIFS('BD Descarga'!I:I,'BD Descarga'!D:D,'Recebimento Rodo - ALE'!K221,'BD Descarga'!C:C,'Recebimento Rodo - ALE'!J221,'BD Descarga'!B:B,'Recebimento Rodo - ALE'!I221,'BD Descarga'!A:A,'Recebimento Rodo - ALE'!H221))</f>
        <v>0</v>
      </c>
      <c r="Q221" s="212"/>
      <c r="R221" s="29"/>
      <c r="S221" s="29"/>
      <c r="T221" s="29"/>
      <c r="U221" s="29"/>
      <c r="V221" s="29"/>
      <c r="W221" s="29"/>
      <c r="X221" s="29"/>
      <c r="Y221" s="29"/>
    </row>
    <row r="222" spans="1:25" x14ac:dyDescent="0.25">
      <c r="A222" s="9"/>
      <c r="B222" s="9" t="str">
        <f t="shared" si="19"/>
        <v>GOIANIA</v>
      </c>
      <c r="C222" s="9" t="str">
        <f t="shared" si="18"/>
        <v>IANIA</v>
      </c>
      <c r="D222" s="9"/>
      <c r="E222" s="71">
        <f t="shared" si="20"/>
        <v>0</v>
      </c>
      <c r="F222" s="9" t="str">
        <f t="shared" si="21"/>
        <v>PrópriaIANIA</v>
      </c>
      <c r="G222" s="9" t="str">
        <f>IFERROR(VLOOKUP(H222,[161]Detalhes!$G:$J,4,0),G221)</f>
        <v>Própria</v>
      </c>
      <c r="H222" s="14">
        <v>13</v>
      </c>
      <c r="I222" s="11" t="s">
        <v>44</v>
      </c>
      <c r="J222" s="30" t="s">
        <v>45</v>
      </c>
      <c r="K222" s="30" t="s">
        <v>16</v>
      </c>
      <c r="L222" s="31"/>
      <c r="M222" s="32">
        <f>IF(RIGHT(I222,5)="Total",VLOOKUP(I222,'BD Descarga'!$B:$I,5,0),SUMIFS('BD Descarga'!F:F,'BD Descarga'!D:D,'Recebimento Rodo - ALE'!K222,'BD Descarga'!C:C,'Recebimento Rodo - ALE'!J222,'BD Descarga'!B:B,'Recebimento Rodo - ALE'!I222,'BD Descarga'!A:A,'Recebimento Rodo - ALE'!H222))</f>
        <v>0</v>
      </c>
      <c r="N222" s="33">
        <f>IF(RIGHT(I222,5)="Total",VLOOKUP(I222,'BD Descarga'!$B:$I,6,0),SUMIFS('BD Descarga'!G:G,'BD Descarga'!D:D,'Recebimento Rodo - ALE'!K222,'BD Descarga'!C:C,'Recebimento Rodo - ALE'!J222,'BD Descarga'!B:B,'Recebimento Rodo - ALE'!I222,'BD Descarga'!A:A,'Recebimento Rodo - ALE'!H222))</f>
        <v>0</v>
      </c>
      <c r="O222" s="33">
        <f>IF(RIGHT(I222,5)="Total",VLOOKUP(I222,'BD Descarga'!$B:$I,7,0),SUMIFS('BD Descarga'!H:H,'BD Descarga'!D:D,'Recebimento Rodo - ALE'!K222,'BD Descarga'!C:C,'Recebimento Rodo - ALE'!J222,'BD Descarga'!B:B,'Recebimento Rodo - ALE'!I222,'BD Descarga'!A:A,'Recebimento Rodo - ALE'!H222))</f>
        <v>0</v>
      </c>
      <c r="P222" s="37">
        <f>IF(RIGHT(I222,5)="Total",VLOOKUP(I222,'BD Descarga'!$B:$I,8,0),SUMIFS('BD Descarga'!I:I,'BD Descarga'!D:D,'Recebimento Rodo - ALE'!K222,'BD Descarga'!C:C,'Recebimento Rodo - ALE'!J222,'BD Descarga'!B:B,'Recebimento Rodo - ALE'!I222,'BD Descarga'!A:A,'Recebimento Rodo - ALE'!H222))</f>
        <v>0</v>
      </c>
      <c r="Q222" s="212"/>
      <c r="R222" s="29"/>
      <c r="S222" s="29"/>
      <c r="T222" s="29"/>
      <c r="U222" s="29"/>
      <c r="V222" s="29"/>
      <c r="W222" s="29"/>
      <c r="X222" s="29"/>
      <c r="Y222" s="29"/>
    </row>
    <row r="223" spans="1:25" x14ac:dyDescent="0.25">
      <c r="A223" s="9"/>
      <c r="B223" s="9" t="str">
        <f t="shared" si="19"/>
        <v>GOIANIA</v>
      </c>
      <c r="C223" s="9" t="str">
        <f t="shared" si="18"/>
        <v>IANIA</v>
      </c>
      <c r="D223" s="9"/>
      <c r="E223" s="71">
        <f t="shared" si="20"/>
        <v>0</v>
      </c>
      <c r="F223" s="9" t="str">
        <f t="shared" si="21"/>
        <v>PrópriaIANIA</v>
      </c>
      <c r="G223" s="9" t="str">
        <f>IFERROR(VLOOKUP(H223,[161]Detalhes!$G:$J,4,0),G222)</f>
        <v>Própria</v>
      </c>
      <c r="H223" s="15">
        <v>13</v>
      </c>
      <c r="I223" s="11" t="s">
        <v>44</v>
      </c>
      <c r="J223" s="24" t="s">
        <v>45</v>
      </c>
      <c r="K223" s="24" t="s">
        <v>7</v>
      </c>
      <c r="L223" s="25"/>
      <c r="M223" s="26">
        <f>IF(RIGHT(I223,5)="Total",VLOOKUP(I223,'BD Descarga'!$B:$I,5,0),SUMIFS('BD Descarga'!F:F,'BD Descarga'!D:D,'Recebimento Rodo - ALE'!K223,'BD Descarga'!C:C,'Recebimento Rodo - ALE'!J223,'BD Descarga'!B:B,'Recebimento Rodo - ALE'!I223,'BD Descarga'!A:A,'Recebimento Rodo - ALE'!H223))</f>
        <v>0</v>
      </c>
      <c r="N223" s="27">
        <f>IF(RIGHT(I223,5)="Total",VLOOKUP(I223,'BD Descarga'!$B:$I,6,0),SUMIFS('BD Descarga'!G:G,'BD Descarga'!D:D,'Recebimento Rodo - ALE'!K223,'BD Descarga'!C:C,'Recebimento Rodo - ALE'!J223,'BD Descarga'!B:B,'Recebimento Rodo - ALE'!I223,'BD Descarga'!A:A,'Recebimento Rodo - ALE'!H223))</f>
        <v>0</v>
      </c>
      <c r="O223" s="27">
        <f>IF(RIGHT(I223,5)="Total",VLOOKUP(I223,'BD Descarga'!$B:$I,7,0),SUMIFS('BD Descarga'!H:H,'BD Descarga'!D:D,'Recebimento Rodo - ALE'!K223,'BD Descarga'!C:C,'Recebimento Rodo - ALE'!J223,'BD Descarga'!B:B,'Recebimento Rodo - ALE'!I223,'BD Descarga'!A:A,'Recebimento Rodo - ALE'!H223))</f>
        <v>0</v>
      </c>
      <c r="P223" s="28">
        <f>IF(RIGHT(I223,5)="Total",VLOOKUP(I223,'BD Descarga'!$B:$I,8,0),SUMIFS('BD Descarga'!I:I,'BD Descarga'!D:D,'Recebimento Rodo - ALE'!K223,'BD Descarga'!C:C,'Recebimento Rodo - ALE'!J223,'BD Descarga'!B:B,'Recebimento Rodo - ALE'!I223,'BD Descarga'!A:A,'Recebimento Rodo - ALE'!H223))</f>
        <v>0</v>
      </c>
      <c r="Q223" s="212"/>
      <c r="R223" s="29"/>
      <c r="S223" s="29"/>
      <c r="T223" s="29"/>
      <c r="U223" s="29"/>
      <c r="V223" s="29"/>
      <c r="W223" s="29"/>
      <c r="X223" s="29"/>
      <c r="Y223" s="29"/>
    </row>
    <row r="224" spans="1:25" x14ac:dyDescent="0.25">
      <c r="A224" s="9"/>
      <c r="B224" s="9" t="str">
        <f t="shared" si="19"/>
        <v>GOIANIA</v>
      </c>
      <c r="C224" s="9" t="str">
        <f t="shared" si="18"/>
        <v>IANIA</v>
      </c>
      <c r="D224" s="9"/>
      <c r="E224" s="71">
        <f t="shared" si="20"/>
        <v>0</v>
      </c>
      <c r="F224" s="9" t="str">
        <f t="shared" si="21"/>
        <v>PrópriaIANIA</v>
      </c>
      <c r="G224" s="9" t="str">
        <f>IFERROR(VLOOKUP(H224,[161]Detalhes!$G:$J,4,0),G223)</f>
        <v>Própria</v>
      </c>
      <c r="H224" s="10">
        <v>13</v>
      </c>
      <c r="I224" s="11" t="s">
        <v>44</v>
      </c>
      <c r="J224" s="24" t="s">
        <v>45</v>
      </c>
      <c r="K224" s="24" t="s">
        <v>18</v>
      </c>
      <c r="L224" s="25"/>
      <c r="M224" s="26">
        <f>IF(RIGHT(I224,5)="Total",VLOOKUP(I224,'BD Descarga'!$B:$I,5,0),SUMIFS('BD Descarga'!F:F,'BD Descarga'!D:D,'Recebimento Rodo - ALE'!K224,'BD Descarga'!C:C,'Recebimento Rodo - ALE'!J224,'BD Descarga'!B:B,'Recebimento Rodo - ALE'!I224,'BD Descarga'!A:A,'Recebimento Rodo - ALE'!H224))</f>
        <v>0</v>
      </c>
      <c r="N224" s="27">
        <f>IF(RIGHT(I224,5)="Total",VLOOKUP(I224,'BD Descarga'!$B:$I,6,0),SUMIFS('BD Descarga'!G:G,'BD Descarga'!D:D,'Recebimento Rodo - ALE'!K224,'BD Descarga'!C:C,'Recebimento Rodo - ALE'!J224,'BD Descarga'!B:B,'Recebimento Rodo - ALE'!I224,'BD Descarga'!A:A,'Recebimento Rodo - ALE'!H224))</f>
        <v>0</v>
      </c>
      <c r="O224" s="27">
        <f>IF(RIGHT(I224,5)="Total",VLOOKUP(I224,'BD Descarga'!$B:$I,7,0),SUMIFS('BD Descarga'!H:H,'BD Descarga'!D:D,'Recebimento Rodo - ALE'!K224,'BD Descarga'!C:C,'Recebimento Rodo - ALE'!J224,'BD Descarga'!B:B,'Recebimento Rodo - ALE'!I224,'BD Descarga'!A:A,'Recebimento Rodo - ALE'!H224))</f>
        <v>0</v>
      </c>
      <c r="P224" s="28">
        <f>IF(RIGHT(I224,5)="Total",VLOOKUP(I224,'BD Descarga'!$B:$I,8,0),SUMIFS('BD Descarga'!I:I,'BD Descarga'!D:D,'Recebimento Rodo - ALE'!K224,'BD Descarga'!C:C,'Recebimento Rodo - ALE'!J224,'BD Descarga'!B:B,'Recebimento Rodo - ALE'!I224,'BD Descarga'!A:A,'Recebimento Rodo - ALE'!H224))</f>
        <v>0</v>
      </c>
      <c r="Q224" s="212"/>
      <c r="R224" s="29"/>
      <c r="S224" s="29"/>
      <c r="T224" s="29"/>
      <c r="U224" s="29"/>
      <c r="V224" s="29"/>
      <c r="W224" s="29"/>
      <c r="X224" s="29"/>
      <c r="Y224" s="29"/>
    </row>
    <row r="225" spans="1:25" x14ac:dyDescent="0.25">
      <c r="A225" s="9"/>
      <c r="B225" s="9" t="str">
        <f t="shared" si="19"/>
        <v>GOIANIA</v>
      </c>
      <c r="C225" s="9" t="str">
        <f t="shared" si="18"/>
        <v>IANIA</v>
      </c>
      <c r="D225" s="9"/>
      <c r="E225" s="71">
        <f t="shared" si="20"/>
        <v>0</v>
      </c>
      <c r="F225" s="9" t="str">
        <f t="shared" si="21"/>
        <v>PrópriaIANIA</v>
      </c>
      <c r="G225" s="9" t="str">
        <f>IFERROR(VLOOKUP(H225,[161]Detalhes!$G:$J,4,0),G224)</f>
        <v>Própria</v>
      </c>
      <c r="H225" s="10">
        <v>13</v>
      </c>
      <c r="I225" s="11" t="s">
        <v>44</v>
      </c>
      <c r="J225" s="24" t="s">
        <v>45</v>
      </c>
      <c r="K225" s="24" t="s">
        <v>19</v>
      </c>
      <c r="L225" s="25"/>
      <c r="M225" s="26">
        <f>IF(RIGHT(I225,5)="Total",VLOOKUP(I225,'BD Descarga'!$B:$I,5,0),SUMIFS('BD Descarga'!F:F,'BD Descarga'!D:D,'Recebimento Rodo - ALE'!K225,'BD Descarga'!C:C,'Recebimento Rodo - ALE'!J225,'BD Descarga'!B:B,'Recebimento Rodo - ALE'!I225,'BD Descarga'!A:A,'Recebimento Rodo - ALE'!H225))</f>
        <v>0</v>
      </c>
      <c r="N225" s="27">
        <f>IF(RIGHT(I225,5)="Total",VLOOKUP(I225,'BD Descarga'!$B:$I,6,0),SUMIFS('BD Descarga'!G:G,'BD Descarga'!D:D,'Recebimento Rodo - ALE'!K225,'BD Descarga'!C:C,'Recebimento Rodo - ALE'!J225,'BD Descarga'!B:B,'Recebimento Rodo - ALE'!I225,'BD Descarga'!A:A,'Recebimento Rodo - ALE'!H225))</f>
        <v>0</v>
      </c>
      <c r="O225" s="27">
        <f>IF(RIGHT(I225,5)="Total",VLOOKUP(I225,'BD Descarga'!$B:$I,7,0),SUMIFS('BD Descarga'!H:H,'BD Descarga'!D:D,'Recebimento Rodo - ALE'!K225,'BD Descarga'!C:C,'Recebimento Rodo - ALE'!J225,'BD Descarga'!B:B,'Recebimento Rodo - ALE'!I225,'BD Descarga'!A:A,'Recebimento Rodo - ALE'!H225))</f>
        <v>0</v>
      </c>
      <c r="P225" s="28">
        <f>IF(RIGHT(I225,5)="Total",VLOOKUP(I225,'BD Descarga'!$B:$I,8,0),SUMIFS('BD Descarga'!I:I,'BD Descarga'!D:D,'Recebimento Rodo - ALE'!K225,'BD Descarga'!C:C,'Recebimento Rodo - ALE'!J225,'BD Descarga'!B:B,'Recebimento Rodo - ALE'!I225,'BD Descarga'!A:A,'Recebimento Rodo - ALE'!H225))</f>
        <v>0</v>
      </c>
      <c r="Q225" s="212"/>
      <c r="R225" s="29"/>
      <c r="S225" s="29"/>
      <c r="T225" s="29"/>
      <c r="U225" s="29"/>
      <c r="V225" s="29"/>
      <c r="W225" s="29"/>
      <c r="X225" s="29"/>
      <c r="Y225" s="29"/>
    </row>
    <row r="226" spans="1:25" x14ac:dyDescent="0.25">
      <c r="A226" s="9"/>
      <c r="B226" s="9" t="str">
        <f t="shared" si="19"/>
        <v>GOIANIA</v>
      </c>
      <c r="C226" s="9" t="str">
        <f t="shared" si="18"/>
        <v>IANIA</v>
      </c>
      <c r="D226" s="9"/>
      <c r="E226" s="71">
        <f t="shared" si="20"/>
        <v>0</v>
      </c>
      <c r="F226" s="9" t="str">
        <f t="shared" si="21"/>
        <v>PrópriaIANIA</v>
      </c>
      <c r="G226" s="9" t="str">
        <f>IFERROR(VLOOKUP(H226,[161]Detalhes!$G:$J,4,0),G225)</f>
        <v>Própria</v>
      </c>
      <c r="H226" s="14">
        <v>13</v>
      </c>
      <c r="I226" s="11" t="s">
        <v>44</v>
      </c>
      <c r="J226" s="30" t="s">
        <v>45</v>
      </c>
      <c r="K226" s="30" t="s">
        <v>21</v>
      </c>
      <c r="L226" s="31"/>
      <c r="M226" s="32">
        <f>IF(RIGHT(I226,5)="Total",VLOOKUP(I226,'BD Descarga'!$B:$I,5,0),SUMIFS('BD Descarga'!F:F,'BD Descarga'!D:D,'Recebimento Rodo - ALE'!K226,'BD Descarga'!C:C,'Recebimento Rodo - ALE'!J226,'BD Descarga'!B:B,'Recebimento Rodo - ALE'!I226,'BD Descarga'!A:A,'Recebimento Rodo - ALE'!H226))</f>
        <v>0</v>
      </c>
      <c r="N226" s="33">
        <f>IF(RIGHT(I226,5)="Total",VLOOKUP(I226,'BD Descarga'!$B:$I,6,0),SUMIFS('BD Descarga'!G:G,'BD Descarga'!D:D,'Recebimento Rodo - ALE'!K226,'BD Descarga'!C:C,'Recebimento Rodo - ALE'!J226,'BD Descarga'!B:B,'Recebimento Rodo - ALE'!I226,'BD Descarga'!A:A,'Recebimento Rodo - ALE'!H226))</f>
        <v>0</v>
      </c>
      <c r="O226" s="33">
        <f>IF(RIGHT(I226,5)="Total",VLOOKUP(I226,'BD Descarga'!$B:$I,7,0),SUMIFS('BD Descarga'!H:H,'BD Descarga'!D:D,'Recebimento Rodo - ALE'!K226,'BD Descarga'!C:C,'Recebimento Rodo - ALE'!J226,'BD Descarga'!B:B,'Recebimento Rodo - ALE'!I226,'BD Descarga'!A:A,'Recebimento Rodo - ALE'!H226))</f>
        <v>0</v>
      </c>
      <c r="P226" s="37">
        <f>IF(RIGHT(I226,5)="Total",VLOOKUP(I226,'BD Descarga'!$B:$I,8,0),SUMIFS('BD Descarga'!I:I,'BD Descarga'!D:D,'Recebimento Rodo - ALE'!K226,'BD Descarga'!C:C,'Recebimento Rodo - ALE'!J226,'BD Descarga'!B:B,'Recebimento Rodo - ALE'!I226,'BD Descarga'!A:A,'Recebimento Rodo - ALE'!H226))</f>
        <v>0</v>
      </c>
      <c r="Q226" s="212"/>
      <c r="R226" s="29"/>
      <c r="S226" s="29"/>
      <c r="T226" s="29"/>
      <c r="U226" s="29"/>
      <c r="V226" s="29"/>
      <c r="W226" s="29"/>
      <c r="X226" s="29"/>
      <c r="Y226" s="29"/>
    </row>
    <row r="227" spans="1:25" x14ac:dyDescent="0.25">
      <c r="A227" s="9"/>
      <c r="B227" s="9" t="str">
        <f t="shared" si="19"/>
        <v>GOIANIA</v>
      </c>
      <c r="C227" s="9" t="str">
        <f t="shared" si="18"/>
        <v>IANIA</v>
      </c>
      <c r="D227" s="9"/>
      <c r="E227" s="71">
        <f t="shared" si="20"/>
        <v>0</v>
      </c>
      <c r="F227" s="9" t="str">
        <f t="shared" si="21"/>
        <v>PrópriaIANIA</v>
      </c>
      <c r="G227" s="9" t="str">
        <f>IFERROR(VLOOKUP(H227,[161]Detalhes!$G:$J,4,0),G226)</f>
        <v>Própria</v>
      </c>
      <c r="H227" s="10">
        <v>13</v>
      </c>
      <c r="I227" s="16" t="s">
        <v>44</v>
      </c>
      <c r="J227" s="30" t="s">
        <v>46</v>
      </c>
      <c r="K227" s="30"/>
      <c r="L227" s="31"/>
      <c r="M227" s="35">
        <f>IF(RIGHT(I227,5)="Total",VLOOKUP(I227,'BD Descarga'!$B:$I,5,0),SUMIFS('BD Descarga'!F:F,'BD Descarga'!D:D,'Recebimento Rodo - ALE'!K227,'BD Descarga'!C:C,'Recebimento Rodo - ALE'!J227,'BD Descarga'!B:B,'Recebimento Rodo - ALE'!I227,'BD Descarga'!A:A,'Recebimento Rodo - ALE'!H227))</f>
        <v>0</v>
      </c>
      <c r="N227" s="36">
        <f>IF(RIGHT(I227,5)="Total",VLOOKUP(I227,'BD Descarga'!$B:$I,6,0),SUMIFS('BD Descarga'!G:G,'BD Descarga'!D:D,'Recebimento Rodo - ALE'!K227,'BD Descarga'!C:C,'Recebimento Rodo - ALE'!J227,'BD Descarga'!B:B,'Recebimento Rodo - ALE'!I227,'BD Descarga'!A:A,'Recebimento Rodo - ALE'!H227))</f>
        <v>0</v>
      </c>
      <c r="O227" s="36">
        <f>IF(RIGHT(I227,5)="Total",VLOOKUP(I227,'BD Descarga'!$B:$I,7,0),SUMIFS('BD Descarga'!H:H,'BD Descarga'!D:D,'Recebimento Rodo - ALE'!K227,'BD Descarga'!C:C,'Recebimento Rodo - ALE'!J227,'BD Descarga'!B:B,'Recebimento Rodo - ALE'!I227,'BD Descarga'!A:A,'Recebimento Rodo - ALE'!H227))</f>
        <v>0</v>
      </c>
      <c r="P227" s="37">
        <f>IF(RIGHT(I227,5)="Total",VLOOKUP(I227,'BD Descarga'!$B:$I,8,0),SUMIFS('BD Descarga'!I:I,'BD Descarga'!D:D,'Recebimento Rodo - ALE'!K227,'BD Descarga'!C:C,'Recebimento Rodo - ALE'!J227,'BD Descarga'!B:B,'Recebimento Rodo - ALE'!I227,'BD Descarga'!A:A,'Recebimento Rodo - ALE'!H227))</f>
        <v>0</v>
      </c>
      <c r="Q227" s="212"/>
      <c r="R227" s="29"/>
      <c r="S227" s="29"/>
      <c r="T227" s="29"/>
      <c r="U227" s="29"/>
      <c r="V227" s="29"/>
      <c r="W227" s="29"/>
      <c r="X227" s="29"/>
      <c r="Y227" s="29"/>
    </row>
    <row r="228" spans="1:25" x14ac:dyDescent="0.25">
      <c r="A228" s="9"/>
      <c r="B228" s="9" t="str">
        <f t="shared" si="19"/>
        <v>GOIANIA Total</v>
      </c>
      <c r="C228" s="9" t="str">
        <f t="shared" si="18"/>
        <v>Total</v>
      </c>
      <c r="D228" s="9">
        <f>VLOOKUP(E228,Resumo!C:E,3,0)</f>
        <v>5</v>
      </c>
      <c r="E228" s="71">
        <f t="shared" si="20"/>
        <v>30571.428571428572</v>
      </c>
      <c r="F228" s="9" t="str">
        <f t="shared" si="21"/>
        <v>PrópriaTotal</v>
      </c>
      <c r="G228" s="9" t="str">
        <f>IFERROR(VLOOKUP(H228,[161]Detalhes!$G:$J,4,0),G227)</f>
        <v>Própria</v>
      </c>
      <c r="H228" s="17">
        <v>13</v>
      </c>
      <c r="I228" s="18" t="s">
        <v>47</v>
      </c>
      <c r="J228" s="38"/>
      <c r="K228" s="38"/>
      <c r="L228" s="25"/>
      <c r="M228" s="39">
        <f>IF(RIGHT(I228,5)="Total",VLOOKUP(I228,'BD Descarga'!$B:$I,5,0),SUMIFS('BD Descarga'!F:F,'BD Descarga'!D:D,'Recebimento Rodo - ALE'!K228,'BD Descarga'!C:C,'Recebimento Rodo - ALE'!J228,'BD Descarga'!B:B,'Recebimento Rodo - ALE'!I228,'BD Descarga'!A:A,'Recebimento Rodo - ALE'!H228))</f>
        <v>0</v>
      </c>
      <c r="N228" s="40">
        <f>IF(RIGHT(I228,5)="Total",VLOOKUP(I228,'BD Descarga'!$B:$I,6,0),SUMIFS('BD Descarga'!G:G,'BD Descarga'!D:D,'Recebimento Rodo - ALE'!K228,'BD Descarga'!C:C,'Recebimento Rodo - ALE'!J228,'BD Descarga'!B:B,'Recebimento Rodo - ALE'!I228,'BD Descarga'!A:A,'Recebimento Rodo - ALE'!H228))</f>
        <v>21.428571428571431</v>
      </c>
      <c r="O228" s="40">
        <f>IF(RIGHT(I228,5)="Total",VLOOKUP(I228,'BD Descarga'!$B:$I,7,0),SUMIFS('BD Descarga'!H:H,'BD Descarga'!D:D,'Recebimento Rodo - ALE'!K228,'BD Descarga'!C:C,'Recebimento Rodo - ALE'!J228,'BD Descarga'!B:B,'Recebimento Rodo - ALE'!I228,'BD Descarga'!A:A,'Recebimento Rodo - ALE'!H228))</f>
        <v>9.5238095238095219</v>
      </c>
      <c r="P228" s="41">
        <f>IF(RIGHT(I228,5)="Total",VLOOKUP(I228,'BD Descarga'!$B:$I,8,0),SUMIFS('BD Descarga'!I:I,'BD Descarga'!D:D,'Recebimento Rodo - ALE'!K228,'BD Descarga'!C:C,'Recebimento Rodo - ALE'!J228,'BD Descarga'!B:B,'Recebimento Rodo - ALE'!I228,'BD Descarga'!A:A,'Recebimento Rodo - ALE'!H228))</f>
        <v>30571.428571428572</v>
      </c>
      <c r="Q228" s="50"/>
      <c r="R228" s="29"/>
      <c r="S228" s="29"/>
      <c r="T228" s="29"/>
      <c r="U228" s="29"/>
      <c r="V228" s="29"/>
      <c r="W228" s="29"/>
      <c r="X228" s="29"/>
      <c r="Y228" s="29"/>
    </row>
    <row r="229" spans="1:25" ht="15" customHeight="1" x14ac:dyDescent="0.25">
      <c r="A229" s="9"/>
      <c r="B229" s="9" t="str">
        <f t="shared" si="19"/>
        <v>GOVERNADOR VALADARES</v>
      </c>
      <c r="C229" s="9" t="str">
        <f t="shared" si="18"/>
        <v>DARES</v>
      </c>
      <c r="D229" s="9"/>
      <c r="E229" s="71">
        <f t="shared" si="20"/>
        <v>0</v>
      </c>
      <c r="F229" s="9" t="str">
        <f t="shared" si="21"/>
        <v>TerceirosDARES</v>
      </c>
      <c r="G229" s="9" t="str">
        <f>IFERROR(VLOOKUP(H229,[161]Detalhes!$G:$J,4,0),#REF!)</f>
        <v>Terceiros</v>
      </c>
      <c r="H229" s="10">
        <v>54</v>
      </c>
      <c r="I229" s="11" t="s">
        <v>109</v>
      </c>
      <c r="J229" s="24" t="s">
        <v>33</v>
      </c>
      <c r="K229" s="24" t="s">
        <v>10</v>
      </c>
      <c r="L229" s="25"/>
      <c r="M229" s="26">
        <f>IF(RIGHT(I229,5)="Total",VLOOKUP(I229,'BD Descarga'!$B:$I,5,0),SUMIFS('BD Descarga'!F:F,'BD Descarga'!D:D,'Recebimento Rodo - ALE'!K229,'BD Descarga'!C:C,'Recebimento Rodo - ALE'!J229,'BD Descarga'!B:B,'Recebimento Rodo - ALE'!I229,'BD Descarga'!A:A,'Recebimento Rodo - ALE'!H229))</f>
        <v>39.282926829268291</v>
      </c>
      <c r="N229" s="27">
        <f>IF(RIGHT(I229,5)="Total",VLOOKUP(I229,'BD Descarga'!$B:$I,6,0),SUMIFS('BD Descarga'!G:G,'BD Descarga'!D:D,'Recebimento Rodo - ALE'!K229,'BD Descarga'!C:C,'Recebimento Rodo - ALE'!J229,'BD Descarga'!B:B,'Recebimento Rodo - ALE'!I229,'BD Descarga'!A:A,'Recebimento Rodo - ALE'!H229))</f>
        <v>2.4779321040658826</v>
      </c>
      <c r="O229" s="27">
        <f>IF(RIGHT(I229,5)="Total",VLOOKUP(I229,'BD Descarga'!$B:$I,7,0),SUMIFS('BD Descarga'!H:H,'BD Descarga'!D:D,'Recebimento Rodo - ALE'!K229,'BD Descarga'!C:C,'Recebimento Rodo - ALE'!J229,'BD Descarga'!B:B,'Recebimento Rodo - ALE'!I229,'BD Descarga'!A:A,'Recebimento Rodo - ALE'!H229))</f>
        <v>0.92922453902470603</v>
      </c>
      <c r="P229" s="28">
        <f>IF(RIGHT(I229,5)="Total",VLOOKUP(I229,'BD Descarga'!$B:$I,8,0),SUMIFS('BD Descarga'!I:I,'BD Descarga'!D:D,'Recebimento Rodo - ALE'!K229,'BD Descarga'!C:C,'Recebimento Rodo - ALE'!J229,'BD Descarga'!B:B,'Recebimento Rodo - ALE'!I229,'BD Descarga'!A:A,'Recebimento Rodo - ALE'!H229))</f>
        <v>2287.5</v>
      </c>
      <c r="Q229" s="212" t="s">
        <v>110</v>
      </c>
      <c r="R229" s="29"/>
      <c r="S229" s="29"/>
      <c r="T229" s="29"/>
      <c r="U229" s="29"/>
      <c r="V229" s="29"/>
      <c r="W229" s="29"/>
      <c r="X229" s="29"/>
      <c r="Y229" s="29"/>
    </row>
    <row r="230" spans="1:25" ht="15" customHeight="1" x14ac:dyDescent="0.25">
      <c r="A230" s="9"/>
      <c r="B230" s="9" t="str">
        <f t="shared" si="19"/>
        <v>GOVERNADOR VALADARES</v>
      </c>
      <c r="C230" s="9" t="str">
        <f t="shared" si="18"/>
        <v>DARES</v>
      </c>
      <c r="D230" s="9"/>
      <c r="E230" s="71">
        <f t="shared" si="20"/>
        <v>0</v>
      </c>
      <c r="F230" s="9" t="str">
        <f t="shared" si="21"/>
        <v>TerceirosDARES</v>
      </c>
      <c r="G230" s="9" t="str">
        <f>IFERROR(VLOOKUP(H230,[161]Detalhes!$G:$J,4,0),G229)</f>
        <v>Terceiros</v>
      </c>
      <c r="H230" s="10">
        <v>54</v>
      </c>
      <c r="I230" s="11" t="s">
        <v>109</v>
      </c>
      <c r="J230" s="24" t="s">
        <v>33</v>
      </c>
      <c r="K230" s="24" t="s">
        <v>17</v>
      </c>
      <c r="L230" s="25"/>
      <c r="M230" s="26">
        <f>IF(RIGHT(I230,5)="Total",VLOOKUP(I230,'BD Descarga'!$B:$I,5,0),SUMIFS('BD Descarga'!F:F,'BD Descarga'!D:D,'Recebimento Rodo - ALE'!K230,'BD Descarga'!C:C,'Recebimento Rodo - ALE'!J230,'BD Descarga'!B:B,'Recebimento Rodo - ALE'!I230,'BD Descarga'!A:A,'Recebimento Rodo - ALE'!H230))</f>
        <v>39.282926829268291</v>
      </c>
      <c r="N230" s="27">
        <f>IF(RIGHT(I230,5)="Total",VLOOKUP(I230,'BD Descarga'!$B:$I,6,0),SUMIFS('BD Descarga'!G:G,'BD Descarga'!D:D,'Recebimento Rodo - ALE'!K230,'BD Descarga'!C:C,'Recebimento Rodo - ALE'!J230,'BD Descarga'!B:B,'Recebimento Rodo - ALE'!I230,'BD Descarga'!A:A,'Recebimento Rodo - ALE'!H230))</f>
        <v>1.376628946703268</v>
      </c>
      <c r="O230" s="27">
        <f>IF(RIGHT(I230,5)="Total",VLOOKUP(I230,'BD Descarga'!$B:$I,7,0),SUMIFS('BD Descarga'!H:H,'BD Descarga'!D:D,'Recebimento Rodo - ALE'!K230,'BD Descarga'!C:C,'Recebimento Rodo - ALE'!J230,'BD Descarga'!B:B,'Recebimento Rodo - ALE'!I230,'BD Descarga'!A:A,'Recebimento Rodo - ALE'!H230))</f>
        <v>0.51623585501372549</v>
      </c>
      <c r="P230" s="28">
        <f>IF(RIGHT(I230,5)="Total",VLOOKUP(I230,'BD Descarga'!$B:$I,8,0),SUMIFS('BD Descarga'!I:I,'BD Descarga'!D:D,'Recebimento Rodo - ALE'!K230,'BD Descarga'!C:C,'Recebimento Rodo - ALE'!J230,'BD Descarga'!B:B,'Recebimento Rodo - ALE'!I230,'BD Descarga'!A:A,'Recebimento Rodo - ALE'!H230))</f>
        <v>1270.8333333333333</v>
      </c>
      <c r="Q230" s="212"/>
      <c r="R230" s="29"/>
      <c r="S230" s="29"/>
      <c r="T230" s="29"/>
      <c r="U230" s="29"/>
      <c r="V230" s="29"/>
      <c r="W230" s="29"/>
      <c r="X230" s="29"/>
      <c r="Y230" s="29"/>
    </row>
    <row r="231" spans="1:25" x14ac:dyDescent="0.25">
      <c r="A231" s="9"/>
      <c r="B231" s="9" t="str">
        <f t="shared" si="19"/>
        <v>GOVERNADOR VALADARES</v>
      </c>
      <c r="C231" s="9" t="str">
        <f t="shared" si="18"/>
        <v>DARES</v>
      </c>
      <c r="D231" s="9"/>
      <c r="E231" s="71">
        <f t="shared" si="20"/>
        <v>0</v>
      </c>
      <c r="F231" s="9" t="str">
        <f t="shared" si="21"/>
        <v>TerceirosDARES</v>
      </c>
      <c r="G231" s="9" t="str">
        <f>IFERROR(VLOOKUP(H231,[161]Detalhes!$G:$J,4,0),G230)</f>
        <v>Terceiros</v>
      </c>
      <c r="H231" s="10">
        <v>54</v>
      </c>
      <c r="I231" s="11" t="s">
        <v>109</v>
      </c>
      <c r="J231" s="24" t="s">
        <v>33</v>
      </c>
      <c r="K231" s="24" t="s">
        <v>14</v>
      </c>
      <c r="L231" s="25"/>
      <c r="M231" s="26">
        <f>IF(RIGHT(I231,5)="Total",VLOOKUP(I231,'BD Descarga'!$B:$I,5,0),SUMIFS('BD Descarga'!F:F,'BD Descarga'!D:D,'Recebimento Rodo - ALE'!K231,'BD Descarga'!C:C,'Recebimento Rodo - ALE'!J231,'BD Descarga'!B:B,'Recebimento Rodo - ALE'!I231,'BD Descarga'!A:A,'Recebimento Rodo - ALE'!H231))</f>
        <v>39.282926829268291</v>
      </c>
      <c r="N231" s="27">
        <f>IF(RIGHT(I231,5)="Total",VLOOKUP(I231,'BD Descarga'!$B:$I,6,0),SUMIFS('BD Descarga'!G:G,'BD Descarga'!D:D,'Recebimento Rodo - ALE'!K231,'BD Descarga'!C:C,'Recebimento Rodo - ALE'!J231,'BD Descarga'!B:B,'Recebimento Rodo - ALE'!I231,'BD Descarga'!A:A,'Recebimento Rodo - ALE'!H231))</f>
        <v>1.376628946703268</v>
      </c>
      <c r="O231" s="27">
        <f>IF(RIGHT(I231,5)="Total",VLOOKUP(I231,'BD Descarga'!$B:$I,7,0),SUMIFS('BD Descarga'!H:H,'BD Descarga'!D:D,'Recebimento Rodo - ALE'!K231,'BD Descarga'!C:C,'Recebimento Rodo - ALE'!J231,'BD Descarga'!B:B,'Recebimento Rodo - ALE'!I231,'BD Descarga'!A:A,'Recebimento Rodo - ALE'!H231))</f>
        <v>0.51623585501372549</v>
      </c>
      <c r="P231" s="28">
        <f>IF(RIGHT(I231,5)="Total",VLOOKUP(I231,'BD Descarga'!$B:$I,8,0),SUMIFS('BD Descarga'!I:I,'BD Descarga'!D:D,'Recebimento Rodo - ALE'!K231,'BD Descarga'!C:C,'Recebimento Rodo - ALE'!J231,'BD Descarga'!B:B,'Recebimento Rodo - ALE'!I231,'BD Descarga'!A:A,'Recebimento Rodo - ALE'!H231))</f>
        <v>1270.8333333333333</v>
      </c>
      <c r="Q231" s="212"/>
      <c r="R231" s="29"/>
      <c r="S231" s="29"/>
      <c r="T231" s="29"/>
      <c r="U231" s="29"/>
      <c r="V231" s="29"/>
      <c r="W231" s="29"/>
      <c r="X231" s="29"/>
      <c r="Y231" s="29"/>
    </row>
    <row r="232" spans="1:25" x14ac:dyDescent="0.25">
      <c r="A232" s="9"/>
      <c r="B232" s="9" t="str">
        <f t="shared" si="19"/>
        <v>GOVERNADOR VALADARES</v>
      </c>
      <c r="C232" s="9" t="str">
        <f t="shared" si="18"/>
        <v>DARES</v>
      </c>
      <c r="D232" s="9"/>
      <c r="E232" s="71">
        <f t="shared" si="20"/>
        <v>0</v>
      </c>
      <c r="F232" s="9" t="str">
        <f t="shared" si="21"/>
        <v>TerceirosDARES</v>
      </c>
      <c r="G232" s="9" t="str">
        <f>IFERROR(VLOOKUP(H232,[161]Detalhes!$G:$J,4,0),G231)</f>
        <v>Terceiros</v>
      </c>
      <c r="H232" s="14">
        <v>54</v>
      </c>
      <c r="I232" s="11" t="s">
        <v>109</v>
      </c>
      <c r="J232" s="30" t="s">
        <v>33</v>
      </c>
      <c r="K232" s="30" t="s">
        <v>16</v>
      </c>
      <c r="L232" s="31"/>
      <c r="M232" s="32">
        <f>IF(RIGHT(I232,5)="Total",VLOOKUP(I232,'BD Descarga'!$B:$I,5,0),SUMIFS('BD Descarga'!F:F,'BD Descarga'!D:D,'Recebimento Rodo - ALE'!K232,'BD Descarga'!C:C,'Recebimento Rodo - ALE'!J232,'BD Descarga'!B:B,'Recebimento Rodo - ALE'!I232,'BD Descarga'!A:A,'Recebimento Rodo - ALE'!H232))</f>
        <v>39.282926829268291</v>
      </c>
      <c r="N232" s="33">
        <f>IF(RIGHT(I232,5)="Total",VLOOKUP(I232,'BD Descarga'!$B:$I,6,0),SUMIFS('BD Descarga'!G:G,'BD Descarga'!D:D,'Recebimento Rodo - ALE'!K232,'BD Descarga'!C:C,'Recebimento Rodo - ALE'!J232,'BD Descarga'!B:B,'Recebimento Rodo - ALE'!I232,'BD Descarga'!A:A,'Recebimento Rodo - ALE'!H232))</f>
        <v>5.2311899974724181</v>
      </c>
      <c r="O232" s="33">
        <f>IF(RIGHT(I232,5)="Total",VLOOKUP(I232,'BD Descarga'!$B:$I,7,0),SUMIFS('BD Descarga'!H:H,'BD Descarga'!D:D,'Recebimento Rodo - ALE'!K232,'BD Descarga'!C:C,'Recebimento Rodo - ALE'!J232,'BD Descarga'!B:B,'Recebimento Rodo - ALE'!I232,'BD Descarga'!A:A,'Recebimento Rodo - ALE'!H232))</f>
        <v>1.961696249052157</v>
      </c>
      <c r="P232" s="37">
        <f>IF(RIGHT(I232,5)="Total",VLOOKUP(I232,'BD Descarga'!$B:$I,8,0),SUMIFS('BD Descarga'!I:I,'BD Descarga'!D:D,'Recebimento Rodo - ALE'!K232,'BD Descarga'!C:C,'Recebimento Rodo - ALE'!J232,'BD Descarga'!B:B,'Recebimento Rodo - ALE'!I232,'BD Descarga'!A:A,'Recebimento Rodo - ALE'!H232))</f>
        <v>4829.1666666666661</v>
      </c>
      <c r="Q232" s="212"/>
      <c r="R232" s="29"/>
      <c r="S232" s="29"/>
      <c r="T232" s="29"/>
      <c r="U232" s="29"/>
      <c r="V232" s="29"/>
      <c r="W232" s="29"/>
      <c r="X232" s="29"/>
      <c r="Y232" s="29"/>
    </row>
    <row r="233" spans="1:25" x14ac:dyDescent="0.25">
      <c r="A233" s="9"/>
      <c r="B233" s="9" t="str">
        <f t="shared" si="19"/>
        <v>GOVERNADOR VALADARES</v>
      </c>
      <c r="C233" s="9" t="str">
        <f t="shared" si="18"/>
        <v>DARES</v>
      </c>
      <c r="D233" s="9"/>
      <c r="E233" s="71">
        <f t="shared" si="20"/>
        <v>0</v>
      </c>
      <c r="F233" s="9" t="str">
        <f t="shared" si="21"/>
        <v>TerceirosDARES</v>
      </c>
      <c r="G233" s="9" t="str">
        <f>IFERROR(VLOOKUP(H233,[161]Detalhes!$G:$J,4,0),G232)</f>
        <v>Terceiros</v>
      </c>
      <c r="H233" s="15">
        <v>54</v>
      </c>
      <c r="I233" s="11" t="s">
        <v>109</v>
      </c>
      <c r="J233" s="24" t="s">
        <v>33</v>
      </c>
      <c r="K233" s="24" t="s">
        <v>7</v>
      </c>
      <c r="L233" s="25"/>
      <c r="M233" s="26">
        <f>IF(RIGHT(I233,5)="Total",VLOOKUP(I233,'BD Descarga'!$B:$I,5,0),SUMIFS('BD Descarga'!F:F,'BD Descarga'!D:D,'Recebimento Rodo - ALE'!K233,'BD Descarga'!C:C,'Recebimento Rodo - ALE'!J233,'BD Descarga'!B:B,'Recebimento Rodo - ALE'!I233,'BD Descarga'!A:A,'Recebimento Rodo - ALE'!H233))</f>
        <v>39.282926829268291</v>
      </c>
      <c r="N233" s="27">
        <f>IF(RIGHT(I233,5)="Total",VLOOKUP(I233,'BD Descarga'!$B:$I,6,0),SUMIFS('BD Descarga'!G:G,'BD Descarga'!D:D,'Recebimento Rodo - ALE'!K233,'BD Descarga'!C:C,'Recebimento Rodo - ALE'!J233,'BD Descarga'!B:B,'Recebimento Rodo - ALE'!I233,'BD Descarga'!A:A,'Recebimento Rodo - ALE'!H233))</f>
        <v>0</v>
      </c>
      <c r="O233" s="27">
        <f>IF(RIGHT(I233,5)="Total",VLOOKUP(I233,'BD Descarga'!$B:$I,7,0),SUMIFS('BD Descarga'!H:H,'BD Descarga'!D:D,'Recebimento Rodo - ALE'!K233,'BD Descarga'!C:C,'Recebimento Rodo - ALE'!J233,'BD Descarga'!B:B,'Recebimento Rodo - ALE'!I233,'BD Descarga'!A:A,'Recebimento Rodo - ALE'!H233))</f>
        <v>0</v>
      </c>
      <c r="P233" s="28">
        <f>IF(RIGHT(I233,5)="Total",VLOOKUP(I233,'BD Descarga'!$B:$I,8,0),SUMIFS('BD Descarga'!I:I,'BD Descarga'!D:D,'Recebimento Rodo - ALE'!K233,'BD Descarga'!C:C,'Recebimento Rodo - ALE'!J233,'BD Descarga'!B:B,'Recebimento Rodo - ALE'!I233,'BD Descarga'!A:A,'Recebimento Rodo - ALE'!H233))</f>
        <v>0</v>
      </c>
      <c r="Q233" s="212"/>
      <c r="R233" s="29"/>
      <c r="S233" s="29"/>
      <c r="T233" s="29"/>
      <c r="U233" s="29"/>
      <c r="V233" s="29"/>
      <c r="W233" s="29"/>
      <c r="X233" s="29"/>
      <c r="Y233" s="29"/>
    </row>
    <row r="234" spans="1:25" x14ac:dyDescent="0.25">
      <c r="A234" s="9"/>
      <c r="B234" s="9" t="str">
        <f t="shared" si="19"/>
        <v>GOVERNADOR VALADARES</v>
      </c>
      <c r="C234" s="9" t="str">
        <f t="shared" si="18"/>
        <v>DARES</v>
      </c>
      <c r="D234" s="9"/>
      <c r="E234" s="71">
        <f t="shared" si="20"/>
        <v>0</v>
      </c>
      <c r="F234" s="9" t="str">
        <f t="shared" si="21"/>
        <v>TerceirosDARES</v>
      </c>
      <c r="G234" s="9" t="str">
        <f>IFERROR(VLOOKUP(H234,[161]Detalhes!$G:$J,4,0),G233)</f>
        <v>Terceiros</v>
      </c>
      <c r="H234" s="10">
        <v>54</v>
      </c>
      <c r="I234" s="11" t="s">
        <v>109</v>
      </c>
      <c r="J234" s="24" t="s">
        <v>33</v>
      </c>
      <c r="K234" s="24" t="s">
        <v>18</v>
      </c>
      <c r="L234" s="25"/>
      <c r="M234" s="26">
        <f>IF(RIGHT(I234,5)="Total",VLOOKUP(I234,'BD Descarga'!$B:$I,5,0),SUMIFS('BD Descarga'!F:F,'BD Descarga'!D:D,'Recebimento Rodo - ALE'!K234,'BD Descarga'!C:C,'Recebimento Rodo - ALE'!J234,'BD Descarga'!B:B,'Recebimento Rodo - ALE'!I234,'BD Descarga'!A:A,'Recebimento Rodo - ALE'!H234))</f>
        <v>39.282926829268291</v>
      </c>
      <c r="N234" s="27">
        <f>IF(RIGHT(I234,5)="Total",VLOOKUP(I234,'BD Descarga'!$B:$I,6,0),SUMIFS('BD Descarga'!G:G,'BD Descarga'!D:D,'Recebimento Rodo - ALE'!K234,'BD Descarga'!C:C,'Recebimento Rodo - ALE'!J234,'BD Descarga'!B:B,'Recebimento Rodo - ALE'!I234,'BD Descarga'!A:A,'Recebimento Rodo - ALE'!H234))</f>
        <v>0.64242684179485854</v>
      </c>
      <c r="O234" s="27">
        <f>IF(RIGHT(I234,5)="Total",VLOOKUP(I234,'BD Descarga'!$B:$I,7,0),SUMIFS('BD Descarga'!H:H,'BD Descarga'!D:D,'Recebimento Rodo - ALE'!K234,'BD Descarga'!C:C,'Recebimento Rodo - ALE'!J234,'BD Descarga'!B:B,'Recebimento Rodo - ALE'!I234,'BD Descarga'!A:A,'Recebimento Rodo - ALE'!H234))</f>
        <v>0.24091006567307194</v>
      </c>
      <c r="P234" s="28">
        <f>IF(RIGHT(I234,5)="Total",VLOOKUP(I234,'BD Descarga'!$B:$I,8,0),SUMIFS('BD Descarga'!I:I,'BD Descarga'!D:D,'Recebimento Rodo - ALE'!K234,'BD Descarga'!C:C,'Recebimento Rodo - ALE'!J234,'BD Descarga'!B:B,'Recebimento Rodo - ALE'!I234,'BD Descarga'!A:A,'Recebimento Rodo - ALE'!H234))</f>
        <v>593.05555555555554</v>
      </c>
      <c r="Q234" s="212"/>
      <c r="R234" s="29"/>
      <c r="S234" s="29"/>
      <c r="T234" s="29"/>
      <c r="U234" s="29"/>
      <c r="V234" s="29"/>
      <c r="W234" s="29"/>
      <c r="X234" s="29"/>
      <c r="Y234" s="29"/>
    </row>
    <row r="235" spans="1:25" x14ac:dyDescent="0.25">
      <c r="A235" s="9"/>
      <c r="B235" s="9" t="str">
        <f t="shared" si="19"/>
        <v>GOVERNADOR VALADARES</v>
      </c>
      <c r="C235" s="9" t="str">
        <f t="shared" si="18"/>
        <v>DARES</v>
      </c>
      <c r="D235" s="9"/>
      <c r="E235" s="71">
        <f t="shared" si="20"/>
        <v>0</v>
      </c>
      <c r="F235" s="9" t="str">
        <f t="shared" si="21"/>
        <v>TerceirosDARES</v>
      </c>
      <c r="G235" s="9" t="str">
        <f>IFERROR(VLOOKUP(H235,[161]Detalhes!$G:$J,4,0),G234)</f>
        <v>Terceiros</v>
      </c>
      <c r="H235" s="10">
        <v>54</v>
      </c>
      <c r="I235" s="11" t="s">
        <v>109</v>
      </c>
      <c r="J235" s="24" t="s">
        <v>33</v>
      </c>
      <c r="K235" s="24" t="s">
        <v>19</v>
      </c>
      <c r="L235" s="25"/>
      <c r="M235" s="26">
        <f>IF(RIGHT(I235,5)="Total",VLOOKUP(I235,'BD Descarga'!$B:$I,5,0),SUMIFS('BD Descarga'!F:F,'BD Descarga'!D:D,'Recebimento Rodo - ALE'!K235,'BD Descarga'!C:C,'Recebimento Rodo - ALE'!J235,'BD Descarga'!B:B,'Recebimento Rodo - ALE'!I235,'BD Descarga'!A:A,'Recebimento Rodo - ALE'!H235))</f>
        <v>39.282926829268291</v>
      </c>
      <c r="N235" s="27">
        <f>IF(RIGHT(I235,5)="Total",VLOOKUP(I235,'BD Descarga'!$B:$I,6,0),SUMIFS('BD Descarga'!G:G,'BD Descarga'!D:D,'Recebimento Rodo - ALE'!K235,'BD Descarga'!C:C,'Recebimento Rodo - ALE'!J235,'BD Descarga'!B:B,'Recebimento Rodo - ALE'!I235,'BD Descarga'!A:A,'Recebimento Rodo - ALE'!H235))</f>
        <v>0.64242684179485854</v>
      </c>
      <c r="O235" s="27">
        <f>IF(RIGHT(I235,5)="Total",VLOOKUP(I235,'BD Descarga'!$B:$I,7,0),SUMIFS('BD Descarga'!H:H,'BD Descarga'!D:D,'Recebimento Rodo - ALE'!K235,'BD Descarga'!C:C,'Recebimento Rodo - ALE'!J235,'BD Descarga'!B:B,'Recebimento Rodo - ALE'!I235,'BD Descarga'!A:A,'Recebimento Rodo - ALE'!H235))</f>
        <v>0.24091006567307194</v>
      </c>
      <c r="P235" s="28">
        <f>IF(RIGHT(I235,5)="Total",VLOOKUP(I235,'BD Descarga'!$B:$I,8,0),SUMIFS('BD Descarga'!I:I,'BD Descarga'!D:D,'Recebimento Rodo - ALE'!K235,'BD Descarga'!C:C,'Recebimento Rodo - ALE'!J235,'BD Descarga'!B:B,'Recebimento Rodo - ALE'!I235,'BD Descarga'!A:A,'Recebimento Rodo - ALE'!H235))</f>
        <v>593.05555555555554</v>
      </c>
      <c r="Q235" s="212"/>
      <c r="R235" s="29"/>
      <c r="S235" s="29"/>
      <c r="T235" s="29"/>
      <c r="U235" s="29"/>
      <c r="V235" s="29"/>
      <c r="W235" s="29"/>
      <c r="X235" s="29"/>
      <c r="Y235" s="29"/>
    </row>
    <row r="236" spans="1:25" x14ac:dyDescent="0.25">
      <c r="A236" s="9"/>
      <c r="B236" s="9" t="str">
        <f t="shared" si="19"/>
        <v>GOVERNADOR VALADARES</v>
      </c>
      <c r="C236" s="9" t="str">
        <f t="shared" si="18"/>
        <v>DARES</v>
      </c>
      <c r="D236" s="9"/>
      <c r="E236" s="71">
        <f t="shared" si="20"/>
        <v>0</v>
      </c>
      <c r="F236" s="9" t="str">
        <f t="shared" si="21"/>
        <v>TerceirosDARES</v>
      </c>
      <c r="G236" s="9" t="str">
        <f>IFERROR(VLOOKUP(H236,[161]Detalhes!$G:$J,4,0),G235)</f>
        <v>Terceiros</v>
      </c>
      <c r="H236" s="14">
        <v>54</v>
      </c>
      <c r="I236" s="11" t="s">
        <v>109</v>
      </c>
      <c r="J236" s="30" t="s">
        <v>33</v>
      </c>
      <c r="K236" s="30" t="s">
        <v>21</v>
      </c>
      <c r="L236" s="31"/>
      <c r="M236" s="32">
        <f>IF(RIGHT(I236,5)="Total",VLOOKUP(I236,'BD Descarga'!$B:$I,5,0),SUMIFS('BD Descarga'!F:F,'BD Descarga'!D:D,'Recebimento Rodo - ALE'!K236,'BD Descarga'!C:C,'Recebimento Rodo - ALE'!J236,'BD Descarga'!B:B,'Recebimento Rodo - ALE'!I236,'BD Descarga'!A:A,'Recebimento Rodo - ALE'!H236))</f>
        <v>39.282926829268291</v>
      </c>
      <c r="N236" s="33">
        <f>IF(RIGHT(I236,5)="Total",VLOOKUP(I236,'BD Descarga'!$B:$I,6,0),SUMIFS('BD Descarga'!G:G,'BD Descarga'!D:D,'Recebimento Rodo - ALE'!K236,'BD Descarga'!C:C,'Recebimento Rodo - ALE'!J236,'BD Descarga'!B:B,'Recebimento Rodo - ALE'!I236,'BD Descarga'!A:A,'Recebimento Rodo - ALE'!H236))</f>
        <v>1.2848536835897171</v>
      </c>
      <c r="O236" s="33">
        <f>IF(RIGHT(I236,5)="Total",VLOOKUP(I236,'BD Descarga'!$B:$I,7,0),SUMIFS('BD Descarga'!H:H,'BD Descarga'!D:D,'Recebimento Rodo - ALE'!K236,'BD Descarga'!C:C,'Recebimento Rodo - ALE'!J236,'BD Descarga'!B:B,'Recebimento Rodo - ALE'!I236,'BD Descarga'!A:A,'Recebimento Rodo - ALE'!H236))</f>
        <v>0.48182013134614388</v>
      </c>
      <c r="P236" s="37">
        <f>IF(RIGHT(I236,5)="Total",VLOOKUP(I236,'BD Descarga'!$B:$I,8,0),SUMIFS('BD Descarga'!I:I,'BD Descarga'!D:D,'Recebimento Rodo - ALE'!K236,'BD Descarga'!C:C,'Recebimento Rodo - ALE'!J236,'BD Descarga'!B:B,'Recebimento Rodo - ALE'!I236,'BD Descarga'!A:A,'Recebimento Rodo - ALE'!H236))</f>
        <v>1186.1111111111111</v>
      </c>
      <c r="Q236" s="212"/>
      <c r="R236" s="29"/>
      <c r="S236" s="29"/>
      <c r="T236" s="29"/>
      <c r="U236" s="29"/>
      <c r="V236" s="29"/>
      <c r="W236" s="29"/>
      <c r="X236" s="29"/>
      <c r="Y236" s="29"/>
    </row>
    <row r="237" spans="1:25" x14ac:dyDescent="0.25">
      <c r="A237" s="9"/>
      <c r="B237" s="9" t="str">
        <f t="shared" si="19"/>
        <v>GOVERNADOR VALADARES</v>
      </c>
      <c r="C237" s="9" t="str">
        <f t="shared" si="18"/>
        <v>DARES</v>
      </c>
      <c r="D237" s="9"/>
      <c r="E237" s="71">
        <f t="shared" si="20"/>
        <v>0</v>
      </c>
      <c r="F237" s="9" t="str">
        <f t="shared" si="21"/>
        <v>TerceirosDARES</v>
      </c>
      <c r="G237" s="9" t="str">
        <f>IFERROR(VLOOKUP(H237,[161]Detalhes!$G:$J,4,0),G236)</f>
        <v>Terceiros</v>
      </c>
      <c r="H237" s="10">
        <v>54</v>
      </c>
      <c r="I237" s="16" t="s">
        <v>109</v>
      </c>
      <c r="J237" s="30" t="s">
        <v>34</v>
      </c>
      <c r="K237" s="30"/>
      <c r="L237" s="31"/>
      <c r="M237" s="35">
        <f>IF(RIGHT(I237,5)="Total",VLOOKUP(I237,'BD Descarga'!$B:$I,5,0),SUMIFS('BD Descarga'!F:F,'BD Descarga'!D:D,'Recebimento Rodo - ALE'!K237,'BD Descarga'!C:C,'Recebimento Rodo - ALE'!J237,'BD Descarga'!B:B,'Recebimento Rodo - ALE'!I237,'BD Descarga'!A:A,'Recebimento Rodo - ALE'!H237))</f>
        <v>0</v>
      </c>
      <c r="N237" s="36">
        <f>IF(RIGHT(I237,5)="Total",VLOOKUP(I237,'BD Descarga'!$B:$I,6,0),SUMIFS('BD Descarga'!G:G,'BD Descarga'!D:D,'Recebimento Rodo - ALE'!K237,'BD Descarga'!C:C,'Recebimento Rodo - ALE'!J237,'BD Descarga'!B:B,'Recebimento Rodo - ALE'!I237,'BD Descarga'!A:A,'Recebimento Rodo - ALE'!H237))</f>
        <v>0</v>
      </c>
      <c r="O237" s="36">
        <f>IF(RIGHT(I237,5)="Total",VLOOKUP(I237,'BD Descarga'!$B:$I,7,0),SUMIFS('BD Descarga'!H:H,'BD Descarga'!D:D,'Recebimento Rodo - ALE'!K237,'BD Descarga'!C:C,'Recebimento Rodo - ALE'!J237,'BD Descarga'!B:B,'Recebimento Rodo - ALE'!I237,'BD Descarga'!A:A,'Recebimento Rodo - ALE'!H237))</f>
        <v>0</v>
      </c>
      <c r="P237" s="37">
        <f>IF(RIGHT(I237,5)="Total",VLOOKUP(I237,'BD Descarga'!$B:$I,8,0),SUMIFS('BD Descarga'!I:I,'BD Descarga'!D:D,'Recebimento Rodo - ALE'!K237,'BD Descarga'!C:C,'Recebimento Rodo - ALE'!J237,'BD Descarga'!B:B,'Recebimento Rodo - ALE'!I237,'BD Descarga'!A:A,'Recebimento Rodo - ALE'!H237))</f>
        <v>0</v>
      </c>
      <c r="Q237" s="212"/>
      <c r="R237" s="29"/>
      <c r="S237" s="29"/>
      <c r="T237" s="29"/>
      <c r="U237" s="29"/>
      <c r="V237" s="29"/>
      <c r="W237" s="29"/>
      <c r="X237" s="29"/>
      <c r="Y237" s="29"/>
    </row>
    <row r="238" spans="1:25" x14ac:dyDescent="0.25">
      <c r="A238" s="9"/>
      <c r="B238" s="9" t="str">
        <f t="shared" si="19"/>
        <v>GOVERNADOR VALADARES Total</v>
      </c>
      <c r="C238" s="9" t="str">
        <f t="shared" si="18"/>
        <v>Total</v>
      </c>
      <c r="D238" s="9">
        <f>VLOOKUP(E238,Resumo!C:E,3,0)</f>
        <v>19</v>
      </c>
      <c r="E238" s="71">
        <f t="shared" si="20"/>
        <v>6015.2777777777774</v>
      </c>
      <c r="F238" s="9" t="str">
        <f t="shared" si="21"/>
        <v>TerceirosTotal</v>
      </c>
      <c r="G238" s="9" t="str">
        <f>IFERROR(VLOOKUP(H238,[161]Detalhes!$G:$J,4,0),G237)</f>
        <v>Terceiros</v>
      </c>
      <c r="H238" s="17">
        <v>54</v>
      </c>
      <c r="I238" s="18" t="s">
        <v>149</v>
      </c>
      <c r="J238" s="38"/>
      <c r="K238" s="38"/>
      <c r="L238" s="25"/>
      <c r="M238" s="39">
        <f>IF(RIGHT(I238,5)="Total",VLOOKUP(I238,'BD Descarga'!$B:$I,5,0),SUMIFS('BD Descarga'!F:F,'BD Descarga'!D:D,'Recebimento Rodo - ALE'!K238,'BD Descarga'!C:C,'Recebimento Rodo - ALE'!J238,'BD Descarga'!B:B,'Recebimento Rodo - ALE'!I238,'BD Descarga'!A:A,'Recebimento Rodo - ALE'!H238))</f>
        <v>39.282926829268291</v>
      </c>
      <c r="N238" s="40">
        <f>IF(RIGHT(I238,5)="Total",VLOOKUP(I238,'BD Descarga'!$B:$I,6,0),SUMIFS('BD Descarga'!G:G,'BD Descarga'!D:D,'Recebimento Rodo - ALE'!K238,'BD Descarga'!C:C,'Recebimento Rodo - ALE'!J238,'BD Descarga'!B:B,'Recebimento Rodo - ALE'!I238,'BD Descarga'!A:A,'Recebimento Rodo - ALE'!H238))</f>
        <v>6.5160436810621354</v>
      </c>
      <c r="O238" s="40">
        <f>IF(RIGHT(I238,5)="Total",VLOOKUP(I238,'BD Descarga'!$B:$I,7,0),SUMIFS('BD Descarga'!H:H,'BD Descarga'!D:D,'Recebimento Rodo - ALE'!K238,'BD Descarga'!C:C,'Recebimento Rodo - ALE'!J238,'BD Descarga'!B:B,'Recebimento Rodo - ALE'!I238,'BD Descarga'!A:A,'Recebimento Rodo - ALE'!H238))</f>
        <v>2.4435163803983011</v>
      </c>
      <c r="P238" s="41">
        <f>IF(RIGHT(I238,5)="Total",VLOOKUP(I238,'BD Descarga'!$B:$I,8,0),SUMIFS('BD Descarga'!I:I,'BD Descarga'!D:D,'Recebimento Rodo - ALE'!K238,'BD Descarga'!C:C,'Recebimento Rodo - ALE'!J238,'BD Descarga'!B:B,'Recebimento Rodo - ALE'!I238,'BD Descarga'!A:A,'Recebimento Rodo - ALE'!H238))</f>
        <v>6015.2777777777774</v>
      </c>
      <c r="Q238" s="50"/>
      <c r="R238" s="29"/>
      <c r="S238" s="29"/>
      <c r="T238" s="29"/>
      <c r="U238" s="29"/>
      <c r="V238" s="29"/>
      <c r="W238" s="29"/>
      <c r="X238" s="29"/>
      <c r="Y238" s="29"/>
    </row>
    <row r="239" spans="1:25" ht="15" customHeight="1" x14ac:dyDescent="0.25">
      <c r="A239" s="9"/>
      <c r="B239" s="9" t="str">
        <f t="shared" si="19"/>
        <v>GUAMARE</v>
      </c>
      <c r="C239" s="9" t="str">
        <f t="shared" si="18"/>
        <v>AMARE</v>
      </c>
      <c r="D239" s="9"/>
      <c r="E239" s="71">
        <f t="shared" si="20"/>
        <v>0</v>
      </c>
      <c r="F239" s="9" t="str">
        <f t="shared" si="21"/>
        <v>PoolAMARE</v>
      </c>
      <c r="G239" s="9" t="str">
        <f>IFERROR(VLOOKUP(H239,[161]Detalhes!$G:$J,4,0),#REF!)</f>
        <v>Pool</v>
      </c>
      <c r="H239" s="10">
        <v>38</v>
      </c>
      <c r="I239" s="11" t="s">
        <v>92</v>
      </c>
      <c r="J239" s="24" t="s">
        <v>9</v>
      </c>
      <c r="K239" s="24" t="s">
        <v>10</v>
      </c>
      <c r="L239" s="25"/>
      <c r="M239" s="26">
        <f>IF(RIGHT(I239,5)="Total",VLOOKUP(I239,'BD Descarga'!$B:$I,5,0),SUMIFS('BD Descarga'!F:F,'BD Descarga'!D:D,'Recebimento Rodo - ALE'!K239,'BD Descarga'!C:C,'Recebimento Rodo - ALE'!J239,'BD Descarga'!B:B,'Recebimento Rodo - ALE'!I239,'BD Descarga'!A:A,'Recebimento Rodo - ALE'!H239))</f>
        <v>55</v>
      </c>
      <c r="N239" s="27">
        <f>IF(RIGHT(I239,5)="Total",VLOOKUP(I239,'BD Descarga'!$B:$I,6,0),SUMIFS('BD Descarga'!G:G,'BD Descarga'!D:D,'Recebimento Rodo - ALE'!K239,'BD Descarga'!C:C,'Recebimento Rodo - ALE'!J239,'BD Descarga'!B:B,'Recebimento Rodo - ALE'!I239,'BD Descarga'!A:A,'Recebimento Rodo - ALE'!H239))</f>
        <v>0.14042177154161081</v>
      </c>
      <c r="O239" s="27">
        <f>IF(RIGHT(I239,5)="Total",VLOOKUP(I239,'BD Descarga'!$B:$I,7,0),SUMIFS('BD Descarga'!H:H,'BD Descarga'!D:D,'Recebimento Rodo - ALE'!K239,'BD Descarga'!C:C,'Recebimento Rodo - ALE'!J239,'BD Descarga'!B:B,'Recebimento Rodo - ALE'!I239,'BD Descarga'!A:A,'Recebimento Rodo - ALE'!H239))</f>
        <v>8.5257307597974494E-2</v>
      </c>
      <c r="P239" s="28">
        <f>IF(RIGHT(I239,5)="Total",VLOOKUP(I239,'BD Descarga'!$B:$I,8,0),SUMIFS('BD Descarga'!I:I,'BD Descarga'!D:D,'Recebimento Rodo - ALE'!K239,'BD Descarga'!C:C,'Recebimento Rodo - ALE'!J239,'BD Descarga'!B:B,'Recebimento Rodo - ALE'!I239,'BD Descarga'!A:A,'Recebimento Rodo - ALE'!H239))</f>
        <v>188.66695123690346</v>
      </c>
      <c r="Q239" s="234" t="s">
        <v>246</v>
      </c>
      <c r="R239" s="29"/>
      <c r="S239" s="29"/>
      <c r="T239" s="29"/>
      <c r="U239" s="29"/>
      <c r="V239" s="29"/>
      <c r="W239" s="29"/>
      <c r="X239" s="29"/>
      <c r="Y239" s="29"/>
    </row>
    <row r="240" spans="1:25" ht="15" customHeight="1" x14ac:dyDescent="0.25">
      <c r="A240" s="9"/>
      <c r="B240" s="9" t="str">
        <f t="shared" si="19"/>
        <v>GUAMARE</v>
      </c>
      <c r="C240" s="9" t="str">
        <f t="shared" si="18"/>
        <v>AMARE</v>
      </c>
      <c r="D240" s="9"/>
      <c r="E240" s="71">
        <f t="shared" si="20"/>
        <v>0</v>
      </c>
      <c r="F240" s="9" t="str">
        <f t="shared" si="21"/>
        <v>PoolAMARE</v>
      </c>
      <c r="G240" s="9" t="str">
        <f>IFERROR(VLOOKUP(H240,[161]Detalhes!$G:$J,4,0),G239)</f>
        <v>Pool</v>
      </c>
      <c r="H240" s="10">
        <v>38</v>
      </c>
      <c r="I240" s="11" t="s">
        <v>92</v>
      </c>
      <c r="J240" s="24" t="s">
        <v>9</v>
      </c>
      <c r="K240" s="24" t="s">
        <v>12</v>
      </c>
      <c r="L240" s="25"/>
      <c r="M240" s="26">
        <f>IF(RIGHT(I240,5)="Total",VLOOKUP(I240,'BD Descarga'!$B:$I,5,0),SUMIFS('BD Descarga'!F:F,'BD Descarga'!D:D,'Recebimento Rodo - ALE'!K240,'BD Descarga'!C:C,'Recebimento Rodo - ALE'!J240,'BD Descarga'!B:B,'Recebimento Rodo - ALE'!I240,'BD Descarga'!A:A,'Recebimento Rodo - ALE'!H240))</f>
        <v>55</v>
      </c>
      <c r="N240" s="27">
        <f>IF(RIGHT(I240,5)="Total",VLOOKUP(I240,'BD Descarga'!$B:$I,6,0),SUMIFS('BD Descarga'!G:G,'BD Descarga'!D:D,'Recebimento Rodo - ALE'!K240,'BD Descarga'!C:C,'Recebimento Rodo - ALE'!J240,'BD Descarga'!B:B,'Recebimento Rodo - ALE'!I240,'BD Descarga'!A:A,'Recebimento Rodo - ALE'!H240))</f>
        <v>3.1747407163173778</v>
      </c>
      <c r="O240" s="27">
        <f>IF(RIGHT(I240,5)="Total",VLOOKUP(I240,'BD Descarga'!$B:$I,7,0),SUMIFS('BD Descarga'!H:H,'BD Descarga'!D:D,'Recebimento Rodo - ALE'!K240,'BD Descarga'!C:C,'Recebimento Rodo - ALE'!J240,'BD Descarga'!B:B,'Recebimento Rodo - ALE'!I240,'BD Descarga'!A:A,'Recebimento Rodo - ALE'!H240))</f>
        <v>1.9275490034298395</v>
      </c>
      <c r="P240" s="28">
        <f>IF(RIGHT(I240,5)="Total",VLOOKUP(I240,'BD Descarga'!$B:$I,8,0),SUMIFS('BD Descarga'!I:I,'BD Descarga'!D:D,'Recebimento Rodo - ALE'!K240,'BD Descarga'!C:C,'Recebimento Rodo - ALE'!J240,'BD Descarga'!B:B,'Recebimento Rodo - ALE'!I240,'BD Descarga'!A:A,'Recebimento Rodo - ALE'!H240))</f>
        <v>4265.4970474985921</v>
      </c>
      <c r="Q240" s="235"/>
      <c r="R240" s="29"/>
      <c r="S240" s="29"/>
      <c r="T240" s="29"/>
      <c r="U240" s="29"/>
      <c r="V240" s="29"/>
      <c r="W240" s="29"/>
      <c r="X240" s="29"/>
      <c r="Y240" s="29"/>
    </row>
    <row r="241" spans="1:25" x14ac:dyDescent="0.25">
      <c r="A241" s="9"/>
      <c r="B241" s="9" t="str">
        <f t="shared" si="19"/>
        <v>GUAMARE</v>
      </c>
      <c r="C241" s="9" t="str">
        <f t="shared" si="18"/>
        <v>AMARE</v>
      </c>
      <c r="D241" s="9"/>
      <c r="E241" s="71">
        <f t="shared" si="20"/>
        <v>0</v>
      </c>
      <c r="F241" s="9" t="str">
        <f t="shared" si="21"/>
        <v>PoolAMARE</v>
      </c>
      <c r="G241" s="9" t="str">
        <f>IFERROR(VLOOKUP(H241,[161]Detalhes!$G:$J,4,0),G240)</f>
        <v>Pool</v>
      </c>
      <c r="H241" s="10">
        <v>38</v>
      </c>
      <c r="I241" s="11" t="s">
        <v>92</v>
      </c>
      <c r="J241" s="24" t="s">
        <v>9</v>
      </c>
      <c r="K241" s="24" t="s">
        <v>13</v>
      </c>
      <c r="L241" s="25"/>
      <c r="M241" s="26">
        <f>IF(RIGHT(I241,5)="Total",VLOOKUP(I241,'BD Descarga'!$B:$I,5,0),SUMIFS('BD Descarga'!F:F,'BD Descarga'!D:D,'Recebimento Rodo - ALE'!K241,'BD Descarga'!C:C,'Recebimento Rodo - ALE'!J241,'BD Descarga'!B:B,'Recebimento Rodo - ALE'!I241,'BD Descarga'!A:A,'Recebimento Rodo - ALE'!H241))</f>
        <v>55</v>
      </c>
      <c r="N241" s="27">
        <f>IF(RIGHT(I241,5)="Total",VLOOKUP(I241,'BD Descarga'!$B:$I,6,0),SUMIFS('BD Descarga'!G:G,'BD Descarga'!D:D,'Recebimento Rodo - ALE'!K241,'BD Descarga'!C:C,'Recebimento Rodo - ALE'!J241,'BD Descarga'!B:B,'Recebimento Rodo - ALE'!I241,'BD Descarga'!A:A,'Recebimento Rodo - ALE'!H241))</f>
        <v>0</v>
      </c>
      <c r="O241" s="27">
        <f>IF(RIGHT(I241,5)="Total",VLOOKUP(I241,'BD Descarga'!$B:$I,7,0),SUMIFS('BD Descarga'!H:H,'BD Descarga'!D:D,'Recebimento Rodo - ALE'!K241,'BD Descarga'!C:C,'Recebimento Rodo - ALE'!J241,'BD Descarga'!B:B,'Recebimento Rodo - ALE'!I241,'BD Descarga'!A:A,'Recebimento Rodo - ALE'!H241))</f>
        <v>0</v>
      </c>
      <c r="P241" s="28">
        <f>IF(RIGHT(I241,5)="Total",VLOOKUP(I241,'BD Descarga'!$B:$I,8,0),SUMIFS('BD Descarga'!I:I,'BD Descarga'!D:D,'Recebimento Rodo - ALE'!K241,'BD Descarga'!C:C,'Recebimento Rodo - ALE'!J241,'BD Descarga'!B:B,'Recebimento Rodo - ALE'!I241,'BD Descarga'!A:A,'Recebimento Rodo - ALE'!H241))</f>
        <v>0</v>
      </c>
      <c r="Q241" s="235"/>
      <c r="R241" s="29"/>
      <c r="S241" s="29"/>
      <c r="T241" s="29"/>
      <c r="U241" s="29"/>
      <c r="V241" s="29"/>
      <c r="W241" s="29"/>
      <c r="X241" s="29"/>
      <c r="Y241" s="29"/>
    </row>
    <row r="242" spans="1:25" x14ac:dyDescent="0.25">
      <c r="A242" s="9"/>
      <c r="B242" s="9" t="str">
        <f t="shared" si="19"/>
        <v>GUAMARE</v>
      </c>
      <c r="C242" s="9" t="str">
        <f t="shared" si="18"/>
        <v>AMARE</v>
      </c>
      <c r="D242" s="9"/>
      <c r="E242" s="71">
        <f t="shared" si="20"/>
        <v>0</v>
      </c>
      <c r="F242" s="9" t="str">
        <f t="shared" si="21"/>
        <v>PoolAMARE</v>
      </c>
      <c r="G242" s="9" t="str">
        <f>IFERROR(VLOOKUP(H242,[161]Detalhes!$G:$J,4,0),G241)</f>
        <v>Pool</v>
      </c>
      <c r="H242" s="14">
        <v>38</v>
      </c>
      <c r="I242" s="11" t="s">
        <v>92</v>
      </c>
      <c r="J242" s="30" t="s">
        <v>9</v>
      </c>
      <c r="K242" s="30" t="s">
        <v>16</v>
      </c>
      <c r="L242" s="31"/>
      <c r="M242" s="32">
        <f>IF(RIGHT(I242,5)="Total",VLOOKUP(I242,'BD Descarga'!$B:$I,5,0),SUMIFS('BD Descarga'!F:F,'BD Descarga'!D:D,'Recebimento Rodo - ALE'!K242,'BD Descarga'!C:C,'Recebimento Rodo - ALE'!J242,'BD Descarga'!B:B,'Recebimento Rodo - ALE'!I242,'BD Descarga'!A:A,'Recebimento Rodo - ALE'!H242))</f>
        <v>0</v>
      </c>
      <c r="N242" s="33">
        <f>IF(RIGHT(I242,5)="Total",VLOOKUP(I242,'BD Descarga'!$B:$I,6,0),SUMIFS('BD Descarga'!G:G,'BD Descarga'!D:D,'Recebimento Rodo - ALE'!K242,'BD Descarga'!C:C,'Recebimento Rodo - ALE'!J242,'BD Descarga'!B:B,'Recebimento Rodo - ALE'!I242,'BD Descarga'!A:A,'Recebimento Rodo - ALE'!H242))</f>
        <v>3.3151624878589887</v>
      </c>
      <c r="O242" s="33">
        <f>IF(RIGHT(I242,5)="Total",VLOOKUP(I242,'BD Descarga'!$B:$I,7,0),SUMIFS('BD Descarga'!H:H,'BD Descarga'!D:D,'Recebimento Rodo - ALE'!K242,'BD Descarga'!C:C,'Recebimento Rodo - ALE'!J242,'BD Descarga'!B:B,'Recebimento Rodo - ALE'!I242,'BD Descarga'!A:A,'Recebimento Rodo - ALE'!H242))</f>
        <v>2.012806311027814</v>
      </c>
      <c r="P242" s="37">
        <f>IF(RIGHT(I242,5)="Total",VLOOKUP(I242,'BD Descarga'!$B:$I,8,0),SUMIFS('BD Descarga'!I:I,'BD Descarga'!D:D,'Recebimento Rodo - ALE'!K242,'BD Descarga'!C:C,'Recebimento Rodo - ALE'!J242,'BD Descarga'!B:B,'Recebimento Rodo - ALE'!I242,'BD Descarga'!A:A,'Recebimento Rodo - ALE'!H242))</f>
        <v>4454.1639987354956</v>
      </c>
      <c r="Q242" s="235"/>
      <c r="R242" s="29"/>
      <c r="S242" s="29"/>
      <c r="T242" s="29"/>
      <c r="U242" s="29"/>
      <c r="V242" s="29"/>
      <c r="W242" s="29"/>
      <c r="X242" s="29"/>
      <c r="Y242" s="29"/>
    </row>
    <row r="243" spans="1:25" x14ac:dyDescent="0.25">
      <c r="A243" s="9"/>
      <c r="B243" s="9" t="str">
        <f t="shared" si="19"/>
        <v>GUAMARE</v>
      </c>
      <c r="C243" s="9" t="str">
        <f t="shared" si="18"/>
        <v>AMARE</v>
      </c>
      <c r="D243" s="9"/>
      <c r="E243" s="71">
        <f t="shared" si="20"/>
        <v>0</v>
      </c>
      <c r="F243" s="9" t="str">
        <f t="shared" si="21"/>
        <v>PoolAMARE</v>
      </c>
      <c r="G243" s="9" t="str">
        <f>IFERROR(VLOOKUP(H243,[161]Detalhes!$G:$J,4,0),G242)</f>
        <v>Pool</v>
      </c>
      <c r="H243" s="15">
        <v>38</v>
      </c>
      <c r="I243" s="11" t="s">
        <v>92</v>
      </c>
      <c r="J243" s="24" t="s">
        <v>9</v>
      </c>
      <c r="K243" s="24" t="s">
        <v>7</v>
      </c>
      <c r="L243" s="25"/>
      <c r="M243" s="26">
        <f>IF(RIGHT(I243,5)="Total",VLOOKUP(I243,'BD Descarga'!$B:$I,5,0),SUMIFS('BD Descarga'!F:F,'BD Descarga'!D:D,'Recebimento Rodo - ALE'!K243,'BD Descarga'!C:C,'Recebimento Rodo - ALE'!J243,'BD Descarga'!B:B,'Recebimento Rodo - ALE'!I243,'BD Descarga'!A:A,'Recebimento Rodo - ALE'!H243))</f>
        <v>55</v>
      </c>
      <c r="N243" s="27">
        <f>IF(RIGHT(I243,5)="Total",VLOOKUP(I243,'BD Descarga'!$B:$I,6,0),SUMIFS('BD Descarga'!G:G,'BD Descarga'!D:D,'Recebimento Rodo - ALE'!K243,'BD Descarga'!C:C,'Recebimento Rodo - ALE'!J243,'BD Descarga'!B:B,'Recebimento Rodo - ALE'!I243,'BD Descarga'!A:A,'Recebimento Rodo - ALE'!H243))</f>
        <v>1.0065763040202533</v>
      </c>
      <c r="O243" s="27">
        <f>IF(RIGHT(I243,5)="Total",VLOOKUP(I243,'BD Descarga'!$B:$I,7,0),SUMIFS('BD Descarga'!H:H,'BD Descarga'!D:D,'Recebimento Rodo - ALE'!K243,'BD Descarga'!C:C,'Recebimento Rodo - ALE'!J243,'BD Descarga'!B:B,'Recebimento Rodo - ALE'!I243,'BD Descarga'!A:A,'Recebimento Rodo - ALE'!H243))</f>
        <v>0.6111444445582771</v>
      </c>
      <c r="P243" s="28">
        <f>IF(RIGHT(I243,5)="Total",VLOOKUP(I243,'BD Descarga'!$B:$I,8,0),SUMIFS('BD Descarga'!I:I,'BD Descarga'!D:D,'Recebimento Rodo - ALE'!K243,'BD Descarga'!C:C,'Recebimento Rodo - ALE'!J243,'BD Descarga'!B:B,'Recebimento Rodo - ALE'!I243,'BD Descarga'!A:A,'Recebimento Rodo - ALE'!H243))</f>
        <v>1352.4091056673274</v>
      </c>
      <c r="Q243" s="235"/>
      <c r="R243" s="29"/>
      <c r="S243" s="29"/>
      <c r="T243" s="29"/>
      <c r="U243" s="29"/>
      <c r="V243" s="29"/>
      <c r="W243" s="29"/>
      <c r="X243" s="29"/>
      <c r="Y243" s="29"/>
    </row>
    <row r="244" spans="1:25" x14ac:dyDescent="0.25">
      <c r="A244" s="9"/>
      <c r="B244" s="9" t="str">
        <f t="shared" si="19"/>
        <v>GUAMARE</v>
      </c>
      <c r="C244" s="9" t="str">
        <f t="shared" si="18"/>
        <v>AMARE</v>
      </c>
      <c r="D244" s="9"/>
      <c r="E244" s="71">
        <f t="shared" si="20"/>
        <v>0</v>
      </c>
      <c r="F244" s="9" t="str">
        <f t="shared" si="21"/>
        <v>PoolAMARE</v>
      </c>
      <c r="G244" s="9" t="str">
        <f>IFERROR(VLOOKUP(H244,[161]Detalhes!$G:$J,4,0),G243)</f>
        <v>Pool</v>
      </c>
      <c r="H244" s="10">
        <v>38</v>
      </c>
      <c r="I244" s="11" t="s">
        <v>92</v>
      </c>
      <c r="J244" s="24" t="s">
        <v>9</v>
      </c>
      <c r="K244" s="24" t="s">
        <v>18</v>
      </c>
      <c r="L244" s="25"/>
      <c r="M244" s="26">
        <f>IF(RIGHT(I244,5)="Total",VLOOKUP(I244,'BD Descarga'!$B:$I,5,0),SUMIFS('BD Descarga'!F:F,'BD Descarga'!D:D,'Recebimento Rodo - ALE'!K244,'BD Descarga'!C:C,'Recebimento Rodo - ALE'!J244,'BD Descarga'!B:B,'Recebimento Rodo - ALE'!I244,'BD Descarga'!A:A,'Recebimento Rodo - ALE'!H244))</f>
        <v>55</v>
      </c>
      <c r="N244" s="27">
        <f>IF(RIGHT(I244,5)="Total",VLOOKUP(I244,'BD Descarga'!$B:$I,6,0),SUMIFS('BD Descarga'!G:G,'BD Descarga'!D:D,'Recebimento Rodo - ALE'!K244,'BD Descarga'!C:C,'Recebimento Rodo - ALE'!J244,'BD Descarga'!B:B,'Recebimento Rodo - ALE'!I244,'BD Descarga'!A:A,'Recebimento Rodo - ALE'!H244))</f>
        <v>2.5189925465711913</v>
      </c>
      <c r="O244" s="27">
        <f>IF(RIGHT(I244,5)="Total",VLOOKUP(I244,'BD Descarga'!$B:$I,7,0),SUMIFS('BD Descarga'!H:H,'BD Descarga'!D:D,'Recebimento Rodo - ALE'!K244,'BD Descarga'!C:C,'Recebimento Rodo - ALE'!J244,'BD Descarga'!B:B,'Recebimento Rodo - ALE'!I244,'BD Descarga'!A:A,'Recebimento Rodo - ALE'!H244))</f>
        <v>1.5294104327432239</v>
      </c>
      <c r="P244" s="28">
        <f>IF(RIGHT(I244,5)="Total",VLOOKUP(I244,'BD Descarga'!$B:$I,8,0),SUMIFS('BD Descarga'!I:I,'BD Descarga'!D:D,'Recebimento Rodo - ALE'!K244,'BD Descarga'!C:C,'Recebimento Rodo - ALE'!J244,'BD Descarga'!B:B,'Recebimento Rodo - ALE'!I244,'BD Descarga'!A:A,'Recebimento Rodo - ALE'!H244))</f>
        <v>3384.4512765546506</v>
      </c>
      <c r="Q244" s="235"/>
      <c r="R244" s="29"/>
      <c r="S244" s="29"/>
      <c r="T244" s="29"/>
      <c r="U244" s="29"/>
      <c r="V244" s="29"/>
      <c r="W244" s="29"/>
      <c r="X244" s="29"/>
      <c r="Y244" s="29"/>
    </row>
    <row r="245" spans="1:25" x14ac:dyDescent="0.25">
      <c r="A245" s="9"/>
      <c r="B245" s="9" t="str">
        <f t="shared" si="19"/>
        <v>GUAMARE</v>
      </c>
      <c r="C245" s="9" t="str">
        <f t="shared" si="18"/>
        <v>AMARE</v>
      </c>
      <c r="D245" s="9"/>
      <c r="E245" s="71">
        <f t="shared" si="20"/>
        <v>0</v>
      </c>
      <c r="F245" s="9" t="str">
        <f t="shared" si="21"/>
        <v>PoolAMARE</v>
      </c>
      <c r="G245" s="9" t="str">
        <f>IFERROR(VLOOKUP(H245,[161]Detalhes!$G:$J,4,0),G244)</f>
        <v>Pool</v>
      </c>
      <c r="H245" s="10">
        <v>38</v>
      </c>
      <c r="I245" s="11" t="s">
        <v>92</v>
      </c>
      <c r="J245" s="24" t="s">
        <v>9</v>
      </c>
      <c r="K245" s="24" t="s">
        <v>19</v>
      </c>
      <c r="L245" s="25"/>
      <c r="M245" s="26">
        <f>IF(RIGHT(I245,5)="Total",VLOOKUP(I245,'BD Descarga'!$B:$I,5,0),SUMIFS('BD Descarga'!F:F,'BD Descarga'!D:D,'Recebimento Rodo - ALE'!K245,'BD Descarga'!C:C,'Recebimento Rodo - ALE'!J245,'BD Descarga'!B:B,'Recebimento Rodo - ALE'!I245,'BD Descarga'!A:A,'Recebimento Rodo - ALE'!H245))</f>
        <v>55</v>
      </c>
      <c r="N245" s="27">
        <f>IF(RIGHT(I245,5)="Total",VLOOKUP(I245,'BD Descarga'!$B:$I,6,0),SUMIFS('BD Descarga'!G:G,'BD Descarga'!D:D,'Recebimento Rodo - ALE'!K245,'BD Descarga'!C:C,'Recebimento Rodo - ALE'!J245,'BD Descarga'!B:B,'Recebimento Rodo - ALE'!I245,'BD Descarga'!A:A,'Recebimento Rodo - ALE'!H245))</f>
        <v>0.78229421122042597</v>
      </c>
      <c r="O245" s="27">
        <f>IF(RIGHT(I245,5)="Total",VLOOKUP(I245,'BD Descarga'!$B:$I,7,0),SUMIFS('BD Descarga'!H:H,'BD Descarga'!D:D,'Recebimento Rodo - ALE'!K245,'BD Descarga'!C:C,'Recebimento Rodo - ALE'!J245,'BD Descarga'!B:B,'Recebimento Rodo - ALE'!I245,'BD Descarga'!A:A,'Recebimento Rodo - ALE'!H245))</f>
        <v>0.47497120614498672</v>
      </c>
      <c r="P245" s="28">
        <f>IF(RIGHT(I245,5)="Total",VLOOKUP(I245,'BD Descarga'!$B:$I,8,0),SUMIFS('BD Descarga'!I:I,'BD Descarga'!D:D,'Recebimento Rodo - ALE'!K245,'BD Descarga'!C:C,'Recebimento Rodo - ALE'!J245,'BD Descarga'!B:B,'Recebimento Rodo - ALE'!I245,'BD Descarga'!A:A,'Recebimento Rodo - ALE'!H245))</f>
        <v>1051.0696609286124</v>
      </c>
      <c r="Q245" s="235"/>
      <c r="R245" s="29"/>
      <c r="S245" s="29"/>
      <c r="T245" s="29"/>
      <c r="U245" s="29"/>
      <c r="V245" s="29"/>
      <c r="W245" s="29"/>
      <c r="X245" s="29"/>
      <c r="Y245" s="29"/>
    </row>
    <row r="246" spans="1:25" x14ac:dyDescent="0.25">
      <c r="A246" s="9"/>
      <c r="B246" s="9" t="str">
        <f t="shared" si="19"/>
        <v>GUAMARE</v>
      </c>
      <c r="C246" s="9" t="str">
        <f t="shared" si="18"/>
        <v>AMARE</v>
      </c>
      <c r="D246" s="9"/>
      <c r="E246" s="71">
        <f t="shared" si="20"/>
        <v>0</v>
      </c>
      <c r="F246" s="9" t="str">
        <f t="shared" si="21"/>
        <v>PoolAMARE</v>
      </c>
      <c r="G246" s="9" t="str">
        <f>IFERROR(VLOOKUP(H246,[161]Detalhes!$G:$J,4,0),G245)</f>
        <v>Pool</v>
      </c>
      <c r="H246" s="14">
        <v>38</v>
      </c>
      <c r="I246" s="11" t="s">
        <v>92</v>
      </c>
      <c r="J246" s="30" t="s">
        <v>9</v>
      </c>
      <c r="K246" s="30" t="s">
        <v>21</v>
      </c>
      <c r="L246" s="31"/>
      <c r="M246" s="32">
        <f>IF(RIGHT(I246,5)="Total",VLOOKUP(I246,'BD Descarga'!$B:$I,5,0),SUMIFS('BD Descarga'!F:F,'BD Descarga'!D:D,'Recebimento Rodo - ALE'!K246,'BD Descarga'!C:C,'Recebimento Rodo - ALE'!J246,'BD Descarga'!B:B,'Recebimento Rodo - ALE'!I246,'BD Descarga'!A:A,'Recebimento Rodo - ALE'!H246))</f>
        <v>0</v>
      </c>
      <c r="N246" s="33">
        <f>IF(RIGHT(I246,5)="Total",VLOOKUP(I246,'BD Descarga'!$B:$I,6,0),SUMIFS('BD Descarga'!G:G,'BD Descarga'!D:D,'Recebimento Rodo - ALE'!K246,'BD Descarga'!C:C,'Recebimento Rodo - ALE'!J246,'BD Descarga'!B:B,'Recebimento Rodo - ALE'!I246,'BD Descarga'!A:A,'Recebimento Rodo - ALE'!H246))</f>
        <v>4.3078630618118705</v>
      </c>
      <c r="O246" s="33">
        <f>IF(RIGHT(I246,5)="Total",VLOOKUP(I246,'BD Descarga'!$B:$I,7,0),SUMIFS('BD Descarga'!H:H,'BD Descarga'!D:D,'Recebimento Rodo - ALE'!K246,'BD Descarga'!C:C,'Recebimento Rodo - ALE'!J246,'BD Descarga'!B:B,'Recebimento Rodo - ALE'!I246,'BD Descarga'!A:A,'Recebimento Rodo - ALE'!H246))</f>
        <v>2.615526083446488</v>
      </c>
      <c r="P246" s="34">
        <f>IF(RIGHT(I246,5)="Total",VLOOKUP(I246,'BD Descarga'!$B:$I,8,0),SUMIFS('BD Descarga'!I:I,'BD Descarga'!D:D,'Recebimento Rodo - ALE'!K246,'BD Descarga'!C:C,'Recebimento Rodo - ALE'!J246,'BD Descarga'!B:B,'Recebimento Rodo - ALE'!I246,'BD Descarga'!A:A,'Recebimento Rodo - ALE'!H246))</f>
        <v>5787.9300431505899</v>
      </c>
      <c r="Q246" s="235"/>
      <c r="R246" s="29"/>
      <c r="S246" s="29"/>
      <c r="T246" s="29"/>
      <c r="U246" s="29"/>
      <c r="V246" s="29"/>
      <c r="W246" s="29"/>
      <c r="X246" s="29"/>
      <c r="Y246" s="29"/>
    </row>
    <row r="247" spans="1:25" x14ac:dyDescent="0.25">
      <c r="A247" s="9"/>
      <c r="B247" s="9" t="str">
        <f t="shared" si="19"/>
        <v>GUAMARE</v>
      </c>
      <c r="C247" s="9" t="str">
        <f t="shared" si="18"/>
        <v>AMARE</v>
      </c>
      <c r="D247" s="9"/>
      <c r="E247" s="71">
        <f t="shared" si="20"/>
        <v>0</v>
      </c>
      <c r="F247" s="9" t="str">
        <f t="shared" si="21"/>
        <v>PoolAMARE</v>
      </c>
      <c r="G247" s="9" t="str">
        <f>IFERROR(VLOOKUP(H247,[161]Detalhes!$G:$J,4,0),G246)</f>
        <v>Pool</v>
      </c>
      <c r="H247" s="10">
        <v>38</v>
      </c>
      <c r="I247" s="16" t="s">
        <v>92</v>
      </c>
      <c r="J247" s="30" t="s">
        <v>22</v>
      </c>
      <c r="K247" s="30"/>
      <c r="L247" s="31"/>
      <c r="M247" s="35">
        <f>IF(RIGHT(I247,5)="Total",VLOOKUP(I247,'BD Descarga'!$B:$I,5,0),SUMIFS('BD Descarga'!F:F,'BD Descarga'!D:D,'Recebimento Rodo - ALE'!K247,'BD Descarga'!C:C,'Recebimento Rodo - ALE'!J247,'BD Descarga'!B:B,'Recebimento Rodo - ALE'!I247,'BD Descarga'!A:A,'Recebimento Rodo - ALE'!H247))</f>
        <v>0</v>
      </c>
      <c r="N247" s="36">
        <f>IF(RIGHT(I247,5)="Total",VLOOKUP(I247,'BD Descarga'!$B:$I,6,0),SUMIFS('BD Descarga'!G:G,'BD Descarga'!D:D,'Recebimento Rodo - ALE'!K247,'BD Descarga'!C:C,'Recebimento Rodo - ALE'!J247,'BD Descarga'!B:B,'Recebimento Rodo - ALE'!I247,'BD Descarga'!A:A,'Recebimento Rodo - ALE'!H247))</f>
        <v>0</v>
      </c>
      <c r="O247" s="36">
        <f>IF(RIGHT(I247,5)="Total",VLOOKUP(I247,'BD Descarga'!$B:$I,7,0),SUMIFS('BD Descarga'!H:H,'BD Descarga'!D:D,'Recebimento Rodo - ALE'!K247,'BD Descarga'!C:C,'Recebimento Rodo - ALE'!J247,'BD Descarga'!B:B,'Recebimento Rodo - ALE'!I247,'BD Descarga'!A:A,'Recebimento Rodo - ALE'!H247))</f>
        <v>0</v>
      </c>
      <c r="P247" s="37">
        <f>IF(RIGHT(I247,5)="Total",VLOOKUP(I247,'BD Descarga'!$B:$I,8,0),SUMIFS('BD Descarga'!I:I,'BD Descarga'!D:D,'Recebimento Rodo - ALE'!K247,'BD Descarga'!C:C,'Recebimento Rodo - ALE'!J247,'BD Descarga'!B:B,'Recebimento Rodo - ALE'!I247,'BD Descarga'!A:A,'Recebimento Rodo - ALE'!H247))</f>
        <v>0</v>
      </c>
      <c r="Q247" s="235"/>
      <c r="R247" s="29"/>
      <c r="S247" s="29"/>
      <c r="T247" s="29"/>
      <c r="U247" s="29"/>
      <c r="V247" s="29"/>
      <c r="W247" s="29"/>
      <c r="X247" s="29"/>
      <c r="Y247" s="29"/>
    </row>
    <row r="248" spans="1:25" x14ac:dyDescent="0.25">
      <c r="A248" s="9"/>
      <c r="B248" s="9" t="str">
        <f t="shared" si="19"/>
        <v>GUAMARE Total</v>
      </c>
      <c r="C248" s="9" t="str">
        <f t="shared" si="18"/>
        <v>Total</v>
      </c>
      <c r="D248" s="9">
        <f>VLOOKUP(E248,Resumo!C:E,3,0)</f>
        <v>15</v>
      </c>
      <c r="E248" s="71">
        <f t="shared" si="20"/>
        <v>10242.094041886085</v>
      </c>
      <c r="F248" s="9" t="str">
        <f t="shared" si="21"/>
        <v>PoolTotal</v>
      </c>
      <c r="G248" s="9" t="str">
        <f>IFERROR(VLOOKUP(H248,[161]Detalhes!$G:$J,4,0),G247)</f>
        <v>Pool</v>
      </c>
      <c r="H248" s="17">
        <v>38</v>
      </c>
      <c r="I248" s="18" t="s">
        <v>140</v>
      </c>
      <c r="J248" s="38"/>
      <c r="K248" s="38"/>
      <c r="L248" s="25"/>
      <c r="M248" s="39">
        <f>IF(RIGHT(I248,5)="Total",VLOOKUP(I248,'BD Descarga'!$B:$I,5,0),SUMIFS('BD Descarga'!F:F,'BD Descarga'!D:D,'Recebimento Rodo - ALE'!K248,'BD Descarga'!C:C,'Recebimento Rodo - ALE'!J248,'BD Descarga'!B:B,'Recebimento Rodo - ALE'!I248,'BD Descarga'!A:A,'Recebimento Rodo - ALE'!H248))</f>
        <v>0</v>
      </c>
      <c r="N248" s="40">
        <f>IF(RIGHT(I248,5)="Total",VLOOKUP(I248,'BD Descarga'!$B:$I,6,0),SUMIFS('BD Descarga'!G:G,'BD Descarga'!D:D,'Recebimento Rodo - ALE'!K248,'BD Descarga'!C:C,'Recebimento Rodo - ALE'!J248,'BD Descarga'!B:B,'Recebimento Rodo - ALE'!I248,'BD Descarga'!A:A,'Recebimento Rodo - ALE'!H248))</f>
        <v>7.6230255496708592</v>
      </c>
      <c r="O248" s="40">
        <f>IF(RIGHT(I248,5)="Total",VLOOKUP(I248,'BD Descarga'!$B:$I,7,0),SUMIFS('BD Descarga'!H:H,'BD Descarga'!D:D,'Recebimento Rodo - ALE'!K248,'BD Descarga'!C:C,'Recebimento Rodo - ALE'!J248,'BD Descarga'!B:B,'Recebimento Rodo - ALE'!I248,'BD Descarga'!A:A,'Recebimento Rodo - ALE'!H248))</f>
        <v>4.6283323944743024</v>
      </c>
      <c r="P248" s="41">
        <f>IF(RIGHT(I248,5)="Total",VLOOKUP(I248,'BD Descarga'!$B:$I,8,0),SUMIFS('BD Descarga'!I:I,'BD Descarga'!D:D,'Recebimento Rodo - ALE'!K248,'BD Descarga'!C:C,'Recebimento Rodo - ALE'!J248,'BD Descarga'!B:B,'Recebimento Rodo - ALE'!I248,'BD Descarga'!A:A,'Recebimento Rodo - ALE'!H248))</f>
        <v>10242.094041886085</v>
      </c>
      <c r="Q248" s="50"/>
      <c r="R248" s="29"/>
      <c r="S248" s="29"/>
      <c r="T248" s="29"/>
      <c r="U248" s="29"/>
      <c r="V248" s="29"/>
      <c r="W248" s="29"/>
      <c r="X248" s="29"/>
      <c r="Y248" s="29"/>
    </row>
    <row r="249" spans="1:25" ht="15" customHeight="1" x14ac:dyDescent="0.25">
      <c r="A249" s="9"/>
      <c r="B249" s="9" t="str">
        <f t="shared" si="19"/>
        <v>GUARULHOS</v>
      </c>
      <c r="C249" s="9" t="str">
        <f t="shared" si="18"/>
        <v>ULHOS</v>
      </c>
      <c r="D249" s="9"/>
      <c r="E249" s="71">
        <f t="shared" si="20"/>
        <v>0</v>
      </c>
      <c r="F249" s="9" t="str">
        <f t="shared" si="21"/>
        <v>PrópriaULHOS</v>
      </c>
      <c r="G249" s="9" t="str">
        <f>IFERROR(VLOOKUP(H249,[161]Detalhes!$G:$J,4,0),#REF!)</f>
        <v>Própria</v>
      </c>
      <c r="H249" s="10">
        <v>16</v>
      </c>
      <c r="I249" s="11" t="s">
        <v>48</v>
      </c>
      <c r="J249" s="24" t="s">
        <v>9</v>
      </c>
      <c r="K249" s="24" t="s">
        <v>10</v>
      </c>
      <c r="L249" s="25"/>
      <c r="M249" s="26">
        <f>IF(RIGHT(I249,5)="Total",VLOOKUP(I249,'BD Descarga'!$B:$I,5,0),SUMIFS('BD Descarga'!F:F,'BD Descarga'!D:D,'Recebimento Rodo - ALE'!K249,'BD Descarga'!C:C,'Recebimento Rodo - ALE'!J249,'BD Descarga'!B:B,'Recebimento Rodo - ALE'!I249,'BD Descarga'!A:A,'Recebimento Rodo - ALE'!H249))</f>
        <v>45</v>
      </c>
      <c r="N249" s="27">
        <f>IF(RIGHT(I249,5)="Total",VLOOKUP(I249,'BD Descarga'!$B:$I,6,0),SUMIFS('BD Descarga'!G:G,'BD Descarga'!D:D,'Recebimento Rodo - ALE'!K249,'BD Descarga'!C:C,'Recebimento Rodo - ALE'!J249,'BD Descarga'!B:B,'Recebimento Rodo - ALE'!I249,'BD Descarga'!A:A,'Recebimento Rodo - ALE'!H249))</f>
        <v>0.81980775698449126</v>
      </c>
      <c r="O249" s="27">
        <f>IF(RIGHT(I249,5)="Total",VLOOKUP(I249,'BD Descarga'!$B:$I,7,0),SUMIFS('BD Descarga'!H:H,'BD Descarga'!D:D,'Recebimento Rodo - ALE'!K249,'BD Descarga'!C:C,'Recebimento Rodo - ALE'!J249,'BD Descarga'!B:B,'Recebimento Rodo - ALE'!I249,'BD Descarga'!A:A,'Recebimento Rodo - ALE'!H249))</f>
        <v>0.43401587134473074</v>
      </c>
      <c r="P249" s="28">
        <f>IF(RIGHT(I249,5)="Total",VLOOKUP(I249,'BD Descarga'!$B:$I,8,0),SUMIFS('BD Descarga'!I:I,'BD Descarga'!D:D,'Recebimento Rodo - ALE'!K249,'BD Descarga'!C:C,'Recebimento Rodo - ALE'!J249,'BD Descarga'!B:B,'Recebimento Rodo - ALE'!I249,'BD Descarga'!A:A,'Recebimento Rodo - ALE'!H249))</f>
        <v>889.73253625669793</v>
      </c>
      <c r="Q249" s="234" t="s">
        <v>311</v>
      </c>
      <c r="R249" s="29"/>
      <c r="S249" s="29"/>
      <c r="T249" s="29"/>
      <c r="U249" s="29"/>
      <c r="V249" s="29"/>
      <c r="W249" s="29"/>
      <c r="X249" s="29"/>
      <c r="Y249" s="29"/>
    </row>
    <row r="250" spans="1:25" ht="15" customHeight="1" x14ac:dyDescent="0.25">
      <c r="A250" s="9"/>
      <c r="B250" s="9" t="str">
        <f t="shared" si="19"/>
        <v>GUARULHOS</v>
      </c>
      <c r="C250" s="9" t="str">
        <f t="shared" si="18"/>
        <v>ULHOS</v>
      </c>
      <c r="D250" s="9"/>
      <c r="E250" s="71">
        <f t="shared" si="20"/>
        <v>0</v>
      </c>
      <c r="F250" s="9" t="str">
        <f t="shared" si="21"/>
        <v>PrópriaULHOS</v>
      </c>
      <c r="G250" s="9" t="str">
        <f>IFERROR(VLOOKUP(H250,[161]Detalhes!$G:$J,4,0),G249)</f>
        <v>Própria</v>
      </c>
      <c r="H250" s="10">
        <v>16</v>
      </c>
      <c r="I250" s="11" t="s">
        <v>48</v>
      </c>
      <c r="J250" s="24" t="s">
        <v>9</v>
      </c>
      <c r="K250" s="24" t="s">
        <v>12</v>
      </c>
      <c r="L250" s="25"/>
      <c r="M250" s="26">
        <f>IF(RIGHT(I250,5)="Total",VLOOKUP(I250,'BD Descarga'!$B:$I,5,0),SUMIFS('BD Descarga'!F:F,'BD Descarga'!D:D,'Recebimento Rodo - ALE'!K250,'BD Descarga'!C:C,'Recebimento Rodo - ALE'!J250,'BD Descarga'!B:B,'Recebimento Rodo - ALE'!I250,'BD Descarga'!A:A,'Recebimento Rodo - ALE'!H250))</f>
        <v>45</v>
      </c>
      <c r="N250" s="27">
        <f>IF(RIGHT(I250,5)="Total",VLOOKUP(I250,'BD Descarga'!$B:$I,6,0),SUMIFS('BD Descarga'!G:G,'BD Descarga'!D:D,'Recebimento Rodo - ALE'!K250,'BD Descarga'!C:C,'Recebimento Rodo - ALE'!J250,'BD Descarga'!B:B,'Recebimento Rodo - ALE'!I250,'BD Descarga'!A:A,'Recebimento Rodo - ALE'!H250))</f>
        <v>14.279999999999998</v>
      </c>
      <c r="O250" s="27">
        <f>IF(RIGHT(I250,5)="Total",VLOOKUP(I250,'BD Descarga'!$B:$I,7,0),SUMIFS('BD Descarga'!H:H,'BD Descarga'!D:D,'Recebimento Rodo - ALE'!K250,'BD Descarga'!C:C,'Recebimento Rodo - ALE'!J250,'BD Descarga'!B:B,'Recebimento Rodo - ALE'!I250,'BD Descarga'!A:A,'Recebimento Rodo - ALE'!H250))</f>
        <v>7.56</v>
      </c>
      <c r="P250" s="28">
        <f>IF(RIGHT(I250,5)="Total",VLOOKUP(I250,'BD Descarga'!$B:$I,8,0),SUMIFS('BD Descarga'!I:I,'BD Descarga'!D:D,'Recebimento Rodo - ALE'!K250,'BD Descarga'!C:C,'Recebimento Rodo - ALE'!J250,'BD Descarga'!B:B,'Recebimento Rodo - ALE'!I250,'BD Descarga'!A:A,'Recebimento Rodo - ALE'!H250))</f>
        <v>15497.999999999998</v>
      </c>
      <c r="Q250" s="235"/>
      <c r="R250" s="29"/>
      <c r="S250" s="29"/>
      <c r="T250" s="29"/>
      <c r="U250" s="29"/>
      <c r="V250" s="29"/>
      <c r="W250" s="29"/>
      <c r="X250" s="29"/>
      <c r="Y250" s="29"/>
    </row>
    <row r="251" spans="1:25" x14ac:dyDescent="0.25">
      <c r="A251" s="9"/>
      <c r="B251" s="9" t="str">
        <f t="shared" si="19"/>
        <v>GUARULHOS</v>
      </c>
      <c r="C251" s="9" t="str">
        <f t="shared" si="18"/>
        <v>ULHOS</v>
      </c>
      <c r="D251" s="9"/>
      <c r="E251" s="71">
        <f t="shared" si="20"/>
        <v>0</v>
      </c>
      <c r="F251" s="9" t="str">
        <f t="shared" si="21"/>
        <v>PrópriaULHOS</v>
      </c>
      <c r="G251" s="9" t="str">
        <f>IFERROR(VLOOKUP(H251,[161]Detalhes!$G:$J,4,0),G250)</f>
        <v>Própria</v>
      </c>
      <c r="H251" s="10">
        <v>16</v>
      </c>
      <c r="I251" s="11" t="s">
        <v>48</v>
      </c>
      <c r="J251" s="24" t="s">
        <v>9</v>
      </c>
      <c r="K251" s="24" t="s">
        <v>13</v>
      </c>
      <c r="L251" s="25"/>
      <c r="M251" s="26">
        <f>IF(RIGHT(I251,5)="Total",VLOOKUP(I251,'BD Descarga'!$B:$I,5,0),SUMIFS('BD Descarga'!F:F,'BD Descarga'!D:D,'Recebimento Rodo - ALE'!K251,'BD Descarga'!C:C,'Recebimento Rodo - ALE'!J251,'BD Descarga'!B:B,'Recebimento Rodo - ALE'!I251,'BD Descarga'!A:A,'Recebimento Rodo - ALE'!H251))</f>
        <v>45</v>
      </c>
      <c r="N251" s="27">
        <f>IF(RIGHT(I251,5)="Total",VLOOKUP(I251,'BD Descarga'!$B:$I,6,0),SUMIFS('BD Descarga'!G:G,'BD Descarga'!D:D,'Recebimento Rodo - ALE'!K251,'BD Descarga'!C:C,'Recebimento Rodo - ALE'!J251,'BD Descarga'!B:B,'Recebimento Rodo - ALE'!I251,'BD Descarga'!A:A,'Recebimento Rodo - ALE'!H251))</f>
        <v>0.46121578220863468</v>
      </c>
      <c r="O251" s="27">
        <f>IF(RIGHT(I251,5)="Total",VLOOKUP(I251,'BD Descarga'!$B:$I,7,0),SUMIFS('BD Descarga'!H:H,'BD Descarga'!D:D,'Recebimento Rodo - ALE'!K251,'BD Descarga'!C:C,'Recebimento Rodo - ALE'!J251,'BD Descarga'!B:B,'Recebimento Rodo - ALE'!I251,'BD Descarga'!A:A,'Recebimento Rodo - ALE'!H251))</f>
        <v>0.24417306116927723</v>
      </c>
      <c r="P251" s="28">
        <f>IF(RIGHT(I251,5)="Total",VLOOKUP(I251,'BD Descarga'!$B:$I,8,0),SUMIFS('BD Descarga'!I:I,'BD Descarga'!D:D,'Recebimento Rodo - ALE'!K251,'BD Descarga'!C:C,'Recebimento Rodo - ALE'!J251,'BD Descarga'!B:B,'Recebimento Rodo - ALE'!I251,'BD Descarga'!A:A,'Recebimento Rodo - ALE'!H251))</f>
        <v>500.5547753970182</v>
      </c>
      <c r="Q251" s="235"/>
      <c r="R251" s="29"/>
      <c r="S251" s="29"/>
      <c r="T251" s="29"/>
      <c r="U251" s="29"/>
      <c r="V251" s="29"/>
      <c r="W251" s="29"/>
      <c r="X251" s="29"/>
      <c r="Y251" s="29"/>
    </row>
    <row r="252" spans="1:25" x14ac:dyDescent="0.25">
      <c r="A252" s="9"/>
      <c r="B252" s="9" t="str">
        <f t="shared" si="19"/>
        <v>GUARULHOS</v>
      </c>
      <c r="C252" s="9" t="str">
        <f t="shared" si="18"/>
        <v>ULHOS</v>
      </c>
      <c r="D252" s="9"/>
      <c r="E252" s="71">
        <f t="shared" si="20"/>
        <v>0</v>
      </c>
      <c r="F252" s="9" t="str">
        <f t="shared" si="21"/>
        <v>PrópriaULHOS</v>
      </c>
      <c r="G252" s="9" t="str">
        <f>IFERROR(VLOOKUP(H252,[161]Detalhes!$G:$J,4,0),G251)</f>
        <v>Própria</v>
      </c>
      <c r="H252" s="14">
        <v>16</v>
      </c>
      <c r="I252" s="11" t="s">
        <v>48</v>
      </c>
      <c r="J252" s="30" t="s">
        <v>9</v>
      </c>
      <c r="K252" s="30" t="s">
        <v>16</v>
      </c>
      <c r="L252" s="31"/>
      <c r="M252" s="32">
        <f>IF(RIGHT(I252,5)="Total",VLOOKUP(I252,'BD Descarga'!$B:$I,5,0),SUMIFS('BD Descarga'!F:F,'BD Descarga'!D:D,'Recebimento Rodo - ALE'!K252,'BD Descarga'!C:C,'Recebimento Rodo - ALE'!J252,'BD Descarga'!B:B,'Recebimento Rodo - ALE'!I252,'BD Descarga'!A:A,'Recebimento Rodo - ALE'!H252))</f>
        <v>0</v>
      </c>
      <c r="N252" s="33">
        <f>IF(RIGHT(I252,5)="Total",VLOOKUP(I252,'BD Descarga'!$B:$I,6,0),SUMIFS('BD Descarga'!G:G,'BD Descarga'!D:D,'Recebimento Rodo - ALE'!K252,'BD Descarga'!C:C,'Recebimento Rodo - ALE'!J252,'BD Descarga'!B:B,'Recebimento Rodo - ALE'!I252,'BD Descarga'!A:A,'Recebimento Rodo - ALE'!H252))</f>
        <v>0</v>
      </c>
      <c r="O252" s="33">
        <f>IF(RIGHT(I252,5)="Total",VLOOKUP(I252,'BD Descarga'!$B:$I,7,0),SUMIFS('BD Descarga'!H:H,'BD Descarga'!D:D,'Recebimento Rodo - ALE'!K252,'BD Descarga'!C:C,'Recebimento Rodo - ALE'!J252,'BD Descarga'!B:B,'Recebimento Rodo - ALE'!I252,'BD Descarga'!A:A,'Recebimento Rodo - ALE'!H252))</f>
        <v>0</v>
      </c>
      <c r="P252" s="37">
        <f>IF(RIGHT(I252,5)="Total",VLOOKUP(I252,'BD Descarga'!$B:$I,8,0),SUMIFS('BD Descarga'!I:I,'BD Descarga'!D:D,'Recebimento Rodo - ALE'!K252,'BD Descarga'!C:C,'Recebimento Rodo - ALE'!J252,'BD Descarga'!B:B,'Recebimento Rodo - ALE'!I252,'BD Descarga'!A:A,'Recebimento Rodo - ALE'!H252))</f>
        <v>0</v>
      </c>
      <c r="Q252" s="235"/>
      <c r="R252" s="29"/>
      <c r="S252" s="29"/>
      <c r="T252" s="29"/>
      <c r="U252" s="29"/>
      <c r="V252" s="29"/>
      <c r="W252" s="29"/>
      <c r="X252" s="29"/>
      <c r="Y252" s="29"/>
    </row>
    <row r="253" spans="1:25" x14ac:dyDescent="0.25">
      <c r="A253" s="9"/>
      <c r="B253" s="9" t="str">
        <f t="shared" si="19"/>
        <v>GUARULHOS</v>
      </c>
      <c r="C253" s="9" t="str">
        <f t="shared" si="18"/>
        <v>ULHOS</v>
      </c>
      <c r="D253" s="9"/>
      <c r="E253" s="71">
        <f t="shared" si="20"/>
        <v>0</v>
      </c>
      <c r="F253" s="9" t="str">
        <f t="shared" si="21"/>
        <v>PrópriaULHOS</v>
      </c>
      <c r="G253" s="9" t="str">
        <f>IFERROR(VLOOKUP(H253,[161]Detalhes!$G:$J,4,0),G252)</f>
        <v>Própria</v>
      </c>
      <c r="H253" s="15">
        <v>16</v>
      </c>
      <c r="I253" s="11" t="s">
        <v>48</v>
      </c>
      <c r="J253" s="24" t="s">
        <v>9</v>
      </c>
      <c r="K253" s="24" t="s">
        <v>7</v>
      </c>
      <c r="L253" s="25"/>
      <c r="M253" s="26">
        <f>IF(RIGHT(I253,5)="Total",VLOOKUP(I253,'BD Descarga'!$B:$I,5,0),SUMIFS('BD Descarga'!F:F,'BD Descarga'!D:D,'Recebimento Rodo - ALE'!K253,'BD Descarga'!C:C,'Recebimento Rodo - ALE'!J253,'BD Descarga'!B:B,'Recebimento Rodo - ALE'!I253,'BD Descarga'!A:A,'Recebimento Rodo - ALE'!H253))</f>
        <v>60</v>
      </c>
      <c r="N253" s="27">
        <f>IF(RIGHT(I253,5)="Total",VLOOKUP(I253,'BD Descarga'!$B:$I,6,0),SUMIFS('BD Descarga'!G:G,'BD Descarga'!D:D,'Recebimento Rodo - ALE'!K253,'BD Descarga'!C:C,'Recebimento Rodo - ALE'!J253,'BD Descarga'!B:B,'Recebimento Rodo - ALE'!I253,'BD Descarga'!A:A,'Recebimento Rodo - ALE'!H253))</f>
        <v>4.0588997289972903</v>
      </c>
      <c r="O253" s="27">
        <f>IF(RIGHT(I253,5)="Total",VLOOKUP(I253,'BD Descarga'!$B:$I,7,0),SUMIFS('BD Descarga'!H:H,'BD Descarga'!D:D,'Recebimento Rodo - ALE'!K253,'BD Descarga'!C:C,'Recebimento Rodo - ALE'!J253,'BD Descarga'!B:B,'Recebimento Rodo - ALE'!I253,'BD Descarga'!A:A,'Recebimento Rodo - ALE'!H253))</f>
        <v>2.1488292682926828</v>
      </c>
      <c r="P253" s="28">
        <f>IF(RIGHT(I253,5)="Total",VLOOKUP(I253,'BD Descarga'!$B:$I,8,0),SUMIFS('BD Descarga'!I:I,'BD Descarga'!D:D,'Recebimento Rodo - ALE'!K253,'BD Descarga'!C:C,'Recebimento Rodo - ALE'!J253,'BD Descarga'!B:B,'Recebimento Rodo - ALE'!I253,'BD Descarga'!A:A,'Recebimento Rodo - ALE'!H253))</f>
        <v>5873.4666666666672</v>
      </c>
      <c r="Q253" s="235"/>
      <c r="R253" s="29"/>
      <c r="S253" s="29"/>
      <c r="T253" s="29"/>
      <c r="U253" s="29"/>
      <c r="V253" s="29"/>
      <c r="W253" s="29"/>
      <c r="X253" s="29"/>
      <c r="Y253" s="29"/>
    </row>
    <row r="254" spans="1:25" x14ac:dyDescent="0.25">
      <c r="A254" s="9"/>
      <c r="B254" s="9" t="str">
        <f t="shared" si="19"/>
        <v>GUARULHOS</v>
      </c>
      <c r="C254" s="9" t="str">
        <f t="shared" si="18"/>
        <v>ULHOS</v>
      </c>
      <c r="D254" s="9"/>
      <c r="E254" s="71">
        <f t="shared" si="20"/>
        <v>0</v>
      </c>
      <c r="F254" s="9" t="str">
        <f t="shared" si="21"/>
        <v>PrópriaULHOS</v>
      </c>
      <c r="G254" s="9" t="str">
        <f>IFERROR(VLOOKUP(H254,[161]Detalhes!$G:$J,4,0),G253)</f>
        <v>Própria</v>
      </c>
      <c r="H254" s="10">
        <v>16</v>
      </c>
      <c r="I254" s="11" t="s">
        <v>48</v>
      </c>
      <c r="J254" s="24" t="s">
        <v>9</v>
      </c>
      <c r="K254" s="24" t="s">
        <v>18</v>
      </c>
      <c r="L254" s="25"/>
      <c r="M254" s="26">
        <f>IF(RIGHT(I254,5)="Total",VLOOKUP(I254,'BD Descarga'!$B:$I,5,0),SUMIFS('BD Descarga'!F:F,'BD Descarga'!D:D,'Recebimento Rodo - ALE'!K254,'BD Descarga'!C:C,'Recebimento Rodo - ALE'!J254,'BD Descarga'!B:B,'Recebimento Rodo - ALE'!I254,'BD Descarga'!A:A,'Recebimento Rodo - ALE'!H254))</f>
        <v>45</v>
      </c>
      <c r="N254" s="27">
        <f>IF(RIGHT(I254,5)="Total",VLOOKUP(I254,'BD Descarga'!$B:$I,6,0),SUMIFS('BD Descarga'!G:G,'BD Descarga'!D:D,'Recebimento Rodo - ALE'!K254,'BD Descarga'!C:C,'Recebimento Rodo - ALE'!J254,'BD Descarga'!B:B,'Recebimento Rodo - ALE'!I254,'BD Descarga'!A:A,'Recebimento Rodo - ALE'!H254))</f>
        <v>18.214348998454511</v>
      </c>
      <c r="O254" s="27">
        <f>IF(RIGHT(I254,5)="Total",VLOOKUP(I254,'BD Descarga'!$B:$I,7,0),SUMIFS('BD Descarga'!H:H,'BD Descarga'!D:D,'Recebimento Rodo - ALE'!K254,'BD Descarga'!C:C,'Recebimento Rodo - ALE'!J254,'BD Descarga'!B:B,'Recebimento Rodo - ALE'!I254,'BD Descarga'!A:A,'Recebimento Rodo - ALE'!H254))</f>
        <v>9.6428906462406268</v>
      </c>
      <c r="P254" s="28">
        <f>IF(RIGHT(I254,5)="Total",VLOOKUP(I254,'BD Descarga'!$B:$I,8,0),SUMIFS('BD Descarga'!I:I,'BD Descarga'!D:D,'Recebimento Rodo - ALE'!K254,'BD Descarga'!C:C,'Recebimento Rodo - ALE'!J254,'BD Descarga'!B:B,'Recebimento Rodo - ALE'!I254,'BD Descarga'!A:A,'Recebimento Rodo - ALE'!H254))</f>
        <v>19767.925824793281</v>
      </c>
      <c r="Q254" s="235"/>
      <c r="R254" s="29"/>
      <c r="S254" s="29"/>
      <c r="T254" s="29"/>
      <c r="U254" s="29"/>
      <c r="V254" s="29"/>
      <c r="W254" s="29"/>
      <c r="X254" s="29"/>
      <c r="Y254" s="29"/>
    </row>
    <row r="255" spans="1:25" x14ac:dyDescent="0.25">
      <c r="A255" s="9"/>
      <c r="B255" s="9" t="str">
        <f t="shared" si="19"/>
        <v>GUARULHOS</v>
      </c>
      <c r="C255" s="9" t="str">
        <f t="shared" si="18"/>
        <v>ULHOS</v>
      </c>
      <c r="D255" s="9"/>
      <c r="E255" s="71">
        <f t="shared" si="20"/>
        <v>0</v>
      </c>
      <c r="F255" s="9" t="str">
        <f t="shared" si="21"/>
        <v>PrópriaULHOS</v>
      </c>
      <c r="G255" s="9" t="str">
        <f>IFERROR(VLOOKUP(H255,[161]Detalhes!$G:$J,4,0),G254)</f>
        <v>Própria</v>
      </c>
      <c r="H255" s="10">
        <v>16</v>
      </c>
      <c r="I255" s="11" t="s">
        <v>48</v>
      </c>
      <c r="J255" s="24" t="s">
        <v>9</v>
      </c>
      <c r="K255" s="24" t="s">
        <v>19</v>
      </c>
      <c r="L255" s="25"/>
      <c r="M255" s="26">
        <f>IF(RIGHT(I255,5)="Total",VLOOKUP(I255,'BD Descarga'!$B:$I,5,0),SUMIFS('BD Descarga'!F:F,'BD Descarga'!D:D,'Recebimento Rodo - ALE'!K255,'BD Descarga'!C:C,'Recebimento Rodo - ALE'!J255,'BD Descarga'!B:B,'Recebimento Rodo - ALE'!I255,'BD Descarga'!A:A,'Recebimento Rodo - ALE'!H255))</f>
        <v>45</v>
      </c>
      <c r="N255" s="27">
        <f>IF(RIGHT(I255,5)="Total",VLOOKUP(I255,'BD Descarga'!$B:$I,6,0),SUMIFS('BD Descarga'!G:G,'BD Descarga'!D:D,'Recebimento Rodo - ALE'!K255,'BD Descarga'!C:C,'Recebimento Rodo - ALE'!J255,'BD Descarga'!B:B,'Recebimento Rodo - ALE'!I255,'BD Descarga'!A:A,'Recebimento Rodo - ALE'!H255))</f>
        <v>20.23330776127656</v>
      </c>
      <c r="O255" s="27">
        <f>IF(RIGHT(I255,5)="Total",VLOOKUP(I255,'BD Descarga'!$B:$I,7,0),SUMIFS('BD Descarga'!H:H,'BD Descarga'!D:D,'Recebimento Rodo - ALE'!K255,'BD Descarga'!C:C,'Recebimento Rodo - ALE'!J255,'BD Descarga'!B:B,'Recebimento Rodo - ALE'!I255,'BD Descarga'!A:A,'Recebimento Rodo - ALE'!H255))</f>
        <v>10.711751167734651</v>
      </c>
      <c r="P255" s="28">
        <f>IF(RIGHT(I255,5)="Total",VLOOKUP(I255,'BD Descarga'!$B:$I,8,0),SUMIFS('BD Descarga'!I:I,'BD Descarga'!D:D,'Recebimento Rodo - ALE'!K255,'BD Descarga'!C:C,'Recebimento Rodo - ALE'!J255,'BD Descarga'!B:B,'Recebimento Rodo - ALE'!I255,'BD Descarga'!A:A,'Recebimento Rodo - ALE'!H255))</f>
        <v>21959.089893856031</v>
      </c>
      <c r="Q255" s="235"/>
      <c r="R255" s="29"/>
      <c r="S255" s="29"/>
      <c r="T255" s="29"/>
      <c r="U255" s="29"/>
      <c r="V255" s="29"/>
      <c r="W255" s="29"/>
      <c r="X255" s="29"/>
      <c r="Y255" s="29"/>
    </row>
    <row r="256" spans="1:25" x14ac:dyDescent="0.25">
      <c r="A256" s="9"/>
      <c r="B256" s="9" t="str">
        <f t="shared" si="19"/>
        <v>GUARULHOS</v>
      </c>
      <c r="C256" s="9" t="str">
        <f t="shared" si="18"/>
        <v>ULHOS</v>
      </c>
      <c r="D256" s="9"/>
      <c r="E256" s="71">
        <f t="shared" si="20"/>
        <v>0</v>
      </c>
      <c r="F256" s="9" t="str">
        <f t="shared" si="21"/>
        <v>PrópriaULHOS</v>
      </c>
      <c r="G256" s="9" t="str">
        <f>IFERROR(VLOOKUP(H256,[161]Detalhes!$G:$J,4,0),G255)</f>
        <v>Própria</v>
      </c>
      <c r="H256" s="14">
        <v>16</v>
      </c>
      <c r="I256" s="11" t="s">
        <v>48</v>
      </c>
      <c r="J256" s="30" t="s">
        <v>9</v>
      </c>
      <c r="K256" s="30" t="s">
        <v>21</v>
      </c>
      <c r="L256" s="31"/>
      <c r="M256" s="32">
        <f>IF(RIGHT(I256,5)="Total",VLOOKUP(I256,'BD Descarga'!$B:$I,5,0),SUMIFS('BD Descarga'!F:F,'BD Descarga'!D:D,'Recebimento Rodo - ALE'!K256,'BD Descarga'!C:C,'Recebimento Rodo - ALE'!J256,'BD Descarga'!B:B,'Recebimento Rodo - ALE'!I256,'BD Descarga'!A:A,'Recebimento Rodo - ALE'!H256))</f>
        <v>0</v>
      </c>
      <c r="N256" s="33">
        <f>IF(RIGHT(I256,5)="Total",VLOOKUP(I256,'BD Descarga'!$B:$I,6,0),SUMIFS('BD Descarga'!G:G,'BD Descarga'!D:D,'Recebimento Rodo - ALE'!K256,'BD Descarga'!C:C,'Recebimento Rodo - ALE'!J256,'BD Descarga'!B:B,'Recebimento Rodo - ALE'!I256,'BD Descarga'!A:A,'Recebimento Rodo - ALE'!H256))</f>
        <v>42.506556488728364</v>
      </c>
      <c r="O256" s="33">
        <f>IF(RIGHT(I256,5)="Total",VLOOKUP(I256,'BD Descarga'!$B:$I,7,0),SUMIFS('BD Descarga'!H:H,'BD Descarga'!D:D,'Recebimento Rodo - ALE'!K256,'BD Descarga'!C:C,'Recebimento Rodo - ALE'!J256,'BD Descarga'!B:B,'Recebimento Rodo - ALE'!I256,'BD Descarga'!A:A,'Recebimento Rodo - ALE'!H256))</f>
        <v>22.503471082267961</v>
      </c>
      <c r="P256" s="34">
        <f>IF(RIGHT(I256,5)="Total",VLOOKUP(I256,'BD Descarga'!$B:$I,8,0),SUMIFS('BD Descarga'!I:I,'BD Descarga'!D:D,'Recebimento Rodo - ALE'!K256,'BD Descarga'!C:C,'Recebimento Rodo - ALE'!J256,'BD Descarga'!B:B,'Recebimento Rodo - ALE'!I256,'BD Descarga'!A:A,'Recebimento Rodo - ALE'!H256))</f>
        <v>47600.482385315976</v>
      </c>
      <c r="Q256" s="235"/>
      <c r="R256" s="29"/>
      <c r="S256" s="29"/>
      <c r="T256" s="29"/>
      <c r="U256" s="29"/>
      <c r="V256" s="29"/>
      <c r="W256" s="29"/>
      <c r="X256" s="29"/>
      <c r="Y256" s="29"/>
    </row>
    <row r="257" spans="1:25" x14ac:dyDescent="0.25">
      <c r="A257" s="9"/>
      <c r="B257" s="9" t="str">
        <f t="shared" si="19"/>
        <v>GUARULHOS</v>
      </c>
      <c r="C257" s="9" t="str">
        <f t="shared" si="18"/>
        <v>ULHOS</v>
      </c>
      <c r="D257" s="9"/>
      <c r="E257" s="71">
        <f t="shared" si="20"/>
        <v>0</v>
      </c>
      <c r="F257" s="9" t="str">
        <f t="shared" si="21"/>
        <v>PrópriaULHOS</v>
      </c>
      <c r="G257" s="9" t="str">
        <f>IFERROR(VLOOKUP(H257,[161]Detalhes!$G:$J,4,0),G256)</f>
        <v>Própria</v>
      </c>
      <c r="H257" s="10">
        <v>16</v>
      </c>
      <c r="I257" s="16" t="s">
        <v>48</v>
      </c>
      <c r="J257" s="30" t="s">
        <v>22</v>
      </c>
      <c r="K257" s="30"/>
      <c r="L257" s="31"/>
      <c r="M257" s="48">
        <f>IF(RIGHT(I257,5)="Total",VLOOKUP(I257,'BD Descarga'!$B:$I,5,0),SUMIFS('BD Descarga'!F:F,'BD Descarga'!D:D,'Recebimento Rodo - ALE'!K257,'BD Descarga'!C:C,'Recebimento Rodo - ALE'!J257,'BD Descarga'!B:B,'Recebimento Rodo - ALE'!I257,'BD Descarga'!A:A,'Recebimento Rodo - ALE'!H257))</f>
        <v>0</v>
      </c>
      <c r="N257" s="48">
        <f>IF(RIGHT(I257,5)="Total",VLOOKUP(I257,'BD Descarga'!$B:$I,6,0),SUMIFS('BD Descarga'!G:G,'BD Descarga'!D:D,'Recebimento Rodo - ALE'!K257,'BD Descarga'!C:C,'Recebimento Rodo - ALE'!J257,'BD Descarga'!B:B,'Recebimento Rodo - ALE'!I257,'BD Descarga'!A:A,'Recebimento Rodo - ALE'!H257))</f>
        <v>0</v>
      </c>
      <c r="O257" s="48">
        <f>IF(RIGHT(I257,5)="Total",VLOOKUP(I257,'BD Descarga'!$B:$I,7,0),SUMIFS('BD Descarga'!H:H,'BD Descarga'!D:D,'Recebimento Rodo - ALE'!K257,'BD Descarga'!C:C,'Recebimento Rodo - ALE'!J257,'BD Descarga'!B:B,'Recebimento Rodo - ALE'!I257,'BD Descarga'!A:A,'Recebimento Rodo - ALE'!H257))</f>
        <v>0</v>
      </c>
      <c r="P257" s="37">
        <f>IF(RIGHT(I257,5)="Total",VLOOKUP(I257,'BD Descarga'!$B:$I,8,0),SUMIFS('BD Descarga'!I:I,'BD Descarga'!D:D,'Recebimento Rodo - ALE'!K257,'BD Descarga'!C:C,'Recebimento Rodo - ALE'!J257,'BD Descarga'!B:B,'Recebimento Rodo - ALE'!I257,'BD Descarga'!A:A,'Recebimento Rodo - ALE'!H257))</f>
        <v>0</v>
      </c>
      <c r="Q257" s="235"/>
      <c r="R257" s="29"/>
      <c r="S257" s="29"/>
      <c r="T257" s="29"/>
      <c r="U257" s="29"/>
      <c r="V257" s="29"/>
      <c r="W257" s="29"/>
      <c r="X257" s="29"/>
      <c r="Y257" s="29"/>
    </row>
    <row r="258" spans="1:25" x14ac:dyDescent="0.25">
      <c r="A258" s="9"/>
      <c r="B258" s="9" t="str">
        <f t="shared" si="19"/>
        <v>GUARULHOS</v>
      </c>
      <c r="C258" s="9" t="str">
        <f t="shared" si="18"/>
        <v>ULHOS</v>
      </c>
      <c r="D258" s="9"/>
      <c r="E258" s="71">
        <f t="shared" si="20"/>
        <v>0</v>
      </c>
      <c r="F258" s="9" t="str">
        <f t="shared" si="21"/>
        <v>PrópriaULHOS</v>
      </c>
      <c r="G258" s="9" t="str">
        <f>IFERROR(VLOOKUP(H258,[161]Detalhes!$G:$J,4,0),G257)</f>
        <v>Própria</v>
      </c>
      <c r="H258" s="10">
        <v>16</v>
      </c>
      <c r="I258" s="11" t="s">
        <v>48</v>
      </c>
      <c r="J258" s="24" t="s">
        <v>27</v>
      </c>
      <c r="K258" s="24" t="s">
        <v>10</v>
      </c>
      <c r="L258" s="25"/>
      <c r="M258" s="26">
        <f>IF(RIGHT(I258,5)="Total",VLOOKUP(I258,'BD Descarga'!$B:$I,5,0),SUMIFS('BD Descarga'!F:F,'BD Descarga'!D:D,'Recebimento Rodo - ALE'!K258,'BD Descarga'!C:C,'Recebimento Rodo - ALE'!J258,'BD Descarga'!B:B,'Recebimento Rodo - ALE'!I258,'BD Descarga'!A:A,'Recebimento Rodo - ALE'!H258))</f>
        <v>0</v>
      </c>
      <c r="N258" s="27">
        <f>IF(RIGHT(I258,5)="Total",VLOOKUP(I258,'BD Descarga'!$B:$I,6,0),SUMIFS('BD Descarga'!G:G,'BD Descarga'!D:D,'Recebimento Rodo - ALE'!K258,'BD Descarga'!C:C,'Recebimento Rodo - ALE'!J258,'BD Descarga'!B:B,'Recebimento Rodo - ALE'!I258,'BD Descarga'!A:A,'Recebimento Rodo - ALE'!H258))</f>
        <v>0</v>
      </c>
      <c r="O258" s="27">
        <f>IF(RIGHT(I258,5)="Total",VLOOKUP(I258,'BD Descarga'!$B:$I,7,0),SUMIFS('BD Descarga'!H:H,'BD Descarga'!D:D,'Recebimento Rodo - ALE'!K258,'BD Descarga'!C:C,'Recebimento Rodo - ALE'!J258,'BD Descarga'!B:B,'Recebimento Rodo - ALE'!I258,'BD Descarga'!A:A,'Recebimento Rodo - ALE'!H258))</f>
        <v>0</v>
      </c>
      <c r="P258" s="28">
        <f>IF(RIGHT(I258,5)="Total",VLOOKUP(I258,'BD Descarga'!$B:$I,8,0),SUMIFS('BD Descarga'!I:I,'BD Descarga'!D:D,'Recebimento Rodo - ALE'!K258,'BD Descarga'!C:C,'Recebimento Rodo - ALE'!J258,'BD Descarga'!B:B,'Recebimento Rodo - ALE'!I258,'BD Descarga'!A:A,'Recebimento Rodo - ALE'!H258))</f>
        <v>0</v>
      </c>
      <c r="Q258" s="212" t="s">
        <v>76</v>
      </c>
      <c r="R258" s="29"/>
      <c r="S258" s="29"/>
      <c r="T258" s="29"/>
      <c r="U258" s="29"/>
      <c r="V258" s="29"/>
      <c r="W258" s="29"/>
      <c r="X258" s="29"/>
      <c r="Y258" s="29"/>
    </row>
    <row r="259" spans="1:25" ht="15" customHeight="1" x14ac:dyDescent="0.25">
      <c r="A259" s="9"/>
      <c r="B259" s="9" t="str">
        <f t="shared" si="19"/>
        <v>GUARULHOS</v>
      </c>
      <c r="C259" s="9" t="str">
        <f t="shared" si="18"/>
        <v>ULHOS</v>
      </c>
      <c r="D259" s="9"/>
      <c r="E259" s="71">
        <f t="shared" si="20"/>
        <v>0</v>
      </c>
      <c r="F259" s="9" t="str">
        <f t="shared" si="21"/>
        <v>PrópriaULHOS</v>
      </c>
      <c r="G259" s="9" t="str">
        <f>IFERROR(VLOOKUP(H259,[161]Detalhes!$G:$J,4,0),G258)</f>
        <v>Própria</v>
      </c>
      <c r="H259" s="10">
        <v>16</v>
      </c>
      <c r="I259" s="11" t="s">
        <v>48</v>
      </c>
      <c r="J259" s="24" t="s">
        <v>27</v>
      </c>
      <c r="K259" s="24" t="s">
        <v>12</v>
      </c>
      <c r="L259" s="25"/>
      <c r="M259" s="26">
        <f>IF(RIGHT(I259,5)="Total",VLOOKUP(I259,'BD Descarga'!$B:$I,5,0),SUMIFS('BD Descarga'!F:F,'BD Descarga'!D:D,'Recebimento Rodo - ALE'!K259,'BD Descarga'!C:C,'Recebimento Rodo - ALE'!J259,'BD Descarga'!B:B,'Recebimento Rodo - ALE'!I259,'BD Descarga'!A:A,'Recebimento Rodo - ALE'!H259))</f>
        <v>0</v>
      </c>
      <c r="N259" s="27">
        <f>IF(RIGHT(I259,5)="Total",VLOOKUP(I259,'BD Descarga'!$B:$I,6,0),SUMIFS('BD Descarga'!G:G,'BD Descarga'!D:D,'Recebimento Rodo - ALE'!K259,'BD Descarga'!C:C,'Recebimento Rodo - ALE'!J259,'BD Descarga'!B:B,'Recebimento Rodo - ALE'!I259,'BD Descarga'!A:A,'Recebimento Rodo - ALE'!H259))</f>
        <v>0</v>
      </c>
      <c r="O259" s="27">
        <f>IF(RIGHT(I259,5)="Total",VLOOKUP(I259,'BD Descarga'!$B:$I,7,0),SUMIFS('BD Descarga'!H:H,'BD Descarga'!D:D,'Recebimento Rodo - ALE'!K259,'BD Descarga'!C:C,'Recebimento Rodo - ALE'!J259,'BD Descarga'!B:B,'Recebimento Rodo - ALE'!I259,'BD Descarga'!A:A,'Recebimento Rodo - ALE'!H259))</f>
        <v>0</v>
      </c>
      <c r="P259" s="28">
        <f>IF(RIGHT(I259,5)="Total",VLOOKUP(I259,'BD Descarga'!$B:$I,8,0),SUMIFS('BD Descarga'!I:I,'BD Descarga'!D:D,'Recebimento Rodo - ALE'!K259,'BD Descarga'!C:C,'Recebimento Rodo - ALE'!J259,'BD Descarga'!B:B,'Recebimento Rodo - ALE'!I259,'BD Descarga'!A:A,'Recebimento Rodo - ALE'!H259))</f>
        <v>0</v>
      </c>
      <c r="Q259" s="212"/>
      <c r="R259" s="29"/>
      <c r="S259" s="29"/>
      <c r="T259" s="29"/>
      <c r="U259" s="29"/>
      <c r="V259" s="29"/>
      <c r="W259" s="29"/>
      <c r="X259" s="29"/>
      <c r="Y259" s="29"/>
    </row>
    <row r="260" spans="1:25" x14ac:dyDescent="0.25">
      <c r="A260" s="9"/>
      <c r="B260" s="9" t="str">
        <f t="shared" si="19"/>
        <v>GUARULHOS</v>
      </c>
      <c r="C260" s="9" t="str">
        <f t="shared" si="18"/>
        <v>ULHOS</v>
      </c>
      <c r="D260" s="9"/>
      <c r="E260" s="71">
        <f t="shared" si="20"/>
        <v>0</v>
      </c>
      <c r="F260" s="9" t="str">
        <f t="shared" si="21"/>
        <v>PrópriaULHOS</v>
      </c>
      <c r="G260" s="9" t="str">
        <f>IFERROR(VLOOKUP(H260,[161]Detalhes!$G:$J,4,0),G259)</f>
        <v>Própria</v>
      </c>
      <c r="H260" s="10">
        <v>16</v>
      </c>
      <c r="I260" s="11" t="s">
        <v>48</v>
      </c>
      <c r="J260" s="24" t="s">
        <v>27</v>
      </c>
      <c r="K260" s="24" t="s">
        <v>13</v>
      </c>
      <c r="L260" s="25"/>
      <c r="M260" s="26">
        <f>IF(RIGHT(I260,5)="Total",VLOOKUP(I260,'BD Descarga'!$B:$I,5,0),SUMIFS('BD Descarga'!F:F,'BD Descarga'!D:D,'Recebimento Rodo - ALE'!K260,'BD Descarga'!C:C,'Recebimento Rodo - ALE'!J260,'BD Descarga'!B:B,'Recebimento Rodo - ALE'!I260,'BD Descarga'!A:A,'Recebimento Rodo - ALE'!H260))</f>
        <v>0</v>
      </c>
      <c r="N260" s="27">
        <f>IF(RIGHT(I260,5)="Total",VLOOKUP(I260,'BD Descarga'!$B:$I,6,0),SUMIFS('BD Descarga'!G:G,'BD Descarga'!D:D,'Recebimento Rodo - ALE'!K260,'BD Descarga'!C:C,'Recebimento Rodo - ALE'!J260,'BD Descarga'!B:B,'Recebimento Rodo - ALE'!I260,'BD Descarga'!A:A,'Recebimento Rodo - ALE'!H260))</f>
        <v>0</v>
      </c>
      <c r="O260" s="27">
        <f>IF(RIGHT(I260,5)="Total",VLOOKUP(I260,'BD Descarga'!$B:$I,7,0),SUMIFS('BD Descarga'!H:H,'BD Descarga'!D:D,'Recebimento Rodo - ALE'!K260,'BD Descarga'!C:C,'Recebimento Rodo - ALE'!J260,'BD Descarga'!B:B,'Recebimento Rodo - ALE'!I260,'BD Descarga'!A:A,'Recebimento Rodo - ALE'!H260))</f>
        <v>0</v>
      </c>
      <c r="P260" s="28">
        <f>IF(RIGHT(I260,5)="Total",VLOOKUP(I260,'BD Descarga'!$B:$I,8,0),SUMIFS('BD Descarga'!I:I,'BD Descarga'!D:D,'Recebimento Rodo - ALE'!K260,'BD Descarga'!C:C,'Recebimento Rodo - ALE'!J260,'BD Descarga'!B:B,'Recebimento Rodo - ALE'!I260,'BD Descarga'!A:A,'Recebimento Rodo - ALE'!H260))</f>
        <v>0</v>
      </c>
      <c r="Q260" s="212"/>
      <c r="R260" s="29"/>
      <c r="S260" s="29"/>
      <c r="T260" s="29"/>
      <c r="U260" s="29"/>
      <c r="V260" s="29"/>
      <c r="W260" s="29"/>
      <c r="X260" s="29"/>
      <c r="Y260" s="29"/>
    </row>
    <row r="261" spans="1:25" x14ac:dyDescent="0.25">
      <c r="A261" s="9"/>
      <c r="B261" s="9" t="str">
        <f t="shared" si="19"/>
        <v>GUARULHOS</v>
      </c>
      <c r="C261" s="9" t="str">
        <f t="shared" ref="C261:C333" si="22">RIGHT(I261,5)</f>
        <v>ULHOS</v>
      </c>
      <c r="D261" s="9"/>
      <c r="E261" s="71">
        <f t="shared" si="20"/>
        <v>0</v>
      </c>
      <c r="F261" s="9" t="str">
        <f t="shared" si="21"/>
        <v>PrópriaULHOS</v>
      </c>
      <c r="G261" s="9" t="str">
        <f>IFERROR(VLOOKUP(H261,[161]Detalhes!$G:$J,4,0),G260)</f>
        <v>Própria</v>
      </c>
      <c r="H261" s="14">
        <v>16</v>
      </c>
      <c r="I261" s="11" t="s">
        <v>48</v>
      </c>
      <c r="J261" s="30" t="s">
        <v>27</v>
      </c>
      <c r="K261" s="30" t="s">
        <v>16</v>
      </c>
      <c r="L261" s="31"/>
      <c r="M261" s="32">
        <f>IF(RIGHT(I261,5)="Total",VLOOKUP(I261,'BD Descarga'!$B:$I,5,0),SUMIFS('BD Descarga'!F:F,'BD Descarga'!D:D,'Recebimento Rodo - ALE'!K261,'BD Descarga'!C:C,'Recebimento Rodo - ALE'!J261,'BD Descarga'!B:B,'Recebimento Rodo - ALE'!I261,'BD Descarga'!A:A,'Recebimento Rodo - ALE'!H261))</f>
        <v>0</v>
      </c>
      <c r="N261" s="33">
        <f>IF(RIGHT(I261,5)="Total",VLOOKUP(I261,'BD Descarga'!$B:$I,6,0),SUMIFS('BD Descarga'!G:G,'BD Descarga'!D:D,'Recebimento Rodo - ALE'!K261,'BD Descarga'!C:C,'Recebimento Rodo - ALE'!J261,'BD Descarga'!B:B,'Recebimento Rodo - ALE'!I261,'BD Descarga'!A:A,'Recebimento Rodo - ALE'!H261))</f>
        <v>0</v>
      </c>
      <c r="O261" s="33">
        <f>IF(RIGHT(I261,5)="Total",VLOOKUP(I261,'BD Descarga'!$B:$I,7,0),SUMIFS('BD Descarga'!H:H,'BD Descarga'!D:D,'Recebimento Rodo - ALE'!K261,'BD Descarga'!C:C,'Recebimento Rodo - ALE'!J261,'BD Descarga'!B:B,'Recebimento Rodo - ALE'!I261,'BD Descarga'!A:A,'Recebimento Rodo - ALE'!H261))</f>
        <v>0</v>
      </c>
      <c r="P261" s="37">
        <f>IF(RIGHT(I261,5)="Total",VLOOKUP(I261,'BD Descarga'!$B:$I,8,0),SUMIFS('BD Descarga'!I:I,'BD Descarga'!D:D,'Recebimento Rodo - ALE'!K261,'BD Descarga'!C:C,'Recebimento Rodo - ALE'!J261,'BD Descarga'!B:B,'Recebimento Rodo - ALE'!I261,'BD Descarga'!A:A,'Recebimento Rodo - ALE'!H261))</f>
        <v>0</v>
      </c>
      <c r="Q261" s="212"/>
      <c r="R261" s="29"/>
      <c r="S261" s="29"/>
      <c r="T261" s="29"/>
      <c r="U261" s="29"/>
      <c r="V261" s="29"/>
      <c r="W261" s="29"/>
      <c r="X261" s="29"/>
      <c r="Y261" s="29"/>
    </row>
    <row r="262" spans="1:25" x14ac:dyDescent="0.25">
      <c r="A262" s="9"/>
      <c r="B262" s="9" t="str">
        <f t="shared" si="19"/>
        <v>GUARULHOS</v>
      </c>
      <c r="C262" s="9" t="str">
        <f t="shared" si="22"/>
        <v>ULHOS</v>
      </c>
      <c r="D262" s="9"/>
      <c r="E262" s="71">
        <f t="shared" si="20"/>
        <v>0</v>
      </c>
      <c r="F262" s="9" t="str">
        <f t="shared" si="21"/>
        <v>PrópriaULHOS</v>
      </c>
      <c r="G262" s="9" t="str">
        <f>IFERROR(VLOOKUP(H262,[161]Detalhes!$G:$J,4,0),G261)</f>
        <v>Própria</v>
      </c>
      <c r="H262" s="15">
        <v>16</v>
      </c>
      <c r="I262" s="11" t="s">
        <v>48</v>
      </c>
      <c r="J262" s="24" t="s">
        <v>27</v>
      </c>
      <c r="K262" s="24" t="s">
        <v>7</v>
      </c>
      <c r="L262" s="25"/>
      <c r="M262" s="26">
        <f>IF(RIGHT(I262,5)="Total",VLOOKUP(I262,'BD Descarga'!$B:$I,5,0),SUMIFS('BD Descarga'!F:F,'BD Descarga'!D:D,'Recebimento Rodo - ALE'!K262,'BD Descarga'!C:C,'Recebimento Rodo - ALE'!J262,'BD Descarga'!B:B,'Recebimento Rodo - ALE'!I262,'BD Descarga'!A:A,'Recebimento Rodo - ALE'!H262))</f>
        <v>49.242081097560977</v>
      </c>
      <c r="N262" s="27">
        <f>IF(RIGHT(I262,5)="Total",VLOOKUP(I262,'BD Descarga'!$B:$I,6,0),SUMIFS('BD Descarga'!G:G,'BD Descarga'!D:D,'Recebimento Rodo - ALE'!K262,'BD Descarga'!C:C,'Recebimento Rodo - ALE'!J262,'BD Descarga'!B:B,'Recebimento Rodo - ALE'!I262,'BD Descarga'!A:A,'Recebimento Rodo - ALE'!H262))</f>
        <v>8.560660030025298E-2</v>
      </c>
      <c r="O262" s="27">
        <f>IF(RIGHT(I262,5)="Total",VLOOKUP(I262,'BD Descarga'!$B:$I,7,0),SUMIFS('BD Descarga'!H:H,'BD Descarga'!D:D,'Recebimento Rodo - ALE'!K262,'BD Descarga'!C:C,'Recebimento Rodo - ALE'!J262,'BD Descarga'!B:B,'Recebimento Rodo - ALE'!I262,'BD Descarga'!A:A,'Recebimento Rodo - ALE'!H262))</f>
        <v>4.5321141335428049E-2</v>
      </c>
      <c r="P262" s="28">
        <f>IF(RIGHT(I262,5)="Total",VLOOKUP(I262,'BD Descarga'!$B:$I,8,0),SUMIFS('BD Descarga'!I:I,'BD Descarga'!D:D,'Recebimento Rodo - ALE'!K262,'BD Descarga'!C:C,'Recebimento Rodo - ALE'!J262,'BD Descarga'!B:B,'Recebimento Rodo - ALE'!I262,'BD Descarga'!A:A,'Recebimento Rodo - ALE'!H262))</f>
        <v>101.66666666666667</v>
      </c>
      <c r="Q262" s="212"/>
      <c r="R262" s="29"/>
      <c r="S262" s="29"/>
      <c r="T262" s="29"/>
      <c r="U262" s="29"/>
      <c r="V262" s="29"/>
      <c r="W262" s="29"/>
      <c r="X262" s="29"/>
      <c r="Y262" s="29"/>
    </row>
    <row r="263" spans="1:25" x14ac:dyDescent="0.25">
      <c r="A263" s="9"/>
      <c r="B263" s="9" t="str">
        <f t="shared" si="19"/>
        <v>GUARULHOS</v>
      </c>
      <c r="C263" s="9" t="str">
        <f t="shared" si="22"/>
        <v>ULHOS</v>
      </c>
      <c r="D263" s="9"/>
      <c r="E263" s="71">
        <f t="shared" si="20"/>
        <v>0</v>
      </c>
      <c r="F263" s="9" t="str">
        <f t="shared" si="21"/>
        <v>PrópriaULHOS</v>
      </c>
      <c r="G263" s="9" t="str">
        <f>IFERROR(VLOOKUP(H263,[161]Detalhes!$G:$J,4,0),G262)</f>
        <v>Própria</v>
      </c>
      <c r="H263" s="10">
        <v>16</v>
      </c>
      <c r="I263" s="11" t="s">
        <v>48</v>
      </c>
      <c r="J263" s="24" t="s">
        <v>27</v>
      </c>
      <c r="K263" s="24" t="s">
        <v>18</v>
      </c>
      <c r="L263" s="25"/>
      <c r="M263" s="26">
        <f>IF(RIGHT(I263,5)="Total",VLOOKUP(I263,'BD Descarga'!$B:$I,5,0),SUMIFS('BD Descarga'!F:F,'BD Descarga'!D:D,'Recebimento Rodo - ALE'!K263,'BD Descarga'!C:C,'Recebimento Rodo - ALE'!J263,'BD Descarga'!B:B,'Recebimento Rodo - ALE'!I263,'BD Descarga'!A:A,'Recebimento Rodo - ALE'!H263))</f>
        <v>49.242081097560977</v>
      </c>
      <c r="N263" s="27">
        <f>IF(RIGHT(I263,5)="Total",VLOOKUP(I263,'BD Descarga'!$B:$I,6,0),SUMIFS('BD Descarga'!G:G,'BD Descarga'!D:D,'Recebimento Rodo - ALE'!K263,'BD Descarga'!C:C,'Recebimento Rodo - ALE'!J263,'BD Descarga'!B:B,'Recebimento Rodo - ALE'!I263,'BD Descarga'!A:A,'Recebimento Rodo - ALE'!H263))</f>
        <v>0.62259345672911248</v>
      </c>
      <c r="O263" s="27">
        <f>IF(RIGHT(I263,5)="Total",VLOOKUP(I263,'BD Descarga'!$B:$I,7,0),SUMIFS('BD Descarga'!H:H,'BD Descarga'!D:D,'Recebimento Rodo - ALE'!K263,'BD Descarga'!C:C,'Recebimento Rodo - ALE'!J263,'BD Descarga'!B:B,'Recebimento Rodo - ALE'!I263,'BD Descarga'!A:A,'Recebimento Rodo - ALE'!H263))</f>
        <v>0.32960830062129487</v>
      </c>
      <c r="P263" s="28">
        <f>IF(RIGHT(I263,5)="Total",VLOOKUP(I263,'BD Descarga'!$B:$I,8,0),SUMIFS('BD Descarga'!I:I,'BD Descarga'!D:D,'Recebimento Rodo - ALE'!K263,'BD Descarga'!C:C,'Recebimento Rodo - ALE'!J263,'BD Descarga'!B:B,'Recebimento Rodo - ALE'!I263,'BD Descarga'!A:A,'Recebimento Rodo - ALE'!H263))</f>
        <v>739.39393939393938</v>
      </c>
      <c r="Q263" s="212"/>
      <c r="R263" s="29"/>
      <c r="S263" s="29"/>
      <c r="T263" s="29"/>
      <c r="U263" s="29"/>
      <c r="V263" s="29"/>
      <c r="W263" s="29"/>
      <c r="X263" s="29"/>
      <c r="Y263" s="29"/>
    </row>
    <row r="264" spans="1:25" x14ac:dyDescent="0.25">
      <c r="A264" s="9"/>
      <c r="B264" s="9" t="str">
        <f t="shared" si="19"/>
        <v>GUARULHOS</v>
      </c>
      <c r="C264" s="9" t="str">
        <f t="shared" si="22"/>
        <v>ULHOS</v>
      </c>
      <c r="D264" s="9"/>
      <c r="E264" s="71">
        <f t="shared" si="20"/>
        <v>0</v>
      </c>
      <c r="F264" s="9" t="str">
        <f t="shared" si="21"/>
        <v>PrópriaULHOS</v>
      </c>
      <c r="G264" s="9" t="str">
        <f>IFERROR(VLOOKUP(H264,[161]Detalhes!$G:$J,4,0),G263)</f>
        <v>Própria</v>
      </c>
      <c r="H264" s="10">
        <v>16</v>
      </c>
      <c r="I264" s="11" t="s">
        <v>48</v>
      </c>
      <c r="J264" s="24" t="s">
        <v>27</v>
      </c>
      <c r="K264" s="24" t="s">
        <v>19</v>
      </c>
      <c r="L264" s="25"/>
      <c r="M264" s="26">
        <f>IF(RIGHT(I264,5)="Total",VLOOKUP(I264,'BD Descarga'!$B:$I,5,0),SUMIFS('BD Descarga'!F:F,'BD Descarga'!D:D,'Recebimento Rodo - ALE'!K264,'BD Descarga'!C:C,'Recebimento Rodo - ALE'!J264,'BD Descarga'!B:B,'Recebimento Rodo - ALE'!I264,'BD Descarga'!A:A,'Recebimento Rodo - ALE'!H264))</f>
        <v>0</v>
      </c>
      <c r="N264" s="27">
        <f>IF(RIGHT(I264,5)="Total",VLOOKUP(I264,'BD Descarga'!$B:$I,6,0),SUMIFS('BD Descarga'!G:G,'BD Descarga'!D:D,'Recebimento Rodo - ALE'!K264,'BD Descarga'!C:C,'Recebimento Rodo - ALE'!J264,'BD Descarga'!B:B,'Recebimento Rodo - ALE'!I264,'BD Descarga'!A:A,'Recebimento Rodo - ALE'!H264))</f>
        <v>0</v>
      </c>
      <c r="O264" s="27">
        <f>IF(RIGHT(I264,5)="Total",VLOOKUP(I264,'BD Descarga'!$B:$I,7,0),SUMIFS('BD Descarga'!H:H,'BD Descarga'!D:D,'Recebimento Rodo - ALE'!K264,'BD Descarga'!C:C,'Recebimento Rodo - ALE'!J264,'BD Descarga'!B:B,'Recebimento Rodo - ALE'!I264,'BD Descarga'!A:A,'Recebimento Rodo - ALE'!H264))</f>
        <v>0</v>
      </c>
      <c r="P264" s="28">
        <f>IF(RIGHT(I264,5)="Total",VLOOKUP(I264,'BD Descarga'!$B:$I,8,0),SUMIFS('BD Descarga'!I:I,'BD Descarga'!D:D,'Recebimento Rodo - ALE'!K264,'BD Descarga'!C:C,'Recebimento Rodo - ALE'!J264,'BD Descarga'!B:B,'Recebimento Rodo - ALE'!I264,'BD Descarga'!A:A,'Recebimento Rodo - ALE'!H264))</f>
        <v>0</v>
      </c>
      <c r="Q264" s="212"/>
      <c r="R264" s="29"/>
      <c r="S264" s="29"/>
      <c r="T264" s="29"/>
      <c r="U264" s="29"/>
      <c r="V264" s="29"/>
      <c r="W264" s="29"/>
      <c r="X264" s="29"/>
      <c r="Y264" s="29"/>
    </row>
    <row r="265" spans="1:25" x14ac:dyDescent="0.25">
      <c r="A265" s="9"/>
      <c r="B265" s="9" t="str">
        <f t="shared" si="19"/>
        <v>GUARULHOS</v>
      </c>
      <c r="C265" s="9" t="str">
        <f t="shared" si="22"/>
        <v>ULHOS</v>
      </c>
      <c r="D265" s="9"/>
      <c r="E265" s="71">
        <f t="shared" si="20"/>
        <v>0</v>
      </c>
      <c r="F265" s="9" t="str">
        <f t="shared" si="21"/>
        <v>PrópriaULHOS</v>
      </c>
      <c r="G265" s="9" t="str">
        <f>IFERROR(VLOOKUP(H265,[161]Detalhes!$G:$J,4,0),G264)</f>
        <v>Própria</v>
      </c>
      <c r="H265" s="14">
        <v>16</v>
      </c>
      <c r="I265" s="11" t="s">
        <v>48</v>
      </c>
      <c r="J265" s="30" t="s">
        <v>27</v>
      </c>
      <c r="K265" s="30" t="s">
        <v>21</v>
      </c>
      <c r="L265" s="31"/>
      <c r="M265" s="32">
        <f>IF(RIGHT(I265,5)="Total",VLOOKUP(I265,'BD Descarga'!$B:$I,5,0),SUMIFS('BD Descarga'!F:F,'BD Descarga'!D:D,'Recebimento Rodo - ALE'!K265,'BD Descarga'!C:C,'Recebimento Rodo - ALE'!J265,'BD Descarga'!B:B,'Recebimento Rodo - ALE'!I265,'BD Descarga'!A:A,'Recebimento Rodo - ALE'!H265))</f>
        <v>49.242081097560977</v>
      </c>
      <c r="N265" s="33">
        <f>IF(RIGHT(I265,5)="Total",VLOOKUP(I265,'BD Descarga'!$B:$I,6,0),SUMIFS('BD Descarga'!G:G,'BD Descarga'!D:D,'Recebimento Rodo - ALE'!K265,'BD Descarga'!C:C,'Recebimento Rodo - ALE'!J265,'BD Descarga'!B:B,'Recebimento Rodo - ALE'!I265,'BD Descarga'!A:A,'Recebimento Rodo - ALE'!H265))</f>
        <v>0.7082000570293655</v>
      </c>
      <c r="O265" s="33">
        <f>IF(RIGHT(I265,5)="Total",VLOOKUP(I265,'BD Descarga'!$B:$I,7,0),SUMIFS('BD Descarga'!H:H,'BD Descarga'!D:D,'Recebimento Rodo - ALE'!K265,'BD Descarga'!C:C,'Recebimento Rodo - ALE'!J265,'BD Descarga'!B:B,'Recebimento Rodo - ALE'!I265,'BD Descarga'!A:A,'Recebimento Rodo - ALE'!H265))</f>
        <v>0.3749294419567229</v>
      </c>
      <c r="P265" s="37">
        <f>IF(RIGHT(I265,5)="Total",VLOOKUP(I265,'BD Descarga'!$B:$I,8,0),SUMIFS('BD Descarga'!I:I,'BD Descarga'!D:D,'Recebimento Rodo - ALE'!K265,'BD Descarga'!C:C,'Recebimento Rodo - ALE'!J265,'BD Descarga'!B:B,'Recebimento Rodo - ALE'!I265,'BD Descarga'!A:A,'Recebimento Rodo - ALE'!H265))</f>
        <v>841.06060606060601</v>
      </c>
      <c r="Q265" s="212"/>
      <c r="R265" s="29"/>
      <c r="S265" s="29"/>
      <c r="T265" s="29"/>
      <c r="U265" s="29"/>
      <c r="V265" s="29"/>
      <c r="W265" s="29"/>
      <c r="X265" s="29"/>
      <c r="Y265" s="29"/>
    </row>
    <row r="266" spans="1:25" x14ac:dyDescent="0.25">
      <c r="A266" s="9"/>
      <c r="B266" s="9" t="str">
        <f t="shared" si="19"/>
        <v>GUARULHOS</v>
      </c>
      <c r="C266" s="9" t="str">
        <f t="shared" si="22"/>
        <v>ULHOS</v>
      </c>
      <c r="D266" s="9"/>
      <c r="E266" s="71">
        <f t="shared" si="20"/>
        <v>0</v>
      </c>
      <c r="F266" s="9" t="str">
        <f t="shared" si="21"/>
        <v>PrópriaULHOS</v>
      </c>
      <c r="G266" s="9" t="str">
        <f>IFERROR(VLOOKUP(H266,[161]Detalhes!$G:$J,4,0),G265)</f>
        <v>Própria</v>
      </c>
      <c r="H266" s="10">
        <v>16</v>
      </c>
      <c r="I266" s="16" t="s">
        <v>48</v>
      </c>
      <c r="J266" s="30" t="s">
        <v>28</v>
      </c>
      <c r="K266" s="30"/>
      <c r="L266" s="31"/>
      <c r="M266" s="35">
        <f>IF(RIGHT(I266,5)="Total",VLOOKUP(I266,'BD Descarga'!$B:$I,5,0),SUMIFS('BD Descarga'!F:F,'BD Descarga'!D:D,'Recebimento Rodo - ALE'!K266,'BD Descarga'!C:C,'Recebimento Rodo - ALE'!J266,'BD Descarga'!B:B,'Recebimento Rodo - ALE'!I266,'BD Descarga'!A:A,'Recebimento Rodo - ALE'!H266))</f>
        <v>0</v>
      </c>
      <c r="N266" s="36">
        <f>IF(RIGHT(I266,5)="Total",VLOOKUP(I266,'BD Descarga'!$B:$I,6,0),SUMIFS('BD Descarga'!G:G,'BD Descarga'!D:D,'Recebimento Rodo - ALE'!K266,'BD Descarga'!C:C,'Recebimento Rodo - ALE'!J266,'BD Descarga'!B:B,'Recebimento Rodo - ALE'!I266,'BD Descarga'!A:A,'Recebimento Rodo - ALE'!H266))</f>
        <v>0</v>
      </c>
      <c r="O266" s="36">
        <f>IF(RIGHT(I266,5)="Total",VLOOKUP(I266,'BD Descarga'!$B:$I,7,0),SUMIFS('BD Descarga'!H:H,'BD Descarga'!D:D,'Recebimento Rodo - ALE'!K266,'BD Descarga'!C:C,'Recebimento Rodo - ALE'!J266,'BD Descarga'!B:B,'Recebimento Rodo - ALE'!I266,'BD Descarga'!A:A,'Recebimento Rodo - ALE'!H266))</f>
        <v>0</v>
      </c>
      <c r="P266" s="37">
        <f>IF(RIGHT(I266,5)="Total",VLOOKUP(I266,'BD Descarga'!$B:$I,8,0),SUMIFS('BD Descarga'!I:I,'BD Descarga'!D:D,'Recebimento Rodo - ALE'!K266,'BD Descarga'!C:C,'Recebimento Rodo - ALE'!J266,'BD Descarga'!B:B,'Recebimento Rodo - ALE'!I266,'BD Descarga'!A:A,'Recebimento Rodo - ALE'!H266))</f>
        <v>0</v>
      </c>
      <c r="Q266" s="212"/>
      <c r="R266" s="29"/>
      <c r="S266" s="29"/>
      <c r="T266" s="29"/>
      <c r="U266" s="29"/>
      <c r="V266" s="29"/>
      <c r="W266" s="29"/>
      <c r="X266" s="29"/>
      <c r="Y266" s="29"/>
    </row>
    <row r="267" spans="1:25" x14ac:dyDescent="0.25">
      <c r="A267" s="9"/>
      <c r="B267" s="9" t="str">
        <f t="shared" si="19"/>
        <v>GUARULHOS Total</v>
      </c>
      <c r="C267" s="9" t="str">
        <f t="shared" si="22"/>
        <v>Total</v>
      </c>
      <c r="D267" s="9">
        <f>VLOOKUP(E267,Resumo!C:E,3,0)</f>
        <v>1</v>
      </c>
      <c r="E267" s="71">
        <f t="shared" si="20"/>
        <v>48441.542991376584</v>
      </c>
      <c r="F267" s="9" t="str">
        <f t="shared" si="21"/>
        <v>PrópriaTotal</v>
      </c>
      <c r="G267" s="9" t="str">
        <f>IFERROR(VLOOKUP(H267,[161]Detalhes!$G:$J,4,0),G266)</f>
        <v>Própria</v>
      </c>
      <c r="H267" s="17">
        <v>16</v>
      </c>
      <c r="I267" s="18" t="s">
        <v>49</v>
      </c>
      <c r="J267" s="38"/>
      <c r="K267" s="38"/>
      <c r="L267" s="25"/>
      <c r="M267" s="39">
        <f>IF(RIGHT(I267,5)="Total",VLOOKUP(I267,'BD Descarga'!$B:$I,5,0),SUMIFS('BD Descarga'!F:F,'BD Descarga'!D:D,'Recebimento Rodo - ALE'!K267,'BD Descarga'!C:C,'Recebimento Rodo - ALE'!J267,'BD Descarga'!B:B,'Recebimento Rodo - ALE'!I267,'BD Descarga'!A:A,'Recebimento Rodo - ALE'!H267))</f>
        <v>49.242081097560977</v>
      </c>
      <c r="N267" s="40">
        <f>IF(RIGHT(I267,5)="Total",VLOOKUP(I267,'BD Descarga'!$B:$I,6,0),SUMIFS('BD Descarga'!G:G,'BD Descarga'!D:D,'Recebimento Rodo - ALE'!K267,'BD Descarga'!C:C,'Recebimento Rodo - ALE'!J267,'BD Descarga'!B:B,'Recebimento Rodo - ALE'!I267,'BD Descarga'!A:A,'Recebimento Rodo - ALE'!H267))</f>
        <v>43.21475654575773</v>
      </c>
      <c r="O267" s="40">
        <f>IF(RIGHT(I267,5)="Total",VLOOKUP(I267,'BD Descarga'!$B:$I,7,0),SUMIFS('BD Descarga'!H:H,'BD Descarga'!D:D,'Recebimento Rodo - ALE'!K267,'BD Descarga'!C:C,'Recebimento Rodo - ALE'!J267,'BD Descarga'!B:B,'Recebimento Rodo - ALE'!I267,'BD Descarga'!A:A,'Recebimento Rodo - ALE'!H267))</f>
        <v>22.878400524224684</v>
      </c>
      <c r="P267" s="41">
        <f>IF(RIGHT(I267,5)="Total",VLOOKUP(I267,'BD Descarga'!$B:$I,8,0),SUMIFS('BD Descarga'!I:I,'BD Descarga'!D:D,'Recebimento Rodo - ALE'!K267,'BD Descarga'!C:C,'Recebimento Rodo - ALE'!J267,'BD Descarga'!B:B,'Recebimento Rodo - ALE'!I267,'BD Descarga'!A:A,'Recebimento Rodo - ALE'!H267))</f>
        <v>48441.542991376584</v>
      </c>
      <c r="Q267" s="50"/>
      <c r="R267" s="29"/>
      <c r="S267" s="29"/>
      <c r="T267" s="29"/>
      <c r="U267" s="29"/>
      <c r="V267" s="29"/>
      <c r="W267" s="29"/>
      <c r="X267" s="29"/>
      <c r="Y267" s="29"/>
    </row>
    <row r="268" spans="1:25" ht="15" customHeight="1" x14ac:dyDescent="0.25">
      <c r="A268" s="9"/>
      <c r="B268" s="9" t="str">
        <f t="shared" si="19"/>
        <v>IPOJUCA</v>
      </c>
      <c r="C268" s="9" t="str">
        <f t="shared" si="22"/>
        <v>OJUCA</v>
      </c>
      <c r="D268" s="9"/>
      <c r="E268" s="71">
        <f t="shared" si="20"/>
        <v>0</v>
      </c>
      <c r="F268" s="9" t="str">
        <f t="shared" si="21"/>
        <v>TerceirosOJUCA</v>
      </c>
      <c r="G268" s="9" t="str">
        <f>IFERROR(VLOOKUP(H268,[161]Detalhes!$G:$J,4,0),#REF!)</f>
        <v>Terceiros</v>
      </c>
      <c r="H268" s="10">
        <v>26</v>
      </c>
      <c r="I268" s="11" t="s">
        <v>71</v>
      </c>
      <c r="J268" s="24" t="s">
        <v>72</v>
      </c>
      <c r="K268" s="24" t="s">
        <v>10</v>
      </c>
      <c r="L268" s="25"/>
      <c r="M268" s="26">
        <f>IF(RIGHT(I268,5)="Total",VLOOKUP(I268,'BD Descarga'!$B:$I,5,0),SUMIFS('BD Descarga'!F:F,'BD Descarga'!D:D,'Recebimento Rodo - ALE'!K268,'BD Descarga'!C:C,'Recebimento Rodo - ALE'!J268,'BD Descarga'!B:B,'Recebimento Rodo - ALE'!I268,'BD Descarga'!A:A,'Recebimento Rodo - ALE'!H268))</f>
        <v>0</v>
      </c>
      <c r="N268" s="27">
        <f>IF(RIGHT(I268,5)="Total",VLOOKUP(I268,'BD Descarga'!$B:$I,6,0),SUMIFS('BD Descarga'!G:G,'BD Descarga'!D:D,'Recebimento Rodo - ALE'!K268,'BD Descarga'!C:C,'Recebimento Rodo - ALE'!J268,'BD Descarga'!B:B,'Recebimento Rodo - ALE'!I268,'BD Descarga'!A:A,'Recebimento Rodo - ALE'!H268))</f>
        <v>0</v>
      </c>
      <c r="O268" s="27">
        <f>IF(RIGHT(I268,5)="Total",VLOOKUP(I268,'BD Descarga'!$B:$I,7,0),SUMIFS('BD Descarga'!H:H,'BD Descarga'!D:D,'Recebimento Rodo - ALE'!K268,'BD Descarga'!C:C,'Recebimento Rodo - ALE'!J268,'BD Descarga'!B:B,'Recebimento Rodo - ALE'!I268,'BD Descarga'!A:A,'Recebimento Rodo - ALE'!H268))</f>
        <v>0</v>
      </c>
      <c r="P268" s="28">
        <f>IF(RIGHT(I268,5)="Total",VLOOKUP(I268,'BD Descarga'!$B:$I,8,0),SUMIFS('BD Descarga'!I:I,'BD Descarga'!D:D,'Recebimento Rodo - ALE'!K268,'BD Descarga'!C:C,'Recebimento Rodo - ALE'!J268,'BD Descarga'!B:B,'Recebimento Rodo - ALE'!I268,'BD Descarga'!A:A,'Recebimento Rodo - ALE'!H268))</f>
        <v>0</v>
      </c>
      <c r="Q268" s="212" t="s">
        <v>209</v>
      </c>
      <c r="R268" s="29"/>
      <c r="S268" s="29"/>
      <c r="T268" s="29"/>
      <c r="U268" s="29"/>
      <c r="V268" s="29"/>
      <c r="W268" s="29"/>
      <c r="X268" s="29"/>
      <c r="Y268" s="29"/>
    </row>
    <row r="269" spans="1:25" ht="15" customHeight="1" x14ac:dyDescent="0.25">
      <c r="A269" s="9"/>
      <c r="B269" s="9" t="str">
        <f t="shared" si="19"/>
        <v>IPOJUCA</v>
      </c>
      <c r="C269" s="9" t="str">
        <f t="shared" si="22"/>
        <v>OJUCA</v>
      </c>
      <c r="D269" s="9"/>
      <c r="E269" s="71">
        <f t="shared" si="20"/>
        <v>0</v>
      </c>
      <c r="F269" s="9" t="str">
        <f t="shared" si="21"/>
        <v>TerceirosOJUCA</v>
      </c>
      <c r="G269" s="9" t="str">
        <f>IFERROR(VLOOKUP(H269,[161]Detalhes!$G:$J,4,0),G268)</f>
        <v>Terceiros</v>
      </c>
      <c r="H269" s="10">
        <v>26</v>
      </c>
      <c r="I269" s="11" t="s">
        <v>71</v>
      </c>
      <c r="J269" s="24" t="s">
        <v>72</v>
      </c>
      <c r="K269" s="24" t="s">
        <v>12</v>
      </c>
      <c r="L269" s="25"/>
      <c r="M269" s="26">
        <f>IF(RIGHT(I269,5)="Total",VLOOKUP(I269,'BD Descarga'!$B:$I,5,0),SUMIFS('BD Descarga'!F:F,'BD Descarga'!D:D,'Recebimento Rodo - ALE'!K269,'BD Descarga'!C:C,'Recebimento Rodo - ALE'!J269,'BD Descarga'!B:B,'Recebimento Rodo - ALE'!I269,'BD Descarga'!A:A,'Recebimento Rodo - ALE'!H269))</f>
        <v>0</v>
      </c>
      <c r="N269" s="27">
        <f>IF(RIGHT(I269,5)="Total",VLOOKUP(I269,'BD Descarga'!$B:$I,6,0),SUMIFS('BD Descarga'!G:G,'BD Descarga'!D:D,'Recebimento Rodo - ALE'!K269,'BD Descarga'!C:C,'Recebimento Rodo - ALE'!J269,'BD Descarga'!B:B,'Recebimento Rodo - ALE'!I269,'BD Descarga'!A:A,'Recebimento Rodo - ALE'!H269))</f>
        <v>0</v>
      </c>
      <c r="O269" s="27">
        <f>IF(RIGHT(I269,5)="Total",VLOOKUP(I269,'BD Descarga'!$B:$I,7,0),SUMIFS('BD Descarga'!H:H,'BD Descarga'!D:D,'Recebimento Rodo - ALE'!K269,'BD Descarga'!C:C,'Recebimento Rodo - ALE'!J269,'BD Descarga'!B:B,'Recebimento Rodo - ALE'!I269,'BD Descarga'!A:A,'Recebimento Rodo - ALE'!H269))</f>
        <v>0</v>
      </c>
      <c r="P269" s="28">
        <f>IF(RIGHT(I269,5)="Total",VLOOKUP(I269,'BD Descarga'!$B:$I,8,0),SUMIFS('BD Descarga'!I:I,'BD Descarga'!D:D,'Recebimento Rodo - ALE'!K269,'BD Descarga'!C:C,'Recebimento Rodo - ALE'!J269,'BD Descarga'!B:B,'Recebimento Rodo - ALE'!I269,'BD Descarga'!A:A,'Recebimento Rodo - ALE'!H269))</f>
        <v>0</v>
      </c>
      <c r="Q269" s="212"/>
      <c r="R269" s="29"/>
      <c r="S269" s="29"/>
      <c r="T269" s="29"/>
      <c r="U269" s="29"/>
      <c r="V269" s="29"/>
      <c r="W269" s="29"/>
      <c r="X269" s="29"/>
      <c r="Y269" s="29"/>
    </row>
    <row r="270" spans="1:25" x14ac:dyDescent="0.25">
      <c r="A270" s="9"/>
      <c r="B270" s="9" t="str">
        <f t="shared" si="19"/>
        <v>IPOJUCA</v>
      </c>
      <c r="C270" s="9" t="str">
        <f t="shared" si="22"/>
        <v>OJUCA</v>
      </c>
      <c r="D270" s="9"/>
      <c r="E270" s="71">
        <f t="shared" si="20"/>
        <v>0</v>
      </c>
      <c r="F270" s="9" t="str">
        <f t="shared" si="21"/>
        <v>TerceirosOJUCA</v>
      </c>
      <c r="G270" s="9" t="str">
        <f>IFERROR(VLOOKUP(H270,[161]Detalhes!$G:$J,4,0),G269)</f>
        <v>Terceiros</v>
      </c>
      <c r="H270" s="10">
        <v>26</v>
      </c>
      <c r="I270" s="11" t="s">
        <v>71</v>
      </c>
      <c r="J270" s="24" t="s">
        <v>72</v>
      </c>
      <c r="K270" s="24" t="s">
        <v>13</v>
      </c>
      <c r="L270" s="25"/>
      <c r="M270" s="26">
        <f>IF(RIGHT(I270,5)="Total",VLOOKUP(I270,'BD Descarga'!$B:$I,5,0),SUMIFS('BD Descarga'!F:F,'BD Descarga'!D:D,'Recebimento Rodo - ALE'!K270,'BD Descarga'!C:C,'Recebimento Rodo - ALE'!J270,'BD Descarga'!B:B,'Recebimento Rodo - ALE'!I270,'BD Descarga'!A:A,'Recebimento Rodo - ALE'!H270))</f>
        <v>0</v>
      </c>
      <c r="N270" s="27">
        <f>IF(RIGHT(I270,5)="Total",VLOOKUP(I270,'BD Descarga'!$B:$I,6,0),SUMIFS('BD Descarga'!G:G,'BD Descarga'!D:D,'Recebimento Rodo - ALE'!K270,'BD Descarga'!C:C,'Recebimento Rodo - ALE'!J270,'BD Descarga'!B:B,'Recebimento Rodo - ALE'!I270,'BD Descarga'!A:A,'Recebimento Rodo - ALE'!H270))</f>
        <v>0</v>
      </c>
      <c r="O270" s="27">
        <f>IF(RIGHT(I270,5)="Total",VLOOKUP(I270,'BD Descarga'!$B:$I,7,0),SUMIFS('BD Descarga'!H:H,'BD Descarga'!D:D,'Recebimento Rodo - ALE'!K270,'BD Descarga'!C:C,'Recebimento Rodo - ALE'!J270,'BD Descarga'!B:B,'Recebimento Rodo - ALE'!I270,'BD Descarga'!A:A,'Recebimento Rodo - ALE'!H270))</f>
        <v>0</v>
      </c>
      <c r="P270" s="28">
        <f>IF(RIGHT(I270,5)="Total",VLOOKUP(I270,'BD Descarga'!$B:$I,8,0),SUMIFS('BD Descarga'!I:I,'BD Descarga'!D:D,'Recebimento Rodo - ALE'!K270,'BD Descarga'!C:C,'Recebimento Rodo - ALE'!J270,'BD Descarga'!B:B,'Recebimento Rodo - ALE'!I270,'BD Descarga'!A:A,'Recebimento Rodo - ALE'!H270))</f>
        <v>0</v>
      </c>
      <c r="Q270" s="212"/>
      <c r="R270" s="29"/>
      <c r="S270" s="29"/>
      <c r="T270" s="29"/>
      <c r="U270" s="29"/>
      <c r="V270" s="29"/>
      <c r="W270" s="29"/>
      <c r="X270" s="29"/>
      <c r="Y270" s="29"/>
    </row>
    <row r="271" spans="1:25" x14ac:dyDescent="0.25">
      <c r="A271" s="9"/>
      <c r="B271" s="9" t="str">
        <f t="shared" si="19"/>
        <v>IPOJUCA</v>
      </c>
      <c r="C271" s="9" t="str">
        <f t="shared" si="22"/>
        <v>OJUCA</v>
      </c>
      <c r="D271" s="9"/>
      <c r="E271" s="71">
        <f t="shared" si="20"/>
        <v>0</v>
      </c>
      <c r="F271" s="9" t="str">
        <f t="shared" si="21"/>
        <v>TerceirosOJUCA</v>
      </c>
      <c r="G271" s="9" t="str">
        <f>IFERROR(VLOOKUP(H271,[161]Detalhes!$G:$J,4,0),G270)</f>
        <v>Terceiros</v>
      </c>
      <c r="H271" s="14">
        <v>26</v>
      </c>
      <c r="I271" s="11" t="s">
        <v>71</v>
      </c>
      <c r="J271" s="30" t="s">
        <v>72</v>
      </c>
      <c r="K271" s="30" t="s">
        <v>16</v>
      </c>
      <c r="L271" s="31"/>
      <c r="M271" s="32">
        <f>IF(RIGHT(I271,5)="Total",VLOOKUP(I271,'BD Descarga'!$B:$I,5,0),SUMIFS('BD Descarga'!F:F,'BD Descarga'!D:D,'Recebimento Rodo - ALE'!K271,'BD Descarga'!C:C,'Recebimento Rodo - ALE'!J271,'BD Descarga'!B:B,'Recebimento Rodo - ALE'!I271,'BD Descarga'!A:A,'Recebimento Rodo - ALE'!H271))</f>
        <v>0</v>
      </c>
      <c r="N271" s="33">
        <f>IF(RIGHT(I271,5)="Total",VLOOKUP(I271,'BD Descarga'!$B:$I,6,0),SUMIFS('BD Descarga'!G:G,'BD Descarga'!D:D,'Recebimento Rodo - ALE'!K271,'BD Descarga'!C:C,'Recebimento Rodo - ALE'!J271,'BD Descarga'!B:B,'Recebimento Rodo - ALE'!I271,'BD Descarga'!A:A,'Recebimento Rodo - ALE'!H271))</f>
        <v>0</v>
      </c>
      <c r="O271" s="33">
        <f>IF(RIGHT(I271,5)="Total",VLOOKUP(I271,'BD Descarga'!$B:$I,7,0),SUMIFS('BD Descarga'!H:H,'BD Descarga'!D:D,'Recebimento Rodo - ALE'!K271,'BD Descarga'!C:C,'Recebimento Rodo - ALE'!J271,'BD Descarga'!B:B,'Recebimento Rodo - ALE'!I271,'BD Descarga'!A:A,'Recebimento Rodo - ALE'!H271))</f>
        <v>0</v>
      </c>
      <c r="P271" s="37">
        <f>IF(RIGHT(I271,5)="Total",VLOOKUP(I271,'BD Descarga'!$B:$I,8,0),SUMIFS('BD Descarga'!I:I,'BD Descarga'!D:D,'Recebimento Rodo - ALE'!K271,'BD Descarga'!C:C,'Recebimento Rodo - ALE'!J271,'BD Descarga'!B:B,'Recebimento Rodo - ALE'!I271,'BD Descarga'!A:A,'Recebimento Rodo - ALE'!H271))</f>
        <v>0</v>
      </c>
      <c r="Q271" s="212"/>
      <c r="R271" s="29"/>
      <c r="S271" s="29"/>
      <c r="T271" s="29"/>
      <c r="U271" s="29"/>
      <c r="V271" s="29"/>
      <c r="W271" s="29"/>
      <c r="X271" s="29"/>
      <c r="Y271" s="29"/>
    </row>
    <row r="272" spans="1:25" x14ac:dyDescent="0.25">
      <c r="A272" s="9"/>
      <c r="B272" s="9" t="str">
        <f t="shared" si="19"/>
        <v>IPOJUCA</v>
      </c>
      <c r="C272" s="9" t="str">
        <f t="shared" si="22"/>
        <v>OJUCA</v>
      </c>
      <c r="D272" s="9"/>
      <c r="E272" s="71">
        <f t="shared" si="20"/>
        <v>0</v>
      </c>
      <c r="F272" s="9" t="str">
        <f t="shared" si="21"/>
        <v>TerceirosOJUCA</v>
      </c>
      <c r="G272" s="9" t="str">
        <f>IFERROR(VLOOKUP(H272,[161]Detalhes!$G:$J,4,0),G271)</f>
        <v>Terceiros</v>
      </c>
      <c r="H272" s="15">
        <v>26</v>
      </c>
      <c r="I272" s="11" t="s">
        <v>71</v>
      </c>
      <c r="J272" s="24" t="s">
        <v>72</v>
      </c>
      <c r="K272" s="24" t="s">
        <v>7</v>
      </c>
      <c r="L272" s="25"/>
      <c r="M272" s="26">
        <f>IF(RIGHT(I272,5)="Total",VLOOKUP(I272,'BD Descarga'!$B:$I,5,0),SUMIFS('BD Descarga'!F:F,'BD Descarga'!D:D,'Recebimento Rodo - ALE'!K272,'BD Descarga'!C:C,'Recebimento Rodo - ALE'!J272,'BD Descarga'!B:B,'Recebimento Rodo - ALE'!I272,'BD Descarga'!A:A,'Recebimento Rodo - ALE'!H272))</f>
        <v>42.938063063063062</v>
      </c>
      <c r="N272" s="27">
        <f>IF(RIGHT(I272,5)="Total",VLOOKUP(I272,'BD Descarga'!$B:$I,6,0),SUMIFS('BD Descarga'!G:G,'BD Descarga'!D:D,'Recebimento Rodo - ALE'!K272,'BD Descarga'!C:C,'Recebimento Rodo - ALE'!J272,'BD Descarga'!B:B,'Recebimento Rodo - ALE'!I272,'BD Descarga'!A:A,'Recebimento Rodo - ALE'!H272))</f>
        <v>1.5324280531505856</v>
      </c>
      <c r="O272" s="27">
        <f>IF(RIGHT(I272,5)="Total",VLOOKUP(I272,'BD Descarga'!$B:$I,7,0),SUMIFS('BD Descarga'!H:H,'BD Descarga'!D:D,'Recebimento Rodo - ALE'!K272,'BD Descarga'!C:C,'Recebimento Rodo - ALE'!J272,'BD Descarga'!B:B,'Recebimento Rodo - ALE'!I272,'BD Descarga'!A:A,'Recebimento Rodo - ALE'!H272))</f>
        <v>0.45071413327958404</v>
      </c>
      <c r="P272" s="28">
        <f>IF(RIGHT(I272,5)="Total",VLOOKUP(I272,'BD Descarga'!$B:$I,8,0),SUMIFS('BD Descarga'!I:I,'BD Descarga'!D:D,'Recebimento Rodo - ALE'!K272,'BD Descarga'!C:C,'Recebimento Rodo - ALE'!J272,'BD Descarga'!B:B,'Recebimento Rodo - ALE'!I272,'BD Descarga'!A:A,'Recebimento Rodo - ALE'!H272))</f>
        <v>1525</v>
      </c>
      <c r="Q272" s="212"/>
      <c r="R272" s="29"/>
      <c r="S272" s="29"/>
      <c r="T272" s="29"/>
      <c r="U272" s="29"/>
      <c r="V272" s="29"/>
      <c r="W272" s="29"/>
      <c r="X272" s="29"/>
      <c r="Y272" s="29"/>
    </row>
    <row r="273" spans="1:25" x14ac:dyDescent="0.25">
      <c r="A273" s="9"/>
      <c r="B273" s="9" t="str">
        <f t="shared" si="19"/>
        <v>IPOJUCA</v>
      </c>
      <c r="C273" s="9" t="str">
        <f t="shared" si="22"/>
        <v>OJUCA</v>
      </c>
      <c r="D273" s="9"/>
      <c r="E273" s="71">
        <f t="shared" si="20"/>
        <v>0</v>
      </c>
      <c r="F273" s="9" t="str">
        <f t="shared" si="21"/>
        <v>TerceirosOJUCA</v>
      </c>
      <c r="G273" s="9" t="str">
        <f>IFERROR(VLOOKUP(H273,[161]Detalhes!$G:$J,4,0),G272)</f>
        <v>Terceiros</v>
      </c>
      <c r="H273" s="10">
        <v>26</v>
      </c>
      <c r="I273" s="11" t="s">
        <v>71</v>
      </c>
      <c r="J273" s="24" t="s">
        <v>72</v>
      </c>
      <c r="K273" s="24" t="s">
        <v>18</v>
      </c>
      <c r="L273" s="25"/>
      <c r="M273" s="26">
        <f>IF(RIGHT(I273,5)="Total",VLOOKUP(I273,'BD Descarga'!$B:$I,5,0),SUMIFS('BD Descarga'!F:F,'BD Descarga'!D:D,'Recebimento Rodo - ALE'!K273,'BD Descarga'!C:C,'Recebimento Rodo - ALE'!J273,'BD Descarga'!B:B,'Recebimento Rodo - ALE'!I273,'BD Descarga'!A:A,'Recebimento Rodo - ALE'!H273))</f>
        <v>42.938063063063062</v>
      </c>
      <c r="N273" s="27">
        <f>IF(RIGHT(I273,5)="Total",VLOOKUP(I273,'BD Descarga'!$B:$I,6,0),SUMIFS('BD Descarga'!G:G,'BD Descarga'!D:D,'Recebimento Rodo - ALE'!K273,'BD Descarga'!C:C,'Recebimento Rodo - ALE'!J273,'BD Descarga'!B:B,'Recebimento Rodo - ALE'!I273,'BD Descarga'!A:A,'Recebimento Rodo - ALE'!H273))</f>
        <v>28.09451430776074</v>
      </c>
      <c r="O273" s="27">
        <f>IF(RIGHT(I273,5)="Total",VLOOKUP(I273,'BD Descarga'!$B:$I,7,0),SUMIFS('BD Descarga'!H:H,'BD Descarga'!D:D,'Recebimento Rodo - ALE'!K273,'BD Descarga'!C:C,'Recebimento Rodo - ALE'!J273,'BD Descarga'!B:B,'Recebimento Rodo - ALE'!I273,'BD Descarga'!A:A,'Recebimento Rodo - ALE'!H273))</f>
        <v>8.2630924434590423</v>
      </c>
      <c r="P273" s="28">
        <f>IF(RIGHT(I273,5)="Total",VLOOKUP(I273,'BD Descarga'!$B:$I,8,0),SUMIFS('BD Descarga'!I:I,'BD Descarga'!D:D,'Recebimento Rodo - ALE'!K273,'BD Descarga'!C:C,'Recebimento Rodo - ALE'!J273,'BD Descarga'!B:B,'Recebimento Rodo - ALE'!I273,'BD Descarga'!A:A,'Recebimento Rodo - ALE'!H273))</f>
        <v>27958.333333333332</v>
      </c>
      <c r="Q273" s="212"/>
      <c r="R273" s="29"/>
      <c r="S273" s="29"/>
      <c r="T273" s="29"/>
      <c r="U273" s="29"/>
      <c r="V273" s="29"/>
      <c r="W273" s="29"/>
      <c r="X273" s="29"/>
      <c r="Y273" s="29"/>
    </row>
    <row r="274" spans="1:25" x14ac:dyDescent="0.25">
      <c r="A274" s="9"/>
      <c r="B274" s="9" t="str">
        <f t="shared" ref="B274:B346" si="23">I274</f>
        <v>IPOJUCA</v>
      </c>
      <c r="C274" s="9" t="str">
        <f t="shared" si="22"/>
        <v>OJUCA</v>
      </c>
      <c r="D274" s="9"/>
      <c r="E274" s="71">
        <f t="shared" ref="E274:E346" si="24">IF(RIGHT(I274,5)="Total",P274,0)</f>
        <v>0</v>
      </c>
      <c r="F274" s="9" t="str">
        <f t="shared" ref="F274:F346" si="25">CONCATENATE(G274,RIGHT(I274,5))</f>
        <v>TerceirosOJUCA</v>
      </c>
      <c r="G274" s="9" t="str">
        <f>IFERROR(VLOOKUP(H274,[161]Detalhes!$G:$J,4,0),G273)</f>
        <v>Terceiros</v>
      </c>
      <c r="H274" s="10">
        <v>26</v>
      </c>
      <c r="I274" s="11" t="s">
        <v>71</v>
      </c>
      <c r="J274" s="24" t="s">
        <v>72</v>
      </c>
      <c r="K274" s="24" t="s">
        <v>19</v>
      </c>
      <c r="L274" s="25"/>
      <c r="M274" s="26">
        <f>IF(RIGHT(I274,5)="Total",VLOOKUP(I274,'BD Descarga'!$B:$I,5,0),SUMIFS('BD Descarga'!F:F,'BD Descarga'!D:D,'Recebimento Rodo - ALE'!K274,'BD Descarga'!C:C,'Recebimento Rodo - ALE'!J274,'BD Descarga'!B:B,'Recebimento Rodo - ALE'!I274,'BD Descarga'!A:A,'Recebimento Rodo - ALE'!H274))</f>
        <v>42.938063063063062</v>
      </c>
      <c r="N274" s="27">
        <f>IF(RIGHT(I274,5)="Total",VLOOKUP(I274,'BD Descarga'!$B:$I,6,0),SUMIFS('BD Descarga'!G:G,'BD Descarga'!D:D,'Recebimento Rodo - ALE'!K274,'BD Descarga'!C:C,'Recebimento Rodo - ALE'!J274,'BD Descarga'!B:B,'Recebimento Rodo - ALE'!I274,'BD Descarga'!A:A,'Recebimento Rodo - ALE'!H274))</f>
        <v>0</v>
      </c>
      <c r="O274" s="27">
        <f>IF(RIGHT(I274,5)="Total",VLOOKUP(I274,'BD Descarga'!$B:$I,7,0),SUMIFS('BD Descarga'!H:H,'BD Descarga'!D:D,'Recebimento Rodo - ALE'!K274,'BD Descarga'!C:C,'Recebimento Rodo - ALE'!J274,'BD Descarga'!B:B,'Recebimento Rodo - ALE'!I274,'BD Descarga'!A:A,'Recebimento Rodo - ALE'!H274))</f>
        <v>0</v>
      </c>
      <c r="P274" s="28">
        <f>IF(RIGHT(I274,5)="Total",VLOOKUP(I274,'BD Descarga'!$B:$I,8,0),SUMIFS('BD Descarga'!I:I,'BD Descarga'!D:D,'Recebimento Rodo - ALE'!K274,'BD Descarga'!C:C,'Recebimento Rodo - ALE'!J274,'BD Descarga'!B:B,'Recebimento Rodo - ALE'!I274,'BD Descarga'!A:A,'Recebimento Rodo - ALE'!H274))</f>
        <v>0</v>
      </c>
      <c r="Q274" s="212"/>
      <c r="R274" s="29"/>
      <c r="S274" s="29"/>
      <c r="T274" s="29"/>
      <c r="U274" s="29"/>
      <c r="V274" s="29"/>
      <c r="W274" s="29"/>
      <c r="X274" s="29"/>
      <c r="Y274" s="29"/>
    </row>
    <row r="275" spans="1:25" x14ac:dyDescent="0.25">
      <c r="A275" s="9"/>
      <c r="B275" s="9" t="str">
        <f t="shared" si="23"/>
        <v>IPOJUCA</v>
      </c>
      <c r="C275" s="9" t="str">
        <f t="shared" si="22"/>
        <v>OJUCA</v>
      </c>
      <c r="D275" s="9"/>
      <c r="E275" s="71">
        <f t="shared" si="24"/>
        <v>0</v>
      </c>
      <c r="F275" s="9" t="str">
        <f t="shared" si="25"/>
        <v>TerceirosOJUCA</v>
      </c>
      <c r="G275" s="9" t="str">
        <f>IFERROR(VLOOKUP(H275,[161]Detalhes!$G:$J,4,0),G274)</f>
        <v>Terceiros</v>
      </c>
      <c r="H275" s="14">
        <v>26</v>
      </c>
      <c r="I275" s="11" t="s">
        <v>71</v>
      </c>
      <c r="J275" s="30" t="s">
        <v>72</v>
      </c>
      <c r="K275" s="30" t="s">
        <v>21</v>
      </c>
      <c r="L275" s="31"/>
      <c r="M275" s="32">
        <f>IF(RIGHT(I275,5)="Total",VLOOKUP(I275,'BD Descarga'!$B:$I,5,0),SUMIFS('BD Descarga'!F:F,'BD Descarga'!D:D,'Recebimento Rodo - ALE'!K275,'BD Descarga'!C:C,'Recebimento Rodo - ALE'!J275,'BD Descarga'!B:B,'Recebimento Rodo - ALE'!I275,'BD Descarga'!A:A,'Recebimento Rodo - ALE'!H275))</f>
        <v>42.938063063063062</v>
      </c>
      <c r="N275" s="33">
        <f>IF(RIGHT(I275,5)="Total",VLOOKUP(I275,'BD Descarga'!$B:$I,6,0),SUMIFS('BD Descarga'!G:G,'BD Descarga'!D:D,'Recebimento Rodo - ALE'!K275,'BD Descarga'!C:C,'Recebimento Rodo - ALE'!J275,'BD Descarga'!B:B,'Recebimento Rodo - ALE'!I275,'BD Descarga'!A:A,'Recebimento Rodo - ALE'!H275))</f>
        <v>29.626942360911325</v>
      </c>
      <c r="O275" s="33">
        <f>IF(RIGHT(I275,5)="Total",VLOOKUP(I275,'BD Descarga'!$B:$I,7,0),SUMIFS('BD Descarga'!H:H,'BD Descarga'!D:D,'Recebimento Rodo - ALE'!K275,'BD Descarga'!C:C,'Recebimento Rodo - ALE'!J275,'BD Descarga'!B:B,'Recebimento Rodo - ALE'!I275,'BD Descarga'!A:A,'Recebimento Rodo - ALE'!H275))</f>
        <v>8.7138065767386266</v>
      </c>
      <c r="P275" s="37">
        <f>IF(RIGHT(I275,5)="Total",VLOOKUP(I275,'BD Descarga'!$B:$I,8,0),SUMIFS('BD Descarga'!I:I,'BD Descarga'!D:D,'Recebimento Rodo - ALE'!K275,'BD Descarga'!C:C,'Recebimento Rodo - ALE'!J275,'BD Descarga'!B:B,'Recebimento Rodo - ALE'!I275,'BD Descarga'!A:A,'Recebimento Rodo - ALE'!H275))</f>
        <v>29483.333333333332</v>
      </c>
      <c r="Q275" s="212"/>
      <c r="R275" s="29"/>
      <c r="S275" s="29"/>
      <c r="T275" s="29"/>
      <c r="U275" s="29"/>
      <c r="V275" s="29"/>
      <c r="W275" s="29"/>
      <c r="X275" s="29"/>
      <c r="Y275" s="29"/>
    </row>
    <row r="276" spans="1:25" x14ac:dyDescent="0.25">
      <c r="A276" s="9"/>
      <c r="B276" s="9" t="str">
        <f t="shared" si="23"/>
        <v>IPOJUCA</v>
      </c>
      <c r="C276" s="9" t="str">
        <f t="shared" si="22"/>
        <v>OJUCA</v>
      </c>
      <c r="D276" s="9"/>
      <c r="E276" s="71">
        <f t="shared" si="24"/>
        <v>0</v>
      </c>
      <c r="F276" s="9" t="str">
        <f t="shared" si="25"/>
        <v>TerceirosOJUCA</v>
      </c>
      <c r="G276" s="9" t="str">
        <f>IFERROR(VLOOKUP(H276,[161]Detalhes!$G:$J,4,0),G275)</f>
        <v>Terceiros</v>
      </c>
      <c r="H276" s="10">
        <v>26</v>
      </c>
      <c r="I276" s="16" t="s">
        <v>71</v>
      </c>
      <c r="J276" s="30" t="s">
        <v>124</v>
      </c>
      <c r="K276" s="30"/>
      <c r="L276" s="31"/>
      <c r="M276" s="35">
        <f>IF(RIGHT(I276,5)="Total",VLOOKUP(I276,'BD Descarga'!$B:$I,5,0),SUMIFS('BD Descarga'!F:F,'BD Descarga'!D:D,'Recebimento Rodo - ALE'!K276,'BD Descarga'!C:C,'Recebimento Rodo - ALE'!J276,'BD Descarga'!B:B,'Recebimento Rodo - ALE'!I276,'BD Descarga'!A:A,'Recebimento Rodo - ALE'!H276))</f>
        <v>0</v>
      </c>
      <c r="N276" s="36">
        <f>IF(RIGHT(I276,5)="Total",VLOOKUP(I276,'BD Descarga'!$B:$I,6,0),SUMIFS('BD Descarga'!G:G,'BD Descarga'!D:D,'Recebimento Rodo - ALE'!K276,'BD Descarga'!C:C,'Recebimento Rodo - ALE'!J276,'BD Descarga'!B:B,'Recebimento Rodo - ALE'!I276,'BD Descarga'!A:A,'Recebimento Rodo - ALE'!H276))</f>
        <v>0</v>
      </c>
      <c r="O276" s="36">
        <f>IF(RIGHT(I276,5)="Total",VLOOKUP(I276,'BD Descarga'!$B:$I,7,0),SUMIFS('BD Descarga'!H:H,'BD Descarga'!D:D,'Recebimento Rodo - ALE'!K276,'BD Descarga'!C:C,'Recebimento Rodo - ALE'!J276,'BD Descarga'!B:B,'Recebimento Rodo - ALE'!I276,'BD Descarga'!A:A,'Recebimento Rodo - ALE'!H276))</f>
        <v>0</v>
      </c>
      <c r="P276" s="37">
        <f>IF(RIGHT(I276,5)="Total",VLOOKUP(I276,'BD Descarga'!$B:$I,8,0),SUMIFS('BD Descarga'!I:I,'BD Descarga'!D:D,'Recebimento Rodo - ALE'!K276,'BD Descarga'!C:C,'Recebimento Rodo - ALE'!J276,'BD Descarga'!B:B,'Recebimento Rodo - ALE'!I276,'BD Descarga'!A:A,'Recebimento Rodo - ALE'!H276))</f>
        <v>0</v>
      </c>
      <c r="Q276" s="212"/>
      <c r="R276" s="29"/>
      <c r="S276" s="29"/>
      <c r="T276" s="29"/>
      <c r="U276" s="29"/>
      <c r="V276" s="29"/>
      <c r="W276" s="29"/>
      <c r="X276" s="29"/>
      <c r="Y276" s="29"/>
    </row>
    <row r="277" spans="1:25" x14ac:dyDescent="0.25">
      <c r="A277" s="9"/>
      <c r="B277" s="9" t="str">
        <f t="shared" si="23"/>
        <v>IPOJUCA</v>
      </c>
      <c r="C277" s="9" t="str">
        <f t="shared" si="22"/>
        <v>OJUCA</v>
      </c>
      <c r="D277" s="9"/>
      <c r="E277" s="71">
        <f t="shared" ref="E277:E285" si="26">IF(RIGHT(I277,5)="Total",P277,0)</f>
        <v>0</v>
      </c>
      <c r="F277" s="9" t="str">
        <f t="shared" ref="F277:F285" si="27">CONCATENATE(G277,RIGHT(I277,5))</f>
        <v>TerceirosOJUCA</v>
      </c>
      <c r="G277" s="9" t="str">
        <f>IFERROR(VLOOKUP(H277,[161]Detalhes!$G:$J,4,0),G276)</f>
        <v>Terceiros</v>
      </c>
      <c r="H277" s="10">
        <v>26</v>
      </c>
      <c r="I277" s="11" t="s">
        <v>71</v>
      </c>
      <c r="J277" s="24" t="s">
        <v>262</v>
      </c>
      <c r="K277" s="24" t="s">
        <v>10</v>
      </c>
      <c r="L277" s="25"/>
      <c r="M277" s="26">
        <f>IF(RIGHT(I277,5)="Total",VLOOKUP(I277,'BD Descarga'!$B:$I,5,0),SUMIFS('BD Descarga'!F:F,'BD Descarga'!D:D,'Recebimento Rodo - ALE'!K277,'BD Descarga'!C:C,'Recebimento Rodo - ALE'!J277,'BD Descarga'!B:B,'Recebimento Rodo - ALE'!I277,'BD Descarga'!A:A,'Recebimento Rodo - ALE'!H277))</f>
        <v>0</v>
      </c>
      <c r="N277" s="27">
        <f>IF(RIGHT(I277,5)="Total",VLOOKUP(I277,'BD Descarga'!$B:$I,6,0),SUMIFS('BD Descarga'!G:G,'BD Descarga'!D:D,'Recebimento Rodo - ALE'!K277,'BD Descarga'!C:C,'Recebimento Rodo - ALE'!J277,'BD Descarga'!B:B,'Recebimento Rodo - ALE'!I277,'BD Descarga'!A:A,'Recebimento Rodo - ALE'!H277))</f>
        <v>0</v>
      </c>
      <c r="O277" s="27">
        <f>IF(RIGHT(I277,5)="Total",VLOOKUP(I277,'BD Descarga'!$B:$I,7,0),SUMIFS('BD Descarga'!H:H,'BD Descarga'!D:D,'Recebimento Rodo - ALE'!K277,'BD Descarga'!C:C,'Recebimento Rodo - ALE'!J277,'BD Descarga'!B:B,'Recebimento Rodo - ALE'!I277,'BD Descarga'!A:A,'Recebimento Rodo - ALE'!H277))</f>
        <v>0</v>
      </c>
      <c r="P277" s="28">
        <f>IF(RIGHT(I277,5)="Total",VLOOKUP(I277,'BD Descarga'!$B:$I,8,0),SUMIFS('BD Descarga'!I:I,'BD Descarga'!D:D,'Recebimento Rodo - ALE'!K277,'BD Descarga'!C:C,'Recebimento Rodo - ALE'!J277,'BD Descarga'!B:B,'Recebimento Rodo - ALE'!I277,'BD Descarga'!A:A,'Recebimento Rodo - ALE'!H277))</f>
        <v>0</v>
      </c>
      <c r="Q277" s="212"/>
      <c r="R277" s="29"/>
      <c r="S277" s="29"/>
      <c r="T277" s="29"/>
      <c r="U277" s="29"/>
      <c r="V277" s="29"/>
      <c r="W277" s="29"/>
      <c r="X277" s="29"/>
      <c r="Y277" s="29"/>
    </row>
    <row r="278" spans="1:25" x14ac:dyDescent="0.25">
      <c r="A278" s="9"/>
      <c r="B278" s="9" t="str">
        <f t="shared" si="23"/>
        <v>IPOJUCA</v>
      </c>
      <c r="C278" s="9" t="str">
        <f t="shared" si="22"/>
        <v>OJUCA</v>
      </c>
      <c r="D278" s="9"/>
      <c r="E278" s="71">
        <f t="shared" si="26"/>
        <v>0</v>
      </c>
      <c r="F278" s="9" t="str">
        <f t="shared" si="27"/>
        <v>TerceirosOJUCA</v>
      </c>
      <c r="G278" s="9" t="str">
        <f>IFERROR(VLOOKUP(H278,[161]Detalhes!$G:$J,4,0),G277)</f>
        <v>Terceiros</v>
      </c>
      <c r="H278" s="10">
        <v>26</v>
      </c>
      <c r="I278" s="11" t="s">
        <v>71</v>
      </c>
      <c r="J278" s="24" t="s">
        <v>262</v>
      </c>
      <c r="K278" s="24" t="s">
        <v>12</v>
      </c>
      <c r="L278" s="25"/>
      <c r="M278" s="26">
        <f>IF(RIGHT(I278,5)="Total",VLOOKUP(I278,'BD Descarga'!$B:$I,5,0),SUMIFS('BD Descarga'!F:F,'BD Descarga'!D:D,'Recebimento Rodo - ALE'!K278,'BD Descarga'!C:C,'Recebimento Rodo - ALE'!J278,'BD Descarga'!B:B,'Recebimento Rodo - ALE'!I278,'BD Descarga'!A:A,'Recebimento Rodo - ALE'!H278))</f>
        <v>0</v>
      </c>
      <c r="N278" s="27">
        <f>IF(RIGHT(I278,5)="Total",VLOOKUP(I278,'BD Descarga'!$B:$I,6,0),SUMIFS('BD Descarga'!G:G,'BD Descarga'!D:D,'Recebimento Rodo - ALE'!K278,'BD Descarga'!C:C,'Recebimento Rodo - ALE'!J278,'BD Descarga'!B:B,'Recebimento Rodo - ALE'!I278,'BD Descarga'!A:A,'Recebimento Rodo - ALE'!H278))</f>
        <v>0</v>
      </c>
      <c r="O278" s="27">
        <f>IF(RIGHT(I278,5)="Total",VLOOKUP(I278,'BD Descarga'!$B:$I,7,0),SUMIFS('BD Descarga'!H:H,'BD Descarga'!D:D,'Recebimento Rodo - ALE'!K278,'BD Descarga'!C:C,'Recebimento Rodo - ALE'!J278,'BD Descarga'!B:B,'Recebimento Rodo - ALE'!I278,'BD Descarga'!A:A,'Recebimento Rodo - ALE'!H278))</f>
        <v>0</v>
      </c>
      <c r="P278" s="28">
        <f>IF(RIGHT(I278,5)="Total",VLOOKUP(I278,'BD Descarga'!$B:$I,8,0),SUMIFS('BD Descarga'!I:I,'BD Descarga'!D:D,'Recebimento Rodo - ALE'!K278,'BD Descarga'!C:C,'Recebimento Rodo - ALE'!J278,'BD Descarga'!B:B,'Recebimento Rodo - ALE'!I278,'BD Descarga'!A:A,'Recebimento Rodo - ALE'!H278))</f>
        <v>0</v>
      </c>
      <c r="Q278" s="212"/>
      <c r="R278" s="29"/>
      <c r="S278" s="29"/>
      <c r="T278" s="29"/>
      <c r="U278" s="29"/>
      <c r="V278" s="29"/>
      <c r="W278" s="29"/>
      <c r="X278" s="29"/>
      <c r="Y278" s="29"/>
    </row>
    <row r="279" spans="1:25" x14ac:dyDescent="0.25">
      <c r="A279" s="9"/>
      <c r="B279" s="9" t="str">
        <f t="shared" si="23"/>
        <v>IPOJUCA</v>
      </c>
      <c r="C279" s="9" t="str">
        <f t="shared" si="22"/>
        <v>OJUCA</v>
      </c>
      <c r="D279" s="9"/>
      <c r="E279" s="71">
        <f t="shared" si="26"/>
        <v>0</v>
      </c>
      <c r="F279" s="9" t="str">
        <f t="shared" si="27"/>
        <v>TerceirosOJUCA</v>
      </c>
      <c r="G279" s="9" t="str">
        <f>IFERROR(VLOOKUP(H279,[161]Detalhes!$G:$J,4,0),G278)</f>
        <v>Terceiros</v>
      </c>
      <c r="H279" s="10">
        <v>26</v>
      </c>
      <c r="I279" s="11" t="s">
        <v>71</v>
      </c>
      <c r="J279" s="24" t="s">
        <v>262</v>
      </c>
      <c r="K279" s="24" t="s">
        <v>13</v>
      </c>
      <c r="L279" s="25"/>
      <c r="M279" s="26">
        <f>IF(RIGHT(I279,5)="Total",VLOOKUP(I279,'BD Descarga'!$B:$I,5,0),SUMIFS('BD Descarga'!F:F,'BD Descarga'!D:D,'Recebimento Rodo - ALE'!K279,'BD Descarga'!C:C,'Recebimento Rodo - ALE'!J279,'BD Descarga'!B:B,'Recebimento Rodo - ALE'!I279,'BD Descarga'!A:A,'Recebimento Rodo - ALE'!H279))</f>
        <v>0</v>
      </c>
      <c r="N279" s="27">
        <f>IF(RIGHT(I279,5)="Total",VLOOKUP(I279,'BD Descarga'!$B:$I,6,0),SUMIFS('BD Descarga'!G:G,'BD Descarga'!D:D,'Recebimento Rodo - ALE'!K279,'BD Descarga'!C:C,'Recebimento Rodo - ALE'!J279,'BD Descarga'!B:B,'Recebimento Rodo - ALE'!I279,'BD Descarga'!A:A,'Recebimento Rodo - ALE'!H279))</f>
        <v>0</v>
      </c>
      <c r="O279" s="27">
        <f>IF(RIGHT(I279,5)="Total",VLOOKUP(I279,'BD Descarga'!$B:$I,7,0),SUMIFS('BD Descarga'!H:H,'BD Descarga'!D:D,'Recebimento Rodo - ALE'!K279,'BD Descarga'!C:C,'Recebimento Rodo - ALE'!J279,'BD Descarga'!B:B,'Recebimento Rodo - ALE'!I279,'BD Descarga'!A:A,'Recebimento Rodo - ALE'!H279))</f>
        <v>0</v>
      </c>
      <c r="P279" s="28">
        <f>IF(RIGHT(I279,5)="Total",VLOOKUP(I279,'BD Descarga'!$B:$I,8,0),SUMIFS('BD Descarga'!I:I,'BD Descarga'!D:D,'Recebimento Rodo - ALE'!K279,'BD Descarga'!C:C,'Recebimento Rodo - ALE'!J279,'BD Descarga'!B:B,'Recebimento Rodo - ALE'!I279,'BD Descarga'!A:A,'Recebimento Rodo - ALE'!H279))</f>
        <v>0</v>
      </c>
      <c r="Q279" s="212"/>
      <c r="R279" s="29"/>
      <c r="S279" s="29"/>
      <c r="T279" s="29"/>
      <c r="U279" s="29"/>
      <c r="V279" s="29"/>
      <c r="W279" s="29"/>
      <c r="X279" s="29"/>
      <c r="Y279" s="29"/>
    </row>
    <row r="280" spans="1:25" x14ac:dyDescent="0.25">
      <c r="A280" s="9"/>
      <c r="B280" s="9" t="str">
        <f t="shared" si="23"/>
        <v>IPOJUCA</v>
      </c>
      <c r="C280" s="9" t="str">
        <f t="shared" si="22"/>
        <v>OJUCA</v>
      </c>
      <c r="D280" s="9"/>
      <c r="E280" s="71">
        <f t="shared" si="26"/>
        <v>0</v>
      </c>
      <c r="F280" s="9" t="str">
        <f t="shared" si="27"/>
        <v>TerceirosOJUCA</v>
      </c>
      <c r="G280" s="9" t="str">
        <f>IFERROR(VLOOKUP(H280,[161]Detalhes!$G:$J,4,0),G279)</f>
        <v>Terceiros</v>
      </c>
      <c r="H280" s="14">
        <v>26</v>
      </c>
      <c r="I280" s="11" t="s">
        <v>71</v>
      </c>
      <c r="J280" s="30" t="s">
        <v>262</v>
      </c>
      <c r="K280" s="30" t="s">
        <v>16</v>
      </c>
      <c r="L280" s="31"/>
      <c r="M280" s="32">
        <f>IF(RIGHT(I280,5)="Total",VLOOKUP(I280,'BD Descarga'!$B:$I,5,0),SUMIFS('BD Descarga'!F:F,'BD Descarga'!D:D,'Recebimento Rodo - ALE'!K280,'BD Descarga'!C:C,'Recebimento Rodo - ALE'!J280,'BD Descarga'!B:B,'Recebimento Rodo - ALE'!I280,'BD Descarga'!A:A,'Recebimento Rodo - ALE'!H280))</f>
        <v>0</v>
      </c>
      <c r="N280" s="33">
        <f>IF(RIGHT(I280,5)="Total",VLOOKUP(I280,'BD Descarga'!$B:$I,6,0),SUMIFS('BD Descarga'!G:G,'BD Descarga'!D:D,'Recebimento Rodo - ALE'!K280,'BD Descarga'!C:C,'Recebimento Rodo - ALE'!J280,'BD Descarga'!B:B,'Recebimento Rodo - ALE'!I280,'BD Descarga'!A:A,'Recebimento Rodo - ALE'!H280))</f>
        <v>0</v>
      </c>
      <c r="O280" s="33">
        <f>IF(RIGHT(I280,5)="Total",VLOOKUP(I280,'BD Descarga'!$B:$I,7,0),SUMIFS('BD Descarga'!H:H,'BD Descarga'!D:D,'Recebimento Rodo - ALE'!K280,'BD Descarga'!C:C,'Recebimento Rodo - ALE'!J280,'BD Descarga'!B:B,'Recebimento Rodo - ALE'!I280,'BD Descarga'!A:A,'Recebimento Rodo - ALE'!H280))</f>
        <v>0</v>
      </c>
      <c r="P280" s="37">
        <f>IF(RIGHT(I280,5)="Total",VLOOKUP(I280,'BD Descarga'!$B:$I,8,0),SUMIFS('BD Descarga'!I:I,'BD Descarga'!D:D,'Recebimento Rodo - ALE'!K280,'BD Descarga'!C:C,'Recebimento Rodo - ALE'!J280,'BD Descarga'!B:B,'Recebimento Rodo - ALE'!I280,'BD Descarga'!A:A,'Recebimento Rodo - ALE'!H280))</f>
        <v>0</v>
      </c>
      <c r="Q280" s="212"/>
      <c r="R280" s="29"/>
      <c r="S280" s="29"/>
      <c r="T280" s="29"/>
      <c r="U280" s="29"/>
      <c r="V280" s="29"/>
      <c r="W280" s="29"/>
      <c r="X280" s="29"/>
      <c r="Y280" s="29"/>
    </row>
    <row r="281" spans="1:25" x14ac:dyDescent="0.25">
      <c r="A281" s="9"/>
      <c r="B281" s="9" t="str">
        <f t="shared" si="23"/>
        <v>IPOJUCA</v>
      </c>
      <c r="C281" s="9" t="str">
        <f t="shared" si="22"/>
        <v>OJUCA</v>
      </c>
      <c r="D281" s="9"/>
      <c r="E281" s="71">
        <f t="shared" si="26"/>
        <v>0</v>
      </c>
      <c r="F281" s="9" t="str">
        <f t="shared" si="27"/>
        <v>TerceirosOJUCA</v>
      </c>
      <c r="G281" s="9" t="str">
        <f>IFERROR(VLOOKUP(H281,[161]Detalhes!$G:$J,4,0),G280)</f>
        <v>Terceiros</v>
      </c>
      <c r="H281" s="15">
        <v>26</v>
      </c>
      <c r="I281" s="11" t="s">
        <v>71</v>
      </c>
      <c r="J281" s="24" t="s">
        <v>262</v>
      </c>
      <c r="K281" s="24" t="s">
        <v>7</v>
      </c>
      <c r="L281" s="25"/>
      <c r="M281" s="26">
        <f>IF(RIGHT(I281,5)="Total",VLOOKUP(I281,'BD Descarga'!$B:$I,5,0),SUMIFS('BD Descarga'!F:F,'BD Descarga'!D:D,'Recebimento Rodo - ALE'!K281,'BD Descarga'!C:C,'Recebimento Rodo - ALE'!J281,'BD Descarga'!B:B,'Recebimento Rodo - ALE'!I281,'BD Descarga'!A:A,'Recebimento Rodo - ALE'!H281))</f>
        <v>45</v>
      </c>
      <c r="N281" s="27">
        <f>IF(RIGHT(I281,5)="Total",VLOOKUP(I281,'BD Descarga'!$B:$I,6,0),SUMIFS('BD Descarga'!G:G,'BD Descarga'!D:D,'Recebimento Rodo - ALE'!K281,'BD Descarga'!C:C,'Recebimento Rodo - ALE'!J281,'BD Descarga'!B:B,'Recebimento Rodo - ALE'!I281,'BD Descarga'!A:A,'Recebimento Rodo - ALE'!H281))</f>
        <v>3.0921556549452314</v>
      </c>
      <c r="O281" s="27">
        <f>IF(RIGHT(I281,5)="Total",VLOOKUP(I281,'BD Descarga'!$B:$I,7,0),SUMIFS('BD Descarga'!H:H,'BD Descarga'!D:D,'Recebimento Rodo - ALE'!K281,'BD Descarga'!C:C,'Recebimento Rodo - ALE'!J281,'BD Descarga'!B:B,'Recebimento Rodo - ALE'!I281,'BD Descarga'!A:A,'Recebimento Rodo - ALE'!H281))</f>
        <v>2.4737245239561849</v>
      </c>
      <c r="P281" s="28">
        <f>IF(RIGHT(I281,5)="Total",VLOOKUP(I281,'BD Descarga'!$B:$I,8,0),SUMIFS('BD Descarga'!I:I,'BD Descarga'!D:D,'Recebimento Rodo - ALE'!K281,'BD Descarga'!C:C,'Recebimento Rodo - ALE'!J281,'BD Descarga'!B:B,'Recebimento Rodo - ALE'!I281,'BD Descarga'!A:A,'Recebimento Rodo - ALE'!H281))</f>
        <v>3506.5045127078924</v>
      </c>
      <c r="Q281" s="212"/>
      <c r="R281" s="29"/>
      <c r="S281" s="29"/>
      <c r="T281" s="29"/>
      <c r="U281" s="29"/>
      <c r="V281" s="29"/>
      <c r="W281" s="29"/>
      <c r="X281" s="29"/>
      <c r="Y281" s="29"/>
    </row>
    <row r="282" spans="1:25" x14ac:dyDescent="0.25">
      <c r="A282" s="9"/>
      <c r="B282" s="9" t="str">
        <f t="shared" si="23"/>
        <v>IPOJUCA</v>
      </c>
      <c r="C282" s="9" t="str">
        <f t="shared" si="22"/>
        <v>OJUCA</v>
      </c>
      <c r="D282" s="9"/>
      <c r="E282" s="71">
        <f t="shared" si="26"/>
        <v>0</v>
      </c>
      <c r="F282" s="9" t="str">
        <f t="shared" si="27"/>
        <v>TerceirosOJUCA</v>
      </c>
      <c r="G282" s="9" t="str">
        <f>IFERROR(VLOOKUP(H282,[161]Detalhes!$G:$J,4,0),G281)</f>
        <v>Terceiros</v>
      </c>
      <c r="H282" s="10">
        <v>26</v>
      </c>
      <c r="I282" s="11" t="s">
        <v>71</v>
      </c>
      <c r="J282" s="24" t="s">
        <v>262</v>
      </c>
      <c r="K282" s="24" t="s">
        <v>18</v>
      </c>
      <c r="L282" s="25"/>
      <c r="M282" s="26">
        <f>IF(RIGHT(I282,5)="Total",VLOOKUP(I282,'BD Descarga'!$B:$I,5,0),SUMIFS('BD Descarga'!F:F,'BD Descarga'!D:D,'Recebimento Rodo - ALE'!K282,'BD Descarga'!C:C,'Recebimento Rodo - ALE'!J282,'BD Descarga'!B:B,'Recebimento Rodo - ALE'!I282,'BD Descarga'!A:A,'Recebimento Rodo - ALE'!H282))</f>
        <v>45</v>
      </c>
      <c r="N282" s="27">
        <f>IF(RIGHT(I282,5)="Total",VLOOKUP(I282,'BD Descarga'!$B:$I,6,0),SUMIFS('BD Descarga'!G:G,'BD Descarga'!D:D,'Recebimento Rodo - ALE'!K282,'BD Descarga'!C:C,'Recebimento Rodo - ALE'!J282,'BD Descarga'!B:B,'Recebimento Rodo - ALE'!I282,'BD Descarga'!A:A,'Recebimento Rodo - ALE'!H282))</f>
        <v>2.2001660462251267</v>
      </c>
      <c r="O282" s="27">
        <f>IF(RIGHT(I282,5)="Total",VLOOKUP(I282,'BD Descarga'!$B:$I,7,0),SUMIFS('BD Descarga'!H:H,'BD Descarga'!D:D,'Recebimento Rodo - ALE'!K282,'BD Descarga'!C:C,'Recebimento Rodo - ALE'!J282,'BD Descarga'!B:B,'Recebimento Rodo - ALE'!I282,'BD Descarga'!A:A,'Recebimento Rodo - ALE'!H282))</f>
        <v>1.7601328369801013</v>
      </c>
      <c r="P282" s="28">
        <f>IF(RIGHT(I282,5)="Total",VLOOKUP(I282,'BD Descarga'!$B:$I,8,0),SUMIFS('BD Descarga'!I:I,'BD Descarga'!D:D,'Recebimento Rodo - ALE'!K282,'BD Descarga'!C:C,'Recebimento Rodo - ALE'!J282,'BD Descarga'!B:B,'Recebimento Rodo - ALE'!I282,'BD Descarga'!A:A,'Recebimento Rodo - ALE'!H282))</f>
        <v>2494.9882964192939</v>
      </c>
      <c r="Q282" s="212"/>
      <c r="R282" s="29"/>
      <c r="S282" s="29"/>
      <c r="T282" s="29"/>
      <c r="U282" s="29"/>
      <c r="V282" s="29"/>
      <c r="W282" s="29"/>
      <c r="X282" s="29"/>
      <c r="Y282" s="29"/>
    </row>
    <row r="283" spans="1:25" x14ac:dyDescent="0.25">
      <c r="A283" s="9"/>
      <c r="B283" s="9" t="str">
        <f t="shared" si="23"/>
        <v>IPOJUCA</v>
      </c>
      <c r="C283" s="9" t="str">
        <f t="shared" si="22"/>
        <v>OJUCA</v>
      </c>
      <c r="D283" s="9"/>
      <c r="E283" s="71">
        <f t="shared" si="26"/>
        <v>0</v>
      </c>
      <c r="F283" s="9" t="str">
        <f t="shared" si="27"/>
        <v>TerceirosOJUCA</v>
      </c>
      <c r="G283" s="9" t="str">
        <f>IFERROR(VLOOKUP(H283,[161]Detalhes!$G:$J,4,0),G282)</f>
        <v>Terceiros</v>
      </c>
      <c r="H283" s="10">
        <v>26</v>
      </c>
      <c r="I283" s="11" t="s">
        <v>71</v>
      </c>
      <c r="J283" s="24" t="s">
        <v>262</v>
      </c>
      <c r="K283" s="24" t="s">
        <v>19</v>
      </c>
      <c r="L283" s="25"/>
      <c r="M283" s="26">
        <f>IF(RIGHT(I283,5)="Total",VLOOKUP(I283,'BD Descarga'!$B:$I,5,0),SUMIFS('BD Descarga'!F:F,'BD Descarga'!D:D,'Recebimento Rodo - ALE'!K283,'BD Descarga'!C:C,'Recebimento Rodo - ALE'!J283,'BD Descarga'!B:B,'Recebimento Rodo - ALE'!I283,'BD Descarga'!A:A,'Recebimento Rodo - ALE'!H283))</f>
        <v>45</v>
      </c>
      <c r="N283" s="27">
        <f>IF(RIGHT(I283,5)="Total",VLOOKUP(I283,'BD Descarga'!$B:$I,6,0),SUMIFS('BD Descarga'!G:G,'BD Descarga'!D:D,'Recebimento Rodo - ALE'!K283,'BD Descarga'!C:C,'Recebimento Rodo - ALE'!J283,'BD Descarga'!B:B,'Recebimento Rodo - ALE'!I283,'BD Descarga'!A:A,'Recebimento Rodo - ALE'!H283))</f>
        <v>0.70767829882964206</v>
      </c>
      <c r="O283" s="27">
        <f>IF(RIGHT(I283,5)="Total",VLOOKUP(I283,'BD Descarga'!$B:$I,7,0),SUMIFS('BD Descarga'!H:H,'BD Descarga'!D:D,'Recebimento Rodo - ALE'!K283,'BD Descarga'!C:C,'Recebimento Rodo - ALE'!J283,'BD Descarga'!B:B,'Recebimento Rodo - ALE'!I283,'BD Descarga'!A:A,'Recebimento Rodo - ALE'!H283))</f>
        <v>0.56614263906371365</v>
      </c>
      <c r="P283" s="28">
        <f>IF(RIGHT(I283,5)="Total",VLOOKUP(I283,'BD Descarga'!$B:$I,8,0),SUMIFS('BD Descarga'!I:I,'BD Descarga'!D:D,'Recebimento Rodo - ALE'!K283,'BD Descarga'!C:C,'Recebimento Rodo - ALE'!J283,'BD Descarga'!B:B,'Recebimento Rodo - ALE'!I283,'BD Descarga'!A:A,'Recebimento Rodo - ALE'!H283))</f>
        <v>802.50719087281414</v>
      </c>
      <c r="Q283" s="212"/>
      <c r="R283" s="29"/>
      <c r="S283" s="29"/>
      <c r="T283" s="29"/>
      <c r="U283" s="29"/>
      <c r="V283" s="29"/>
      <c r="W283" s="29"/>
      <c r="X283" s="29"/>
      <c r="Y283" s="29"/>
    </row>
    <row r="284" spans="1:25" x14ac:dyDescent="0.25">
      <c r="A284" s="9"/>
      <c r="B284" s="9" t="str">
        <f t="shared" si="23"/>
        <v>IPOJUCA</v>
      </c>
      <c r="C284" s="9" t="str">
        <f t="shared" si="22"/>
        <v>OJUCA</v>
      </c>
      <c r="D284" s="9"/>
      <c r="E284" s="71">
        <f t="shared" si="26"/>
        <v>0</v>
      </c>
      <c r="F284" s="9" t="str">
        <f t="shared" si="27"/>
        <v>TerceirosOJUCA</v>
      </c>
      <c r="G284" s="9" t="str">
        <f>IFERROR(VLOOKUP(H284,[161]Detalhes!$G:$J,4,0),G283)</f>
        <v>Terceiros</v>
      </c>
      <c r="H284" s="14">
        <v>26</v>
      </c>
      <c r="I284" s="11" t="s">
        <v>71</v>
      </c>
      <c r="J284" s="30" t="s">
        <v>262</v>
      </c>
      <c r="K284" s="30" t="s">
        <v>21</v>
      </c>
      <c r="L284" s="31"/>
      <c r="M284" s="32">
        <f>IF(RIGHT(I284,5)="Total",VLOOKUP(I284,'BD Descarga'!$B:$I,5,0),SUMIFS('BD Descarga'!F:F,'BD Descarga'!D:D,'Recebimento Rodo - ALE'!K284,'BD Descarga'!C:C,'Recebimento Rodo - ALE'!J284,'BD Descarga'!B:B,'Recebimento Rodo - ALE'!I284,'BD Descarga'!A:A,'Recebimento Rodo - ALE'!H284))</f>
        <v>45</v>
      </c>
      <c r="N284" s="33">
        <f>IF(RIGHT(I284,5)="Total",VLOOKUP(I284,'BD Descarga'!$B:$I,6,0),SUMIFS('BD Descarga'!G:G,'BD Descarga'!D:D,'Recebimento Rodo - ALE'!K284,'BD Descarga'!C:C,'Recebimento Rodo - ALE'!J284,'BD Descarga'!B:B,'Recebimento Rodo - ALE'!I284,'BD Descarga'!A:A,'Recebimento Rodo - ALE'!H284))</f>
        <v>6.0000000000000009</v>
      </c>
      <c r="O284" s="33">
        <f>IF(RIGHT(I284,5)="Total",VLOOKUP(I284,'BD Descarga'!$B:$I,7,0),SUMIFS('BD Descarga'!H:H,'BD Descarga'!D:D,'Recebimento Rodo - ALE'!K284,'BD Descarga'!C:C,'Recebimento Rodo - ALE'!J284,'BD Descarga'!B:B,'Recebimento Rodo - ALE'!I284,'BD Descarga'!A:A,'Recebimento Rodo - ALE'!H284))</f>
        <v>4.7999999999999989</v>
      </c>
      <c r="P284" s="37">
        <f>IF(RIGHT(I284,5)="Total",VLOOKUP(I284,'BD Descarga'!$B:$I,8,0),SUMIFS('BD Descarga'!I:I,'BD Descarga'!D:D,'Recebimento Rodo - ALE'!K284,'BD Descarga'!C:C,'Recebimento Rodo - ALE'!J284,'BD Descarga'!B:B,'Recebimento Rodo - ALE'!I284,'BD Descarga'!A:A,'Recebimento Rodo - ALE'!H284))</f>
        <v>6804.0000000000009</v>
      </c>
      <c r="Q284" s="212"/>
      <c r="R284" s="29"/>
      <c r="S284" s="29"/>
      <c r="T284" s="29"/>
      <c r="U284" s="29"/>
      <c r="V284" s="29"/>
      <c r="W284" s="29"/>
      <c r="X284" s="29"/>
      <c r="Y284" s="29"/>
    </row>
    <row r="285" spans="1:25" x14ac:dyDescent="0.25">
      <c r="A285" s="9"/>
      <c r="B285" s="9" t="str">
        <f t="shared" si="23"/>
        <v>IPOJUCA</v>
      </c>
      <c r="C285" s="9" t="str">
        <f t="shared" si="22"/>
        <v>OJUCA</v>
      </c>
      <c r="D285" s="9"/>
      <c r="E285" s="71">
        <f t="shared" si="26"/>
        <v>0</v>
      </c>
      <c r="F285" s="9" t="str">
        <f t="shared" si="27"/>
        <v>TerceirosOJUCA</v>
      </c>
      <c r="G285" s="9" t="str">
        <f>IFERROR(VLOOKUP(H285,[161]Detalhes!$G:$J,4,0),G284)</f>
        <v>Terceiros</v>
      </c>
      <c r="H285" s="10">
        <v>26</v>
      </c>
      <c r="I285" s="16" t="s">
        <v>71</v>
      </c>
      <c r="J285" s="30" t="s">
        <v>263</v>
      </c>
      <c r="K285" s="30"/>
      <c r="L285" s="31"/>
      <c r="M285" s="35">
        <f>IF(RIGHT(I285,5)="Total",VLOOKUP(I285,'BD Descarga'!$B:$I,5,0),SUMIFS('BD Descarga'!F:F,'BD Descarga'!D:D,'Recebimento Rodo - ALE'!K285,'BD Descarga'!C:C,'Recebimento Rodo - ALE'!J285,'BD Descarga'!B:B,'Recebimento Rodo - ALE'!I285,'BD Descarga'!A:A,'Recebimento Rodo - ALE'!H285))</f>
        <v>0</v>
      </c>
      <c r="N285" s="36">
        <f>IF(RIGHT(I285,5)="Total",VLOOKUP(I285,'BD Descarga'!$B:$I,6,0),SUMIFS('BD Descarga'!G:G,'BD Descarga'!D:D,'Recebimento Rodo - ALE'!K285,'BD Descarga'!C:C,'Recebimento Rodo - ALE'!J285,'BD Descarga'!B:B,'Recebimento Rodo - ALE'!I285,'BD Descarga'!A:A,'Recebimento Rodo - ALE'!H285))</f>
        <v>0</v>
      </c>
      <c r="O285" s="36">
        <f>IF(RIGHT(I285,5)="Total",VLOOKUP(I285,'BD Descarga'!$B:$I,7,0),SUMIFS('BD Descarga'!H:H,'BD Descarga'!D:D,'Recebimento Rodo - ALE'!K285,'BD Descarga'!C:C,'Recebimento Rodo - ALE'!J285,'BD Descarga'!B:B,'Recebimento Rodo - ALE'!I285,'BD Descarga'!A:A,'Recebimento Rodo - ALE'!H285))</f>
        <v>0</v>
      </c>
      <c r="P285" s="37">
        <f>IF(RIGHT(I285,5)="Total",VLOOKUP(I285,'BD Descarga'!$B:$I,8,0),SUMIFS('BD Descarga'!I:I,'BD Descarga'!D:D,'Recebimento Rodo - ALE'!K285,'BD Descarga'!C:C,'Recebimento Rodo - ALE'!J285,'BD Descarga'!B:B,'Recebimento Rodo - ALE'!I285,'BD Descarga'!A:A,'Recebimento Rodo - ALE'!H285))</f>
        <v>0</v>
      </c>
      <c r="Q285" s="212"/>
      <c r="R285" s="29"/>
      <c r="S285" s="29"/>
      <c r="T285" s="29"/>
      <c r="U285" s="29"/>
      <c r="V285" s="29"/>
      <c r="W285" s="29"/>
      <c r="X285" s="29"/>
      <c r="Y285" s="29"/>
    </row>
    <row r="286" spans="1:25" x14ac:dyDescent="0.25">
      <c r="A286" s="9"/>
      <c r="B286" s="9" t="str">
        <f t="shared" si="23"/>
        <v>IPOJUCA Total</v>
      </c>
      <c r="C286" s="9" t="str">
        <f t="shared" si="22"/>
        <v>Total</v>
      </c>
      <c r="D286" s="9">
        <f>VLOOKUP(E286,Resumo!C:E,3,0)</f>
        <v>3</v>
      </c>
      <c r="E286" s="71">
        <f t="shared" si="24"/>
        <v>36287.333333333336</v>
      </c>
      <c r="F286" s="9" t="str">
        <f t="shared" si="25"/>
        <v>TerceirosTotal</v>
      </c>
      <c r="G286" s="9" t="str">
        <f>IFERROR(VLOOKUP(H286,[161]Detalhes!$G:$J,4,0),G276)</f>
        <v>Terceiros</v>
      </c>
      <c r="H286" s="17">
        <v>26</v>
      </c>
      <c r="I286" s="18" t="s">
        <v>125</v>
      </c>
      <c r="J286" s="38"/>
      <c r="K286" s="38"/>
      <c r="L286" s="25"/>
      <c r="M286" s="39">
        <f>IF(RIGHT(I286,5)="Total",VLOOKUP(I286,'BD Descarga'!$B:$I,5,0),SUMIFS('BD Descarga'!F:F,'BD Descarga'!D:D,'Recebimento Rodo - ALE'!K286,'BD Descarga'!C:C,'Recebimento Rodo - ALE'!J286,'BD Descarga'!B:B,'Recebimento Rodo - ALE'!I286,'BD Descarga'!A:A,'Recebimento Rodo - ALE'!H286))</f>
        <v>42.938063063063062</v>
      </c>
      <c r="N286" s="40">
        <f>IF(RIGHT(I286,5)="Total",VLOOKUP(I286,'BD Descarga'!$B:$I,6,0),SUMIFS('BD Descarga'!G:G,'BD Descarga'!D:D,'Recebimento Rodo - ALE'!K286,'BD Descarga'!C:C,'Recebimento Rodo - ALE'!J286,'BD Descarga'!B:B,'Recebimento Rodo - ALE'!I286,'BD Descarga'!A:A,'Recebimento Rodo - ALE'!H286))</f>
        <v>35.626942360911329</v>
      </c>
      <c r="O286" s="40">
        <f>IF(RIGHT(I286,5)="Total",VLOOKUP(I286,'BD Descarga'!$B:$I,7,0),SUMIFS('BD Descarga'!H:H,'BD Descarga'!D:D,'Recebimento Rodo - ALE'!K286,'BD Descarga'!C:C,'Recebimento Rodo - ALE'!J286,'BD Descarga'!B:B,'Recebimento Rodo - ALE'!I286,'BD Descarga'!A:A,'Recebimento Rodo - ALE'!H286))</f>
        <v>13.513806576738626</v>
      </c>
      <c r="P286" s="41">
        <f>IF(RIGHT(I286,5)="Total",VLOOKUP(I286,'BD Descarga'!$B:$I,8,0),SUMIFS('BD Descarga'!I:I,'BD Descarga'!D:D,'Recebimento Rodo - ALE'!K286,'BD Descarga'!C:C,'Recebimento Rodo - ALE'!J286,'BD Descarga'!B:B,'Recebimento Rodo - ALE'!I286,'BD Descarga'!A:A,'Recebimento Rodo - ALE'!H286))</f>
        <v>36287.333333333336</v>
      </c>
      <c r="Q286" s="50"/>
      <c r="R286" s="29"/>
      <c r="S286" s="29"/>
      <c r="T286" s="29"/>
      <c r="U286" s="29"/>
      <c r="V286" s="29"/>
      <c r="W286" s="29"/>
      <c r="X286" s="29"/>
      <c r="Y286" s="29"/>
    </row>
    <row r="287" spans="1:25" ht="15" customHeight="1" x14ac:dyDescent="0.25">
      <c r="A287" s="9"/>
      <c r="B287" s="9" t="str">
        <f t="shared" si="23"/>
        <v>ITABUNA</v>
      </c>
      <c r="C287" s="9" t="str">
        <f t="shared" si="22"/>
        <v>ABUNA</v>
      </c>
      <c r="D287" s="9"/>
      <c r="E287" s="71">
        <f t="shared" si="24"/>
        <v>0</v>
      </c>
      <c r="F287" s="9" t="str">
        <f t="shared" si="25"/>
        <v>DemocráticaABUNA</v>
      </c>
      <c r="G287" s="9" t="str">
        <f>IFERROR(VLOOKUP(H287,[161]Detalhes!$G:$J,4,0),#REF!)</f>
        <v>Democrática</v>
      </c>
      <c r="H287" s="15">
        <v>23</v>
      </c>
      <c r="I287" s="11" t="s">
        <v>67</v>
      </c>
      <c r="J287" s="24" t="s">
        <v>26</v>
      </c>
      <c r="K287" s="24" t="s">
        <v>12</v>
      </c>
      <c r="L287" s="25"/>
      <c r="M287" s="26">
        <f>IF(RIGHT(I287,5)="Total",VLOOKUP(I287,'BD Descarga'!$B:$I,5,0),SUMIFS('BD Descarga'!F:F,'BD Descarga'!D:D,'Recebimento Rodo - ALE'!K287,'BD Descarga'!C:C,'Recebimento Rodo - ALE'!J287,'BD Descarga'!B:B,'Recebimento Rodo - ALE'!I287,'BD Descarga'!A:A,'Recebimento Rodo - ALE'!H287))</f>
        <v>0</v>
      </c>
      <c r="N287" s="27">
        <f>IF(RIGHT(I287,5)="Total",VLOOKUP(I287,'BD Descarga'!$B:$I,6,0),SUMIFS('BD Descarga'!G:G,'BD Descarga'!D:D,'Recebimento Rodo - ALE'!K287,'BD Descarga'!C:C,'Recebimento Rodo - ALE'!J287,'BD Descarga'!B:B,'Recebimento Rodo - ALE'!I287,'BD Descarga'!A:A,'Recebimento Rodo - ALE'!H287))</f>
        <v>0</v>
      </c>
      <c r="O287" s="27">
        <f>IF(RIGHT(I287,5)="Total",VLOOKUP(I287,'BD Descarga'!$B:$I,7,0),SUMIFS('BD Descarga'!H:H,'BD Descarga'!D:D,'Recebimento Rodo - ALE'!K287,'BD Descarga'!C:C,'Recebimento Rodo - ALE'!J287,'BD Descarga'!B:B,'Recebimento Rodo - ALE'!I287,'BD Descarga'!A:A,'Recebimento Rodo - ALE'!H287))</f>
        <v>0</v>
      </c>
      <c r="P287" s="28">
        <f>IF(RIGHT(I287,5)="Total",VLOOKUP(I287,'BD Descarga'!$B:$I,8,0),SUMIFS('BD Descarga'!I:I,'BD Descarga'!D:D,'Recebimento Rodo - ALE'!K287,'BD Descarga'!C:C,'Recebimento Rodo - ALE'!J287,'BD Descarga'!B:B,'Recebimento Rodo - ALE'!I287,'BD Descarga'!A:A,'Recebimento Rodo - ALE'!H287))</f>
        <v>0</v>
      </c>
      <c r="Q287" s="212" t="s">
        <v>195</v>
      </c>
      <c r="R287" s="29"/>
      <c r="S287" s="29"/>
      <c r="T287" s="29"/>
      <c r="U287" s="29"/>
      <c r="V287" s="29"/>
      <c r="W287" s="29"/>
      <c r="X287" s="29"/>
      <c r="Y287" s="29"/>
    </row>
    <row r="288" spans="1:25" x14ac:dyDescent="0.25">
      <c r="A288" s="9"/>
      <c r="B288" s="9" t="str">
        <f t="shared" si="23"/>
        <v>ITABUNA</v>
      </c>
      <c r="C288" s="9" t="str">
        <f t="shared" si="22"/>
        <v>ABUNA</v>
      </c>
      <c r="D288" s="9"/>
      <c r="E288" s="71">
        <f t="shared" si="24"/>
        <v>0</v>
      </c>
      <c r="F288" s="9" t="str">
        <f t="shared" si="25"/>
        <v>DemocráticaABUNA</v>
      </c>
      <c r="G288" s="9" t="str">
        <f>IFERROR(VLOOKUP(H288,[161]Detalhes!$G:$J,4,0),G287)</f>
        <v>Democrática</v>
      </c>
      <c r="H288" s="10">
        <v>23</v>
      </c>
      <c r="I288" s="11" t="s">
        <v>67</v>
      </c>
      <c r="J288" s="24" t="s">
        <v>26</v>
      </c>
      <c r="K288" s="24" t="s">
        <v>13</v>
      </c>
      <c r="L288" s="25"/>
      <c r="M288" s="26">
        <f>IF(RIGHT(I288,5)="Total",VLOOKUP(I288,'BD Descarga'!$B:$I,5,0),SUMIFS('BD Descarga'!F:F,'BD Descarga'!D:D,'Recebimento Rodo - ALE'!K288,'BD Descarga'!C:C,'Recebimento Rodo - ALE'!J288,'BD Descarga'!B:B,'Recebimento Rodo - ALE'!I288,'BD Descarga'!A:A,'Recebimento Rodo - ALE'!H288))</f>
        <v>0</v>
      </c>
      <c r="N288" s="27">
        <f>IF(RIGHT(I288,5)="Total",VLOOKUP(I288,'BD Descarga'!$B:$I,6,0),SUMIFS('BD Descarga'!G:G,'BD Descarga'!D:D,'Recebimento Rodo - ALE'!K288,'BD Descarga'!C:C,'Recebimento Rodo - ALE'!J288,'BD Descarga'!B:B,'Recebimento Rodo - ALE'!I288,'BD Descarga'!A:A,'Recebimento Rodo - ALE'!H288))</f>
        <v>0</v>
      </c>
      <c r="O288" s="27">
        <f>IF(RIGHT(I288,5)="Total",VLOOKUP(I288,'BD Descarga'!$B:$I,7,0),SUMIFS('BD Descarga'!H:H,'BD Descarga'!D:D,'Recebimento Rodo - ALE'!K288,'BD Descarga'!C:C,'Recebimento Rodo - ALE'!J288,'BD Descarga'!B:B,'Recebimento Rodo - ALE'!I288,'BD Descarga'!A:A,'Recebimento Rodo - ALE'!H288))</f>
        <v>0</v>
      </c>
      <c r="P288" s="28">
        <f>IF(RIGHT(I288,5)="Total",VLOOKUP(I288,'BD Descarga'!$B:$I,8,0),SUMIFS('BD Descarga'!I:I,'BD Descarga'!D:D,'Recebimento Rodo - ALE'!K288,'BD Descarga'!C:C,'Recebimento Rodo - ALE'!J288,'BD Descarga'!B:B,'Recebimento Rodo - ALE'!I288,'BD Descarga'!A:A,'Recebimento Rodo - ALE'!H288))</f>
        <v>0</v>
      </c>
      <c r="Q288" s="212"/>
      <c r="R288" s="29"/>
      <c r="S288" s="29"/>
      <c r="T288" s="29"/>
      <c r="U288" s="29"/>
      <c r="V288" s="29"/>
      <c r="W288" s="29"/>
      <c r="X288" s="29"/>
      <c r="Y288" s="29"/>
    </row>
    <row r="289" spans="1:25" x14ac:dyDescent="0.25">
      <c r="A289" s="9"/>
      <c r="B289" s="9" t="str">
        <f t="shared" si="23"/>
        <v>ITABUNA</v>
      </c>
      <c r="C289" s="9" t="str">
        <f t="shared" si="22"/>
        <v>ABUNA</v>
      </c>
      <c r="D289" s="9"/>
      <c r="E289" s="71">
        <f t="shared" si="24"/>
        <v>0</v>
      </c>
      <c r="F289" s="9" t="str">
        <f t="shared" si="25"/>
        <v>DemocráticaABUNA</v>
      </c>
      <c r="G289" s="9" t="str">
        <f>IFERROR(VLOOKUP(H289,[161]Detalhes!$G:$J,4,0),G288)</f>
        <v>Democrática</v>
      </c>
      <c r="H289" s="10">
        <v>23</v>
      </c>
      <c r="I289" s="11" t="s">
        <v>67</v>
      </c>
      <c r="J289" s="24" t="s">
        <v>26</v>
      </c>
      <c r="K289" s="24" t="s">
        <v>10</v>
      </c>
      <c r="L289" s="25"/>
      <c r="M289" s="26">
        <f>IF(RIGHT(I289,5)="Total",VLOOKUP(I289,'BD Descarga'!$B:$I,5,0),SUMIFS('BD Descarga'!F:F,'BD Descarga'!D:D,'Recebimento Rodo - ALE'!K289,'BD Descarga'!C:C,'Recebimento Rodo - ALE'!J289,'BD Descarga'!B:B,'Recebimento Rodo - ALE'!I289,'BD Descarga'!A:A,'Recebimento Rodo - ALE'!H289))</f>
        <v>0</v>
      </c>
      <c r="N289" s="27">
        <f>IF(RIGHT(I289,5)="Total",VLOOKUP(I289,'BD Descarga'!$B:$I,6,0),SUMIFS('BD Descarga'!G:G,'BD Descarga'!D:D,'Recebimento Rodo - ALE'!K289,'BD Descarga'!C:C,'Recebimento Rodo - ALE'!J289,'BD Descarga'!B:B,'Recebimento Rodo - ALE'!I289,'BD Descarga'!A:A,'Recebimento Rodo - ALE'!H289))</f>
        <v>0</v>
      </c>
      <c r="O289" s="27">
        <f>IF(RIGHT(I289,5)="Total",VLOOKUP(I289,'BD Descarga'!$B:$I,7,0),SUMIFS('BD Descarga'!H:H,'BD Descarga'!D:D,'Recebimento Rodo - ALE'!K289,'BD Descarga'!C:C,'Recebimento Rodo - ALE'!J289,'BD Descarga'!B:B,'Recebimento Rodo - ALE'!I289,'BD Descarga'!A:A,'Recebimento Rodo - ALE'!H289))</f>
        <v>0</v>
      </c>
      <c r="P289" s="28">
        <f>IF(RIGHT(I289,5)="Total",VLOOKUP(I289,'BD Descarga'!$B:$I,8,0),SUMIFS('BD Descarga'!I:I,'BD Descarga'!D:D,'Recebimento Rodo - ALE'!K289,'BD Descarga'!C:C,'Recebimento Rodo - ALE'!J289,'BD Descarga'!B:B,'Recebimento Rodo - ALE'!I289,'BD Descarga'!A:A,'Recebimento Rodo - ALE'!H289))</f>
        <v>0</v>
      </c>
      <c r="Q289" s="212"/>
      <c r="R289" s="29"/>
      <c r="S289" s="29"/>
      <c r="T289" s="29"/>
      <c r="U289" s="29"/>
      <c r="V289" s="29"/>
      <c r="W289" s="29"/>
      <c r="X289" s="29"/>
      <c r="Y289" s="29"/>
    </row>
    <row r="290" spans="1:25" x14ac:dyDescent="0.25">
      <c r="A290" s="9"/>
      <c r="B290" s="9" t="str">
        <f t="shared" si="23"/>
        <v>ITABUNA</v>
      </c>
      <c r="C290" s="9" t="str">
        <f t="shared" si="22"/>
        <v>ABUNA</v>
      </c>
      <c r="D290" s="9"/>
      <c r="E290" s="71">
        <f t="shared" si="24"/>
        <v>0</v>
      </c>
      <c r="F290" s="9" t="str">
        <f t="shared" si="25"/>
        <v>DemocráticaABUNA</v>
      </c>
      <c r="G290" s="9" t="str">
        <f>IFERROR(VLOOKUP(H290,[161]Detalhes!$G:$J,4,0),G289)</f>
        <v>Democrática</v>
      </c>
      <c r="H290" s="10">
        <v>23</v>
      </c>
      <c r="I290" s="11" t="s">
        <v>67</v>
      </c>
      <c r="J290" s="30" t="s">
        <v>26</v>
      </c>
      <c r="K290" s="30" t="s">
        <v>16</v>
      </c>
      <c r="L290" s="31"/>
      <c r="M290" s="32">
        <f>IF(RIGHT(I290,5)="Total",VLOOKUP(I290,'BD Descarga'!$B:$I,5,0),SUMIFS('BD Descarga'!F:F,'BD Descarga'!D:D,'Recebimento Rodo - ALE'!K290,'BD Descarga'!C:C,'Recebimento Rodo - ALE'!J290,'BD Descarga'!B:B,'Recebimento Rodo - ALE'!I290,'BD Descarga'!A:A,'Recebimento Rodo - ALE'!H290))</f>
        <v>0</v>
      </c>
      <c r="N290" s="33">
        <f>IF(RIGHT(I290,5)="Total",VLOOKUP(I290,'BD Descarga'!$B:$I,6,0),SUMIFS('BD Descarga'!G:G,'BD Descarga'!D:D,'Recebimento Rodo - ALE'!K290,'BD Descarga'!C:C,'Recebimento Rodo - ALE'!J290,'BD Descarga'!B:B,'Recebimento Rodo - ALE'!I290,'BD Descarga'!A:A,'Recebimento Rodo - ALE'!H290))</f>
        <v>0</v>
      </c>
      <c r="O290" s="33">
        <f>IF(RIGHT(I290,5)="Total",VLOOKUP(I290,'BD Descarga'!$B:$I,7,0),SUMIFS('BD Descarga'!H:H,'BD Descarga'!D:D,'Recebimento Rodo - ALE'!K290,'BD Descarga'!C:C,'Recebimento Rodo - ALE'!J290,'BD Descarga'!B:B,'Recebimento Rodo - ALE'!I290,'BD Descarga'!A:A,'Recebimento Rodo - ALE'!H290))</f>
        <v>0</v>
      </c>
      <c r="P290" s="37">
        <f>IF(RIGHT(I290,5)="Total",VLOOKUP(I290,'BD Descarga'!$B:$I,8,0),SUMIFS('BD Descarga'!I:I,'BD Descarga'!D:D,'Recebimento Rodo - ALE'!K290,'BD Descarga'!C:C,'Recebimento Rodo - ALE'!J290,'BD Descarga'!B:B,'Recebimento Rodo - ALE'!I290,'BD Descarga'!A:A,'Recebimento Rodo - ALE'!H290))</f>
        <v>0</v>
      </c>
      <c r="Q290" s="212"/>
      <c r="R290" s="29"/>
      <c r="S290" s="29"/>
      <c r="T290" s="29"/>
      <c r="U290" s="29"/>
      <c r="V290" s="29"/>
      <c r="W290" s="29"/>
      <c r="X290" s="29"/>
      <c r="Y290" s="29"/>
    </row>
    <row r="291" spans="1:25" x14ac:dyDescent="0.25">
      <c r="A291" s="9"/>
      <c r="B291" s="9" t="str">
        <f t="shared" si="23"/>
        <v>ITABUNA</v>
      </c>
      <c r="C291" s="9" t="str">
        <f t="shared" si="22"/>
        <v>ABUNA</v>
      </c>
      <c r="D291" s="9"/>
      <c r="E291" s="71">
        <f t="shared" si="24"/>
        <v>0</v>
      </c>
      <c r="F291" s="9" t="str">
        <f t="shared" si="25"/>
        <v>DemocráticaABUNA</v>
      </c>
      <c r="G291" s="9" t="str">
        <f>IFERROR(VLOOKUP(H291,[161]Detalhes!$G:$J,4,0),G290)</f>
        <v>Democrática</v>
      </c>
      <c r="H291" s="10">
        <v>23</v>
      </c>
      <c r="I291" s="11" t="s">
        <v>67</v>
      </c>
      <c r="J291" s="24" t="s">
        <v>27</v>
      </c>
      <c r="K291" s="24" t="s">
        <v>7</v>
      </c>
      <c r="L291" s="25"/>
      <c r="M291" s="26">
        <f>IF(RIGHT(I291,5)="Total",VLOOKUP(I291,'BD Descarga'!$B:$I,5,0),SUMIFS('BD Descarga'!F:F,'BD Descarga'!D:D,'Recebimento Rodo - ALE'!K291,'BD Descarga'!C:C,'Recebimento Rodo - ALE'!J291,'BD Descarga'!B:B,'Recebimento Rodo - ALE'!I291,'BD Descarga'!A:A,'Recebimento Rodo - ALE'!H291))</f>
        <v>29.336065573770487</v>
      </c>
      <c r="N291" s="27">
        <f>IF(RIGHT(I291,5)="Total",VLOOKUP(I291,'BD Descarga'!$B:$I,6,0),SUMIFS('BD Descarga'!G:G,'BD Descarga'!D:D,'Recebimento Rodo - ALE'!K291,'BD Descarga'!C:C,'Recebimento Rodo - ALE'!J291,'BD Descarga'!B:B,'Recebimento Rodo - ALE'!I291,'BD Descarga'!A:A,'Recebimento Rodo - ALE'!H291))</f>
        <v>0.66666666666666663</v>
      </c>
      <c r="O291" s="27">
        <f>IF(RIGHT(I291,5)="Total",VLOOKUP(I291,'BD Descarga'!$B:$I,7,0),SUMIFS('BD Descarga'!H:H,'BD Descarga'!D:D,'Recebimento Rodo - ALE'!K291,'BD Descarga'!C:C,'Recebimento Rodo - ALE'!J291,'BD Descarga'!B:B,'Recebimento Rodo - ALE'!I291,'BD Descarga'!A:A,'Recebimento Rodo - ALE'!H291))</f>
        <v>0</v>
      </c>
      <c r="P291" s="28">
        <f>IF(RIGHT(I291,5)="Total",VLOOKUP(I291,'BD Descarga'!$B:$I,8,0),SUMIFS('BD Descarga'!I:I,'BD Descarga'!D:D,'Recebimento Rodo - ALE'!K291,'BD Descarga'!C:C,'Recebimento Rodo - ALE'!J291,'BD Descarga'!B:B,'Recebimento Rodo - ALE'!I291,'BD Descarga'!A:A,'Recebimento Rodo - ALE'!H291))</f>
        <v>430.26229508196712</v>
      </c>
      <c r="Q291" s="212"/>
      <c r="R291" s="29"/>
      <c r="S291" s="29"/>
      <c r="T291" s="29"/>
      <c r="U291" s="29"/>
      <c r="V291" s="29"/>
      <c r="W291" s="29"/>
      <c r="X291" s="29"/>
      <c r="Y291" s="29"/>
    </row>
    <row r="292" spans="1:25" x14ac:dyDescent="0.25">
      <c r="A292" s="9"/>
      <c r="B292" s="9" t="str">
        <f t="shared" si="23"/>
        <v>ITABUNA</v>
      </c>
      <c r="C292" s="9" t="str">
        <f t="shared" si="22"/>
        <v>ABUNA</v>
      </c>
      <c r="D292" s="9"/>
      <c r="E292" s="71">
        <f t="shared" si="24"/>
        <v>0</v>
      </c>
      <c r="F292" s="9" t="str">
        <f t="shared" si="25"/>
        <v>DemocráticaABUNA</v>
      </c>
      <c r="G292" s="9" t="str">
        <f>IFERROR(VLOOKUP(H292,[161]Detalhes!$G:$J,4,0),G291)</f>
        <v>Democrática</v>
      </c>
      <c r="H292" s="10">
        <v>23</v>
      </c>
      <c r="I292" s="11" t="s">
        <v>67</v>
      </c>
      <c r="J292" s="24" t="s">
        <v>27</v>
      </c>
      <c r="K292" s="24" t="s">
        <v>18</v>
      </c>
      <c r="L292" s="25"/>
      <c r="M292" s="26">
        <f>IF(RIGHT(I292,5)="Total",VLOOKUP(I292,'BD Descarga'!$B:$I,5,0),SUMIFS('BD Descarga'!F:F,'BD Descarga'!D:D,'Recebimento Rodo - ALE'!K292,'BD Descarga'!C:C,'Recebimento Rodo - ALE'!J292,'BD Descarga'!B:B,'Recebimento Rodo - ALE'!I292,'BD Descarga'!A:A,'Recebimento Rodo - ALE'!H292))</f>
        <v>29.336065573770487</v>
      </c>
      <c r="N292" s="27">
        <f>IF(RIGHT(I292,5)="Total",VLOOKUP(I292,'BD Descarga'!$B:$I,6,0),SUMIFS('BD Descarga'!G:G,'BD Descarga'!D:D,'Recebimento Rodo - ALE'!K292,'BD Descarga'!C:C,'Recebimento Rodo - ALE'!J292,'BD Descarga'!B:B,'Recebimento Rodo - ALE'!I292,'BD Descarga'!A:A,'Recebimento Rodo - ALE'!H292))</f>
        <v>0.66666666666666663</v>
      </c>
      <c r="O292" s="27">
        <f>IF(RIGHT(I292,5)="Total",VLOOKUP(I292,'BD Descarga'!$B:$I,7,0),SUMIFS('BD Descarga'!H:H,'BD Descarga'!D:D,'Recebimento Rodo - ALE'!K292,'BD Descarga'!C:C,'Recebimento Rodo - ALE'!J292,'BD Descarga'!B:B,'Recebimento Rodo - ALE'!I292,'BD Descarga'!A:A,'Recebimento Rodo - ALE'!H292))</f>
        <v>0</v>
      </c>
      <c r="P292" s="28">
        <f>IF(RIGHT(I292,5)="Total",VLOOKUP(I292,'BD Descarga'!$B:$I,8,0),SUMIFS('BD Descarga'!I:I,'BD Descarga'!D:D,'Recebimento Rodo - ALE'!K292,'BD Descarga'!C:C,'Recebimento Rodo - ALE'!J292,'BD Descarga'!B:B,'Recebimento Rodo - ALE'!I292,'BD Descarga'!A:A,'Recebimento Rodo - ALE'!H292))</f>
        <v>430.26229508196712</v>
      </c>
      <c r="Q292" s="212"/>
      <c r="R292" s="29"/>
      <c r="S292" s="29"/>
      <c r="T292" s="29"/>
      <c r="U292" s="29"/>
      <c r="V292" s="29"/>
      <c r="W292" s="29"/>
      <c r="X292" s="29"/>
      <c r="Y292" s="29"/>
    </row>
    <row r="293" spans="1:25" x14ac:dyDescent="0.25">
      <c r="A293" s="9"/>
      <c r="B293" s="9" t="str">
        <f t="shared" si="23"/>
        <v>ITABUNA</v>
      </c>
      <c r="C293" s="9" t="str">
        <f t="shared" si="22"/>
        <v>ABUNA</v>
      </c>
      <c r="D293" s="9"/>
      <c r="E293" s="71">
        <f t="shared" si="24"/>
        <v>0</v>
      </c>
      <c r="F293" s="9" t="str">
        <f t="shared" si="25"/>
        <v>DemocráticaABUNA</v>
      </c>
      <c r="G293" s="9" t="str">
        <f>IFERROR(VLOOKUP(H293,[161]Detalhes!$G:$J,4,0),G292)</f>
        <v>Democrática</v>
      </c>
      <c r="H293" s="10">
        <v>23</v>
      </c>
      <c r="I293" s="11" t="s">
        <v>67</v>
      </c>
      <c r="J293" s="24" t="s">
        <v>27</v>
      </c>
      <c r="K293" s="24" t="s">
        <v>19</v>
      </c>
      <c r="L293" s="25"/>
      <c r="M293" s="26">
        <f>IF(RIGHT(I293,5)="Total",VLOOKUP(I293,'BD Descarga'!$B:$I,5,0),SUMIFS('BD Descarga'!F:F,'BD Descarga'!D:D,'Recebimento Rodo - ALE'!K293,'BD Descarga'!C:C,'Recebimento Rodo - ALE'!J293,'BD Descarga'!B:B,'Recebimento Rodo - ALE'!I293,'BD Descarga'!A:A,'Recebimento Rodo - ALE'!H293))</f>
        <v>29.336065573770487</v>
      </c>
      <c r="N293" s="27">
        <f>IF(RIGHT(I293,5)="Total",VLOOKUP(I293,'BD Descarga'!$B:$I,6,0),SUMIFS('BD Descarga'!G:G,'BD Descarga'!D:D,'Recebimento Rodo - ALE'!K293,'BD Descarga'!C:C,'Recebimento Rodo - ALE'!J293,'BD Descarga'!B:B,'Recebimento Rodo - ALE'!I293,'BD Descarga'!A:A,'Recebimento Rodo - ALE'!H293))</f>
        <v>0.66666666666666663</v>
      </c>
      <c r="O293" s="27">
        <f>IF(RIGHT(I293,5)="Total",VLOOKUP(I293,'BD Descarga'!$B:$I,7,0),SUMIFS('BD Descarga'!H:H,'BD Descarga'!D:D,'Recebimento Rodo - ALE'!K293,'BD Descarga'!C:C,'Recebimento Rodo - ALE'!J293,'BD Descarga'!B:B,'Recebimento Rodo - ALE'!I293,'BD Descarga'!A:A,'Recebimento Rodo - ALE'!H293))</f>
        <v>0</v>
      </c>
      <c r="P293" s="28">
        <f>IF(RIGHT(I293,5)="Total",VLOOKUP(I293,'BD Descarga'!$B:$I,8,0),SUMIFS('BD Descarga'!I:I,'BD Descarga'!D:D,'Recebimento Rodo - ALE'!K293,'BD Descarga'!C:C,'Recebimento Rodo - ALE'!J293,'BD Descarga'!B:B,'Recebimento Rodo - ALE'!I293,'BD Descarga'!A:A,'Recebimento Rodo - ALE'!H293))</f>
        <v>430.26229508196712</v>
      </c>
      <c r="Q293" s="212"/>
      <c r="R293" s="29"/>
      <c r="S293" s="29"/>
      <c r="T293" s="29"/>
      <c r="U293" s="29"/>
      <c r="V293" s="29"/>
      <c r="W293" s="29"/>
      <c r="X293" s="29"/>
      <c r="Y293" s="29"/>
    </row>
    <row r="294" spans="1:25" x14ac:dyDescent="0.25">
      <c r="A294" s="9"/>
      <c r="B294" s="9" t="str">
        <f t="shared" si="23"/>
        <v>ITABUNA</v>
      </c>
      <c r="C294" s="9" t="str">
        <f t="shared" si="22"/>
        <v>ABUNA</v>
      </c>
      <c r="D294" s="9"/>
      <c r="E294" s="71">
        <f t="shared" si="24"/>
        <v>0</v>
      </c>
      <c r="F294" s="9" t="str">
        <f t="shared" si="25"/>
        <v>DemocráticaABUNA</v>
      </c>
      <c r="G294" s="9" t="str">
        <f>IFERROR(VLOOKUP(H294,[161]Detalhes!$G:$J,4,0),G293)</f>
        <v>Democrática</v>
      </c>
      <c r="H294" s="10">
        <v>23</v>
      </c>
      <c r="I294" s="20" t="s">
        <v>67</v>
      </c>
      <c r="J294" s="30" t="s">
        <v>27</v>
      </c>
      <c r="K294" s="30" t="s">
        <v>21</v>
      </c>
      <c r="L294" s="31"/>
      <c r="M294" s="32">
        <f>IF(RIGHT(I294,5)="Total",VLOOKUP(I294,'BD Descarga'!$B:$I,5,0),SUMIFS('BD Descarga'!F:F,'BD Descarga'!D:D,'Recebimento Rodo - ALE'!K294,'BD Descarga'!C:C,'Recebimento Rodo - ALE'!J294,'BD Descarga'!B:B,'Recebimento Rodo - ALE'!I294,'BD Descarga'!A:A,'Recebimento Rodo - ALE'!H294))</f>
        <v>29.336065573770487</v>
      </c>
      <c r="N294" s="33">
        <f>IF(RIGHT(I294,5)="Total",VLOOKUP(I294,'BD Descarga'!$B:$I,6,0),SUMIFS('BD Descarga'!G:G,'BD Descarga'!D:D,'Recebimento Rodo - ALE'!K294,'BD Descarga'!C:C,'Recebimento Rodo - ALE'!J294,'BD Descarga'!B:B,'Recebimento Rodo - ALE'!I294,'BD Descarga'!A:A,'Recebimento Rodo - ALE'!H294))</f>
        <v>2</v>
      </c>
      <c r="O294" s="33">
        <f>IF(RIGHT(I294,5)="Total",VLOOKUP(I294,'BD Descarga'!$B:$I,7,0),SUMIFS('BD Descarga'!H:H,'BD Descarga'!D:D,'Recebimento Rodo - ALE'!K294,'BD Descarga'!C:C,'Recebimento Rodo - ALE'!J294,'BD Descarga'!B:B,'Recebimento Rodo - ALE'!I294,'BD Descarga'!A:A,'Recebimento Rodo - ALE'!H294))</f>
        <v>0</v>
      </c>
      <c r="P294" s="37">
        <f>IF(RIGHT(I294,5)="Total",VLOOKUP(I294,'BD Descarga'!$B:$I,8,0),SUMIFS('BD Descarga'!I:I,'BD Descarga'!D:D,'Recebimento Rodo - ALE'!K294,'BD Descarga'!C:C,'Recebimento Rodo - ALE'!J294,'BD Descarga'!B:B,'Recebimento Rodo - ALE'!I294,'BD Descarga'!A:A,'Recebimento Rodo - ALE'!H294))</f>
        <v>1290.7868852459014</v>
      </c>
      <c r="Q294" s="212"/>
      <c r="R294" s="29"/>
      <c r="S294" s="29"/>
      <c r="T294" s="29"/>
      <c r="U294" s="29"/>
      <c r="V294" s="29"/>
      <c r="W294" s="29"/>
      <c r="X294" s="29"/>
      <c r="Y294" s="29"/>
    </row>
    <row r="295" spans="1:25" x14ac:dyDescent="0.25">
      <c r="A295" s="9"/>
      <c r="B295" s="9" t="str">
        <f t="shared" si="23"/>
        <v>ITABUNA</v>
      </c>
      <c r="C295" s="9" t="str">
        <f t="shared" si="22"/>
        <v>ABUNA</v>
      </c>
      <c r="D295" s="9"/>
      <c r="E295" s="71">
        <f t="shared" si="24"/>
        <v>0</v>
      </c>
      <c r="F295" s="9" t="str">
        <f t="shared" si="25"/>
        <v>DemocráticaABUNA</v>
      </c>
      <c r="G295" s="9" t="str">
        <f>IFERROR(VLOOKUP(H295,[161]Detalhes!$G:$J,4,0),G294)</f>
        <v>Democrática</v>
      </c>
      <c r="H295" s="10">
        <v>23</v>
      </c>
      <c r="I295" s="16" t="s">
        <v>67</v>
      </c>
      <c r="J295" s="30" t="s">
        <v>28</v>
      </c>
      <c r="K295" s="30"/>
      <c r="L295" s="31"/>
      <c r="M295" s="35">
        <f>IF(RIGHT(I295,5)="Total",VLOOKUP(I295,'BD Descarga'!$B:$I,5,0),SUMIFS('BD Descarga'!F:F,'BD Descarga'!D:D,'Recebimento Rodo - ALE'!K295,'BD Descarga'!C:C,'Recebimento Rodo - ALE'!J295,'BD Descarga'!B:B,'Recebimento Rodo - ALE'!I295,'BD Descarga'!A:A,'Recebimento Rodo - ALE'!H295))</f>
        <v>0</v>
      </c>
      <c r="N295" s="36">
        <f>IF(RIGHT(I295,5)="Total",VLOOKUP(I295,'BD Descarga'!$B:$I,6,0),SUMIFS('BD Descarga'!G:G,'BD Descarga'!D:D,'Recebimento Rodo - ALE'!K295,'BD Descarga'!C:C,'Recebimento Rodo - ALE'!J295,'BD Descarga'!B:B,'Recebimento Rodo - ALE'!I295,'BD Descarga'!A:A,'Recebimento Rodo - ALE'!H295))</f>
        <v>0</v>
      </c>
      <c r="O295" s="36">
        <f>IF(RIGHT(I295,5)="Total",VLOOKUP(I295,'BD Descarga'!$B:$I,7,0),SUMIFS('BD Descarga'!H:H,'BD Descarga'!D:D,'Recebimento Rodo - ALE'!K295,'BD Descarga'!C:C,'Recebimento Rodo - ALE'!J295,'BD Descarga'!B:B,'Recebimento Rodo - ALE'!I295,'BD Descarga'!A:A,'Recebimento Rodo - ALE'!H295))</f>
        <v>0</v>
      </c>
      <c r="P295" s="37">
        <f>IF(RIGHT(I295,5)="Total",VLOOKUP(I295,'BD Descarga'!$B:$I,8,0),SUMIFS('BD Descarga'!I:I,'BD Descarga'!D:D,'Recebimento Rodo - ALE'!K295,'BD Descarga'!C:C,'Recebimento Rodo - ALE'!J295,'BD Descarga'!B:B,'Recebimento Rodo - ALE'!I295,'BD Descarga'!A:A,'Recebimento Rodo - ALE'!H295))</f>
        <v>0</v>
      </c>
      <c r="Q295" s="236"/>
      <c r="R295" s="29"/>
      <c r="S295" s="29"/>
      <c r="T295" s="29"/>
      <c r="U295" s="29"/>
      <c r="V295" s="29"/>
      <c r="W295" s="29"/>
      <c r="X295" s="29"/>
      <c r="Y295" s="29"/>
    </row>
    <row r="296" spans="1:25" x14ac:dyDescent="0.25">
      <c r="A296" s="9"/>
      <c r="B296" s="9" t="str">
        <f t="shared" si="23"/>
        <v>ITABUNA Total</v>
      </c>
      <c r="C296" s="9" t="str">
        <f t="shared" si="22"/>
        <v>Total</v>
      </c>
      <c r="D296" s="9">
        <f>VLOOKUP(E296,Resumo!C:E,3,0)</f>
        <v>42</v>
      </c>
      <c r="E296" s="71">
        <f t="shared" si="24"/>
        <v>1290.7868852459014</v>
      </c>
      <c r="F296" s="9" t="str">
        <f t="shared" si="25"/>
        <v>DemocráticaTotal</v>
      </c>
      <c r="G296" s="9" t="str">
        <f>IFERROR(VLOOKUP(H296,[161]Detalhes!$G:$J,4,0),G295)</f>
        <v>Democrática</v>
      </c>
      <c r="H296" s="17">
        <v>23</v>
      </c>
      <c r="I296" s="18" t="s">
        <v>121</v>
      </c>
      <c r="J296" s="38"/>
      <c r="K296" s="38"/>
      <c r="L296" s="25"/>
      <c r="M296" s="39">
        <f>IF(RIGHT(I296,5)="Total",VLOOKUP(I296,'BD Descarga'!$B:$I,5,0),SUMIFS('BD Descarga'!F:F,'BD Descarga'!D:D,'Recebimento Rodo - ALE'!K296,'BD Descarga'!C:C,'Recebimento Rodo - ALE'!J296,'BD Descarga'!B:B,'Recebimento Rodo - ALE'!I296,'BD Descarga'!A:A,'Recebimento Rodo - ALE'!H296))</f>
        <v>29.336065573770487</v>
      </c>
      <c r="N296" s="40">
        <f>IF(RIGHT(I296,5)="Total",VLOOKUP(I296,'BD Descarga'!$B:$I,6,0),SUMIFS('BD Descarga'!G:G,'BD Descarga'!D:D,'Recebimento Rodo - ALE'!K296,'BD Descarga'!C:C,'Recebimento Rodo - ALE'!J296,'BD Descarga'!B:B,'Recebimento Rodo - ALE'!I296,'BD Descarga'!A:A,'Recebimento Rodo - ALE'!H296))</f>
        <v>2</v>
      </c>
      <c r="O296" s="40">
        <f>IF(RIGHT(I296,5)="Total",VLOOKUP(I296,'BD Descarga'!$B:$I,7,0),SUMIFS('BD Descarga'!H:H,'BD Descarga'!D:D,'Recebimento Rodo - ALE'!K296,'BD Descarga'!C:C,'Recebimento Rodo - ALE'!J296,'BD Descarga'!B:B,'Recebimento Rodo - ALE'!I296,'BD Descarga'!A:A,'Recebimento Rodo - ALE'!H296))</f>
        <v>0</v>
      </c>
      <c r="P296" s="41">
        <f>IF(RIGHT(I296,5)="Total",VLOOKUP(I296,'BD Descarga'!$B:$I,8,0),SUMIFS('BD Descarga'!I:I,'BD Descarga'!D:D,'Recebimento Rodo - ALE'!K296,'BD Descarga'!C:C,'Recebimento Rodo - ALE'!J296,'BD Descarga'!B:B,'Recebimento Rodo - ALE'!I296,'BD Descarga'!A:A,'Recebimento Rodo - ALE'!H296))</f>
        <v>1290.7868852459014</v>
      </c>
      <c r="Q296" s="50"/>
      <c r="R296" s="29"/>
      <c r="S296" s="29"/>
      <c r="T296" s="29"/>
      <c r="U296" s="29"/>
      <c r="V296" s="29"/>
      <c r="W296" s="29"/>
      <c r="X296" s="29"/>
      <c r="Y296" s="29"/>
    </row>
    <row r="297" spans="1:25" ht="15" customHeight="1" x14ac:dyDescent="0.25">
      <c r="A297" s="9"/>
      <c r="B297" s="9" t="str">
        <f t="shared" si="23"/>
        <v>ITAJAI</v>
      </c>
      <c r="C297" s="9" t="str">
        <f t="shared" si="22"/>
        <v>TAJAI</v>
      </c>
      <c r="D297" s="9"/>
      <c r="E297" s="71">
        <f t="shared" si="24"/>
        <v>0</v>
      </c>
      <c r="F297" s="9" t="str">
        <f t="shared" si="25"/>
        <v>TerceirosTAJAI</v>
      </c>
      <c r="G297" s="9" t="str">
        <f>IFERROR(VLOOKUP(H297,[161]Detalhes!$G:$J,4,0),#REF!)</f>
        <v>Terceiros</v>
      </c>
      <c r="H297" s="10">
        <v>44</v>
      </c>
      <c r="I297" s="11" t="s">
        <v>98</v>
      </c>
      <c r="J297" s="24" t="s">
        <v>26</v>
      </c>
      <c r="K297" s="24" t="s">
        <v>10</v>
      </c>
      <c r="L297" s="25"/>
      <c r="M297" s="26">
        <f>IF(RIGHT(I297,5)="Total",VLOOKUP(I297,'BD Descarga'!$B:$I,5,0),SUMIFS('BD Descarga'!F:F,'BD Descarga'!D:D,'Recebimento Rodo - ALE'!K297,'BD Descarga'!C:C,'Recebimento Rodo - ALE'!J297,'BD Descarga'!B:B,'Recebimento Rodo - ALE'!I297,'BD Descarga'!A:A,'Recebimento Rodo - ALE'!H297))</f>
        <v>0</v>
      </c>
      <c r="N297" s="27">
        <f>IF(RIGHT(I297,5)="Total",VLOOKUP(I297,'BD Descarga'!$B:$I,6,0),SUMIFS('BD Descarga'!G:G,'BD Descarga'!D:D,'Recebimento Rodo - ALE'!K297,'BD Descarga'!C:C,'Recebimento Rodo - ALE'!J297,'BD Descarga'!B:B,'Recebimento Rodo - ALE'!I297,'BD Descarga'!A:A,'Recebimento Rodo - ALE'!H297))</f>
        <v>0</v>
      </c>
      <c r="O297" s="27">
        <f>IF(RIGHT(I297,5)="Total",VLOOKUP(I297,'BD Descarga'!$B:$I,7,0),SUMIFS('BD Descarga'!H:H,'BD Descarga'!D:D,'Recebimento Rodo - ALE'!K297,'BD Descarga'!C:C,'Recebimento Rodo - ALE'!J297,'BD Descarga'!B:B,'Recebimento Rodo - ALE'!I297,'BD Descarga'!A:A,'Recebimento Rodo - ALE'!H297))</f>
        <v>0</v>
      </c>
      <c r="P297" s="28">
        <f>IF(RIGHT(I297,5)="Total",VLOOKUP(I297,'BD Descarga'!$B:$I,8,0),SUMIFS('BD Descarga'!I:I,'BD Descarga'!D:D,'Recebimento Rodo - ALE'!K297,'BD Descarga'!C:C,'Recebimento Rodo - ALE'!J297,'BD Descarga'!B:B,'Recebimento Rodo - ALE'!I297,'BD Descarga'!A:A,'Recebimento Rodo - ALE'!H297))</f>
        <v>0</v>
      </c>
      <c r="Q297" s="212" t="s">
        <v>203</v>
      </c>
      <c r="R297" s="29"/>
      <c r="S297" s="29"/>
      <c r="T297" s="29"/>
      <c r="U297" s="29"/>
      <c r="V297" s="29"/>
      <c r="W297" s="29"/>
      <c r="X297" s="29"/>
      <c r="Y297" s="29"/>
    </row>
    <row r="298" spans="1:25" ht="15" customHeight="1" x14ac:dyDescent="0.25">
      <c r="A298" s="9"/>
      <c r="B298" s="9" t="str">
        <f t="shared" si="23"/>
        <v>ITAJAI</v>
      </c>
      <c r="C298" s="9" t="str">
        <f t="shared" si="22"/>
        <v>TAJAI</v>
      </c>
      <c r="D298" s="9"/>
      <c r="E298" s="71">
        <f t="shared" si="24"/>
        <v>0</v>
      </c>
      <c r="F298" s="9" t="str">
        <f t="shared" si="25"/>
        <v>TerceirosTAJAI</v>
      </c>
      <c r="G298" s="9" t="str">
        <f>IFERROR(VLOOKUP(H298,[161]Detalhes!$G:$J,4,0),G297)</f>
        <v>Terceiros</v>
      </c>
      <c r="H298" s="10">
        <v>44</v>
      </c>
      <c r="I298" s="11" t="s">
        <v>98</v>
      </c>
      <c r="J298" s="24" t="s">
        <v>26</v>
      </c>
      <c r="K298" s="24" t="s">
        <v>12</v>
      </c>
      <c r="L298" s="25"/>
      <c r="M298" s="26">
        <f>IF(RIGHT(I298,5)="Total",VLOOKUP(I298,'BD Descarga'!$B:$I,5,0),SUMIFS('BD Descarga'!F:F,'BD Descarga'!D:D,'Recebimento Rodo - ALE'!K298,'BD Descarga'!C:C,'Recebimento Rodo - ALE'!J298,'BD Descarga'!B:B,'Recebimento Rodo - ALE'!I298,'BD Descarga'!A:A,'Recebimento Rodo - ALE'!H298))</f>
        <v>0</v>
      </c>
      <c r="N298" s="27">
        <f>IF(RIGHT(I298,5)="Total",VLOOKUP(I298,'BD Descarga'!$B:$I,6,0),SUMIFS('BD Descarga'!G:G,'BD Descarga'!D:D,'Recebimento Rodo - ALE'!K298,'BD Descarga'!C:C,'Recebimento Rodo - ALE'!J298,'BD Descarga'!B:B,'Recebimento Rodo - ALE'!I298,'BD Descarga'!A:A,'Recebimento Rodo - ALE'!H298))</f>
        <v>0</v>
      </c>
      <c r="O298" s="27">
        <f>IF(RIGHT(I298,5)="Total",VLOOKUP(I298,'BD Descarga'!$B:$I,7,0),SUMIFS('BD Descarga'!H:H,'BD Descarga'!D:D,'Recebimento Rodo - ALE'!K298,'BD Descarga'!C:C,'Recebimento Rodo - ALE'!J298,'BD Descarga'!B:B,'Recebimento Rodo - ALE'!I298,'BD Descarga'!A:A,'Recebimento Rodo - ALE'!H298))</f>
        <v>0</v>
      </c>
      <c r="P298" s="28">
        <f>IF(RIGHT(I298,5)="Total",VLOOKUP(I298,'BD Descarga'!$B:$I,8,0),SUMIFS('BD Descarga'!I:I,'BD Descarga'!D:D,'Recebimento Rodo - ALE'!K298,'BD Descarga'!C:C,'Recebimento Rodo - ALE'!J298,'BD Descarga'!B:B,'Recebimento Rodo - ALE'!I298,'BD Descarga'!A:A,'Recebimento Rodo - ALE'!H298))</f>
        <v>0</v>
      </c>
      <c r="Q298" s="212"/>
      <c r="R298" s="29"/>
      <c r="S298" s="29"/>
      <c r="T298" s="29"/>
      <c r="U298" s="29"/>
      <c r="V298" s="29"/>
      <c r="W298" s="29"/>
      <c r="X298" s="29"/>
      <c r="Y298" s="29"/>
    </row>
    <row r="299" spans="1:25" ht="15" customHeight="1" x14ac:dyDescent="0.25">
      <c r="A299" s="9"/>
      <c r="B299" s="9" t="str">
        <f t="shared" si="23"/>
        <v>ITAJAI</v>
      </c>
      <c r="C299" s="9" t="str">
        <f t="shared" si="22"/>
        <v>TAJAI</v>
      </c>
      <c r="D299" s="9"/>
      <c r="E299" s="71">
        <f t="shared" si="24"/>
        <v>0</v>
      </c>
      <c r="F299" s="9" t="str">
        <f t="shared" si="25"/>
        <v>TerceirosTAJAI</v>
      </c>
      <c r="G299" s="9" t="str">
        <f>IFERROR(VLOOKUP(H299,[161]Detalhes!$G:$J,4,0),G298)</f>
        <v>Terceiros</v>
      </c>
      <c r="H299" s="10">
        <v>44</v>
      </c>
      <c r="I299" s="11" t="s">
        <v>98</v>
      </c>
      <c r="J299" s="24" t="s">
        <v>26</v>
      </c>
      <c r="K299" s="24" t="s">
        <v>13</v>
      </c>
      <c r="L299" s="25"/>
      <c r="M299" s="26">
        <f>IF(RIGHT(I299,5)="Total",VLOOKUP(I299,'BD Descarga'!$B:$I,5,0),SUMIFS('BD Descarga'!F:F,'BD Descarga'!D:D,'Recebimento Rodo - ALE'!K299,'BD Descarga'!C:C,'Recebimento Rodo - ALE'!J299,'BD Descarga'!B:B,'Recebimento Rodo - ALE'!I299,'BD Descarga'!A:A,'Recebimento Rodo - ALE'!H299))</f>
        <v>0</v>
      </c>
      <c r="N299" s="27">
        <f>IF(RIGHT(I299,5)="Total",VLOOKUP(I299,'BD Descarga'!$B:$I,6,0),SUMIFS('BD Descarga'!G:G,'BD Descarga'!D:D,'Recebimento Rodo - ALE'!K299,'BD Descarga'!C:C,'Recebimento Rodo - ALE'!J299,'BD Descarga'!B:B,'Recebimento Rodo - ALE'!I299,'BD Descarga'!A:A,'Recebimento Rodo - ALE'!H299))</f>
        <v>0</v>
      </c>
      <c r="O299" s="27">
        <f>IF(RIGHT(I299,5)="Total",VLOOKUP(I299,'BD Descarga'!$B:$I,7,0),SUMIFS('BD Descarga'!H:H,'BD Descarga'!D:D,'Recebimento Rodo - ALE'!K299,'BD Descarga'!C:C,'Recebimento Rodo - ALE'!J299,'BD Descarga'!B:B,'Recebimento Rodo - ALE'!I299,'BD Descarga'!A:A,'Recebimento Rodo - ALE'!H299))</f>
        <v>0</v>
      </c>
      <c r="P299" s="28">
        <f>IF(RIGHT(I299,5)="Total",VLOOKUP(I299,'BD Descarga'!$B:$I,8,0),SUMIFS('BD Descarga'!I:I,'BD Descarga'!D:D,'Recebimento Rodo - ALE'!K299,'BD Descarga'!C:C,'Recebimento Rodo - ALE'!J299,'BD Descarga'!B:B,'Recebimento Rodo - ALE'!I299,'BD Descarga'!A:A,'Recebimento Rodo - ALE'!H299))</f>
        <v>0</v>
      </c>
      <c r="Q299" s="212"/>
      <c r="R299" s="29"/>
      <c r="S299" s="29"/>
      <c r="T299" s="29"/>
      <c r="U299" s="29"/>
      <c r="V299" s="29"/>
      <c r="W299" s="29"/>
      <c r="X299" s="29"/>
      <c r="Y299" s="29"/>
    </row>
    <row r="300" spans="1:25" x14ac:dyDescent="0.25">
      <c r="A300" s="9"/>
      <c r="B300" s="9" t="str">
        <f t="shared" si="23"/>
        <v>ITAJAI</v>
      </c>
      <c r="C300" s="9" t="str">
        <f t="shared" si="22"/>
        <v>TAJAI</v>
      </c>
      <c r="D300" s="9"/>
      <c r="E300" s="71">
        <f t="shared" si="24"/>
        <v>0</v>
      </c>
      <c r="F300" s="9" t="str">
        <f t="shared" si="25"/>
        <v>TerceirosTAJAI</v>
      </c>
      <c r="G300" s="9" t="str">
        <f>IFERROR(VLOOKUP(H300,[161]Detalhes!$G:$J,4,0),G299)</f>
        <v>Terceiros</v>
      </c>
      <c r="H300" s="10">
        <v>44</v>
      </c>
      <c r="I300" s="11" t="s">
        <v>98</v>
      </c>
      <c r="J300" s="24" t="s">
        <v>26</v>
      </c>
      <c r="K300" s="24" t="s">
        <v>15</v>
      </c>
      <c r="L300" s="25"/>
      <c r="M300" s="26">
        <f>IF(RIGHT(I300,5)="Total",VLOOKUP(I300,'BD Descarga'!$B:$I,5,0),SUMIFS('BD Descarga'!F:F,'BD Descarga'!D:D,'Recebimento Rodo - ALE'!K300,'BD Descarga'!C:C,'Recebimento Rodo - ALE'!J300,'BD Descarga'!B:B,'Recebimento Rodo - ALE'!I300,'BD Descarga'!A:A,'Recebimento Rodo - ALE'!H300))</f>
        <v>0</v>
      </c>
      <c r="N300" s="27">
        <f>IF(RIGHT(I300,5)="Total",VLOOKUP(I300,'BD Descarga'!$B:$I,6,0),SUMIFS('BD Descarga'!G:G,'BD Descarga'!D:D,'Recebimento Rodo - ALE'!K300,'BD Descarga'!C:C,'Recebimento Rodo - ALE'!J300,'BD Descarga'!B:B,'Recebimento Rodo - ALE'!I300,'BD Descarga'!A:A,'Recebimento Rodo - ALE'!H300))</f>
        <v>0</v>
      </c>
      <c r="O300" s="27">
        <f>IF(RIGHT(I300,5)="Total",VLOOKUP(I300,'BD Descarga'!$B:$I,7,0),SUMIFS('BD Descarga'!H:H,'BD Descarga'!D:D,'Recebimento Rodo - ALE'!K300,'BD Descarga'!C:C,'Recebimento Rodo - ALE'!J300,'BD Descarga'!B:B,'Recebimento Rodo - ALE'!I300,'BD Descarga'!A:A,'Recebimento Rodo - ALE'!H300))</f>
        <v>0</v>
      </c>
      <c r="P300" s="28">
        <f>IF(RIGHT(I300,5)="Total",VLOOKUP(I300,'BD Descarga'!$B:$I,8,0),SUMIFS('BD Descarga'!I:I,'BD Descarga'!D:D,'Recebimento Rodo - ALE'!K300,'BD Descarga'!C:C,'Recebimento Rodo - ALE'!J300,'BD Descarga'!B:B,'Recebimento Rodo - ALE'!I300,'BD Descarga'!A:A,'Recebimento Rodo - ALE'!H300))</f>
        <v>0</v>
      </c>
      <c r="Q300" s="212"/>
      <c r="R300" s="29"/>
      <c r="S300" s="29"/>
      <c r="T300" s="29"/>
      <c r="U300" s="29"/>
      <c r="V300" s="29"/>
      <c r="W300" s="29"/>
      <c r="X300" s="29"/>
      <c r="Y300" s="29"/>
    </row>
    <row r="301" spans="1:25" x14ac:dyDescent="0.25">
      <c r="A301" s="9"/>
      <c r="B301" s="9" t="str">
        <f t="shared" si="23"/>
        <v>ITAJAI</v>
      </c>
      <c r="C301" s="9" t="str">
        <f t="shared" si="22"/>
        <v>TAJAI</v>
      </c>
      <c r="D301" s="9"/>
      <c r="E301" s="71">
        <f t="shared" si="24"/>
        <v>0</v>
      </c>
      <c r="F301" s="9" t="str">
        <f t="shared" si="25"/>
        <v>TerceirosTAJAI</v>
      </c>
      <c r="G301" s="9" t="str">
        <f>IFERROR(VLOOKUP(H301,[161]Detalhes!$G:$J,4,0),G300)</f>
        <v>Terceiros</v>
      </c>
      <c r="H301" s="14">
        <v>44</v>
      </c>
      <c r="I301" s="11" t="s">
        <v>98</v>
      </c>
      <c r="J301" s="30" t="s">
        <v>26</v>
      </c>
      <c r="K301" s="30" t="s">
        <v>16</v>
      </c>
      <c r="L301" s="31"/>
      <c r="M301" s="32">
        <f>IF(RIGHT(I301,5)="Total",VLOOKUP(I301,'BD Descarga'!$B:$I,5,0),SUMIFS('BD Descarga'!F:F,'BD Descarga'!D:D,'Recebimento Rodo - ALE'!K301,'BD Descarga'!C:C,'Recebimento Rodo - ALE'!J301,'BD Descarga'!B:B,'Recebimento Rodo - ALE'!I301,'BD Descarga'!A:A,'Recebimento Rodo - ALE'!H301))</f>
        <v>0</v>
      </c>
      <c r="N301" s="33">
        <f>IF(RIGHT(I301,5)="Total",VLOOKUP(I301,'BD Descarga'!$B:$I,6,0),SUMIFS('BD Descarga'!G:G,'BD Descarga'!D:D,'Recebimento Rodo - ALE'!K301,'BD Descarga'!C:C,'Recebimento Rodo - ALE'!J301,'BD Descarga'!B:B,'Recebimento Rodo - ALE'!I301,'BD Descarga'!A:A,'Recebimento Rodo - ALE'!H301))</f>
        <v>0</v>
      </c>
      <c r="O301" s="33">
        <f>IF(RIGHT(I301,5)="Total",VLOOKUP(I301,'BD Descarga'!$B:$I,7,0),SUMIFS('BD Descarga'!H:H,'BD Descarga'!D:D,'Recebimento Rodo - ALE'!K301,'BD Descarga'!C:C,'Recebimento Rodo - ALE'!J301,'BD Descarga'!B:B,'Recebimento Rodo - ALE'!I301,'BD Descarga'!A:A,'Recebimento Rodo - ALE'!H301))</f>
        <v>0</v>
      </c>
      <c r="P301" s="37">
        <f>IF(RIGHT(I301,5)="Total",VLOOKUP(I301,'BD Descarga'!$B:$I,8,0),SUMIFS('BD Descarga'!I:I,'BD Descarga'!D:D,'Recebimento Rodo - ALE'!K301,'BD Descarga'!C:C,'Recebimento Rodo - ALE'!J301,'BD Descarga'!B:B,'Recebimento Rodo - ALE'!I301,'BD Descarga'!A:A,'Recebimento Rodo - ALE'!H301))</f>
        <v>0</v>
      </c>
      <c r="Q301" s="212"/>
      <c r="R301" s="29"/>
      <c r="S301" s="29"/>
      <c r="T301" s="29"/>
      <c r="U301" s="29"/>
      <c r="V301" s="29"/>
      <c r="W301" s="29"/>
      <c r="X301" s="29"/>
      <c r="Y301" s="29"/>
    </row>
    <row r="302" spans="1:25" x14ac:dyDescent="0.25">
      <c r="A302" s="9"/>
      <c r="B302" s="9" t="str">
        <f t="shared" si="23"/>
        <v>ITAJAI</v>
      </c>
      <c r="C302" s="9" t="str">
        <f t="shared" si="22"/>
        <v>TAJAI</v>
      </c>
      <c r="D302" s="9"/>
      <c r="E302" s="71">
        <f t="shared" si="24"/>
        <v>0</v>
      </c>
      <c r="F302" s="9" t="str">
        <f t="shared" si="25"/>
        <v>TerceirosTAJAI</v>
      </c>
      <c r="G302" s="9" t="str">
        <f>IFERROR(VLOOKUP(H302,[161]Detalhes!$G:$J,4,0),G301)</f>
        <v>Terceiros</v>
      </c>
      <c r="H302" s="15">
        <v>44</v>
      </c>
      <c r="I302" s="11" t="s">
        <v>98</v>
      </c>
      <c r="J302" s="24" t="s">
        <v>27</v>
      </c>
      <c r="K302" s="24" t="s">
        <v>7</v>
      </c>
      <c r="L302" s="25"/>
      <c r="M302" s="26">
        <f>IF(RIGHT(I302,5)="Total",VLOOKUP(I302,'BD Descarga'!$B:$I,5,0),SUMIFS('BD Descarga'!F:F,'BD Descarga'!D:D,'Recebimento Rodo - ALE'!K302,'BD Descarga'!C:C,'Recebimento Rodo - ALE'!J302,'BD Descarga'!B:B,'Recebimento Rodo - ALE'!I302,'BD Descarga'!A:A,'Recebimento Rodo - ALE'!H302))</f>
        <v>32.827889589905361</v>
      </c>
      <c r="N302" s="27">
        <f>IF(RIGHT(I302,5)="Total",VLOOKUP(I302,'BD Descarga'!$B:$I,6,0),SUMIFS('BD Descarga'!G:G,'BD Descarga'!D:D,'Recebimento Rodo - ALE'!K302,'BD Descarga'!C:C,'Recebimento Rodo - ALE'!J302,'BD Descarga'!B:B,'Recebimento Rodo - ALE'!I302,'BD Descarga'!A:A,'Recebimento Rodo - ALE'!H302))</f>
        <v>0.29327274377959817</v>
      </c>
      <c r="O302" s="27">
        <f>IF(RIGHT(I302,5)="Total",VLOOKUP(I302,'BD Descarga'!$B:$I,7,0),SUMIFS('BD Descarga'!H:H,'BD Descarga'!D:D,'Recebimento Rodo - ALE'!K302,'BD Descarga'!C:C,'Recebimento Rodo - ALE'!J302,'BD Descarga'!B:B,'Recebimento Rodo - ALE'!I302,'BD Descarga'!A:A,'Recebimento Rodo - ALE'!H302))</f>
        <v>0</v>
      </c>
      <c r="P302" s="28">
        <f>IF(RIGHT(I302,5)="Total",VLOOKUP(I302,'BD Descarga'!$B:$I,8,0),SUMIFS('BD Descarga'!I:I,'BD Descarga'!D:D,'Recebimento Rodo - ALE'!K302,'BD Descarga'!C:C,'Recebimento Rodo - ALE'!J302,'BD Descarga'!B:B,'Recebimento Rodo - ALE'!I302,'BD Descarga'!A:A,'Recebimento Rodo - ALE'!H302))</f>
        <v>211.80555555555557</v>
      </c>
      <c r="Q302" s="212"/>
      <c r="R302" s="29"/>
      <c r="S302" s="29"/>
      <c r="T302" s="29"/>
      <c r="U302" s="29"/>
      <c r="V302" s="29"/>
      <c r="W302" s="29"/>
      <c r="X302" s="29"/>
      <c r="Y302" s="29"/>
    </row>
    <row r="303" spans="1:25" x14ac:dyDescent="0.25">
      <c r="A303" s="9"/>
      <c r="B303" s="9" t="str">
        <f t="shared" si="23"/>
        <v>ITAJAI</v>
      </c>
      <c r="C303" s="9" t="str">
        <f t="shared" si="22"/>
        <v>TAJAI</v>
      </c>
      <c r="D303" s="9"/>
      <c r="E303" s="71">
        <f t="shared" si="24"/>
        <v>0</v>
      </c>
      <c r="F303" s="9" t="str">
        <f t="shared" si="25"/>
        <v>TerceirosTAJAI</v>
      </c>
      <c r="G303" s="9" t="str">
        <f>IFERROR(VLOOKUP(H303,[161]Detalhes!$G:$J,4,0),G302)</f>
        <v>Terceiros</v>
      </c>
      <c r="H303" s="10">
        <v>44</v>
      </c>
      <c r="I303" s="11" t="s">
        <v>98</v>
      </c>
      <c r="J303" s="24" t="s">
        <v>27</v>
      </c>
      <c r="K303" s="24" t="s">
        <v>18</v>
      </c>
      <c r="L303" s="25"/>
      <c r="M303" s="26">
        <f>IF(RIGHT(I303,5)="Total",VLOOKUP(I303,'BD Descarga'!$B:$I,5,0),SUMIFS('BD Descarga'!F:F,'BD Descarga'!D:D,'Recebimento Rodo - ALE'!K303,'BD Descarga'!C:C,'Recebimento Rodo - ALE'!J303,'BD Descarga'!B:B,'Recebimento Rodo - ALE'!I303,'BD Descarga'!A:A,'Recebimento Rodo - ALE'!H303))</f>
        <v>32.827889589905361</v>
      </c>
      <c r="N303" s="27">
        <f>IF(RIGHT(I303,5)="Total",VLOOKUP(I303,'BD Descarga'!$B:$I,6,0),SUMIFS('BD Descarga'!G:G,'BD Descarga'!D:D,'Recebimento Rodo - ALE'!K303,'BD Descarga'!C:C,'Recebimento Rodo - ALE'!J303,'BD Descarga'!B:B,'Recebimento Rodo - ALE'!I303,'BD Descarga'!A:A,'Recebimento Rodo - ALE'!H303))</f>
        <v>0.59123785145966989</v>
      </c>
      <c r="O303" s="27">
        <f>IF(RIGHT(I303,5)="Total",VLOOKUP(I303,'BD Descarga'!$B:$I,7,0),SUMIFS('BD Descarga'!H:H,'BD Descarga'!D:D,'Recebimento Rodo - ALE'!K303,'BD Descarga'!C:C,'Recebimento Rodo - ALE'!J303,'BD Descarga'!B:B,'Recebimento Rodo - ALE'!I303,'BD Descarga'!A:A,'Recebimento Rodo - ALE'!H303))</f>
        <v>0</v>
      </c>
      <c r="P303" s="28">
        <f>IF(RIGHT(I303,5)="Total",VLOOKUP(I303,'BD Descarga'!$B:$I,8,0),SUMIFS('BD Descarga'!I:I,'BD Descarga'!D:D,'Recebimento Rodo - ALE'!K303,'BD Descarga'!C:C,'Recebimento Rodo - ALE'!J303,'BD Descarga'!B:B,'Recebimento Rodo - ALE'!I303,'BD Descarga'!A:A,'Recebimento Rodo - ALE'!H303))</f>
        <v>427</v>
      </c>
      <c r="Q303" s="212"/>
      <c r="R303" s="29"/>
      <c r="S303" s="29"/>
      <c r="T303" s="29"/>
      <c r="U303" s="29"/>
      <c r="V303" s="29"/>
      <c r="W303" s="29"/>
      <c r="X303" s="29"/>
      <c r="Y303" s="29"/>
    </row>
    <row r="304" spans="1:25" x14ac:dyDescent="0.25">
      <c r="A304" s="9"/>
      <c r="B304" s="9" t="str">
        <f t="shared" si="23"/>
        <v>ITAJAI</v>
      </c>
      <c r="C304" s="9" t="str">
        <f t="shared" si="22"/>
        <v>TAJAI</v>
      </c>
      <c r="D304" s="9"/>
      <c r="E304" s="71">
        <f t="shared" si="24"/>
        <v>0</v>
      </c>
      <c r="F304" s="9" t="str">
        <f t="shared" si="25"/>
        <v>TerceirosTAJAI</v>
      </c>
      <c r="G304" s="9" t="str">
        <f>IFERROR(VLOOKUP(H304,[161]Detalhes!$G:$J,4,0),G303)</f>
        <v>Terceiros</v>
      </c>
      <c r="H304" s="10">
        <v>44</v>
      </c>
      <c r="I304" s="11" t="s">
        <v>98</v>
      </c>
      <c r="J304" s="24" t="s">
        <v>27</v>
      </c>
      <c r="K304" s="24" t="s">
        <v>19</v>
      </c>
      <c r="L304" s="25"/>
      <c r="M304" s="26">
        <f>IF(RIGHT(I304,5)="Total",VLOOKUP(I304,'BD Descarga'!$B:$I,5,0),SUMIFS('BD Descarga'!F:F,'BD Descarga'!D:D,'Recebimento Rodo - ALE'!K304,'BD Descarga'!C:C,'Recebimento Rodo - ALE'!J304,'BD Descarga'!B:B,'Recebimento Rodo - ALE'!I304,'BD Descarga'!A:A,'Recebimento Rodo - ALE'!H304))</f>
        <v>32.827889589905361</v>
      </c>
      <c r="N304" s="27">
        <f>IF(RIGHT(I304,5)="Total",VLOOKUP(I304,'BD Descarga'!$B:$I,6,0),SUMIFS('BD Descarga'!G:G,'BD Descarga'!D:D,'Recebimento Rodo - ALE'!K304,'BD Descarga'!C:C,'Recebimento Rodo - ALE'!J304,'BD Descarga'!B:B,'Recebimento Rodo - ALE'!I304,'BD Descarga'!A:A,'Recebimento Rodo - ALE'!H304))</f>
        <v>0</v>
      </c>
      <c r="O304" s="27">
        <f>IF(RIGHT(I304,5)="Total",VLOOKUP(I304,'BD Descarga'!$B:$I,7,0),SUMIFS('BD Descarga'!H:H,'BD Descarga'!D:D,'Recebimento Rodo - ALE'!K304,'BD Descarga'!C:C,'Recebimento Rodo - ALE'!J304,'BD Descarga'!B:B,'Recebimento Rodo - ALE'!I304,'BD Descarga'!A:A,'Recebimento Rodo - ALE'!H304))</f>
        <v>0</v>
      </c>
      <c r="P304" s="28">
        <f>IF(RIGHT(I304,5)="Total",VLOOKUP(I304,'BD Descarga'!$B:$I,8,0),SUMIFS('BD Descarga'!I:I,'BD Descarga'!D:D,'Recebimento Rodo - ALE'!K304,'BD Descarga'!C:C,'Recebimento Rodo - ALE'!J304,'BD Descarga'!B:B,'Recebimento Rodo - ALE'!I304,'BD Descarga'!A:A,'Recebimento Rodo - ALE'!H304))</f>
        <v>0</v>
      </c>
      <c r="Q304" s="212"/>
      <c r="R304" s="29"/>
      <c r="S304" s="29"/>
      <c r="T304" s="29"/>
      <c r="U304" s="29"/>
      <c r="V304" s="29"/>
      <c r="W304" s="29"/>
      <c r="X304" s="29"/>
      <c r="Y304" s="29"/>
    </row>
    <row r="305" spans="1:25" x14ac:dyDescent="0.25">
      <c r="A305" s="9"/>
      <c r="B305" s="9" t="str">
        <f t="shared" si="23"/>
        <v>ITAJAI</v>
      </c>
      <c r="C305" s="9" t="str">
        <f t="shared" si="22"/>
        <v>TAJAI</v>
      </c>
      <c r="D305" s="9"/>
      <c r="E305" s="71">
        <f t="shared" si="24"/>
        <v>0</v>
      </c>
      <c r="F305" s="9" t="str">
        <f t="shared" si="25"/>
        <v>TerceirosTAJAI</v>
      </c>
      <c r="G305" s="9" t="str">
        <f>IFERROR(VLOOKUP(H305,[161]Detalhes!$G:$J,4,0),G304)</f>
        <v>Terceiros</v>
      </c>
      <c r="H305" s="14">
        <v>44</v>
      </c>
      <c r="I305" s="11" t="s">
        <v>98</v>
      </c>
      <c r="J305" s="30" t="s">
        <v>27</v>
      </c>
      <c r="K305" s="30" t="s">
        <v>21</v>
      </c>
      <c r="L305" s="31"/>
      <c r="M305" s="32">
        <f>IF(RIGHT(I305,5)="Total",VLOOKUP(I305,'BD Descarga'!$B:$I,5,0),SUMIFS('BD Descarga'!F:F,'BD Descarga'!D:D,'Recebimento Rodo - ALE'!K305,'BD Descarga'!C:C,'Recebimento Rodo - ALE'!J305,'BD Descarga'!B:B,'Recebimento Rodo - ALE'!I305,'BD Descarga'!A:A,'Recebimento Rodo - ALE'!H305))</f>
        <v>32.827889589905361</v>
      </c>
      <c r="N305" s="33">
        <f>IF(RIGHT(I305,5)="Total",VLOOKUP(I305,'BD Descarga'!$B:$I,6,0),SUMIFS('BD Descarga'!G:G,'BD Descarga'!D:D,'Recebimento Rodo - ALE'!K305,'BD Descarga'!C:C,'Recebimento Rodo - ALE'!J305,'BD Descarga'!B:B,'Recebimento Rodo - ALE'!I305,'BD Descarga'!A:A,'Recebimento Rodo - ALE'!H305))</f>
        <v>0.884510595239268</v>
      </c>
      <c r="O305" s="33">
        <f>IF(RIGHT(I305,5)="Total",VLOOKUP(I305,'BD Descarga'!$B:$I,7,0),SUMIFS('BD Descarga'!H:H,'BD Descarga'!D:D,'Recebimento Rodo - ALE'!K305,'BD Descarga'!C:C,'Recebimento Rodo - ALE'!J305,'BD Descarga'!B:B,'Recebimento Rodo - ALE'!I305,'BD Descarga'!A:A,'Recebimento Rodo - ALE'!H305))</f>
        <v>0</v>
      </c>
      <c r="P305" s="37">
        <f>IF(RIGHT(I305,5)="Total",VLOOKUP(I305,'BD Descarga'!$B:$I,8,0),SUMIFS('BD Descarga'!I:I,'BD Descarga'!D:D,'Recebimento Rodo - ALE'!K305,'BD Descarga'!C:C,'Recebimento Rodo - ALE'!J305,'BD Descarga'!B:B,'Recebimento Rodo - ALE'!I305,'BD Descarga'!A:A,'Recebimento Rodo - ALE'!H305))</f>
        <v>638.80555555555554</v>
      </c>
      <c r="Q305" s="212"/>
      <c r="R305" s="29"/>
      <c r="S305" s="29"/>
      <c r="T305" s="29"/>
      <c r="U305" s="29"/>
      <c r="V305" s="29"/>
      <c r="W305" s="29"/>
      <c r="X305" s="29"/>
      <c r="Y305" s="29"/>
    </row>
    <row r="306" spans="1:25" x14ac:dyDescent="0.25">
      <c r="A306" s="9"/>
      <c r="B306" s="9" t="str">
        <f t="shared" si="23"/>
        <v>ITAJAI</v>
      </c>
      <c r="C306" s="9" t="str">
        <f t="shared" si="22"/>
        <v>TAJAI</v>
      </c>
      <c r="D306" s="9"/>
      <c r="E306" s="71">
        <f t="shared" si="24"/>
        <v>0</v>
      </c>
      <c r="F306" s="9" t="str">
        <f t="shared" si="25"/>
        <v>TerceirosTAJAI</v>
      </c>
      <c r="G306" s="9" t="str">
        <f>IFERROR(VLOOKUP(H306,[161]Detalhes!$G:$J,4,0),G305)</f>
        <v>Terceiros</v>
      </c>
      <c r="H306" s="10">
        <v>44</v>
      </c>
      <c r="I306" s="16" t="s">
        <v>98</v>
      </c>
      <c r="J306" s="30" t="s">
        <v>28</v>
      </c>
      <c r="K306" s="30"/>
      <c r="L306" s="31"/>
      <c r="M306" s="35">
        <f>IF(RIGHT(I306,5)="Total",VLOOKUP(I306,'BD Descarga'!$B:$I,5,0),SUMIFS('BD Descarga'!F:F,'BD Descarga'!D:D,'Recebimento Rodo - ALE'!K306,'BD Descarga'!C:C,'Recebimento Rodo - ALE'!J306,'BD Descarga'!B:B,'Recebimento Rodo - ALE'!I306,'BD Descarga'!A:A,'Recebimento Rodo - ALE'!H306))</f>
        <v>0</v>
      </c>
      <c r="N306" s="36">
        <f>IF(RIGHT(I306,5)="Total",VLOOKUP(I306,'BD Descarga'!$B:$I,6,0),SUMIFS('BD Descarga'!G:G,'BD Descarga'!D:D,'Recebimento Rodo - ALE'!K306,'BD Descarga'!C:C,'Recebimento Rodo - ALE'!J306,'BD Descarga'!B:B,'Recebimento Rodo - ALE'!I306,'BD Descarga'!A:A,'Recebimento Rodo - ALE'!H306))</f>
        <v>0</v>
      </c>
      <c r="O306" s="36">
        <f>IF(RIGHT(I306,5)="Total",VLOOKUP(I306,'BD Descarga'!$B:$I,7,0),SUMIFS('BD Descarga'!H:H,'BD Descarga'!D:D,'Recebimento Rodo - ALE'!K306,'BD Descarga'!C:C,'Recebimento Rodo - ALE'!J306,'BD Descarga'!B:B,'Recebimento Rodo - ALE'!I306,'BD Descarga'!A:A,'Recebimento Rodo - ALE'!H306))</f>
        <v>0</v>
      </c>
      <c r="P306" s="37">
        <f>IF(RIGHT(I306,5)="Total",VLOOKUP(I306,'BD Descarga'!$B:$I,8,0),SUMIFS('BD Descarga'!I:I,'BD Descarga'!D:D,'Recebimento Rodo - ALE'!K306,'BD Descarga'!C:C,'Recebimento Rodo - ALE'!J306,'BD Descarga'!B:B,'Recebimento Rodo - ALE'!I306,'BD Descarga'!A:A,'Recebimento Rodo - ALE'!H306))</f>
        <v>0</v>
      </c>
      <c r="Q306" s="212"/>
      <c r="R306" s="29"/>
      <c r="S306" s="29"/>
      <c r="T306" s="29"/>
      <c r="U306" s="29"/>
      <c r="V306" s="29"/>
      <c r="W306" s="29"/>
      <c r="X306" s="29"/>
      <c r="Y306" s="29"/>
    </row>
    <row r="307" spans="1:25" ht="15" customHeight="1" x14ac:dyDescent="0.25">
      <c r="A307" s="9"/>
      <c r="B307" s="9" t="str">
        <f t="shared" si="23"/>
        <v>ITAJAI</v>
      </c>
      <c r="C307" s="9" t="str">
        <f t="shared" si="22"/>
        <v>TAJAI</v>
      </c>
      <c r="D307" s="9"/>
      <c r="E307" s="71">
        <f t="shared" si="24"/>
        <v>0</v>
      </c>
      <c r="F307" s="9" t="str">
        <f t="shared" si="25"/>
        <v>TerceirosTAJAI</v>
      </c>
      <c r="G307" s="9" t="str">
        <f>IFERROR(VLOOKUP(H307,[161]Detalhes!$G:$J,4,0),G306)</f>
        <v>Terceiros</v>
      </c>
      <c r="H307" s="10">
        <v>44</v>
      </c>
      <c r="I307" s="11" t="s">
        <v>98</v>
      </c>
      <c r="J307" s="24" t="s">
        <v>99</v>
      </c>
      <c r="K307" s="24" t="s">
        <v>10</v>
      </c>
      <c r="L307" s="25"/>
      <c r="M307" s="26">
        <f>IF(RIGHT(I307,5)="Total",VLOOKUP(I307,'BD Descarga'!$B:$I,5,0),SUMIFS('BD Descarga'!F:F,'BD Descarga'!D:D,'Recebimento Rodo - ALE'!K307,'BD Descarga'!C:C,'Recebimento Rodo - ALE'!J307,'BD Descarga'!B:B,'Recebimento Rodo - ALE'!I307,'BD Descarga'!A:A,'Recebimento Rodo - ALE'!H307))</f>
        <v>0</v>
      </c>
      <c r="N307" s="27">
        <f>IF(RIGHT(I307,5)="Total",VLOOKUP(I307,'BD Descarga'!$B:$I,6,0),SUMIFS('BD Descarga'!G:G,'BD Descarga'!D:D,'Recebimento Rodo - ALE'!K307,'BD Descarga'!C:C,'Recebimento Rodo - ALE'!J307,'BD Descarga'!B:B,'Recebimento Rodo - ALE'!I307,'BD Descarga'!A:A,'Recebimento Rodo - ALE'!H307))</f>
        <v>0</v>
      </c>
      <c r="O307" s="27">
        <f>IF(RIGHT(I307,5)="Total",VLOOKUP(I307,'BD Descarga'!$B:$I,7,0),SUMIFS('BD Descarga'!H:H,'BD Descarga'!D:D,'Recebimento Rodo - ALE'!K307,'BD Descarga'!C:C,'Recebimento Rodo - ALE'!J307,'BD Descarga'!B:B,'Recebimento Rodo - ALE'!I307,'BD Descarga'!A:A,'Recebimento Rodo - ALE'!H307))</f>
        <v>0</v>
      </c>
      <c r="P307" s="28">
        <f>IF(RIGHT(I307,5)="Total",VLOOKUP(I307,'BD Descarga'!$B:$I,8,0),SUMIFS('BD Descarga'!I:I,'BD Descarga'!D:D,'Recebimento Rodo - ALE'!K307,'BD Descarga'!C:C,'Recebimento Rodo - ALE'!J307,'BD Descarga'!B:B,'Recebimento Rodo - ALE'!I307,'BD Descarga'!A:A,'Recebimento Rodo - ALE'!H307))</f>
        <v>0</v>
      </c>
      <c r="Q307" s="212" t="s">
        <v>204</v>
      </c>
      <c r="R307" s="29"/>
      <c r="S307" s="29"/>
      <c r="T307" s="29"/>
      <c r="U307" s="29"/>
      <c r="V307" s="29"/>
      <c r="W307" s="29"/>
      <c r="X307" s="29"/>
      <c r="Y307" s="29"/>
    </row>
    <row r="308" spans="1:25" ht="15" customHeight="1" x14ac:dyDescent="0.25">
      <c r="A308" s="9"/>
      <c r="B308" s="9" t="str">
        <f t="shared" si="23"/>
        <v>ITAJAI</v>
      </c>
      <c r="C308" s="9" t="str">
        <f t="shared" si="22"/>
        <v>TAJAI</v>
      </c>
      <c r="D308" s="9"/>
      <c r="E308" s="71">
        <f t="shared" si="24"/>
        <v>0</v>
      </c>
      <c r="F308" s="9" t="str">
        <f t="shared" si="25"/>
        <v>TerceirosTAJAI</v>
      </c>
      <c r="G308" s="9" t="str">
        <f>IFERROR(VLOOKUP(H308,[161]Detalhes!$G:$J,4,0),G307)</f>
        <v>Terceiros</v>
      </c>
      <c r="H308" s="10">
        <v>44</v>
      </c>
      <c r="I308" s="11" t="s">
        <v>98</v>
      </c>
      <c r="J308" s="24" t="s">
        <v>99</v>
      </c>
      <c r="K308" s="24" t="s">
        <v>12</v>
      </c>
      <c r="L308" s="25"/>
      <c r="M308" s="26">
        <f>IF(RIGHT(I308,5)="Total",VLOOKUP(I308,'BD Descarga'!$B:$I,5,0),SUMIFS('BD Descarga'!F:F,'BD Descarga'!D:D,'Recebimento Rodo - ALE'!K308,'BD Descarga'!C:C,'Recebimento Rodo - ALE'!J308,'BD Descarga'!B:B,'Recebimento Rodo - ALE'!I308,'BD Descarga'!A:A,'Recebimento Rodo - ALE'!H308))</f>
        <v>0</v>
      </c>
      <c r="N308" s="27">
        <f>IF(RIGHT(I308,5)="Total",VLOOKUP(I308,'BD Descarga'!$B:$I,6,0),SUMIFS('BD Descarga'!G:G,'BD Descarga'!D:D,'Recebimento Rodo - ALE'!K308,'BD Descarga'!C:C,'Recebimento Rodo - ALE'!J308,'BD Descarga'!B:B,'Recebimento Rodo - ALE'!I308,'BD Descarga'!A:A,'Recebimento Rodo - ALE'!H308))</f>
        <v>0</v>
      </c>
      <c r="O308" s="27">
        <f>IF(RIGHT(I308,5)="Total",VLOOKUP(I308,'BD Descarga'!$B:$I,7,0),SUMIFS('BD Descarga'!H:H,'BD Descarga'!D:D,'Recebimento Rodo - ALE'!K308,'BD Descarga'!C:C,'Recebimento Rodo - ALE'!J308,'BD Descarga'!B:B,'Recebimento Rodo - ALE'!I308,'BD Descarga'!A:A,'Recebimento Rodo - ALE'!H308))</f>
        <v>0</v>
      </c>
      <c r="P308" s="28">
        <f>IF(RIGHT(I308,5)="Total",VLOOKUP(I308,'BD Descarga'!$B:$I,8,0),SUMIFS('BD Descarga'!I:I,'BD Descarga'!D:D,'Recebimento Rodo - ALE'!K308,'BD Descarga'!C:C,'Recebimento Rodo - ALE'!J308,'BD Descarga'!B:B,'Recebimento Rodo - ALE'!I308,'BD Descarga'!A:A,'Recebimento Rodo - ALE'!H308))</f>
        <v>0</v>
      </c>
      <c r="Q308" s="212"/>
      <c r="R308" s="29"/>
      <c r="S308" s="29"/>
      <c r="T308" s="29"/>
      <c r="U308" s="29"/>
      <c r="V308" s="29"/>
      <c r="W308" s="29"/>
      <c r="X308" s="29"/>
      <c r="Y308" s="29"/>
    </row>
    <row r="309" spans="1:25" x14ac:dyDescent="0.25">
      <c r="A309" s="9"/>
      <c r="B309" s="9" t="str">
        <f t="shared" si="23"/>
        <v>ITAJAI</v>
      </c>
      <c r="C309" s="9" t="str">
        <f t="shared" si="22"/>
        <v>TAJAI</v>
      </c>
      <c r="D309" s="9"/>
      <c r="E309" s="71">
        <f t="shared" si="24"/>
        <v>0</v>
      </c>
      <c r="F309" s="9" t="str">
        <f t="shared" si="25"/>
        <v>TerceirosTAJAI</v>
      </c>
      <c r="G309" s="9" t="str">
        <f>IFERROR(VLOOKUP(H309,[161]Detalhes!$G:$J,4,0),G308)</f>
        <v>Terceiros</v>
      </c>
      <c r="H309" s="10">
        <v>44</v>
      </c>
      <c r="I309" s="11" t="s">
        <v>98</v>
      </c>
      <c r="J309" s="24" t="s">
        <v>99</v>
      </c>
      <c r="K309" s="24" t="s">
        <v>13</v>
      </c>
      <c r="L309" s="25"/>
      <c r="M309" s="26">
        <f>IF(RIGHT(I309,5)="Total",VLOOKUP(I309,'BD Descarga'!$B:$I,5,0),SUMIFS('BD Descarga'!F:F,'BD Descarga'!D:D,'Recebimento Rodo - ALE'!K309,'BD Descarga'!C:C,'Recebimento Rodo - ALE'!J309,'BD Descarga'!B:B,'Recebimento Rodo - ALE'!I309,'BD Descarga'!A:A,'Recebimento Rodo - ALE'!H309))</f>
        <v>0</v>
      </c>
      <c r="N309" s="27">
        <f>IF(RIGHT(I309,5)="Total",VLOOKUP(I309,'BD Descarga'!$B:$I,6,0),SUMIFS('BD Descarga'!G:G,'BD Descarga'!D:D,'Recebimento Rodo - ALE'!K309,'BD Descarga'!C:C,'Recebimento Rodo - ALE'!J309,'BD Descarga'!B:B,'Recebimento Rodo - ALE'!I309,'BD Descarga'!A:A,'Recebimento Rodo - ALE'!H309))</f>
        <v>0</v>
      </c>
      <c r="O309" s="27">
        <f>IF(RIGHT(I309,5)="Total",VLOOKUP(I309,'BD Descarga'!$B:$I,7,0),SUMIFS('BD Descarga'!H:H,'BD Descarga'!D:D,'Recebimento Rodo - ALE'!K309,'BD Descarga'!C:C,'Recebimento Rodo - ALE'!J309,'BD Descarga'!B:B,'Recebimento Rodo - ALE'!I309,'BD Descarga'!A:A,'Recebimento Rodo - ALE'!H309))</f>
        <v>0</v>
      </c>
      <c r="P309" s="28">
        <f>IF(RIGHT(I309,5)="Total",VLOOKUP(I309,'BD Descarga'!$B:$I,8,0),SUMIFS('BD Descarga'!I:I,'BD Descarga'!D:D,'Recebimento Rodo - ALE'!K309,'BD Descarga'!C:C,'Recebimento Rodo - ALE'!J309,'BD Descarga'!B:B,'Recebimento Rodo - ALE'!I309,'BD Descarga'!A:A,'Recebimento Rodo - ALE'!H309))</f>
        <v>0</v>
      </c>
      <c r="Q309" s="212"/>
      <c r="R309" s="29"/>
      <c r="S309" s="29"/>
      <c r="T309" s="29"/>
      <c r="U309" s="29"/>
      <c r="V309" s="29"/>
      <c r="W309" s="29"/>
      <c r="X309" s="29"/>
      <c r="Y309" s="29"/>
    </row>
    <row r="310" spans="1:25" x14ac:dyDescent="0.25">
      <c r="A310" s="9"/>
      <c r="B310" s="9" t="str">
        <f t="shared" si="23"/>
        <v>ITAJAI</v>
      </c>
      <c r="C310" s="9" t="str">
        <f t="shared" si="22"/>
        <v>TAJAI</v>
      </c>
      <c r="D310" s="9"/>
      <c r="E310" s="71">
        <f t="shared" si="24"/>
        <v>0</v>
      </c>
      <c r="F310" s="9" t="str">
        <f t="shared" si="25"/>
        <v>TerceirosTAJAI</v>
      </c>
      <c r="G310" s="9" t="str">
        <f>IFERROR(VLOOKUP(H310,[161]Detalhes!$G:$J,4,0),G309)</f>
        <v>Terceiros</v>
      </c>
      <c r="H310" s="14">
        <v>44</v>
      </c>
      <c r="I310" s="11" t="s">
        <v>98</v>
      </c>
      <c r="J310" s="30" t="s">
        <v>99</v>
      </c>
      <c r="K310" s="30" t="s">
        <v>16</v>
      </c>
      <c r="L310" s="31"/>
      <c r="M310" s="32">
        <f>IF(RIGHT(I310,5)="Total",VLOOKUP(I310,'BD Descarga'!$B:$I,5,0),SUMIFS('BD Descarga'!F:F,'BD Descarga'!D:D,'Recebimento Rodo - ALE'!K310,'BD Descarga'!C:C,'Recebimento Rodo - ALE'!J310,'BD Descarga'!B:B,'Recebimento Rodo - ALE'!I310,'BD Descarga'!A:A,'Recebimento Rodo - ALE'!H310))</f>
        <v>0</v>
      </c>
      <c r="N310" s="33">
        <f>IF(RIGHT(I310,5)="Total",VLOOKUP(I310,'BD Descarga'!$B:$I,6,0),SUMIFS('BD Descarga'!G:G,'BD Descarga'!D:D,'Recebimento Rodo - ALE'!K310,'BD Descarga'!C:C,'Recebimento Rodo - ALE'!J310,'BD Descarga'!B:B,'Recebimento Rodo - ALE'!I310,'BD Descarga'!A:A,'Recebimento Rodo - ALE'!H310))</f>
        <v>0</v>
      </c>
      <c r="O310" s="33">
        <f>IF(RIGHT(I310,5)="Total",VLOOKUP(I310,'BD Descarga'!$B:$I,7,0),SUMIFS('BD Descarga'!H:H,'BD Descarga'!D:D,'Recebimento Rodo - ALE'!K310,'BD Descarga'!C:C,'Recebimento Rodo - ALE'!J310,'BD Descarga'!B:B,'Recebimento Rodo - ALE'!I310,'BD Descarga'!A:A,'Recebimento Rodo - ALE'!H310))</f>
        <v>0</v>
      </c>
      <c r="P310" s="37">
        <f>IF(RIGHT(I310,5)="Total",VLOOKUP(I310,'BD Descarga'!$B:$I,8,0),SUMIFS('BD Descarga'!I:I,'BD Descarga'!D:D,'Recebimento Rodo - ALE'!K310,'BD Descarga'!C:C,'Recebimento Rodo - ALE'!J310,'BD Descarga'!B:B,'Recebimento Rodo - ALE'!I310,'BD Descarga'!A:A,'Recebimento Rodo - ALE'!H310))</f>
        <v>0</v>
      </c>
      <c r="Q310" s="212"/>
      <c r="R310" s="29"/>
      <c r="S310" s="29"/>
      <c r="T310" s="29"/>
      <c r="U310" s="29"/>
      <c r="V310" s="29"/>
      <c r="W310" s="29"/>
      <c r="X310" s="29"/>
      <c r="Y310" s="29"/>
    </row>
    <row r="311" spans="1:25" x14ac:dyDescent="0.25">
      <c r="A311" s="9"/>
      <c r="B311" s="9" t="str">
        <f t="shared" si="23"/>
        <v>ITAJAI</v>
      </c>
      <c r="C311" s="9" t="str">
        <f t="shared" si="22"/>
        <v>TAJAI</v>
      </c>
      <c r="D311" s="9"/>
      <c r="E311" s="71">
        <f t="shared" si="24"/>
        <v>0</v>
      </c>
      <c r="F311" s="9" t="str">
        <f t="shared" si="25"/>
        <v>TerceirosTAJAI</v>
      </c>
      <c r="G311" s="9" t="str">
        <f>IFERROR(VLOOKUP(H311,[161]Detalhes!$G:$J,4,0),G310)</f>
        <v>Terceiros</v>
      </c>
      <c r="H311" s="15">
        <v>44</v>
      </c>
      <c r="I311" s="11" t="s">
        <v>98</v>
      </c>
      <c r="J311" s="24" t="s">
        <v>99</v>
      </c>
      <c r="K311" s="24" t="s">
        <v>7</v>
      </c>
      <c r="L311" s="25"/>
      <c r="M311" s="26">
        <f>IF(RIGHT(I311,5)="Total",VLOOKUP(I311,'BD Descarga'!$B:$I,5,0),SUMIFS('BD Descarga'!F:F,'BD Descarga'!D:D,'Recebimento Rodo - ALE'!K311,'BD Descarga'!C:C,'Recebimento Rodo - ALE'!J311,'BD Descarga'!B:B,'Recebimento Rodo - ALE'!I311,'BD Descarga'!A:A,'Recebimento Rodo - ALE'!H311))</f>
        <v>0</v>
      </c>
      <c r="N311" s="27">
        <f>IF(RIGHT(I311,5)="Total",VLOOKUP(I311,'BD Descarga'!$B:$I,6,0),SUMIFS('BD Descarga'!G:G,'BD Descarga'!D:D,'Recebimento Rodo - ALE'!K311,'BD Descarga'!C:C,'Recebimento Rodo - ALE'!J311,'BD Descarga'!B:B,'Recebimento Rodo - ALE'!I311,'BD Descarga'!A:A,'Recebimento Rodo - ALE'!H311))</f>
        <v>0</v>
      </c>
      <c r="O311" s="27">
        <f>IF(RIGHT(I311,5)="Total",VLOOKUP(I311,'BD Descarga'!$B:$I,7,0),SUMIFS('BD Descarga'!H:H,'BD Descarga'!D:D,'Recebimento Rodo - ALE'!K311,'BD Descarga'!C:C,'Recebimento Rodo - ALE'!J311,'BD Descarga'!B:B,'Recebimento Rodo - ALE'!I311,'BD Descarga'!A:A,'Recebimento Rodo - ALE'!H311))</f>
        <v>0</v>
      </c>
      <c r="P311" s="28">
        <f>IF(RIGHT(I311,5)="Total",VLOOKUP(I311,'BD Descarga'!$B:$I,8,0),SUMIFS('BD Descarga'!I:I,'BD Descarga'!D:D,'Recebimento Rodo - ALE'!K311,'BD Descarga'!C:C,'Recebimento Rodo - ALE'!J311,'BD Descarga'!B:B,'Recebimento Rodo - ALE'!I311,'BD Descarga'!A:A,'Recebimento Rodo - ALE'!H311))</f>
        <v>0</v>
      </c>
      <c r="Q311" s="212"/>
      <c r="R311" s="29"/>
      <c r="S311" s="29"/>
      <c r="T311" s="29"/>
      <c r="U311" s="29"/>
      <c r="V311" s="29"/>
      <c r="W311" s="29"/>
      <c r="X311" s="29"/>
      <c r="Y311" s="29"/>
    </row>
    <row r="312" spans="1:25" x14ac:dyDescent="0.25">
      <c r="A312" s="9"/>
      <c r="B312" s="9" t="str">
        <f t="shared" si="23"/>
        <v>ITAJAI</v>
      </c>
      <c r="C312" s="9" t="str">
        <f t="shared" si="22"/>
        <v>TAJAI</v>
      </c>
      <c r="D312" s="9"/>
      <c r="E312" s="71">
        <f t="shared" si="24"/>
        <v>0</v>
      </c>
      <c r="F312" s="9" t="str">
        <f t="shared" si="25"/>
        <v>TerceirosTAJAI</v>
      </c>
      <c r="G312" s="9" t="str">
        <f>IFERROR(VLOOKUP(H312,[161]Detalhes!$G:$J,4,0),G311)</f>
        <v>Terceiros</v>
      </c>
      <c r="H312" s="10">
        <v>44</v>
      </c>
      <c r="I312" s="11" t="s">
        <v>98</v>
      </c>
      <c r="J312" s="24" t="s">
        <v>99</v>
      </c>
      <c r="K312" s="24" t="s">
        <v>18</v>
      </c>
      <c r="L312" s="25"/>
      <c r="M312" s="26">
        <f>IF(RIGHT(I312,5)="Total",VLOOKUP(I312,'BD Descarga'!$B:$I,5,0),SUMIFS('BD Descarga'!F:F,'BD Descarga'!D:D,'Recebimento Rodo - ALE'!K312,'BD Descarga'!C:C,'Recebimento Rodo - ALE'!J312,'BD Descarga'!B:B,'Recebimento Rodo - ALE'!I312,'BD Descarga'!A:A,'Recebimento Rodo - ALE'!H312))</f>
        <v>0</v>
      </c>
      <c r="N312" s="27">
        <f>IF(RIGHT(I312,5)="Total",VLOOKUP(I312,'BD Descarga'!$B:$I,6,0),SUMIFS('BD Descarga'!G:G,'BD Descarga'!D:D,'Recebimento Rodo - ALE'!K312,'BD Descarga'!C:C,'Recebimento Rodo - ALE'!J312,'BD Descarga'!B:B,'Recebimento Rodo - ALE'!I312,'BD Descarga'!A:A,'Recebimento Rodo - ALE'!H312))</f>
        <v>0</v>
      </c>
      <c r="O312" s="27">
        <f>IF(RIGHT(I312,5)="Total",VLOOKUP(I312,'BD Descarga'!$B:$I,7,0),SUMIFS('BD Descarga'!H:H,'BD Descarga'!D:D,'Recebimento Rodo - ALE'!K312,'BD Descarga'!C:C,'Recebimento Rodo - ALE'!J312,'BD Descarga'!B:B,'Recebimento Rodo - ALE'!I312,'BD Descarga'!A:A,'Recebimento Rodo - ALE'!H312))</f>
        <v>0</v>
      </c>
      <c r="P312" s="28">
        <f>IF(RIGHT(I312,5)="Total",VLOOKUP(I312,'BD Descarga'!$B:$I,8,0),SUMIFS('BD Descarga'!I:I,'BD Descarga'!D:D,'Recebimento Rodo - ALE'!K312,'BD Descarga'!C:C,'Recebimento Rodo - ALE'!J312,'BD Descarga'!B:B,'Recebimento Rodo - ALE'!I312,'BD Descarga'!A:A,'Recebimento Rodo - ALE'!H312))</f>
        <v>0</v>
      </c>
      <c r="Q312" s="212"/>
      <c r="R312" s="29"/>
      <c r="S312" s="29"/>
      <c r="T312" s="29"/>
      <c r="U312" s="29"/>
      <c r="V312" s="29"/>
      <c r="W312" s="29"/>
      <c r="X312" s="29"/>
      <c r="Y312" s="29"/>
    </row>
    <row r="313" spans="1:25" x14ac:dyDescent="0.25">
      <c r="A313" s="9"/>
      <c r="B313" s="9" t="str">
        <f t="shared" si="23"/>
        <v>ITAJAI</v>
      </c>
      <c r="C313" s="9" t="str">
        <f t="shared" si="22"/>
        <v>TAJAI</v>
      </c>
      <c r="D313" s="9"/>
      <c r="E313" s="71">
        <f t="shared" si="24"/>
        <v>0</v>
      </c>
      <c r="F313" s="9" t="str">
        <f t="shared" si="25"/>
        <v>TerceirosTAJAI</v>
      </c>
      <c r="G313" s="9" t="str">
        <f>IFERROR(VLOOKUP(H313,[161]Detalhes!$G:$J,4,0),G312)</f>
        <v>Terceiros</v>
      </c>
      <c r="H313" s="10">
        <v>44</v>
      </c>
      <c r="I313" s="11" t="s">
        <v>98</v>
      </c>
      <c r="J313" s="24" t="s">
        <v>99</v>
      </c>
      <c r="K313" s="24" t="s">
        <v>19</v>
      </c>
      <c r="L313" s="25"/>
      <c r="M313" s="26">
        <f>IF(RIGHT(I313,5)="Total",VLOOKUP(I313,'BD Descarga'!$B:$I,5,0),SUMIFS('BD Descarga'!F:F,'BD Descarga'!D:D,'Recebimento Rodo - ALE'!K313,'BD Descarga'!C:C,'Recebimento Rodo - ALE'!J313,'BD Descarga'!B:B,'Recebimento Rodo - ALE'!I313,'BD Descarga'!A:A,'Recebimento Rodo - ALE'!H313))</f>
        <v>0</v>
      </c>
      <c r="N313" s="27">
        <f>IF(RIGHT(I313,5)="Total",VLOOKUP(I313,'BD Descarga'!$B:$I,6,0),SUMIFS('BD Descarga'!G:G,'BD Descarga'!D:D,'Recebimento Rodo - ALE'!K313,'BD Descarga'!C:C,'Recebimento Rodo - ALE'!J313,'BD Descarga'!B:B,'Recebimento Rodo - ALE'!I313,'BD Descarga'!A:A,'Recebimento Rodo - ALE'!H313))</f>
        <v>0</v>
      </c>
      <c r="O313" s="27">
        <f>IF(RIGHT(I313,5)="Total",VLOOKUP(I313,'BD Descarga'!$B:$I,7,0),SUMIFS('BD Descarga'!H:H,'BD Descarga'!D:D,'Recebimento Rodo - ALE'!K313,'BD Descarga'!C:C,'Recebimento Rodo - ALE'!J313,'BD Descarga'!B:B,'Recebimento Rodo - ALE'!I313,'BD Descarga'!A:A,'Recebimento Rodo - ALE'!H313))</f>
        <v>0</v>
      </c>
      <c r="P313" s="28">
        <f>IF(RIGHT(I313,5)="Total",VLOOKUP(I313,'BD Descarga'!$B:$I,8,0),SUMIFS('BD Descarga'!I:I,'BD Descarga'!D:D,'Recebimento Rodo - ALE'!K313,'BD Descarga'!C:C,'Recebimento Rodo - ALE'!J313,'BD Descarga'!B:B,'Recebimento Rodo - ALE'!I313,'BD Descarga'!A:A,'Recebimento Rodo - ALE'!H313))</f>
        <v>0</v>
      </c>
      <c r="Q313" s="212"/>
      <c r="R313" s="29"/>
      <c r="S313" s="29"/>
      <c r="T313" s="29"/>
      <c r="U313" s="29"/>
      <c r="V313" s="29"/>
      <c r="W313" s="29"/>
      <c r="X313" s="29"/>
      <c r="Y313" s="29"/>
    </row>
    <row r="314" spans="1:25" x14ac:dyDescent="0.25">
      <c r="A314" s="9"/>
      <c r="B314" s="9" t="str">
        <f t="shared" si="23"/>
        <v>ITAJAI</v>
      </c>
      <c r="C314" s="9" t="str">
        <f t="shared" si="22"/>
        <v>TAJAI</v>
      </c>
      <c r="D314" s="9"/>
      <c r="E314" s="71">
        <f t="shared" si="24"/>
        <v>0</v>
      </c>
      <c r="F314" s="9" t="str">
        <f t="shared" si="25"/>
        <v>TerceirosTAJAI</v>
      </c>
      <c r="G314" s="9" t="str">
        <f>IFERROR(VLOOKUP(H314,[161]Detalhes!$G:$J,4,0),G313)</f>
        <v>Terceiros</v>
      </c>
      <c r="H314" s="14">
        <v>44</v>
      </c>
      <c r="I314" s="11" t="s">
        <v>98</v>
      </c>
      <c r="J314" s="30" t="s">
        <v>99</v>
      </c>
      <c r="K314" s="30" t="s">
        <v>21</v>
      </c>
      <c r="L314" s="31"/>
      <c r="M314" s="32">
        <f>IF(RIGHT(I314,5)="Total",VLOOKUP(I314,'BD Descarga'!$B:$I,5,0),SUMIFS('BD Descarga'!F:F,'BD Descarga'!D:D,'Recebimento Rodo - ALE'!K314,'BD Descarga'!C:C,'Recebimento Rodo - ALE'!J314,'BD Descarga'!B:B,'Recebimento Rodo - ALE'!I314,'BD Descarga'!A:A,'Recebimento Rodo - ALE'!H314))</f>
        <v>0</v>
      </c>
      <c r="N314" s="33">
        <f>IF(RIGHT(I314,5)="Total",VLOOKUP(I314,'BD Descarga'!$B:$I,6,0),SUMIFS('BD Descarga'!G:G,'BD Descarga'!D:D,'Recebimento Rodo - ALE'!K314,'BD Descarga'!C:C,'Recebimento Rodo - ALE'!J314,'BD Descarga'!B:B,'Recebimento Rodo - ALE'!I314,'BD Descarga'!A:A,'Recebimento Rodo - ALE'!H314))</f>
        <v>0</v>
      </c>
      <c r="O314" s="33">
        <f>IF(RIGHT(I314,5)="Total",VLOOKUP(I314,'BD Descarga'!$B:$I,7,0),SUMIFS('BD Descarga'!H:H,'BD Descarga'!D:D,'Recebimento Rodo - ALE'!K314,'BD Descarga'!C:C,'Recebimento Rodo - ALE'!J314,'BD Descarga'!B:B,'Recebimento Rodo - ALE'!I314,'BD Descarga'!A:A,'Recebimento Rodo - ALE'!H314))</f>
        <v>0</v>
      </c>
      <c r="P314" s="37">
        <f>IF(RIGHT(I314,5)="Total",VLOOKUP(I314,'BD Descarga'!$B:$I,8,0),SUMIFS('BD Descarga'!I:I,'BD Descarga'!D:D,'Recebimento Rodo - ALE'!K314,'BD Descarga'!C:C,'Recebimento Rodo - ALE'!J314,'BD Descarga'!B:B,'Recebimento Rodo - ALE'!I314,'BD Descarga'!A:A,'Recebimento Rodo - ALE'!H314))</f>
        <v>0</v>
      </c>
      <c r="Q314" s="212"/>
      <c r="R314" s="29"/>
      <c r="S314" s="29"/>
      <c r="T314" s="29"/>
      <c r="U314" s="29"/>
      <c r="V314" s="29"/>
      <c r="W314" s="29"/>
      <c r="X314" s="29"/>
      <c r="Y314" s="29"/>
    </row>
    <row r="315" spans="1:25" x14ac:dyDescent="0.25">
      <c r="A315" s="9"/>
      <c r="B315" s="9" t="str">
        <f t="shared" si="23"/>
        <v>ITAJAI</v>
      </c>
      <c r="C315" s="9" t="str">
        <f t="shared" si="22"/>
        <v>TAJAI</v>
      </c>
      <c r="D315" s="9"/>
      <c r="E315" s="71">
        <f t="shared" si="24"/>
        <v>0</v>
      </c>
      <c r="F315" s="9" t="str">
        <f t="shared" si="25"/>
        <v>TerceirosTAJAI</v>
      </c>
      <c r="G315" s="9" t="str">
        <f>IFERROR(VLOOKUP(H315,[161]Detalhes!$G:$J,4,0),G314)</f>
        <v>Terceiros</v>
      </c>
      <c r="H315" s="10">
        <v>44</v>
      </c>
      <c r="I315" s="16" t="s">
        <v>98</v>
      </c>
      <c r="J315" s="30" t="s">
        <v>142</v>
      </c>
      <c r="K315" s="30"/>
      <c r="L315" s="31"/>
      <c r="M315" s="35">
        <f>IF(RIGHT(I315,5)="Total",VLOOKUP(I315,'BD Descarga'!$B:$I,5,0),SUMIFS('BD Descarga'!F:F,'BD Descarga'!D:D,'Recebimento Rodo - ALE'!K315,'BD Descarga'!C:C,'Recebimento Rodo - ALE'!J315,'BD Descarga'!B:B,'Recebimento Rodo - ALE'!I315,'BD Descarga'!A:A,'Recebimento Rodo - ALE'!H315))</f>
        <v>0</v>
      </c>
      <c r="N315" s="36">
        <f>IF(RIGHT(I315,5)="Total",VLOOKUP(I315,'BD Descarga'!$B:$I,6,0),SUMIFS('BD Descarga'!G:G,'BD Descarga'!D:D,'Recebimento Rodo - ALE'!K315,'BD Descarga'!C:C,'Recebimento Rodo - ALE'!J315,'BD Descarga'!B:B,'Recebimento Rodo - ALE'!I315,'BD Descarga'!A:A,'Recebimento Rodo - ALE'!H315))</f>
        <v>0</v>
      </c>
      <c r="O315" s="36">
        <f>IF(RIGHT(I315,5)="Total",VLOOKUP(I315,'BD Descarga'!$B:$I,7,0),SUMIFS('BD Descarga'!H:H,'BD Descarga'!D:D,'Recebimento Rodo - ALE'!K315,'BD Descarga'!C:C,'Recebimento Rodo - ALE'!J315,'BD Descarga'!B:B,'Recebimento Rodo - ALE'!I315,'BD Descarga'!A:A,'Recebimento Rodo - ALE'!H315))</f>
        <v>0</v>
      </c>
      <c r="P315" s="37">
        <f>IF(RIGHT(I315,5)="Total",VLOOKUP(I315,'BD Descarga'!$B:$I,8,0),SUMIFS('BD Descarga'!I:I,'BD Descarga'!D:D,'Recebimento Rodo - ALE'!K315,'BD Descarga'!C:C,'Recebimento Rodo - ALE'!J315,'BD Descarga'!B:B,'Recebimento Rodo - ALE'!I315,'BD Descarga'!A:A,'Recebimento Rodo - ALE'!H315))</f>
        <v>0</v>
      </c>
      <c r="Q315" s="212"/>
      <c r="R315" s="29"/>
      <c r="S315" s="29"/>
      <c r="T315" s="29"/>
      <c r="U315" s="29"/>
      <c r="V315" s="29"/>
      <c r="W315" s="29"/>
      <c r="X315" s="29"/>
      <c r="Y315" s="29"/>
    </row>
    <row r="316" spans="1:25" x14ac:dyDescent="0.25">
      <c r="A316" s="9"/>
      <c r="B316" s="9" t="str">
        <f t="shared" si="23"/>
        <v>ITAJAI Total</v>
      </c>
      <c r="C316" s="9" t="str">
        <f t="shared" si="22"/>
        <v>Total</v>
      </c>
      <c r="D316" s="9">
        <f>VLOOKUP(E316,Resumo!C:E,3,0)</f>
        <v>22</v>
      </c>
      <c r="E316" s="71">
        <f t="shared" si="24"/>
        <v>5817.4513888888896</v>
      </c>
      <c r="F316" s="9" t="str">
        <f t="shared" si="25"/>
        <v>TerceirosTotal</v>
      </c>
      <c r="G316" s="9" t="str">
        <f>IFERROR(VLOOKUP(H316,[161]Detalhes!$G:$J,4,0),G315)</f>
        <v>Terceiros</v>
      </c>
      <c r="H316" s="17">
        <v>44</v>
      </c>
      <c r="I316" s="18" t="s">
        <v>143</v>
      </c>
      <c r="J316" s="38"/>
      <c r="K316" s="38"/>
      <c r="L316" s="25"/>
      <c r="M316" s="39">
        <f>IF(RIGHT(I316,5)="Total",VLOOKUP(I316,'BD Descarga'!$B:$I,5,0),SUMIFS('BD Descarga'!F:F,'BD Descarga'!D:D,'Recebimento Rodo - ALE'!K316,'BD Descarga'!C:C,'Recebimento Rodo - ALE'!J316,'BD Descarga'!B:B,'Recebimento Rodo - ALE'!I316,'BD Descarga'!A:A,'Recebimento Rodo - ALE'!H316))</f>
        <v>32.827889589905361</v>
      </c>
      <c r="N316" s="40">
        <f>IF(RIGHT(I316,5)="Total",VLOOKUP(I316,'BD Descarga'!$B:$I,6,0),SUMIFS('BD Descarga'!G:G,'BD Descarga'!D:D,'Recebimento Rodo - ALE'!K316,'BD Descarga'!C:C,'Recebimento Rodo - ALE'!J316,'BD Descarga'!B:B,'Recebimento Rodo - ALE'!I316,'BD Descarga'!A:A,'Recebimento Rodo - ALE'!H316))</f>
        <v>8.0550291806504433</v>
      </c>
      <c r="O316" s="40">
        <f>IF(RIGHT(I316,5)="Total",VLOOKUP(I316,'BD Descarga'!$B:$I,7,0),SUMIFS('BD Descarga'!H:H,'BD Descarga'!D:D,'Recebimento Rodo - ALE'!K316,'BD Descarga'!C:C,'Recebimento Rodo - ALE'!J316,'BD Descarga'!B:B,'Recebimento Rodo - ALE'!I316,'BD Descarga'!A:A,'Recebimento Rodo - ALE'!H316))</f>
        <v>0</v>
      </c>
      <c r="P316" s="41">
        <f>IF(RIGHT(I316,5)="Total",VLOOKUP(I316,'BD Descarga'!$B:$I,8,0),SUMIFS('BD Descarga'!I:I,'BD Descarga'!D:D,'Recebimento Rodo - ALE'!K316,'BD Descarga'!C:C,'Recebimento Rodo - ALE'!J316,'BD Descarga'!B:B,'Recebimento Rodo - ALE'!I316,'BD Descarga'!A:A,'Recebimento Rodo - ALE'!H316))</f>
        <v>5817.4513888888896</v>
      </c>
      <c r="Q316" s="50"/>
      <c r="R316" s="29"/>
      <c r="S316" s="29"/>
      <c r="T316" s="29"/>
      <c r="U316" s="29"/>
      <c r="V316" s="29"/>
      <c r="W316" s="29"/>
      <c r="X316" s="29"/>
      <c r="Y316" s="29"/>
    </row>
    <row r="317" spans="1:25" ht="15" customHeight="1" x14ac:dyDescent="0.25">
      <c r="A317" s="9"/>
      <c r="B317" s="9" t="str">
        <f t="shared" si="23"/>
        <v>JEQUIE</v>
      </c>
      <c r="C317" s="9" t="str">
        <f t="shared" si="22"/>
        <v>EQUIE</v>
      </c>
      <c r="D317" s="9"/>
      <c r="E317" s="71">
        <f t="shared" si="24"/>
        <v>0</v>
      </c>
      <c r="F317" s="9" t="str">
        <f t="shared" si="25"/>
        <v>DemocráticaEQUIE</v>
      </c>
      <c r="G317" s="9" t="str">
        <f>IFERROR(VLOOKUP(H317,[161]Detalhes!$G:$J,4,0),#REF!)</f>
        <v>Democrática</v>
      </c>
      <c r="H317" s="15">
        <v>22</v>
      </c>
      <c r="I317" s="11" t="s">
        <v>66</v>
      </c>
      <c r="J317" s="24" t="s">
        <v>26</v>
      </c>
      <c r="K317" s="24" t="s">
        <v>12</v>
      </c>
      <c r="L317" s="25"/>
      <c r="M317" s="26">
        <f>IF(RIGHT(I317,5)="Total",VLOOKUP(I317,'BD Descarga'!$B:$I,5,0),SUMIFS('BD Descarga'!F:F,'BD Descarga'!D:D,'Recebimento Rodo - ALE'!K317,'BD Descarga'!C:C,'Recebimento Rodo - ALE'!J317,'BD Descarga'!B:B,'Recebimento Rodo - ALE'!I317,'BD Descarga'!A:A,'Recebimento Rodo - ALE'!H317))</f>
        <v>0</v>
      </c>
      <c r="N317" s="27">
        <f>IF(RIGHT(I317,5)="Total",VLOOKUP(I317,'BD Descarga'!$B:$I,6,0),SUMIFS('BD Descarga'!G:G,'BD Descarga'!D:D,'Recebimento Rodo - ALE'!K317,'BD Descarga'!C:C,'Recebimento Rodo - ALE'!J317,'BD Descarga'!B:B,'Recebimento Rodo - ALE'!I317,'BD Descarga'!A:A,'Recebimento Rodo - ALE'!H317))</f>
        <v>0</v>
      </c>
      <c r="O317" s="27">
        <f>IF(RIGHT(I317,5)="Total",VLOOKUP(I317,'BD Descarga'!$B:$I,7,0),SUMIFS('BD Descarga'!H:H,'BD Descarga'!D:D,'Recebimento Rodo - ALE'!K317,'BD Descarga'!C:C,'Recebimento Rodo - ALE'!J317,'BD Descarga'!B:B,'Recebimento Rodo - ALE'!I317,'BD Descarga'!A:A,'Recebimento Rodo - ALE'!H317))</f>
        <v>0</v>
      </c>
      <c r="P317" s="28">
        <f>IF(RIGHT(I317,5)="Total",VLOOKUP(I317,'BD Descarga'!$B:$I,8,0),SUMIFS('BD Descarga'!I:I,'BD Descarga'!D:D,'Recebimento Rodo - ALE'!K317,'BD Descarga'!C:C,'Recebimento Rodo - ALE'!J317,'BD Descarga'!B:B,'Recebimento Rodo - ALE'!I317,'BD Descarga'!A:A,'Recebimento Rodo - ALE'!H317))</f>
        <v>0</v>
      </c>
      <c r="Q317" s="212" t="s">
        <v>195</v>
      </c>
      <c r="R317" s="29"/>
      <c r="S317" s="29"/>
      <c r="T317" s="29"/>
      <c r="U317" s="29"/>
      <c r="V317" s="29"/>
      <c r="W317" s="29"/>
      <c r="X317" s="29"/>
      <c r="Y317" s="29"/>
    </row>
    <row r="318" spans="1:25" x14ac:dyDescent="0.25">
      <c r="A318" s="9"/>
      <c r="B318" s="9" t="str">
        <f t="shared" si="23"/>
        <v>JEQUIE</v>
      </c>
      <c r="C318" s="9" t="str">
        <f t="shared" si="22"/>
        <v>EQUIE</v>
      </c>
      <c r="D318" s="9"/>
      <c r="E318" s="71">
        <f t="shared" si="24"/>
        <v>0</v>
      </c>
      <c r="F318" s="9" t="str">
        <f t="shared" si="25"/>
        <v>DemocráticaEQUIE</v>
      </c>
      <c r="G318" s="9" t="str">
        <f>IFERROR(VLOOKUP(H318,[161]Detalhes!$G:$J,4,0),G317)</f>
        <v>Democrática</v>
      </c>
      <c r="H318" s="10">
        <v>22</v>
      </c>
      <c r="I318" s="11" t="s">
        <v>66</v>
      </c>
      <c r="J318" s="24" t="s">
        <v>26</v>
      </c>
      <c r="K318" s="24" t="s">
        <v>13</v>
      </c>
      <c r="L318" s="25"/>
      <c r="M318" s="26">
        <f>IF(RIGHT(I318,5)="Total",VLOOKUP(I318,'BD Descarga'!$B:$I,5,0),SUMIFS('BD Descarga'!F:F,'BD Descarga'!D:D,'Recebimento Rodo - ALE'!K318,'BD Descarga'!C:C,'Recebimento Rodo - ALE'!J318,'BD Descarga'!B:B,'Recebimento Rodo - ALE'!I318,'BD Descarga'!A:A,'Recebimento Rodo - ALE'!H318))</f>
        <v>0</v>
      </c>
      <c r="N318" s="27">
        <f>IF(RIGHT(I318,5)="Total",VLOOKUP(I318,'BD Descarga'!$B:$I,6,0),SUMIFS('BD Descarga'!G:G,'BD Descarga'!D:D,'Recebimento Rodo - ALE'!K318,'BD Descarga'!C:C,'Recebimento Rodo - ALE'!J318,'BD Descarga'!B:B,'Recebimento Rodo - ALE'!I318,'BD Descarga'!A:A,'Recebimento Rodo - ALE'!H318))</f>
        <v>0</v>
      </c>
      <c r="O318" s="27">
        <f>IF(RIGHT(I318,5)="Total",VLOOKUP(I318,'BD Descarga'!$B:$I,7,0),SUMIFS('BD Descarga'!H:H,'BD Descarga'!D:D,'Recebimento Rodo - ALE'!K318,'BD Descarga'!C:C,'Recebimento Rodo - ALE'!J318,'BD Descarga'!B:B,'Recebimento Rodo - ALE'!I318,'BD Descarga'!A:A,'Recebimento Rodo - ALE'!H318))</f>
        <v>0</v>
      </c>
      <c r="P318" s="28">
        <f>IF(RIGHT(I318,5)="Total",VLOOKUP(I318,'BD Descarga'!$B:$I,8,0),SUMIFS('BD Descarga'!I:I,'BD Descarga'!D:D,'Recebimento Rodo - ALE'!K318,'BD Descarga'!C:C,'Recebimento Rodo - ALE'!J318,'BD Descarga'!B:B,'Recebimento Rodo - ALE'!I318,'BD Descarga'!A:A,'Recebimento Rodo - ALE'!H318))</f>
        <v>0</v>
      </c>
      <c r="Q318" s="212"/>
      <c r="R318" s="29"/>
      <c r="S318" s="29"/>
      <c r="T318" s="29"/>
      <c r="U318" s="29"/>
      <c r="V318" s="29"/>
      <c r="W318" s="29"/>
      <c r="X318" s="29"/>
      <c r="Y318" s="29"/>
    </row>
    <row r="319" spans="1:25" x14ac:dyDescent="0.25">
      <c r="A319" s="9"/>
      <c r="B319" s="9" t="str">
        <f t="shared" si="23"/>
        <v>JEQUIE</v>
      </c>
      <c r="C319" s="9" t="str">
        <f t="shared" si="22"/>
        <v>EQUIE</v>
      </c>
      <c r="D319" s="9"/>
      <c r="E319" s="71">
        <f t="shared" si="24"/>
        <v>0</v>
      </c>
      <c r="F319" s="9" t="str">
        <f t="shared" si="25"/>
        <v>DemocráticaEQUIE</v>
      </c>
      <c r="G319" s="9" t="str">
        <f>IFERROR(VLOOKUP(H319,[161]Detalhes!$G:$J,4,0),G318)</f>
        <v>Democrática</v>
      </c>
      <c r="H319" s="10">
        <v>22</v>
      </c>
      <c r="I319" s="11" t="s">
        <v>66</v>
      </c>
      <c r="J319" s="24" t="s">
        <v>26</v>
      </c>
      <c r="K319" s="24" t="s">
        <v>10</v>
      </c>
      <c r="L319" s="25"/>
      <c r="M319" s="26">
        <f>IF(RIGHT(I319,5)="Total",VLOOKUP(I319,'BD Descarga'!$B:$I,5,0),SUMIFS('BD Descarga'!F:F,'BD Descarga'!D:D,'Recebimento Rodo - ALE'!K319,'BD Descarga'!C:C,'Recebimento Rodo - ALE'!J319,'BD Descarga'!B:B,'Recebimento Rodo - ALE'!I319,'BD Descarga'!A:A,'Recebimento Rodo - ALE'!H319))</f>
        <v>0</v>
      </c>
      <c r="N319" s="27">
        <f>IF(RIGHT(I319,5)="Total",VLOOKUP(I319,'BD Descarga'!$B:$I,6,0),SUMIFS('BD Descarga'!G:G,'BD Descarga'!D:D,'Recebimento Rodo - ALE'!K319,'BD Descarga'!C:C,'Recebimento Rodo - ALE'!J319,'BD Descarga'!B:B,'Recebimento Rodo - ALE'!I319,'BD Descarga'!A:A,'Recebimento Rodo - ALE'!H319))</f>
        <v>0</v>
      </c>
      <c r="O319" s="27">
        <f>IF(RIGHT(I319,5)="Total",VLOOKUP(I319,'BD Descarga'!$B:$I,7,0),SUMIFS('BD Descarga'!H:H,'BD Descarga'!D:D,'Recebimento Rodo - ALE'!K319,'BD Descarga'!C:C,'Recebimento Rodo - ALE'!J319,'BD Descarga'!B:B,'Recebimento Rodo - ALE'!I319,'BD Descarga'!A:A,'Recebimento Rodo - ALE'!H319))</f>
        <v>0</v>
      </c>
      <c r="P319" s="28">
        <f>IF(RIGHT(I319,5)="Total",VLOOKUP(I319,'BD Descarga'!$B:$I,8,0),SUMIFS('BD Descarga'!I:I,'BD Descarga'!D:D,'Recebimento Rodo - ALE'!K319,'BD Descarga'!C:C,'Recebimento Rodo - ALE'!J319,'BD Descarga'!B:B,'Recebimento Rodo - ALE'!I319,'BD Descarga'!A:A,'Recebimento Rodo - ALE'!H319))</f>
        <v>0</v>
      </c>
      <c r="Q319" s="212"/>
      <c r="R319" s="29"/>
      <c r="S319" s="29"/>
      <c r="T319" s="29"/>
      <c r="U319" s="29"/>
      <c r="V319" s="29"/>
      <c r="W319" s="29"/>
      <c r="X319" s="29"/>
      <c r="Y319" s="29"/>
    </row>
    <row r="320" spans="1:25" x14ac:dyDescent="0.25">
      <c r="A320" s="9"/>
      <c r="B320" s="9" t="str">
        <f t="shared" si="23"/>
        <v>JEQUIE</v>
      </c>
      <c r="C320" s="9" t="str">
        <f t="shared" si="22"/>
        <v>EQUIE</v>
      </c>
      <c r="D320" s="9"/>
      <c r="E320" s="71">
        <f t="shared" si="24"/>
        <v>0</v>
      </c>
      <c r="F320" s="9" t="str">
        <f t="shared" si="25"/>
        <v>DemocráticaEQUIE</v>
      </c>
      <c r="G320" s="9" t="str">
        <f>IFERROR(VLOOKUP(H320,[161]Detalhes!$G:$J,4,0),G319)</f>
        <v>Democrática</v>
      </c>
      <c r="H320" s="10">
        <v>22</v>
      </c>
      <c r="I320" s="11" t="s">
        <v>66</v>
      </c>
      <c r="J320" s="30" t="s">
        <v>26</v>
      </c>
      <c r="K320" s="30" t="s">
        <v>16</v>
      </c>
      <c r="L320" s="31"/>
      <c r="M320" s="32">
        <f>IF(RIGHT(I320,5)="Total",VLOOKUP(I320,'BD Descarga'!$B:$I,5,0),SUMIFS('BD Descarga'!F:F,'BD Descarga'!D:D,'Recebimento Rodo - ALE'!K320,'BD Descarga'!C:C,'Recebimento Rodo - ALE'!J320,'BD Descarga'!B:B,'Recebimento Rodo - ALE'!I320,'BD Descarga'!A:A,'Recebimento Rodo - ALE'!H320))</f>
        <v>0</v>
      </c>
      <c r="N320" s="33">
        <f>IF(RIGHT(I320,5)="Total",VLOOKUP(I320,'BD Descarga'!$B:$I,6,0),SUMIFS('BD Descarga'!G:G,'BD Descarga'!D:D,'Recebimento Rodo - ALE'!K320,'BD Descarga'!C:C,'Recebimento Rodo - ALE'!J320,'BD Descarga'!B:B,'Recebimento Rodo - ALE'!I320,'BD Descarga'!A:A,'Recebimento Rodo - ALE'!H320))</f>
        <v>0</v>
      </c>
      <c r="O320" s="33">
        <f>IF(RIGHT(I320,5)="Total",VLOOKUP(I320,'BD Descarga'!$B:$I,7,0),SUMIFS('BD Descarga'!H:H,'BD Descarga'!D:D,'Recebimento Rodo - ALE'!K320,'BD Descarga'!C:C,'Recebimento Rodo - ALE'!J320,'BD Descarga'!B:B,'Recebimento Rodo - ALE'!I320,'BD Descarga'!A:A,'Recebimento Rodo - ALE'!H320))</f>
        <v>0</v>
      </c>
      <c r="P320" s="37">
        <f>IF(RIGHT(I320,5)="Total",VLOOKUP(I320,'BD Descarga'!$B:$I,8,0),SUMIFS('BD Descarga'!I:I,'BD Descarga'!D:D,'Recebimento Rodo - ALE'!K320,'BD Descarga'!C:C,'Recebimento Rodo - ALE'!J320,'BD Descarga'!B:B,'Recebimento Rodo - ALE'!I320,'BD Descarga'!A:A,'Recebimento Rodo - ALE'!H320))</f>
        <v>0</v>
      </c>
      <c r="Q320" s="212"/>
      <c r="R320" s="29"/>
      <c r="S320" s="29"/>
      <c r="T320" s="29"/>
      <c r="U320" s="29"/>
      <c r="V320" s="29"/>
      <c r="W320" s="29"/>
      <c r="X320" s="29"/>
      <c r="Y320" s="29"/>
    </row>
    <row r="321" spans="1:25" x14ac:dyDescent="0.25">
      <c r="A321" s="9"/>
      <c r="B321" s="9" t="str">
        <f t="shared" si="23"/>
        <v>JEQUIE</v>
      </c>
      <c r="C321" s="9" t="str">
        <f t="shared" si="22"/>
        <v>EQUIE</v>
      </c>
      <c r="D321" s="9"/>
      <c r="E321" s="71">
        <f t="shared" si="24"/>
        <v>0</v>
      </c>
      <c r="F321" s="9" t="str">
        <f t="shared" si="25"/>
        <v>DemocráticaEQUIE</v>
      </c>
      <c r="G321" s="9" t="str">
        <f>IFERROR(VLOOKUP(H321,[161]Detalhes!$G:$J,4,0),G320)</f>
        <v>Democrática</v>
      </c>
      <c r="H321" s="10">
        <v>22</v>
      </c>
      <c r="I321" s="11" t="s">
        <v>66</v>
      </c>
      <c r="J321" s="24" t="s">
        <v>27</v>
      </c>
      <c r="K321" s="24" t="s">
        <v>7</v>
      </c>
      <c r="L321" s="25"/>
      <c r="M321" s="26">
        <f>IF(RIGHT(I321,5)="Total",VLOOKUP(I321,'BD Descarga'!$B:$I,5,0),SUMIFS('BD Descarga'!F:F,'BD Descarga'!D:D,'Recebimento Rodo - ALE'!K321,'BD Descarga'!C:C,'Recebimento Rodo - ALE'!J321,'BD Descarga'!B:B,'Recebimento Rodo - ALE'!I321,'BD Descarga'!A:A,'Recebimento Rodo - ALE'!H321))</f>
        <v>25.34302325581395</v>
      </c>
      <c r="N321" s="27">
        <f>IF(RIGHT(I321,5)="Total",VLOOKUP(I321,'BD Descarga'!$B:$I,6,0),SUMIFS('BD Descarga'!G:G,'BD Descarga'!D:D,'Recebimento Rodo - ALE'!K321,'BD Descarga'!C:C,'Recebimento Rodo - ALE'!J321,'BD Descarga'!B:B,'Recebimento Rodo - ALE'!I321,'BD Descarga'!A:A,'Recebimento Rodo - ALE'!H321))</f>
        <v>0.66666666666666663</v>
      </c>
      <c r="O321" s="27">
        <f>IF(RIGHT(I321,5)="Total",VLOOKUP(I321,'BD Descarga'!$B:$I,7,0),SUMIFS('BD Descarga'!H:H,'BD Descarga'!D:D,'Recebimento Rodo - ALE'!K321,'BD Descarga'!C:C,'Recebimento Rodo - ALE'!J321,'BD Descarga'!B:B,'Recebimento Rodo - ALE'!I321,'BD Descarga'!A:A,'Recebimento Rodo - ALE'!H321))</f>
        <v>0</v>
      </c>
      <c r="P321" s="28">
        <f>IF(RIGHT(I321,5)="Total",VLOOKUP(I321,'BD Descarga'!$B:$I,8,0),SUMIFS('BD Descarga'!I:I,'BD Descarga'!D:D,'Recebimento Rodo - ALE'!K321,'BD Descarga'!C:C,'Recebimento Rodo - ALE'!J321,'BD Descarga'!B:B,'Recebimento Rodo - ALE'!I321,'BD Descarga'!A:A,'Recebimento Rodo - ALE'!H321))</f>
        <v>371.69767441860461</v>
      </c>
      <c r="Q321" s="212"/>
      <c r="R321" s="29"/>
      <c r="S321" s="29"/>
      <c r="T321" s="29"/>
      <c r="U321" s="29"/>
      <c r="V321" s="29"/>
      <c r="W321" s="29"/>
      <c r="X321" s="29"/>
      <c r="Y321" s="29"/>
    </row>
    <row r="322" spans="1:25" x14ac:dyDescent="0.25">
      <c r="A322" s="9"/>
      <c r="B322" s="9" t="str">
        <f t="shared" si="23"/>
        <v>JEQUIE</v>
      </c>
      <c r="C322" s="9" t="str">
        <f t="shared" si="22"/>
        <v>EQUIE</v>
      </c>
      <c r="D322" s="9"/>
      <c r="E322" s="71">
        <f t="shared" si="24"/>
        <v>0</v>
      </c>
      <c r="F322" s="9" t="str">
        <f t="shared" si="25"/>
        <v>DemocráticaEQUIE</v>
      </c>
      <c r="G322" s="9" t="str">
        <f>IFERROR(VLOOKUP(H322,[161]Detalhes!$G:$J,4,0),G321)</f>
        <v>Democrática</v>
      </c>
      <c r="H322" s="10">
        <v>22</v>
      </c>
      <c r="I322" s="11" t="s">
        <v>66</v>
      </c>
      <c r="J322" s="24" t="s">
        <v>27</v>
      </c>
      <c r="K322" s="24" t="s">
        <v>18</v>
      </c>
      <c r="L322" s="25"/>
      <c r="M322" s="26">
        <f>IF(RIGHT(I322,5)="Total",VLOOKUP(I322,'BD Descarga'!$B:$I,5,0),SUMIFS('BD Descarga'!F:F,'BD Descarga'!D:D,'Recebimento Rodo - ALE'!K322,'BD Descarga'!C:C,'Recebimento Rodo - ALE'!J322,'BD Descarga'!B:B,'Recebimento Rodo - ALE'!I322,'BD Descarga'!A:A,'Recebimento Rodo - ALE'!H322))</f>
        <v>45</v>
      </c>
      <c r="N322" s="27">
        <f>IF(RIGHT(I322,5)="Total",VLOOKUP(I322,'BD Descarga'!$B:$I,6,0),SUMIFS('BD Descarga'!G:G,'BD Descarga'!D:D,'Recebimento Rodo - ALE'!K322,'BD Descarga'!C:C,'Recebimento Rodo - ALE'!J322,'BD Descarga'!B:B,'Recebimento Rodo - ALE'!I322,'BD Descarga'!A:A,'Recebimento Rodo - ALE'!H322))</f>
        <v>0.66666666666666663</v>
      </c>
      <c r="O322" s="27">
        <f>IF(RIGHT(I322,5)="Total",VLOOKUP(I322,'BD Descarga'!$B:$I,7,0),SUMIFS('BD Descarga'!H:H,'BD Descarga'!D:D,'Recebimento Rodo - ALE'!K322,'BD Descarga'!C:C,'Recebimento Rodo - ALE'!J322,'BD Descarga'!B:B,'Recebimento Rodo - ALE'!I322,'BD Descarga'!A:A,'Recebimento Rodo - ALE'!H322))</f>
        <v>0</v>
      </c>
      <c r="P322" s="28">
        <f>IF(RIGHT(I322,5)="Total",VLOOKUP(I322,'BD Descarga'!$B:$I,8,0),SUMIFS('BD Descarga'!I:I,'BD Descarga'!D:D,'Recebimento Rodo - ALE'!K322,'BD Descarga'!C:C,'Recebimento Rodo - ALE'!J322,'BD Descarga'!B:B,'Recebimento Rodo - ALE'!I322,'BD Descarga'!A:A,'Recebimento Rodo - ALE'!H322))</f>
        <v>660</v>
      </c>
      <c r="Q322" s="212"/>
      <c r="R322" s="29"/>
      <c r="S322" s="29"/>
      <c r="T322" s="29"/>
      <c r="U322" s="29"/>
      <c r="V322" s="29"/>
      <c r="W322" s="29"/>
      <c r="X322" s="29"/>
      <c r="Y322" s="29"/>
    </row>
    <row r="323" spans="1:25" x14ac:dyDescent="0.25">
      <c r="A323" s="9"/>
      <c r="B323" s="9" t="str">
        <f t="shared" si="23"/>
        <v>JEQUIE</v>
      </c>
      <c r="C323" s="9" t="str">
        <f t="shared" si="22"/>
        <v>EQUIE</v>
      </c>
      <c r="D323" s="9"/>
      <c r="E323" s="71">
        <f t="shared" si="24"/>
        <v>0</v>
      </c>
      <c r="F323" s="9" t="str">
        <f t="shared" si="25"/>
        <v>DemocráticaEQUIE</v>
      </c>
      <c r="G323" s="9" t="str">
        <f>IFERROR(VLOOKUP(H323,[161]Detalhes!$G:$J,4,0),G322)</f>
        <v>Democrática</v>
      </c>
      <c r="H323" s="10">
        <v>22</v>
      </c>
      <c r="I323" s="11" t="s">
        <v>66</v>
      </c>
      <c r="J323" s="24" t="s">
        <v>27</v>
      </c>
      <c r="K323" s="24" t="s">
        <v>19</v>
      </c>
      <c r="L323" s="25"/>
      <c r="M323" s="26">
        <f>IF(RIGHT(I323,5)="Total",VLOOKUP(I323,'BD Descarga'!$B:$I,5,0),SUMIFS('BD Descarga'!F:F,'BD Descarga'!D:D,'Recebimento Rodo - ALE'!K323,'BD Descarga'!C:C,'Recebimento Rodo - ALE'!J323,'BD Descarga'!B:B,'Recebimento Rodo - ALE'!I323,'BD Descarga'!A:A,'Recebimento Rodo - ALE'!H323))</f>
        <v>45</v>
      </c>
      <c r="N323" s="27">
        <f>IF(RIGHT(I323,5)="Total",VLOOKUP(I323,'BD Descarga'!$B:$I,6,0),SUMIFS('BD Descarga'!G:G,'BD Descarga'!D:D,'Recebimento Rodo - ALE'!K323,'BD Descarga'!C:C,'Recebimento Rodo - ALE'!J323,'BD Descarga'!B:B,'Recebimento Rodo - ALE'!I323,'BD Descarga'!A:A,'Recebimento Rodo - ALE'!H323))</f>
        <v>0.66666666666666663</v>
      </c>
      <c r="O323" s="27">
        <f>IF(RIGHT(I323,5)="Total",VLOOKUP(I323,'BD Descarga'!$B:$I,7,0),SUMIFS('BD Descarga'!H:H,'BD Descarga'!D:D,'Recebimento Rodo - ALE'!K323,'BD Descarga'!C:C,'Recebimento Rodo - ALE'!J323,'BD Descarga'!B:B,'Recebimento Rodo - ALE'!I323,'BD Descarga'!A:A,'Recebimento Rodo - ALE'!H323))</f>
        <v>0</v>
      </c>
      <c r="P323" s="28">
        <f>IF(RIGHT(I323,5)="Total",VLOOKUP(I323,'BD Descarga'!$B:$I,8,0),SUMIFS('BD Descarga'!I:I,'BD Descarga'!D:D,'Recebimento Rodo - ALE'!K323,'BD Descarga'!C:C,'Recebimento Rodo - ALE'!J323,'BD Descarga'!B:B,'Recebimento Rodo - ALE'!I323,'BD Descarga'!A:A,'Recebimento Rodo - ALE'!H323))</f>
        <v>660</v>
      </c>
      <c r="Q323" s="212"/>
      <c r="R323" s="29"/>
      <c r="S323" s="29"/>
      <c r="T323" s="29"/>
      <c r="U323" s="29"/>
      <c r="V323" s="29"/>
      <c r="W323" s="29"/>
      <c r="X323" s="29"/>
      <c r="Y323" s="29"/>
    </row>
    <row r="324" spans="1:25" x14ac:dyDescent="0.25">
      <c r="A324" s="9"/>
      <c r="B324" s="9" t="str">
        <f t="shared" si="23"/>
        <v>JEQUIE</v>
      </c>
      <c r="C324" s="9" t="str">
        <f t="shared" si="22"/>
        <v>EQUIE</v>
      </c>
      <c r="D324" s="9"/>
      <c r="E324" s="71">
        <f t="shared" si="24"/>
        <v>0</v>
      </c>
      <c r="F324" s="9" t="str">
        <f t="shared" si="25"/>
        <v>DemocráticaEQUIE</v>
      </c>
      <c r="G324" s="9" t="str">
        <f>IFERROR(VLOOKUP(H324,[161]Detalhes!$G:$J,4,0),G323)</f>
        <v>Democrática</v>
      </c>
      <c r="H324" s="10">
        <v>22</v>
      </c>
      <c r="I324" s="20" t="s">
        <v>66</v>
      </c>
      <c r="J324" s="30" t="s">
        <v>27</v>
      </c>
      <c r="K324" s="30" t="s">
        <v>21</v>
      </c>
      <c r="L324" s="31"/>
      <c r="M324" s="32">
        <f>IF(RIGHT(I324,5)="Total",VLOOKUP(I324,'BD Descarga'!$B:$I,5,0),SUMIFS('BD Descarga'!F:F,'BD Descarga'!D:D,'Recebimento Rodo - ALE'!K324,'BD Descarga'!C:C,'Recebimento Rodo - ALE'!J324,'BD Descarga'!B:B,'Recebimento Rodo - ALE'!I324,'BD Descarga'!A:A,'Recebimento Rodo - ALE'!H324))</f>
        <v>38.447674418604649</v>
      </c>
      <c r="N324" s="33">
        <f>IF(RIGHT(I324,5)="Total",VLOOKUP(I324,'BD Descarga'!$B:$I,6,0),SUMIFS('BD Descarga'!G:G,'BD Descarga'!D:D,'Recebimento Rodo - ALE'!K324,'BD Descarga'!C:C,'Recebimento Rodo - ALE'!J324,'BD Descarga'!B:B,'Recebimento Rodo - ALE'!I324,'BD Descarga'!A:A,'Recebimento Rodo - ALE'!H324))</f>
        <v>2</v>
      </c>
      <c r="O324" s="33">
        <f>IF(RIGHT(I324,5)="Total",VLOOKUP(I324,'BD Descarga'!$B:$I,7,0),SUMIFS('BD Descarga'!H:H,'BD Descarga'!D:D,'Recebimento Rodo - ALE'!K324,'BD Descarga'!C:C,'Recebimento Rodo - ALE'!J324,'BD Descarga'!B:B,'Recebimento Rodo - ALE'!I324,'BD Descarga'!A:A,'Recebimento Rodo - ALE'!H324))</f>
        <v>0</v>
      </c>
      <c r="P324" s="37">
        <f>IF(RIGHT(I324,5)="Total",VLOOKUP(I324,'BD Descarga'!$B:$I,8,0),SUMIFS('BD Descarga'!I:I,'BD Descarga'!D:D,'Recebimento Rodo - ALE'!K324,'BD Descarga'!C:C,'Recebimento Rodo - ALE'!J324,'BD Descarga'!B:B,'Recebimento Rodo - ALE'!I324,'BD Descarga'!A:A,'Recebimento Rodo - ALE'!H324))</f>
        <v>1691.6976744186045</v>
      </c>
      <c r="Q324" s="212"/>
      <c r="R324" s="29"/>
      <c r="S324" s="29"/>
      <c r="T324" s="29"/>
      <c r="U324" s="29"/>
      <c r="V324" s="29"/>
      <c r="W324" s="29"/>
      <c r="X324" s="29"/>
      <c r="Y324" s="29"/>
    </row>
    <row r="325" spans="1:25" x14ac:dyDescent="0.25">
      <c r="A325" s="9"/>
      <c r="B325" s="9" t="str">
        <f t="shared" si="23"/>
        <v>JEQUIE</v>
      </c>
      <c r="C325" s="9" t="str">
        <f t="shared" si="22"/>
        <v>EQUIE</v>
      </c>
      <c r="D325" s="9"/>
      <c r="E325" s="71">
        <f t="shared" si="24"/>
        <v>0</v>
      </c>
      <c r="F325" s="9" t="str">
        <f t="shared" si="25"/>
        <v>DemocráticaEQUIE</v>
      </c>
      <c r="G325" s="9" t="str">
        <f>IFERROR(VLOOKUP(H325,[161]Detalhes!$G:$J,4,0),G324)</f>
        <v>Democrática</v>
      </c>
      <c r="H325" s="10">
        <v>22</v>
      </c>
      <c r="I325" s="16" t="s">
        <v>66</v>
      </c>
      <c r="J325" s="30" t="s">
        <v>28</v>
      </c>
      <c r="K325" s="30"/>
      <c r="L325" s="31"/>
      <c r="M325" s="35">
        <f>IF(RIGHT(I325,5)="Total",VLOOKUP(I325,'BD Descarga'!$B:$I,5,0),SUMIFS('BD Descarga'!F:F,'BD Descarga'!D:D,'Recebimento Rodo - ALE'!K325,'BD Descarga'!C:C,'Recebimento Rodo - ALE'!J325,'BD Descarga'!B:B,'Recebimento Rodo - ALE'!I325,'BD Descarga'!A:A,'Recebimento Rodo - ALE'!H325))</f>
        <v>0</v>
      </c>
      <c r="N325" s="36">
        <f>IF(RIGHT(I325,5)="Total",VLOOKUP(I325,'BD Descarga'!$B:$I,6,0),SUMIFS('BD Descarga'!G:G,'BD Descarga'!D:D,'Recebimento Rodo - ALE'!K325,'BD Descarga'!C:C,'Recebimento Rodo - ALE'!J325,'BD Descarga'!B:B,'Recebimento Rodo - ALE'!I325,'BD Descarga'!A:A,'Recebimento Rodo - ALE'!H325))</f>
        <v>0</v>
      </c>
      <c r="O325" s="36">
        <f>IF(RIGHT(I325,5)="Total",VLOOKUP(I325,'BD Descarga'!$B:$I,7,0),SUMIFS('BD Descarga'!H:H,'BD Descarga'!D:D,'Recebimento Rodo - ALE'!K325,'BD Descarga'!C:C,'Recebimento Rodo - ALE'!J325,'BD Descarga'!B:B,'Recebimento Rodo - ALE'!I325,'BD Descarga'!A:A,'Recebimento Rodo - ALE'!H325))</f>
        <v>0</v>
      </c>
      <c r="P325" s="37">
        <f>IF(RIGHT(I325,5)="Total",VLOOKUP(I325,'BD Descarga'!$B:$I,8,0),SUMIFS('BD Descarga'!I:I,'BD Descarga'!D:D,'Recebimento Rodo - ALE'!K325,'BD Descarga'!C:C,'Recebimento Rodo - ALE'!J325,'BD Descarga'!B:B,'Recebimento Rodo - ALE'!I325,'BD Descarga'!A:A,'Recebimento Rodo - ALE'!H325))</f>
        <v>0</v>
      </c>
      <c r="Q325" s="236"/>
      <c r="R325" s="29"/>
      <c r="S325" s="29"/>
      <c r="T325" s="29"/>
      <c r="U325" s="29"/>
      <c r="V325" s="29"/>
      <c r="W325" s="29"/>
      <c r="X325" s="29"/>
      <c r="Y325" s="29"/>
    </row>
    <row r="326" spans="1:25" x14ac:dyDescent="0.25">
      <c r="A326" s="9"/>
      <c r="B326" s="9" t="str">
        <f t="shared" si="23"/>
        <v>JEQUIE Total</v>
      </c>
      <c r="C326" s="9" t="str">
        <f t="shared" si="22"/>
        <v>Total</v>
      </c>
      <c r="D326" s="9">
        <f>VLOOKUP(E326,Resumo!C:E,3,0)</f>
        <v>39</v>
      </c>
      <c r="E326" s="71">
        <f t="shared" si="24"/>
        <v>1691.6976744186045</v>
      </c>
      <c r="F326" s="9" t="str">
        <f t="shared" si="25"/>
        <v>DemocráticaTotal</v>
      </c>
      <c r="G326" s="9" t="str">
        <f>IFERROR(VLOOKUP(H326,[161]Detalhes!$G:$J,4,0),G325)</f>
        <v>Democrática</v>
      </c>
      <c r="H326" s="17">
        <v>22</v>
      </c>
      <c r="I326" s="18" t="s">
        <v>120</v>
      </c>
      <c r="J326" s="38"/>
      <c r="K326" s="38"/>
      <c r="L326" s="25"/>
      <c r="M326" s="39">
        <f>IF(RIGHT(I326,5)="Total",VLOOKUP(I326,'BD Descarga'!$B:$I,5,0),SUMIFS('BD Descarga'!F:F,'BD Descarga'!D:D,'Recebimento Rodo - ALE'!K326,'BD Descarga'!C:C,'Recebimento Rodo - ALE'!J326,'BD Descarga'!B:B,'Recebimento Rodo - ALE'!I326,'BD Descarga'!A:A,'Recebimento Rodo - ALE'!H326))</f>
        <v>38.447674418604649</v>
      </c>
      <c r="N326" s="40">
        <f>IF(RIGHT(I326,5)="Total",VLOOKUP(I326,'BD Descarga'!$B:$I,6,0),SUMIFS('BD Descarga'!G:G,'BD Descarga'!D:D,'Recebimento Rodo - ALE'!K326,'BD Descarga'!C:C,'Recebimento Rodo - ALE'!J326,'BD Descarga'!B:B,'Recebimento Rodo - ALE'!I326,'BD Descarga'!A:A,'Recebimento Rodo - ALE'!H326))</f>
        <v>2</v>
      </c>
      <c r="O326" s="40">
        <f>IF(RIGHT(I326,5)="Total",VLOOKUP(I326,'BD Descarga'!$B:$I,7,0),SUMIFS('BD Descarga'!H:H,'BD Descarga'!D:D,'Recebimento Rodo - ALE'!K326,'BD Descarga'!C:C,'Recebimento Rodo - ALE'!J326,'BD Descarga'!B:B,'Recebimento Rodo - ALE'!I326,'BD Descarga'!A:A,'Recebimento Rodo - ALE'!H326))</f>
        <v>0</v>
      </c>
      <c r="P326" s="41">
        <f>IF(RIGHT(I326,5)="Total",VLOOKUP(I326,'BD Descarga'!$B:$I,8,0),SUMIFS('BD Descarga'!I:I,'BD Descarga'!D:D,'Recebimento Rodo - ALE'!K326,'BD Descarga'!C:C,'Recebimento Rodo - ALE'!J326,'BD Descarga'!B:B,'Recebimento Rodo - ALE'!I326,'BD Descarga'!A:A,'Recebimento Rodo - ALE'!H326))</f>
        <v>1691.6976744186045</v>
      </c>
      <c r="Q326" s="50"/>
      <c r="R326" s="29"/>
      <c r="S326" s="29"/>
      <c r="T326" s="29"/>
      <c r="U326" s="29"/>
      <c r="V326" s="29"/>
      <c r="W326" s="29"/>
      <c r="X326" s="29"/>
      <c r="Y326" s="29"/>
    </row>
    <row r="327" spans="1:25" ht="15" customHeight="1" x14ac:dyDescent="0.25">
      <c r="A327" s="9"/>
      <c r="B327" s="9" t="str">
        <f t="shared" si="23"/>
        <v>LAGES</v>
      </c>
      <c r="C327" s="9" t="str">
        <f t="shared" si="22"/>
        <v>LAGES</v>
      </c>
      <c r="D327" s="9"/>
      <c r="E327" s="71">
        <f t="shared" si="24"/>
        <v>0</v>
      </c>
      <c r="F327" s="9" t="str">
        <f t="shared" si="25"/>
        <v>TerceirosLAGES</v>
      </c>
      <c r="G327" s="9" t="str">
        <f>IFERROR(VLOOKUP(H327,[161]Detalhes!$G:$J,4,0),#REF!)</f>
        <v>Terceiros</v>
      </c>
      <c r="H327" s="10">
        <v>66</v>
      </c>
      <c r="I327" s="11" t="s">
        <v>112</v>
      </c>
      <c r="J327" s="24" t="s">
        <v>56</v>
      </c>
      <c r="K327" s="24" t="s">
        <v>10</v>
      </c>
      <c r="L327" s="25"/>
      <c r="M327" s="26">
        <f>IF(RIGHT(I327,5)="Total",VLOOKUP(I327,'BD Descarga'!$B:$I,5,0),SUMIFS('BD Descarga'!F:F,'BD Descarga'!D:D,'Recebimento Rodo - ALE'!K327,'BD Descarga'!C:C,'Recebimento Rodo - ALE'!J327,'BD Descarga'!B:B,'Recebimento Rodo - ALE'!I327,'BD Descarga'!A:A,'Recebimento Rodo - ALE'!H327))</f>
        <v>43.698349845201236</v>
      </c>
      <c r="N327" s="27">
        <f>IF(RIGHT(I327,5)="Total",VLOOKUP(I327,'BD Descarga'!$B:$I,6,0),SUMIFS('BD Descarga'!G:G,'BD Descarga'!D:D,'Recebimento Rodo - ALE'!K327,'BD Descarga'!C:C,'Recebimento Rodo - ALE'!J327,'BD Descarga'!B:B,'Recebimento Rodo - ALE'!I327,'BD Descarga'!A:A,'Recebimento Rodo - ALE'!H327))</f>
        <v>4.1545646389564022</v>
      </c>
      <c r="O327" s="27">
        <f>IF(RIGHT(I327,5)="Total",VLOOKUP(I327,'BD Descarga'!$B:$I,7,0),SUMIFS('BD Descarga'!H:H,'BD Descarga'!D:D,'Recebimento Rodo - ALE'!K327,'BD Descarga'!C:C,'Recebimento Rodo - ALE'!J327,'BD Descarga'!B:B,'Recebimento Rodo - ALE'!I327,'BD Descarga'!A:A,'Recebimento Rodo - ALE'!H327))</f>
        <v>1.3848548796521341</v>
      </c>
      <c r="P327" s="28">
        <f>IF(RIGHT(I327,5)="Total",VLOOKUP(I327,'BD Descarga'!$B:$I,8,0),SUMIFS('BD Descarga'!I:I,'BD Descarga'!D:D,'Recebimento Rodo - ALE'!K327,'BD Descarga'!C:C,'Recebimento Rodo - ALE'!J327,'BD Descarga'!B:B,'Recebimento Rodo - ALE'!I327,'BD Descarga'!A:A,'Recebimento Rodo - ALE'!H327))</f>
        <v>4236.1111111111104</v>
      </c>
      <c r="Q327" s="212" t="s">
        <v>110</v>
      </c>
      <c r="R327" s="29"/>
      <c r="S327" s="29"/>
      <c r="T327" s="29"/>
      <c r="U327" s="29"/>
      <c r="V327" s="29"/>
      <c r="W327" s="29"/>
      <c r="X327" s="29"/>
      <c r="Y327" s="29"/>
    </row>
    <row r="328" spans="1:25" ht="15" customHeight="1" x14ac:dyDescent="0.25">
      <c r="A328" s="9"/>
      <c r="B328" s="9" t="str">
        <f t="shared" si="23"/>
        <v>LAGES</v>
      </c>
      <c r="C328" s="9" t="str">
        <f t="shared" si="22"/>
        <v>LAGES</v>
      </c>
      <c r="D328" s="9"/>
      <c r="E328" s="71">
        <f t="shared" si="24"/>
        <v>0</v>
      </c>
      <c r="F328" s="9" t="str">
        <f t="shared" si="25"/>
        <v>TerceirosLAGES</v>
      </c>
      <c r="G328" s="9" t="str">
        <f>IFERROR(VLOOKUP(H328,[161]Detalhes!$G:$J,4,0),G327)</f>
        <v>Terceiros</v>
      </c>
      <c r="H328" s="10">
        <v>66</v>
      </c>
      <c r="I328" s="11" t="s">
        <v>112</v>
      </c>
      <c r="J328" s="24" t="s">
        <v>56</v>
      </c>
      <c r="K328" s="24" t="s">
        <v>12</v>
      </c>
      <c r="L328" s="25"/>
      <c r="M328" s="26">
        <f>IF(RIGHT(I328,5)="Total",VLOOKUP(I328,'BD Descarga'!$B:$I,5,0),SUMIFS('BD Descarga'!F:F,'BD Descarga'!D:D,'Recebimento Rodo - ALE'!K328,'BD Descarga'!C:C,'Recebimento Rodo - ALE'!J328,'BD Descarga'!B:B,'Recebimento Rodo - ALE'!I328,'BD Descarga'!A:A,'Recebimento Rodo - ALE'!H328))</f>
        <v>43.698349845201236</v>
      </c>
      <c r="N328" s="27">
        <f>IF(RIGHT(I328,5)="Total",VLOOKUP(I328,'BD Descarga'!$B:$I,6,0),SUMIFS('BD Descarga'!G:G,'BD Descarga'!D:D,'Recebimento Rodo - ALE'!K328,'BD Descarga'!C:C,'Recebimento Rodo - ALE'!J328,'BD Descarga'!B:B,'Recebimento Rodo - ALE'!I328,'BD Descarga'!A:A,'Recebimento Rodo - ALE'!H328))</f>
        <v>2.402093736705702</v>
      </c>
      <c r="O328" s="27">
        <f>IF(RIGHT(I328,5)="Total",VLOOKUP(I328,'BD Descarga'!$B:$I,7,0),SUMIFS('BD Descarga'!H:H,'BD Descarga'!D:D,'Recebimento Rodo - ALE'!K328,'BD Descarga'!C:C,'Recebimento Rodo - ALE'!J328,'BD Descarga'!B:B,'Recebimento Rodo - ALE'!I328,'BD Descarga'!A:A,'Recebimento Rodo - ALE'!H328))</f>
        <v>0.80069791223523401</v>
      </c>
      <c r="P328" s="28">
        <f>IF(RIGHT(I328,5)="Total",VLOOKUP(I328,'BD Descarga'!$B:$I,8,0),SUMIFS('BD Descarga'!I:I,'BD Descarga'!D:D,'Recebimento Rodo - ALE'!K328,'BD Descarga'!C:C,'Recebimento Rodo - ALE'!J328,'BD Descarga'!B:B,'Recebimento Rodo - ALE'!I328,'BD Descarga'!A:A,'Recebimento Rodo - ALE'!H328))</f>
        <v>2449.242424242424</v>
      </c>
      <c r="Q328" s="212"/>
      <c r="R328" s="29"/>
      <c r="S328" s="29"/>
      <c r="T328" s="29"/>
      <c r="U328" s="29"/>
      <c r="V328" s="29"/>
      <c r="W328" s="29"/>
      <c r="X328" s="29"/>
      <c r="Y328" s="29"/>
    </row>
    <row r="329" spans="1:25" x14ac:dyDescent="0.25">
      <c r="A329" s="9"/>
      <c r="B329" s="9" t="str">
        <f t="shared" si="23"/>
        <v>LAGES</v>
      </c>
      <c r="C329" s="9" t="str">
        <f t="shared" si="22"/>
        <v>LAGES</v>
      </c>
      <c r="D329" s="9"/>
      <c r="E329" s="71">
        <f t="shared" si="24"/>
        <v>0</v>
      </c>
      <c r="F329" s="9" t="str">
        <f t="shared" si="25"/>
        <v>TerceirosLAGES</v>
      </c>
      <c r="G329" s="9" t="str">
        <f>IFERROR(VLOOKUP(H329,[161]Detalhes!$G:$J,4,0),G328)</f>
        <v>Terceiros</v>
      </c>
      <c r="H329" s="10">
        <v>66</v>
      </c>
      <c r="I329" s="11" t="s">
        <v>112</v>
      </c>
      <c r="J329" s="24" t="s">
        <v>56</v>
      </c>
      <c r="K329" s="24" t="s">
        <v>13</v>
      </c>
      <c r="L329" s="25"/>
      <c r="M329" s="26">
        <f>IF(RIGHT(I329,5)="Total",VLOOKUP(I329,'BD Descarga'!$B:$I,5,0),SUMIFS('BD Descarga'!F:F,'BD Descarga'!D:D,'Recebimento Rodo - ALE'!K329,'BD Descarga'!C:C,'Recebimento Rodo - ALE'!J329,'BD Descarga'!B:B,'Recebimento Rodo - ALE'!I329,'BD Descarga'!A:A,'Recebimento Rodo - ALE'!H329))</f>
        <v>43.698349845201236</v>
      </c>
      <c r="N329" s="27">
        <f>IF(RIGHT(I329,5)="Total",VLOOKUP(I329,'BD Descarga'!$B:$I,6,0),SUMIFS('BD Descarga'!G:G,'BD Descarga'!D:D,'Recebimento Rodo - ALE'!K329,'BD Descarga'!C:C,'Recebimento Rodo - ALE'!J329,'BD Descarga'!B:B,'Recebimento Rodo - ALE'!I329,'BD Descarga'!A:A,'Recebimento Rodo - ALE'!H329))</f>
        <v>2.2661261667034927</v>
      </c>
      <c r="O329" s="27">
        <f>IF(RIGHT(I329,5)="Total",VLOOKUP(I329,'BD Descarga'!$B:$I,7,0),SUMIFS('BD Descarga'!H:H,'BD Descarga'!D:D,'Recebimento Rodo - ALE'!K329,'BD Descarga'!C:C,'Recebimento Rodo - ALE'!J329,'BD Descarga'!B:B,'Recebimento Rodo - ALE'!I329,'BD Descarga'!A:A,'Recebimento Rodo - ALE'!H329))</f>
        <v>0.75537538890116418</v>
      </c>
      <c r="P329" s="28">
        <f>IF(RIGHT(I329,5)="Total",VLOOKUP(I329,'BD Descarga'!$B:$I,8,0),SUMIFS('BD Descarga'!I:I,'BD Descarga'!D:D,'Recebimento Rodo - ALE'!K329,'BD Descarga'!C:C,'Recebimento Rodo - ALE'!J329,'BD Descarga'!B:B,'Recebimento Rodo - ALE'!I329,'BD Descarga'!A:A,'Recebimento Rodo - ALE'!H329))</f>
        <v>2310.6060606060605</v>
      </c>
      <c r="Q329" s="212"/>
      <c r="R329" s="29"/>
      <c r="S329" s="29"/>
      <c r="T329" s="29"/>
      <c r="U329" s="29"/>
      <c r="V329" s="29"/>
      <c r="W329" s="29"/>
      <c r="X329" s="29"/>
      <c r="Y329" s="29"/>
    </row>
    <row r="330" spans="1:25" x14ac:dyDescent="0.25">
      <c r="A330" s="9"/>
      <c r="B330" s="9" t="str">
        <f t="shared" si="23"/>
        <v>LAGES</v>
      </c>
      <c r="C330" s="9" t="str">
        <f t="shared" si="22"/>
        <v>LAGES</v>
      </c>
      <c r="D330" s="9"/>
      <c r="E330" s="71">
        <f t="shared" si="24"/>
        <v>0</v>
      </c>
      <c r="F330" s="9" t="str">
        <f t="shared" si="25"/>
        <v>TerceirosLAGES</v>
      </c>
      <c r="G330" s="9" t="str">
        <f>IFERROR(VLOOKUP(H330,[161]Detalhes!$G:$J,4,0),G329)</f>
        <v>Terceiros</v>
      </c>
      <c r="H330" s="14">
        <v>66</v>
      </c>
      <c r="I330" s="11" t="s">
        <v>112</v>
      </c>
      <c r="J330" s="30" t="s">
        <v>56</v>
      </c>
      <c r="K330" s="30" t="s">
        <v>16</v>
      </c>
      <c r="L330" s="31"/>
      <c r="M330" s="32">
        <f>IF(RIGHT(I330,5)="Total",VLOOKUP(I330,'BD Descarga'!$B:$I,5,0),SUMIFS('BD Descarga'!F:F,'BD Descarga'!D:D,'Recebimento Rodo - ALE'!K330,'BD Descarga'!C:C,'Recebimento Rodo - ALE'!J330,'BD Descarga'!B:B,'Recebimento Rodo - ALE'!I330,'BD Descarga'!A:A,'Recebimento Rodo - ALE'!H330))</f>
        <v>43.698349845201243</v>
      </c>
      <c r="N330" s="33">
        <f>IF(RIGHT(I330,5)="Total",VLOOKUP(I330,'BD Descarga'!$B:$I,6,0),SUMIFS('BD Descarga'!G:G,'BD Descarga'!D:D,'Recebimento Rodo - ALE'!K330,'BD Descarga'!C:C,'Recebimento Rodo - ALE'!J330,'BD Descarga'!B:B,'Recebimento Rodo - ALE'!I330,'BD Descarga'!A:A,'Recebimento Rodo - ALE'!H330))</f>
        <v>8.8227845423655964</v>
      </c>
      <c r="O330" s="33">
        <f>IF(RIGHT(I330,5)="Total",VLOOKUP(I330,'BD Descarga'!$B:$I,7,0),SUMIFS('BD Descarga'!H:H,'BD Descarga'!D:D,'Recebimento Rodo - ALE'!K330,'BD Descarga'!C:C,'Recebimento Rodo - ALE'!J330,'BD Descarga'!B:B,'Recebimento Rodo - ALE'!I330,'BD Descarga'!A:A,'Recebimento Rodo - ALE'!H330))</f>
        <v>2.9409281807885321</v>
      </c>
      <c r="P330" s="37">
        <f>IF(RIGHT(I330,5)="Total",VLOOKUP(I330,'BD Descarga'!$B:$I,8,0),SUMIFS('BD Descarga'!I:I,'BD Descarga'!D:D,'Recebimento Rodo - ALE'!K330,'BD Descarga'!C:C,'Recebimento Rodo - ALE'!J330,'BD Descarga'!B:B,'Recebimento Rodo - ALE'!I330,'BD Descarga'!A:A,'Recebimento Rodo - ALE'!H330))</f>
        <v>8995.9595959595954</v>
      </c>
      <c r="Q330" s="212"/>
      <c r="R330" s="29"/>
      <c r="S330" s="29"/>
      <c r="T330" s="29"/>
      <c r="U330" s="29"/>
      <c r="V330" s="29"/>
      <c r="W330" s="29"/>
      <c r="X330" s="29"/>
      <c r="Y330" s="29"/>
    </row>
    <row r="331" spans="1:25" x14ac:dyDescent="0.25">
      <c r="A331" s="9"/>
      <c r="B331" s="9" t="str">
        <f t="shared" si="23"/>
        <v>LAGES</v>
      </c>
      <c r="C331" s="9" t="str">
        <f t="shared" si="22"/>
        <v>LAGES</v>
      </c>
      <c r="D331" s="9"/>
      <c r="E331" s="71">
        <f t="shared" si="24"/>
        <v>0</v>
      </c>
      <c r="F331" s="9" t="str">
        <f t="shared" si="25"/>
        <v>TerceirosLAGES</v>
      </c>
      <c r="G331" s="9" t="str">
        <f>IFERROR(VLOOKUP(H331,[161]Detalhes!$G:$J,4,0),G330)</f>
        <v>Terceiros</v>
      </c>
      <c r="H331" s="15">
        <v>66</v>
      </c>
      <c r="I331" s="11" t="s">
        <v>112</v>
      </c>
      <c r="J331" s="24" t="s">
        <v>56</v>
      </c>
      <c r="K331" s="24" t="s">
        <v>7</v>
      </c>
      <c r="L331" s="25"/>
      <c r="M331" s="26">
        <f>IF(RIGHT(I331,5)="Total",VLOOKUP(I331,'BD Descarga'!$B:$I,5,0),SUMIFS('BD Descarga'!F:F,'BD Descarga'!D:D,'Recebimento Rodo - ALE'!K331,'BD Descarga'!C:C,'Recebimento Rodo - ALE'!J331,'BD Descarga'!B:B,'Recebimento Rodo - ALE'!I331,'BD Descarga'!A:A,'Recebimento Rodo - ALE'!H331))</f>
        <v>43.698349845201236</v>
      </c>
      <c r="N331" s="27">
        <f>IF(RIGHT(I331,5)="Total",VLOOKUP(I331,'BD Descarga'!$B:$I,6,0),SUMIFS('BD Descarga'!G:G,'BD Descarga'!D:D,'Recebimento Rodo - ALE'!K331,'BD Descarga'!C:C,'Recebimento Rodo - ALE'!J331,'BD Descarga'!B:B,'Recebimento Rodo - ALE'!I331,'BD Descarga'!A:A,'Recebimento Rodo - ALE'!H331))</f>
        <v>0</v>
      </c>
      <c r="O331" s="27">
        <f>IF(RIGHT(I331,5)="Total",VLOOKUP(I331,'BD Descarga'!$B:$I,7,0),SUMIFS('BD Descarga'!H:H,'BD Descarga'!D:D,'Recebimento Rodo - ALE'!K331,'BD Descarga'!C:C,'Recebimento Rodo - ALE'!J331,'BD Descarga'!B:B,'Recebimento Rodo - ALE'!I331,'BD Descarga'!A:A,'Recebimento Rodo - ALE'!H331))</f>
        <v>0</v>
      </c>
      <c r="P331" s="28">
        <f>IF(RIGHT(I331,5)="Total",VLOOKUP(I331,'BD Descarga'!$B:$I,8,0),SUMIFS('BD Descarga'!I:I,'BD Descarga'!D:D,'Recebimento Rodo - ALE'!K331,'BD Descarga'!C:C,'Recebimento Rodo - ALE'!J331,'BD Descarga'!B:B,'Recebimento Rodo - ALE'!I331,'BD Descarga'!A:A,'Recebimento Rodo - ALE'!H331))</f>
        <v>0</v>
      </c>
      <c r="Q331" s="212"/>
      <c r="R331" s="29"/>
      <c r="S331" s="29"/>
      <c r="T331" s="29"/>
      <c r="U331" s="29"/>
      <c r="V331" s="29"/>
      <c r="W331" s="29"/>
      <c r="X331" s="29"/>
      <c r="Y331" s="29"/>
    </row>
    <row r="332" spans="1:25" x14ac:dyDescent="0.25">
      <c r="A332" s="9"/>
      <c r="B332" s="9" t="str">
        <f t="shared" si="23"/>
        <v>LAGES</v>
      </c>
      <c r="C332" s="9" t="str">
        <f t="shared" si="22"/>
        <v>LAGES</v>
      </c>
      <c r="D332" s="9"/>
      <c r="E332" s="71">
        <f t="shared" si="24"/>
        <v>0</v>
      </c>
      <c r="F332" s="9" t="str">
        <f t="shared" si="25"/>
        <v>TerceirosLAGES</v>
      </c>
      <c r="G332" s="9" t="str">
        <f>IFERROR(VLOOKUP(H332,[161]Detalhes!$G:$J,4,0),G331)</f>
        <v>Terceiros</v>
      </c>
      <c r="H332" s="10">
        <v>66</v>
      </c>
      <c r="I332" s="11" t="s">
        <v>112</v>
      </c>
      <c r="J332" s="24" t="s">
        <v>56</v>
      </c>
      <c r="K332" s="24" t="s">
        <v>18</v>
      </c>
      <c r="L332" s="25"/>
      <c r="M332" s="26">
        <f>IF(RIGHT(I332,5)="Total",VLOOKUP(I332,'BD Descarga'!$B:$I,5,0),SUMIFS('BD Descarga'!F:F,'BD Descarga'!D:D,'Recebimento Rodo - ALE'!K332,'BD Descarga'!C:C,'Recebimento Rodo - ALE'!J332,'BD Descarga'!B:B,'Recebimento Rodo - ALE'!I332,'BD Descarga'!A:A,'Recebimento Rodo - ALE'!H332))</f>
        <v>43.698349845201236</v>
      </c>
      <c r="N332" s="27">
        <f>IF(RIGHT(I332,5)="Total",VLOOKUP(I332,'BD Descarga'!$B:$I,6,0),SUMIFS('BD Descarga'!G:G,'BD Descarga'!D:D,'Recebimento Rodo - ALE'!K332,'BD Descarga'!C:C,'Recebimento Rodo - ALE'!J332,'BD Descarga'!B:B,'Recebimento Rodo - ALE'!I332,'BD Descarga'!A:A,'Recebimento Rodo - ALE'!H332))</f>
        <v>1.8695540875303813</v>
      </c>
      <c r="O332" s="27">
        <f>IF(RIGHT(I332,5)="Total",VLOOKUP(I332,'BD Descarga'!$B:$I,7,0),SUMIFS('BD Descarga'!H:H,'BD Descarga'!D:D,'Recebimento Rodo - ALE'!K332,'BD Descarga'!C:C,'Recebimento Rodo - ALE'!J332,'BD Descarga'!B:B,'Recebimento Rodo - ALE'!I332,'BD Descarga'!A:A,'Recebimento Rodo - ALE'!H332))</f>
        <v>0.62318469584346037</v>
      </c>
      <c r="P332" s="28">
        <f>IF(RIGHT(I332,5)="Total",VLOOKUP(I332,'BD Descarga'!$B:$I,8,0),SUMIFS('BD Descarga'!I:I,'BD Descarga'!D:D,'Recebimento Rodo - ALE'!K332,'BD Descarga'!C:C,'Recebimento Rodo - ALE'!J332,'BD Descarga'!B:B,'Recebimento Rodo - ALE'!I332,'BD Descarga'!A:A,'Recebimento Rodo - ALE'!H332))</f>
        <v>1906.25</v>
      </c>
      <c r="Q332" s="212"/>
      <c r="R332" s="29"/>
      <c r="S332" s="29"/>
      <c r="T332" s="29"/>
      <c r="U332" s="29"/>
      <c r="V332" s="29"/>
      <c r="W332" s="29"/>
      <c r="X332" s="29"/>
      <c r="Y332" s="29"/>
    </row>
    <row r="333" spans="1:25" x14ac:dyDescent="0.25">
      <c r="A333" s="9"/>
      <c r="B333" s="9" t="str">
        <f t="shared" si="23"/>
        <v>LAGES</v>
      </c>
      <c r="C333" s="9" t="str">
        <f t="shared" si="22"/>
        <v>LAGES</v>
      </c>
      <c r="D333" s="9"/>
      <c r="E333" s="71">
        <f t="shared" si="24"/>
        <v>0</v>
      </c>
      <c r="F333" s="9" t="str">
        <f t="shared" si="25"/>
        <v>TerceirosLAGES</v>
      </c>
      <c r="G333" s="9" t="str">
        <f>IFERROR(VLOOKUP(H333,[161]Detalhes!$G:$J,4,0),G332)</f>
        <v>Terceiros</v>
      </c>
      <c r="H333" s="10">
        <v>66</v>
      </c>
      <c r="I333" s="11" t="s">
        <v>112</v>
      </c>
      <c r="J333" s="24" t="s">
        <v>56</v>
      </c>
      <c r="K333" s="24" t="s">
        <v>19</v>
      </c>
      <c r="L333" s="25"/>
      <c r="M333" s="26">
        <f>IF(RIGHT(I333,5)="Total",VLOOKUP(I333,'BD Descarga'!$B:$I,5,0),SUMIFS('BD Descarga'!F:F,'BD Descarga'!D:D,'Recebimento Rodo - ALE'!K333,'BD Descarga'!C:C,'Recebimento Rodo - ALE'!J333,'BD Descarga'!B:B,'Recebimento Rodo - ALE'!I333,'BD Descarga'!A:A,'Recebimento Rodo - ALE'!H333))</f>
        <v>43.698349845201236</v>
      </c>
      <c r="N333" s="27">
        <f>IF(RIGHT(I333,5)="Total",VLOOKUP(I333,'BD Descarga'!$B:$I,6,0),SUMIFS('BD Descarga'!G:G,'BD Descarga'!D:D,'Recebimento Rodo - ALE'!K333,'BD Descarga'!C:C,'Recebimento Rodo - ALE'!J333,'BD Descarga'!B:B,'Recebimento Rodo - ALE'!I333,'BD Descarga'!A:A,'Recebimento Rodo - ALE'!H333))</f>
        <v>0.49854775667476836</v>
      </c>
      <c r="O333" s="27">
        <f>IF(RIGHT(I333,5)="Total",VLOOKUP(I333,'BD Descarga'!$B:$I,7,0),SUMIFS('BD Descarga'!H:H,'BD Descarga'!D:D,'Recebimento Rodo - ALE'!K333,'BD Descarga'!C:C,'Recebimento Rodo - ALE'!J333,'BD Descarga'!B:B,'Recebimento Rodo - ALE'!I333,'BD Descarga'!A:A,'Recebimento Rodo - ALE'!H333))</f>
        <v>0.1661825855582561</v>
      </c>
      <c r="P333" s="28">
        <f>IF(RIGHT(I333,5)="Total",VLOOKUP(I333,'BD Descarga'!$B:$I,8,0),SUMIFS('BD Descarga'!I:I,'BD Descarga'!D:D,'Recebimento Rodo - ALE'!K333,'BD Descarga'!C:C,'Recebimento Rodo - ALE'!J333,'BD Descarga'!B:B,'Recebimento Rodo - ALE'!I333,'BD Descarga'!A:A,'Recebimento Rodo - ALE'!H333))</f>
        <v>508.33333333333331</v>
      </c>
      <c r="Q333" s="212"/>
      <c r="R333" s="29"/>
      <c r="S333" s="29"/>
      <c r="T333" s="29"/>
      <c r="U333" s="29"/>
      <c r="V333" s="29"/>
      <c r="W333" s="29"/>
      <c r="X333" s="29"/>
      <c r="Y333" s="29"/>
    </row>
    <row r="334" spans="1:25" x14ac:dyDescent="0.25">
      <c r="A334" s="9"/>
      <c r="B334" s="9" t="str">
        <f t="shared" si="23"/>
        <v>LAGES</v>
      </c>
      <c r="C334" s="9" t="str">
        <f t="shared" ref="C334:C395" si="28">RIGHT(I334,5)</f>
        <v>LAGES</v>
      </c>
      <c r="D334" s="9"/>
      <c r="E334" s="71">
        <f t="shared" si="24"/>
        <v>0</v>
      </c>
      <c r="F334" s="9" t="str">
        <f t="shared" si="25"/>
        <v>TerceirosLAGES</v>
      </c>
      <c r="G334" s="9" t="str">
        <f>IFERROR(VLOOKUP(H334,[161]Detalhes!$G:$J,4,0),G333)</f>
        <v>Terceiros</v>
      </c>
      <c r="H334" s="14">
        <v>66</v>
      </c>
      <c r="I334" s="11" t="s">
        <v>112</v>
      </c>
      <c r="J334" s="30" t="s">
        <v>56</v>
      </c>
      <c r="K334" s="30" t="s">
        <v>21</v>
      </c>
      <c r="L334" s="31"/>
      <c r="M334" s="32">
        <f>IF(RIGHT(I334,5)="Total",VLOOKUP(I334,'BD Descarga'!$B:$I,5,0),SUMIFS('BD Descarga'!F:F,'BD Descarga'!D:D,'Recebimento Rodo - ALE'!K334,'BD Descarga'!C:C,'Recebimento Rodo - ALE'!J334,'BD Descarga'!B:B,'Recebimento Rodo - ALE'!I334,'BD Descarga'!A:A,'Recebimento Rodo - ALE'!H334))</f>
        <v>43.698349845201243</v>
      </c>
      <c r="N334" s="33">
        <f>IF(RIGHT(I334,5)="Total",VLOOKUP(I334,'BD Descarga'!$B:$I,6,0),SUMIFS('BD Descarga'!G:G,'BD Descarga'!D:D,'Recebimento Rodo - ALE'!K334,'BD Descarga'!C:C,'Recebimento Rodo - ALE'!J334,'BD Descarga'!B:B,'Recebimento Rodo - ALE'!I334,'BD Descarga'!A:A,'Recebimento Rodo - ALE'!H334))</f>
        <v>2.3681018442051496</v>
      </c>
      <c r="O334" s="33">
        <f>IF(RIGHT(I334,5)="Total",VLOOKUP(I334,'BD Descarga'!$B:$I,7,0),SUMIFS('BD Descarga'!H:H,'BD Descarga'!D:D,'Recebimento Rodo - ALE'!K334,'BD Descarga'!C:C,'Recebimento Rodo - ALE'!J334,'BD Descarga'!B:B,'Recebimento Rodo - ALE'!I334,'BD Descarga'!A:A,'Recebimento Rodo - ALE'!H334))</f>
        <v>0.78936728140171653</v>
      </c>
      <c r="P334" s="37">
        <f>IF(RIGHT(I334,5)="Total",VLOOKUP(I334,'BD Descarga'!$B:$I,8,0),SUMIFS('BD Descarga'!I:I,'BD Descarga'!D:D,'Recebimento Rodo - ALE'!K334,'BD Descarga'!C:C,'Recebimento Rodo - ALE'!J334,'BD Descarga'!B:B,'Recebimento Rodo - ALE'!I334,'BD Descarga'!A:A,'Recebimento Rodo - ALE'!H334))</f>
        <v>2414.5833333333335</v>
      </c>
      <c r="Q334" s="212"/>
      <c r="R334" s="29"/>
      <c r="S334" s="29"/>
      <c r="T334" s="29"/>
      <c r="U334" s="29"/>
      <c r="V334" s="29"/>
      <c r="W334" s="29"/>
      <c r="X334" s="29"/>
      <c r="Y334" s="29"/>
    </row>
    <row r="335" spans="1:25" x14ac:dyDescent="0.25">
      <c r="A335" s="9"/>
      <c r="B335" s="9" t="str">
        <f t="shared" si="23"/>
        <v>LAGES</v>
      </c>
      <c r="C335" s="9" t="str">
        <f t="shared" si="28"/>
        <v>LAGES</v>
      </c>
      <c r="D335" s="9"/>
      <c r="E335" s="71">
        <f t="shared" si="24"/>
        <v>0</v>
      </c>
      <c r="F335" s="9" t="str">
        <f t="shared" si="25"/>
        <v>TerceirosLAGES</v>
      </c>
      <c r="G335" s="9" t="str">
        <f>IFERROR(VLOOKUP(H335,[161]Detalhes!$G:$J,4,0),G334)</f>
        <v>Terceiros</v>
      </c>
      <c r="H335" s="10">
        <v>66</v>
      </c>
      <c r="I335" s="16" t="s">
        <v>112</v>
      </c>
      <c r="J335" s="30" t="s">
        <v>57</v>
      </c>
      <c r="K335" s="30"/>
      <c r="L335" s="31"/>
      <c r="M335" s="35">
        <f>IF(RIGHT(I335,5)="Total",VLOOKUP(I335,'BD Descarga'!$B:$I,5,0),SUMIFS('BD Descarga'!F:F,'BD Descarga'!D:D,'Recebimento Rodo - ALE'!K335,'BD Descarga'!C:C,'Recebimento Rodo - ALE'!J335,'BD Descarga'!B:B,'Recebimento Rodo - ALE'!I335,'BD Descarga'!A:A,'Recebimento Rodo - ALE'!H335))</f>
        <v>0</v>
      </c>
      <c r="N335" s="36">
        <f>IF(RIGHT(I335,5)="Total",VLOOKUP(I335,'BD Descarga'!$B:$I,6,0),SUMIFS('BD Descarga'!G:G,'BD Descarga'!D:D,'Recebimento Rodo - ALE'!K335,'BD Descarga'!C:C,'Recebimento Rodo - ALE'!J335,'BD Descarga'!B:B,'Recebimento Rodo - ALE'!I335,'BD Descarga'!A:A,'Recebimento Rodo - ALE'!H335))</f>
        <v>0</v>
      </c>
      <c r="O335" s="36">
        <f>IF(RIGHT(I335,5)="Total",VLOOKUP(I335,'BD Descarga'!$B:$I,7,0),SUMIFS('BD Descarga'!H:H,'BD Descarga'!D:D,'Recebimento Rodo - ALE'!K335,'BD Descarga'!C:C,'Recebimento Rodo - ALE'!J335,'BD Descarga'!B:B,'Recebimento Rodo - ALE'!I335,'BD Descarga'!A:A,'Recebimento Rodo - ALE'!H335))</f>
        <v>0</v>
      </c>
      <c r="P335" s="37">
        <f>IF(RIGHT(I335,5)="Total",VLOOKUP(I335,'BD Descarga'!$B:$I,8,0),SUMIFS('BD Descarga'!I:I,'BD Descarga'!D:D,'Recebimento Rodo - ALE'!K335,'BD Descarga'!C:C,'Recebimento Rodo - ALE'!J335,'BD Descarga'!B:B,'Recebimento Rodo - ALE'!I335,'BD Descarga'!A:A,'Recebimento Rodo - ALE'!H335))</f>
        <v>0</v>
      </c>
      <c r="Q335" s="212"/>
      <c r="R335" s="29"/>
      <c r="S335" s="29"/>
      <c r="T335" s="29"/>
      <c r="U335" s="29"/>
      <c r="V335" s="29"/>
      <c r="W335" s="29"/>
      <c r="X335" s="29"/>
      <c r="Y335" s="29"/>
    </row>
    <row r="336" spans="1:25" x14ac:dyDescent="0.25">
      <c r="A336" s="9"/>
      <c r="B336" s="9" t="str">
        <f t="shared" si="23"/>
        <v>LAGES Total</v>
      </c>
      <c r="C336" s="9" t="str">
        <f t="shared" si="28"/>
        <v>Total</v>
      </c>
      <c r="D336" s="9">
        <f>VLOOKUP(E336,Resumo!C:E,3,0)</f>
        <v>12</v>
      </c>
      <c r="E336" s="71">
        <f t="shared" si="24"/>
        <v>11410.542929292929</v>
      </c>
      <c r="F336" s="9" t="str">
        <f t="shared" si="25"/>
        <v>TerceirosTotal</v>
      </c>
      <c r="G336" s="9" t="str">
        <f>IFERROR(VLOOKUP(H336,[161]Detalhes!$G:$J,4,0),G335)</f>
        <v>Terceiros</v>
      </c>
      <c r="H336" s="17">
        <v>66</v>
      </c>
      <c r="I336" s="18" t="s">
        <v>151</v>
      </c>
      <c r="J336" s="38"/>
      <c r="K336" s="38"/>
      <c r="L336" s="25"/>
      <c r="M336" s="39">
        <f>IF(RIGHT(I336,5)="Total",VLOOKUP(I336,'BD Descarga'!$B:$I,5,0),SUMIFS('BD Descarga'!F:F,'BD Descarga'!D:D,'Recebimento Rodo - ALE'!K336,'BD Descarga'!C:C,'Recebimento Rodo - ALE'!J336,'BD Descarga'!B:B,'Recebimento Rodo - ALE'!I336,'BD Descarga'!A:A,'Recebimento Rodo - ALE'!H336))</f>
        <v>43.698349845201243</v>
      </c>
      <c r="N336" s="40">
        <f>IF(RIGHT(I336,5)="Total",VLOOKUP(I336,'BD Descarga'!$B:$I,6,0),SUMIFS('BD Descarga'!G:G,'BD Descarga'!D:D,'Recebimento Rodo - ALE'!K336,'BD Descarga'!C:C,'Recebimento Rodo - ALE'!J336,'BD Descarga'!B:B,'Recebimento Rodo - ALE'!I336,'BD Descarga'!A:A,'Recebimento Rodo - ALE'!H336))</f>
        <v>11.190886386570746</v>
      </c>
      <c r="O336" s="40">
        <f>IF(RIGHT(I336,5)="Total",VLOOKUP(I336,'BD Descarga'!$B:$I,7,0),SUMIFS('BD Descarga'!H:H,'BD Descarga'!D:D,'Recebimento Rodo - ALE'!K336,'BD Descarga'!C:C,'Recebimento Rodo - ALE'!J336,'BD Descarga'!B:B,'Recebimento Rodo - ALE'!I336,'BD Descarga'!A:A,'Recebimento Rodo - ALE'!H336))</f>
        <v>3.7302954621902487</v>
      </c>
      <c r="P336" s="41">
        <f>IF(RIGHT(I336,5)="Total",VLOOKUP(I336,'BD Descarga'!$B:$I,8,0),SUMIFS('BD Descarga'!I:I,'BD Descarga'!D:D,'Recebimento Rodo - ALE'!K336,'BD Descarga'!C:C,'Recebimento Rodo - ALE'!J336,'BD Descarga'!B:B,'Recebimento Rodo - ALE'!I336,'BD Descarga'!A:A,'Recebimento Rodo - ALE'!H336))</f>
        <v>11410.542929292929</v>
      </c>
      <c r="Q336" s="50"/>
      <c r="R336" s="29"/>
      <c r="S336" s="29"/>
      <c r="T336" s="29"/>
      <c r="U336" s="29"/>
      <c r="V336" s="29"/>
      <c r="W336" s="29"/>
      <c r="X336" s="29"/>
      <c r="Y336" s="29"/>
    </row>
    <row r="337" spans="1:25" ht="15" customHeight="1" x14ac:dyDescent="0.25">
      <c r="A337" s="9"/>
      <c r="B337" s="9" t="str">
        <f t="shared" si="23"/>
        <v>LEM</v>
      </c>
      <c r="C337" s="9" t="str">
        <f t="shared" si="28"/>
        <v>LEM</v>
      </c>
      <c r="D337" s="9"/>
      <c r="E337" s="71">
        <f t="shared" si="24"/>
        <v>0</v>
      </c>
      <c r="F337" s="9" t="str">
        <f t="shared" si="25"/>
        <v>PrópriaLEM</v>
      </c>
      <c r="G337" s="9" t="str">
        <f>IFERROR(VLOOKUP(H337,[161]Detalhes!$G:$J,4,0),#REF!)</f>
        <v>Própria</v>
      </c>
      <c r="H337" s="10">
        <v>49</v>
      </c>
      <c r="I337" s="11" t="s">
        <v>102</v>
      </c>
      <c r="J337" s="24" t="s">
        <v>9</v>
      </c>
      <c r="K337" s="24" t="s">
        <v>10</v>
      </c>
      <c r="L337" s="25"/>
      <c r="M337" s="26">
        <f>IF(RIGHT(I337,5)="Total",VLOOKUP(I337,'BD Descarga'!$B:$I,5,0),SUMIFS('BD Descarga'!F:F,'BD Descarga'!D:D,'Recebimento Rodo - ALE'!K337,'BD Descarga'!C:C,'Recebimento Rodo - ALE'!J337,'BD Descarga'!B:B,'Recebimento Rodo - ALE'!I337,'BD Descarga'!A:A,'Recebimento Rodo - ALE'!H337))</f>
        <v>45</v>
      </c>
      <c r="N337" s="27">
        <f>IF(RIGHT(I337,5)="Total",VLOOKUP(I337,'BD Descarga'!$B:$I,6,0),SUMIFS('BD Descarga'!G:G,'BD Descarga'!D:D,'Recebimento Rodo - ALE'!K337,'BD Descarga'!C:C,'Recebimento Rodo - ALE'!J337,'BD Descarga'!B:B,'Recebimento Rodo - ALE'!I337,'BD Descarga'!A:A,'Recebimento Rodo - ALE'!H337))</f>
        <v>2.7040637860082306</v>
      </c>
      <c r="O337" s="27">
        <f>IF(RIGHT(I337,5)="Total",VLOOKUP(I337,'BD Descarga'!$B:$I,7,0),SUMIFS('BD Descarga'!H:H,'BD Descarga'!D:D,'Recebimento Rodo - ALE'!K337,'BD Descarga'!C:C,'Recebimento Rodo - ALE'!J337,'BD Descarga'!B:B,'Recebimento Rodo - ALE'!I337,'BD Descarga'!A:A,'Recebimento Rodo - ALE'!H337))</f>
        <v>1.3520318930041153</v>
      </c>
      <c r="P337" s="28">
        <f>IF(RIGHT(I337,5)="Total",VLOOKUP(I337,'BD Descarga'!$B:$I,8,0),SUMIFS('BD Descarga'!I:I,'BD Descarga'!D:D,'Recebimento Rodo - ALE'!K337,'BD Descarga'!C:C,'Recebimento Rodo - ALE'!J337,'BD Descarga'!B:B,'Recebimento Rodo - ALE'!I337,'BD Descarga'!A:A,'Recebimento Rodo - ALE'!H337))</f>
        <v>2920.3888888888891</v>
      </c>
      <c r="Q337" s="211" t="s">
        <v>248</v>
      </c>
      <c r="R337" s="29"/>
      <c r="S337" s="29"/>
      <c r="T337" s="29"/>
      <c r="U337" s="29"/>
      <c r="V337" s="29"/>
      <c r="W337" s="29"/>
      <c r="X337" s="29"/>
      <c r="Y337" s="29"/>
    </row>
    <row r="338" spans="1:25" ht="15" customHeight="1" x14ac:dyDescent="0.25">
      <c r="A338" s="9"/>
      <c r="B338" s="9" t="str">
        <f t="shared" si="23"/>
        <v>LEM</v>
      </c>
      <c r="C338" s="9" t="str">
        <f t="shared" si="28"/>
        <v>LEM</v>
      </c>
      <c r="D338" s="9"/>
      <c r="E338" s="71">
        <f t="shared" si="24"/>
        <v>0</v>
      </c>
      <c r="F338" s="9" t="str">
        <f t="shared" si="25"/>
        <v>PrópriaLEM</v>
      </c>
      <c r="G338" s="9" t="str">
        <f>IFERROR(VLOOKUP(H338,[161]Detalhes!$G:$J,4,0),G337)</f>
        <v>Própria</v>
      </c>
      <c r="H338" s="10">
        <v>49</v>
      </c>
      <c r="I338" s="11" t="s">
        <v>102</v>
      </c>
      <c r="J338" s="24" t="s">
        <v>9</v>
      </c>
      <c r="K338" s="24" t="s">
        <v>12</v>
      </c>
      <c r="L338" s="25"/>
      <c r="M338" s="26">
        <f>IF(RIGHT(I338,5)="Total",VLOOKUP(I338,'BD Descarga'!$B:$I,5,0),SUMIFS('BD Descarga'!F:F,'BD Descarga'!D:D,'Recebimento Rodo - ALE'!K338,'BD Descarga'!C:C,'Recebimento Rodo - ALE'!J338,'BD Descarga'!B:B,'Recebimento Rodo - ALE'!I338,'BD Descarga'!A:A,'Recebimento Rodo - ALE'!H338))</f>
        <v>60</v>
      </c>
      <c r="N338" s="27">
        <f>IF(RIGHT(I338,5)="Total",VLOOKUP(I338,'BD Descarga'!$B:$I,6,0),SUMIFS('BD Descarga'!G:G,'BD Descarga'!D:D,'Recebimento Rodo - ALE'!K338,'BD Descarga'!C:C,'Recebimento Rodo - ALE'!J338,'BD Descarga'!B:B,'Recebimento Rodo - ALE'!I338,'BD Descarga'!A:A,'Recebimento Rodo - ALE'!H338))</f>
        <v>1.2642276422764225</v>
      </c>
      <c r="O338" s="27">
        <f>IF(RIGHT(I338,5)="Total",VLOOKUP(I338,'BD Descarga'!$B:$I,7,0),SUMIFS('BD Descarga'!H:H,'BD Descarga'!D:D,'Recebimento Rodo - ALE'!K338,'BD Descarga'!C:C,'Recebimento Rodo - ALE'!J338,'BD Descarga'!B:B,'Recebimento Rodo - ALE'!I338,'BD Descarga'!A:A,'Recebimento Rodo - ALE'!H338))</f>
        <v>1.6856368563685633</v>
      </c>
      <c r="P338" s="28">
        <f>IF(RIGHT(I338,5)="Total",VLOOKUP(I338,'BD Descarga'!$B:$I,8,0),SUMIFS('BD Descarga'!I:I,'BD Descarga'!D:D,'Recebimento Rodo - ALE'!K338,'BD Descarga'!C:C,'Recebimento Rodo - ALE'!J338,'BD Descarga'!B:B,'Recebimento Rodo - ALE'!I338,'BD Descarga'!A:A,'Recebimento Rodo - ALE'!H338))</f>
        <v>2073.3333333333326</v>
      </c>
      <c r="Q338" s="212"/>
      <c r="R338" s="29"/>
      <c r="S338" s="29"/>
      <c r="T338" s="29"/>
      <c r="U338" s="29"/>
      <c r="V338" s="29"/>
      <c r="W338" s="29"/>
      <c r="X338" s="29"/>
      <c r="Y338" s="29"/>
    </row>
    <row r="339" spans="1:25" x14ac:dyDescent="0.25">
      <c r="A339" s="9"/>
      <c r="B339" s="9" t="str">
        <f t="shared" si="23"/>
        <v>LEM</v>
      </c>
      <c r="C339" s="9" t="str">
        <f t="shared" si="28"/>
        <v>LEM</v>
      </c>
      <c r="D339" s="9"/>
      <c r="E339" s="71">
        <f t="shared" si="24"/>
        <v>0</v>
      </c>
      <c r="F339" s="9" t="str">
        <f t="shared" si="25"/>
        <v>PrópriaLEM</v>
      </c>
      <c r="G339" s="9" t="str">
        <f>IFERROR(VLOOKUP(H339,[161]Detalhes!$G:$J,4,0),G338)</f>
        <v>Própria</v>
      </c>
      <c r="H339" s="10">
        <v>49</v>
      </c>
      <c r="I339" s="11" t="s">
        <v>102</v>
      </c>
      <c r="J339" s="24" t="s">
        <v>9</v>
      </c>
      <c r="K339" s="24" t="s">
        <v>13</v>
      </c>
      <c r="L339" s="25"/>
      <c r="M339" s="26">
        <f>IF(RIGHT(I339,5)="Total",VLOOKUP(I339,'BD Descarga'!$B:$I,5,0),SUMIFS('BD Descarga'!F:F,'BD Descarga'!D:D,'Recebimento Rodo - ALE'!K339,'BD Descarga'!C:C,'Recebimento Rodo - ALE'!J339,'BD Descarga'!B:B,'Recebimento Rodo - ALE'!I339,'BD Descarga'!A:A,'Recebimento Rodo - ALE'!H339))</f>
        <v>60</v>
      </c>
      <c r="N339" s="27">
        <f>IF(RIGHT(I339,5)="Total",VLOOKUP(I339,'BD Descarga'!$B:$I,6,0),SUMIFS('BD Descarga'!G:G,'BD Descarga'!D:D,'Recebimento Rodo - ALE'!K339,'BD Descarga'!C:C,'Recebimento Rodo - ALE'!J339,'BD Descarga'!B:B,'Recebimento Rodo - ALE'!I339,'BD Descarga'!A:A,'Recebimento Rodo - ALE'!H339))</f>
        <v>3.2586805555555554</v>
      </c>
      <c r="O339" s="27">
        <f>IF(RIGHT(I339,5)="Total",VLOOKUP(I339,'BD Descarga'!$B:$I,7,0),SUMIFS('BD Descarga'!H:H,'BD Descarga'!D:D,'Recebimento Rodo - ALE'!K339,'BD Descarga'!C:C,'Recebimento Rodo - ALE'!J339,'BD Descarga'!B:B,'Recebimento Rodo - ALE'!I339,'BD Descarga'!A:A,'Recebimento Rodo - ALE'!H339))</f>
        <v>1.6293402777777777</v>
      </c>
      <c r="P339" s="28">
        <f>IF(RIGHT(I339,5)="Total",VLOOKUP(I339,'BD Descarga'!$B:$I,8,0),SUMIFS('BD Descarga'!I:I,'BD Descarga'!D:D,'Recebimento Rodo - ALE'!K339,'BD Descarga'!C:C,'Recebimento Rodo - ALE'!J339,'BD Descarga'!B:B,'Recebimento Rodo - ALE'!I339,'BD Descarga'!A:A,'Recebimento Rodo - ALE'!H339))</f>
        <v>4692.5</v>
      </c>
      <c r="Q339" s="212"/>
      <c r="R339" s="29"/>
      <c r="S339" s="29"/>
      <c r="T339" s="29"/>
      <c r="U339" s="29"/>
      <c r="V339" s="29"/>
      <c r="W339" s="29"/>
      <c r="X339" s="29"/>
      <c r="Y339" s="29"/>
    </row>
    <row r="340" spans="1:25" x14ac:dyDescent="0.25">
      <c r="A340" s="9"/>
      <c r="B340" s="9" t="str">
        <f t="shared" si="23"/>
        <v>LEM</v>
      </c>
      <c r="C340" s="9" t="str">
        <f t="shared" si="28"/>
        <v>LEM</v>
      </c>
      <c r="D340" s="9"/>
      <c r="E340" s="71">
        <f t="shared" si="24"/>
        <v>0</v>
      </c>
      <c r="F340" s="9" t="str">
        <f t="shared" si="25"/>
        <v>PrópriaLEM</v>
      </c>
      <c r="G340" s="9" t="str">
        <f>IFERROR(VLOOKUP(H340,[161]Detalhes!$G:$J,4,0),G339)</f>
        <v>Própria</v>
      </c>
      <c r="H340" s="14">
        <v>49</v>
      </c>
      <c r="I340" s="11" t="s">
        <v>102</v>
      </c>
      <c r="J340" s="30" t="s">
        <v>9</v>
      </c>
      <c r="K340" s="30" t="s">
        <v>16</v>
      </c>
      <c r="L340" s="31"/>
      <c r="M340" s="32">
        <f>IF(RIGHT(I340,5)="Total",VLOOKUP(I340,'BD Descarga'!$B:$I,5,0),SUMIFS('BD Descarga'!F:F,'BD Descarga'!D:D,'Recebimento Rodo - ALE'!K340,'BD Descarga'!C:C,'Recebimento Rodo - ALE'!J340,'BD Descarga'!B:B,'Recebimento Rodo - ALE'!I340,'BD Descarga'!A:A,'Recebimento Rodo - ALE'!H340))</f>
        <v>0</v>
      </c>
      <c r="N340" s="33">
        <f>IF(RIGHT(I340,5)="Total",VLOOKUP(I340,'BD Descarga'!$B:$I,6,0),SUMIFS('BD Descarga'!G:G,'BD Descarga'!D:D,'Recebimento Rodo - ALE'!K340,'BD Descarga'!C:C,'Recebimento Rodo - ALE'!J340,'BD Descarga'!B:B,'Recebimento Rodo - ALE'!I340,'BD Descarga'!A:A,'Recebimento Rodo - ALE'!H340))</f>
        <v>7.2269719838402082</v>
      </c>
      <c r="O340" s="33">
        <f>IF(RIGHT(I340,5)="Total",VLOOKUP(I340,'BD Descarga'!$B:$I,7,0),SUMIFS('BD Descarga'!H:H,'BD Descarga'!D:D,'Recebimento Rodo - ALE'!K340,'BD Descarga'!C:C,'Recebimento Rodo - ALE'!J340,'BD Descarga'!B:B,'Recebimento Rodo - ALE'!I340,'BD Descarga'!A:A,'Recebimento Rodo - ALE'!H340))</f>
        <v>4.6670090271504563</v>
      </c>
      <c r="P340" s="34">
        <f>IF(RIGHT(I340,5)="Total",VLOOKUP(I340,'BD Descarga'!$B:$I,8,0),SUMIFS('BD Descarga'!I:I,'BD Descarga'!D:D,'Recebimento Rodo - ALE'!K340,'BD Descarga'!C:C,'Recebimento Rodo - ALE'!J340,'BD Descarga'!B:B,'Recebimento Rodo - ALE'!I340,'BD Descarga'!A:A,'Recebimento Rodo - ALE'!H340))</f>
        <v>9686.2222222222226</v>
      </c>
      <c r="Q340" s="212"/>
      <c r="R340" s="29"/>
      <c r="S340" s="29"/>
      <c r="T340" s="29"/>
      <c r="U340" s="29"/>
      <c r="V340" s="29"/>
      <c r="W340" s="29"/>
      <c r="X340" s="29"/>
      <c r="Y340" s="29"/>
    </row>
    <row r="341" spans="1:25" x14ac:dyDescent="0.25">
      <c r="A341" s="9"/>
      <c r="B341" s="9" t="str">
        <f t="shared" si="23"/>
        <v>LEM</v>
      </c>
      <c r="C341" s="9" t="str">
        <f t="shared" si="28"/>
        <v>LEM</v>
      </c>
      <c r="D341" s="9"/>
      <c r="E341" s="71">
        <f t="shared" si="24"/>
        <v>0</v>
      </c>
      <c r="F341" s="9" t="str">
        <f t="shared" si="25"/>
        <v>PrópriaLEM</v>
      </c>
      <c r="G341" s="9" t="str">
        <f>IFERROR(VLOOKUP(H341,[161]Detalhes!$G:$J,4,0),G340)</f>
        <v>Própria</v>
      </c>
      <c r="H341" s="15">
        <v>49</v>
      </c>
      <c r="I341" s="11" t="s">
        <v>102</v>
      </c>
      <c r="J341" s="24" t="s">
        <v>9</v>
      </c>
      <c r="K341" s="24" t="s">
        <v>7</v>
      </c>
      <c r="L341" s="25"/>
      <c r="M341" s="26">
        <f>IF(RIGHT(I341,5)="Total",VLOOKUP(I341,'BD Descarga'!$B:$I,5,0),SUMIFS('BD Descarga'!F:F,'BD Descarga'!D:D,'Recebimento Rodo - ALE'!K341,'BD Descarga'!C:C,'Recebimento Rodo - ALE'!J341,'BD Descarga'!B:B,'Recebimento Rodo - ALE'!I341,'BD Descarga'!A:A,'Recebimento Rodo - ALE'!H341))</f>
        <v>45</v>
      </c>
      <c r="N341" s="27">
        <f>IF(RIGHT(I341,5)="Total",VLOOKUP(I341,'BD Descarga'!$B:$I,6,0),SUMIFS('BD Descarga'!G:G,'BD Descarga'!D:D,'Recebimento Rodo - ALE'!K341,'BD Descarga'!C:C,'Recebimento Rodo - ALE'!J341,'BD Descarga'!B:B,'Recebimento Rodo - ALE'!I341,'BD Descarga'!A:A,'Recebimento Rodo - ALE'!H341))</f>
        <v>1.6705246913580247</v>
      </c>
      <c r="O341" s="27">
        <f>IF(RIGHT(I341,5)="Total",VLOOKUP(I341,'BD Descarga'!$B:$I,7,0),SUMIFS('BD Descarga'!H:H,'BD Descarga'!D:D,'Recebimento Rodo - ALE'!K341,'BD Descarga'!C:C,'Recebimento Rodo - ALE'!J341,'BD Descarga'!B:B,'Recebimento Rodo - ALE'!I341,'BD Descarga'!A:A,'Recebimento Rodo - ALE'!H341))</f>
        <v>0.83526234567901236</v>
      </c>
      <c r="P341" s="28">
        <f>IF(RIGHT(I341,5)="Total",VLOOKUP(I341,'BD Descarga'!$B:$I,8,0),SUMIFS('BD Descarga'!I:I,'BD Descarga'!D:D,'Recebimento Rodo - ALE'!K341,'BD Descarga'!C:C,'Recebimento Rodo - ALE'!J341,'BD Descarga'!B:B,'Recebimento Rodo - ALE'!I341,'BD Descarga'!A:A,'Recebimento Rodo - ALE'!H341))</f>
        <v>1804.1666666666667</v>
      </c>
      <c r="Q341" s="212"/>
      <c r="R341" s="29"/>
      <c r="S341" s="29"/>
      <c r="T341" s="29"/>
      <c r="U341" s="29"/>
      <c r="V341" s="29"/>
      <c r="W341" s="29"/>
      <c r="X341" s="29"/>
      <c r="Y341" s="29"/>
    </row>
    <row r="342" spans="1:25" x14ac:dyDescent="0.25">
      <c r="A342" s="9"/>
      <c r="B342" s="9" t="str">
        <f t="shared" si="23"/>
        <v>LEM</v>
      </c>
      <c r="C342" s="9" t="str">
        <f t="shared" si="28"/>
        <v>LEM</v>
      </c>
      <c r="D342" s="9"/>
      <c r="E342" s="71">
        <f t="shared" si="24"/>
        <v>0</v>
      </c>
      <c r="F342" s="9" t="str">
        <f t="shared" si="25"/>
        <v>PrópriaLEM</v>
      </c>
      <c r="G342" s="9" t="str">
        <f>IFERROR(VLOOKUP(H342,[161]Detalhes!$G:$J,4,0),G341)</f>
        <v>Própria</v>
      </c>
      <c r="H342" s="10">
        <v>49</v>
      </c>
      <c r="I342" s="11" t="s">
        <v>102</v>
      </c>
      <c r="J342" s="24" t="s">
        <v>9</v>
      </c>
      <c r="K342" s="24" t="s">
        <v>18</v>
      </c>
      <c r="L342" s="25"/>
      <c r="M342" s="26">
        <f>IF(RIGHT(I342,5)="Total",VLOOKUP(I342,'BD Descarga'!$B:$I,5,0),SUMIFS('BD Descarga'!F:F,'BD Descarga'!D:D,'Recebimento Rodo - ALE'!K342,'BD Descarga'!C:C,'Recebimento Rodo - ALE'!J342,'BD Descarga'!B:B,'Recebimento Rodo - ALE'!I342,'BD Descarga'!A:A,'Recebimento Rodo - ALE'!H342))</f>
        <v>45</v>
      </c>
      <c r="N342" s="27">
        <f>IF(RIGHT(I342,5)="Total",VLOOKUP(I342,'BD Descarga'!$B:$I,6,0),SUMIFS('BD Descarga'!G:G,'BD Descarga'!D:D,'Recebimento Rodo - ALE'!K342,'BD Descarga'!C:C,'Recebimento Rodo - ALE'!J342,'BD Descarga'!B:B,'Recebimento Rodo - ALE'!I342,'BD Descarga'!A:A,'Recebimento Rodo - ALE'!H342))</f>
        <v>2.7288888888888891</v>
      </c>
      <c r="O342" s="27">
        <f>IF(RIGHT(I342,5)="Total",VLOOKUP(I342,'BD Descarga'!$B:$I,7,0),SUMIFS('BD Descarga'!H:H,'BD Descarga'!D:D,'Recebimento Rodo - ALE'!K342,'BD Descarga'!C:C,'Recebimento Rodo - ALE'!J342,'BD Descarga'!B:B,'Recebimento Rodo - ALE'!I342,'BD Descarga'!A:A,'Recebimento Rodo - ALE'!H342))</f>
        <v>0.90962962962962968</v>
      </c>
      <c r="P342" s="28">
        <f>IF(RIGHT(I342,5)="Total",VLOOKUP(I342,'BD Descarga'!$B:$I,8,0),SUMIFS('BD Descarga'!I:I,'BD Descarga'!D:D,'Recebimento Rodo - ALE'!K342,'BD Descarga'!C:C,'Recebimento Rodo - ALE'!J342,'BD Descarga'!B:B,'Recebimento Rodo - ALE'!I342,'BD Descarga'!A:A,'Recebimento Rodo - ALE'!H342))</f>
        <v>2865.3333333333335</v>
      </c>
      <c r="Q342" s="212"/>
      <c r="R342" s="29"/>
      <c r="S342" s="29"/>
      <c r="T342" s="29"/>
      <c r="U342" s="29"/>
      <c r="V342" s="29"/>
      <c r="W342" s="29"/>
      <c r="X342" s="29"/>
      <c r="Y342" s="29"/>
    </row>
    <row r="343" spans="1:25" x14ac:dyDescent="0.25">
      <c r="A343" s="9"/>
      <c r="B343" s="9" t="str">
        <f t="shared" si="23"/>
        <v>LEM</v>
      </c>
      <c r="C343" s="9" t="str">
        <f t="shared" si="28"/>
        <v>LEM</v>
      </c>
      <c r="D343" s="9"/>
      <c r="E343" s="71">
        <f t="shared" si="24"/>
        <v>0</v>
      </c>
      <c r="F343" s="9" t="str">
        <f t="shared" si="25"/>
        <v>PrópriaLEM</v>
      </c>
      <c r="G343" s="9" t="str">
        <f>IFERROR(VLOOKUP(H343,[161]Detalhes!$G:$J,4,0),G342)</f>
        <v>Própria</v>
      </c>
      <c r="H343" s="10">
        <v>49</v>
      </c>
      <c r="I343" s="11" t="s">
        <v>102</v>
      </c>
      <c r="J343" s="24" t="s">
        <v>9</v>
      </c>
      <c r="K343" s="24" t="s">
        <v>19</v>
      </c>
      <c r="L343" s="25"/>
      <c r="M343" s="26">
        <f>IF(RIGHT(I343,5)="Total",VLOOKUP(I343,'BD Descarga'!$B:$I,5,0),SUMIFS('BD Descarga'!F:F,'BD Descarga'!D:D,'Recebimento Rodo - ALE'!K343,'BD Descarga'!C:C,'Recebimento Rodo - ALE'!J343,'BD Descarga'!B:B,'Recebimento Rodo - ALE'!I343,'BD Descarga'!A:A,'Recebimento Rodo - ALE'!H343))</f>
        <v>45</v>
      </c>
      <c r="N343" s="27">
        <f>IF(RIGHT(I343,5)="Total",VLOOKUP(I343,'BD Descarga'!$B:$I,6,0),SUMIFS('BD Descarga'!G:G,'BD Descarga'!D:D,'Recebimento Rodo - ALE'!K343,'BD Descarga'!C:C,'Recebimento Rodo - ALE'!J343,'BD Descarga'!B:B,'Recebimento Rodo - ALE'!I343,'BD Descarga'!A:A,'Recebimento Rodo - ALE'!H343))</f>
        <v>1.8418518518518519</v>
      </c>
      <c r="O343" s="27">
        <f>IF(RIGHT(I343,5)="Total",VLOOKUP(I343,'BD Descarga'!$B:$I,7,0),SUMIFS('BD Descarga'!H:H,'BD Descarga'!D:D,'Recebimento Rodo - ALE'!K343,'BD Descarga'!C:C,'Recebimento Rodo - ALE'!J343,'BD Descarga'!B:B,'Recebimento Rodo - ALE'!I343,'BD Descarga'!A:A,'Recebimento Rodo - ALE'!H343))</f>
        <v>0.92092592592592593</v>
      </c>
      <c r="P343" s="28">
        <f>IF(RIGHT(I343,5)="Total",VLOOKUP(I343,'BD Descarga'!$B:$I,8,0),SUMIFS('BD Descarga'!I:I,'BD Descarga'!D:D,'Recebimento Rodo - ALE'!K343,'BD Descarga'!C:C,'Recebimento Rodo - ALE'!J343,'BD Descarga'!B:B,'Recebimento Rodo - ALE'!I343,'BD Descarga'!A:A,'Recebimento Rodo - ALE'!H343))</f>
        <v>1989.2000000000003</v>
      </c>
      <c r="Q343" s="212"/>
      <c r="R343" s="29"/>
      <c r="S343" s="29"/>
      <c r="T343" s="29"/>
      <c r="U343" s="29"/>
      <c r="V343" s="29"/>
      <c r="W343" s="29"/>
      <c r="X343" s="29"/>
      <c r="Y343" s="29"/>
    </row>
    <row r="344" spans="1:25" x14ac:dyDescent="0.25">
      <c r="A344" s="9"/>
      <c r="B344" s="9" t="str">
        <f t="shared" si="23"/>
        <v>LEM</v>
      </c>
      <c r="C344" s="9" t="str">
        <f t="shared" si="28"/>
        <v>LEM</v>
      </c>
      <c r="D344" s="9"/>
      <c r="E344" s="71">
        <f t="shared" si="24"/>
        <v>0</v>
      </c>
      <c r="F344" s="9" t="str">
        <f t="shared" si="25"/>
        <v>PrópriaLEM</v>
      </c>
      <c r="G344" s="9" t="str">
        <f>IFERROR(VLOOKUP(H344,[161]Detalhes!$G:$J,4,0),G343)</f>
        <v>Própria</v>
      </c>
      <c r="H344" s="14">
        <v>49</v>
      </c>
      <c r="I344" s="11" t="s">
        <v>102</v>
      </c>
      <c r="J344" s="30" t="s">
        <v>9</v>
      </c>
      <c r="K344" s="30" t="s">
        <v>21</v>
      </c>
      <c r="L344" s="31"/>
      <c r="M344" s="32">
        <f>IF(RIGHT(I344,5)="Total",VLOOKUP(I344,'BD Descarga'!$B:$I,5,0),SUMIFS('BD Descarga'!F:F,'BD Descarga'!D:D,'Recebimento Rodo - ALE'!K344,'BD Descarga'!C:C,'Recebimento Rodo - ALE'!J344,'BD Descarga'!B:B,'Recebimento Rodo - ALE'!I344,'BD Descarga'!A:A,'Recebimento Rodo - ALE'!H344))</f>
        <v>0</v>
      </c>
      <c r="N344" s="33">
        <f>IF(RIGHT(I344,5)="Total",VLOOKUP(I344,'BD Descarga'!$B:$I,6,0),SUMIFS('BD Descarga'!G:G,'BD Descarga'!D:D,'Recebimento Rodo - ALE'!K344,'BD Descarga'!C:C,'Recebimento Rodo - ALE'!J344,'BD Descarga'!B:B,'Recebimento Rodo - ALE'!I344,'BD Descarga'!A:A,'Recebimento Rodo - ALE'!H344))</f>
        <v>6.2412654320987659</v>
      </c>
      <c r="O344" s="33">
        <f>IF(RIGHT(I344,5)="Total",VLOOKUP(I344,'BD Descarga'!$B:$I,7,0),SUMIFS('BD Descarga'!H:H,'BD Descarga'!D:D,'Recebimento Rodo - ALE'!K344,'BD Descarga'!C:C,'Recebimento Rodo - ALE'!J344,'BD Descarga'!B:B,'Recebimento Rodo - ALE'!I344,'BD Descarga'!A:A,'Recebimento Rodo - ALE'!H344))</f>
        <v>2.665817901234568</v>
      </c>
      <c r="P344" s="34">
        <f>IF(RIGHT(I344,5)="Total",VLOOKUP(I344,'BD Descarga'!$B:$I,8,0),SUMIFS('BD Descarga'!I:I,'BD Descarga'!D:D,'Recebimento Rodo - ALE'!K344,'BD Descarga'!C:C,'Recebimento Rodo - ALE'!J344,'BD Descarga'!B:B,'Recebimento Rodo - ALE'!I344,'BD Descarga'!A:A,'Recebimento Rodo - ALE'!H344))</f>
        <v>6658.7000000000007</v>
      </c>
      <c r="Q344" s="212"/>
      <c r="R344" s="29"/>
      <c r="S344" s="29"/>
      <c r="T344" s="29"/>
      <c r="U344" s="29"/>
      <c r="V344" s="29"/>
      <c r="W344" s="29"/>
      <c r="X344" s="29"/>
      <c r="Y344" s="29"/>
    </row>
    <row r="345" spans="1:25" x14ac:dyDescent="0.25">
      <c r="A345" s="9"/>
      <c r="B345" s="9" t="str">
        <f t="shared" si="23"/>
        <v>LEM</v>
      </c>
      <c r="C345" s="9" t="str">
        <f t="shared" si="28"/>
        <v>LEM</v>
      </c>
      <c r="D345" s="9"/>
      <c r="E345" s="71">
        <f t="shared" si="24"/>
        <v>0</v>
      </c>
      <c r="F345" s="9" t="str">
        <f t="shared" si="25"/>
        <v>PrópriaLEM</v>
      </c>
      <c r="G345" s="9" t="str">
        <f>IFERROR(VLOOKUP(H345,[161]Detalhes!$G:$J,4,0),G344)</f>
        <v>Própria</v>
      </c>
      <c r="H345" s="10">
        <v>49</v>
      </c>
      <c r="I345" s="16" t="s">
        <v>102</v>
      </c>
      <c r="J345" s="30" t="s">
        <v>22</v>
      </c>
      <c r="K345" s="30"/>
      <c r="L345" s="31"/>
      <c r="M345" s="35">
        <f>IF(RIGHT(I345,5)="Total",VLOOKUP(I345,'BD Descarga'!$B:$I,5,0),SUMIFS('BD Descarga'!F:F,'BD Descarga'!D:D,'Recebimento Rodo - ALE'!K345,'BD Descarga'!C:C,'Recebimento Rodo - ALE'!J345,'BD Descarga'!B:B,'Recebimento Rodo - ALE'!I345,'BD Descarga'!A:A,'Recebimento Rodo - ALE'!H345))</f>
        <v>0</v>
      </c>
      <c r="N345" s="36">
        <f>IF(RIGHT(I345,5)="Total",VLOOKUP(I345,'BD Descarga'!$B:$I,6,0),SUMIFS('BD Descarga'!G:G,'BD Descarga'!D:D,'Recebimento Rodo - ALE'!K345,'BD Descarga'!C:C,'Recebimento Rodo - ALE'!J345,'BD Descarga'!B:B,'Recebimento Rodo - ALE'!I345,'BD Descarga'!A:A,'Recebimento Rodo - ALE'!H345))</f>
        <v>0</v>
      </c>
      <c r="O345" s="36">
        <f>IF(RIGHT(I345,5)="Total",VLOOKUP(I345,'BD Descarga'!$B:$I,7,0),SUMIFS('BD Descarga'!H:H,'BD Descarga'!D:D,'Recebimento Rodo - ALE'!K345,'BD Descarga'!C:C,'Recebimento Rodo - ALE'!J345,'BD Descarga'!B:B,'Recebimento Rodo - ALE'!I345,'BD Descarga'!A:A,'Recebimento Rodo - ALE'!H345))</f>
        <v>0</v>
      </c>
      <c r="P345" s="37">
        <f>IF(RIGHT(I345,5)="Total",VLOOKUP(I345,'BD Descarga'!$B:$I,8,0),SUMIFS('BD Descarga'!I:I,'BD Descarga'!D:D,'Recebimento Rodo - ALE'!K345,'BD Descarga'!C:C,'Recebimento Rodo - ALE'!J345,'BD Descarga'!B:B,'Recebimento Rodo - ALE'!I345,'BD Descarga'!A:A,'Recebimento Rodo - ALE'!H345))</f>
        <v>0</v>
      </c>
      <c r="Q345" s="212"/>
      <c r="R345" s="29"/>
      <c r="S345" s="29"/>
      <c r="T345" s="29"/>
      <c r="U345" s="29"/>
      <c r="V345" s="29"/>
      <c r="W345" s="29"/>
      <c r="X345" s="29"/>
      <c r="Y345" s="29"/>
    </row>
    <row r="346" spans="1:25" x14ac:dyDescent="0.25">
      <c r="A346" s="9"/>
      <c r="B346" s="9" t="str">
        <f t="shared" si="23"/>
        <v>LEM Total</v>
      </c>
      <c r="C346" s="9" t="str">
        <f t="shared" si="28"/>
        <v>Total</v>
      </c>
      <c r="D346" s="9">
        <f>VLOOKUP(E346,Resumo!C:E,3,0)</f>
        <v>8</v>
      </c>
      <c r="E346" s="71">
        <f t="shared" si="24"/>
        <v>16344.922222222223</v>
      </c>
      <c r="F346" s="9" t="str">
        <f t="shared" si="25"/>
        <v>PrópriaTotal</v>
      </c>
      <c r="G346" s="9" t="str">
        <f>IFERROR(VLOOKUP(H346,[161]Detalhes!$G:$J,4,0),G345)</f>
        <v>Própria</v>
      </c>
      <c r="H346" s="17">
        <v>49</v>
      </c>
      <c r="I346" s="18" t="s">
        <v>146</v>
      </c>
      <c r="J346" s="38"/>
      <c r="K346" s="38"/>
      <c r="L346" s="25"/>
      <c r="M346" s="39">
        <f>IF(RIGHT(I346,5)="Total",VLOOKUP(I346,'BD Descarga'!$B:$I,5,0),SUMIFS('BD Descarga'!F:F,'BD Descarga'!D:D,'Recebimento Rodo - ALE'!K346,'BD Descarga'!C:C,'Recebimento Rodo - ALE'!J346,'BD Descarga'!B:B,'Recebimento Rodo - ALE'!I346,'BD Descarga'!A:A,'Recebimento Rodo - ALE'!H346))</f>
        <v>0</v>
      </c>
      <c r="N346" s="40">
        <f>IF(RIGHT(I346,5)="Total",VLOOKUP(I346,'BD Descarga'!$B:$I,6,0),SUMIFS('BD Descarga'!G:G,'BD Descarga'!D:D,'Recebimento Rodo - ALE'!K346,'BD Descarga'!C:C,'Recebimento Rodo - ALE'!J346,'BD Descarga'!B:B,'Recebimento Rodo - ALE'!I346,'BD Descarga'!A:A,'Recebimento Rodo - ALE'!H346))</f>
        <v>13.468237415938974</v>
      </c>
      <c r="O346" s="40">
        <f>IF(RIGHT(I346,5)="Total",VLOOKUP(I346,'BD Descarga'!$B:$I,7,0),SUMIFS('BD Descarga'!H:H,'BD Descarga'!D:D,'Recebimento Rodo - ALE'!K346,'BD Descarga'!C:C,'Recebimento Rodo - ALE'!J346,'BD Descarga'!B:B,'Recebimento Rodo - ALE'!I346,'BD Descarga'!A:A,'Recebimento Rodo - ALE'!H346))</f>
        <v>7.3328269283850247</v>
      </c>
      <c r="P346" s="41">
        <f>IF(RIGHT(I346,5)="Total",VLOOKUP(I346,'BD Descarga'!$B:$I,8,0),SUMIFS('BD Descarga'!I:I,'BD Descarga'!D:D,'Recebimento Rodo - ALE'!K346,'BD Descarga'!C:C,'Recebimento Rodo - ALE'!J346,'BD Descarga'!B:B,'Recebimento Rodo - ALE'!I346,'BD Descarga'!A:A,'Recebimento Rodo - ALE'!H346))</f>
        <v>16344.922222222223</v>
      </c>
      <c r="Q346" s="50"/>
      <c r="R346" s="29"/>
      <c r="S346" s="29"/>
      <c r="T346" s="29"/>
      <c r="U346" s="29"/>
      <c r="V346" s="29"/>
      <c r="W346" s="29"/>
      <c r="X346" s="29"/>
      <c r="Y346" s="29"/>
    </row>
    <row r="347" spans="1:25" ht="15" customHeight="1" x14ac:dyDescent="0.25">
      <c r="A347" s="9"/>
      <c r="B347" s="9" t="str">
        <f t="shared" ref="B347:B365" si="29">I347</f>
        <v>MACEIO</v>
      </c>
      <c r="C347" s="9" t="str">
        <f t="shared" si="28"/>
        <v>ACEIO</v>
      </c>
      <c r="D347" s="9"/>
      <c r="E347" s="71">
        <f t="shared" ref="E347:E365" si="30">IF(RIGHT(I347,5)="Total",P347,0)</f>
        <v>0</v>
      </c>
      <c r="F347" s="9" t="str">
        <f t="shared" ref="F347:F365" si="31">CONCATENATE(G347,RIGHT(I347,5))</f>
        <v>TerceirosACEIO</v>
      </c>
      <c r="G347" s="9" t="str">
        <f>IFERROR(VLOOKUP(H347,[161]Detalhes!$G:$J,4,0),#REF!)</f>
        <v>Terceiros</v>
      </c>
      <c r="H347" s="10">
        <v>34</v>
      </c>
      <c r="I347" s="11" t="s">
        <v>81</v>
      </c>
      <c r="J347" s="24" t="s">
        <v>653</v>
      </c>
      <c r="K347" s="24" t="s">
        <v>10</v>
      </c>
      <c r="L347" s="25"/>
      <c r="M347" s="26">
        <f>IF(RIGHT(I347,5)="Total",VLOOKUP(I347,'BD Descarga'!$B:$I,5,0),SUMIFS('BD Descarga'!F:F,'BD Descarga'!D:D,'Recebimento Rodo - ALE'!K347,'BD Descarga'!C:C,'Recebimento Rodo - ALE'!J347,'BD Descarga'!B:B,'Recebimento Rodo - ALE'!I347,'BD Descarga'!A:A,'Recebimento Rodo - ALE'!H347))</f>
        <v>40.230769230769234</v>
      </c>
      <c r="N347" s="27">
        <f>IF(RIGHT(I347,5)="Total",VLOOKUP(I347,'BD Descarga'!$B:$I,6,0),SUMIFS('BD Descarga'!G:G,'BD Descarga'!D:D,'Recebimento Rodo - ALE'!K347,'BD Descarga'!C:C,'Recebimento Rodo - ALE'!J347,'BD Descarga'!B:B,'Recebimento Rodo - ALE'!I347,'BD Descarga'!A:A,'Recebimento Rodo - ALE'!H347))</f>
        <v>0.21537675995132968</v>
      </c>
      <c r="O347" s="27">
        <f>IF(RIGHT(I347,5)="Total",VLOOKUP(I347,'BD Descarga'!$B:$I,7,0),SUMIFS('BD Descarga'!H:H,'BD Descarga'!D:D,'Recebimento Rodo - ALE'!K347,'BD Descarga'!C:C,'Recebimento Rodo - ALE'!J347,'BD Descarga'!B:B,'Recebimento Rodo - ALE'!I347,'BD Descarga'!A:A,'Recebimento Rodo - ALE'!H347))</f>
        <v>0</v>
      </c>
      <c r="P347" s="28">
        <f>IF(RIGHT(I347,5)="Total",VLOOKUP(I347,'BD Descarga'!$B:$I,8,0),SUMIFS('BD Descarga'!I:I,'BD Descarga'!D:D,'Recebimento Rodo - ALE'!K347,'BD Descarga'!C:C,'Recebimento Rodo - ALE'!J347,'BD Descarga'!B:B,'Recebimento Rodo - ALE'!I347,'BD Descarga'!A:A,'Recebimento Rodo - ALE'!H347))</f>
        <v>190.62499999999997</v>
      </c>
      <c r="Q347" s="212" t="s">
        <v>82</v>
      </c>
      <c r="R347" s="29"/>
      <c r="S347" s="29"/>
      <c r="T347" s="29"/>
      <c r="U347" s="29"/>
      <c r="V347" s="29"/>
      <c r="W347" s="29"/>
      <c r="X347" s="29"/>
      <c r="Y347" s="29"/>
    </row>
    <row r="348" spans="1:25" ht="15" customHeight="1" x14ac:dyDescent="0.25">
      <c r="A348" s="9"/>
      <c r="B348" s="9" t="str">
        <f t="shared" si="29"/>
        <v>MACEIO</v>
      </c>
      <c r="C348" s="9" t="str">
        <f t="shared" si="28"/>
        <v>ACEIO</v>
      </c>
      <c r="D348" s="9"/>
      <c r="E348" s="71">
        <f t="shared" si="30"/>
        <v>0</v>
      </c>
      <c r="F348" s="9" t="str">
        <f t="shared" si="31"/>
        <v>TerceirosACEIO</v>
      </c>
      <c r="G348" s="9" t="str">
        <f>IFERROR(VLOOKUP(H348,[161]Detalhes!$G:$J,4,0),G347)</f>
        <v>Terceiros</v>
      </c>
      <c r="H348" s="10">
        <v>34</v>
      </c>
      <c r="I348" s="11" t="s">
        <v>81</v>
      </c>
      <c r="J348" s="24" t="s">
        <v>653</v>
      </c>
      <c r="K348" s="24" t="s">
        <v>12</v>
      </c>
      <c r="L348" s="25"/>
      <c r="M348" s="26">
        <f>IF(RIGHT(I348,5)="Total",VLOOKUP(I348,'BD Descarga'!$B:$I,5,0),SUMIFS('BD Descarga'!F:F,'BD Descarga'!D:D,'Recebimento Rodo - ALE'!K348,'BD Descarga'!C:C,'Recebimento Rodo - ALE'!J348,'BD Descarga'!B:B,'Recebimento Rodo - ALE'!I348,'BD Descarga'!A:A,'Recebimento Rodo - ALE'!H348))</f>
        <v>40.230769230769234</v>
      </c>
      <c r="N348" s="27">
        <f>IF(RIGHT(I348,5)="Total",VLOOKUP(I348,'BD Descarga'!$B:$I,6,0),SUMIFS('BD Descarga'!G:G,'BD Descarga'!D:D,'Recebimento Rodo - ALE'!K348,'BD Descarga'!C:C,'Recebimento Rodo - ALE'!J348,'BD Descarga'!B:B,'Recebimento Rodo - ALE'!I348,'BD Descarga'!A:A,'Recebimento Rodo - ALE'!H348))</f>
        <v>0</v>
      </c>
      <c r="O348" s="27">
        <f>IF(RIGHT(I348,5)="Total",VLOOKUP(I348,'BD Descarga'!$B:$I,7,0),SUMIFS('BD Descarga'!H:H,'BD Descarga'!D:D,'Recebimento Rodo - ALE'!K348,'BD Descarga'!C:C,'Recebimento Rodo - ALE'!J348,'BD Descarga'!B:B,'Recebimento Rodo - ALE'!I348,'BD Descarga'!A:A,'Recebimento Rodo - ALE'!H348))</f>
        <v>0</v>
      </c>
      <c r="P348" s="28">
        <f>IF(RIGHT(I348,5)="Total",VLOOKUP(I348,'BD Descarga'!$B:$I,8,0),SUMIFS('BD Descarga'!I:I,'BD Descarga'!D:D,'Recebimento Rodo - ALE'!K348,'BD Descarga'!C:C,'Recebimento Rodo - ALE'!J348,'BD Descarga'!B:B,'Recebimento Rodo - ALE'!I348,'BD Descarga'!A:A,'Recebimento Rodo - ALE'!H348))</f>
        <v>0</v>
      </c>
      <c r="Q348" s="212"/>
      <c r="R348" s="29"/>
      <c r="S348" s="29"/>
      <c r="T348" s="29"/>
      <c r="U348" s="29"/>
      <c r="V348" s="29"/>
      <c r="W348" s="29"/>
      <c r="X348" s="29"/>
      <c r="Y348" s="29"/>
    </row>
    <row r="349" spans="1:25" x14ac:dyDescent="0.25">
      <c r="A349" s="9"/>
      <c r="B349" s="9" t="str">
        <f t="shared" si="29"/>
        <v>MACEIO</v>
      </c>
      <c r="C349" s="9" t="str">
        <f t="shared" si="28"/>
        <v>ACEIO</v>
      </c>
      <c r="D349" s="9"/>
      <c r="E349" s="71">
        <f t="shared" si="30"/>
        <v>0</v>
      </c>
      <c r="F349" s="9" t="str">
        <f t="shared" si="31"/>
        <v>TerceirosACEIO</v>
      </c>
      <c r="G349" s="9" t="str">
        <f>IFERROR(VLOOKUP(H349,[161]Detalhes!$G:$J,4,0),G348)</f>
        <v>Terceiros</v>
      </c>
      <c r="H349" s="10">
        <v>34</v>
      </c>
      <c r="I349" s="11" t="s">
        <v>81</v>
      </c>
      <c r="J349" s="24" t="s">
        <v>653</v>
      </c>
      <c r="K349" s="24" t="s">
        <v>13</v>
      </c>
      <c r="L349" s="25"/>
      <c r="M349" s="26">
        <f>IF(RIGHT(I349,5)="Total",VLOOKUP(I349,'BD Descarga'!$B:$I,5,0),SUMIFS('BD Descarga'!F:F,'BD Descarga'!D:D,'Recebimento Rodo - ALE'!K349,'BD Descarga'!C:C,'Recebimento Rodo - ALE'!J349,'BD Descarga'!B:B,'Recebimento Rodo - ALE'!I349,'BD Descarga'!A:A,'Recebimento Rodo - ALE'!H349))</f>
        <v>40.230769230769234</v>
      </c>
      <c r="N349" s="27">
        <f>IF(RIGHT(I349,5)="Total",VLOOKUP(I349,'BD Descarga'!$B:$I,6,0),SUMIFS('BD Descarga'!G:G,'BD Descarga'!D:D,'Recebimento Rodo - ALE'!K349,'BD Descarga'!C:C,'Recebimento Rodo - ALE'!J349,'BD Descarga'!B:B,'Recebimento Rodo - ALE'!I349,'BD Descarga'!A:A,'Recebimento Rodo - ALE'!H349))</f>
        <v>0.12922605597079784</v>
      </c>
      <c r="O349" s="27">
        <f>IF(RIGHT(I349,5)="Total",VLOOKUP(I349,'BD Descarga'!$B:$I,7,0),SUMIFS('BD Descarga'!H:H,'BD Descarga'!D:D,'Recebimento Rodo - ALE'!K349,'BD Descarga'!C:C,'Recebimento Rodo - ALE'!J349,'BD Descarga'!B:B,'Recebimento Rodo - ALE'!I349,'BD Descarga'!A:A,'Recebimento Rodo - ALE'!H349))</f>
        <v>0</v>
      </c>
      <c r="P349" s="28">
        <f>IF(RIGHT(I349,5)="Total",VLOOKUP(I349,'BD Descarga'!$B:$I,8,0),SUMIFS('BD Descarga'!I:I,'BD Descarga'!D:D,'Recebimento Rodo - ALE'!K349,'BD Descarga'!C:C,'Recebimento Rodo - ALE'!J349,'BD Descarga'!B:B,'Recebimento Rodo - ALE'!I349,'BD Descarga'!A:A,'Recebimento Rodo - ALE'!H349))</f>
        <v>114.375</v>
      </c>
      <c r="Q349" s="212"/>
      <c r="R349" s="29"/>
      <c r="S349" s="29"/>
      <c r="T349" s="29"/>
      <c r="U349" s="29"/>
      <c r="V349" s="29"/>
      <c r="W349" s="29"/>
      <c r="X349" s="29"/>
      <c r="Y349" s="29"/>
    </row>
    <row r="350" spans="1:25" x14ac:dyDescent="0.25">
      <c r="A350" s="9"/>
      <c r="B350" s="9" t="str">
        <f t="shared" si="29"/>
        <v>MACEIO</v>
      </c>
      <c r="C350" s="9" t="str">
        <f t="shared" si="28"/>
        <v>ACEIO</v>
      </c>
      <c r="D350" s="9"/>
      <c r="E350" s="71">
        <f t="shared" si="30"/>
        <v>0</v>
      </c>
      <c r="F350" s="9" t="str">
        <f t="shared" si="31"/>
        <v>TerceirosACEIO</v>
      </c>
      <c r="G350" s="9" t="str">
        <f>IFERROR(VLOOKUP(H350,[161]Detalhes!$G:$J,4,0),G349)</f>
        <v>Terceiros</v>
      </c>
      <c r="H350" s="14">
        <v>34</v>
      </c>
      <c r="I350" s="11" t="s">
        <v>81</v>
      </c>
      <c r="J350" s="30" t="s">
        <v>653</v>
      </c>
      <c r="K350" s="30" t="s">
        <v>16</v>
      </c>
      <c r="L350" s="31"/>
      <c r="M350" s="32">
        <f>IF(RIGHT(I350,5)="Total",VLOOKUP(I350,'BD Descarga'!$B:$I,5,0),SUMIFS('BD Descarga'!F:F,'BD Descarga'!D:D,'Recebimento Rodo - ALE'!K350,'BD Descarga'!C:C,'Recebimento Rodo - ALE'!J350,'BD Descarga'!B:B,'Recebimento Rodo - ALE'!I350,'BD Descarga'!A:A,'Recebimento Rodo - ALE'!H350))</f>
        <v>40.230769230769234</v>
      </c>
      <c r="N350" s="33">
        <f>IF(RIGHT(I350,5)="Total",VLOOKUP(I350,'BD Descarga'!$B:$I,6,0),SUMIFS('BD Descarga'!G:G,'BD Descarga'!D:D,'Recebimento Rodo - ALE'!K350,'BD Descarga'!C:C,'Recebimento Rodo - ALE'!J350,'BD Descarga'!B:B,'Recebimento Rodo - ALE'!I350,'BD Descarga'!A:A,'Recebimento Rodo - ALE'!H350))</f>
        <v>0.34460281592212749</v>
      </c>
      <c r="O350" s="33">
        <f>IF(RIGHT(I350,5)="Total",VLOOKUP(I350,'BD Descarga'!$B:$I,7,0),SUMIFS('BD Descarga'!H:H,'BD Descarga'!D:D,'Recebimento Rodo - ALE'!K350,'BD Descarga'!C:C,'Recebimento Rodo - ALE'!J350,'BD Descarga'!B:B,'Recebimento Rodo - ALE'!I350,'BD Descarga'!A:A,'Recebimento Rodo - ALE'!H350))</f>
        <v>0</v>
      </c>
      <c r="P350" s="37">
        <f>IF(RIGHT(I350,5)="Total",VLOOKUP(I350,'BD Descarga'!$B:$I,8,0),SUMIFS('BD Descarga'!I:I,'BD Descarga'!D:D,'Recebimento Rodo - ALE'!K350,'BD Descarga'!C:C,'Recebimento Rodo - ALE'!J350,'BD Descarga'!B:B,'Recebimento Rodo - ALE'!I350,'BD Descarga'!A:A,'Recebimento Rodo - ALE'!H350))</f>
        <v>305</v>
      </c>
      <c r="Q350" s="212"/>
      <c r="R350" s="29"/>
      <c r="S350" s="29"/>
      <c r="T350" s="29"/>
      <c r="U350" s="29"/>
      <c r="V350" s="29"/>
      <c r="W350" s="29"/>
      <c r="X350" s="29"/>
      <c r="Y350" s="29"/>
    </row>
    <row r="351" spans="1:25" x14ac:dyDescent="0.25">
      <c r="A351" s="9"/>
      <c r="B351" s="9" t="str">
        <f t="shared" si="29"/>
        <v>MACEIO</v>
      </c>
      <c r="C351" s="9" t="str">
        <f t="shared" si="28"/>
        <v>ACEIO</v>
      </c>
      <c r="D351" s="9"/>
      <c r="E351" s="71">
        <f t="shared" si="30"/>
        <v>0</v>
      </c>
      <c r="F351" s="9" t="str">
        <f t="shared" si="31"/>
        <v>TerceirosACEIO</v>
      </c>
      <c r="G351" s="9" t="str">
        <f>IFERROR(VLOOKUP(H351,[161]Detalhes!$G:$J,4,0),G350)</f>
        <v>Terceiros</v>
      </c>
      <c r="H351" s="15">
        <v>34</v>
      </c>
      <c r="I351" s="11" t="s">
        <v>81</v>
      </c>
      <c r="J351" s="24" t="s">
        <v>653</v>
      </c>
      <c r="K351" s="24" t="s">
        <v>7</v>
      </c>
      <c r="L351" s="25"/>
      <c r="M351" s="26">
        <f>IF(RIGHT(I351,5)="Total",VLOOKUP(I351,'BD Descarga'!$B:$I,5,0),SUMIFS('BD Descarga'!F:F,'BD Descarga'!D:D,'Recebimento Rodo - ALE'!K351,'BD Descarga'!C:C,'Recebimento Rodo - ALE'!J351,'BD Descarga'!B:B,'Recebimento Rodo - ALE'!I351,'BD Descarga'!A:A,'Recebimento Rodo - ALE'!H351))</f>
        <v>40.230769230769234</v>
      </c>
      <c r="N351" s="27">
        <f>IF(RIGHT(I351,5)="Total",VLOOKUP(I351,'BD Descarga'!$B:$I,6,0),SUMIFS('BD Descarga'!G:G,'BD Descarga'!D:D,'Recebimento Rodo - ALE'!K351,'BD Descarga'!C:C,'Recebimento Rodo - ALE'!J351,'BD Descarga'!B:B,'Recebimento Rodo - ALE'!I351,'BD Descarga'!A:A,'Recebimento Rodo - ALE'!H351))</f>
        <v>0.24614486851580539</v>
      </c>
      <c r="O351" s="27">
        <f>IF(RIGHT(I351,5)="Total",VLOOKUP(I351,'BD Descarga'!$B:$I,7,0),SUMIFS('BD Descarga'!H:H,'BD Descarga'!D:D,'Recebimento Rodo - ALE'!K351,'BD Descarga'!C:C,'Recebimento Rodo - ALE'!J351,'BD Descarga'!B:B,'Recebimento Rodo - ALE'!I351,'BD Descarga'!A:A,'Recebimento Rodo - ALE'!H351))</f>
        <v>0</v>
      </c>
      <c r="P351" s="28">
        <f>IF(RIGHT(I351,5)="Total",VLOOKUP(I351,'BD Descarga'!$B:$I,8,0),SUMIFS('BD Descarga'!I:I,'BD Descarga'!D:D,'Recebimento Rodo - ALE'!K351,'BD Descarga'!C:C,'Recebimento Rodo - ALE'!J351,'BD Descarga'!B:B,'Recebimento Rodo - ALE'!I351,'BD Descarga'!A:A,'Recebimento Rodo - ALE'!H351))</f>
        <v>217.85714285714286</v>
      </c>
      <c r="Q351" s="212"/>
      <c r="R351" s="29"/>
      <c r="S351" s="29"/>
      <c r="T351" s="29"/>
      <c r="U351" s="29"/>
      <c r="V351" s="29"/>
      <c r="W351" s="29"/>
      <c r="X351" s="29"/>
      <c r="Y351" s="29"/>
    </row>
    <row r="352" spans="1:25" x14ac:dyDescent="0.25">
      <c r="A352" s="9"/>
      <c r="B352" s="9" t="str">
        <f t="shared" si="29"/>
        <v>MACEIO</v>
      </c>
      <c r="C352" s="9" t="str">
        <f t="shared" si="28"/>
        <v>ACEIO</v>
      </c>
      <c r="D352" s="9"/>
      <c r="E352" s="71">
        <f t="shared" si="30"/>
        <v>0</v>
      </c>
      <c r="F352" s="9" t="str">
        <f t="shared" si="31"/>
        <v>TerceirosACEIO</v>
      </c>
      <c r="G352" s="9" t="str">
        <f>IFERROR(VLOOKUP(H352,[161]Detalhes!$G:$J,4,0),G351)</f>
        <v>Terceiros</v>
      </c>
      <c r="H352" s="10">
        <v>34</v>
      </c>
      <c r="I352" s="11" t="s">
        <v>81</v>
      </c>
      <c r="J352" s="24" t="s">
        <v>653</v>
      </c>
      <c r="K352" s="24" t="s">
        <v>18</v>
      </c>
      <c r="L352" s="25"/>
      <c r="M352" s="26">
        <f>IF(RIGHT(I352,5)="Total",VLOOKUP(I352,'BD Descarga'!$B:$I,5,0),SUMIFS('BD Descarga'!F:F,'BD Descarga'!D:D,'Recebimento Rodo - ALE'!K352,'BD Descarga'!C:C,'Recebimento Rodo - ALE'!J352,'BD Descarga'!B:B,'Recebimento Rodo - ALE'!I352,'BD Descarga'!A:A,'Recebimento Rodo - ALE'!H352))</f>
        <v>40.230769230769234</v>
      </c>
      <c r="N352" s="27">
        <f>IF(RIGHT(I352,5)="Total",VLOOKUP(I352,'BD Descarga'!$B:$I,6,0),SUMIFS('BD Descarga'!G:G,'BD Descarga'!D:D,'Recebimento Rodo - ALE'!K352,'BD Descarga'!C:C,'Recebimento Rodo - ALE'!J352,'BD Descarga'!B:B,'Recebimento Rodo - ALE'!I352,'BD Descarga'!A:A,'Recebimento Rodo - ALE'!H352))</f>
        <v>0</v>
      </c>
      <c r="O352" s="27">
        <f>IF(RIGHT(I352,5)="Total",VLOOKUP(I352,'BD Descarga'!$B:$I,7,0),SUMIFS('BD Descarga'!H:H,'BD Descarga'!D:D,'Recebimento Rodo - ALE'!K352,'BD Descarga'!C:C,'Recebimento Rodo - ALE'!J352,'BD Descarga'!B:B,'Recebimento Rodo - ALE'!I352,'BD Descarga'!A:A,'Recebimento Rodo - ALE'!H352))</f>
        <v>0</v>
      </c>
      <c r="P352" s="28">
        <f>IF(RIGHT(I352,5)="Total",VLOOKUP(I352,'BD Descarga'!$B:$I,8,0),SUMIFS('BD Descarga'!I:I,'BD Descarga'!D:D,'Recebimento Rodo - ALE'!K352,'BD Descarga'!C:C,'Recebimento Rodo - ALE'!J352,'BD Descarga'!B:B,'Recebimento Rodo - ALE'!I352,'BD Descarga'!A:A,'Recebimento Rodo - ALE'!H352))</f>
        <v>0</v>
      </c>
      <c r="Q352" s="212"/>
      <c r="R352" s="29"/>
      <c r="S352" s="29"/>
      <c r="T352" s="29"/>
      <c r="U352" s="29"/>
      <c r="V352" s="29"/>
      <c r="W352" s="29"/>
      <c r="X352" s="29"/>
      <c r="Y352" s="29"/>
    </row>
    <row r="353" spans="1:25" x14ac:dyDescent="0.25">
      <c r="A353" s="9"/>
      <c r="B353" s="9" t="str">
        <f t="shared" si="29"/>
        <v>MACEIO</v>
      </c>
      <c r="C353" s="9" t="str">
        <f t="shared" si="28"/>
        <v>ACEIO</v>
      </c>
      <c r="D353" s="9"/>
      <c r="E353" s="71">
        <f t="shared" si="30"/>
        <v>0</v>
      </c>
      <c r="F353" s="9" t="str">
        <f t="shared" si="31"/>
        <v>TerceirosACEIO</v>
      </c>
      <c r="G353" s="9" t="str">
        <f>IFERROR(VLOOKUP(H353,[161]Detalhes!$G:$J,4,0),G352)</f>
        <v>Terceiros</v>
      </c>
      <c r="H353" s="10">
        <v>34</v>
      </c>
      <c r="I353" s="11" t="s">
        <v>81</v>
      </c>
      <c r="J353" s="24" t="s">
        <v>653</v>
      </c>
      <c r="K353" s="24" t="s">
        <v>19</v>
      </c>
      <c r="L353" s="25"/>
      <c r="M353" s="26">
        <f>IF(RIGHT(I353,5)="Total",VLOOKUP(I353,'BD Descarga'!$B:$I,5,0),SUMIFS('BD Descarga'!F:F,'BD Descarga'!D:D,'Recebimento Rodo - ALE'!K353,'BD Descarga'!C:C,'Recebimento Rodo - ALE'!J353,'BD Descarga'!B:B,'Recebimento Rodo - ALE'!I353,'BD Descarga'!A:A,'Recebimento Rodo - ALE'!H353))</f>
        <v>40.230769230769234</v>
      </c>
      <c r="N353" s="27">
        <f>IF(RIGHT(I353,5)="Total",VLOOKUP(I353,'BD Descarga'!$B:$I,6,0),SUMIFS('BD Descarga'!G:G,'BD Descarga'!D:D,'Recebimento Rodo - ALE'!K353,'BD Descarga'!C:C,'Recebimento Rodo - ALE'!J353,'BD Descarga'!B:B,'Recebimento Rodo - ALE'!I353,'BD Descarga'!A:A,'Recebimento Rodo - ALE'!H353))</f>
        <v>0</v>
      </c>
      <c r="O353" s="27">
        <f>IF(RIGHT(I353,5)="Total",VLOOKUP(I353,'BD Descarga'!$B:$I,7,0),SUMIFS('BD Descarga'!H:H,'BD Descarga'!D:D,'Recebimento Rodo - ALE'!K353,'BD Descarga'!C:C,'Recebimento Rodo - ALE'!J353,'BD Descarga'!B:B,'Recebimento Rodo - ALE'!I353,'BD Descarga'!A:A,'Recebimento Rodo - ALE'!H353))</f>
        <v>0</v>
      </c>
      <c r="P353" s="28">
        <f>IF(RIGHT(I353,5)="Total",VLOOKUP(I353,'BD Descarga'!$B:$I,8,0),SUMIFS('BD Descarga'!I:I,'BD Descarga'!D:D,'Recebimento Rodo - ALE'!K353,'BD Descarga'!C:C,'Recebimento Rodo - ALE'!J353,'BD Descarga'!B:B,'Recebimento Rodo - ALE'!I353,'BD Descarga'!A:A,'Recebimento Rodo - ALE'!H353))</f>
        <v>0</v>
      </c>
      <c r="Q353" s="212"/>
      <c r="R353" s="29"/>
      <c r="S353" s="29"/>
      <c r="T353" s="29"/>
      <c r="U353" s="29"/>
      <c r="V353" s="29"/>
      <c r="W353" s="29"/>
      <c r="X353" s="29"/>
      <c r="Y353" s="29"/>
    </row>
    <row r="354" spans="1:25" x14ac:dyDescent="0.25">
      <c r="A354" s="9"/>
      <c r="B354" s="9" t="str">
        <f t="shared" si="29"/>
        <v>MACEIO</v>
      </c>
      <c r="C354" s="9" t="str">
        <f t="shared" si="28"/>
        <v>ACEIO</v>
      </c>
      <c r="D354" s="9"/>
      <c r="E354" s="71">
        <f t="shared" si="30"/>
        <v>0</v>
      </c>
      <c r="F354" s="9" t="str">
        <f t="shared" si="31"/>
        <v>TerceirosACEIO</v>
      </c>
      <c r="G354" s="9" t="str">
        <f>IFERROR(VLOOKUP(H354,[161]Detalhes!$G:$J,4,0),G353)</f>
        <v>Terceiros</v>
      </c>
      <c r="H354" s="14">
        <v>34</v>
      </c>
      <c r="I354" s="11" t="s">
        <v>81</v>
      </c>
      <c r="J354" s="30" t="s">
        <v>653</v>
      </c>
      <c r="K354" s="30" t="s">
        <v>21</v>
      </c>
      <c r="L354" s="31"/>
      <c r="M354" s="32">
        <f>IF(RIGHT(I354,5)="Total",VLOOKUP(I354,'BD Descarga'!$B:$I,5,0),SUMIFS('BD Descarga'!F:F,'BD Descarga'!D:D,'Recebimento Rodo - ALE'!K354,'BD Descarga'!C:C,'Recebimento Rodo - ALE'!J354,'BD Descarga'!B:B,'Recebimento Rodo - ALE'!I354,'BD Descarga'!A:A,'Recebimento Rodo - ALE'!H354))</f>
        <v>40.230769230769234</v>
      </c>
      <c r="N354" s="33">
        <f>IF(RIGHT(I354,5)="Total",VLOOKUP(I354,'BD Descarga'!$B:$I,6,0),SUMIFS('BD Descarga'!G:G,'BD Descarga'!D:D,'Recebimento Rodo - ALE'!K354,'BD Descarga'!C:C,'Recebimento Rodo - ALE'!J354,'BD Descarga'!B:B,'Recebimento Rodo - ALE'!I354,'BD Descarga'!A:A,'Recebimento Rodo - ALE'!H354))</f>
        <v>0.24614486851580539</v>
      </c>
      <c r="O354" s="33">
        <f>IF(RIGHT(I354,5)="Total",VLOOKUP(I354,'BD Descarga'!$B:$I,7,0),SUMIFS('BD Descarga'!H:H,'BD Descarga'!D:D,'Recebimento Rodo - ALE'!K354,'BD Descarga'!C:C,'Recebimento Rodo - ALE'!J354,'BD Descarga'!B:B,'Recebimento Rodo - ALE'!I354,'BD Descarga'!A:A,'Recebimento Rodo - ALE'!H354))</f>
        <v>0</v>
      </c>
      <c r="P354" s="37">
        <f>IF(RIGHT(I354,5)="Total",VLOOKUP(I354,'BD Descarga'!$B:$I,8,0),SUMIFS('BD Descarga'!I:I,'BD Descarga'!D:D,'Recebimento Rodo - ALE'!K354,'BD Descarga'!C:C,'Recebimento Rodo - ALE'!J354,'BD Descarga'!B:B,'Recebimento Rodo - ALE'!I354,'BD Descarga'!A:A,'Recebimento Rodo - ALE'!H354))</f>
        <v>217.85714285714286</v>
      </c>
      <c r="Q354" s="212"/>
      <c r="R354" s="29"/>
      <c r="S354" s="29"/>
      <c r="T354" s="29"/>
      <c r="U354" s="29"/>
      <c r="V354" s="29"/>
      <c r="W354" s="29"/>
      <c r="X354" s="29"/>
      <c r="Y354" s="29"/>
    </row>
    <row r="355" spans="1:25" x14ac:dyDescent="0.25">
      <c r="A355" s="9"/>
      <c r="B355" s="9" t="str">
        <f t="shared" si="29"/>
        <v>MACEIO</v>
      </c>
      <c r="C355" s="9" t="str">
        <f t="shared" si="28"/>
        <v>ACEIO</v>
      </c>
      <c r="D355" s="9"/>
      <c r="E355" s="71">
        <f t="shared" si="30"/>
        <v>0</v>
      </c>
      <c r="F355" s="9" t="str">
        <f t="shared" si="31"/>
        <v>TerceirosACEIO</v>
      </c>
      <c r="G355" s="9" t="str">
        <f>IFERROR(VLOOKUP(H355,[161]Detalhes!$G:$J,4,0),G354)</f>
        <v>Terceiros</v>
      </c>
      <c r="H355" s="10">
        <v>34</v>
      </c>
      <c r="I355" s="16" t="s">
        <v>81</v>
      </c>
      <c r="J355" s="30" t="s">
        <v>657</v>
      </c>
      <c r="K355" s="30"/>
      <c r="L355" s="31"/>
      <c r="M355" s="35">
        <f>IF(RIGHT(I355,5)="Total",VLOOKUP(I355,'BD Descarga'!$B:$I,5,0),SUMIFS('BD Descarga'!F:F,'BD Descarga'!D:D,'Recebimento Rodo - ALE'!K355,'BD Descarga'!C:C,'Recebimento Rodo - ALE'!J355,'BD Descarga'!B:B,'Recebimento Rodo - ALE'!I355,'BD Descarga'!A:A,'Recebimento Rodo - ALE'!H355))</f>
        <v>0</v>
      </c>
      <c r="N355" s="36">
        <f>IF(RIGHT(I355,5)="Total",VLOOKUP(I355,'BD Descarga'!$B:$I,6,0),SUMIFS('BD Descarga'!G:G,'BD Descarga'!D:D,'Recebimento Rodo - ALE'!K355,'BD Descarga'!C:C,'Recebimento Rodo - ALE'!J355,'BD Descarga'!B:B,'Recebimento Rodo - ALE'!I355,'BD Descarga'!A:A,'Recebimento Rodo - ALE'!H355))</f>
        <v>0</v>
      </c>
      <c r="O355" s="36">
        <f>IF(RIGHT(I355,5)="Total",VLOOKUP(I355,'BD Descarga'!$B:$I,7,0),SUMIFS('BD Descarga'!H:H,'BD Descarga'!D:D,'Recebimento Rodo - ALE'!K355,'BD Descarga'!C:C,'Recebimento Rodo - ALE'!J355,'BD Descarga'!B:B,'Recebimento Rodo - ALE'!I355,'BD Descarga'!A:A,'Recebimento Rodo - ALE'!H355))</f>
        <v>0</v>
      </c>
      <c r="P355" s="37">
        <f>IF(RIGHT(I355,5)="Total",VLOOKUP(I355,'BD Descarga'!$B:$I,8,0),SUMIFS('BD Descarga'!I:I,'BD Descarga'!D:D,'Recebimento Rodo - ALE'!K355,'BD Descarga'!C:C,'Recebimento Rodo - ALE'!J355,'BD Descarga'!B:B,'Recebimento Rodo - ALE'!I355,'BD Descarga'!A:A,'Recebimento Rodo - ALE'!H355))</f>
        <v>0</v>
      </c>
      <c r="Q355" s="212"/>
      <c r="R355" s="29"/>
      <c r="S355" s="29"/>
      <c r="T355" s="29"/>
      <c r="U355" s="29"/>
      <c r="V355" s="29"/>
      <c r="W355" s="29"/>
      <c r="X355" s="29"/>
      <c r="Y355" s="29"/>
    </row>
    <row r="356" spans="1:25" ht="15" customHeight="1" x14ac:dyDescent="0.25">
      <c r="A356" s="9"/>
      <c r="B356" s="9" t="str">
        <f t="shared" si="29"/>
        <v>MACEIO</v>
      </c>
      <c r="C356" s="9" t="str">
        <f t="shared" si="28"/>
        <v>ACEIO</v>
      </c>
      <c r="D356" s="9"/>
      <c r="E356" s="71">
        <f t="shared" si="30"/>
        <v>0</v>
      </c>
      <c r="F356" s="9" t="str">
        <f t="shared" si="31"/>
        <v>TerceirosACEIO</v>
      </c>
      <c r="G356" s="9" t="str">
        <f>IFERROR(VLOOKUP(H356,[161]Detalhes!$G:$J,4,0),G355)</f>
        <v>Terceiros</v>
      </c>
      <c r="H356" s="10">
        <v>34</v>
      </c>
      <c r="I356" s="11" t="s">
        <v>81</v>
      </c>
      <c r="J356" s="24" t="s">
        <v>27</v>
      </c>
      <c r="K356" s="24" t="s">
        <v>10</v>
      </c>
      <c r="L356" s="25"/>
      <c r="M356" s="26">
        <f>IF(RIGHT(I356,5)="Total",VLOOKUP(I356,'BD Descarga'!$B:$I,5,0),SUMIFS('BD Descarga'!F:F,'BD Descarga'!D:D,'Recebimento Rodo - ALE'!K356,'BD Descarga'!C:C,'Recebimento Rodo - ALE'!J356,'BD Descarga'!B:B,'Recebimento Rodo - ALE'!I356,'BD Descarga'!A:A,'Recebimento Rodo - ALE'!H356))</f>
        <v>0</v>
      </c>
      <c r="N356" s="27">
        <f>IF(RIGHT(I356,5)="Total",VLOOKUP(I356,'BD Descarga'!$B:$I,6,0),SUMIFS('BD Descarga'!G:G,'BD Descarga'!D:D,'Recebimento Rodo - ALE'!K356,'BD Descarga'!C:C,'Recebimento Rodo - ALE'!J356,'BD Descarga'!B:B,'Recebimento Rodo - ALE'!I356,'BD Descarga'!A:A,'Recebimento Rodo - ALE'!H356))</f>
        <v>0</v>
      </c>
      <c r="O356" s="27">
        <f>IF(RIGHT(I356,5)="Total",VLOOKUP(I356,'BD Descarga'!$B:$I,7,0),SUMIFS('BD Descarga'!H:H,'BD Descarga'!D:D,'Recebimento Rodo - ALE'!K356,'BD Descarga'!C:C,'Recebimento Rodo - ALE'!J356,'BD Descarga'!B:B,'Recebimento Rodo - ALE'!I356,'BD Descarga'!A:A,'Recebimento Rodo - ALE'!H356))</f>
        <v>0</v>
      </c>
      <c r="P356" s="28">
        <f>IF(RIGHT(I356,5)="Total",VLOOKUP(I356,'BD Descarga'!$B:$I,8,0),SUMIFS('BD Descarga'!I:I,'BD Descarga'!D:D,'Recebimento Rodo - ALE'!K356,'BD Descarga'!C:C,'Recebimento Rodo - ALE'!J356,'BD Descarga'!B:B,'Recebimento Rodo - ALE'!I356,'BD Descarga'!A:A,'Recebimento Rodo - ALE'!H356))</f>
        <v>0</v>
      </c>
      <c r="Q356" s="212" t="s">
        <v>76</v>
      </c>
      <c r="R356" s="29"/>
      <c r="S356" s="29"/>
      <c r="T356" s="29"/>
      <c r="U356" s="29"/>
      <c r="V356" s="29"/>
      <c r="W356" s="29"/>
      <c r="X356" s="29"/>
      <c r="Y356" s="29"/>
    </row>
    <row r="357" spans="1:25" ht="15" customHeight="1" x14ac:dyDescent="0.25">
      <c r="A357" s="9"/>
      <c r="B357" s="9" t="str">
        <f t="shared" si="29"/>
        <v>MACEIO</v>
      </c>
      <c r="C357" s="9" t="str">
        <f t="shared" si="28"/>
        <v>ACEIO</v>
      </c>
      <c r="D357" s="9"/>
      <c r="E357" s="71">
        <f t="shared" si="30"/>
        <v>0</v>
      </c>
      <c r="F357" s="9" t="str">
        <f t="shared" si="31"/>
        <v>TerceirosACEIO</v>
      </c>
      <c r="G357" s="9" t="str">
        <f>IFERROR(VLOOKUP(H357,[161]Detalhes!$G:$J,4,0),G356)</f>
        <v>Terceiros</v>
      </c>
      <c r="H357" s="10">
        <v>34</v>
      </c>
      <c r="I357" s="11" t="s">
        <v>81</v>
      </c>
      <c r="J357" s="24" t="s">
        <v>27</v>
      </c>
      <c r="K357" s="24" t="s">
        <v>12</v>
      </c>
      <c r="L357" s="25"/>
      <c r="M357" s="26">
        <f>IF(RIGHT(I357,5)="Total",VLOOKUP(I357,'BD Descarga'!$B:$I,5,0),SUMIFS('BD Descarga'!F:F,'BD Descarga'!D:D,'Recebimento Rodo - ALE'!K357,'BD Descarga'!C:C,'Recebimento Rodo - ALE'!J357,'BD Descarga'!B:B,'Recebimento Rodo - ALE'!I357,'BD Descarga'!A:A,'Recebimento Rodo - ALE'!H357))</f>
        <v>0</v>
      </c>
      <c r="N357" s="27">
        <f>IF(RIGHT(I357,5)="Total",VLOOKUP(I357,'BD Descarga'!$B:$I,6,0),SUMIFS('BD Descarga'!G:G,'BD Descarga'!D:D,'Recebimento Rodo - ALE'!K357,'BD Descarga'!C:C,'Recebimento Rodo - ALE'!J357,'BD Descarga'!B:B,'Recebimento Rodo - ALE'!I357,'BD Descarga'!A:A,'Recebimento Rodo - ALE'!H357))</f>
        <v>0</v>
      </c>
      <c r="O357" s="27">
        <f>IF(RIGHT(I357,5)="Total",VLOOKUP(I357,'BD Descarga'!$B:$I,7,0),SUMIFS('BD Descarga'!H:H,'BD Descarga'!D:D,'Recebimento Rodo - ALE'!K357,'BD Descarga'!C:C,'Recebimento Rodo - ALE'!J357,'BD Descarga'!B:B,'Recebimento Rodo - ALE'!I357,'BD Descarga'!A:A,'Recebimento Rodo - ALE'!H357))</f>
        <v>0</v>
      </c>
      <c r="P357" s="28">
        <f>IF(RIGHT(I357,5)="Total",VLOOKUP(I357,'BD Descarga'!$B:$I,8,0),SUMIFS('BD Descarga'!I:I,'BD Descarga'!D:D,'Recebimento Rodo - ALE'!K357,'BD Descarga'!C:C,'Recebimento Rodo - ALE'!J357,'BD Descarga'!B:B,'Recebimento Rodo - ALE'!I357,'BD Descarga'!A:A,'Recebimento Rodo - ALE'!H357))</f>
        <v>0</v>
      </c>
      <c r="Q357" s="212"/>
      <c r="R357" s="29"/>
      <c r="S357" s="29"/>
      <c r="T357" s="29"/>
      <c r="U357" s="29"/>
      <c r="V357" s="29"/>
      <c r="W357" s="29"/>
      <c r="X357" s="29"/>
      <c r="Y357" s="29"/>
    </row>
    <row r="358" spans="1:25" x14ac:dyDescent="0.25">
      <c r="A358" s="9"/>
      <c r="B358" s="9" t="str">
        <f t="shared" si="29"/>
        <v>MACEIO</v>
      </c>
      <c r="C358" s="9" t="str">
        <f t="shared" si="28"/>
        <v>ACEIO</v>
      </c>
      <c r="D358" s="9"/>
      <c r="E358" s="71">
        <f t="shared" si="30"/>
        <v>0</v>
      </c>
      <c r="F358" s="9" t="str">
        <f t="shared" si="31"/>
        <v>TerceirosACEIO</v>
      </c>
      <c r="G358" s="9" t="str">
        <f>IFERROR(VLOOKUP(H358,[161]Detalhes!$G:$J,4,0),G357)</f>
        <v>Terceiros</v>
      </c>
      <c r="H358" s="10">
        <v>34</v>
      </c>
      <c r="I358" s="11" t="s">
        <v>81</v>
      </c>
      <c r="J358" s="24" t="s">
        <v>27</v>
      </c>
      <c r="K358" s="24" t="s">
        <v>13</v>
      </c>
      <c r="L358" s="25"/>
      <c r="M358" s="26">
        <f>IF(RIGHT(I358,5)="Total",VLOOKUP(I358,'BD Descarga'!$B:$I,5,0),SUMIFS('BD Descarga'!F:F,'BD Descarga'!D:D,'Recebimento Rodo - ALE'!K358,'BD Descarga'!C:C,'Recebimento Rodo - ALE'!J358,'BD Descarga'!B:B,'Recebimento Rodo - ALE'!I358,'BD Descarga'!A:A,'Recebimento Rodo - ALE'!H358))</f>
        <v>0</v>
      </c>
      <c r="N358" s="27">
        <f>IF(RIGHT(I358,5)="Total",VLOOKUP(I358,'BD Descarga'!$B:$I,6,0),SUMIFS('BD Descarga'!G:G,'BD Descarga'!D:D,'Recebimento Rodo - ALE'!K358,'BD Descarga'!C:C,'Recebimento Rodo - ALE'!J358,'BD Descarga'!B:B,'Recebimento Rodo - ALE'!I358,'BD Descarga'!A:A,'Recebimento Rodo - ALE'!H358))</f>
        <v>0</v>
      </c>
      <c r="O358" s="27">
        <f>IF(RIGHT(I358,5)="Total",VLOOKUP(I358,'BD Descarga'!$B:$I,7,0),SUMIFS('BD Descarga'!H:H,'BD Descarga'!D:D,'Recebimento Rodo - ALE'!K358,'BD Descarga'!C:C,'Recebimento Rodo - ALE'!J358,'BD Descarga'!B:B,'Recebimento Rodo - ALE'!I358,'BD Descarga'!A:A,'Recebimento Rodo - ALE'!H358))</f>
        <v>0</v>
      </c>
      <c r="P358" s="28">
        <f>IF(RIGHT(I358,5)="Total",VLOOKUP(I358,'BD Descarga'!$B:$I,8,0),SUMIFS('BD Descarga'!I:I,'BD Descarga'!D:D,'Recebimento Rodo - ALE'!K358,'BD Descarga'!C:C,'Recebimento Rodo - ALE'!J358,'BD Descarga'!B:B,'Recebimento Rodo - ALE'!I358,'BD Descarga'!A:A,'Recebimento Rodo - ALE'!H358))</f>
        <v>0</v>
      </c>
      <c r="Q358" s="212"/>
      <c r="R358" s="29"/>
      <c r="S358" s="29"/>
      <c r="T358" s="29"/>
      <c r="U358" s="29"/>
      <c r="V358" s="29"/>
      <c r="W358" s="29"/>
      <c r="X358" s="29"/>
      <c r="Y358" s="29"/>
    </row>
    <row r="359" spans="1:25" x14ac:dyDescent="0.25">
      <c r="A359" s="9"/>
      <c r="B359" s="9" t="str">
        <f t="shared" si="29"/>
        <v>MACEIO</v>
      </c>
      <c r="C359" s="9" t="str">
        <f t="shared" si="28"/>
        <v>ACEIO</v>
      </c>
      <c r="D359" s="9"/>
      <c r="E359" s="71">
        <f t="shared" si="30"/>
        <v>0</v>
      </c>
      <c r="F359" s="9" t="str">
        <f t="shared" si="31"/>
        <v>TerceirosACEIO</v>
      </c>
      <c r="G359" s="9" t="str">
        <f>IFERROR(VLOOKUP(H359,[161]Detalhes!$G:$J,4,0),G358)</f>
        <v>Terceiros</v>
      </c>
      <c r="H359" s="14">
        <v>34</v>
      </c>
      <c r="I359" s="11" t="s">
        <v>81</v>
      </c>
      <c r="J359" s="30" t="s">
        <v>27</v>
      </c>
      <c r="K359" s="30" t="s">
        <v>16</v>
      </c>
      <c r="L359" s="31"/>
      <c r="M359" s="32">
        <f>IF(RIGHT(I359,5)="Total",VLOOKUP(I359,'BD Descarga'!$B:$I,5,0),SUMIFS('BD Descarga'!F:F,'BD Descarga'!D:D,'Recebimento Rodo - ALE'!K359,'BD Descarga'!C:C,'Recebimento Rodo - ALE'!J359,'BD Descarga'!B:B,'Recebimento Rodo - ALE'!I359,'BD Descarga'!A:A,'Recebimento Rodo - ALE'!H359))</f>
        <v>0</v>
      </c>
      <c r="N359" s="33">
        <f>IF(RIGHT(I359,5)="Total",VLOOKUP(I359,'BD Descarga'!$B:$I,6,0),SUMIFS('BD Descarga'!G:G,'BD Descarga'!D:D,'Recebimento Rodo - ALE'!K359,'BD Descarga'!C:C,'Recebimento Rodo - ALE'!J359,'BD Descarga'!B:B,'Recebimento Rodo - ALE'!I359,'BD Descarga'!A:A,'Recebimento Rodo - ALE'!H359))</f>
        <v>0</v>
      </c>
      <c r="O359" s="33">
        <f>IF(RIGHT(I359,5)="Total",VLOOKUP(I359,'BD Descarga'!$B:$I,7,0),SUMIFS('BD Descarga'!H:H,'BD Descarga'!D:D,'Recebimento Rodo - ALE'!K359,'BD Descarga'!C:C,'Recebimento Rodo - ALE'!J359,'BD Descarga'!B:B,'Recebimento Rodo - ALE'!I359,'BD Descarga'!A:A,'Recebimento Rodo - ALE'!H359))</f>
        <v>0</v>
      </c>
      <c r="P359" s="37">
        <f>IF(RIGHT(I359,5)="Total",VLOOKUP(I359,'BD Descarga'!$B:$I,8,0),SUMIFS('BD Descarga'!I:I,'BD Descarga'!D:D,'Recebimento Rodo - ALE'!K359,'BD Descarga'!C:C,'Recebimento Rodo - ALE'!J359,'BD Descarga'!B:B,'Recebimento Rodo - ALE'!I359,'BD Descarga'!A:A,'Recebimento Rodo - ALE'!H359))</f>
        <v>0</v>
      </c>
      <c r="Q359" s="212"/>
      <c r="R359" s="29"/>
      <c r="S359" s="29"/>
      <c r="T359" s="29"/>
      <c r="U359" s="29"/>
      <c r="V359" s="29"/>
      <c r="W359" s="29"/>
      <c r="X359" s="29"/>
      <c r="Y359" s="29"/>
    </row>
    <row r="360" spans="1:25" x14ac:dyDescent="0.25">
      <c r="A360" s="9"/>
      <c r="B360" s="9" t="str">
        <f t="shared" si="29"/>
        <v>MACEIO</v>
      </c>
      <c r="C360" s="9" t="str">
        <f t="shared" si="28"/>
        <v>ACEIO</v>
      </c>
      <c r="D360" s="9"/>
      <c r="E360" s="71">
        <f t="shared" si="30"/>
        <v>0</v>
      </c>
      <c r="F360" s="9" t="str">
        <f t="shared" si="31"/>
        <v>TerceirosACEIO</v>
      </c>
      <c r="G360" s="9" t="str">
        <f>IFERROR(VLOOKUP(H360,[161]Detalhes!$G:$J,4,0),G359)</f>
        <v>Terceiros</v>
      </c>
      <c r="H360" s="15">
        <v>34</v>
      </c>
      <c r="I360" s="11" t="s">
        <v>81</v>
      </c>
      <c r="J360" s="24" t="s">
        <v>27</v>
      </c>
      <c r="K360" s="24" t="s">
        <v>7</v>
      </c>
      <c r="L360" s="25"/>
      <c r="M360" s="26">
        <f>IF(RIGHT(I360,5)="Total",VLOOKUP(I360,'BD Descarga'!$B:$I,5,0),SUMIFS('BD Descarga'!F:F,'BD Descarga'!D:D,'Recebimento Rodo - ALE'!K360,'BD Descarga'!C:C,'Recebimento Rodo - ALE'!J360,'BD Descarga'!B:B,'Recebimento Rodo - ALE'!I360,'BD Descarga'!A:A,'Recebimento Rodo - ALE'!H360))</f>
        <v>0</v>
      </c>
      <c r="N360" s="27">
        <f>IF(RIGHT(I360,5)="Total",VLOOKUP(I360,'BD Descarga'!$B:$I,6,0),SUMIFS('BD Descarga'!G:G,'BD Descarga'!D:D,'Recebimento Rodo - ALE'!K360,'BD Descarga'!C:C,'Recebimento Rodo - ALE'!J360,'BD Descarga'!B:B,'Recebimento Rodo - ALE'!I360,'BD Descarga'!A:A,'Recebimento Rodo - ALE'!H360))</f>
        <v>0</v>
      </c>
      <c r="O360" s="27">
        <f>IF(RIGHT(I360,5)="Total",VLOOKUP(I360,'BD Descarga'!$B:$I,7,0),SUMIFS('BD Descarga'!H:H,'BD Descarga'!D:D,'Recebimento Rodo - ALE'!K360,'BD Descarga'!C:C,'Recebimento Rodo - ALE'!J360,'BD Descarga'!B:B,'Recebimento Rodo - ALE'!I360,'BD Descarga'!A:A,'Recebimento Rodo - ALE'!H360))</f>
        <v>0</v>
      </c>
      <c r="P360" s="28">
        <f>IF(RIGHT(I360,5)="Total",VLOOKUP(I360,'BD Descarga'!$B:$I,8,0),SUMIFS('BD Descarga'!I:I,'BD Descarga'!D:D,'Recebimento Rodo - ALE'!K360,'BD Descarga'!C:C,'Recebimento Rodo - ALE'!J360,'BD Descarga'!B:B,'Recebimento Rodo - ALE'!I360,'BD Descarga'!A:A,'Recebimento Rodo - ALE'!H360))</f>
        <v>0</v>
      </c>
      <c r="Q360" s="212"/>
      <c r="R360" s="29"/>
      <c r="S360" s="29"/>
      <c r="T360" s="29"/>
      <c r="U360" s="29"/>
      <c r="V360" s="29"/>
      <c r="W360" s="29"/>
      <c r="X360" s="29"/>
      <c r="Y360" s="29"/>
    </row>
    <row r="361" spans="1:25" x14ac:dyDescent="0.25">
      <c r="A361" s="9"/>
      <c r="B361" s="9" t="str">
        <f t="shared" si="29"/>
        <v>MACEIO</v>
      </c>
      <c r="C361" s="9" t="str">
        <f t="shared" si="28"/>
        <v>ACEIO</v>
      </c>
      <c r="D361" s="9"/>
      <c r="E361" s="71">
        <f t="shared" si="30"/>
        <v>0</v>
      </c>
      <c r="F361" s="9" t="str">
        <f t="shared" si="31"/>
        <v>TerceirosACEIO</v>
      </c>
      <c r="G361" s="9" t="str">
        <f>IFERROR(VLOOKUP(H361,[161]Detalhes!$G:$J,4,0),G360)</f>
        <v>Terceiros</v>
      </c>
      <c r="H361" s="10">
        <v>34</v>
      </c>
      <c r="I361" s="11" t="s">
        <v>81</v>
      </c>
      <c r="J361" s="24" t="s">
        <v>27</v>
      </c>
      <c r="K361" s="24" t="s">
        <v>18</v>
      </c>
      <c r="L361" s="25"/>
      <c r="M361" s="26">
        <f>IF(RIGHT(I361,5)="Total",VLOOKUP(I361,'BD Descarga'!$B:$I,5,0),SUMIFS('BD Descarga'!F:F,'BD Descarga'!D:D,'Recebimento Rodo - ALE'!K361,'BD Descarga'!C:C,'Recebimento Rodo - ALE'!J361,'BD Descarga'!B:B,'Recebimento Rodo - ALE'!I361,'BD Descarga'!A:A,'Recebimento Rodo - ALE'!H361))</f>
        <v>40.230769230769234</v>
      </c>
      <c r="N361" s="27">
        <f>IF(RIGHT(I361,5)="Total",VLOOKUP(I361,'BD Descarga'!$B:$I,6,0),SUMIFS('BD Descarga'!G:G,'BD Descarga'!D:D,'Recebimento Rodo - ALE'!K361,'BD Descarga'!C:C,'Recebimento Rodo - ALE'!J361,'BD Descarga'!B:B,'Recebimento Rodo - ALE'!I361,'BD Descarga'!A:A,'Recebimento Rodo - ALE'!H361))</f>
        <v>2.2829936554840953</v>
      </c>
      <c r="O361" s="27">
        <f>IF(RIGHT(I361,5)="Total",VLOOKUP(I361,'BD Descarga'!$B:$I,7,0),SUMIFS('BD Descarga'!H:H,'BD Descarga'!D:D,'Recebimento Rodo - ALE'!K361,'BD Descarga'!C:C,'Recebimento Rodo - ALE'!J361,'BD Descarga'!B:B,'Recebimento Rodo - ALE'!I361,'BD Descarga'!A:A,'Recebimento Rodo - ALE'!H361))</f>
        <v>0</v>
      </c>
      <c r="P361" s="28">
        <f>IF(RIGHT(I361,5)="Total",VLOOKUP(I361,'BD Descarga'!$B:$I,8,0),SUMIFS('BD Descarga'!I:I,'BD Descarga'!D:D,'Recebimento Rodo - ALE'!K361,'BD Descarga'!C:C,'Recebimento Rodo - ALE'!J361,'BD Descarga'!B:B,'Recebimento Rodo - ALE'!I361,'BD Descarga'!A:A,'Recebimento Rodo - ALE'!H361))</f>
        <v>2020.625</v>
      </c>
      <c r="Q361" s="212"/>
      <c r="R361" s="29"/>
      <c r="S361" s="29"/>
      <c r="T361" s="29"/>
      <c r="U361" s="29"/>
      <c r="V361" s="29"/>
      <c r="W361" s="29"/>
      <c r="X361" s="29"/>
      <c r="Y361" s="29"/>
    </row>
    <row r="362" spans="1:25" x14ac:dyDescent="0.25">
      <c r="A362" s="9"/>
      <c r="B362" s="9" t="str">
        <f t="shared" si="29"/>
        <v>MACEIO</v>
      </c>
      <c r="C362" s="9" t="str">
        <f t="shared" si="28"/>
        <v>ACEIO</v>
      </c>
      <c r="D362" s="9"/>
      <c r="E362" s="71">
        <f t="shared" si="30"/>
        <v>0</v>
      </c>
      <c r="F362" s="9" t="str">
        <f t="shared" si="31"/>
        <v>TerceirosACEIO</v>
      </c>
      <c r="G362" s="9" t="str">
        <f>IFERROR(VLOOKUP(H362,[161]Detalhes!$G:$J,4,0),G361)</f>
        <v>Terceiros</v>
      </c>
      <c r="H362" s="10">
        <v>34</v>
      </c>
      <c r="I362" s="11" t="s">
        <v>81</v>
      </c>
      <c r="J362" s="24" t="s">
        <v>27</v>
      </c>
      <c r="K362" s="24" t="s">
        <v>19</v>
      </c>
      <c r="L362" s="25"/>
      <c r="M362" s="26">
        <f>IF(RIGHT(I362,5)="Total",VLOOKUP(I362,'BD Descarga'!$B:$I,5,0),SUMIFS('BD Descarga'!F:F,'BD Descarga'!D:D,'Recebimento Rodo - ALE'!K362,'BD Descarga'!C:C,'Recebimento Rodo - ALE'!J362,'BD Descarga'!B:B,'Recebimento Rodo - ALE'!I362,'BD Descarga'!A:A,'Recebimento Rodo - ALE'!H362))</f>
        <v>0</v>
      </c>
      <c r="N362" s="27">
        <f>IF(RIGHT(I362,5)="Total",VLOOKUP(I362,'BD Descarga'!$B:$I,6,0),SUMIFS('BD Descarga'!G:G,'BD Descarga'!D:D,'Recebimento Rodo - ALE'!K362,'BD Descarga'!C:C,'Recebimento Rodo - ALE'!J362,'BD Descarga'!B:B,'Recebimento Rodo - ALE'!I362,'BD Descarga'!A:A,'Recebimento Rodo - ALE'!H362))</f>
        <v>0</v>
      </c>
      <c r="O362" s="27">
        <f>IF(RIGHT(I362,5)="Total",VLOOKUP(I362,'BD Descarga'!$B:$I,7,0),SUMIFS('BD Descarga'!H:H,'BD Descarga'!D:D,'Recebimento Rodo - ALE'!K362,'BD Descarga'!C:C,'Recebimento Rodo - ALE'!J362,'BD Descarga'!B:B,'Recebimento Rodo - ALE'!I362,'BD Descarga'!A:A,'Recebimento Rodo - ALE'!H362))</f>
        <v>0</v>
      </c>
      <c r="P362" s="28">
        <f>IF(RIGHT(I362,5)="Total",VLOOKUP(I362,'BD Descarga'!$B:$I,8,0),SUMIFS('BD Descarga'!I:I,'BD Descarga'!D:D,'Recebimento Rodo - ALE'!K362,'BD Descarga'!C:C,'Recebimento Rodo - ALE'!J362,'BD Descarga'!B:B,'Recebimento Rodo - ALE'!I362,'BD Descarga'!A:A,'Recebimento Rodo - ALE'!H362))</f>
        <v>0</v>
      </c>
      <c r="Q362" s="212"/>
      <c r="R362" s="29"/>
      <c r="S362" s="29"/>
      <c r="T362" s="29"/>
      <c r="U362" s="29"/>
      <c r="V362" s="29"/>
      <c r="W362" s="29"/>
      <c r="X362" s="29"/>
      <c r="Y362" s="29"/>
    </row>
    <row r="363" spans="1:25" x14ac:dyDescent="0.25">
      <c r="A363" s="9"/>
      <c r="B363" s="9" t="str">
        <f t="shared" si="29"/>
        <v>MACEIO</v>
      </c>
      <c r="C363" s="9" t="str">
        <f t="shared" si="28"/>
        <v>ACEIO</v>
      </c>
      <c r="D363" s="9"/>
      <c r="E363" s="71">
        <f t="shared" si="30"/>
        <v>0</v>
      </c>
      <c r="F363" s="9" t="str">
        <f t="shared" si="31"/>
        <v>TerceirosACEIO</v>
      </c>
      <c r="G363" s="9" t="str">
        <f>IFERROR(VLOOKUP(H363,[161]Detalhes!$G:$J,4,0),G362)</f>
        <v>Terceiros</v>
      </c>
      <c r="H363" s="14">
        <v>34</v>
      </c>
      <c r="I363" s="11" t="s">
        <v>81</v>
      </c>
      <c r="J363" s="30" t="s">
        <v>27</v>
      </c>
      <c r="K363" s="30" t="s">
        <v>21</v>
      </c>
      <c r="L363" s="31"/>
      <c r="M363" s="32">
        <f>IF(RIGHT(I363,5)="Total",VLOOKUP(I363,'BD Descarga'!$B:$I,5,0),SUMIFS('BD Descarga'!F:F,'BD Descarga'!D:D,'Recebimento Rodo - ALE'!K363,'BD Descarga'!C:C,'Recebimento Rodo - ALE'!J363,'BD Descarga'!B:B,'Recebimento Rodo - ALE'!I363,'BD Descarga'!A:A,'Recebimento Rodo - ALE'!H363))</f>
        <v>40.230769230769234</v>
      </c>
      <c r="N363" s="33">
        <f>IF(RIGHT(I363,5)="Total",VLOOKUP(I363,'BD Descarga'!$B:$I,6,0),SUMIFS('BD Descarga'!G:G,'BD Descarga'!D:D,'Recebimento Rodo - ALE'!K363,'BD Descarga'!C:C,'Recebimento Rodo - ALE'!J363,'BD Descarga'!B:B,'Recebimento Rodo - ALE'!I363,'BD Descarga'!A:A,'Recebimento Rodo - ALE'!H363))</f>
        <v>2.2829936554840953</v>
      </c>
      <c r="O363" s="33">
        <f>IF(RIGHT(I363,5)="Total",VLOOKUP(I363,'BD Descarga'!$B:$I,7,0),SUMIFS('BD Descarga'!H:H,'BD Descarga'!D:D,'Recebimento Rodo - ALE'!K363,'BD Descarga'!C:C,'Recebimento Rodo - ALE'!J363,'BD Descarga'!B:B,'Recebimento Rodo - ALE'!I363,'BD Descarga'!A:A,'Recebimento Rodo - ALE'!H363))</f>
        <v>0</v>
      </c>
      <c r="P363" s="37">
        <f>IF(RIGHT(I363,5)="Total",VLOOKUP(I363,'BD Descarga'!$B:$I,8,0),SUMIFS('BD Descarga'!I:I,'BD Descarga'!D:D,'Recebimento Rodo - ALE'!K363,'BD Descarga'!C:C,'Recebimento Rodo - ALE'!J363,'BD Descarga'!B:B,'Recebimento Rodo - ALE'!I363,'BD Descarga'!A:A,'Recebimento Rodo - ALE'!H363))</f>
        <v>2020.625</v>
      </c>
      <c r="Q363" s="212"/>
      <c r="R363" s="29"/>
      <c r="S363" s="29"/>
      <c r="T363" s="29"/>
      <c r="U363" s="29"/>
      <c r="V363" s="29"/>
      <c r="W363" s="29"/>
      <c r="X363" s="29"/>
      <c r="Y363" s="29"/>
    </row>
    <row r="364" spans="1:25" x14ac:dyDescent="0.25">
      <c r="A364" s="9"/>
      <c r="B364" s="9" t="str">
        <f t="shared" si="29"/>
        <v>MACEIO</v>
      </c>
      <c r="C364" s="9" t="str">
        <f t="shared" si="28"/>
        <v>ACEIO</v>
      </c>
      <c r="D364" s="9"/>
      <c r="E364" s="71">
        <f t="shared" si="30"/>
        <v>0</v>
      </c>
      <c r="F364" s="9" t="str">
        <f t="shared" si="31"/>
        <v>TerceirosACEIO</v>
      </c>
      <c r="G364" s="9" t="str">
        <f>IFERROR(VLOOKUP(H364,[161]Detalhes!$G:$J,4,0),G363)</f>
        <v>Terceiros</v>
      </c>
      <c r="H364" s="10">
        <v>34</v>
      </c>
      <c r="I364" s="16" t="s">
        <v>81</v>
      </c>
      <c r="J364" s="30" t="s">
        <v>28</v>
      </c>
      <c r="K364" s="30"/>
      <c r="L364" s="31"/>
      <c r="M364" s="35">
        <f>IF(RIGHT(I364,5)="Total",VLOOKUP(I364,'BD Descarga'!$B:$I,5,0),SUMIFS('BD Descarga'!F:F,'BD Descarga'!D:D,'Recebimento Rodo - ALE'!K364,'BD Descarga'!C:C,'Recebimento Rodo - ALE'!J364,'BD Descarga'!B:B,'Recebimento Rodo - ALE'!I364,'BD Descarga'!A:A,'Recebimento Rodo - ALE'!H364))</f>
        <v>0</v>
      </c>
      <c r="N364" s="36">
        <f>IF(RIGHT(I364,5)="Total",VLOOKUP(I364,'BD Descarga'!$B:$I,6,0),SUMIFS('BD Descarga'!G:G,'BD Descarga'!D:D,'Recebimento Rodo - ALE'!K364,'BD Descarga'!C:C,'Recebimento Rodo - ALE'!J364,'BD Descarga'!B:B,'Recebimento Rodo - ALE'!I364,'BD Descarga'!A:A,'Recebimento Rodo - ALE'!H364))</f>
        <v>0</v>
      </c>
      <c r="O364" s="36">
        <f>IF(RIGHT(I364,5)="Total",VLOOKUP(I364,'BD Descarga'!$B:$I,7,0),SUMIFS('BD Descarga'!H:H,'BD Descarga'!D:D,'Recebimento Rodo - ALE'!K364,'BD Descarga'!C:C,'Recebimento Rodo - ALE'!J364,'BD Descarga'!B:B,'Recebimento Rodo - ALE'!I364,'BD Descarga'!A:A,'Recebimento Rodo - ALE'!H364))</f>
        <v>0</v>
      </c>
      <c r="P364" s="37">
        <f>IF(RIGHT(I364,5)="Total",VLOOKUP(I364,'BD Descarga'!$B:$I,8,0),SUMIFS('BD Descarga'!I:I,'BD Descarga'!D:D,'Recebimento Rodo - ALE'!K364,'BD Descarga'!C:C,'Recebimento Rodo - ALE'!J364,'BD Descarga'!B:B,'Recebimento Rodo - ALE'!I364,'BD Descarga'!A:A,'Recebimento Rodo - ALE'!H364))</f>
        <v>0</v>
      </c>
      <c r="Q364" s="212"/>
      <c r="R364" s="29"/>
      <c r="S364" s="29"/>
      <c r="T364" s="29"/>
      <c r="U364" s="29"/>
      <c r="V364" s="29"/>
      <c r="W364" s="29"/>
      <c r="X364" s="29"/>
      <c r="Y364" s="29"/>
    </row>
    <row r="365" spans="1:25" x14ac:dyDescent="0.25">
      <c r="A365" s="9"/>
      <c r="B365" s="9" t="str">
        <f t="shared" si="29"/>
        <v>MACEIO Total</v>
      </c>
      <c r="C365" s="9" t="str">
        <f t="shared" si="28"/>
        <v>Total</v>
      </c>
      <c r="D365" s="9">
        <f>VLOOKUP(E365,Resumo!C:E,3,0)</f>
        <v>35</v>
      </c>
      <c r="E365" s="71">
        <f t="shared" si="30"/>
        <v>2543.4821428571431</v>
      </c>
      <c r="F365" s="9" t="str">
        <f t="shared" si="31"/>
        <v>TerceirosTotal</v>
      </c>
      <c r="G365" s="9" t="str">
        <f>IFERROR(VLOOKUP(H365,[161]Detalhes!$G:$J,4,0),G364)</f>
        <v>Terceiros</v>
      </c>
      <c r="H365" s="17">
        <v>34</v>
      </c>
      <c r="I365" s="18" t="s">
        <v>132</v>
      </c>
      <c r="J365" s="38"/>
      <c r="K365" s="38"/>
      <c r="L365" s="25"/>
      <c r="M365" s="39">
        <f>IF(RIGHT(I365,5)="Total",VLOOKUP(I365,'BD Descarga'!$B:$I,5,0),SUMIFS('BD Descarga'!F:F,'BD Descarga'!D:D,'Recebimento Rodo - ALE'!K365,'BD Descarga'!C:C,'Recebimento Rodo - ALE'!J365,'BD Descarga'!B:B,'Recebimento Rodo - ALE'!I365,'BD Descarga'!A:A,'Recebimento Rodo - ALE'!H365))</f>
        <v>40.230769230769234</v>
      </c>
      <c r="N365" s="40">
        <f>IF(RIGHT(I365,5)="Total",VLOOKUP(I365,'BD Descarga'!$B:$I,6,0),SUMIFS('BD Descarga'!G:G,'BD Descarga'!D:D,'Recebimento Rodo - ALE'!K365,'BD Descarga'!C:C,'Recebimento Rodo - ALE'!J365,'BD Descarga'!B:B,'Recebimento Rodo - ALE'!I365,'BD Descarga'!A:A,'Recebimento Rodo - ALE'!H365))</f>
        <v>2.8737413399220282</v>
      </c>
      <c r="O365" s="40">
        <f>IF(RIGHT(I365,5)="Total",VLOOKUP(I365,'BD Descarga'!$B:$I,7,0),SUMIFS('BD Descarga'!H:H,'BD Descarga'!D:D,'Recebimento Rodo - ALE'!K365,'BD Descarga'!C:C,'Recebimento Rodo - ALE'!J365,'BD Descarga'!B:B,'Recebimento Rodo - ALE'!I365,'BD Descarga'!A:A,'Recebimento Rodo - ALE'!H365))</f>
        <v>0</v>
      </c>
      <c r="P365" s="41">
        <f>IF(RIGHT(I365,5)="Total",VLOOKUP(I365,'BD Descarga'!$B:$I,8,0),SUMIFS('BD Descarga'!I:I,'BD Descarga'!D:D,'Recebimento Rodo - ALE'!K365,'BD Descarga'!C:C,'Recebimento Rodo - ALE'!J365,'BD Descarga'!B:B,'Recebimento Rodo - ALE'!I365,'BD Descarga'!A:A,'Recebimento Rodo - ALE'!H365))</f>
        <v>2543.4821428571431</v>
      </c>
      <c r="Q365" s="50"/>
      <c r="R365" s="29"/>
      <c r="S365" s="29"/>
      <c r="T365" s="29"/>
      <c r="U365" s="29"/>
      <c r="V365" s="29"/>
      <c r="W365" s="29"/>
      <c r="X365" s="29"/>
      <c r="Y365" s="29"/>
    </row>
    <row r="366" spans="1:25" ht="15" customHeight="1" x14ac:dyDescent="0.25">
      <c r="A366" s="9"/>
      <c r="B366" s="9" t="str">
        <f t="shared" ref="B366:B385" si="32">I366</f>
        <v>MONTES CLAROS</v>
      </c>
      <c r="C366" s="9" t="str">
        <f t="shared" si="28"/>
        <v>LAROS</v>
      </c>
      <c r="D366" s="9"/>
      <c r="E366" s="71">
        <f t="shared" ref="E366:E385" si="33">IF(RIGHT(I366,5)="Total",P366,0)</f>
        <v>0</v>
      </c>
      <c r="F366" s="9" t="str">
        <f t="shared" ref="F366:F385" si="34">CONCATENATE(G366,RIGHT(I366,5))</f>
        <v>TerceirosLAROS</v>
      </c>
      <c r="G366" s="9" t="str">
        <f>IFERROR(VLOOKUP(H366,[161]Detalhes!$G:$J,4,0),#REF!)</f>
        <v>Terceiros</v>
      </c>
      <c r="H366" s="10">
        <v>37</v>
      </c>
      <c r="I366" s="11" t="s">
        <v>91</v>
      </c>
      <c r="J366" s="24" t="s">
        <v>33</v>
      </c>
      <c r="K366" s="24" t="s">
        <v>10</v>
      </c>
      <c r="L366" s="25"/>
      <c r="M366" s="26">
        <f>IF(RIGHT(I366,5)="Total",VLOOKUP(I366,'BD Descarga'!$B:$I,5,0),SUMIFS('BD Descarga'!F:F,'BD Descarga'!D:D,'Recebimento Rodo - ALE'!K366,'BD Descarga'!C:C,'Recebimento Rodo - ALE'!J366,'BD Descarga'!B:B,'Recebimento Rodo - ALE'!I366,'BD Descarga'!A:A,'Recebimento Rodo - ALE'!H366))</f>
        <v>40.306282722513089</v>
      </c>
      <c r="N366" s="27">
        <f>IF(RIGHT(I366,5)="Total",VLOOKUP(I366,'BD Descarga'!$B:$I,6,0),SUMIFS('BD Descarga'!G:G,'BD Descarga'!D:D,'Recebimento Rodo - ALE'!K366,'BD Descarga'!C:C,'Recebimento Rodo - ALE'!J366,'BD Descarga'!B:B,'Recebimento Rodo - ALE'!I366,'BD Descarga'!A:A,'Recebimento Rodo - ALE'!H366))</f>
        <v>0.54244147081670946</v>
      </c>
      <c r="O366" s="27">
        <f>IF(RIGHT(I366,5)="Total",VLOOKUP(I366,'BD Descarga'!$B:$I,7,0),SUMIFS('BD Descarga'!H:H,'BD Descarga'!D:D,'Recebimento Rodo - ALE'!K366,'BD Descarga'!C:C,'Recebimento Rodo - ALE'!J366,'BD Descarga'!B:B,'Recebimento Rodo - ALE'!I366,'BD Descarga'!A:A,'Recebimento Rodo - ALE'!H366))</f>
        <v>0.1695129596302217</v>
      </c>
      <c r="P366" s="28">
        <f>IF(RIGHT(I366,5)="Total",VLOOKUP(I366,'BD Descarga'!$B:$I,8,0),SUMIFS('BD Descarga'!I:I,'BD Descarga'!D:D,'Recebimento Rodo - ALE'!K366,'BD Descarga'!C:C,'Recebimento Rodo - ALE'!J366,'BD Descarga'!B:B,'Recebimento Rodo - ALE'!I366,'BD Descarga'!A:A,'Recebimento Rodo - ALE'!H366))</f>
        <v>508.33333333333331</v>
      </c>
      <c r="Q366" s="212" t="s">
        <v>76</v>
      </c>
      <c r="R366" s="29"/>
      <c r="S366" s="29"/>
      <c r="T366" s="29"/>
      <c r="U366" s="29"/>
      <c r="V366" s="29"/>
      <c r="W366" s="29"/>
      <c r="X366" s="29"/>
      <c r="Y366" s="29"/>
    </row>
    <row r="367" spans="1:25" ht="15" customHeight="1" x14ac:dyDescent="0.25">
      <c r="A367" s="9"/>
      <c r="B367" s="9" t="str">
        <f t="shared" si="32"/>
        <v>MONTES CLAROS</v>
      </c>
      <c r="C367" s="9" t="str">
        <f t="shared" si="28"/>
        <v>LAROS</v>
      </c>
      <c r="D367" s="9"/>
      <c r="E367" s="71">
        <f t="shared" si="33"/>
        <v>0</v>
      </c>
      <c r="F367" s="9" t="str">
        <f t="shared" si="34"/>
        <v>TerceirosLAROS</v>
      </c>
      <c r="G367" s="9" t="str">
        <f>IFERROR(VLOOKUP(H367,[161]Detalhes!$G:$J,4,0),G366)</f>
        <v>Terceiros</v>
      </c>
      <c r="H367" s="10">
        <v>37</v>
      </c>
      <c r="I367" s="11" t="s">
        <v>91</v>
      </c>
      <c r="J367" s="24" t="s">
        <v>33</v>
      </c>
      <c r="K367" s="24" t="s">
        <v>12</v>
      </c>
      <c r="L367" s="25"/>
      <c r="M367" s="26">
        <f>IF(RIGHT(I367,5)="Total",VLOOKUP(I367,'BD Descarga'!$B:$I,5,0),SUMIFS('BD Descarga'!F:F,'BD Descarga'!D:D,'Recebimento Rodo - ALE'!K367,'BD Descarga'!C:C,'Recebimento Rodo - ALE'!J367,'BD Descarga'!B:B,'Recebimento Rodo - ALE'!I367,'BD Descarga'!A:A,'Recebimento Rodo - ALE'!H367))</f>
        <v>40.306282722513089</v>
      </c>
      <c r="N367" s="27">
        <f>IF(RIGHT(I367,5)="Total",VLOOKUP(I367,'BD Descarga'!$B:$I,6,0),SUMIFS('BD Descarga'!G:G,'BD Descarga'!D:D,'Recebimento Rodo - ALE'!K367,'BD Descarga'!C:C,'Recebimento Rodo - ALE'!J367,'BD Descarga'!B:B,'Recebimento Rodo - ALE'!I367,'BD Descarga'!A:A,'Recebimento Rodo - ALE'!H367))</f>
        <v>0</v>
      </c>
      <c r="O367" s="27">
        <f>IF(RIGHT(I367,5)="Total",VLOOKUP(I367,'BD Descarga'!$B:$I,7,0),SUMIFS('BD Descarga'!H:H,'BD Descarga'!D:D,'Recebimento Rodo - ALE'!K367,'BD Descarga'!C:C,'Recebimento Rodo - ALE'!J367,'BD Descarga'!B:B,'Recebimento Rodo - ALE'!I367,'BD Descarga'!A:A,'Recebimento Rodo - ALE'!H367))</f>
        <v>0</v>
      </c>
      <c r="P367" s="28">
        <f>IF(RIGHT(I367,5)="Total",VLOOKUP(I367,'BD Descarga'!$B:$I,8,0),SUMIFS('BD Descarga'!I:I,'BD Descarga'!D:D,'Recebimento Rodo - ALE'!K367,'BD Descarga'!C:C,'Recebimento Rodo - ALE'!J367,'BD Descarga'!B:B,'Recebimento Rodo - ALE'!I367,'BD Descarga'!A:A,'Recebimento Rodo - ALE'!H367))</f>
        <v>0</v>
      </c>
      <c r="Q367" s="212"/>
      <c r="R367" s="29"/>
      <c r="S367" s="29"/>
      <c r="T367" s="29"/>
      <c r="U367" s="29"/>
      <c r="V367" s="29"/>
      <c r="W367" s="29"/>
      <c r="X367" s="29"/>
      <c r="Y367" s="29"/>
    </row>
    <row r="368" spans="1:25" x14ac:dyDescent="0.25">
      <c r="A368" s="9"/>
      <c r="B368" s="9" t="str">
        <f t="shared" si="32"/>
        <v>MONTES CLAROS</v>
      </c>
      <c r="C368" s="9" t="str">
        <f t="shared" si="28"/>
        <v>LAROS</v>
      </c>
      <c r="D368" s="9"/>
      <c r="E368" s="71">
        <f t="shared" si="33"/>
        <v>0</v>
      </c>
      <c r="F368" s="9" t="str">
        <f t="shared" si="34"/>
        <v>TerceirosLAROS</v>
      </c>
      <c r="G368" s="9" t="str">
        <f>IFERROR(VLOOKUP(H368,[161]Detalhes!$G:$J,4,0),G367)</f>
        <v>Terceiros</v>
      </c>
      <c r="H368" s="10">
        <v>37</v>
      </c>
      <c r="I368" s="11" t="s">
        <v>91</v>
      </c>
      <c r="J368" s="24" t="s">
        <v>33</v>
      </c>
      <c r="K368" s="24" t="s">
        <v>13</v>
      </c>
      <c r="L368" s="25"/>
      <c r="M368" s="26">
        <f>IF(RIGHT(I368,5)="Total",VLOOKUP(I368,'BD Descarga'!$B:$I,5,0),SUMIFS('BD Descarga'!F:F,'BD Descarga'!D:D,'Recebimento Rodo - ALE'!K368,'BD Descarga'!C:C,'Recebimento Rodo - ALE'!J368,'BD Descarga'!B:B,'Recebimento Rodo - ALE'!I368,'BD Descarga'!A:A,'Recebimento Rodo - ALE'!H368))</f>
        <v>40.306282722513089</v>
      </c>
      <c r="N368" s="27">
        <f>IF(RIGHT(I368,5)="Total",VLOOKUP(I368,'BD Descarga'!$B:$I,6,0),SUMIFS('BD Descarga'!G:G,'BD Descarga'!D:D,'Recebimento Rodo - ALE'!K368,'BD Descarga'!C:C,'Recebimento Rodo - ALE'!J368,'BD Descarga'!B:B,'Recebimento Rodo - ALE'!I368,'BD Descarga'!A:A,'Recebimento Rodo - ALE'!H368))</f>
        <v>1.6047226844994318</v>
      </c>
      <c r="O368" s="27">
        <f>IF(RIGHT(I368,5)="Total",VLOOKUP(I368,'BD Descarga'!$B:$I,7,0),SUMIFS('BD Descarga'!H:H,'BD Descarga'!D:D,'Recebimento Rodo - ALE'!K368,'BD Descarga'!C:C,'Recebimento Rodo - ALE'!J368,'BD Descarga'!B:B,'Recebimento Rodo - ALE'!I368,'BD Descarga'!A:A,'Recebimento Rodo - ALE'!H368))</f>
        <v>0.50147583890607239</v>
      </c>
      <c r="P368" s="28">
        <f>IF(RIGHT(I368,5)="Total",VLOOKUP(I368,'BD Descarga'!$B:$I,8,0),SUMIFS('BD Descarga'!I:I,'BD Descarga'!D:D,'Recebimento Rodo - ALE'!K368,'BD Descarga'!C:C,'Recebimento Rodo - ALE'!J368,'BD Descarga'!B:B,'Recebimento Rodo - ALE'!I368,'BD Descarga'!A:A,'Recebimento Rodo - ALE'!H368))</f>
        <v>1503.8194444444443</v>
      </c>
      <c r="Q368" s="212"/>
      <c r="R368" s="29"/>
      <c r="S368" s="29"/>
      <c r="T368" s="29"/>
      <c r="U368" s="29"/>
      <c r="V368" s="29"/>
      <c r="W368" s="29"/>
      <c r="X368" s="29"/>
      <c r="Y368" s="29"/>
    </row>
    <row r="369" spans="1:25" x14ac:dyDescent="0.25">
      <c r="A369" s="9"/>
      <c r="B369" s="9" t="str">
        <f t="shared" si="32"/>
        <v>MONTES CLAROS</v>
      </c>
      <c r="C369" s="9" t="str">
        <f t="shared" si="28"/>
        <v>LAROS</v>
      </c>
      <c r="D369" s="9"/>
      <c r="E369" s="71">
        <f t="shared" si="33"/>
        <v>0</v>
      </c>
      <c r="F369" s="9" t="str">
        <f t="shared" si="34"/>
        <v>TerceirosLAROS</v>
      </c>
      <c r="G369" s="9" t="str">
        <f>IFERROR(VLOOKUP(H369,[161]Detalhes!$G:$J,4,0),G368)</f>
        <v>Terceiros</v>
      </c>
      <c r="H369" s="14">
        <v>37</v>
      </c>
      <c r="I369" s="11" t="s">
        <v>91</v>
      </c>
      <c r="J369" s="30" t="s">
        <v>33</v>
      </c>
      <c r="K369" s="30" t="s">
        <v>16</v>
      </c>
      <c r="L369" s="31"/>
      <c r="M369" s="32">
        <f>IF(RIGHT(I369,5)="Total",VLOOKUP(I369,'BD Descarga'!$B:$I,5,0),SUMIFS('BD Descarga'!F:F,'BD Descarga'!D:D,'Recebimento Rodo - ALE'!K369,'BD Descarga'!C:C,'Recebimento Rodo - ALE'!J369,'BD Descarga'!B:B,'Recebimento Rodo - ALE'!I369,'BD Descarga'!A:A,'Recebimento Rodo - ALE'!H369))</f>
        <v>40.306282722513089</v>
      </c>
      <c r="N369" s="33">
        <f>IF(RIGHT(I369,5)="Total",VLOOKUP(I369,'BD Descarga'!$B:$I,6,0),SUMIFS('BD Descarga'!G:G,'BD Descarga'!D:D,'Recebimento Rodo - ALE'!K369,'BD Descarga'!C:C,'Recebimento Rodo - ALE'!J369,'BD Descarga'!B:B,'Recebimento Rodo - ALE'!I369,'BD Descarga'!A:A,'Recebimento Rodo - ALE'!H369))</f>
        <v>2.1471641553161414</v>
      </c>
      <c r="O369" s="33">
        <f>IF(RIGHT(I369,5)="Total",VLOOKUP(I369,'BD Descarga'!$B:$I,7,0),SUMIFS('BD Descarga'!H:H,'BD Descarga'!D:D,'Recebimento Rodo - ALE'!K369,'BD Descarga'!C:C,'Recebimento Rodo - ALE'!J369,'BD Descarga'!B:B,'Recebimento Rodo - ALE'!I369,'BD Descarga'!A:A,'Recebimento Rodo - ALE'!H369))</f>
        <v>0.67098879853629412</v>
      </c>
      <c r="P369" s="37">
        <f>IF(RIGHT(I369,5)="Total",VLOOKUP(I369,'BD Descarga'!$B:$I,8,0),SUMIFS('BD Descarga'!I:I,'BD Descarga'!D:D,'Recebimento Rodo - ALE'!K369,'BD Descarga'!C:C,'Recebimento Rodo - ALE'!J369,'BD Descarga'!B:B,'Recebimento Rodo - ALE'!I369,'BD Descarga'!A:A,'Recebimento Rodo - ALE'!H369))</f>
        <v>2012.1527777777776</v>
      </c>
      <c r="Q369" s="212"/>
      <c r="R369" s="29"/>
      <c r="S369" s="29"/>
      <c r="T369" s="29"/>
      <c r="U369" s="29"/>
      <c r="V369" s="29"/>
      <c r="W369" s="29"/>
      <c r="X369" s="29"/>
      <c r="Y369" s="29"/>
    </row>
    <row r="370" spans="1:25" x14ac:dyDescent="0.25">
      <c r="A370" s="9"/>
      <c r="B370" s="9" t="str">
        <f t="shared" si="32"/>
        <v>MONTES CLAROS</v>
      </c>
      <c r="C370" s="9" t="str">
        <f t="shared" si="28"/>
        <v>LAROS</v>
      </c>
      <c r="D370" s="9"/>
      <c r="E370" s="71">
        <f t="shared" si="33"/>
        <v>0</v>
      </c>
      <c r="F370" s="9" t="str">
        <f t="shared" si="34"/>
        <v>TerceirosLAROS</v>
      </c>
      <c r="G370" s="9" t="str">
        <f>IFERROR(VLOOKUP(H370,[161]Detalhes!$G:$J,4,0),G369)</f>
        <v>Terceiros</v>
      </c>
      <c r="H370" s="15">
        <v>37</v>
      </c>
      <c r="I370" s="11" t="s">
        <v>91</v>
      </c>
      <c r="J370" s="24" t="s">
        <v>33</v>
      </c>
      <c r="K370" s="24" t="s">
        <v>7</v>
      </c>
      <c r="L370" s="25"/>
      <c r="M370" s="26">
        <f>IF(RIGHT(I370,5)="Total",VLOOKUP(I370,'BD Descarga'!$B:$I,5,0),SUMIFS('BD Descarga'!F:F,'BD Descarga'!D:D,'Recebimento Rodo - ALE'!K370,'BD Descarga'!C:C,'Recebimento Rodo - ALE'!J370,'BD Descarga'!B:B,'Recebimento Rodo - ALE'!I370,'BD Descarga'!A:A,'Recebimento Rodo - ALE'!H370))</f>
        <v>40.306282722513089</v>
      </c>
      <c r="N370" s="27">
        <f>IF(RIGHT(I370,5)="Total",VLOOKUP(I370,'BD Descarga'!$B:$I,6,0),SUMIFS('BD Descarga'!G:G,'BD Descarga'!D:D,'Recebimento Rodo - ALE'!K370,'BD Descarga'!C:C,'Recebimento Rodo - ALE'!J370,'BD Descarga'!B:B,'Recebimento Rodo - ALE'!I370,'BD Descarga'!A:A,'Recebimento Rodo - ALE'!H370))</f>
        <v>0.33902591926044334</v>
      </c>
      <c r="O370" s="27">
        <f>IF(RIGHT(I370,5)="Total",VLOOKUP(I370,'BD Descarga'!$B:$I,7,0),SUMIFS('BD Descarga'!H:H,'BD Descarga'!D:D,'Recebimento Rodo - ALE'!K370,'BD Descarga'!C:C,'Recebimento Rodo - ALE'!J370,'BD Descarga'!B:B,'Recebimento Rodo - ALE'!I370,'BD Descarga'!A:A,'Recebimento Rodo - ALE'!H370))</f>
        <v>0.10594559976888854</v>
      </c>
      <c r="P370" s="28">
        <f>IF(RIGHT(I370,5)="Total",VLOOKUP(I370,'BD Descarga'!$B:$I,8,0),SUMIFS('BD Descarga'!I:I,'BD Descarga'!D:D,'Recebimento Rodo - ALE'!K370,'BD Descarga'!C:C,'Recebimento Rodo - ALE'!J370,'BD Descarga'!B:B,'Recebimento Rodo - ALE'!I370,'BD Descarga'!A:A,'Recebimento Rodo - ALE'!H370))</f>
        <v>317.70833333333331</v>
      </c>
      <c r="Q370" s="212"/>
      <c r="R370" s="29"/>
      <c r="S370" s="29"/>
      <c r="T370" s="29"/>
      <c r="U370" s="29"/>
      <c r="V370" s="29"/>
      <c r="W370" s="29"/>
      <c r="X370" s="29"/>
      <c r="Y370" s="29"/>
    </row>
    <row r="371" spans="1:25" x14ac:dyDescent="0.25">
      <c r="A371" s="9"/>
      <c r="B371" s="9" t="str">
        <f t="shared" si="32"/>
        <v>MONTES CLAROS</v>
      </c>
      <c r="C371" s="9" t="str">
        <f t="shared" si="28"/>
        <v>LAROS</v>
      </c>
      <c r="D371" s="9"/>
      <c r="E371" s="71">
        <f t="shared" si="33"/>
        <v>0</v>
      </c>
      <c r="F371" s="9" t="str">
        <f t="shared" si="34"/>
        <v>TerceirosLAROS</v>
      </c>
      <c r="G371" s="9" t="str">
        <f>IFERROR(VLOOKUP(H371,[161]Detalhes!$G:$J,4,0),G370)</f>
        <v>Terceiros</v>
      </c>
      <c r="H371" s="10">
        <v>37</v>
      </c>
      <c r="I371" s="11" t="s">
        <v>91</v>
      </c>
      <c r="J371" s="24" t="s">
        <v>33</v>
      </c>
      <c r="K371" s="24" t="s">
        <v>18</v>
      </c>
      <c r="L371" s="25"/>
      <c r="M371" s="26">
        <f>IF(RIGHT(I371,5)="Total",VLOOKUP(I371,'BD Descarga'!$B:$I,5,0),SUMIFS('BD Descarga'!F:F,'BD Descarga'!D:D,'Recebimento Rodo - ALE'!K371,'BD Descarga'!C:C,'Recebimento Rodo - ALE'!J371,'BD Descarga'!B:B,'Recebimento Rodo - ALE'!I371,'BD Descarga'!A:A,'Recebimento Rodo - ALE'!H371))</f>
        <v>40.306282722513089</v>
      </c>
      <c r="N371" s="27">
        <f>IF(RIGHT(I371,5)="Total",VLOOKUP(I371,'BD Descarga'!$B:$I,6,0),SUMIFS('BD Descarga'!G:G,'BD Descarga'!D:D,'Recebimento Rodo - ALE'!K371,'BD Descarga'!C:C,'Recebimento Rodo - ALE'!J371,'BD Descarga'!B:B,'Recebimento Rodo - ALE'!I371,'BD Descarga'!A:A,'Recebimento Rodo - ALE'!H371))</f>
        <v>0.54244147081670946</v>
      </c>
      <c r="O371" s="27">
        <f>IF(RIGHT(I371,5)="Total",VLOOKUP(I371,'BD Descarga'!$B:$I,7,0),SUMIFS('BD Descarga'!H:H,'BD Descarga'!D:D,'Recebimento Rodo - ALE'!K371,'BD Descarga'!C:C,'Recebimento Rodo - ALE'!J371,'BD Descarga'!B:B,'Recebimento Rodo - ALE'!I371,'BD Descarga'!A:A,'Recebimento Rodo - ALE'!H371))</f>
        <v>0.1695129596302217</v>
      </c>
      <c r="P371" s="28">
        <f>IF(RIGHT(I371,5)="Total",VLOOKUP(I371,'BD Descarga'!$B:$I,8,0),SUMIFS('BD Descarga'!I:I,'BD Descarga'!D:D,'Recebimento Rodo - ALE'!K371,'BD Descarga'!C:C,'Recebimento Rodo - ALE'!J371,'BD Descarga'!B:B,'Recebimento Rodo - ALE'!I371,'BD Descarga'!A:A,'Recebimento Rodo - ALE'!H371))</f>
        <v>508.33333333333331</v>
      </c>
      <c r="Q371" s="212"/>
      <c r="R371" s="29"/>
      <c r="S371" s="29"/>
      <c r="T371" s="29"/>
      <c r="U371" s="29"/>
      <c r="V371" s="29"/>
      <c r="W371" s="29"/>
      <c r="X371" s="29"/>
      <c r="Y371" s="29"/>
    </row>
    <row r="372" spans="1:25" x14ac:dyDescent="0.25">
      <c r="A372" s="9"/>
      <c r="B372" s="9" t="str">
        <f t="shared" si="32"/>
        <v>MONTES CLAROS</v>
      </c>
      <c r="C372" s="9" t="str">
        <f t="shared" si="28"/>
        <v>LAROS</v>
      </c>
      <c r="D372" s="9"/>
      <c r="E372" s="71">
        <f t="shared" si="33"/>
        <v>0</v>
      </c>
      <c r="F372" s="9" t="str">
        <f t="shared" si="34"/>
        <v>TerceirosLAROS</v>
      </c>
      <c r="G372" s="9" t="str">
        <f>IFERROR(VLOOKUP(H372,[161]Detalhes!$G:$J,4,0),G371)</f>
        <v>Terceiros</v>
      </c>
      <c r="H372" s="10">
        <v>37</v>
      </c>
      <c r="I372" s="11" t="s">
        <v>91</v>
      </c>
      <c r="J372" s="24" t="s">
        <v>33</v>
      </c>
      <c r="K372" s="24" t="s">
        <v>19</v>
      </c>
      <c r="L372" s="25"/>
      <c r="M372" s="26">
        <f>IF(RIGHT(I372,5)="Total",VLOOKUP(I372,'BD Descarga'!$B:$I,5,0),SUMIFS('BD Descarga'!F:F,'BD Descarga'!D:D,'Recebimento Rodo - ALE'!K372,'BD Descarga'!C:C,'Recebimento Rodo - ALE'!J372,'BD Descarga'!B:B,'Recebimento Rodo - ALE'!I372,'BD Descarga'!A:A,'Recebimento Rodo - ALE'!H372))</f>
        <v>40.306282722513089</v>
      </c>
      <c r="N372" s="27">
        <f>IF(RIGHT(I372,5)="Total",VLOOKUP(I372,'BD Descarga'!$B:$I,6,0),SUMIFS('BD Descarga'!G:G,'BD Descarga'!D:D,'Recebimento Rodo - ALE'!K372,'BD Descarga'!C:C,'Recebimento Rodo - ALE'!J372,'BD Descarga'!B:B,'Recebimento Rodo - ALE'!I372,'BD Descarga'!A:A,'Recebimento Rodo - ALE'!H372))</f>
        <v>0</v>
      </c>
      <c r="O372" s="27">
        <f>IF(RIGHT(I372,5)="Total",VLOOKUP(I372,'BD Descarga'!$B:$I,7,0),SUMIFS('BD Descarga'!H:H,'BD Descarga'!D:D,'Recebimento Rodo - ALE'!K372,'BD Descarga'!C:C,'Recebimento Rodo - ALE'!J372,'BD Descarga'!B:B,'Recebimento Rodo - ALE'!I372,'BD Descarga'!A:A,'Recebimento Rodo - ALE'!H372))</f>
        <v>0</v>
      </c>
      <c r="P372" s="28">
        <f>IF(RIGHT(I372,5)="Total",VLOOKUP(I372,'BD Descarga'!$B:$I,8,0),SUMIFS('BD Descarga'!I:I,'BD Descarga'!D:D,'Recebimento Rodo - ALE'!K372,'BD Descarga'!C:C,'Recebimento Rodo - ALE'!J372,'BD Descarga'!B:B,'Recebimento Rodo - ALE'!I372,'BD Descarga'!A:A,'Recebimento Rodo - ALE'!H372))</f>
        <v>0</v>
      </c>
      <c r="Q372" s="212"/>
      <c r="R372" s="29"/>
      <c r="S372" s="29"/>
      <c r="T372" s="29"/>
      <c r="U372" s="29"/>
      <c r="V372" s="29"/>
      <c r="W372" s="29"/>
      <c r="X372" s="29"/>
      <c r="Y372" s="29"/>
    </row>
    <row r="373" spans="1:25" x14ac:dyDescent="0.25">
      <c r="A373" s="9"/>
      <c r="B373" s="9" t="str">
        <f t="shared" si="32"/>
        <v>MONTES CLAROS</v>
      </c>
      <c r="C373" s="9" t="str">
        <f t="shared" si="28"/>
        <v>LAROS</v>
      </c>
      <c r="D373" s="9"/>
      <c r="E373" s="71">
        <f t="shared" si="33"/>
        <v>0</v>
      </c>
      <c r="F373" s="9" t="str">
        <f t="shared" si="34"/>
        <v>TerceirosLAROS</v>
      </c>
      <c r="G373" s="9" t="str">
        <f>IFERROR(VLOOKUP(H373,[161]Detalhes!$G:$J,4,0),G372)</f>
        <v>Terceiros</v>
      </c>
      <c r="H373" s="14">
        <v>37</v>
      </c>
      <c r="I373" s="11" t="s">
        <v>91</v>
      </c>
      <c r="J373" s="30" t="s">
        <v>33</v>
      </c>
      <c r="K373" s="30" t="s">
        <v>21</v>
      </c>
      <c r="L373" s="31"/>
      <c r="M373" s="32">
        <f>IF(RIGHT(I373,5)="Total",VLOOKUP(I373,'BD Descarga'!$B:$I,5,0),SUMIFS('BD Descarga'!F:F,'BD Descarga'!D:D,'Recebimento Rodo - ALE'!K373,'BD Descarga'!C:C,'Recebimento Rodo - ALE'!J373,'BD Descarga'!B:B,'Recebimento Rodo - ALE'!I373,'BD Descarga'!A:A,'Recebimento Rodo - ALE'!H373))</f>
        <v>40.306282722513089</v>
      </c>
      <c r="N373" s="33">
        <f>IF(RIGHT(I373,5)="Total",VLOOKUP(I373,'BD Descarga'!$B:$I,6,0),SUMIFS('BD Descarga'!G:G,'BD Descarga'!D:D,'Recebimento Rodo - ALE'!K373,'BD Descarga'!C:C,'Recebimento Rodo - ALE'!J373,'BD Descarga'!B:B,'Recebimento Rodo - ALE'!I373,'BD Descarga'!A:A,'Recebimento Rodo - ALE'!H373))</f>
        <v>0.8814673900771528</v>
      </c>
      <c r="O373" s="33">
        <f>IF(RIGHT(I373,5)="Total",VLOOKUP(I373,'BD Descarga'!$B:$I,7,0),SUMIFS('BD Descarga'!H:H,'BD Descarga'!D:D,'Recebimento Rodo - ALE'!K373,'BD Descarga'!C:C,'Recebimento Rodo - ALE'!J373,'BD Descarga'!B:B,'Recebimento Rodo - ALE'!I373,'BD Descarga'!A:A,'Recebimento Rodo - ALE'!H373))</f>
        <v>0.27545855939911024</v>
      </c>
      <c r="P373" s="37">
        <f>IF(RIGHT(I373,5)="Total",VLOOKUP(I373,'BD Descarga'!$B:$I,8,0),SUMIFS('BD Descarga'!I:I,'BD Descarga'!D:D,'Recebimento Rodo - ALE'!K373,'BD Descarga'!C:C,'Recebimento Rodo - ALE'!J373,'BD Descarga'!B:B,'Recebimento Rodo - ALE'!I373,'BD Descarga'!A:A,'Recebimento Rodo - ALE'!H373))</f>
        <v>826.04166666666663</v>
      </c>
      <c r="Q373" s="212"/>
      <c r="R373" s="29"/>
      <c r="S373" s="29"/>
      <c r="T373" s="29"/>
      <c r="U373" s="29"/>
      <c r="V373" s="29"/>
      <c r="W373" s="29"/>
      <c r="X373" s="29"/>
      <c r="Y373" s="29"/>
    </row>
    <row r="374" spans="1:25" x14ac:dyDescent="0.25">
      <c r="A374" s="9"/>
      <c r="B374" s="9" t="str">
        <f t="shared" si="32"/>
        <v>MONTES CLAROS</v>
      </c>
      <c r="C374" s="9" t="str">
        <f t="shared" si="28"/>
        <v>LAROS</v>
      </c>
      <c r="D374" s="9"/>
      <c r="E374" s="71">
        <f t="shared" si="33"/>
        <v>0</v>
      </c>
      <c r="F374" s="9" t="str">
        <f t="shared" si="34"/>
        <v>TerceirosLAROS</v>
      </c>
      <c r="G374" s="9" t="str">
        <f>IFERROR(VLOOKUP(H374,[161]Detalhes!$G:$J,4,0),G373)</f>
        <v>Terceiros</v>
      </c>
      <c r="H374" s="10">
        <v>37</v>
      </c>
      <c r="I374" s="16" t="s">
        <v>91</v>
      </c>
      <c r="J374" s="30" t="s">
        <v>34</v>
      </c>
      <c r="K374" s="30"/>
      <c r="L374" s="31"/>
      <c r="M374" s="35">
        <f>IF(RIGHT(I374,5)="Total",VLOOKUP(I374,'BD Descarga'!$B:$I,5,0),SUMIFS('BD Descarga'!F:F,'BD Descarga'!D:D,'Recebimento Rodo - ALE'!K374,'BD Descarga'!C:C,'Recebimento Rodo - ALE'!J374,'BD Descarga'!B:B,'Recebimento Rodo - ALE'!I374,'BD Descarga'!A:A,'Recebimento Rodo - ALE'!H374))</f>
        <v>0</v>
      </c>
      <c r="N374" s="36">
        <f>IF(RIGHT(I374,5)="Total",VLOOKUP(I374,'BD Descarga'!$B:$I,6,0),SUMIFS('BD Descarga'!G:G,'BD Descarga'!D:D,'Recebimento Rodo - ALE'!K374,'BD Descarga'!C:C,'Recebimento Rodo - ALE'!J374,'BD Descarga'!B:B,'Recebimento Rodo - ALE'!I374,'BD Descarga'!A:A,'Recebimento Rodo - ALE'!H374))</f>
        <v>0</v>
      </c>
      <c r="O374" s="36">
        <f>IF(RIGHT(I374,5)="Total",VLOOKUP(I374,'BD Descarga'!$B:$I,7,0),SUMIFS('BD Descarga'!H:H,'BD Descarga'!D:D,'Recebimento Rodo - ALE'!K374,'BD Descarga'!C:C,'Recebimento Rodo - ALE'!J374,'BD Descarga'!B:B,'Recebimento Rodo - ALE'!I374,'BD Descarga'!A:A,'Recebimento Rodo - ALE'!H374))</f>
        <v>0</v>
      </c>
      <c r="P374" s="37">
        <f>IF(RIGHT(I374,5)="Total",VLOOKUP(I374,'BD Descarga'!$B:$I,8,0),SUMIFS('BD Descarga'!I:I,'BD Descarga'!D:D,'Recebimento Rodo - ALE'!K374,'BD Descarga'!C:C,'Recebimento Rodo - ALE'!J374,'BD Descarga'!B:B,'Recebimento Rodo - ALE'!I374,'BD Descarga'!A:A,'Recebimento Rodo - ALE'!H374))</f>
        <v>0</v>
      </c>
      <c r="Q374" s="212"/>
      <c r="R374" s="29"/>
      <c r="S374" s="29"/>
      <c r="T374" s="29"/>
      <c r="U374" s="29"/>
      <c r="V374" s="29"/>
      <c r="W374" s="29"/>
      <c r="X374" s="29"/>
      <c r="Y374" s="29"/>
    </row>
    <row r="375" spans="1:25" x14ac:dyDescent="0.25">
      <c r="A375" s="9"/>
      <c r="B375" s="9" t="str">
        <f t="shared" si="32"/>
        <v>MONTES CLAROS Total</v>
      </c>
      <c r="C375" s="9" t="str">
        <f t="shared" si="28"/>
        <v>Total</v>
      </c>
      <c r="D375" s="9">
        <f>VLOOKUP(E375,Resumo!C:E,3,0)</f>
        <v>32</v>
      </c>
      <c r="E375" s="71">
        <f t="shared" si="33"/>
        <v>2838.1944444444443</v>
      </c>
      <c r="F375" s="9" t="str">
        <f t="shared" si="34"/>
        <v>TerceirosTotal</v>
      </c>
      <c r="G375" s="9" t="str">
        <f>IFERROR(VLOOKUP(H375,[161]Detalhes!$G:$J,4,0),G374)</f>
        <v>Terceiros</v>
      </c>
      <c r="H375" s="17">
        <v>37</v>
      </c>
      <c r="I375" s="18" t="s">
        <v>139</v>
      </c>
      <c r="J375" s="38"/>
      <c r="K375" s="38"/>
      <c r="L375" s="25"/>
      <c r="M375" s="39">
        <f>IF(RIGHT(I375,5)="Total",VLOOKUP(I375,'BD Descarga'!$B:$I,5,0),SUMIFS('BD Descarga'!F:F,'BD Descarga'!D:D,'Recebimento Rodo - ALE'!K375,'BD Descarga'!C:C,'Recebimento Rodo - ALE'!J375,'BD Descarga'!B:B,'Recebimento Rodo - ALE'!I375,'BD Descarga'!A:A,'Recebimento Rodo - ALE'!H375))</f>
        <v>40.306282722513089</v>
      </c>
      <c r="N375" s="40">
        <f>IF(RIGHT(I375,5)="Total",VLOOKUP(I375,'BD Descarga'!$B:$I,6,0),SUMIFS('BD Descarga'!G:G,'BD Descarga'!D:D,'Recebimento Rodo - ALE'!K375,'BD Descarga'!C:C,'Recebimento Rodo - ALE'!J375,'BD Descarga'!B:B,'Recebimento Rodo - ALE'!I375,'BD Descarga'!A:A,'Recebimento Rodo - ALE'!H375))</f>
        <v>3.0286315453932939</v>
      </c>
      <c r="O375" s="40">
        <f>IF(RIGHT(I375,5)="Total",VLOOKUP(I375,'BD Descarga'!$B:$I,7,0),SUMIFS('BD Descarga'!H:H,'BD Descarga'!D:D,'Recebimento Rodo - ALE'!K375,'BD Descarga'!C:C,'Recebimento Rodo - ALE'!J375,'BD Descarga'!B:B,'Recebimento Rodo - ALE'!I375,'BD Descarga'!A:A,'Recebimento Rodo - ALE'!H375))</f>
        <v>0.94644735793540435</v>
      </c>
      <c r="P375" s="41">
        <f>IF(RIGHT(I375,5)="Total",VLOOKUP(I375,'BD Descarga'!$B:$I,8,0),SUMIFS('BD Descarga'!I:I,'BD Descarga'!D:D,'Recebimento Rodo - ALE'!K375,'BD Descarga'!C:C,'Recebimento Rodo - ALE'!J375,'BD Descarga'!B:B,'Recebimento Rodo - ALE'!I375,'BD Descarga'!A:A,'Recebimento Rodo - ALE'!H375))</f>
        <v>2838.1944444444443</v>
      </c>
      <c r="Q375" s="50"/>
      <c r="R375" s="29"/>
      <c r="S375" s="29"/>
      <c r="T375" s="29"/>
      <c r="U375" s="29"/>
      <c r="V375" s="29"/>
      <c r="W375" s="29"/>
      <c r="X375" s="29"/>
      <c r="Y375" s="29"/>
    </row>
    <row r="376" spans="1:25" ht="15" customHeight="1" x14ac:dyDescent="0.25">
      <c r="A376" s="9"/>
      <c r="B376" s="9" t="str">
        <f t="shared" si="32"/>
        <v>OURINHOS</v>
      </c>
      <c r="C376" s="9" t="str">
        <f t="shared" si="28"/>
        <v>INHOS</v>
      </c>
      <c r="D376" s="9"/>
      <c r="E376" s="71">
        <f t="shared" si="33"/>
        <v>0</v>
      </c>
      <c r="F376" s="9" t="str">
        <f t="shared" si="34"/>
        <v>TerceirosINHOS</v>
      </c>
      <c r="G376" s="9" t="str">
        <f>IFERROR(VLOOKUP(H376,[161]Detalhes!$G:$J,4,0),#REF!)</f>
        <v>Terceiros</v>
      </c>
      <c r="H376" s="10">
        <v>53</v>
      </c>
      <c r="I376" s="11" t="s">
        <v>108</v>
      </c>
      <c r="J376" s="24" t="s">
        <v>33</v>
      </c>
      <c r="K376" s="24" t="s">
        <v>10</v>
      </c>
      <c r="L376" s="25"/>
      <c r="M376" s="26">
        <f>IF(RIGHT(I376,5)="Total",VLOOKUP(I376,'BD Descarga'!$B:$I,5,0),SUMIFS('BD Descarga'!F:F,'BD Descarga'!D:D,'Recebimento Rodo - ALE'!K376,'BD Descarga'!C:C,'Recebimento Rodo - ALE'!J376,'BD Descarga'!B:B,'Recebimento Rodo - ALE'!I376,'BD Descarga'!A:A,'Recebimento Rodo - ALE'!H376))</f>
        <v>41.442878472222219</v>
      </c>
      <c r="N376" s="27">
        <f>IF(RIGHT(I376,5)="Total",VLOOKUP(I376,'BD Descarga'!$B:$I,6,0),SUMIFS('BD Descarga'!G:G,'BD Descarga'!D:D,'Recebimento Rodo - ALE'!K376,'BD Descarga'!C:C,'Recebimento Rodo - ALE'!J376,'BD Descarga'!B:B,'Recebimento Rodo - ALE'!I376,'BD Descarga'!A:A,'Recebimento Rodo - ALE'!H376))</f>
        <v>1</v>
      </c>
      <c r="O376" s="27">
        <f>IF(RIGHT(I376,5)="Total",VLOOKUP(I376,'BD Descarga'!$B:$I,7,0),SUMIFS('BD Descarga'!H:H,'BD Descarga'!D:D,'Recebimento Rodo - ALE'!K376,'BD Descarga'!C:C,'Recebimento Rodo - ALE'!J376,'BD Descarga'!B:B,'Recebimento Rodo - ALE'!I376,'BD Descarga'!A:A,'Recebimento Rodo - ALE'!H376))</f>
        <v>0.42857142857142855</v>
      </c>
      <c r="P376" s="28">
        <f>IF(RIGHT(I376,5)="Total",VLOOKUP(I376,'BD Descarga'!$B:$I,8,0),SUMIFS('BD Descarga'!I:I,'BD Descarga'!D:D,'Recebimento Rodo - ALE'!K376,'BD Descarga'!C:C,'Recebimento Rodo - ALE'!J376,'BD Descarga'!B:B,'Recebimento Rodo - ALE'!I376,'BD Descarga'!A:A,'Recebimento Rodo - ALE'!H376))</f>
        <v>982.78826091269843</v>
      </c>
      <c r="Q376" s="211" t="s">
        <v>247</v>
      </c>
      <c r="R376" s="29"/>
      <c r="S376" s="29"/>
      <c r="T376" s="29"/>
      <c r="U376" s="29"/>
      <c r="V376" s="29"/>
      <c r="W376" s="29"/>
      <c r="X376" s="29"/>
      <c r="Y376" s="29"/>
    </row>
    <row r="377" spans="1:25" ht="15" customHeight="1" x14ac:dyDescent="0.25">
      <c r="A377" s="9"/>
      <c r="B377" s="9" t="str">
        <f t="shared" si="32"/>
        <v>OURINHOS</v>
      </c>
      <c r="C377" s="9" t="str">
        <f t="shared" si="28"/>
        <v>INHOS</v>
      </c>
      <c r="D377" s="9"/>
      <c r="E377" s="71">
        <f t="shared" si="33"/>
        <v>0</v>
      </c>
      <c r="F377" s="9" t="str">
        <f t="shared" si="34"/>
        <v>TerceirosINHOS</v>
      </c>
      <c r="G377" s="9" t="str">
        <f>IFERROR(VLOOKUP(H377,[161]Detalhes!$G:$J,4,0),G376)</f>
        <v>Terceiros</v>
      </c>
      <c r="H377" s="10">
        <v>53</v>
      </c>
      <c r="I377" s="11" t="s">
        <v>108</v>
      </c>
      <c r="J377" s="24" t="s">
        <v>33</v>
      </c>
      <c r="K377" s="24" t="s">
        <v>12</v>
      </c>
      <c r="L377" s="25"/>
      <c r="M377" s="26">
        <f>IF(RIGHT(I377,5)="Total",VLOOKUP(I377,'BD Descarga'!$B:$I,5,0),SUMIFS('BD Descarga'!F:F,'BD Descarga'!D:D,'Recebimento Rodo - ALE'!K377,'BD Descarga'!C:C,'Recebimento Rodo - ALE'!J377,'BD Descarga'!B:B,'Recebimento Rodo - ALE'!I377,'BD Descarga'!A:A,'Recebimento Rodo - ALE'!H377))</f>
        <v>41.442878472222219</v>
      </c>
      <c r="N377" s="27">
        <f>IF(RIGHT(I377,5)="Total",VLOOKUP(I377,'BD Descarga'!$B:$I,6,0),SUMIFS('BD Descarga'!G:G,'BD Descarga'!D:D,'Recebimento Rodo - ALE'!K377,'BD Descarga'!C:C,'Recebimento Rodo - ALE'!J377,'BD Descarga'!B:B,'Recebimento Rodo - ALE'!I377,'BD Descarga'!A:A,'Recebimento Rodo - ALE'!H377))</f>
        <v>1</v>
      </c>
      <c r="O377" s="27">
        <f>IF(RIGHT(I377,5)="Total",VLOOKUP(I377,'BD Descarga'!$B:$I,7,0),SUMIFS('BD Descarga'!H:H,'BD Descarga'!D:D,'Recebimento Rodo - ALE'!K377,'BD Descarga'!C:C,'Recebimento Rodo - ALE'!J377,'BD Descarga'!B:B,'Recebimento Rodo - ALE'!I377,'BD Descarga'!A:A,'Recebimento Rodo - ALE'!H377))</f>
        <v>0.42857142857142855</v>
      </c>
      <c r="P377" s="28">
        <f>IF(RIGHT(I377,5)="Total",VLOOKUP(I377,'BD Descarga'!$B:$I,8,0),SUMIFS('BD Descarga'!I:I,'BD Descarga'!D:D,'Recebimento Rodo - ALE'!K377,'BD Descarga'!C:C,'Recebimento Rodo - ALE'!J377,'BD Descarga'!B:B,'Recebimento Rodo - ALE'!I377,'BD Descarga'!A:A,'Recebimento Rodo - ALE'!H377))</f>
        <v>982.78826091269843</v>
      </c>
      <c r="Q377" s="212"/>
      <c r="R377" s="29"/>
      <c r="S377" s="29"/>
      <c r="T377" s="29"/>
      <c r="U377" s="29"/>
      <c r="V377" s="29"/>
      <c r="W377" s="29"/>
      <c r="X377" s="29"/>
      <c r="Y377" s="29"/>
    </row>
    <row r="378" spans="1:25" x14ac:dyDescent="0.25">
      <c r="A378" s="9"/>
      <c r="B378" s="9" t="str">
        <f t="shared" si="32"/>
        <v>OURINHOS</v>
      </c>
      <c r="C378" s="9" t="str">
        <f t="shared" si="28"/>
        <v>INHOS</v>
      </c>
      <c r="D378" s="9"/>
      <c r="E378" s="71">
        <f t="shared" si="33"/>
        <v>0</v>
      </c>
      <c r="F378" s="9" t="str">
        <f t="shared" si="34"/>
        <v>TerceirosINHOS</v>
      </c>
      <c r="G378" s="9" t="str">
        <f>IFERROR(VLOOKUP(H378,[161]Detalhes!$G:$J,4,0),G377)</f>
        <v>Terceiros</v>
      </c>
      <c r="H378" s="10">
        <v>53</v>
      </c>
      <c r="I378" s="11" t="s">
        <v>108</v>
      </c>
      <c r="J378" s="24" t="s">
        <v>33</v>
      </c>
      <c r="K378" s="24" t="s">
        <v>13</v>
      </c>
      <c r="L378" s="25"/>
      <c r="M378" s="26">
        <f>IF(RIGHT(I378,5)="Total",VLOOKUP(I378,'BD Descarga'!$B:$I,5,0),SUMIFS('BD Descarga'!F:F,'BD Descarga'!D:D,'Recebimento Rodo - ALE'!K378,'BD Descarga'!C:C,'Recebimento Rodo - ALE'!J378,'BD Descarga'!B:B,'Recebimento Rodo - ALE'!I378,'BD Descarga'!A:A,'Recebimento Rodo - ALE'!H378))</f>
        <v>41.442878472222219</v>
      </c>
      <c r="N378" s="27">
        <f>IF(RIGHT(I378,5)="Total",VLOOKUP(I378,'BD Descarga'!$B:$I,6,0),SUMIFS('BD Descarga'!G:G,'BD Descarga'!D:D,'Recebimento Rodo - ALE'!K378,'BD Descarga'!C:C,'Recebimento Rodo - ALE'!J378,'BD Descarga'!B:B,'Recebimento Rodo - ALE'!I378,'BD Descarga'!A:A,'Recebimento Rodo - ALE'!H378))</f>
        <v>1</v>
      </c>
      <c r="O378" s="27">
        <f>IF(RIGHT(I378,5)="Total",VLOOKUP(I378,'BD Descarga'!$B:$I,7,0),SUMIFS('BD Descarga'!H:H,'BD Descarga'!D:D,'Recebimento Rodo - ALE'!K378,'BD Descarga'!C:C,'Recebimento Rodo - ALE'!J378,'BD Descarga'!B:B,'Recebimento Rodo - ALE'!I378,'BD Descarga'!A:A,'Recebimento Rodo - ALE'!H378))</f>
        <v>0.42857142857142855</v>
      </c>
      <c r="P378" s="28">
        <f>IF(RIGHT(I378,5)="Total",VLOOKUP(I378,'BD Descarga'!$B:$I,8,0),SUMIFS('BD Descarga'!I:I,'BD Descarga'!D:D,'Recebimento Rodo - ALE'!K378,'BD Descarga'!C:C,'Recebimento Rodo - ALE'!J378,'BD Descarga'!B:B,'Recebimento Rodo - ALE'!I378,'BD Descarga'!A:A,'Recebimento Rodo - ALE'!H378))</f>
        <v>982.78826091269843</v>
      </c>
      <c r="Q378" s="212"/>
      <c r="R378" s="29"/>
      <c r="S378" s="29"/>
      <c r="T378" s="29"/>
      <c r="U378" s="29"/>
      <c r="V378" s="29"/>
      <c r="W378" s="29"/>
      <c r="X378" s="29"/>
      <c r="Y378" s="29"/>
    </row>
    <row r="379" spans="1:25" x14ac:dyDescent="0.25">
      <c r="A379" s="9"/>
      <c r="B379" s="9" t="str">
        <f t="shared" si="32"/>
        <v>OURINHOS</v>
      </c>
      <c r="C379" s="9" t="str">
        <f t="shared" si="28"/>
        <v>INHOS</v>
      </c>
      <c r="D379" s="9"/>
      <c r="E379" s="71">
        <f t="shared" si="33"/>
        <v>0</v>
      </c>
      <c r="F379" s="9" t="str">
        <f t="shared" si="34"/>
        <v>TerceirosINHOS</v>
      </c>
      <c r="G379" s="9" t="str">
        <f>IFERROR(VLOOKUP(H379,[161]Detalhes!$G:$J,4,0),G378)</f>
        <v>Terceiros</v>
      </c>
      <c r="H379" s="14">
        <v>53</v>
      </c>
      <c r="I379" s="11" t="s">
        <v>108</v>
      </c>
      <c r="J379" s="30" t="s">
        <v>33</v>
      </c>
      <c r="K379" s="30" t="s">
        <v>16</v>
      </c>
      <c r="L379" s="31"/>
      <c r="M379" s="32">
        <f>IF(RIGHT(I379,5)="Total",VLOOKUP(I379,'BD Descarga'!$B:$I,5,0),SUMIFS('BD Descarga'!F:F,'BD Descarga'!D:D,'Recebimento Rodo - ALE'!K379,'BD Descarga'!C:C,'Recebimento Rodo - ALE'!J379,'BD Descarga'!B:B,'Recebimento Rodo - ALE'!I379,'BD Descarga'!A:A,'Recebimento Rodo - ALE'!H379))</f>
        <v>41.442878472222219</v>
      </c>
      <c r="N379" s="33">
        <f>IF(RIGHT(I379,5)="Total",VLOOKUP(I379,'BD Descarga'!$B:$I,6,0),SUMIFS('BD Descarga'!G:G,'BD Descarga'!D:D,'Recebimento Rodo - ALE'!K379,'BD Descarga'!C:C,'Recebimento Rodo - ALE'!J379,'BD Descarga'!B:B,'Recebimento Rodo - ALE'!I379,'BD Descarga'!A:A,'Recebimento Rodo - ALE'!H379))</f>
        <v>3</v>
      </c>
      <c r="O379" s="33">
        <f>IF(RIGHT(I379,5)="Total",VLOOKUP(I379,'BD Descarga'!$B:$I,7,0),SUMIFS('BD Descarga'!H:H,'BD Descarga'!D:D,'Recebimento Rodo - ALE'!K379,'BD Descarga'!C:C,'Recebimento Rodo - ALE'!J379,'BD Descarga'!B:B,'Recebimento Rodo - ALE'!I379,'BD Descarga'!A:A,'Recebimento Rodo - ALE'!H379))</f>
        <v>1.2857142857142856</v>
      </c>
      <c r="P379" s="37">
        <f>IF(RIGHT(I379,5)="Total",VLOOKUP(I379,'BD Descarga'!$B:$I,8,0),SUMIFS('BD Descarga'!I:I,'BD Descarga'!D:D,'Recebimento Rodo - ALE'!K379,'BD Descarga'!C:C,'Recebimento Rodo - ALE'!J379,'BD Descarga'!B:B,'Recebimento Rodo - ALE'!I379,'BD Descarga'!A:A,'Recebimento Rodo - ALE'!H379))</f>
        <v>2948.3647827380955</v>
      </c>
      <c r="Q379" s="212"/>
      <c r="R379" s="29"/>
      <c r="S379" s="29"/>
      <c r="T379" s="29"/>
      <c r="U379" s="29"/>
      <c r="V379" s="29"/>
      <c r="W379" s="29"/>
      <c r="X379" s="29"/>
      <c r="Y379" s="29"/>
    </row>
    <row r="380" spans="1:25" x14ac:dyDescent="0.25">
      <c r="A380" s="9"/>
      <c r="B380" s="9" t="str">
        <f t="shared" si="32"/>
        <v>OURINHOS</v>
      </c>
      <c r="C380" s="9" t="str">
        <f t="shared" si="28"/>
        <v>INHOS</v>
      </c>
      <c r="D380" s="9"/>
      <c r="E380" s="71">
        <f t="shared" si="33"/>
        <v>0</v>
      </c>
      <c r="F380" s="9" t="str">
        <f t="shared" si="34"/>
        <v>TerceirosINHOS</v>
      </c>
      <c r="G380" s="9" t="str">
        <f>IFERROR(VLOOKUP(H380,[161]Detalhes!$G:$J,4,0),G379)</f>
        <v>Terceiros</v>
      </c>
      <c r="H380" s="15">
        <v>53</v>
      </c>
      <c r="I380" s="11" t="s">
        <v>108</v>
      </c>
      <c r="J380" s="24" t="s">
        <v>33</v>
      </c>
      <c r="K380" s="24" t="s">
        <v>7</v>
      </c>
      <c r="L380" s="25"/>
      <c r="M380" s="26">
        <f>IF(RIGHT(I380,5)="Total",VLOOKUP(I380,'BD Descarga'!$B:$I,5,0),SUMIFS('BD Descarga'!F:F,'BD Descarga'!D:D,'Recebimento Rodo - ALE'!K380,'BD Descarga'!C:C,'Recebimento Rodo - ALE'!J380,'BD Descarga'!B:B,'Recebimento Rodo - ALE'!I380,'BD Descarga'!A:A,'Recebimento Rodo - ALE'!H380))</f>
        <v>41.442878472222219</v>
      </c>
      <c r="N380" s="27">
        <f>IF(RIGHT(I380,5)="Total",VLOOKUP(I380,'BD Descarga'!$B:$I,6,0),SUMIFS('BD Descarga'!G:G,'BD Descarga'!D:D,'Recebimento Rodo - ALE'!K380,'BD Descarga'!C:C,'Recebimento Rodo - ALE'!J380,'BD Descarga'!B:B,'Recebimento Rodo - ALE'!I380,'BD Descarga'!A:A,'Recebimento Rodo - ALE'!H380))</f>
        <v>1</v>
      </c>
      <c r="O380" s="27">
        <f>IF(RIGHT(I380,5)="Total",VLOOKUP(I380,'BD Descarga'!$B:$I,7,0),SUMIFS('BD Descarga'!H:H,'BD Descarga'!D:D,'Recebimento Rodo - ALE'!K380,'BD Descarga'!C:C,'Recebimento Rodo - ALE'!J380,'BD Descarga'!B:B,'Recebimento Rodo - ALE'!I380,'BD Descarga'!A:A,'Recebimento Rodo - ALE'!H380))</f>
        <v>0.42857142857142855</v>
      </c>
      <c r="P380" s="28">
        <f>IF(RIGHT(I380,5)="Total",VLOOKUP(I380,'BD Descarga'!$B:$I,8,0),SUMIFS('BD Descarga'!I:I,'BD Descarga'!D:D,'Recebimento Rodo - ALE'!K380,'BD Descarga'!C:C,'Recebimento Rodo - ALE'!J380,'BD Descarga'!B:B,'Recebimento Rodo - ALE'!I380,'BD Descarga'!A:A,'Recebimento Rodo - ALE'!H380))</f>
        <v>982.78826091269843</v>
      </c>
      <c r="Q380" s="212"/>
      <c r="R380" s="29"/>
      <c r="S380" s="29"/>
      <c r="T380" s="29"/>
      <c r="U380" s="29"/>
      <c r="V380" s="29"/>
      <c r="W380" s="29"/>
      <c r="X380" s="29"/>
      <c r="Y380" s="29"/>
    </row>
    <row r="381" spans="1:25" x14ac:dyDescent="0.25">
      <c r="A381" s="9"/>
      <c r="B381" s="9" t="str">
        <f t="shared" si="32"/>
        <v>OURINHOS</v>
      </c>
      <c r="C381" s="9" t="str">
        <f t="shared" si="28"/>
        <v>INHOS</v>
      </c>
      <c r="D381" s="9"/>
      <c r="E381" s="71">
        <f t="shared" si="33"/>
        <v>0</v>
      </c>
      <c r="F381" s="9" t="str">
        <f t="shared" si="34"/>
        <v>TerceirosINHOS</v>
      </c>
      <c r="G381" s="9" t="str">
        <f>IFERROR(VLOOKUP(H381,[161]Detalhes!$G:$J,4,0),G380)</f>
        <v>Terceiros</v>
      </c>
      <c r="H381" s="10">
        <v>53</v>
      </c>
      <c r="I381" s="11" t="s">
        <v>108</v>
      </c>
      <c r="J381" s="24" t="s">
        <v>33</v>
      </c>
      <c r="K381" s="24" t="s">
        <v>18</v>
      </c>
      <c r="L381" s="25"/>
      <c r="M381" s="26">
        <f>IF(RIGHT(I381,5)="Total",VLOOKUP(I381,'BD Descarga'!$B:$I,5,0),SUMIFS('BD Descarga'!F:F,'BD Descarga'!D:D,'Recebimento Rodo - ALE'!K381,'BD Descarga'!C:C,'Recebimento Rodo - ALE'!J381,'BD Descarga'!B:B,'Recebimento Rodo - ALE'!I381,'BD Descarga'!A:A,'Recebimento Rodo - ALE'!H381))</f>
        <v>41.442878472222219</v>
      </c>
      <c r="N381" s="27">
        <f>IF(RIGHT(I381,5)="Total",VLOOKUP(I381,'BD Descarga'!$B:$I,6,0),SUMIFS('BD Descarga'!G:G,'BD Descarga'!D:D,'Recebimento Rodo - ALE'!K381,'BD Descarga'!C:C,'Recebimento Rodo - ALE'!J381,'BD Descarga'!B:B,'Recebimento Rodo - ALE'!I381,'BD Descarga'!A:A,'Recebimento Rodo - ALE'!H381))</f>
        <v>1</v>
      </c>
      <c r="O381" s="27">
        <f>IF(RIGHT(I381,5)="Total",VLOOKUP(I381,'BD Descarga'!$B:$I,7,0),SUMIFS('BD Descarga'!H:H,'BD Descarga'!D:D,'Recebimento Rodo - ALE'!K381,'BD Descarga'!C:C,'Recebimento Rodo - ALE'!J381,'BD Descarga'!B:B,'Recebimento Rodo - ALE'!I381,'BD Descarga'!A:A,'Recebimento Rodo - ALE'!H381))</f>
        <v>0.42857142857142855</v>
      </c>
      <c r="P381" s="28">
        <f>IF(RIGHT(I381,5)="Total",VLOOKUP(I381,'BD Descarga'!$B:$I,8,0),SUMIFS('BD Descarga'!I:I,'BD Descarga'!D:D,'Recebimento Rodo - ALE'!K381,'BD Descarga'!C:C,'Recebimento Rodo - ALE'!J381,'BD Descarga'!B:B,'Recebimento Rodo - ALE'!I381,'BD Descarga'!A:A,'Recebimento Rodo - ALE'!H381))</f>
        <v>982.78826091269843</v>
      </c>
      <c r="Q381" s="212"/>
      <c r="R381" s="29"/>
      <c r="S381" s="29"/>
      <c r="T381" s="29"/>
      <c r="U381" s="29"/>
      <c r="V381" s="29"/>
      <c r="W381" s="29"/>
      <c r="X381" s="29"/>
      <c r="Y381" s="29"/>
    </row>
    <row r="382" spans="1:25" x14ac:dyDescent="0.25">
      <c r="A382" s="9"/>
      <c r="B382" s="9" t="str">
        <f t="shared" si="32"/>
        <v>OURINHOS</v>
      </c>
      <c r="C382" s="9" t="str">
        <f t="shared" si="28"/>
        <v>INHOS</v>
      </c>
      <c r="D382" s="9"/>
      <c r="E382" s="71">
        <f t="shared" si="33"/>
        <v>0</v>
      </c>
      <c r="F382" s="9" t="str">
        <f t="shared" si="34"/>
        <v>TerceirosINHOS</v>
      </c>
      <c r="G382" s="9" t="str">
        <f>IFERROR(VLOOKUP(H382,[161]Detalhes!$G:$J,4,0),G381)</f>
        <v>Terceiros</v>
      </c>
      <c r="H382" s="10">
        <v>53</v>
      </c>
      <c r="I382" s="11" t="s">
        <v>108</v>
      </c>
      <c r="J382" s="24" t="s">
        <v>33</v>
      </c>
      <c r="K382" s="24" t="s">
        <v>19</v>
      </c>
      <c r="L382" s="25"/>
      <c r="M382" s="26">
        <f>IF(RIGHT(I382,5)="Total",VLOOKUP(I382,'BD Descarga'!$B:$I,5,0),SUMIFS('BD Descarga'!F:F,'BD Descarga'!D:D,'Recebimento Rodo - ALE'!K382,'BD Descarga'!C:C,'Recebimento Rodo - ALE'!J382,'BD Descarga'!B:B,'Recebimento Rodo - ALE'!I382,'BD Descarga'!A:A,'Recebimento Rodo - ALE'!H382))</f>
        <v>41.442878472222219</v>
      </c>
      <c r="N382" s="27">
        <f>IF(RIGHT(I382,5)="Total",VLOOKUP(I382,'BD Descarga'!$B:$I,6,0),SUMIFS('BD Descarga'!G:G,'BD Descarga'!D:D,'Recebimento Rodo - ALE'!K382,'BD Descarga'!C:C,'Recebimento Rodo - ALE'!J382,'BD Descarga'!B:B,'Recebimento Rodo - ALE'!I382,'BD Descarga'!A:A,'Recebimento Rodo - ALE'!H382))</f>
        <v>1</v>
      </c>
      <c r="O382" s="27">
        <f>IF(RIGHT(I382,5)="Total",VLOOKUP(I382,'BD Descarga'!$B:$I,7,0),SUMIFS('BD Descarga'!H:H,'BD Descarga'!D:D,'Recebimento Rodo - ALE'!K382,'BD Descarga'!C:C,'Recebimento Rodo - ALE'!J382,'BD Descarga'!B:B,'Recebimento Rodo - ALE'!I382,'BD Descarga'!A:A,'Recebimento Rodo - ALE'!H382))</f>
        <v>0.42857142857142855</v>
      </c>
      <c r="P382" s="28">
        <f>IF(RIGHT(I382,5)="Total",VLOOKUP(I382,'BD Descarga'!$B:$I,8,0),SUMIFS('BD Descarga'!I:I,'BD Descarga'!D:D,'Recebimento Rodo - ALE'!K382,'BD Descarga'!C:C,'Recebimento Rodo - ALE'!J382,'BD Descarga'!B:B,'Recebimento Rodo - ALE'!I382,'BD Descarga'!A:A,'Recebimento Rodo - ALE'!H382))</f>
        <v>982.78826091269843</v>
      </c>
      <c r="Q382" s="212"/>
      <c r="R382" s="29"/>
      <c r="S382" s="29"/>
      <c r="T382" s="29"/>
      <c r="U382" s="29"/>
      <c r="V382" s="29"/>
      <c r="W382" s="29"/>
      <c r="X382" s="29"/>
      <c r="Y382" s="29"/>
    </row>
    <row r="383" spans="1:25" x14ac:dyDescent="0.25">
      <c r="A383" s="9"/>
      <c r="B383" s="9" t="str">
        <f t="shared" si="32"/>
        <v>OURINHOS</v>
      </c>
      <c r="C383" s="9" t="str">
        <f t="shared" si="28"/>
        <v>INHOS</v>
      </c>
      <c r="D383" s="9"/>
      <c r="E383" s="71">
        <f t="shared" si="33"/>
        <v>0</v>
      </c>
      <c r="F383" s="9" t="str">
        <f t="shared" si="34"/>
        <v>TerceirosINHOS</v>
      </c>
      <c r="G383" s="9" t="str">
        <f>IFERROR(VLOOKUP(H383,[161]Detalhes!$G:$J,4,0),G382)</f>
        <v>Terceiros</v>
      </c>
      <c r="H383" s="14">
        <v>53</v>
      </c>
      <c r="I383" s="11" t="s">
        <v>108</v>
      </c>
      <c r="J383" s="30" t="s">
        <v>33</v>
      </c>
      <c r="K383" s="30" t="s">
        <v>21</v>
      </c>
      <c r="L383" s="31"/>
      <c r="M383" s="32">
        <f>IF(RIGHT(I383,5)="Total",VLOOKUP(I383,'BD Descarga'!$B:$I,5,0),SUMIFS('BD Descarga'!F:F,'BD Descarga'!D:D,'Recebimento Rodo - ALE'!K383,'BD Descarga'!C:C,'Recebimento Rodo - ALE'!J383,'BD Descarga'!B:B,'Recebimento Rodo - ALE'!I383,'BD Descarga'!A:A,'Recebimento Rodo - ALE'!H383))</f>
        <v>41.442878472222219</v>
      </c>
      <c r="N383" s="33">
        <f>IF(RIGHT(I383,5)="Total",VLOOKUP(I383,'BD Descarga'!$B:$I,6,0),SUMIFS('BD Descarga'!G:G,'BD Descarga'!D:D,'Recebimento Rodo - ALE'!K383,'BD Descarga'!C:C,'Recebimento Rodo - ALE'!J383,'BD Descarga'!B:B,'Recebimento Rodo - ALE'!I383,'BD Descarga'!A:A,'Recebimento Rodo - ALE'!H383))</f>
        <v>3</v>
      </c>
      <c r="O383" s="33">
        <f>IF(RIGHT(I383,5)="Total",VLOOKUP(I383,'BD Descarga'!$B:$I,7,0),SUMIFS('BD Descarga'!H:H,'BD Descarga'!D:D,'Recebimento Rodo - ALE'!K383,'BD Descarga'!C:C,'Recebimento Rodo - ALE'!J383,'BD Descarga'!B:B,'Recebimento Rodo - ALE'!I383,'BD Descarga'!A:A,'Recebimento Rodo - ALE'!H383))</f>
        <v>1.2857142857142856</v>
      </c>
      <c r="P383" s="37">
        <f>IF(RIGHT(I383,5)="Total",VLOOKUP(I383,'BD Descarga'!$B:$I,8,0),SUMIFS('BD Descarga'!I:I,'BD Descarga'!D:D,'Recebimento Rodo - ALE'!K383,'BD Descarga'!C:C,'Recebimento Rodo - ALE'!J383,'BD Descarga'!B:B,'Recebimento Rodo - ALE'!I383,'BD Descarga'!A:A,'Recebimento Rodo - ALE'!H383))</f>
        <v>2948.3647827380955</v>
      </c>
      <c r="Q383" s="212"/>
      <c r="R383" s="29"/>
      <c r="S383" s="29"/>
      <c r="T383" s="29"/>
      <c r="U383" s="29"/>
      <c r="V383" s="29"/>
      <c r="W383" s="29"/>
      <c r="X383" s="29"/>
      <c r="Y383" s="29"/>
    </row>
    <row r="384" spans="1:25" x14ac:dyDescent="0.25">
      <c r="A384" s="9"/>
      <c r="B384" s="9" t="str">
        <f t="shared" si="32"/>
        <v>OURINHOS</v>
      </c>
      <c r="C384" s="9" t="str">
        <f t="shared" si="28"/>
        <v>INHOS</v>
      </c>
      <c r="D384" s="9"/>
      <c r="E384" s="71">
        <f t="shared" si="33"/>
        <v>0</v>
      </c>
      <c r="F384" s="9" t="str">
        <f t="shared" si="34"/>
        <v>TerceirosINHOS</v>
      </c>
      <c r="G384" s="9" t="str">
        <f>IFERROR(VLOOKUP(H384,[161]Detalhes!$G:$J,4,0),G383)</f>
        <v>Terceiros</v>
      </c>
      <c r="H384" s="10">
        <v>53</v>
      </c>
      <c r="I384" s="16" t="s">
        <v>108</v>
      </c>
      <c r="J384" s="30" t="s">
        <v>34</v>
      </c>
      <c r="K384" s="30"/>
      <c r="L384" s="31"/>
      <c r="M384" s="35">
        <f>IF(RIGHT(I384,5)="Total",VLOOKUP(I384,'BD Descarga'!$B:$I,5,0),SUMIFS('BD Descarga'!F:F,'BD Descarga'!D:D,'Recebimento Rodo - ALE'!K384,'BD Descarga'!C:C,'Recebimento Rodo - ALE'!J384,'BD Descarga'!B:B,'Recebimento Rodo - ALE'!I384,'BD Descarga'!A:A,'Recebimento Rodo - ALE'!H384))</f>
        <v>0</v>
      </c>
      <c r="N384" s="36">
        <f>IF(RIGHT(I384,5)="Total",VLOOKUP(I384,'BD Descarga'!$B:$I,6,0),SUMIFS('BD Descarga'!G:G,'BD Descarga'!D:D,'Recebimento Rodo - ALE'!K384,'BD Descarga'!C:C,'Recebimento Rodo - ALE'!J384,'BD Descarga'!B:B,'Recebimento Rodo - ALE'!I384,'BD Descarga'!A:A,'Recebimento Rodo - ALE'!H384))</f>
        <v>0</v>
      </c>
      <c r="O384" s="36">
        <f>IF(RIGHT(I384,5)="Total",VLOOKUP(I384,'BD Descarga'!$B:$I,7,0),SUMIFS('BD Descarga'!H:H,'BD Descarga'!D:D,'Recebimento Rodo - ALE'!K384,'BD Descarga'!C:C,'Recebimento Rodo - ALE'!J384,'BD Descarga'!B:B,'Recebimento Rodo - ALE'!I384,'BD Descarga'!A:A,'Recebimento Rodo - ALE'!H384))</f>
        <v>0</v>
      </c>
      <c r="P384" s="37">
        <f>IF(RIGHT(I384,5)="Total",VLOOKUP(I384,'BD Descarga'!$B:$I,8,0),SUMIFS('BD Descarga'!I:I,'BD Descarga'!D:D,'Recebimento Rodo - ALE'!K384,'BD Descarga'!C:C,'Recebimento Rodo - ALE'!J384,'BD Descarga'!B:B,'Recebimento Rodo - ALE'!I384,'BD Descarga'!A:A,'Recebimento Rodo - ALE'!H384))</f>
        <v>0</v>
      </c>
      <c r="Q384" s="212"/>
      <c r="R384" s="29"/>
      <c r="S384" s="29"/>
      <c r="T384" s="29"/>
      <c r="U384" s="29"/>
      <c r="V384" s="29"/>
      <c r="W384" s="29"/>
      <c r="X384" s="29"/>
      <c r="Y384" s="29"/>
    </row>
    <row r="385" spans="1:25" x14ac:dyDescent="0.25">
      <c r="A385" s="9"/>
      <c r="B385" s="9" t="str">
        <f t="shared" si="32"/>
        <v>OURINHOS Total</v>
      </c>
      <c r="C385" s="9" t="str">
        <f t="shared" si="28"/>
        <v>Total</v>
      </c>
      <c r="D385" s="9">
        <f>VLOOKUP(E385,Resumo!C:E,3,0)</f>
        <v>21</v>
      </c>
      <c r="E385" s="71">
        <f t="shared" si="33"/>
        <v>5896.7295654761911</v>
      </c>
      <c r="F385" s="9" t="str">
        <f t="shared" si="34"/>
        <v>TerceirosTotal</v>
      </c>
      <c r="G385" s="9" t="str">
        <f>IFERROR(VLOOKUP(H385,[161]Detalhes!$G:$J,4,0),G384)</f>
        <v>Terceiros</v>
      </c>
      <c r="H385" s="17">
        <v>53</v>
      </c>
      <c r="I385" s="18" t="s">
        <v>148</v>
      </c>
      <c r="J385" s="38"/>
      <c r="K385" s="38"/>
      <c r="L385" s="25"/>
      <c r="M385" s="39">
        <f>IF(RIGHT(I385,5)="Total",VLOOKUP(I385,'BD Descarga'!$B:$I,5,0),SUMIFS('BD Descarga'!F:F,'BD Descarga'!D:D,'Recebimento Rodo - ALE'!K385,'BD Descarga'!C:C,'Recebimento Rodo - ALE'!J385,'BD Descarga'!B:B,'Recebimento Rodo - ALE'!I385,'BD Descarga'!A:A,'Recebimento Rodo - ALE'!H385))</f>
        <v>41.442878472222219</v>
      </c>
      <c r="N385" s="40">
        <f>IF(RIGHT(I385,5)="Total",VLOOKUP(I385,'BD Descarga'!$B:$I,6,0),SUMIFS('BD Descarga'!G:G,'BD Descarga'!D:D,'Recebimento Rodo - ALE'!K385,'BD Descarga'!C:C,'Recebimento Rodo - ALE'!J385,'BD Descarga'!B:B,'Recebimento Rodo - ALE'!I385,'BD Descarga'!A:A,'Recebimento Rodo - ALE'!H385))</f>
        <v>6</v>
      </c>
      <c r="O385" s="40">
        <f>IF(RIGHT(I385,5)="Total",VLOOKUP(I385,'BD Descarga'!$B:$I,7,0),SUMIFS('BD Descarga'!H:H,'BD Descarga'!D:D,'Recebimento Rodo - ALE'!K385,'BD Descarga'!C:C,'Recebimento Rodo - ALE'!J385,'BD Descarga'!B:B,'Recebimento Rodo - ALE'!I385,'BD Descarga'!A:A,'Recebimento Rodo - ALE'!H385))</f>
        <v>2.5714285714285712</v>
      </c>
      <c r="P385" s="41">
        <f>IF(RIGHT(I385,5)="Total",VLOOKUP(I385,'BD Descarga'!$B:$I,8,0),SUMIFS('BD Descarga'!I:I,'BD Descarga'!D:D,'Recebimento Rodo - ALE'!K385,'BD Descarga'!C:C,'Recebimento Rodo - ALE'!J385,'BD Descarga'!B:B,'Recebimento Rodo - ALE'!I385,'BD Descarga'!A:A,'Recebimento Rodo - ALE'!H385))</f>
        <v>5896.7295654761911</v>
      </c>
      <c r="Q385" s="50"/>
      <c r="R385" s="29"/>
      <c r="S385" s="29"/>
      <c r="T385" s="29"/>
      <c r="U385" s="29"/>
      <c r="V385" s="29"/>
      <c r="W385" s="29"/>
      <c r="X385" s="29"/>
      <c r="Y385" s="29"/>
    </row>
    <row r="386" spans="1:25" x14ac:dyDescent="0.25">
      <c r="A386" s="9"/>
      <c r="B386" s="9" t="str">
        <f>I386</f>
        <v>PAULINIA</v>
      </c>
      <c r="C386" s="9" t="str">
        <f t="shared" si="28"/>
        <v>LINIA</v>
      </c>
      <c r="D386" s="9"/>
      <c r="E386" s="71">
        <f t="shared" ref="E386:E395" si="35">IF(RIGHT(I386,5)="Total",P386,0)</f>
        <v>0</v>
      </c>
      <c r="F386" s="9" t="str">
        <f t="shared" ref="F386:F395" si="36">CONCATENATE(G386,RIGHT(I386,5))</f>
        <v>PoolLINIA</v>
      </c>
      <c r="G386" s="9" t="str">
        <f>IFERROR(VLOOKUP(H386,[161]Detalhes!$G:$J,4,0),#REF!)</f>
        <v>Pool</v>
      </c>
      <c r="H386" s="10">
        <v>12</v>
      </c>
      <c r="I386" s="11" t="s">
        <v>40</v>
      </c>
      <c r="J386" s="24" t="s">
        <v>41</v>
      </c>
      <c r="K386" s="24" t="s">
        <v>10</v>
      </c>
      <c r="L386" s="25"/>
      <c r="M386" s="26">
        <f>IF(RIGHT(I386,5)="Total",VLOOKUP(I386,'BD Descarga'!$B:$I,5,0),SUMIFS('BD Descarga'!F:F,'BD Descarga'!D:D,'Recebimento Rodo - ALE'!K386,'BD Descarga'!C:C,'Recebimento Rodo - ALE'!J386,'BD Descarga'!B:B,'Recebimento Rodo - ALE'!I386,'BD Descarga'!A:A,'Recebimento Rodo - ALE'!H386))</f>
        <v>45</v>
      </c>
      <c r="N386" s="27">
        <f>IF(RIGHT(I386,5)="Total",VLOOKUP(I386,'BD Descarga'!$B:$I,6,0),SUMIFS('BD Descarga'!G:G,'BD Descarga'!D:D,'Recebimento Rodo - ALE'!K386,'BD Descarga'!C:C,'Recebimento Rodo - ALE'!J386,'BD Descarga'!B:B,'Recebimento Rodo - ALE'!I386,'BD Descarga'!A:A,'Recebimento Rodo - ALE'!H386))</f>
        <v>5.55</v>
      </c>
      <c r="O386" s="27">
        <f>IF(RIGHT(I386,5)="Total",VLOOKUP(I386,'BD Descarga'!$B:$I,7,0),SUMIFS('BD Descarga'!H:H,'BD Descarga'!D:D,'Recebimento Rodo - ALE'!K386,'BD Descarga'!C:C,'Recebimento Rodo - ALE'!J386,'BD Descarga'!B:B,'Recebimento Rodo - ALE'!I386,'BD Descarga'!A:A,'Recebimento Rodo - ALE'!H386))</f>
        <v>1.6649999999999998</v>
      </c>
      <c r="P386" s="28">
        <f>IF(RIGHT(I386,5)="Total",VLOOKUP(I386,'BD Descarga'!$B:$I,8,0),SUMIFS('BD Descarga'!I:I,'BD Descarga'!D:D,'Recebimento Rodo - ALE'!K386,'BD Descarga'!C:C,'Recebimento Rodo - ALE'!J386,'BD Descarga'!B:B,'Recebimento Rodo - ALE'!I386,'BD Descarga'!A:A,'Recebimento Rodo - ALE'!H386))</f>
        <v>5794.2</v>
      </c>
      <c r="Q386" s="212" t="s">
        <v>240</v>
      </c>
      <c r="R386" s="29"/>
      <c r="S386" s="29"/>
      <c r="T386" s="29"/>
      <c r="U386" s="29"/>
      <c r="V386" s="29"/>
      <c r="W386" s="29"/>
      <c r="X386" s="29"/>
      <c r="Y386" s="29"/>
    </row>
    <row r="387" spans="1:25" ht="15" customHeight="1" x14ac:dyDescent="0.25">
      <c r="A387" s="9"/>
      <c r="B387" s="9" t="str">
        <f>I387</f>
        <v>PAULINIA</v>
      </c>
      <c r="C387" s="9" t="str">
        <f t="shared" si="28"/>
        <v>LINIA</v>
      </c>
      <c r="D387" s="9"/>
      <c r="E387" s="71">
        <f t="shared" si="35"/>
        <v>0</v>
      </c>
      <c r="F387" s="9" t="str">
        <f t="shared" si="36"/>
        <v>PoolLINIA</v>
      </c>
      <c r="G387" s="9" t="str">
        <f>IFERROR(VLOOKUP(H387,[161]Detalhes!$G:$J,4,0),G386)</f>
        <v>Pool</v>
      </c>
      <c r="H387" s="10">
        <v>12</v>
      </c>
      <c r="I387" s="11" t="s">
        <v>40</v>
      </c>
      <c r="J387" s="24" t="s">
        <v>41</v>
      </c>
      <c r="K387" s="24" t="s">
        <v>12</v>
      </c>
      <c r="L387" s="25"/>
      <c r="M387" s="26">
        <f>IF(RIGHT(I387,5)="Total",VLOOKUP(I387,'BD Descarga'!$B:$I,5,0),SUMIFS('BD Descarga'!F:F,'BD Descarga'!D:D,'Recebimento Rodo - ALE'!K387,'BD Descarga'!C:C,'Recebimento Rodo - ALE'!J387,'BD Descarga'!B:B,'Recebimento Rodo - ALE'!I387,'BD Descarga'!A:A,'Recebimento Rodo - ALE'!H387))</f>
        <v>45</v>
      </c>
      <c r="N387" s="27">
        <f>IF(RIGHT(I387,5)="Total",VLOOKUP(I387,'BD Descarga'!$B:$I,6,0),SUMIFS('BD Descarga'!G:G,'BD Descarga'!D:D,'Recebimento Rodo - ALE'!K387,'BD Descarga'!C:C,'Recebimento Rodo - ALE'!J387,'BD Descarga'!B:B,'Recebimento Rodo - ALE'!I387,'BD Descarga'!A:A,'Recebimento Rodo - ALE'!H387))</f>
        <v>6</v>
      </c>
      <c r="O387" s="27">
        <f>IF(RIGHT(I387,5)="Total",VLOOKUP(I387,'BD Descarga'!$B:$I,7,0),SUMIFS('BD Descarga'!H:H,'BD Descarga'!D:D,'Recebimento Rodo - ALE'!K387,'BD Descarga'!C:C,'Recebimento Rodo - ALE'!J387,'BD Descarga'!B:B,'Recebimento Rodo - ALE'!I387,'BD Descarga'!A:A,'Recebimento Rodo - ALE'!H387))</f>
        <v>1.8</v>
      </c>
      <c r="P387" s="28">
        <f>IF(RIGHT(I387,5)="Total",VLOOKUP(I387,'BD Descarga'!$B:$I,8,0),SUMIFS('BD Descarga'!I:I,'BD Descarga'!D:D,'Recebimento Rodo - ALE'!K387,'BD Descarga'!C:C,'Recebimento Rodo - ALE'!J387,'BD Descarga'!B:B,'Recebimento Rodo - ALE'!I387,'BD Descarga'!A:A,'Recebimento Rodo - ALE'!H387))</f>
        <v>6263.9999999999991</v>
      </c>
      <c r="Q387" s="212"/>
      <c r="R387" s="29"/>
      <c r="S387" s="29"/>
      <c r="T387" s="29"/>
      <c r="U387" s="29"/>
      <c r="V387" s="29"/>
      <c r="W387" s="29"/>
      <c r="X387" s="29"/>
      <c r="Y387" s="29"/>
    </row>
    <row r="388" spans="1:25" ht="15" customHeight="1" x14ac:dyDescent="0.25">
      <c r="A388" s="9"/>
      <c r="B388" s="9" t="str">
        <f>I388</f>
        <v>PAULINIA</v>
      </c>
      <c r="C388" s="9" t="str">
        <f t="shared" si="28"/>
        <v>LINIA</v>
      </c>
      <c r="D388" s="9"/>
      <c r="E388" s="71">
        <f t="shared" si="35"/>
        <v>0</v>
      </c>
      <c r="F388" s="9" t="str">
        <f t="shared" si="36"/>
        <v>PoolLINIA</v>
      </c>
      <c r="G388" s="9" t="str">
        <f>IFERROR(VLOOKUP(H388,[161]Detalhes!$G:$J,4,0),G387)</f>
        <v>Pool</v>
      </c>
      <c r="H388" s="10">
        <v>12</v>
      </c>
      <c r="I388" s="11" t="s">
        <v>40</v>
      </c>
      <c r="J388" s="24" t="s">
        <v>41</v>
      </c>
      <c r="K388" s="24" t="s">
        <v>13</v>
      </c>
      <c r="L388" s="25"/>
      <c r="M388" s="26">
        <f>IF(RIGHT(I388,5)="Total",VLOOKUP(I388,'BD Descarga'!$B:$I,5,0),SUMIFS('BD Descarga'!F:F,'BD Descarga'!D:D,'Recebimento Rodo - ALE'!K388,'BD Descarga'!C:C,'Recebimento Rodo - ALE'!J388,'BD Descarga'!B:B,'Recebimento Rodo - ALE'!I388,'BD Descarga'!A:A,'Recebimento Rodo - ALE'!H388))</f>
        <v>45</v>
      </c>
      <c r="N388" s="27">
        <f>IF(RIGHT(I388,5)="Total",VLOOKUP(I388,'BD Descarga'!$B:$I,6,0),SUMIFS('BD Descarga'!G:G,'BD Descarga'!D:D,'Recebimento Rodo - ALE'!K388,'BD Descarga'!C:C,'Recebimento Rodo - ALE'!J388,'BD Descarga'!B:B,'Recebimento Rodo - ALE'!I388,'BD Descarga'!A:A,'Recebimento Rodo - ALE'!H388))</f>
        <v>6</v>
      </c>
      <c r="O388" s="27">
        <f>IF(RIGHT(I388,5)="Total",VLOOKUP(I388,'BD Descarga'!$B:$I,7,0),SUMIFS('BD Descarga'!H:H,'BD Descarga'!D:D,'Recebimento Rodo - ALE'!K388,'BD Descarga'!C:C,'Recebimento Rodo - ALE'!J388,'BD Descarga'!B:B,'Recebimento Rodo - ALE'!I388,'BD Descarga'!A:A,'Recebimento Rodo - ALE'!H388))</f>
        <v>1.8</v>
      </c>
      <c r="P388" s="28">
        <f>IF(RIGHT(I388,5)="Total",VLOOKUP(I388,'BD Descarga'!$B:$I,8,0),SUMIFS('BD Descarga'!I:I,'BD Descarga'!D:D,'Recebimento Rodo - ALE'!K388,'BD Descarga'!C:C,'Recebimento Rodo - ALE'!J388,'BD Descarga'!B:B,'Recebimento Rodo - ALE'!I388,'BD Descarga'!A:A,'Recebimento Rodo - ALE'!H388))</f>
        <v>6263.9999999999991</v>
      </c>
      <c r="Q388" s="212"/>
      <c r="R388" s="29"/>
      <c r="S388" s="29"/>
      <c r="T388" s="29"/>
      <c r="U388" s="29"/>
      <c r="V388" s="29"/>
      <c r="W388" s="29"/>
      <c r="X388" s="29"/>
      <c r="Y388" s="29"/>
    </row>
    <row r="389" spans="1:25" ht="15" customHeight="1" x14ac:dyDescent="0.25">
      <c r="A389" s="9"/>
      <c r="B389" s="9" t="str">
        <f>I389</f>
        <v>PAULINIA</v>
      </c>
      <c r="C389" s="9" t="str">
        <f t="shared" si="28"/>
        <v>LINIA</v>
      </c>
      <c r="D389" s="9"/>
      <c r="E389" s="71">
        <f t="shared" si="35"/>
        <v>0</v>
      </c>
      <c r="F389" s="9" t="str">
        <f t="shared" si="36"/>
        <v>PoolLINIA</v>
      </c>
      <c r="G389" s="9" t="str">
        <f>IFERROR(VLOOKUP(H389,[161]Detalhes!$G:$J,4,0),G388)</f>
        <v>Pool</v>
      </c>
      <c r="H389" s="10">
        <v>12</v>
      </c>
      <c r="I389" s="11" t="s">
        <v>40</v>
      </c>
      <c r="J389" s="24" t="s">
        <v>41</v>
      </c>
      <c r="K389" s="24" t="s">
        <v>15</v>
      </c>
      <c r="L389" s="25"/>
      <c r="M389" s="26">
        <f>IF(RIGHT(I389,5)="Total",VLOOKUP(I389,'BD Descarga'!$B:$I,5,0),SUMIFS('BD Descarga'!F:F,'BD Descarga'!D:D,'Recebimento Rodo - ALE'!K389,'BD Descarga'!C:C,'Recebimento Rodo - ALE'!J389,'BD Descarga'!B:B,'Recebimento Rodo - ALE'!I389,'BD Descarga'!A:A,'Recebimento Rodo - ALE'!H389))</f>
        <v>0</v>
      </c>
      <c r="N389" s="27">
        <f>IF(RIGHT(I389,5)="Total",VLOOKUP(I389,'BD Descarga'!$B:$I,6,0),SUMIFS('BD Descarga'!G:G,'BD Descarga'!D:D,'Recebimento Rodo - ALE'!K389,'BD Descarga'!C:C,'Recebimento Rodo - ALE'!J389,'BD Descarga'!B:B,'Recebimento Rodo - ALE'!I389,'BD Descarga'!A:A,'Recebimento Rodo - ALE'!H389))</f>
        <v>0</v>
      </c>
      <c r="O389" s="27">
        <f>IF(RIGHT(I389,5)="Total",VLOOKUP(I389,'BD Descarga'!$B:$I,7,0),SUMIFS('BD Descarga'!H:H,'BD Descarga'!D:D,'Recebimento Rodo - ALE'!K389,'BD Descarga'!C:C,'Recebimento Rodo - ALE'!J389,'BD Descarga'!B:B,'Recebimento Rodo - ALE'!I389,'BD Descarga'!A:A,'Recebimento Rodo - ALE'!H389))</f>
        <v>0</v>
      </c>
      <c r="P389" s="28">
        <f>IF(RIGHT(I389,5)="Total",VLOOKUP(I389,'BD Descarga'!$B:$I,8,0),SUMIFS('BD Descarga'!I:I,'BD Descarga'!D:D,'Recebimento Rodo - ALE'!K389,'BD Descarga'!C:C,'Recebimento Rodo - ALE'!J389,'BD Descarga'!B:B,'Recebimento Rodo - ALE'!I389,'BD Descarga'!A:A,'Recebimento Rodo - ALE'!H389))</f>
        <v>0</v>
      </c>
      <c r="Q389" s="212"/>
      <c r="R389" s="29"/>
      <c r="S389" s="29"/>
      <c r="T389" s="29"/>
      <c r="U389" s="29"/>
      <c r="V389" s="29"/>
      <c r="W389" s="29"/>
      <c r="X389" s="29"/>
      <c r="Y389" s="29"/>
    </row>
    <row r="390" spans="1:25" x14ac:dyDescent="0.25">
      <c r="A390" s="9"/>
      <c r="B390" s="9" t="str">
        <f t="shared" ref="B390:B405" si="37">I390</f>
        <v>PAULINIA</v>
      </c>
      <c r="C390" s="9" t="str">
        <f t="shared" si="28"/>
        <v>LINIA</v>
      </c>
      <c r="D390" s="9"/>
      <c r="E390" s="71">
        <f t="shared" si="35"/>
        <v>0</v>
      </c>
      <c r="F390" s="9" t="str">
        <f t="shared" si="36"/>
        <v>PoolLINIA</v>
      </c>
      <c r="G390" s="9" t="str">
        <f>IFERROR(VLOOKUP(H390,[161]Detalhes!$G:$J,4,0),G389)</f>
        <v>Pool</v>
      </c>
      <c r="H390" s="10">
        <v>12</v>
      </c>
      <c r="I390" s="11" t="s">
        <v>40</v>
      </c>
      <c r="J390" s="30" t="s">
        <v>41</v>
      </c>
      <c r="K390" s="30" t="s">
        <v>16</v>
      </c>
      <c r="L390" s="31"/>
      <c r="M390" s="32">
        <f>IF(RIGHT(I390,5)="Total",VLOOKUP(I390,'BD Descarga'!$B:$I,5,0),SUMIFS('BD Descarga'!F:F,'BD Descarga'!D:D,'Recebimento Rodo - ALE'!K390,'BD Descarga'!C:C,'Recebimento Rodo - ALE'!J390,'BD Descarga'!B:B,'Recebimento Rodo - ALE'!I390,'BD Descarga'!A:A,'Recebimento Rodo - ALE'!H390))</f>
        <v>33.75</v>
      </c>
      <c r="N390" s="33">
        <f>IF(RIGHT(I390,5)="Total",VLOOKUP(I390,'BD Descarga'!$B:$I,6,0),SUMIFS('BD Descarga'!G:G,'BD Descarga'!D:D,'Recebimento Rodo - ALE'!K390,'BD Descarga'!C:C,'Recebimento Rodo - ALE'!J390,'BD Descarga'!B:B,'Recebimento Rodo - ALE'!I390,'BD Descarga'!A:A,'Recebimento Rodo - ALE'!H390))</f>
        <v>17.55</v>
      </c>
      <c r="O390" s="33">
        <f>IF(RIGHT(I390,5)="Total",VLOOKUP(I390,'BD Descarga'!$B:$I,7,0),SUMIFS('BD Descarga'!H:H,'BD Descarga'!D:D,'Recebimento Rodo - ALE'!K390,'BD Descarga'!C:C,'Recebimento Rodo - ALE'!J390,'BD Descarga'!B:B,'Recebimento Rodo - ALE'!I390,'BD Descarga'!A:A,'Recebimento Rodo - ALE'!H390))</f>
        <v>5.2649999999999997</v>
      </c>
      <c r="P390" s="37">
        <f>IF(RIGHT(I390,5)="Total",VLOOKUP(I390,'BD Descarga'!$B:$I,8,0),SUMIFS('BD Descarga'!I:I,'BD Descarga'!D:D,'Recebimento Rodo - ALE'!K390,'BD Descarga'!C:C,'Recebimento Rodo - ALE'!J390,'BD Descarga'!B:B,'Recebimento Rodo - ALE'!I390,'BD Descarga'!A:A,'Recebimento Rodo - ALE'!H390))</f>
        <v>18322.199999999997</v>
      </c>
      <c r="Q390" s="212"/>
      <c r="R390" s="29"/>
      <c r="S390" s="29"/>
      <c r="T390" s="29"/>
      <c r="U390" s="29"/>
      <c r="V390" s="29"/>
      <c r="W390" s="29"/>
      <c r="X390" s="29"/>
      <c r="Y390" s="29"/>
    </row>
    <row r="391" spans="1:25" x14ac:dyDescent="0.25">
      <c r="A391" s="9"/>
      <c r="B391" s="9" t="str">
        <f t="shared" si="37"/>
        <v>PAULINIA</v>
      </c>
      <c r="C391" s="9" t="str">
        <f t="shared" si="28"/>
        <v>LINIA</v>
      </c>
      <c r="D391" s="9"/>
      <c r="E391" s="71">
        <f t="shared" si="35"/>
        <v>0</v>
      </c>
      <c r="F391" s="9" t="str">
        <f t="shared" si="36"/>
        <v>PoolLINIA</v>
      </c>
      <c r="G391" s="9" t="str">
        <f>IFERROR(VLOOKUP(H391,[161]Detalhes!$G:$J,4,0),G390)</f>
        <v>Pool</v>
      </c>
      <c r="H391" s="10">
        <v>12</v>
      </c>
      <c r="I391" s="11" t="s">
        <v>40</v>
      </c>
      <c r="J391" s="24" t="s">
        <v>41</v>
      </c>
      <c r="K391" s="24" t="s">
        <v>7</v>
      </c>
      <c r="L391" s="25"/>
      <c r="M391" s="26">
        <f>IF(RIGHT(I391,5)="Total",VLOOKUP(I391,'BD Descarga'!$B:$I,5,0),SUMIFS('BD Descarga'!F:F,'BD Descarga'!D:D,'Recebimento Rodo - ALE'!K391,'BD Descarga'!C:C,'Recebimento Rodo - ALE'!J391,'BD Descarga'!B:B,'Recebimento Rodo - ALE'!I391,'BD Descarga'!A:A,'Recebimento Rodo - ALE'!H391))</f>
        <v>45</v>
      </c>
      <c r="N391" s="27">
        <f>IF(RIGHT(I391,5)="Total",VLOOKUP(I391,'BD Descarga'!$B:$I,6,0),SUMIFS('BD Descarga'!G:G,'BD Descarga'!D:D,'Recebimento Rodo - ALE'!K391,'BD Descarga'!C:C,'Recebimento Rodo - ALE'!J391,'BD Descarga'!B:B,'Recebimento Rodo - ALE'!I391,'BD Descarga'!A:A,'Recebimento Rodo - ALE'!H391))</f>
        <v>2</v>
      </c>
      <c r="O391" s="27">
        <f>IF(RIGHT(I391,5)="Total",VLOOKUP(I391,'BD Descarga'!$B:$I,7,0),SUMIFS('BD Descarga'!H:H,'BD Descarga'!D:D,'Recebimento Rodo - ALE'!K391,'BD Descarga'!C:C,'Recebimento Rodo - ALE'!J391,'BD Descarga'!B:B,'Recebimento Rodo - ALE'!I391,'BD Descarga'!A:A,'Recebimento Rodo - ALE'!H391))</f>
        <v>0.6</v>
      </c>
      <c r="P391" s="28">
        <f>IF(RIGHT(I391,5)="Total",VLOOKUP(I391,'BD Descarga'!$B:$I,8,0),SUMIFS('BD Descarga'!I:I,'BD Descarga'!D:D,'Recebimento Rodo - ALE'!K391,'BD Descarga'!C:C,'Recebimento Rodo - ALE'!J391,'BD Descarga'!B:B,'Recebimento Rodo - ALE'!I391,'BD Descarga'!A:A,'Recebimento Rodo - ALE'!H391))</f>
        <v>2088</v>
      </c>
      <c r="Q391" s="212"/>
      <c r="R391" s="29"/>
      <c r="S391" s="29"/>
      <c r="T391" s="29"/>
      <c r="U391" s="29"/>
      <c r="V391" s="29"/>
      <c r="W391" s="29"/>
      <c r="X391" s="29"/>
      <c r="Y391" s="29"/>
    </row>
    <row r="392" spans="1:25" x14ac:dyDescent="0.25">
      <c r="A392" s="9"/>
      <c r="B392" s="9" t="str">
        <f t="shared" si="37"/>
        <v>PAULINIA</v>
      </c>
      <c r="C392" s="9" t="str">
        <f t="shared" si="28"/>
        <v>LINIA</v>
      </c>
      <c r="D392" s="9"/>
      <c r="E392" s="71">
        <f t="shared" si="35"/>
        <v>0</v>
      </c>
      <c r="F392" s="9" t="str">
        <f t="shared" si="36"/>
        <v>PoolLINIA</v>
      </c>
      <c r="G392" s="9" t="str">
        <f>IFERROR(VLOOKUP(H392,[161]Detalhes!$G:$J,4,0),G391)</f>
        <v>Pool</v>
      </c>
      <c r="H392" s="10">
        <v>12</v>
      </c>
      <c r="I392" s="11" t="s">
        <v>40</v>
      </c>
      <c r="J392" s="24" t="s">
        <v>41</v>
      </c>
      <c r="K392" s="24" t="s">
        <v>18</v>
      </c>
      <c r="L392" s="25"/>
      <c r="M392" s="26">
        <f>IF(RIGHT(I392,5)="Total",VLOOKUP(I392,'BD Descarga'!$B:$I,5,0),SUMIFS('BD Descarga'!F:F,'BD Descarga'!D:D,'Recebimento Rodo - ALE'!K392,'BD Descarga'!C:C,'Recebimento Rodo - ALE'!J392,'BD Descarga'!B:B,'Recebimento Rodo - ALE'!I392,'BD Descarga'!A:A,'Recebimento Rodo - ALE'!H392))</f>
        <v>45</v>
      </c>
      <c r="N392" s="27">
        <f>IF(RIGHT(I392,5)="Total",VLOOKUP(I392,'BD Descarga'!$B:$I,6,0),SUMIFS('BD Descarga'!G:G,'BD Descarga'!D:D,'Recebimento Rodo - ALE'!K392,'BD Descarga'!C:C,'Recebimento Rodo - ALE'!J392,'BD Descarga'!B:B,'Recebimento Rodo - ALE'!I392,'BD Descarga'!A:A,'Recebimento Rodo - ALE'!H392))</f>
        <v>2</v>
      </c>
      <c r="O392" s="27">
        <f>IF(RIGHT(I392,5)="Total",VLOOKUP(I392,'BD Descarga'!$B:$I,7,0),SUMIFS('BD Descarga'!H:H,'BD Descarga'!D:D,'Recebimento Rodo - ALE'!K392,'BD Descarga'!C:C,'Recebimento Rodo - ALE'!J392,'BD Descarga'!B:B,'Recebimento Rodo - ALE'!I392,'BD Descarga'!A:A,'Recebimento Rodo - ALE'!H392))</f>
        <v>0.6</v>
      </c>
      <c r="P392" s="28">
        <f>IF(RIGHT(I392,5)="Total",VLOOKUP(I392,'BD Descarga'!$B:$I,8,0),SUMIFS('BD Descarga'!I:I,'BD Descarga'!D:D,'Recebimento Rodo - ALE'!K392,'BD Descarga'!C:C,'Recebimento Rodo - ALE'!J392,'BD Descarga'!B:B,'Recebimento Rodo - ALE'!I392,'BD Descarga'!A:A,'Recebimento Rodo - ALE'!H392))</f>
        <v>2088</v>
      </c>
      <c r="Q392" s="212"/>
      <c r="R392" s="29"/>
      <c r="S392" s="29"/>
      <c r="T392" s="29"/>
      <c r="U392" s="29"/>
      <c r="V392" s="29"/>
      <c r="W392" s="29"/>
      <c r="X392" s="29"/>
      <c r="Y392" s="29"/>
    </row>
    <row r="393" spans="1:25" x14ac:dyDescent="0.25">
      <c r="A393" s="9"/>
      <c r="B393" s="9" t="str">
        <f t="shared" si="37"/>
        <v>PAULINIA</v>
      </c>
      <c r="C393" s="9" t="str">
        <f t="shared" si="28"/>
        <v>LINIA</v>
      </c>
      <c r="D393" s="9"/>
      <c r="E393" s="71">
        <f t="shared" si="35"/>
        <v>0</v>
      </c>
      <c r="F393" s="9" t="str">
        <f t="shared" si="36"/>
        <v>PoolLINIA</v>
      </c>
      <c r="G393" s="9" t="str">
        <f>IFERROR(VLOOKUP(H393,[161]Detalhes!$G:$J,4,0),G392)</f>
        <v>Pool</v>
      </c>
      <c r="H393" s="10">
        <v>12</v>
      </c>
      <c r="I393" s="11" t="s">
        <v>40</v>
      </c>
      <c r="J393" s="24" t="s">
        <v>41</v>
      </c>
      <c r="K393" s="24" t="s">
        <v>19</v>
      </c>
      <c r="L393" s="25"/>
      <c r="M393" s="26">
        <f>IF(RIGHT(I393,5)="Total",VLOOKUP(I393,'BD Descarga'!$B:$I,5,0),SUMIFS('BD Descarga'!F:F,'BD Descarga'!D:D,'Recebimento Rodo - ALE'!K393,'BD Descarga'!C:C,'Recebimento Rodo - ALE'!J393,'BD Descarga'!B:B,'Recebimento Rodo - ALE'!I393,'BD Descarga'!A:A,'Recebimento Rodo - ALE'!H393))</f>
        <v>45</v>
      </c>
      <c r="N393" s="27">
        <f>IF(RIGHT(I393,5)="Total",VLOOKUP(I393,'BD Descarga'!$B:$I,6,0),SUMIFS('BD Descarga'!G:G,'BD Descarga'!D:D,'Recebimento Rodo - ALE'!K393,'BD Descarga'!C:C,'Recebimento Rodo - ALE'!J393,'BD Descarga'!B:B,'Recebimento Rodo - ALE'!I393,'BD Descarga'!A:A,'Recebimento Rodo - ALE'!H393))</f>
        <v>3</v>
      </c>
      <c r="O393" s="27">
        <f>IF(RIGHT(I393,5)="Total",VLOOKUP(I393,'BD Descarga'!$B:$I,7,0),SUMIFS('BD Descarga'!H:H,'BD Descarga'!D:D,'Recebimento Rodo - ALE'!K393,'BD Descarga'!C:C,'Recebimento Rodo - ALE'!J393,'BD Descarga'!B:B,'Recebimento Rodo - ALE'!I393,'BD Descarga'!A:A,'Recebimento Rodo - ALE'!H393))</f>
        <v>0.9</v>
      </c>
      <c r="P393" s="28">
        <f>IF(RIGHT(I393,5)="Total",VLOOKUP(I393,'BD Descarga'!$B:$I,8,0),SUMIFS('BD Descarga'!I:I,'BD Descarga'!D:D,'Recebimento Rodo - ALE'!K393,'BD Descarga'!C:C,'Recebimento Rodo - ALE'!J393,'BD Descarga'!B:B,'Recebimento Rodo - ALE'!I393,'BD Descarga'!A:A,'Recebimento Rodo - ALE'!H393))</f>
        <v>3131.9999999999995</v>
      </c>
      <c r="Q393" s="212"/>
      <c r="R393" s="29"/>
      <c r="S393" s="29"/>
      <c r="T393" s="29"/>
      <c r="U393" s="29"/>
      <c r="V393" s="29"/>
      <c r="W393" s="29"/>
      <c r="X393" s="29"/>
      <c r="Y393" s="29"/>
    </row>
    <row r="394" spans="1:25" x14ac:dyDescent="0.25">
      <c r="A394" s="9"/>
      <c r="B394" s="9" t="str">
        <f t="shared" si="37"/>
        <v>PAULINIA</v>
      </c>
      <c r="C394" s="9" t="str">
        <f t="shared" si="28"/>
        <v>LINIA</v>
      </c>
      <c r="D394" s="9"/>
      <c r="E394" s="71">
        <f t="shared" si="35"/>
        <v>0</v>
      </c>
      <c r="F394" s="9" t="str">
        <f t="shared" si="36"/>
        <v>PoolLINIA</v>
      </c>
      <c r="G394" s="9" t="str">
        <f>IFERROR(VLOOKUP(H394,[161]Detalhes!$G:$J,4,0),G393)</f>
        <v>Pool</v>
      </c>
      <c r="H394" s="10">
        <v>12</v>
      </c>
      <c r="I394" s="11" t="s">
        <v>40</v>
      </c>
      <c r="J394" s="30" t="s">
        <v>41</v>
      </c>
      <c r="K394" s="30" t="s">
        <v>21</v>
      </c>
      <c r="L394" s="31"/>
      <c r="M394" s="32">
        <f>IF(RIGHT(I394,5)="Total",VLOOKUP(I394,'BD Descarga'!$B:$I,5,0),SUMIFS('BD Descarga'!F:F,'BD Descarga'!D:D,'Recebimento Rodo - ALE'!K394,'BD Descarga'!C:C,'Recebimento Rodo - ALE'!J394,'BD Descarga'!B:B,'Recebimento Rodo - ALE'!I394,'BD Descarga'!A:A,'Recebimento Rodo - ALE'!H394))</f>
        <v>45</v>
      </c>
      <c r="N394" s="33">
        <f>IF(RIGHT(I394,5)="Total",VLOOKUP(I394,'BD Descarga'!$B:$I,6,0),SUMIFS('BD Descarga'!G:G,'BD Descarga'!D:D,'Recebimento Rodo - ALE'!K394,'BD Descarga'!C:C,'Recebimento Rodo - ALE'!J394,'BD Descarga'!B:B,'Recebimento Rodo - ALE'!I394,'BD Descarga'!A:A,'Recebimento Rodo - ALE'!H394))</f>
        <v>7</v>
      </c>
      <c r="O394" s="33">
        <f>IF(RIGHT(I394,5)="Total",VLOOKUP(I394,'BD Descarga'!$B:$I,7,0),SUMIFS('BD Descarga'!H:H,'BD Descarga'!D:D,'Recebimento Rodo - ALE'!K394,'BD Descarga'!C:C,'Recebimento Rodo - ALE'!J394,'BD Descarga'!B:B,'Recebimento Rodo - ALE'!I394,'BD Descarga'!A:A,'Recebimento Rodo - ALE'!H394))</f>
        <v>2.1</v>
      </c>
      <c r="P394" s="37">
        <f>IF(RIGHT(I394,5)="Total",VLOOKUP(I394,'BD Descarga'!$B:$I,8,0),SUMIFS('BD Descarga'!I:I,'BD Descarga'!D:D,'Recebimento Rodo - ALE'!K394,'BD Descarga'!C:C,'Recebimento Rodo - ALE'!J394,'BD Descarga'!B:B,'Recebimento Rodo - ALE'!I394,'BD Descarga'!A:A,'Recebimento Rodo - ALE'!H394))</f>
        <v>7308</v>
      </c>
      <c r="Q394" s="212"/>
      <c r="R394" s="29"/>
      <c r="S394" s="29"/>
      <c r="T394" s="29"/>
      <c r="U394" s="29"/>
      <c r="V394" s="29"/>
      <c r="W394" s="29"/>
      <c r="X394" s="29"/>
      <c r="Y394" s="29"/>
    </row>
    <row r="395" spans="1:25" x14ac:dyDescent="0.25">
      <c r="A395" s="9"/>
      <c r="B395" s="9" t="str">
        <f t="shared" si="37"/>
        <v>PAULINIA</v>
      </c>
      <c r="C395" s="9" t="str">
        <f t="shared" si="28"/>
        <v>LINIA</v>
      </c>
      <c r="D395" s="9"/>
      <c r="E395" s="71">
        <f t="shared" si="35"/>
        <v>0</v>
      </c>
      <c r="F395" s="9" t="str">
        <f t="shared" si="36"/>
        <v>PoolLINIA</v>
      </c>
      <c r="G395" s="9" t="str">
        <f>IFERROR(VLOOKUP(H395,[161]Detalhes!$G:$J,4,0),G394)</f>
        <v>Pool</v>
      </c>
      <c r="H395" s="10">
        <v>12</v>
      </c>
      <c r="I395" s="11" t="s">
        <v>40</v>
      </c>
      <c r="J395" s="30" t="s">
        <v>42</v>
      </c>
      <c r="K395" s="30"/>
      <c r="L395" s="31"/>
      <c r="M395" s="35">
        <f>IF(RIGHT(I395,5)="Total",VLOOKUP(I395,'BD Descarga'!$B:$I,5,0),SUMIFS('BD Descarga'!F:F,'BD Descarga'!D:D,'Recebimento Rodo - ALE'!K395,'BD Descarga'!C:C,'Recebimento Rodo - ALE'!J395,'BD Descarga'!B:B,'Recebimento Rodo - ALE'!I395,'BD Descarga'!A:A,'Recebimento Rodo - ALE'!H395))</f>
        <v>0</v>
      </c>
      <c r="N395" s="36">
        <f>IF(RIGHT(I395,5)="Total",VLOOKUP(I395,'BD Descarga'!$B:$I,6,0),SUMIFS('BD Descarga'!G:G,'BD Descarga'!D:D,'Recebimento Rodo - ALE'!K395,'BD Descarga'!C:C,'Recebimento Rodo - ALE'!J395,'BD Descarga'!B:B,'Recebimento Rodo - ALE'!I395,'BD Descarga'!A:A,'Recebimento Rodo - ALE'!H395))</f>
        <v>0</v>
      </c>
      <c r="O395" s="36">
        <f>IF(RIGHT(I395,5)="Total",VLOOKUP(I395,'BD Descarga'!$B:$I,7,0),SUMIFS('BD Descarga'!H:H,'BD Descarga'!D:D,'Recebimento Rodo - ALE'!K395,'BD Descarga'!C:C,'Recebimento Rodo - ALE'!J395,'BD Descarga'!B:B,'Recebimento Rodo - ALE'!I395,'BD Descarga'!A:A,'Recebimento Rodo - ALE'!H395))</f>
        <v>0</v>
      </c>
      <c r="P395" s="37">
        <f>IF(RIGHT(I395,5)="Total",VLOOKUP(I395,'BD Descarga'!$B:$I,8,0),SUMIFS('BD Descarga'!I:I,'BD Descarga'!D:D,'Recebimento Rodo - ALE'!K395,'BD Descarga'!C:C,'Recebimento Rodo - ALE'!J395,'BD Descarga'!B:B,'Recebimento Rodo - ALE'!I395,'BD Descarga'!A:A,'Recebimento Rodo - ALE'!H395))</f>
        <v>0</v>
      </c>
      <c r="Q395" s="212"/>
      <c r="R395" s="29"/>
      <c r="S395" s="29"/>
      <c r="T395" s="29"/>
      <c r="U395" s="29"/>
      <c r="V395" s="29"/>
      <c r="W395" s="29"/>
      <c r="X395" s="29"/>
      <c r="Y395" s="29"/>
    </row>
    <row r="396" spans="1:25" x14ac:dyDescent="0.25">
      <c r="A396" s="9"/>
      <c r="B396" s="9" t="str">
        <f t="shared" si="37"/>
        <v>PAULINIA</v>
      </c>
      <c r="C396" s="9" t="str">
        <f t="shared" ref="C396:C404" si="38">RIGHT(I396,5)</f>
        <v>LINIA</v>
      </c>
      <c r="D396" s="9"/>
      <c r="E396" s="71">
        <f t="shared" ref="E396:E404" si="39">IF(RIGHT(I396,5)="Total",P396,0)</f>
        <v>0</v>
      </c>
      <c r="F396" s="9" t="str">
        <f t="shared" ref="F396:F404" si="40">CONCATENATE(G396,RIGHT(I396,5))</f>
        <v>PoolLINIA</v>
      </c>
      <c r="G396" s="9" t="str">
        <f>IFERROR(VLOOKUP(H396,[161]Detalhes!$G:$J,4,0),G395)</f>
        <v>Pool</v>
      </c>
      <c r="H396" s="10">
        <v>12</v>
      </c>
      <c r="I396" s="11" t="s">
        <v>40</v>
      </c>
      <c r="J396" s="138" t="s">
        <v>258</v>
      </c>
      <c r="K396" s="138" t="s">
        <v>10</v>
      </c>
      <c r="L396" s="31"/>
      <c r="M396" s="135">
        <f>IF(RIGHT(I396,5)="Total",VLOOKUP(I396,'BD Descarga'!$B:$I,5,0),SUMIFS('BD Descarga'!F:F,'BD Descarga'!D:D,'Recebimento Rodo - ALE'!K396,'BD Descarga'!C:C,'Recebimento Rodo - ALE'!J396,'BD Descarga'!B:B,'Recebimento Rodo - ALE'!I396,'BD Descarga'!A:A,'Recebimento Rodo - ALE'!H396))</f>
        <v>45</v>
      </c>
      <c r="N396" s="136">
        <f>IF(RIGHT(I396,5)="Total",VLOOKUP(I396,'BD Descarga'!$B:$I,6,0),SUMIFS('BD Descarga'!G:G,'BD Descarga'!D:D,'Recebimento Rodo - ALE'!K396,'BD Descarga'!C:C,'Recebimento Rodo - ALE'!J396,'BD Descarga'!B:B,'Recebimento Rodo - ALE'!I396,'BD Descarga'!A:A,'Recebimento Rodo - ALE'!H396))</f>
        <v>0.16910378266540274</v>
      </c>
      <c r="O396" s="136">
        <f>IF(RIGHT(I396,5)="Total",VLOOKUP(I396,'BD Descarga'!$B:$I,7,0),SUMIFS('BD Descarga'!H:H,'BD Descarga'!D:D,'Recebimento Rodo - ALE'!K396,'BD Descarga'!C:C,'Recebimento Rodo - ALE'!J396,'BD Descarga'!B:B,'Recebimento Rodo - ALE'!I396,'BD Descarga'!A:A,'Recebimento Rodo - ALE'!H396))</f>
        <v>5.0731134799620818E-2</v>
      </c>
      <c r="P396" s="137">
        <f>IF(RIGHT(I396,5)="Total",VLOOKUP(I396,'BD Descarga'!$B:$I,8,0),SUMIFS('BD Descarga'!I:I,'BD Descarga'!D:D,'Recebimento Rodo - ALE'!K396,'BD Descarga'!C:C,'Recebimento Rodo - ALE'!J396,'BD Descarga'!B:B,'Recebimento Rodo - ALE'!I396,'BD Descarga'!A:A,'Recebimento Rodo - ALE'!H396))</f>
        <v>176.54434910268046</v>
      </c>
      <c r="Q396" s="237" t="s">
        <v>240</v>
      </c>
      <c r="R396" s="29"/>
      <c r="S396" s="29"/>
      <c r="T396" s="29"/>
      <c r="U396" s="29"/>
      <c r="V396" s="29"/>
      <c r="W396" s="29"/>
      <c r="X396" s="29"/>
      <c r="Y396" s="29"/>
    </row>
    <row r="397" spans="1:25" x14ac:dyDescent="0.25">
      <c r="A397" s="9"/>
      <c r="B397" s="9" t="str">
        <f t="shared" si="37"/>
        <v>PAULINIA</v>
      </c>
      <c r="C397" s="9" t="str">
        <f t="shared" si="38"/>
        <v>LINIA</v>
      </c>
      <c r="D397" s="9"/>
      <c r="E397" s="71">
        <f t="shared" si="39"/>
        <v>0</v>
      </c>
      <c r="F397" s="9" t="str">
        <f t="shared" si="40"/>
        <v>PoolLINIA</v>
      </c>
      <c r="G397" s="9" t="str">
        <f>IFERROR(VLOOKUP(H397,[161]Detalhes!$G:$J,4,0),G396)</f>
        <v>Pool</v>
      </c>
      <c r="H397" s="10">
        <v>12</v>
      </c>
      <c r="I397" s="11" t="s">
        <v>40</v>
      </c>
      <c r="J397" s="138" t="s">
        <v>258</v>
      </c>
      <c r="K397" s="138" t="s">
        <v>12</v>
      </c>
      <c r="L397" s="31"/>
      <c r="M397" s="135">
        <f>IF(RIGHT(I397,5)="Total",VLOOKUP(I397,'BD Descarga'!$B:$I,5,0),SUMIFS('BD Descarga'!F:F,'BD Descarga'!D:D,'Recebimento Rodo - ALE'!K397,'BD Descarga'!C:C,'Recebimento Rodo - ALE'!J397,'BD Descarga'!B:B,'Recebimento Rodo - ALE'!I397,'BD Descarga'!A:A,'Recebimento Rodo - ALE'!H397))</f>
        <v>45</v>
      </c>
      <c r="N397" s="136">
        <f>IF(RIGHT(I397,5)="Total",VLOOKUP(I397,'BD Descarga'!$B:$I,6,0),SUMIFS('BD Descarga'!G:G,'BD Descarga'!D:D,'Recebimento Rodo - ALE'!K397,'BD Descarga'!C:C,'Recebimento Rodo - ALE'!J397,'BD Descarga'!B:B,'Recebimento Rodo - ALE'!I397,'BD Descarga'!A:A,'Recebimento Rodo - ALE'!H397))</f>
        <v>8</v>
      </c>
      <c r="O397" s="136">
        <f>IF(RIGHT(I397,5)="Total",VLOOKUP(I397,'BD Descarga'!$B:$I,7,0),SUMIFS('BD Descarga'!H:H,'BD Descarga'!D:D,'Recebimento Rodo - ALE'!K397,'BD Descarga'!C:C,'Recebimento Rodo - ALE'!J397,'BD Descarga'!B:B,'Recebimento Rodo - ALE'!I397,'BD Descarga'!A:A,'Recebimento Rodo - ALE'!H397))</f>
        <v>2.4</v>
      </c>
      <c r="P397" s="137">
        <f>IF(RIGHT(I397,5)="Total",VLOOKUP(I397,'BD Descarga'!$B:$I,8,0),SUMIFS('BD Descarga'!I:I,'BD Descarga'!D:D,'Recebimento Rodo - ALE'!K397,'BD Descarga'!C:C,'Recebimento Rodo - ALE'!J397,'BD Descarga'!B:B,'Recebimento Rodo - ALE'!I397,'BD Descarga'!A:A,'Recebimento Rodo - ALE'!H397))</f>
        <v>8352</v>
      </c>
      <c r="Q397" s="212"/>
      <c r="R397" s="29"/>
      <c r="S397" s="29"/>
      <c r="T397" s="29"/>
      <c r="U397" s="29"/>
      <c r="V397" s="29"/>
      <c r="W397" s="29"/>
      <c r="X397" s="29"/>
      <c r="Y397" s="29"/>
    </row>
    <row r="398" spans="1:25" x14ac:dyDescent="0.25">
      <c r="A398" s="9"/>
      <c r="B398" s="9" t="str">
        <f t="shared" si="37"/>
        <v>PAULINIA</v>
      </c>
      <c r="C398" s="9" t="str">
        <f t="shared" si="38"/>
        <v>LINIA</v>
      </c>
      <c r="D398" s="9"/>
      <c r="E398" s="71">
        <f t="shared" si="39"/>
        <v>0</v>
      </c>
      <c r="F398" s="9" t="str">
        <f t="shared" si="40"/>
        <v>PoolLINIA</v>
      </c>
      <c r="G398" s="9" t="str">
        <f>IFERROR(VLOOKUP(H398,[161]Detalhes!$G:$J,4,0),G397)</f>
        <v>Pool</v>
      </c>
      <c r="H398" s="10">
        <v>12</v>
      </c>
      <c r="I398" s="11" t="s">
        <v>40</v>
      </c>
      <c r="J398" s="138" t="s">
        <v>258</v>
      </c>
      <c r="K398" s="138" t="s">
        <v>13</v>
      </c>
      <c r="L398" s="31"/>
      <c r="M398" s="135">
        <f>IF(RIGHT(I398,5)="Total",VLOOKUP(I398,'BD Descarga'!$B:$I,5,0),SUMIFS('BD Descarga'!F:F,'BD Descarga'!D:D,'Recebimento Rodo - ALE'!K398,'BD Descarga'!C:C,'Recebimento Rodo - ALE'!J398,'BD Descarga'!B:B,'Recebimento Rodo - ALE'!I398,'BD Descarga'!A:A,'Recebimento Rodo - ALE'!H398))</f>
        <v>45</v>
      </c>
      <c r="N398" s="136">
        <f>IF(RIGHT(I398,5)="Total",VLOOKUP(I398,'BD Descarga'!$B:$I,6,0),SUMIFS('BD Descarga'!G:G,'BD Descarga'!D:D,'Recebimento Rodo - ALE'!K398,'BD Descarga'!C:C,'Recebimento Rodo - ALE'!J398,'BD Descarga'!B:B,'Recebimento Rodo - ALE'!I398,'BD Descarga'!A:A,'Recebimento Rodo - ALE'!H398))</f>
        <v>0.80163245544480199</v>
      </c>
      <c r="O398" s="136">
        <f>IF(RIGHT(I398,5)="Total",VLOOKUP(I398,'BD Descarga'!$B:$I,7,0),SUMIFS('BD Descarga'!H:H,'BD Descarga'!D:D,'Recebimento Rodo - ALE'!K398,'BD Descarga'!C:C,'Recebimento Rodo - ALE'!J398,'BD Descarga'!B:B,'Recebimento Rodo - ALE'!I398,'BD Descarga'!A:A,'Recebimento Rodo - ALE'!H398))</f>
        <v>0.24048973663344059</v>
      </c>
      <c r="P398" s="137">
        <f>IF(RIGHT(I398,5)="Total",VLOOKUP(I398,'BD Descarga'!$B:$I,8,0),SUMIFS('BD Descarga'!I:I,'BD Descarga'!D:D,'Recebimento Rodo - ALE'!K398,'BD Descarga'!C:C,'Recebimento Rodo - ALE'!J398,'BD Descarga'!B:B,'Recebimento Rodo - ALE'!I398,'BD Descarga'!A:A,'Recebimento Rodo - ALE'!H398))</f>
        <v>836.90428348437331</v>
      </c>
      <c r="Q398" s="212"/>
      <c r="R398" s="29"/>
      <c r="S398" s="29"/>
      <c r="T398" s="29"/>
      <c r="U398" s="29"/>
      <c r="V398" s="29"/>
      <c r="W398" s="29"/>
      <c r="X398" s="29"/>
      <c r="Y398" s="29"/>
    </row>
    <row r="399" spans="1:25" x14ac:dyDescent="0.25">
      <c r="A399" s="9"/>
      <c r="B399" s="9" t="str">
        <f t="shared" si="37"/>
        <v>PAULINIA</v>
      </c>
      <c r="C399" s="9" t="str">
        <f t="shared" si="38"/>
        <v>LINIA</v>
      </c>
      <c r="D399" s="9"/>
      <c r="E399" s="71">
        <f t="shared" si="39"/>
        <v>0</v>
      </c>
      <c r="F399" s="9" t="str">
        <f t="shared" si="40"/>
        <v>PoolLINIA</v>
      </c>
      <c r="G399" s="9" t="str">
        <f>IFERROR(VLOOKUP(H399,[161]Detalhes!$G:$J,4,0),G398)</f>
        <v>Pool</v>
      </c>
      <c r="H399" s="10">
        <v>12</v>
      </c>
      <c r="I399" s="11" t="s">
        <v>40</v>
      </c>
      <c r="J399" s="30" t="s">
        <v>258</v>
      </c>
      <c r="K399" s="30" t="s">
        <v>16</v>
      </c>
      <c r="L399" s="31"/>
      <c r="M399" s="35">
        <f>IF(RIGHT(I399,5)="Total",VLOOKUP(I399,'BD Descarga'!$B:$I,5,0),SUMIFS('BD Descarga'!F:F,'BD Descarga'!D:D,'Recebimento Rodo - ALE'!K399,'BD Descarga'!C:C,'Recebimento Rodo - ALE'!J399,'BD Descarga'!B:B,'Recebimento Rodo - ALE'!I399,'BD Descarga'!A:A,'Recebimento Rodo - ALE'!H399))</f>
        <v>45</v>
      </c>
      <c r="N399" s="36">
        <f>IF(RIGHT(I399,5)="Total",VLOOKUP(I399,'BD Descarga'!$B:$I,6,0),SUMIFS('BD Descarga'!G:G,'BD Descarga'!D:D,'Recebimento Rodo - ALE'!K399,'BD Descarga'!C:C,'Recebimento Rodo - ALE'!J399,'BD Descarga'!B:B,'Recebimento Rodo - ALE'!I399,'BD Descarga'!A:A,'Recebimento Rodo - ALE'!H399))</f>
        <v>8.970736238110204</v>
      </c>
      <c r="O399" s="36">
        <f>IF(RIGHT(I399,5)="Total",VLOOKUP(I399,'BD Descarga'!$B:$I,7,0),SUMIFS('BD Descarga'!H:H,'BD Descarga'!D:D,'Recebimento Rodo - ALE'!K399,'BD Descarga'!C:C,'Recebimento Rodo - ALE'!J399,'BD Descarga'!B:B,'Recebimento Rodo - ALE'!I399,'BD Descarga'!A:A,'Recebimento Rodo - ALE'!H399))</f>
        <v>2.6912208714330612</v>
      </c>
      <c r="P399" s="37">
        <f>IF(RIGHT(I399,5)="Total",VLOOKUP(I399,'BD Descarga'!$B:$I,8,0),SUMIFS('BD Descarga'!I:I,'BD Descarga'!D:D,'Recebimento Rodo - ALE'!K399,'BD Descarga'!C:C,'Recebimento Rodo - ALE'!J399,'BD Descarga'!B:B,'Recebimento Rodo - ALE'!I399,'BD Descarga'!A:A,'Recebimento Rodo - ALE'!H399))</f>
        <v>9365.448632587053</v>
      </c>
      <c r="Q399" s="212"/>
      <c r="R399" s="29"/>
      <c r="S399" s="29"/>
      <c r="T399" s="29"/>
      <c r="U399" s="29"/>
      <c r="V399" s="29"/>
      <c r="W399" s="29"/>
      <c r="X399" s="29"/>
      <c r="Y399" s="29"/>
    </row>
    <row r="400" spans="1:25" x14ac:dyDescent="0.25">
      <c r="A400" s="9"/>
      <c r="B400" s="9" t="str">
        <f t="shared" si="37"/>
        <v>PAULINIA</v>
      </c>
      <c r="C400" s="9" t="str">
        <f t="shared" si="38"/>
        <v>LINIA</v>
      </c>
      <c r="D400" s="9"/>
      <c r="E400" s="71">
        <f t="shared" si="39"/>
        <v>0</v>
      </c>
      <c r="F400" s="9" t="str">
        <f t="shared" si="40"/>
        <v>PoolLINIA</v>
      </c>
      <c r="G400" s="9" t="str">
        <f>IFERROR(VLOOKUP(H400,[161]Detalhes!$G:$J,4,0),G399)</f>
        <v>Pool</v>
      </c>
      <c r="H400" s="10">
        <v>12</v>
      </c>
      <c r="I400" s="11" t="s">
        <v>40</v>
      </c>
      <c r="J400" s="138" t="s">
        <v>258</v>
      </c>
      <c r="K400" s="24" t="s">
        <v>7</v>
      </c>
      <c r="L400" s="31"/>
      <c r="M400" s="135">
        <f>IF(RIGHT(I400,5)="Total",VLOOKUP(I400,'BD Descarga'!$B:$I,5,0),SUMIFS('BD Descarga'!F:F,'BD Descarga'!D:D,'Recebimento Rodo - ALE'!K400,'BD Descarga'!C:C,'Recebimento Rodo - ALE'!J400,'BD Descarga'!B:B,'Recebimento Rodo - ALE'!I400,'BD Descarga'!A:A,'Recebimento Rodo - ALE'!H400))</f>
        <v>45</v>
      </c>
      <c r="N400" s="136">
        <f>IF(RIGHT(I400,5)="Total",VLOOKUP(I400,'BD Descarga'!$B:$I,6,0),SUMIFS('BD Descarga'!G:G,'BD Descarga'!D:D,'Recebimento Rodo - ALE'!K400,'BD Descarga'!C:C,'Recebimento Rodo - ALE'!J400,'BD Descarga'!B:B,'Recebimento Rodo - ALE'!I400,'BD Descarga'!A:A,'Recebimento Rodo - ALE'!H400))</f>
        <v>3.3657394226464699</v>
      </c>
      <c r="O400" s="136">
        <f>IF(RIGHT(I400,5)="Total",VLOOKUP(I400,'BD Descarga'!$B:$I,7,0),SUMIFS('BD Descarga'!H:H,'BD Descarga'!D:D,'Recebimento Rodo - ALE'!K400,'BD Descarga'!C:C,'Recebimento Rodo - ALE'!J400,'BD Descarga'!B:B,'Recebimento Rodo - ALE'!I400,'BD Descarga'!A:A,'Recebimento Rodo - ALE'!H400))</f>
        <v>1.009721826793941</v>
      </c>
      <c r="P400" s="137">
        <f>IF(RIGHT(I400,5)="Total",VLOOKUP(I400,'BD Descarga'!$B:$I,8,0),SUMIFS('BD Descarga'!I:I,'BD Descarga'!D:D,'Recebimento Rodo - ALE'!K400,'BD Descarga'!C:C,'Recebimento Rodo - ALE'!J400,'BD Descarga'!B:B,'Recebimento Rodo - ALE'!I400,'BD Descarga'!A:A,'Recebimento Rodo - ALE'!H400))</f>
        <v>3513.8319572429145</v>
      </c>
      <c r="Q400" s="212"/>
      <c r="R400" s="29"/>
      <c r="S400" s="29"/>
      <c r="T400" s="29"/>
      <c r="U400" s="29"/>
      <c r="V400" s="29"/>
      <c r="W400" s="29"/>
      <c r="X400" s="29"/>
      <c r="Y400" s="29"/>
    </row>
    <row r="401" spans="1:25" x14ac:dyDescent="0.25">
      <c r="A401" s="9"/>
      <c r="B401" s="9" t="str">
        <f t="shared" si="37"/>
        <v>PAULINIA</v>
      </c>
      <c r="C401" s="9" t="str">
        <f t="shared" si="38"/>
        <v>LINIA</v>
      </c>
      <c r="D401" s="9"/>
      <c r="E401" s="71">
        <f t="shared" si="39"/>
        <v>0</v>
      </c>
      <c r="F401" s="9" t="str">
        <f t="shared" si="40"/>
        <v>PoolLINIA</v>
      </c>
      <c r="G401" s="9" t="str">
        <f>IFERROR(VLOOKUP(H401,[161]Detalhes!$G:$J,4,0),G400)</f>
        <v>Pool</v>
      </c>
      <c r="H401" s="10">
        <v>12</v>
      </c>
      <c r="I401" s="11" t="s">
        <v>40</v>
      </c>
      <c r="J401" s="138" t="s">
        <v>258</v>
      </c>
      <c r="K401" s="24" t="s">
        <v>18</v>
      </c>
      <c r="L401" s="31"/>
      <c r="M401" s="135">
        <f>IF(RIGHT(I401,5)="Total",VLOOKUP(I401,'BD Descarga'!$B:$I,5,0),SUMIFS('BD Descarga'!F:F,'BD Descarga'!D:D,'Recebimento Rodo - ALE'!K401,'BD Descarga'!C:C,'Recebimento Rodo - ALE'!J401,'BD Descarga'!B:B,'Recebimento Rodo - ALE'!I401,'BD Descarga'!A:A,'Recebimento Rodo - ALE'!H401))</f>
        <v>45</v>
      </c>
      <c r="N401" s="136">
        <f>IF(RIGHT(I401,5)="Total",VLOOKUP(I401,'BD Descarga'!$B:$I,6,0),SUMIFS('BD Descarga'!G:G,'BD Descarga'!D:D,'Recebimento Rodo - ALE'!K401,'BD Descarga'!C:C,'Recebimento Rodo - ALE'!J401,'BD Descarga'!B:B,'Recebimento Rodo - ALE'!I401,'BD Descarga'!A:A,'Recebimento Rodo - ALE'!H401))</f>
        <v>1.229766191372637</v>
      </c>
      <c r="O401" s="136">
        <f>IF(RIGHT(I401,5)="Total",VLOOKUP(I401,'BD Descarga'!$B:$I,7,0),SUMIFS('BD Descarga'!H:H,'BD Descarga'!D:D,'Recebimento Rodo - ALE'!K401,'BD Descarga'!C:C,'Recebimento Rodo - ALE'!J401,'BD Descarga'!B:B,'Recebimento Rodo - ALE'!I401,'BD Descarga'!A:A,'Recebimento Rodo - ALE'!H401))</f>
        <v>0.36892985741179107</v>
      </c>
      <c r="P401" s="137">
        <f>IF(RIGHT(I401,5)="Total",VLOOKUP(I401,'BD Descarga'!$B:$I,8,0),SUMIFS('BD Descarga'!I:I,'BD Descarga'!D:D,'Recebimento Rodo - ALE'!K401,'BD Descarga'!C:C,'Recebimento Rodo - ALE'!J401,'BD Descarga'!B:B,'Recebimento Rodo - ALE'!I401,'BD Descarga'!A:A,'Recebimento Rodo - ALE'!H401))</f>
        <v>1283.8759037930331</v>
      </c>
      <c r="Q401" s="212"/>
      <c r="R401" s="29"/>
      <c r="S401" s="29"/>
      <c r="T401" s="29"/>
      <c r="U401" s="29"/>
      <c r="V401" s="29"/>
      <c r="W401" s="29"/>
      <c r="X401" s="29"/>
      <c r="Y401" s="29"/>
    </row>
    <row r="402" spans="1:25" x14ac:dyDescent="0.25">
      <c r="A402" s="9"/>
      <c r="B402" s="9" t="str">
        <f t="shared" si="37"/>
        <v>PAULINIA</v>
      </c>
      <c r="C402" s="9" t="str">
        <f t="shared" si="38"/>
        <v>LINIA</v>
      </c>
      <c r="D402" s="9"/>
      <c r="E402" s="71">
        <f t="shared" si="39"/>
        <v>0</v>
      </c>
      <c r="F402" s="9" t="str">
        <f t="shared" si="40"/>
        <v>PoolLINIA</v>
      </c>
      <c r="G402" s="9" t="str">
        <f>IFERROR(VLOOKUP(H402,[161]Detalhes!$G:$J,4,0),G401)</f>
        <v>Pool</v>
      </c>
      <c r="H402" s="10">
        <v>12</v>
      </c>
      <c r="I402" s="11" t="s">
        <v>40</v>
      </c>
      <c r="J402" s="138" t="s">
        <v>258</v>
      </c>
      <c r="K402" s="24" t="s">
        <v>19</v>
      </c>
      <c r="L402" s="31"/>
      <c r="M402" s="135">
        <f>IF(RIGHT(I402,5)="Total",VLOOKUP(I402,'BD Descarga'!$B:$I,5,0),SUMIFS('BD Descarga'!F:F,'BD Descarga'!D:D,'Recebimento Rodo - ALE'!K402,'BD Descarga'!C:C,'Recebimento Rodo - ALE'!J402,'BD Descarga'!B:B,'Recebimento Rodo - ALE'!I402,'BD Descarga'!A:A,'Recebimento Rodo - ALE'!H402))</f>
        <v>45</v>
      </c>
      <c r="N402" s="136">
        <f>IF(RIGHT(I402,5)="Total",VLOOKUP(I402,'BD Descarga'!$B:$I,6,0),SUMIFS('BD Descarga'!G:G,'BD Descarga'!D:D,'Recebimento Rodo - ALE'!K402,'BD Descarga'!C:C,'Recebimento Rodo - ALE'!J402,'BD Descarga'!B:B,'Recebimento Rodo - ALE'!I402,'BD Descarga'!A:A,'Recebimento Rodo - ALE'!H402))</f>
        <v>1.6214294755442462</v>
      </c>
      <c r="O402" s="136">
        <f>IF(RIGHT(I402,5)="Total",VLOOKUP(I402,'BD Descarga'!$B:$I,7,0),SUMIFS('BD Descarga'!H:H,'BD Descarga'!D:D,'Recebimento Rodo - ALE'!K402,'BD Descarga'!C:C,'Recebimento Rodo - ALE'!J402,'BD Descarga'!B:B,'Recebimento Rodo - ALE'!I402,'BD Descarga'!A:A,'Recebimento Rodo - ALE'!H402))</f>
        <v>0.4864288426632738</v>
      </c>
      <c r="P402" s="137">
        <f>IF(RIGHT(I402,5)="Total",VLOOKUP(I402,'BD Descarga'!$B:$I,8,0),SUMIFS('BD Descarga'!I:I,'BD Descarga'!D:D,'Recebimento Rodo - ALE'!K402,'BD Descarga'!C:C,'Recebimento Rodo - ALE'!J402,'BD Descarga'!B:B,'Recebimento Rodo - ALE'!I402,'BD Descarga'!A:A,'Recebimento Rodo - ALE'!H402))</f>
        <v>1692.7723724681932</v>
      </c>
      <c r="Q402" s="212"/>
      <c r="R402" s="29"/>
      <c r="S402" s="29"/>
      <c r="T402" s="29"/>
      <c r="U402" s="29"/>
      <c r="V402" s="29"/>
      <c r="W402" s="29"/>
      <c r="X402" s="29"/>
      <c r="Y402" s="29"/>
    </row>
    <row r="403" spans="1:25" x14ac:dyDescent="0.25">
      <c r="A403" s="9"/>
      <c r="B403" s="9" t="str">
        <f t="shared" si="37"/>
        <v>PAULINIA</v>
      </c>
      <c r="C403" s="9" t="str">
        <f t="shared" si="38"/>
        <v>LINIA</v>
      </c>
      <c r="D403" s="9"/>
      <c r="E403" s="71">
        <f t="shared" si="39"/>
        <v>0</v>
      </c>
      <c r="F403" s="9" t="str">
        <f t="shared" si="40"/>
        <v>PoolLINIA</v>
      </c>
      <c r="G403" s="9" t="str">
        <f>IFERROR(VLOOKUP(H403,[161]Detalhes!$G:$J,4,0),G402)</f>
        <v>Pool</v>
      </c>
      <c r="H403" s="10">
        <v>12</v>
      </c>
      <c r="I403" s="11" t="s">
        <v>40</v>
      </c>
      <c r="J403" s="30" t="s">
        <v>258</v>
      </c>
      <c r="K403" s="30" t="s">
        <v>21</v>
      </c>
      <c r="L403" s="31"/>
      <c r="M403" s="35">
        <f>IF(RIGHT(I403,5)="Total",VLOOKUP(I403,'BD Descarga'!$B:$I,5,0),SUMIFS('BD Descarga'!F:F,'BD Descarga'!D:D,'Recebimento Rodo - ALE'!K403,'BD Descarga'!C:C,'Recebimento Rodo - ALE'!J403,'BD Descarga'!B:B,'Recebimento Rodo - ALE'!I403,'BD Descarga'!A:A,'Recebimento Rodo - ALE'!H403))</f>
        <v>45</v>
      </c>
      <c r="N403" s="36">
        <f>IF(RIGHT(I403,5)="Total",VLOOKUP(I403,'BD Descarga'!$B:$I,6,0),SUMIFS('BD Descarga'!G:G,'BD Descarga'!D:D,'Recebimento Rodo - ALE'!K403,'BD Descarga'!C:C,'Recebimento Rodo - ALE'!J403,'BD Descarga'!B:B,'Recebimento Rodo - ALE'!I403,'BD Descarga'!A:A,'Recebimento Rodo - ALE'!H403))</f>
        <v>6.2169350895633535</v>
      </c>
      <c r="O403" s="36">
        <f>IF(RIGHT(I403,5)="Total",VLOOKUP(I403,'BD Descarga'!$B:$I,7,0),SUMIFS('BD Descarga'!H:H,'BD Descarga'!D:D,'Recebimento Rodo - ALE'!K403,'BD Descarga'!C:C,'Recebimento Rodo - ALE'!J403,'BD Descarga'!B:B,'Recebimento Rodo - ALE'!I403,'BD Descarga'!A:A,'Recebimento Rodo - ALE'!H403))</f>
        <v>1.8650805268690061</v>
      </c>
      <c r="P403" s="37">
        <f>IF(RIGHT(I403,5)="Total",VLOOKUP(I403,'BD Descarga'!$B:$I,8,0),SUMIFS('BD Descarga'!I:I,'BD Descarga'!D:D,'Recebimento Rodo - ALE'!K403,'BD Descarga'!C:C,'Recebimento Rodo - ALE'!J403,'BD Descarga'!B:B,'Recebimento Rodo - ALE'!I403,'BD Descarga'!A:A,'Recebimento Rodo - ALE'!H403))</f>
        <v>6490.4802335041404</v>
      </c>
      <c r="Q403" s="212"/>
      <c r="R403" s="29"/>
      <c r="S403" s="29"/>
      <c r="T403" s="29"/>
      <c r="U403" s="29"/>
      <c r="V403" s="29"/>
      <c r="W403" s="29"/>
      <c r="X403" s="29"/>
      <c r="Y403" s="29"/>
    </row>
    <row r="404" spans="1:25" x14ac:dyDescent="0.25">
      <c r="A404" s="9"/>
      <c r="B404" s="9" t="str">
        <f t="shared" si="37"/>
        <v>PAULINIA</v>
      </c>
      <c r="C404" s="9" t="str">
        <f t="shared" si="38"/>
        <v>LINIA</v>
      </c>
      <c r="D404" s="9"/>
      <c r="E404" s="71">
        <f t="shared" si="39"/>
        <v>0</v>
      </c>
      <c r="F404" s="9" t="str">
        <f t="shared" si="40"/>
        <v>PoolLINIA</v>
      </c>
      <c r="G404" s="9" t="str">
        <f>IFERROR(VLOOKUP(H404,[161]Detalhes!$G:$J,4,0),G403)</f>
        <v>Pool</v>
      </c>
      <c r="H404" s="10">
        <v>12</v>
      </c>
      <c r="I404" s="11" t="s">
        <v>40</v>
      </c>
      <c r="J404" s="30" t="s">
        <v>259</v>
      </c>
      <c r="K404" s="30"/>
      <c r="L404" s="31"/>
      <c r="M404" s="35">
        <f>IF(RIGHT(I404,5)="Total",VLOOKUP(I404,'BD Descarga'!$B:$I,5,0),SUMIFS('BD Descarga'!F:F,'BD Descarga'!D:D,'Recebimento Rodo - ALE'!K404,'BD Descarga'!C:C,'Recebimento Rodo - ALE'!J404,'BD Descarga'!B:B,'Recebimento Rodo - ALE'!I404,'BD Descarga'!A:A,'Recebimento Rodo - ALE'!H404))</f>
        <v>0</v>
      </c>
      <c r="N404" s="36">
        <f>IF(RIGHT(I404,5)="Total",VLOOKUP(I404,'BD Descarga'!$B:$I,6,0),SUMIFS('BD Descarga'!G:G,'BD Descarga'!D:D,'Recebimento Rodo - ALE'!K404,'BD Descarga'!C:C,'Recebimento Rodo - ALE'!J404,'BD Descarga'!B:B,'Recebimento Rodo - ALE'!I404,'BD Descarga'!A:A,'Recebimento Rodo - ALE'!H404))</f>
        <v>0</v>
      </c>
      <c r="O404" s="36">
        <f>IF(RIGHT(I404,5)="Total",VLOOKUP(I404,'BD Descarga'!$B:$I,7,0),SUMIFS('BD Descarga'!H:H,'BD Descarga'!D:D,'Recebimento Rodo - ALE'!K404,'BD Descarga'!C:C,'Recebimento Rodo - ALE'!J404,'BD Descarga'!B:B,'Recebimento Rodo - ALE'!I404,'BD Descarga'!A:A,'Recebimento Rodo - ALE'!H404))</f>
        <v>0</v>
      </c>
      <c r="P404" s="37">
        <f>IF(RIGHT(I404,5)="Total",VLOOKUP(I404,'BD Descarga'!$B:$I,8,0),SUMIFS('BD Descarga'!I:I,'BD Descarga'!D:D,'Recebimento Rodo - ALE'!K404,'BD Descarga'!C:C,'Recebimento Rodo - ALE'!J404,'BD Descarga'!B:B,'Recebimento Rodo - ALE'!I404,'BD Descarga'!A:A,'Recebimento Rodo - ALE'!H404))</f>
        <v>0</v>
      </c>
      <c r="Q404" s="212"/>
      <c r="R404" s="29"/>
      <c r="S404" s="29"/>
      <c r="T404" s="29"/>
      <c r="U404" s="29"/>
      <c r="V404" s="29"/>
      <c r="W404" s="29"/>
      <c r="X404" s="29"/>
      <c r="Y404" s="29"/>
    </row>
    <row r="405" spans="1:25" x14ac:dyDescent="0.25">
      <c r="A405" s="9"/>
      <c r="B405" s="9" t="str">
        <f t="shared" si="37"/>
        <v>PAULINIA Total</v>
      </c>
      <c r="C405" s="9" t="str">
        <f t="shared" ref="C405:C461" si="41">RIGHT(I405,5)</f>
        <v>Total</v>
      </c>
      <c r="D405" s="9">
        <f>VLOOKUP(E405,Resumo!C:E,3,0)</f>
        <v>2</v>
      </c>
      <c r="E405" s="71">
        <f>IF(RIGHT(I405,5)="Total",P405,0)</f>
        <v>41486.128866091189</v>
      </c>
      <c r="F405" s="9" t="str">
        <f>CONCATENATE(G405,RIGHT(I405,5))</f>
        <v>PoolTotal</v>
      </c>
      <c r="G405" s="9" t="str">
        <f>IFERROR(VLOOKUP(H405,[161]Detalhes!$G:$J,4,0),#REF!)</f>
        <v>Pool</v>
      </c>
      <c r="H405" s="17">
        <v>12</v>
      </c>
      <c r="I405" s="18" t="s">
        <v>43</v>
      </c>
      <c r="J405" s="38"/>
      <c r="K405" s="38"/>
      <c r="L405" s="25"/>
      <c r="M405" s="39">
        <f>IF(RIGHT(I405,5)="Total",VLOOKUP(I405,'BD Descarga'!$B:$I,5,0),SUMIFS('BD Descarga'!F:F,'BD Descarga'!D:D,'Recebimento Rodo - ALE'!K405,'BD Descarga'!C:C,'Recebimento Rodo - ALE'!J405,'BD Descarga'!B:B,'Recebimento Rodo - ALE'!I405,'BD Descarga'!A:A,'Recebimento Rodo - ALE'!H405))</f>
        <v>45</v>
      </c>
      <c r="N405" s="40">
        <f>IF(RIGHT(I405,5)="Total",VLOOKUP(I405,'BD Descarga'!$B:$I,6,0),SUMIFS('BD Descarga'!G:G,'BD Descarga'!D:D,'Recebimento Rodo - ALE'!K405,'BD Descarga'!C:C,'Recebimento Rodo - ALE'!J405,'BD Descarga'!B:B,'Recebimento Rodo - ALE'!I405,'BD Descarga'!A:A,'Recebimento Rodo - ALE'!H405))</f>
        <v>39.73767132767356</v>
      </c>
      <c r="O405" s="40">
        <f>IF(RIGHT(I405,5)="Total",VLOOKUP(I405,'BD Descarga'!$B:$I,7,0),SUMIFS('BD Descarga'!H:H,'BD Descarga'!D:D,'Recebimento Rodo - ALE'!K405,'BD Descarga'!C:C,'Recebimento Rodo - ALE'!J405,'BD Descarga'!B:B,'Recebimento Rodo - ALE'!I405,'BD Descarga'!A:A,'Recebimento Rodo - ALE'!H405))</f>
        <v>11.921301398302067</v>
      </c>
      <c r="P405" s="41">
        <f>IF(RIGHT(I405,5)="Total",VLOOKUP(I405,'BD Descarga'!$B:$I,8,0),SUMIFS('BD Descarga'!I:I,'BD Descarga'!D:D,'Recebimento Rodo - ALE'!K405,'BD Descarga'!C:C,'Recebimento Rodo - ALE'!J405,'BD Descarga'!B:B,'Recebimento Rodo - ALE'!I405,'BD Descarga'!A:A,'Recebimento Rodo - ALE'!H405))</f>
        <v>41486.128866091189</v>
      </c>
      <c r="Q405" s="50"/>
      <c r="R405" s="29"/>
      <c r="S405" s="29"/>
      <c r="T405" s="29"/>
      <c r="U405" s="29"/>
      <c r="V405" s="29"/>
      <c r="W405" s="29"/>
      <c r="X405" s="29"/>
      <c r="Y405" s="29"/>
    </row>
    <row r="406" spans="1:25" ht="15" customHeight="1" x14ac:dyDescent="0.25">
      <c r="A406" s="9"/>
      <c r="B406" s="9" t="str">
        <f t="shared" ref="B406:B415" si="42">I406</f>
        <v>PORTO NACIONAL</v>
      </c>
      <c r="C406" s="9" t="str">
        <f t="shared" si="41"/>
        <v>IONAL</v>
      </c>
      <c r="D406" s="9"/>
      <c r="E406" s="71">
        <f t="shared" ref="E406:E415" si="43">IF(RIGHT(I406,5)="Total",P406,0)</f>
        <v>0</v>
      </c>
      <c r="F406" s="9" t="str">
        <f t="shared" ref="F406:F415" si="44">CONCATENATE(G406,RIGHT(I406,5))</f>
        <v>TerceirosIONAL</v>
      </c>
      <c r="G406" s="9" t="str">
        <f>IFERROR(VLOOKUP(H406,[161]Detalhes!$G:$J,4,0),#REF!)</f>
        <v>Terceiros</v>
      </c>
      <c r="H406" s="10">
        <v>65</v>
      </c>
      <c r="I406" s="11" t="s">
        <v>111</v>
      </c>
      <c r="J406" s="24" t="s">
        <v>88</v>
      </c>
      <c r="K406" s="24" t="s">
        <v>10</v>
      </c>
      <c r="L406" s="25"/>
      <c r="M406" s="26">
        <f>IF(RIGHT(I406,5)="Total",VLOOKUP(I406,'BD Descarga'!$B:$I,5,0),SUMIFS('BD Descarga'!F:F,'BD Descarga'!D:D,'Recebimento Rodo - ALE'!K406,'BD Descarga'!C:C,'Recebimento Rodo - ALE'!J406,'BD Descarga'!B:B,'Recebimento Rodo - ALE'!I406,'BD Descarga'!A:A,'Recebimento Rodo - ALE'!H406))</f>
        <v>52.072720558882232</v>
      </c>
      <c r="N406" s="27">
        <f>IF(RIGHT(I406,5)="Total",VLOOKUP(I406,'BD Descarga'!$B:$I,6,0),SUMIFS('BD Descarga'!G:G,'BD Descarga'!D:D,'Recebimento Rodo - ALE'!K406,'BD Descarga'!C:C,'Recebimento Rodo - ALE'!J406,'BD Descarga'!B:B,'Recebimento Rodo - ALE'!I406,'BD Descarga'!A:A,'Recebimento Rodo - ALE'!H406))</f>
        <v>1.0875161903328572</v>
      </c>
      <c r="O406" s="27">
        <f>IF(RIGHT(I406,5)="Total",VLOOKUP(I406,'BD Descarga'!$B:$I,7,0),SUMIFS('BD Descarga'!H:H,'BD Descarga'!D:D,'Recebimento Rodo - ALE'!K406,'BD Descarga'!C:C,'Recebimento Rodo - ALE'!J406,'BD Descarga'!B:B,'Recebimento Rodo - ALE'!I406,'BD Descarga'!A:A,'Recebimento Rodo - ALE'!H406))</f>
        <v>0.46607836728551028</v>
      </c>
      <c r="P406" s="28">
        <f>IF(RIGHT(I406,5)="Total",VLOOKUP(I406,'BD Descarga'!$B:$I,8,0),SUMIFS('BD Descarga'!I:I,'BD Descarga'!D:D,'Recebimento Rodo - ALE'!K406,'BD Descarga'!C:C,'Recebimento Rodo - ALE'!J406,'BD Descarga'!B:B,'Recebimento Rodo - ALE'!I406,'BD Descarga'!A:A,'Recebimento Rodo - ALE'!H406))</f>
        <v>1342.9382613269809</v>
      </c>
      <c r="Q406" s="211" t="s">
        <v>249</v>
      </c>
      <c r="R406" s="29"/>
      <c r="S406" s="29"/>
      <c r="T406" s="29"/>
      <c r="U406" s="29"/>
      <c r="V406" s="29"/>
      <c r="W406" s="29"/>
      <c r="X406" s="29"/>
      <c r="Y406" s="29"/>
    </row>
    <row r="407" spans="1:25" ht="15" customHeight="1" x14ac:dyDescent="0.25">
      <c r="A407" s="9"/>
      <c r="B407" s="9" t="str">
        <f t="shared" si="42"/>
        <v>PORTO NACIONAL</v>
      </c>
      <c r="C407" s="9" t="str">
        <f t="shared" si="41"/>
        <v>IONAL</v>
      </c>
      <c r="D407" s="9"/>
      <c r="E407" s="71">
        <f t="shared" si="43"/>
        <v>0</v>
      </c>
      <c r="F407" s="9" t="str">
        <f t="shared" si="44"/>
        <v>TerceirosIONAL</v>
      </c>
      <c r="G407" s="9" t="str">
        <f>IFERROR(VLOOKUP(H407,[161]Detalhes!$G:$J,4,0),G406)</f>
        <v>Terceiros</v>
      </c>
      <c r="H407" s="10">
        <v>65</v>
      </c>
      <c r="I407" s="11" t="s">
        <v>111</v>
      </c>
      <c r="J407" s="24" t="s">
        <v>88</v>
      </c>
      <c r="K407" s="24" t="s">
        <v>12</v>
      </c>
      <c r="L407" s="25"/>
      <c r="M407" s="26">
        <f>IF(RIGHT(I407,5)="Total",VLOOKUP(I407,'BD Descarga'!$B:$I,5,0),SUMIFS('BD Descarga'!F:F,'BD Descarga'!D:D,'Recebimento Rodo - ALE'!K407,'BD Descarga'!C:C,'Recebimento Rodo - ALE'!J407,'BD Descarga'!B:B,'Recebimento Rodo - ALE'!I407,'BD Descarga'!A:A,'Recebimento Rodo - ALE'!H407))</f>
        <v>52.072720558882232</v>
      </c>
      <c r="N407" s="27">
        <f>IF(RIGHT(I407,5)="Total",VLOOKUP(I407,'BD Descarga'!$B:$I,6,0),SUMIFS('BD Descarga'!G:G,'BD Descarga'!D:D,'Recebimento Rodo - ALE'!K407,'BD Descarga'!C:C,'Recebimento Rodo - ALE'!J407,'BD Descarga'!B:B,'Recebimento Rodo - ALE'!I407,'BD Descarga'!A:A,'Recebimento Rodo - ALE'!H407))</f>
        <v>1.6399434903909438</v>
      </c>
      <c r="O407" s="27">
        <f>IF(RIGHT(I407,5)="Total",VLOOKUP(I407,'BD Descarga'!$B:$I,7,0),SUMIFS('BD Descarga'!H:H,'BD Descarga'!D:D,'Recebimento Rodo - ALE'!K407,'BD Descarga'!C:C,'Recebimento Rodo - ALE'!J407,'BD Descarga'!B:B,'Recebimento Rodo - ALE'!I407,'BD Descarga'!A:A,'Recebimento Rodo - ALE'!H407))</f>
        <v>0.70283292445326162</v>
      </c>
      <c r="P407" s="28">
        <f>IF(RIGHT(I407,5)="Total",VLOOKUP(I407,'BD Descarga'!$B:$I,8,0),SUMIFS('BD Descarga'!I:I,'BD Descarga'!D:D,'Recebimento Rodo - ALE'!K407,'BD Descarga'!C:C,'Recebimento Rodo - ALE'!J407,'BD Descarga'!B:B,'Recebimento Rodo - ALE'!I407,'BD Descarga'!A:A,'Recebimento Rodo - ALE'!H407))</f>
        <v>2025.1127102632295</v>
      </c>
      <c r="Q407" s="212"/>
      <c r="R407" s="29"/>
      <c r="S407" s="29"/>
      <c r="T407" s="29"/>
      <c r="U407" s="29"/>
      <c r="V407" s="29"/>
      <c r="W407" s="29"/>
      <c r="X407" s="29"/>
      <c r="Y407" s="29"/>
    </row>
    <row r="408" spans="1:25" x14ac:dyDescent="0.25">
      <c r="A408" s="9"/>
      <c r="B408" s="9" t="str">
        <f t="shared" si="42"/>
        <v>PORTO NACIONAL</v>
      </c>
      <c r="C408" s="9" t="str">
        <f t="shared" si="41"/>
        <v>IONAL</v>
      </c>
      <c r="D408" s="9"/>
      <c r="E408" s="71">
        <f t="shared" si="43"/>
        <v>0</v>
      </c>
      <c r="F408" s="9" t="str">
        <f t="shared" si="44"/>
        <v>TerceirosIONAL</v>
      </c>
      <c r="G408" s="9" t="str">
        <f>IFERROR(VLOOKUP(H408,[161]Detalhes!$G:$J,4,0),G407)</f>
        <v>Terceiros</v>
      </c>
      <c r="H408" s="10">
        <v>65</v>
      </c>
      <c r="I408" s="11" t="s">
        <v>111</v>
      </c>
      <c r="J408" s="24" t="s">
        <v>88</v>
      </c>
      <c r="K408" s="24" t="s">
        <v>13</v>
      </c>
      <c r="L408" s="25"/>
      <c r="M408" s="26">
        <f>IF(RIGHT(I408,5)="Total",VLOOKUP(I408,'BD Descarga'!$B:$I,5,0),SUMIFS('BD Descarga'!F:F,'BD Descarga'!D:D,'Recebimento Rodo - ALE'!K408,'BD Descarga'!C:C,'Recebimento Rodo - ALE'!J408,'BD Descarga'!B:B,'Recebimento Rodo - ALE'!I408,'BD Descarga'!A:A,'Recebimento Rodo - ALE'!H408))</f>
        <v>52.072720558882232</v>
      </c>
      <c r="N408" s="27">
        <f>IF(RIGHT(I408,5)="Total",VLOOKUP(I408,'BD Descarga'!$B:$I,6,0),SUMIFS('BD Descarga'!G:G,'BD Descarga'!D:D,'Recebimento Rodo - ALE'!K408,'BD Descarga'!C:C,'Recebimento Rodo - ALE'!J408,'BD Descarga'!B:B,'Recebimento Rodo - ALE'!I408,'BD Descarga'!A:A,'Recebimento Rodo - ALE'!H408))</f>
        <v>2.2725403192761982</v>
      </c>
      <c r="O408" s="27">
        <f>IF(RIGHT(I408,5)="Total",VLOOKUP(I408,'BD Descarga'!$B:$I,7,0),SUMIFS('BD Descarga'!H:H,'BD Descarga'!D:D,'Recebimento Rodo - ALE'!K408,'BD Descarga'!C:C,'Recebimento Rodo - ALE'!J408,'BD Descarga'!B:B,'Recebimento Rodo - ALE'!I408,'BD Descarga'!A:A,'Recebimento Rodo - ALE'!H408))</f>
        <v>0.97394585111837073</v>
      </c>
      <c r="P408" s="28">
        <f>IF(RIGHT(I408,5)="Total",VLOOKUP(I408,'BD Descarga'!$B:$I,8,0),SUMIFS('BD Descarga'!I:I,'BD Descarga'!D:D,'Recebimento Rodo - ALE'!K408,'BD Descarga'!C:C,'Recebimento Rodo - ALE'!J408,'BD Descarga'!B:B,'Recebimento Rodo - ALE'!I408,'BD Descarga'!A:A,'Recebimento Rodo - ALE'!H408))</f>
        <v>2806.2858946772531</v>
      </c>
      <c r="Q408" s="212"/>
      <c r="R408" s="29"/>
      <c r="S408" s="29"/>
      <c r="T408" s="29"/>
      <c r="U408" s="29"/>
      <c r="V408" s="29"/>
      <c r="W408" s="29"/>
      <c r="X408" s="29"/>
      <c r="Y408" s="29"/>
    </row>
    <row r="409" spans="1:25" x14ac:dyDescent="0.25">
      <c r="A409" s="9"/>
      <c r="B409" s="9" t="str">
        <f t="shared" si="42"/>
        <v>PORTO NACIONAL</v>
      </c>
      <c r="C409" s="9" t="str">
        <f t="shared" si="41"/>
        <v>IONAL</v>
      </c>
      <c r="D409" s="9"/>
      <c r="E409" s="71">
        <f t="shared" si="43"/>
        <v>0</v>
      </c>
      <c r="F409" s="9" t="str">
        <f t="shared" si="44"/>
        <v>TerceirosIONAL</v>
      </c>
      <c r="G409" s="9" t="str">
        <f>IFERROR(VLOOKUP(H409,[161]Detalhes!$G:$J,4,0),G408)</f>
        <v>Terceiros</v>
      </c>
      <c r="H409" s="14">
        <v>65</v>
      </c>
      <c r="I409" s="11" t="s">
        <v>111</v>
      </c>
      <c r="J409" s="30" t="s">
        <v>88</v>
      </c>
      <c r="K409" s="30" t="s">
        <v>16</v>
      </c>
      <c r="L409" s="31"/>
      <c r="M409" s="32">
        <f>IF(RIGHT(I409,5)="Total",VLOOKUP(I409,'BD Descarga'!$B:$I,5,0),SUMIFS('BD Descarga'!F:F,'BD Descarga'!D:D,'Recebimento Rodo - ALE'!K409,'BD Descarga'!C:C,'Recebimento Rodo - ALE'!J409,'BD Descarga'!B:B,'Recebimento Rodo - ALE'!I409,'BD Descarga'!A:A,'Recebimento Rodo - ALE'!H409))</f>
        <v>52.072720558882232</v>
      </c>
      <c r="N409" s="33">
        <f>IF(RIGHT(I409,5)="Total",VLOOKUP(I409,'BD Descarga'!$B:$I,6,0),SUMIFS('BD Descarga'!G:G,'BD Descarga'!D:D,'Recebimento Rodo - ALE'!K409,'BD Descarga'!C:C,'Recebimento Rodo - ALE'!J409,'BD Descarga'!B:B,'Recebimento Rodo - ALE'!I409,'BD Descarga'!A:A,'Recebimento Rodo - ALE'!H409))</f>
        <v>4.9999999999999991</v>
      </c>
      <c r="O409" s="33">
        <f>IF(RIGHT(I409,5)="Total",VLOOKUP(I409,'BD Descarga'!$B:$I,7,0),SUMIFS('BD Descarga'!H:H,'BD Descarga'!D:D,'Recebimento Rodo - ALE'!K409,'BD Descarga'!C:C,'Recebimento Rodo - ALE'!J409,'BD Descarga'!B:B,'Recebimento Rodo - ALE'!I409,'BD Descarga'!A:A,'Recebimento Rodo - ALE'!H409))</f>
        <v>2.1428571428571423</v>
      </c>
      <c r="P409" s="37">
        <f>IF(RIGHT(I409,5)="Total",VLOOKUP(I409,'BD Descarga'!$B:$I,8,0),SUMIFS('BD Descarga'!I:I,'BD Descarga'!D:D,'Recebimento Rodo - ALE'!K409,'BD Descarga'!C:C,'Recebimento Rodo - ALE'!J409,'BD Descarga'!B:B,'Recebimento Rodo - ALE'!I409,'BD Descarga'!A:A,'Recebimento Rodo - ALE'!H409))</f>
        <v>6174.3368662674638</v>
      </c>
      <c r="Q409" s="212"/>
      <c r="R409" s="29"/>
      <c r="S409" s="29"/>
      <c r="T409" s="29"/>
      <c r="U409" s="29"/>
      <c r="V409" s="29"/>
      <c r="W409" s="29"/>
      <c r="X409" s="29"/>
      <c r="Y409" s="29"/>
    </row>
    <row r="410" spans="1:25" x14ac:dyDescent="0.25">
      <c r="A410" s="9"/>
      <c r="B410" s="9" t="str">
        <f t="shared" si="42"/>
        <v>PORTO NACIONAL</v>
      </c>
      <c r="C410" s="9" t="str">
        <f t="shared" si="41"/>
        <v>IONAL</v>
      </c>
      <c r="D410" s="9"/>
      <c r="E410" s="71">
        <f t="shared" si="43"/>
        <v>0</v>
      </c>
      <c r="F410" s="9" t="str">
        <f t="shared" si="44"/>
        <v>TerceirosIONAL</v>
      </c>
      <c r="G410" s="9" t="str">
        <f>IFERROR(VLOOKUP(H410,[161]Detalhes!$G:$J,4,0),G409)</f>
        <v>Terceiros</v>
      </c>
      <c r="H410" s="15">
        <v>65</v>
      </c>
      <c r="I410" s="11" t="s">
        <v>111</v>
      </c>
      <c r="J410" s="24" t="s">
        <v>88</v>
      </c>
      <c r="K410" s="24" t="s">
        <v>7</v>
      </c>
      <c r="L410" s="25"/>
      <c r="M410" s="26">
        <f>IF(RIGHT(I410,5)="Total",VLOOKUP(I410,'BD Descarga'!$B:$I,5,0),SUMIFS('BD Descarga'!F:F,'BD Descarga'!D:D,'Recebimento Rodo - ALE'!K410,'BD Descarga'!C:C,'Recebimento Rodo - ALE'!J410,'BD Descarga'!B:B,'Recebimento Rodo - ALE'!I410,'BD Descarga'!A:A,'Recebimento Rodo - ALE'!H410))</f>
        <v>52.072720558882232</v>
      </c>
      <c r="N410" s="27">
        <f>IF(RIGHT(I410,5)="Total",VLOOKUP(I410,'BD Descarga'!$B:$I,6,0),SUMIFS('BD Descarga'!G:G,'BD Descarga'!D:D,'Recebimento Rodo - ALE'!K410,'BD Descarga'!C:C,'Recebimento Rodo - ALE'!J410,'BD Descarga'!B:B,'Recebimento Rodo - ALE'!I410,'BD Descarga'!A:A,'Recebimento Rodo - ALE'!H410))</f>
        <v>2.0126573786255784</v>
      </c>
      <c r="O410" s="27">
        <f>IF(RIGHT(I410,5)="Total",VLOOKUP(I410,'BD Descarga'!$B:$I,7,0),SUMIFS('BD Descarga'!H:H,'BD Descarga'!D:D,'Recebimento Rodo - ALE'!K410,'BD Descarga'!C:C,'Recebimento Rodo - ALE'!J410,'BD Descarga'!B:B,'Recebimento Rodo - ALE'!I410,'BD Descarga'!A:A,'Recebimento Rodo - ALE'!H410))</f>
        <v>0.86256744798239082</v>
      </c>
      <c r="P410" s="28">
        <f>IF(RIGHT(I410,5)="Total",VLOOKUP(I410,'BD Descarga'!$B:$I,8,0),SUMIFS('BD Descarga'!I:I,'BD Descarga'!D:D,'Recebimento Rodo - ALE'!K410,'BD Descarga'!C:C,'Recebimento Rodo - ALE'!J410,'BD Descarga'!B:B,'Recebimento Rodo - ALE'!I410,'BD Descarga'!A:A,'Recebimento Rodo - ALE'!H410))</f>
        <v>2485.3649304026289</v>
      </c>
      <c r="Q410" s="212"/>
      <c r="R410" s="29"/>
      <c r="S410" s="29"/>
      <c r="T410" s="29"/>
      <c r="U410" s="29"/>
      <c r="V410" s="29"/>
      <c r="W410" s="29"/>
      <c r="X410" s="29"/>
      <c r="Y410" s="29"/>
    </row>
    <row r="411" spans="1:25" x14ac:dyDescent="0.25">
      <c r="A411" s="9"/>
      <c r="B411" s="9" t="str">
        <f t="shared" si="42"/>
        <v>PORTO NACIONAL</v>
      </c>
      <c r="C411" s="9" t="str">
        <f t="shared" si="41"/>
        <v>IONAL</v>
      </c>
      <c r="D411" s="9"/>
      <c r="E411" s="71">
        <f t="shared" si="43"/>
        <v>0</v>
      </c>
      <c r="F411" s="9" t="str">
        <f t="shared" si="44"/>
        <v>TerceirosIONAL</v>
      </c>
      <c r="G411" s="9" t="str">
        <f>IFERROR(VLOOKUP(H411,[161]Detalhes!$G:$J,4,0),G410)</f>
        <v>Terceiros</v>
      </c>
      <c r="H411" s="10">
        <v>65</v>
      </c>
      <c r="I411" s="11" t="s">
        <v>111</v>
      </c>
      <c r="J411" s="24" t="s">
        <v>88</v>
      </c>
      <c r="K411" s="24" t="s">
        <v>18</v>
      </c>
      <c r="L411" s="25"/>
      <c r="M411" s="26">
        <f>IF(RIGHT(I411,5)="Total",VLOOKUP(I411,'BD Descarga'!$B:$I,5,0),SUMIFS('BD Descarga'!F:F,'BD Descarga'!D:D,'Recebimento Rodo - ALE'!K411,'BD Descarga'!C:C,'Recebimento Rodo - ALE'!J411,'BD Descarga'!B:B,'Recebimento Rodo - ALE'!I411,'BD Descarga'!A:A,'Recebimento Rodo - ALE'!H411))</f>
        <v>52.072720558882232</v>
      </c>
      <c r="N411" s="27">
        <f>IF(RIGHT(I411,5)="Total",VLOOKUP(I411,'BD Descarga'!$B:$I,6,0),SUMIFS('BD Descarga'!G:G,'BD Descarga'!D:D,'Recebimento Rodo - ALE'!K411,'BD Descarga'!C:C,'Recebimento Rodo - ALE'!J411,'BD Descarga'!B:B,'Recebimento Rodo - ALE'!I411,'BD Descarga'!A:A,'Recebimento Rodo - ALE'!H411))</f>
        <v>2.6749614240669097</v>
      </c>
      <c r="O411" s="27">
        <f>IF(RIGHT(I411,5)="Total",VLOOKUP(I411,'BD Descarga'!$B:$I,7,0),SUMIFS('BD Descarga'!H:H,'BD Descarga'!D:D,'Recebimento Rodo - ALE'!K411,'BD Descarga'!C:C,'Recebimento Rodo - ALE'!J411,'BD Descarga'!B:B,'Recebimento Rodo - ALE'!I411,'BD Descarga'!A:A,'Recebimento Rodo - ALE'!H411))</f>
        <v>1.1464120388858186</v>
      </c>
      <c r="P411" s="28">
        <f>IF(RIGHT(I411,5)="Total",VLOOKUP(I411,'BD Descarga'!$B:$I,8,0),SUMIFS('BD Descarga'!I:I,'BD Descarga'!D:D,'Recebimento Rodo - ALE'!K411,'BD Descarga'!C:C,'Recebimento Rodo - ALE'!J411,'BD Descarga'!B:B,'Recebimento Rodo - ALE'!I411,'BD Descarga'!A:A,'Recebimento Rodo - ALE'!H411))</f>
        <v>3303.2225872919275</v>
      </c>
      <c r="Q411" s="212"/>
      <c r="R411" s="29"/>
      <c r="S411" s="29"/>
      <c r="T411" s="29"/>
      <c r="U411" s="29"/>
      <c r="V411" s="29"/>
      <c r="W411" s="29"/>
      <c r="X411" s="29"/>
      <c r="Y411" s="29"/>
    </row>
    <row r="412" spans="1:25" x14ac:dyDescent="0.25">
      <c r="A412" s="9"/>
      <c r="B412" s="9" t="str">
        <f t="shared" si="42"/>
        <v>PORTO NACIONAL</v>
      </c>
      <c r="C412" s="9" t="str">
        <f t="shared" si="41"/>
        <v>IONAL</v>
      </c>
      <c r="D412" s="9"/>
      <c r="E412" s="71">
        <f t="shared" si="43"/>
        <v>0</v>
      </c>
      <c r="F412" s="9" t="str">
        <f t="shared" si="44"/>
        <v>TerceirosIONAL</v>
      </c>
      <c r="G412" s="9" t="str">
        <f>IFERROR(VLOOKUP(H412,[161]Detalhes!$G:$J,4,0),G411)</f>
        <v>Terceiros</v>
      </c>
      <c r="H412" s="10">
        <v>65</v>
      </c>
      <c r="I412" s="11" t="s">
        <v>111</v>
      </c>
      <c r="J412" s="24" t="s">
        <v>88</v>
      </c>
      <c r="K412" s="24" t="s">
        <v>19</v>
      </c>
      <c r="L412" s="25"/>
      <c r="M412" s="26">
        <f>IF(RIGHT(I412,5)="Total",VLOOKUP(I412,'BD Descarga'!$B:$I,5,0),SUMIFS('BD Descarga'!F:F,'BD Descarga'!D:D,'Recebimento Rodo - ALE'!K412,'BD Descarga'!C:C,'Recebimento Rodo - ALE'!J412,'BD Descarga'!B:B,'Recebimento Rodo - ALE'!I412,'BD Descarga'!A:A,'Recebimento Rodo - ALE'!H412))</f>
        <v>52.072720558882232</v>
      </c>
      <c r="N412" s="27">
        <f>IF(RIGHT(I412,5)="Total",VLOOKUP(I412,'BD Descarga'!$B:$I,6,0),SUMIFS('BD Descarga'!G:G,'BD Descarga'!D:D,'Recebimento Rodo - ALE'!K412,'BD Descarga'!C:C,'Recebimento Rodo - ALE'!J412,'BD Descarga'!B:B,'Recebimento Rodo - ALE'!I412,'BD Descarga'!A:A,'Recebimento Rodo - ALE'!H412))</f>
        <v>0.31238119730751168</v>
      </c>
      <c r="O412" s="27">
        <f>IF(RIGHT(I412,5)="Total",VLOOKUP(I412,'BD Descarga'!$B:$I,7,0),SUMIFS('BD Descarga'!H:H,'BD Descarga'!D:D,'Recebimento Rodo - ALE'!K412,'BD Descarga'!C:C,'Recebimento Rodo - ALE'!J412,'BD Descarga'!B:B,'Recebimento Rodo - ALE'!I412,'BD Descarga'!A:A,'Recebimento Rodo - ALE'!H412))</f>
        <v>0.13387765598893359</v>
      </c>
      <c r="P412" s="28">
        <f>IF(RIGHT(I412,5)="Total",VLOOKUP(I412,'BD Descarga'!$B:$I,8,0),SUMIFS('BD Descarga'!I:I,'BD Descarga'!D:D,'Recebimento Rodo - ALE'!K412,'BD Descarga'!C:C,'Recebimento Rodo - ALE'!J412,'BD Descarga'!B:B,'Recebimento Rodo - ALE'!I412,'BD Descarga'!A:A,'Recebimento Rodo - ALE'!H412))</f>
        <v>385.74934857290805</v>
      </c>
      <c r="Q412" s="212"/>
      <c r="R412" s="29"/>
      <c r="S412" s="29"/>
      <c r="T412" s="29"/>
      <c r="U412" s="29"/>
      <c r="V412" s="29"/>
      <c r="W412" s="29"/>
      <c r="X412" s="29"/>
      <c r="Y412" s="29"/>
    </row>
    <row r="413" spans="1:25" x14ac:dyDescent="0.25">
      <c r="A413" s="9"/>
      <c r="B413" s="9" t="str">
        <f t="shared" si="42"/>
        <v>PORTO NACIONAL</v>
      </c>
      <c r="C413" s="9" t="str">
        <f t="shared" si="41"/>
        <v>IONAL</v>
      </c>
      <c r="D413" s="9"/>
      <c r="E413" s="71">
        <f t="shared" si="43"/>
        <v>0</v>
      </c>
      <c r="F413" s="9" t="str">
        <f t="shared" si="44"/>
        <v>TerceirosIONAL</v>
      </c>
      <c r="G413" s="9" t="str">
        <f>IFERROR(VLOOKUP(H413,[161]Detalhes!$G:$J,4,0),G412)</f>
        <v>Terceiros</v>
      </c>
      <c r="H413" s="14">
        <v>65</v>
      </c>
      <c r="I413" s="11" t="s">
        <v>111</v>
      </c>
      <c r="J413" s="30" t="s">
        <v>88</v>
      </c>
      <c r="K413" s="30" t="s">
        <v>21</v>
      </c>
      <c r="L413" s="31"/>
      <c r="M413" s="32">
        <f>IF(RIGHT(I413,5)="Total",VLOOKUP(I413,'BD Descarga'!$B:$I,5,0),SUMIFS('BD Descarga'!F:F,'BD Descarga'!D:D,'Recebimento Rodo - ALE'!K413,'BD Descarga'!C:C,'Recebimento Rodo - ALE'!J413,'BD Descarga'!B:B,'Recebimento Rodo - ALE'!I413,'BD Descarga'!A:A,'Recebimento Rodo - ALE'!H413))</f>
        <v>52.072720558882232</v>
      </c>
      <c r="N413" s="33">
        <f>IF(RIGHT(I413,5)="Total",VLOOKUP(I413,'BD Descarga'!$B:$I,6,0),SUMIFS('BD Descarga'!G:G,'BD Descarga'!D:D,'Recebimento Rodo - ALE'!K413,'BD Descarga'!C:C,'Recebimento Rodo - ALE'!J413,'BD Descarga'!B:B,'Recebimento Rodo - ALE'!I413,'BD Descarga'!A:A,'Recebimento Rodo - ALE'!H413))</f>
        <v>5</v>
      </c>
      <c r="O413" s="33">
        <f>IF(RIGHT(I413,5)="Total",VLOOKUP(I413,'BD Descarga'!$B:$I,7,0),SUMIFS('BD Descarga'!H:H,'BD Descarga'!D:D,'Recebimento Rodo - ALE'!K413,'BD Descarga'!C:C,'Recebimento Rodo - ALE'!J413,'BD Descarga'!B:B,'Recebimento Rodo - ALE'!I413,'BD Descarga'!A:A,'Recebimento Rodo - ALE'!H413))</f>
        <v>2.1428571428571428</v>
      </c>
      <c r="P413" s="37">
        <f>IF(RIGHT(I413,5)="Total",VLOOKUP(I413,'BD Descarga'!$B:$I,8,0),SUMIFS('BD Descarga'!I:I,'BD Descarga'!D:D,'Recebimento Rodo - ALE'!K413,'BD Descarga'!C:C,'Recebimento Rodo - ALE'!J413,'BD Descarga'!B:B,'Recebimento Rodo - ALE'!I413,'BD Descarga'!A:A,'Recebimento Rodo - ALE'!H413))</f>
        <v>6174.3368662674648</v>
      </c>
      <c r="Q413" s="212"/>
      <c r="R413" s="29"/>
      <c r="S413" s="29"/>
      <c r="T413" s="29"/>
      <c r="U413" s="29"/>
      <c r="V413" s="29"/>
      <c r="W413" s="29"/>
      <c r="X413" s="29"/>
      <c r="Y413" s="29"/>
    </row>
    <row r="414" spans="1:25" x14ac:dyDescent="0.25">
      <c r="A414" s="9"/>
      <c r="B414" s="9" t="str">
        <f t="shared" si="42"/>
        <v>PORTO NACIONAL</v>
      </c>
      <c r="C414" s="9" t="str">
        <f t="shared" si="41"/>
        <v>IONAL</v>
      </c>
      <c r="D414" s="9"/>
      <c r="E414" s="71">
        <f t="shared" si="43"/>
        <v>0</v>
      </c>
      <c r="F414" s="9" t="str">
        <f t="shared" si="44"/>
        <v>TerceirosIONAL</v>
      </c>
      <c r="G414" s="9" t="str">
        <f>IFERROR(VLOOKUP(H414,[161]Detalhes!$G:$J,4,0),G413)</f>
        <v>Terceiros</v>
      </c>
      <c r="H414" s="10">
        <v>65</v>
      </c>
      <c r="I414" s="16" t="s">
        <v>111</v>
      </c>
      <c r="J414" s="30" t="s">
        <v>136</v>
      </c>
      <c r="K414" s="30"/>
      <c r="L414" s="31"/>
      <c r="M414" s="35">
        <f>IF(RIGHT(I414,5)="Total",VLOOKUP(I414,'BD Descarga'!$B:$I,5,0),SUMIFS('BD Descarga'!F:F,'BD Descarga'!D:D,'Recebimento Rodo - ALE'!K414,'BD Descarga'!C:C,'Recebimento Rodo - ALE'!J414,'BD Descarga'!B:B,'Recebimento Rodo - ALE'!I414,'BD Descarga'!A:A,'Recebimento Rodo - ALE'!H414))</f>
        <v>0</v>
      </c>
      <c r="N414" s="36">
        <f>IF(RIGHT(I414,5)="Total",VLOOKUP(I414,'BD Descarga'!$B:$I,6,0),SUMIFS('BD Descarga'!G:G,'BD Descarga'!D:D,'Recebimento Rodo - ALE'!K414,'BD Descarga'!C:C,'Recebimento Rodo - ALE'!J414,'BD Descarga'!B:B,'Recebimento Rodo - ALE'!I414,'BD Descarga'!A:A,'Recebimento Rodo - ALE'!H414))</f>
        <v>0</v>
      </c>
      <c r="O414" s="36">
        <f>IF(RIGHT(I414,5)="Total",VLOOKUP(I414,'BD Descarga'!$B:$I,7,0),SUMIFS('BD Descarga'!H:H,'BD Descarga'!D:D,'Recebimento Rodo - ALE'!K414,'BD Descarga'!C:C,'Recebimento Rodo - ALE'!J414,'BD Descarga'!B:B,'Recebimento Rodo - ALE'!I414,'BD Descarga'!A:A,'Recebimento Rodo - ALE'!H414))</f>
        <v>0</v>
      </c>
      <c r="P414" s="37">
        <f>IF(RIGHT(I414,5)="Total",VLOOKUP(I414,'BD Descarga'!$B:$I,8,0),SUMIFS('BD Descarga'!I:I,'BD Descarga'!D:D,'Recebimento Rodo - ALE'!K414,'BD Descarga'!C:C,'Recebimento Rodo - ALE'!J414,'BD Descarga'!B:B,'Recebimento Rodo - ALE'!I414,'BD Descarga'!A:A,'Recebimento Rodo - ALE'!H414))</f>
        <v>0</v>
      </c>
      <c r="Q414" s="212"/>
      <c r="R414" s="29"/>
      <c r="S414" s="29"/>
      <c r="T414" s="29"/>
      <c r="U414" s="29"/>
      <c r="V414" s="29"/>
      <c r="W414" s="29"/>
      <c r="X414" s="29"/>
      <c r="Y414" s="29"/>
    </row>
    <row r="415" spans="1:25" x14ac:dyDescent="0.25">
      <c r="A415" s="9"/>
      <c r="B415" s="9" t="str">
        <f t="shared" si="42"/>
        <v>PORTO NACIONAL Total</v>
      </c>
      <c r="C415" s="9" t="str">
        <f t="shared" si="41"/>
        <v>Total</v>
      </c>
      <c r="D415" s="9">
        <f>VLOOKUP(E415,Resumo!C:E,3,0)</f>
        <v>11</v>
      </c>
      <c r="E415" s="71">
        <f t="shared" si="43"/>
        <v>12348.673732534928</v>
      </c>
      <c r="F415" s="9" t="str">
        <f t="shared" si="44"/>
        <v>TerceirosTotal</v>
      </c>
      <c r="G415" s="9" t="str">
        <f>IFERROR(VLOOKUP(H415,[161]Detalhes!$G:$J,4,0),G414)</f>
        <v>Terceiros</v>
      </c>
      <c r="H415" s="17">
        <v>65</v>
      </c>
      <c r="I415" s="18" t="s">
        <v>150</v>
      </c>
      <c r="J415" s="38"/>
      <c r="K415" s="38"/>
      <c r="L415" s="25"/>
      <c r="M415" s="39">
        <f>IF(RIGHT(I415,5)="Total",VLOOKUP(I415,'BD Descarga'!$B:$I,5,0),SUMIFS('BD Descarga'!F:F,'BD Descarga'!D:D,'Recebimento Rodo - ALE'!K415,'BD Descarga'!C:C,'Recebimento Rodo - ALE'!J415,'BD Descarga'!B:B,'Recebimento Rodo - ALE'!I415,'BD Descarga'!A:A,'Recebimento Rodo - ALE'!H415))</f>
        <v>52.072720558882232</v>
      </c>
      <c r="N415" s="40">
        <f>IF(RIGHT(I415,5)="Total",VLOOKUP(I415,'BD Descarga'!$B:$I,6,0),SUMIFS('BD Descarga'!G:G,'BD Descarga'!D:D,'Recebimento Rodo - ALE'!K415,'BD Descarga'!C:C,'Recebimento Rodo - ALE'!J415,'BD Descarga'!B:B,'Recebimento Rodo - ALE'!I415,'BD Descarga'!A:A,'Recebimento Rodo - ALE'!H415))</f>
        <v>10</v>
      </c>
      <c r="O415" s="40">
        <f>IF(RIGHT(I415,5)="Total",VLOOKUP(I415,'BD Descarga'!$B:$I,7,0),SUMIFS('BD Descarga'!H:H,'BD Descarga'!D:D,'Recebimento Rodo - ALE'!K415,'BD Descarga'!C:C,'Recebimento Rodo - ALE'!J415,'BD Descarga'!B:B,'Recebimento Rodo - ALE'!I415,'BD Descarga'!A:A,'Recebimento Rodo - ALE'!H415))</f>
        <v>4.2857142857142847</v>
      </c>
      <c r="P415" s="41">
        <f>IF(RIGHT(I415,5)="Total",VLOOKUP(I415,'BD Descarga'!$B:$I,8,0),SUMIFS('BD Descarga'!I:I,'BD Descarga'!D:D,'Recebimento Rodo - ALE'!K415,'BD Descarga'!C:C,'Recebimento Rodo - ALE'!J415,'BD Descarga'!B:B,'Recebimento Rodo - ALE'!I415,'BD Descarga'!A:A,'Recebimento Rodo - ALE'!H415))</f>
        <v>12348.673732534928</v>
      </c>
      <c r="Q415" s="50"/>
      <c r="R415" s="29"/>
      <c r="S415" s="29"/>
      <c r="T415" s="29"/>
      <c r="U415" s="29"/>
      <c r="V415" s="29"/>
      <c r="W415" s="29"/>
      <c r="X415" s="29"/>
      <c r="Y415" s="29"/>
    </row>
    <row r="416" spans="1:25" ht="15" customHeight="1" x14ac:dyDescent="0.25">
      <c r="A416" s="9"/>
      <c r="B416" s="9" t="str">
        <f t="shared" ref="B416:B425" si="45">I416</f>
        <v>RIBEIRAO PRETO</v>
      </c>
      <c r="C416" s="9" t="str">
        <f t="shared" si="41"/>
        <v>PRETO</v>
      </c>
      <c r="D416" s="9"/>
      <c r="E416" s="71">
        <f t="shared" ref="E416:E425" si="46">IF(RIGHT(I416,5)="Total",P416,0)</f>
        <v>0</v>
      </c>
      <c r="F416" s="9" t="str">
        <f t="shared" ref="F416:F425" si="47">CONCATENATE(G416,RIGHT(I416,5))</f>
        <v>TerceirosPRETO</v>
      </c>
      <c r="G416" s="9" t="str">
        <f>IFERROR(VLOOKUP(H416,[161]Detalhes!$G:$J,4,0),#REF!)</f>
        <v>Terceiros</v>
      </c>
      <c r="H416" s="10">
        <v>50</v>
      </c>
      <c r="I416" s="11" t="s">
        <v>103</v>
      </c>
      <c r="J416" s="24" t="s">
        <v>41</v>
      </c>
      <c r="K416" s="24" t="s">
        <v>10</v>
      </c>
      <c r="L416" s="25"/>
      <c r="M416" s="26">
        <f>IF(RIGHT(I416,5)="Total",VLOOKUP(I416,'BD Descarga'!$B:$I,5,0),SUMIFS('BD Descarga'!F:F,'BD Descarga'!D:D,'Recebimento Rodo - ALE'!K416,'BD Descarga'!C:C,'Recebimento Rodo - ALE'!J416,'BD Descarga'!B:B,'Recebimento Rodo - ALE'!I416,'BD Descarga'!A:A,'Recebimento Rodo - ALE'!H416))</f>
        <v>43.803295081967214</v>
      </c>
      <c r="N416" s="27">
        <f>IF(RIGHT(I416,5)="Total",VLOOKUP(I416,'BD Descarga'!$B:$I,6,0),SUMIFS('BD Descarga'!G:G,'BD Descarga'!D:D,'Recebimento Rodo - ALE'!K416,'BD Descarga'!C:C,'Recebimento Rodo - ALE'!J416,'BD Descarga'!B:B,'Recebimento Rodo - ALE'!I416,'BD Descarga'!A:A,'Recebimento Rodo - ALE'!H416))</f>
        <v>2</v>
      </c>
      <c r="O416" s="27">
        <f>IF(RIGHT(I416,5)="Total",VLOOKUP(I416,'BD Descarga'!$B:$I,7,0),SUMIFS('BD Descarga'!H:H,'BD Descarga'!D:D,'Recebimento Rodo - ALE'!K416,'BD Descarga'!C:C,'Recebimento Rodo - ALE'!J416,'BD Descarga'!B:B,'Recebimento Rodo - ALE'!I416,'BD Descarga'!A:A,'Recebimento Rodo - ALE'!H416))</f>
        <v>0.8571428571428571</v>
      </c>
      <c r="P416" s="28">
        <f>IF(RIGHT(I416,5)="Total",VLOOKUP(I416,'BD Descarga'!$B:$I,8,0),SUMIFS('BD Descarga'!I:I,'BD Descarga'!D:D,'Recebimento Rodo - ALE'!K416,'BD Descarga'!C:C,'Recebimento Rodo - ALE'!J416,'BD Descarga'!B:B,'Recebimento Rodo - ALE'!I416,'BD Descarga'!A:A,'Recebimento Rodo - ALE'!H416))</f>
        <v>2077.5277096018735</v>
      </c>
      <c r="Q416" s="211" t="s">
        <v>247</v>
      </c>
      <c r="R416" s="29"/>
      <c r="S416" s="29"/>
      <c r="T416" s="29"/>
      <c r="U416" s="29"/>
      <c r="V416" s="29"/>
      <c r="W416" s="29"/>
      <c r="X416" s="29"/>
      <c r="Y416" s="29"/>
    </row>
    <row r="417" spans="1:25" ht="15" customHeight="1" x14ac:dyDescent="0.25">
      <c r="A417" s="9"/>
      <c r="B417" s="9" t="str">
        <f t="shared" si="45"/>
        <v>RIBEIRAO PRETO</v>
      </c>
      <c r="C417" s="9" t="str">
        <f t="shared" si="41"/>
        <v>PRETO</v>
      </c>
      <c r="D417" s="9"/>
      <c r="E417" s="71">
        <f t="shared" si="46"/>
        <v>0</v>
      </c>
      <c r="F417" s="9" t="str">
        <f t="shared" si="47"/>
        <v>TerceirosPRETO</v>
      </c>
      <c r="G417" s="9" t="str">
        <f>IFERROR(VLOOKUP(H417,[161]Detalhes!$G:$J,4,0),G416)</f>
        <v>Terceiros</v>
      </c>
      <c r="H417" s="10">
        <v>50</v>
      </c>
      <c r="I417" s="11" t="s">
        <v>103</v>
      </c>
      <c r="J417" s="24" t="s">
        <v>41</v>
      </c>
      <c r="K417" s="24" t="s">
        <v>12</v>
      </c>
      <c r="L417" s="25"/>
      <c r="M417" s="26">
        <f>IF(RIGHT(I417,5)="Total",VLOOKUP(I417,'BD Descarga'!$B:$I,5,0),SUMIFS('BD Descarga'!F:F,'BD Descarga'!D:D,'Recebimento Rodo - ALE'!K417,'BD Descarga'!C:C,'Recebimento Rodo - ALE'!J417,'BD Descarga'!B:B,'Recebimento Rodo - ALE'!I417,'BD Descarga'!A:A,'Recebimento Rodo - ALE'!H417))</f>
        <v>43.803295081967214</v>
      </c>
      <c r="N417" s="27">
        <f>IF(RIGHT(I417,5)="Total",VLOOKUP(I417,'BD Descarga'!$B:$I,6,0),SUMIFS('BD Descarga'!G:G,'BD Descarga'!D:D,'Recebimento Rodo - ALE'!K417,'BD Descarga'!C:C,'Recebimento Rodo - ALE'!J417,'BD Descarga'!B:B,'Recebimento Rodo - ALE'!I417,'BD Descarga'!A:A,'Recebimento Rodo - ALE'!H417))</f>
        <v>2</v>
      </c>
      <c r="O417" s="27">
        <f>IF(RIGHT(I417,5)="Total",VLOOKUP(I417,'BD Descarga'!$B:$I,7,0),SUMIFS('BD Descarga'!H:H,'BD Descarga'!D:D,'Recebimento Rodo - ALE'!K417,'BD Descarga'!C:C,'Recebimento Rodo - ALE'!J417,'BD Descarga'!B:B,'Recebimento Rodo - ALE'!I417,'BD Descarga'!A:A,'Recebimento Rodo - ALE'!H417))</f>
        <v>0.8571428571428571</v>
      </c>
      <c r="P417" s="28">
        <f>IF(RIGHT(I417,5)="Total",VLOOKUP(I417,'BD Descarga'!$B:$I,8,0),SUMIFS('BD Descarga'!I:I,'BD Descarga'!D:D,'Recebimento Rodo - ALE'!K417,'BD Descarga'!C:C,'Recebimento Rodo - ALE'!J417,'BD Descarga'!B:B,'Recebimento Rodo - ALE'!I417,'BD Descarga'!A:A,'Recebimento Rodo - ALE'!H417))</f>
        <v>2077.5277096018735</v>
      </c>
      <c r="Q417" s="212"/>
      <c r="R417" s="29"/>
      <c r="S417" s="29"/>
      <c r="T417" s="29"/>
      <c r="U417" s="29"/>
      <c r="V417" s="29"/>
      <c r="W417" s="29"/>
      <c r="X417" s="29"/>
      <c r="Y417" s="29"/>
    </row>
    <row r="418" spans="1:25" x14ac:dyDescent="0.25">
      <c r="A418" s="9"/>
      <c r="B418" s="9" t="str">
        <f t="shared" si="45"/>
        <v>RIBEIRAO PRETO</v>
      </c>
      <c r="C418" s="9" t="str">
        <f t="shared" si="41"/>
        <v>PRETO</v>
      </c>
      <c r="D418" s="9"/>
      <c r="E418" s="71">
        <f t="shared" si="46"/>
        <v>0</v>
      </c>
      <c r="F418" s="9" t="str">
        <f t="shared" si="47"/>
        <v>TerceirosPRETO</v>
      </c>
      <c r="G418" s="9" t="str">
        <f>IFERROR(VLOOKUP(H418,[161]Detalhes!$G:$J,4,0),G417)</f>
        <v>Terceiros</v>
      </c>
      <c r="H418" s="10">
        <v>50</v>
      </c>
      <c r="I418" s="11" t="s">
        <v>103</v>
      </c>
      <c r="J418" s="24" t="s">
        <v>41</v>
      </c>
      <c r="K418" s="24" t="s">
        <v>13</v>
      </c>
      <c r="L418" s="25"/>
      <c r="M418" s="26">
        <f>IF(RIGHT(I418,5)="Total",VLOOKUP(I418,'BD Descarga'!$B:$I,5,0),SUMIFS('BD Descarga'!F:F,'BD Descarga'!D:D,'Recebimento Rodo - ALE'!K418,'BD Descarga'!C:C,'Recebimento Rodo - ALE'!J418,'BD Descarga'!B:B,'Recebimento Rodo - ALE'!I418,'BD Descarga'!A:A,'Recebimento Rodo - ALE'!H418))</f>
        <v>43.803295081967214</v>
      </c>
      <c r="N418" s="27">
        <f>IF(RIGHT(I418,5)="Total",VLOOKUP(I418,'BD Descarga'!$B:$I,6,0),SUMIFS('BD Descarga'!G:G,'BD Descarga'!D:D,'Recebimento Rodo - ALE'!K418,'BD Descarga'!C:C,'Recebimento Rodo - ALE'!J418,'BD Descarga'!B:B,'Recebimento Rodo - ALE'!I418,'BD Descarga'!A:A,'Recebimento Rodo - ALE'!H418))</f>
        <v>2</v>
      </c>
      <c r="O418" s="27">
        <f>IF(RIGHT(I418,5)="Total",VLOOKUP(I418,'BD Descarga'!$B:$I,7,0),SUMIFS('BD Descarga'!H:H,'BD Descarga'!D:D,'Recebimento Rodo - ALE'!K418,'BD Descarga'!C:C,'Recebimento Rodo - ALE'!J418,'BD Descarga'!B:B,'Recebimento Rodo - ALE'!I418,'BD Descarga'!A:A,'Recebimento Rodo - ALE'!H418))</f>
        <v>0.8571428571428571</v>
      </c>
      <c r="P418" s="28">
        <f>IF(RIGHT(I418,5)="Total",VLOOKUP(I418,'BD Descarga'!$B:$I,8,0),SUMIFS('BD Descarga'!I:I,'BD Descarga'!D:D,'Recebimento Rodo - ALE'!K418,'BD Descarga'!C:C,'Recebimento Rodo - ALE'!J418,'BD Descarga'!B:B,'Recebimento Rodo - ALE'!I418,'BD Descarga'!A:A,'Recebimento Rodo - ALE'!H418))</f>
        <v>2077.5277096018735</v>
      </c>
      <c r="Q418" s="212"/>
      <c r="R418" s="29"/>
      <c r="S418" s="29"/>
      <c r="T418" s="29"/>
      <c r="U418" s="29"/>
      <c r="V418" s="29"/>
      <c r="W418" s="29"/>
      <c r="X418" s="29"/>
      <c r="Y418" s="29"/>
    </row>
    <row r="419" spans="1:25" x14ac:dyDescent="0.25">
      <c r="A419" s="9"/>
      <c r="B419" s="9" t="str">
        <f t="shared" si="45"/>
        <v>RIBEIRAO PRETO</v>
      </c>
      <c r="C419" s="9" t="str">
        <f t="shared" si="41"/>
        <v>PRETO</v>
      </c>
      <c r="D419" s="9"/>
      <c r="E419" s="71">
        <f t="shared" si="46"/>
        <v>0</v>
      </c>
      <c r="F419" s="9" t="str">
        <f t="shared" si="47"/>
        <v>TerceirosPRETO</v>
      </c>
      <c r="G419" s="9" t="str">
        <f>IFERROR(VLOOKUP(H419,[161]Detalhes!$G:$J,4,0),G418)</f>
        <v>Terceiros</v>
      </c>
      <c r="H419" s="14">
        <v>50</v>
      </c>
      <c r="I419" s="11" t="s">
        <v>103</v>
      </c>
      <c r="J419" s="30" t="s">
        <v>41</v>
      </c>
      <c r="K419" s="30" t="s">
        <v>16</v>
      </c>
      <c r="L419" s="31"/>
      <c r="M419" s="32">
        <f>IF(RIGHT(I419,5)="Total",VLOOKUP(I419,'BD Descarga'!$B:$I,5,0),SUMIFS('BD Descarga'!F:F,'BD Descarga'!D:D,'Recebimento Rodo - ALE'!K419,'BD Descarga'!C:C,'Recebimento Rodo - ALE'!J419,'BD Descarga'!B:B,'Recebimento Rodo - ALE'!I419,'BD Descarga'!A:A,'Recebimento Rodo - ALE'!H419))</f>
        <v>43.803295081967214</v>
      </c>
      <c r="N419" s="33">
        <f>IF(RIGHT(I419,5)="Total",VLOOKUP(I419,'BD Descarga'!$B:$I,6,0),SUMIFS('BD Descarga'!G:G,'BD Descarga'!D:D,'Recebimento Rodo - ALE'!K419,'BD Descarga'!C:C,'Recebimento Rodo - ALE'!J419,'BD Descarga'!B:B,'Recebimento Rodo - ALE'!I419,'BD Descarga'!A:A,'Recebimento Rodo - ALE'!H419))</f>
        <v>6</v>
      </c>
      <c r="O419" s="33">
        <f>IF(RIGHT(I419,5)="Total",VLOOKUP(I419,'BD Descarga'!$B:$I,7,0),SUMIFS('BD Descarga'!H:H,'BD Descarga'!D:D,'Recebimento Rodo - ALE'!K419,'BD Descarga'!C:C,'Recebimento Rodo - ALE'!J419,'BD Descarga'!B:B,'Recebimento Rodo - ALE'!I419,'BD Descarga'!A:A,'Recebimento Rodo - ALE'!H419))</f>
        <v>2.5714285714285712</v>
      </c>
      <c r="P419" s="37">
        <f>IF(RIGHT(I419,5)="Total",VLOOKUP(I419,'BD Descarga'!$B:$I,8,0),SUMIFS('BD Descarga'!I:I,'BD Descarga'!D:D,'Recebimento Rodo - ALE'!K419,'BD Descarga'!C:C,'Recebimento Rodo - ALE'!J419,'BD Descarga'!B:B,'Recebimento Rodo - ALE'!I419,'BD Descarga'!A:A,'Recebimento Rodo - ALE'!H419))</f>
        <v>6232.5831288056206</v>
      </c>
      <c r="Q419" s="212"/>
      <c r="R419" s="29"/>
      <c r="S419" s="29"/>
      <c r="T419" s="29"/>
      <c r="U419" s="29"/>
      <c r="V419" s="29"/>
      <c r="W419" s="29"/>
      <c r="X419" s="29"/>
      <c r="Y419" s="29"/>
    </row>
    <row r="420" spans="1:25" x14ac:dyDescent="0.25">
      <c r="A420" s="9"/>
      <c r="B420" s="9" t="str">
        <f t="shared" si="45"/>
        <v>RIBEIRAO PRETO</v>
      </c>
      <c r="C420" s="9" t="str">
        <f t="shared" si="41"/>
        <v>PRETO</v>
      </c>
      <c r="D420" s="9"/>
      <c r="E420" s="71">
        <f t="shared" si="46"/>
        <v>0</v>
      </c>
      <c r="F420" s="9" t="str">
        <f t="shared" si="47"/>
        <v>TerceirosPRETO</v>
      </c>
      <c r="G420" s="9" t="str">
        <f>IFERROR(VLOOKUP(H420,[161]Detalhes!$G:$J,4,0),G419)</f>
        <v>Terceiros</v>
      </c>
      <c r="H420" s="15">
        <v>50</v>
      </c>
      <c r="I420" s="11" t="s">
        <v>103</v>
      </c>
      <c r="J420" s="24" t="s">
        <v>41</v>
      </c>
      <c r="K420" s="24" t="s">
        <v>7</v>
      </c>
      <c r="L420" s="25"/>
      <c r="M420" s="26">
        <f>IF(RIGHT(I420,5)="Total",VLOOKUP(I420,'BD Descarga'!$B:$I,5,0),SUMIFS('BD Descarga'!F:F,'BD Descarga'!D:D,'Recebimento Rodo - ALE'!K420,'BD Descarga'!C:C,'Recebimento Rodo - ALE'!J420,'BD Descarga'!B:B,'Recebimento Rodo - ALE'!I420,'BD Descarga'!A:A,'Recebimento Rodo - ALE'!H420))</f>
        <v>43.803295081967214</v>
      </c>
      <c r="N420" s="27">
        <f>IF(RIGHT(I420,5)="Total",VLOOKUP(I420,'BD Descarga'!$B:$I,6,0),SUMIFS('BD Descarga'!G:G,'BD Descarga'!D:D,'Recebimento Rodo - ALE'!K420,'BD Descarga'!C:C,'Recebimento Rodo - ALE'!J420,'BD Descarga'!B:B,'Recebimento Rodo - ALE'!I420,'BD Descarga'!A:A,'Recebimento Rodo - ALE'!H420))</f>
        <v>2</v>
      </c>
      <c r="O420" s="27">
        <f>IF(RIGHT(I420,5)="Total",VLOOKUP(I420,'BD Descarga'!$B:$I,7,0),SUMIFS('BD Descarga'!H:H,'BD Descarga'!D:D,'Recebimento Rodo - ALE'!K420,'BD Descarga'!C:C,'Recebimento Rodo - ALE'!J420,'BD Descarga'!B:B,'Recebimento Rodo - ALE'!I420,'BD Descarga'!A:A,'Recebimento Rodo - ALE'!H420))</f>
        <v>0.8571428571428571</v>
      </c>
      <c r="P420" s="28">
        <f>IF(RIGHT(I420,5)="Total",VLOOKUP(I420,'BD Descarga'!$B:$I,8,0),SUMIFS('BD Descarga'!I:I,'BD Descarga'!D:D,'Recebimento Rodo - ALE'!K420,'BD Descarga'!C:C,'Recebimento Rodo - ALE'!J420,'BD Descarga'!B:B,'Recebimento Rodo - ALE'!I420,'BD Descarga'!A:A,'Recebimento Rodo - ALE'!H420))</f>
        <v>2077.5277096018735</v>
      </c>
      <c r="Q420" s="212"/>
      <c r="R420" s="29"/>
      <c r="S420" s="29"/>
      <c r="T420" s="29"/>
      <c r="U420" s="29"/>
      <c r="V420" s="29"/>
      <c r="W420" s="29"/>
      <c r="X420" s="29"/>
      <c r="Y420" s="29"/>
    </row>
    <row r="421" spans="1:25" x14ac:dyDescent="0.25">
      <c r="A421" s="9"/>
      <c r="B421" s="9" t="str">
        <f t="shared" si="45"/>
        <v>RIBEIRAO PRETO</v>
      </c>
      <c r="C421" s="9" t="str">
        <f t="shared" si="41"/>
        <v>PRETO</v>
      </c>
      <c r="D421" s="9"/>
      <c r="E421" s="71">
        <f t="shared" si="46"/>
        <v>0</v>
      </c>
      <c r="F421" s="9" t="str">
        <f t="shared" si="47"/>
        <v>TerceirosPRETO</v>
      </c>
      <c r="G421" s="9" t="str">
        <f>IFERROR(VLOOKUP(H421,[161]Detalhes!$G:$J,4,0),G420)</f>
        <v>Terceiros</v>
      </c>
      <c r="H421" s="10">
        <v>50</v>
      </c>
      <c r="I421" s="11" t="s">
        <v>103</v>
      </c>
      <c r="J421" s="24" t="s">
        <v>41</v>
      </c>
      <c r="K421" s="24" t="s">
        <v>18</v>
      </c>
      <c r="L421" s="25"/>
      <c r="M421" s="26">
        <f>IF(RIGHT(I421,5)="Total",VLOOKUP(I421,'BD Descarga'!$B:$I,5,0),SUMIFS('BD Descarga'!F:F,'BD Descarga'!D:D,'Recebimento Rodo - ALE'!K421,'BD Descarga'!C:C,'Recebimento Rodo - ALE'!J421,'BD Descarga'!B:B,'Recebimento Rodo - ALE'!I421,'BD Descarga'!A:A,'Recebimento Rodo - ALE'!H421))</f>
        <v>43.803295081967214</v>
      </c>
      <c r="N421" s="27">
        <f>IF(RIGHT(I421,5)="Total",VLOOKUP(I421,'BD Descarga'!$B:$I,6,0),SUMIFS('BD Descarga'!G:G,'BD Descarga'!D:D,'Recebimento Rodo - ALE'!K421,'BD Descarga'!C:C,'Recebimento Rodo - ALE'!J421,'BD Descarga'!B:B,'Recebimento Rodo - ALE'!I421,'BD Descarga'!A:A,'Recebimento Rodo - ALE'!H421))</f>
        <v>2</v>
      </c>
      <c r="O421" s="27">
        <f>IF(RIGHT(I421,5)="Total",VLOOKUP(I421,'BD Descarga'!$B:$I,7,0),SUMIFS('BD Descarga'!H:H,'BD Descarga'!D:D,'Recebimento Rodo - ALE'!K421,'BD Descarga'!C:C,'Recebimento Rodo - ALE'!J421,'BD Descarga'!B:B,'Recebimento Rodo - ALE'!I421,'BD Descarga'!A:A,'Recebimento Rodo - ALE'!H421))</f>
        <v>0.8571428571428571</v>
      </c>
      <c r="P421" s="28">
        <f>IF(RIGHT(I421,5)="Total",VLOOKUP(I421,'BD Descarga'!$B:$I,8,0),SUMIFS('BD Descarga'!I:I,'BD Descarga'!D:D,'Recebimento Rodo - ALE'!K421,'BD Descarga'!C:C,'Recebimento Rodo - ALE'!J421,'BD Descarga'!B:B,'Recebimento Rodo - ALE'!I421,'BD Descarga'!A:A,'Recebimento Rodo - ALE'!H421))</f>
        <v>2077.5277096018735</v>
      </c>
      <c r="Q421" s="212"/>
      <c r="R421" s="29"/>
      <c r="S421" s="29"/>
      <c r="T421" s="29"/>
      <c r="U421" s="29"/>
      <c r="V421" s="29"/>
      <c r="W421" s="29"/>
      <c r="X421" s="29"/>
      <c r="Y421" s="29"/>
    </row>
    <row r="422" spans="1:25" x14ac:dyDescent="0.25">
      <c r="A422" s="9"/>
      <c r="B422" s="9" t="str">
        <f t="shared" si="45"/>
        <v>RIBEIRAO PRETO</v>
      </c>
      <c r="C422" s="9" t="str">
        <f t="shared" si="41"/>
        <v>PRETO</v>
      </c>
      <c r="D422" s="9"/>
      <c r="E422" s="71">
        <f t="shared" si="46"/>
        <v>0</v>
      </c>
      <c r="F422" s="9" t="str">
        <f t="shared" si="47"/>
        <v>TerceirosPRETO</v>
      </c>
      <c r="G422" s="9" t="str">
        <f>IFERROR(VLOOKUP(H422,[161]Detalhes!$G:$J,4,0),G421)</f>
        <v>Terceiros</v>
      </c>
      <c r="H422" s="10">
        <v>50</v>
      </c>
      <c r="I422" s="11" t="s">
        <v>103</v>
      </c>
      <c r="J422" s="24" t="s">
        <v>41</v>
      </c>
      <c r="K422" s="24" t="s">
        <v>19</v>
      </c>
      <c r="L422" s="25"/>
      <c r="M422" s="26">
        <f>IF(RIGHT(I422,5)="Total",VLOOKUP(I422,'BD Descarga'!$B:$I,5,0),SUMIFS('BD Descarga'!F:F,'BD Descarga'!D:D,'Recebimento Rodo - ALE'!K422,'BD Descarga'!C:C,'Recebimento Rodo - ALE'!J422,'BD Descarga'!B:B,'Recebimento Rodo - ALE'!I422,'BD Descarga'!A:A,'Recebimento Rodo - ALE'!H422))</f>
        <v>43.803295081967214</v>
      </c>
      <c r="N422" s="27">
        <f>IF(RIGHT(I422,5)="Total",VLOOKUP(I422,'BD Descarga'!$B:$I,6,0),SUMIFS('BD Descarga'!G:G,'BD Descarga'!D:D,'Recebimento Rodo - ALE'!K422,'BD Descarga'!C:C,'Recebimento Rodo - ALE'!J422,'BD Descarga'!B:B,'Recebimento Rodo - ALE'!I422,'BD Descarga'!A:A,'Recebimento Rodo - ALE'!H422))</f>
        <v>2</v>
      </c>
      <c r="O422" s="27">
        <f>IF(RIGHT(I422,5)="Total",VLOOKUP(I422,'BD Descarga'!$B:$I,7,0),SUMIFS('BD Descarga'!H:H,'BD Descarga'!D:D,'Recebimento Rodo - ALE'!K422,'BD Descarga'!C:C,'Recebimento Rodo - ALE'!J422,'BD Descarga'!B:B,'Recebimento Rodo - ALE'!I422,'BD Descarga'!A:A,'Recebimento Rodo - ALE'!H422))</f>
        <v>0.8571428571428571</v>
      </c>
      <c r="P422" s="28">
        <f>IF(RIGHT(I422,5)="Total",VLOOKUP(I422,'BD Descarga'!$B:$I,8,0),SUMIFS('BD Descarga'!I:I,'BD Descarga'!D:D,'Recebimento Rodo - ALE'!K422,'BD Descarga'!C:C,'Recebimento Rodo - ALE'!J422,'BD Descarga'!B:B,'Recebimento Rodo - ALE'!I422,'BD Descarga'!A:A,'Recebimento Rodo - ALE'!H422))</f>
        <v>2077.5277096018735</v>
      </c>
      <c r="Q422" s="212"/>
      <c r="R422" s="29"/>
      <c r="S422" s="29"/>
      <c r="T422" s="29"/>
      <c r="U422" s="29"/>
      <c r="V422" s="29"/>
      <c r="W422" s="29"/>
      <c r="X422" s="29"/>
      <c r="Y422" s="29"/>
    </row>
    <row r="423" spans="1:25" x14ac:dyDescent="0.25">
      <c r="A423" s="9"/>
      <c r="B423" s="9" t="str">
        <f t="shared" si="45"/>
        <v>RIBEIRAO PRETO</v>
      </c>
      <c r="C423" s="9" t="str">
        <f t="shared" si="41"/>
        <v>PRETO</v>
      </c>
      <c r="D423" s="9"/>
      <c r="E423" s="71">
        <f t="shared" si="46"/>
        <v>0</v>
      </c>
      <c r="F423" s="9" t="str">
        <f t="shared" si="47"/>
        <v>TerceirosPRETO</v>
      </c>
      <c r="G423" s="9" t="str">
        <f>IFERROR(VLOOKUP(H423,[161]Detalhes!$G:$J,4,0),G422)</f>
        <v>Terceiros</v>
      </c>
      <c r="H423" s="14">
        <v>50</v>
      </c>
      <c r="I423" s="11" t="s">
        <v>103</v>
      </c>
      <c r="J423" s="30" t="s">
        <v>41</v>
      </c>
      <c r="K423" s="30" t="s">
        <v>21</v>
      </c>
      <c r="L423" s="31"/>
      <c r="M423" s="32">
        <f>IF(RIGHT(I423,5)="Total",VLOOKUP(I423,'BD Descarga'!$B:$I,5,0),SUMIFS('BD Descarga'!F:F,'BD Descarga'!D:D,'Recebimento Rodo - ALE'!K423,'BD Descarga'!C:C,'Recebimento Rodo - ALE'!J423,'BD Descarga'!B:B,'Recebimento Rodo - ALE'!I423,'BD Descarga'!A:A,'Recebimento Rodo - ALE'!H423))</f>
        <v>43.803295081967214</v>
      </c>
      <c r="N423" s="33">
        <f>IF(RIGHT(I423,5)="Total",VLOOKUP(I423,'BD Descarga'!$B:$I,6,0),SUMIFS('BD Descarga'!G:G,'BD Descarga'!D:D,'Recebimento Rodo - ALE'!K423,'BD Descarga'!C:C,'Recebimento Rodo - ALE'!J423,'BD Descarga'!B:B,'Recebimento Rodo - ALE'!I423,'BD Descarga'!A:A,'Recebimento Rodo - ALE'!H423))</f>
        <v>6</v>
      </c>
      <c r="O423" s="33">
        <f>IF(RIGHT(I423,5)="Total",VLOOKUP(I423,'BD Descarga'!$B:$I,7,0),SUMIFS('BD Descarga'!H:H,'BD Descarga'!D:D,'Recebimento Rodo - ALE'!K423,'BD Descarga'!C:C,'Recebimento Rodo - ALE'!J423,'BD Descarga'!B:B,'Recebimento Rodo - ALE'!I423,'BD Descarga'!A:A,'Recebimento Rodo - ALE'!H423))</f>
        <v>2.5714285714285712</v>
      </c>
      <c r="P423" s="37">
        <f>IF(RIGHT(I423,5)="Total",VLOOKUP(I423,'BD Descarga'!$B:$I,8,0),SUMIFS('BD Descarga'!I:I,'BD Descarga'!D:D,'Recebimento Rodo - ALE'!K423,'BD Descarga'!C:C,'Recebimento Rodo - ALE'!J423,'BD Descarga'!B:B,'Recebimento Rodo - ALE'!I423,'BD Descarga'!A:A,'Recebimento Rodo - ALE'!H423))</f>
        <v>6232.5831288056206</v>
      </c>
      <c r="Q423" s="212"/>
      <c r="R423" s="29"/>
      <c r="S423" s="29"/>
      <c r="T423" s="29"/>
      <c r="U423" s="29"/>
      <c r="V423" s="29"/>
      <c r="W423" s="29"/>
      <c r="X423" s="29"/>
      <c r="Y423" s="29"/>
    </row>
    <row r="424" spans="1:25" x14ac:dyDescent="0.25">
      <c r="A424" s="9"/>
      <c r="B424" s="9" t="str">
        <f t="shared" si="45"/>
        <v>RIBEIRAO PRETO</v>
      </c>
      <c r="C424" s="9" t="str">
        <f t="shared" si="41"/>
        <v>PRETO</v>
      </c>
      <c r="D424" s="9"/>
      <c r="E424" s="71">
        <f t="shared" si="46"/>
        <v>0</v>
      </c>
      <c r="F424" s="9" t="str">
        <f t="shared" si="47"/>
        <v>TerceirosPRETO</v>
      </c>
      <c r="G424" s="9" t="str">
        <f>IFERROR(VLOOKUP(H424,[161]Detalhes!$G:$J,4,0),G423)</f>
        <v>Terceiros</v>
      </c>
      <c r="H424" s="10">
        <v>50</v>
      </c>
      <c r="I424" s="16" t="s">
        <v>103</v>
      </c>
      <c r="J424" s="30" t="s">
        <v>42</v>
      </c>
      <c r="K424" s="30"/>
      <c r="L424" s="31"/>
      <c r="M424" s="35">
        <f>IF(RIGHT(I424,5)="Total",VLOOKUP(I424,'BD Descarga'!$B:$I,5,0),SUMIFS('BD Descarga'!F:F,'BD Descarga'!D:D,'Recebimento Rodo - ALE'!K424,'BD Descarga'!C:C,'Recebimento Rodo - ALE'!J424,'BD Descarga'!B:B,'Recebimento Rodo - ALE'!I424,'BD Descarga'!A:A,'Recebimento Rodo - ALE'!H424))</f>
        <v>0</v>
      </c>
      <c r="N424" s="36">
        <f>IF(RIGHT(I424,5)="Total",VLOOKUP(I424,'BD Descarga'!$B:$I,6,0),SUMIFS('BD Descarga'!G:G,'BD Descarga'!D:D,'Recebimento Rodo - ALE'!K424,'BD Descarga'!C:C,'Recebimento Rodo - ALE'!J424,'BD Descarga'!B:B,'Recebimento Rodo - ALE'!I424,'BD Descarga'!A:A,'Recebimento Rodo - ALE'!H424))</f>
        <v>0</v>
      </c>
      <c r="O424" s="36">
        <f>IF(RIGHT(I424,5)="Total",VLOOKUP(I424,'BD Descarga'!$B:$I,7,0),SUMIFS('BD Descarga'!H:H,'BD Descarga'!D:D,'Recebimento Rodo - ALE'!K424,'BD Descarga'!C:C,'Recebimento Rodo - ALE'!J424,'BD Descarga'!B:B,'Recebimento Rodo - ALE'!I424,'BD Descarga'!A:A,'Recebimento Rodo - ALE'!H424))</f>
        <v>0</v>
      </c>
      <c r="P424" s="37">
        <f>IF(RIGHT(I424,5)="Total",VLOOKUP(I424,'BD Descarga'!$B:$I,8,0),SUMIFS('BD Descarga'!I:I,'BD Descarga'!D:D,'Recebimento Rodo - ALE'!K424,'BD Descarga'!C:C,'Recebimento Rodo - ALE'!J424,'BD Descarga'!B:B,'Recebimento Rodo - ALE'!I424,'BD Descarga'!A:A,'Recebimento Rodo - ALE'!H424))</f>
        <v>0</v>
      </c>
      <c r="Q424" s="212"/>
      <c r="R424" s="29"/>
      <c r="S424" s="29"/>
      <c r="T424" s="29"/>
      <c r="U424" s="29"/>
      <c r="V424" s="29"/>
      <c r="W424" s="29"/>
      <c r="X424" s="29"/>
      <c r="Y424" s="29"/>
    </row>
    <row r="425" spans="1:25" x14ac:dyDescent="0.25">
      <c r="A425" s="9"/>
      <c r="B425" s="9" t="str">
        <f t="shared" si="45"/>
        <v>RIBEIRAO PRETO Total</v>
      </c>
      <c r="C425" s="9" t="str">
        <f t="shared" si="41"/>
        <v>Total</v>
      </c>
      <c r="D425" s="9">
        <f>VLOOKUP(E425,Resumo!C:E,3,0)</f>
        <v>10</v>
      </c>
      <c r="E425" s="71">
        <f t="shared" si="46"/>
        <v>12465.166257611241</v>
      </c>
      <c r="F425" s="9" t="str">
        <f t="shared" si="47"/>
        <v>TerceirosTotal</v>
      </c>
      <c r="G425" s="9" t="str">
        <f>IFERROR(VLOOKUP(H425,[161]Detalhes!$G:$J,4,0),G424)</f>
        <v>Terceiros</v>
      </c>
      <c r="H425" s="17">
        <v>50</v>
      </c>
      <c r="I425" s="18" t="s">
        <v>147</v>
      </c>
      <c r="J425" s="38"/>
      <c r="K425" s="38"/>
      <c r="L425" s="25"/>
      <c r="M425" s="39">
        <f>IF(RIGHT(I425,5)="Total",VLOOKUP(I425,'BD Descarga'!$B:$I,5,0),SUMIFS('BD Descarga'!F:F,'BD Descarga'!D:D,'Recebimento Rodo - ALE'!K425,'BD Descarga'!C:C,'Recebimento Rodo - ALE'!J425,'BD Descarga'!B:B,'Recebimento Rodo - ALE'!I425,'BD Descarga'!A:A,'Recebimento Rodo - ALE'!H425))</f>
        <v>43.803295081967214</v>
      </c>
      <c r="N425" s="40">
        <f>IF(RIGHT(I425,5)="Total",VLOOKUP(I425,'BD Descarga'!$B:$I,6,0),SUMIFS('BD Descarga'!G:G,'BD Descarga'!D:D,'Recebimento Rodo - ALE'!K425,'BD Descarga'!C:C,'Recebimento Rodo - ALE'!J425,'BD Descarga'!B:B,'Recebimento Rodo - ALE'!I425,'BD Descarga'!A:A,'Recebimento Rodo - ALE'!H425))</f>
        <v>12</v>
      </c>
      <c r="O425" s="40">
        <f>IF(RIGHT(I425,5)="Total",VLOOKUP(I425,'BD Descarga'!$B:$I,7,0),SUMIFS('BD Descarga'!H:H,'BD Descarga'!D:D,'Recebimento Rodo - ALE'!K425,'BD Descarga'!C:C,'Recebimento Rodo - ALE'!J425,'BD Descarga'!B:B,'Recebimento Rodo - ALE'!I425,'BD Descarga'!A:A,'Recebimento Rodo - ALE'!H425))</f>
        <v>5.1428571428571423</v>
      </c>
      <c r="P425" s="41">
        <f>IF(RIGHT(I425,5)="Total",VLOOKUP(I425,'BD Descarga'!$B:$I,8,0),SUMIFS('BD Descarga'!I:I,'BD Descarga'!D:D,'Recebimento Rodo - ALE'!K425,'BD Descarga'!C:C,'Recebimento Rodo - ALE'!J425,'BD Descarga'!B:B,'Recebimento Rodo - ALE'!I425,'BD Descarga'!A:A,'Recebimento Rodo - ALE'!H425))</f>
        <v>12465.166257611241</v>
      </c>
      <c r="Q425" s="50"/>
      <c r="R425" s="29"/>
      <c r="S425" s="29"/>
      <c r="T425" s="29"/>
      <c r="U425" s="29"/>
      <c r="V425" s="29"/>
      <c r="W425" s="29"/>
      <c r="X425" s="29"/>
      <c r="Y425" s="29"/>
    </row>
    <row r="426" spans="1:25" ht="15" customHeight="1" x14ac:dyDescent="0.25">
      <c r="A426" s="9"/>
      <c r="B426" s="9" t="str">
        <f t="shared" ref="B426:B455" si="48">I426</f>
        <v>RIO GRANDE</v>
      </c>
      <c r="C426" s="9" t="str">
        <f t="shared" si="41"/>
        <v>RANDE</v>
      </c>
      <c r="D426" s="9"/>
      <c r="E426" s="71">
        <f t="shared" ref="E426:E455" si="49">IF(RIGHT(I426,5)="Total",P426,0)</f>
        <v>0</v>
      </c>
      <c r="F426" s="9" t="str">
        <f t="shared" ref="F426:F455" si="50">CONCATENATE(G426,RIGHT(I426,5))</f>
        <v>DemocráticaRANDE</v>
      </c>
      <c r="G426" s="9" t="str">
        <f>IFERROR(VLOOKUP(H426,[161]Detalhes!$G:$J,4,0),#REF!)</f>
        <v>Democrática</v>
      </c>
      <c r="H426" s="10">
        <v>70</v>
      </c>
      <c r="I426" s="11" t="s">
        <v>115</v>
      </c>
      <c r="J426" s="24" t="s">
        <v>116</v>
      </c>
      <c r="K426" s="24" t="s">
        <v>10</v>
      </c>
      <c r="L426" s="25"/>
      <c r="M426" s="26">
        <f>IF(RIGHT(I426,5)="Total",VLOOKUP(I426,'BD Descarga'!$B:$I,5,0),SUMIFS('BD Descarga'!F:F,'BD Descarga'!D:D,'Recebimento Rodo - ALE'!K426,'BD Descarga'!C:C,'Recebimento Rodo - ALE'!J426,'BD Descarga'!B:B,'Recebimento Rodo - ALE'!I426,'BD Descarga'!A:A,'Recebimento Rodo - ALE'!H426))</f>
        <v>0</v>
      </c>
      <c r="N426" s="27">
        <f>IF(RIGHT(I426,5)="Total",VLOOKUP(I426,'BD Descarga'!$B:$I,6,0),SUMIFS('BD Descarga'!G:G,'BD Descarga'!D:D,'Recebimento Rodo - ALE'!K426,'BD Descarga'!C:C,'Recebimento Rodo - ALE'!J426,'BD Descarga'!B:B,'Recebimento Rodo - ALE'!I426,'BD Descarga'!A:A,'Recebimento Rodo - ALE'!H426))</f>
        <v>0</v>
      </c>
      <c r="O426" s="27">
        <f>IF(RIGHT(I426,5)="Total",VLOOKUP(I426,'BD Descarga'!$B:$I,7,0),SUMIFS('BD Descarga'!H:H,'BD Descarga'!D:D,'Recebimento Rodo - ALE'!K426,'BD Descarga'!C:C,'Recebimento Rodo - ALE'!J426,'BD Descarga'!B:B,'Recebimento Rodo - ALE'!I426,'BD Descarga'!A:A,'Recebimento Rodo - ALE'!H426))</f>
        <v>0</v>
      </c>
      <c r="P426" s="28">
        <f>IF(RIGHT(I426,5)="Total",VLOOKUP(I426,'BD Descarga'!$B:$I,8,0),SUMIFS('BD Descarga'!I:I,'BD Descarga'!D:D,'Recebimento Rodo - ALE'!K426,'BD Descarga'!C:C,'Recebimento Rodo - ALE'!J426,'BD Descarga'!B:B,'Recebimento Rodo - ALE'!I426,'BD Descarga'!A:A,'Recebimento Rodo - ALE'!H426))</f>
        <v>0</v>
      </c>
      <c r="Q426" s="212" t="s">
        <v>208</v>
      </c>
      <c r="R426" s="29"/>
      <c r="S426" s="29"/>
      <c r="T426" s="29"/>
      <c r="U426" s="29"/>
      <c r="V426" s="29"/>
      <c r="W426" s="29"/>
      <c r="X426" s="29"/>
      <c r="Y426" s="29"/>
    </row>
    <row r="427" spans="1:25" ht="15" customHeight="1" x14ac:dyDescent="0.25">
      <c r="A427" s="9"/>
      <c r="B427" s="9" t="str">
        <f t="shared" si="48"/>
        <v>RIO GRANDE</v>
      </c>
      <c r="C427" s="9" t="str">
        <f t="shared" si="41"/>
        <v>RANDE</v>
      </c>
      <c r="D427" s="9"/>
      <c r="E427" s="71">
        <f t="shared" si="49"/>
        <v>0</v>
      </c>
      <c r="F427" s="9" t="str">
        <f t="shared" si="50"/>
        <v>DemocráticaRANDE</v>
      </c>
      <c r="G427" s="9" t="str">
        <f>IFERROR(VLOOKUP(H427,[161]Detalhes!$G:$J,4,0),G426)</f>
        <v>Democrática</v>
      </c>
      <c r="H427" s="10">
        <v>70</v>
      </c>
      <c r="I427" s="11" t="s">
        <v>115</v>
      </c>
      <c r="J427" s="24" t="s">
        <v>116</v>
      </c>
      <c r="K427" s="24" t="s">
        <v>12</v>
      </c>
      <c r="L427" s="25"/>
      <c r="M427" s="26">
        <f>IF(RIGHT(I427,5)="Total",VLOOKUP(I427,'BD Descarga'!$B:$I,5,0),SUMIFS('BD Descarga'!F:F,'BD Descarga'!D:D,'Recebimento Rodo - ALE'!K427,'BD Descarga'!C:C,'Recebimento Rodo - ALE'!J427,'BD Descarga'!B:B,'Recebimento Rodo - ALE'!I427,'BD Descarga'!A:A,'Recebimento Rodo - ALE'!H427))</f>
        <v>0</v>
      </c>
      <c r="N427" s="27">
        <f>IF(RIGHT(I427,5)="Total",VLOOKUP(I427,'BD Descarga'!$B:$I,6,0),SUMIFS('BD Descarga'!G:G,'BD Descarga'!D:D,'Recebimento Rodo - ALE'!K427,'BD Descarga'!C:C,'Recebimento Rodo - ALE'!J427,'BD Descarga'!B:B,'Recebimento Rodo - ALE'!I427,'BD Descarga'!A:A,'Recebimento Rodo - ALE'!H427))</f>
        <v>0</v>
      </c>
      <c r="O427" s="27">
        <f>IF(RIGHT(I427,5)="Total",VLOOKUP(I427,'BD Descarga'!$B:$I,7,0),SUMIFS('BD Descarga'!H:H,'BD Descarga'!D:D,'Recebimento Rodo - ALE'!K427,'BD Descarga'!C:C,'Recebimento Rodo - ALE'!J427,'BD Descarga'!B:B,'Recebimento Rodo - ALE'!I427,'BD Descarga'!A:A,'Recebimento Rodo - ALE'!H427))</f>
        <v>0</v>
      </c>
      <c r="P427" s="28">
        <f>IF(RIGHT(I427,5)="Total",VLOOKUP(I427,'BD Descarga'!$B:$I,8,0),SUMIFS('BD Descarga'!I:I,'BD Descarga'!D:D,'Recebimento Rodo - ALE'!K427,'BD Descarga'!C:C,'Recebimento Rodo - ALE'!J427,'BD Descarga'!B:B,'Recebimento Rodo - ALE'!I427,'BD Descarga'!A:A,'Recebimento Rodo - ALE'!H427))</f>
        <v>0</v>
      </c>
      <c r="Q427" s="212"/>
      <c r="R427" s="29"/>
      <c r="S427" s="29"/>
      <c r="T427" s="29"/>
      <c r="U427" s="29"/>
      <c r="V427" s="29"/>
      <c r="W427" s="29"/>
      <c r="X427" s="29"/>
      <c r="Y427" s="29"/>
    </row>
    <row r="428" spans="1:25" x14ac:dyDescent="0.25">
      <c r="A428" s="9"/>
      <c r="B428" s="9" t="str">
        <f t="shared" si="48"/>
        <v>RIO GRANDE</v>
      </c>
      <c r="C428" s="9" t="str">
        <f t="shared" si="41"/>
        <v>RANDE</v>
      </c>
      <c r="D428" s="9"/>
      <c r="E428" s="71">
        <f t="shared" si="49"/>
        <v>0</v>
      </c>
      <c r="F428" s="9" t="str">
        <f t="shared" si="50"/>
        <v>DemocráticaRANDE</v>
      </c>
      <c r="G428" s="9" t="str">
        <f>IFERROR(VLOOKUP(H428,[161]Detalhes!$G:$J,4,0),G427)</f>
        <v>Democrática</v>
      </c>
      <c r="H428" s="10">
        <v>70</v>
      </c>
      <c r="I428" s="11" t="s">
        <v>115</v>
      </c>
      <c r="J428" s="24" t="s">
        <v>116</v>
      </c>
      <c r="K428" s="24" t="s">
        <v>13</v>
      </c>
      <c r="L428" s="25"/>
      <c r="M428" s="26">
        <f>IF(RIGHT(I428,5)="Total",VLOOKUP(I428,'BD Descarga'!$B:$I,5,0),SUMIFS('BD Descarga'!F:F,'BD Descarga'!D:D,'Recebimento Rodo - ALE'!K428,'BD Descarga'!C:C,'Recebimento Rodo - ALE'!J428,'BD Descarga'!B:B,'Recebimento Rodo - ALE'!I428,'BD Descarga'!A:A,'Recebimento Rodo - ALE'!H428))</f>
        <v>0</v>
      </c>
      <c r="N428" s="27">
        <f>IF(RIGHT(I428,5)="Total",VLOOKUP(I428,'BD Descarga'!$B:$I,6,0),SUMIFS('BD Descarga'!G:G,'BD Descarga'!D:D,'Recebimento Rodo - ALE'!K428,'BD Descarga'!C:C,'Recebimento Rodo - ALE'!J428,'BD Descarga'!B:B,'Recebimento Rodo - ALE'!I428,'BD Descarga'!A:A,'Recebimento Rodo - ALE'!H428))</f>
        <v>0</v>
      </c>
      <c r="O428" s="27">
        <f>IF(RIGHT(I428,5)="Total",VLOOKUP(I428,'BD Descarga'!$B:$I,7,0),SUMIFS('BD Descarga'!H:H,'BD Descarga'!D:D,'Recebimento Rodo - ALE'!K428,'BD Descarga'!C:C,'Recebimento Rodo - ALE'!J428,'BD Descarga'!B:B,'Recebimento Rodo - ALE'!I428,'BD Descarga'!A:A,'Recebimento Rodo - ALE'!H428))</f>
        <v>0</v>
      </c>
      <c r="P428" s="28">
        <f>IF(RIGHT(I428,5)="Total",VLOOKUP(I428,'BD Descarga'!$B:$I,8,0),SUMIFS('BD Descarga'!I:I,'BD Descarga'!D:D,'Recebimento Rodo - ALE'!K428,'BD Descarga'!C:C,'Recebimento Rodo - ALE'!J428,'BD Descarga'!B:B,'Recebimento Rodo - ALE'!I428,'BD Descarga'!A:A,'Recebimento Rodo - ALE'!H428))</f>
        <v>0</v>
      </c>
      <c r="Q428" s="212"/>
      <c r="R428" s="29"/>
      <c r="S428" s="29"/>
      <c r="T428" s="29"/>
      <c r="U428" s="29"/>
      <c r="V428" s="29"/>
      <c r="W428" s="29"/>
      <c r="X428" s="29"/>
      <c r="Y428" s="29"/>
    </row>
    <row r="429" spans="1:25" x14ac:dyDescent="0.25">
      <c r="A429" s="9"/>
      <c r="B429" s="9" t="str">
        <f t="shared" si="48"/>
        <v>RIO GRANDE</v>
      </c>
      <c r="C429" s="9" t="str">
        <f t="shared" si="41"/>
        <v>RANDE</v>
      </c>
      <c r="D429" s="9"/>
      <c r="E429" s="71">
        <f t="shared" si="49"/>
        <v>0</v>
      </c>
      <c r="F429" s="9" t="str">
        <f t="shared" si="50"/>
        <v>DemocráticaRANDE</v>
      </c>
      <c r="G429" s="9" t="str">
        <f>IFERROR(VLOOKUP(H429,[161]Detalhes!$G:$J,4,0),G428)</f>
        <v>Democrática</v>
      </c>
      <c r="H429" s="14">
        <v>70</v>
      </c>
      <c r="I429" s="11" t="s">
        <v>115</v>
      </c>
      <c r="J429" s="30" t="s">
        <v>116</v>
      </c>
      <c r="K429" s="30" t="s">
        <v>16</v>
      </c>
      <c r="L429" s="31"/>
      <c r="M429" s="32">
        <f>IF(RIGHT(I429,5)="Total",VLOOKUP(I429,'BD Descarga'!$B:$I,5,0),SUMIFS('BD Descarga'!F:F,'BD Descarga'!D:D,'Recebimento Rodo - ALE'!K429,'BD Descarga'!C:C,'Recebimento Rodo - ALE'!J429,'BD Descarga'!B:B,'Recebimento Rodo - ALE'!I429,'BD Descarga'!A:A,'Recebimento Rodo - ALE'!H429))</f>
        <v>0</v>
      </c>
      <c r="N429" s="33">
        <f>IF(RIGHT(I429,5)="Total",VLOOKUP(I429,'BD Descarga'!$B:$I,6,0),SUMIFS('BD Descarga'!G:G,'BD Descarga'!D:D,'Recebimento Rodo - ALE'!K429,'BD Descarga'!C:C,'Recebimento Rodo - ALE'!J429,'BD Descarga'!B:B,'Recebimento Rodo - ALE'!I429,'BD Descarga'!A:A,'Recebimento Rodo - ALE'!H429))</f>
        <v>0</v>
      </c>
      <c r="O429" s="33">
        <f>IF(RIGHT(I429,5)="Total",VLOOKUP(I429,'BD Descarga'!$B:$I,7,0),SUMIFS('BD Descarga'!H:H,'BD Descarga'!D:D,'Recebimento Rodo - ALE'!K429,'BD Descarga'!C:C,'Recebimento Rodo - ALE'!J429,'BD Descarga'!B:B,'Recebimento Rodo - ALE'!I429,'BD Descarga'!A:A,'Recebimento Rodo - ALE'!H429))</f>
        <v>0</v>
      </c>
      <c r="P429" s="37">
        <f>IF(RIGHT(I429,5)="Total",VLOOKUP(I429,'BD Descarga'!$B:$I,8,0),SUMIFS('BD Descarga'!I:I,'BD Descarga'!D:D,'Recebimento Rodo - ALE'!K429,'BD Descarga'!C:C,'Recebimento Rodo - ALE'!J429,'BD Descarga'!B:B,'Recebimento Rodo - ALE'!I429,'BD Descarga'!A:A,'Recebimento Rodo - ALE'!H429))</f>
        <v>0</v>
      </c>
      <c r="Q429" s="212"/>
      <c r="R429" s="29"/>
      <c r="S429" s="29"/>
      <c r="T429" s="29"/>
      <c r="U429" s="29"/>
      <c r="V429" s="29"/>
      <c r="W429" s="29"/>
      <c r="X429" s="29"/>
      <c r="Y429" s="29"/>
    </row>
    <row r="430" spans="1:25" x14ac:dyDescent="0.25">
      <c r="A430" s="9"/>
      <c r="B430" s="9" t="str">
        <f t="shared" si="48"/>
        <v>RIO GRANDE</v>
      </c>
      <c r="C430" s="9" t="str">
        <f t="shared" si="41"/>
        <v>RANDE</v>
      </c>
      <c r="D430" s="9"/>
      <c r="E430" s="71">
        <f t="shared" si="49"/>
        <v>0</v>
      </c>
      <c r="F430" s="9" t="str">
        <f t="shared" si="50"/>
        <v>DemocráticaRANDE</v>
      </c>
      <c r="G430" s="9" t="str">
        <f>IFERROR(VLOOKUP(H430,[161]Detalhes!$G:$J,4,0),G429)</f>
        <v>Democrática</v>
      </c>
      <c r="H430" s="15">
        <v>70</v>
      </c>
      <c r="I430" s="11" t="s">
        <v>115</v>
      </c>
      <c r="J430" s="24" t="s">
        <v>116</v>
      </c>
      <c r="K430" s="24" t="s">
        <v>7</v>
      </c>
      <c r="L430" s="25"/>
      <c r="M430" s="26">
        <f>IF(RIGHT(I430,5)="Total",VLOOKUP(I430,'BD Descarga'!$B:$I,5,0),SUMIFS('BD Descarga'!F:F,'BD Descarga'!D:D,'Recebimento Rodo - ALE'!K430,'BD Descarga'!C:C,'Recebimento Rodo - ALE'!J430,'BD Descarga'!B:B,'Recebimento Rodo - ALE'!I430,'BD Descarga'!A:A,'Recebimento Rodo - ALE'!H430))</f>
        <v>44.133400000000002</v>
      </c>
      <c r="N430" s="27">
        <f>IF(RIGHT(I430,5)="Total",VLOOKUP(I430,'BD Descarga'!$B:$I,6,0),SUMIFS('BD Descarga'!G:G,'BD Descarga'!D:D,'Recebimento Rodo - ALE'!K430,'BD Descarga'!C:C,'Recebimento Rodo - ALE'!J430,'BD Descarga'!B:B,'Recebimento Rodo - ALE'!I430,'BD Descarga'!A:A,'Recebimento Rodo - ALE'!H430))</f>
        <v>0.57323948623021725</v>
      </c>
      <c r="O430" s="27">
        <f>IF(RIGHT(I430,5)="Total",VLOOKUP(I430,'BD Descarga'!$B:$I,7,0),SUMIFS('BD Descarga'!H:H,'BD Descarga'!D:D,'Recebimento Rodo - ALE'!K430,'BD Descarga'!C:C,'Recebimento Rodo - ALE'!J430,'BD Descarga'!B:B,'Recebimento Rodo - ALE'!I430,'BD Descarga'!A:A,'Recebimento Rodo - ALE'!H430))</f>
        <v>0.25477310499120764</v>
      </c>
      <c r="P430" s="28">
        <f>IF(RIGHT(I430,5)="Total",VLOOKUP(I430,'BD Descarga'!$B:$I,8,0),SUMIFS('BD Descarga'!I:I,'BD Descarga'!D:D,'Recebimento Rodo - ALE'!K430,'BD Descarga'!C:C,'Recebimento Rodo - ALE'!J430,'BD Descarga'!B:B,'Recebimento Rodo - ALE'!I430,'BD Descarga'!A:A,'Recebimento Rodo - ALE'!H430))</f>
        <v>601.55417932231467</v>
      </c>
      <c r="Q430" s="212"/>
      <c r="R430" s="29"/>
      <c r="S430" s="29"/>
      <c r="T430" s="29"/>
      <c r="U430" s="29"/>
      <c r="V430" s="29"/>
      <c r="W430" s="29"/>
      <c r="X430" s="29"/>
      <c r="Y430" s="29"/>
    </row>
    <row r="431" spans="1:25" x14ac:dyDescent="0.25">
      <c r="A431" s="9"/>
      <c r="B431" s="9" t="str">
        <f t="shared" si="48"/>
        <v>RIO GRANDE</v>
      </c>
      <c r="C431" s="9" t="str">
        <f t="shared" si="41"/>
        <v>RANDE</v>
      </c>
      <c r="D431" s="9"/>
      <c r="E431" s="71">
        <f t="shared" si="49"/>
        <v>0</v>
      </c>
      <c r="F431" s="9" t="str">
        <f t="shared" si="50"/>
        <v>DemocráticaRANDE</v>
      </c>
      <c r="G431" s="9" t="str">
        <f>IFERROR(VLOOKUP(H431,[161]Detalhes!$G:$J,4,0),G430)</f>
        <v>Democrática</v>
      </c>
      <c r="H431" s="10">
        <v>70</v>
      </c>
      <c r="I431" s="11" t="s">
        <v>115</v>
      </c>
      <c r="J431" s="24" t="s">
        <v>116</v>
      </c>
      <c r="K431" s="24" t="s">
        <v>18</v>
      </c>
      <c r="L431" s="25"/>
      <c r="M431" s="26">
        <f>IF(RIGHT(I431,5)="Total",VLOOKUP(I431,'BD Descarga'!$B:$I,5,0),SUMIFS('BD Descarga'!F:F,'BD Descarga'!D:D,'Recebimento Rodo - ALE'!K431,'BD Descarga'!C:C,'Recebimento Rodo - ALE'!J431,'BD Descarga'!B:B,'Recebimento Rodo - ALE'!I431,'BD Descarga'!A:A,'Recebimento Rodo - ALE'!H431))</f>
        <v>44.133400000000002</v>
      </c>
      <c r="N431" s="27">
        <f>IF(RIGHT(I431,5)="Total",VLOOKUP(I431,'BD Descarga'!$B:$I,6,0),SUMIFS('BD Descarga'!G:G,'BD Descarga'!D:D,'Recebimento Rodo - ALE'!K431,'BD Descarga'!C:C,'Recebimento Rodo - ALE'!J431,'BD Descarga'!B:B,'Recebimento Rodo - ALE'!I431,'BD Descarga'!A:A,'Recebimento Rodo - ALE'!H431))</f>
        <v>0.32043823102957464</v>
      </c>
      <c r="O431" s="27">
        <f>IF(RIGHT(I431,5)="Total",VLOOKUP(I431,'BD Descarga'!$B:$I,7,0),SUMIFS('BD Descarga'!H:H,'BD Descarga'!D:D,'Recebimento Rodo - ALE'!K431,'BD Descarga'!C:C,'Recebimento Rodo - ALE'!J431,'BD Descarga'!B:B,'Recebimento Rodo - ALE'!I431,'BD Descarga'!A:A,'Recebimento Rodo - ALE'!H431))</f>
        <v>0.14241699156869983</v>
      </c>
      <c r="P431" s="28">
        <f>IF(RIGHT(I431,5)="Total",VLOOKUP(I431,'BD Descarga'!$B:$I,8,0),SUMIFS('BD Descarga'!I:I,'BD Descarga'!D:D,'Recebimento Rodo - ALE'!K431,'BD Descarga'!C:C,'Recebimento Rodo - ALE'!J431,'BD Descarga'!B:B,'Recebimento Rodo - ALE'!I431,'BD Descarga'!A:A,'Recebimento Rodo - ALE'!H431))</f>
        <v>336.26601397984609</v>
      </c>
      <c r="Q431" s="212"/>
      <c r="R431" s="29"/>
      <c r="S431" s="29"/>
      <c r="T431" s="29"/>
      <c r="U431" s="29"/>
      <c r="V431" s="29"/>
      <c r="W431" s="29"/>
      <c r="X431" s="29"/>
      <c r="Y431" s="29"/>
    </row>
    <row r="432" spans="1:25" x14ac:dyDescent="0.25">
      <c r="A432" s="9"/>
      <c r="B432" s="9" t="str">
        <f t="shared" si="48"/>
        <v>RIO GRANDE</v>
      </c>
      <c r="C432" s="9" t="str">
        <f t="shared" si="41"/>
        <v>RANDE</v>
      </c>
      <c r="D432" s="9"/>
      <c r="E432" s="71">
        <f t="shared" si="49"/>
        <v>0</v>
      </c>
      <c r="F432" s="9" t="str">
        <f t="shared" si="50"/>
        <v>DemocráticaRANDE</v>
      </c>
      <c r="G432" s="9" t="str">
        <f>IFERROR(VLOOKUP(H432,[161]Detalhes!$G:$J,4,0),G431)</f>
        <v>Democrática</v>
      </c>
      <c r="H432" s="10">
        <v>70</v>
      </c>
      <c r="I432" s="11" t="s">
        <v>115</v>
      </c>
      <c r="J432" s="24" t="s">
        <v>116</v>
      </c>
      <c r="K432" s="24" t="s">
        <v>19</v>
      </c>
      <c r="L432" s="25"/>
      <c r="M432" s="26">
        <f>IF(RIGHT(I432,5)="Total",VLOOKUP(I432,'BD Descarga'!$B:$I,5,0),SUMIFS('BD Descarga'!F:F,'BD Descarga'!D:D,'Recebimento Rodo - ALE'!K432,'BD Descarga'!C:C,'Recebimento Rodo - ALE'!J432,'BD Descarga'!B:B,'Recebimento Rodo - ALE'!I432,'BD Descarga'!A:A,'Recebimento Rodo - ALE'!H432))</f>
        <v>44.133400000000002</v>
      </c>
      <c r="N432" s="27">
        <f>IF(RIGHT(I432,5)="Total",VLOOKUP(I432,'BD Descarga'!$B:$I,6,0),SUMIFS('BD Descarga'!G:G,'BD Descarga'!D:D,'Recebimento Rodo - ALE'!K432,'BD Descarga'!C:C,'Recebimento Rodo - ALE'!J432,'BD Descarga'!B:B,'Recebimento Rodo - ALE'!I432,'BD Descarga'!A:A,'Recebimento Rodo - ALE'!H432))</f>
        <v>0.13351592959565611</v>
      </c>
      <c r="O432" s="27">
        <f>IF(RIGHT(I432,5)="Total",VLOOKUP(I432,'BD Descarga'!$B:$I,7,0),SUMIFS('BD Descarga'!H:H,'BD Descarga'!D:D,'Recebimento Rodo - ALE'!K432,'BD Descarga'!C:C,'Recebimento Rodo - ALE'!J432,'BD Descarga'!B:B,'Recebimento Rodo - ALE'!I432,'BD Descarga'!A:A,'Recebimento Rodo - ALE'!H432))</f>
        <v>5.9340413153624934E-2</v>
      </c>
      <c r="P432" s="28">
        <f>IF(RIGHT(I432,5)="Total",VLOOKUP(I432,'BD Descarga'!$B:$I,8,0),SUMIFS('BD Descarga'!I:I,'BD Descarga'!D:D,'Recebimento Rodo - ALE'!K432,'BD Descarga'!C:C,'Recebimento Rodo - ALE'!J432,'BD Descarga'!B:B,'Recebimento Rodo - ALE'!I432,'BD Descarga'!A:A,'Recebimento Rodo - ALE'!H432))</f>
        <v>140.11083915826921</v>
      </c>
      <c r="Q432" s="212"/>
      <c r="R432" s="29"/>
      <c r="S432" s="29"/>
      <c r="T432" s="29"/>
      <c r="U432" s="29"/>
      <c r="V432" s="29"/>
      <c r="W432" s="29"/>
      <c r="X432" s="29"/>
      <c r="Y432" s="29"/>
    </row>
    <row r="433" spans="1:25" x14ac:dyDescent="0.25">
      <c r="A433" s="9"/>
      <c r="B433" s="9" t="str">
        <f t="shared" si="48"/>
        <v>RIO GRANDE</v>
      </c>
      <c r="C433" s="9" t="str">
        <f t="shared" si="41"/>
        <v>RANDE</v>
      </c>
      <c r="D433" s="9"/>
      <c r="E433" s="71">
        <f t="shared" si="49"/>
        <v>0</v>
      </c>
      <c r="F433" s="9" t="str">
        <f t="shared" si="50"/>
        <v>DemocráticaRANDE</v>
      </c>
      <c r="G433" s="9" t="str">
        <f>IFERROR(VLOOKUP(H433,[161]Detalhes!$G:$J,4,0),G432)</f>
        <v>Democrática</v>
      </c>
      <c r="H433" s="14">
        <v>70</v>
      </c>
      <c r="I433" s="11" t="s">
        <v>115</v>
      </c>
      <c r="J433" s="30" t="s">
        <v>116</v>
      </c>
      <c r="K433" s="30" t="s">
        <v>21</v>
      </c>
      <c r="L433" s="31"/>
      <c r="M433" s="32">
        <f>IF(RIGHT(I433,5)="Total",VLOOKUP(I433,'BD Descarga'!$B:$I,5,0),SUMIFS('BD Descarga'!F:F,'BD Descarga'!D:D,'Recebimento Rodo - ALE'!K433,'BD Descarga'!C:C,'Recebimento Rodo - ALE'!J433,'BD Descarga'!B:B,'Recebimento Rodo - ALE'!I433,'BD Descarga'!A:A,'Recebimento Rodo - ALE'!H433))</f>
        <v>44.133400000000002</v>
      </c>
      <c r="N433" s="33">
        <f>IF(RIGHT(I433,5)="Total",VLOOKUP(I433,'BD Descarga'!$B:$I,6,0),SUMIFS('BD Descarga'!G:G,'BD Descarga'!D:D,'Recebimento Rodo - ALE'!K433,'BD Descarga'!C:C,'Recebimento Rodo - ALE'!J433,'BD Descarga'!B:B,'Recebimento Rodo - ALE'!I433,'BD Descarga'!A:A,'Recebimento Rodo - ALE'!H433))</f>
        <v>1.0271936468554479</v>
      </c>
      <c r="O433" s="33">
        <f>IF(RIGHT(I433,5)="Total",VLOOKUP(I433,'BD Descarga'!$B:$I,7,0),SUMIFS('BD Descarga'!H:H,'BD Descarga'!D:D,'Recebimento Rodo - ALE'!K433,'BD Descarga'!C:C,'Recebimento Rodo - ALE'!J433,'BD Descarga'!B:B,'Recebimento Rodo - ALE'!I433,'BD Descarga'!A:A,'Recebimento Rodo - ALE'!H433))</f>
        <v>0.45653050971353237</v>
      </c>
      <c r="P433" s="37">
        <f>IF(RIGHT(I433,5)="Total",VLOOKUP(I433,'BD Descarga'!$B:$I,8,0),SUMIFS('BD Descarga'!I:I,'BD Descarga'!D:D,'Recebimento Rodo - ALE'!K433,'BD Descarga'!C:C,'Recebimento Rodo - ALE'!J433,'BD Descarga'!B:B,'Recebimento Rodo - ALE'!I433,'BD Descarga'!A:A,'Recebimento Rodo - ALE'!H433))</f>
        <v>1077.9310324604301</v>
      </c>
      <c r="Q433" s="212"/>
      <c r="R433" s="29"/>
      <c r="S433" s="29"/>
      <c r="T433" s="29"/>
      <c r="U433" s="29"/>
      <c r="V433" s="29"/>
      <c r="W433" s="29"/>
      <c r="X433" s="29"/>
      <c r="Y433" s="29"/>
    </row>
    <row r="434" spans="1:25" x14ac:dyDescent="0.25">
      <c r="A434" s="9"/>
      <c r="B434" s="9" t="str">
        <f t="shared" si="48"/>
        <v>RIO GRANDE</v>
      </c>
      <c r="C434" s="9" t="str">
        <f t="shared" si="41"/>
        <v>RANDE</v>
      </c>
      <c r="D434" s="9"/>
      <c r="E434" s="71">
        <f t="shared" si="49"/>
        <v>0</v>
      </c>
      <c r="F434" s="9" t="str">
        <f t="shared" si="50"/>
        <v>DemocráticaRANDE</v>
      </c>
      <c r="G434" s="9" t="str">
        <f>IFERROR(VLOOKUP(H434,[161]Detalhes!$G:$J,4,0),G433)</f>
        <v>Democrática</v>
      </c>
      <c r="H434" s="10">
        <v>70</v>
      </c>
      <c r="I434" s="16" t="s">
        <v>115</v>
      </c>
      <c r="J434" s="30" t="s">
        <v>154</v>
      </c>
      <c r="K434" s="30"/>
      <c r="L434" s="31"/>
      <c r="M434" s="35">
        <f>IF(RIGHT(I434,5)="Total",VLOOKUP(I434,'BD Descarga'!$B:$I,5,0),SUMIFS('BD Descarga'!F:F,'BD Descarga'!D:D,'Recebimento Rodo - ALE'!K434,'BD Descarga'!C:C,'Recebimento Rodo - ALE'!J434,'BD Descarga'!B:B,'Recebimento Rodo - ALE'!I434,'BD Descarga'!A:A,'Recebimento Rodo - ALE'!H434))</f>
        <v>0</v>
      </c>
      <c r="N434" s="36">
        <f>IF(RIGHT(I434,5)="Total",VLOOKUP(I434,'BD Descarga'!$B:$I,6,0),SUMIFS('BD Descarga'!G:G,'BD Descarga'!D:D,'Recebimento Rodo - ALE'!K434,'BD Descarga'!C:C,'Recebimento Rodo - ALE'!J434,'BD Descarga'!B:B,'Recebimento Rodo - ALE'!I434,'BD Descarga'!A:A,'Recebimento Rodo - ALE'!H434))</f>
        <v>0</v>
      </c>
      <c r="O434" s="36">
        <f>IF(RIGHT(I434,5)="Total",VLOOKUP(I434,'BD Descarga'!$B:$I,7,0),SUMIFS('BD Descarga'!H:H,'BD Descarga'!D:D,'Recebimento Rodo - ALE'!K434,'BD Descarga'!C:C,'Recebimento Rodo - ALE'!J434,'BD Descarga'!B:B,'Recebimento Rodo - ALE'!I434,'BD Descarga'!A:A,'Recebimento Rodo - ALE'!H434))</f>
        <v>0</v>
      </c>
      <c r="P434" s="37">
        <f>IF(RIGHT(I434,5)="Total",VLOOKUP(I434,'BD Descarga'!$B:$I,8,0),SUMIFS('BD Descarga'!I:I,'BD Descarga'!D:D,'Recebimento Rodo - ALE'!K434,'BD Descarga'!C:C,'Recebimento Rodo - ALE'!J434,'BD Descarga'!B:B,'Recebimento Rodo - ALE'!I434,'BD Descarga'!A:A,'Recebimento Rodo - ALE'!H434))</f>
        <v>0</v>
      </c>
      <c r="Q434" s="212"/>
      <c r="R434" s="29"/>
      <c r="S434" s="29"/>
      <c r="T434" s="29"/>
      <c r="U434" s="29"/>
      <c r="V434" s="29"/>
      <c r="W434" s="29"/>
      <c r="X434" s="29"/>
      <c r="Y434" s="29"/>
    </row>
    <row r="435" spans="1:25" x14ac:dyDescent="0.25">
      <c r="A435" s="9"/>
      <c r="B435" s="9" t="str">
        <f t="shared" si="48"/>
        <v>RIO GRANDE Total</v>
      </c>
      <c r="C435" s="9" t="str">
        <f t="shared" si="41"/>
        <v>Total</v>
      </c>
      <c r="D435" s="9">
        <f>VLOOKUP(E435,Resumo!C:E,3,0)</f>
        <v>43</v>
      </c>
      <c r="E435" s="71">
        <f t="shared" si="49"/>
        <v>1077.9310324604301</v>
      </c>
      <c r="F435" s="9" t="str">
        <f t="shared" si="50"/>
        <v>DemocráticaTotal</v>
      </c>
      <c r="G435" s="9" t="str">
        <f>IFERROR(VLOOKUP(H435,[161]Detalhes!$G:$J,4,0),G434)</f>
        <v>Democrática</v>
      </c>
      <c r="H435" s="17">
        <v>70</v>
      </c>
      <c r="I435" s="18" t="s">
        <v>155</v>
      </c>
      <c r="J435" s="38"/>
      <c r="K435" s="38"/>
      <c r="L435" s="25"/>
      <c r="M435" s="39">
        <f>IF(RIGHT(I435,5)="Total",VLOOKUP(I435,'BD Descarga'!$B:$I,5,0),SUMIFS('BD Descarga'!F:F,'BD Descarga'!D:D,'Recebimento Rodo - ALE'!K435,'BD Descarga'!C:C,'Recebimento Rodo - ALE'!J435,'BD Descarga'!B:B,'Recebimento Rodo - ALE'!I435,'BD Descarga'!A:A,'Recebimento Rodo - ALE'!H435))</f>
        <v>44.133400000000002</v>
      </c>
      <c r="N435" s="40">
        <f>IF(RIGHT(I435,5)="Total",VLOOKUP(I435,'BD Descarga'!$B:$I,6,0),SUMIFS('BD Descarga'!G:G,'BD Descarga'!D:D,'Recebimento Rodo - ALE'!K435,'BD Descarga'!C:C,'Recebimento Rodo - ALE'!J435,'BD Descarga'!B:B,'Recebimento Rodo - ALE'!I435,'BD Descarga'!A:A,'Recebimento Rodo - ALE'!H435))</f>
        <v>1.0271936468554479</v>
      </c>
      <c r="O435" s="40">
        <f>IF(RIGHT(I435,5)="Total",VLOOKUP(I435,'BD Descarga'!$B:$I,7,0),SUMIFS('BD Descarga'!H:H,'BD Descarga'!D:D,'Recebimento Rodo - ALE'!K435,'BD Descarga'!C:C,'Recebimento Rodo - ALE'!J435,'BD Descarga'!B:B,'Recebimento Rodo - ALE'!I435,'BD Descarga'!A:A,'Recebimento Rodo - ALE'!H435))</f>
        <v>0.45653050971353237</v>
      </c>
      <c r="P435" s="41">
        <f>IF(RIGHT(I435,5)="Total",VLOOKUP(I435,'BD Descarga'!$B:$I,8,0),SUMIFS('BD Descarga'!I:I,'BD Descarga'!D:D,'Recebimento Rodo - ALE'!K435,'BD Descarga'!C:C,'Recebimento Rodo - ALE'!J435,'BD Descarga'!B:B,'Recebimento Rodo - ALE'!I435,'BD Descarga'!A:A,'Recebimento Rodo - ALE'!H435))</f>
        <v>1077.9310324604301</v>
      </c>
      <c r="Q435" s="50"/>
      <c r="R435" s="29"/>
      <c r="S435" s="29"/>
      <c r="T435" s="29"/>
      <c r="U435" s="29"/>
      <c r="V435" s="29"/>
      <c r="W435" s="29"/>
      <c r="X435" s="29"/>
      <c r="Y435" s="29"/>
    </row>
    <row r="436" spans="1:25" ht="15" customHeight="1" x14ac:dyDescent="0.25">
      <c r="A436" s="9"/>
      <c r="B436" s="9" t="str">
        <f t="shared" si="48"/>
        <v>RONDONOPOLIS</v>
      </c>
      <c r="C436" s="9" t="str">
        <f t="shared" si="41"/>
        <v>POLIS</v>
      </c>
      <c r="D436" s="9"/>
      <c r="E436" s="71">
        <f t="shared" si="49"/>
        <v>0</v>
      </c>
      <c r="F436" s="9" t="str">
        <f t="shared" si="50"/>
        <v>TerceirosPOLIS</v>
      </c>
      <c r="G436" s="9" t="str">
        <f>IFERROR(VLOOKUP(H436,[161]Detalhes!$G:$J,4,0),#REF!)</f>
        <v>Terceiros</v>
      </c>
      <c r="H436" s="10">
        <v>69</v>
      </c>
      <c r="I436" s="11" t="s">
        <v>113</v>
      </c>
      <c r="J436" s="24" t="s">
        <v>114</v>
      </c>
      <c r="K436" s="24" t="s">
        <v>10</v>
      </c>
      <c r="L436" s="25"/>
      <c r="M436" s="26">
        <f>IF(RIGHT(I436,5)="Total",VLOOKUP(I436,'BD Descarga'!$B:$I,5,0),SUMIFS('BD Descarga'!F:F,'BD Descarga'!D:D,'Recebimento Rodo - ALE'!K436,'BD Descarga'!C:C,'Recebimento Rodo - ALE'!J436,'BD Descarga'!B:B,'Recebimento Rodo - ALE'!I436,'BD Descarga'!A:A,'Recebimento Rodo - ALE'!H436))</f>
        <v>52.176176470588238</v>
      </c>
      <c r="N436" s="27">
        <f>IF(RIGHT(I436,5)="Total",VLOOKUP(I436,'BD Descarga'!$B:$I,6,0),SUMIFS('BD Descarga'!G:G,'BD Descarga'!D:D,'Recebimento Rodo - ALE'!K436,'BD Descarga'!C:C,'Recebimento Rodo - ALE'!J436,'BD Descarga'!B:B,'Recebimento Rodo - ALE'!I436,'BD Descarga'!A:A,'Recebimento Rodo - ALE'!H436))</f>
        <v>0.49209843914332674</v>
      </c>
      <c r="O436" s="27">
        <f>IF(RIGHT(I436,5)="Total",VLOOKUP(I436,'BD Descarga'!$B:$I,7,0),SUMIFS('BD Descarga'!H:H,'BD Descarga'!D:D,'Recebimento Rodo - ALE'!K436,'BD Descarga'!C:C,'Recebimento Rodo - ALE'!J436,'BD Descarga'!B:B,'Recebimento Rodo - ALE'!I436,'BD Descarga'!A:A,'Recebimento Rodo - ALE'!H436))</f>
        <v>0.26841733044181454</v>
      </c>
      <c r="P436" s="28">
        <f>IF(RIGHT(I436,5)="Total",VLOOKUP(I436,'BD Descarga'!$B:$I,8,0),SUMIFS('BD Descarga'!I:I,'BD Descarga'!D:D,'Recebimento Rodo - ALE'!K436,'BD Descarga'!C:C,'Recebimento Rodo - ALE'!J436,'BD Descarga'!B:B,'Recebimento Rodo - ALE'!I436,'BD Descarga'!A:A,'Recebimento Rodo - ALE'!H436))</f>
        <v>620.88789003973659</v>
      </c>
      <c r="Q436" s="212" t="s">
        <v>207</v>
      </c>
      <c r="R436" s="29"/>
      <c r="S436" s="29"/>
      <c r="T436" s="29"/>
      <c r="U436" s="29"/>
      <c r="V436" s="29"/>
      <c r="W436" s="29"/>
      <c r="X436" s="29"/>
      <c r="Y436" s="29"/>
    </row>
    <row r="437" spans="1:25" ht="15" customHeight="1" x14ac:dyDescent="0.25">
      <c r="A437" s="9"/>
      <c r="B437" s="9" t="str">
        <f t="shared" si="48"/>
        <v>RONDONOPOLIS</v>
      </c>
      <c r="C437" s="9" t="str">
        <f t="shared" si="41"/>
        <v>POLIS</v>
      </c>
      <c r="D437" s="9"/>
      <c r="E437" s="71">
        <f t="shared" si="49"/>
        <v>0</v>
      </c>
      <c r="F437" s="9" t="str">
        <f t="shared" si="50"/>
        <v>TerceirosPOLIS</v>
      </c>
      <c r="G437" s="9" t="str">
        <f>IFERROR(VLOOKUP(H437,[161]Detalhes!$G:$J,4,0),G436)</f>
        <v>Terceiros</v>
      </c>
      <c r="H437" s="10">
        <v>69</v>
      </c>
      <c r="I437" s="11" t="s">
        <v>113</v>
      </c>
      <c r="J437" s="24" t="s">
        <v>114</v>
      </c>
      <c r="K437" s="24" t="s">
        <v>12</v>
      </c>
      <c r="L437" s="25"/>
      <c r="M437" s="26">
        <f>IF(RIGHT(I437,5)="Total",VLOOKUP(I437,'BD Descarga'!$B:$I,5,0),SUMIFS('BD Descarga'!F:F,'BD Descarga'!D:D,'Recebimento Rodo - ALE'!K437,'BD Descarga'!C:C,'Recebimento Rodo - ALE'!J437,'BD Descarga'!B:B,'Recebimento Rodo - ALE'!I437,'BD Descarga'!A:A,'Recebimento Rodo - ALE'!H437))</f>
        <v>52.176176470588238</v>
      </c>
      <c r="N437" s="27">
        <f>IF(RIGHT(I437,5)="Total",VLOOKUP(I437,'BD Descarga'!$B:$I,6,0),SUMIFS('BD Descarga'!G:G,'BD Descarga'!D:D,'Recebimento Rodo - ALE'!K437,'BD Descarga'!C:C,'Recebimento Rodo - ALE'!J437,'BD Descarga'!B:B,'Recebimento Rodo - ALE'!I437,'BD Descarga'!A:A,'Recebimento Rodo - ALE'!H437))</f>
        <v>1.0826165661153193</v>
      </c>
      <c r="O437" s="27">
        <f>IF(RIGHT(I437,5)="Total",VLOOKUP(I437,'BD Descarga'!$B:$I,7,0),SUMIFS('BD Descarga'!H:H,'BD Descarga'!D:D,'Recebimento Rodo - ALE'!K437,'BD Descarga'!C:C,'Recebimento Rodo - ALE'!J437,'BD Descarga'!B:B,'Recebimento Rodo - ALE'!I437,'BD Descarga'!A:A,'Recebimento Rodo - ALE'!H437))</f>
        <v>0.59051812697199235</v>
      </c>
      <c r="P437" s="28">
        <f>IF(RIGHT(I437,5)="Total",VLOOKUP(I437,'BD Descarga'!$B:$I,8,0),SUMIFS('BD Descarga'!I:I,'BD Descarga'!D:D,'Recebimento Rodo - ALE'!K437,'BD Descarga'!C:C,'Recebimento Rodo - ALE'!J437,'BD Descarga'!B:B,'Recebimento Rodo - ALE'!I437,'BD Descarga'!A:A,'Recebimento Rodo - ALE'!H437))</f>
        <v>1365.9533580874208</v>
      </c>
      <c r="Q437" s="212"/>
      <c r="R437" s="29"/>
      <c r="S437" s="29"/>
      <c r="T437" s="29"/>
      <c r="U437" s="29"/>
      <c r="V437" s="29"/>
      <c r="W437" s="29"/>
      <c r="X437" s="29"/>
      <c r="Y437" s="29"/>
    </row>
    <row r="438" spans="1:25" x14ac:dyDescent="0.25">
      <c r="A438" s="9"/>
      <c r="B438" s="9" t="str">
        <f t="shared" si="48"/>
        <v>RONDONOPOLIS</v>
      </c>
      <c r="C438" s="9" t="str">
        <f t="shared" si="41"/>
        <v>POLIS</v>
      </c>
      <c r="D438" s="9"/>
      <c r="E438" s="71">
        <f t="shared" si="49"/>
        <v>0</v>
      </c>
      <c r="F438" s="9" t="str">
        <f t="shared" si="50"/>
        <v>TerceirosPOLIS</v>
      </c>
      <c r="G438" s="9" t="str">
        <f>IFERROR(VLOOKUP(H438,[161]Detalhes!$G:$J,4,0),G437)</f>
        <v>Terceiros</v>
      </c>
      <c r="H438" s="10">
        <v>69</v>
      </c>
      <c r="I438" s="11" t="s">
        <v>113</v>
      </c>
      <c r="J438" s="24" t="s">
        <v>114</v>
      </c>
      <c r="K438" s="24" t="s">
        <v>13</v>
      </c>
      <c r="L438" s="25"/>
      <c r="M438" s="26">
        <f>IF(RIGHT(I438,5)="Total",VLOOKUP(I438,'BD Descarga'!$B:$I,5,0),SUMIFS('BD Descarga'!F:F,'BD Descarga'!D:D,'Recebimento Rodo - ALE'!K438,'BD Descarga'!C:C,'Recebimento Rodo - ALE'!J438,'BD Descarga'!B:B,'Recebimento Rodo - ALE'!I438,'BD Descarga'!A:A,'Recebimento Rodo - ALE'!H438))</f>
        <v>52.176176470588238</v>
      </c>
      <c r="N438" s="27">
        <f>IF(RIGHT(I438,5)="Total",VLOOKUP(I438,'BD Descarga'!$B:$I,6,0),SUMIFS('BD Descarga'!G:G,'BD Descarga'!D:D,'Recebimento Rodo - ALE'!K438,'BD Descarga'!C:C,'Recebimento Rodo - ALE'!J438,'BD Descarga'!B:B,'Recebimento Rodo - ALE'!I438,'BD Descarga'!A:A,'Recebimento Rodo - ALE'!H438))</f>
        <v>0.78735750262932303</v>
      </c>
      <c r="O438" s="27">
        <f>IF(RIGHT(I438,5)="Total",VLOOKUP(I438,'BD Descarga'!$B:$I,7,0),SUMIFS('BD Descarga'!H:H,'BD Descarga'!D:D,'Recebimento Rodo - ALE'!K438,'BD Descarga'!C:C,'Recebimento Rodo - ALE'!J438,'BD Descarga'!B:B,'Recebimento Rodo - ALE'!I438,'BD Descarga'!A:A,'Recebimento Rodo - ALE'!H438))</f>
        <v>0.42946772870690342</v>
      </c>
      <c r="P438" s="28">
        <f>IF(RIGHT(I438,5)="Total",VLOOKUP(I438,'BD Descarga'!$B:$I,8,0),SUMIFS('BD Descarga'!I:I,'BD Descarga'!D:D,'Recebimento Rodo - ALE'!K438,'BD Descarga'!C:C,'Recebimento Rodo - ALE'!J438,'BD Descarga'!B:B,'Recebimento Rodo - ALE'!I438,'BD Descarga'!A:A,'Recebimento Rodo - ALE'!H438))</f>
        <v>993.42062406357888</v>
      </c>
      <c r="Q438" s="212"/>
      <c r="R438" s="29"/>
      <c r="S438" s="29"/>
      <c r="T438" s="29"/>
      <c r="U438" s="29"/>
      <c r="V438" s="29"/>
      <c r="W438" s="29"/>
      <c r="X438" s="29"/>
      <c r="Y438" s="29"/>
    </row>
    <row r="439" spans="1:25" x14ac:dyDescent="0.25">
      <c r="A439" s="9"/>
      <c r="B439" s="9" t="str">
        <f t="shared" si="48"/>
        <v>RONDONOPOLIS</v>
      </c>
      <c r="C439" s="9" t="str">
        <f t="shared" si="41"/>
        <v>POLIS</v>
      </c>
      <c r="D439" s="9"/>
      <c r="E439" s="71">
        <f t="shared" si="49"/>
        <v>0</v>
      </c>
      <c r="F439" s="9" t="str">
        <f t="shared" si="50"/>
        <v>TerceirosPOLIS</v>
      </c>
      <c r="G439" s="9" t="str">
        <f>IFERROR(VLOOKUP(H439,[161]Detalhes!$G:$J,4,0),G438)</f>
        <v>Terceiros</v>
      </c>
      <c r="H439" s="14">
        <v>69</v>
      </c>
      <c r="I439" s="11" t="s">
        <v>113</v>
      </c>
      <c r="J439" s="30" t="s">
        <v>114</v>
      </c>
      <c r="K439" s="30" t="s">
        <v>16</v>
      </c>
      <c r="L439" s="31"/>
      <c r="M439" s="32">
        <f>IF(RIGHT(I439,5)="Total",VLOOKUP(I439,'BD Descarga'!$B:$I,5,0),SUMIFS('BD Descarga'!F:F,'BD Descarga'!D:D,'Recebimento Rodo - ALE'!K439,'BD Descarga'!C:C,'Recebimento Rodo - ALE'!J439,'BD Descarga'!B:B,'Recebimento Rodo - ALE'!I439,'BD Descarga'!A:A,'Recebimento Rodo - ALE'!H439))</f>
        <v>52.176176470588238</v>
      </c>
      <c r="N439" s="33">
        <f>IF(RIGHT(I439,5)="Total",VLOOKUP(I439,'BD Descarga'!$B:$I,6,0),SUMIFS('BD Descarga'!G:G,'BD Descarga'!D:D,'Recebimento Rodo - ALE'!K439,'BD Descarga'!C:C,'Recebimento Rodo - ALE'!J439,'BD Descarga'!B:B,'Recebimento Rodo - ALE'!I439,'BD Descarga'!A:A,'Recebimento Rodo - ALE'!H439))</f>
        <v>2.362072507887969</v>
      </c>
      <c r="O439" s="33">
        <f>IF(RIGHT(I439,5)="Total",VLOOKUP(I439,'BD Descarga'!$B:$I,7,0),SUMIFS('BD Descarga'!H:H,'BD Descarga'!D:D,'Recebimento Rodo - ALE'!K439,'BD Descarga'!C:C,'Recebimento Rodo - ALE'!J439,'BD Descarga'!B:B,'Recebimento Rodo - ALE'!I439,'BD Descarga'!A:A,'Recebimento Rodo - ALE'!H439))</f>
        <v>1.2884031861207101</v>
      </c>
      <c r="P439" s="37">
        <f>IF(RIGHT(I439,5)="Total",VLOOKUP(I439,'BD Descarga'!$B:$I,8,0),SUMIFS('BD Descarga'!I:I,'BD Descarga'!D:D,'Recebimento Rodo - ALE'!K439,'BD Descarga'!C:C,'Recebimento Rodo - ALE'!J439,'BD Descarga'!B:B,'Recebimento Rodo - ALE'!I439,'BD Descarga'!A:A,'Recebimento Rodo - ALE'!H439))</f>
        <v>2980.2618721907365</v>
      </c>
      <c r="Q439" s="212"/>
      <c r="R439" s="29"/>
      <c r="S439" s="29"/>
      <c r="T439" s="29"/>
      <c r="U439" s="29"/>
      <c r="V439" s="29"/>
      <c r="W439" s="29"/>
      <c r="X439" s="29"/>
      <c r="Y439" s="29"/>
    </row>
    <row r="440" spans="1:25" x14ac:dyDescent="0.25">
      <c r="A440" s="9"/>
      <c r="B440" s="9" t="str">
        <f t="shared" si="48"/>
        <v>RONDONOPOLIS</v>
      </c>
      <c r="C440" s="9" t="str">
        <f t="shared" si="41"/>
        <v>POLIS</v>
      </c>
      <c r="D440" s="9"/>
      <c r="E440" s="71">
        <f t="shared" si="49"/>
        <v>0</v>
      </c>
      <c r="F440" s="9" t="str">
        <f t="shared" si="50"/>
        <v>TerceirosPOLIS</v>
      </c>
      <c r="G440" s="9" t="str">
        <f>IFERROR(VLOOKUP(H440,[161]Detalhes!$G:$J,4,0),G439)</f>
        <v>Terceiros</v>
      </c>
      <c r="H440" s="15">
        <v>69</v>
      </c>
      <c r="I440" s="11" t="s">
        <v>113</v>
      </c>
      <c r="J440" s="24" t="s">
        <v>114</v>
      </c>
      <c r="K440" s="24" t="s">
        <v>7</v>
      </c>
      <c r="L440" s="25"/>
      <c r="M440" s="26">
        <f>IF(RIGHT(I440,5)="Total",VLOOKUP(I440,'BD Descarga'!$B:$I,5,0),SUMIFS('BD Descarga'!F:F,'BD Descarga'!D:D,'Recebimento Rodo - ALE'!K440,'BD Descarga'!C:C,'Recebimento Rodo - ALE'!J440,'BD Descarga'!B:B,'Recebimento Rodo - ALE'!I440,'BD Descarga'!A:A,'Recebimento Rodo - ALE'!H440))</f>
        <v>52.176176470588238</v>
      </c>
      <c r="N440" s="27">
        <f>IF(RIGHT(I440,5)="Total",VLOOKUP(I440,'BD Descarga'!$B:$I,6,0),SUMIFS('BD Descarga'!G:G,'BD Descarga'!D:D,'Recebimento Rodo - ALE'!K440,'BD Descarga'!C:C,'Recebimento Rodo - ALE'!J440,'BD Descarga'!B:B,'Recebimento Rodo - ALE'!I440,'BD Descarga'!A:A,'Recebimento Rodo - ALE'!H440))</f>
        <v>0.65613125219110269</v>
      </c>
      <c r="O440" s="27">
        <f>IF(RIGHT(I440,5)="Total",VLOOKUP(I440,'BD Descarga'!$B:$I,7,0),SUMIFS('BD Descarga'!H:H,'BD Descarga'!D:D,'Recebimento Rodo - ALE'!K440,'BD Descarga'!C:C,'Recebimento Rodo - ALE'!J440,'BD Descarga'!B:B,'Recebimento Rodo - ALE'!I440,'BD Descarga'!A:A,'Recebimento Rodo - ALE'!H440))</f>
        <v>0.35788977392241961</v>
      </c>
      <c r="P440" s="28">
        <f>IF(RIGHT(I440,5)="Total",VLOOKUP(I440,'BD Descarga'!$B:$I,8,0),SUMIFS('BD Descarga'!I:I,'BD Descarga'!D:D,'Recebimento Rodo - ALE'!K440,'BD Descarga'!C:C,'Recebimento Rodo - ALE'!J440,'BD Descarga'!B:B,'Recebimento Rodo - ALE'!I440,'BD Descarga'!A:A,'Recebimento Rodo - ALE'!H440))</f>
        <v>827.85052005298246</v>
      </c>
      <c r="Q440" s="212"/>
      <c r="R440" s="29"/>
      <c r="S440" s="29"/>
      <c r="T440" s="29"/>
      <c r="U440" s="29"/>
      <c r="V440" s="29"/>
      <c r="W440" s="29"/>
      <c r="X440" s="29"/>
      <c r="Y440" s="29"/>
    </row>
    <row r="441" spans="1:25" x14ac:dyDescent="0.25">
      <c r="A441" s="9"/>
      <c r="B441" s="9" t="str">
        <f t="shared" si="48"/>
        <v>RONDONOPOLIS</v>
      </c>
      <c r="C441" s="9" t="str">
        <f t="shared" si="41"/>
        <v>POLIS</v>
      </c>
      <c r="D441" s="9"/>
      <c r="E441" s="71">
        <f t="shared" si="49"/>
        <v>0</v>
      </c>
      <c r="F441" s="9" t="str">
        <f t="shared" si="50"/>
        <v>TerceirosPOLIS</v>
      </c>
      <c r="G441" s="9" t="str">
        <f>IFERROR(VLOOKUP(H441,[161]Detalhes!$G:$J,4,0),G440)</f>
        <v>Terceiros</v>
      </c>
      <c r="H441" s="10">
        <v>69</v>
      </c>
      <c r="I441" s="11" t="s">
        <v>113</v>
      </c>
      <c r="J441" s="24" t="s">
        <v>114</v>
      </c>
      <c r="K441" s="24" t="s">
        <v>18</v>
      </c>
      <c r="L441" s="25"/>
      <c r="M441" s="26">
        <f>IF(RIGHT(I441,5)="Total",VLOOKUP(I441,'BD Descarga'!$B:$I,5,0),SUMIFS('BD Descarga'!F:F,'BD Descarga'!D:D,'Recebimento Rodo - ALE'!K441,'BD Descarga'!C:C,'Recebimento Rodo - ALE'!J441,'BD Descarga'!B:B,'Recebimento Rodo - ALE'!I441,'BD Descarga'!A:A,'Recebimento Rodo - ALE'!H441))</f>
        <v>52.176176470588238</v>
      </c>
      <c r="N441" s="27">
        <f>IF(RIGHT(I441,5)="Total",VLOOKUP(I441,'BD Descarga'!$B:$I,6,0),SUMIFS('BD Descarga'!G:G,'BD Descarga'!D:D,'Recebimento Rodo - ALE'!K441,'BD Descarga'!C:C,'Recebimento Rodo - ALE'!J441,'BD Descarga'!B:B,'Recebimento Rodo - ALE'!I441,'BD Descarga'!A:A,'Recebimento Rodo - ALE'!H441))</f>
        <v>0.52490500175288213</v>
      </c>
      <c r="O441" s="27">
        <f>IF(RIGHT(I441,5)="Total",VLOOKUP(I441,'BD Descarga'!$B:$I,7,0),SUMIFS('BD Descarga'!H:H,'BD Descarga'!D:D,'Recebimento Rodo - ALE'!K441,'BD Descarga'!C:C,'Recebimento Rodo - ALE'!J441,'BD Descarga'!B:B,'Recebimento Rodo - ALE'!I441,'BD Descarga'!A:A,'Recebimento Rodo - ALE'!H441))</f>
        <v>0.28631181913793569</v>
      </c>
      <c r="P441" s="28">
        <f>IF(RIGHT(I441,5)="Total",VLOOKUP(I441,'BD Descarga'!$B:$I,8,0),SUMIFS('BD Descarga'!I:I,'BD Descarga'!D:D,'Recebimento Rodo - ALE'!K441,'BD Descarga'!C:C,'Recebimento Rodo - ALE'!J441,'BD Descarga'!B:B,'Recebimento Rodo - ALE'!I441,'BD Descarga'!A:A,'Recebimento Rodo - ALE'!H441))</f>
        <v>662.28041604238592</v>
      </c>
      <c r="Q441" s="212"/>
      <c r="R441" s="29"/>
      <c r="S441" s="29"/>
      <c r="T441" s="29"/>
      <c r="U441" s="29"/>
      <c r="V441" s="29"/>
      <c r="W441" s="29"/>
      <c r="X441" s="29"/>
      <c r="Y441" s="29"/>
    </row>
    <row r="442" spans="1:25" x14ac:dyDescent="0.25">
      <c r="A442" s="9"/>
      <c r="B442" s="9" t="str">
        <f t="shared" si="48"/>
        <v>RONDONOPOLIS</v>
      </c>
      <c r="C442" s="9" t="str">
        <f t="shared" si="41"/>
        <v>POLIS</v>
      </c>
      <c r="D442" s="9"/>
      <c r="E442" s="71">
        <f t="shared" si="49"/>
        <v>0</v>
      </c>
      <c r="F442" s="9" t="str">
        <f t="shared" si="50"/>
        <v>TerceirosPOLIS</v>
      </c>
      <c r="G442" s="9" t="str">
        <f>IFERROR(VLOOKUP(H442,[161]Detalhes!$G:$J,4,0),G441)</f>
        <v>Terceiros</v>
      </c>
      <c r="H442" s="10">
        <v>69</v>
      </c>
      <c r="I442" s="11" t="s">
        <v>113</v>
      </c>
      <c r="J442" s="24" t="s">
        <v>114</v>
      </c>
      <c r="K442" s="24" t="s">
        <v>19</v>
      </c>
      <c r="L442" s="25"/>
      <c r="M442" s="26">
        <f>IF(RIGHT(I442,5)="Total",VLOOKUP(I442,'BD Descarga'!$B:$I,5,0),SUMIFS('BD Descarga'!F:F,'BD Descarga'!D:D,'Recebimento Rodo - ALE'!K442,'BD Descarga'!C:C,'Recebimento Rodo - ALE'!J442,'BD Descarga'!B:B,'Recebimento Rodo - ALE'!I442,'BD Descarga'!A:A,'Recebimento Rodo - ALE'!H442))</f>
        <v>52.176176470588238</v>
      </c>
      <c r="N442" s="27">
        <f>IF(RIGHT(I442,5)="Total",VLOOKUP(I442,'BD Descarga'!$B:$I,6,0),SUMIFS('BD Descarga'!G:G,'BD Descarga'!D:D,'Recebimento Rodo - ALE'!K442,'BD Descarga'!C:C,'Recebimento Rodo - ALE'!J442,'BD Descarga'!B:B,'Recebimento Rodo - ALE'!I442,'BD Descarga'!A:A,'Recebimento Rodo - ALE'!H442))</f>
        <v>0.59051812697199235</v>
      </c>
      <c r="O442" s="27">
        <f>IF(RIGHT(I442,5)="Total",VLOOKUP(I442,'BD Descarga'!$B:$I,7,0),SUMIFS('BD Descarga'!H:H,'BD Descarga'!D:D,'Recebimento Rodo - ALE'!K442,'BD Descarga'!C:C,'Recebimento Rodo - ALE'!J442,'BD Descarga'!B:B,'Recebimento Rodo - ALE'!I442,'BD Descarga'!A:A,'Recebimento Rodo - ALE'!H442))</f>
        <v>0.32210079653017765</v>
      </c>
      <c r="P442" s="28">
        <f>IF(RIGHT(I442,5)="Total",VLOOKUP(I442,'BD Descarga'!$B:$I,8,0),SUMIFS('BD Descarga'!I:I,'BD Descarga'!D:D,'Recebimento Rodo - ALE'!K442,'BD Descarga'!C:C,'Recebimento Rodo - ALE'!J442,'BD Descarga'!B:B,'Recebimento Rodo - ALE'!I442,'BD Descarga'!A:A,'Recebimento Rodo - ALE'!H442))</f>
        <v>745.06546804768413</v>
      </c>
      <c r="Q442" s="212"/>
      <c r="R442" s="29"/>
      <c r="S442" s="29"/>
      <c r="T442" s="29"/>
      <c r="U442" s="29"/>
      <c r="V442" s="29"/>
      <c r="W442" s="29"/>
      <c r="X442" s="29"/>
      <c r="Y442" s="29"/>
    </row>
    <row r="443" spans="1:25" x14ac:dyDescent="0.25">
      <c r="A443" s="9"/>
      <c r="B443" s="9" t="str">
        <f t="shared" si="48"/>
        <v>RONDONOPOLIS</v>
      </c>
      <c r="C443" s="9" t="str">
        <f t="shared" si="41"/>
        <v>POLIS</v>
      </c>
      <c r="D443" s="9"/>
      <c r="E443" s="71">
        <f t="shared" si="49"/>
        <v>0</v>
      </c>
      <c r="F443" s="9" t="str">
        <f t="shared" si="50"/>
        <v>TerceirosPOLIS</v>
      </c>
      <c r="G443" s="9" t="str">
        <f>IFERROR(VLOOKUP(H443,[161]Detalhes!$G:$J,4,0),G442)</f>
        <v>Terceiros</v>
      </c>
      <c r="H443" s="14">
        <v>69</v>
      </c>
      <c r="I443" s="11" t="s">
        <v>113</v>
      </c>
      <c r="J443" s="30" t="s">
        <v>114</v>
      </c>
      <c r="K443" s="30" t="s">
        <v>21</v>
      </c>
      <c r="L443" s="31"/>
      <c r="M443" s="32">
        <f>IF(RIGHT(I443,5)="Total",VLOOKUP(I443,'BD Descarga'!$B:$I,5,0),SUMIFS('BD Descarga'!F:F,'BD Descarga'!D:D,'Recebimento Rodo - ALE'!K443,'BD Descarga'!C:C,'Recebimento Rodo - ALE'!J443,'BD Descarga'!B:B,'Recebimento Rodo - ALE'!I443,'BD Descarga'!A:A,'Recebimento Rodo - ALE'!H443))</f>
        <v>52.176176470588238</v>
      </c>
      <c r="N443" s="33">
        <f>IF(RIGHT(I443,5)="Total",VLOOKUP(I443,'BD Descarga'!$B:$I,6,0),SUMIFS('BD Descarga'!G:G,'BD Descarga'!D:D,'Recebimento Rodo - ALE'!K443,'BD Descarga'!C:C,'Recebimento Rodo - ALE'!J443,'BD Descarga'!B:B,'Recebimento Rodo - ALE'!I443,'BD Descarga'!A:A,'Recebimento Rodo - ALE'!H443))</f>
        <v>1.7715543809159771</v>
      </c>
      <c r="O443" s="33">
        <f>IF(RIGHT(I443,5)="Total",VLOOKUP(I443,'BD Descarga'!$B:$I,7,0),SUMIFS('BD Descarga'!H:H,'BD Descarga'!D:D,'Recebimento Rodo - ALE'!K443,'BD Descarga'!C:C,'Recebimento Rodo - ALE'!J443,'BD Descarga'!B:B,'Recebimento Rodo - ALE'!I443,'BD Descarga'!A:A,'Recebimento Rodo - ALE'!H443))</f>
        <v>0.96630238959053294</v>
      </c>
      <c r="P443" s="37">
        <f>IF(RIGHT(I443,5)="Total",VLOOKUP(I443,'BD Descarga'!$B:$I,8,0),SUMIFS('BD Descarga'!I:I,'BD Descarga'!D:D,'Recebimento Rodo - ALE'!K443,'BD Descarga'!C:C,'Recebimento Rodo - ALE'!J443,'BD Descarga'!B:B,'Recebimento Rodo - ALE'!I443,'BD Descarga'!A:A,'Recebimento Rodo - ALE'!H443))</f>
        <v>2235.1964041430524</v>
      </c>
      <c r="Q443" s="212"/>
      <c r="R443" s="29"/>
      <c r="S443" s="29"/>
      <c r="T443" s="29"/>
      <c r="U443" s="29"/>
      <c r="V443" s="29"/>
      <c r="W443" s="29"/>
      <c r="X443" s="29"/>
      <c r="Y443" s="29"/>
    </row>
    <row r="444" spans="1:25" x14ac:dyDescent="0.25">
      <c r="A444" s="9"/>
      <c r="B444" s="9" t="str">
        <f t="shared" si="48"/>
        <v>RONDONOPOLIS</v>
      </c>
      <c r="C444" s="9" t="str">
        <f t="shared" si="41"/>
        <v>POLIS</v>
      </c>
      <c r="D444" s="9"/>
      <c r="E444" s="71">
        <f t="shared" si="49"/>
        <v>0</v>
      </c>
      <c r="F444" s="9" t="str">
        <f t="shared" si="50"/>
        <v>TerceirosPOLIS</v>
      </c>
      <c r="G444" s="9" t="str">
        <f>IFERROR(VLOOKUP(H444,[161]Detalhes!$G:$J,4,0),G443)</f>
        <v>Terceiros</v>
      </c>
      <c r="H444" s="10">
        <v>69</v>
      </c>
      <c r="I444" s="16" t="s">
        <v>113</v>
      </c>
      <c r="J444" s="30" t="s">
        <v>152</v>
      </c>
      <c r="K444" s="30"/>
      <c r="L444" s="31"/>
      <c r="M444" s="35">
        <f>IF(RIGHT(I444,5)="Total",VLOOKUP(I444,'BD Descarga'!$B:$I,5,0),SUMIFS('BD Descarga'!F:F,'BD Descarga'!D:D,'Recebimento Rodo - ALE'!K444,'BD Descarga'!C:C,'Recebimento Rodo - ALE'!J444,'BD Descarga'!B:B,'Recebimento Rodo - ALE'!I444,'BD Descarga'!A:A,'Recebimento Rodo - ALE'!H444))</f>
        <v>0</v>
      </c>
      <c r="N444" s="36">
        <f>IF(RIGHT(I444,5)="Total",VLOOKUP(I444,'BD Descarga'!$B:$I,6,0),SUMIFS('BD Descarga'!G:G,'BD Descarga'!D:D,'Recebimento Rodo - ALE'!K444,'BD Descarga'!C:C,'Recebimento Rodo - ALE'!J444,'BD Descarga'!B:B,'Recebimento Rodo - ALE'!I444,'BD Descarga'!A:A,'Recebimento Rodo - ALE'!H444))</f>
        <v>0</v>
      </c>
      <c r="O444" s="36">
        <f>IF(RIGHT(I444,5)="Total",VLOOKUP(I444,'BD Descarga'!$B:$I,7,0),SUMIFS('BD Descarga'!H:H,'BD Descarga'!D:D,'Recebimento Rodo - ALE'!K444,'BD Descarga'!C:C,'Recebimento Rodo - ALE'!J444,'BD Descarga'!B:B,'Recebimento Rodo - ALE'!I444,'BD Descarga'!A:A,'Recebimento Rodo - ALE'!H444))</f>
        <v>0</v>
      </c>
      <c r="P444" s="37">
        <f>IF(RIGHT(I444,5)="Total",VLOOKUP(I444,'BD Descarga'!$B:$I,8,0),SUMIFS('BD Descarga'!I:I,'BD Descarga'!D:D,'Recebimento Rodo - ALE'!K444,'BD Descarga'!C:C,'Recebimento Rodo - ALE'!J444,'BD Descarga'!B:B,'Recebimento Rodo - ALE'!I444,'BD Descarga'!A:A,'Recebimento Rodo - ALE'!H444))</f>
        <v>0</v>
      </c>
      <c r="Q444" s="212"/>
      <c r="R444" s="29"/>
      <c r="S444" s="29"/>
      <c r="T444" s="29"/>
      <c r="U444" s="29"/>
      <c r="V444" s="29"/>
      <c r="W444" s="29"/>
      <c r="X444" s="29"/>
      <c r="Y444" s="29"/>
    </row>
    <row r="445" spans="1:25" x14ac:dyDescent="0.25">
      <c r="A445" s="9"/>
      <c r="B445" s="9" t="str">
        <f t="shared" si="48"/>
        <v>RONDONOPOLIS Total</v>
      </c>
      <c r="C445" s="9" t="str">
        <f t="shared" si="41"/>
        <v>Total</v>
      </c>
      <c r="D445" s="9">
        <f>VLOOKUP(E445,Resumo!C:E,3,0)</f>
        <v>24</v>
      </c>
      <c r="E445" s="71">
        <f t="shared" si="49"/>
        <v>5215.4582763337894</v>
      </c>
      <c r="F445" s="9" t="str">
        <f t="shared" si="50"/>
        <v>TerceirosTotal</v>
      </c>
      <c r="G445" s="9" t="str">
        <f>IFERROR(VLOOKUP(H445,[161]Detalhes!$G:$J,4,0),G444)</f>
        <v>Terceiros</v>
      </c>
      <c r="H445" s="17">
        <v>69</v>
      </c>
      <c r="I445" s="18" t="s">
        <v>153</v>
      </c>
      <c r="J445" s="38"/>
      <c r="K445" s="38"/>
      <c r="L445" s="25"/>
      <c r="M445" s="39">
        <f>IF(RIGHT(I445,5)="Total",VLOOKUP(I445,'BD Descarga'!$B:$I,5,0),SUMIFS('BD Descarga'!F:F,'BD Descarga'!D:D,'Recebimento Rodo - ALE'!K445,'BD Descarga'!C:C,'Recebimento Rodo - ALE'!J445,'BD Descarga'!B:B,'Recebimento Rodo - ALE'!I445,'BD Descarga'!A:A,'Recebimento Rodo - ALE'!H445))</f>
        <v>52.176176470588238</v>
      </c>
      <c r="N445" s="40">
        <f>IF(RIGHT(I445,5)="Total",VLOOKUP(I445,'BD Descarga'!$B:$I,6,0),SUMIFS('BD Descarga'!G:G,'BD Descarga'!D:D,'Recebimento Rodo - ALE'!K445,'BD Descarga'!C:C,'Recebimento Rodo - ALE'!J445,'BD Descarga'!B:B,'Recebimento Rodo - ALE'!I445,'BD Descarga'!A:A,'Recebimento Rodo - ALE'!H445))</f>
        <v>4.1336268888039456</v>
      </c>
      <c r="O445" s="40">
        <f>IF(RIGHT(I445,5)="Total",VLOOKUP(I445,'BD Descarga'!$B:$I,7,0),SUMIFS('BD Descarga'!H:H,'BD Descarga'!D:D,'Recebimento Rodo - ALE'!K445,'BD Descarga'!C:C,'Recebimento Rodo - ALE'!J445,'BD Descarga'!B:B,'Recebimento Rodo - ALE'!I445,'BD Descarga'!A:A,'Recebimento Rodo - ALE'!H445))</f>
        <v>2.2547055757112431</v>
      </c>
      <c r="P445" s="41">
        <f>IF(RIGHT(I445,5)="Total",VLOOKUP(I445,'BD Descarga'!$B:$I,8,0),SUMIFS('BD Descarga'!I:I,'BD Descarga'!D:D,'Recebimento Rodo - ALE'!K445,'BD Descarga'!C:C,'Recebimento Rodo - ALE'!J445,'BD Descarga'!B:B,'Recebimento Rodo - ALE'!I445,'BD Descarga'!A:A,'Recebimento Rodo - ALE'!H445))</f>
        <v>5215.4582763337894</v>
      </c>
      <c r="Q445" s="50"/>
      <c r="R445" s="29"/>
      <c r="S445" s="29"/>
      <c r="T445" s="29"/>
      <c r="U445" s="29"/>
      <c r="V445" s="29"/>
      <c r="W445" s="29"/>
      <c r="X445" s="29"/>
      <c r="Y445" s="29"/>
    </row>
    <row r="446" spans="1:25" x14ac:dyDescent="0.25">
      <c r="A446" s="9"/>
      <c r="B446" s="9" t="str">
        <f t="shared" si="48"/>
        <v>SAO CAETANO DO SUL</v>
      </c>
      <c r="C446" s="9" t="str">
        <f t="shared" si="41"/>
        <v>O SUL</v>
      </c>
      <c r="D446" s="9"/>
      <c r="E446" s="71">
        <f t="shared" si="49"/>
        <v>0</v>
      </c>
      <c r="F446" s="9" t="str">
        <f t="shared" si="50"/>
        <v>TerceirosO SUL</v>
      </c>
      <c r="G446" s="9" t="str">
        <f>IFERROR(VLOOKUP(H446,[161]Detalhes!$G:$J,4,0),#REF!)</f>
        <v>Terceiros</v>
      </c>
      <c r="H446" s="10">
        <v>9</v>
      </c>
      <c r="I446" s="11" t="s">
        <v>32</v>
      </c>
      <c r="J446" s="24" t="s">
        <v>33</v>
      </c>
      <c r="K446" s="24" t="s">
        <v>10</v>
      </c>
      <c r="L446" s="25"/>
      <c r="M446" s="26">
        <f>IF(RIGHT(I446,5)="Total",VLOOKUP(I446,'BD Descarga'!$B:$I,5,0),SUMIFS('BD Descarga'!F:F,'BD Descarga'!D:D,'Recebimento Rodo - ALE'!K446,'BD Descarga'!C:C,'Recebimento Rodo - ALE'!J446,'BD Descarga'!B:B,'Recebimento Rodo - ALE'!I446,'BD Descarga'!A:A,'Recebimento Rodo - ALE'!H446))</f>
        <v>44.001420454545453</v>
      </c>
      <c r="N446" s="27">
        <f>IF(RIGHT(I446,5)="Total",VLOOKUP(I446,'BD Descarga'!$B:$I,6,0),SUMIFS('BD Descarga'!G:G,'BD Descarga'!D:D,'Recebimento Rodo - ALE'!K446,'BD Descarga'!C:C,'Recebimento Rodo - ALE'!J446,'BD Descarga'!B:B,'Recebimento Rodo - ALE'!I446,'BD Descarga'!A:A,'Recebimento Rodo - ALE'!H446))</f>
        <v>0.9743204992225738</v>
      </c>
      <c r="O446" s="27">
        <f>IF(RIGHT(I446,5)="Total",VLOOKUP(I446,'BD Descarga'!$B:$I,7,0),SUMIFS('BD Descarga'!H:H,'BD Descarga'!D:D,'Recebimento Rodo - ALE'!K446,'BD Descarga'!C:C,'Recebimento Rodo - ALE'!J446,'BD Descarga'!B:B,'Recebimento Rodo - ALE'!I446,'BD Descarga'!A:A,'Recebimento Rodo - ALE'!H446))</f>
        <v>0.4175659282382459</v>
      </c>
      <c r="P446" s="28">
        <f>IF(RIGHT(I446,5)="Total",VLOOKUP(I446,'BD Descarga'!$B:$I,8,0),SUMIFS('BD Descarga'!I:I,'BD Descarga'!D:D,'Recebimento Rodo - ALE'!K446,'BD Descarga'!C:C,'Recebimento Rodo - ALE'!J446,'BD Descarga'!B:B,'Recebimento Rodo - ALE'!I446,'BD Descarga'!A:A,'Recebimento Rodo - ALE'!H446))</f>
        <v>1016.6666666666666</v>
      </c>
      <c r="Q446" s="212" t="s">
        <v>76</v>
      </c>
      <c r="R446" s="29"/>
    </row>
    <row r="447" spans="1:25" ht="15" customHeight="1" x14ac:dyDescent="0.25">
      <c r="A447" s="9"/>
      <c r="B447" s="9" t="str">
        <f t="shared" si="48"/>
        <v>SAO CAETANO DO SUL</v>
      </c>
      <c r="C447" s="9" t="str">
        <f t="shared" si="41"/>
        <v>O SUL</v>
      </c>
      <c r="D447" s="9"/>
      <c r="E447" s="71">
        <f t="shared" si="49"/>
        <v>0</v>
      </c>
      <c r="F447" s="9" t="str">
        <f t="shared" si="50"/>
        <v>TerceirosO SUL</v>
      </c>
      <c r="G447" s="9" t="str">
        <f>IFERROR(VLOOKUP(H447,[161]Detalhes!$G:$J,4,0),G446)</f>
        <v>Terceiros</v>
      </c>
      <c r="H447" s="10">
        <v>9</v>
      </c>
      <c r="I447" s="11" t="s">
        <v>32</v>
      </c>
      <c r="J447" s="24" t="s">
        <v>33</v>
      </c>
      <c r="K447" s="24" t="s">
        <v>12</v>
      </c>
      <c r="L447" s="25"/>
      <c r="M447" s="26">
        <f>IF(RIGHT(I447,5)="Total",VLOOKUP(I447,'BD Descarga'!$B:$I,5,0),SUMIFS('BD Descarga'!F:F,'BD Descarga'!D:D,'Recebimento Rodo - ALE'!K447,'BD Descarga'!C:C,'Recebimento Rodo - ALE'!J447,'BD Descarga'!B:B,'Recebimento Rodo - ALE'!I447,'BD Descarga'!A:A,'Recebimento Rodo - ALE'!H447))</f>
        <v>44.001420454545453</v>
      </c>
      <c r="N447" s="27">
        <f>IF(RIGHT(I447,5)="Total",VLOOKUP(I447,'BD Descarga'!$B:$I,6,0),SUMIFS('BD Descarga'!G:G,'BD Descarga'!D:D,'Recebimento Rodo - ALE'!K447,'BD Descarga'!C:C,'Recebimento Rodo - ALE'!J447,'BD Descarga'!B:B,'Recebimento Rodo - ALE'!I447,'BD Descarga'!A:A,'Recebimento Rodo - ALE'!H447))</f>
        <v>0.60895031201410865</v>
      </c>
      <c r="O447" s="27">
        <f>IF(RIGHT(I447,5)="Total",VLOOKUP(I447,'BD Descarga'!$B:$I,7,0),SUMIFS('BD Descarga'!H:H,'BD Descarga'!D:D,'Recebimento Rodo - ALE'!K447,'BD Descarga'!C:C,'Recebimento Rodo - ALE'!J447,'BD Descarga'!B:B,'Recebimento Rodo - ALE'!I447,'BD Descarga'!A:A,'Recebimento Rodo - ALE'!H447))</f>
        <v>0.2609787051489037</v>
      </c>
      <c r="P447" s="28">
        <f>IF(RIGHT(I447,5)="Total",VLOOKUP(I447,'BD Descarga'!$B:$I,8,0),SUMIFS('BD Descarga'!I:I,'BD Descarga'!D:D,'Recebimento Rodo - ALE'!K447,'BD Descarga'!C:C,'Recebimento Rodo - ALE'!J447,'BD Descarga'!B:B,'Recebimento Rodo - ALE'!I447,'BD Descarga'!A:A,'Recebimento Rodo - ALE'!H447))</f>
        <v>635.41666666666663</v>
      </c>
      <c r="Q447" s="212"/>
      <c r="R447" s="29"/>
    </row>
    <row r="448" spans="1:25" ht="15" customHeight="1" x14ac:dyDescent="0.25">
      <c r="A448" s="9"/>
      <c r="B448" s="9" t="str">
        <f t="shared" si="48"/>
        <v>SAO CAETANO DO SUL</v>
      </c>
      <c r="C448" s="9" t="str">
        <f t="shared" si="41"/>
        <v>O SUL</v>
      </c>
      <c r="D448" s="9"/>
      <c r="E448" s="71">
        <f t="shared" si="49"/>
        <v>0</v>
      </c>
      <c r="F448" s="9" t="str">
        <f t="shared" si="50"/>
        <v>TerceirosO SUL</v>
      </c>
      <c r="G448" s="9" t="str">
        <f>IFERROR(VLOOKUP(H448,[161]Detalhes!$G:$J,4,0),G447)</f>
        <v>Terceiros</v>
      </c>
      <c r="H448" s="10">
        <v>9</v>
      </c>
      <c r="I448" s="11" t="s">
        <v>32</v>
      </c>
      <c r="J448" s="24" t="s">
        <v>33</v>
      </c>
      <c r="K448" s="24" t="s">
        <v>13</v>
      </c>
      <c r="L448" s="25"/>
      <c r="M448" s="26">
        <f>IF(RIGHT(I448,5)="Total",VLOOKUP(I448,'BD Descarga'!$B:$I,5,0),SUMIFS('BD Descarga'!F:F,'BD Descarga'!D:D,'Recebimento Rodo - ALE'!K448,'BD Descarga'!C:C,'Recebimento Rodo - ALE'!J448,'BD Descarga'!B:B,'Recebimento Rodo - ALE'!I448,'BD Descarga'!A:A,'Recebimento Rodo - ALE'!H448))</f>
        <v>44.001420454545453</v>
      </c>
      <c r="N448" s="27">
        <f>IF(RIGHT(I448,5)="Total",VLOOKUP(I448,'BD Descarga'!$B:$I,6,0),SUMIFS('BD Descarga'!G:G,'BD Descarga'!D:D,'Recebimento Rodo - ALE'!K448,'BD Descarga'!C:C,'Recebimento Rodo - ALE'!J448,'BD Descarga'!B:B,'Recebimento Rodo - ALE'!I448,'BD Descarga'!A:A,'Recebimento Rodo - ALE'!H448))</f>
        <v>0.7307403744169304</v>
      </c>
      <c r="O448" s="27">
        <f>IF(RIGHT(I448,5)="Total",VLOOKUP(I448,'BD Descarga'!$B:$I,7,0),SUMIFS('BD Descarga'!H:H,'BD Descarga'!D:D,'Recebimento Rodo - ALE'!K448,'BD Descarga'!C:C,'Recebimento Rodo - ALE'!J448,'BD Descarga'!B:B,'Recebimento Rodo - ALE'!I448,'BD Descarga'!A:A,'Recebimento Rodo - ALE'!H448))</f>
        <v>0.31317444617868445</v>
      </c>
      <c r="P448" s="28">
        <f>IF(RIGHT(I448,5)="Total",VLOOKUP(I448,'BD Descarga'!$B:$I,8,0),SUMIFS('BD Descarga'!I:I,'BD Descarga'!D:D,'Recebimento Rodo - ALE'!K448,'BD Descarga'!C:C,'Recebimento Rodo - ALE'!J448,'BD Descarga'!B:B,'Recebimento Rodo - ALE'!I448,'BD Descarga'!A:A,'Recebimento Rodo - ALE'!H448))</f>
        <v>762.5</v>
      </c>
      <c r="Q448" s="212"/>
      <c r="R448" s="29"/>
      <c r="S448" s="29"/>
      <c r="T448" s="29"/>
      <c r="U448" s="29"/>
      <c r="V448" s="29"/>
      <c r="W448" s="29"/>
      <c r="X448" s="29"/>
      <c r="Y448" s="29"/>
    </row>
    <row r="449" spans="1:25" x14ac:dyDescent="0.25">
      <c r="A449" s="9"/>
      <c r="B449" s="9" t="str">
        <f t="shared" si="48"/>
        <v>SAO CAETANO DO SUL</v>
      </c>
      <c r="C449" s="9" t="str">
        <f t="shared" si="41"/>
        <v>O SUL</v>
      </c>
      <c r="D449" s="9"/>
      <c r="E449" s="71">
        <f t="shared" si="49"/>
        <v>0</v>
      </c>
      <c r="F449" s="9" t="str">
        <f t="shared" si="50"/>
        <v>TerceirosO SUL</v>
      </c>
      <c r="G449" s="9" t="str">
        <f>IFERROR(VLOOKUP(H449,[161]Detalhes!$G:$J,4,0),G448)</f>
        <v>Terceiros</v>
      </c>
      <c r="H449" s="14">
        <v>9</v>
      </c>
      <c r="I449" s="11" t="s">
        <v>32</v>
      </c>
      <c r="J449" s="30" t="s">
        <v>33</v>
      </c>
      <c r="K449" s="30" t="s">
        <v>16</v>
      </c>
      <c r="L449" s="31"/>
      <c r="M449" s="32">
        <f>IF(RIGHT(I449,5)="Total",VLOOKUP(I449,'BD Descarga'!$B:$I,5,0),SUMIFS('BD Descarga'!F:F,'BD Descarga'!D:D,'Recebimento Rodo - ALE'!K449,'BD Descarga'!C:C,'Recebimento Rodo - ALE'!J449,'BD Descarga'!B:B,'Recebimento Rodo - ALE'!I449,'BD Descarga'!A:A,'Recebimento Rodo - ALE'!H449))</f>
        <v>44.00142045454546</v>
      </c>
      <c r="N449" s="33">
        <f>IF(RIGHT(I449,5)="Total",VLOOKUP(I449,'BD Descarga'!$B:$I,6,0),SUMIFS('BD Descarga'!G:G,'BD Descarga'!D:D,'Recebimento Rodo - ALE'!K449,'BD Descarga'!C:C,'Recebimento Rodo - ALE'!J449,'BD Descarga'!B:B,'Recebimento Rodo - ALE'!I449,'BD Descarga'!A:A,'Recebimento Rodo - ALE'!H449))</f>
        <v>2.3140111856536127</v>
      </c>
      <c r="O449" s="33">
        <f>IF(RIGHT(I449,5)="Total",VLOOKUP(I449,'BD Descarga'!$B:$I,7,0),SUMIFS('BD Descarga'!H:H,'BD Descarga'!D:D,'Recebimento Rodo - ALE'!K449,'BD Descarga'!C:C,'Recebimento Rodo - ALE'!J449,'BD Descarga'!B:B,'Recebimento Rodo - ALE'!I449,'BD Descarga'!A:A,'Recebimento Rodo - ALE'!H449))</f>
        <v>0.99171907956583416</v>
      </c>
      <c r="P449" s="37">
        <f>IF(RIGHT(I449,5)="Total",VLOOKUP(I449,'BD Descarga'!$B:$I,8,0),SUMIFS('BD Descarga'!I:I,'BD Descarga'!D:D,'Recebimento Rodo - ALE'!K449,'BD Descarga'!C:C,'Recebimento Rodo - ALE'!J449,'BD Descarga'!B:B,'Recebimento Rodo - ALE'!I449,'BD Descarga'!A:A,'Recebimento Rodo - ALE'!H449))</f>
        <v>2414.583333333333</v>
      </c>
      <c r="Q449" s="212"/>
      <c r="R449" s="29"/>
      <c r="S449" s="29"/>
      <c r="T449" s="29"/>
      <c r="U449" s="29"/>
      <c r="V449" s="29"/>
      <c r="W449" s="29"/>
      <c r="X449" s="29"/>
      <c r="Y449" s="29"/>
    </row>
    <row r="450" spans="1:25" x14ac:dyDescent="0.25">
      <c r="A450" s="9"/>
      <c r="B450" s="9" t="str">
        <f t="shared" si="48"/>
        <v>SAO CAETANO DO SUL</v>
      </c>
      <c r="C450" s="9" t="str">
        <f t="shared" si="41"/>
        <v>O SUL</v>
      </c>
      <c r="D450" s="9"/>
      <c r="E450" s="71">
        <f t="shared" si="49"/>
        <v>0</v>
      </c>
      <c r="F450" s="9" t="str">
        <f t="shared" si="50"/>
        <v>TerceirosO SUL</v>
      </c>
      <c r="G450" s="9" t="str">
        <f>IFERROR(VLOOKUP(H450,[161]Detalhes!$G:$J,4,0),G449)</f>
        <v>Terceiros</v>
      </c>
      <c r="H450" s="15">
        <v>9</v>
      </c>
      <c r="I450" s="11" t="s">
        <v>32</v>
      </c>
      <c r="J450" s="24" t="s">
        <v>33</v>
      </c>
      <c r="K450" s="24" t="s">
        <v>7</v>
      </c>
      <c r="L450" s="25"/>
      <c r="M450" s="26">
        <f>IF(RIGHT(I450,5)="Total",VLOOKUP(I450,'BD Descarga'!$B:$I,5,0),SUMIFS('BD Descarga'!F:F,'BD Descarga'!D:D,'Recebimento Rodo - ALE'!K450,'BD Descarga'!C:C,'Recebimento Rodo - ALE'!J450,'BD Descarga'!B:B,'Recebimento Rodo - ALE'!I450,'BD Descarga'!A:A,'Recebimento Rodo - ALE'!H450))</f>
        <v>44.001420454545453</v>
      </c>
      <c r="N450" s="27">
        <f>IF(RIGHT(I450,5)="Total",VLOOKUP(I450,'BD Descarga'!$B:$I,6,0),SUMIFS('BD Descarga'!G:G,'BD Descarga'!D:D,'Recebimento Rodo - ALE'!K450,'BD Descarga'!C:C,'Recebimento Rodo - ALE'!J450,'BD Descarga'!B:B,'Recebimento Rodo - ALE'!I450,'BD Descarga'!A:A,'Recebimento Rodo - ALE'!H450))</f>
        <v>0.30447515600705433</v>
      </c>
      <c r="O450" s="27">
        <f>IF(RIGHT(I450,5)="Total",VLOOKUP(I450,'BD Descarga'!$B:$I,7,0),SUMIFS('BD Descarga'!H:H,'BD Descarga'!D:D,'Recebimento Rodo - ALE'!K450,'BD Descarga'!C:C,'Recebimento Rodo - ALE'!J450,'BD Descarga'!B:B,'Recebimento Rodo - ALE'!I450,'BD Descarga'!A:A,'Recebimento Rodo - ALE'!H450))</f>
        <v>0.13048935257445185</v>
      </c>
      <c r="P450" s="28">
        <f>IF(RIGHT(I450,5)="Total",VLOOKUP(I450,'BD Descarga'!$B:$I,8,0),SUMIFS('BD Descarga'!I:I,'BD Descarga'!D:D,'Recebimento Rodo - ALE'!K450,'BD Descarga'!C:C,'Recebimento Rodo - ALE'!J450,'BD Descarga'!B:B,'Recebimento Rodo - ALE'!I450,'BD Descarga'!A:A,'Recebimento Rodo - ALE'!H450))</f>
        <v>317.70833333333331</v>
      </c>
      <c r="Q450" s="212"/>
      <c r="R450" s="29"/>
      <c r="S450" s="29"/>
      <c r="T450" s="29"/>
      <c r="U450" s="29"/>
      <c r="V450" s="29"/>
      <c r="W450" s="29"/>
      <c r="X450" s="29"/>
      <c r="Y450" s="29"/>
    </row>
    <row r="451" spans="1:25" x14ac:dyDescent="0.25">
      <c r="A451" s="9"/>
      <c r="B451" s="9" t="str">
        <f t="shared" si="48"/>
        <v>SAO CAETANO DO SUL</v>
      </c>
      <c r="C451" s="9" t="str">
        <f t="shared" si="41"/>
        <v>O SUL</v>
      </c>
      <c r="D451" s="9"/>
      <c r="E451" s="71">
        <f t="shared" si="49"/>
        <v>0</v>
      </c>
      <c r="F451" s="9" t="str">
        <f t="shared" si="50"/>
        <v>TerceirosO SUL</v>
      </c>
      <c r="G451" s="9" t="str">
        <f>IFERROR(VLOOKUP(H451,[161]Detalhes!$G:$J,4,0),G450)</f>
        <v>Terceiros</v>
      </c>
      <c r="H451" s="10">
        <v>9</v>
      </c>
      <c r="I451" s="11" t="s">
        <v>32</v>
      </c>
      <c r="J451" s="24" t="s">
        <v>33</v>
      </c>
      <c r="K451" s="24" t="s">
        <v>18</v>
      </c>
      <c r="L451" s="25"/>
      <c r="M451" s="26">
        <f>IF(RIGHT(I451,5)="Total",VLOOKUP(I451,'BD Descarga'!$B:$I,5,0),SUMIFS('BD Descarga'!F:F,'BD Descarga'!D:D,'Recebimento Rodo - ALE'!K451,'BD Descarga'!C:C,'Recebimento Rodo - ALE'!J451,'BD Descarga'!B:B,'Recebimento Rodo - ALE'!I451,'BD Descarga'!A:A,'Recebimento Rodo - ALE'!H451))</f>
        <v>44.001420454545453</v>
      </c>
      <c r="N451" s="27">
        <f>IF(RIGHT(I451,5)="Total",VLOOKUP(I451,'BD Descarga'!$B:$I,6,0),SUMIFS('BD Descarga'!G:G,'BD Descarga'!D:D,'Recebimento Rodo - ALE'!K451,'BD Descarga'!C:C,'Recebimento Rodo - ALE'!J451,'BD Descarga'!B:B,'Recebimento Rodo - ALE'!I451,'BD Descarga'!A:A,'Recebimento Rodo - ALE'!H451))</f>
        <v>0.30447515600705433</v>
      </c>
      <c r="O451" s="27">
        <f>IF(RIGHT(I451,5)="Total",VLOOKUP(I451,'BD Descarga'!$B:$I,7,0),SUMIFS('BD Descarga'!H:H,'BD Descarga'!D:D,'Recebimento Rodo - ALE'!K451,'BD Descarga'!C:C,'Recebimento Rodo - ALE'!J451,'BD Descarga'!B:B,'Recebimento Rodo - ALE'!I451,'BD Descarga'!A:A,'Recebimento Rodo - ALE'!H451))</f>
        <v>0.13048935257445185</v>
      </c>
      <c r="P451" s="28">
        <f>IF(RIGHT(I451,5)="Total",VLOOKUP(I451,'BD Descarga'!$B:$I,8,0),SUMIFS('BD Descarga'!I:I,'BD Descarga'!D:D,'Recebimento Rodo - ALE'!K451,'BD Descarga'!C:C,'Recebimento Rodo - ALE'!J451,'BD Descarga'!B:B,'Recebimento Rodo - ALE'!I451,'BD Descarga'!A:A,'Recebimento Rodo - ALE'!H451))</f>
        <v>317.70833333333331</v>
      </c>
      <c r="Q451" s="212"/>
      <c r="R451" s="29"/>
      <c r="S451" s="29"/>
      <c r="T451" s="29"/>
      <c r="U451" s="29"/>
      <c r="V451" s="29"/>
      <c r="W451" s="29"/>
      <c r="X451" s="29"/>
      <c r="Y451" s="29"/>
    </row>
    <row r="452" spans="1:25" x14ac:dyDescent="0.25">
      <c r="A452" s="9"/>
      <c r="B452" s="9" t="str">
        <f t="shared" si="48"/>
        <v>SAO CAETANO DO SUL</v>
      </c>
      <c r="C452" s="9" t="str">
        <f t="shared" si="41"/>
        <v>O SUL</v>
      </c>
      <c r="D452" s="9"/>
      <c r="E452" s="71">
        <f t="shared" si="49"/>
        <v>0</v>
      </c>
      <c r="F452" s="9" t="str">
        <f t="shared" si="50"/>
        <v>TerceirosO SUL</v>
      </c>
      <c r="G452" s="9" t="str">
        <f>IFERROR(VLOOKUP(H452,[161]Detalhes!$G:$J,4,0),G451)</f>
        <v>Terceiros</v>
      </c>
      <c r="H452" s="10">
        <v>9</v>
      </c>
      <c r="I452" s="11" t="s">
        <v>32</v>
      </c>
      <c r="J452" s="24" t="s">
        <v>33</v>
      </c>
      <c r="K452" s="24" t="s">
        <v>19</v>
      </c>
      <c r="L452" s="25"/>
      <c r="M452" s="26">
        <f>IF(RIGHT(I452,5)="Total",VLOOKUP(I452,'BD Descarga'!$B:$I,5,0),SUMIFS('BD Descarga'!F:F,'BD Descarga'!D:D,'Recebimento Rodo - ALE'!K452,'BD Descarga'!C:C,'Recebimento Rodo - ALE'!J452,'BD Descarga'!B:B,'Recebimento Rodo - ALE'!I452,'BD Descarga'!A:A,'Recebimento Rodo - ALE'!H452))</f>
        <v>44.001420454545453</v>
      </c>
      <c r="N452" s="27">
        <f>IF(RIGHT(I452,5)="Total",VLOOKUP(I452,'BD Descarga'!$B:$I,6,0),SUMIFS('BD Descarga'!G:G,'BD Descarga'!D:D,'Recebimento Rodo - ALE'!K452,'BD Descarga'!C:C,'Recebimento Rodo - ALE'!J452,'BD Descarga'!B:B,'Recebimento Rodo - ALE'!I452,'BD Descarga'!A:A,'Recebimento Rodo - ALE'!H452))</f>
        <v>0.4871602496112869</v>
      </c>
      <c r="O452" s="27">
        <f>IF(RIGHT(I452,5)="Total",VLOOKUP(I452,'BD Descarga'!$B:$I,7,0),SUMIFS('BD Descarga'!H:H,'BD Descarga'!D:D,'Recebimento Rodo - ALE'!K452,'BD Descarga'!C:C,'Recebimento Rodo - ALE'!J452,'BD Descarga'!B:B,'Recebimento Rodo - ALE'!I452,'BD Descarga'!A:A,'Recebimento Rodo - ALE'!H452))</f>
        <v>0.20878296411912295</v>
      </c>
      <c r="P452" s="28">
        <f>IF(RIGHT(I452,5)="Total",VLOOKUP(I452,'BD Descarga'!$B:$I,8,0),SUMIFS('BD Descarga'!I:I,'BD Descarga'!D:D,'Recebimento Rodo - ALE'!K452,'BD Descarga'!C:C,'Recebimento Rodo - ALE'!J452,'BD Descarga'!B:B,'Recebimento Rodo - ALE'!I452,'BD Descarga'!A:A,'Recebimento Rodo - ALE'!H452))</f>
        <v>508.33333333333331</v>
      </c>
      <c r="Q452" s="212"/>
      <c r="R452" s="29"/>
      <c r="S452" s="29"/>
      <c r="T452" s="29"/>
      <c r="U452" s="29"/>
      <c r="V452" s="29"/>
      <c r="W452" s="29"/>
      <c r="X452" s="29"/>
      <c r="Y452" s="29"/>
    </row>
    <row r="453" spans="1:25" x14ac:dyDescent="0.25">
      <c r="A453" s="9"/>
      <c r="B453" s="9" t="str">
        <f t="shared" si="48"/>
        <v>SAO CAETANO DO SUL</v>
      </c>
      <c r="C453" s="9" t="str">
        <f t="shared" si="41"/>
        <v>O SUL</v>
      </c>
      <c r="D453" s="9"/>
      <c r="E453" s="71">
        <f t="shared" si="49"/>
        <v>0</v>
      </c>
      <c r="F453" s="9" t="str">
        <f t="shared" si="50"/>
        <v>TerceirosO SUL</v>
      </c>
      <c r="G453" s="9" t="str">
        <f>IFERROR(VLOOKUP(H453,[161]Detalhes!$G:$J,4,0),G452)</f>
        <v>Terceiros</v>
      </c>
      <c r="H453" s="14">
        <v>9</v>
      </c>
      <c r="I453" s="11" t="s">
        <v>32</v>
      </c>
      <c r="J453" s="30" t="s">
        <v>33</v>
      </c>
      <c r="K453" s="30" t="s">
        <v>21</v>
      </c>
      <c r="L453" s="31"/>
      <c r="M453" s="32">
        <f>IF(RIGHT(I453,5)="Total",VLOOKUP(I453,'BD Descarga'!$B:$I,5,0),SUMIFS('BD Descarga'!F:F,'BD Descarga'!D:D,'Recebimento Rodo - ALE'!K453,'BD Descarga'!C:C,'Recebimento Rodo - ALE'!J453,'BD Descarga'!B:B,'Recebimento Rodo - ALE'!I453,'BD Descarga'!A:A,'Recebimento Rodo - ALE'!H453))</f>
        <v>44.00142045454546</v>
      </c>
      <c r="N453" s="33">
        <f>IF(RIGHT(I453,5)="Total",VLOOKUP(I453,'BD Descarga'!$B:$I,6,0),SUMIFS('BD Descarga'!G:G,'BD Descarga'!D:D,'Recebimento Rodo - ALE'!K453,'BD Descarga'!C:C,'Recebimento Rodo - ALE'!J453,'BD Descarga'!B:B,'Recebimento Rodo - ALE'!I453,'BD Descarga'!A:A,'Recebimento Rodo - ALE'!H453))</f>
        <v>1.0961105616253954</v>
      </c>
      <c r="O453" s="33">
        <f>IF(RIGHT(I453,5)="Total",VLOOKUP(I453,'BD Descarga'!$B:$I,7,0),SUMIFS('BD Descarga'!H:H,'BD Descarga'!D:D,'Recebimento Rodo - ALE'!K453,'BD Descarga'!C:C,'Recebimento Rodo - ALE'!J453,'BD Descarga'!B:B,'Recebimento Rodo - ALE'!I453,'BD Descarga'!A:A,'Recebimento Rodo - ALE'!H453))</f>
        <v>0.46976166926802665</v>
      </c>
      <c r="P453" s="37">
        <f>IF(RIGHT(I453,5)="Total",VLOOKUP(I453,'BD Descarga'!$B:$I,8,0),SUMIFS('BD Descarga'!I:I,'BD Descarga'!D:D,'Recebimento Rodo - ALE'!K453,'BD Descarga'!C:C,'Recebimento Rodo - ALE'!J453,'BD Descarga'!B:B,'Recebimento Rodo - ALE'!I453,'BD Descarga'!A:A,'Recebimento Rodo - ALE'!H453))</f>
        <v>1143.75</v>
      </c>
      <c r="Q453" s="212"/>
      <c r="R453" s="29"/>
      <c r="S453" s="29"/>
      <c r="T453" s="29"/>
      <c r="U453" s="29"/>
      <c r="V453" s="29"/>
      <c r="W453" s="29"/>
      <c r="X453" s="29"/>
      <c r="Y453" s="29"/>
    </row>
    <row r="454" spans="1:25" x14ac:dyDescent="0.25">
      <c r="A454" s="9"/>
      <c r="B454" s="9" t="str">
        <f t="shared" si="48"/>
        <v>SAO CAETANO DO SUL</v>
      </c>
      <c r="C454" s="9" t="str">
        <f t="shared" si="41"/>
        <v>O SUL</v>
      </c>
      <c r="D454" s="9"/>
      <c r="E454" s="71">
        <f t="shared" si="49"/>
        <v>0</v>
      </c>
      <c r="F454" s="9" t="str">
        <f t="shared" si="50"/>
        <v>TerceirosO SUL</v>
      </c>
      <c r="G454" s="9" t="str">
        <f>IFERROR(VLOOKUP(H454,[161]Detalhes!$G:$J,4,0),G453)</f>
        <v>Terceiros</v>
      </c>
      <c r="H454" s="10">
        <v>9</v>
      </c>
      <c r="I454" s="16" t="s">
        <v>32</v>
      </c>
      <c r="J454" s="30" t="s">
        <v>34</v>
      </c>
      <c r="K454" s="30"/>
      <c r="L454" s="31"/>
      <c r="M454" s="35">
        <f>IF(RIGHT(I454,5)="Total",VLOOKUP(I454,'BD Descarga'!$B:$I,5,0),SUMIFS('BD Descarga'!F:F,'BD Descarga'!D:D,'Recebimento Rodo - ALE'!K454,'BD Descarga'!C:C,'Recebimento Rodo - ALE'!J454,'BD Descarga'!B:B,'Recebimento Rodo - ALE'!I454,'BD Descarga'!A:A,'Recebimento Rodo - ALE'!H454))</f>
        <v>0</v>
      </c>
      <c r="N454" s="36">
        <f>IF(RIGHT(I454,5)="Total",VLOOKUP(I454,'BD Descarga'!$B:$I,6,0),SUMIFS('BD Descarga'!G:G,'BD Descarga'!D:D,'Recebimento Rodo - ALE'!K454,'BD Descarga'!C:C,'Recebimento Rodo - ALE'!J454,'BD Descarga'!B:B,'Recebimento Rodo - ALE'!I454,'BD Descarga'!A:A,'Recebimento Rodo - ALE'!H454))</f>
        <v>0</v>
      </c>
      <c r="O454" s="36">
        <f>IF(RIGHT(I454,5)="Total",VLOOKUP(I454,'BD Descarga'!$B:$I,7,0),SUMIFS('BD Descarga'!H:H,'BD Descarga'!D:D,'Recebimento Rodo - ALE'!K454,'BD Descarga'!C:C,'Recebimento Rodo - ALE'!J454,'BD Descarga'!B:B,'Recebimento Rodo - ALE'!I454,'BD Descarga'!A:A,'Recebimento Rodo - ALE'!H454))</f>
        <v>0</v>
      </c>
      <c r="P454" s="37">
        <f>IF(RIGHT(I454,5)="Total",VLOOKUP(I454,'BD Descarga'!$B:$I,8,0),SUMIFS('BD Descarga'!I:I,'BD Descarga'!D:D,'Recebimento Rodo - ALE'!K454,'BD Descarga'!C:C,'Recebimento Rodo - ALE'!J454,'BD Descarga'!B:B,'Recebimento Rodo - ALE'!I454,'BD Descarga'!A:A,'Recebimento Rodo - ALE'!H454))</f>
        <v>0</v>
      </c>
      <c r="Q454" s="212"/>
      <c r="R454" s="29"/>
      <c r="S454" s="29"/>
      <c r="T454" s="29"/>
      <c r="U454" s="29"/>
      <c r="V454" s="29"/>
      <c r="W454" s="29"/>
      <c r="X454" s="29"/>
      <c r="Y454" s="29"/>
    </row>
    <row r="455" spans="1:25" x14ac:dyDescent="0.25">
      <c r="A455" s="9"/>
      <c r="B455" s="9" t="str">
        <f t="shared" si="48"/>
        <v>SAO CAETANO DO SUL Total</v>
      </c>
      <c r="C455" s="9" t="str">
        <f t="shared" si="41"/>
        <v>Total</v>
      </c>
      <c r="D455" s="9">
        <f>VLOOKUP(E455,Resumo!C:E,3,0)</f>
        <v>29</v>
      </c>
      <c r="E455" s="71">
        <f t="shared" si="49"/>
        <v>3558.333333333333</v>
      </c>
      <c r="F455" s="9" t="str">
        <f t="shared" si="50"/>
        <v>TerceirosTotal</v>
      </c>
      <c r="G455" s="9" t="str">
        <f>IFERROR(VLOOKUP(H455,[161]Detalhes!$G:$J,4,0),G454)</f>
        <v>Terceiros</v>
      </c>
      <c r="H455" s="17">
        <v>9</v>
      </c>
      <c r="I455" s="18" t="s">
        <v>35</v>
      </c>
      <c r="J455" s="38"/>
      <c r="K455" s="38"/>
      <c r="L455" s="25"/>
      <c r="M455" s="39">
        <f>IF(RIGHT(I455,5)="Total",VLOOKUP(I455,'BD Descarga'!$B:$I,5,0),SUMIFS('BD Descarga'!F:F,'BD Descarga'!D:D,'Recebimento Rodo - ALE'!K455,'BD Descarga'!C:C,'Recebimento Rodo - ALE'!J455,'BD Descarga'!B:B,'Recebimento Rodo - ALE'!I455,'BD Descarga'!A:A,'Recebimento Rodo - ALE'!H455))</f>
        <v>44.00142045454546</v>
      </c>
      <c r="N455" s="40">
        <f>IF(RIGHT(I455,5)="Total",VLOOKUP(I455,'BD Descarga'!$B:$I,6,0),SUMIFS('BD Descarga'!G:G,'BD Descarga'!D:D,'Recebimento Rodo - ALE'!K455,'BD Descarga'!C:C,'Recebimento Rodo - ALE'!J455,'BD Descarga'!B:B,'Recebimento Rodo - ALE'!I455,'BD Descarga'!A:A,'Recebimento Rodo - ALE'!H455))</f>
        <v>3.4101217472790082</v>
      </c>
      <c r="O455" s="40">
        <f>IF(RIGHT(I455,5)="Total",VLOOKUP(I455,'BD Descarga'!$B:$I,7,0),SUMIFS('BD Descarga'!H:H,'BD Descarga'!D:D,'Recebimento Rodo - ALE'!K455,'BD Descarga'!C:C,'Recebimento Rodo - ALE'!J455,'BD Descarga'!B:B,'Recebimento Rodo - ALE'!I455,'BD Descarga'!A:A,'Recebimento Rodo - ALE'!H455))</f>
        <v>1.4614807488338608</v>
      </c>
      <c r="P455" s="41">
        <f>IF(RIGHT(I455,5)="Total",VLOOKUP(I455,'BD Descarga'!$B:$I,8,0),SUMIFS('BD Descarga'!I:I,'BD Descarga'!D:D,'Recebimento Rodo - ALE'!K455,'BD Descarga'!C:C,'Recebimento Rodo - ALE'!J455,'BD Descarga'!B:B,'Recebimento Rodo - ALE'!I455,'BD Descarga'!A:A,'Recebimento Rodo - ALE'!H455))</f>
        <v>3558.333333333333</v>
      </c>
      <c r="Q455" s="50"/>
      <c r="R455" s="29"/>
      <c r="S455" s="29"/>
      <c r="T455" s="29"/>
      <c r="U455" s="29"/>
      <c r="V455" s="29"/>
      <c r="W455" s="29"/>
      <c r="X455" s="29"/>
      <c r="Y455" s="29"/>
    </row>
    <row r="456" spans="1:25" ht="15" customHeight="1" x14ac:dyDescent="0.25">
      <c r="A456" s="9"/>
      <c r="B456" s="9" t="str">
        <f t="shared" ref="B456:B465" si="51">I456</f>
        <v>SAO FCO DO CONDE</v>
      </c>
      <c r="C456" s="9" t="str">
        <f t="shared" si="41"/>
        <v>CONDE</v>
      </c>
      <c r="D456" s="9"/>
      <c r="E456" s="71">
        <f t="shared" ref="E456:E465" si="52">IF(RIGHT(I456,5)="Total",P456,0)</f>
        <v>0</v>
      </c>
      <c r="F456" s="9" t="str">
        <f t="shared" ref="F456:F465" si="53">CONCATENATE(G456,RIGHT(I456,5))</f>
        <v>TerceirosCONDE</v>
      </c>
      <c r="G456" s="9" t="str">
        <f>IFERROR(VLOOKUP(H456,[161]Detalhes!$G:$J,4,0),#REF!)</f>
        <v>Terceiros</v>
      </c>
      <c r="H456" s="15">
        <v>24</v>
      </c>
      <c r="I456" s="11" t="s">
        <v>68</v>
      </c>
      <c r="J456" s="24" t="s">
        <v>69</v>
      </c>
      <c r="K456" s="24" t="s">
        <v>12</v>
      </c>
      <c r="L456" s="25"/>
      <c r="M456" s="26">
        <f>IF(RIGHT(I456,5)="Total",VLOOKUP(I456,'BD Descarga'!$B:$I,5,0),SUMIFS('BD Descarga'!F:F,'BD Descarga'!D:D,'Recebimento Rodo - ALE'!K456,'BD Descarga'!C:C,'Recebimento Rodo - ALE'!J456,'BD Descarga'!B:B,'Recebimento Rodo - ALE'!I456,'BD Descarga'!A:A,'Recebimento Rodo - ALE'!H456))</f>
        <v>45.340361445783138</v>
      </c>
      <c r="N456" s="27">
        <f>IF(RIGHT(I456,5)="Total",VLOOKUP(I456,'BD Descarga'!$B:$I,6,0),SUMIFS('BD Descarga'!G:G,'BD Descarga'!D:D,'Recebimento Rodo - ALE'!K456,'BD Descarga'!C:C,'Recebimento Rodo - ALE'!J456,'BD Descarga'!B:B,'Recebimento Rodo - ALE'!I456,'BD Descarga'!A:A,'Recebimento Rodo - ALE'!H456))</f>
        <v>3.4890458496904198E-2</v>
      </c>
      <c r="O456" s="27">
        <f>IF(RIGHT(I456,5)="Total",VLOOKUP(I456,'BD Descarga'!$B:$I,7,0),SUMIFS('BD Descarga'!H:H,'BD Descarga'!D:D,'Recebimento Rodo - ALE'!K456,'BD Descarga'!C:C,'Recebimento Rodo - ALE'!J456,'BD Descarga'!B:B,'Recebimento Rodo - ALE'!I456,'BD Descarga'!A:A,'Recebimento Rodo - ALE'!H456))</f>
        <v>3.4890458496904198E-2</v>
      </c>
      <c r="P456" s="28">
        <f>IF(RIGHT(I456,5)="Total",VLOOKUP(I456,'BD Descarga'!$B:$I,8,0),SUMIFS('BD Descarga'!I:I,'BD Descarga'!D:D,'Recebimento Rodo - ALE'!K456,'BD Descarga'!C:C,'Recebimento Rodo - ALE'!J456,'BD Descarga'!B:B,'Recebimento Rodo - ALE'!I456,'BD Descarga'!A:A,'Recebimento Rodo - ALE'!H456))</f>
        <v>41.130595980727023</v>
      </c>
      <c r="Q456" s="212" t="s">
        <v>196</v>
      </c>
      <c r="R456" s="29"/>
      <c r="S456" s="29"/>
      <c r="T456" s="29"/>
      <c r="U456" s="29"/>
      <c r="V456" s="29"/>
      <c r="W456" s="29"/>
      <c r="X456" s="29"/>
      <c r="Y456" s="29"/>
    </row>
    <row r="457" spans="1:25" x14ac:dyDescent="0.25">
      <c r="A457" s="9"/>
      <c r="B457" s="9" t="str">
        <f t="shared" si="51"/>
        <v>SAO FCO DO CONDE</v>
      </c>
      <c r="C457" s="9" t="str">
        <f t="shared" si="41"/>
        <v>CONDE</v>
      </c>
      <c r="D457" s="9"/>
      <c r="E457" s="71">
        <f t="shared" si="52"/>
        <v>0</v>
      </c>
      <c r="F457" s="9" t="str">
        <f t="shared" si="53"/>
        <v>TerceirosCONDE</v>
      </c>
      <c r="G457" s="9" t="str">
        <f>IFERROR(VLOOKUP(H457,[161]Detalhes!$G:$J,4,0),G456)</f>
        <v>Terceiros</v>
      </c>
      <c r="H457" s="10">
        <v>24</v>
      </c>
      <c r="I457" s="11" t="s">
        <v>68</v>
      </c>
      <c r="J457" s="24" t="s">
        <v>69</v>
      </c>
      <c r="K457" s="24" t="s">
        <v>13</v>
      </c>
      <c r="L457" s="25"/>
      <c r="M457" s="26">
        <f>IF(RIGHT(I457,5)="Total",VLOOKUP(I457,'BD Descarga'!$B:$I,5,0),SUMIFS('BD Descarga'!F:F,'BD Descarga'!D:D,'Recebimento Rodo - ALE'!K457,'BD Descarga'!C:C,'Recebimento Rodo - ALE'!J457,'BD Descarga'!B:B,'Recebimento Rodo - ALE'!I457,'BD Descarga'!A:A,'Recebimento Rodo - ALE'!H457))</f>
        <v>45.340361445783138</v>
      </c>
      <c r="N457" s="27">
        <f>IF(RIGHT(I457,5)="Total",VLOOKUP(I457,'BD Descarga'!$B:$I,6,0),SUMIFS('BD Descarga'!G:G,'BD Descarga'!D:D,'Recebimento Rodo - ALE'!K457,'BD Descarga'!C:C,'Recebimento Rodo - ALE'!J457,'BD Descarga'!B:B,'Recebimento Rodo - ALE'!I457,'BD Descarga'!A:A,'Recebimento Rodo - ALE'!H457))</f>
        <v>7.0296657564005395E-3</v>
      </c>
      <c r="O457" s="27">
        <f>IF(RIGHT(I457,5)="Total",VLOOKUP(I457,'BD Descarga'!$B:$I,7,0),SUMIFS('BD Descarga'!H:H,'BD Descarga'!D:D,'Recebimento Rodo - ALE'!K457,'BD Descarga'!C:C,'Recebimento Rodo - ALE'!J457,'BD Descarga'!B:B,'Recebimento Rodo - ALE'!I457,'BD Descarga'!A:A,'Recebimento Rodo - ALE'!H457))</f>
        <v>7.0296657564005395E-3</v>
      </c>
      <c r="P457" s="28">
        <f>IF(RIGHT(I457,5)="Total",VLOOKUP(I457,'BD Descarga'!$B:$I,8,0),SUMIFS('BD Descarga'!I:I,'BD Descarga'!D:D,'Recebimento Rodo - ALE'!K457,'BD Descarga'!C:C,'Recebimento Rodo - ALE'!J457,'BD Descarga'!B:B,'Recebimento Rodo - ALE'!I457,'BD Descarga'!A:A,'Recebimento Rodo - ALE'!H457))</f>
        <v>8.2869172421943702</v>
      </c>
      <c r="Q457" s="212"/>
      <c r="R457" s="29"/>
      <c r="S457" s="29"/>
      <c r="T457" s="29"/>
      <c r="U457" s="29"/>
      <c r="V457" s="29"/>
      <c r="W457" s="29"/>
      <c r="X457" s="29"/>
      <c r="Y457" s="29"/>
    </row>
    <row r="458" spans="1:25" x14ac:dyDescent="0.25">
      <c r="A458" s="9"/>
      <c r="B458" s="9" t="str">
        <f t="shared" si="51"/>
        <v>SAO FCO DO CONDE</v>
      </c>
      <c r="C458" s="9" t="str">
        <f t="shared" si="41"/>
        <v>CONDE</v>
      </c>
      <c r="D458" s="9"/>
      <c r="E458" s="71">
        <f t="shared" si="52"/>
        <v>0</v>
      </c>
      <c r="F458" s="9" t="str">
        <f t="shared" si="53"/>
        <v>TerceirosCONDE</v>
      </c>
      <c r="G458" s="9" t="str">
        <f>IFERROR(VLOOKUP(H458,[161]Detalhes!$G:$J,4,0),G457)</f>
        <v>Terceiros</v>
      </c>
      <c r="H458" s="10">
        <v>24</v>
      </c>
      <c r="I458" s="11" t="s">
        <v>68</v>
      </c>
      <c r="J458" s="24" t="s">
        <v>69</v>
      </c>
      <c r="K458" s="24" t="s">
        <v>10</v>
      </c>
      <c r="L458" s="25"/>
      <c r="M458" s="26">
        <f>IF(RIGHT(I458,5)="Total",VLOOKUP(I458,'BD Descarga'!$B:$I,5,0),SUMIFS('BD Descarga'!F:F,'BD Descarga'!D:D,'Recebimento Rodo - ALE'!K458,'BD Descarga'!C:C,'Recebimento Rodo - ALE'!J458,'BD Descarga'!B:B,'Recebimento Rodo - ALE'!I458,'BD Descarga'!A:A,'Recebimento Rodo - ALE'!H458))</f>
        <v>45.340361445783138</v>
      </c>
      <c r="N458" s="27">
        <f>IF(RIGHT(I458,5)="Total",VLOOKUP(I458,'BD Descarga'!$B:$I,6,0),SUMIFS('BD Descarga'!G:G,'BD Descarga'!D:D,'Recebimento Rodo - ALE'!K458,'BD Descarga'!C:C,'Recebimento Rodo - ALE'!J458,'BD Descarga'!B:B,'Recebimento Rodo - ALE'!I458,'BD Descarga'!A:A,'Recebimento Rodo - ALE'!H458))</f>
        <v>0.46215674395187956</v>
      </c>
      <c r="O458" s="27">
        <f>IF(RIGHT(I458,5)="Total",VLOOKUP(I458,'BD Descarga'!$B:$I,7,0),SUMIFS('BD Descarga'!H:H,'BD Descarga'!D:D,'Recebimento Rodo - ALE'!K458,'BD Descarga'!C:C,'Recebimento Rodo - ALE'!J458,'BD Descarga'!B:B,'Recebimento Rodo - ALE'!I458,'BD Descarga'!A:A,'Recebimento Rodo - ALE'!H458))</f>
        <v>0.46215674395187956</v>
      </c>
      <c r="P458" s="28">
        <f>IF(RIGHT(I458,5)="Total",VLOOKUP(I458,'BD Descarga'!$B:$I,8,0),SUMIFS('BD Descarga'!I:I,'BD Descarga'!D:D,'Recebimento Rodo - ALE'!K458,'BD Descarga'!C:C,'Recebimento Rodo - ALE'!J458,'BD Descarga'!B:B,'Recebimento Rodo - ALE'!I458,'BD Descarga'!A:A,'Recebimento Rodo - ALE'!H458))</f>
        <v>544.81319919999623</v>
      </c>
      <c r="Q458" s="212"/>
      <c r="R458" s="29"/>
      <c r="S458" s="29"/>
      <c r="T458" s="29"/>
      <c r="U458" s="29"/>
      <c r="V458" s="29"/>
      <c r="W458" s="29"/>
      <c r="X458" s="29"/>
      <c r="Y458" s="29"/>
    </row>
    <row r="459" spans="1:25" x14ac:dyDescent="0.25">
      <c r="A459" s="9"/>
      <c r="B459" s="9" t="str">
        <f t="shared" si="51"/>
        <v>SAO FCO DO CONDE</v>
      </c>
      <c r="C459" s="9" t="str">
        <f t="shared" si="41"/>
        <v>CONDE</v>
      </c>
      <c r="D459" s="9"/>
      <c r="E459" s="71">
        <f t="shared" si="52"/>
        <v>0</v>
      </c>
      <c r="F459" s="9" t="str">
        <f t="shared" si="53"/>
        <v>TerceirosCONDE</v>
      </c>
      <c r="G459" s="9" t="str">
        <f>IFERROR(VLOOKUP(H459,[161]Detalhes!$G:$J,4,0),G458)</f>
        <v>Terceiros</v>
      </c>
      <c r="H459" s="10">
        <v>24</v>
      </c>
      <c r="I459" s="11" t="s">
        <v>68</v>
      </c>
      <c r="J459" s="30" t="s">
        <v>69</v>
      </c>
      <c r="K459" s="30" t="s">
        <v>16</v>
      </c>
      <c r="L459" s="31"/>
      <c r="M459" s="32">
        <f>IF(RIGHT(I459,5)="Total",VLOOKUP(I459,'BD Descarga'!$B:$I,5,0),SUMIFS('BD Descarga'!F:F,'BD Descarga'!D:D,'Recebimento Rodo - ALE'!K459,'BD Descarga'!C:C,'Recebimento Rodo - ALE'!J459,'BD Descarga'!B:B,'Recebimento Rodo - ALE'!I459,'BD Descarga'!A:A,'Recebimento Rodo - ALE'!H459))</f>
        <v>45.340361445783138</v>
      </c>
      <c r="N459" s="33">
        <f>IF(RIGHT(I459,5)="Total",VLOOKUP(I459,'BD Descarga'!$B:$I,6,0),SUMIFS('BD Descarga'!G:G,'BD Descarga'!D:D,'Recebimento Rodo - ALE'!K459,'BD Descarga'!C:C,'Recebimento Rodo - ALE'!J459,'BD Descarga'!B:B,'Recebimento Rodo - ALE'!I459,'BD Descarga'!A:A,'Recebimento Rodo - ALE'!H459))</f>
        <v>0.50407686820518427</v>
      </c>
      <c r="O459" s="33">
        <f>IF(RIGHT(I459,5)="Total",VLOOKUP(I459,'BD Descarga'!$B:$I,7,0),SUMIFS('BD Descarga'!H:H,'BD Descarga'!D:D,'Recebimento Rodo - ALE'!K459,'BD Descarga'!C:C,'Recebimento Rodo - ALE'!J459,'BD Descarga'!B:B,'Recebimento Rodo - ALE'!I459,'BD Descarga'!A:A,'Recebimento Rodo - ALE'!H459))</f>
        <v>0.50407686820518427</v>
      </c>
      <c r="P459" s="37">
        <f>IF(RIGHT(I459,5)="Total",VLOOKUP(I459,'BD Descarga'!$B:$I,8,0),SUMIFS('BD Descarga'!I:I,'BD Descarga'!D:D,'Recebimento Rodo - ALE'!K459,'BD Descarga'!C:C,'Recebimento Rodo - ALE'!J459,'BD Descarga'!B:B,'Recebimento Rodo - ALE'!I459,'BD Descarga'!A:A,'Recebimento Rodo - ALE'!H459))</f>
        <v>594.23071242291758</v>
      </c>
      <c r="Q459" s="212"/>
      <c r="R459" s="29"/>
      <c r="S459" s="29"/>
      <c r="T459" s="29"/>
      <c r="U459" s="29"/>
      <c r="V459" s="29"/>
      <c r="W459" s="29"/>
      <c r="X459" s="29"/>
      <c r="Y459" s="29"/>
    </row>
    <row r="460" spans="1:25" x14ac:dyDescent="0.25">
      <c r="A460" s="9"/>
      <c r="B460" s="9" t="str">
        <f t="shared" si="51"/>
        <v>SAO FCO DO CONDE</v>
      </c>
      <c r="C460" s="9" t="str">
        <f t="shared" si="41"/>
        <v>CONDE</v>
      </c>
      <c r="D460" s="9"/>
      <c r="E460" s="71">
        <f t="shared" si="52"/>
        <v>0</v>
      </c>
      <c r="F460" s="9" t="str">
        <f t="shared" si="53"/>
        <v>TerceirosCONDE</v>
      </c>
      <c r="G460" s="9" t="str">
        <f>IFERROR(VLOOKUP(H460,[161]Detalhes!$G:$J,4,0),G459)</f>
        <v>Terceiros</v>
      </c>
      <c r="H460" s="10">
        <v>24</v>
      </c>
      <c r="I460" s="11" t="s">
        <v>68</v>
      </c>
      <c r="J460" s="24" t="s">
        <v>69</v>
      </c>
      <c r="K460" s="24" t="s">
        <v>7</v>
      </c>
      <c r="L460" s="25"/>
      <c r="M460" s="26">
        <f>IF(RIGHT(I460,5)="Total",VLOOKUP(I460,'BD Descarga'!$B:$I,5,0),SUMIFS('BD Descarga'!F:F,'BD Descarga'!D:D,'Recebimento Rodo - ALE'!K460,'BD Descarga'!C:C,'Recebimento Rodo - ALE'!J460,'BD Descarga'!B:B,'Recebimento Rodo - ALE'!I460,'BD Descarga'!A:A,'Recebimento Rodo - ALE'!H460))</f>
        <v>45.340361445783138</v>
      </c>
      <c r="N460" s="27">
        <f>IF(RIGHT(I460,5)="Total",VLOOKUP(I460,'BD Descarga'!$B:$I,6,0),SUMIFS('BD Descarga'!G:G,'BD Descarga'!D:D,'Recebimento Rodo - ALE'!K460,'BD Descarga'!C:C,'Recebimento Rodo - ALE'!J460,'BD Descarga'!B:B,'Recebimento Rodo - ALE'!I460,'BD Descarga'!A:A,'Recebimento Rodo - ALE'!H460))</f>
        <v>0.87840312945541121</v>
      </c>
      <c r="O460" s="27">
        <f>IF(RIGHT(I460,5)="Total",VLOOKUP(I460,'BD Descarga'!$B:$I,7,0),SUMIFS('BD Descarga'!H:H,'BD Descarga'!D:D,'Recebimento Rodo - ALE'!K460,'BD Descarga'!C:C,'Recebimento Rodo - ALE'!J460,'BD Descarga'!B:B,'Recebimento Rodo - ALE'!I460,'BD Descarga'!A:A,'Recebimento Rodo - ALE'!H460))</f>
        <v>0.87840312945541121</v>
      </c>
      <c r="P460" s="28">
        <f>IF(RIGHT(I460,5)="Total",VLOOKUP(I460,'BD Descarga'!$B:$I,8,0),SUMIFS('BD Descarga'!I:I,'BD Descarga'!D:D,'Recebimento Rodo - ALE'!K460,'BD Descarga'!C:C,'Recebimento Rodo - ALE'!J460,'BD Descarga'!B:B,'Recebimento Rodo - ALE'!I460,'BD Descarga'!A:A,'Recebimento Rodo - ALE'!H460))</f>
        <v>1035.5049999999999</v>
      </c>
      <c r="Q460" s="212"/>
      <c r="R460" s="29"/>
      <c r="S460" s="29"/>
      <c r="T460" s="29"/>
      <c r="U460" s="29"/>
      <c r="V460" s="29"/>
      <c r="W460" s="29"/>
      <c r="X460" s="29"/>
      <c r="Y460" s="29"/>
    </row>
    <row r="461" spans="1:25" x14ac:dyDescent="0.25">
      <c r="A461" s="9"/>
      <c r="B461" s="9" t="str">
        <f t="shared" si="51"/>
        <v>SAO FCO DO CONDE</v>
      </c>
      <c r="C461" s="9" t="str">
        <f t="shared" si="41"/>
        <v>CONDE</v>
      </c>
      <c r="D461" s="9"/>
      <c r="E461" s="71">
        <f t="shared" si="52"/>
        <v>0</v>
      </c>
      <c r="F461" s="9" t="str">
        <f t="shared" si="53"/>
        <v>TerceirosCONDE</v>
      </c>
      <c r="G461" s="9" t="str">
        <f>IFERROR(VLOOKUP(H461,[161]Detalhes!$G:$J,4,0),G460)</f>
        <v>Terceiros</v>
      </c>
      <c r="H461" s="10">
        <v>24</v>
      </c>
      <c r="I461" s="11" t="s">
        <v>68</v>
      </c>
      <c r="J461" s="24" t="s">
        <v>69</v>
      </c>
      <c r="K461" s="24" t="s">
        <v>18</v>
      </c>
      <c r="L461" s="25"/>
      <c r="M461" s="26">
        <f>IF(RIGHT(I461,5)="Total",VLOOKUP(I461,'BD Descarga'!$B:$I,5,0),SUMIFS('BD Descarga'!F:F,'BD Descarga'!D:D,'Recebimento Rodo - ALE'!K461,'BD Descarga'!C:C,'Recebimento Rodo - ALE'!J461,'BD Descarga'!B:B,'Recebimento Rodo - ALE'!I461,'BD Descarga'!A:A,'Recebimento Rodo - ALE'!H461))</f>
        <v>45.340361445783138</v>
      </c>
      <c r="N461" s="27">
        <f>IF(RIGHT(I461,5)="Total",VLOOKUP(I461,'BD Descarga'!$B:$I,6,0),SUMIFS('BD Descarga'!G:G,'BD Descarga'!D:D,'Recebimento Rodo - ALE'!K461,'BD Descarga'!C:C,'Recebimento Rodo - ALE'!J461,'BD Descarga'!B:B,'Recebimento Rodo - ALE'!I461,'BD Descarga'!A:A,'Recebimento Rodo - ALE'!H461))</f>
        <v>0.35910722285531288</v>
      </c>
      <c r="O461" s="27">
        <f>IF(RIGHT(I461,5)="Total",VLOOKUP(I461,'BD Descarga'!$B:$I,7,0),SUMIFS('BD Descarga'!H:H,'BD Descarga'!D:D,'Recebimento Rodo - ALE'!K461,'BD Descarga'!C:C,'Recebimento Rodo - ALE'!J461,'BD Descarga'!B:B,'Recebimento Rodo - ALE'!I461,'BD Descarga'!A:A,'Recebimento Rodo - ALE'!H461))</f>
        <v>0.35910722285531288</v>
      </c>
      <c r="P461" s="28">
        <f>IF(RIGHT(I461,5)="Total",VLOOKUP(I461,'BD Descarga'!$B:$I,8,0),SUMIFS('BD Descarga'!I:I,'BD Descarga'!D:D,'Recebimento Rodo - ALE'!K461,'BD Descarga'!C:C,'Recebimento Rodo - ALE'!J461,'BD Descarga'!B:B,'Recebimento Rodo - ALE'!I461,'BD Descarga'!A:A,'Recebimento Rodo - ALE'!H461))</f>
        <v>423.33333333333326</v>
      </c>
      <c r="Q461" s="212"/>
      <c r="R461" s="29"/>
      <c r="S461" s="29"/>
      <c r="T461" s="29"/>
      <c r="U461" s="29"/>
      <c r="V461" s="29"/>
      <c r="W461" s="29"/>
      <c r="X461" s="29"/>
      <c r="Y461" s="29"/>
    </row>
    <row r="462" spans="1:25" x14ac:dyDescent="0.25">
      <c r="A462" s="9"/>
      <c r="B462" s="9" t="str">
        <f t="shared" si="51"/>
        <v>SAO FCO DO CONDE</v>
      </c>
      <c r="C462" s="9" t="str">
        <f t="shared" ref="C462:C535" si="54">RIGHT(I462,5)</f>
        <v>CONDE</v>
      </c>
      <c r="D462" s="9"/>
      <c r="E462" s="71">
        <f t="shared" si="52"/>
        <v>0</v>
      </c>
      <c r="F462" s="9" t="str">
        <f t="shared" si="53"/>
        <v>TerceirosCONDE</v>
      </c>
      <c r="G462" s="9" t="str">
        <f>IFERROR(VLOOKUP(H462,[161]Detalhes!$G:$J,4,0),G461)</f>
        <v>Terceiros</v>
      </c>
      <c r="H462" s="10">
        <v>24</v>
      </c>
      <c r="I462" s="11" t="s">
        <v>68</v>
      </c>
      <c r="J462" s="24" t="s">
        <v>69</v>
      </c>
      <c r="K462" s="24" t="s">
        <v>19</v>
      </c>
      <c r="L462" s="25"/>
      <c r="M462" s="26">
        <f>IF(RIGHT(I462,5)="Total",VLOOKUP(I462,'BD Descarga'!$B:$I,5,0),SUMIFS('BD Descarga'!F:F,'BD Descarga'!D:D,'Recebimento Rodo - ALE'!K462,'BD Descarga'!C:C,'Recebimento Rodo - ALE'!J462,'BD Descarga'!B:B,'Recebimento Rodo - ALE'!I462,'BD Descarga'!A:A,'Recebimento Rodo - ALE'!H462))</f>
        <v>45.340361445783138</v>
      </c>
      <c r="N462" s="27">
        <f>IF(RIGHT(I462,5)="Total",VLOOKUP(I462,'BD Descarga'!$B:$I,6,0),SUMIFS('BD Descarga'!G:G,'BD Descarga'!D:D,'Recebimento Rodo - ALE'!K462,'BD Descarga'!C:C,'Recebimento Rodo - ALE'!J462,'BD Descarga'!B:B,'Recebimento Rodo - ALE'!I462,'BD Descarga'!A:A,'Recebimento Rodo - ALE'!H462))</f>
        <v>0.26544244524049215</v>
      </c>
      <c r="O462" s="27">
        <f>IF(RIGHT(I462,5)="Total",VLOOKUP(I462,'BD Descarga'!$B:$I,7,0),SUMIFS('BD Descarga'!H:H,'BD Descarga'!D:D,'Recebimento Rodo - ALE'!K462,'BD Descarga'!C:C,'Recebimento Rodo - ALE'!J462,'BD Descarga'!B:B,'Recebimento Rodo - ALE'!I462,'BD Descarga'!A:A,'Recebimento Rodo - ALE'!H462))</f>
        <v>0.26544244524049215</v>
      </c>
      <c r="P462" s="28">
        <f>IF(RIGHT(I462,5)="Total",VLOOKUP(I462,'BD Descarga'!$B:$I,8,0),SUMIFS('BD Descarga'!I:I,'BD Descarga'!D:D,'Recebimento Rodo - ALE'!K462,'BD Descarga'!C:C,'Recebimento Rodo - ALE'!J462,'BD Descarga'!B:B,'Recebimento Rodo - ALE'!I462,'BD Descarga'!A:A,'Recebimento Rodo - ALE'!H462))</f>
        <v>312.91666666666674</v>
      </c>
      <c r="Q462" s="212"/>
      <c r="R462" s="29"/>
      <c r="S462" s="29"/>
      <c r="T462" s="29"/>
      <c r="U462" s="29"/>
      <c r="V462" s="29"/>
      <c r="W462" s="29"/>
      <c r="X462" s="29"/>
      <c r="Y462" s="29"/>
    </row>
    <row r="463" spans="1:25" x14ac:dyDescent="0.25">
      <c r="A463" s="9"/>
      <c r="B463" s="9" t="str">
        <f t="shared" si="51"/>
        <v>SAO FCO DO CONDE</v>
      </c>
      <c r="C463" s="9" t="str">
        <f t="shared" si="54"/>
        <v>CONDE</v>
      </c>
      <c r="D463" s="9"/>
      <c r="E463" s="71">
        <f t="shared" si="52"/>
        <v>0</v>
      </c>
      <c r="F463" s="9" t="str">
        <f t="shared" si="53"/>
        <v>TerceirosCONDE</v>
      </c>
      <c r="G463" s="9" t="str">
        <f>IFERROR(VLOOKUP(H463,[161]Detalhes!$G:$J,4,0),G462)</f>
        <v>Terceiros</v>
      </c>
      <c r="H463" s="10">
        <v>24</v>
      </c>
      <c r="I463" s="20" t="s">
        <v>68</v>
      </c>
      <c r="J463" s="30" t="s">
        <v>69</v>
      </c>
      <c r="K463" s="30" t="s">
        <v>21</v>
      </c>
      <c r="L463" s="31"/>
      <c r="M463" s="32">
        <f>IF(RIGHT(I463,5)="Total",VLOOKUP(I463,'BD Descarga'!$B:$I,5,0),SUMIFS('BD Descarga'!F:F,'BD Descarga'!D:D,'Recebimento Rodo - ALE'!K463,'BD Descarga'!C:C,'Recebimento Rodo - ALE'!J463,'BD Descarga'!B:B,'Recebimento Rodo - ALE'!I463,'BD Descarga'!A:A,'Recebimento Rodo - ALE'!H463))</f>
        <v>45.340361445783138</v>
      </c>
      <c r="N463" s="33">
        <f>IF(RIGHT(I463,5)="Total",VLOOKUP(I463,'BD Descarga'!$B:$I,6,0),SUMIFS('BD Descarga'!G:G,'BD Descarga'!D:D,'Recebimento Rodo - ALE'!K463,'BD Descarga'!C:C,'Recebimento Rodo - ALE'!J463,'BD Descarga'!B:B,'Recebimento Rodo - ALE'!I463,'BD Descarga'!A:A,'Recebimento Rodo - ALE'!H463))</f>
        <v>1.5029527975512162</v>
      </c>
      <c r="O463" s="33">
        <f>IF(RIGHT(I463,5)="Total",VLOOKUP(I463,'BD Descarga'!$B:$I,7,0),SUMIFS('BD Descarga'!H:H,'BD Descarga'!D:D,'Recebimento Rodo - ALE'!K463,'BD Descarga'!C:C,'Recebimento Rodo - ALE'!J463,'BD Descarga'!B:B,'Recebimento Rodo - ALE'!I463,'BD Descarga'!A:A,'Recebimento Rodo - ALE'!H463))</f>
        <v>1.5029527975512162</v>
      </c>
      <c r="P463" s="37">
        <f>IF(RIGHT(I463,5)="Total",VLOOKUP(I463,'BD Descarga'!$B:$I,8,0),SUMIFS('BD Descarga'!I:I,'BD Descarga'!D:D,'Recebimento Rodo - ALE'!K463,'BD Descarga'!C:C,'Recebimento Rodo - ALE'!J463,'BD Descarga'!B:B,'Recebimento Rodo - ALE'!I463,'BD Descarga'!A:A,'Recebimento Rodo - ALE'!H463))</f>
        <v>1771.7549999999999</v>
      </c>
      <c r="Q463" s="212"/>
      <c r="R463" s="29"/>
      <c r="S463" s="29"/>
      <c r="T463" s="29"/>
      <c r="U463" s="29"/>
      <c r="V463" s="29"/>
      <c r="W463" s="29"/>
      <c r="X463" s="29"/>
      <c r="Y463" s="29"/>
    </row>
    <row r="464" spans="1:25" x14ac:dyDescent="0.25">
      <c r="A464" s="9"/>
      <c r="B464" s="9" t="str">
        <f t="shared" si="51"/>
        <v>SAO FCO DO CONDE</v>
      </c>
      <c r="C464" s="9" t="str">
        <f t="shared" si="54"/>
        <v>CONDE</v>
      </c>
      <c r="D464" s="9"/>
      <c r="E464" s="71">
        <f t="shared" si="52"/>
        <v>0</v>
      </c>
      <c r="F464" s="9" t="str">
        <f t="shared" si="53"/>
        <v>TerceirosCONDE</v>
      </c>
      <c r="G464" s="9" t="str">
        <f>IFERROR(VLOOKUP(H464,[161]Detalhes!$G:$J,4,0),G463)</f>
        <v>Terceiros</v>
      </c>
      <c r="H464" s="10">
        <v>24</v>
      </c>
      <c r="I464" s="16" t="s">
        <v>68</v>
      </c>
      <c r="J464" s="30" t="s">
        <v>122</v>
      </c>
      <c r="K464" s="30"/>
      <c r="L464" s="31"/>
      <c r="M464" s="35">
        <f>IF(RIGHT(I464,5)="Total",VLOOKUP(I464,'BD Descarga'!$B:$I,5,0),SUMIFS('BD Descarga'!F:F,'BD Descarga'!D:D,'Recebimento Rodo - ALE'!K464,'BD Descarga'!C:C,'Recebimento Rodo - ALE'!J464,'BD Descarga'!B:B,'Recebimento Rodo - ALE'!I464,'BD Descarga'!A:A,'Recebimento Rodo - ALE'!H464))</f>
        <v>0</v>
      </c>
      <c r="N464" s="36">
        <f>IF(RIGHT(I464,5)="Total",VLOOKUP(I464,'BD Descarga'!$B:$I,6,0),SUMIFS('BD Descarga'!G:G,'BD Descarga'!D:D,'Recebimento Rodo - ALE'!K464,'BD Descarga'!C:C,'Recebimento Rodo - ALE'!J464,'BD Descarga'!B:B,'Recebimento Rodo - ALE'!I464,'BD Descarga'!A:A,'Recebimento Rodo - ALE'!H464))</f>
        <v>0</v>
      </c>
      <c r="O464" s="36">
        <f>IF(RIGHT(I464,5)="Total",VLOOKUP(I464,'BD Descarga'!$B:$I,7,0),SUMIFS('BD Descarga'!H:H,'BD Descarga'!D:D,'Recebimento Rodo - ALE'!K464,'BD Descarga'!C:C,'Recebimento Rodo - ALE'!J464,'BD Descarga'!B:B,'Recebimento Rodo - ALE'!I464,'BD Descarga'!A:A,'Recebimento Rodo - ALE'!H464))</f>
        <v>0</v>
      </c>
      <c r="P464" s="37">
        <f>IF(RIGHT(I464,5)="Total",VLOOKUP(I464,'BD Descarga'!$B:$I,8,0),SUMIFS('BD Descarga'!I:I,'BD Descarga'!D:D,'Recebimento Rodo - ALE'!K464,'BD Descarga'!C:C,'Recebimento Rodo - ALE'!J464,'BD Descarga'!B:B,'Recebimento Rodo - ALE'!I464,'BD Descarga'!A:A,'Recebimento Rodo - ALE'!H464))</f>
        <v>0</v>
      </c>
      <c r="Q464" s="236"/>
      <c r="R464" s="29"/>
      <c r="S464" s="29"/>
      <c r="T464" s="29"/>
      <c r="U464" s="29"/>
      <c r="V464" s="29"/>
      <c r="W464" s="29"/>
      <c r="X464" s="29"/>
      <c r="Y464" s="29"/>
    </row>
    <row r="465" spans="1:25" x14ac:dyDescent="0.25">
      <c r="A465" s="9"/>
      <c r="B465" s="9" t="str">
        <f t="shared" si="51"/>
        <v>SAO FCO DO CONDE Total</v>
      </c>
      <c r="C465" s="9" t="str">
        <f t="shared" si="54"/>
        <v>Total</v>
      </c>
      <c r="D465" s="9">
        <f>VLOOKUP(E465,Resumo!C:E,3,0)</f>
        <v>37</v>
      </c>
      <c r="E465" s="71">
        <f t="shared" si="52"/>
        <v>2365.9857124229175</v>
      </c>
      <c r="F465" s="9" t="str">
        <f t="shared" si="53"/>
        <v>TerceirosTotal</v>
      </c>
      <c r="G465" s="9" t="str">
        <f>IFERROR(VLOOKUP(H465,[161]Detalhes!$G:$J,4,0),G464)</f>
        <v>Terceiros</v>
      </c>
      <c r="H465" s="17">
        <v>24</v>
      </c>
      <c r="I465" s="18" t="s">
        <v>663</v>
      </c>
      <c r="J465" s="38"/>
      <c r="K465" s="38"/>
      <c r="L465" s="25"/>
      <c r="M465" s="39">
        <f>IF(RIGHT(I465,5)="Total",VLOOKUP(I465,'BD Descarga'!$B:$I,5,0),SUMIFS('BD Descarga'!F:F,'BD Descarga'!D:D,'Recebimento Rodo - ALE'!K465,'BD Descarga'!C:C,'Recebimento Rodo - ALE'!J465,'BD Descarga'!B:B,'Recebimento Rodo - ALE'!I465,'BD Descarga'!A:A,'Recebimento Rodo - ALE'!H465))</f>
        <v>45.340361445783138</v>
      </c>
      <c r="N465" s="40">
        <f>IF(RIGHT(I465,5)="Total",VLOOKUP(I465,'BD Descarga'!$B:$I,6,0),SUMIFS('BD Descarga'!G:G,'BD Descarga'!D:D,'Recebimento Rodo - ALE'!K465,'BD Descarga'!C:C,'Recebimento Rodo - ALE'!J465,'BD Descarga'!B:B,'Recebimento Rodo - ALE'!I465,'BD Descarga'!A:A,'Recebimento Rodo - ALE'!H465))</f>
        <v>2.0070296657564004</v>
      </c>
      <c r="O465" s="40">
        <f>IF(RIGHT(I465,5)="Total",VLOOKUP(I465,'BD Descarga'!$B:$I,7,0),SUMIFS('BD Descarga'!H:H,'BD Descarga'!D:D,'Recebimento Rodo - ALE'!K465,'BD Descarga'!C:C,'Recebimento Rodo - ALE'!J465,'BD Descarga'!B:B,'Recebimento Rodo - ALE'!I465,'BD Descarga'!A:A,'Recebimento Rodo - ALE'!H465))</f>
        <v>2.0070296657564004</v>
      </c>
      <c r="P465" s="41">
        <f>IF(RIGHT(I465,5)="Total",VLOOKUP(I465,'BD Descarga'!$B:$I,8,0),SUMIFS('BD Descarga'!I:I,'BD Descarga'!D:D,'Recebimento Rodo - ALE'!K465,'BD Descarga'!C:C,'Recebimento Rodo - ALE'!J465,'BD Descarga'!B:B,'Recebimento Rodo - ALE'!I465,'BD Descarga'!A:A,'Recebimento Rodo - ALE'!H465))</f>
        <v>2365.9857124229175</v>
      </c>
      <c r="Q465" s="50"/>
      <c r="R465" s="29"/>
      <c r="S465" s="29"/>
      <c r="T465" s="29"/>
      <c r="U465" s="29"/>
      <c r="V465" s="29"/>
      <c r="W465" s="29"/>
      <c r="X465" s="29"/>
      <c r="Y465" s="29"/>
    </row>
    <row r="466" spans="1:25" ht="15" customHeight="1" x14ac:dyDescent="0.25">
      <c r="A466" s="9"/>
      <c r="B466" s="9" t="str">
        <f t="shared" ref="B466:B475" si="55">I466</f>
        <v>SAO JOSE DO RIO PRETO</v>
      </c>
      <c r="C466" s="9" t="str">
        <f t="shared" si="54"/>
        <v>PRETO</v>
      </c>
      <c r="D466" s="9"/>
      <c r="E466" s="71">
        <f t="shared" ref="E466:E475" si="56">IF(RIGHT(I466,5)="Total",P466,0)</f>
        <v>0</v>
      </c>
      <c r="F466" s="9" t="str">
        <f t="shared" ref="F466:F475" si="57">CONCATENATE(G466,RIGHT(I466,5))</f>
        <v>PoolPRETO</v>
      </c>
      <c r="G466" s="9" t="str">
        <f>IFERROR(VLOOKUP(H466,[161]Detalhes!$G:$J,4,0),#REF!)</f>
        <v>Pool</v>
      </c>
      <c r="H466" s="10">
        <v>20</v>
      </c>
      <c r="I466" s="11" t="s">
        <v>62</v>
      </c>
      <c r="J466" s="24" t="s">
        <v>9</v>
      </c>
      <c r="K466" s="24" t="s">
        <v>10</v>
      </c>
      <c r="L466" s="25"/>
      <c r="M466" s="26">
        <f>IF(RIGHT(I466,5)="Total",VLOOKUP(I466,'BD Descarga'!$B:$I,5,0),SUMIFS('BD Descarga'!F:F,'BD Descarga'!D:D,'Recebimento Rodo - ALE'!K466,'BD Descarga'!C:C,'Recebimento Rodo - ALE'!J466,'BD Descarga'!B:B,'Recebimento Rodo - ALE'!I466,'BD Descarga'!A:A,'Recebimento Rodo - ALE'!H466))</f>
        <v>44.823999999999998</v>
      </c>
      <c r="N466" s="27">
        <f>IF(RIGHT(I466,5)="Total",VLOOKUP(I466,'BD Descarga'!$B:$I,6,0),SUMIFS('BD Descarga'!G:G,'BD Descarga'!D:D,'Recebimento Rodo - ALE'!K466,'BD Descarga'!C:C,'Recebimento Rodo - ALE'!J466,'BD Descarga'!B:B,'Recebimento Rodo - ALE'!I466,'BD Descarga'!A:A,'Recebimento Rodo - ALE'!H466))</f>
        <v>0.42659857495393194</v>
      </c>
      <c r="O466" s="27">
        <f>IF(RIGHT(I466,5)="Total",VLOOKUP(I466,'BD Descarga'!$B:$I,7,0),SUMIFS('BD Descarga'!H:H,'BD Descarga'!D:D,'Recebimento Rodo - ALE'!K466,'BD Descarga'!C:C,'Recebimento Rodo - ALE'!J466,'BD Descarga'!B:B,'Recebimento Rodo - ALE'!I466,'BD Descarga'!A:A,'Recebimento Rodo - ALE'!H466))</f>
        <v>0.18282796069454224</v>
      </c>
      <c r="P466" s="28">
        <f>IF(RIGHT(I466,5)="Total",VLOOKUP(I466,'BD Descarga'!$B:$I,8,0),SUMIFS('BD Descarga'!I:I,'BD Descarga'!D:D,'Recebimento Rodo - ALE'!K466,'BD Descarga'!C:C,'Recebimento Rodo - ALE'!J466,'BD Descarga'!B:B,'Recebimento Rodo - ALE'!I466,'BD Descarga'!A:A,'Recebimento Rodo - ALE'!H466))</f>
        <v>373.30284462246203</v>
      </c>
      <c r="Q466" s="234" t="s">
        <v>244</v>
      </c>
      <c r="R466" s="29"/>
      <c r="S466" s="29"/>
      <c r="T466" s="29"/>
      <c r="U466" s="29"/>
      <c r="V466" s="29"/>
      <c r="W466" s="29"/>
      <c r="X466" s="29"/>
      <c r="Y466" s="29"/>
    </row>
    <row r="467" spans="1:25" ht="15" customHeight="1" x14ac:dyDescent="0.25">
      <c r="A467" s="9"/>
      <c r="B467" s="9" t="str">
        <f t="shared" si="55"/>
        <v>SAO JOSE DO RIO PRETO</v>
      </c>
      <c r="C467" s="9" t="str">
        <f t="shared" si="54"/>
        <v>PRETO</v>
      </c>
      <c r="D467" s="9"/>
      <c r="E467" s="71">
        <f t="shared" si="56"/>
        <v>0</v>
      </c>
      <c r="F467" s="9" t="str">
        <f t="shared" si="57"/>
        <v>PoolPRETO</v>
      </c>
      <c r="G467" s="9" t="str">
        <f>IFERROR(VLOOKUP(H467,[161]Detalhes!$G:$J,4,0),G466)</f>
        <v>Pool</v>
      </c>
      <c r="H467" s="10">
        <v>20</v>
      </c>
      <c r="I467" s="11" t="s">
        <v>62</v>
      </c>
      <c r="J467" s="24" t="s">
        <v>9</v>
      </c>
      <c r="K467" s="24" t="s">
        <v>17</v>
      </c>
      <c r="L467" s="25"/>
      <c r="M467" s="26">
        <f>IF(RIGHT(I467,5)="Total",VLOOKUP(I467,'BD Descarga'!$B:$I,5,0),SUMIFS('BD Descarga'!F:F,'BD Descarga'!D:D,'Recebimento Rodo - ALE'!K467,'BD Descarga'!C:C,'Recebimento Rodo - ALE'!J467,'BD Descarga'!B:B,'Recebimento Rodo - ALE'!I467,'BD Descarga'!A:A,'Recebimento Rodo - ALE'!H467))</f>
        <v>43</v>
      </c>
      <c r="N467" s="27">
        <f>IF(RIGHT(I467,5)="Total",VLOOKUP(I467,'BD Descarga'!$B:$I,6,0),SUMIFS('BD Descarga'!G:G,'BD Descarga'!D:D,'Recebimento Rodo - ALE'!K467,'BD Descarga'!C:C,'Recebimento Rodo - ALE'!J467,'BD Descarga'!B:B,'Recebimento Rodo - ALE'!I467,'BD Descarga'!A:A,'Recebimento Rodo - ALE'!H467))</f>
        <v>0.30715097396683089</v>
      </c>
      <c r="O467" s="27">
        <f>IF(RIGHT(I467,5)="Total",VLOOKUP(I467,'BD Descarga'!$B:$I,7,0),SUMIFS('BD Descarga'!H:H,'BD Descarga'!D:D,'Recebimento Rodo - ALE'!K467,'BD Descarga'!C:C,'Recebimento Rodo - ALE'!J467,'BD Descarga'!B:B,'Recebimento Rodo - ALE'!I467,'BD Descarga'!A:A,'Recebimento Rodo - ALE'!H467))</f>
        <v>0.13163613170007038</v>
      </c>
      <c r="P467" s="28">
        <f>IF(RIGHT(I467,5)="Total",VLOOKUP(I467,'BD Descarga'!$B:$I,8,0),SUMIFS('BD Descarga'!I:I,'BD Descarga'!D:D,'Recebimento Rodo - ALE'!K467,'BD Descarga'!C:C,'Recebimento Rodo - ALE'!J467,'BD Descarga'!B:B,'Recebimento Rodo - ALE'!I467,'BD Descarga'!A:A,'Recebimento Rodo - ALE'!H467))</f>
        <v>268.7780481281726</v>
      </c>
      <c r="Q467" s="235"/>
      <c r="R467" s="29"/>
      <c r="S467" s="29"/>
      <c r="T467" s="29"/>
      <c r="U467" s="29"/>
      <c r="V467" s="29"/>
      <c r="W467" s="29"/>
      <c r="X467" s="29"/>
      <c r="Y467" s="29"/>
    </row>
    <row r="468" spans="1:25" x14ac:dyDescent="0.25">
      <c r="A468" s="9"/>
      <c r="B468" s="9" t="str">
        <f t="shared" si="55"/>
        <v>SAO JOSE DO RIO PRETO</v>
      </c>
      <c r="C468" s="9" t="str">
        <f t="shared" si="54"/>
        <v>PRETO</v>
      </c>
      <c r="D468" s="9"/>
      <c r="E468" s="71">
        <f t="shared" si="56"/>
        <v>0</v>
      </c>
      <c r="F468" s="9" t="str">
        <f t="shared" si="57"/>
        <v>PoolPRETO</v>
      </c>
      <c r="G468" s="9" t="str">
        <f>IFERROR(VLOOKUP(H468,[161]Detalhes!$G:$J,4,0),G467)</f>
        <v>Pool</v>
      </c>
      <c r="H468" s="10">
        <v>20</v>
      </c>
      <c r="I468" s="11" t="s">
        <v>62</v>
      </c>
      <c r="J468" s="24" t="s">
        <v>9</v>
      </c>
      <c r="K468" s="24" t="s">
        <v>14</v>
      </c>
      <c r="L468" s="25"/>
      <c r="M468" s="26">
        <f>IF(RIGHT(I468,5)="Total",VLOOKUP(I468,'BD Descarga'!$B:$I,5,0),SUMIFS('BD Descarga'!F:F,'BD Descarga'!D:D,'Recebimento Rodo - ALE'!K468,'BD Descarga'!C:C,'Recebimento Rodo - ALE'!J468,'BD Descarga'!B:B,'Recebimento Rodo - ALE'!I468,'BD Descarga'!A:A,'Recebimento Rodo - ALE'!H468))</f>
        <v>43</v>
      </c>
      <c r="N468" s="27">
        <f>IF(RIGHT(I468,5)="Total",VLOOKUP(I468,'BD Descarga'!$B:$I,6,0),SUMIFS('BD Descarga'!G:G,'BD Descarga'!D:D,'Recebimento Rodo - ALE'!K468,'BD Descarga'!C:C,'Recebimento Rodo - ALE'!J468,'BD Descarga'!B:B,'Recebimento Rodo - ALE'!I468,'BD Descarga'!A:A,'Recebimento Rodo - ALE'!H468))</f>
        <v>0.25595914497235916</v>
      </c>
      <c r="O468" s="27">
        <f>IF(RIGHT(I468,5)="Total",VLOOKUP(I468,'BD Descarga'!$B:$I,7,0),SUMIFS('BD Descarga'!H:H,'BD Descarga'!D:D,'Recebimento Rodo - ALE'!K468,'BD Descarga'!C:C,'Recebimento Rodo - ALE'!J468,'BD Descarga'!B:B,'Recebimento Rodo - ALE'!I468,'BD Descarga'!A:A,'Recebimento Rodo - ALE'!H468))</f>
        <v>0.10969677641672534</v>
      </c>
      <c r="P468" s="28">
        <f>IF(RIGHT(I468,5)="Total",VLOOKUP(I468,'BD Descarga'!$B:$I,8,0),SUMIFS('BD Descarga'!I:I,'BD Descarga'!D:D,'Recebimento Rodo - ALE'!K468,'BD Descarga'!C:C,'Recebimento Rodo - ALE'!J468,'BD Descarga'!B:B,'Recebimento Rodo - ALE'!I468,'BD Descarga'!A:A,'Recebimento Rodo - ALE'!H468))</f>
        <v>223.98170677347721</v>
      </c>
      <c r="Q468" s="235"/>
      <c r="R468" s="29"/>
      <c r="S468" s="29"/>
      <c r="T468" s="29"/>
      <c r="U468" s="29"/>
      <c r="V468" s="29"/>
      <c r="W468" s="29"/>
      <c r="X468" s="29"/>
      <c r="Y468" s="29"/>
    </row>
    <row r="469" spans="1:25" x14ac:dyDescent="0.25">
      <c r="A469" s="9"/>
      <c r="B469" s="9" t="str">
        <f t="shared" si="55"/>
        <v>SAO JOSE DO RIO PRETO</v>
      </c>
      <c r="C469" s="9" t="str">
        <f t="shared" si="54"/>
        <v>PRETO</v>
      </c>
      <c r="D469" s="9"/>
      <c r="E469" s="71">
        <f t="shared" si="56"/>
        <v>0</v>
      </c>
      <c r="F469" s="9" t="str">
        <f t="shared" si="57"/>
        <v>PoolPRETO</v>
      </c>
      <c r="G469" s="9" t="str">
        <f>IFERROR(VLOOKUP(H469,[161]Detalhes!$G:$J,4,0),G468)</f>
        <v>Pool</v>
      </c>
      <c r="H469" s="14">
        <v>20</v>
      </c>
      <c r="I469" s="11" t="s">
        <v>62</v>
      </c>
      <c r="J469" s="30" t="s">
        <v>9</v>
      </c>
      <c r="K469" s="30" t="s">
        <v>16</v>
      </c>
      <c r="L469" s="31"/>
      <c r="M469" s="32">
        <f>IF(RIGHT(I469,5)="Total",VLOOKUP(I469,'BD Descarga'!$B:$I,5,0),SUMIFS('BD Descarga'!F:F,'BD Descarga'!D:D,'Recebimento Rodo - ALE'!K469,'BD Descarga'!C:C,'Recebimento Rodo - ALE'!J469,'BD Descarga'!B:B,'Recebimento Rodo - ALE'!I469,'BD Descarga'!A:A,'Recebimento Rodo - ALE'!H469))</f>
        <v>43.608000000000004</v>
      </c>
      <c r="N469" s="33">
        <f>IF(RIGHT(I469,5)="Total",VLOOKUP(I469,'BD Descarga'!$B:$I,6,0),SUMIFS('BD Descarga'!G:G,'BD Descarga'!D:D,'Recebimento Rodo - ALE'!K469,'BD Descarga'!C:C,'Recebimento Rodo - ALE'!J469,'BD Descarga'!B:B,'Recebimento Rodo - ALE'!I469,'BD Descarga'!A:A,'Recebimento Rodo - ALE'!H469))</f>
        <v>0.98970869389312199</v>
      </c>
      <c r="O469" s="33">
        <f>IF(RIGHT(I469,5)="Total",VLOOKUP(I469,'BD Descarga'!$B:$I,7,0),SUMIFS('BD Descarga'!H:H,'BD Descarga'!D:D,'Recebimento Rodo - ALE'!K469,'BD Descarga'!C:C,'Recebimento Rodo - ALE'!J469,'BD Descarga'!B:B,'Recebimento Rodo - ALE'!I469,'BD Descarga'!A:A,'Recebimento Rodo - ALE'!H469))</f>
        <v>0.42416086881133797</v>
      </c>
      <c r="P469" s="34">
        <f>IF(RIGHT(I469,5)="Total",VLOOKUP(I469,'BD Descarga'!$B:$I,8,0),SUMIFS('BD Descarga'!I:I,'BD Descarga'!D:D,'Recebimento Rodo - ALE'!K469,'BD Descarga'!C:C,'Recebimento Rodo - ALE'!J469,'BD Descarga'!B:B,'Recebimento Rodo - ALE'!I469,'BD Descarga'!A:A,'Recebimento Rodo - ALE'!H469))</f>
        <v>866.06259952411176</v>
      </c>
      <c r="Q469" s="235"/>
      <c r="R469" s="29"/>
      <c r="S469" s="29"/>
      <c r="T469" s="29"/>
      <c r="U469" s="29"/>
      <c r="V469" s="29"/>
      <c r="W469" s="29"/>
      <c r="X469" s="29"/>
      <c r="Y469" s="29"/>
    </row>
    <row r="470" spans="1:25" x14ac:dyDescent="0.25">
      <c r="A470" s="9"/>
      <c r="B470" s="9" t="str">
        <f t="shared" si="55"/>
        <v>SAO JOSE DO RIO PRETO</v>
      </c>
      <c r="C470" s="9" t="str">
        <f t="shared" si="54"/>
        <v>PRETO</v>
      </c>
      <c r="D470" s="9"/>
      <c r="E470" s="71">
        <f t="shared" si="56"/>
        <v>0</v>
      </c>
      <c r="F470" s="9" t="str">
        <f t="shared" si="57"/>
        <v>PoolPRETO</v>
      </c>
      <c r="G470" s="9" t="str">
        <f>IFERROR(VLOOKUP(H470,[161]Detalhes!$G:$J,4,0),G469)</f>
        <v>Pool</v>
      </c>
      <c r="H470" s="15">
        <v>20</v>
      </c>
      <c r="I470" s="11" t="s">
        <v>62</v>
      </c>
      <c r="J470" s="24" t="s">
        <v>9</v>
      </c>
      <c r="K470" s="24" t="s">
        <v>7</v>
      </c>
      <c r="L470" s="25"/>
      <c r="M470" s="26">
        <f>IF(RIGHT(I470,5)="Total",VLOOKUP(I470,'BD Descarga'!$B:$I,5,0),SUMIFS('BD Descarga'!F:F,'BD Descarga'!D:D,'Recebimento Rodo - ALE'!K470,'BD Descarga'!C:C,'Recebimento Rodo - ALE'!J470,'BD Descarga'!B:B,'Recebimento Rodo - ALE'!I470,'BD Descarga'!A:A,'Recebimento Rodo - ALE'!H470))</f>
        <v>0</v>
      </c>
      <c r="N470" s="27">
        <f>IF(RIGHT(I470,5)="Total",VLOOKUP(I470,'BD Descarga'!$B:$I,6,0),SUMIFS('BD Descarga'!G:G,'BD Descarga'!D:D,'Recebimento Rodo - ALE'!K470,'BD Descarga'!C:C,'Recebimento Rodo - ALE'!J470,'BD Descarga'!B:B,'Recebimento Rodo - ALE'!I470,'BD Descarga'!A:A,'Recebimento Rodo - ALE'!H470))</f>
        <v>0</v>
      </c>
      <c r="O470" s="27">
        <f>IF(RIGHT(I470,5)="Total",VLOOKUP(I470,'BD Descarga'!$B:$I,7,0),SUMIFS('BD Descarga'!H:H,'BD Descarga'!D:D,'Recebimento Rodo - ALE'!K470,'BD Descarga'!C:C,'Recebimento Rodo - ALE'!J470,'BD Descarga'!B:B,'Recebimento Rodo - ALE'!I470,'BD Descarga'!A:A,'Recebimento Rodo - ALE'!H470))</f>
        <v>0</v>
      </c>
      <c r="P470" s="28">
        <f>IF(RIGHT(I470,5)="Total",VLOOKUP(I470,'BD Descarga'!$B:$I,8,0),SUMIFS('BD Descarga'!I:I,'BD Descarga'!D:D,'Recebimento Rodo - ALE'!K470,'BD Descarga'!C:C,'Recebimento Rodo - ALE'!J470,'BD Descarga'!B:B,'Recebimento Rodo - ALE'!I470,'BD Descarga'!A:A,'Recebimento Rodo - ALE'!H470))</f>
        <v>0</v>
      </c>
      <c r="Q470" s="235"/>
      <c r="R470" s="29"/>
      <c r="S470" s="29"/>
      <c r="T470" s="29"/>
      <c r="U470" s="29"/>
      <c r="V470" s="29"/>
      <c r="W470" s="29"/>
      <c r="X470" s="29"/>
      <c r="Y470" s="29"/>
    </row>
    <row r="471" spans="1:25" x14ac:dyDescent="0.25">
      <c r="A471" s="9"/>
      <c r="B471" s="9" t="str">
        <f t="shared" si="55"/>
        <v>SAO JOSE DO RIO PRETO</v>
      </c>
      <c r="C471" s="9" t="str">
        <f t="shared" si="54"/>
        <v>PRETO</v>
      </c>
      <c r="D471" s="9"/>
      <c r="E471" s="71">
        <f t="shared" si="56"/>
        <v>0</v>
      </c>
      <c r="F471" s="9" t="str">
        <f t="shared" si="57"/>
        <v>PoolPRETO</v>
      </c>
      <c r="G471" s="9" t="str">
        <f>IFERROR(VLOOKUP(H471,[161]Detalhes!$G:$J,4,0),G470)</f>
        <v>Pool</v>
      </c>
      <c r="H471" s="10">
        <v>20</v>
      </c>
      <c r="I471" s="11" t="s">
        <v>62</v>
      </c>
      <c r="J471" s="24" t="s">
        <v>9</v>
      </c>
      <c r="K471" s="24" t="s">
        <v>18</v>
      </c>
      <c r="L471" s="25"/>
      <c r="M471" s="26">
        <f>IF(RIGHT(I471,5)="Total",VLOOKUP(I471,'BD Descarga'!$B:$I,5,0),SUMIFS('BD Descarga'!F:F,'BD Descarga'!D:D,'Recebimento Rodo - ALE'!K471,'BD Descarga'!C:C,'Recebimento Rodo - ALE'!J471,'BD Descarga'!B:B,'Recebimento Rodo - ALE'!I471,'BD Descarga'!A:A,'Recebimento Rodo - ALE'!H471))</f>
        <v>44</v>
      </c>
      <c r="N471" s="27">
        <f>IF(RIGHT(I471,5)="Total",VLOOKUP(I471,'BD Descarga'!$B:$I,6,0),SUMIFS('BD Descarga'!G:G,'BD Descarga'!D:D,'Recebimento Rodo - ALE'!K471,'BD Descarga'!C:C,'Recebimento Rodo - ALE'!J471,'BD Descarga'!B:B,'Recebimento Rodo - ALE'!I471,'BD Descarga'!A:A,'Recebimento Rodo - ALE'!H471))</f>
        <v>7.741708347811965</v>
      </c>
      <c r="O471" s="27">
        <f>IF(RIGHT(I471,5)="Total",VLOOKUP(I471,'BD Descarga'!$B:$I,7,0),SUMIFS('BD Descarga'!H:H,'BD Descarga'!D:D,'Recebimento Rodo - ALE'!K471,'BD Descarga'!C:C,'Recebimento Rodo - ALE'!J471,'BD Descarga'!B:B,'Recebimento Rodo - ALE'!I471,'BD Descarga'!A:A,'Recebimento Rodo - ALE'!H471))</f>
        <v>1.9354270869529913</v>
      </c>
      <c r="P471" s="28">
        <f>IF(RIGHT(I471,5)="Total",VLOOKUP(I471,'BD Descarga'!$B:$I,8,0),SUMIFS('BD Descarga'!I:I,'BD Descarga'!D:D,'Recebimento Rodo - ALE'!K471,'BD Descarga'!C:C,'Recebimento Rodo - ALE'!J471,'BD Descarga'!B:B,'Recebimento Rodo - ALE'!I471,'BD Descarga'!A:A,'Recebimento Rodo - ALE'!H471))</f>
        <v>7834.608847985709</v>
      </c>
      <c r="Q471" s="235"/>
      <c r="R471" s="29"/>
      <c r="S471" s="29"/>
      <c r="T471" s="29"/>
      <c r="U471" s="29"/>
      <c r="V471" s="29"/>
      <c r="W471" s="29"/>
      <c r="X471" s="29"/>
      <c r="Y471" s="29"/>
    </row>
    <row r="472" spans="1:25" x14ac:dyDescent="0.25">
      <c r="A472" s="9"/>
      <c r="B472" s="9" t="str">
        <f t="shared" si="55"/>
        <v>SAO JOSE DO RIO PRETO</v>
      </c>
      <c r="C472" s="9" t="str">
        <f t="shared" si="54"/>
        <v>PRETO</v>
      </c>
      <c r="D472" s="9"/>
      <c r="E472" s="71">
        <f t="shared" si="56"/>
        <v>0</v>
      </c>
      <c r="F472" s="9" t="str">
        <f t="shared" si="57"/>
        <v>PoolPRETO</v>
      </c>
      <c r="G472" s="9" t="str">
        <f>IFERROR(VLOOKUP(H472,[161]Detalhes!$G:$J,4,0),G471)</f>
        <v>Pool</v>
      </c>
      <c r="H472" s="10">
        <v>20</v>
      </c>
      <c r="I472" s="11" t="s">
        <v>62</v>
      </c>
      <c r="J472" s="24" t="s">
        <v>9</v>
      </c>
      <c r="K472" s="24" t="s">
        <v>19</v>
      </c>
      <c r="L472" s="25"/>
      <c r="M472" s="26">
        <f>IF(RIGHT(I472,5)="Total",VLOOKUP(I472,'BD Descarga'!$B:$I,5,0),SUMIFS('BD Descarga'!F:F,'BD Descarga'!D:D,'Recebimento Rodo - ALE'!K472,'BD Descarga'!C:C,'Recebimento Rodo - ALE'!J472,'BD Descarga'!B:B,'Recebimento Rodo - ALE'!I472,'BD Descarga'!A:A,'Recebimento Rodo - ALE'!H472))</f>
        <v>44</v>
      </c>
      <c r="N472" s="27">
        <f>IF(RIGHT(I472,5)="Total",VLOOKUP(I472,'BD Descarga'!$B:$I,6,0),SUMIFS('BD Descarga'!G:G,'BD Descarga'!D:D,'Recebimento Rodo - ALE'!K472,'BD Descarga'!C:C,'Recebimento Rodo - ALE'!J472,'BD Descarga'!B:B,'Recebimento Rodo - ALE'!I472,'BD Descarga'!A:A,'Recebimento Rodo - ALE'!H472))</f>
        <v>2.9040406971379999</v>
      </c>
      <c r="O472" s="27">
        <f>IF(RIGHT(I472,5)="Total",VLOOKUP(I472,'BD Descarga'!$B:$I,7,0),SUMIFS('BD Descarga'!H:H,'BD Descarga'!D:D,'Recebimento Rodo - ALE'!K472,'BD Descarga'!C:C,'Recebimento Rodo - ALE'!J472,'BD Descarga'!B:B,'Recebimento Rodo - ALE'!I472,'BD Descarga'!A:A,'Recebimento Rodo - ALE'!H472))</f>
        <v>0.96801356571266661</v>
      </c>
      <c r="P472" s="28">
        <f>IF(RIGHT(I472,5)="Total",VLOOKUP(I472,'BD Descarga'!$B:$I,8,0),SUMIFS('BD Descarga'!I:I,'BD Descarga'!D:D,'Recebimento Rodo - ALE'!K472,'BD Descarga'!C:C,'Recebimento Rodo - ALE'!J472,'BD Descarga'!B:B,'Recebimento Rodo - ALE'!I472,'BD Descarga'!A:A,'Recebimento Rodo - ALE'!H472))</f>
        <v>2981.4817823950129</v>
      </c>
      <c r="Q472" s="235"/>
      <c r="R472" s="29"/>
      <c r="S472" s="29"/>
      <c r="T472" s="29"/>
      <c r="U472" s="29"/>
      <c r="V472" s="29"/>
      <c r="W472" s="29"/>
      <c r="X472" s="29"/>
      <c r="Y472" s="29"/>
    </row>
    <row r="473" spans="1:25" x14ac:dyDescent="0.25">
      <c r="A473" s="9"/>
      <c r="B473" s="9" t="str">
        <f t="shared" si="55"/>
        <v>SAO JOSE DO RIO PRETO</v>
      </c>
      <c r="C473" s="9" t="str">
        <f t="shared" si="54"/>
        <v>PRETO</v>
      </c>
      <c r="D473" s="9"/>
      <c r="E473" s="71">
        <f t="shared" si="56"/>
        <v>0</v>
      </c>
      <c r="F473" s="9" t="str">
        <f t="shared" si="57"/>
        <v>PoolPRETO</v>
      </c>
      <c r="G473" s="9" t="str">
        <f>IFERROR(VLOOKUP(H473,[161]Detalhes!$G:$J,4,0),G472)</f>
        <v>Pool</v>
      </c>
      <c r="H473" s="14">
        <v>20</v>
      </c>
      <c r="I473" s="11" t="s">
        <v>62</v>
      </c>
      <c r="J473" s="30" t="s">
        <v>9</v>
      </c>
      <c r="K473" s="30" t="s">
        <v>21</v>
      </c>
      <c r="L473" s="31"/>
      <c r="M473" s="32">
        <f>IF(RIGHT(I473,5)="Total",VLOOKUP(I473,'BD Descarga'!$B:$I,5,0),SUMIFS('BD Descarga'!F:F,'BD Descarga'!D:D,'Recebimento Rodo - ALE'!K473,'BD Descarga'!C:C,'Recebimento Rodo - ALE'!J473,'BD Descarga'!B:B,'Recebimento Rodo - ALE'!I473,'BD Descarga'!A:A,'Recebimento Rodo - ALE'!H473))</f>
        <v>0</v>
      </c>
      <c r="N473" s="33">
        <f>IF(RIGHT(I473,5)="Total",VLOOKUP(I473,'BD Descarga'!$B:$I,6,0),SUMIFS('BD Descarga'!G:G,'BD Descarga'!D:D,'Recebimento Rodo - ALE'!K473,'BD Descarga'!C:C,'Recebimento Rodo - ALE'!J473,'BD Descarga'!B:B,'Recebimento Rodo - ALE'!I473,'BD Descarga'!A:A,'Recebimento Rodo - ALE'!H473))</f>
        <v>10.645749044949966</v>
      </c>
      <c r="O473" s="33">
        <f>IF(RIGHT(I473,5)="Total",VLOOKUP(I473,'BD Descarga'!$B:$I,7,0),SUMIFS('BD Descarga'!H:H,'BD Descarga'!D:D,'Recebimento Rodo - ALE'!K473,'BD Descarga'!C:C,'Recebimento Rodo - ALE'!J473,'BD Descarga'!B:B,'Recebimento Rodo - ALE'!I473,'BD Descarga'!A:A,'Recebimento Rodo - ALE'!H473))</f>
        <v>2.9034406526656578</v>
      </c>
      <c r="P473" s="34">
        <f>IF(RIGHT(I473,5)="Total",VLOOKUP(I473,'BD Descarga'!$B:$I,8,0),SUMIFS('BD Descarga'!I:I,'BD Descarga'!D:D,'Recebimento Rodo - ALE'!K473,'BD Descarga'!C:C,'Recebimento Rodo - ALE'!J473,'BD Descarga'!B:B,'Recebimento Rodo - ALE'!I473,'BD Descarga'!A:A,'Recebimento Rodo - ALE'!H473))</f>
        <v>10816.090630380722</v>
      </c>
      <c r="Q473" s="235"/>
      <c r="R473" s="29"/>
      <c r="S473" s="29"/>
      <c r="T473" s="29"/>
      <c r="U473" s="29"/>
      <c r="V473" s="29"/>
      <c r="W473" s="29"/>
      <c r="X473" s="29"/>
      <c r="Y473" s="29"/>
    </row>
    <row r="474" spans="1:25" x14ac:dyDescent="0.25">
      <c r="A474" s="9"/>
      <c r="B474" s="9" t="str">
        <f t="shared" si="55"/>
        <v>SAO JOSE DO RIO PRETO</v>
      </c>
      <c r="C474" s="9" t="str">
        <f t="shared" si="54"/>
        <v>PRETO</v>
      </c>
      <c r="D474" s="9"/>
      <c r="E474" s="71">
        <f t="shared" si="56"/>
        <v>0</v>
      </c>
      <c r="F474" s="9" t="str">
        <f t="shared" si="57"/>
        <v>PoolPRETO</v>
      </c>
      <c r="G474" s="9" t="str">
        <f>IFERROR(VLOOKUP(H474,[161]Detalhes!$G:$J,4,0),G473)</f>
        <v>Pool</v>
      </c>
      <c r="H474" s="10">
        <v>20</v>
      </c>
      <c r="I474" s="16" t="s">
        <v>62</v>
      </c>
      <c r="J474" s="30" t="s">
        <v>22</v>
      </c>
      <c r="K474" s="30"/>
      <c r="L474" s="31"/>
      <c r="M474" s="35">
        <f>IF(RIGHT(I474,5)="Total",VLOOKUP(I474,'BD Descarga'!$B:$I,5,0),SUMIFS('BD Descarga'!F:F,'BD Descarga'!D:D,'Recebimento Rodo - ALE'!K474,'BD Descarga'!C:C,'Recebimento Rodo - ALE'!J474,'BD Descarga'!B:B,'Recebimento Rodo - ALE'!I474,'BD Descarga'!A:A,'Recebimento Rodo - ALE'!H474))</f>
        <v>0</v>
      </c>
      <c r="N474" s="36">
        <f>IF(RIGHT(I474,5)="Total",VLOOKUP(I474,'BD Descarga'!$B:$I,6,0),SUMIFS('BD Descarga'!G:G,'BD Descarga'!D:D,'Recebimento Rodo - ALE'!K474,'BD Descarga'!C:C,'Recebimento Rodo - ALE'!J474,'BD Descarga'!B:B,'Recebimento Rodo - ALE'!I474,'BD Descarga'!A:A,'Recebimento Rodo - ALE'!H474))</f>
        <v>0</v>
      </c>
      <c r="O474" s="36">
        <f>IF(RIGHT(I474,5)="Total",VLOOKUP(I474,'BD Descarga'!$B:$I,7,0),SUMIFS('BD Descarga'!H:H,'BD Descarga'!D:D,'Recebimento Rodo - ALE'!K474,'BD Descarga'!C:C,'Recebimento Rodo - ALE'!J474,'BD Descarga'!B:B,'Recebimento Rodo - ALE'!I474,'BD Descarga'!A:A,'Recebimento Rodo - ALE'!H474))</f>
        <v>0</v>
      </c>
      <c r="P474" s="37">
        <f>IF(RIGHT(I474,5)="Total",VLOOKUP(I474,'BD Descarga'!$B:$I,8,0),SUMIFS('BD Descarga'!I:I,'BD Descarga'!D:D,'Recebimento Rodo - ALE'!K474,'BD Descarga'!C:C,'Recebimento Rodo - ALE'!J474,'BD Descarga'!B:B,'Recebimento Rodo - ALE'!I474,'BD Descarga'!A:A,'Recebimento Rodo - ALE'!H474))</f>
        <v>0</v>
      </c>
      <c r="Q474" s="235"/>
      <c r="R474" s="29"/>
      <c r="S474" s="29"/>
      <c r="T474" s="29"/>
      <c r="U474" s="29"/>
      <c r="V474" s="29"/>
      <c r="W474" s="29"/>
      <c r="X474" s="29"/>
      <c r="Y474" s="29"/>
    </row>
    <row r="475" spans="1:25" x14ac:dyDescent="0.25">
      <c r="A475" s="9"/>
      <c r="B475" s="9" t="str">
        <f t="shared" si="55"/>
        <v>SAO JOSE DO RIO PRETO Total</v>
      </c>
      <c r="C475" s="9" t="str">
        <f t="shared" si="54"/>
        <v>Total</v>
      </c>
      <c r="D475" s="9">
        <f>VLOOKUP(E475,Resumo!C:E,3,0)</f>
        <v>14</v>
      </c>
      <c r="E475" s="71">
        <f t="shared" si="56"/>
        <v>10859.334355073053</v>
      </c>
      <c r="F475" s="9" t="str">
        <f t="shared" si="57"/>
        <v>PoolTotal</v>
      </c>
      <c r="G475" s="9" t="str">
        <f>IFERROR(VLOOKUP(H475,[161]Detalhes!$G:$J,4,0),G474)</f>
        <v>Pool</v>
      </c>
      <c r="H475" s="17">
        <v>20</v>
      </c>
      <c r="I475" s="18" t="s">
        <v>63</v>
      </c>
      <c r="J475" s="38"/>
      <c r="K475" s="38"/>
      <c r="L475" s="25"/>
      <c r="M475" s="39">
        <f>IF(RIGHT(I475,5)="Total",VLOOKUP(I475,'BD Descarga'!$B:$I,5,0),SUMIFS('BD Descarga'!F:F,'BD Descarga'!D:D,'Recebimento Rodo - ALE'!K475,'BD Descarga'!C:C,'Recebimento Rodo - ALE'!J475,'BD Descarga'!B:B,'Recebimento Rodo - ALE'!I475,'BD Descarga'!A:A,'Recebimento Rodo - ALE'!H475))</f>
        <v>0</v>
      </c>
      <c r="N475" s="40">
        <f>IF(RIGHT(I475,5)="Total",VLOOKUP(I475,'BD Descarga'!$B:$I,6,0),SUMIFS('BD Descarga'!G:G,'BD Descarga'!D:D,'Recebimento Rodo - ALE'!K475,'BD Descarga'!C:C,'Recebimento Rodo - ALE'!J475,'BD Descarga'!B:B,'Recebimento Rodo - ALE'!I475,'BD Descarga'!A:A,'Recebimento Rodo - ALE'!H475))</f>
        <v>10.68831066735838</v>
      </c>
      <c r="O475" s="40">
        <f>IF(RIGHT(I475,5)="Total",VLOOKUP(I475,'BD Descarga'!$B:$I,7,0),SUMIFS('BD Descarga'!H:H,'BD Descarga'!D:D,'Recebimento Rodo - ALE'!K475,'BD Descarga'!C:C,'Recebimento Rodo - ALE'!J475,'BD Descarga'!B:B,'Recebimento Rodo - ALE'!I475,'BD Descarga'!A:A,'Recebimento Rodo - ALE'!H475))</f>
        <v>2.9150547106258093</v>
      </c>
      <c r="P475" s="41">
        <f>IF(RIGHT(I475,5)="Total",VLOOKUP(I475,'BD Descarga'!$B:$I,8,0),SUMIFS('BD Descarga'!I:I,'BD Descarga'!D:D,'Recebimento Rodo - ALE'!K475,'BD Descarga'!C:C,'Recebimento Rodo - ALE'!J475,'BD Descarga'!B:B,'Recebimento Rodo - ALE'!I475,'BD Descarga'!A:A,'Recebimento Rodo - ALE'!H475))</f>
        <v>10859.334355073053</v>
      </c>
      <c r="Q475" s="50"/>
      <c r="R475" s="29"/>
      <c r="S475" s="29"/>
      <c r="T475" s="29"/>
      <c r="U475" s="29"/>
      <c r="V475" s="29"/>
      <c r="W475" s="29"/>
      <c r="X475" s="29"/>
      <c r="Y475" s="29"/>
    </row>
    <row r="476" spans="1:25" ht="15" customHeight="1" x14ac:dyDescent="0.25">
      <c r="A476" s="9"/>
      <c r="B476" s="9" t="str">
        <f t="shared" ref="B476:B485" si="58">I476</f>
        <v>SAO JOSE DOS CAMPOS</v>
      </c>
      <c r="C476" s="9" t="str">
        <f t="shared" si="54"/>
        <v>AMPOS</v>
      </c>
      <c r="D476" s="9"/>
      <c r="E476" s="71">
        <f t="shared" ref="E476:E485" si="59">IF(RIGHT(I476,5)="Total",P476,0)</f>
        <v>0</v>
      </c>
      <c r="F476" s="9" t="str">
        <f t="shared" ref="F476:F485" si="60">CONCATENATE(G476,RIGHT(I476,5))</f>
        <v>TerceirosAMPOS</v>
      </c>
      <c r="G476" s="9" t="str">
        <f>IFERROR(VLOOKUP(H476,[161]Detalhes!$G:$J,4,0),#REF!)</f>
        <v>Terceiros</v>
      </c>
      <c r="H476" s="10">
        <v>19</v>
      </c>
      <c r="I476" s="11" t="s">
        <v>59</v>
      </c>
      <c r="J476" s="24" t="s">
        <v>653</v>
      </c>
      <c r="K476" s="24" t="s">
        <v>10</v>
      </c>
      <c r="L476" s="25"/>
      <c r="M476" s="26">
        <f>IF(RIGHT(I476,5)="Total",VLOOKUP(I476,'BD Descarga'!$B:$I,5,0),SUMIFS('BD Descarga'!F:F,'BD Descarga'!D:D,'Recebimento Rodo - ALE'!K476,'BD Descarga'!C:C,'Recebimento Rodo - ALE'!J476,'BD Descarga'!B:B,'Recebimento Rodo - ALE'!I476,'BD Descarga'!A:A,'Recebimento Rodo - ALE'!H476))</f>
        <v>36.900466019417472</v>
      </c>
      <c r="N476" s="27">
        <f>IF(RIGHT(I476,5)="Total",VLOOKUP(I476,'BD Descarga'!$B:$I,6,0),SUMIFS('BD Descarga'!G:G,'BD Descarga'!D:D,'Recebimento Rodo - ALE'!K476,'BD Descarga'!C:C,'Recebimento Rodo - ALE'!J476,'BD Descarga'!B:B,'Recebimento Rodo - ALE'!I476,'BD Descarga'!A:A,'Recebimento Rodo - ALE'!H476))</f>
        <v>0.57277795163560419</v>
      </c>
      <c r="O476" s="27">
        <f>IF(RIGHT(I476,5)="Total",VLOOKUP(I476,'BD Descarga'!$B:$I,7,0),SUMIFS('BD Descarga'!H:H,'BD Descarga'!D:D,'Recebimento Rodo - ALE'!K476,'BD Descarga'!C:C,'Recebimento Rodo - ALE'!J476,'BD Descarga'!B:B,'Recebimento Rodo - ALE'!I476,'BD Descarga'!A:A,'Recebimento Rodo - ALE'!H476))</f>
        <v>0.24547626498668751</v>
      </c>
      <c r="P476" s="28">
        <f>IF(RIGHT(I476,5)="Total",VLOOKUP(I476,'BD Descarga'!$B:$I,8,0),SUMIFS('BD Descarga'!I:I,'BD Descarga'!D:D,'Recebimento Rodo - ALE'!K476,'BD Descarga'!C:C,'Recebimento Rodo - ALE'!J476,'BD Descarga'!B:B,'Recebimento Rodo - ALE'!I476,'BD Descarga'!A:A,'Recebimento Rodo - ALE'!H476))</f>
        <v>501.2197678008846</v>
      </c>
      <c r="Q476" s="212" t="s">
        <v>193</v>
      </c>
      <c r="R476" s="29"/>
      <c r="S476" s="29"/>
      <c r="T476" s="29"/>
      <c r="U476" s="29"/>
      <c r="V476" s="29"/>
      <c r="W476" s="29"/>
      <c r="X476" s="29"/>
      <c r="Y476" s="29"/>
    </row>
    <row r="477" spans="1:25" ht="15" customHeight="1" x14ac:dyDescent="0.25">
      <c r="A477" s="9"/>
      <c r="B477" s="9" t="str">
        <f t="shared" si="58"/>
        <v>SAO JOSE DOS CAMPOS</v>
      </c>
      <c r="C477" s="9" t="str">
        <f t="shared" si="54"/>
        <v>AMPOS</v>
      </c>
      <c r="D477" s="9"/>
      <c r="E477" s="71">
        <f t="shared" si="59"/>
        <v>0</v>
      </c>
      <c r="F477" s="9" t="str">
        <f t="shared" si="60"/>
        <v>TerceirosAMPOS</v>
      </c>
      <c r="G477" s="9" t="str">
        <f>IFERROR(VLOOKUP(H477,[161]Detalhes!$G:$J,4,0),G476)</f>
        <v>Terceiros</v>
      </c>
      <c r="H477" s="10">
        <v>19</v>
      </c>
      <c r="I477" s="11" t="s">
        <v>59</v>
      </c>
      <c r="J477" s="24" t="s">
        <v>653</v>
      </c>
      <c r="K477" s="24" t="s">
        <v>12</v>
      </c>
      <c r="L477" s="25"/>
      <c r="M477" s="26">
        <f>IF(RIGHT(I477,5)="Total",VLOOKUP(I477,'BD Descarga'!$B:$I,5,0),SUMIFS('BD Descarga'!F:F,'BD Descarga'!D:D,'Recebimento Rodo - ALE'!K477,'BD Descarga'!C:C,'Recebimento Rodo - ALE'!J477,'BD Descarga'!B:B,'Recebimento Rodo - ALE'!I477,'BD Descarga'!A:A,'Recebimento Rodo - ALE'!H477))</f>
        <v>36.900466019417472</v>
      </c>
      <c r="N477" s="27">
        <f>IF(RIGHT(I477,5)="Total",VLOOKUP(I477,'BD Descarga'!$B:$I,6,0),SUMIFS('BD Descarga'!G:G,'BD Descarga'!D:D,'Recebimento Rodo - ALE'!K477,'BD Descarga'!C:C,'Recebimento Rodo - ALE'!J477,'BD Descarga'!B:B,'Recebimento Rodo - ALE'!I477,'BD Descarga'!A:A,'Recebimento Rodo - ALE'!H477))</f>
        <v>0.41240012517763497</v>
      </c>
      <c r="O477" s="27">
        <f>IF(RIGHT(I477,5)="Total",VLOOKUP(I477,'BD Descarga'!$B:$I,7,0),SUMIFS('BD Descarga'!H:H,'BD Descarga'!D:D,'Recebimento Rodo - ALE'!K477,'BD Descarga'!C:C,'Recebimento Rodo - ALE'!J477,'BD Descarga'!B:B,'Recebimento Rodo - ALE'!I477,'BD Descarga'!A:A,'Recebimento Rodo - ALE'!H477))</f>
        <v>0.17674291079041499</v>
      </c>
      <c r="P477" s="28">
        <f>IF(RIGHT(I477,5)="Total",VLOOKUP(I477,'BD Descarga'!$B:$I,8,0),SUMIFS('BD Descarga'!I:I,'BD Descarga'!D:D,'Recebimento Rodo - ALE'!K477,'BD Descarga'!C:C,'Recebimento Rodo - ALE'!J477,'BD Descarga'!B:B,'Recebimento Rodo - ALE'!I477,'BD Descarga'!A:A,'Recebimento Rodo - ALE'!H477))</f>
        <v>360.87823281663685</v>
      </c>
      <c r="Q477" s="212"/>
      <c r="R477" s="29"/>
      <c r="S477" s="29"/>
      <c r="T477" s="29"/>
      <c r="U477" s="29"/>
      <c r="V477" s="29"/>
      <c r="W477" s="29"/>
      <c r="X477" s="29"/>
      <c r="Y477" s="29"/>
    </row>
    <row r="478" spans="1:25" x14ac:dyDescent="0.25">
      <c r="A478" s="9"/>
      <c r="B478" s="9" t="str">
        <f t="shared" si="58"/>
        <v>SAO JOSE DOS CAMPOS</v>
      </c>
      <c r="C478" s="9" t="str">
        <f t="shared" si="54"/>
        <v>AMPOS</v>
      </c>
      <c r="D478" s="9"/>
      <c r="E478" s="71">
        <f t="shared" si="59"/>
        <v>0</v>
      </c>
      <c r="F478" s="9" t="str">
        <f t="shared" si="60"/>
        <v>TerceirosAMPOS</v>
      </c>
      <c r="G478" s="9" t="str">
        <f>IFERROR(VLOOKUP(H478,[161]Detalhes!$G:$J,4,0),G477)</f>
        <v>Terceiros</v>
      </c>
      <c r="H478" s="10">
        <v>19</v>
      </c>
      <c r="I478" s="11" t="s">
        <v>59</v>
      </c>
      <c r="J478" s="24" t="s">
        <v>653</v>
      </c>
      <c r="K478" s="24" t="s">
        <v>13</v>
      </c>
      <c r="L478" s="25"/>
      <c r="M478" s="26">
        <f>IF(RIGHT(I478,5)="Total",VLOOKUP(I478,'BD Descarga'!$B:$I,5,0),SUMIFS('BD Descarga'!F:F,'BD Descarga'!D:D,'Recebimento Rodo - ALE'!K478,'BD Descarga'!C:C,'Recebimento Rodo - ALE'!J478,'BD Descarga'!B:B,'Recebimento Rodo - ALE'!I478,'BD Descarga'!A:A,'Recebimento Rodo - ALE'!H478))</f>
        <v>36.900466019417472</v>
      </c>
      <c r="N478" s="27">
        <f>IF(RIGHT(I478,5)="Total",VLOOKUP(I478,'BD Descarga'!$B:$I,6,0),SUMIFS('BD Descarga'!G:G,'BD Descarga'!D:D,'Recebimento Rodo - ALE'!K478,'BD Descarga'!C:C,'Recebimento Rodo - ALE'!J478,'BD Descarga'!B:B,'Recebimento Rodo - ALE'!I478,'BD Descarga'!A:A,'Recebimento Rodo - ALE'!H478))</f>
        <v>0.34366677098136245</v>
      </c>
      <c r="O478" s="27">
        <f>IF(RIGHT(I478,5)="Total",VLOOKUP(I478,'BD Descarga'!$B:$I,7,0),SUMIFS('BD Descarga'!H:H,'BD Descarga'!D:D,'Recebimento Rodo - ALE'!K478,'BD Descarga'!C:C,'Recebimento Rodo - ALE'!J478,'BD Descarga'!B:B,'Recebimento Rodo - ALE'!I478,'BD Descarga'!A:A,'Recebimento Rodo - ALE'!H478))</f>
        <v>0.14728575899201246</v>
      </c>
      <c r="P478" s="28">
        <f>IF(RIGHT(I478,5)="Total",VLOOKUP(I478,'BD Descarga'!$B:$I,8,0),SUMIFS('BD Descarga'!I:I,'BD Descarga'!D:D,'Recebimento Rodo - ALE'!K478,'BD Descarga'!C:C,'Recebimento Rodo - ALE'!J478,'BD Descarga'!B:B,'Recebimento Rodo - ALE'!I478,'BD Descarga'!A:A,'Recebimento Rodo - ALE'!H478))</f>
        <v>300.7318606805307</v>
      </c>
      <c r="Q478" s="212"/>
      <c r="R478" s="29"/>
      <c r="S478" s="29"/>
      <c r="T478" s="29"/>
      <c r="U478" s="29"/>
      <c r="V478" s="29"/>
      <c r="W478" s="29"/>
      <c r="X478" s="29"/>
      <c r="Y478" s="29"/>
    </row>
    <row r="479" spans="1:25" x14ac:dyDescent="0.25">
      <c r="A479" s="9"/>
      <c r="B479" s="9" t="str">
        <f t="shared" si="58"/>
        <v>SAO JOSE DOS CAMPOS</v>
      </c>
      <c r="C479" s="9" t="str">
        <f t="shared" si="54"/>
        <v>AMPOS</v>
      </c>
      <c r="D479" s="9"/>
      <c r="E479" s="71">
        <f t="shared" si="59"/>
        <v>0</v>
      </c>
      <c r="F479" s="9" t="str">
        <f t="shared" si="60"/>
        <v>TerceirosAMPOS</v>
      </c>
      <c r="G479" s="9" t="str">
        <f>IFERROR(VLOOKUP(H479,[161]Detalhes!$G:$J,4,0),G478)</f>
        <v>Terceiros</v>
      </c>
      <c r="H479" s="14">
        <v>19</v>
      </c>
      <c r="I479" s="11" t="s">
        <v>59</v>
      </c>
      <c r="J479" s="30" t="s">
        <v>653</v>
      </c>
      <c r="K479" s="30" t="s">
        <v>16</v>
      </c>
      <c r="L479" s="31"/>
      <c r="M479" s="32">
        <f>IF(RIGHT(I479,5)="Total",VLOOKUP(I479,'BD Descarga'!$B:$I,5,0),SUMIFS('BD Descarga'!F:F,'BD Descarga'!D:D,'Recebimento Rodo - ALE'!K479,'BD Descarga'!C:C,'Recebimento Rodo - ALE'!J479,'BD Descarga'!B:B,'Recebimento Rodo - ALE'!I479,'BD Descarga'!A:A,'Recebimento Rodo - ALE'!H479))</f>
        <v>36.900466019417472</v>
      </c>
      <c r="N479" s="33">
        <f>IF(RIGHT(I479,5)="Total",VLOOKUP(I479,'BD Descarga'!$B:$I,6,0),SUMIFS('BD Descarga'!G:G,'BD Descarga'!D:D,'Recebimento Rodo - ALE'!K479,'BD Descarga'!C:C,'Recebimento Rodo - ALE'!J479,'BD Descarga'!B:B,'Recebimento Rodo - ALE'!I479,'BD Descarga'!A:A,'Recebimento Rodo - ALE'!H479))</f>
        <v>1.3288448477946018</v>
      </c>
      <c r="O479" s="33">
        <f>IF(RIGHT(I479,5)="Total",VLOOKUP(I479,'BD Descarga'!$B:$I,7,0),SUMIFS('BD Descarga'!H:H,'BD Descarga'!D:D,'Recebimento Rodo - ALE'!K479,'BD Descarga'!C:C,'Recebimento Rodo - ALE'!J479,'BD Descarga'!B:B,'Recebimento Rodo - ALE'!I479,'BD Descarga'!A:A,'Recebimento Rodo - ALE'!H479))</f>
        <v>0.56950493476911501</v>
      </c>
      <c r="P479" s="37">
        <f>IF(RIGHT(I479,5)="Total",VLOOKUP(I479,'BD Descarga'!$B:$I,8,0),SUMIFS('BD Descarga'!I:I,'BD Descarga'!D:D,'Recebimento Rodo - ALE'!K479,'BD Descarga'!C:C,'Recebimento Rodo - ALE'!J479,'BD Descarga'!B:B,'Recebimento Rodo - ALE'!I479,'BD Descarga'!A:A,'Recebimento Rodo - ALE'!H479))</f>
        <v>1162.829861298052</v>
      </c>
      <c r="Q479" s="212"/>
      <c r="R479" s="29"/>
      <c r="S479" s="29"/>
      <c r="T479" s="29"/>
      <c r="U479" s="29"/>
      <c r="V479" s="29"/>
      <c r="W479" s="29"/>
      <c r="X479" s="29"/>
      <c r="Y479" s="29"/>
    </row>
    <row r="480" spans="1:25" x14ac:dyDescent="0.25">
      <c r="A480" s="9"/>
      <c r="B480" s="9" t="str">
        <f t="shared" si="58"/>
        <v>SAO JOSE DOS CAMPOS</v>
      </c>
      <c r="C480" s="9" t="str">
        <f t="shared" si="54"/>
        <v>AMPOS</v>
      </c>
      <c r="D480" s="9"/>
      <c r="E480" s="71">
        <f t="shared" si="59"/>
        <v>0</v>
      </c>
      <c r="F480" s="9" t="str">
        <f t="shared" si="60"/>
        <v>TerceirosAMPOS</v>
      </c>
      <c r="G480" s="9" t="str">
        <f>IFERROR(VLOOKUP(H480,[161]Detalhes!$G:$J,4,0),G479)</f>
        <v>Terceiros</v>
      </c>
      <c r="H480" s="15">
        <v>19</v>
      </c>
      <c r="I480" s="11" t="s">
        <v>59</v>
      </c>
      <c r="J480" s="24" t="s">
        <v>653</v>
      </c>
      <c r="K480" s="24" t="s">
        <v>7</v>
      </c>
      <c r="L480" s="25"/>
      <c r="M480" s="26">
        <f>IF(RIGHT(I480,5)="Total",VLOOKUP(I480,'BD Descarga'!$B:$I,5,0),SUMIFS('BD Descarga'!F:F,'BD Descarga'!D:D,'Recebimento Rodo - ALE'!K480,'BD Descarga'!C:C,'Recebimento Rodo - ALE'!J480,'BD Descarga'!B:B,'Recebimento Rodo - ALE'!I480,'BD Descarga'!A:A,'Recebimento Rodo - ALE'!H480))</f>
        <v>36.900466019417472</v>
      </c>
      <c r="N480" s="27">
        <f>IF(RIGHT(I480,5)="Total",VLOOKUP(I480,'BD Descarga'!$B:$I,6,0),SUMIFS('BD Descarga'!G:G,'BD Descarga'!D:D,'Recebimento Rodo - ALE'!K480,'BD Descarga'!C:C,'Recebimento Rodo - ALE'!J480,'BD Descarga'!B:B,'Recebimento Rodo - ALE'!I480,'BD Descarga'!A:A,'Recebimento Rodo - ALE'!H480))</f>
        <v>0.43189049138314989</v>
      </c>
      <c r="O480" s="27">
        <f>IF(RIGHT(I480,5)="Total",VLOOKUP(I480,'BD Descarga'!$B:$I,7,0),SUMIFS('BD Descarga'!H:H,'BD Descarga'!D:D,'Recebimento Rodo - ALE'!K480,'BD Descarga'!C:C,'Recebimento Rodo - ALE'!J480,'BD Descarga'!B:B,'Recebimento Rodo - ALE'!I480,'BD Descarga'!A:A,'Recebimento Rodo - ALE'!H480))</f>
        <v>0.1850959248784928</v>
      </c>
      <c r="P480" s="28">
        <f>IF(RIGHT(I480,5)="Total",VLOOKUP(I480,'BD Descarga'!$B:$I,8,0),SUMIFS('BD Descarga'!I:I,'BD Descarga'!D:D,'Recebimento Rodo - ALE'!K480,'BD Descarga'!C:C,'Recebimento Rodo - ALE'!J480,'BD Descarga'!B:B,'Recebimento Rodo - ALE'!I480,'BD Descarga'!A:A,'Recebimento Rodo - ALE'!H480))</f>
        <v>377.93363237590148</v>
      </c>
      <c r="Q480" s="212"/>
      <c r="R480" s="29"/>
      <c r="S480" s="29"/>
      <c r="T480" s="29"/>
      <c r="U480" s="29"/>
      <c r="V480" s="29"/>
      <c r="W480" s="29"/>
      <c r="X480" s="29"/>
      <c r="Y480" s="29"/>
    </row>
    <row r="481" spans="1:25" x14ac:dyDescent="0.25">
      <c r="A481" s="9"/>
      <c r="B481" s="9" t="str">
        <f t="shared" si="58"/>
        <v>SAO JOSE DOS CAMPOS</v>
      </c>
      <c r="C481" s="9" t="str">
        <f t="shared" si="54"/>
        <v>AMPOS</v>
      </c>
      <c r="D481" s="9"/>
      <c r="E481" s="71">
        <f t="shared" si="59"/>
        <v>0</v>
      </c>
      <c r="F481" s="9" t="str">
        <f t="shared" si="60"/>
        <v>TerceirosAMPOS</v>
      </c>
      <c r="G481" s="9" t="str">
        <f>IFERROR(VLOOKUP(H481,[161]Detalhes!$G:$J,4,0),G480)</f>
        <v>Terceiros</v>
      </c>
      <c r="H481" s="10">
        <v>19</v>
      </c>
      <c r="I481" s="11" t="s">
        <v>59</v>
      </c>
      <c r="J481" s="24" t="s">
        <v>653</v>
      </c>
      <c r="K481" s="24" t="s">
        <v>18</v>
      </c>
      <c r="L481" s="25"/>
      <c r="M481" s="26">
        <f>IF(RIGHT(I481,5)="Total",VLOOKUP(I481,'BD Descarga'!$B:$I,5,0),SUMIFS('BD Descarga'!F:F,'BD Descarga'!D:D,'Recebimento Rodo - ALE'!K481,'BD Descarga'!C:C,'Recebimento Rodo - ALE'!J481,'BD Descarga'!B:B,'Recebimento Rodo - ALE'!I481,'BD Descarga'!A:A,'Recebimento Rodo - ALE'!H481))</f>
        <v>36.900466019417472</v>
      </c>
      <c r="N481" s="27">
        <f>IF(RIGHT(I481,5)="Total",VLOOKUP(I481,'BD Descarga'!$B:$I,6,0),SUMIFS('BD Descarga'!G:G,'BD Descarga'!D:D,'Recebimento Rodo - ALE'!K481,'BD Descarga'!C:C,'Recebimento Rodo - ALE'!J481,'BD Descarga'!B:B,'Recebimento Rodo - ALE'!I481,'BD Descarga'!A:A,'Recebimento Rodo - ALE'!H481))</f>
        <v>0.73946479100173168</v>
      </c>
      <c r="O481" s="27">
        <f>IF(RIGHT(I481,5)="Total",VLOOKUP(I481,'BD Descarga'!$B:$I,7,0),SUMIFS('BD Descarga'!H:H,'BD Descarga'!D:D,'Recebimento Rodo - ALE'!K481,'BD Descarga'!C:C,'Recebimento Rodo - ALE'!J481,'BD Descarga'!B:B,'Recebimento Rodo - ALE'!I481,'BD Descarga'!A:A,'Recebimento Rodo - ALE'!H481))</f>
        <v>0.31691348185788498</v>
      </c>
      <c r="P481" s="28">
        <f>IF(RIGHT(I481,5)="Total",VLOOKUP(I481,'BD Descarga'!$B:$I,8,0),SUMIFS('BD Descarga'!I:I,'BD Descarga'!D:D,'Recebimento Rodo - ALE'!K481,'BD Descarga'!C:C,'Recebimento Rodo - ALE'!J481,'BD Descarga'!B:B,'Recebimento Rodo - ALE'!I481,'BD Descarga'!A:A,'Recebimento Rodo - ALE'!H481))</f>
        <v>647.08211931769961</v>
      </c>
      <c r="Q481" s="212"/>
      <c r="R481" s="29"/>
      <c r="S481" s="29"/>
      <c r="T481" s="29"/>
      <c r="U481" s="29"/>
      <c r="V481" s="29"/>
      <c r="W481" s="29"/>
      <c r="X481" s="29"/>
      <c r="Y481" s="29"/>
    </row>
    <row r="482" spans="1:25" x14ac:dyDescent="0.25">
      <c r="A482" s="9"/>
      <c r="B482" s="9" t="str">
        <f t="shared" si="58"/>
        <v>SAO JOSE DOS CAMPOS</v>
      </c>
      <c r="C482" s="9" t="str">
        <f t="shared" si="54"/>
        <v>AMPOS</v>
      </c>
      <c r="D482" s="9"/>
      <c r="E482" s="71">
        <f t="shared" si="59"/>
        <v>0</v>
      </c>
      <c r="F482" s="9" t="str">
        <f t="shared" si="60"/>
        <v>TerceirosAMPOS</v>
      </c>
      <c r="G482" s="9" t="str">
        <f>IFERROR(VLOOKUP(H482,[161]Detalhes!$G:$J,4,0),G481)</f>
        <v>Terceiros</v>
      </c>
      <c r="H482" s="10">
        <v>19</v>
      </c>
      <c r="I482" s="11" t="s">
        <v>59</v>
      </c>
      <c r="J482" s="24" t="s">
        <v>653</v>
      </c>
      <c r="K482" s="24" t="s">
        <v>19</v>
      </c>
      <c r="L482" s="25"/>
      <c r="M482" s="26">
        <f>IF(RIGHT(I482,5)="Total",VLOOKUP(I482,'BD Descarga'!$B:$I,5,0),SUMIFS('BD Descarga'!F:F,'BD Descarga'!D:D,'Recebimento Rodo - ALE'!K482,'BD Descarga'!C:C,'Recebimento Rodo - ALE'!J482,'BD Descarga'!B:B,'Recebimento Rodo - ALE'!I482,'BD Descarga'!A:A,'Recebimento Rodo - ALE'!H482))</f>
        <v>36.900466019417472</v>
      </c>
      <c r="N482" s="27">
        <f>IF(RIGHT(I482,5)="Total",VLOOKUP(I482,'BD Descarga'!$B:$I,6,0),SUMIFS('BD Descarga'!G:G,'BD Descarga'!D:D,'Recebimento Rodo - ALE'!K482,'BD Descarga'!C:C,'Recebimento Rodo - ALE'!J482,'BD Descarga'!B:B,'Recebimento Rodo - ALE'!I482,'BD Descarga'!A:A,'Recebimento Rodo - ALE'!H482))</f>
        <v>0.49297652733448788</v>
      </c>
      <c r="O482" s="27">
        <f>IF(RIGHT(I482,5)="Total",VLOOKUP(I482,'BD Descarga'!$B:$I,7,0),SUMIFS('BD Descarga'!H:H,'BD Descarga'!D:D,'Recebimento Rodo - ALE'!K482,'BD Descarga'!C:C,'Recebimento Rodo - ALE'!J482,'BD Descarga'!B:B,'Recebimento Rodo - ALE'!I482,'BD Descarga'!A:A,'Recebimento Rodo - ALE'!H482))</f>
        <v>0.21127565457192338</v>
      </c>
      <c r="P482" s="28">
        <f>IF(RIGHT(I482,5)="Total",VLOOKUP(I482,'BD Descarga'!$B:$I,8,0),SUMIFS('BD Descarga'!I:I,'BD Descarga'!D:D,'Recebimento Rodo - ALE'!K482,'BD Descarga'!C:C,'Recebimento Rodo - ALE'!J482,'BD Descarga'!B:B,'Recebimento Rodo - ALE'!I482,'BD Descarga'!A:A,'Recebimento Rodo - ALE'!H482))</f>
        <v>431.38807954513317</v>
      </c>
      <c r="Q482" s="212"/>
      <c r="R482" s="29"/>
      <c r="S482" s="29"/>
      <c r="T482" s="29"/>
      <c r="U482" s="29"/>
      <c r="V482" s="29"/>
      <c r="W482" s="29"/>
      <c r="X482" s="29"/>
      <c r="Y482" s="29"/>
    </row>
    <row r="483" spans="1:25" x14ac:dyDescent="0.25">
      <c r="A483" s="9"/>
      <c r="B483" s="9" t="str">
        <f t="shared" si="58"/>
        <v>SAO JOSE DOS CAMPOS</v>
      </c>
      <c r="C483" s="9" t="str">
        <f t="shared" si="54"/>
        <v>AMPOS</v>
      </c>
      <c r="D483" s="9"/>
      <c r="E483" s="71">
        <f t="shared" si="59"/>
        <v>0</v>
      </c>
      <c r="F483" s="9" t="str">
        <f t="shared" si="60"/>
        <v>TerceirosAMPOS</v>
      </c>
      <c r="G483" s="9" t="str">
        <f>IFERROR(VLOOKUP(H483,[161]Detalhes!$G:$J,4,0),G482)</f>
        <v>Terceiros</v>
      </c>
      <c r="H483" s="14">
        <v>19</v>
      </c>
      <c r="I483" s="11" t="s">
        <v>59</v>
      </c>
      <c r="J483" s="30" t="s">
        <v>653</v>
      </c>
      <c r="K483" s="30" t="s">
        <v>21</v>
      </c>
      <c r="L483" s="31"/>
      <c r="M483" s="32">
        <f>IF(RIGHT(I483,5)="Total",VLOOKUP(I483,'BD Descarga'!$B:$I,5,0),SUMIFS('BD Descarga'!F:F,'BD Descarga'!D:D,'Recebimento Rodo - ALE'!K483,'BD Descarga'!C:C,'Recebimento Rodo - ALE'!J483,'BD Descarga'!B:B,'Recebimento Rodo - ALE'!I483,'BD Descarga'!A:A,'Recebimento Rodo - ALE'!H483))</f>
        <v>36.900466019417472</v>
      </c>
      <c r="N483" s="33">
        <f>IF(RIGHT(I483,5)="Total",VLOOKUP(I483,'BD Descarga'!$B:$I,6,0),SUMIFS('BD Descarga'!G:G,'BD Descarga'!D:D,'Recebimento Rodo - ALE'!K483,'BD Descarga'!C:C,'Recebimento Rodo - ALE'!J483,'BD Descarga'!B:B,'Recebimento Rodo - ALE'!I483,'BD Descarga'!A:A,'Recebimento Rodo - ALE'!H483))</f>
        <v>1.6643318097193696</v>
      </c>
      <c r="O483" s="33">
        <f>IF(RIGHT(I483,5)="Total",VLOOKUP(I483,'BD Descarga'!$B:$I,7,0),SUMIFS('BD Descarga'!H:H,'BD Descarga'!D:D,'Recebimento Rodo - ALE'!K483,'BD Descarga'!C:C,'Recebimento Rodo - ALE'!J483,'BD Descarga'!B:B,'Recebimento Rodo - ALE'!I483,'BD Descarga'!A:A,'Recebimento Rodo - ALE'!H483))</f>
        <v>0.71328506130830127</v>
      </c>
      <c r="P483" s="37">
        <f>IF(RIGHT(I483,5)="Total",VLOOKUP(I483,'BD Descarga'!$B:$I,8,0),SUMIFS('BD Descarga'!I:I,'BD Descarga'!D:D,'Recebimento Rodo - ALE'!K483,'BD Descarga'!C:C,'Recebimento Rodo - ALE'!J483,'BD Descarga'!B:B,'Recebimento Rodo - ALE'!I483,'BD Descarga'!A:A,'Recebimento Rodo - ALE'!H483))</f>
        <v>1456.4038312387343</v>
      </c>
      <c r="Q483" s="212"/>
      <c r="R483" s="29"/>
      <c r="S483" s="29"/>
      <c r="T483" s="29"/>
      <c r="U483" s="29"/>
      <c r="V483" s="29"/>
      <c r="W483" s="29"/>
      <c r="X483" s="29"/>
      <c r="Y483" s="29"/>
    </row>
    <row r="484" spans="1:25" x14ac:dyDescent="0.25">
      <c r="A484" s="9"/>
      <c r="B484" s="9" t="str">
        <f t="shared" si="58"/>
        <v>SAO JOSE DOS CAMPOS</v>
      </c>
      <c r="C484" s="9" t="str">
        <f t="shared" si="54"/>
        <v>AMPOS</v>
      </c>
      <c r="D484" s="9"/>
      <c r="E484" s="71">
        <f t="shared" si="59"/>
        <v>0</v>
      </c>
      <c r="F484" s="9" t="str">
        <f t="shared" si="60"/>
        <v>TerceirosAMPOS</v>
      </c>
      <c r="G484" s="9" t="str">
        <f>IFERROR(VLOOKUP(H484,[161]Detalhes!$G:$J,4,0),G483)</f>
        <v>Terceiros</v>
      </c>
      <c r="H484" s="10">
        <v>19</v>
      </c>
      <c r="I484" s="16" t="s">
        <v>59</v>
      </c>
      <c r="J484" s="30" t="s">
        <v>657</v>
      </c>
      <c r="K484" s="30"/>
      <c r="L484" s="31"/>
      <c r="M484" s="35">
        <f>IF(RIGHT(I484,5)="Total",VLOOKUP(I484,'BD Descarga'!$B:$I,5,0),SUMIFS('BD Descarga'!F:F,'BD Descarga'!D:D,'Recebimento Rodo - ALE'!K484,'BD Descarga'!C:C,'Recebimento Rodo - ALE'!J484,'BD Descarga'!B:B,'Recebimento Rodo - ALE'!I484,'BD Descarga'!A:A,'Recebimento Rodo - ALE'!H484))</f>
        <v>0</v>
      </c>
      <c r="N484" s="36">
        <f>IF(RIGHT(I484,5)="Total",VLOOKUP(I484,'BD Descarga'!$B:$I,6,0),SUMIFS('BD Descarga'!G:G,'BD Descarga'!D:D,'Recebimento Rodo - ALE'!K484,'BD Descarga'!C:C,'Recebimento Rodo - ALE'!J484,'BD Descarga'!B:B,'Recebimento Rodo - ALE'!I484,'BD Descarga'!A:A,'Recebimento Rodo - ALE'!H484))</f>
        <v>0</v>
      </c>
      <c r="O484" s="36">
        <f>IF(RIGHT(I484,5)="Total",VLOOKUP(I484,'BD Descarga'!$B:$I,7,0),SUMIFS('BD Descarga'!H:H,'BD Descarga'!D:D,'Recebimento Rodo - ALE'!K484,'BD Descarga'!C:C,'Recebimento Rodo - ALE'!J484,'BD Descarga'!B:B,'Recebimento Rodo - ALE'!I484,'BD Descarga'!A:A,'Recebimento Rodo - ALE'!H484))</f>
        <v>0</v>
      </c>
      <c r="P484" s="37">
        <f>IF(RIGHT(I484,5)="Total",VLOOKUP(I484,'BD Descarga'!$B:$I,8,0),SUMIFS('BD Descarga'!I:I,'BD Descarga'!D:D,'Recebimento Rodo - ALE'!K484,'BD Descarga'!C:C,'Recebimento Rodo - ALE'!J484,'BD Descarga'!B:B,'Recebimento Rodo - ALE'!I484,'BD Descarga'!A:A,'Recebimento Rodo - ALE'!H484))</f>
        <v>0</v>
      </c>
      <c r="Q484" s="212"/>
      <c r="R484" s="29"/>
      <c r="S484" s="29"/>
      <c r="T484" s="29"/>
      <c r="U484" s="29"/>
      <c r="V484" s="29"/>
      <c r="W484" s="29"/>
      <c r="X484" s="29"/>
      <c r="Y484" s="29"/>
    </row>
    <row r="485" spans="1:25" x14ac:dyDescent="0.25">
      <c r="A485" s="9"/>
      <c r="B485" s="9" t="str">
        <f t="shared" si="58"/>
        <v>SAO JOSE DOS CAMPOS Total</v>
      </c>
      <c r="C485" s="9" t="str">
        <f t="shared" si="54"/>
        <v>Total</v>
      </c>
      <c r="D485" s="9">
        <f>VLOOKUP(E485,Resumo!C:E,3,0)</f>
        <v>34</v>
      </c>
      <c r="E485" s="71">
        <f t="shared" si="59"/>
        <v>2619.2336925367863</v>
      </c>
      <c r="F485" s="9" t="str">
        <f t="shared" si="60"/>
        <v>TerceirosTotal</v>
      </c>
      <c r="G485" s="9" t="str">
        <f>IFERROR(VLOOKUP(H485,[161]Detalhes!$G:$J,4,0),G484)</f>
        <v>Terceiros</v>
      </c>
      <c r="H485" s="17">
        <v>19</v>
      </c>
      <c r="I485" s="18" t="s">
        <v>61</v>
      </c>
      <c r="J485" s="38"/>
      <c r="K485" s="38"/>
      <c r="L485" s="25"/>
      <c r="M485" s="39">
        <f>IF(RIGHT(I485,5)="Total",VLOOKUP(I485,'BD Descarga'!$B:$I,5,0),SUMIFS('BD Descarga'!F:F,'BD Descarga'!D:D,'Recebimento Rodo - ALE'!K485,'BD Descarga'!C:C,'Recebimento Rodo - ALE'!J485,'BD Descarga'!B:B,'Recebimento Rodo - ALE'!I485,'BD Descarga'!A:A,'Recebimento Rodo - ALE'!H485))</f>
        <v>36.900466019417472</v>
      </c>
      <c r="N485" s="40">
        <f>IF(RIGHT(I485,5)="Total",VLOOKUP(I485,'BD Descarga'!$B:$I,6,0),SUMIFS('BD Descarga'!G:G,'BD Descarga'!D:D,'Recebimento Rodo - ALE'!K485,'BD Descarga'!C:C,'Recebimento Rodo - ALE'!J485,'BD Descarga'!B:B,'Recebimento Rodo - ALE'!I485,'BD Descarga'!A:A,'Recebimento Rodo - ALE'!H485))</f>
        <v>2.9931766575139713</v>
      </c>
      <c r="O485" s="40">
        <f>IF(RIGHT(I485,5)="Total",VLOOKUP(I485,'BD Descarga'!$B:$I,7,0),SUMIFS('BD Descarga'!H:H,'BD Descarga'!D:D,'Recebimento Rodo - ALE'!K485,'BD Descarga'!C:C,'Recebimento Rodo - ALE'!J485,'BD Descarga'!B:B,'Recebimento Rodo - ALE'!I485,'BD Descarga'!A:A,'Recebimento Rodo - ALE'!H485))</f>
        <v>1.2827899960774163</v>
      </c>
      <c r="P485" s="41">
        <f>IF(RIGHT(I485,5)="Total",VLOOKUP(I485,'BD Descarga'!$B:$I,8,0),SUMIFS('BD Descarga'!I:I,'BD Descarga'!D:D,'Recebimento Rodo - ALE'!K485,'BD Descarga'!C:C,'Recebimento Rodo - ALE'!J485,'BD Descarga'!B:B,'Recebimento Rodo - ALE'!I485,'BD Descarga'!A:A,'Recebimento Rodo - ALE'!H485))</f>
        <v>2619.2336925367863</v>
      </c>
      <c r="Q485" s="50"/>
      <c r="R485" s="29"/>
      <c r="S485" s="29"/>
      <c r="T485" s="29"/>
      <c r="U485" s="29"/>
      <c r="V485" s="29"/>
      <c r="W485" s="29"/>
      <c r="X485" s="29"/>
      <c r="Y485" s="29"/>
    </row>
    <row r="486" spans="1:25" ht="15" customHeight="1" x14ac:dyDescent="0.25">
      <c r="A486" s="9"/>
      <c r="B486" s="9" t="str">
        <f t="shared" ref="B486:B513" si="61">I486</f>
        <v>SAO LUIS</v>
      </c>
      <c r="C486" s="9" t="str">
        <f t="shared" si="54"/>
        <v xml:space="preserve"> LUIS</v>
      </c>
      <c r="D486" s="9"/>
      <c r="E486" s="71">
        <f t="shared" ref="E486:E513" si="62">IF(RIGHT(I486,5)="Total",P486,0)</f>
        <v>0</v>
      </c>
      <c r="F486" s="9" t="str">
        <f t="shared" ref="F486:F513" si="63">CONCATENATE(G486,RIGHT(I486,5))</f>
        <v>Terceiros LUIS</v>
      </c>
      <c r="G486" s="9" t="str">
        <f>IFERROR(VLOOKUP(H486,[161]Detalhes!$G:$J,4,0),#REF!)</f>
        <v>Terceiros</v>
      </c>
      <c r="H486" s="10">
        <v>36</v>
      </c>
      <c r="I486" s="11" t="s">
        <v>87</v>
      </c>
      <c r="J486" s="24" t="s">
        <v>88</v>
      </c>
      <c r="K486" s="24" t="s">
        <v>10</v>
      </c>
      <c r="L486" s="25"/>
      <c r="M486" s="26">
        <f>IF(RIGHT(I486,5)="Total",VLOOKUP(I486,'BD Descarga'!$B:$I,5,0),SUMIFS('BD Descarga'!F:F,'BD Descarga'!D:D,'Recebimento Rodo - ALE'!K486,'BD Descarga'!C:C,'Recebimento Rodo - ALE'!J486,'BD Descarga'!B:B,'Recebimento Rodo - ALE'!I486,'BD Descarga'!A:A,'Recebimento Rodo - ALE'!H486))</f>
        <v>0</v>
      </c>
      <c r="N486" s="27">
        <f>IF(RIGHT(I486,5)="Total",VLOOKUP(I486,'BD Descarga'!$B:$I,6,0),SUMIFS('BD Descarga'!G:G,'BD Descarga'!D:D,'Recebimento Rodo - ALE'!K486,'BD Descarga'!C:C,'Recebimento Rodo - ALE'!J486,'BD Descarga'!B:B,'Recebimento Rodo - ALE'!I486,'BD Descarga'!A:A,'Recebimento Rodo - ALE'!H486))</f>
        <v>0</v>
      </c>
      <c r="O486" s="27">
        <f>IF(RIGHT(I486,5)="Total",VLOOKUP(I486,'BD Descarga'!$B:$I,7,0),SUMIFS('BD Descarga'!H:H,'BD Descarga'!D:D,'Recebimento Rodo - ALE'!K486,'BD Descarga'!C:C,'Recebimento Rodo - ALE'!J486,'BD Descarga'!B:B,'Recebimento Rodo - ALE'!I486,'BD Descarga'!A:A,'Recebimento Rodo - ALE'!H486))</f>
        <v>0</v>
      </c>
      <c r="P486" s="28">
        <f>IF(RIGHT(I486,5)="Total",VLOOKUP(I486,'BD Descarga'!$B:$I,8,0),SUMIFS('BD Descarga'!I:I,'BD Descarga'!D:D,'Recebimento Rodo - ALE'!K486,'BD Descarga'!C:C,'Recebimento Rodo - ALE'!J486,'BD Descarga'!B:B,'Recebimento Rodo - ALE'!I486,'BD Descarga'!A:A,'Recebimento Rodo - ALE'!H486))</f>
        <v>0</v>
      </c>
      <c r="Q486" s="212" t="s">
        <v>89</v>
      </c>
      <c r="R486" s="29"/>
      <c r="S486" s="29"/>
      <c r="T486" s="29"/>
      <c r="U486" s="29"/>
      <c r="V486" s="29"/>
      <c r="W486" s="29"/>
      <c r="X486" s="29"/>
      <c r="Y486" s="29"/>
    </row>
    <row r="487" spans="1:25" ht="15" customHeight="1" x14ac:dyDescent="0.25">
      <c r="A487" s="9"/>
      <c r="B487" s="9" t="str">
        <f t="shared" si="61"/>
        <v>SAO LUIS</v>
      </c>
      <c r="C487" s="9" t="str">
        <f t="shared" si="54"/>
        <v xml:space="preserve"> LUIS</v>
      </c>
      <c r="D487" s="9"/>
      <c r="E487" s="71">
        <f t="shared" si="62"/>
        <v>0</v>
      </c>
      <c r="F487" s="9" t="str">
        <f t="shared" si="63"/>
        <v>Terceiros LUIS</v>
      </c>
      <c r="G487" s="9" t="str">
        <f>IFERROR(VLOOKUP(H487,[161]Detalhes!$G:$J,4,0),G486)</f>
        <v>Terceiros</v>
      </c>
      <c r="H487" s="10">
        <v>36</v>
      </c>
      <c r="I487" s="11" t="s">
        <v>87</v>
      </c>
      <c r="J487" s="24" t="s">
        <v>88</v>
      </c>
      <c r="K487" s="24" t="s">
        <v>12</v>
      </c>
      <c r="L487" s="25"/>
      <c r="M487" s="26">
        <f>IF(RIGHT(I487,5)="Total",VLOOKUP(I487,'BD Descarga'!$B:$I,5,0),SUMIFS('BD Descarga'!F:F,'BD Descarga'!D:D,'Recebimento Rodo - ALE'!K487,'BD Descarga'!C:C,'Recebimento Rodo - ALE'!J487,'BD Descarga'!B:B,'Recebimento Rodo - ALE'!I487,'BD Descarga'!A:A,'Recebimento Rodo - ALE'!H487))</f>
        <v>0</v>
      </c>
      <c r="N487" s="27">
        <f>IF(RIGHT(I487,5)="Total",VLOOKUP(I487,'BD Descarga'!$B:$I,6,0),SUMIFS('BD Descarga'!G:G,'BD Descarga'!D:D,'Recebimento Rodo - ALE'!K487,'BD Descarga'!C:C,'Recebimento Rodo - ALE'!J487,'BD Descarga'!B:B,'Recebimento Rodo - ALE'!I487,'BD Descarga'!A:A,'Recebimento Rodo - ALE'!H487))</f>
        <v>0</v>
      </c>
      <c r="O487" s="27">
        <f>IF(RIGHT(I487,5)="Total",VLOOKUP(I487,'BD Descarga'!$B:$I,7,0),SUMIFS('BD Descarga'!H:H,'BD Descarga'!D:D,'Recebimento Rodo - ALE'!K487,'BD Descarga'!C:C,'Recebimento Rodo - ALE'!J487,'BD Descarga'!B:B,'Recebimento Rodo - ALE'!I487,'BD Descarga'!A:A,'Recebimento Rodo - ALE'!H487))</f>
        <v>0</v>
      </c>
      <c r="P487" s="28">
        <f>IF(RIGHT(I487,5)="Total",VLOOKUP(I487,'BD Descarga'!$B:$I,8,0),SUMIFS('BD Descarga'!I:I,'BD Descarga'!D:D,'Recebimento Rodo - ALE'!K487,'BD Descarga'!C:C,'Recebimento Rodo - ALE'!J487,'BD Descarga'!B:B,'Recebimento Rodo - ALE'!I487,'BD Descarga'!A:A,'Recebimento Rodo - ALE'!H487))</f>
        <v>0</v>
      </c>
      <c r="Q487" s="212"/>
      <c r="R487" s="29"/>
      <c r="S487" s="29"/>
      <c r="T487" s="29"/>
      <c r="U487" s="29"/>
      <c r="V487" s="29"/>
      <c r="W487" s="29"/>
      <c r="X487" s="29"/>
      <c r="Y487" s="29"/>
    </row>
    <row r="488" spans="1:25" x14ac:dyDescent="0.25">
      <c r="A488" s="9"/>
      <c r="B488" s="9" t="str">
        <f t="shared" si="61"/>
        <v>SAO LUIS</v>
      </c>
      <c r="C488" s="9" t="str">
        <f t="shared" si="54"/>
        <v xml:space="preserve"> LUIS</v>
      </c>
      <c r="D488" s="9"/>
      <c r="E488" s="71">
        <f t="shared" si="62"/>
        <v>0</v>
      </c>
      <c r="F488" s="9" t="str">
        <f t="shared" si="63"/>
        <v>Terceiros LUIS</v>
      </c>
      <c r="G488" s="9" t="str">
        <f>IFERROR(VLOOKUP(H488,[161]Detalhes!$G:$J,4,0),G487)</f>
        <v>Terceiros</v>
      </c>
      <c r="H488" s="10">
        <v>36</v>
      </c>
      <c r="I488" s="11" t="s">
        <v>87</v>
      </c>
      <c r="J488" s="24" t="s">
        <v>88</v>
      </c>
      <c r="K488" s="24" t="s">
        <v>13</v>
      </c>
      <c r="L488" s="25"/>
      <c r="M488" s="26">
        <f>IF(RIGHT(I488,5)="Total",VLOOKUP(I488,'BD Descarga'!$B:$I,5,0),SUMIFS('BD Descarga'!F:F,'BD Descarga'!D:D,'Recebimento Rodo - ALE'!K488,'BD Descarga'!C:C,'Recebimento Rodo - ALE'!J488,'BD Descarga'!B:B,'Recebimento Rodo - ALE'!I488,'BD Descarga'!A:A,'Recebimento Rodo - ALE'!H488))</f>
        <v>0</v>
      </c>
      <c r="N488" s="27">
        <f>IF(RIGHT(I488,5)="Total",VLOOKUP(I488,'BD Descarga'!$B:$I,6,0),SUMIFS('BD Descarga'!G:G,'BD Descarga'!D:D,'Recebimento Rodo - ALE'!K488,'BD Descarga'!C:C,'Recebimento Rodo - ALE'!J488,'BD Descarga'!B:B,'Recebimento Rodo - ALE'!I488,'BD Descarga'!A:A,'Recebimento Rodo - ALE'!H488))</f>
        <v>0</v>
      </c>
      <c r="O488" s="27">
        <f>IF(RIGHT(I488,5)="Total",VLOOKUP(I488,'BD Descarga'!$B:$I,7,0),SUMIFS('BD Descarga'!H:H,'BD Descarga'!D:D,'Recebimento Rodo - ALE'!K488,'BD Descarga'!C:C,'Recebimento Rodo - ALE'!J488,'BD Descarga'!B:B,'Recebimento Rodo - ALE'!I488,'BD Descarga'!A:A,'Recebimento Rodo - ALE'!H488))</f>
        <v>0</v>
      </c>
      <c r="P488" s="28">
        <f>IF(RIGHT(I488,5)="Total",VLOOKUP(I488,'BD Descarga'!$B:$I,8,0),SUMIFS('BD Descarga'!I:I,'BD Descarga'!D:D,'Recebimento Rodo - ALE'!K488,'BD Descarga'!C:C,'Recebimento Rodo - ALE'!J488,'BD Descarga'!B:B,'Recebimento Rodo - ALE'!I488,'BD Descarga'!A:A,'Recebimento Rodo - ALE'!H488))</f>
        <v>0</v>
      </c>
      <c r="Q488" s="212"/>
      <c r="R488" s="29"/>
      <c r="S488" s="29"/>
      <c r="T488" s="29"/>
      <c r="U488" s="29"/>
      <c r="V488" s="29"/>
      <c r="W488" s="29"/>
      <c r="X488" s="29"/>
      <c r="Y488" s="29"/>
    </row>
    <row r="489" spans="1:25" x14ac:dyDescent="0.25">
      <c r="A489" s="9"/>
      <c r="B489" s="9" t="str">
        <f t="shared" si="61"/>
        <v>SAO LUIS</v>
      </c>
      <c r="C489" s="9" t="str">
        <f t="shared" si="54"/>
        <v xml:space="preserve"> LUIS</v>
      </c>
      <c r="D489" s="9"/>
      <c r="E489" s="71">
        <f t="shared" si="62"/>
        <v>0</v>
      </c>
      <c r="F489" s="9" t="str">
        <f t="shared" si="63"/>
        <v>Terceiros LUIS</v>
      </c>
      <c r="G489" s="9" t="str">
        <f>IFERROR(VLOOKUP(H489,[161]Detalhes!$G:$J,4,0),G488)</f>
        <v>Terceiros</v>
      </c>
      <c r="H489" s="14">
        <v>36</v>
      </c>
      <c r="I489" s="11" t="s">
        <v>87</v>
      </c>
      <c r="J489" s="30" t="s">
        <v>88</v>
      </c>
      <c r="K489" s="30" t="s">
        <v>16</v>
      </c>
      <c r="L489" s="31"/>
      <c r="M489" s="32">
        <f>IF(RIGHT(I489,5)="Total",VLOOKUP(I489,'BD Descarga'!$B:$I,5,0),SUMIFS('BD Descarga'!F:F,'BD Descarga'!D:D,'Recebimento Rodo - ALE'!K489,'BD Descarga'!C:C,'Recebimento Rodo - ALE'!J489,'BD Descarga'!B:B,'Recebimento Rodo - ALE'!I489,'BD Descarga'!A:A,'Recebimento Rodo - ALE'!H489))</f>
        <v>0</v>
      </c>
      <c r="N489" s="33">
        <f>IF(RIGHT(I489,5)="Total",VLOOKUP(I489,'BD Descarga'!$B:$I,6,0),SUMIFS('BD Descarga'!G:G,'BD Descarga'!D:D,'Recebimento Rodo - ALE'!K489,'BD Descarga'!C:C,'Recebimento Rodo - ALE'!J489,'BD Descarga'!B:B,'Recebimento Rodo - ALE'!I489,'BD Descarga'!A:A,'Recebimento Rodo - ALE'!H489))</f>
        <v>0</v>
      </c>
      <c r="O489" s="33">
        <f>IF(RIGHT(I489,5)="Total",VLOOKUP(I489,'BD Descarga'!$B:$I,7,0),SUMIFS('BD Descarga'!H:H,'BD Descarga'!D:D,'Recebimento Rodo - ALE'!K489,'BD Descarga'!C:C,'Recebimento Rodo - ALE'!J489,'BD Descarga'!B:B,'Recebimento Rodo - ALE'!I489,'BD Descarga'!A:A,'Recebimento Rodo - ALE'!H489))</f>
        <v>0</v>
      </c>
      <c r="P489" s="37">
        <f>IF(RIGHT(I489,5)="Total",VLOOKUP(I489,'BD Descarga'!$B:$I,8,0),SUMIFS('BD Descarga'!I:I,'BD Descarga'!D:D,'Recebimento Rodo - ALE'!K489,'BD Descarga'!C:C,'Recebimento Rodo - ALE'!J489,'BD Descarga'!B:B,'Recebimento Rodo - ALE'!I489,'BD Descarga'!A:A,'Recebimento Rodo - ALE'!H489))</f>
        <v>0</v>
      </c>
      <c r="Q489" s="212"/>
      <c r="R489" s="29"/>
      <c r="S489" s="29"/>
      <c r="T489" s="29"/>
      <c r="U489" s="29"/>
      <c r="V489" s="29"/>
      <c r="W489" s="29"/>
      <c r="X489" s="29"/>
      <c r="Y489" s="29"/>
    </row>
    <row r="490" spans="1:25" x14ac:dyDescent="0.25">
      <c r="A490" s="9"/>
      <c r="B490" s="9" t="str">
        <f t="shared" si="61"/>
        <v>SAO LUIS</v>
      </c>
      <c r="C490" s="9" t="str">
        <f t="shared" si="54"/>
        <v xml:space="preserve"> LUIS</v>
      </c>
      <c r="D490" s="9"/>
      <c r="E490" s="71">
        <f t="shared" si="62"/>
        <v>0</v>
      </c>
      <c r="F490" s="9" t="str">
        <f t="shared" si="63"/>
        <v>Terceiros LUIS</v>
      </c>
      <c r="G490" s="9" t="str">
        <f>IFERROR(VLOOKUP(H490,[161]Detalhes!$G:$J,4,0),G489)</f>
        <v>Terceiros</v>
      </c>
      <c r="H490" s="15">
        <v>36</v>
      </c>
      <c r="I490" s="11" t="s">
        <v>87</v>
      </c>
      <c r="J490" s="24" t="s">
        <v>88</v>
      </c>
      <c r="K490" s="24" t="s">
        <v>7</v>
      </c>
      <c r="L490" s="25"/>
      <c r="M490" s="26">
        <f>IF(RIGHT(I490,5)="Total",VLOOKUP(I490,'BD Descarga'!$B:$I,5,0),SUMIFS('BD Descarga'!F:F,'BD Descarga'!D:D,'Recebimento Rodo - ALE'!K490,'BD Descarga'!C:C,'Recebimento Rodo - ALE'!J490,'BD Descarga'!B:B,'Recebimento Rodo - ALE'!I490,'BD Descarga'!A:A,'Recebimento Rodo - ALE'!H490))</f>
        <v>60</v>
      </c>
      <c r="N490" s="27">
        <f>IF(RIGHT(I490,5)="Total",VLOOKUP(I490,'BD Descarga'!$B:$I,6,0),SUMIFS('BD Descarga'!G:G,'BD Descarga'!D:D,'Recebimento Rodo - ALE'!K490,'BD Descarga'!C:C,'Recebimento Rodo - ALE'!J490,'BD Descarga'!B:B,'Recebimento Rodo - ALE'!I490,'BD Descarga'!A:A,'Recebimento Rodo - ALE'!H490))</f>
        <v>1.2017023268544753</v>
      </c>
      <c r="O490" s="27">
        <f>IF(RIGHT(I490,5)="Total",VLOOKUP(I490,'BD Descarga'!$B:$I,7,0),SUMIFS('BD Descarga'!H:H,'BD Descarga'!D:D,'Recebimento Rodo - ALE'!K490,'BD Descarga'!C:C,'Recebimento Rodo - ALE'!J490,'BD Descarga'!B:B,'Recebimento Rodo - ALE'!I490,'BD Descarga'!A:A,'Recebimento Rodo - ALE'!H490))</f>
        <v>0.67922305430905128</v>
      </c>
      <c r="P490" s="28">
        <f>IF(RIGHT(I490,5)="Total",VLOOKUP(I490,'BD Descarga'!$B:$I,8,0),SUMIFS('BD Descarga'!I:I,'BD Descarga'!D:D,'Recebimento Rodo - ALE'!K490,'BD Descarga'!C:C,'Recebimento Rodo - ALE'!J490,'BD Descarga'!B:B,'Recebimento Rodo - ALE'!I490,'BD Descarga'!A:A,'Recebimento Rodo - ALE'!H490))</f>
        <v>1749.2606044820795</v>
      </c>
      <c r="Q490" s="212"/>
      <c r="R490" s="29"/>
      <c r="S490" s="29"/>
      <c r="T490" s="29"/>
      <c r="U490" s="29"/>
      <c r="V490" s="29"/>
      <c r="W490" s="29"/>
      <c r="X490" s="29"/>
      <c r="Y490" s="29"/>
    </row>
    <row r="491" spans="1:25" x14ac:dyDescent="0.25">
      <c r="A491" s="9"/>
      <c r="B491" s="9" t="str">
        <f t="shared" si="61"/>
        <v>SAO LUIS</v>
      </c>
      <c r="C491" s="9" t="str">
        <f t="shared" si="54"/>
        <v xml:space="preserve"> LUIS</v>
      </c>
      <c r="D491" s="9"/>
      <c r="E491" s="71">
        <f t="shared" si="62"/>
        <v>0</v>
      </c>
      <c r="F491" s="9" t="str">
        <f t="shared" si="63"/>
        <v>Terceiros LUIS</v>
      </c>
      <c r="G491" s="9" t="str">
        <f>IFERROR(VLOOKUP(H491,[161]Detalhes!$G:$J,4,0),G490)</f>
        <v>Terceiros</v>
      </c>
      <c r="H491" s="10">
        <v>36</v>
      </c>
      <c r="I491" s="11" t="s">
        <v>87</v>
      </c>
      <c r="J491" s="24" t="s">
        <v>88</v>
      </c>
      <c r="K491" s="24" t="s">
        <v>18</v>
      </c>
      <c r="L491" s="25"/>
      <c r="M491" s="26">
        <f>IF(RIGHT(I491,5)="Total",VLOOKUP(I491,'BD Descarga'!$B:$I,5,0),SUMIFS('BD Descarga'!F:F,'BD Descarga'!D:D,'Recebimento Rodo - ALE'!K491,'BD Descarga'!C:C,'Recebimento Rodo - ALE'!J491,'BD Descarga'!B:B,'Recebimento Rodo - ALE'!I491,'BD Descarga'!A:A,'Recebimento Rodo - ALE'!H491))</f>
        <v>60</v>
      </c>
      <c r="N491" s="27">
        <f>IF(RIGHT(I491,5)="Total",VLOOKUP(I491,'BD Descarga'!$B:$I,6,0),SUMIFS('BD Descarga'!G:G,'BD Descarga'!D:D,'Recebimento Rodo - ALE'!K491,'BD Descarga'!C:C,'Recebimento Rodo - ALE'!J491,'BD Descarga'!B:B,'Recebimento Rodo - ALE'!I491,'BD Descarga'!A:A,'Recebimento Rodo - ALE'!H491))</f>
        <v>0.67507408021820492</v>
      </c>
      <c r="O491" s="27">
        <f>IF(RIGHT(I491,5)="Total",VLOOKUP(I491,'BD Descarga'!$B:$I,7,0),SUMIFS('BD Descarga'!H:H,'BD Descarga'!D:D,'Recebimento Rodo - ALE'!K491,'BD Descarga'!C:C,'Recebimento Rodo - ALE'!J491,'BD Descarga'!B:B,'Recebimento Rodo - ALE'!I491,'BD Descarga'!A:A,'Recebimento Rodo - ALE'!H491))</f>
        <v>0.38156361055811588</v>
      </c>
      <c r="P491" s="28">
        <f>IF(RIGHT(I491,5)="Total",VLOOKUP(I491,'BD Descarga'!$B:$I,8,0),SUMIFS('BD Descarga'!I:I,'BD Descarga'!D:D,'Recebimento Rodo - ALE'!K491,'BD Descarga'!C:C,'Recebimento Rodo - ALE'!J491,'BD Descarga'!B:B,'Recebimento Rodo - ALE'!I491,'BD Descarga'!A:A,'Recebimento Rodo - ALE'!H491))</f>
        <v>982.67305242197824</v>
      </c>
      <c r="Q491" s="212"/>
      <c r="R491" s="29"/>
      <c r="S491" s="29"/>
      <c r="T491" s="29"/>
      <c r="U491" s="29"/>
      <c r="V491" s="29"/>
      <c r="W491" s="29"/>
      <c r="X491" s="29"/>
      <c r="Y491" s="29"/>
    </row>
    <row r="492" spans="1:25" x14ac:dyDescent="0.25">
      <c r="A492" s="9"/>
      <c r="B492" s="9" t="str">
        <f t="shared" si="61"/>
        <v>SAO LUIS</v>
      </c>
      <c r="C492" s="9" t="str">
        <f t="shared" si="54"/>
        <v xml:space="preserve"> LUIS</v>
      </c>
      <c r="D492" s="9"/>
      <c r="E492" s="71">
        <f t="shared" si="62"/>
        <v>0</v>
      </c>
      <c r="F492" s="9" t="str">
        <f t="shared" si="63"/>
        <v>Terceiros LUIS</v>
      </c>
      <c r="G492" s="9" t="str">
        <f>IFERROR(VLOOKUP(H492,[161]Detalhes!$G:$J,4,0),G491)</f>
        <v>Terceiros</v>
      </c>
      <c r="H492" s="10">
        <v>36</v>
      </c>
      <c r="I492" s="11" t="s">
        <v>87</v>
      </c>
      <c r="J492" s="24" t="s">
        <v>88</v>
      </c>
      <c r="K492" s="24" t="s">
        <v>19</v>
      </c>
      <c r="L492" s="25"/>
      <c r="M492" s="26">
        <f>IF(RIGHT(I492,5)="Total",VLOOKUP(I492,'BD Descarga'!$B:$I,5,0),SUMIFS('BD Descarga'!F:F,'BD Descarga'!D:D,'Recebimento Rodo - ALE'!K492,'BD Descarga'!C:C,'Recebimento Rodo - ALE'!J492,'BD Descarga'!B:B,'Recebimento Rodo - ALE'!I492,'BD Descarga'!A:A,'Recebimento Rodo - ALE'!H492))</f>
        <v>60</v>
      </c>
      <c r="N492" s="27">
        <f>IF(RIGHT(I492,5)="Total",VLOOKUP(I492,'BD Descarga'!$B:$I,6,0),SUMIFS('BD Descarga'!G:G,'BD Descarga'!D:D,'Recebimento Rodo - ALE'!K492,'BD Descarga'!C:C,'Recebimento Rodo - ALE'!J492,'BD Descarga'!B:B,'Recebimento Rodo - ALE'!I492,'BD Descarga'!A:A,'Recebimento Rodo - ALE'!H492))</f>
        <v>0.12322359292731987</v>
      </c>
      <c r="O492" s="27">
        <f>IF(RIGHT(I492,5)="Total",VLOOKUP(I492,'BD Descarga'!$B:$I,7,0),SUMIFS('BD Descarga'!H:H,'BD Descarga'!D:D,'Recebimento Rodo - ALE'!K492,'BD Descarga'!C:C,'Recebimento Rodo - ALE'!J492,'BD Descarga'!B:B,'Recebimento Rodo - ALE'!I492,'BD Descarga'!A:A,'Recebimento Rodo - ALE'!H492))</f>
        <v>6.9648117741528626E-2</v>
      </c>
      <c r="P492" s="28">
        <f>IF(RIGHT(I492,5)="Total",VLOOKUP(I492,'BD Descarga'!$B:$I,8,0),SUMIFS('BD Descarga'!I:I,'BD Descarga'!D:D,'Recebimento Rodo - ALE'!K492,'BD Descarga'!C:C,'Recebimento Rodo - ALE'!J492,'BD Descarga'!B:B,'Recebimento Rodo - ALE'!I492,'BD Descarga'!A:A,'Recebimento Rodo - ALE'!H492))</f>
        <v>179.3706909220291</v>
      </c>
      <c r="Q492" s="212"/>
      <c r="R492" s="29"/>
      <c r="S492" s="29"/>
      <c r="T492" s="29"/>
      <c r="U492" s="29"/>
      <c r="V492" s="29"/>
      <c r="W492" s="29"/>
      <c r="X492" s="29"/>
      <c r="Y492" s="29"/>
    </row>
    <row r="493" spans="1:25" x14ac:dyDescent="0.25">
      <c r="A493" s="9"/>
      <c r="B493" s="9" t="str">
        <f t="shared" si="61"/>
        <v>SAO LUIS</v>
      </c>
      <c r="C493" s="9" t="str">
        <f t="shared" si="54"/>
        <v xml:space="preserve"> LUIS</v>
      </c>
      <c r="D493" s="9"/>
      <c r="E493" s="71">
        <f t="shared" si="62"/>
        <v>0</v>
      </c>
      <c r="F493" s="9" t="str">
        <f t="shared" si="63"/>
        <v>Terceiros LUIS</v>
      </c>
      <c r="G493" s="9" t="str">
        <f>IFERROR(VLOOKUP(H493,[161]Detalhes!$G:$J,4,0),G492)</f>
        <v>Terceiros</v>
      </c>
      <c r="H493" s="14">
        <v>36</v>
      </c>
      <c r="I493" s="11" t="s">
        <v>87</v>
      </c>
      <c r="J493" s="30" t="s">
        <v>88</v>
      </c>
      <c r="K493" s="30" t="s">
        <v>21</v>
      </c>
      <c r="L493" s="31"/>
      <c r="M493" s="32">
        <f>IF(RIGHT(I493,5)="Total",VLOOKUP(I493,'BD Descarga'!$B:$I,5,0),SUMIFS('BD Descarga'!F:F,'BD Descarga'!D:D,'Recebimento Rodo - ALE'!K493,'BD Descarga'!C:C,'Recebimento Rodo - ALE'!J493,'BD Descarga'!B:B,'Recebimento Rodo - ALE'!I493,'BD Descarga'!A:A,'Recebimento Rodo - ALE'!H493))</f>
        <v>60</v>
      </c>
      <c r="N493" s="33">
        <f>IF(RIGHT(I493,5)="Total",VLOOKUP(I493,'BD Descarga'!$B:$I,6,0),SUMIFS('BD Descarga'!G:G,'BD Descarga'!D:D,'Recebimento Rodo - ALE'!K493,'BD Descarga'!C:C,'Recebimento Rodo - ALE'!J493,'BD Descarga'!B:B,'Recebimento Rodo - ALE'!I493,'BD Descarga'!A:A,'Recebimento Rodo - ALE'!H493))</f>
        <v>2</v>
      </c>
      <c r="O493" s="33">
        <f>IF(RIGHT(I493,5)="Total",VLOOKUP(I493,'BD Descarga'!$B:$I,7,0),SUMIFS('BD Descarga'!H:H,'BD Descarga'!D:D,'Recebimento Rodo - ALE'!K493,'BD Descarga'!C:C,'Recebimento Rodo - ALE'!J493,'BD Descarga'!B:B,'Recebimento Rodo - ALE'!I493,'BD Descarga'!A:A,'Recebimento Rodo - ALE'!H493))</f>
        <v>1.1304347826086958</v>
      </c>
      <c r="P493" s="37">
        <f>IF(RIGHT(I493,5)="Total",VLOOKUP(I493,'BD Descarga'!$B:$I,8,0),SUMIFS('BD Descarga'!I:I,'BD Descarga'!D:D,'Recebimento Rodo - ALE'!K493,'BD Descarga'!C:C,'Recebimento Rodo - ALE'!J493,'BD Descarga'!B:B,'Recebimento Rodo - ALE'!I493,'BD Descarga'!A:A,'Recebimento Rodo - ALE'!H493))</f>
        <v>2911.304347826087</v>
      </c>
      <c r="Q493" s="212"/>
      <c r="R493" s="29"/>
      <c r="S493" s="29"/>
      <c r="T493" s="29"/>
      <c r="U493" s="29"/>
      <c r="V493" s="29"/>
      <c r="W493" s="29"/>
      <c r="X493" s="29"/>
      <c r="Y493" s="29"/>
    </row>
    <row r="494" spans="1:25" x14ac:dyDescent="0.25">
      <c r="A494" s="9"/>
      <c r="B494" s="9" t="str">
        <f t="shared" si="61"/>
        <v>SAO LUIS</v>
      </c>
      <c r="C494" s="9" t="str">
        <f t="shared" si="54"/>
        <v xml:space="preserve"> LUIS</v>
      </c>
      <c r="D494" s="9"/>
      <c r="E494" s="71">
        <f t="shared" si="62"/>
        <v>0</v>
      </c>
      <c r="F494" s="9" t="str">
        <f t="shared" si="63"/>
        <v>Terceiros LUIS</v>
      </c>
      <c r="G494" s="9" t="str">
        <f>IFERROR(VLOOKUP(H494,[161]Detalhes!$G:$J,4,0),G493)</f>
        <v>Terceiros</v>
      </c>
      <c r="H494" s="10">
        <v>36</v>
      </c>
      <c r="I494" s="16" t="s">
        <v>87</v>
      </c>
      <c r="J494" s="30" t="s">
        <v>136</v>
      </c>
      <c r="K494" s="30"/>
      <c r="L494" s="31"/>
      <c r="M494" s="35">
        <f>IF(RIGHT(I494,5)="Total",VLOOKUP(I494,'BD Descarga'!$B:$I,5,0),SUMIFS('BD Descarga'!F:F,'BD Descarga'!D:D,'Recebimento Rodo - ALE'!K494,'BD Descarga'!C:C,'Recebimento Rodo - ALE'!J494,'BD Descarga'!B:B,'Recebimento Rodo - ALE'!I494,'BD Descarga'!A:A,'Recebimento Rodo - ALE'!H494))</f>
        <v>0</v>
      </c>
      <c r="N494" s="36">
        <f>IF(RIGHT(I494,5)="Total",VLOOKUP(I494,'BD Descarga'!$B:$I,6,0),SUMIFS('BD Descarga'!G:G,'BD Descarga'!D:D,'Recebimento Rodo - ALE'!K494,'BD Descarga'!C:C,'Recebimento Rodo - ALE'!J494,'BD Descarga'!B:B,'Recebimento Rodo - ALE'!I494,'BD Descarga'!A:A,'Recebimento Rodo - ALE'!H494))</f>
        <v>0</v>
      </c>
      <c r="O494" s="36">
        <f>IF(RIGHT(I494,5)="Total",VLOOKUP(I494,'BD Descarga'!$B:$I,7,0),SUMIFS('BD Descarga'!H:H,'BD Descarga'!D:D,'Recebimento Rodo - ALE'!K494,'BD Descarga'!C:C,'Recebimento Rodo - ALE'!J494,'BD Descarga'!B:B,'Recebimento Rodo - ALE'!I494,'BD Descarga'!A:A,'Recebimento Rodo - ALE'!H494))</f>
        <v>0</v>
      </c>
      <c r="P494" s="37">
        <f>IF(RIGHT(I494,5)="Total",VLOOKUP(I494,'BD Descarga'!$B:$I,8,0),SUMIFS('BD Descarga'!I:I,'BD Descarga'!D:D,'Recebimento Rodo - ALE'!K494,'BD Descarga'!C:C,'Recebimento Rodo - ALE'!J494,'BD Descarga'!B:B,'Recebimento Rodo - ALE'!I494,'BD Descarga'!A:A,'Recebimento Rodo - ALE'!H494))</f>
        <v>0</v>
      </c>
      <c r="Q494" s="212"/>
      <c r="R494" s="29"/>
      <c r="S494" s="29"/>
      <c r="T494" s="29"/>
      <c r="U494" s="29"/>
      <c r="V494" s="29"/>
      <c r="W494" s="29"/>
      <c r="X494" s="29"/>
      <c r="Y494" s="29"/>
    </row>
    <row r="495" spans="1:25" ht="15" customHeight="1" x14ac:dyDescent="0.25">
      <c r="A495" s="9"/>
      <c r="B495" s="9" t="str">
        <f t="shared" si="61"/>
        <v>SAO LUIS</v>
      </c>
      <c r="C495" s="9" t="str">
        <f t="shared" si="54"/>
        <v xml:space="preserve"> LUIS</v>
      </c>
      <c r="D495" s="9"/>
      <c r="E495" s="71">
        <f t="shared" si="62"/>
        <v>0</v>
      </c>
      <c r="F495" s="9" t="str">
        <f t="shared" si="63"/>
        <v>Terceiros LUIS</v>
      </c>
      <c r="G495" s="9" t="str">
        <f>IFERROR(VLOOKUP(H495,[161]Detalhes!$G:$J,4,0),G494)</f>
        <v>Terceiros</v>
      </c>
      <c r="H495" s="10">
        <v>36</v>
      </c>
      <c r="I495" s="11" t="s">
        <v>87</v>
      </c>
      <c r="J495" s="24" t="s">
        <v>90</v>
      </c>
      <c r="K495" s="24" t="s">
        <v>10</v>
      </c>
      <c r="L495" s="25"/>
      <c r="M495" s="26">
        <f>IF(RIGHT(I495,5)="Total",VLOOKUP(I495,'BD Descarga'!$B:$I,5,0),SUMIFS('BD Descarga'!F:F,'BD Descarga'!D:D,'Recebimento Rodo - ALE'!K495,'BD Descarga'!C:C,'Recebimento Rodo - ALE'!J495,'BD Descarga'!B:B,'Recebimento Rodo - ALE'!I495,'BD Descarga'!A:A,'Recebimento Rodo - ALE'!H495))</f>
        <v>0</v>
      </c>
      <c r="N495" s="27">
        <f>IF(RIGHT(I495,5)="Total",VLOOKUP(I495,'BD Descarga'!$B:$I,6,0),SUMIFS('BD Descarga'!G:G,'BD Descarga'!D:D,'Recebimento Rodo - ALE'!K495,'BD Descarga'!C:C,'Recebimento Rodo - ALE'!J495,'BD Descarga'!B:B,'Recebimento Rodo - ALE'!I495,'BD Descarga'!A:A,'Recebimento Rodo - ALE'!H495))</f>
        <v>0</v>
      </c>
      <c r="O495" s="27">
        <f>IF(RIGHT(I495,5)="Total",VLOOKUP(I495,'BD Descarga'!$B:$I,7,0),SUMIFS('BD Descarga'!H:H,'BD Descarga'!D:D,'Recebimento Rodo - ALE'!K495,'BD Descarga'!C:C,'Recebimento Rodo - ALE'!J495,'BD Descarga'!B:B,'Recebimento Rodo - ALE'!I495,'BD Descarga'!A:A,'Recebimento Rodo - ALE'!H495))</f>
        <v>0</v>
      </c>
      <c r="P495" s="28">
        <f>IF(RIGHT(I495,5)="Total",VLOOKUP(I495,'BD Descarga'!$B:$I,8,0),SUMIFS('BD Descarga'!I:I,'BD Descarga'!D:D,'Recebimento Rodo - ALE'!K495,'BD Descarga'!C:C,'Recebimento Rodo - ALE'!J495,'BD Descarga'!B:B,'Recebimento Rodo - ALE'!I495,'BD Descarga'!A:A,'Recebimento Rodo - ALE'!H495))</f>
        <v>0</v>
      </c>
      <c r="Q495" s="212" t="s">
        <v>89</v>
      </c>
      <c r="R495" s="29"/>
      <c r="S495" s="29"/>
      <c r="T495" s="29"/>
      <c r="U495" s="29"/>
      <c r="V495" s="29"/>
      <c r="W495" s="29"/>
      <c r="X495" s="29"/>
      <c r="Y495" s="29"/>
    </row>
    <row r="496" spans="1:25" ht="15" customHeight="1" x14ac:dyDescent="0.25">
      <c r="A496" s="9"/>
      <c r="B496" s="9" t="str">
        <f t="shared" si="61"/>
        <v>SAO LUIS</v>
      </c>
      <c r="C496" s="9" t="str">
        <f t="shared" si="54"/>
        <v xml:space="preserve"> LUIS</v>
      </c>
      <c r="D496" s="9"/>
      <c r="E496" s="71">
        <f t="shared" si="62"/>
        <v>0</v>
      </c>
      <c r="F496" s="9" t="str">
        <f t="shared" si="63"/>
        <v>Terceiros LUIS</v>
      </c>
      <c r="G496" s="9" t="str">
        <f>IFERROR(VLOOKUP(H496,[161]Detalhes!$G:$J,4,0),G495)</f>
        <v>Terceiros</v>
      </c>
      <c r="H496" s="10">
        <v>36</v>
      </c>
      <c r="I496" s="11" t="s">
        <v>87</v>
      </c>
      <c r="J496" s="24" t="s">
        <v>90</v>
      </c>
      <c r="K496" s="24" t="s">
        <v>12</v>
      </c>
      <c r="L496" s="25"/>
      <c r="M496" s="26">
        <f>IF(RIGHT(I496,5)="Total",VLOOKUP(I496,'BD Descarga'!$B:$I,5,0),SUMIFS('BD Descarga'!F:F,'BD Descarga'!D:D,'Recebimento Rodo - ALE'!K496,'BD Descarga'!C:C,'Recebimento Rodo - ALE'!J496,'BD Descarga'!B:B,'Recebimento Rodo - ALE'!I496,'BD Descarga'!A:A,'Recebimento Rodo - ALE'!H496))</f>
        <v>0</v>
      </c>
      <c r="N496" s="27">
        <f>IF(RIGHT(I496,5)="Total",VLOOKUP(I496,'BD Descarga'!$B:$I,6,0),SUMIFS('BD Descarga'!G:G,'BD Descarga'!D:D,'Recebimento Rodo - ALE'!K496,'BD Descarga'!C:C,'Recebimento Rodo - ALE'!J496,'BD Descarga'!B:B,'Recebimento Rodo - ALE'!I496,'BD Descarga'!A:A,'Recebimento Rodo - ALE'!H496))</f>
        <v>0</v>
      </c>
      <c r="O496" s="27">
        <f>IF(RIGHT(I496,5)="Total",VLOOKUP(I496,'BD Descarga'!$B:$I,7,0),SUMIFS('BD Descarga'!H:H,'BD Descarga'!D:D,'Recebimento Rodo - ALE'!K496,'BD Descarga'!C:C,'Recebimento Rodo - ALE'!J496,'BD Descarga'!B:B,'Recebimento Rodo - ALE'!I496,'BD Descarga'!A:A,'Recebimento Rodo - ALE'!H496))</f>
        <v>0</v>
      </c>
      <c r="P496" s="28">
        <f>IF(RIGHT(I496,5)="Total",VLOOKUP(I496,'BD Descarga'!$B:$I,8,0),SUMIFS('BD Descarga'!I:I,'BD Descarga'!D:D,'Recebimento Rodo - ALE'!K496,'BD Descarga'!C:C,'Recebimento Rodo - ALE'!J496,'BD Descarga'!B:B,'Recebimento Rodo - ALE'!I496,'BD Descarga'!A:A,'Recebimento Rodo - ALE'!H496))</f>
        <v>0</v>
      </c>
      <c r="Q496" s="212"/>
      <c r="R496" s="29"/>
      <c r="S496" s="29"/>
      <c r="T496" s="29"/>
      <c r="U496" s="29"/>
      <c r="V496" s="29"/>
      <c r="W496" s="29"/>
      <c r="X496" s="29"/>
      <c r="Y496" s="29"/>
    </row>
    <row r="497" spans="1:25" x14ac:dyDescent="0.25">
      <c r="A497" s="9"/>
      <c r="B497" s="9" t="str">
        <f t="shared" si="61"/>
        <v>SAO LUIS</v>
      </c>
      <c r="C497" s="9" t="str">
        <f t="shared" si="54"/>
        <v xml:space="preserve"> LUIS</v>
      </c>
      <c r="D497" s="9"/>
      <c r="E497" s="71">
        <f t="shared" si="62"/>
        <v>0</v>
      </c>
      <c r="F497" s="9" t="str">
        <f t="shared" si="63"/>
        <v>Terceiros LUIS</v>
      </c>
      <c r="G497" s="9" t="str">
        <f>IFERROR(VLOOKUP(H497,[161]Detalhes!$G:$J,4,0),G496)</f>
        <v>Terceiros</v>
      </c>
      <c r="H497" s="10">
        <v>36</v>
      </c>
      <c r="I497" s="11" t="s">
        <v>87</v>
      </c>
      <c r="J497" s="24" t="s">
        <v>90</v>
      </c>
      <c r="K497" s="24" t="s">
        <v>13</v>
      </c>
      <c r="L497" s="25"/>
      <c r="M497" s="26">
        <f>IF(RIGHT(I497,5)="Total",VLOOKUP(I497,'BD Descarga'!$B:$I,5,0),SUMIFS('BD Descarga'!F:F,'BD Descarga'!D:D,'Recebimento Rodo - ALE'!K497,'BD Descarga'!C:C,'Recebimento Rodo - ALE'!J497,'BD Descarga'!B:B,'Recebimento Rodo - ALE'!I497,'BD Descarga'!A:A,'Recebimento Rodo - ALE'!H497))</f>
        <v>0</v>
      </c>
      <c r="N497" s="27">
        <f>IF(RIGHT(I497,5)="Total",VLOOKUP(I497,'BD Descarga'!$B:$I,6,0),SUMIFS('BD Descarga'!G:G,'BD Descarga'!D:D,'Recebimento Rodo - ALE'!K497,'BD Descarga'!C:C,'Recebimento Rodo - ALE'!J497,'BD Descarga'!B:B,'Recebimento Rodo - ALE'!I497,'BD Descarga'!A:A,'Recebimento Rodo - ALE'!H497))</f>
        <v>0</v>
      </c>
      <c r="O497" s="27">
        <f>IF(RIGHT(I497,5)="Total",VLOOKUP(I497,'BD Descarga'!$B:$I,7,0),SUMIFS('BD Descarga'!H:H,'BD Descarga'!D:D,'Recebimento Rodo - ALE'!K497,'BD Descarga'!C:C,'Recebimento Rodo - ALE'!J497,'BD Descarga'!B:B,'Recebimento Rodo - ALE'!I497,'BD Descarga'!A:A,'Recebimento Rodo - ALE'!H497))</f>
        <v>0</v>
      </c>
      <c r="P497" s="28">
        <f>IF(RIGHT(I497,5)="Total",VLOOKUP(I497,'BD Descarga'!$B:$I,8,0),SUMIFS('BD Descarga'!I:I,'BD Descarga'!D:D,'Recebimento Rodo - ALE'!K497,'BD Descarga'!C:C,'Recebimento Rodo - ALE'!J497,'BD Descarga'!B:B,'Recebimento Rodo - ALE'!I497,'BD Descarga'!A:A,'Recebimento Rodo - ALE'!H497))</f>
        <v>0</v>
      </c>
      <c r="Q497" s="212"/>
      <c r="R497" s="29"/>
      <c r="S497" s="29"/>
      <c r="T497" s="29"/>
      <c r="U497" s="29"/>
      <c r="V497" s="29"/>
      <c r="W497" s="29"/>
      <c r="X497" s="29"/>
      <c r="Y497" s="29"/>
    </row>
    <row r="498" spans="1:25" x14ac:dyDescent="0.25">
      <c r="A498" s="9"/>
      <c r="B498" s="9" t="str">
        <f t="shared" si="61"/>
        <v>SAO LUIS</v>
      </c>
      <c r="C498" s="9" t="str">
        <f t="shared" si="54"/>
        <v xml:space="preserve"> LUIS</v>
      </c>
      <c r="D498" s="9"/>
      <c r="E498" s="71">
        <f t="shared" si="62"/>
        <v>0</v>
      </c>
      <c r="F498" s="9" t="str">
        <f t="shared" si="63"/>
        <v>Terceiros LUIS</v>
      </c>
      <c r="G498" s="9" t="str">
        <f>IFERROR(VLOOKUP(H498,[161]Detalhes!$G:$J,4,0),G497)</f>
        <v>Terceiros</v>
      </c>
      <c r="H498" s="14">
        <v>36</v>
      </c>
      <c r="I498" s="11" t="s">
        <v>87</v>
      </c>
      <c r="J498" s="30" t="s">
        <v>90</v>
      </c>
      <c r="K498" s="30" t="s">
        <v>16</v>
      </c>
      <c r="L498" s="31"/>
      <c r="M498" s="32">
        <f>IF(RIGHT(I498,5)="Total",VLOOKUP(I498,'BD Descarga'!$B:$I,5,0),SUMIFS('BD Descarga'!F:F,'BD Descarga'!D:D,'Recebimento Rodo - ALE'!K498,'BD Descarga'!C:C,'Recebimento Rodo - ALE'!J498,'BD Descarga'!B:B,'Recebimento Rodo - ALE'!I498,'BD Descarga'!A:A,'Recebimento Rodo - ALE'!H498))</f>
        <v>0</v>
      </c>
      <c r="N498" s="33">
        <f>IF(RIGHT(I498,5)="Total",VLOOKUP(I498,'BD Descarga'!$B:$I,6,0),SUMIFS('BD Descarga'!G:G,'BD Descarga'!D:D,'Recebimento Rodo - ALE'!K498,'BD Descarga'!C:C,'Recebimento Rodo - ALE'!J498,'BD Descarga'!B:B,'Recebimento Rodo - ALE'!I498,'BD Descarga'!A:A,'Recebimento Rodo - ALE'!H498))</f>
        <v>0</v>
      </c>
      <c r="O498" s="33">
        <f>IF(RIGHT(I498,5)="Total",VLOOKUP(I498,'BD Descarga'!$B:$I,7,0),SUMIFS('BD Descarga'!H:H,'BD Descarga'!D:D,'Recebimento Rodo - ALE'!K498,'BD Descarga'!C:C,'Recebimento Rodo - ALE'!J498,'BD Descarga'!B:B,'Recebimento Rodo - ALE'!I498,'BD Descarga'!A:A,'Recebimento Rodo - ALE'!H498))</f>
        <v>0</v>
      </c>
      <c r="P498" s="37">
        <f>IF(RIGHT(I498,5)="Total",VLOOKUP(I498,'BD Descarga'!$B:$I,8,0),SUMIFS('BD Descarga'!I:I,'BD Descarga'!D:D,'Recebimento Rodo - ALE'!K498,'BD Descarga'!C:C,'Recebimento Rodo - ALE'!J498,'BD Descarga'!B:B,'Recebimento Rodo - ALE'!I498,'BD Descarga'!A:A,'Recebimento Rodo - ALE'!H498))</f>
        <v>0</v>
      </c>
      <c r="Q498" s="212"/>
      <c r="R498" s="29"/>
      <c r="S498" s="29"/>
      <c r="T498" s="29"/>
      <c r="U498" s="29"/>
      <c r="V498" s="29"/>
      <c r="W498" s="29"/>
      <c r="X498" s="29"/>
      <c r="Y498" s="29"/>
    </row>
    <row r="499" spans="1:25" x14ac:dyDescent="0.25">
      <c r="A499" s="9"/>
      <c r="B499" s="9" t="str">
        <f t="shared" si="61"/>
        <v>SAO LUIS</v>
      </c>
      <c r="C499" s="9" t="str">
        <f t="shared" si="54"/>
        <v xml:space="preserve"> LUIS</v>
      </c>
      <c r="D499" s="9"/>
      <c r="E499" s="71">
        <f t="shared" si="62"/>
        <v>0</v>
      </c>
      <c r="F499" s="9" t="str">
        <f t="shared" si="63"/>
        <v>Terceiros LUIS</v>
      </c>
      <c r="G499" s="9" t="str">
        <f>IFERROR(VLOOKUP(H499,[161]Detalhes!$G:$J,4,0),G498)</f>
        <v>Terceiros</v>
      </c>
      <c r="H499" s="15">
        <v>36</v>
      </c>
      <c r="I499" s="11" t="s">
        <v>87</v>
      </c>
      <c r="J499" s="24" t="s">
        <v>90</v>
      </c>
      <c r="K499" s="24" t="s">
        <v>7</v>
      </c>
      <c r="L499" s="25"/>
      <c r="M499" s="26">
        <f>IF(RIGHT(I499,5)="Total",VLOOKUP(I499,'BD Descarga'!$B:$I,5,0),SUMIFS('BD Descarga'!F:F,'BD Descarga'!D:D,'Recebimento Rodo - ALE'!K499,'BD Descarga'!C:C,'Recebimento Rodo - ALE'!J499,'BD Descarga'!B:B,'Recebimento Rodo - ALE'!I499,'BD Descarga'!A:A,'Recebimento Rodo - ALE'!H499))</f>
        <v>0</v>
      </c>
      <c r="N499" s="27">
        <f>IF(RIGHT(I499,5)="Total",VLOOKUP(I499,'BD Descarga'!$B:$I,6,0),SUMIFS('BD Descarga'!G:G,'BD Descarga'!D:D,'Recebimento Rodo - ALE'!K499,'BD Descarga'!C:C,'Recebimento Rodo - ALE'!J499,'BD Descarga'!B:B,'Recebimento Rodo - ALE'!I499,'BD Descarga'!A:A,'Recebimento Rodo - ALE'!H499))</f>
        <v>0</v>
      </c>
      <c r="O499" s="27">
        <f>IF(RIGHT(I499,5)="Total",VLOOKUP(I499,'BD Descarga'!$B:$I,7,0),SUMIFS('BD Descarga'!H:H,'BD Descarga'!D:D,'Recebimento Rodo - ALE'!K499,'BD Descarga'!C:C,'Recebimento Rodo - ALE'!J499,'BD Descarga'!B:B,'Recebimento Rodo - ALE'!I499,'BD Descarga'!A:A,'Recebimento Rodo - ALE'!H499))</f>
        <v>0</v>
      </c>
      <c r="P499" s="28">
        <f>IF(RIGHT(I499,5)="Total",VLOOKUP(I499,'BD Descarga'!$B:$I,8,0),SUMIFS('BD Descarga'!I:I,'BD Descarga'!D:D,'Recebimento Rodo - ALE'!K499,'BD Descarga'!C:C,'Recebimento Rodo - ALE'!J499,'BD Descarga'!B:B,'Recebimento Rodo - ALE'!I499,'BD Descarga'!A:A,'Recebimento Rodo - ALE'!H499))</f>
        <v>0</v>
      </c>
      <c r="Q499" s="212"/>
      <c r="R499" s="29"/>
      <c r="S499" s="29"/>
      <c r="T499" s="29"/>
      <c r="U499" s="29"/>
      <c r="V499" s="29"/>
      <c r="W499" s="29"/>
      <c r="X499" s="29"/>
      <c r="Y499" s="29"/>
    </row>
    <row r="500" spans="1:25" x14ac:dyDescent="0.25">
      <c r="A500" s="9"/>
      <c r="B500" s="9" t="str">
        <f t="shared" si="61"/>
        <v>SAO LUIS</v>
      </c>
      <c r="C500" s="9" t="str">
        <f t="shared" si="54"/>
        <v xml:space="preserve"> LUIS</v>
      </c>
      <c r="D500" s="9"/>
      <c r="E500" s="71">
        <f t="shared" si="62"/>
        <v>0</v>
      </c>
      <c r="F500" s="9" t="str">
        <f t="shared" si="63"/>
        <v>Terceiros LUIS</v>
      </c>
      <c r="G500" s="9" t="str">
        <f>IFERROR(VLOOKUP(H500,[161]Detalhes!$G:$J,4,0),G499)</f>
        <v>Terceiros</v>
      </c>
      <c r="H500" s="10">
        <v>36</v>
      </c>
      <c r="I500" s="11" t="s">
        <v>87</v>
      </c>
      <c r="J500" s="24" t="s">
        <v>90</v>
      </c>
      <c r="K500" s="24" t="s">
        <v>18</v>
      </c>
      <c r="L500" s="25"/>
      <c r="M500" s="26">
        <f>IF(RIGHT(I500,5)="Total",VLOOKUP(I500,'BD Descarga'!$B:$I,5,0),SUMIFS('BD Descarga'!F:F,'BD Descarga'!D:D,'Recebimento Rodo - ALE'!K500,'BD Descarga'!C:C,'Recebimento Rodo - ALE'!J500,'BD Descarga'!B:B,'Recebimento Rodo - ALE'!I500,'BD Descarga'!A:A,'Recebimento Rodo - ALE'!H500))</f>
        <v>0</v>
      </c>
      <c r="N500" s="27">
        <f>IF(RIGHT(I500,5)="Total",VLOOKUP(I500,'BD Descarga'!$B:$I,6,0),SUMIFS('BD Descarga'!G:G,'BD Descarga'!D:D,'Recebimento Rodo - ALE'!K500,'BD Descarga'!C:C,'Recebimento Rodo - ALE'!J500,'BD Descarga'!B:B,'Recebimento Rodo - ALE'!I500,'BD Descarga'!A:A,'Recebimento Rodo - ALE'!H500))</f>
        <v>0</v>
      </c>
      <c r="O500" s="27">
        <f>IF(RIGHT(I500,5)="Total",VLOOKUP(I500,'BD Descarga'!$B:$I,7,0),SUMIFS('BD Descarga'!H:H,'BD Descarga'!D:D,'Recebimento Rodo - ALE'!K500,'BD Descarga'!C:C,'Recebimento Rodo - ALE'!J500,'BD Descarga'!B:B,'Recebimento Rodo - ALE'!I500,'BD Descarga'!A:A,'Recebimento Rodo - ALE'!H500))</f>
        <v>0</v>
      </c>
      <c r="P500" s="28">
        <f>IF(RIGHT(I500,5)="Total",VLOOKUP(I500,'BD Descarga'!$B:$I,8,0),SUMIFS('BD Descarga'!I:I,'BD Descarga'!D:D,'Recebimento Rodo - ALE'!K500,'BD Descarga'!C:C,'Recebimento Rodo - ALE'!J500,'BD Descarga'!B:B,'Recebimento Rodo - ALE'!I500,'BD Descarga'!A:A,'Recebimento Rodo - ALE'!H500))</f>
        <v>0</v>
      </c>
      <c r="Q500" s="212"/>
      <c r="R500" s="29"/>
      <c r="S500" s="29"/>
      <c r="T500" s="29"/>
      <c r="U500" s="29"/>
      <c r="V500" s="29"/>
      <c r="W500" s="29"/>
      <c r="X500" s="29"/>
      <c r="Y500" s="29"/>
    </row>
    <row r="501" spans="1:25" x14ac:dyDescent="0.25">
      <c r="A501" s="9"/>
      <c r="B501" s="9" t="str">
        <f t="shared" si="61"/>
        <v>SAO LUIS</v>
      </c>
      <c r="C501" s="9" t="str">
        <f t="shared" si="54"/>
        <v xml:space="preserve"> LUIS</v>
      </c>
      <c r="D501" s="9"/>
      <c r="E501" s="71">
        <f t="shared" si="62"/>
        <v>0</v>
      </c>
      <c r="F501" s="9" t="str">
        <f t="shared" si="63"/>
        <v>Terceiros LUIS</v>
      </c>
      <c r="G501" s="9" t="str">
        <f>IFERROR(VLOOKUP(H501,[161]Detalhes!$G:$J,4,0),G500)</f>
        <v>Terceiros</v>
      </c>
      <c r="H501" s="10">
        <v>36</v>
      </c>
      <c r="I501" s="11" t="s">
        <v>87</v>
      </c>
      <c r="J501" s="24" t="s">
        <v>90</v>
      </c>
      <c r="K501" s="24" t="s">
        <v>19</v>
      </c>
      <c r="L501" s="25"/>
      <c r="M501" s="26">
        <f>IF(RIGHT(I501,5)="Total",VLOOKUP(I501,'BD Descarga'!$B:$I,5,0),SUMIFS('BD Descarga'!F:F,'BD Descarga'!D:D,'Recebimento Rodo - ALE'!K501,'BD Descarga'!C:C,'Recebimento Rodo - ALE'!J501,'BD Descarga'!B:B,'Recebimento Rodo - ALE'!I501,'BD Descarga'!A:A,'Recebimento Rodo - ALE'!H501))</f>
        <v>0</v>
      </c>
      <c r="N501" s="27">
        <f>IF(RIGHT(I501,5)="Total",VLOOKUP(I501,'BD Descarga'!$B:$I,6,0),SUMIFS('BD Descarga'!G:G,'BD Descarga'!D:D,'Recebimento Rodo - ALE'!K501,'BD Descarga'!C:C,'Recebimento Rodo - ALE'!J501,'BD Descarga'!B:B,'Recebimento Rodo - ALE'!I501,'BD Descarga'!A:A,'Recebimento Rodo - ALE'!H501))</f>
        <v>0</v>
      </c>
      <c r="O501" s="27">
        <f>IF(RIGHT(I501,5)="Total",VLOOKUP(I501,'BD Descarga'!$B:$I,7,0),SUMIFS('BD Descarga'!H:H,'BD Descarga'!D:D,'Recebimento Rodo - ALE'!K501,'BD Descarga'!C:C,'Recebimento Rodo - ALE'!J501,'BD Descarga'!B:B,'Recebimento Rodo - ALE'!I501,'BD Descarga'!A:A,'Recebimento Rodo - ALE'!H501))</f>
        <v>0</v>
      </c>
      <c r="P501" s="28">
        <f>IF(RIGHT(I501,5)="Total",VLOOKUP(I501,'BD Descarga'!$B:$I,8,0),SUMIFS('BD Descarga'!I:I,'BD Descarga'!D:D,'Recebimento Rodo - ALE'!K501,'BD Descarga'!C:C,'Recebimento Rodo - ALE'!J501,'BD Descarga'!B:B,'Recebimento Rodo - ALE'!I501,'BD Descarga'!A:A,'Recebimento Rodo - ALE'!H501))</f>
        <v>0</v>
      </c>
      <c r="Q501" s="212"/>
      <c r="R501" s="29"/>
      <c r="S501" s="29"/>
      <c r="T501" s="29"/>
      <c r="U501" s="29"/>
      <c r="V501" s="29"/>
      <c r="W501" s="29"/>
      <c r="X501" s="29"/>
      <c r="Y501" s="29"/>
    </row>
    <row r="502" spans="1:25" x14ac:dyDescent="0.25">
      <c r="A502" s="9"/>
      <c r="B502" s="9" t="str">
        <f t="shared" si="61"/>
        <v>SAO LUIS</v>
      </c>
      <c r="C502" s="9" t="str">
        <f t="shared" si="54"/>
        <v xml:space="preserve"> LUIS</v>
      </c>
      <c r="D502" s="9"/>
      <c r="E502" s="71">
        <f t="shared" si="62"/>
        <v>0</v>
      </c>
      <c r="F502" s="9" t="str">
        <f t="shared" si="63"/>
        <v>Terceiros LUIS</v>
      </c>
      <c r="G502" s="9" t="str">
        <f>IFERROR(VLOOKUP(H502,[161]Detalhes!$G:$J,4,0),G501)</f>
        <v>Terceiros</v>
      </c>
      <c r="H502" s="14">
        <v>36</v>
      </c>
      <c r="I502" s="11" t="s">
        <v>87</v>
      </c>
      <c r="J502" s="30" t="s">
        <v>90</v>
      </c>
      <c r="K502" s="30" t="s">
        <v>21</v>
      </c>
      <c r="L502" s="31"/>
      <c r="M502" s="32">
        <f>IF(RIGHT(I502,5)="Total",VLOOKUP(I502,'BD Descarga'!$B:$I,5,0),SUMIFS('BD Descarga'!F:F,'BD Descarga'!D:D,'Recebimento Rodo - ALE'!K502,'BD Descarga'!C:C,'Recebimento Rodo - ALE'!J502,'BD Descarga'!B:B,'Recebimento Rodo - ALE'!I502,'BD Descarga'!A:A,'Recebimento Rodo - ALE'!H502))</f>
        <v>0</v>
      </c>
      <c r="N502" s="33">
        <f>IF(RIGHT(I502,5)="Total",VLOOKUP(I502,'BD Descarga'!$B:$I,6,0),SUMIFS('BD Descarga'!G:G,'BD Descarga'!D:D,'Recebimento Rodo - ALE'!K502,'BD Descarga'!C:C,'Recebimento Rodo - ALE'!J502,'BD Descarga'!B:B,'Recebimento Rodo - ALE'!I502,'BD Descarga'!A:A,'Recebimento Rodo - ALE'!H502))</f>
        <v>0</v>
      </c>
      <c r="O502" s="33">
        <f>IF(RIGHT(I502,5)="Total",VLOOKUP(I502,'BD Descarga'!$B:$I,7,0),SUMIFS('BD Descarga'!H:H,'BD Descarga'!D:D,'Recebimento Rodo - ALE'!K502,'BD Descarga'!C:C,'Recebimento Rodo - ALE'!J502,'BD Descarga'!B:B,'Recebimento Rodo - ALE'!I502,'BD Descarga'!A:A,'Recebimento Rodo - ALE'!H502))</f>
        <v>0</v>
      </c>
      <c r="P502" s="37">
        <f>IF(RIGHT(I502,5)="Total",VLOOKUP(I502,'BD Descarga'!$B:$I,8,0),SUMIFS('BD Descarga'!I:I,'BD Descarga'!D:D,'Recebimento Rodo - ALE'!K502,'BD Descarga'!C:C,'Recebimento Rodo - ALE'!J502,'BD Descarga'!B:B,'Recebimento Rodo - ALE'!I502,'BD Descarga'!A:A,'Recebimento Rodo - ALE'!H502))</f>
        <v>0</v>
      </c>
      <c r="Q502" s="212"/>
      <c r="R502" s="29"/>
      <c r="S502" s="29"/>
      <c r="T502" s="29"/>
      <c r="U502" s="29"/>
      <c r="V502" s="29"/>
      <c r="W502" s="29"/>
      <c r="X502" s="29"/>
      <c r="Y502" s="29"/>
    </row>
    <row r="503" spans="1:25" x14ac:dyDescent="0.25">
      <c r="A503" s="9"/>
      <c r="B503" s="9" t="str">
        <f t="shared" si="61"/>
        <v>SAO LUIS</v>
      </c>
      <c r="C503" s="9" t="str">
        <f t="shared" si="54"/>
        <v xml:space="preserve"> LUIS</v>
      </c>
      <c r="D503" s="9"/>
      <c r="E503" s="71">
        <f t="shared" si="62"/>
        <v>0</v>
      </c>
      <c r="F503" s="9" t="str">
        <f t="shared" si="63"/>
        <v>Terceiros LUIS</v>
      </c>
      <c r="G503" s="9" t="str">
        <f>IFERROR(VLOOKUP(H503,[161]Detalhes!$G:$J,4,0),G502)</f>
        <v>Terceiros</v>
      </c>
      <c r="H503" s="10">
        <v>36</v>
      </c>
      <c r="I503" s="16" t="s">
        <v>87</v>
      </c>
      <c r="J503" s="30" t="s">
        <v>137</v>
      </c>
      <c r="K503" s="30"/>
      <c r="L503" s="31"/>
      <c r="M503" s="35">
        <f>IF(RIGHT(I503,5)="Total",VLOOKUP(I503,'BD Descarga'!$B:$I,5,0),SUMIFS('BD Descarga'!F:F,'BD Descarga'!D:D,'Recebimento Rodo - ALE'!K503,'BD Descarga'!C:C,'Recebimento Rodo - ALE'!J503,'BD Descarga'!B:B,'Recebimento Rodo - ALE'!I503,'BD Descarga'!A:A,'Recebimento Rodo - ALE'!H503))</f>
        <v>0</v>
      </c>
      <c r="N503" s="36">
        <f>IF(RIGHT(I503,5)="Total",VLOOKUP(I503,'BD Descarga'!$B:$I,6,0),SUMIFS('BD Descarga'!G:G,'BD Descarga'!D:D,'Recebimento Rodo - ALE'!K503,'BD Descarga'!C:C,'Recebimento Rodo - ALE'!J503,'BD Descarga'!B:B,'Recebimento Rodo - ALE'!I503,'BD Descarga'!A:A,'Recebimento Rodo - ALE'!H503))</f>
        <v>0</v>
      </c>
      <c r="O503" s="36">
        <f>IF(RIGHT(I503,5)="Total",VLOOKUP(I503,'BD Descarga'!$B:$I,7,0),SUMIFS('BD Descarga'!H:H,'BD Descarga'!D:D,'Recebimento Rodo - ALE'!K503,'BD Descarga'!C:C,'Recebimento Rodo - ALE'!J503,'BD Descarga'!B:B,'Recebimento Rodo - ALE'!I503,'BD Descarga'!A:A,'Recebimento Rodo - ALE'!H503))</f>
        <v>0</v>
      </c>
      <c r="P503" s="37">
        <f>IF(RIGHT(I503,5)="Total",VLOOKUP(I503,'BD Descarga'!$B:$I,8,0),SUMIFS('BD Descarga'!I:I,'BD Descarga'!D:D,'Recebimento Rodo - ALE'!K503,'BD Descarga'!C:C,'Recebimento Rodo - ALE'!J503,'BD Descarga'!B:B,'Recebimento Rodo - ALE'!I503,'BD Descarga'!A:A,'Recebimento Rodo - ALE'!H503))</f>
        <v>0</v>
      </c>
      <c r="Q503" s="212"/>
      <c r="R503" s="29"/>
      <c r="S503" s="29"/>
      <c r="T503" s="29"/>
      <c r="U503" s="29"/>
      <c r="V503" s="29"/>
      <c r="W503" s="29"/>
      <c r="X503" s="29"/>
      <c r="Y503" s="29"/>
    </row>
    <row r="504" spans="1:25" ht="15" customHeight="1" x14ac:dyDescent="0.25">
      <c r="A504" s="9"/>
      <c r="B504" s="9" t="str">
        <f t="shared" si="61"/>
        <v>SAO LUIS</v>
      </c>
      <c r="C504" s="9" t="str">
        <f t="shared" si="54"/>
        <v xml:space="preserve"> LUIS</v>
      </c>
      <c r="D504" s="9"/>
      <c r="E504" s="71">
        <f t="shared" si="62"/>
        <v>0</v>
      </c>
      <c r="F504" s="9" t="str">
        <f t="shared" si="63"/>
        <v>Terceiros LUIS</v>
      </c>
      <c r="G504" s="9" t="str">
        <f>IFERROR(VLOOKUP(H504,[161]Detalhes!$G:$J,4,0),G503)</f>
        <v>Terceiros</v>
      </c>
      <c r="H504" s="10">
        <v>36</v>
      </c>
      <c r="I504" s="11" t="s">
        <v>87</v>
      </c>
      <c r="J504" s="24" t="s">
        <v>72</v>
      </c>
      <c r="K504" s="24" t="s">
        <v>10</v>
      </c>
      <c r="L504" s="25"/>
      <c r="M504" s="26">
        <f>IF(RIGHT(I504,5)="Total",VLOOKUP(I504,'BD Descarga'!$B:$I,5,0),SUMIFS('BD Descarga'!F:F,'BD Descarga'!D:D,'Recebimento Rodo - ALE'!K504,'BD Descarga'!C:C,'Recebimento Rodo - ALE'!J504,'BD Descarga'!B:B,'Recebimento Rodo - ALE'!I504,'BD Descarga'!A:A,'Recebimento Rodo - ALE'!H504))</f>
        <v>0</v>
      </c>
      <c r="N504" s="27">
        <f>IF(RIGHT(I504,5)="Total",VLOOKUP(I504,'BD Descarga'!$B:$I,6,0),SUMIFS('BD Descarga'!G:G,'BD Descarga'!D:D,'Recebimento Rodo - ALE'!K504,'BD Descarga'!C:C,'Recebimento Rodo - ALE'!J504,'BD Descarga'!B:B,'Recebimento Rodo - ALE'!I504,'BD Descarga'!A:A,'Recebimento Rodo - ALE'!H504))</f>
        <v>0</v>
      </c>
      <c r="O504" s="27">
        <f>IF(RIGHT(I504,5)="Total",VLOOKUP(I504,'BD Descarga'!$B:$I,7,0),SUMIFS('BD Descarga'!H:H,'BD Descarga'!D:D,'Recebimento Rodo - ALE'!K504,'BD Descarga'!C:C,'Recebimento Rodo - ALE'!J504,'BD Descarga'!B:B,'Recebimento Rodo - ALE'!I504,'BD Descarga'!A:A,'Recebimento Rodo - ALE'!H504))</f>
        <v>0</v>
      </c>
      <c r="P504" s="28">
        <f>IF(RIGHT(I504,5)="Total",VLOOKUP(I504,'BD Descarga'!$B:$I,8,0),SUMIFS('BD Descarga'!I:I,'BD Descarga'!D:D,'Recebimento Rodo - ALE'!K504,'BD Descarga'!C:C,'Recebimento Rodo - ALE'!J504,'BD Descarga'!B:B,'Recebimento Rodo - ALE'!I504,'BD Descarga'!A:A,'Recebimento Rodo - ALE'!H504))</f>
        <v>0</v>
      </c>
      <c r="Q504" s="212" t="s">
        <v>89</v>
      </c>
      <c r="R504" s="29"/>
      <c r="S504" s="29"/>
      <c r="T504" s="29"/>
      <c r="U504" s="29"/>
      <c r="V504" s="29"/>
      <c r="W504" s="29"/>
      <c r="X504" s="29"/>
      <c r="Y504" s="29"/>
    </row>
    <row r="505" spans="1:25" ht="15" customHeight="1" x14ac:dyDescent="0.25">
      <c r="A505" s="9"/>
      <c r="B505" s="9" t="str">
        <f t="shared" si="61"/>
        <v>SAO LUIS</v>
      </c>
      <c r="C505" s="9" t="str">
        <f t="shared" si="54"/>
        <v xml:space="preserve"> LUIS</v>
      </c>
      <c r="D505" s="9"/>
      <c r="E505" s="71">
        <f t="shared" si="62"/>
        <v>0</v>
      </c>
      <c r="F505" s="9" t="str">
        <f t="shared" si="63"/>
        <v>Terceiros LUIS</v>
      </c>
      <c r="G505" s="9" t="str">
        <f>IFERROR(VLOOKUP(H505,[161]Detalhes!$G:$J,4,0),G504)</f>
        <v>Terceiros</v>
      </c>
      <c r="H505" s="10">
        <v>36</v>
      </c>
      <c r="I505" s="11" t="s">
        <v>87</v>
      </c>
      <c r="J505" s="24" t="s">
        <v>72</v>
      </c>
      <c r="K505" s="24" t="s">
        <v>12</v>
      </c>
      <c r="L505" s="25"/>
      <c r="M505" s="26">
        <f>IF(RIGHT(I505,5)="Total",VLOOKUP(I505,'BD Descarga'!$B:$I,5,0),SUMIFS('BD Descarga'!F:F,'BD Descarga'!D:D,'Recebimento Rodo - ALE'!K505,'BD Descarga'!C:C,'Recebimento Rodo - ALE'!J505,'BD Descarga'!B:B,'Recebimento Rodo - ALE'!I505,'BD Descarga'!A:A,'Recebimento Rodo - ALE'!H505))</f>
        <v>0</v>
      </c>
      <c r="N505" s="27">
        <f>IF(RIGHT(I505,5)="Total",VLOOKUP(I505,'BD Descarga'!$B:$I,6,0),SUMIFS('BD Descarga'!G:G,'BD Descarga'!D:D,'Recebimento Rodo - ALE'!K505,'BD Descarga'!C:C,'Recebimento Rodo - ALE'!J505,'BD Descarga'!B:B,'Recebimento Rodo - ALE'!I505,'BD Descarga'!A:A,'Recebimento Rodo - ALE'!H505))</f>
        <v>0</v>
      </c>
      <c r="O505" s="27">
        <f>IF(RIGHT(I505,5)="Total",VLOOKUP(I505,'BD Descarga'!$B:$I,7,0),SUMIFS('BD Descarga'!H:H,'BD Descarga'!D:D,'Recebimento Rodo - ALE'!K505,'BD Descarga'!C:C,'Recebimento Rodo - ALE'!J505,'BD Descarga'!B:B,'Recebimento Rodo - ALE'!I505,'BD Descarga'!A:A,'Recebimento Rodo - ALE'!H505))</f>
        <v>0</v>
      </c>
      <c r="P505" s="28">
        <f>IF(RIGHT(I505,5)="Total",VLOOKUP(I505,'BD Descarga'!$B:$I,8,0),SUMIFS('BD Descarga'!I:I,'BD Descarga'!D:D,'Recebimento Rodo - ALE'!K505,'BD Descarga'!C:C,'Recebimento Rodo - ALE'!J505,'BD Descarga'!B:B,'Recebimento Rodo - ALE'!I505,'BD Descarga'!A:A,'Recebimento Rodo - ALE'!H505))</f>
        <v>0</v>
      </c>
      <c r="Q505" s="212"/>
      <c r="R505" s="29"/>
      <c r="S505" s="29"/>
      <c r="T505" s="29"/>
      <c r="U505" s="29"/>
      <c r="V505" s="29"/>
      <c r="W505" s="29"/>
      <c r="X505" s="29"/>
      <c r="Y505" s="29"/>
    </row>
    <row r="506" spans="1:25" x14ac:dyDescent="0.25">
      <c r="A506" s="9"/>
      <c r="B506" s="9" t="str">
        <f t="shared" si="61"/>
        <v>SAO LUIS</v>
      </c>
      <c r="C506" s="9" t="str">
        <f t="shared" si="54"/>
        <v xml:space="preserve"> LUIS</v>
      </c>
      <c r="D506" s="9"/>
      <c r="E506" s="71">
        <f t="shared" si="62"/>
        <v>0</v>
      </c>
      <c r="F506" s="9" t="str">
        <f t="shared" si="63"/>
        <v>Terceiros LUIS</v>
      </c>
      <c r="G506" s="9" t="str">
        <f>IFERROR(VLOOKUP(H506,[161]Detalhes!$G:$J,4,0),G505)</f>
        <v>Terceiros</v>
      </c>
      <c r="H506" s="10">
        <v>36</v>
      </c>
      <c r="I506" s="11" t="s">
        <v>87</v>
      </c>
      <c r="J506" s="24" t="s">
        <v>72</v>
      </c>
      <c r="K506" s="24" t="s">
        <v>13</v>
      </c>
      <c r="L506" s="25"/>
      <c r="M506" s="26">
        <f>IF(RIGHT(I506,5)="Total",VLOOKUP(I506,'BD Descarga'!$B:$I,5,0),SUMIFS('BD Descarga'!F:F,'BD Descarga'!D:D,'Recebimento Rodo - ALE'!K506,'BD Descarga'!C:C,'Recebimento Rodo - ALE'!J506,'BD Descarga'!B:B,'Recebimento Rodo - ALE'!I506,'BD Descarga'!A:A,'Recebimento Rodo - ALE'!H506))</f>
        <v>0</v>
      </c>
      <c r="N506" s="27">
        <f>IF(RIGHT(I506,5)="Total",VLOOKUP(I506,'BD Descarga'!$B:$I,6,0),SUMIFS('BD Descarga'!G:G,'BD Descarga'!D:D,'Recebimento Rodo - ALE'!K506,'BD Descarga'!C:C,'Recebimento Rodo - ALE'!J506,'BD Descarga'!B:B,'Recebimento Rodo - ALE'!I506,'BD Descarga'!A:A,'Recebimento Rodo - ALE'!H506))</f>
        <v>0</v>
      </c>
      <c r="O506" s="27">
        <f>IF(RIGHT(I506,5)="Total",VLOOKUP(I506,'BD Descarga'!$B:$I,7,0),SUMIFS('BD Descarga'!H:H,'BD Descarga'!D:D,'Recebimento Rodo - ALE'!K506,'BD Descarga'!C:C,'Recebimento Rodo - ALE'!J506,'BD Descarga'!B:B,'Recebimento Rodo - ALE'!I506,'BD Descarga'!A:A,'Recebimento Rodo - ALE'!H506))</f>
        <v>0</v>
      </c>
      <c r="P506" s="28">
        <f>IF(RIGHT(I506,5)="Total",VLOOKUP(I506,'BD Descarga'!$B:$I,8,0),SUMIFS('BD Descarga'!I:I,'BD Descarga'!D:D,'Recebimento Rodo - ALE'!K506,'BD Descarga'!C:C,'Recebimento Rodo - ALE'!J506,'BD Descarga'!B:B,'Recebimento Rodo - ALE'!I506,'BD Descarga'!A:A,'Recebimento Rodo - ALE'!H506))</f>
        <v>0</v>
      </c>
      <c r="Q506" s="212"/>
      <c r="R506" s="29"/>
      <c r="S506" s="29"/>
      <c r="T506" s="29"/>
      <c r="U506" s="29"/>
      <c r="V506" s="29"/>
      <c r="W506" s="29"/>
      <c r="X506" s="29"/>
      <c r="Y506" s="29"/>
    </row>
    <row r="507" spans="1:25" x14ac:dyDescent="0.25">
      <c r="A507" s="9"/>
      <c r="B507" s="9" t="str">
        <f t="shared" si="61"/>
        <v>SAO LUIS</v>
      </c>
      <c r="C507" s="9" t="str">
        <f t="shared" si="54"/>
        <v xml:space="preserve"> LUIS</v>
      </c>
      <c r="D507" s="9"/>
      <c r="E507" s="71">
        <f t="shared" si="62"/>
        <v>0</v>
      </c>
      <c r="F507" s="9" t="str">
        <f t="shared" si="63"/>
        <v>Terceiros LUIS</v>
      </c>
      <c r="G507" s="9" t="str">
        <f>IFERROR(VLOOKUP(H507,[161]Detalhes!$G:$J,4,0),G506)</f>
        <v>Terceiros</v>
      </c>
      <c r="H507" s="14">
        <v>36</v>
      </c>
      <c r="I507" s="11" t="s">
        <v>87</v>
      </c>
      <c r="J507" s="30" t="s">
        <v>72</v>
      </c>
      <c r="K507" s="30" t="s">
        <v>16</v>
      </c>
      <c r="L507" s="31"/>
      <c r="M507" s="32">
        <f>IF(RIGHT(I507,5)="Total",VLOOKUP(I507,'BD Descarga'!$B:$I,5,0),SUMIFS('BD Descarga'!F:F,'BD Descarga'!D:D,'Recebimento Rodo - ALE'!K507,'BD Descarga'!C:C,'Recebimento Rodo - ALE'!J507,'BD Descarga'!B:B,'Recebimento Rodo - ALE'!I507,'BD Descarga'!A:A,'Recebimento Rodo - ALE'!H507))</f>
        <v>0</v>
      </c>
      <c r="N507" s="33">
        <f>IF(RIGHT(I507,5)="Total",VLOOKUP(I507,'BD Descarga'!$B:$I,6,0),SUMIFS('BD Descarga'!G:G,'BD Descarga'!D:D,'Recebimento Rodo - ALE'!K507,'BD Descarga'!C:C,'Recebimento Rodo - ALE'!J507,'BD Descarga'!B:B,'Recebimento Rodo - ALE'!I507,'BD Descarga'!A:A,'Recebimento Rodo - ALE'!H507))</f>
        <v>0</v>
      </c>
      <c r="O507" s="33">
        <f>IF(RIGHT(I507,5)="Total",VLOOKUP(I507,'BD Descarga'!$B:$I,7,0),SUMIFS('BD Descarga'!H:H,'BD Descarga'!D:D,'Recebimento Rodo - ALE'!K507,'BD Descarga'!C:C,'Recebimento Rodo - ALE'!J507,'BD Descarga'!B:B,'Recebimento Rodo - ALE'!I507,'BD Descarga'!A:A,'Recebimento Rodo - ALE'!H507))</f>
        <v>0</v>
      </c>
      <c r="P507" s="37">
        <f>IF(RIGHT(I507,5)="Total",VLOOKUP(I507,'BD Descarga'!$B:$I,8,0),SUMIFS('BD Descarga'!I:I,'BD Descarga'!D:D,'Recebimento Rodo - ALE'!K507,'BD Descarga'!C:C,'Recebimento Rodo - ALE'!J507,'BD Descarga'!B:B,'Recebimento Rodo - ALE'!I507,'BD Descarga'!A:A,'Recebimento Rodo - ALE'!H507))</f>
        <v>0</v>
      </c>
      <c r="Q507" s="212"/>
      <c r="R507" s="29"/>
      <c r="S507" s="29"/>
      <c r="T507" s="29"/>
      <c r="U507" s="29"/>
      <c r="V507" s="29"/>
      <c r="W507" s="29"/>
      <c r="X507" s="29"/>
      <c r="Y507" s="29"/>
    </row>
    <row r="508" spans="1:25" x14ac:dyDescent="0.25">
      <c r="A508" s="9"/>
      <c r="B508" s="9" t="str">
        <f t="shared" si="61"/>
        <v>SAO LUIS</v>
      </c>
      <c r="C508" s="9" t="str">
        <f t="shared" si="54"/>
        <v xml:space="preserve"> LUIS</v>
      </c>
      <c r="D508" s="9"/>
      <c r="E508" s="71">
        <f t="shared" si="62"/>
        <v>0</v>
      </c>
      <c r="F508" s="9" t="str">
        <f t="shared" si="63"/>
        <v>Terceiros LUIS</v>
      </c>
      <c r="G508" s="9" t="str">
        <f>IFERROR(VLOOKUP(H508,[161]Detalhes!$G:$J,4,0),G507)</f>
        <v>Terceiros</v>
      </c>
      <c r="H508" s="15">
        <v>36</v>
      </c>
      <c r="I508" s="11" t="s">
        <v>87</v>
      </c>
      <c r="J508" s="24" t="s">
        <v>72</v>
      </c>
      <c r="K508" s="24" t="s">
        <v>7</v>
      </c>
      <c r="L508" s="25"/>
      <c r="M508" s="26">
        <f>IF(RIGHT(I508,5)="Total",VLOOKUP(I508,'BD Descarga'!$B:$I,5,0),SUMIFS('BD Descarga'!F:F,'BD Descarga'!D:D,'Recebimento Rodo - ALE'!K508,'BD Descarga'!C:C,'Recebimento Rodo - ALE'!J508,'BD Descarga'!B:B,'Recebimento Rodo - ALE'!I508,'BD Descarga'!A:A,'Recebimento Rodo - ALE'!H508))</f>
        <v>60</v>
      </c>
      <c r="N508" s="27">
        <f>IF(RIGHT(I508,5)="Total",VLOOKUP(I508,'BD Descarga'!$B:$I,6,0),SUMIFS('BD Descarga'!G:G,'BD Descarga'!D:D,'Recebimento Rodo - ALE'!K508,'BD Descarga'!C:C,'Recebimento Rodo - ALE'!J508,'BD Descarga'!B:B,'Recebimento Rodo - ALE'!I508,'BD Descarga'!A:A,'Recebimento Rodo - ALE'!H508))</f>
        <v>1.2017023268544753</v>
      </c>
      <c r="O508" s="27">
        <f>IF(RIGHT(I508,5)="Total",VLOOKUP(I508,'BD Descarga'!$B:$I,7,0),SUMIFS('BD Descarga'!H:H,'BD Descarga'!D:D,'Recebimento Rodo - ALE'!K508,'BD Descarga'!C:C,'Recebimento Rodo - ALE'!J508,'BD Descarga'!B:B,'Recebimento Rodo - ALE'!I508,'BD Descarga'!A:A,'Recebimento Rodo - ALE'!H508))</f>
        <v>0.67922305430905128</v>
      </c>
      <c r="P508" s="28">
        <f>IF(RIGHT(I508,5)="Total",VLOOKUP(I508,'BD Descarga'!$B:$I,8,0),SUMIFS('BD Descarga'!I:I,'BD Descarga'!D:D,'Recebimento Rodo - ALE'!K508,'BD Descarga'!C:C,'Recebimento Rodo - ALE'!J508,'BD Descarga'!B:B,'Recebimento Rodo - ALE'!I508,'BD Descarga'!A:A,'Recebimento Rodo - ALE'!H508))</f>
        <v>1749.2606044820795</v>
      </c>
      <c r="Q508" s="212"/>
      <c r="R508" s="29"/>
      <c r="S508" s="29"/>
      <c r="T508" s="29"/>
      <c r="U508" s="29"/>
      <c r="V508" s="29"/>
      <c r="W508" s="29"/>
      <c r="X508" s="29"/>
      <c r="Y508" s="29"/>
    </row>
    <row r="509" spans="1:25" x14ac:dyDescent="0.25">
      <c r="A509" s="9"/>
      <c r="B509" s="9" t="str">
        <f t="shared" si="61"/>
        <v>SAO LUIS</v>
      </c>
      <c r="C509" s="9" t="str">
        <f t="shared" si="54"/>
        <v xml:space="preserve"> LUIS</v>
      </c>
      <c r="D509" s="9"/>
      <c r="E509" s="71">
        <f t="shared" si="62"/>
        <v>0</v>
      </c>
      <c r="F509" s="9" t="str">
        <f t="shared" si="63"/>
        <v>Terceiros LUIS</v>
      </c>
      <c r="G509" s="9" t="str">
        <f>IFERROR(VLOOKUP(H509,[161]Detalhes!$G:$J,4,0),G508)</f>
        <v>Terceiros</v>
      </c>
      <c r="H509" s="10">
        <v>36</v>
      </c>
      <c r="I509" s="11" t="s">
        <v>87</v>
      </c>
      <c r="J509" s="24" t="s">
        <v>72</v>
      </c>
      <c r="K509" s="24" t="s">
        <v>18</v>
      </c>
      <c r="L509" s="25"/>
      <c r="M509" s="26">
        <f>IF(RIGHT(I509,5)="Total",VLOOKUP(I509,'BD Descarga'!$B:$I,5,0),SUMIFS('BD Descarga'!F:F,'BD Descarga'!D:D,'Recebimento Rodo - ALE'!K509,'BD Descarga'!C:C,'Recebimento Rodo - ALE'!J509,'BD Descarga'!B:B,'Recebimento Rodo - ALE'!I509,'BD Descarga'!A:A,'Recebimento Rodo - ALE'!H509))</f>
        <v>60</v>
      </c>
      <c r="N509" s="27">
        <f>IF(RIGHT(I509,5)="Total",VLOOKUP(I509,'BD Descarga'!$B:$I,6,0),SUMIFS('BD Descarga'!G:G,'BD Descarga'!D:D,'Recebimento Rodo - ALE'!K509,'BD Descarga'!C:C,'Recebimento Rodo - ALE'!J509,'BD Descarga'!B:B,'Recebimento Rodo - ALE'!I509,'BD Descarga'!A:A,'Recebimento Rodo - ALE'!H509))</f>
        <v>0.67507408021820492</v>
      </c>
      <c r="O509" s="27">
        <f>IF(RIGHT(I509,5)="Total",VLOOKUP(I509,'BD Descarga'!$B:$I,7,0),SUMIFS('BD Descarga'!H:H,'BD Descarga'!D:D,'Recebimento Rodo - ALE'!K509,'BD Descarga'!C:C,'Recebimento Rodo - ALE'!J509,'BD Descarga'!B:B,'Recebimento Rodo - ALE'!I509,'BD Descarga'!A:A,'Recebimento Rodo - ALE'!H509))</f>
        <v>0.38156361055811588</v>
      </c>
      <c r="P509" s="28">
        <f>IF(RIGHT(I509,5)="Total",VLOOKUP(I509,'BD Descarga'!$B:$I,8,0),SUMIFS('BD Descarga'!I:I,'BD Descarga'!D:D,'Recebimento Rodo - ALE'!K509,'BD Descarga'!C:C,'Recebimento Rodo - ALE'!J509,'BD Descarga'!B:B,'Recebimento Rodo - ALE'!I509,'BD Descarga'!A:A,'Recebimento Rodo - ALE'!H509))</f>
        <v>982.67305242197824</v>
      </c>
      <c r="Q509" s="212"/>
      <c r="R509" s="29"/>
      <c r="S509" s="29"/>
      <c r="T509" s="29"/>
      <c r="U509" s="29"/>
      <c r="V509" s="29"/>
      <c r="W509" s="29"/>
      <c r="X509" s="29"/>
      <c r="Y509" s="29"/>
    </row>
    <row r="510" spans="1:25" x14ac:dyDescent="0.25">
      <c r="A510" s="9"/>
      <c r="B510" s="9" t="str">
        <f t="shared" si="61"/>
        <v>SAO LUIS</v>
      </c>
      <c r="C510" s="9" t="str">
        <f t="shared" si="54"/>
        <v xml:space="preserve"> LUIS</v>
      </c>
      <c r="D510" s="9"/>
      <c r="E510" s="71">
        <f t="shared" si="62"/>
        <v>0</v>
      </c>
      <c r="F510" s="9" t="str">
        <f t="shared" si="63"/>
        <v>Terceiros LUIS</v>
      </c>
      <c r="G510" s="9" t="str">
        <f>IFERROR(VLOOKUP(H510,[161]Detalhes!$G:$J,4,0),G509)</f>
        <v>Terceiros</v>
      </c>
      <c r="H510" s="10">
        <v>36</v>
      </c>
      <c r="I510" s="11" t="s">
        <v>87</v>
      </c>
      <c r="J510" s="24" t="s">
        <v>72</v>
      </c>
      <c r="K510" s="24" t="s">
        <v>19</v>
      </c>
      <c r="L510" s="25"/>
      <c r="M510" s="26">
        <f>IF(RIGHT(I510,5)="Total",VLOOKUP(I510,'BD Descarga'!$B:$I,5,0),SUMIFS('BD Descarga'!F:F,'BD Descarga'!D:D,'Recebimento Rodo - ALE'!K510,'BD Descarga'!C:C,'Recebimento Rodo - ALE'!J510,'BD Descarga'!B:B,'Recebimento Rodo - ALE'!I510,'BD Descarga'!A:A,'Recebimento Rodo - ALE'!H510))</f>
        <v>60</v>
      </c>
      <c r="N510" s="27">
        <f>IF(RIGHT(I510,5)="Total",VLOOKUP(I510,'BD Descarga'!$B:$I,6,0),SUMIFS('BD Descarga'!G:G,'BD Descarga'!D:D,'Recebimento Rodo - ALE'!K510,'BD Descarga'!C:C,'Recebimento Rodo - ALE'!J510,'BD Descarga'!B:B,'Recebimento Rodo - ALE'!I510,'BD Descarga'!A:A,'Recebimento Rodo - ALE'!H510))</f>
        <v>0.12322359292731987</v>
      </c>
      <c r="O510" s="27">
        <f>IF(RIGHT(I510,5)="Total",VLOOKUP(I510,'BD Descarga'!$B:$I,7,0),SUMIFS('BD Descarga'!H:H,'BD Descarga'!D:D,'Recebimento Rodo - ALE'!K510,'BD Descarga'!C:C,'Recebimento Rodo - ALE'!J510,'BD Descarga'!B:B,'Recebimento Rodo - ALE'!I510,'BD Descarga'!A:A,'Recebimento Rodo - ALE'!H510))</f>
        <v>6.9648117741528626E-2</v>
      </c>
      <c r="P510" s="28">
        <f>IF(RIGHT(I510,5)="Total",VLOOKUP(I510,'BD Descarga'!$B:$I,8,0),SUMIFS('BD Descarga'!I:I,'BD Descarga'!D:D,'Recebimento Rodo - ALE'!K510,'BD Descarga'!C:C,'Recebimento Rodo - ALE'!J510,'BD Descarga'!B:B,'Recebimento Rodo - ALE'!I510,'BD Descarga'!A:A,'Recebimento Rodo - ALE'!H510))</f>
        <v>179.3706909220291</v>
      </c>
      <c r="Q510" s="212"/>
      <c r="R510" s="29"/>
      <c r="S510" s="29"/>
      <c r="T510" s="29"/>
      <c r="U510" s="29"/>
      <c r="V510" s="29"/>
      <c r="W510" s="29"/>
      <c r="X510" s="29"/>
      <c r="Y510" s="29"/>
    </row>
    <row r="511" spans="1:25" x14ac:dyDescent="0.25">
      <c r="A511" s="9"/>
      <c r="B511" s="9" t="str">
        <f t="shared" si="61"/>
        <v>SAO LUIS</v>
      </c>
      <c r="C511" s="9" t="str">
        <f t="shared" si="54"/>
        <v xml:space="preserve"> LUIS</v>
      </c>
      <c r="D511" s="9"/>
      <c r="E511" s="71">
        <f t="shared" si="62"/>
        <v>0</v>
      </c>
      <c r="F511" s="9" t="str">
        <f t="shared" si="63"/>
        <v>Terceiros LUIS</v>
      </c>
      <c r="G511" s="9" t="str">
        <f>IFERROR(VLOOKUP(H511,[161]Detalhes!$G:$J,4,0),G510)</f>
        <v>Terceiros</v>
      </c>
      <c r="H511" s="14">
        <v>36</v>
      </c>
      <c r="I511" s="11" t="s">
        <v>87</v>
      </c>
      <c r="J511" s="30" t="s">
        <v>72</v>
      </c>
      <c r="K511" s="30" t="s">
        <v>21</v>
      </c>
      <c r="L511" s="31"/>
      <c r="M511" s="32">
        <f>IF(RIGHT(I511,5)="Total",VLOOKUP(I511,'BD Descarga'!$B:$I,5,0),SUMIFS('BD Descarga'!F:F,'BD Descarga'!D:D,'Recebimento Rodo - ALE'!K511,'BD Descarga'!C:C,'Recebimento Rodo - ALE'!J511,'BD Descarga'!B:B,'Recebimento Rodo - ALE'!I511,'BD Descarga'!A:A,'Recebimento Rodo - ALE'!H511))</f>
        <v>60</v>
      </c>
      <c r="N511" s="33">
        <f>IF(RIGHT(I511,5)="Total",VLOOKUP(I511,'BD Descarga'!$B:$I,6,0),SUMIFS('BD Descarga'!G:G,'BD Descarga'!D:D,'Recebimento Rodo - ALE'!K511,'BD Descarga'!C:C,'Recebimento Rodo - ALE'!J511,'BD Descarga'!B:B,'Recebimento Rodo - ALE'!I511,'BD Descarga'!A:A,'Recebimento Rodo - ALE'!H511))</f>
        <v>2</v>
      </c>
      <c r="O511" s="33">
        <f>IF(RIGHT(I511,5)="Total",VLOOKUP(I511,'BD Descarga'!$B:$I,7,0),SUMIFS('BD Descarga'!H:H,'BD Descarga'!D:D,'Recebimento Rodo - ALE'!K511,'BD Descarga'!C:C,'Recebimento Rodo - ALE'!J511,'BD Descarga'!B:B,'Recebimento Rodo - ALE'!I511,'BD Descarga'!A:A,'Recebimento Rodo - ALE'!H511))</f>
        <v>1.1304347826086958</v>
      </c>
      <c r="P511" s="37">
        <f>IF(RIGHT(I511,5)="Total",VLOOKUP(I511,'BD Descarga'!$B:$I,8,0),SUMIFS('BD Descarga'!I:I,'BD Descarga'!D:D,'Recebimento Rodo - ALE'!K511,'BD Descarga'!C:C,'Recebimento Rodo - ALE'!J511,'BD Descarga'!B:B,'Recebimento Rodo - ALE'!I511,'BD Descarga'!A:A,'Recebimento Rodo - ALE'!H511))</f>
        <v>2911.304347826087</v>
      </c>
      <c r="Q511" s="212"/>
      <c r="R511" s="29"/>
      <c r="S511" s="29"/>
      <c r="T511" s="29"/>
      <c r="U511" s="29"/>
      <c r="V511" s="29"/>
      <c r="W511" s="29"/>
      <c r="X511" s="29"/>
      <c r="Y511" s="29"/>
    </row>
    <row r="512" spans="1:25" x14ac:dyDescent="0.25">
      <c r="A512" s="9"/>
      <c r="B512" s="9" t="str">
        <f t="shared" si="61"/>
        <v>SAO LUIS</v>
      </c>
      <c r="C512" s="9" t="str">
        <f t="shared" si="54"/>
        <v xml:space="preserve"> LUIS</v>
      </c>
      <c r="D512" s="9"/>
      <c r="E512" s="71">
        <f t="shared" si="62"/>
        <v>0</v>
      </c>
      <c r="F512" s="9" t="str">
        <f t="shared" si="63"/>
        <v>Terceiros LUIS</v>
      </c>
      <c r="G512" s="9" t="str">
        <f>IFERROR(VLOOKUP(H512,[161]Detalhes!$G:$J,4,0),G511)</f>
        <v>Terceiros</v>
      </c>
      <c r="H512" s="10">
        <v>36</v>
      </c>
      <c r="I512" s="16" t="s">
        <v>87</v>
      </c>
      <c r="J512" s="30" t="s">
        <v>124</v>
      </c>
      <c r="K512" s="30"/>
      <c r="L512" s="31"/>
      <c r="M512" s="35">
        <f>IF(RIGHT(I512,5)="Total",VLOOKUP(I512,'BD Descarga'!$B:$I,5,0),SUMIFS('BD Descarga'!F:F,'BD Descarga'!D:D,'Recebimento Rodo - ALE'!K512,'BD Descarga'!C:C,'Recebimento Rodo - ALE'!J512,'BD Descarga'!B:B,'Recebimento Rodo - ALE'!I512,'BD Descarga'!A:A,'Recebimento Rodo - ALE'!H512))</f>
        <v>0</v>
      </c>
      <c r="N512" s="36">
        <f>IF(RIGHT(I512,5)="Total",VLOOKUP(I512,'BD Descarga'!$B:$I,6,0),SUMIFS('BD Descarga'!G:G,'BD Descarga'!D:D,'Recebimento Rodo - ALE'!K512,'BD Descarga'!C:C,'Recebimento Rodo - ALE'!J512,'BD Descarga'!B:B,'Recebimento Rodo - ALE'!I512,'BD Descarga'!A:A,'Recebimento Rodo - ALE'!H512))</f>
        <v>0</v>
      </c>
      <c r="O512" s="36">
        <f>IF(RIGHT(I512,5)="Total",VLOOKUP(I512,'BD Descarga'!$B:$I,7,0),SUMIFS('BD Descarga'!H:H,'BD Descarga'!D:D,'Recebimento Rodo - ALE'!K512,'BD Descarga'!C:C,'Recebimento Rodo - ALE'!J512,'BD Descarga'!B:B,'Recebimento Rodo - ALE'!I512,'BD Descarga'!A:A,'Recebimento Rodo - ALE'!H512))</f>
        <v>0</v>
      </c>
      <c r="P512" s="37">
        <f>IF(RIGHT(I512,5)="Total",VLOOKUP(I512,'BD Descarga'!$B:$I,8,0),SUMIFS('BD Descarga'!I:I,'BD Descarga'!D:D,'Recebimento Rodo - ALE'!K512,'BD Descarga'!C:C,'Recebimento Rodo - ALE'!J512,'BD Descarga'!B:B,'Recebimento Rodo - ALE'!I512,'BD Descarga'!A:A,'Recebimento Rodo - ALE'!H512))</f>
        <v>0</v>
      </c>
      <c r="Q512" s="212"/>
      <c r="R512" s="29"/>
      <c r="S512" s="29"/>
      <c r="T512" s="29"/>
      <c r="U512" s="29"/>
      <c r="V512" s="29"/>
      <c r="W512" s="29"/>
      <c r="X512" s="29"/>
      <c r="Y512" s="29"/>
    </row>
    <row r="513" spans="1:25" x14ac:dyDescent="0.25">
      <c r="A513" s="9"/>
      <c r="B513" s="9" t="str">
        <f t="shared" si="61"/>
        <v>SAO LUIS Total</v>
      </c>
      <c r="C513" s="9" t="str">
        <f t="shared" si="54"/>
        <v>Total</v>
      </c>
      <c r="D513" s="9">
        <f>VLOOKUP(E513,Resumo!C:E,3,0)</f>
        <v>16</v>
      </c>
      <c r="E513" s="71">
        <f t="shared" si="62"/>
        <v>8733.9130434782601</v>
      </c>
      <c r="F513" s="9" t="str">
        <f t="shared" si="63"/>
        <v>TerceirosTotal</v>
      </c>
      <c r="G513" s="9" t="str">
        <f>IFERROR(VLOOKUP(H513,[161]Detalhes!$G:$J,4,0),G512)</f>
        <v>Terceiros</v>
      </c>
      <c r="H513" s="17">
        <v>36</v>
      </c>
      <c r="I513" s="18" t="s">
        <v>138</v>
      </c>
      <c r="J513" s="38"/>
      <c r="K513" s="38"/>
      <c r="L513" s="25"/>
      <c r="M513" s="39">
        <f>IF(RIGHT(I513,5)="Total",VLOOKUP(I513,'BD Descarga'!$B:$I,5,0),SUMIFS('BD Descarga'!F:F,'BD Descarga'!D:D,'Recebimento Rodo - ALE'!K513,'BD Descarga'!C:C,'Recebimento Rodo - ALE'!J513,'BD Descarga'!B:B,'Recebimento Rodo - ALE'!I513,'BD Descarga'!A:A,'Recebimento Rodo - ALE'!H513))</f>
        <v>60</v>
      </c>
      <c r="N513" s="40">
        <f>IF(RIGHT(I513,5)="Total",VLOOKUP(I513,'BD Descarga'!$B:$I,6,0),SUMIFS('BD Descarga'!G:G,'BD Descarga'!D:D,'Recebimento Rodo - ALE'!K513,'BD Descarga'!C:C,'Recebimento Rodo - ALE'!J513,'BD Descarga'!B:B,'Recebimento Rodo - ALE'!I513,'BD Descarga'!A:A,'Recebimento Rodo - ALE'!H513))</f>
        <v>6</v>
      </c>
      <c r="O513" s="40">
        <f>IF(RIGHT(I513,5)="Total",VLOOKUP(I513,'BD Descarga'!$B:$I,7,0),SUMIFS('BD Descarga'!H:H,'BD Descarga'!D:D,'Recebimento Rodo - ALE'!K513,'BD Descarga'!C:C,'Recebimento Rodo - ALE'!J513,'BD Descarga'!B:B,'Recebimento Rodo - ALE'!I513,'BD Descarga'!A:A,'Recebimento Rodo - ALE'!H513))</f>
        <v>3.3913043478260874</v>
      </c>
      <c r="P513" s="41">
        <f>IF(RIGHT(I513,5)="Total",VLOOKUP(I513,'BD Descarga'!$B:$I,8,0),SUMIFS('BD Descarga'!I:I,'BD Descarga'!D:D,'Recebimento Rodo - ALE'!K513,'BD Descarga'!C:C,'Recebimento Rodo - ALE'!J513,'BD Descarga'!B:B,'Recebimento Rodo - ALE'!I513,'BD Descarga'!A:A,'Recebimento Rodo - ALE'!H513))</f>
        <v>8733.9130434782601</v>
      </c>
      <c r="Q513" s="50"/>
      <c r="R513" s="29"/>
      <c r="S513" s="29"/>
      <c r="T513" s="29"/>
      <c r="U513" s="29"/>
      <c r="V513" s="29"/>
      <c r="W513" s="29"/>
      <c r="X513" s="29"/>
      <c r="Y513" s="29"/>
    </row>
    <row r="514" spans="1:25" ht="15" customHeight="1" x14ac:dyDescent="0.25">
      <c r="A514" s="9"/>
      <c r="B514" s="9" t="str">
        <f t="shared" ref="B514:B523" si="64">I514</f>
        <v>SARANDI</v>
      </c>
      <c r="C514" s="9" t="str">
        <f t="shared" si="54"/>
        <v>RANDI</v>
      </c>
      <c r="D514" s="9"/>
      <c r="E514" s="71">
        <f t="shared" ref="E514:E523" si="65">IF(RIGHT(I514,5)="Total",P514,0)</f>
        <v>0</v>
      </c>
      <c r="F514" s="9" t="str">
        <f t="shared" ref="F514:F523" si="66">CONCATENATE(G514,RIGHT(I514,5))</f>
        <v>TerceirosRANDI</v>
      </c>
      <c r="G514" s="9" t="str">
        <f>IFERROR(VLOOKUP(H514,[161]Detalhes!$G:$J,4,0),#REF!)</f>
        <v>Terceiros</v>
      </c>
      <c r="H514" s="10">
        <v>40</v>
      </c>
      <c r="I514" s="11" t="s">
        <v>93</v>
      </c>
      <c r="J514" s="24" t="s">
        <v>94</v>
      </c>
      <c r="K514" s="24" t="s">
        <v>10</v>
      </c>
      <c r="L514" s="25"/>
      <c r="M514" s="26">
        <f>IF(RIGHT(I514,5)="Total",VLOOKUP(I514,'BD Descarga'!$B:$I,5,0),SUMIFS('BD Descarga'!F:F,'BD Descarga'!D:D,'Recebimento Rodo - ALE'!K514,'BD Descarga'!C:C,'Recebimento Rodo - ALE'!J514,'BD Descarga'!B:B,'Recebimento Rodo - ALE'!I514,'BD Descarga'!A:A,'Recebimento Rodo - ALE'!H514))</f>
        <v>41.793697802197798</v>
      </c>
      <c r="N514" s="27">
        <f>IF(RIGHT(I514,5)="Total",VLOOKUP(I514,'BD Descarga'!$B:$I,6,0),SUMIFS('BD Descarga'!G:G,'BD Descarga'!D:D,'Recebimento Rodo - ALE'!K514,'BD Descarga'!C:C,'Recebimento Rodo - ALE'!J514,'BD Descarga'!B:B,'Recebimento Rodo - ALE'!I514,'BD Descarga'!A:A,'Recebimento Rodo - ALE'!H514))</f>
        <v>0.86221631374038554</v>
      </c>
      <c r="O514" s="27">
        <f>IF(RIGHT(I514,5)="Total",VLOOKUP(I514,'BD Descarga'!$B:$I,7,0),SUMIFS('BD Descarga'!H:H,'BD Descarga'!D:D,'Recebimento Rodo - ALE'!K514,'BD Descarga'!C:C,'Recebimento Rodo - ALE'!J514,'BD Descarga'!B:B,'Recebimento Rodo - ALE'!I514,'BD Descarga'!A:A,'Recebimento Rodo - ALE'!H514))</f>
        <v>0.86221631374038554</v>
      </c>
      <c r="P514" s="28">
        <f>IF(RIGHT(I514,5)="Total",VLOOKUP(I514,'BD Descarga'!$B:$I,8,0),SUMIFS('BD Descarga'!I:I,'BD Descarga'!D:D,'Recebimento Rodo - ALE'!K514,'BD Descarga'!C:C,'Recebimento Rodo - ALE'!J514,'BD Descarga'!B:B,'Recebimento Rodo - ALE'!I514,'BD Descarga'!A:A,'Recebimento Rodo - ALE'!H514))</f>
        <v>936.91540947135661</v>
      </c>
      <c r="Q514" s="211" t="s">
        <v>312</v>
      </c>
      <c r="R514" s="29"/>
      <c r="S514" s="29"/>
      <c r="T514" s="29"/>
      <c r="U514" s="29"/>
      <c r="V514" s="29"/>
      <c r="W514" s="29"/>
      <c r="X514" s="29"/>
      <c r="Y514" s="29"/>
    </row>
    <row r="515" spans="1:25" ht="15" customHeight="1" x14ac:dyDescent="0.25">
      <c r="A515" s="9"/>
      <c r="B515" s="9" t="str">
        <f t="shared" si="64"/>
        <v>SARANDI</v>
      </c>
      <c r="C515" s="9" t="str">
        <f t="shared" si="54"/>
        <v>RANDI</v>
      </c>
      <c r="D515" s="9"/>
      <c r="E515" s="71">
        <f t="shared" si="65"/>
        <v>0</v>
      </c>
      <c r="F515" s="9" t="str">
        <f t="shared" si="66"/>
        <v>TerceirosRANDI</v>
      </c>
      <c r="G515" s="9" t="str">
        <f>IFERROR(VLOOKUP(H515,[161]Detalhes!$G:$J,4,0),G514)</f>
        <v>Terceiros</v>
      </c>
      <c r="H515" s="10">
        <v>40</v>
      </c>
      <c r="I515" s="11" t="s">
        <v>93</v>
      </c>
      <c r="J515" s="24" t="s">
        <v>94</v>
      </c>
      <c r="K515" s="24" t="s">
        <v>12</v>
      </c>
      <c r="L515" s="25"/>
      <c r="M515" s="26">
        <f>IF(RIGHT(I515,5)="Total",VLOOKUP(I515,'BD Descarga'!$B:$I,5,0),SUMIFS('BD Descarga'!F:F,'BD Descarga'!D:D,'Recebimento Rodo - ALE'!K515,'BD Descarga'!C:C,'Recebimento Rodo - ALE'!J515,'BD Descarga'!B:B,'Recebimento Rodo - ALE'!I515,'BD Descarga'!A:A,'Recebimento Rodo - ALE'!H515))</f>
        <v>41.793697802197798</v>
      </c>
      <c r="N515" s="27">
        <f>IF(RIGHT(I515,5)="Total",VLOOKUP(I515,'BD Descarga'!$B:$I,6,0),SUMIFS('BD Descarga'!G:G,'BD Descarga'!D:D,'Recebimento Rodo - ALE'!K515,'BD Descarga'!C:C,'Recebimento Rodo - ALE'!J515,'BD Descarga'!B:B,'Recebimento Rodo - ALE'!I515,'BD Descarga'!A:A,'Recebimento Rodo - ALE'!H515))</f>
        <v>1.0236444782071976</v>
      </c>
      <c r="O515" s="27">
        <f>IF(RIGHT(I515,5)="Total",VLOOKUP(I515,'BD Descarga'!$B:$I,7,0),SUMIFS('BD Descarga'!H:H,'BD Descarga'!D:D,'Recebimento Rodo - ALE'!K515,'BD Descarga'!C:C,'Recebimento Rodo - ALE'!J515,'BD Descarga'!B:B,'Recebimento Rodo - ALE'!I515,'BD Descarga'!A:A,'Recebimento Rodo - ALE'!H515))</f>
        <v>1.0236444782071976</v>
      </c>
      <c r="P515" s="28">
        <f>IF(RIGHT(I515,5)="Total",VLOOKUP(I515,'BD Descarga'!$B:$I,8,0),SUMIFS('BD Descarga'!I:I,'BD Descarga'!D:D,'Recebimento Rodo - ALE'!K515,'BD Descarga'!C:C,'Recebimento Rodo - ALE'!J515,'BD Descarga'!B:B,'Recebimento Rodo - ALE'!I515,'BD Descarga'!A:A,'Recebimento Rodo - ALE'!H515))</f>
        <v>1112.3290874560817</v>
      </c>
      <c r="Q515" s="212"/>
      <c r="R515" s="29"/>
      <c r="S515" s="29"/>
      <c r="T515" s="29"/>
      <c r="U515" s="29"/>
      <c r="V515" s="29"/>
      <c r="W515" s="29"/>
      <c r="X515" s="29"/>
      <c r="Y515" s="29"/>
    </row>
    <row r="516" spans="1:25" x14ac:dyDescent="0.25">
      <c r="A516" s="9"/>
      <c r="B516" s="9" t="str">
        <f t="shared" si="64"/>
        <v>SARANDI</v>
      </c>
      <c r="C516" s="9" t="str">
        <f t="shared" si="54"/>
        <v>RANDI</v>
      </c>
      <c r="D516" s="9"/>
      <c r="E516" s="71">
        <f t="shared" si="65"/>
        <v>0</v>
      </c>
      <c r="F516" s="9" t="str">
        <f t="shared" si="66"/>
        <v>TerceirosRANDI</v>
      </c>
      <c r="G516" s="9" t="str">
        <f>IFERROR(VLOOKUP(H516,[161]Detalhes!$G:$J,4,0),G515)</f>
        <v>Terceiros</v>
      </c>
      <c r="H516" s="10">
        <v>40</v>
      </c>
      <c r="I516" s="11" t="s">
        <v>93</v>
      </c>
      <c r="J516" s="24" t="s">
        <v>94</v>
      </c>
      <c r="K516" s="24" t="s">
        <v>13</v>
      </c>
      <c r="L516" s="25"/>
      <c r="M516" s="26">
        <f>IF(RIGHT(I516,5)="Total",VLOOKUP(I516,'BD Descarga'!$B:$I,5,0),SUMIFS('BD Descarga'!F:F,'BD Descarga'!D:D,'Recebimento Rodo - ALE'!K516,'BD Descarga'!C:C,'Recebimento Rodo - ALE'!J516,'BD Descarga'!B:B,'Recebimento Rodo - ALE'!I516,'BD Descarga'!A:A,'Recebimento Rodo - ALE'!H516))</f>
        <v>41.793697802197798</v>
      </c>
      <c r="N516" s="27">
        <f>IF(RIGHT(I516,5)="Total",VLOOKUP(I516,'BD Descarga'!$B:$I,6,0),SUMIFS('BD Descarga'!G:G,'BD Descarga'!D:D,'Recebimento Rodo - ALE'!K516,'BD Descarga'!C:C,'Recebimento Rodo - ALE'!J516,'BD Descarga'!B:B,'Recebimento Rodo - ALE'!I516,'BD Descarga'!A:A,'Recebimento Rodo - ALE'!H516))</f>
        <v>0.9961067325040357</v>
      </c>
      <c r="O516" s="27">
        <f>IF(RIGHT(I516,5)="Total",VLOOKUP(I516,'BD Descarga'!$B:$I,7,0),SUMIFS('BD Descarga'!H:H,'BD Descarga'!D:D,'Recebimento Rodo - ALE'!K516,'BD Descarga'!C:C,'Recebimento Rodo - ALE'!J516,'BD Descarga'!B:B,'Recebimento Rodo - ALE'!I516,'BD Descarga'!A:A,'Recebimento Rodo - ALE'!H516))</f>
        <v>0.9961067325040357</v>
      </c>
      <c r="P516" s="28">
        <f>IF(RIGHT(I516,5)="Total",VLOOKUP(I516,'BD Descarga'!$B:$I,8,0),SUMIFS('BD Descarga'!I:I,'BD Descarga'!D:D,'Recebimento Rodo - ALE'!K516,'BD Descarga'!C:C,'Recebimento Rodo - ALE'!J516,'BD Descarga'!B:B,'Recebimento Rodo - ALE'!I516,'BD Descarga'!A:A,'Recebimento Rodo - ALE'!H516))</f>
        <v>1082.405577682217</v>
      </c>
      <c r="Q516" s="212"/>
      <c r="R516" s="29"/>
      <c r="S516" s="29"/>
      <c r="T516" s="29"/>
      <c r="U516" s="29"/>
      <c r="V516" s="29"/>
      <c r="W516" s="29"/>
      <c r="X516" s="29"/>
      <c r="Y516" s="29"/>
    </row>
    <row r="517" spans="1:25" x14ac:dyDescent="0.25">
      <c r="A517" s="9"/>
      <c r="B517" s="9" t="str">
        <f t="shared" si="64"/>
        <v>SARANDI</v>
      </c>
      <c r="C517" s="9" t="str">
        <f t="shared" si="54"/>
        <v>RANDI</v>
      </c>
      <c r="D517" s="9"/>
      <c r="E517" s="71">
        <f t="shared" si="65"/>
        <v>0</v>
      </c>
      <c r="F517" s="9" t="str">
        <f t="shared" si="66"/>
        <v>TerceirosRANDI</v>
      </c>
      <c r="G517" s="9" t="str">
        <f>IFERROR(VLOOKUP(H517,[161]Detalhes!$G:$J,4,0),G516)</f>
        <v>Terceiros</v>
      </c>
      <c r="H517" s="14">
        <v>40</v>
      </c>
      <c r="I517" s="11" t="s">
        <v>93</v>
      </c>
      <c r="J517" s="30" t="s">
        <v>94</v>
      </c>
      <c r="K517" s="30" t="s">
        <v>16</v>
      </c>
      <c r="L517" s="31"/>
      <c r="M517" s="32">
        <f>IF(RIGHT(I517,5)="Total",VLOOKUP(I517,'BD Descarga'!$B:$I,5,0),SUMIFS('BD Descarga'!F:F,'BD Descarga'!D:D,'Recebimento Rodo - ALE'!K517,'BD Descarga'!C:C,'Recebimento Rodo - ALE'!J517,'BD Descarga'!B:B,'Recebimento Rodo - ALE'!I517,'BD Descarga'!A:A,'Recebimento Rodo - ALE'!H517))</f>
        <v>41.793697802197798</v>
      </c>
      <c r="N517" s="33">
        <f>IF(RIGHT(I517,5)="Total",VLOOKUP(I517,'BD Descarga'!$B:$I,6,0),SUMIFS('BD Descarga'!G:G,'BD Descarga'!D:D,'Recebimento Rodo - ALE'!K517,'BD Descarga'!C:C,'Recebimento Rodo - ALE'!J517,'BD Descarga'!B:B,'Recebimento Rodo - ALE'!I517,'BD Descarga'!A:A,'Recebimento Rodo - ALE'!H517))</f>
        <v>2.881967524451619</v>
      </c>
      <c r="O517" s="33">
        <f>IF(RIGHT(I517,5)="Total",VLOOKUP(I517,'BD Descarga'!$B:$I,7,0),SUMIFS('BD Descarga'!H:H,'BD Descarga'!D:D,'Recebimento Rodo - ALE'!K517,'BD Descarga'!C:C,'Recebimento Rodo - ALE'!J517,'BD Descarga'!B:B,'Recebimento Rodo - ALE'!I517,'BD Descarga'!A:A,'Recebimento Rodo - ALE'!H517))</f>
        <v>2.881967524451619</v>
      </c>
      <c r="P517" s="37">
        <f>IF(RIGHT(I517,5)="Total",VLOOKUP(I517,'BD Descarga'!$B:$I,8,0),SUMIFS('BD Descarga'!I:I,'BD Descarga'!D:D,'Recebimento Rodo - ALE'!K517,'BD Descarga'!C:C,'Recebimento Rodo - ALE'!J517,'BD Descarga'!B:B,'Recebimento Rodo - ALE'!I517,'BD Descarga'!A:A,'Recebimento Rodo - ALE'!H517))</f>
        <v>3131.6500746096553</v>
      </c>
      <c r="Q517" s="212"/>
      <c r="R517" s="29"/>
      <c r="S517" s="29"/>
      <c r="T517" s="29"/>
      <c r="U517" s="29"/>
      <c r="V517" s="29"/>
      <c r="W517" s="29"/>
      <c r="X517" s="29"/>
      <c r="Y517" s="29"/>
    </row>
    <row r="518" spans="1:25" x14ac:dyDescent="0.25">
      <c r="A518" s="9"/>
      <c r="B518" s="9" t="str">
        <f t="shared" si="64"/>
        <v>SARANDI</v>
      </c>
      <c r="C518" s="9" t="str">
        <f t="shared" si="54"/>
        <v>RANDI</v>
      </c>
      <c r="D518" s="9"/>
      <c r="E518" s="71">
        <f t="shared" si="65"/>
        <v>0</v>
      </c>
      <c r="F518" s="9" t="str">
        <f t="shared" si="66"/>
        <v>TerceirosRANDI</v>
      </c>
      <c r="G518" s="9" t="str">
        <f>IFERROR(VLOOKUP(H518,[161]Detalhes!$G:$J,4,0),G517)</f>
        <v>Terceiros</v>
      </c>
      <c r="H518" s="15">
        <v>40</v>
      </c>
      <c r="I518" s="11" t="s">
        <v>93</v>
      </c>
      <c r="J518" s="24" t="s">
        <v>94</v>
      </c>
      <c r="K518" s="24" t="s">
        <v>7</v>
      </c>
      <c r="L518" s="25"/>
      <c r="M518" s="26">
        <f>IF(RIGHT(I518,5)="Total",VLOOKUP(I518,'BD Descarga'!$B:$I,5,0),SUMIFS('BD Descarga'!F:F,'BD Descarga'!D:D,'Recebimento Rodo - ALE'!K518,'BD Descarga'!C:C,'Recebimento Rodo - ALE'!J518,'BD Descarga'!B:B,'Recebimento Rodo - ALE'!I518,'BD Descarga'!A:A,'Recebimento Rodo - ALE'!H518))</f>
        <v>41.793697802197798</v>
      </c>
      <c r="N518" s="27">
        <f>IF(RIGHT(I518,5)="Total",VLOOKUP(I518,'BD Descarga'!$B:$I,6,0),SUMIFS('BD Descarga'!G:G,'BD Descarga'!D:D,'Recebimento Rodo - ALE'!K518,'BD Descarga'!C:C,'Recebimento Rodo - ALE'!J518,'BD Descarga'!B:B,'Recebimento Rodo - ALE'!I518,'BD Descarga'!A:A,'Recebimento Rodo - ALE'!H518))</f>
        <v>1.6071598138828218</v>
      </c>
      <c r="O518" s="27">
        <f>IF(RIGHT(I518,5)="Total",VLOOKUP(I518,'BD Descarga'!$B:$I,7,0),SUMIFS('BD Descarga'!H:H,'BD Descarga'!D:D,'Recebimento Rodo - ALE'!K518,'BD Descarga'!C:C,'Recebimento Rodo - ALE'!J518,'BD Descarga'!B:B,'Recebimento Rodo - ALE'!I518,'BD Descarga'!A:A,'Recebimento Rodo - ALE'!H518))</f>
        <v>1.6071598138828218</v>
      </c>
      <c r="P518" s="28">
        <f>IF(RIGHT(I518,5)="Total",VLOOKUP(I518,'BD Descarga'!$B:$I,8,0),SUMIFS('BD Descarga'!I:I,'BD Descarga'!D:D,'Recebimento Rodo - ALE'!K518,'BD Descarga'!C:C,'Recebimento Rodo - ALE'!J518,'BD Descarga'!B:B,'Recebimento Rodo - ALE'!I518,'BD Descarga'!A:A,'Recebimento Rodo - ALE'!H518))</f>
        <v>1746.3979411126327</v>
      </c>
      <c r="Q518" s="212"/>
      <c r="R518" s="29"/>
      <c r="S518" s="29"/>
      <c r="T518" s="29"/>
      <c r="U518" s="29"/>
      <c r="V518" s="29"/>
      <c r="W518" s="29"/>
      <c r="X518" s="29"/>
      <c r="Y518" s="29"/>
    </row>
    <row r="519" spans="1:25" x14ac:dyDescent="0.25">
      <c r="A519" s="9"/>
      <c r="B519" s="9" t="str">
        <f t="shared" si="64"/>
        <v>SARANDI</v>
      </c>
      <c r="C519" s="9" t="str">
        <f t="shared" si="54"/>
        <v>RANDI</v>
      </c>
      <c r="D519" s="9"/>
      <c r="E519" s="71">
        <f t="shared" si="65"/>
        <v>0</v>
      </c>
      <c r="F519" s="9" t="str">
        <f t="shared" si="66"/>
        <v>TerceirosRANDI</v>
      </c>
      <c r="G519" s="9" t="str">
        <f>IFERROR(VLOOKUP(H519,[161]Detalhes!$G:$J,4,0),G518)</f>
        <v>Terceiros</v>
      </c>
      <c r="H519" s="10">
        <v>40</v>
      </c>
      <c r="I519" s="11" t="s">
        <v>93</v>
      </c>
      <c r="J519" s="24" t="s">
        <v>94</v>
      </c>
      <c r="K519" s="24" t="s">
        <v>18</v>
      </c>
      <c r="L519" s="25"/>
      <c r="M519" s="26">
        <f>IF(RIGHT(I519,5)="Total",VLOOKUP(I519,'BD Descarga'!$B:$I,5,0),SUMIFS('BD Descarga'!F:F,'BD Descarga'!D:D,'Recebimento Rodo - ALE'!K519,'BD Descarga'!C:C,'Recebimento Rodo - ALE'!J519,'BD Descarga'!B:B,'Recebimento Rodo - ALE'!I519,'BD Descarga'!A:A,'Recebimento Rodo - ALE'!H519))</f>
        <v>41.793697802197798</v>
      </c>
      <c r="N519" s="27">
        <f>IF(RIGHT(I519,5)="Total",VLOOKUP(I519,'BD Descarga'!$B:$I,6,0),SUMIFS('BD Descarga'!G:G,'BD Descarga'!D:D,'Recebimento Rodo - ALE'!K519,'BD Descarga'!C:C,'Recebimento Rodo - ALE'!J519,'BD Descarga'!B:B,'Recebimento Rodo - ALE'!I519,'BD Descarga'!A:A,'Recebimento Rodo - ALE'!H519))</f>
        <v>0.34279745513246607</v>
      </c>
      <c r="O519" s="27">
        <f>IF(RIGHT(I519,5)="Total",VLOOKUP(I519,'BD Descarga'!$B:$I,7,0),SUMIFS('BD Descarga'!H:H,'BD Descarga'!D:D,'Recebimento Rodo - ALE'!K519,'BD Descarga'!C:C,'Recebimento Rodo - ALE'!J519,'BD Descarga'!B:B,'Recebimento Rodo - ALE'!I519,'BD Descarga'!A:A,'Recebimento Rodo - ALE'!H519))</f>
        <v>0.34279745513246607</v>
      </c>
      <c r="P519" s="28">
        <f>IF(RIGHT(I519,5)="Total",VLOOKUP(I519,'BD Descarga'!$B:$I,8,0),SUMIFS('BD Descarga'!I:I,'BD Descarga'!D:D,'Recebimento Rodo - ALE'!K519,'BD Descarga'!C:C,'Recebimento Rodo - ALE'!J519,'BD Descarga'!B:B,'Recebimento Rodo - ALE'!I519,'BD Descarga'!A:A,'Recebimento Rodo - ALE'!H519))</f>
        <v>372.49610442638743</v>
      </c>
      <c r="Q519" s="212"/>
      <c r="R519" s="29"/>
      <c r="S519" s="29"/>
      <c r="T519" s="29"/>
      <c r="U519" s="29"/>
      <c r="V519" s="29"/>
      <c r="W519" s="29"/>
      <c r="X519" s="29"/>
      <c r="Y519" s="29"/>
    </row>
    <row r="520" spans="1:25" x14ac:dyDescent="0.25">
      <c r="A520" s="9"/>
      <c r="B520" s="9" t="str">
        <f t="shared" si="64"/>
        <v>SARANDI</v>
      </c>
      <c r="C520" s="9" t="str">
        <f t="shared" si="54"/>
        <v>RANDI</v>
      </c>
      <c r="D520" s="9"/>
      <c r="E520" s="71">
        <f t="shared" si="65"/>
        <v>0</v>
      </c>
      <c r="F520" s="9" t="str">
        <f t="shared" si="66"/>
        <v>TerceirosRANDI</v>
      </c>
      <c r="G520" s="9" t="str">
        <f>IFERROR(VLOOKUP(H520,[161]Detalhes!$G:$J,4,0),G519)</f>
        <v>Terceiros</v>
      </c>
      <c r="H520" s="10">
        <v>40</v>
      </c>
      <c r="I520" s="11" t="s">
        <v>93</v>
      </c>
      <c r="J520" s="24" t="s">
        <v>94</v>
      </c>
      <c r="K520" s="24" t="s">
        <v>19</v>
      </c>
      <c r="L520" s="25"/>
      <c r="M520" s="26">
        <f>IF(RIGHT(I520,5)="Total",VLOOKUP(I520,'BD Descarga'!$B:$I,5,0),SUMIFS('BD Descarga'!F:F,'BD Descarga'!D:D,'Recebimento Rodo - ALE'!K520,'BD Descarga'!C:C,'Recebimento Rodo - ALE'!J520,'BD Descarga'!B:B,'Recebimento Rodo - ALE'!I520,'BD Descarga'!A:A,'Recebimento Rodo - ALE'!H520))</f>
        <v>41.793697802197798</v>
      </c>
      <c r="N520" s="27">
        <f>IF(RIGHT(I520,5)="Total",VLOOKUP(I520,'BD Descarga'!$B:$I,6,0),SUMIFS('BD Descarga'!G:G,'BD Descarga'!D:D,'Recebimento Rodo - ALE'!K520,'BD Descarga'!C:C,'Recebimento Rodo - ALE'!J520,'BD Descarga'!B:B,'Recebimento Rodo - ALE'!I520,'BD Descarga'!A:A,'Recebimento Rodo - ALE'!H520))</f>
        <v>0.16807520653309277</v>
      </c>
      <c r="O520" s="27">
        <f>IF(RIGHT(I520,5)="Total",VLOOKUP(I520,'BD Descarga'!$B:$I,7,0),SUMIFS('BD Descarga'!H:H,'BD Descarga'!D:D,'Recebimento Rodo - ALE'!K520,'BD Descarga'!C:C,'Recebimento Rodo - ALE'!J520,'BD Descarga'!B:B,'Recebimento Rodo - ALE'!I520,'BD Descarga'!A:A,'Recebimento Rodo - ALE'!H520))</f>
        <v>0.16807520653309277</v>
      </c>
      <c r="P520" s="28">
        <f>IF(RIGHT(I520,5)="Total",VLOOKUP(I520,'BD Descarga'!$B:$I,8,0),SUMIFS('BD Descarga'!I:I,'BD Descarga'!D:D,'Recebimento Rodo - ALE'!K520,'BD Descarga'!C:C,'Recebimento Rodo - ALE'!J520,'BD Descarga'!B:B,'Recebimento Rodo - ALE'!I520,'BD Descarga'!A:A,'Recebimento Rodo - ALE'!H520))</f>
        <v>182.63659413703755</v>
      </c>
      <c r="Q520" s="212"/>
      <c r="R520" s="29"/>
      <c r="S520" s="29"/>
      <c r="T520" s="29"/>
      <c r="U520" s="29"/>
      <c r="V520" s="29"/>
      <c r="W520" s="29"/>
      <c r="X520" s="29"/>
      <c r="Y520" s="29"/>
    </row>
    <row r="521" spans="1:25" x14ac:dyDescent="0.25">
      <c r="A521" s="9"/>
      <c r="B521" s="9" t="str">
        <f t="shared" si="64"/>
        <v>SARANDI</v>
      </c>
      <c r="C521" s="9" t="str">
        <f t="shared" si="54"/>
        <v>RANDI</v>
      </c>
      <c r="D521" s="9"/>
      <c r="E521" s="71">
        <f t="shared" si="65"/>
        <v>0</v>
      </c>
      <c r="F521" s="9" t="str">
        <f t="shared" si="66"/>
        <v>TerceirosRANDI</v>
      </c>
      <c r="G521" s="9" t="str">
        <f>IFERROR(VLOOKUP(H521,[161]Detalhes!$G:$J,4,0),G520)</f>
        <v>Terceiros</v>
      </c>
      <c r="H521" s="14">
        <v>40</v>
      </c>
      <c r="I521" s="11" t="s">
        <v>93</v>
      </c>
      <c r="J521" s="30" t="s">
        <v>94</v>
      </c>
      <c r="K521" s="30" t="s">
        <v>21</v>
      </c>
      <c r="L521" s="31"/>
      <c r="M521" s="32">
        <f>IF(RIGHT(I521,5)="Total",VLOOKUP(I521,'BD Descarga'!$B:$I,5,0),SUMIFS('BD Descarga'!F:F,'BD Descarga'!D:D,'Recebimento Rodo - ALE'!K521,'BD Descarga'!C:C,'Recebimento Rodo - ALE'!J521,'BD Descarga'!B:B,'Recebimento Rodo - ALE'!I521,'BD Descarga'!A:A,'Recebimento Rodo - ALE'!H521))</f>
        <v>41.793697802197798</v>
      </c>
      <c r="N521" s="33">
        <f>IF(RIGHT(I521,5)="Total",VLOOKUP(I521,'BD Descarga'!$B:$I,6,0),SUMIFS('BD Descarga'!G:G,'BD Descarga'!D:D,'Recebimento Rodo - ALE'!K521,'BD Descarga'!C:C,'Recebimento Rodo - ALE'!J521,'BD Descarga'!B:B,'Recebimento Rodo - ALE'!I521,'BD Descarga'!A:A,'Recebimento Rodo - ALE'!H521))</f>
        <v>2.1180324755483806</v>
      </c>
      <c r="O521" s="33">
        <f>IF(RIGHT(I521,5)="Total",VLOOKUP(I521,'BD Descarga'!$B:$I,7,0),SUMIFS('BD Descarga'!H:H,'BD Descarga'!D:D,'Recebimento Rodo - ALE'!K521,'BD Descarga'!C:C,'Recebimento Rodo - ALE'!J521,'BD Descarga'!B:B,'Recebimento Rodo - ALE'!I521,'BD Descarga'!A:A,'Recebimento Rodo - ALE'!H521))</f>
        <v>2.1180324755483806</v>
      </c>
      <c r="P521" s="37">
        <f>IF(RIGHT(I521,5)="Total",VLOOKUP(I521,'BD Descarga'!$B:$I,8,0),SUMIFS('BD Descarga'!I:I,'BD Descarga'!D:D,'Recebimento Rodo - ALE'!K521,'BD Descarga'!C:C,'Recebimento Rodo - ALE'!J521,'BD Descarga'!B:B,'Recebimento Rodo - ALE'!I521,'BD Descarga'!A:A,'Recebimento Rodo - ALE'!H521))</f>
        <v>2301.5306396760579</v>
      </c>
      <c r="Q521" s="212"/>
      <c r="R521" s="29"/>
      <c r="S521" s="29"/>
      <c r="T521" s="29"/>
      <c r="U521" s="29"/>
      <c r="V521" s="29"/>
      <c r="W521" s="29"/>
      <c r="X521" s="29"/>
      <c r="Y521" s="29"/>
    </row>
    <row r="522" spans="1:25" x14ac:dyDescent="0.25">
      <c r="A522" s="9"/>
      <c r="B522" s="9" t="str">
        <f t="shared" si="64"/>
        <v>SARANDI</v>
      </c>
      <c r="C522" s="9" t="str">
        <f t="shared" si="54"/>
        <v>RANDI</v>
      </c>
      <c r="D522" s="9"/>
      <c r="E522" s="71">
        <f t="shared" si="65"/>
        <v>0</v>
      </c>
      <c r="F522" s="9" t="str">
        <f t="shared" si="66"/>
        <v>TerceirosRANDI</v>
      </c>
      <c r="G522" s="9" t="str">
        <f>IFERROR(VLOOKUP(H522,[161]Detalhes!$G:$J,4,0),G521)</f>
        <v>Terceiros</v>
      </c>
      <c r="H522" s="10">
        <v>40</v>
      </c>
      <c r="I522" s="16" t="s">
        <v>93</v>
      </c>
      <c r="J522" s="30" t="s">
        <v>95</v>
      </c>
      <c r="K522" s="30"/>
      <c r="L522" s="31"/>
      <c r="M522" s="35">
        <f>IF(RIGHT(I522,5)="Total",VLOOKUP(I522,'BD Descarga'!$B:$I,5,0),SUMIFS('BD Descarga'!F:F,'BD Descarga'!D:D,'Recebimento Rodo - ALE'!K522,'BD Descarga'!C:C,'Recebimento Rodo - ALE'!J522,'BD Descarga'!B:B,'Recebimento Rodo - ALE'!I522,'BD Descarga'!A:A,'Recebimento Rodo - ALE'!H522))</f>
        <v>0</v>
      </c>
      <c r="N522" s="36">
        <f>IF(RIGHT(I522,5)="Total",VLOOKUP(I522,'BD Descarga'!$B:$I,6,0),SUMIFS('BD Descarga'!G:G,'BD Descarga'!D:D,'Recebimento Rodo - ALE'!K522,'BD Descarga'!C:C,'Recebimento Rodo - ALE'!J522,'BD Descarga'!B:B,'Recebimento Rodo - ALE'!I522,'BD Descarga'!A:A,'Recebimento Rodo - ALE'!H522))</f>
        <v>0</v>
      </c>
      <c r="O522" s="36">
        <f>IF(RIGHT(I522,5)="Total",VLOOKUP(I522,'BD Descarga'!$B:$I,7,0),SUMIFS('BD Descarga'!H:H,'BD Descarga'!D:D,'Recebimento Rodo - ALE'!K522,'BD Descarga'!C:C,'Recebimento Rodo - ALE'!J522,'BD Descarga'!B:B,'Recebimento Rodo - ALE'!I522,'BD Descarga'!A:A,'Recebimento Rodo - ALE'!H522))</f>
        <v>0</v>
      </c>
      <c r="P522" s="37">
        <f>IF(RIGHT(I522,5)="Total",VLOOKUP(I522,'BD Descarga'!$B:$I,8,0),SUMIFS('BD Descarga'!I:I,'BD Descarga'!D:D,'Recebimento Rodo - ALE'!K522,'BD Descarga'!C:C,'Recebimento Rodo - ALE'!J522,'BD Descarga'!B:B,'Recebimento Rodo - ALE'!I522,'BD Descarga'!A:A,'Recebimento Rodo - ALE'!H522))</f>
        <v>0</v>
      </c>
      <c r="Q522" s="212"/>
      <c r="R522" s="29"/>
      <c r="S522" s="29"/>
      <c r="T522" s="29"/>
      <c r="U522" s="29"/>
      <c r="V522" s="29"/>
      <c r="W522" s="29"/>
      <c r="X522" s="29"/>
      <c r="Y522" s="29"/>
    </row>
    <row r="523" spans="1:25" x14ac:dyDescent="0.25">
      <c r="A523" s="9"/>
      <c r="B523" s="9" t="str">
        <f t="shared" si="64"/>
        <v>SARANDI Total</v>
      </c>
      <c r="C523" s="9" t="str">
        <f t="shared" si="54"/>
        <v>Total</v>
      </c>
      <c r="D523" s="9">
        <f>VLOOKUP(E523,Resumo!C:E,3,0)</f>
        <v>23</v>
      </c>
      <c r="E523" s="71">
        <f t="shared" si="65"/>
        <v>5433.1807142857133</v>
      </c>
      <c r="F523" s="9" t="str">
        <f t="shared" si="66"/>
        <v>TerceirosTotal</v>
      </c>
      <c r="G523" s="9" t="str">
        <f>IFERROR(VLOOKUP(H523,[161]Detalhes!$G:$J,4,0),G522)</f>
        <v>Terceiros</v>
      </c>
      <c r="H523" s="17">
        <v>40</v>
      </c>
      <c r="I523" s="18" t="s">
        <v>96</v>
      </c>
      <c r="J523" s="38"/>
      <c r="K523" s="38"/>
      <c r="L523" s="25"/>
      <c r="M523" s="39">
        <f>IF(RIGHT(I523,5)="Total",VLOOKUP(I523,'BD Descarga'!$B:$I,5,0),SUMIFS('BD Descarga'!F:F,'BD Descarga'!D:D,'Recebimento Rodo - ALE'!K523,'BD Descarga'!C:C,'Recebimento Rodo - ALE'!J523,'BD Descarga'!B:B,'Recebimento Rodo - ALE'!I523,'BD Descarga'!A:A,'Recebimento Rodo - ALE'!H523))</f>
        <v>41.793697802197798</v>
      </c>
      <c r="N523" s="40">
        <f>IF(RIGHT(I523,5)="Total",VLOOKUP(I523,'BD Descarga'!$B:$I,6,0),SUMIFS('BD Descarga'!G:G,'BD Descarga'!D:D,'Recebimento Rodo - ALE'!K523,'BD Descarga'!C:C,'Recebimento Rodo - ALE'!J523,'BD Descarga'!B:B,'Recebimento Rodo - ALE'!I523,'BD Descarga'!A:A,'Recebimento Rodo - ALE'!H523))</f>
        <v>5</v>
      </c>
      <c r="O523" s="40">
        <f>IF(RIGHT(I523,5)="Total",VLOOKUP(I523,'BD Descarga'!$B:$I,7,0),SUMIFS('BD Descarga'!H:H,'BD Descarga'!D:D,'Recebimento Rodo - ALE'!K523,'BD Descarga'!C:C,'Recebimento Rodo - ALE'!J523,'BD Descarga'!B:B,'Recebimento Rodo - ALE'!I523,'BD Descarga'!A:A,'Recebimento Rodo - ALE'!H523))</f>
        <v>5</v>
      </c>
      <c r="P523" s="41">
        <f>IF(RIGHT(I523,5)="Total",VLOOKUP(I523,'BD Descarga'!$B:$I,8,0),SUMIFS('BD Descarga'!I:I,'BD Descarga'!D:D,'Recebimento Rodo - ALE'!K523,'BD Descarga'!C:C,'Recebimento Rodo - ALE'!J523,'BD Descarga'!B:B,'Recebimento Rodo - ALE'!I523,'BD Descarga'!A:A,'Recebimento Rodo - ALE'!H523))</f>
        <v>5433.1807142857133</v>
      </c>
      <c r="Q523" s="50"/>
      <c r="R523" s="29"/>
      <c r="S523" s="29"/>
      <c r="T523" s="29"/>
      <c r="U523" s="29"/>
      <c r="V523" s="29"/>
      <c r="W523" s="29"/>
      <c r="X523" s="29"/>
      <c r="Y523" s="29"/>
    </row>
    <row r="524" spans="1:25" x14ac:dyDescent="0.25">
      <c r="A524" s="9"/>
      <c r="B524" s="9" t="str">
        <f t="shared" ref="B524:B533" si="67">I524</f>
        <v>SINOP</v>
      </c>
      <c r="C524" s="9" t="str">
        <f t="shared" ref="C524:C533" si="68">RIGHT(I524,5)</f>
        <v>SINOP</v>
      </c>
      <c r="D524" s="9"/>
      <c r="E524" s="71">
        <f t="shared" ref="E524:E533" si="69">IF(RIGHT(I524,5)="Total",P524,0)</f>
        <v>0</v>
      </c>
      <c r="F524" s="9" t="str">
        <f t="shared" ref="F524:F533" si="70">CONCATENATE(G524,RIGHT(I524,5))</f>
        <v>TerceirosSINOP</v>
      </c>
      <c r="G524" s="9" t="str">
        <f>IFERROR(VLOOKUP(H524,[161]Detalhes!$G:$J,4,0),G523)</f>
        <v>Terceiros</v>
      </c>
      <c r="H524" s="90">
        <v>71</v>
      </c>
      <c r="I524" s="11" t="s">
        <v>256</v>
      </c>
      <c r="J524" s="24" t="s">
        <v>56</v>
      </c>
      <c r="K524" s="24" t="s">
        <v>10</v>
      </c>
      <c r="L524" s="25"/>
      <c r="M524" s="26">
        <f>IF(RIGHT(I524,5)="Total",VLOOKUP(I524,'BD Descarga'!$B:$I,5,0),SUMIFS('BD Descarga'!F:F,'BD Descarga'!D:D,'Recebimento Rodo - ALE'!K524,'BD Descarga'!C:C,'Recebimento Rodo - ALE'!J524,'BD Descarga'!B:B,'Recebimento Rodo - ALE'!I524,'BD Descarga'!A:A,'Recebimento Rodo - ALE'!H524))</f>
        <v>45</v>
      </c>
      <c r="N524" s="27">
        <f>IF(RIGHT(I524,5)="Total",VLOOKUP(I524,'BD Descarga'!$B:$I,6,0),SUMIFS('BD Descarga'!G:G,'BD Descarga'!D:D,'Recebimento Rodo - ALE'!K524,'BD Descarga'!C:C,'Recebimento Rodo - ALE'!J524,'BD Descarga'!B:B,'Recebimento Rodo - ALE'!I524,'BD Descarga'!A:A,'Recebimento Rodo - ALE'!H524))</f>
        <v>0.84330025138642251</v>
      </c>
      <c r="O524" s="27">
        <f>IF(RIGHT(I524,5)="Total",VLOOKUP(I524,'BD Descarga'!$B:$I,7,0),SUMIFS('BD Descarga'!H:H,'BD Descarga'!D:D,'Recebimento Rodo - ALE'!K524,'BD Descarga'!C:C,'Recebimento Rodo - ALE'!J524,'BD Descarga'!B:B,'Recebimento Rodo - ALE'!I524,'BD Descarga'!A:A,'Recebimento Rodo - ALE'!H524))</f>
        <v>0.37480011172729888</v>
      </c>
      <c r="P524" s="28">
        <f>IF(RIGHT(I524,5)="Total",VLOOKUP(I524,'BD Descarga'!$B:$I,8,0),SUMIFS('BD Descarga'!I:I,'BD Descarga'!D:D,'Recebimento Rodo - ALE'!K524,'BD Descarga'!C:C,'Recebimento Rodo - ALE'!J524,'BD Descarga'!B:B,'Recebimento Rodo - ALE'!I524,'BD Descarga'!A:A,'Recebimento Rodo - ALE'!H524))</f>
        <v>902.33126898347211</v>
      </c>
      <c r="Q524" s="211"/>
      <c r="R524" s="29"/>
      <c r="S524" s="29"/>
      <c r="T524" s="29"/>
      <c r="U524" s="29"/>
      <c r="V524" s="29"/>
      <c r="W524" s="29"/>
      <c r="X524" s="29"/>
      <c r="Y524" s="29"/>
    </row>
    <row r="525" spans="1:25" x14ac:dyDescent="0.25">
      <c r="A525" s="9"/>
      <c r="B525" s="9" t="str">
        <f t="shared" si="67"/>
        <v>SINOP</v>
      </c>
      <c r="C525" s="9" t="str">
        <f t="shared" si="68"/>
        <v>SINOP</v>
      </c>
      <c r="D525" s="9"/>
      <c r="E525" s="71">
        <f t="shared" si="69"/>
        <v>0</v>
      </c>
      <c r="F525" s="9" t="str">
        <f t="shared" si="70"/>
        <v>TerceirosSINOP</v>
      </c>
      <c r="G525" s="9" t="str">
        <f>IFERROR(VLOOKUP(H525,[161]Detalhes!$G:$J,4,0),G524)</f>
        <v>Terceiros</v>
      </c>
      <c r="H525" s="90">
        <v>71</v>
      </c>
      <c r="I525" s="11" t="s">
        <v>256</v>
      </c>
      <c r="J525" s="24" t="s">
        <v>56</v>
      </c>
      <c r="K525" s="24" t="s">
        <v>12</v>
      </c>
      <c r="L525" s="25"/>
      <c r="M525" s="26">
        <f>IF(RIGHT(I525,5)="Total",VLOOKUP(I525,'BD Descarga'!$B:$I,5,0),SUMIFS('BD Descarga'!F:F,'BD Descarga'!D:D,'Recebimento Rodo - ALE'!K525,'BD Descarga'!C:C,'Recebimento Rodo - ALE'!J525,'BD Descarga'!B:B,'Recebimento Rodo - ALE'!I525,'BD Descarga'!A:A,'Recebimento Rodo - ALE'!H525))</f>
        <v>45</v>
      </c>
      <c r="N525" s="27">
        <f>IF(RIGHT(I525,5)="Total",VLOOKUP(I525,'BD Descarga'!$B:$I,6,0),SUMIFS('BD Descarga'!G:G,'BD Descarga'!D:D,'Recebimento Rodo - ALE'!K525,'BD Descarga'!C:C,'Recebimento Rodo - ALE'!J525,'BD Descarga'!B:B,'Recebimento Rodo - ALE'!I525,'BD Descarga'!A:A,'Recebimento Rodo - ALE'!H525))</f>
        <v>1.1244003351818965</v>
      </c>
      <c r="O525" s="27">
        <f>IF(RIGHT(I525,5)="Total",VLOOKUP(I525,'BD Descarga'!$B:$I,7,0),SUMIFS('BD Descarga'!H:H,'BD Descarga'!D:D,'Recebimento Rodo - ALE'!K525,'BD Descarga'!C:C,'Recebimento Rodo - ALE'!J525,'BD Descarga'!B:B,'Recebimento Rodo - ALE'!I525,'BD Descarga'!A:A,'Recebimento Rodo - ALE'!H525))</f>
        <v>0.49973348230306508</v>
      </c>
      <c r="P525" s="28">
        <f>IF(RIGHT(I525,5)="Total",VLOOKUP(I525,'BD Descarga'!$B:$I,8,0),SUMIFS('BD Descarga'!I:I,'BD Descarga'!D:D,'Recebimento Rodo - ALE'!K525,'BD Descarga'!C:C,'Recebimento Rodo - ALE'!J525,'BD Descarga'!B:B,'Recebimento Rodo - ALE'!I525,'BD Descarga'!A:A,'Recebimento Rodo - ALE'!H525))</f>
        <v>1203.1083586446293</v>
      </c>
      <c r="Q525" s="212"/>
      <c r="R525" s="29"/>
      <c r="S525" s="29"/>
      <c r="T525" s="29"/>
      <c r="U525" s="29"/>
      <c r="V525" s="29"/>
      <c r="W525" s="29"/>
      <c r="X525" s="29"/>
      <c r="Y525" s="29"/>
    </row>
    <row r="526" spans="1:25" x14ac:dyDescent="0.25">
      <c r="A526" s="9"/>
      <c r="B526" s="9" t="str">
        <f t="shared" si="67"/>
        <v>SINOP</v>
      </c>
      <c r="C526" s="9" t="str">
        <f t="shared" si="68"/>
        <v>SINOP</v>
      </c>
      <c r="D526" s="9"/>
      <c r="E526" s="71">
        <f t="shared" si="69"/>
        <v>0</v>
      </c>
      <c r="F526" s="9" t="str">
        <f t="shared" si="70"/>
        <v>TerceirosSINOP</v>
      </c>
      <c r="G526" s="9" t="str">
        <f>IFERROR(VLOOKUP(H526,[161]Detalhes!$G:$J,4,0),G525)</f>
        <v>Terceiros</v>
      </c>
      <c r="H526" s="90">
        <v>71</v>
      </c>
      <c r="I526" s="11" t="s">
        <v>256</v>
      </c>
      <c r="J526" s="24" t="s">
        <v>56</v>
      </c>
      <c r="K526" s="24" t="s">
        <v>13</v>
      </c>
      <c r="L526" s="25"/>
      <c r="M526" s="26">
        <f>IF(RIGHT(I526,5)="Total",VLOOKUP(I526,'BD Descarga'!$B:$I,5,0),SUMIFS('BD Descarga'!F:F,'BD Descarga'!D:D,'Recebimento Rodo - ALE'!K526,'BD Descarga'!C:C,'Recebimento Rodo - ALE'!J526,'BD Descarga'!B:B,'Recebimento Rodo - ALE'!I526,'BD Descarga'!A:A,'Recebimento Rodo - ALE'!H526))</f>
        <v>45</v>
      </c>
      <c r="N526" s="27">
        <f>IF(RIGHT(I526,5)="Total",VLOOKUP(I526,'BD Descarga'!$B:$I,6,0),SUMIFS('BD Descarga'!G:G,'BD Descarga'!D:D,'Recebimento Rodo - ALE'!K526,'BD Descarga'!C:C,'Recebimento Rodo - ALE'!J526,'BD Descarga'!B:B,'Recebimento Rodo - ALE'!I526,'BD Descarga'!A:A,'Recebimento Rodo - ALE'!H526))</f>
        <v>0.74960022345459776</v>
      </c>
      <c r="O526" s="27">
        <f>IF(RIGHT(I526,5)="Total",VLOOKUP(I526,'BD Descarga'!$B:$I,7,0),SUMIFS('BD Descarga'!H:H,'BD Descarga'!D:D,'Recebimento Rodo - ALE'!K526,'BD Descarga'!C:C,'Recebimento Rodo - ALE'!J526,'BD Descarga'!B:B,'Recebimento Rodo - ALE'!I526,'BD Descarga'!A:A,'Recebimento Rodo - ALE'!H526))</f>
        <v>0.33315565486871007</v>
      </c>
      <c r="P526" s="28">
        <f>IF(RIGHT(I526,5)="Total",VLOOKUP(I526,'BD Descarga'!$B:$I,8,0),SUMIFS('BD Descarga'!I:I,'BD Descarga'!D:D,'Recebimento Rodo - ALE'!K526,'BD Descarga'!C:C,'Recebimento Rodo - ALE'!J526,'BD Descarga'!B:B,'Recebimento Rodo - ALE'!I526,'BD Descarga'!A:A,'Recebimento Rodo - ALE'!H526))</f>
        <v>802.07223909641959</v>
      </c>
      <c r="Q526" s="212"/>
      <c r="R526" s="29"/>
      <c r="S526" s="29"/>
      <c r="T526" s="29"/>
      <c r="U526" s="29"/>
      <c r="V526" s="29"/>
      <c r="W526" s="29"/>
      <c r="X526" s="29"/>
      <c r="Y526" s="29"/>
    </row>
    <row r="527" spans="1:25" x14ac:dyDescent="0.25">
      <c r="A527" s="9"/>
      <c r="B527" s="9" t="str">
        <f t="shared" si="67"/>
        <v>SINOP</v>
      </c>
      <c r="C527" s="9" t="str">
        <f t="shared" si="68"/>
        <v>SINOP</v>
      </c>
      <c r="D527" s="9"/>
      <c r="E527" s="71">
        <f t="shared" si="69"/>
        <v>0</v>
      </c>
      <c r="F527" s="9" t="str">
        <f t="shared" si="70"/>
        <v>TerceirosSINOP</v>
      </c>
      <c r="G527" s="9" t="str">
        <f>IFERROR(VLOOKUP(H527,[161]Detalhes!$G:$J,4,0),G526)</f>
        <v>Terceiros</v>
      </c>
      <c r="H527" s="90">
        <v>71</v>
      </c>
      <c r="I527" s="11" t="s">
        <v>256</v>
      </c>
      <c r="J527" s="30" t="s">
        <v>56</v>
      </c>
      <c r="K527" s="30" t="s">
        <v>16</v>
      </c>
      <c r="L527" s="25"/>
      <c r="M527" s="32">
        <f>IF(RIGHT(I527,5)="Total",VLOOKUP(I527,'BD Descarga'!$B:$I,5,0),SUMIFS('BD Descarga'!F:F,'BD Descarga'!D:D,'Recebimento Rodo - ALE'!K527,'BD Descarga'!C:C,'Recebimento Rodo - ALE'!J527,'BD Descarga'!B:B,'Recebimento Rodo - ALE'!I527,'BD Descarga'!A:A,'Recebimento Rodo - ALE'!H527))</f>
        <v>45</v>
      </c>
      <c r="N527" s="33">
        <f>IF(RIGHT(I527,5)="Total",VLOOKUP(I527,'BD Descarga'!$B:$I,6,0),SUMIFS('BD Descarga'!G:G,'BD Descarga'!D:D,'Recebimento Rodo - ALE'!K527,'BD Descarga'!C:C,'Recebimento Rodo - ALE'!J527,'BD Descarga'!B:B,'Recebimento Rodo - ALE'!I527,'BD Descarga'!A:A,'Recebimento Rodo - ALE'!H527))</f>
        <v>2.717300810022917</v>
      </c>
      <c r="O527" s="33">
        <f>IF(RIGHT(I527,5)="Total",VLOOKUP(I527,'BD Descarga'!$B:$I,7,0),SUMIFS('BD Descarga'!H:H,'BD Descarga'!D:D,'Recebimento Rodo - ALE'!K527,'BD Descarga'!C:C,'Recebimento Rodo - ALE'!J527,'BD Descarga'!B:B,'Recebimento Rodo - ALE'!I527,'BD Descarga'!A:A,'Recebimento Rodo - ALE'!H527))</f>
        <v>1.207689248899074</v>
      </c>
      <c r="P527" s="37">
        <f>IF(RIGHT(I527,5)="Total",VLOOKUP(I527,'BD Descarga'!$B:$I,8,0),SUMIFS('BD Descarga'!I:I,'BD Descarga'!D:D,'Recebimento Rodo - ALE'!K527,'BD Descarga'!C:C,'Recebimento Rodo - ALE'!J527,'BD Descarga'!B:B,'Recebimento Rodo - ALE'!I527,'BD Descarga'!A:A,'Recebimento Rodo - ALE'!H527))</f>
        <v>2907.511866724521</v>
      </c>
      <c r="Q527" s="212"/>
      <c r="R527" s="29"/>
      <c r="S527" s="29"/>
      <c r="T527" s="29"/>
      <c r="U527" s="29"/>
      <c r="V527" s="29"/>
      <c r="W527" s="29"/>
      <c r="X527" s="29"/>
      <c r="Y527" s="29"/>
    </row>
    <row r="528" spans="1:25" x14ac:dyDescent="0.25">
      <c r="A528" s="9"/>
      <c r="B528" s="9" t="str">
        <f t="shared" si="67"/>
        <v>SINOP</v>
      </c>
      <c r="C528" s="9" t="str">
        <f t="shared" si="68"/>
        <v>SINOP</v>
      </c>
      <c r="D528" s="9"/>
      <c r="E528" s="71">
        <f t="shared" si="69"/>
        <v>0</v>
      </c>
      <c r="F528" s="9" t="str">
        <f t="shared" si="70"/>
        <v>TerceirosSINOP</v>
      </c>
      <c r="G528" s="9" t="str">
        <f>IFERROR(VLOOKUP(H528,[161]Detalhes!$G:$J,4,0),G527)</f>
        <v>Terceiros</v>
      </c>
      <c r="H528" s="90">
        <v>71</v>
      </c>
      <c r="I528" s="11" t="s">
        <v>256</v>
      </c>
      <c r="J528" s="24" t="s">
        <v>56</v>
      </c>
      <c r="K528" s="24" t="s">
        <v>7</v>
      </c>
      <c r="L528" s="25"/>
      <c r="M528" s="26">
        <f>IF(RIGHT(I528,5)="Total",VLOOKUP(I528,'BD Descarga'!$B:$I,5,0),SUMIFS('BD Descarga'!F:F,'BD Descarga'!D:D,'Recebimento Rodo - ALE'!K528,'BD Descarga'!C:C,'Recebimento Rodo - ALE'!J528,'BD Descarga'!B:B,'Recebimento Rodo - ALE'!I528,'BD Descarga'!A:A,'Recebimento Rodo - ALE'!H528))</f>
        <v>45</v>
      </c>
      <c r="N528" s="27">
        <f>IF(RIGHT(I528,5)="Total",VLOOKUP(I528,'BD Descarga'!$B:$I,6,0),SUMIFS('BD Descarga'!G:G,'BD Descarga'!D:D,'Recebimento Rodo - ALE'!K528,'BD Descarga'!C:C,'Recebimento Rodo - ALE'!J528,'BD Descarga'!B:B,'Recebimento Rodo - ALE'!I528,'BD Descarga'!A:A,'Recebimento Rodo - ALE'!H528))</f>
        <v>0.23547266814697909</v>
      </c>
      <c r="O528" s="27">
        <f>IF(RIGHT(I528,5)="Total",VLOOKUP(I528,'BD Descarga'!$B:$I,7,0),SUMIFS('BD Descarga'!H:H,'BD Descarga'!D:D,'Recebimento Rodo - ALE'!K528,'BD Descarga'!C:C,'Recebimento Rodo - ALE'!J528,'BD Descarga'!B:B,'Recebimento Rodo - ALE'!I528,'BD Descarga'!A:A,'Recebimento Rodo - ALE'!H528))</f>
        <v>0.10465451917643515</v>
      </c>
      <c r="P528" s="28">
        <f>IF(RIGHT(I528,5)="Total",VLOOKUP(I528,'BD Descarga'!$B:$I,8,0),SUMIFS('BD Descarga'!I:I,'BD Descarga'!D:D,'Recebimento Rodo - ALE'!K528,'BD Descarga'!C:C,'Recebimento Rodo - ALE'!J528,'BD Descarga'!B:B,'Recebimento Rodo - ALE'!I528,'BD Descarga'!A:A,'Recebimento Rodo - ALE'!H528))</f>
        <v>251.95575491726763</v>
      </c>
      <c r="Q528" s="212"/>
      <c r="R528" s="29"/>
      <c r="S528" s="29"/>
      <c r="T528" s="29"/>
      <c r="U528" s="29"/>
      <c r="V528" s="29"/>
      <c r="W528" s="29"/>
      <c r="X528" s="29"/>
      <c r="Y528" s="29"/>
    </row>
    <row r="529" spans="1:25" x14ac:dyDescent="0.25">
      <c r="A529" s="9"/>
      <c r="B529" s="9" t="str">
        <f t="shared" si="67"/>
        <v>SINOP</v>
      </c>
      <c r="C529" s="9" t="str">
        <f t="shared" si="68"/>
        <v>SINOP</v>
      </c>
      <c r="D529" s="9"/>
      <c r="E529" s="71">
        <f t="shared" si="69"/>
        <v>0</v>
      </c>
      <c r="F529" s="9" t="str">
        <f t="shared" si="70"/>
        <v>TerceirosSINOP</v>
      </c>
      <c r="G529" s="9" t="str">
        <f>IFERROR(VLOOKUP(H529,[161]Detalhes!$G:$J,4,0),G528)</f>
        <v>Terceiros</v>
      </c>
      <c r="H529" s="90">
        <v>71</v>
      </c>
      <c r="I529" s="11" t="s">
        <v>256</v>
      </c>
      <c r="J529" s="24" t="s">
        <v>56</v>
      </c>
      <c r="K529" s="24" t="s">
        <v>18</v>
      </c>
      <c r="L529" s="25"/>
      <c r="M529" s="26">
        <f>IF(RIGHT(I529,5)="Total",VLOOKUP(I529,'BD Descarga'!$B:$I,5,0),SUMIFS('BD Descarga'!F:F,'BD Descarga'!D:D,'Recebimento Rodo - ALE'!K529,'BD Descarga'!C:C,'Recebimento Rodo - ALE'!J529,'BD Descarga'!B:B,'Recebimento Rodo - ALE'!I529,'BD Descarga'!A:A,'Recebimento Rodo - ALE'!H529))</f>
        <v>45</v>
      </c>
      <c r="N529" s="27">
        <f>IF(RIGHT(I529,5)="Total",VLOOKUP(I529,'BD Descarga'!$B:$I,6,0),SUMIFS('BD Descarga'!G:G,'BD Descarga'!D:D,'Recebimento Rodo - ALE'!K529,'BD Descarga'!C:C,'Recebimento Rodo - ALE'!J529,'BD Descarga'!B:B,'Recebimento Rodo - ALE'!I529,'BD Descarga'!A:A,'Recebimento Rodo - ALE'!H529))</f>
        <v>0.46850013965912363</v>
      </c>
      <c r="O529" s="27">
        <f>IF(RIGHT(I529,5)="Total",VLOOKUP(I529,'BD Descarga'!$B:$I,7,0),SUMIFS('BD Descarga'!H:H,'BD Descarga'!D:D,'Recebimento Rodo - ALE'!K529,'BD Descarga'!C:C,'Recebimento Rodo - ALE'!J529,'BD Descarga'!B:B,'Recebimento Rodo - ALE'!I529,'BD Descarga'!A:A,'Recebimento Rodo - ALE'!H529))</f>
        <v>0.20822228429294382</v>
      </c>
      <c r="P529" s="28">
        <f>IF(RIGHT(I529,5)="Total",VLOOKUP(I529,'BD Descarga'!$B:$I,8,0),SUMIFS('BD Descarga'!I:I,'BD Descarga'!D:D,'Recebimento Rodo - ALE'!K529,'BD Descarga'!C:C,'Recebimento Rodo - ALE'!J529,'BD Descarga'!B:B,'Recebimento Rodo - ALE'!I529,'BD Descarga'!A:A,'Recebimento Rodo - ALE'!H529))</f>
        <v>501.29514943526232</v>
      </c>
      <c r="Q529" s="212"/>
      <c r="R529" s="29"/>
      <c r="S529" s="29"/>
      <c r="T529" s="29"/>
      <c r="U529" s="29"/>
      <c r="V529" s="29"/>
      <c r="W529" s="29"/>
      <c r="X529" s="29"/>
      <c r="Y529" s="29"/>
    </row>
    <row r="530" spans="1:25" x14ac:dyDescent="0.25">
      <c r="A530" s="9"/>
      <c r="B530" s="9" t="str">
        <f t="shared" si="67"/>
        <v>SINOP</v>
      </c>
      <c r="C530" s="9" t="str">
        <f t="shared" si="68"/>
        <v>SINOP</v>
      </c>
      <c r="D530" s="9"/>
      <c r="E530" s="71">
        <f t="shared" si="69"/>
        <v>0</v>
      </c>
      <c r="F530" s="9" t="str">
        <f t="shared" si="70"/>
        <v>TerceirosSINOP</v>
      </c>
      <c r="G530" s="9" t="str">
        <f>IFERROR(VLOOKUP(H530,[161]Detalhes!$G:$J,4,0),G529)</f>
        <v>Terceiros</v>
      </c>
      <c r="H530" s="90">
        <v>71</v>
      </c>
      <c r="I530" s="11" t="s">
        <v>256</v>
      </c>
      <c r="J530" s="24" t="s">
        <v>56</v>
      </c>
      <c r="K530" s="24" t="s">
        <v>19</v>
      </c>
      <c r="L530" s="25"/>
      <c r="M530" s="26">
        <f>IF(RIGHT(I530,5)="Total",VLOOKUP(I530,'BD Descarga'!$B:$I,5,0),SUMIFS('BD Descarga'!F:F,'BD Descarga'!D:D,'Recebimento Rodo - ALE'!K530,'BD Descarga'!C:C,'Recebimento Rodo - ALE'!J530,'BD Descarga'!B:B,'Recebimento Rodo - ALE'!I530,'BD Descarga'!A:A,'Recebimento Rodo - ALE'!H530))</f>
        <v>45</v>
      </c>
      <c r="N530" s="27">
        <f>IF(RIGHT(I530,5)="Total",VLOOKUP(I530,'BD Descarga'!$B:$I,6,0),SUMIFS('BD Descarga'!G:G,'BD Descarga'!D:D,'Recebimento Rodo - ALE'!K530,'BD Descarga'!C:C,'Recebimento Rodo - ALE'!J530,'BD Descarga'!B:B,'Recebimento Rodo - ALE'!I530,'BD Descarga'!A:A,'Recebimento Rodo - ALE'!H530))</f>
        <v>0.28482678945185358</v>
      </c>
      <c r="O530" s="27">
        <f>IF(RIGHT(I530,5)="Total",VLOOKUP(I530,'BD Descarga'!$B:$I,7,0),SUMIFS('BD Descarga'!H:H,'BD Descarga'!D:D,'Recebimento Rodo - ALE'!K530,'BD Descarga'!C:C,'Recebimento Rodo - ALE'!J530,'BD Descarga'!B:B,'Recebimento Rodo - ALE'!I530,'BD Descarga'!A:A,'Recebimento Rodo - ALE'!H530))</f>
        <v>0.12658968420082381</v>
      </c>
      <c r="P530" s="28">
        <f>IF(RIGHT(I530,5)="Total",VLOOKUP(I530,'BD Descarga'!$B:$I,8,0),SUMIFS('BD Descarga'!I:I,'BD Descarga'!D:D,'Recebimento Rodo - ALE'!K530,'BD Descarga'!C:C,'Recebimento Rodo - ALE'!J530,'BD Descarga'!B:B,'Recebimento Rodo - ALE'!I530,'BD Descarga'!A:A,'Recebimento Rodo - ALE'!H530))</f>
        <v>501.29514943526232</v>
      </c>
      <c r="Q530" s="212"/>
      <c r="R530" s="29"/>
      <c r="S530" s="29"/>
      <c r="T530" s="29"/>
      <c r="U530" s="29"/>
      <c r="V530" s="29"/>
      <c r="W530" s="29"/>
      <c r="X530" s="29"/>
      <c r="Y530" s="29"/>
    </row>
    <row r="531" spans="1:25" x14ac:dyDescent="0.25">
      <c r="A531" s="9"/>
      <c r="B531" s="9" t="str">
        <f t="shared" si="67"/>
        <v>SINOP</v>
      </c>
      <c r="C531" s="9" t="str">
        <f t="shared" si="68"/>
        <v>SINOP</v>
      </c>
      <c r="D531" s="9"/>
      <c r="E531" s="71">
        <f t="shared" si="69"/>
        <v>0</v>
      </c>
      <c r="F531" s="9" t="str">
        <f t="shared" si="70"/>
        <v>TerceirosSINOP</v>
      </c>
      <c r="G531" s="9" t="str">
        <f>IFERROR(VLOOKUP(H531,[161]Detalhes!$G:$J,4,0),G530)</f>
        <v>Terceiros</v>
      </c>
      <c r="H531" s="90">
        <v>71</v>
      </c>
      <c r="I531" s="11" t="s">
        <v>256</v>
      </c>
      <c r="J531" s="30" t="s">
        <v>56</v>
      </c>
      <c r="K531" s="30" t="s">
        <v>21</v>
      </c>
      <c r="L531" s="25"/>
      <c r="M531" s="32">
        <f>IF(RIGHT(I531,5)="Total",VLOOKUP(I531,'BD Descarga'!$B:$I,5,0),SUMIFS('BD Descarga'!F:F,'BD Descarga'!D:D,'Recebimento Rodo - ALE'!K531,'BD Descarga'!C:C,'Recebimento Rodo - ALE'!J531,'BD Descarga'!B:B,'Recebimento Rodo - ALE'!I531,'BD Descarga'!A:A,'Recebimento Rodo - ALE'!H531))</f>
        <v>45</v>
      </c>
      <c r="N531" s="33">
        <f>IF(RIGHT(I531,5)="Total",VLOOKUP(I531,'BD Descarga'!$B:$I,6,0),SUMIFS('BD Descarga'!G:G,'BD Descarga'!D:D,'Recebimento Rodo - ALE'!K531,'BD Descarga'!C:C,'Recebimento Rodo - ALE'!J531,'BD Descarga'!B:B,'Recebimento Rodo - ALE'!I531,'BD Descarga'!A:A,'Recebimento Rodo - ALE'!H531))</f>
        <v>0.9887995972579563</v>
      </c>
      <c r="O531" s="33">
        <f>IF(RIGHT(I531,5)="Total",VLOOKUP(I531,'BD Descarga'!$B:$I,7,0),SUMIFS('BD Descarga'!H:H,'BD Descarga'!D:D,'Recebimento Rodo - ALE'!K531,'BD Descarga'!C:C,'Recebimento Rodo - ALE'!J531,'BD Descarga'!B:B,'Recebimento Rodo - ALE'!I531,'BD Descarga'!A:A,'Recebimento Rodo - ALE'!H531))</f>
        <v>0.4394664876702028</v>
      </c>
      <c r="P531" s="37">
        <f>IF(RIGHT(I531,5)="Total",VLOOKUP(I531,'BD Descarga'!$B:$I,8,0),SUMIFS('BD Descarga'!I:I,'BD Descarga'!D:D,'Recebimento Rodo - ALE'!K531,'BD Descarga'!C:C,'Recebimento Rodo - ALE'!J531,'BD Descarga'!B:B,'Recebimento Rodo - ALE'!I531,'BD Descarga'!A:A,'Recebimento Rodo - ALE'!H531))</f>
        <v>1254.5460537877923</v>
      </c>
      <c r="Q531" s="212"/>
      <c r="R531" s="29"/>
      <c r="S531" s="29"/>
      <c r="T531" s="29"/>
      <c r="U531" s="29"/>
      <c r="V531" s="29"/>
      <c r="W531" s="29"/>
      <c r="X531" s="29"/>
      <c r="Y531" s="29"/>
    </row>
    <row r="532" spans="1:25" x14ac:dyDescent="0.25">
      <c r="A532" s="9"/>
      <c r="B532" s="9" t="str">
        <f t="shared" si="67"/>
        <v>SINOP</v>
      </c>
      <c r="C532" s="9" t="str">
        <f t="shared" si="68"/>
        <v>SINOP</v>
      </c>
      <c r="D532" s="9"/>
      <c r="E532" s="71">
        <f t="shared" si="69"/>
        <v>0</v>
      </c>
      <c r="F532" s="9" t="str">
        <f t="shared" si="70"/>
        <v>TerceirosSINOP</v>
      </c>
      <c r="G532" s="9" t="str">
        <f>IFERROR(VLOOKUP(H532,[161]Detalhes!$G:$J,4,0),G531)</f>
        <v>Terceiros</v>
      </c>
      <c r="H532" s="90">
        <v>71</v>
      </c>
      <c r="I532" s="16" t="s">
        <v>256</v>
      </c>
      <c r="J532" s="30" t="s">
        <v>57</v>
      </c>
      <c r="K532" s="30"/>
      <c r="L532" s="25"/>
      <c r="M532" s="35">
        <f>IF(RIGHT(I532,5)="Total",VLOOKUP(I532,'BD Descarga'!$B:$I,5,0),SUMIFS('BD Descarga'!F:F,'BD Descarga'!D:D,'Recebimento Rodo - ALE'!K532,'BD Descarga'!C:C,'Recebimento Rodo - ALE'!J532,'BD Descarga'!B:B,'Recebimento Rodo - ALE'!I532,'BD Descarga'!A:A,'Recebimento Rodo - ALE'!H532))</f>
        <v>0</v>
      </c>
      <c r="N532" s="36">
        <f>IF(RIGHT(I532,5)="Total",VLOOKUP(I532,'BD Descarga'!$B:$I,6,0),SUMIFS('BD Descarga'!G:G,'BD Descarga'!D:D,'Recebimento Rodo - ALE'!K532,'BD Descarga'!C:C,'Recebimento Rodo - ALE'!J532,'BD Descarga'!B:B,'Recebimento Rodo - ALE'!I532,'BD Descarga'!A:A,'Recebimento Rodo - ALE'!H532))</f>
        <v>0</v>
      </c>
      <c r="O532" s="36">
        <f>IF(RIGHT(I532,5)="Total",VLOOKUP(I532,'BD Descarga'!$B:$I,7,0),SUMIFS('BD Descarga'!H:H,'BD Descarga'!D:D,'Recebimento Rodo - ALE'!K532,'BD Descarga'!C:C,'Recebimento Rodo - ALE'!J532,'BD Descarga'!B:B,'Recebimento Rodo - ALE'!I532,'BD Descarga'!A:A,'Recebimento Rodo - ALE'!H532))</f>
        <v>0</v>
      </c>
      <c r="P532" s="37">
        <f>IF(RIGHT(I532,5)="Total",VLOOKUP(I532,'BD Descarga'!$B:$I,8,0),SUMIFS('BD Descarga'!I:I,'BD Descarga'!D:D,'Recebimento Rodo - ALE'!K532,'BD Descarga'!C:C,'Recebimento Rodo - ALE'!J532,'BD Descarga'!B:B,'Recebimento Rodo - ALE'!I532,'BD Descarga'!A:A,'Recebimento Rodo - ALE'!H532))</f>
        <v>0</v>
      </c>
      <c r="Q532" s="212"/>
      <c r="R532" s="29"/>
      <c r="S532" s="29"/>
      <c r="T532" s="29"/>
      <c r="U532" s="29"/>
      <c r="V532" s="29"/>
      <c r="W532" s="29"/>
      <c r="X532" s="29"/>
      <c r="Y532" s="29"/>
    </row>
    <row r="533" spans="1:25" x14ac:dyDescent="0.25">
      <c r="A533" s="9"/>
      <c r="B533" s="9" t="str">
        <f t="shared" si="67"/>
        <v>SINOP Total</v>
      </c>
      <c r="C533" s="9" t="str">
        <f t="shared" si="68"/>
        <v>Total</v>
      </c>
      <c r="D533" s="9">
        <f>VLOOKUP(E533,Resumo!C:E,3,0)</f>
        <v>27</v>
      </c>
      <c r="E533" s="71">
        <f t="shared" si="69"/>
        <v>4162.0579205123131</v>
      </c>
      <c r="F533" s="9" t="str">
        <f t="shared" si="70"/>
        <v>TerceirosTotal</v>
      </c>
      <c r="G533" s="9" t="str">
        <f>IFERROR(VLOOKUP(H533,[161]Detalhes!$G:$J,4,0),G532)</f>
        <v>Terceiros</v>
      </c>
      <c r="H533" s="90">
        <v>71</v>
      </c>
      <c r="I533" s="18" t="s">
        <v>257</v>
      </c>
      <c r="J533" s="38"/>
      <c r="K533" s="38"/>
      <c r="L533" s="25"/>
      <c r="M533" s="39">
        <f>IF(RIGHT(I533,5)="Total",VLOOKUP(I533,'BD Descarga'!$B:$I,5,0),SUMIFS('BD Descarga'!F:F,'BD Descarga'!D:D,'Recebimento Rodo - ALE'!K533,'BD Descarga'!C:C,'Recebimento Rodo - ALE'!J533,'BD Descarga'!B:B,'Recebimento Rodo - ALE'!I533,'BD Descarga'!A:A,'Recebimento Rodo - ALE'!H533))</f>
        <v>45</v>
      </c>
      <c r="N533" s="40">
        <f>IF(RIGHT(I533,5)="Total",VLOOKUP(I533,'BD Descarga'!$B:$I,6,0),SUMIFS('BD Descarga'!G:G,'BD Descarga'!D:D,'Recebimento Rodo - ALE'!K533,'BD Descarga'!C:C,'Recebimento Rodo - ALE'!J533,'BD Descarga'!B:B,'Recebimento Rodo - ALE'!I533,'BD Descarga'!A:A,'Recebimento Rodo - ALE'!H533))</f>
        <v>3.7061004072808732</v>
      </c>
      <c r="O533" s="40">
        <f>IF(RIGHT(I533,5)="Total",VLOOKUP(I533,'BD Descarga'!$B:$I,7,0),SUMIFS('BD Descarga'!H:H,'BD Descarga'!D:D,'Recebimento Rodo - ALE'!K533,'BD Descarga'!C:C,'Recebimento Rodo - ALE'!J533,'BD Descarga'!B:B,'Recebimento Rodo - ALE'!I533,'BD Descarga'!A:A,'Recebimento Rodo - ALE'!H533))</f>
        <v>1.6471557365692768</v>
      </c>
      <c r="P533" s="41">
        <f>IF(RIGHT(I533,5)="Total",VLOOKUP(I533,'BD Descarga'!$B:$I,8,0),SUMIFS('BD Descarga'!I:I,'BD Descarga'!D:D,'Recebimento Rodo - ALE'!K533,'BD Descarga'!C:C,'Recebimento Rodo - ALE'!J533,'BD Descarga'!B:B,'Recebimento Rodo - ALE'!I533,'BD Descarga'!A:A,'Recebimento Rodo - ALE'!H533))</f>
        <v>4162.0579205123131</v>
      </c>
      <c r="Q533" s="83"/>
      <c r="R533" s="29"/>
      <c r="S533" s="29"/>
      <c r="T533" s="29"/>
      <c r="U533" s="29"/>
      <c r="V533" s="29"/>
      <c r="W533" s="29"/>
      <c r="X533" s="29"/>
      <c r="Y533" s="29"/>
    </row>
    <row r="534" spans="1:25" ht="15" customHeight="1" x14ac:dyDescent="0.25">
      <c r="A534" s="9"/>
      <c r="B534" s="9" t="str">
        <f t="shared" ref="B534:B573" si="71">I534</f>
        <v>TERESINA</v>
      </c>
      <c r="C534" s="9" t="str">
        <f t="shared" si="54"/>
        <v>ESINA</v>
      </c>
      <c r="D534" s="9"/>
      <c r="E534" s="71">
        <f t="shared" ref="E534:E573" si="72">IF(RIGHT(I534,5)="Total",P534,0)</f>
        <v>0</v>
      </c>
      <c r="F534" s="9" t="str">
        <f t="shared" ref="F534:F573" si="73">CONCATENATE(G534,RIGHT(I534,5))</f>
        <v>TerceirosESINA</v>
      </c>
      <c r="G534" s="9" t="str">
        <f>IFERROR(VLOOKUP(H534,[161]Detalhes!$G:$J,4,0),#REF!)</f>
        <v>Terceiros</v>
      </c>
      <c r="H534" s="10">
        <v>48</v>
      </c>
      <c r="I534" s="11" t="s">
        <v>101</v>
      </c>
      <c r="J534" s="24" t="s">
        <v>88</v>
      </c>
      <c r="K534" s="24" t="s">
        <v>10</v>
      </c>
      <c r="L534" s="25"/>
      <c r="M534" s="26">
        <f>IF(RIGHT(I534,5)="Total",VLOOKUP(I534,'BD Descarga'!$B:$I,5,0),SUMIFS('BD Descarga'!F:F,'BD Descarga'!D:D,'Recebimento Rodo - ALE'!K534,'BD Descarga'!C:C,'Recebimento Rodo - ALE'!J534,'BD Descarga'!B:B,'Recebimento Rodo - ALE'!I534,'BD Descarga'!A:A,'Recebimento Rodo - ALE'!H534))</f>
        <v>48.785513016845336</v>
      </c>
      <c r="N534" s="27">
        <f>IF(RIGHT(I534,5)="Total",VLOOKUP(I534,'BD Descarga'!$B:$I,6,0),SUMIFS('BD Descarga'!G:G,'BD Descarga'!D:D,'Recebimento Rodo - ALE'!K534,'BD Descarga'!C:C,'Recebimento Rodo - ALE'!J534,'BD Descarga'!B:B,'Recebimento Rodo - ALE'!I534,'BD Descarga'!A:A,'Recebimento Rodo - ALE'!H534))</f>
        <v>4</v>
      </c>
      <c r="O534" s="27">
        <f>IF(RIGHT(I534,5)="Total",VLOOKUP(I534,'BD Descarga'!$B:$I,7,0),SUMIFS('BD Descarga'!H:H,'BD Descarga'!D:D,'Recebimento Rodo - ALE'!K534,'BD Descarga'!C:C,'Recebimento Rodo - ALE'!J534,'BD Descarga'!B:B,'Recebimento Rodo - ALE'!I534,'BD Descarga'!A:A,'Recebimento Rodo - ALE'!H534))</f>
        <v>1.7142857142857142</v>
      </c>
      <c r="P534" s="28">
        <f>IF(RIGHT(I534,5)="Total",VLOOKUP(I534,'BD Descarga'!$B:$I,8,0),SUMIFS('BD Descarga'!I:I,'BD Descarga'!D:D,'Recebimento Rodo - ALE'!K534,'BD Descarga'!C:C,'Recebimento Rodo - ALE'!J534,'BD Descarga'!B:B,'Recebimento Rodo - ALE'!I534,'BD Descarga'!A:A,'Recebimento Rodo - ALE'!H534))</f>
        <v>4627.6543775979007</v>
      </c>
      <c r="Q534" s="211" t="s">
        <v>247</v>
      </c>
      <c r="R534" s="29"/>
      <c r="S534" s="29"/>
      <c r="T534" s="29"/>
      <c r="U534" s="29"/>
      <c r="V534" s="29"/>
      <c r="W534" s="29"/>
      <c r="X534" s="29"/>
      <c r="Y534" s="29"/>
    </row>
    <row r="535" spans="1:25" ht="15" customHeight="1" x14ac:dyDescent="0.25">
      <c r="A535" s="9"/>
      <c r="B535" s="9" t="str">
        <f t="shared" si="71"/>
        <v>TERESINA</v>
      </c>
      <c r="C535" s="9" t="str">
        <f t="shared" si="54"/>
        <v>ESINA</v>
      </c>
      <c r="D535" s="9"/>
      <c r="E535" s="71">
        <f t="shared" si="72"/>
        <v>0</v>
      </c>
      <c r="F535" s="9" t="str">
        <f t="shared" si="73"/>
        <v>TerceirosESINA</v>
      </c>
      <c r="G535" s="9" t="str">
        <f>IFERROR(VLOOKUP(H535,[161]Detalhes!$G:$J,4,0),G534)</f>
        <v>Terceiros</v>
      </c>
      <c r="H535" s="10">
        <v>48</v>
      </c>
      <c r="I535" s="11" t="s">
        <v>101</v>
      </c>
      <c r="J535" s="24" t="s">
        <v>88</v>
      </c>
      <c r="K535" s="24" t="s">
        <v>12</v>
      </c>
      <c r="L535" s="25"/>
      <c r="M535" s="26">
        <f>IF(RIGHT(I535,5)="Total",VLOOKUP(I535,'BD Descarga'!$B:$I,5,0),SUMIFS('BD Descarga'!F:F,'BD Descarga'!D:D,'Recebimento Rodo - ALE'!K535,'BD Descarga'!C:C,'Recebimento Rodo - ALE'!J535,'BD Descarga'!B:B,'Recebimento Rodo - ALE'!I535,'BD Descarga'!A:A,'Recebimento Rodo - ALE'!H535))</f>
        <v>48.785513016845336</v>
      </c>
      <c r="N535" s="27">
        <f>IF(RIGHT(I535,5)="Total",VLOOKUP(I535,'BD Descarga'!$B:$I,6,0),SUMIFS('BD Descarga'!G:G,'BD Descarga'!D:D,'Recebimento Rodo - ALE'!K535,'BD Descarga'!C:C,'Recebimento Rodo - ALE'!J535,'BD Descarga'!B:B,'Recebimento Rodo - ALE'!I535,'BD Descarga'!A:A,'Recebimento Rodo - ALE'!H535))</f>
        <v>4</v>
      </c>
      <c r="O535" s="27">
        <f>IF(RIGHT(I535,5)="Total",VLOOKUP(I535,'BD Descarga'!$B:$I,7,0),SUMIFS('BD Descarga'!H:H,'BD Descarga'!D:D,'Recebimento Rodo - ALE'!K535,'BD Descarga'!C:C,'Recebimento Rodo - ALE'!J535,'BD Descarga'!B:B,'Recebimento Rodo - ALE'!I535,'BD Descarga'!A:A,'Recebimento Rodo - ALE'!H535))</f>
        <v>1.7142857142857142</v>
      </c>
      <c r="P535" s="28">
        <f>IF(RIGHT(I535,5)="Total",VLOOKUP(I535,'BD Descarga'!$B:$I,8,0),SUMIFS('BD Descarga'!I:I,'BD Descarga'!D:D,'Recebimento Rodo - ALE'!K535,'BD Descarga'!C:C,'Recebimento Rodo - ALE'!J535,'BD Descarga'!B:B,'Recebimento Rodo - ALE'!I535,'BD Descarga'!A:A,'Recebimento Rodo - ALE'!H535))</f>
        <v>4627.6543775979007</v>
      </c>
      <c r="Q535" s="212"/>
      <c r="R535" s="29"/>
      <c r="S535" s="29"/>
      <c r="T535" s="29"/>
      <c r="U535" s="29"/>
      <c r="V535" s="29"/>
      <c r="W535" s="29"/>
      <c r="X535" s="29"/>
      <c r="Y535" s="29"/>
    </row>
    <row r="536" spans="1:25" x14ac:dyDescent="0.25">
      <c r="A536" s="9"/>
      <c r="B536" s="9" t="str">
        <f t="shared" si="71"/>
        <v>TERESINA</v>
      </c>
      <c r="C536" s="9" t="str">
        <f t="shared" ref="C536:C572" si="74">RIGHT(I536,5)</f>
        <v>ESINA</v>
      </c>
      <c r="D536" s="9"/>
      <c r="E536" s="71">
        <f t="shared" si="72"/>
        <v>0</v>
      </c>
      <c r="F536" s="9" t="str">
        <f t="shared" si="73"/>
        <v>TerceirosESINA</v>
      </c>
      <c r="G536" s="9" t="str">
        <f>IFERROR(VLOOKUP(H536,[161]Detalhes!$G:$J,4,0),G535)</f>
        <v>Terceiros</v>
      </c>
      <c r="H536" s="10">
        <v>48</v>
      </c>
      <c r="I536" s="11" t="s">
        <v>101</v>
      </c>
      <c r="J536" s="24" t="s">
        <v>88</v>
      </c>
      <c r="K536" s="24" t="s">
        <v>13</v>
      </c>
      <c r="L536" s="25"/>
      <c r="M536" s="26">
        <f>IF(RIGHT(I536,5)="Total",VLOOKUP(I536,'BD Descarga'!$B:$I,5,0),SUMIFS('BD Descarga'!F:F,'BD Descarga'!D:D,'Recebimento Rodo - ALE'!K536,'BD Descarga'!C:C,'Recebimento Rodo - ALE'!J536,'BD Descarga'!B:B,'Recebimento Rodo - ALE'!I536,'BD Descarga'!A:A,'Recebimento Rodo - ALE'!H536))</f>
        <v>48.785513016845336</v>
      </c>
      <c r="N536" s="27">
        <f>IF(RIGHT(I536,5)="Total",VLOOKUP(I536,'BD Descarga'!$B:$I,6,0),SUMIFS('BD Descarga'!G:G,'BD Descarga'!D:D,'Recebimento Rodo - ALE'!K536,'BD Descarga'!C:C,'Recebimento Rodo - ALE'!J536,'BD Descarga'!B:B,'Recebimento Rodo - ALE'!I536,'BD Descarga'!A:A,'Recebimento Rodo - ALE'!H536))</f>
        <v>4</v>
      </c>
      <c r="O536" s="27">
        <f>IF(RIGHT(I536,5)="Total",VLOOKUP(I536,'BD Descarga'!$B:$I,7,0),SUMIFS('BD Descarga'!H:H,'BD Descarga'!D:D,'Recebimento Rodo - ALE'!K536,'BD Descarga'!C:C,'Recebimento Rodo - ALE'!J536,'BD Descarga'!B:B,'Recebimento Rodo - ALE'!I536,'BD Descarga'!A:A,'Recebimento Rodo - ALE'!H536))</f>
        <v>1.7142857142857142</v>
      </c>
      <c r="P536" s="28">
        <f>IF(RIGHT(I536,5)="Total",VLOOKUP(I536,'BD Descarga'!$B:$I,8,0),SUMIFS('BD Descarga'!I:I,'BD Descarga'!D:D,'Recebimento Rodo - ALE'!K536,'BD Descarga'!C:C,'Recebimento Rodo - ALE'!J536,'BD Descarga'!B:B,'Recebimento Rodo - ALE'!I536,'BD Descarga'!A:A,'Recebimento Rodo - ALE'!H536))</f>
        <v>4627.6543775979007</v>
      </c>
      <c r="Q536" s="212"/>
      <c r="R536" s="29"/>
      <c r="S536" s="29"/>
      <c r="T536" s="29"/>
      <c r="U536" s="29"/>
      <c r="V536" s="29"/>
      <c r="W536" s="29"/>
      <c r="X536" s="29"/>
      <c r="Y536" s="29"/>
    </row>
    <row r="537" spans="1:25" x14ac:dyDescent="0.25">
      <c r="A537" s="9"/>
      <c r="B537" s="9" t="str">
        <f t="shared" si="71"/>
        <v>TERESINA</v>
      </c>
      <c r="C537" s="9" t="str">
        <f t="shared" si="74"/>
        <v>ESINA</v>
      </c>
      <c r="D537" s="9"/>
      <c r="E537" s="71">
        <f t="shared" si="72"/>
        <v>0</v>
      </c>
      <c r="F537" s="9" t="str">
        <f t="shared" si="73"/>
        <v>TerceirosESINA</v>
      </c>
      <c r="G537" s="9" t="str">
        <f>IFERROR(VLOOKUP(H537,[161]Detalhes!$G:$J,4,0),G536)</f>
        <v>Terceiros</v>
      </c>
      <c r="H537" s="14">
        <v>48</v>
      </c>
      <c r="I537" s="11" t="s">
        <v>101</v>
      </c>
      <c r="J537" s="30" t="s">
        <v>88</v>
      </c>
      <c r="K537" s="30" t="s">
        <v>16</v>
      </c>
      <c r="L537" s="31"/>
      <c r="M537" s="32">
        <f>IF(RIGHT(I537,5)="Total",VLOOKUP(I537,'BD Descarga'!$B:$I,5,0),SUMIFS('BD Descarga'!F:F,'BD Descarga'!D:D,'Recebimento Rodo - ALE'!K537,'BD Descarga'!C:C,'Recebimento Rodo - ALE'!J537,'BD Descarga'!B:B,'Recebimento Rodo - ALE'!I537,'BD Descarga'!A:A,'Recebimento Rodo - ALE'!H537))</f>
        <v>48.785513016845336</v>
      </c>
      <c r="N537" s="33">
        <f>IF(RIGHT(I537,5)="Total",VLOOKUP(I537,'BD Descarga'!$B:$I,6,0),SUMIFS('BD Descarga'!G:G,'BD Descarga'!D:D,'Recebimento Rodo - ALE'!K537,'BD Descarga'!C:C,'Recebimento Rodo - ALE'!J537,'BD Descarga'!B:B,'Recebimento Rodo - ALE'!I537,'BD Descarga'!A:A,'Recebimento Rodo - ALE'!H537))</f>
        <v>12</v>
      </c>
      <c r="O537" s="33">
        <f>IF(RIGHT(I537,5)="Total",VLOOKUP(I537,'BD Descarga'!$B:$I,7,0),SUMIFS('BD Descarga'!H:H,'BD Descarga'!D:D,'Recebimento Rodo - ALE'!K537,'BD Descarga'!C:C,'Recebimento Rodo - ALE'!J537,'BD Descarga'!B:B,'Recebimento Rodo - ALE'!I537,'BD Descarga'!A:A,'Recebimento Rodo - ALE'!H537))</f>
        <v>5.1428571428571423</v>
      </c>
      <c r="P537" s="37">
        <f>IF(RIGHT(I537,5)="Total",VLOOKUP(I537,'BD Descarga'!$B:$I,8,0),SUMIFS('BD Descarga'!I:I,'BD Descarga'!D:D,'Recebimento Rodo - ALE'!K537,'BD Descarga'!C:C,'Recebimento Rodo - ALE'!J537,'BD Descarga'!B:B,'Recebimento Rodo - ALE'!I537,'BD Descarga'!A:A,'Recebimento Rodo - ALE'!H537))</f>
        <v>13882.963132793702</v>
      </c>
      <c r="Q537" s="212"/>
      <c r="R537" s="29"/>
      <c r="S537" s="29"/>
      <c r="T537" s="29"/>
      <c r="U537" s="29"/>
      <c r="V537" s="29"/>
      <c r="W537" s="29"/>
      <c r="X537" s="29"/>
      <c r="Y537" s="29"/>
    </row>
    <row r="538" spans="1:25" x14ac:dyDescent="0.25">
      <c r="A538" s="9"/>
      <c r="B538" s="9" t="str">
        <f t="shared" si="71"/>
        <v>TERESINA</v>
      </c>
      <c r="C538" s="9" t="str">
        <f t="shared" si="74"/>
        <v>ESINA</v>
      </c>
      <c r="D538" s="9"/>
      <c r="E538" s="71">
        <f t="shared" si="72"/>
        <v>0</v>
      </c>
      <c r="F538" s="9" t="str">
        <f t="shared" si="73"/>
        <v>TerceirosESINA</v>
      </c>
      <c r="G538" s="9" t="str">
        <f>IFERROR(VLOOKUP(H538,[161]Detalhes!$G:$J,4,0),G537)</f>
        <v>Terceiros</v>
      </c>
      <c r="H538" s="15">
        <v>48</v>
      </c>
      <c r="I538" s="11" t="s">
        <v>101</v>
      </c>
      <c r="J538" s="24" t="s">
        <v>88</v>
      </c>
      <c r="K538" s="24" t="s">
        <v>7</v>
      </c>
      <c r="L538" s="25"/>
      <c r="M538" s="26">
        <f>IF(RIGHT(I538,5)="Total",VLOOKUP(I538,'BD Descarga'!$B:$I,5,0),SUMIFS('BD Descarga'!F:F,'BD Descarga'!D:D,'Recebimento Rodo - ALE'!K538,'BD Descarga'!C:C,'Recebimento Rodo - ALE'!J538,'BD Descarga'!B:B,'Recebimento Rodo - ALE'!I538,'BD Descarga'!A:A,'Recebimento Rodo - ALE'!H538))</f>
        <v>48.785513016845336</v>
      </c>
      <c r="N538" s="27">
        <f>IF(RIGHT(I538,5)="Total",VLOOKUP(I538,'BD Descarga'!$B:$I,6,0),SUMIFS('BD Descarga'!G:G,'BD Descarga'!D:D,'Recebimento Rodo - ALE'!K538,'BD Descarga'!C:C,'Recebimento Rodo - ALE'!J538,'BD Descarga'!B:B,'Recebimento Rodo - ALE'!I538,'BD Descarga'!A:A,'Recebimento Rodo - ALE'!H538))</f>
        <v>4</v>
      </c>
      <c r="O538" s="27">
        <f>IF(RIGHT(I538,5)="Total",VLOOKUP(I538,'BD Descarga'!$B:$I,7,0),SUMIFS('BD Descarga'!H:H,'BD Descarga'!D:D,'Recebimento Rodo - ALE'!K538,'BD Descarga'!C:C,'Recebimento Rodo - ALE'!J538,'BD Descarga'!B:B,'Recebimento Rodo - ALE'!I538,'BD Descarga'!A:A,'Recebimento Rodo - ALE'!H538))</f>
        <v>1.7142857142857142</v>
      </c>
      <c r="P538" s="28">
        <f>IF(RIGHT(I538,5)="Total",VLOOKUP(I538,'BD Descarga'!$B:$I,8,0),SUMIFS('BD Descarga'!I:I,'BD Descarga'!D:D,'Recebimento Rodo - ALE'!K538,'BD Descarga'!C:C,'Recebimento Rodo - ALE'!J538,'BD Descarga'!B:B,'Recebimento Rodo - ALE'!I538,'BD Descarga'!A:A,'Recebimento Rodo - ALE'!H538))</f>
        <v>4627.6543775979007</v>
      </c>
      <c r="Q538" s="212"/>
      <c r="R538" s="29"/>
      <c r="S538" s="29"/>
      <c r="T538" s="29"/>
      <c r="U538" s="29"/>
      <c r="V538" s="29"/>
      <c r="W538" s="29"/>
      <c r="X538" s="29"/>
      <c r="Y538" s="29"/>
    </row>
    <row r="539" spans="1:25" x14ac:dyDescent="0.25">
      <c r="A539" s="9"/>
      <c r="B539" s="9" t="str">
        <f t="shared" si="71"/>
        <v>TERESINA</v>
      </c>
      <c r="C539" s="9" t="str">
        <f t="shared" si="74"/>
        <v>ESINA</v>
      </c>
      <c r="D539" s="9"/>
      <c r="E539" s="71">
        <f t="shared" si="72"/>
        <v>0</v>
      </c>
      <c r="F539" s="9" t="str">
        <f t="shared" si="73"/>
        <v>TerceirosESINA</v>
      </c>
      <c r="G539" s="9" t="str">
        <f>IFERROR(VLOOKUP(H539,[161]Detalhes!$G:$J,4,0),G538)</f>
        <v>Terceiros</v>
      </c>
      <c r="H539" s="10">
        <v>48</v>
      </c>
      <c r="I539" s="11" t="s">
        <v>101</v>
      </c>
      <c r="J539" s="24" t="s">
        <v>88</v>
      </c>
      <c r="K539" s="24" t="s">
        <v>18</v>
      </c>
      <c r="L539" s="25"/>
      <c r="M539" s="26">
        <f>IF(RIGHT(I539,5)="Total",VLOOKUP(I539,'BD Descarga'!$B:$I,5,0),SUMIFS('BD Descarga'!F:F,'BD Descarga'!D:D,'Recebimento Rodo - ALE'!K539,'BD Descarga'!C:C,'Recebimento Rodo - ALE'!J539,'BD Descarga'!B:B,'Recebimento Rodo - ALE'!I539,'BD Descarga'!A:A,'Recebimento Rodo - ALE'!H539))</f>
        <v>48.785513016845336</v>
      </c>
      <c r="N539" s="27">
        <f>IF(RIGHT(I539,5)="Total",VLOOKUP(I539,'BD Descarga'!$B:$I,6,0),SUMIFS('BD Descarga'!G:G,'BD Descarga'!D:D,'Recebimento Rodo - ALE'!K539,'BD Descarga'!C:C,'Recebimento Rodo - ALE'!J539,'BD Descarga'!B:B,'Recebimento Rodo - ALE'!I539,'BD Descarga'!A:A,'Recebimento Rodo - ALE'!H539))</f>
        <v>4</v>
      </c>
      <c r="O539" s="27">
        <f>IF(RIGHT(I539,5)="Total",VLOOKUP(I539,'BD Descarga'!$B:$I,7,0),SUMIFS('BD Descarga'!H:H,'BD Descarga'!D:D,'Recebimento Rodo - ALE'!K539,'BD Descarga'!C:C,'Recebimento Rodo - ALE'!J539,'BD Descarga'!B:B,'Recebimento Rodo - ALE'!I539,'BD Descarga'!A:A,'Recebimento Rodo - ALE'!H539))</f>
        <v>1.7142857142857142</v>
      </c>
      <c r="P539" s="28">
        <f>IF(RIGHT(I539,5)="Total",VLOOKUP(I539,'BD Descarga'!$B:$I,8,0),SUMIFS('BD Descarga'!I:I,'BD Descarga'!D:D,'Recebimento Rodo - ALE'!K539,'BD Descarga'!C:C,'Recebimento Rodo - ALE'!J539,'BD Descarga'!B:B,'Recebimento Rodo - ALE'!I539,'BD Descarga'!A:A,'Recebimento Rodo - ALE'!H539))</f>
        <v>4627.6543775979007</v>
      </c>
      <c r="Q539" s="212"/>
      <c r="R539" s="29"/>
      <c r="S539" s="29"/>
      <c r="T539" s="29"/>
      <c r="U539" s="29"/>
      <c r="V539" s="29"/>
      <c r="W539" s="29"/>
      <c r="X539" s="29"/>
      <c r="Y539" s="29"/>
    </row>
    <row r="540" spans="1:25" x14ac:dyDescent="0.25">
      <c r="A540" s="9"/>
      <c r="B540" s="9" t="str">
        <f t="shared" si="71"/>
        <v>TERESINA</v>
      </c>
      <c r="C540" s="9" t="str">
        <f t="shared" si="74"/>
        <v>ESINA</v>
      </c>
      <c r="D540" s="9"/>
      <c r="E540" s="71">
        <f t="shared" si="72"/>
        <v>0</v>
      </c>
      <c r="F540" s="9" t="str">
        <f t="shared" si="73"/>
        <v>TerceirosESINA</v>
      </c>
      <c r="G540" s="9" t="str">
        <f>IFERROR(VLOOKUP(H540,[161]Detalhes!$G:$J,4,0),G539)</f>
        <v>Terceiros</v>
      </c>
      <c r="H540" s="10">
        <v>48</v>
      </c>
      <c r="I540" s="11" t="s">
        <v>101</v>
      </c>
      <c r="J540" s="24" t="s">
        <v>88</v>
      </c>
      <c r="K540" s="24" t="s">
        <v>19</v>
      </c>
      <c r="L540" s="25"/>
      <c r="M540" s="26">
        <f>IF(RIGHT(I540,5)="Total",VLOOKUP(I540,'BD Descarga'!$B:$I,5,0),SUMIFS('BD Descarga'!F:F,'BD Descarga'!D:D,'Recebimento Rodo - ALE'!K540,'BD Descarga'!C:C,'Recebimento Rodo - ALE'!J540,'BD Descarga'!B:B,'Recebimento Rodo - ALE'!I540,'BD Descarga'!A:A,'Recebimento Rodo - ALE'!H540))</f>
        <v>48.785513016845336</v>
      </c>
      <c r="N540" s="27">
        <f>IF(RIGHT(I540,5)="Total",VLOOKUP(I540,'BD Descarga'!$B:$I,6,0),SUMIFS('BD Descarga'!G:G,'BD Descarga'!D:D,'Recebimento Rodo - ALE'!K540,'BD Descarga'!C:C,'Recebimento Rodo - ALE'!J540,'BD Descarga'!B:B,'Recebimento Rodo - ALE'!I540,'BD Descarga'!A:A,'Recebimento Rodo - ALE'!H540))</f>
        <v>4</v>
      </c>
      <c r="O540" s="27">
        <f>IF(RIGHT(I540,5)="Total",VLOOKUP(I540,'BD Descarga'!$B:$I,7,0),SUMIFS('BD Descarga'!H:H,'BD Descarga'!D:D,'Recebimento Rodo - ALE'!K540,'BD Descarga'!C:C,'Recebimento Rodo - ALE'!J540,'BD Descarga'!B:B,'Recebimento Rodo - ALE'!I540,'BD Descarga'!A:A,'Recebimento Rodo - ALE'!H540))</f>
        <v>1.7142857142857142</v>
      </c>
      <c r="P540" s="28">
        <f>IF(RIGHT(I540,5)="Total",VLOOKUP(I540,'BD Descarga'!$B:$I,8,0),SUMIFS('BD Descarga'!I:I,'BD Descarga'!D:D,'Recebimento Rodo - ALE'!K540,'BD Descarga'!C:C,'Recebimento Rodo - ALE'!J540,'BD Descarga'!B:B,'Recebimento Rodo - ALE'!I540,'BD Descarga'!A:A,'Recebimento Rodo - ALE'!H540))</f>
        <v>4627.6543775979007</v>
      </c>
      <c r="Q540" s="212"/>
      <c r="R540" s="29"/>
      <c r="S540" s="29"/>
      <c r="T540" s="29"/>
      <c r="U540" s="29"/>
      <c r="V540" s="29"/>
      <c r="W540" s="29"/>
      <c r="X540" s="29"/>
      <c r="Y540" s="29"/>
    </row>
    <row r="541" spans="1:25" x14ac:dyDescent="0.25">
      <c r="A541" s="9"/>
      <c r="B541" s="9" t="str">
        <f t="shared" si="71"/>
        <v>TERESINA</v>
      </c>
      <c r="C541" s="9" t="str">
        <f t="shared" si="74"/>
        <v>ESINA</v>
      </c>
      <c r="D541" s="9"/>
      <c r="E541" s="71">
        <f t="shared" si="72"/>
        <v>0</v>
      </c>
      <c r="F541" s="9" t="str">
        <f t="shared" si="73"/>
        <v>TerceirosESINA</v>
      </c>
      <c r="G541" s="9" t="str">
        <f>IFERROR(VLOOKUP(H541,[161]Detalhes!$G:$J,4,0),G540)</f>
        <v>Terceiros</v>
      </c>
      <c r="H541" s="14">
        <v>48</v>
      </c>
      <c r="I541" s="11" t="s">
        <v>101</v>
      </c>
      <c r="J541" s="30" t="s">
        <v>88</v>
      </c>
      <c r="K541" s="30" t="s">
        <v>21</v>
      </c>
      <c r="L541" s="31"/>
      <c r="M541" s="32">
        <f>IF(RIGHT(I541,5)="Total",VLOOKUP(I541,'BD Descarga'!$B:$I,5,0),SUMIFS('BD Descarga'!F:F,'BD Descarga'!D:D,'Recebimento Rodo - ALE'!K541,'BD Descarga'!C:C,'Recebimento Rodo - ALE'!J541,'BD Descarga'!B:B,'Recebimento Rodo - ALE'!I541,'BD Descarga'!A:A,'Recebimento Rodo - ALE'!H541))</f>
        <v>48.785513016845336</v>
      </c>
      <c r="N541" s="33">
        <f>IF(RIGHT(I541,5)="Total",VLOOKUP(I541,'BD Descarga'!$B:$I,6,0),SUMIFS('BD Descarga'!G:G,'BD Descarga'!D:D,'Recebimento Rodo - ALE'!K541,'BD Descarga'!C:C,'Recebimento Rodo - ALE'!J541,'BD Descarga'!B:B,'Recebimento Rodo - ALE'!I541,'BD Descarga'!A:A,'Recebimento Rodo - ALE'!H541))</f>
        <v>12</v>
      </c>
      <c r="O541" s="33">
        <f>IF(RIGHT(I541,5)="Total",VLOOKUP(I541,'BD Descarga'!$B:$I,7,0),SUMIFS('BD Descarga'!H:H,'BD Descarga'!D:D,'Recebimento Rodo - ALE'!K541,'BD Descarga'!C:C,'Recebimento Rodo - ALE'!J541,'BD Descarga'!B:B,'Recebimento Rodo - ALE'!I541,'BD Descarga'!A:A,'Recebimento Rodo - ALE'!H541))</f>
        <v>5.1428571428571423</v>
      </c>
      <c r="P541" s="37">
        <f>IF(RIGHT(I541,5)="Total",VLOOKUP(I541,'BD Descarga'!$B:$I,8,0),SUMIFS('BD Descarga'!I:I,'BD Descarga'!D:D,'Recebimento Rodo - ALE'!K541,'BD Descarga'!C:C,'Recebimento Rodo - ALE'!J541,'BD Descarga'!B:B,'Recebimento Rodo - ALE'!I541,'BD Descarga'!A:A,'Recebimento Rodo - ALE'!H541))</f>
        <v>13882.963132793702</v>
      </c>
      <c r="Q541" s="212"/>
      <c r="R541" s="29"/>
      <c r="S541" s="29"/>
      <c r="T541" s="29"/>
      <c r="U541" s="29"/>
      <c r="V541" s="29"/>
      <c r="W541" s="29"/>
      <c r="X541" s="29"/>
      <c r="Y541" s="29"/>
    </row>
    <row r="542" spans="1:25" x14ac:dyDescent="0.25">
      <c r="A542" s="9"/>
      <c r="B542" s="9" t="str">
        <f t="shared" si="71"/>
        <v>TERESINA</v>
      </c>
      <c r="C542" s="9" t="str">
        <f t="shared" si="74"/>
        <v>ESINA</v>
      </c>
      <c r="D542" s="9"/>
      <c r="E542" s="71">
        <f t="shared" si="72"/>
        <v>0</v>
      </c>
      <c r="F542" s="9" t="str">
        <f t="shared" si="73"/>
        <v>TerceirosESINA</v>
      </c>
      <c r="G542" s="9" t="str">
        <f>IFERROR(VLOOKUP(H542,[161]Detalhes!$G:$J,4,0),G541)</f>
        <v>Terceiros</v>
      </c>
      <c r="H542" s="10">
        <v>48</v>
      </c>
      <c r="I542" s="16" t="s">
        <v>101</v>
      </c>
      <c r="J542" s="30" t="s">
        <v>136</v>
      </c>
      <c r="K542" s="30"/>
      <c r="L542" s="31"/>
      <c r="M542" s="35">
        <f>IF(RIGHT(I542,5)="Total",VLOOKUP(I542,'BD Descarga'!$B:$I,5,0),SUMIFS('BD Descarga'!F:F,'BD Descarga'!D:D,'Recebimento Rodo - ALE'!K542,'BD Descarga'!C:C,'Recebimento Rodo - ALE'!J542,'BD Descarga'!B:B,'Recebimento Rodo - ALE'!I542,'BD Descarga'!A:A,'Recebimento Rodo - ALE'!H542))</f>
        <v>0</v>
      </c>
      <c r="N542" s="36">
        <f>IF(RIGHT(I542,5)="Total",VLOOKUP(I542,'BD Descarga'!$B:$I,6,0),SUMIFS('BD Descarga'!G:G,'BD Descarga'!D:D,'Recebimento Rodo - ALE'!K542,'BD Descarga'!C:C,'Recebimento Rodo - ALE'!J542,'BD Descarga'!B:B,'Recebimento Rodo - ALE'!I542,'BD Descarga'!A:A,'Recebimento Rodo - ALE'!H542))</f>
        <v>0</v>
      </c>
      <c r="O542" s="36">
        <f>IF(RIGHT(I542,5)="Total",VLOOKUP(I542,'BD Descarga'!$B:$I,7,0),SUMIFS('BD Descarga'!H:H,'BD Descarga'!D:D,'Recebimento Rodo - ALE'!K542,'BD Descarga'!C:C,'Recebimento Rodo - ALE'!J542,'BD Descarga'!B:B,'Recebimento Rodo - ALE'!I542,'BD Descarga'!A:A,'Recebimento Rodo - ALE'!H542))</f>
        <v>0</v>
      </c>
      <c r="P542" s="37">
        <f>IF(RIGHT(I542,5)="Total",VLOOKUP(I542,'BD Descarga'!$B:$I,8,0),SUMIFS('BD Descarga'!I:I,'BD Descarga'!D:D,'Recebimento Rodo - ALE'!K542,'BD Descarga'!C:C,'Recebimento Rodo - ALE'!J542,'BD Descarga'!B:B,'Recebimento Rodo - ALE'!I542,'BD Descarga'!A:A,'Recebimento Rodo - ALE'!H542))</f>
        <v>0</v>
      </c>
      <c r="Q542" s="212"/>
      <c r="R542" s="29"/>
      <c r="S542" s="29"/>
      <c r="T542" s="29"/>
      <c r="U542" s="29"/>
      <c r="V542" s="29"/>
      <c r="W542" s="29"/>
      <c r="X542" s="29"/>
      <c r="Y542" s="29"/>
    </row>
    <row r="543" spans="1:25" x14ac:dyDescent="0.25">
      <c r="A543" s="9"/>
      <c r="B543" s="9" t="str">
        <f t="shared" si="71"/>
        <v>TERESINA Total</v>
      </c>
      <c r="C543" s="9" t="str">
        <f t="shared" si="74"/>
        <v>Total</v>
      </c>
      <c r="D543" s="9">
        <f>VLOOKUP(E543,Resumo!C:E,3,0)</f>
        <v>6</v>
      </c>
      <c r="E543" s="71">
        <f t="shared" si="72"/>
        <v>27765.926265587404</v>
      </c>
      <c r="F543" s="9" t="str">
        <f t="shared" si="73"/>
        <v>TerceirosTotal</v>
      </c>
      <c r="G543" s="9" t="str">
        <f>IFERROR(VLOOKUP(H543,[161]Detalhes!$G:$J,4,0),G542)</f>
        <v>Terceiros</v>
      </c>
      <c r="H543" s="17">
        <v>48</v>
      </c>
      <c r="I543" s="18" t="s">
        <v>145</v>
      </c>
      <c r="J543" s="38"/>
      <c r="K543" s="38"/>
      <c r="L543" s="25"/>
      <c r="M543" s="39">
        <f>IF(RIGHT(I543,5)="Total",VLOOKUP(I543,'BD Descarga'!$B:$I,5,0),SUMIFS('BD Descarga'!F:F,'BD Descarga'!D:D,'Recebimento Rodo - ALE'!K543,'BD Descarga'!C:C,'Recebimento Rodo - ALE'!J543,'BD Descarga'!B:B,'Recebimento Rodo - ALE'!I543,'BD Descarga'!A:A,'Recebimento Rodo - ALE'!H543))</f>
        <v>48.785513016845336</v>
      </c>
      <c r="N543" s="40">
        <f>IF(RIGHT(I543,5)="Total",VLOOKUP(I543,'BD Descarga'!$B:$I,6,0),SUMIFS('BD Descarga'!G:G,'BD Descarga'!D:D,'Recebimento Rodo - ALE'!K543,'BD Descarga'!C:C,'Recebimento Rodo - ALE'!J543,'BD Descarga'!B:B,'Recebimento Rodo - ALE'!I543,'BD Descarga'!A:A,'Recebimento Rodo - ALE'!H543))</f>
        <v>24</v>
      </c>
      <c r="O543" s="40">
        <f>IF(RIGHT(I543,5)="Total",VLOOKUP(I543,'BD Descarga'!$B:$I,7,0),SUMIFS('BD Descarga'!H:H,'BD Descarga'!D:D,'Recebimento Rodo - ALE'!K543,'BD Descarga'!C:C,'Recebimento Rodo - ALE'!J543,'BD Descarga'!B:B,'Recebimento Rodo - ALE'!I543,'BD Descarga'!A:A,'Recebimento Rodo - ALE'!H543))</f>
        <v>10.285714285714285</v>
      </c>
      <c r="P543" s="41">
        <f>IF(RIGHT(I543,5)="Total",VLOOKUP(I543,'BD Descarga'!$B:$I,8,0),SUMIFS('BD Descarga'!I:I,'BD Descarga'!D:D,'Recebimento Rodo - ALE'!K543,'BD Descarga'!C:C,'Recebimento Rodo - ALE'!J543,'BD Descarga'!B:B,'Recebimento Rodo - ALE'!I543,'BD Descarga'!A:A,'Recebimento Rodo - ALE'!H543))</f>
        <v>27765.926265587404</v>
      </c>
      <c r="Q543" s="50"/>
      <c r="R543" s="29"/>
      <c r="S543" s="29"/>
      <c r="T543" s="29"/>
      <c r="U543" s="29"/>
      <c r="V543" s="29"/>
      <c r="W543" s="29"/>
      <c r="X543" s="29"/>
      <c r="Y543" s="29"/>
    </row>
    <row r="544" spans="1:25" x14ac:dyDescent="0.25">
      <c r="A544" s="9"/>
      <c r="B544" s="9" t="str">
        <f t="shared" si="71"/>
        <v>UBERABA</v>
      </c>
      <c r="C544" s="9" t="str">
        <f t="shared" si="74"/>
        <v>ERABA</v>
      </c>
      <c r="D544" s="9"/>
      <c r="E544" s="71">
        <f t="shared" si="72"/>
        <v>0</v>
      </c>
      <c r="F544" s="9" t="str">
        <f t="shared" si="73"/>
        <v>DemocráticaERABA</v>
      </c>
      <c r="G544" s="9" t="str">
        <f>IFERROR(VLOOKUP(H544,[161]Detalhes!$G:$J,4,0),#REF!)</f>
        <v>Democrática</v>
      </c>
      <c r="H544" s="15">
        <v>5</v>
      </c>
      <c r="I544" s="11" t="s">
        <v>30</v>
      </c>
      <c r="J544" s="24" t="s">
        <v>26</v>
      </c>
      <c r="K544" s="24" t="s">
        <v>12</v>
      </c>
      <c r="L544" s="25"/>
      <c r="M544" s="26">
        <f>IF(RIGHT(I544,5)="Total",VLOOKUP(I544,'BD Descarga'!$B:$I,5,0),SUMIFS('BD Descarga'!F:F,'BD Descarga'!D:D,'Recebimento Rodo - ALE'!K544,'BD Descarga'!C:C,'Recebimento Rodo - ALE'!J544,'BD Descarga'!B:B,'Recebimento Rodo - ALE'!I544,'BD Descarga'!A:A,'Recebimento Rodo - ALE'!H544))</f>
        <v>0</v>
      </c>
      <c r="N544" s="27">
        <f>IF(RIGHT(I544,5)="Total",VLOOKUP(I544,'BD Descarga'!$B:$I,6,0),SUMIFS('BD Descarga'!G:G,'BD Descarga'!D:D,'Recebimento Rodo - ALE'!K544,'BD Descarga'!C:C,'Recebimento Rodo - ALE'!J544,'BD Descarga'!B:B,'Recebimento Rodo - ALE'!I544,'BD Descarga'!A:A,'Recebimento Rodo - ALE'!H544))</f>
        <v>0</v>
      </c>
      <c r="O544" s="27">
        <f>IF(RIGHT(I544,5)="Total",VLOOKUP(I544,'BD Descarga'!$B:$I,7,0),SUMIFS('BD Descarga'!H:H,'BD Descarga'!D:D,'Recebimento Rodo - ALE'!K544,'BD Descarga'!C:C,'Recebimento Rodo - ALE'!J544,'BD Descarga'!B:B,'Recebimento Rodo - ALE'!I544,'BD Descarga'!A:A,'Recebimento Rodo - ALE'!H544))</f>
        <v>0</v>
      </c>
      <c r="P544" s="28">
        <f>IF(RIGHT(I544,5)="Total",VLOOKUP(I544,'BD Descarga'!$B:$I,8,0),SUMIFS('BD Descarga'!I:I,'BD Descarga'!D:D,'Recebimento Rodo - ALE'!K544,'BD Descarga'!C:C,'Recebimento Rodo - ALE'!J544,'BD Descarga'!B:B,'Recebimento Rodo - ALE'!I544,'BD Descarga'!A:A,'Recebimento Rodo - ALE'!H544))</f>
        <v>0</v>
      </c>
      <c r="Q544" s="212" t="s">
        <v>240</v>
      </c>
      <c r="R544" s="29"/>
    </row>
    <row r="545" spans="1:18" x14ac:dyDescent="0.25">
      <c r="A545" s="9"/>
      <c r="B545" s="9" t="str">
        <f t="shared" si="71"/>
        <v>UBERABA</v>
      </c>
      <c r="C545" s="9" t="str">
        <f t="shared" si="74"/>
        <v>ERABA</v>
      </c>
      <c r="D545" s="9"/>
      <c r="E545" s="71">
        <f t="shared" si="72"/>
        <v>0</v>
      </c>
      <c r="F545" s="9" t="str">
        <f t="shared" si="73"/>
        <v>DemocráticaERABA</v>
      </c>
      <c r="G545" s="9" t="str">
        <f>IFERROR(VLOOKUP(H545,[161]Detalhes!$G:$J,4,0),G544)</f>
        <v>Democrática</v>
      </c>
      <c r="H545" s="10">
        <v>5</v>
      </c>
      <c r="I545" s="11" t="s">
        <v>30</v>
      </c>
      <c r="J545" s="24" t="s">
        <v>26</v>
      </c>
      <c r="K545" s="24" t="s">
        <v>13</v>
      </c>
      <c r="L545" s="25"/>
      <c r="M545" s="26">
        <f>IF(RIGHT(I545,5)="Total",VLOOKUP(I545,'BD Descarga'!$B:$I,5,0),SUMIFS('BD Descarga'!F:F,'BD Descarga'!D:D,'Recebimento Rodo - ALE'!K545,'BD Descarga'!C:C,'Recebimento Rodo - ALE'!J545,'BD Descarga'!B:B,'Recebimento Rodo - ALE'!I545,'BD Descarga'!A:A,'Recebimento Rodo - ALE'!H545))</f>
        <v>0</v>
      </c>
      <c r="N545" s="27">
        <f>IF(RIGHT(I545,5)="Total",VLOOKUP(I545,'BD Descarga'!$B:$I,6,0),SUMIFS('BD Descarga'!G:G,'BD Descarga'!D:D,'Recebimento Rodo - ALE'!K545,'BD Descarga'!C:C,'Recebimento Rodo - ALE'!J545,'BD Descarga'!B:B,'Recebimento Rodo - ALE'!I545,'BD Descarga'!A:A,'Recebimento Rodo - ALE'!H545))</f>
        <v>0</v>
      </c>
      <c r="O545" s="27">
        <f>IF(RIGHT(I545,5)="Total",VLOOKUP(I545,'BD Descarga'!$B:$I,7,0),SUMIFS('BD Descarga'!H:H,'BD Descarga'!D:D,'Recebimento Rodo - ALE'!K545,'BD Descarga'!C:C,'Recebimento Rodo - ALE'!J545,'BD Descarga'!B:B,'Recebimento Rodo - ALE'!I545,'BD Descarga'!A:A,'Recebimento Rodo - ALE'!H545))</f>
        <v>0</v>
      </c>
      <c r="P545" s="28">
        <f>IF(RIGHT(I545,5)="Total",VLOOKUP(I545,'BD Descarga'!$B:$I,8,0),SUMIFS('BD Descarga'!I:I,'BD Descarga'!D:D,'Recebimento Rodo - ALE'!K545,'BD Descarga'!C:C,'Recebimento Rodo - ALE'!J545,'BD Descarga'!B:B,'Recebimento Rodo - ALE'!I545,'BD Descarga'!A:A,'Recebimento Rodo - ALE'!H545))</f>
        <v>0</v>
      </c>
      <c r="Q545" s="212"/>
      <c r="R545" s="29"/>
    </row>
    <row r="546" spans="1:18" x14ac:dyDescent="0.25">
      <c r="A546" s="9"/>
      <c r="B546" s="9" t="str">
        <f t="shared" si="71"/>
        <v>UBERABA</v>
      </c>
      <c r="C546" s="9" t="str">
        <f t="shared" si="74"/>
        <v>ERABA</v>
      </c>
      <c r="D546" s="9"/>
      <c r="E546" s="71">
        <f t="shared" si="72"/>
        <v>0</v>
      </c>
      <c r="F546" s="9" t="str">
        <f t="shared" si="73"/>
        <v>DemocráticaERABA</v>
      </c>
      <c r="G546" s="9" t="str">
        <f>IFERROR(VLOOKUP(H546,[161]Detalhes!$G:$J,4,0),G545)</f>
        <v>Democrática</v>
      </c>
      <c r="H546" s="10">
        <v>5</v>
      </c>
      <c r="I546" s="11" t="s">
        <v>30</v>
      </c>
      <c r="J546" s="24" t="s">
        <v>26</v>
      </c>
      <c r="K546" s="24" t="s">
        <v>10</v>
      </c>
      <c r="L546" s="25"/>
      <c r="M546" s="26">
        <f>IF(RIGHT(I546,5)="Total",VLOOKUP(I546,'BD Descarga'!$B:$I,5,0),SUMIFS('BD Descarga'!F:F,'BD Descarga'!D:D,'Recebimento Rodo - ALE'!K546,'BD Descarga'!C:C,'Recebimento Rodo - ALE'!J546,'BD Descarga'!B:B,'Recebimento Rodo - ALE'!I546,'BD Descarga'!A:A,'Recebimento Rodo - ALE'!H546))</f>
        <v>0</v>
      </c>
      <c r="N546" s="27">
        <f>IF(RIGHT(I546,5)="Total",VLOOKUP(I546,'BD Descarga'!$B:$I,6,0),SUMIFS('BD Descarga'!G:G,'BD Descarga'!D:D,'Recebimento Rodo - ALE'!K546,'BD Descarga'!C:C,'Recebimento Rodo - ALE'!J546,'BD Descarga'!B:B,'Recebimento Rodo - ALE'!I546,'BD Descarga'!A:A,'Recebimento Rodo - ALE'!H546))</f>
        <v>0</v>
      </c>
      <c r="O546" s="27">
        <f>IF(RIGHT(I546,5)="Total",VLOOKUP(I546,'BD Descarga'!$B:$I,7,0),SUMIFS('BD Descarga'!H:H,'BD Descarga'!D:D,'Recebimento Rodo - ALE'!K546,'BD Descarga'!C:C,'Recebimento Rodo - ALE'!J546,'BD Descarga'!B:B,'Recebimento Rodo - ALE'!I546,'BD Descarga'!A:A,'Recebimento Rodo - ALE'!H546))</f>
        <v>0</v>
      </c>
      <c r="P546" s="28">
        <f>IF(RIGHT(I546,5)="Total",VLOOKUP(I546,'BD Descarga'!$B:$I,8,0),SUMIFS('BD Descarga'!I:I,'BD Descarga'!D:D,'Recebimento Rodo - ALE'!K546,'BD Descarga'!C:C,'Recebimento Rodo - ALE'!J546,'BD Descarga'!B:B,'Recebimento Rodo - ALE'!I546,'BD Descarga'!A:A,'Recebimento Rodo - ALE'!H546))</f>
        <v>0</v>
      </c>
      <c r="Q546" s="212"/>
      <c r="R546" s="29"/>
    </row>
    <row r="547" spans="1:18" x14ac:dyDescent="0.25">
      <c r="A547" s="9"/>
      <c r="B547" s="9" t="str">
        <f t="shared" si="71"/>
        <v>UBERABA</v>
      </c>
      <c r="C547" s="9" t="str">
        <f t="shared" si="74"/>
        <v>ERABA</v>
      </c>
      <c r="D547" s="9"/>
      <c r="E547" s="71">
        <f t="shared" si="72"/>
        <v>0</v>
      </c>
      <c r="F547" s="9" t="str">
        <f t="shared" si="73"/>
        <v>DemocráticaERABA</v>
      </c>
      <c r="G547" s="9" t="str">
        <f>IFERROR(VLOOKUP(H547,[161]Detalhes!$G:$J,4,0),G546)</f>
        <v>Democrática</v>
      </c>
      <c r="H547" s="10">
        <v>5</v>
      </c>
      <c r="I547" s="11" t="s">
        <v>30</v>
      </c>
      <c r="J547" s="30" t="s">
        <v>26</v>
      </c>
      <c r="K547" s="30" t="s">
        <v>16</v>
      </c>
      <c r="L547" s="31"/>
      <c r="M547" s="32">
        <f>IF(RIGHT(I547,5)="Total",VLOOKUP(I547,'BD Descarga'!$B:$I,5,0),SUMIFS('BD Descarga'!F:F,'BD Descarga'!D:D,'Recebimento Rodo - ALE'!K547,'BD Descarga'!C:C,'Recebimento Rodo - ALE'!J547,'BD Descarga'!B:B,'Recebimento Rodo - ALE'!I547,'BD Descarga'!A:A,'Recebimento Rodo - ALE'!H547))</f>
        <v>0</v>
      </c>
      <c r="N547" s="33">
        <f>IF(RIGHT(I547,5)="Total",VLOOKUP(I547,'BD Descarga'!$B:$I,6,0),SUMIFS('BD Descarga'!G:G,'BD Descarga'!D:D,'Recebimento Rodo - ALE'!K547,'BD Descarga'!C:C,'Recebimento Rodo - ALE'!J547,'BD Descarga'!B:B,'Recebimento Rodo - ALE'!I547,'BD Descarga'!A:A,'Recebimento Rodo - ALE'!H547))</f>
        <v>0</v>
      </c>
      <c r="O547" s="33">
        <f>IF(RIGHT(I547,5)="Total",VLOOKUP(I547,'BD Descarga'!$B:$I,7,0),SUMIFS('BD Descarga'!H:H,'BD Descarga'!D:D,'Recebimento Rodo - ALE'!K547,'BD Descarga'!C:C,'Recebimento Rodo - ALE'!J547,'BD Descarga'!B:B,'Recebimento Rodo - ALE'!I547,'BD Descarga'!A:A,'Recebimento Rodo - ALE'!H547))</f>
        <v>0</v>
      </c>
      <c r="P547" s="37">
        <f>IF(RIGHT(I547,5)="Total",VLOOKUP(I547,'BD Descarga'!$B:$I,8,0),SUMIFS('BD Descarga'!I:I,'BD Descarga'!D:D,'Recebimento Rodo - ALE'!K547,'BD Descarga'!C:C,'Recebimento Rodo - ALE'!J547,'BD Descarga'!B:B,'Recebimento Rodo - ALE'!I547,'BD Descarga'!A:A,'Recebimento Rodo - ALE'!H547))</f>
        <v>0</v>
      </c>
      <c r="Q547" s="212"/>
      <c r="R547" s="29"/>
    </row>
    <row r="548" spans="1:18" x14ac:dyDescent="0.25">
      <c r="A548" s="9"/>
      <c r="B548" s="9" t="str">
        <f t="shared" si="71"/>
        <v>UBERABA</v>
      </c>
      <c r="C548" s="9" t="str">
        <f t="shared" si="74"/>
        <v>ERABA</v>
      </c>
      <c r="D548" s="9"/>
      <c r="E548" s="71">
        <f t="shared" si="72"/>
        <v>0</v>
      </c>
      <c r="F548" s="9" t="str">
        <f t="shared" si="73"/>
        <v>DemocráticaERABA</v>
      </c>
      <c r="G548" s="9" t="str">
        <f>IFERROR(VLOOKUP(H548,[161]Detalhes!$G:$J,4,0),G547)</f>
        <v>Democrática</v>
      </c>
      <c r="H548" s="10">
        <v>5</v>
      </c>
      <c r="I548" s="11" t="s">
        <v>30</v>
      </c>
      <c r="J548" s="24" t="s">
        <v>27</v>
      </c>
      <c r="K548" s="24" t="s">
        <v>7</v>
      </c>
      <c r="L548" s="25"/>
      <c r="M548" s="26">
        <f>IF(RIGHT(I548,5)="Total",VLOOKUP(I548,'BD Descarga'!$B:$I,5,0),SUMIFS('BD Descarga'!F:F,'BD Descarga'!D:D,'Recebimento Rodo - ALE'!K548,'BD Descarga'!C:C,'Recebimento Rodo - ALE'!J548,'BD Descarga'!B:B,'Recebimento Rodo - ALE'!I548,'BD Descarga'!A:A,'Recebimento Rodo - ALE'!H548))</f>
        <v>22.020930131004366</v>
      </c>
      <c r="N548" s="27">
        <f>IF(RIGHT(I548,5)="Total",VLOOKUP(I548,'BD Descarga'!$B:$I,6,0),SUMIFS('BD Descarga'!G:G,'BD Descarga'!D:D,'Recebimento Rodo - ALE'!K548,'BD Descarga'!C:C,'Recebimento Rodo - ALE'!J548,'BD Descarga'!B:B,'Recebimento Rodo - ALE'!I548,'BD Descarga'!A:A,'Recebimento Rodo - ALE'!H548))</f>
        <v>1</v>
      </c>
      <c r="O548" s="27">
        <f>IF(RIGHT(I548,5)="Total",VLOOKUP(I548,'BD Descarga'!$B:$I,7,0),SUMIFS('BD Descarga'!H:H,'BD Descarga'!D:D,'Recebimento Rodo - ALE'!K548,'BD Descarga'!C:C,'Recebimento Rodo - ALE'!J548,'BD Descarga'!B:B,'Recebimento Rodo - ALE'!I548,'BD Descarga'!A:A,'Recebimento Rodo - ALE'!H548))</f>
        <v>0</v>
      </c>
      <c r="P548" s="28">
        <f>IF(RIGHT(I548,5)="Total",VLOOKUP(I548,'BD Descarga'!$B:$I,8,0),SUMIFS('BD Descarga'!I:I,'BD Descarga'!D:D,'Recebimento Rodo - ALE'!K548,'BD Descarga'!C:C,'Recebimento Rodo - ALE'!J548,'BD Descarga'!B:B,'Recebimento Rodo - ALE'!I548,'BD Descarga'!A:A,'Recebimento Rodo - ALE'!H548))</f>
        <v>484.46046288209607</v>
      </c>
      <c r="Q548" s="212"/>
      <c r="R548" s="29"/>
    </row>
    <row r="549" spans="1:18" ht="15" customHeight="1" x14ac:dyDescent="0.25">
      <c r="A549" s="9"/>
      <c r="B549" s="9" t="str">
        <f t="shared" si="71"/>
        <v>UBERABA</v>
      </c>
      <c r="C549" s="9" t="str">
        <f t="shared" si="74"/>
        <v>ERABA</v>
      </c>
      <c r="D549" s="9"/>
      <c r="E549" s="71">
        <f t="shared" si="72"/>
        <v>0</v>
      </c>
      <c r="F549" s="9" t="str">
        <f t="shared" si="73"/>
        <v>DemocráticaERABA</v>
      </c>
      <c r="G549" s="9" t="str">
        <f>IFERROR(VLOOKUP(H549,[161]Detalhes!$G:$J,4,0),G548)</f>
        <v>Democrática</v>
      </c>
      <c r="H549" s="10">
        <v>5</v>
      </c>
      <c r="I549" s="11" t="s">
        <v>30</v>
      </c>
      <c r="J549" s="24" t="s">
        <v>27</v>
      </c>
      <c r="K549" s="24" t="s">
        <v>18</v>
      </c>
      <c r="L549" s="25"/>
      <c r="M549" s="26">
        <f>IF(RIGHT(I549,5)="Total",VLOOKUP(I549,'BD Descarga'!$B:$I,5,0),SUMIFS('BD Descarga'!F:F,'BD Descarga'!D:D,'Recebimento Rodo - ALE'!K549,'BD Descarga'!C:C,'Recebimento Rodo - ALE'!J549,'BD Descarga'!B:B,'Recebimento Rodo - ALE'!I549,'BD Descarga'!A:A,'Recebimento Rodo - ALE'!H549))</f>
        <v>22.020930131004366</v>
      </c>
      <c r="N549" s="27">
        <f>IF(RIGHT(I549,5)="Total",VLOOKUP(I549,'BD Descarga'!$B:$I,6,0),SUMIFS('BD Descarga'!G:G,'BD Descarga'!D:D,'Recebimento Rodo - ALE'!K549,'BD Descarga'!C:C,'Recebimento Rodo - ALE'!J549,'BD Descarga'!B:B,'Recebimento Rodo - ALE'!I549,'BD Descarga'!A:A,'Recebimento Rodo - ALE'!H549))</f>
        <v>2</v>
      </c>
      <c r="O549" s="27">
        <f>IF(RIGHT(I549,5)="Total",VLOOKUP(I549,'BD Descarga'!$B:$I,7,0),SUMIFS('BD Descarga'!H:H,'BD Descarga'!D:D,'Recebimento Rodo - ALE'!K549,'BD Descarga'!C:C,'Recebimento Rodo - ALE'!J549,'BD Descarga'!B:B,'Recebimento Rodo - ALE'!I549,'BD Descarga'!A:A,'Recebimento Rodo - ALE'!H549))</f>
        <v>0</v>
      </c>
      <c r="P549" s="28">
        <f>IF(RIGHT(I549,5)="Total",VLOOKUP(I549,'BD Descarga'!$B:$I,8,0),SUMIFS('BD Descarga'!I:I,'BD Descarga'!D:D,'Recebimento Rodo - ALE'!K549,'BD Descarga'!C:C,'Recebimento Rodo - ALE'!J549,'BD Descarga'!B:B,'Recebimento Rodo - ALE'!I549,'BD Descarga'!A:A,'Recebimento Rodo - ALE'!H549))</f>
        <v>968.92092576419213</v>
      </c>
      <c r="Q549" s="212"/>
      <c r="R549" s="29"/>
    </row>
    <row r="550" spans="1:18" x14ac:dyDescent="0.25">
      <c r="A550" s="9"/>
      <c r="B550" s="9" t="str">
        <f t="shared" si="71"/>
        <v>UBERABA</v>
      </c>
      <c r="C550" s="9" t="str">
        <f t="shared" si="74"/>
        <v>ERABA</v>
      </c>
      <c r="D550" s="9"/>
      <c r="E550" s="71">
        <f t="shared" si="72"/>
        <v>0</v>
      </c>
      <c r="F550" s="9" t="str">
        <f t="shared" si="73"/>
        <v>DemocráticaERABA</v>
      </c>
      <c r="G550" s="9" t="str">
        <f>IFERROR(VLOOKUP(H550,[161]Detalhes!$G:$J,4,0),G549)</f>
        <v>Democrática</v>
      </c>
      <c r="H550" s="10">
        <v>5</v>
      </c>
      <c r="I550" s="11" t="s">
        <v>30</v>
      </c>
      <c r="J550" s="24" t="s">
        <v>27</v>
      </c>
      <c r="K550" s="24" t="s">
        <v>19</v>
      </c>
      <c r="L550" s="25"/>
      <c r="M550" s="26">
        <f>IF(RIGHT(I550,5)="Total",VLOOKUP(I550,'BD Descarga'!$B:$I,5,0),SUMIFS('BD Descarga'!F:F,'BD Descarga'!D:D,'Recebimento Rodo - ALE'!K550,'BD Descarga'!C:C,'Recebimento Rodo - ALE'!J550,'BD Descarga'!B:B,'Recebimento Rodo - ALE'!I550,'BD Descarga'!A:A,'Recebimento Rodo - ALE'!H550))</f>
        <v>22.020930131004366</v>
      </c>
      <c r="N550" s="27">
        <f>IF(RIGHT(I550,5)="Total",VLOOKUP(I550,'BD Descarga'!$B:$I,6,0),SUMIFS('BD Descarga'!G:G,'BD Descarga'!D:D,'Recebimento Rodo - ALE'!K550,'BD Descarga'!C:C,'Recebimento Rodo - ALE'!J550,'BD Descarga'!B:B,'Recebimento Rodo - ALE'!I550,'BD Descarga'!A:A,'Recebimento Rodo - ALE'!H550))</f>
        <v>2</v>
      </c>
      <c r="O550" s="27">
        <f>IF(RIGHT(I550,5)="Total",VLOOKUP(I550,'BD Descarga'!$B:$I,7,0),SUMIFS('BD Descarga'!H:H,'BD Descarga'!D:D,'Recebimento Rodo - ALE'!K550,'BD Descarga'!C:C,'Recebimento Rodo - ALE'!J550,'BD Descarga'!B:B,'Recebimento Rodo - ALE'!I550,'BD Descarga'!A:A,'Recebimento Rodo - ALE'!H550))</f>
        <v>0</v>
      </c>
      <c r="P550" s="28">
        <f>IF(RIGHT(I550,5)="Total",VLOOKUP(I550,'BD Descarga'!$B:$I,8,0),SUMIFS('BD Descarga'!I:I,'BD Descarga'!D:D,'Recebimento Rodo - ALE'!K550,'BD Descarga'!C:C,'Recebimento Rodo - ALE'!J550,'BD Descarga'!B:B,'Recebimento Rodo - ALE'!I550,'BD Descarga'!A:A,'Recebimento Rodo - ALE'!H550))</f>
        <v>968.92092576419213</v>
      </c>
      <c r="Q550" s="212"/>
      <c r="R550" s="29"/>
    </row>
    <row r="551" spans="1:18" x14ac:dyDescent="0.25">
      <c r="A551" s="9"/>
      <c r="B551" s="9" t="str">
        <f t="shared" si="71"/>
        <v>UBERABA</v>
      </c>
      <c r="C551" s="9" t="str">
        <f t="shared" si="74"/>
        <v>ERABA</v>
      </c>
      <c r="D551" s="9"/>
      <c r="E551" s="71">
        <f t="shared" si="72"/>
        <v>0</v>
      </c>
      <c r="F551" s="9" t="str">
        <f t="shared" si="73"/>
        <v>DemocráticaERABA</v>
      </c>
      <c r="G551" s="9" t="str">
        <f>IFERROR(VLOOKUP(H551,[161]Detalhes!$G:$J,4,0),G550)</f>
        <v>Democrática</v>
      </c>
      <c r="H551" s="10">
        <v>5</v>
      </c>
      <c r="I551" s="20" t="s">
        <v>30</v>
      </c>
      <c r="J551" s="30" t="s">
        <v>27</v>
      </c>
      <c r="K551" s="30" t="s">
        <v>21</v>
      </c>
      <c r="L551" s="31"/>
      <c r="M551" s="32">
        <f>IF(RIGHT(I551,5)="Total",VLOOKUP(I551,'BD Descarga'!$B:$I,5,0),SUMIFS('BD Descarga'!F:F,'BD Descarga'!D:D,'Recebimento Rodo - ALE'!K551,'BD Descarga'!C:C,'Recebimento Rodo - ALE'!J551,'BD Descarga'!B:B,'Recebimento Rodo - ALE'!I551,'BD Descarga'!A:A,'Recebimento Rodo - ALE'!H551))</f>
        <v>22.020930131004366</v>
      </c>
      <c r="N551" s="33">
        <f>IF(RIGHT(I551,5)="Total",VLOOKUP(I551,'BD Descarga'!$B:$I,6,0),SUMIFS('BD Descarga'!G:G,'BD Descarga'!D:D,'Recebimento Rodo - ALE'!K551,'BD Descarga'!C:C,'Recebimento Rodo - ALE'!J551,'BD Descarga'!B:B,'Recebimento Rodo - ALE'!I551,'BD Descarga'!A:A,'Recebimento Rodo - ALE'!H551))</f>
        <v>5</v>
      </c>
      <c r="O551" s="33">
        <f>IF(RIGHT(I551,5)="Total",VLOOKUP(I551,'BD Descarga'!$B:$I,7,0),SUMIFS('BD Descarga'!H:H,'BD Descarga'!D:D,'Recebimento Rodo - ALE'!K551,'BD Descarga'!C:C,'Recebimento Rodo - ALE'!J551,'BD Descarga'!B:B,'Recebimento Rodo - ALE'!I551,'BD Descarga'!A:A,'Recebimento Rodo - ALE'!H551))</f>
        <v>0</v>
      </c>
      <c r="P551" s="37">
        <f>IF(RIGHT(I551,5)="Total",VLOOKUP(I551,'BD Descarga'!$B:$I,8,0),SUMIFS('BD Descarga'!I:I,'BD Descarga'!D:D,'Recebimento Rodo - ALE'!K551,'BD Descarga'!C:C,'Recebimento Rodo - ALE'!J551,'BD Descarga'!B:B,'Recebimento Rodo - ALE'!I551,'BD Descarga'!A:A,'Recebimento Rodo - ALE'!H551))</f>
        <v>2422.30231441048</v>
      </c>
      <c r="Q551" s="212"/>
      <c r="R551" s="29"/>
    </row>
    <row r="552" spans="1:18" x14ac:dyDescent="0.25">
      <c r="A552" s="9"/>
      <c r="B552" s="9" t="str">
        <f t="shared" si="71"/>
        <v>UBERABA</v>
      </c>
      <c r="C552" s="9" t="str">
        <f t="shared" si="74"/>
        <v>ERABA</v>
      </c>
      <c r="D552" s="9"/>
      <c r="E552" s="71">
        <f t="shared" si="72"/>
        <v>0</v>
      </c>
      <c r="F552" s="9" t="str">
        <f t="shared" si="73"/>
        <v>DemocráticaERABA</v>
      </c>
      <c r="G552" s="9" t="str">
        <f>IFERROR(VLOOKUP(H552,[161]Detalhes!$G:$J,4,0),G551)</f>
        <v>Democrática</v>
      </c>
      <c r="H552" s="10">
        <v>5</v>
      </c>
      <c r="I552" s="16" t="s">
        <v>30</v>
      </c>
      <c r="J552" s="30" t="s">
        <v>28</v>
      </c>
      <c r="K552" s="30"/>
      <c r="L552" s="31"/>
      <c r="M552" s="35">
        <f>IF(RIGHT(I552,5)="Total",VLOOKUP(I552,'BD Descarga'!$B:$I,5,0),SUMIFS('BD Descarga'!F:F,'BD Descarga'!D:D,'Recebimento Rodo - ALE'!K552,'BD Descarga'!C:C,'Recebimento Rodo - ALE'!J552,'BD Descarga'!B:B,'Recebimento Rodo - ALE'!I552,'BD Descarga'!A:A,'Recebimento Rodo - ALE'!H552))</f>
        <v>0</v>
      </c>
      <c r="N552" s="36">
        <f>IF(RIGHT(I552,5)="Total",VLOOKUP(I552,'BD Descarga'!$B:$I,6,0),SUMIFS('BD Descarga'!G:G,'BD Descarga'!D:D,'Recebimento Rodo - ALE'!K552,'BD Descarga'!C:C,'Recebimento Rodo - ALE'!J552,'BD Descarga'!B:B,'Recebimento Rodo - ALE'!I552,'BD Descarga'!A:A,'Recebimento Rodo - ALE'!H552))</f>
        <v>0</v>
      </c>
      <c r="O552" s="36">
        <f>IF(RIGHT(I552,5)="Total",VLOOKUP(I552,'BD Descarga'!$B:$I,7,0),SUMIFS('BD Descarga'!H:H,'BD Descarga'!D:D,'Recebimento Rodo - ALE'!K552,'BD Descarga'!C:C,'Recebimento Rodo - ALE'!J552,'BD Descarga'!B:B,'Recebimento Rodo - ALE'!I552,'BD Descarga'!A:A,'Recebimento Rodo - ALE'!H552))</f>
        <v>0</v>
      </c>
      <c r="P552" s="37">
        <f>IF(RIGHT(I552,5)="Total",VLOOKUP(I552,'BD Descarga'!$B:$I,8,0),SUMIFS('BD Descarga'!I:I,'BD Descarga'!D:D,'Recebimento Rodo - ALE'!K552,'BD Descarga'!C:C,'Recebimento Rodo - ALE'!J552,'BD Descarga'!B:B,'Recebimento Rodo - ALE'!I552,'BD Descarga'!A:A,'Recebimento Rodo - ALE'!H552))</f>
        <v>0</v>
      </c>
      <c r="Q552" s="236"/>
      <c r="R552" s="29"/>
    </row>
    <row r="553" spans="1:18" x14ac:dyDescent="0.25">
      <c r="A553" s="9"/>
      <c r="B553" s="9" t="str">
        <f t="shared" si="71"/>
        <v>UBERABA Total</v>
      </c>
      <c r="C553" s="9" t="str">
        <f t="shared" si="74"/>
        <v>Total</v>
      </c>
      <c r="D553" s="9">
        <f>VLOOKUP(E553,Resumo!C:E,3,0)</f>
        <v>36</v>
      </c>
      <c r="E553" s="71">
        <f t="shared" si="72"/>
        <v>2422.30231441048</v>
      </c>
      <c r="F553" s="9" t="str">
        <f t="shared" si="73"/>
        <v>DemocráticaTotal</v>
      </c>
      <c r="G553" s="9" t="str">
        <f>IFERROR(VLOOKUP(H553,[161]Detalhes!$G:$J,4,0),G552)</f>
        <v>Democrática</v>
      </c>
      <c r="H553" s="17">
        <v>5</v>
      </c>
      <c r="I553" s="18" t="s">
        <v>31</v>
      </c>
      <c r="J553" s="38"/>
      <c r="K553" s="38"/>
      <c r="L553" s="25"/>
      <c r="M553" s="39">
        <f>IF(RIGHT(I553,5)="Total",VLOOKUP(I553,'BD Descarga'!$B:$I,5,0),SUMIFS('BD Descarga'!F:F,'BD Descarga'!D:D,'Recebimento Rodo - ALE'!K553,'BD Descarga'!C:C,'Recebimento Rodo - ALE'!J553,'BD Descarga'!B:B,'Recebimento Rodo - ALE'!I553,'BD Descarga'!A:A,'Recebimento Rodo - ALE'!H553))</f>
        <v>22.020930131004366</v>
      </c>
      <c r="N553" s="40">
        <f>IF(RIGHT(I553,5)="Total",VLOOKUP(I553,'BD Descarga'!$B:$I,6,0),SUMIFS('BD Descarga'!G:G,'BD Descarga'!D:D,'Recebimento Rodo - ALE'!K553,'BD Descarga'!C:C,'Recebimento Rodo - ALE'!J553,'BD Descarga'!B:B,'Recebimento Rodo - ALE'!I553,'BD Descarga'!A:A,'Recebimento Rodo - ALE'!H553))</f>
        <v>5</v>
      </c>
      <c r="O553" s="40">
        <f>IF(RIGHT(I553,5)="Total",VLOOKUP(I553,'BD Descarga'!$B:$I,7,0),SUMIFS('BD Descarga'!H:H,'BD Descarga'!D:D,'Recebimento Rodo - ALE'!K553,'BD Descarga'!C:C,'Recebimento Rodo - ALE'!J553,'BD Descarga'!B:B,'Recebimento Rodo - ALE'!I553,'BD Descarga'!A:A,'Recebimento Rodo - ALE'!H553))</f>
        <v>0</v>
      </c>
      <c r="P553" s="41">
        <f>IF(RIGHT(I553,5)="Total",VLOOKUP(I553,'BD Descarga'!$B:$I,8,0),SUMIFS('BD Descarga'!I:I,'BD Descarga'!D:D,'Recebimento Rodo - ALE'!K553,'BD Descarga'!C:C,'Recebimento Rodo - ALE'!J553,'BD Descarga'!B:B,'Recebimento Rodo - ALE'!I553,'BD Descarga'!A:A,'Recebimento Rodo - ALE'!H553))</f>
        <v>2422.30231441048</v>
      </c>
      <c r="Q553" s="50"/>
      <c r="R553" s="29"/>
    </row>
    <row r="554" spans="1:18" x14ac:dyDescent="0.25">
      <c r="A554" s="9"/>
      <c r="B554" s="9" t="str">
        <f t="shared" si="71"/>
        <v>UBERLANDIA</v>
      </c>
      <c r="C554" s="9" t="str">
        <f t="shared" si="74"/>
        <v>ANDIA</v>
      </c>
      <c r="D554" s="9"/>
      <c r="E554" s="71">
        <f t="shared" si="72"/>
        <v>0</v>
      </c>
      <c r="F554" s="9" t="str">
        <f t="shared" si="73"/>
        <v>DemocráticaANDIA</v>
      </c>
      <c r="G554" s="9" t="str">
        <f>IFERROR(VLOOKUP(H554,[161]Detalhes!$G:$J,4,0),#REF!)</f>
        <v>Democrática</v>
      </c>
      <c r="H554" s="15">
        <v>3</v>
      </c>
      <c r="I554" s="11" t="s">
        <v>25</v>
      </c>
      <c r="J554" s="24" t="s">
        <v>26</v>
      </c>
      <c r="K554" s="24" t="s">
        <v>12</v>
      </c>
      <c r="L554" s="25"/>
      <c r="M554" s="26">
        <f>IF(RIGHT(I554,5)="Total",VLOOKUP(I554,'BD Descarga'!$B:$I,5,0),SUMIFS('BD Descarga'!F:F,'BD Descarga'!D:D,'Recebimento Rodo - ALE'!K554,'BD Descarga'!C:C,'Recebimento Rodo - ALE'!J554,'BD Descarga'!B:B,'Recebimento Rodo - ALE'!I554,'BD Descarga'!A:A,'Recebimento Rodo - ALE'!H554))</f>
        <v>0</v>
      </c>
      <c r="N554" s="27">
        <f>IF(RIGHT(I554,5)="Total",VLOOKUP(I554,'BD Descarga'!$B:$I,6,0),SUMIFS('BD Descarga'!G:G,'BD Descarga'!D:D,'Recebimento Rodo - ALE'!K554,'BD Descarga'!C:C,'Recebimento Rodo - ALE'!J554,'BD Descarga'!B:B,'Recebimento Rodo - ALE'!I554,'BD Descarga'!A:A,'Recebimento Rodo - ALE'!H554))</f>
        <v>0</v>
      </c>
      <c r="O554" s="27">
        <f>IF(RIGHT(I554,5)="Total",VLOOKUP(I554,'BD Descarga'!$B:$I,7,0),SUMIFS('BD Descarga'!H:H,'BD Descarga'!D:D,'Recebimento Rodo - ALE'!K554,'BD Descarga'!C:C,'Recebimento Rodo - ALE'!J554,'BD Descarga'!B:B,'Recebimento Rodo - ALE'!I554,'BD Descarga'!A:A,'Recebimento Rodo - ALE'!H554))</f>
        <v>0</v>
      </c>
      <c r="P554" s="28">
        <f>IF(RIGHT(I554,5)="Total",VLOOKUP(I554,'BD Descarga'!$B:$I,8,0),SUMIFS('BD Descarga'!I:I,'BD Descarga'!D:D,'Recebimento Rodo - ALE'!K554,'BD Descarga'!C:C,'Recebimento Rodo - ALE'!J554,'BD Descarga'!B:B,'Recebimento Rodo - ALE'!I554,'BD Descarga'!A:A,'Recebimento Rodo - ALE'!H554))</f>
        <v>0</v>
      </c>
      <c r="Q554" s="212" t="s">
        <v>240</v>
      </c>
      <c r="R554" s="29"/>
    </row>
    <row r="555" spans="1:18" x14ac:dyDescent="0.25">
      <c r="A555" s="9"/>
      <c r="B555" s="9" t="str">
        <f t="shared" si="71"/>
        <v>UBERLANDIA</v>
      </c>
      <c r="C555" s="9" t="str">
        <f t="shared" si="74"/>
        <v>ANDIA</v>
      </c>
      <c r="D555" s="9"/>
      <c r="E555" s="71">
        <f t="shared" si="72"/>
        <v>0</v>
      </c>
      <c r="F555" s="9" t="str">
        <f t="shared" si="73"/>
        <v>DemocráticaANDIA</v>
      </c>
      <c r="G555" s="9" t="str">
        <f>IFERROR(VLOOKUP(H555,[161]Detalhes!$G:$J,4,0),G554)</f>
        <v>Democrática</v>
      </c>
      <c r="H555" s="10">
        <v>3</v>
      </c>
      <c r="I555" s="11" t="s">
        <v>25</v>
      </c>
      <c r="J555" s="24" t="s">
        <v>26</v>
      </c>
      <c r="K555" s="24" t="s">
        <v>13</v>
      </c>
      <c r="L555" s="25"/>
      <c r="M555" s="26">
        <f>IF(RIGHT(I555,5)="Total",VLOOKUP(I555,'BD Descarga'!$B:$I,5,0),SUMIFS('BD Descarga'!F:F,'BD Descarga'!D:D,'Recebimento Rodo - ALE'!K555,'BD Descarga'!C:C,'Recebimento Rodo - ALE'!J555,'BD Descarga'!B:B,'Recebimento Rodo - ALE'!I555,'BD Descarga'!A:A,'Recebimento Rodo - ALE'!H555))</f>
        <v>0</v>
      </c>
      <c r="N555" s="27">
        <f>IF(RIGHT(I555,5)="Total",VLOOKUP(I555,'BD Descarga'!$B:$I,6,0),SUMIFS('BD Descarga'!G:G,'BD Descarga'!D:D,'Recebimento Rodo - ALE'!K555,'BD Descarga'!C:C,'Recebimento Rodo - ALE'!J555,'BD Descarga'!B:B,'Recebimento Rodo - ALE'!I555,'BD Descarga'!A:A,'Recebimento Rodo - ALE'!H555))</f>
        <v>0</v>
      </c>
      <c r="O555" s="27">
        <f>IF(RIGHT(I555,5)="Total",VLOOKUP(I555,'BD Descarga'!$B:$I,7,0),SUMIFS('BD Descarga'!H:H,'BD Descarga'!D:D,'Recebimento Rodo - ALE'!K555,'BD Descarga'!C:C,'Recebimento Rodo - ALE'!J555,'BD Descarga'!B:B,'Recebimento Rodo - ALE'!I555,'BD Descarga'!A:A,'Recebimento Rodo - ALE'!H555))</f>
        <v>0</v>
      </c>
      <c r="P555" s="28">
        <f>IF(RIGHT(I555,5)="Total",VLOOKUP(I555,'BD Descarga'!$B:$I,8,0),SUMIFS('BD Descarga'!I:I,'BD Descarga'!D:D,'Recebimento Rodo - ALE'!K555,'BD Descarga'!C:C,'Recebimento Rodo - ALE'!J555,'BD Descarga'!B:B,'Recebimento Rodo - ALE'!I555,'BD Descarga'!A:A,'Recebimento Rodo - ALE'!H555))</f>
        <v>0</v>
      </c>
      <c r="Q555" s="212"/>
      <c r="R555" s="29"/>
    </row>
    <row r="556" spans="1:18" x14ac:dyDescent="0.25">
      <c r="A556" s="9"/>
      <c r="B556" s="9" t="str">
        <f t="shared" si="71"/>
        <v>UBERLANDIA</v>
      </c>
      <c r="C556" s="9" t="str">
        <f t="shared" si="74"/>
        <v>ANDIA</v>
      </c>
      <c r="D556" s="9"/>
      <c r="E556" s="71">
        <f t="shared" si="72"/>
        <v>0</v>
      </c>
      <c r="F556" s="9" t="str">
        <f t="shared" si="73"/>
        <v>DemocráticaANDIA</v>
      </c>
      <c r="G556" s="9" t="str">
        <f>IFERROR(VLOOKUP(H556,[161]Detalhes!$G:$J,4,0),G555)</f>
        <v>Democrática</v>
      </c>
      <c r="H556" s="10">
        <v>3</v>
      </c>
      <c r="I556" s="11" t="s">
        <v>25</v>
      </c>
      <c r="J556" s="24" t="s">
        <v>26</v>
      </c>
      <c r="K556" s="24" t="s">
        <v>10</v>
      </c>
      <c r="L556" s="25"/>
      <c r="M556" s="26">
        <f>IF(RIGHT(I556,5)="Total",VLOOKUP(I556,'BD Descarga'!$B:$I,5,0),SUMIFS('BD Descarga'!F:F,'BD Descarga'!D:D,'Recebimento Rodo - ALE'!K556,'BD Descarga'!C:C,'Recebimento Rodo - ALE'!J556,'BD Descarga'!B:B,'Recebimento Rodo - ALE'!I556,'BD Descarga'!A:A,'Recebimento Rodo - ALE'!H556))</f>
        <v>0</v>
      </c>
      <c r="N556" s="27">
        <f>IF(RIGHT(I556,5)="Total",VLOOKUP(I556,'BD Descarga'!$B:$I,6,0),SUMIFS('BD Descarga'!G:G,'BD Descarga'!D:D,'Recebimento Rodo - ALE'!K556,'BD Descarga'!C:C,'Recebimento Rodo - ALE'!J556,'BD Descarga'!B:B,'Recebimento Rodo - ALE'!I556,'BD Descarga'!A:A,'Recebimento Rodo - ALE'!H556))</f>
        <v>0</v>
      </c>
      <c r="O556" s="27">
        <f>IF(RIGHT(I556,5)="Total",VLOOKUP(I556,'BD Descarga'!$B:$I,7,0),SUMIFS('BD Descarga'!H:H,'BD Descarga'!D:D,'Recebimento Rodo - ALE'!K556,'BD Descarga'!C:C,'Recebimento Rodo - ALE'!J556,'BD Descarga'!B:B,'Recebimento Rodo - ALE'!I556,'BD Descarga'!A:A,'Recebimento Rodo - ALE'!H556))</f>
        <v>0</v>
      </c>
      <c r="P556" s="28">
        <f>IF(RIGHT(I556,5)="Total",VLOOKUP(I556,'BD Descarga'!$B:$I,8,0),SUMIFS('BD Descarga'!I:I,'BD Descarga'!D:D,'Recebimento Rodo - ALE'!K556,'BD Descarga'!C:C,'Recebimento Rodo - ALE'!J556,'BD Descarga'!B:B,'Recebimento Rodo - ALE'!I556,'BD Descarga'!A:A,'Recebimento Rodo - ALE'!H556))</f>
        <v>0</v>
      </c>
      <c r="Q556" s="212"/>
      <c r="R556" s="29"/>
    </row>
    <row r="557" spans="1:18" ht="15" customHeight="1" x14ac:dyDescent="0.25">
      <c r="A557" s="9"/>
      <c r="B557" s="9" t="str">
        <f t="shared" si="71"/>
        <v>UBERLANDIA</v>
      </c>
      <c r="C557" s="9" t="str">
        <f t="shared" si="74"/>
        <v>ANDIA</v>
      </c>
      <c r="D557" s="9"/>
      <c r="E557" s="71">
        <f t="shared" si="72"/>
        <v>0</v>
      </c>
      <c r="F557" s="9" t="str">
        <f t="shared" si="73"/>
        <v>DemocráticaANDIA</v>
      </c>
      <c r="G557" s="9" t="str">
        <f>IFERROR(VLOOKUP(H557,[161]Detalhes!$G:$J,4,0),G556)</f>
        <v>Democrática</v>
      </c>
      <c r="H557" s="10">
        <v>3</v>
      </c>
      <c r="I557" s="11" t="s">
        <v>25</v>
      </c>
      <c r="J557" s="30" t="s">
        <v>26</v>
      </c>
      <c r="K557" s="30" t="s">
        <v>16</v>
      </c>
      <c r="L557" s="31"/>
      <c r="M557" s="32">
        <f>IF(RIGHT(I557,5)="Total",VLOOKUP(I557,'BD Descarga'!$B:$I,5,0),SUMIFS('BD Descarga'!F:F,'BD Descarga'!D:D,'Recebimento Rodo - ALE'!K557,'BD Descarga'!C:C,'Recebimento Rodo - ALE'!J557,'BD Descarga'!B:B,'Recebimento Rodo - ALE'!I557,'BD Descarga'!A:A,'Recebimento Rodo - ALE'!H557))</f>
        <v>0</v>
      </c>
      <c r="N557" s="33">
        <f>IF(RIGHT(I557,5)="Total",VLOOKUP(I557,'BD Descarga'!$B:$I,6,0),SUMIFS('BD Descarga'!G:G,'BD Descarga'!D:D,'Recebimento Rodo - ALE'!K557,'BD Descarga'!C:C,'Recebimento Rodo - ALE'!J557,'BD Descarga'!B:B,'Recebimento Rodo - ALE'!I557,'BD Descarga'!A:A,'Recebimento Rodo - ALE'!H557))</f>
        <v>0</v>
      </c>
      <c r="O557" s="33">
        <f>IF(RIGHT(I557,5)="Total",VLOOKUP(I557,'BD Descarga'!$B:$I,7,0),SUMIFS('BD Descarga'!H:H,'BD Descarga'!D:D,'Recebimento Rodo - ALE'!K557,'BD Descarga'!C:C,'Recebimento Rodo - ALE'!J557,'BD Descarga'!B:B,'Recebimento Rodo - ALE'!I557,'BD Descarga'!A:A,'Recebimento Rodo - ALE'!H557))</f>
        <v>0</v>
      </c>
      <c r="P557" s="37">
        <f>IF(RIGHT(I557,5)="Total",VLOOKUP(I557,'BD Descarga'!$B:$I,8,0),SUMIFS('BD Descarga'!I:I,'BD Descarga'!D:D,'Recebimento Rodo - ALE'!K557,'BD Descarga'!C:C,'Recebimento Rodo - ALE'!J557,'BD Descarga'!B:B,'Recebimento Rodo - ALE'!I557,'BD Descarga'!A:A,'Recebimento Rodo - ALE'!H557))</f>
        <v>0</v>
      </c>
      <c r="Q557" s="212"/>
      <c r="R557" s="29"/>
    </row>
    <row r="558" spans="1:18" x14ac:dyDescent="0.25">
      <c r="A558" s="9"/>
      <c r="B558" s="9" t="str">
        <f t="shared" si="71"/>
        <v>UBERLANDIA</v>
      </c>
      <c r="C558" s="9" t="str">
        <f t="shared" si="74"/>
        <v>ANDIA</v>
      </c>
      <c r="D558" s="9"/>
      <c r="E558" s="71">
        <f t="shared" si="72"/>
        <v>0</v>
      </c>
      <c r="F558" s="9" t="str">
        <f t="shared" si="73"/>
        <v>DemocráticaANDIA</v>
      </c>
      <c r="G558" s="9" t="str">
        <f>IFERROR(VLOOKUP(H558,[161]Detalhes!$G:$J,4,0),G557)</f>
        <v>Democrática</v>
      </c>
      <c r="H558" s="10">
        <v>3</v>
      </c>
      <c r="I558" s="11" t="s">
        <v>25</v>
      </c>
      <c r="J558" s="24" t="s">
        <v>27</v>
      </c>
      <c r="K558" s="24" t="s">
        <v>7</v>
      </c>
      <c r="L558" s="25"/>
      <c r="M558" s="26">
        <f>IF(RIGHT(I558,5)="Total",VLOOKUP(I558,'BD Descarga'!$B:$I,5,0),SUMIFS('BD Descarga'!F:F,'BD Descarga'!D:D,'Recebimento Rodo - ALE'!K558,'BD Descarga'!C:C,'Recebimento Rodo - ALE'!J558,'BD Descarga'!B:B,'Recebimento Rodo - ALE'!I558,'BD Descarga'!A:A,'Recebimento Rodo - ALE'!H558))</f>
        <v>21.118343195266274</v>
      </c>
      <c r="N558" s="27">
        <f>IF(RIGHT(I558,5)="Total",VLOOKUP(I558,'BD Descarga'!$B:$I,6,0),SUMIFS('BD Descarga'!G:G,'BD Descarga'!D:D,'Recebimento Rodo - ALE'!K558,'BD Descarga'!C:C,'Recebimento Rodo - ALE'!J558,'BD Descarga'!B:B,'Recebimento Rodo - ALE'!I558,'BD Descarga'!A:A,'Recebimento Rodo - ALE'!H558))</f>
        <v>1</v>
      </c>
      <c r="O558" s="27">
        <f>IF(RIGHT(I558,5)="Total",VLOOKUP(I558,'BD Descarga'!$B:$I,7,0),SUMIFS('BD Descarga'!H:H,'BD Descarga'!D:D,'Recebimento Rodo - ALE'!K558,'BD Descarga'!C:C,'Recebimento Rodo - ALE'!J558,'BD Descarga'!B:B,'Recebimento Rodo - ALE'!I558,'BD Descarga'!A:A,'Recebimento Rodo - ALE'!H558))</f>
        <v>0</v>
      </c>
      <c r="P558" s="28">
        <f>IF(RIGHT(I558,5)="Total",VLOOKUP(I558,'BD Descarga'!$B:$I,8,0),SUMIFS('BD Descarga'!I:I,'BD Descarga'!D:D,'Recebimento Rodo - ALE'!K558,'BD Descarga'!C:C,'Recebimento Rodo - ALE'!J558,'BD Descarga'!B:B,'Recebimento Rodo - ALE'!I558,'BD Descarga'!A:A,'Recebimento Rodo - ALE'!H558))</f>
        <v>464.60355029585804</v>
      </c>
      <c r="Q558" s="212"/>
      <c r="R558" s="29"/>
    </row>
    <row r="559" spans="1:18" x14ac:dyDescent="0.25">
      <c r="A559" s="9"/>
      <c r="B559" s="9" t="str">
        <f t="shared" si="71"/>
        <v>UBERLANDIA</v>
      </c>
      <c r="C559" s="9" t="str">
        <f t="shared" si="74"/>
        <v>ANDIA</v>
      </c>
      <c r="D559" s="9"/>
      <c r="E559" s="71">
        <f t="shared" si="72"/>
        <v>0</v>
      </c>
      <c r="F559" s="9" t="str">
        <f t="shared" si="73"/>
        <v>DemocráticaANDIA</v>
      </c>
      <c r="G559" s="9" t="str">
        <f>IFERROR(VLOOKUP(H559,[161]Detalhes!$G:$J,4,0),G558)</f>
        <v>Democrática</v>
      </c>
      <c r="H559" s="10">
        <v>3</v>
      </c>
      <c r="I559" s="11" t="s">
        <v>25</v>
      </c>
      <c r="J559" s="24" t="s">
        <v>27</v>
      </c>
      <c r="K559" s="24" t="s">
        <v>18</v>
      </c>
      <c r="L559" s="25"/>
      <c r="M559" s="26">
        <f>IF(RIGHT(I559,5)="Total",VLOOKUP(I559,'BD Descarga'!$B:$I,5,0),SUMIFS('BD Descarga'!F:F,'BD Descarga'!D:D,'Recebimento Rodo - ALE'!K559,'BD Descarga'!C:C,'Recebimento Rodo - ALE'!J559,'BD Descarga'!B:B,'Recebimento Rodo - ALE'!I559,'BD Descarga'!A:A,'Recebimento Rodo - ALE'!H559))</f>
        <v>21.118343195266274</v>
      </c>
      <c r="N559" s="27">
        <f>IF(RIGHT(I559,5)="Total",VLOOKUP(I559,'BD Descarga'!$B:$I,6,0),SUMIFS('BD Descarga'!G:G,'BD Descarga'!D:D,'Recebimento Rodo - ALE'!K559,'BD Descarga'!C:C,'Recebimento Rodo - ALE'!J559,'BD Descarga'!B:B,'Recebimento Rodo - ALE'!I559,'BD Descarga'!A:A,'Recebimento Rodo - ALE'!H559))</f>
        <v>2</v>
      </c>
      <c r="O559" s="27">
        <f>IF(RIGHT(I559,5)="Total",VLOOKUP(I559,'BD Descarga'!$B:$I,7,0),SUMIFS('BD Descarga'!H:H,'BD Descarga'!D:D,'Recebimento Rodo - ALE'!K559,'BD Descarga'!C:C,'Recebimento Rodo - ALE'!J559,'BD Descarga'!B:B,'Recebimento Rodo - ALE'!I559,'BD Descarga'!A:A,'Recebimento Rodo - ALE'!H559))</f>
        <v>0</v>
      </c>
      <c r="P559" s="28">
        <f>IF(RIGHT(I559,5)="Total",VLOOKUP(I559,'BD Descarga'!$B:$I,8,0),SUMIFS('BD Descarga'!I:I,'BD Descarga'!D:D,'Recebimento Rodo - ALE'!K559,'BD Descarga'!C:C,'Recebimento Rodo - ALE'!J559,'BD Descarga'!B:B,'Recebimento Rodo - ALE'!I559,'BD Descarga'!A:A,'Recebimento Rodo - ALE'!H559))</f>
        <v>929.20710059171608</v>
      </c>
      <c r="Q559" s="212"/>
      <c r="R559" s="29"/>
    </row>
    <row r="560" spans="1:18" ht="15" customHeight="1" x14ac:dyDescent="0.25">
      <c r="A560" s="9"/>
      <c r="B560" s="9" t="str">
        <f t="shared" si="71"/>
        <v>UBERLANDIA</v>
      </c>
      <c r="C560" s="9" t="str">
        <f t="shared" si="74"/>
        <v>ANDIA</v>
      </c>
      <c r="D560" s="9"/>
      <c r="E560" s="71">
        <f t="shared" si="72"/>
        <v>0</v>
      </c>
      <c r="F560" s="9" t="str">
        <f t="shared" si="73"/>
        <v>DemocráticaANDIA</v>
      </c>
      <c r="G560" s="9" t="str">
        <f>IFERROR(VLOOKUP(H560,[161]Detalhes!$G:$J,4,0),G559)</f>
        <v>Democrática</v>
      </c>
      <c r="H560" s="10">
        <v>3</v>
      </c>
      <c r="I560" s="11" t="s">
        <v>25</v>
      </c>
      <c r="J560" s="24" t="s">
        <v>27</v>
      </c>
      <c r="K560" s="24" t="s">
        <v>19</v>
      </c>
      <c r="L560" s="25"/>
      <c r="M560" s="26">
        <f>IF(RIGHT(I560,5)="Total",VLOOKUP(I560,'BD Descarga'!$B:$I,5,0),SUMIFS('BD Descarga'!F:F,'BD Descarga'!D:D,'Recebimento Rodo - ALE'!K560,'BD Descarga'!C:C,'Recebimento Rodo - ALE'!J560,'BD Descarga'!B:B,'Recebimento Rodo - ALE'!I560,'BD Descarga'!A:A,'Recebimento Rodo - ALE'!H560))</f>
        <v>21.118343195266274</v>
      </c>
      <c r="N560" s="27">
        <f>IF(RIGHT(I560,5)="Total",VLOOKUP(I560,'BD Descarga'!$B:$I,6,0),SUMIFS('BD Descarga'!G:G,'BD Descarga'!D:D,'Recebimento Rodo - ALE'!K560,'BD Descarga'!C:C,'Recebimento Rodo - ALE'!J560,'BD Descarga'!B:B,'Recebimento Rodo - ALE'!I560,'BD Descarga'!A:A,'Recebimento Rodo - ALE'!H560))</f>
        <v>1</v>
      </c>
      <c r="O560" s="27">
        <f>IF(RIGHT(I560,5)="Total",VLOOKUP(I560,'BD Descarga'!$B:$I,7,0),SUMIFS('BD Descarga'!H:H,'BD Descarga'!D:D,'Recebimento Rodo - ALE'!K560,'BD Descarga'!C:C,'Recebimento Rodo - ALE'!J560,'BD Descarga'!B:B,'Recebimento Rodo - ALE'!I560,'BD Descarga'!A:A,'Recebimento Rodo - ALE'!H560))</f>
        <v>0</v>
      </c>
      <c r="P560" s="28">
        <f>IF(RIGHT(I560,5)="Total",VLOOKUP(I560,'BD Descarga'!$B:$I,8,0),SUMIFS('BD Descarga'!I:I,'BD Descarga'!D:D,'Recebimento Rodo - ALE'!K560,'BD Descarga'!C:C,'Recebimento Rodo - ALE'!J560,'BD Descarga'!B:B,'Recebimento Rodo - ALE'!I560,'BD Descarga'!A:A,'Recebimento Rodo - ALE'!H560))</f>
        <v>464.60355029585804</v>
      </c>
      <c r="Q560" s="212"/>
      <c r="R560" s="29"/>
    </row>
    <row r="561" spans="1:25" x14ac:dyDescent="0.25">
      <c r="A561" s="9"/>
      <c r="B561" s="9" t="str">
        <f t="shared" si="71"/>
        <v>UBERLANDIA</v>
      </c>
      <c r="C561" s="9" t="str">
        <f t="shared" si="74"/>
        <v>ANDIA</v>
      </c>
      <c r="D561" s="9"/>
      <c r="E561" s="71">
        <f t="shared" si="72"/>
        <v>0</v>
      </c>
      <c r="F561" s="9" t="str">
        <f t="shared" si="73"/>
        <v>DemocráticaANDIA</v>
      </c>
      <c r="G561" s="9" t="str">
        <f>IFERROR(VLOOKUP(H561,[161]Detalhes!$G:$J,4,0),G560)</f>
        <v>Democrática</v>
      </c>
      <c r="H561" s="10">
        <v>3</v>
      </c>
      <c r="I561" s="20" t="s">
        <v>25</v>
      </c>
      <c r="J561" s="30" t="s">
        <v>27</v>
      </c>
      <c r="K561" s="30" t="s">
        <v>21</v>
      </c>
      <c r="L561" s="31"/>
      <c r="M561" s="32">
        <f>IF(RIGHT(I561,5)="Total",VLOOKUP(I561,'BD Descarga'!$B:$I,5,0),SUMIFS('BD Descarga'!F:F,'BD Descarga'!D:D,'Recebimento Rodo - ALE'!K561,'BD Descarga'!C:C,'Recebimento Rodo - ALE'!J561,'BD Descarga'!B:B,'Recebimento Rodo - ALE'!I561,'BD Descarga'!A:A,'Recebimento Rodo - ALE'!H561))</f>
        <v>21.118343195266274</v>
      </c>
      <c r="N561" s="33">
        <f>IF(RIGHT(I561,5)="Total",VLOOKUP(I561,'BD Descarga'!$B:$I,6,0),SUMIFS('BD Descarga'!G:G,'BD Descarga'!D:D,'Recebimento Rodo - ALE'!K561,'BD Descarga'!C:C,'Recebimento Rodo - ALE'!J561,'BD Descarga'!B:B,'Recebimento Rodo - ALE'!I561,'BD Descarga'!A:A,'Recebimento Rodo - ALE'!H561))</f>
        <v>4</v>
      </c>
      <c r="O561" s="33">
        <f>IF(RIGHT(I561,5)="Total",VLOOKUP(I561,'BD Descarga'!$B:$I,7,0),SUMIFS('BD Descarga'!H:H,'BD Descarga'!D:D,'Recebimento Rodo - ALE'!K561,'BD Descarga'!C:C,'Recebimento Rodo - ALE'!J561,'BD Descarga'!B:B,'Recebimento Rodo - ALE'!I561,'BD Descarga'!A:A,'Recebimento Rodo - ALE'!H561))</f>
        <v>0</v>
      </c>
      <c r="P561" s="37">
        <f>IF(RIGHT(I561,5)="Total",VLOOKUP(I561,'BD Descarga'!$B:$I,8,0),SUMIFS('BD Descarga'!I:I,'BD Descarga'!D:D,'Recebimento Rodo - ALE'!K561,'BD Descarga'!C:C,'Recebimento Rodo - ALE'!J561,'BD Descarga'!B:B,'Recebimento Rodo - ALE'!I561,'BD Descarga'!A:A,'Recebimento Rodo - ALE'!H561))</f>
        <v>1858.4142011834322</v>
      </c>
      <c r="Q561" s="212"/>
      <c r="R561" s="29"/>
    </row>
    <row r="562" spans="1:25" x14ac:dyDescent="0.25">
      <c r="A562" s="9"/>
      <c r="B562" s="9" t="str">
        <f t="shared" si="71"/>
        <v>UBERLANDIA</v>
      </c>
      <c r="C562" s="9" t="str">
        <f t="shared" si="74"/>
        <v>ANDIA</v>
      </c>
      <c r="D562" s="9"/>
      <c r="E562" s="71">
        <f t="shared" si="72"/>
        <v>0</v>
      </c>
      <c r="F562" s="9" t="str">
        <f t="shared" si="73"/>
        <v>DemocráticaANDIA</v>
      </c>
      <c r="G562" s="9" t="str">
        <f>IFERROR(VLOOKUP(H562,[161]Detalhes!$G:$J,4,0),G561)</f>
        <v>Democrática</v>
      </c>
      <c r="H562" s="10">
        <v>3</v>
      </c>
      <c r="I562" s="16" t="s">
        <v>25</v>
      </c>
      <c r="J562" s="30" t="s">
        <v>28</v>
      </c>
      <c r="K562" s="30"/>
      <c r="L562" s="31"/>
      <c r="M562" s="35">
        <f>IF(RIGHT(I562,5)="Total",VLOOKUP(I562,'BD Descarga'!$B:$I,5,0),SUMIFS('BD Descarga'!F:F,'BD Descarga'!D:D,'Recebimento Rodo - ALE'!K562,'BD Descarga'!C:C,'Recebimento Rodo - ALE'!J562,'BD Descarga'!B:B,'Recebimento Rodo - ALE'!I562,'BD Descarga'!A:A,'Recebimento Rodo - ALE'!H562))</f>
        <v>0</v>
      </c>
      <c r="N562" s="36">
        <f>IF(RIGHT(I562,5)="Total",VLOOKUP(I562,'BD Descarga'!$B:$I,6,0),SUMIFS('BD Descarga'!G:G,'BD Descarga'!D:D,'Recebimento Rodo - ALE'!K562,'BD Descarga'!C:C,'Recebimento Rodo - ALE'!J562,'BD Descarga'!B:B,'Recebimento Rodo - ALE'!I562,'BD Descarga'!A:A,'Recebimento Rodo - ALE'!H562))</f>
        <v>0</v>
      </c>
      <c r="O562" s="36">
        <f>IF(RIGHT(I562,5)="Total",VLOOKUP(I562,'BD Descarga'!$B:$I,7,0),SUMIFS('BD Descarga'!H:H,'BD Descarga'!D:D,'Recebimento Rodo - ALE'!K562,'BD Descarga'!C:C,'Recebimento Rodo - ALE'!J562,'BD Descarga'!B:B,'Recebimento Rodo - ALE'!I562,'BD Descarga'!A:A,'Recebimento Rodo - ALE'!H562))</f>
        <v>0</v>
      </c>
      <c r="P562" s="37">
        <f>IF(RIGHT(I562,5)="Total",VLOOKUP(I562,'BD Descarga'!$B:$I,8,0),SUMIFS('BD Descarga'!I:I,'BD Descarga'!D:D,'Recebimento Rodo - ALE'!K562,'BD Descarga'!C:C,'Recebimento Rodo - ALE'!J562,'BD Descarga'!B:B,'Recebimento Rodo - ALE'!I562,'BD Descarga'!A:A,'Recebimento Rodo - ALE'!H562))</f>
        <v>0</v>
      </c>
      <c r="Q562" s="236"/>
      <c r="R562" s="29"/>
    </row>
    <row r="563" spans="1:25" x14ac:dyDescent="0.25">
      <c r="A563" s="9"/>
      <c r="B563" s="9" t="str">
        <f t="shared" si="71"/>
        <v>UBERLANDIA Total</v>
      </c>
      <c r="C563" s="9" t="str">
        <f t="shared" si="74"/>
        <v>Total</v>
      </c>
      <c r="D563" s="9">
        <f>VLOOKUP(E563,Resumo!C:E,3,0)</f>
        <v>38</v>
      </c>
      <c r="E563" s="71">
        <f t="shared" si="72"/>
        <v>1858.4142011834322</v>
      </c>
      <c r="F563" s="9" t="str">
        <f t="shared" si="73"/>
        <v>DemocráticaTotal</v>
      </c>
      <c r="G563" s="9" t="str">
        <f>IFERROR(VLOOKUP(H563,[161]Detalhes!$G:$J,4,0),G562)</f>
        <v>Democrática</v>
      </c>
      <c r="H563" s="17">
        <v>3</v>
      </c>
      <c r="I563" s="18" t="s">
        <v>29</v>
      </c>
      <c r="J563" s="38"/>
      <c r="K563" s="38"/>
      <c r="L563" s="25"/>
      <c r="M563" s="39">
        <f>IF(RIGHT(I563,5)="Total",VLOOKUP(I563,'BD Descarga'!$B:$I,5,0),SUMIFS('BD Descarga'!F:F,'BD Descarga'!D:D,'Recebimento Rodo - ALE'!K563,'BD Descarga'!C:C,'Recebimento Rodo - ALE'!J563,'BD Descarga'!B:B,'Recebimento Rodo - ALE'!I563,'BD Descarga'!A:A,'Recebimento Rodo - ALE'!H563))</f>
        <v>21.118343195266274</v>
      </c>
      <c r="N563" s="40">
        <f>IF(RIGHT(I563,5)="Total",VLOOKUP(I563,'BD Descarga'!$B:$I,6,0),SUMIFS('BD Descarga'!G:G,'BD Descarga'!D:D,'Recebimento Rodo - ALE'!K563,'BD Descarga'!C:C,'Recebimento Rodo - ALE'!J563,'BD Descarga'!B:B,'Recebimento Rodo - ALE'!I563,'BD Descarga'!A:A,'Recebimento Rodo - ALE'!H563))</f>
        <v>4</v>
      </c>
      <c r="O563" s="40">
        <f>IF(RIGHT(I563,5)="Total",VLOOKUP(I563,'BD Descarga'!$B:$I,7,0),SUMIFS('BD Descarga'!H:H,'BD Descarga'!D:D,'Recebimento Rodo - ALE'!K563,'BD Descarga'!C:C,'Recebimento Rodo - ALE'!J563,'BD Descarga'!B:B,'Recebimento Rodo - ALE'!I563,'BD Descarga'!A:A,'Recebimento Rodo - ALE'!H563))</f>
        <v>0</v>
      </c>
      <c r="P563" s="41">
        <f>IF(RIGHT(I563,5)="Total",VLOOKUP(I563,'BD Descarga'!$B:$I,8,0),SUMIFS('BD Descarga'!I:I,'BD Descarga'!D:D,'Recebimento Rodo - ALE'!K563,'BD Descarga'!C:C,'Recebimento Rodo - ALE'!J563,'BD Descarga'!B:B,'Recebimento Rodo - ALE'!I563,'BD Descarga'!A:A,'Recebimento Rodo - ALE'!H563))</f>
        <v>1858.4142011834322</v>
      </c>
      <c r="Q563" s="50"/>
      <c r="R563" s="29"/>
    </row>
    <row r="564" spans="1:25" ht="15" customHeight="1" x14ac:dyDescent="0.25">
      <c r="A564" s="9"/>
      <c r="B564" s="9" t="str">
        <f t="shared" si="71"/>
        <v>VITORIA</v>
      </c>
      <c r="C564" s="9" t="str">
        <f t="shared" si="74"/>
        <v>TORIA</v>
      </c>
      <c r="D564" s="9"/>
      <c r="E564" s="71">
        <f t="shared" si="72"/>
        <v>0</v>
      </c>
      <c r="F564" s="9" t="str">
        <f t="shared" si="73"/>
        <v>TerceirosTORIA</v>
      </c>
      <c r="G564" s="9" t="str">
        <f>IFERROR(VLOOKUP(H564,[161]Detalhes!$G:$J,4,0),#REF!)</f>
        <v>Terceiros</v>
      </c>
      <c r="H564" s="10">
        <v>17</v>
      </c>
      <c r="I564" s="11" t="s">
        <v>50</v>
      </c>
      <c r="J564" s="24" t="s">
        <v>51</v>
      </c>
      <c r="K564" s="24" t="s">
        <v>10</v>
      </c>
      <c r="L564" s="25"/>
      <c r="M564" s="26">
        <f>IF(RIGHT(I564,5)="Total",VLOOKUP(I564,'BD Descarga'!$B:$I,5,0),SUMIFS('BD Descarga'!F:F,'BD Descarga'!D:D,'Recebimento Rodo - ALE'!K564,'BD Descarga'!C:C,'Recebimento Rodo - ALE'!J564,'BD Descarga'!B:B,'Recebimento Rodo - ALE'!I564,'BD Descarga'!A:A,'Recebimento Rodo - ALE'!H564))</f>
        <v>45</v>
      </c>
      <c r="N564" s="27">
        <f>IF(RIGHT(I564,5)="Total",VLOOKUP(I564,'BD Descarga'!$B:$I,6,0),SUMIFS('BD Descarga'!G:G,'BD Descarga'!D:D,'Recebimento Rodo - ALE'!K564,'BD Descarga'!C:C,'Recebimento Rodo - ALE'!J564,'BD Descarga'!B:B,'Recebimento Rodo - ALE'!I564,'BD Descarga'!A:A,'Recebimento Rodo - ALE'!H564))</f>
        <v>0.21535958585215625</v>
      </c>
      <c r="O564" s="27">
        <f>IF(RIGHT(I564,5)="Total",VLOOKUP(I564,'BD Descarga'!$B:$I,7,0),SUMIFS('BD Descarga'!H:H,'BD Descarga'!D:D,'Recebimento Rodo - ALE'!K564,'BD Descarga'!C:C,'Recebimento Rodo - ALE'!J564,'BD Descarga'!B:B,'Recebimento Rodo - ALE'!I564,'BD Descarga'!A:A,'Recebimento Rodo - ALE'!H564))</f>
        <v>0.21535958585215625</v>
      </c>
      <c r="P564" s="28">
        <f>IF(RIGHT(I564,5)="Total",VLOOKUP(I564,'BD Descarga'!$B:$I,8,0),SUMIFS('BD Descarga'!I:I,'BD Descarga'!D:D,'Recebimento Rodo - ALE'!K564,'BD Descarga'!C:C,'Recebimento Rodo - ALE'!J564,'BD Descarga'!B:B,'Recebimento Rodo - ALE'!I564,'BD Descarga'!A:A,'Recebimento Rodo - ALE'!H564))</f>
        <v>251.97071544702283</v>
      </c>
      <c r="Q564" s="211" t="s">
        <v>309</v>
      </c>
      <c r="R564" s="29"/>
      <c r="S564" s="29"/>
      <c r="T564" s="29"/>
      <c r="U564" s="29"/>
      <c r="V564" s="29"/>
      <c r="W564" s="29"/>
      <c r="X564" s="29"/>
      <c r="Y564" s="29"/>
    </row>
    <row r="565" spans="1:25" ht="15" customHeight="1" x14ac:dyDescent="0.25">
      <c r="A565" s="9"/>
      <c r="B565" s="9" t="str">
        <f t="shared" si="71"/>
        <v>VITORIA</v>
      </c>
      <c r="C565" s="9" t="str">
        <f t="shared" si="74"/>
        <v>TORIA</v>
      </c>
      <c r="D565" s="9"/>
      <c r="E565" s="71">
        <f t="shared" si="72"/>
        <v>0</v>
      </c>
      <c r="F565" s="9" t="str">
        <f t="shared" si="73"/>
        <v>TerceirosTORIA</v>
      </c>
      <c r="G565" s="9" t="str">
        <f>IFERROR(VLOOKUP(H565,[161]Detalhes!$G:$J,4,0),G564)</f>
        <v>Terceiros</v>
      </c>
      <c r="H565" s="10">
        <v>17</v>
      </c>
      <c r="I565" s="11" t="s">
        <v>50</v>
      </c>
      <c r="J565" s="24" t="s">
        <v>51</v>
      </c>
      <c r="K565" s="24" t="s">
        <v>12</v>
      </c>
      <c r="L565" s="25"/>
      <c r="M565" s="26">
        <f>IF(RIGHT(I565,5)="Total",VLOOKUP(I565,'BD Descarga'!$B:$I,5,0),SUMIFS('BD Descarga'!F:F,'BD Descarga'!D:D,'Recebimento Rodo - ALE'!K565,'BD Descarga'!C:C,'Recebimento Rodo - ALE'!J565,'BD Descarga'!B:B,'Recebimento Rodo - ALE'!I565,'BD Descarga'!A:A,'Recebimento Rodo - ALE'!H565))</f>
        <v>45</v>
      </c>
      <c r="N565" s="27">
        <f>IF(RIGHT(I565,5)="Total",VLOOKUP(I565,'BD Descarga'!$B:$I,6,0),SUMIFS('BD Descarga'!G:G,'BD Descarga'!D:D,'Recebimento Rodo - ALE'!K565,'BD Descarga'!C:C,'Recebimento Rodo - ALE'!J565,'BD Descarga'!B:B,'Recebimento Rodo - ALE'!I565,'BD Descarga'!A:A,'Recebimento Rodo - ALE'!H565))</f>
        <v>1.6315120140314866E-2</v>
      </c>
      <c r="O565" s="27">
        <f>IF(RIGHT(I565,5)="Total",VLOOKUP(I565,'BD Descarga'!$B:$I,7,0),SUMIFS('BD Descarga'!H:H,'BD Descarga'!D:D,'Recebimento Rodo - ALE'!K565,'BD Descarga'!C:C,'Recebimento Rodo - ALE'!J565,'BD Descarga'!B:B,'Recebimento Rodo - ALE'!I565,'BD Descarga'!A:A,'Recebimento Rodo - ALE'!H565))</f>
        <v>1.6315120140314866E-2</v>
      </c>
      <c r="P565" s="28">
        <f>IF(RIGHT(I565,5)="Total",VLOOKUP(I565,'BD Descarga'!$B:$I,8,0),SUMIFS('BD Descarga'!I:I,'BD Descarga'!D:D,'Recebimento Rodo - ALE'!K565,'BD Descarga'!C:C,'Recebimento Rodo - ALE'!J565,'BD Descarga'!B:B,'Recebimento Rodo - ALE'!I565,'BD Descarga'!A:A,'Recebimento Rodo - ALE'!H565))</f>
        <v>19.088690564168392</v>
      </c>
      <c r="Q565" s="212"/>
      <c r="R565" s="29"/>
      <c r="S565" s="29"/>
      <c r="T565" s="29"/>
      <c r="U565" s="29"/>
      <c r="V565" s="29"/>
      <c r="W565" s="29"/>
      <c r="X565" s="29"/>
      <c r="Y565" s="29"/>
    </row>
    <row r="566" spans="1:25" x14ac:dyDescent="0.25">
      <c r="A566" s="9"/>
      <c r="B566" s="9" t="str">
        <f t="shared" si="71"/>
        <v>VITORIA</v>
      </c>
      <c r="C566" s="9" t="str">
        <f t="shared" si="74"/>
        <v>TORIA</v>
      </c>
      <c r="D566" s="9"/>
      <c r="E566" s="71">
        <f t="shared" si="72"/>
        <v>0</v>
      </c>
      <c r="F566" s="9" t="str">
        <f t="shared" si="73"/>
        <v>TerceirosTORIA</v>
      </c>
      <c r="G566" s="9" t="str">
        <f>IFERROR(VLOOKUP(H566,[161]Detalhes!$G:$J,4,0),G565)</f>
        <v>Terceiros</v>
      </c>
      <c r="H566" s="10">
        <v>17</v>
      </c>
      <c r="I566" s="11" t="s">
        <v>50</v>
      </c>
      <c r="J566" s="24" t="s">
        <v>51</v>
      </c>
      <c r="K566" s="24" t="s">
        <v>13</v>
      </c>
      <c r="L566" s="25"/>
      <c r="M566" s="26">
        <f>IF(RIGHT(I566,5)="Total",VLOOKUP(I566,'BD Descarga'!$B:$I,5,0),SUMIFS('BD Descarga'!F:F,'BD Descarga'!D:D,'Recebimento Rodo - ALE'!K566,'BD Descarga'!C:C,'Recebimento Rodo - ALE'!J566,'BD Descarga'!B:B,'Recebimento Rodo - ALE'!I566,'BD Descarga'!A:A,'Recebimento Rodo - ALE'!H566))</f>
        <v>45</v>
      </c>
      <c r="N566" s="27">
        <f>IF(RIGHT(I566,5)="Total",VLOOKUP(I566,'BD Descarga'!$B:$I,6,0),SUMIFS('BD Descarga'!G:G,'BD Descarga'!D:D,'Recebimento Rodo - ALE'!K566,'BD Descarga'!C:C,'Recebimento Rodo - ALE'!J566,'BD Descarga'!B:B,'Recebimento Rodo - ALE'!I566,'BD Descarga'!A:A,'Recebimento Rodo - ALE'!H566))</f>
        <v>4.8582802195604277E-2</v>
      </c>
      <c r="O566" s="27">
        <f>IF(RIGHT(I566,5)="Total",VLOOKUP(I566,'BD Descarga'!$B:$I,7,0),SUMIFS('BD Descarga'!H:H,'BD Descarga'!D:D,'Recebimento Rodo - ALE'!K566,'BD Descarga'!C:C,'Recebimento Rodo - ALE'!J566,'BD Descarga'!B:B,'Recebimento Rodo - ALE'!I566,'BD Descarga'!A:A,'Recebimento Rodo - ALE'!H566))</f>
        <v>4.8582802195604277E-2</v>
      </c>
      <c r="P566" s="28">
        <f>IF(RIGHT(I566,5)="Total",VLOOKUP(I566,'BD Descarga'!$B:$I,8,0),SUMIFS('BD Descarga'!I:I,'BD Descarga'!D:D,'Recebimento Rodo - ALE'!K566,'BD Descarga'!C:C,'Recebimento Rodo - ALE'!J566,'BD Descarga'!B:B,'Recebimento Rodo - ALE'!I566,'BD Descarga'!A:A,'Recebimento Rodo - ALE'!H566))</f>
        <v>56.841878568857013</v>
      </c>
      <c r="Q566" s="212"/>
      <c r="R566" s="29"/>
      <c r="S566" s="29"/>
      <c r="T566" s="29"/>
      <c r="U566" s="29"/>
      <c r="V566" s="29"/>
      <c r="W566" s="29"/>
      <c r="X566" s="29"/>
      <c r="Y566" s="29"/>
    </row>
    <row r="567" spans="1:25" x14ac:dyDescent="0.25">
      <c r="A567" s="9"/>
      <c r="B567" s="9" t="str">
        <f t="shared" si="71"/>
        <v>VITORIA</v>
      </c>
      <c r="C567" s="9" t="str">
        <f t="shared" si="74"/>
        <v>TORIA</v>
      </c>
      <c r="D567" s="9"/>
      <c r="E567" s="71">
        <f t="shared" si="72"/>
        <v>0</v>
      </c>
      <c r="F567" s="9" t="str">
        <f t="shared" si="73"/>
        <v>TerceirosTORIA</v>
      </c>
      <c r="G567" s="9" t="str">
        <f>IFERROR(VLOOKUP(H567,[161]Detalhes!$G:$J,4,0),G566)</f>
        <v>Terceiros</v>
      </c>
      <c r="H567" s="14">
        <v>17</v>
      </c>
      <c r="I567" s="11" t="s">
        <v>50</v>
      </c>
      <c r="J567" s="30" t="s">
        <v>51</v>
      </c>
      <c r="K567" s="30" t="s">
        <v>16</v>
      </c>
      <c r="L567" s="31"/>
      <c r="M567" s="32">
        <f>IF(RIGHT(I567,5)="Total",VLOOKUP(I567,'BD Descarga'!$B:$I,5,0),SUMIFS('BD Descarga'!F:F,'BD Descarga'!D:D,'Recebimento Rodo - ALE'!K567,'BD Descarga'!C:C,'Recebimento Rodo - ALE'!J567,'BD Descarga'!B:B,'Recebimento Rodo - ALE'!I567,'BD Descarga'!A:A,'Recebimento Rodo - ALE'!H567))</f>
        <v>45</v>
      </c>
      <c r="N567" s="33">
        <f>IF(RIGHT(I567,5)="Total",VLOOKUP(I567,'BD Descarga'!$B:$I,6,0),SUMIFS('BD Descarga'!G:G,'BD Descarga'!D:D,'Recebimento Rodo - ALE'!K567,'BD Descarga'!C:C,'Recebimento Rodo - ALE'!J567,'BD Descarga'!B:B,'Recebimento Rodo - ALE'!I567,'BD Descarga'!A:A,'Recebimento Rodo - ALE'!H567))</f>
        <v>0.28025750818807538</v>
      </c>
      <c r="O567" s="33">
        <f>IF(RIGHT(I567,5)="Total",VLOOKUP(I567,'BD Descarga'!$B:$I,7,0),SUMIFS('BD Descarga'!H:H,'BD Descarga'!D:D,'Recebimento Rodo - ALE'!K567,'BD Descarga'!C:C,'Recebimento Rodo - ALE'!J567,'BD Descarga'!B:B,'Recebimento Rodo - ALE'!I567,'BD Descarga'!A:A,'Recebimento Rodo - ALE'!H567))</f>
        <v>0.28025750818807538</v>
      </c>
      <c r="P567" s="37">
        <f>IF(RIGHT(I567,5)="Total",VLOOKUP(I567,'BD Descarga'!$B:$I,8,0),SUMIFS('BD Descarga'!I:I,'BD Descarga'!D:D,'Recebimento Rodo - ALE'!K567,'BD Descarga'!C:C,'Recebimento Rodo - ALE'!J567,'BD Descarga'!B:B,'Recebimento Rodo - ALE'!I567,'BD Descarga'!A:A,'Recebimento Rodo - ALE'!H567))</f>
        <v>327.90128458004824</v>
      </c>
      <c r="Q567" s="212"/>
      <c r="R567" s="29"/>
      <c r="S567" s="29"/>
      <c r="T567" s="29"/>
      <c r="U567" s="29"/>
      <c r="V567" s="29"/>
      <c r="W567" s="29"/>
      <c r="X567" s="29"/>
      <c r="Y567" s="29"/>
    </row>
    <row r="568" spans="1:25" x14ac:dyDescent="0.25">
      <c r="A568" s="9"/>
      <c r="B568" s="9" t="str">
        <f t="shared" si="71"/>
        <v>VITORIA</v>
      </c>
      <c r="C568" s="9" t="str">
        <f t="shared" si="74"/>
        <v>TORIA</v>
      </c>
      <c r="D568" s="9"/>
      <c r="E568" s="71">
        <f t="shared" si="72"/>
        <v>0</v>
      </c>
      <c r="F568" s="9" t="str">
        <f t="shared" si="73"/>
        <v>TerceirosTORIA</v>
      </c>
      <c r="G568" s="9" t="str">
        <f>IFERROR(VLOOKUP(H568,[161]Detalhes!$G:$J,4,0),G567)</f>
        <v>Terceiros</v>
      </c>
      <c r="H568" s="15">
        <v>17</v>
      </c>
      <c r="I568" s="11" t="s">
        <v>50</v>
      </c>
      <c r="J568" s="24" t="s">
        <v>51</v>
      </c>
      <c r="K568" s="24" t="s">
        <v>7</v>
      </c>
      <c r="L568" s="25"/>
      <c r="M568" s="26">
        <f>IF(RIGHT(I568,5)="Total",VLOOKUP(I568,'BD Descarga'!$B:$I,5,0),SUMIFS('BD Descarga'!F:F,'BD Descarga'!D:D,'Recebimento Rodo - ALE'!K568,'BD Descarga'!C:C,'Recebimento Rodo - ALE'!J568,'BD Descarga'!B:B,'Recebimento Rodo - ALE'!I568,'BD Descarga'!A:A,'Recebimento Rodo - ALE'!H568))</f>
        <v>45</v>
      </c>
      <c r="N568" s="27">
        <f>IF(RIGHT(I568,5)="Total",VLOOKUP(I568,'BD Descarga'!$B:$I,6,0),SUMIFS('BD Descarga'!G:G,'BD Descarga'!D:D,'Recebimento Rodo - ALE'!K568,'BD Descarga'!C:C,'Recebimento Rodo - ALE'!J568,'BD Descarga'!B:B,'Recebimento Rodo - ALE'!I568,'BD Descarga'!A:A,'Recebimento Rodo - ALE'!H568))</f>
        <v>0.64913512339608781</v>
      </c>
      <c r="O568" s="27">
        <f>IF(RIGHT(I568,5)="Total",VLOOKUP(I568,'BD Descarga'!$B:$I,7,0),SUMIFS('BD Descarga'!H:H,'BD Descarga'!D:D,'Recebimento Rodo - ALE'!K568,'BD Descarga'!C:C,'Recebimento Rodo - ALE'!J568,'BD Descarga'!B:B,'Recebimento Rodo - ALE'!I568,'BD Descarga'!A:A,'Recebimento Rodo - ALE'!H568))</f>
        <v>0.64913512339608781</v>
      </c>
      <c r="P568" s="28">
        <f>IF(RIGHT(I568,5)="Total",VLOOKUP(I568,'BD Descarga'!$B:$I,8,0),SUMIFS('BD Descarga'!I:I,'BD Descarga'!D:D,'Recebimento Rodo - ALE'!K568,'BD Descarga'!C:C,'Recebimento Rodo - ALE'!J568,'BD Descarga'!B:B,'Recebimento Rodo - ALE'!I568,'BD Descarga'!A:A,'Recebimento Rodo - ALE'!H568))</f>
        <v>759.48809437342265</v>
      </c>
      <c r="Q568" s="212"/>
      <c r="R568" s="29"/>
      <c r="S568" s="29"/>
      <c r="T568" s="29"/>
      <c r="U568" s="29"/>
      <c r="V568" s="29"/>
      <c r="W568" s="29"/>
      <c r="X568" s="29"/>
      <c r="Y568" s="29"/>
    </row>
    <row r="569" spans="1:25" x14ac:dyDescent="0.25">
      <c r="A569" s="9"/>
      <c r="B569" s="9" t="str">
        <f t="shared" si="71"/>
        <v>VITORIA</v>
      </c>
      <c r="C569" s="9" t="str">
        <f t="shared" si="74"/>
        <v>TORIA</v>
      </c>
      <c r="D569" s="9"/>
      <c r="E569" s="71">
        <f t="shared" si="72"/>
        <v>0</v>
      </c>
      <c r="F569" s="9" t="str">
        <f t="shared" si="73"/>
        <v>TerceirosTORIA</v>
      </c>
      <c r="G569" s="9" t="str">
        <f>IFERROR(VLOOKUP(H569,[161]Detalhes!$G:$J,4,0),G568)</f>
        <v>Terceiros</v>
      </c>
      <c r="H569" s="10">
        <v>17</v>
      </c>
      <c r="I569" s="11" t="s">
        <v>50</v>
      </c>
      <c r="J569" s="24" t="s">
        <v>51</v>
      </c>
      <c r="K569" s="24" t="s">
        <v>18</v>
      </c>
      <c r="L569" s="25"/>
      <c r="M569" s="26">
        <f>IF(RIGHT(I569,5)="Total",VLOOKUP(I569,'BD Descarga'!$B:$I,5,0),SUMIFS('BD Descarga'!F:F,'BD Descarga'!D:D,'Recebimento Rodo - ALE'!K569,'BD Descarga'!C:C,'Recebimento Rodo - ALE'!J569,'BD Descarga'!B:B,'Recebimento Rodo - ALE'!I569,'BD Descarga'!A:A,'Recebimento Rodo - ALE'!H569))</f>
        <v>45</v>
      </c>
      <c r="N569" s="27">
        <f>IF(RIGHT(I569,5)="Total",VLOOKUP(I569,'BD Descarga'!$B:$I,6,0),SUMIFS('BD Descarga'!G:G,'BD Descarga'!D:D,'Recebimento Rodo - ALE'!K569,'BD Descarga'!C:C,'Recebimento Rodo - ALE'!J569,'BD Descarga'!B:B,'Recebimento Rodo - ALE'!I569,'BD Descarga'!A:A,'Recebimento Rodo - ALE'!H569))</f>
        <v>1.8072066423567348</v>
      </c>
      <c r="O569" s="27">
        <f>IF(RIGHT(I569,5)="Total",VLOOKUP(I569,'BD Descarga'!$B:$I,7,0),SUMIFS('BD Descarga'!H:H,'BD Descarga'!D:D,'Recebimento Rodo - ALE'!K569,'BD Descarga'!C:C,'Recebimento Rodo - ALE'!J569,'BD Descarga'!B:B,'Recebimento Rodo - ALE'!I569,'BD Descarga'!A:A,'Recebimento Rodo - ALE'!H569))</f>
        <v>1.8072066423567348</v>
      </c>
      <c r="P569" s="28">
        <f>IF(RIGHT(I569,5)="Total",VLOOKUP(I569,'BD Descarga'!$B:$I,8,0),SUMIFS('BD Descarga'!I:I,'BD Descarga'!D:D,'Recebimento Rodo - ALE'!K569,'BD Descarga'!C:C,'Recebimento Rodo - ALE'!J569,'BD Descarga'!B:B,'Recebimento Rodo - ALE'!I569,'BD Descarga'!A:A,'Recebimento Rodo - ALE'!H569))</f>
        <v>2114.4317715573798</v>
      </c>
      <c r="Q569" s="212"/>
      <c r="R569" s="29"/>
      <c r="S569" s="29"/>
      <c r="T569" s="29"/>
      <c r="U569" s="29"/>
      <c r="V569" s="29"/>
      <c r="W569" s="29"/>
      <c r="X569" s="29"/>
      <c r="Y569" s="29"/>
    </row>
    <row r="570" spans="1:25" x14ac:dyDescent="0.25">
      <c r="A570" s="9"/>
      <c r="B570" s="9" t="str">
        <f t="shared" si="71"/>
        <v>VITORIA</v>
      </c>
      <c r="C570" s="9" t="str">
        <f t="shared" si="74"/>
        <v>TORIA</v>
      </c>
      <c r="D570" s="9"/>
      <c r="E570" s="71">
        <f t="shared" si="72"/>
        <v>0</v>
      </c>
      <c r="F570" s="9" t="str">
        <f t="shared" si="73"/>
        <v>TerceirosTORIA</v>
      </c>
      <c r="G570" s="9" t="str">
        <f>IFERROR(VLOOKUP(H570,[161]Detalhes!$G:$J,4,0),G569)</f>
        <v>Terceiros</v>
      </c>
      <c r="H570" s="10">
        <v>17</v>
      </c>
      <c r="I570" s="11" t="s">
        <v>50</v>
      </c>
      <c r="J570" s="24" t="s">
        <v>51</v>
      </c>
      <c r="K570" s="24" t="s">
        <v>19</v>
      </c>
      <c r="L570" s="25"/>
      <c r="M570" s="26">
        <f>IF(RIGHT(I570,5)="Total",VLOOKUP(I570,'BD Descarga'!$B:$I,5,0),SUMIFS('BD Descarga'!F:F,'BD Descarga'!D:D,'Recebimento Rodo - ALE'!K570,'BD Descarga'!C:C,'Recebimento Rodo - ALE'!J570,'BD Descarga'!B:B,'Recebimento Rodo - ALE'!I570,'BD Descarga'!A:A,'Recebimento Rodo - ALE'!H570))</f>
        <v>45</v>
      </c>
      <c r="N570" s="27">
        <f>IF(RIGHT(I570,5)="Total",VLOOKUP(I570,'BD Descarga'!$B:$I,6,0),SUMIFS('BD Descarga'!G:G,'BD Descarga'!D:D,'Recebimento Rodo - ALE'!K570,'BD Descarga'!C:C,'Recebimento Rodo - ALE'!J570,'BD Descarga'!B:B,'Recebimento Rodo - ALE'!I570,'BD Descarga'!A:A,'Recebimento Rodo - ALE'!H570))</f>
        <v>0.26340072605910209</v>
      </c>
      <c r="O570" s="27">
        <f>IF(RIGHT(I570,5)="Total",VLOOKUP(I570,'BD Descarga'!$B:$I,7,0),SUMIFS('BD Descarga'!H:H,'BD Descarga'!D:D,'Recebimento Rodo - ALE'!K570,'BD Descarga'!C:C,'Recebimento Rodo - ALE'!J570,'BD Descarga'!B:B,'Recebimento Rodo - ALE'!I570,'BD Descarga'!A:A,'Recebimento Rodo - ALE'!H570))</f>
        <v>0.26340072605910209</v>
      </c>
      <c r="P570" s="28">
        <f>IF(RIGHT(I570,5)="Total",VLOOKUP(I570,'BD Descarga'!$B:$I,8,0),SUMIFS('BD Descarga'!I:I,'BD Descarga'!D:D,'Recebimento Rodo - ALE'!K570,'BD Descarga'!C:C,'Recebimento Rodo - ALE'!J570,'BD Descarga'!B:B,'Recebimento Rodo - ALE'!I570,'BD Descarga'!A:A,'Recebimento Rodo - ALE'!H570))</f>
        <v>308.1788494891494</v>
      </c>
      <c r="Q570" s="212"/>
      <c r="R570" s="29"/>
      <c r="S570" s="29"/>
      <c r="T570" s="29"/>
      <c r="U570" s="29"/>
      <c r="V570" s="29"/>
      <c r="W570" s="29"/>
      <c r="X570" s="29"/>
      <c r="Y570" s="29"/>
    </row>
    <row r="571" spans="1:25" x14ac:dyDescent="0.25">
      <c r="A571" s="9"/>
      <c r="B571" s="9" t="str">
        <f t="shared" si="71"/>
        <v>VITORIA</v>
      </c>
      <c r="C571" s="9" t="str">
        <f t="shared" si="74"/>
        <v>TORIA</v>
      </c>
      <c r="D571" s="9"/>
      <c r="E571" s="71">
        <f t="shared" si="72"/>
        <v>0</v>
      </c>
      <c r="F571" s="9" t="str">
        <f t="shared" si="73"/>
        <v>TerceirosTORIA</v>
      </c>
      <c r="G571" s="9" t="str">
        <f>IFERROR(VLOOKUP(H571,[161]Detalhes!$G:$J,4,0),G570)</f>
        <v>Terceiros</v>
      </c>
      <c r="H571" s="14">
        <v>17</v>
      </c>
      <c r="I571" s="11" t="s">
        <v>50</v>
      </c>
      <c r="J571" s="30" t="s">
        <v>51</v>
      </c>
      <c r="K571" s="30" t="s">
        <v>21</v>
      </c>
      <c r="L571" s="31"/>
      <c r="M571" s="32">
        <f>IF(RIGHT(I571,5)="Total",VLOOKUP(I571,'BD Descarga'!$B:$I,5,0),SUMIFS('BD Descarga'!F:F,'BD Descarga'!D:D,'Recebimento Rodo - ALE'!K571,'BD Descarga'!C:C,'Recebimento Rodo - ALE'!J571,'BD Descarga'!B:B,'Recebimento Rodo - ALE'!I571,'BD Descarga'!A:A,'Recebimento Rodo - ALE'!H571))</f>
        <v>45</v>
      </c>
      <c r="N571" s="33">
        <f>IF(RIGHT(I571,5)="Total",VLOOKUP(I571,'BD Descarga'!$B:$I,6,0),SUMIFS('BD Descarga'!G:G,'BD Descarga'!D:D,'Recebimento Rodo - ALE'!K571,'BD Descarga'!C:C,'Recebimento Rodo - ALE'!J571,'BD Descarga'!B:B,'Recebimento Rodo - ALE'!I571,'BD Descarga'!A:A,'Recebimento Rodo - ALE'!H571))</f>
        <v>2.7197424918119246</v>
      </c>
      <c r="O571" s="33">
        <f>IF(RIGHT(I571,5)="Total",VLOOKUP(I571,'BD Descarga'!$B:$I,7,0),SUMIFS('BD Descarga'!H:H,'BD Descarga'!D:D,'Recebimento Rodo - ALE'!K571,'BD Descarga'!C:C,'Recebimento Rodo - ALE'!J571,'BD Descarga'!B:B,'Recebimento Rodo - ALE'!I571,'BD Descarga'!A:A,'Recebimento Rodo - ALE'!H571))</f>
        <v>2.7197424918119246</v>
      </c>
      <c r="P571" s="37">
        <f>IF(RIGHT(I571,5)="Total",VLOOKUP(I571,'BD Descarga'!$B:$I,8,0),SUMIFS('BD Descarga'!I:I,'BD Descarga'!D:D,'Recebimento Rodo - ALE'!K571,'BD Descarga'!C:C,'Recebimento Rodo - ALE'!J571,'BD Descarga'!B:B,'Recebimento Rodo - ALE'!I571,'BD Descarga'!A:A,'Recebimento Rodo - ALE'!H571))</f>
        <v>3182.0987154199515</v>
      </c>
      <c r="Q571" s="212"/>
      <c r="R571" s="29"/>
      <c r="S571" s="29"/>
      <c r="T571" s="29"/>
      <c r="U571" s="29"/>
      <c r="V571" s="29"/>
      <c r="W571" s="29"/>
      <c r="X571" s="29"/>
      <c r="Y571" s="29"/>
    </row>
    <row r="572" spans="1:25" x14ac:dyDescent="0.25">
      <c r="A572" s="9"/>
      <c r="B572" s="9" t="str">
        <f t="shared" si="71"/>
        <v>VITORIA</v>
      </c>
      <c r="C572" s="9" t="str">
        <f t="shared" si="74"/>
        <v>TORIA</v>
      </c>
      <c r="D572" s="9"/>
      <c r="E572" s="71">
        <f t="shared" si="72"/>
        <v>0</v>
      </c>
      <c r="F572" s="9" t="str">
        <f t="shared" si="73"/>
        <v>TerceirosTORIA</v>
      </c>
      <c r="G572" s="9" t="str">
        <f>IFERROR(VLOOKUP(H572,[161]Detalhes!$G:$J,4,0),G571)</f>
        <v>Terceiros</v>
      </c>
      <c r="H572" s="10">
        <v>17</v>
      </c>
      <c r="I572" s="16" t="s">
        <v>50</v>
      </c>
      <c r="J572" s="30" t="s">
        <v>34</v>
      </c>
      <c r="K572" s="30"/>
      <c r="L572" s="31"/>
      <c r="M572" s="35">
        <f>IF(RIGHT(I572,5)="Total",VLOOKUP(I572,'BD Descarga'!$B:$I,5,0),SUMIFS('BD Descarga'!F:F,'BD Descarga'!D:D,'Recebimento Rodo - ALE'!K572,'BD Descarga'!C:C,'Recebimento Rodo - ALE'!J572,'BD Descarga'!B:B,'Recebimento Rodo - ALE'!I572,'BD Descarga'!A:A,'Recebimento Rodo - ALE'!H572))</f>
        <v>0</v>
      </c>
      <c r="N572" s="36">
        <f>IF(RIGHT(I572,5)="Total",VLOOKUP(I572,'BD Descarga'!$B:$I,6,0),SUMIFS('BD Descarga'!G:G,'BD Descarga'!D:D,'Recebimento Rodo - ALE'!K572,'BD Descarga'!C:C,'Recebimento Rodo - ALE'!J572,'BD Descarga'!B:B,'Recebimento Rodo - ALE'!I572,'BD Descarga'!A:A,'Recebimento Rodo - ALE'!H572))</f>
        <v>0</v>
      </c>
      <c r="O572" s="36">
        <f>IF(RIGHT(I572,5)="Total",VLOOKUP(I572,'BD Descarga'!$B:$I,7,0),SUMIFS('BD Descarga'!H:H,'BD Descarga'!D:D,'Recebimento Rodo - ALE'!K572,'BD Descarga'!C:C,'Recebimento Rodo - ALE'!J572,'BD Descarga'!B:B,'Recebimento Rodo - ALE'!I572,'BD Descarga'!A:A,'Recebimento Rodo - ALE'!H572))</f>
        <v>0</v>
      </c>
      <c r="P572" s="37">
        <f>IF(RIGHT(I572,5)="Total",VLOOKUP(I572,'BD Descarga'!$B:$I,8,0),SUMIFS('BD Descarga'!I:I,'BD Descarga'!D:D,'Recebimento Rodo - ALE'!K572,'BD Descarga'!C:C,'Recebimento Rodo - ALE'!J572,'BD Descarga'!B:B,'Recebimento Rodo - ALE'!I572,'BD Descarga'!A:A,'Recebimento Rodo - ALE'!H572))</f>
        <v>0</v>
      </c>
      <c r="Q572" s="212"/>
      <c r="R572" s="29"/>
      <c r="S572" s="29"/>
      <c r="T572" s="29"/>
      <c r="U572" s="29"/>
      <c r="V572" s="29"/>
      <c r="W572" s="29"/>
      <c r="X572" s="29"/>
      <c r="Y572" s="29"/>
    </row>
    <row r="573" spans="1:25" ht="15.75" thickBot="1" x14ac:dyDescent="0.3">
      <c r="A573" s="9"/>
      <c r="B573" s="9" t="str">
        <f t="shared" si="71"/>
        <v>VITORIA Total</v>
      </c>
      <c r="C573" s="9" t="str">
        <f>RIGHT(I573,5)</f>
        <v>Total</v>
      </c>
      <c r="D573" s="9">
        <f>VLOOKUP(E573,Resumo!C:E,3,0)</f>
        <v>30</v>
      </c>
      <c r="E573" s="71">
        <f t="shared" si="72"/>
        <v>3510</v>
      </c>
      <c r="F573" s="9" t="str">
        <f t="shared" si="73"/>
        <v>TerceirosTotal</v>
      </c>
      <c r="G573" s="9" t="str">
        <f>IFERROR(VLOOKUP(H573,[161]Detalhes!$G:$J,4,0),G572)</f>
        <v>Terceiros</v>
      </c>
      <c r="H573" s="17">
        <v>17</v>
      </c>
      <c r="I573" s="18" t="s">
        <v>52</v>
      </c>
      <c r="J573" s="38"/>
      <c r="K573" s="38"/>
      <c r="L573" s="25"/>
      <c r="M573" s="39">
        <f>IF(RIGHT(I573,5)="Total",VLOOKUP(I573,'BD Descarga'!$B:$I,5,0),SUMIFS('BD Descarga'!F:F,'BD Descarga'!D:D,'Recebimento Rodo - ALE'!K573,'BD Descarga'!C:C,'Recebimento Rodo - ALE'!J573,'BD Descarga'!B:B,'Recebimento Rodo - ALE'!I573,'BD Descarga'!A:A,'Recebimento Rodo - ALE'!H573))</f>
        <v>45</v>
      </c>
      <c r="N573" s="40">
        <f>IF(RIGHT(I573,5)="Total",VLOOKUP(I573,'BD Descarga'!$B:$I,6,0),SUMIFS('BD Descarga'!G:G,'BD Descarga'!D:D,'Recebimento Rodo - ALE'!K573,'BD Descarga'!C:C,'Recebimento Rodo - ALE'!J573,'BD Descarga'!B:B,'Recebimento Rodo - ALE'!I573,'BD Descarga'!A:A,'Recebimento Rodo - ALE'!H573))</f>
        <v>3</v>
      </c>
      <c r="O573" s="40">
        <f>IF(RIGHT(I573,5)="Total",VLOOKUP(I573,'BD Descarga'!$B:$I,7,0),SUMIFS('BD Descarga'!H:H,'BD Descarga'!D:D,'Recebimento Rodo - ALE'!K573,'BD Descarga'!C:C,'Recebimento Rodo - ALE'!J573,'BD Descarga'!B:B,'Recebimento Rodo - ALE'!I573,'BD Descarga'!A:A,'Recebimento Rodo - ALE'!H573))</f>
        <v>3</v>
      </c>
      <c r="P573" s="41">
        <f>IF(RIGHT(I573,5)="Total",VLOOKUP(I573,'BD Descarga'!$B:$I,8,0),SUMIFS('BD Descarga'!I:I,'BD Descarga'!D:D,'Recebimento Rodo - ALE'!K573,'BD Descarga'!C:C,'Recebimento Rodo - ALE'!J573,'BD Descarga'!B:B,'Recebimento Rodo - ALE'!I573,'BD Descarga'!A:A,'Recebimento Rodo - ALE'!H573))</f>
        <v>3510</v>
      </c>
      <c r="Q573" s="50"/>
      <c r="R573" s="29"/>
      <c r="S573" s="29"/>
      <c r="T573" s="29"/>
      <c r="U573" s="29"/>
      <c r="V573" s="29"/>
      <c r="W573" s="29"/>
      <c r="X573" s="29"/>
      <c r="Y573" s="29"/>
    </row>
    <row r="574" spans="1:25" ht="15.75" customHeight="1" thickTop="1" x14ac:dyDescent="0.25">
      <c r="B574" s="9">
        <f>I574</f>
        <v>0</v>
      </c>
      <c r="E574" s="71">
        <f>IF(RIGHT(I574,5)="Total",P574,0)</f>
        <v>0</v>
      </c>
      <c r="F574" s="9" t="e">
        <f>CONCATENATE(G574,RIGHT(I574,5))</f>
        <v>#REF!</v>
      </c>
      <c r="G574" s="9" t="e">
        <f>IFERROR(VLOOKUP(H574,[161]Detalhes!$G:$J,4,0),#REF!)</f>
        <v>#REF!</v>
      </c>
      <c r="H574" s="21" t="s">
        <v>117</v>
      </c>
      <c r="I574" s="21"/>
      <c r="J574" s="49"/>
      <c r="K574" s="49"/>
      <c r="L574" s="25"/>
      <c r="M574" s="23">
        <f>P574/(N574*22+O574*4)</f>
        <v>45.640183783642861</v>
      </c>
      <c r="N574" s="23">
        <f>SUMIFS($N$5:$N$573,$C$5:$C$573,"Total")</f>
        <v>415.33021938689177</v>
      </c>
      <c r="O574" s="23">
        <f>SUMIFS($O$5:$O$573,$C$5:$C$573,"Total")</f>
        <v>160.64387670677246</v>
      </c>
      <c r="P574" s="23">
        <f>SUMIFS($P$5:$P$573,$C$5:$C$573,"Total")</f>
        <v>446353.7101882617</v>
      </c>
      <c r="Q574" s="23"/>
      <c r="R574" s="25"/>
      <c r="S574" s="25"/>
      <c r="T574" s="29"/>
      <c r="U574" s="29"/>
      <c r="V574" s="29"/>
      <c r="W574" s="29"/>
      <c r="X574" s="29"/>
      <c r="Y574" s="29"/>
    </row>
    <row r="575" spans="1:25" x14ac:dyDescent="0.25">
      <c r="R575" s="1"/>
      <c r="S575" s="1"/>
    </row>
    <row r="576" spans="1:25" x14ac:dyDescent="0.25">
      <c r="R576" s="1"/>
      <c r="S576" s="1"/>
    </row>
    <row r="577" spans="18:18" x14ac:dyDescent="0.25">
      <c r="R577" s="1"/>
    </row>
    <row r="578" spans="18:18" x14ac:dyDescent="0.25">
      <c r="R578" s="1"/>
    </row>
    <row r="579" spans="18:18" x14ac:dyDescent="0.25">
      <c r="R579" s="1"/>
    </row>
    <row r="580" spans="18:18" x14ac:dyDescent="0.25">
      <c r="R580" s="1"/>
    </row>
    <row r="581" spans="18:18" x14ac:dyDescent="0.25">
      <c r="R581" s="1"/>
    </row>
    <row r="582" spans="18:18" x14ac:dyDescent="0.25">
      <c r="R582" s="1"/>
    </row>
    <row r="583" spans="18:18" x14ac:dyDescent="0.25">
      <c r="R583" s="1"/>
    </row>
    <row r="584" spans="18:18" x14ac:dyDescent="0.25">
      <c r="R584" s="1"/>
    </row>
    <row r="585" spans="18:18" x14ac:dyDescent="0.25">
      <c r="R585" s="1"/>
    </row>
    <row r="586" spans="18:18" x14ac:dyDescent="0.25">
      <c r="R586" s="1"/>
    </row>
    <row r="598" ht="15.75" customHeight="1" x14ac:dyDescent="0.25"/>
    <row r="599" ht="15" customHeight="1" x14ac:dyDescent="0.25"/>
    <row r="602" ht="15" customHeight="1" x14ac:dyDescent="0.25"/>
    <row r="613" ht="15" customHeight="1" x14ac:dyDescent="0.25"/>
    <row r="616" ht="15" customHeight="1" x14ac:dyDescent="0.25"/>
    <row r="621" ht="15" customHeight="1" x14ac:dyDescent="0.25"/>
    <row r="626" spans="20:26" ht="15" customHeight="1" x14ac:dyDescent="0.25"/>
    <row r="630" spans="20:26" ht="15" customHeight="1" x14ac:dyDescent="0.25"/>
    <row r="639" spans="20:26" x14ac:dyDescent="0.25">
      <c r="T639" s="29"/>
      <c r="U639" s="29"/>
      <c r="V639" s="29"/>
      <c r="W639" s="29"/>
      <c r="X639" s="29"/>
      <c r="Y639" s="29"/>
      <c r="Z639" s="29"/>
    </row>
    <row r="640" spans="20:26" x14ac:dyDescent="0.25">
      <c r="T640" s="29"/>
      <c r="U640" s="29"/>
      <c r="V640" s="29"/>
      <c r="W640" s="29"/>
      <c r="X640" s="29"/>
      <c r="Y640" s="29"/>
      <c r="Z640" s="29"/>
    </row>
    <row r="641" spans="20:26" x14ac:dyDescent="0.25">
      <c r="T641" s="29"/>
      <c r="U641" s="29"/>
      <c r="V641" s="29"/>
      <c r="W641" s="29"/>
      <c r="X641" s="29"/>
      <c r="Y641" s="29"/>
      <c r="Z641" s="29"/>
    </row>
    <row r="642" spans="20:26" x14ac:dyDescent="0.25">
      <c r="T642" s="29"/>
      <c r="U642" s="29"/>
      <c r="V642" s="29"/>
      <c r="W642" s="29"/>
      <c r="X642" s="29"/>
      <c r="Y642" s="29"/>
      <c r="Z642" s="29"/>
    </row>
    <row r="643" spans="20:26" x14ac:dyDescent="0.25">
      <c r="T643" s="29"/>
      <c r="U643" s="29"/>
      <c r="V643" s="29"/>
      <c r="W643" s="29"/>
      <c r="X643" s="29"/>
      <c r="Y643" s="29"/>
      <c r="Z643" s="29"/>
    </row>
    <row r="644" spans="20:26" x14ac:dyDescent="0.25">
      <c r="T644" s="29"/>
      <c r="U644" s="29"/>
      <c r="V644" s="29"/>
      <c r="W644" s="29"/>
      <c r="X644" s="29"/>
      <c r="Y644" s="29"/>
      <c r="Z644" s="29"/>
    </row>
    <row r="645" spans="20:26" x14ac:dyDescent="0.25">
      <c r="T645" s="29"/>
      <c r="U645" s="29"/>
      <c r="V645" s="29"/>
      <c r="W645" s="29"/>
      <c r="X645" s="29"/>
      <c r="Y645" s="29"/>
      <c r="Z645" s="29"/>
    </row>
  </sheetData>
  <autoFilter ref="H4:K574" xr:uid="{00000000-0009-0000-0000-000002000000}"/>
  <mergeCells count="66">
    <mergeCell ref="Q436:Q444"/>
    <mergeCell ref="Q5:Q13"/>
    <mergeCell ref="Q82:Q90"/>
    <mergeCell ref="Q102:Q110"/>
    <mergeCell ref="S21:Y22"/>
    <mergeCell ref="S25:Y26"/>
    <mergeCell ref="S30:Y33"/>
    <mergeCell ref="S34:Y36"/>
    <mergeCell ref="Q72:Q80"/>
    <mergeCell ref="Q15:Q23"/>
    <mergeCell ref="Q24:Q32"/>
    <mergeCell ref="Q34:Q42"/>
    <mergeCell ref="Q416:Q424"/>
    <mergeCell ref="Q297:Q306"/>
    <mergeCell ref="Q307:Q315"/>
    <mergeCell ref="Q317:Q325"/>
    <mergeCell ref="Q210:Q218"/>
    <mergeCell ref="Q170:Q179"/>
    <mergeCell ref="Q180:Q189"/>
    <mergeCell ref="Q239:Q247"/>
    <mergeCell ref="Q396:Q404"/>
    <mergeCell ref="Q277:Q285"/>
    <mergeCell ref="Q112:Q120"/>
    <mergeCell ref="Q121:Q129"/>
    <mergeCell ref="Q151:Q159"/>
    <mergeCell ref="Q160:Q168"/>
    <mergeCell ref="Q191:Q199"/>
    <mergeCell ref="Q141:Q149"/>
    <mergeCell ref="Q495:Q503"/>
    <mergeCell ref="Q534:Q542"/>
    <mergeCell ref="Q456:Q464"/>
    <mergeCell ref="Q476:Q484"/>
    <mergeCell ref="Q466:Q474"/>
    <mergeCell ref="Q524:Q532"/>
    <mergeCell ref="Q44:Q52"/>
    <mergeCell ref="Q564:Q572"/>
    <mergeCell ref="Q287:Q295"/>
    <mergeCell ref="Q219:Q227"/>
    <mergeCell ref="Q249:Q257"/>
    <mergeCell ref="Q258:Q266"/>
    <mergeCell ref="Q504:Q512"/>
    <mergeCell ref="Q486:Q494"/>
    <mergeCell ref="Q426:Q434"/>
    <mergeCell ref="Q406:Q414"/>
    <mergeCell ref="Q327:Q335"/>
    <mergeCell ref="Q554:Q562"/>
    <mergeCell ref="Q544:Q552"/>
    <mergeCell ref="Q386:Q395"/>
    <mergeCell ref="Q446:Q454"/>
    <mergeCell ref="Q514:Q522"/>
    <mergeCell ref="S4:Y4"/>
    <mergeCell ref="Q376:Q384"/>
    <mergeCell ref="Q337:Q345"/>
    <mergeCell ref="Q53:Q61"/>
    <mergeCell ref="Q62:Q70"/>
    <mergeCell ref="Q200:Q208"/>
    <mergeCell ref="Q131:Q139"/>
    <mergeCell ref="Q268:Q276"/>
    <mergeCell ref="Q229:Q237"/>
    <mergeCell ref="S5:Y7"/>
    <mergeCell ref="S8:Y17"/>
    <mergeCell ref="S18:Y20"/>
    <mergeCell ref="Q366:Q374"/>
    <mergeCell ref="Q347:Q355"/>
    <mergeCell ref="Q356:Q364"/>
    <mergeCell ref="Q92:Q100"/>
  </mergeCells>
  <pageMargins left="0.511811024" right="0.511811024" top="0.78740157499999996" bottom="0.78740157499999996" header="0.31496062000000002" footer="0.31496062000000002"/>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A1:V48"/>
  <sheetViews>
    <sheetView showGridLines="0" topLeftCell="D1" workbookViewId="0">
      <selection activeCell="G48" sqref="G48"/>
    </sheetView>
  </sheetViews>
  <sheetFormatPr defaultRowHeight="15" outlineLevelCol="1" x14ac:dyDescent="0.25"/>
  <cols>
    <col min="1" max="1" width="30.140625" hidden="1" customWidth="1" outlineLevel="1"/>
    <col min="2" max="2" width="21" hidden="1" customWidth="1" outlineLevel="1"/>
    <col min="3" max="3" width="14.5703125" hidden="1" customWidth="1" outlineLevel="1"/>
    <col min="4" max="4" width="9.140625" collapsed="1"/>
    <col min="5" max="5" width="26.28515625" customWidth="1"/>
    <col min="6" max="6" width="18.85546875" bestFit="1" customWidth="1"/>
    <col min="7" max="7" width="22.28515625" bestFit="1" customWidth="1"/>
    <col min="8" max="8" width="28.7109375" style="1" bestFit="1" customWidth="1"/>
    <col min="9" max="9" width="10.5703125" customWidth="1"/>
  </cols>
  <sheetData>
    <row r="1" spans="1:22" x14ac:dyDescent="0.25">
      <c r="A1" s="63" t="s">
        <v>228</v>
      </c>
      <c r="B1" s="64"/>
      <c r="C1" s="64"/>
      <c r="D1" s="63" t="s">
        <v>272</v>
      </c>
      <c r="E1" s="63"/>
      <c r="F1" s="64"/>
      <c r="G1" s="64"/>
      <c r="H1" s="64"/>
      <c r="I1" s="64"/>
      <c r="J1" s="64"/>
      <c r="K1" s="64"/>
      <c r="L1" s="64"/>
      <c r="M1" s="64"/>
      <c r="N1" s="64"/>
      <c r="O1" s="64"/>
      <c r="P1" s="64"/>
      <c r="Q1" s="64"/>
      <c r="R1" s="64"/>
      <c r="S1" s="64"/>
      <c r="T1" s="64"/>
      <c r="U1" s="64"/>
      <c r="V1" s="64"/>
    </row>
    <row r="2" spans="1:22" x14ac:dyDescent="0.25">
      <c r="H2"/>
    </row>
    <row r="3" spans="1:22" ht="15.75" thickBot="1" x14ac:dyDescent="0.3">
      <c r="G3" s="1"/>
      <c r="I3" s="1"/>
      <c r="J3" s="1"/>
      <c r="K3" s="1"/>
      <c r="L3" s="1"/>
      <c r="M3" s="1"/>
      <c r="N3" s="1"/>
      <c r="O3" s="2"/>
      <c r="P3" s="2"/>
    </row>
    <row r="4" spans="1:22" ht="45" customHeight="1" thickBot="1" x14ac:dyDescent="0.3">
      <c r="A4" t="s">
        <v>652</v>
      </c>
      <c r="B4" t="s">
        <v>651</v>
      </c>
      <c r="C4" t="s">
        <v>235</v>
      </c>
      <c r="D4" s="6" t="s">
        <v>0</v>
      </c>
      <c r="E4" s="7" t="s">
        <v>1</v>
      </c>
      <c r="F4" s="7" t="s">
        <v>726</v>
      </c>
      <c r="G4" s="7" t="s">
        <v>727</v>
      </c>
      <c r="H4" s="7" t="s">
        <v>231</v>
      </c>
      <c r="I4" s="8" t="s">
        <v>6</v>
      </c>
    </row>
    <row r="5" spans="1:22" x14ac:dyDescent="0.25">
      <c r="A5" t="str">
        <f>CONCATENATE(E5," Total")</f>
        <v>ACAILANDIA Total</v>
      </c>
      <c r="B5" s="66">
        <f>H5</f>
        <v>4158</v>
      </c>
      <c r="C5" t="s">
        <v>216</v>
      </c>
      <c r="D5" s="14">
        <v>33</v>
      </c>
      <c r="E5" s="51" t="s">
        <v>80</v>
      </c>
      <c r="F5" s="75">
        <f>VLOOKUP(E5,'BD Expedição'!$B:$E,2,0)</f>
        <v>1</v>
      </c>
      <c r="G5" s="61">
        <f>VLOOKUP(E5,'BD Expedição'!$B:$E,3,0)</f>
        <v>21</v>
      </c>
      <c r="H5" s="62">
        <f>VLOOKUP(E5,'BD Expedição'!$B:$E,4,0)</f>
        <v>4158</v>
      </c>
      <c r="I5" s="62"/>
    </row>
    <row r="6" spans="1:22" x14ac:dyDescent="0.25">
      <c r="A6" t="str">
        <f t="shared" ref="A6:A47" si="0">CONCATENATE(E6," Total")</f>
        <v>ARAUCARIA Total</v>
      </c>
      <c r="B6" s="66">
        <f t="shared" ref="B6:B47" si="1">H6</f>
        <v>21830</v>
      </c>
      <c r="C6" t="s">
        <v>216</v>
      </c>
      <c r="D6" s="14">
        <v>18</v>
      </c>
      <c r="E6" s="11" t="s">
        <v>53</v>
      </c>
      <c r="F6" s="75">
        <f>VLOOKUP(E6,'BD Expedição'!$B:$E,2,0)</f>
        <v>2.5</v>
      </c>
      <c r="G6" s="61">
        <f>VLOOKUP(E6,'BD Expedição'!$B:$E,3,0)</f>
        <v>37</v>
      </c>
      <c r="H6" s="62">
        <f>VLOOKUP(E6,'BD Expedição'!$B:$E,4,0)</f>
        <v>21830</v>
      </c>
      <c r="I6" s="73"/>
    </row>
    <row r="7" spans="1:22" x14ac:dyDescent="0.25">
      <c r="A7" t="str">
        <f t="shared" si="0"/>
        <v>BAURU Total</v>
      </c>
      <c r="B7" s="66">
        <f t="shared" si="1"/>
        <v>7680</v>
      </c>
      <c r="C7" t="s">
        <v>216</v>
      </c>
      <c r="D7" s="14">
        <v>47</v>
      </c>
      <c r="E7" s="11" t="s">
        <v>100</v>
      </c>
      <c r="F7" s="75">
        <f>VLOOKUP(E7,'BD Expedição'!$B:$E,2,0)</f>
        <v>2</v>
      </c>
      <c r="G7" s="61">
        <f>VLOOKUP(E7,'BD Expedição'!$B:$E,3,0)</f>
        <v>20</v>
      </c>
      <c r="H7" s="62">
        <f>VLOOKUP(E7,'BD Expedição'!$B:$E,4,0)</f>
        <v>7680</v>
      </c>
      <c r="I7" s="73"/>
    </row>
    <row r="8" spans="1:22" x14ac:dyDescent="0.25">
      <c r="A8" t="str">
        <f t="shared" si="0"/>
        <v>BELEM Total</v>
      </c>
      <c r="B8" s="66">
        <f t="shared" si="1"/>
        <v>17820</v>
      </c>
      <c r="C8" t="s">
        <v>216</v>
      </c>
      <c r="D8" s="14">
        <v>35</v>
      </c>
      <c r="E8" s="11" t="s">
        <v>83</v>
      </c>
      <c r="F8" s="75">
        <f>VLOOKUP(E8,'BD Expedição'!$B:$E,2,0)</f>
        <v>3</v>
      </c>
      <c r="G8" s="61">
        <f>VLOOKUP(E8,'BD Expedição'!$B:$E,3,0)</f>
        <v>27</v>
      </c>
      <c r="H8" s="62">
        <f>VLOOKUP(E8,'BD Expedição'!$B:$E,4,0)</f>
        <v>17820</v>
      </c>
      <c r="I8" s="73"/>
    </row>
    <row r="9" spans="1:22" x14ac:dyDescent="0.25">
      <c r="A9" t="str">
        <f t="shared" si="0"/>
        <v>BETIM Total</v>
      </c>
      <c r="B9" s="66">
        <f t="shared" si="1"/>
        <v>90988.923999999999</v>
      </c>
      <c r="C9" t="s">
        <v>214</v>
      </c>
      <c r="D9" s="14">
        <v>1</v>
      </c>
      <c r="E9" s="11" t="s">
        <v>8</v>
      </c>
      <c r="F9" s="75">
        <f>VLOOKUP(E9,'BD Expedição'!$B:$E,2,0)</f>
        <v>10</v>
      </c>
      <c r="G9" s="61">
        <f>VLOOKUP(E9,'BD Expedição'!$B:$E,3,0)</f>
        <v>27</v>
      </c>
      <c r="H9" s="62">
        <f>VLOOKUP(E9,'BD Expedição'!$B:$E,4,0)</f>
        <v>90988.923999999999</v>
      </c>
      <c r="I9" s="73"/>
    </row>
    <row r="10" spans="1:22" x14ac:dyDescent="0.25">
      <c r="A10" t="str">
        <f t="shared" si="0"/>
        <v>BIGUACU Total</v>
      </c>
      <c r="B10" s="66">
        <f t="shared" si="1"/>
        <v>8316</v>
      </c>
      <c r="C10" t="s">
        <v>215</v>
      </c>
      <c r="D10" s="14">
        <v>25</v>
      </c>
      <c r="E10" s="11" t="s">
        <v>70</v>
      </c>
      <c r="F10" s="75">
        <f>VLOOKUP(E10,'BD Expedição'!$B:$E,2,0)</f>
        <v>1.5</v>
      </c>
      <c r="G10" s="61">
        <f>VLOOKUP(E10,'BD Expedição'!$B:$E,3,0)</f>
        <v>28</v>
      </c>
      <c r="H10" s="62">
        <f>VLOOKUP(E10,'BD Expedição'!$B:$E,4,0)</f>
        <v>8316</v>
      </c>
      <c r="I10" s="73"/>
    </row>
    <row r="11" spans="1:22" x14ac:dyDescent="0.25">
      <c r="A11" t="str">
        <f t="shared" si="0"/>
        <v>BRASILIA Total</v>
      </c>
      <c r="B11" s="66">
        <f t="shared" si="1"/>
        <v>7788</v>
      </c>
      <c r="C11" t="s">
        <v>217</v>
      </c>
      <c r="D11" s="14">
        <v>42</v>
      </c>
      <c r="E11" s="11" t="s">
        <v>97</v>
      </c>
      <c r="F11" s="75">
        <f>VLOOKUP(E11,'BD Expedição'!$B:$E,2,0)</f>
        <v>4</v>
      </c>
      <c r="G11" s="61">
        <f>VLOOKUP(E11,'BD Expedição'!$B:$E,3,0)</f>
        <v>25</v>
      </c>
      <c r="H11" s="62">
        <f>VLOOKUP(E11,'BD Expedição'!$B:$E,4,0)</f>
        <v>7788</v>
      </c>
      <c r="I11" s="73"/>
    </row>
    <row r="12" spans="1:22" x14ac:dyDescent="0.25">
      <c r="A12" t="str">
        <f t="shared" si="0"/>
        <v>CABEDELO Total</v>
      </c>
      <c r="B12" s="66">
        <f t="shared" si="1"/>
        <v>11336</v>
      </c>
      <c r="C12" t="s">
        <v>216</v>
      </c>
      <c r="D12" s="14">
        <v>27</v>
      </c>
      <c r="E12" s="11" t="s">
        <v>73</v>
      </c>
      <c r="F12" s="75">
        <f>VLOOKUP(E12,'BD Expedição'!$B:$E,2,0)</f>
        <v>2</v>
      </c>
      <c r="G12" s="61">
        <f>VLOOKUP(E12,'BD Expedição'!$B:$E,3,0)</f>
        <v>26</v>
      </c>
      <c r="H12" s="62">
        <f>VLOOKUP(E12,'BD Expedição'!$B:$E,4,0)</f>
        <v>11336</v>
      </c>
      <c r="I12" s="73"/>
    </row>
    <row r="13" spans="1:22" x14ac:dyDescent="0.25">
      <c r="A13" t="str">
        <f t="shared" si="0"/>
        <v>CANOAS Total</v>
      </c>
      <c r="B13" s="66">
        <f t="shared" si="1"/>
        <v>16992</v>
      </c>
      <c r="C13" t="s">
        <v>216</v>
      </c>
      <c r="D13" s="14">
        <v>52</v>
      </c>
      <c r="E13" s="11" t="s">
        <v>104</v>
      </c>
      <c r="F13" s="75">
        <f>VLOOKUP(E13,'BD Expedição'!$B:$E,2,0)</f>
        <v>3</v>
      </c>
      <c r="G13" s="61">
        <f>VLOOKUP(E13,'BD Expedição'!$B:$E,3,0)</f>
        <v>24</v>
      </c>
      <c r="H13" s="62">
        <f>VLOOKUP(E13,'BD Expedição'!$B:$E,4,0)</f>
        <v>16992</v>
      </c>
      <c r="I13" s="73"/>
    </row>
    <row r="14" spans="1:22" x14ac:dyDescent="0.25">
      <c r="A14" t="str">
        <f t="shared" si="0"/>
        <v>CRATO Total</v>
      </c>
      <c r="B14" s="66">
        <f t="shared" si="1"/>
        <v>3590.3999999999996</v>
      </c>
      <c r="C14" t="s">
        <v>216</v>
      </c>
      <c r="D14" s="14">
        <v>31</v>
      </c>
      <c r="E14" s="11" t="s">
        <v>79</v>
      </c>
      <c r="F14" s="75">
        <f>VLOOKUP(E14,'BD Expedição'!$B:$E,2,0)</f>
        <v>0.85</v>
      </c>
      <c r="G14" s="61">
        <f>VLOOKUP(E14,'BD Expedição'!$B:$E,3,0)</f>
        <v>24</v>
      </c>
      <c r="H14" s="62">
        <f>VLOOKUP(E14,'BD Expedição'!$B:$E,4,0)</f>
        <v>3590.3999999999996</v>
      </c>
      <c r="I14" s="73"/>
    </row>
    <row r="15" spans="1:22" x14ac:dyDescent="0.25">
      <c r="A15" t="str">
        <f t="shared" si="0"/>
        <v>CUBATAO Total</v>
      </c>
      <c r="B15" s="66">
        <f t="shared" si="1"/>
        <v>4554</v>
      </c>
      <c r="C15" t="s">
        <v>216</v>
      </c>
      <c r="D15" s="14">
        <v>21</v>
      </c>
      <c r="E15" s="11" t="s">
        <v>64</v>
      </c>
      <c r="F15" s="75">
        <f>VLOOKUP(E15,'BD Expedição'!$B:$E,2,0)</f>
        <v>1</v>
      </c>
      <c r="G15" s="61">
        <f>VLOOKUP(E15,'BD Expedição'!$B:$E,3,0)</f>
        <v>23</v>
      </c>
      <c r="H15" s="62">
        <f>VLOOKUP(E15,'BD Expedição'!$B:$E,4,0)</f>
        <v>4554</v>
      </c>
      <c r="I15" s="73"/>
    </row>
    <row r="16" spans="1:22" x14ac:dyDescent="0.25">
      <c r="A16" t="str">
        <f t="shared" si="0"/>
        <v>CUIABA Total</v>
      </c>
      <c r="B16" s="66">
        <f t="shared" si="1"/>
        <v>14400</v>
      </c>
      <c r="C16" t="s">
        <v>217</v>
      </c>
      <c r="D16" s="14">
        <v>28</v>
      </c>
      <c r="E16" s="11" t="s">
        <v>75</v>
      </c>
      <c r="F16" s="75">
        <f>VLOOKUP(E16,'BD Expedição'!$B:$E,2,0)</f>
        <v>3</v>
      </c>
      <c r="G16" s="61">
        <f>VLOOKUP(E16,'BD Expedição'!$B:$E,3,0)</f>
        <v>20</v>
      </c>
      <c r="H16" s="62">
        <f>VLOOKUP(E16,'BD Expedição'!$B:$E,4,0)</f>
        <v>14400</v>
      </c>
      <c r="I16" s="73"/>
    </row>
    <row r="17" spans="1:9" x14ac:dyDescent="0.25">
      <c r="A17" t="str">
        <f t="shared" si="0"/>
        <v>DUQUE DE CAXIAS Total</v>
      </c>
      <c r="B17" s="66">
        <f t="shared" si="1"/>
        <v>28176.810833333333</v>
      </c>
      <c r="C17" t="s">
        <v>214</v>
      </c>
      <c r="D17" s="14">
        <v>11</v>
      </c>
      <c r="E17" s="11" t="s">
        <v>36</v>
      </c>
      <c r="F17" s="75">
        <f>VLOOKUP(E17,'BD Expedição'!$B:$E,2,0)</f>
        <v>4</v>
      </c>
      <c r="G17" s="61">
        <f>VLOOKUP(E17,'BD Expedição'!$B:$E,3,0)</f>
        <v>27</v>
      </c>
      <c r="H17" s="62">
        <f>VLOOKUP(E17,'BD Expedição'!$B:$E,4,0)</f>
        <v>28176.810833333333</v>
      </c>
      <c r="I17" s="73"/>
    </row>
    <row r="18" spans="1:9" x14ac:dyDescent="0.25">
      <c r="A18" t="str">
        <f t="shared" si="0"/>
        <v>FORTALEZA Total</v>
      </c>
      <c r="B18" s="66">
        <f t="shared" si="1"/>
        <v>9504</v>
      </c>
      <c r="C18" t="s">
        <v>216</v>
      </c>
      <c r="D18" s="14">
        <v>29</v>
      </c>
      <c r="E18" s="11" t="s">
        <v>77</v>
      </c>
      <c r="F18" s="75">
        <f>VLOOKUP(E18,'BD Expedição'!$B:$E,2,0)</f>
        <v>1.5</v>
      </c>
      <c r="G18" s="61">
        <f>VLOOKUP(E18,'BD Expedição'!$B:$E,3,0)</f>
        <v>22</v>
      </c>
      <c r="H18" s="62">
        <f>VLOOKUP(E18,'BD Expedição'!$B:$E,4,0)</f>
        <v>9504</v>
      </c>
      <c r="I18" s="73"/>
    </row>
    <row r="19" spans="1:9" x14ac:dyDescent="0.25">
      <c r="A19" t="str">
        <f t="shared" si="0"/>
        <v>GOIANIA Total</v>
      </c>
      <c r="B19" s="66">
        <f t="shared" si="1"/>
        <v>43701.666666666664</v>
      </c>
      <c r="C19" t="s">
        <v>214</v>
      </c>
      <c r="D19" s="14">
        <v>13</v>
      </c>
      <c r="E19" s="11" t="s">
        <v>44</v>
      </c>
      <c r="F19" s="75">
        <f>VLOOKUP(E19,'BD Expedição'!$B:$E,2,0)</f>
        <v>8</v>
      </c>
      <c r="G19" s="61">
        <f>VLOOKUP(E19,'BD Expedição'!$B:$E,3,0)</f>
        <v>23</v>
      </c>
      <c r="H19" s="62">
        <f>VLOOKUP(E19,'BD Expedição'!$B:$E,4,0)</f>
        <v>43701.666666666664</v>
      </c>
      <c r="I19" s="73"/>
    </row>
    <row r="20" spans="1:9" x14ac:dyDescent="0.25">
      <c r="A20" t="str">
        <f t="shared" si="0"/>
        <v>GOVERNADOR VALADARES Total</v>
      </c>
      <c r="B20" s="66">
        <f t="shared" si="1"/>
        <v>3852</v>
      </c>
      <c r="C20" t="s">
        <v>216</v>
      </c>
      <c r="D20" s="14">
        <v>54</v>
      </c>
      <c r="E20" s="11" t="s">
        <v>109</v>
      </c>
      <c r="F20" s="75">
        <f>VLOOKUP(E20,'BD Expedição'!$B:$E,2,0)</f>
        <v>1</v>
      </c>
      <c r="G20" s="61">
        <f>VLOOKUP(E20,'BD Expedição'!$B:$E,3,0)</f>
        <v>18</v>
      </c>
      <c r="H20" s="62">
        <f>VLOOKUP(E20,'BD Expedição'!$B:$E,4,0)</f>
        <v>3852</v>
      </c>
      <c r="I20" s="73"/>
    </row>
    <row r="21" spans="1:9" x14ac:dyDescent="0.25">
      <c r="A21" t="str">
        <f t="shared" si="0"/>
        <v>GUAMARE Total</v>
      </c>
      <c r="B21" s="66">
        <f t="shared" si="1"/>
        <v>26620.179779999999</v>
      </c>
      <c r="C21" t="s">
        <v>217</v>
      </c>
      <c r="D21" s="14">
        <v>38</v>
      </c>
      <c r="E21" s="11" t="s">
        <v>92</v>
      </c>
      <c r="F21" s="75">
        <f>VLOOKUP(E21,'BD Expedição'!$B:$E,2,0)</f>
        <v>7</v>
      </c>
      <c r="G21" s="61">
        <f>VLOOKUP(E21,'BD Expedição'!$B:$E,3,0)</f>
        <v>26</v>
      </c>
      <c r="H21" s="62">
        <f>VLOOKUP(E21,'BD Expedição'!$B:$E,4,0)</f>
        <v>26620.179779999999</v>
      </c>
      <c r="I21" s="73"/>
    </row>
    <row r="22" spans="1:9" x14ac:dyDescent="0.25">
      <c r="A22" t="str">
        <f t="shared" si="0"/>
        <v>GUARULHOS Total</v>
      </c>
      <c r="B22" s="66">
        <f t="shared" si="1"/>
        <v>67171.078833333333</v>
      </c>
      <c r="C22" t="s">
        <v>214</v>
      </c>
      <c r="D22" s="14">
        <v>16</v>
      </c>
      <c r="E22" s="11" t="s">
        <v>48</v>
      </c>
      <c r="F22" s="75">
        <f>VLOOKUP(E22,'BD Expedição'!$B:$E,2,0)</f>
        <v>5</v>
      </c>
      <c r="G22" s="61">
        <f>VLOOKUP(E22,'BD Expedição'!$B:$E,3,0)</f>
        <v>25</v>
      </c>
      <c r="H22" s="62">
        <f>VLOOKUP(E22,'BD Expedição'!$B:$E,4,0)</f>
        <v>67171.078833333333</v>
      </c>
      <c r="I22" s="73"/>
    </row>
    <row r="23" spans="1:9" x14ac:dyDescent="0.25">
      <c r="A23" t="str">
        <f t="shared" si="0"/>
        <v>IPOJUCA Total</v>
      </c>
      <c r="B23" s="66">
        <f t="shared" si="1"/>
        <v>44068.4</v>
      </c>
      <c r="C23" t="s">
        <v>216</v>
      </c>
      <c r="D23" s="14">
        <v>26</v>
      </c>
      <c r="E23" s="11" t="s">
        <v>71</v>
      </c>
      <c r="F23" s="75">
        <f>VLOOKUP(E23,'BD Expedição'!$B:$E,2,0)</f>
        <v>1.9333333333333333</v>
      </c>
      <c r="G23" s="61">
        <f>VLOOKUP(E23,'BD Expedição'!$B:$E,3,0)</f>
        <v>29</v>
      </c>
      <c r="H23" s="62">
        <f>VLOOKUP(E23,'BD Expedição'!$B:$E,4,0)</f>
        <v>44068.4</v>
      </c>
      <c r="I23" s="73"/>
    </row>
    <row r="24" spans="1:9" x14ac:dyDescent="0.25">
      <c r="A24" t="str">
        <f t="shared" si="0"/>
        <v>ITABUNA Total</v>
      </c>
      <c r="B24" s="66">
        <f t="shared" si="1"/>
        <v>2675.2</v>
      </c>
      <c r="C24" t="s">
        <v>215</v>
      </c>
      <c r="D24" s="14">
        <v>23</v>
      </c>
      <c r="E24" s="11" t="s">
        <v>67</v>
      </c>
      <c r="F24" s="75">
        <f>VLOOKUP(E24,'BD Expedição'!$B:$E,2,0)</f>
        <v>0.64</v>
      </c>
      <c r="G24" s="61">
        <f>VLOOKUP(E24,'BD Expedição'!$B:$E,3,0)</f>
        <v>19</v>
      </c>
      <c r="H24" s="62">
        <f>VLOOKUP(E24,'BD Expedição'!$B:$E,4,0)</f>
        <v>2675.2</v>
      </c>
      <c r="I24" s="73"/>
    </row>
    <row r="25" spans="1:9" x14ac:dyDescent="0.25">
      <c r="A25" t="str">
        <f t="shared" si="0"/>
        <v>ITAJAI Total</v>
      </c>
      <c r="B25" s="66">
        <f t="shared" si="1"/>
        <v>27588</v>
      </c>
      <c r="C25" t="s">
        <v>216</v>
      </c>
      <c r="D25" s="14">
        <v>44</v>
      </c>
      <c r="E25" s="11" t="s">
        <v>98</v>
      </c>
      <c r="F25" s="75">
        <f>VLOOKUP(E25,'BD Expedição'!$B:$E,2,0)</f>
        <v>3</v>
      </c>
      <c r="G25" s="61">
        <f>VLOOKUP(E25,'BD Expedição'!$B:$E,3,0)</f>
        <v>38</v>
      </c>
      <c r="H25" s="62">
        <f>VLOOKUP(E25,'BD Expedição'!$B:$E,4,0)</f>
        <v>27588</v>
      </c>
      <c r="I25" s="73"/>
    </row>
    <row r="26" spans="1:9" x14ac:dyDescent="0.25">
      <c r="A26" t="str">
        <f t="shared" si="0"/>
        <v>JEQUIE Total</v>
      </c>
      <c r="B26" s="66">
        <f t="shared" si="1"/>
        <v>3660.8</v>
      </c>
      <c r="C26" t="s">
        <v>215</v>
      </c>
      <c r="D26" s="14">
        <v>22</v>
      </c>
      <c r="E26" s="11" t="s">
        <v>66</v>
      </c>
      <c r="F26" s="75">
        <f>VLOOKUP(E26,'BD Expedição'!$B:$E,2,0)</f>
        <v>0.64</v>
      </c>
      <c r="G26" s="61">
        <f>VLOOKUP(E26,'BD Expedição'!$B:$E,3,0)</f>
        <v>26</v>
      </c>
      <c r="H26" s="62">
        <f>VLOOKUP(E26,'BD Expedição'!$B:$E,4,0)</f>
        <v>3660.8</v>
      </c>
      <c r="I26" s="73"/>
    </row>
    <row r="27" spans="1:9" x14ac:dyDescent="0.25">
      <c r="A27" t="str">
        <f t="shared" si="0"/>
        <v>LAGES Total</v>
      </c>
      <c r="B27" s="66">
        <f t="shared" si="1"/>
        <v>10974</v>
      </c>
      <c r="C27" t="s">
        <v>216</v>
      </c>
      <c r="D27" s="14">
        <v>66</v>
      </c>
      <c r="E27" s="11" t="s">
        <v>112</v>
      </c>
      <c r="F27" s="75">
        <f>VLOOKUP(E27,'BD Expedição'!$B:$E,2,0)</f>
        <v>1.5</v>
      </c>
      <c r="G27" s="61">
        <f>VLOOKUP(E27,'BD Expedição'!$B:$E,3,0)</f>
        <v>31</v>
      </c>
      <c r="H27" s="62">
        <f>VLOOKUP(E27,'BD Expedição'!$B:$E,4,0)</f>
        <v>10974</v>
      </c>
      <c r="I27" s="73"/>
    </row>
    <row r="28" spans="1:9" x14ac:dyDescent="0.25">
      <c r="A28" t="str">
        <f t="shared" si="0"/>
        <v>LEM Total</v>
      </c>
      <c r="B28" s="66">
        <f t="shared" si="1"/>
        <v>11390.489833333333</v>
      </c>
      <c r="C28" t="s">
        <v>214</v>
      </c>
      <c r="D28" s="14">
        <v>49</v>
      </c>
      <c r="E28" s="11" t="s">
        <v>102</v>
      </c>
      <c r="F28" s="75">
        <f>VLOOKUP(E28,'BD Expedição'!$B:$E,2,0)</f>
        <v>3</v>
      </c>
      <c r="G28" s="61">
        <f>VLOOKUP(E28,'BD Expedição'!$B:$E,3,0)</f>
        <v>24</v>
      </c>
      <c r="H28" s="62">
        <f>VLOOKUP(E28,'BD Expedição'!$B:$E,4,0)</f>
        <v>11390.489833333333</v>
      </c>
      <c r="I28" s="73"/>
    </row>
    <row r="29" spans="1:9" x14ac:dyDescent="0.25">
      <c r="A29" t="str">
        <f t="shared" si="0"/>
        <v>MACEIO Total</v>
      </c>
      <c r="B29" s="66">
        <f t="shared" si="1"/>
        <v>4752</v>
      </c>
      <c r="C29" t="s">
        <v>216</v>
      </c>
      <c r="D29" s="14">
        <v>34</v>
      </c>
      <c r="E29" s="11" t="s">
        <v>81</v>
      </c>
      <c r="F29" s="75">
        <f>VLOOKUP(E29,'BD Expedição'!$B:$E,2,0)</f>
        <v>1</v>
      </c>
      <c r="G29" s="61">
        <f>VLOOKUP(E29,'BD Expedição'!$B:$E,3,0)</f>
        <v>27</v>
      </c>
      <c r="H29" s="62">
        <f>VLOOKUP(E29,'BD Expedição'!$B:$E,4,0)</f>
        <v>4752</v>
      </c>
      <c r="I29" s="73"/>
    </row>
    <row r="30" spans="1:9" x14ac:dyDescent="0.25">
      <c r="A30" t="str">
        <f t="shared" si="0"/>
        <v>MONTES CLAROS Total</v>
      </c>
      <c r="B30" s="66">
        <f t="shared" si="1"/>
        <v>5236.3999999999996</v>
      </c>
      <c r="C30" t="s">
        <v>216</v>
      </c>
      <c r="D30" s="14">
        <v>37</v>
      </c>
      <c r="E30" s="11" t="s">
        <v>91</v>
      </c>
      <c r="F30" s="75">
        <f>VLOOKUP(E30,'BD Expedição'!$B:$E,2,0)</f>
        <v>1.3</v>
      </c>
      <c r="G30" s="61">
        <f>VLOOKUP(E30,'BD Expedição'!$B:$E,3,0)</f>
        <v>19</v>
      </c>
      <c r="H30" s="62">
        <f>VLOOKUP(E30,'BD Expedição'!$B:$E,4,0)</f>
        <v>5236.3999999999996</v>
      </c>
      <c r="I30" s="73"/>
    </row>
    <row r="31" spans="1:9" x14ac:dyDescent="0.25">
      <c r="A31" t="str">
        <f t="shared" si="0"/>
        <v>OURINHOS Total</v>
      </c>
      <c r="B31" s="66">
        <f t="shared" si="1"/>
        <v>8832</v>
      </c>
      <c r="C31" t="s">
        <v>216</v>
      </c>
      <c r="D31" s="14">
        <v>53</v>
      </c>
      <c r="E31" s="11" t="s">
        <v>108</v>
      </c>
      <c r="F31" s="75">
        <f>VLOOKUP(E31,'BD Expedição'!$B:$E,2,0)</f>
        <v>2</v>
      </c>
      <c r="G31" s="61">
        <f>VLOOKUP(E31,'BD Expedição'!$B:$E,3,0)</f>
        <v>23</v>
      </c>
      <c r="H31" s="62">
        <f>VLOOKUP(E31,'BD Expedição'!$B:$E,4,0)</f>
        <v>8832</v>
      </c>
      <c r="I31" s="73"/>
    </row>
    <row r="32" spans="1:9" x14ac:dyDescent="0.25">
      <c r="A32" t="str">
        <f t="shared" si="0"/>
        <v>PAULINIA Total</v>
      </c>
      <c r="B32" s="66">
        <f t="shared" si="1"/>
        <v>56760</v>
      </c>
      <c r="C32" t="s">
        <v>217</v>
      </c>
      <c r="D32" s="14">
        <v>12</v>
      </c>
      <c r="E32" s="11" t="s">
        <v>40</v>
      </c>
      <c r="F32" s="75">
        <f>VLOOKUP(E32,'BD Expedição'!$B:$E,2,0)</f>
        <v>10</v>
      </c>
      <c r="G32" s="61">
        <f>VLOOKUP(E32,'BD Expedição'!$B:$E,3,0)</f>
        <v>22</v>
      </c>
      <c r="H32" s="62">
        <f>VLOOKUP(E32,'BD Expedição'!$B:$E,4,0)</f>
        <v>56760</v>
      </c>
      <c r="I32" s="74"/>
    </row>
    <row r="33" spans="1:9" x14ac:dyDescent="0.25">
      <c r="A33" t="str">
        <f t="shared" si="0"/>
        <v>PORTO NACIONAL Total</v>
      </c>
      <c r="B33" s="66">
        <f t="shared" si="1"/>
        <v>24544</v>
      </c>
      <c r="C33" t="s">
        <v>216</v>
      </c>
      <c r="D33" s="14">
        <v>65</v>
      </c>
      <c r="E33" s="11" t="s">
        <v>111</v>
      </c>
      <c r="F33" s="75">
        <f>VLOOKUP(E33,'BD Expedição'!$B:$E,2,0)</f>
        <v>4</v>
      </c>
      <c r="G33" s="61">
        <f>VLOOKUP(E33,'BD Expedição'!$B:$E,3,0)</f>
        <v>26</v>
      </c>
      <c r="H33" s="62">
        <f>VLOOKUP(E33,'BD Expedição'!$B:$E,4,0)</f>
        <v>24544</v>
      </c>
      <c r="I33" s="74"/>
    </row>
    <row r="34" spans="1:9" x14ac:dyDescent="0.25">
      <c r="A34" t="str">
        <f t="shared" si="0"/>
        <v>RIBEIRAO PRETO Total</v>
      </c>
      <c r="B34" s="66">
        <f t="shared" si="1"/>
        <v>9984</v>
      </c>
      <c r="C34" t="s">
        <v>216</v>
      </c>
      <c r="D34" s="14">
        <v>50</v>
      </c>
      <c r="E34" s="11" t="s">
        <v>103</v>
      </c>
      <c r="F34" s="75">
        <f>VLOOKUP(E34,'BD Expedição'!$B:$E,2,0)</f>
        <v>2</v>
      </c>
      <c r="G34" s="61">
        <f>VLOOKUP(E34,'BD Expedição'!$B:$E,3,0)</f>
        <v>26</v>
      </c>
      <c r="H34" s="62">
        <f>VLOOKUP(E34,'BD Expedição'!$B:$E,4,0)</f>
        <v>9984</v>
      </c>
      <c r="I34" s="73"/>
    </row>
    <row r="35" spans="1:9" x14ac:dyDescent="0.25">
      <c r="A35" t="str">
        <f t="shared" si="0"/>
        <v>RIO GRANDE Total</v>
      </c>
      <c r="B35" s="66">
        <f t="shared" si="1"/>
        <v>3597.9999999999995</v>
      </c>
      <c r="C35" t="s">
        <v>215</v>
      </c>
      <c r="D35" s="14">
        <v>70</v>
      </c>
      <c r="E35" s="11" t="s">
        <v>115</v>
      </c>
      <c r="F35" s="75">
        <f>VLOOKUP(E35,'BD Expedição'!$B:$E,2,0)</f>
        <v>1.0163841807909604</v>
      </c>
      <c r="G35" s="61">
        <f>VLOOKUP(E35,'BD Expedição'!$B:$E,3,0)</f>
        <v>15</v>
      </c>
      <c r="H35" s="62">
        <f>VLOOKUP(E35,'BD Expedição'!$B:$E,4,0)</f>
        <v>3597.9999999999995</v>
      </c>
      <c r="I35" s="74"/>
    </row>
    <row r="36" spans="1:9" x14ac:dyDescent="0.25">
      <c r="A36" t="str">
        <f t="shared" si="0"/>
        <v>RONDONOPOLIS Total</v>
      </c>
      <c r="B36" s="66">
        <f t="shared" si="1"/>
        <v>37789</v>
      </c>
      <c r="C36" t="s">
        <v>216</v>
      </c>
      <c r="D36" s="14">
        <v>69</v>
      </c>
      <c r="E36" s="11" t="s">
        <v>113</v>
      </c>
      <c r="F36" s="75">
        <f>VLOOKUP(E36,'BD Expedição'!$B:$E,2,0)</f>
        <v>5.8047619047619046</v>
      </c>
      <c r="G36" s="61">
        <f>VLOOKUP(E36,'BD Expedição'!$B:$E,3,0)</f>
        <v>31</v>
      </c>
      <c r="H36" s="62">
        <f>VLOOKUP(E36,'BD Expedição'!$B:$E,4,0)</f>
        <v>37789</v>
      </c>
      <c r="I36" s="74"/>
    </row>
    <row r="37" spans="1:9" x14ac:dyDescent="0.25">
      <c r="A37" t="str">
        <f t="shared" si="0"/>
        <v>SAO CAETANO DO SUL Total</v>
      </c>
      <c r="B37" s="66">
        <f t="shared" si="1"/>
        <v>9216</v>
      </c>
      <c r="C37" t="s">
        <v>216</v>
      </c>
      <c r="D37" s="14">
        <v>9</v>
      </c>
      <c r="E37" s="11" t="s">
        <v>32</v>
      </c>
      <c r="F37" s="75">
        <f>VLOOKUP(E37,'BD Expedição'!$B:$E,2,0)</f>
        <v>2</v>
      </c>
      <c r="G37" s="61">
        <f>VLOOKUP(E37,'BD Expedição'!$B:$E,3,0)</f>
        <v>24</v>
      </c>
      <c r="H37" s="62">
        <f>VLOOKUP(E37,'BD Expedição'!$B:$E,4,0)</f>
        <v>9216</v>
      </c>
      <c r="I37" s="73"/>
    </row>
    <row r="38" spans="1:9" x14ac:dyDescent="0.25">
      <c r="A38" t="str">
        <f t="shared" si="0"/>
        <v>SAO FCO DO CONDE Total</v>
      </c>
      <c r="B38" s="66">
        <f t="shared" si="1"/>
        <v>10640</v>
      </c>
      <c r="C38" t="s">
        <v>216</v>
      </c>
      <c r="D38" s="14">
        <v>24</v>
      </c>
      <c r="E38" s="11" t="s">
        <v>68</v>
      </c>
      <c r="F38" s="75">
        <f>VLOOKUP(E38,'BD Expedição'!$B:$E,2,0)</f>
        <v>2</v>
      </c>
      <c r="G38" s="61">
        <f>VLOOKUP(E38,'BD Expedição'!$B:$E,3,0)</f>
        <v>19</v>
      </c>
      <c r="H38" s="62">
        <f>VLOOKUP(E38,'BD Expedição'!$B:$E,4,0)</f>
        <v>10640</v>
      </c>
      <c r="I38" s="73"/>
    </row>
    <row r="39" spans="1:9" x14ac:dyDescent="0.25">
      <c r="A39" t="str">
        <f t="shared" si="0"/>
        <v>SAO JOSE DO RIO PRETO Total</v>
      </c>
      <c r="B39" s="66">
        <f t="shared" si="1"/>
        <v>56140.500749999999</v>
      </c>
      <c r="C39" t="s">
        <v>217</v>
      </c>
      <c r="D39" s="14">
        <v>20</v>
      </c>
      <c r="E39" s="11" t="s">
        <v>62</v>
      </c>
      <c r="F39" s="75">
        <f>VLOOKUP(E39,'BD Expedição'!$B:$E,2,0)</f>
        <v>8</v>
      </c>
      <c r="G39" s="61">
        <f>VLOOKUP(E39,'BD Expedição'!$B:$E,3,0)</f>
        <v>23</v>
      </c>
      <c r="H39" s="62">
        <f>VLOOKUP(E39,'BD Expedição'!$B:$E,4,0)</f>
        <v>56140.500749999999</v>
      </c>
      <c r="I39" s="73"/>
    </row>
    <row r="40" spans="1:9" x14ac:dyDescent="0.25">
      <c r="A40" t="str">
        <f t="shared" si="0"/>
        <v>SAO JOSE DOS CAMPOS Total</v>
      </c>
      <c r="B40" s="66">
        <f t="shared" si="1"/>
        <v>3344.0000000000018</v>
      </c>
      <c r="C40" t="s">
        <v>216</v>
      </c>
      <c r="D40" s="14">
        <v>19</v>
      </c>
      <c r="E40" s="11" t="s">
        <v>59</v>
      </c>
      <c r="F40" s="75">
        <f>VLOOKUP(E40,'BD Expedição'!$B:$E,2,0)</f>
        <v>0.91666666666666707</v>
      </c>
      <c r="G40" s="61">
        <f>VLOOKUP(E40,'BD Expedição'!$B:$E,3,0)</f>
        <v>19</v>
      </c>
      <c r="H40" s="139">
        <f>VLOOKUP(E40,'BD Expedição'!$B:$E,4,0)</f>
        <v>3344.0000000000018</v>
      </c>
      <c r="I40" s="73"/>
    </row>
    <row r="41" spans="1:9" x14ac:dyDescent="0.25">
      <c r="A41" t="str">
        <f t="shared" si="0"/>
        <v>SAO LUIS Total</v>
      </c>
      <c r="B41" s="66">
        <f t="shared" si="1"/>
        <v>52416</v>
      </c>
      <c r="C41" t="s">
        <v>216</v>
      </c>
      <c r="D41" s="14">
        <v>36</v>
      </c>
      <c r="E41" s="11" t="s">
        <v>87</v>
      </c>
      <c r="F41" s="75">
        <f>VLOOKUP(E41,'BD Expedição'!$B:$E,2,0)</f>
        <v>3</v>
      </c>
      <c r="G41" s="61">
        <f>VLOOKUP(E41,'BD Expedição'!$B:$E,3,0)</f>
        <v>28</v>
      </c>
      <c r="H41" s="62">
        <f>VLOOKUP(E41,'BD Expedição'!$B:$E,4,0)</f>
        <v>52416</v>
      </c>
      <c r="I41" s="73"/>
    </row>
    <row r="42" spans="1:9" x14ac:dyDescent="0.25">
      <c r="A42" t="str">
        <f t="shared" si="0"/>
        <v>SARANDI Total</v>
      </c>
      <c r="B42" s="66">
        <f t="shared" si="1"/>
        <v>2304.1151999999997</v>
      </c>
      <c r="C42" t="s">
        <v>216</v>
      </c>
      <c r="D42" s="14">
        <v>40</v>
      </c>
      <c r="E42" s="11" t="s">
        <v>93</v>
      </c>
      <c r="F42" s="75">
        <f>VLOOKUP(E42,'BD Expedição'!$B:$E,2,0)</f>
        <v>0.66669999999999996</v>
      </c>
      <c r="G42" s="61">
        <f>VLOOKUP(E42,'BD Expedição'!$B:$E,3,0)</f>
        <v>18</v>
      </c>
      <c r="H42" s="62">
        <f>VLOOKUP(E42,'BD Expedição'!$B:$E,4,0)</f>
        <v>2304.1151999999997</v>
      </c>
      <c r="I42" s="73"/>
    </row>
    <row r="43" spans="1:9" x14ac:dyDescent="0.25">
      <c r="A43" t="str">
        <f t="shared" si="0"/>
        <v>SINOP Total</v>
      </c>
      <c r="B43" s="66">
        <f t="shared" si="1"/>
        <v>7200</v>
      </c>
      <c r="C43" t="s">
        <v>216</v>
      </c>
      <c r="D43" s="14">
        <v>71</v>
      </c>
      <c r="E43" s="11" t="s">
        <v>256</v>
      </c>
      <c r="F43" s="75">
        <f>VLOOKUP(E43,'BD Expedição'!$B:$E,2,0)</f>
        <v>1</v>
      </c>
      <c r="G43" s="61">
        <f>VLOOKUP(E43,'BD Expedição'!$B:$E,3,0)</f>
        <v>30</v>
      </c>
      <c r="H43" s="62">
        <f>VLOOKUP(E43,'BD Expedição'!$B:$E,4,0)</f>
        <v>7200</v>
      </c>
      <c r="I43" s="73"/>
    </row>
    <row r="44" spans="1:9" x14ac:dyDescent="0.25">
      <c r="A44" t="str">
        <f t="shared" si="0"/>
        <v>TERESINA Total</v>
      </c>
      <c r="B44" s="66">
        <f t="shared" si="1"/>
        <v>21712</v>
      </c>
      <c r="C44" t="s">
        <v>216</v>
      </c>
      <c r="D44" s="14">
        <v>48</v>
      </c>
      <c r="E44" s="11" t="s">
        <v>101</v>
      </c>
      <c r="F44" s="75">
        <f>VLOOKUP(E44,'BD Expedição'!$B:$E,2,0)</f>
        <v>4</v>
      </c>
      <c r="G44" s="61">
        <f>VLOOKUP(E44,'BD Expedição'!$B:$E,3,0)</f>
        <v>23</v>
      </c>
      <c r="H44" s="62">
        <f>VLOOKUP(E44,'BD Expedição'!$B:$E,4,0)</f>
        <v>21712</v>
      </c>
      <c r="I44" s="73"/>
    </row>
    <row r="45" spans="1:9" x14ac:dyDescent="0.25">
      <c r="A45" t="str">
        <f t="shared" si="0"/>
        <v>UBERABA Total</v>
      </c>
      <c r="B45" s="66">
        <f t="shared" si="1"/>
        <v>3484.7999999999997</v>
      </c>
      <c r="C45" t="s">
        <v>215</v>
      </c>
      <c r="D45" s="14">
        <v>5</v>
      </c>
      <c r="E45" s="11" t="s">
        <v>30</v>
      </c>
      <c r="F45" s="75">
        <f>VLOOKUP(E45,'BD Expedição'!$B:$E,2,0)</f>
        <v>0.6</v>
      </c>
      <c r="G45" s="61">
        <f>VLOOKUP(E45,'BD Expedição'!$B:$E,3,0)</f>
        <v>22</v>
      </c>
      <c r="H45" s="62">
        <f>VLOOKUP(E45,'BD Expedição'!$B:$E,4,0)</f>
        <v>3484.7999999999997</v>
      </c>
      <c r="I45" s="73"/>
    </row>
    <row r="46" spans="1:9" x14ac:dyDescent="0.25">
      <c r="A46" t="str">
        <f t="shared" si="0"/>
        <v>UBERLANDIA Total</v>
      </c>
      <c r="B46" s="66">
        <f t="shared" si="1"/>
        <v>5720</v>
      </c>
      <c r="C46" t="s">
        <v>215</v>
      </c>
      <c r="D46" s="14">
        <v>3</v>
      </c>
      <c r="E46" s="11" t="s">
        <v>25</v>
      </c>
      <c r="F46" s="75">
        <f>VLOOKUP(E46,'BD Expedição'!$B:$E,2,0)</f>
        <v>1</v>
      </c>
      <c r="G46" s="61">
        <f>VLOOKUP(E46,'BD Expedição'!$B:$E,3,0)</f>
        <v>26</v>
      </c>
      <c r="H46" s="62">
        <f>VLOOKUP(E46,'BD Expedição'!$B:$E,4,0)</f>
        <v>5720</v>
      </c>
      <c r="I46" s="73"/>
    </row>
    <row r="47" spans="1:9" ht="15.75" thickBot="1" x14ac:dyDescent="0.3">
      <c r="A47" t="str">
        <f t="shared" si="0"/>
        <v>VITORIA Total</v>
      </c>
      <c r="B47" s="66">
        <f t="shared" si="1"/>
        <v>10483.200000000001</v>
      </c>
      <c r="C47" t="s">
        <v>216</v>
      </c>
      <c r="D47" s="14">
        <v>17</v>
      </c>
      <c r="E47" s="11" t="s">
        <v>50</v>
      </c>
      <c r="F47" s="75">
        <f>VLOOKUP(E47,'BD Expedição'!$B:$E,2,0)</f>
        <v>0.8</v>
      </c>
      <c r="G47" s="61">
        <f>VLOOKUP(E47,'BD Expedição'!$B:$E,3,0)</f>
        <v>24</v>
      </c>
      <c r="H47" s="62">
        <f>VLOOKUP(E47,'BD Expedição'!$B:$E,4,0)</f>
        <v>10483.200000000001</v>
      </c>
      <c r="I47" s="73"/>
    </row>
    <row r="48" spans="1:9" ht="15.75" thickTop="1" x14ac:dyDescent="0.25">
      <c r="D48" s="82"/>
      <c r="E48" s="82" t="s">
        <v>117</v>
      </c>
      <c r="F48" s="194">
        <f>SUM(F5:F47)</f>
        <v>122.16784608555287</v>
      </c>
      <c r="G48" s="82"/>
      <c r="H48" s="82">
        <f>SUM(H5:H47)</f>
        <v>822991.96589666675</v>
      </c>
      <c r="I48" s="81"/>
    </row>
  </sheetData>
  <autoFilter ref="A4:J47" xr:uid="{00000000-0009-0000-0000-000003000000}"/>
  <sortState xmlns:xlrd2="http://schemas.microsoft.com/office/spreadsheetml/2017/richdata2" ref="B5:I48">
    <sortCondition ref="E5"/>
  </sortState>
  <pageMargins left="0.511811024" right="0.511811024" top="0.78740157499999996" bottom="0.78740157499999996" header="0.31496062000000002" footer="0.31496062000000002"/>
  <pageSetup paperSize="9"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D2014-54E3-4164-8718-E03339737585}">
  <sheetPr>
    <tabColor rgb="FF002060"/>
  </sheetPr>
  <dimension ref="A3:AO371"/>
  <sheetViews>
    <sheetView showGridLines="0" zoomScale="85" zoomScaleNormal="85" workbookViewId="0">
      <pane xSplit="2" ySplit="2" topLeftCell="C3" activePane="bottomRight" state="frozen"/>
      <selection activeCell="K87" sqref="K87"/>
      <selection pane="topRight" activeCell="K87" sqref="K87"/>
      <selection pane="bottomLeft" activeCell="K87" sqref="K87"/>
      <selection pane="bottomRight" activeCell="I10" sqref="I10"/>
    </sheetView>
  </sheetViews>
  <sheetFormatPr defaultColWidth="8.85546875" defaultRowHeight="15" customHeight="1" x14ac:dyDescent="0.25"/>
  <cols>
    <col min="1" max="1" width="18.28515625" style="119" bestFit="1" customWidth="1"/>
    <col min="2" max="2" width="21.42578125" style="119" bestFit="1" customWidth="1"/>
    <col min="3" max="3" width="24.5703125" style="119" bestFit="1" customWidth="1"/>
    <col min="4" max="4" width="16.42578125" style="119" bestFit="1" customWidth="1"/>
    <col min="5" max="5" width="20.42578125" style="119" bestFit="1" customWidth="1"/>
    <col min="6" max="6" width="18.5703125" style="119" bestFit="1" customWidth="1"/>
    <col min="7" max="7" width="22.28515625" style="120" bestFit="1" customWidth="1"/>
    <col min="8" max="8" width="11.7109375" style="120" bestFit="1" customWidth="1"/>
    <col min="9" max="9" width="24.5703125" style="119" bestFit="1" customWidth="1"/>
    <col min="10" max="10" width="14.85546875" style="119" bestFit="1" customWidth="1" collapsed="1"/>
    <col min="11" max="11" width="21.28515625" style="121" bestFit="1" customWidth="1"/>
    <col min="12" max="12" width="24.5703125" style="121" bestFit="1" customWidth="1"/>
    <col min="13" max="13" width="21.42578125" style="121" bestFit="1" customWidth="1"/>
    <col min="14" max="14" width="24.5703125" style="121" bestFit="1" customWidth="1"/>
    <col min="15" max="15" width="18" style="121" customWidth="1"/>
    <col min="16" max="16" width="17.42578125" style="121" customWidth="1"/>
    <col min="17" max="17" width="19.28515625" style="121" customWidth="1"/>
    <col min="18" max="18" width="17.5703125" style="121" customWidth="1"/>
    <col min="19" max="19" width="25.5703125" style="121" customWidth="1"/>
    <col min="20" max="20" width="30.7109375" style="122" customWidth="1"/>
    <col min="21" max="21" width="13.42578125" style="123" customWidth="1"/>
    <col min="22" max="22" width="14" style="123" customWidth="1"/>
    <col min="23" max="23" width="13.85546875" style="123" customWidth="1"/>
    <col min="24" max="24" width="11.85546875" style="123" customWidth="1"/>
    <col min="25" max="25" width="14.7109375" style="123" customWidth="1"/>
    <col min="26" max="26" width="14.85546875" style="123" customWidth="1"/>
    <col min="27" max="27" width="10.140625" style="123" customWidth="1"/>
    <col min="28" max="28" width="14.28515625" style="123" customWidth="1"/>
    <col min="29" max="29" width="12.42578125" style="123" customWidth="1"/>
    <col min="30" max="30" width="14.42578125" style="123" customWidth="1"/>
    <col min="31" max="31" width="14.85546875" style="123" customWidth="1"/>
    <col min="32" max="32" width="13.85546875" style="123" customWidth="1"/>
    <col min="33" max="33" width="11.42578125" style="123" customWidth="1"/>
    <col min="34" max="34" width="17.85546875" style="123" customWidth="1"/>
    <col min="35" max="35" width="16.42578125" style="123" customWidth="1"/>
    <col min="36" max="36" width="10.7109375" style="123" customWidth="1"/>
    <col min="37" max="37" width="14.85546875" style="123" customWidth="1"/>
    <col min="38" max="38" width="20.140625" style="123" customWidth="1"/>
    <col min="39" max="39" width="10.28515625" style="123" customWidth="1"/>
    <col min="40" max="40" width="8.85546875" style="123" customWidth="1"/>
    <col min="41" max="41" width="18.42578125" style="123" bestFit="1" customWidth="1" collapsed="1"/>
    <col min="42" max="42" width="8.85546875" style="123"/>
    <col min="43" max="43" width="5.85546875" style="123" bestFit="1" customWidth="1"/>
    <col min="44" max="44" width="9.7109375" style="123" bestFit="1" customWidth="1"/>
    <col min="45" max="45" width="8.85546875" style="123"/>
    <col min="46" max="46" width="10.28515625" style="123" bestFit="1" customWidth="1"/>
    <col min="47" max="47" width="6.7109375" style="123" bestFit="1" customWidth="1"/>
    <col min="48" max="48" width="18.5703125" style="123" bestFit="1" customWidth="1"/>
    <col min="49" max="49" width="73" style="123" customWidth="1"/>
    <col min="50" max="16384" width="8.85546875" style="123"/>
  </cols>
  <sheetData>
    <row r="3" spans="1:23" x14ac:dyDescent="0.25">
      <c r="A3" s="198" t="s">
        <v>0</v>
      </c>
      <c r="B3" s="198" t="s">
        <v>1</v>
      </c>
      <c r="C3" s="29" t="s">
        <v>274</v>
      </c>
      <c r="D3" s="198" t="s">
        <v>275</v>
      </c>
      <c r="E3" s="198" t="s">
        <v>276</v>
      </c>
      <c r="F3" s="29" t="s">
        <v>3</v>
      </c>
      <c r="G3" s="198" t="s">
        <v>2</v>
      </c>
      <c r="H3" s="198" t="s">
        <v>720</v>
      </c>
      <c r="I3" s="198" t="s">
        <v>722</v>
      </c>
      <c r="J3" s="198" t="s">
        <v>723</v>
      </c>
      <c r="K3" s="198" t="s">
        <v>277</v>
      </c>
      <c r="L3" s="198" t="s">
        <v>278</v>
      </c>
      <c r="M3" s="198" t="s">
        <v>279</v>
      </c>
      <c r="N3" s="198" t="s">
        <v>721</v>
      </c>
      <c r="O3" s="198"/>
      <c r="P3" s="198"/>
      <c r="Q3"/>
      <c r="R3"/>
      <c r="S3"/>
      <c r="T3"/>
      <c r="U3"/>
      <c r="V3"/>
      <c r="W3"/>
    </row>
    <row r="4" spans="1:23" x14ac:dyDescent="0.25">
      <c r="A4" s="29">
        <v>33</v>
      </c>
      <c r="B4" s="195" t="s">
        <v>80</v>
      </c>
      <c r="C4" s="29" t="s">
        <v>280</v>
      </c>
      <c r="D4" s="195" t="s">
        <v>216</v>
      </c>
      <c r="E4" s="195" t="s">
        <v>281</v>
      </c>
      <c r="F4" s="29" t="s">
        <v>10</v>
      </c>
      <c r="G4" s="195" t="s">
        <v>653</v>
      </c>
      <c r="H4" s="195" t="s">
        <v>341</v>
      </c>
      <c r="I4" s="199">
        <v>150</v>
      </c>
      <c r="J4" s="199">
        <v>0</v>
      </c>
      <c r="K4" s="199">
        <v>150</v>
      </c>
      <c r="L4" s="199">
        <v>0</v>
      </c>
      <c r="M4" s="199">
        <v>0</v>
      </c>
      <c r="N4" s="199">
        <v>150</v>
      </c>
      <c r="O4" s="196"/>
      <c r="P4" s="197"/>
      <c r="Q4"/>
      <c r="R4"/>
      <c r="S4"/>
      <c r="T4"/>
      <c r="U4"/>
      <c r="V4"/>
      <c r="W4"/>
    </row>
    <row r="5" spans="1:23" x14ac:dyDescent="0.25">
      <c r="A5" s="29">
        <v>33</v>
      </c>
      <c r="B5" s="195" t="s">
        <v>80</v>
      </c>
      <c r="C5" s="29" t="s">
        <v>280</v>
      </c>
      <c r="D5" s="195" t="s">
        <v>216</v>
      </c>
      <c r="E5" s="195" t="s">
        <v>281</v>
      </c>
      <c r="F5" s="29" t="s">
        <v>18</v>
      </c>
      <c r="G5" s="195" t="s">
        <v>653</v>
      </c>
      <c r="H5" s="195" t="s">
        <v>342</v>
      </c>
      <c r="I5" s="199">
        <v>60</v>
      </c>
      <c r="J5" s="199">
        <v>0</v>
      </c>
      <c r="K5" s="199">
        <v>60</v>
      </c>
      <c r="L5" s="199">
        <v>0</v>
      </c>
      <c r="M5" s="199">
        <v>0</v>
      </c>
      <c r="N5" s="199">
        <v>60</v>
      </c>
      <c r="O5" s="196"/>
      <c r="P5" s="197"/>
      <c r="Q5"/>
      <c r="R5"/>
      <c r="S5"/>
      <c r="T5"/>
      <c r="U5"/>
      <c r="V5"/>
      <c r="W5"/>
    </row>
    <row r="6" spans="1:23" x14ac:dyDescent="0.25">
      <c r="A6" s="29">
        <v>33</v>
      </c>
      <c r="B6" s="195" t="s">
        <v>80</v>
      </c>
      <c r="C6" s="29" t="s">
        <v>280</v>
      </c>
      <c r="D6" s="195" t="s">
        <v>216</v>
      </c>
      <c r="E6" s="195" t="s">
        <v>282</v>
      </c>
      <c r="F6" s="29" t="s">
        <v>19</v>
      </c>
      <c r="G6" s="195" t="s">
        <v>653</v>
      </c>
      <c r="H6" s="195" t="s">
        <v>342</v>
      </c>
      <c r="I6" s="199">
        <v>0</v>
      </c>
      <c r="J6" s="199">
        <v>0</v>
      </c>
      <c r="K6" s="199">
        <v>0</v>
      </c>
      <c r="L6" s="199">
        <v>0</v>
      </c>
      <c r="M6" s="199">
        <v>0</v>
      </c>
      <c r="N6" s="199">
        <v>0</v>
      </c>
      <c r="O6" s="196"/>
      <c r="P6" s="197"/>
      <c r="Q6"/>
      <c r="R6"/>
      <c r="S6"/>
      <c r="T6"/>
      <c r="U6"/>
      <c r="V6"/>
      <c r="W6"/>
    </row>
    <row r="7" spans="1:23" x14ac:dyDescent="0.25">
      <c r="A7" s="29">
        <v>33</v>
      </c>
      <c r="B7" s="195" t="s">
        <v>80</v>
      </c>
      <c r="C7" s="29" t="s">
        <v>280</v>
      </c>
      <c r="D7" s="195" t="s">
        <v>216</v>
      </c>
      <c r="E7" s="195" t="s">
        <v>281</v>
      </c>
      <c r="F7" s="29" t="s">
        <v>7</v>
      </c>
      <c r="G7" s="195" t="s">
        <v>653</v>
      </c>
      <c r="H7" s="195" t="s">
        <v>342</v>
      </c>
      <c r="I7" s="199">
        <v>45</v>
      </c>
      <c r="J7" s="199">
        <v>0</v>
      </c>
      <c r="K7" s="199">
        <v>45</v>
      </c>
      <c r="L7" s="199">
        <v>0</v>
      </c>
      <c r="M7" s="199">
        <v>0</v>
      </c>
      <c r="N7" s="199">
        <v>45</v>
      </c>
      <c r="O7" s="196"/>
      <c r="P7" s="197"/>
      <c r="Q7"/>
      <c r="R7"/>
      <c r="S7"/>
      <c r="T7"/>
      <c r="U7"/>
      <c r="V7"/>
      <c r="W7"/>
    </row>
    <row r="8" spans="1:23" x14ac:dyDescent="0.25">
      <c r="A8" s="29">
        <v>33</v>
      </c>
      <c r="B8" s="195" t="s">
        <v>80</v>
      </c>
      <c r="C8" s="29" t="s">
        <v>280</v>
      </c>
      <c r="D8" s="195" t="s">
        <v>216</v>
      </c>
      <c r="E8" s="195" t="s">
        <v>281</v>
      </c>
      <c r="F8" s="29" t="s">
        <v>13</v>
      </c>
      <c r="G8" s="195" t="s">
        <v>653</v>
      </c>
      <c r="H8" s="195" t="s">
        <v>341</v>
      </c>
      <c r="I8" s="199">
        <v>150</v>
      </c>
      <c r="J8" s="199">
        <v>0</v>
      </c>
      <c r="K8" s="199">
        <v>150</v>
      </c>
      <c r="L8" s="199">
        <v>0</v>
      </c>
      <c r="M8" s="199">
        <v>0</v>
      </c>
      <c r="N8" s="199">
        <v>150</v>
      </c>
      <c r="O8" s="196"/>
      <c r="P8" s="197"/>
      <c r="Q8"/>
      <c r="R8"/>
      <c r="S8"/>
      <c r="T8"/>
      <c r="U8"/>
      <c r="V8"/>
      <c r="W8"/>
    </row>
    <row r="9" spans="1:23" x14ac:dyDescent="0.25">
      <c r="A9" s="29">
        <v>33</v>
      </c>
      <c r="B9" s="195" t="s">
        <v>80</v>
      </c>
      <c r="C9" s="29" t="s">
        <v>280</v>
      </c>
      <c r="D9" s="195" t="s">
        <v>216</v>
      </c>
      <c r="E9" s="195" t="s">
        <v>283</v>
      </c>
      <c r="F9" s="29" t="s">
        <v>12</v>
      </c>
      <c r="G9" s="195" t="s">
        <v>653</v>
      </c>
      <c r="H9" s="195" t="s">
        <v>341</v>
      </c>
      <c r="I9" s="199">
        <v>5</v>
      </c>
      <c r="J9" s="199">
        <v>0</v>
      </c>
      <c r="K9" s="199">
        <v>5</v>
      </c>
      <c r="L9" s="199">
        <v>0</v>
      </c>
      <c r="M9" s="199">
        <v>0</v>
      </c>
      <c r="N9" s="199">
        <v>5</v>
      </c>
      <c r="O9" s="196"/>
      <c r="P9" s="197"/>
      <c r="Q9"/>
      <c r="R9"/>
      <c r="S9"/>
      <c r="T9"/>
      <c r="U9"/>
      <c r="V9"/>
      <c r="W9"/>
    </row>
    <row r="10" spans="1:23" x14ac:dyDescent="0.25">
      <c r="A10" s="29">
        <v>18</v>
      </c>
      <c r="B10" s="195" t="s">
        <v>53</v>
      </c>
      <c r="C10" s="29" t="s">
        <v>280</v>
      </c>
      <c r="D10" s="195" t="s">
        <v>216</v>
      </c>
      <c r="E10" s="195" t="s">
        <v>281</v>
      </c>
      <c r="F10" s="29" t="s">
        <v>10</v>
      </c>
      <c r="G10" s="195" t="s">
        <v>284</v>
      </c>
      <c r="H10" s="195" t="s">
        <v>343</v>
      </c>
      <c r="I10" s="199">
        <v>180</v>
      </c>
      <c r="J10" s="199">
        <v>0</v>
      </c>
      <c r="K10" s="199">
        <v>180</v>
      </c>
      <c r="L10" s="199">
        <v>0</v>
      </c>
      <c r="M10" s="199">
        <v>0</v>
      </c>
      <c r="N10" s="199">
        <v>180</v>
      </c>
      <c r="O10" s="196"/>
      <c r="P10" s="197"/>
      <c r="Q10"/>
      <c r="R10"/>
      <c r="S10"/>
      <c r="T10"/>
      <c r="U10"/>
      <c r="V10"/>
      <c r="W10"/>
    </row>
    <row r="11" spans="1:23" x14ac:dyDescent="0.25">
      <c r="A11" s="29">
        <v>18</v>
      </c>
      <c r="B11" s="195" t="s">
        <v>53</v>
      </c>
      <c r="C11" s="29" t="s">
        <v>280</v>
      </c>
      <c r="D11" s="195" t="s">
        <v>216</v>
      </c>
      <c r="E11" s="195" t="s">
        <v>281</v>
      </c>
      <c r="F11" s="29" t="s">
        <v>18</v>
      </c>
      <c r="G11" s="195" t="s">
        <v>284</v>
      </c>
      <c r="H11" s="195" t="s">
        <v>342</v>
      </c>
      <c r="I11" s="199">
        <v>100</v>
      </c>
      <c r="J11" s="199">
        <v>0</v>
      </c>
      <c r="K11" s="199">
        <v>100</v>
      </c>
      <c r="L11" s="199">
        <v>0</v>
      </c>
      <c r="M11" s="199">
        <v>0</v>
      </c>
      <c r="N11" s="199">
        <v>100</v>
      </c>
      <c r="O11" s="196"/>
      <c r="P11" s="197"/>
      <c r="Q11"/>
      <c r="R11"/>
      <c r="S11"/>
      <c r="T11"/>
      <c r="U11"/>
      <c r="V11"/>
      <c r="W11"/>
    </row>
    <row r="12" spans="1:23" x14ac:dyDescent="0.25">
      <c r="A12" s="29">
        <v>18</v>
      </c>
      <c r="B12" s="195" t="s">
        <v>53</v>
      </c>
      <c r="C12" s="29" t="s">
        <v>280</v>
      </c>
      <c r="D12" s="195" t="s">
        <v>216</v>
      </c>
      <c r="E12" s="195" t="s">
        <v>281</v>
      </c>
      <c r="F12" s="29" t="s">
        <v>19</v>
      </c>
      <c r="G12" s="195" t="s">
        <v>284</v>
      </c>
      <c r="H12" s="195" t="s">
        <v>342</v>
      </c>
      <c r="I12" s="199">
        <v>80</v>
      </c>
      <c r="J12" s="199">
        <v>0</v>
      </c>
      <c r="K12" s="199">
        <v>80</v>
      </c>
      <c r="L12" s="199">
        <v>0</v>
      </c>
      <c r="M12" s="199">
        <v>0</v>
      </c>
      <c r="N12" s="199">
        <v>80</v>
      </c>
      <c r="O12" s="196"/>
      <c r="P12" s="197"/>
      <c r="Q12"/>
      <c r="R12"/>
      <c r="S12"/>
      <c r="T12"/>
      <c r="U12"/>
      <c r="V12"/>
      <c r="W12"/>
    </row>
    <row r="13" spans="1:23" x14ac:dyDescent="0.25">
      <c r="A13" s="29">
        <v>18</v>
      </c>
      <c r="B13" s="195" t="s">
        <v>53</v>
      </c>
      <c r="C13" s="29" t="s">
        <v>280</v>
      </c>
      <c r="D13" s="195" t="s">
        <v>216</v>
      </c>
      <c r="E13" s="195" t="s">
        <v>281</v>
      </c>
      <c r="F13" s="29" t="s">
        <v>7</v>
      </c>
      <c r="G13" s="195" t="s">
        <v>284</v>
      </c>
      <c r="H13" s="195" t="s">
        <v>342</v>
      </c>
      <c r="I13" s="199">
        <v>90</v>
      </c>
      <c r="J13" s="199">
        <v>0</v>
      </c>
      <c r="K13" s="199">
        <v>90</v>
      </c>
      <c r="L13" s="199">
        <v>0</v>
      </c>
      <c r="M13" s="199">
        <v>0</v>
      </c>
      <c r="N13" s="199">
        <v>90</v>
      </c>
      <c r="O13" s="196"/>
      <c r="P13" s="197"/>
      <c r="Q13"/>
      <c r="R13"/>
      <c r="S13"/>
      <c r="T13"/>
      <c r="U13"/>
      <c r="V13"/>
      <c r="W13"/>
    </row>
    <row r="14" spans="1:23" x14ac:dyDescent="0.25">
      <c r="A14" s="29">
        <v>18</v>
      </c>
      <c r="B14" s="195" t="s">
        <v>53</v>
      </c>
      <c r="C14" s="29" t="s">
        <v>280</v>
      </c>
      <c r="D14" s="195" t="s">
        <v>216</v>
      </c>
      <c r="E14" s="195" t="s">
        <v>281</v>
      </c>
      <c r="F14" s="29" t="s">
        <v>13</v>
      </c>
      <c r="G14" s="195" t="s">
        <v>284</v>
      </c>
      <c r="H14" s="195" t="s">
        <v>343</v>
      </c>
      <c r="I14" s="199">
        <v>260</v>
      </c>
      <c r="J14" s="199">
        <v>0</v>
      </c>
      <c r="K14" s="199">
        <v>260</v>
      </c>
      <c r="L14" s="199">
        <v>0</v>
      </c>
      <c r="M14" s="199">
        <v>0</v>
      </c>
      <c r="N14" s="199">
        <v>260</v>
      </c>
      <c r="O14" s="196"/>
      <c r="P14" s="197"/>
      <c r="Q14"/>
      <c r="R14"/>
      <c r="S14"/>
      <c r="T14"/>
      <c r="U14"/>
      <c r="V14"/>
      <c r="W14"/>
    </row>
    <row r="15" spans="1:23" x14ac:dyDescent="0.25">
      <c r="A15" s="29">
        <v>18</v>
      </c>
      <c r="B15" s="195" t="s">
        <v>53</v>
      </c>
      <c r="C15" s="29" t="s">
        <v>280</v>
      </c>
      <c r="D15" s="195" t="s">
        <v>216</v>
      </c>
      <c r="E15" s="195" t="s">
        <v>281</v>
      </c>
      <c r="F15" s="29" t="s">
        <v>12</v>
      </c>
      <c r="G15" s="195" t="s">
        <v>284</v>
      </c>
      <c r="H15" s="195" t="s">
        <v>343</v>
      </c>
      <c r="I15" s="199">
        <v>150</v>
      </c>
      <c r="J15" s="199">
        <v>0</v>
      </c>
      <c r="K15" s="199">
        <v>150</v>
      </c>
      <c r="L15" s="199">
        <v>0</v>
      </c>
      <c r="M15" s="199">
        <v>0</v>
      </c>
      <c r="N15" s="199">
        <v>150</v>
      </c>
      <c r="O15" s="196"/>
      <c r="P15" s="197"/>
      <c r="Q15"/>
      <c r="R15"/>
      <c r="S15"/>
      <c r="T15"/>
      <c r="U15"/>
      <c r="V15"/>
      <c r="W15"/>
    </row>
    <row r="16" spans="1:23" x14ac:dyDescent="0.25">
      <c r="A16" s="29">
        <v>18</v>
      </c>
      <c r="B16" s="195" t="s">
        <v>53</v>
      </c>
      <c r="C16" s="29" t="s">
        <v>280</v>
      </c>
      <c r="D16" s="195" t="s">
        <v>216</v>
      </c>
      <c r="E16" s="195" t="s">
        <v>281</v>
      </c>
      <c r="F16" s="29" t="s">
        <v>10</v>
      </c>
      <c r="G16" s="195" t="s">
        <v>285</v>
      </c>
      <c r="H16" s="195" t="s">
        <v>343</v>
      </c>
      <c r="I16" s="199">
        <v>100</v>
      </c>
      <c r="J16" s="199">
        <v>0</v>
      </c>
      <c r="K16" s="199">
        <v>100</v>
      </c>
      <c r="L16" s="199">
        <v>0</v>
      </c>
      <c r="M16" s="199">
        <v>0</v>
      </c>
      <c r="N16" s="199">
        <v>100</v>
      </c>
      <c r="O16" s="196"/>
      <c r="P16" s="197"/>
      <c r="Q16"/>
      <c r="R16"/>
      <c r="S16"/>
      <c r="T16"/>
      <c r="U16"/>
      <c r="V16"/>
      <c r="W16"/>
    </row>
    <row r="17" spans="1:23" x14ac:dyDescent="0.25">
      <c r="A17" s="29">
        <v>18</v>
      </c>
      <c r="B17" s="195" t="s">
        <v>53</v>
      </c>
      <c r="C17" s="29" t="s">
        <v>280</v>
      </c>
      <c r="D17" s="195" t="s">
        <v>216</v>
      </c>
      <c r="E17" s="195" t="s">
        <v>281</v>
      </c>
      <c r="F17" s="29" t="s">
        <v>18</v>
      </c>
      <c r="G17" s="195" t="s">
        <v>285</v>
      </c>
      <c r="H17" s="195" t="s">
        <v>342</v>
      </c>
      <c r="I17" s="199">
        <v>50</v>
      </c>
      <c r="J17" s="199">
        <v>0</v>
      </c>
      <c r="K17" s="199">
        <v>50</v>
      </c>
      <c r="L17" s="199">
        <v>0</v>
      </c>
      <c r="M17" s="199">
        <v>0</v>
      </c>
      <c r="N17" s="199">
        <v>50</v>
      </c>
      <c r="O17" s="196"/>
      <c r="P17" s="197"/>
      <c r="Q17"/>
      <c r="R17"/>
      <c r="S17"/>
      <c r="T17"/>
      <c r="U17"/>
      <c r="V17"/>
      <c r="W17"/>
    </row>
    <row r="18" spans="1:23" x14ac:dyDescent="0.25">
      <c r="A18" s="29">
        <v>18</v>
      </c>
      <c r="B18" s="195" t="s">
        <v>53</v>
      </c>
      <c r="C18" s="29" t="s">
        <v>280</v>
      </c>
      <c r="D18" s="195" t="s">
        <v>216</v>
      </c>
      <c r="E18" s="195" t="s">
        <v>281</v>
      </c>
      <c r="F18" s="29" t="s">
        <v>19</v>
      </c>
      <c r="G18" s="195" t="s">
        <v>285</v>
      </c>
      <c r="H18" s="195" t="s">
        <v>342</v>
      </c>
      <c r="I18" s="199">
        <v>50</v>
      </c>
      <c r="J18" s="199">
        <v>0</v>
      </c>
      <c r="K18" s="199">
        <v>50</v>
      </c>
      <c r="L18" s="199">
        <v>0</v>
      </c>
      <c r="M18" s="199">
        <v>0</v>
      </c>
      <c r="N18" s="199">
        <v>50</v>
      </c>
      <c r="O18" s="196"/>
      <c r="P18" s="197"/>
      <c r="Q18"/>
      <c r="R18"/>
      <c r="S18"/>
      <c r="T18"/>
      <c r="U18"/>
      <c r="V18"/>
      <c r="W18"/>
    </row>
    <row r="19" spans="1:23" x14ac:dyDescent="0.25">
      <c r="A19" s="29">
        <v>18</v>
      </c>
      <c r="B19" s="195" t="s">
        <v>53</v>
      </c>
      <c r="C19" s="29" t="s">
        <v>280</v>
      </c>
      <c r="D19" s="195" t="s">
        <v>216</v>
      </c>
      <c r="E19" s="195" t="s">
        <v>281</v>
      </c>
      <c r="F19" s="29" t="s">
        <v>7</v>
      </c>
      <c r="G19" s="195" t="s">
        <v>285</v>
      </c>
      <c r="H19" s="195" t="s">
        <v>342</v>
      </c>
      <c r="I19" s="199">
        <v>20</v>
      </c>
      <c r="J19" s="199">
        <v>0</v>
      </c>
      <c r="K19" s="199">
        <v>20</v>
      </c>
      <c r="L19" s="199">
        <v>0</v>
      </c>
      <c r="M19" s="199">
        <v>0</v>
      </c>
      <c r="N19" s="199">
        <v>20</v>
      </c>
      <c r="O19" s="196"/>
      <c r="P19" s="197"/>
      <c r="Q19"/>
      <c r="R19"/>
      <c r="S19"/>
      <c r="T19"/>
      <c r="U19"/>
      <c r="V19"/>
      <c r="W19"/>
    </row>
    <row r="20" spans="1:23" x14ac:dyDescent="0.25">
      <c r="A20" s="29">
        <v>18</v>
      </c>
      <c r="B20" s="195" t="s">
        <v>53</v>
      </c>
      <c r="C20" s="29" t="s">
        <v>280</v>
      </c>
      <c r="D20" s="195" t="s">
        <v>216</v>
      </c>
      <c r="E20" s="195" t="s">
        <v>281</v>
      </c>
      <c r="F20" s="29" t="s">
        <v>13</v>
      </c>
      <c r="G20" s="195" t="s">
        <v>285</v>
      </c>
      <c r="H20" s="195" t="s">
        <v>343</v>
      </c>
      <c r="I20" s="199">
        <v>100</v>
      </c>
      <c r="J20" s="199">
        <v>0</v>
      </c>
      <c r="K20" s="199">
        <v>100</v>
      </c>
      <c r="L20" s="199">
        <v>0</v>
      </c>
      <c r="M20" s="199">
        <v>0</v>
      </c>
      <c r="N20" s="199">
        <v>100</v>
      </c>
      <c r="O20" s="196"/>
      <c r="P20" s="197"/>
      <c r="Q20"/>
      <c r="R20"/>
      <c r="S20"/>
      <c r="T20"/>
      <c r="U20"/>
      <c r="V20"/>
      <c r="W20"/>
    </row>
    <row r="21" spans="1:23" x14ac:dyDescent="0.25">
      <c r="A21" s="29">
        <v>18</v>
      </c>
      <c r="B21" s="195" t="s">
        <v>53</v>
      </c>
      <c r="C21" s="29" t="s">
        <v>280</v>
      </c>
      <c r="D21" s="195" t="s">
        <v>216</v>
      </c>
      <c r="E21" s="195" t="s">
        <v>281</v>
      </c>
      <c r="F21" s="29" t="s">
        <v>12</v>
      </c>
      <c r="G21" s="195" t="s">
        <v>285</v>
      </c>
      <c r="H21" s="195" t="s">
        <v>343</v>
      </c>
      <c r="I21" s="199">
        <v>70</v>
      </c>
      <c r="J21" s="199">
        <v>0</v>
      </c>
      <c r="K21" s="199">
        <v>70</v>
      </c>
      <c r="L21" s="199">
        <v>0</v>
      </c>
      <c r="M21" s="199">
        <v>0</v>
      </c>
      <c r="N21" s="199">
        <v>70</v>
      </c>
      <c r="O21" s="196"/>
      <c r="P21" s="197"/>
      <c r="Q21"/>
      <c r="R21"/>
      <c r="S21"/>
      <c r="T21"/>
      <c r="U21"/>
      <c r="V21"/>
      <c r="W21"/>
    </row>
    <row r="22" spans="1:23" x14ac:dyDescent="0.25">
      <c r="A22" s="29">
        <v>18</v>
      </c>
      <c r="B22" s="195" t="s">
        <v>53</v>
      </c>
      <c r="C22" s="29" t="s">
        <v>659</v>
      </c>
      <c r="D22" s="195" t="s">
        <v>215</v>
      </c>
      <c r="E22" s="195" t="s">
        <v>286</v>
      </c>
      <c r="F22" s="29" t="s">
        <v>15</v>
      </c>
      <c r="G22" s="195" t="s">
        <v>26</v>
      </c>
      <c r="H22" s="195" t="s">
        <v>343</v>
      </c>
      <c r="I22" s="199">
        <v>0</v>
      </c>
      <c r="J22" s="199">
        <v>0</v>
      </c>
      <c r="K22" s="199">
        <v>0</v>
      </c>
      <c r="L22" s="199">
        <v>0</v>
      </c>
      <c r="M22" s="199">
        <v>0</v>
      </c>
      <c r="N22" s="199">
        <v>0</v>
      </c>
      <c r="O22" s="196"/>
      <c r="P22" s="197"/>
      <c r="Q22"/>
      <c r="R22"/>
      <c r="S22"/>
      <c r="T22"/>
      <c r="U22"/>
      <c r="V22"/>
      <c r="W22"/>
    </row>
    <row r="23" spans="1:23" x14ac:dyDescent="0.25">
      <c r="A23" s="29">
        <v>47</v>
      </c>
      <c r="B23" s="195" t="s">
        <v>100</v>
      </c>
      <c r="C23" s="29" t="s">
        <v>280</v>
      </c>
      <c r="D23" s="195" t="s">
        <v>216</v>
      </c>
      <c r="E23" s="195" t="s">
        <v>281</v>
      </c>
      <c r="F23" s="29" t="s">
        <v>10</v>
      </c>
      <c r="G23" s="195" t="s">
        <v>287</v>
      </c>
      <c r="H23" s="195" t="s">
        <v>342</v>
      </c>
      <c r="I23" s="199">
        <v>200</v>
      </c>
      <c r="J23" s="199">
        <v>0</v>
      </c>
      <c r="K23" s="199">
        <v>200</v>
      </c>
      <c r="L23" s="199">
        <v>0</v>
      </c>
      <c r="M23" s="199">
        <v>0</v>
      </c>
      <c r="N23" s="199">
        <v>200</v>
      </c>
      <c r="O23" s="196"/>
      <c r="P23" s="197"/>
      <c r="Q23"/>
      <c r="R23"/>
      <c r="S23"/>
      <c r="T23"/>
      <c r="U23"/>
      <c r="V23"/>
      <c r="W23"/>
    </row>
    <row r="24" spans="1:23" x14ac:dyDescent="0.25">
      <c r="A24" s="29">
        <v>47</v>
      </c>
      <c r="B24" s="195" t="s">
        <v>100</v>
      </c>
      <c r="C24" s="29" t="s">
        <v>280</v>
      </c>
      <c r="D24" s="195" t="s">
        <v>216</v>
      </c>
      <c r="E24" s="195" t="s">
        <v>281</v>
      </c>
      <c r="F24" s="29" t="s">
        <v>18</v>
      </c>
      <c r="G24" s="195" t="s">
        <v>287</v>
      </c>
      <c r="H24" s="195" t="s">
        <v>342</v>
      </c>
      <c r="I24" s="199">
        <v>90</v>
      </c>
      <c r="J24" s="199">
        <v>0</v>
      </c>
      <c r="K24" s="199">
        <v>90</v>
      </c>
      <c r="L24" s="199">
        <v>0</v>
      </c>
      <c r="M24" s="199">
        <v>0</v>
      </c>
      <c r="N24" s="199">
        <v>90</v>
      </c>
      <c r="O24" s="196"/>
      <c r="P24" s="197"/>
      <c r="Q24"/>
      <c r="R24"/>
      <c r="S24"/>
      <c r="T24"/>
      <c r="U24"/>
      <c r="V24"/>
      <c r="W24"/>
    </row>
    <row r="25" spans="1:23" x14ac:dyDescent="0.25">
      <c r="A25" s="29">
        <v>47</v>
      </c>
      <c r="B25" s="195" t="s">
        <v>100</v>
      </c>
      <c r="C25" s="29" t="s">
        <v>280</v>
      </c>
      <c r="D25" s="195" t="s">
        <v>216</v>
      </c>
      <c r="E25" s="195" t="s">
        <v>281</v>
      </c>
      <c r="F25" s="29" t="s">
        <v>19</v>
      </c>
      <c r="G25" s="195" t="s">
        <v>287</v>
      </c>
      <c r="H25" s="195" t="s">
        <v>342</v>
      </c>
      <c r="I25" s="199">
        <v>90</v>
      </c>
      <c r="J25" s="199">
        <v>0</v>
      </c>
      <c r="K25" s="199">
        <v>90</v>
      </c>
      <c r="L25" s="199">
        <v>0</v>
      </c>
      <c r="M25" s="199">
        <v>0</v>
      </c>
      <c r="N25" s="199">
        <v>90</v>
      </c>
      <c r="O25" s="196"/>
      <c r="P25" s="197"/>
      <c r="Q25"/>
      <c r="R25"/>
      <c r="S25"/>
      <c r="T25"/>
      <c r="U25"/>
      <c r="V25"/>
      <c r="W25"/>
    </row>
    <row r="26" spans="1:23" x14ac:dyDescent="0.25">
      <c r="A26" s="29">
        <v>47</v>
      </c>
      <c r="B26" s="195" t="s">
        <v>100</v>
      </c>
      <c r="C26" s="29" t="s">
        <v>280</v>
      </c>
      <c r="D26" s="195" t="s">
        <v>216</v>
      </c>
      <c r="E26" s="195" t="s">
        <v>281</v>
      </c>
      <c r="F26" s="29" t="s">
        <v>7</v>
      </c>
      <c r="G26" s="195" t="s">
        <v>287</v>
      </c>
      <c r="H26" s="195" t="s">
        <v>342</v>
      </c>
      <c r="I26" s="199">
        <v>45</v>
      </c>
      <c r="J26" s="199">
        <v>0</v>
      </c>
      <c r="K26" s="199">
        <v>45</v>
      </c>
      <c r="L26" s="199">
        <v>0</v>
      </c>
      <c r="M26" s="199">
        <v>0</v>
      </c>
      <c r="N26" s="199">
        <v>45</v>
      </c>
      <c r="O26" s="196"/>
      <c r="P26" s="197"/>
      <c r="Q26"/>
      <c r="R26"/>
      <c r="S26"/>
      <c r="T26"/>
      <c r="U26"/>
      <c r="V26"/>
      <c r="W26"/>
    </row>
    <row r="27" spans="1:23" x14ac:dyDescent="0.25">
      <c r="A27" s="29">
        <v>47</v>
      </c>
      <c r="B27" s="195" t="s">
        <v>100</v>
      </c>
      <c r="C27" s="29" t="s">
        <v>280</v>
      </c>
      <c r="D27" s="195" t="s">
        <v>216</v>
      </c>
      <c r="E27" s="195" t="s">
        <v>281</v>
      </c>
      <c r="F27" s="29" t="s">
        <v>13</v>
      </c>
      <c r="G27" s="195" t="s">
        <v>287</v>
      </c>
      <c r="H27" s="195" t="s">
        <v>342</v>
      </c>
      <c r="I27" s="199">
        <v>250</v>
      </c>
      <c r="J27" s="199">
        <v>0</v>
      </c>
      <c r="K27" s="199">
        <v>250</v>
      </c>
      <c r="L27" s="199">
        <v>0</v>
      </c>
      <c r="M27" s="199">
        <v>0</v>
      </c>
      <c r="N27" s="199">
        <v>250</v>
      </c>
      <c r="O27" s="196"/>
      <c r="P27" s="197"/>
      <c r="Q27"/>
      <c r="R27"/>
      <c r="S27"/>
      <c r="T27"/>
      <c r="U27"/>
      <c r="V27"/>
      <c r="W27"/>
    </row>
    <row r="28" spans="1:23" x14ac:dyDescent="0.25">
      <c r="A28" s="29">
        <v>47</v>
      </c>
      <c r="B28" s="195" t="s">
        <v>100</v>
      </c>
      <c r="C28" s="29" t="s">
        <v>280</v>
      </c>
      <c r="D28" s="195" t="s">
        <v>216</v>
      </c>
      <c r="E28" s="195" t="s">
        <v>281</v>
      </c>
      <c r="F28" s="29" t="s">
        <v>12</v>
      </c>
      <c r="G28" s="195" t="s">
        <v>287</v>
      </c>
      <c r="H28" s="195" t="s">
        <v>342</v>
      </c>
      <c r="I28" s="199">
        <v>150</v>
      </c>
      <c r="J28" s="199">
        <v>0</v>
      </c>
      <c r="K28" s="199">
        <v>150</v>
      </c>
      <c r="L28" s="199">
        <v>0</v>
      </c>
      <c r="M28" s="199">
        <v>0</v>
      </c>
      <c r="N28" s="199">
        <v>150</v>
      </c>
      <c r="O28" s="196"/>
      <c r="P28" s="197"/>
      <c r="Q28"/>
      <c r="R28"/>
      <c r="S28"/>
      <c r="T28"/>
      <c r="U28"/>
      <c r="V28"/>
      <c r="W28"/>
    </row>
    <row r="29" spans="1:23" x14ac:dyDescent="0.25">
      <c r="A29" s="29">
        <v>35</v>
      </c>
      <c r="B29" s="195" t="s">
        <v>83</v>
      </c>
      <c r="C29" s="29" t="s">
        <v>280</v>
      </c>
      <c r="D29" s="195" t="s">
        <v>216</v>
      </c>
      <c r="E29" s="195" t="s">
        <v>281</v>
      </c>
      <c r="F29" s="29" t="s">
        <v>10</v>
      </c>
      <c r="G29" s="195" t="s">
        <v>653</v>
      </c>
      <c r="H29" s="195" t="s">
        <v>344</v>
      </c>
      <c r="I29" s="199">
        <v>400</v>
      </c>
      <c r="J29" s="199">
        <v>0</v>
      </c>
      <c r="K29" s="199">
        <v>400</v>
      </c>
      <c r="L29" s="199">
        <v>0</v>
      </c>
      <c r="M29" s="199">
        <v>0</v>
      </c>
      <c r="N29" s="199">
        <v>400</v>
      </c>
      <c r="O29" s="196"/>
      <c r="P29" s="197"/>
      <c r="Q29"/>
      <c r="R29"/>
      <c r="S29"/>
      <c r="T29"/>
      <c r="U29"/>
      <c r="V29"/>
      <c r="W29"/>
    </row>
    <row r="30" spans="1:23" x14ac:dyDescent="0.25">
      <c r="A30" s="29">
        <v>35</v>
      </c>
      <c r="B30" s="195" t="s">
        <v>83</v>
      </c>
      <c r="C30" s="29" t="s">
        <v>280</v>
      </c>
      <c r="D30" s="195" t="s">
        <v>216</v>
      </c>
      <c r="E30" s="195" t="s">
        <v>281</v>
      </c>
      <c r="F30" s="29" t="s">
        <v>18</v>
      </c>
      <c r="G30" s="195" t="s">
        <v>653</v>
      </c>
      <c r="H30" s="195" t="s">
        <v>342</v>
      </c>
      <c r="I30" s="199">
        <v>100</v>
      </c>
      <c r="J30" s="199">
        <v>0</v>
      </c>
      <c r="K30" s="199">
        <v>100</v>
      </c>
      <c r="L30" s="199">
        <v>0</v>
      </c>
      <c r="M30" s="199">
        <v>0</v>
      </c>
      <c r="N30" s="199">
        <v>100</v>
      </c>
      <c r="O30" s="196"/>
      <c r="P30" s="197"/>
      <c r="Q30"/>
      <c r="R30"/>
      <c r="S30"/>
      <c r="T30"/>
      <c r="U30"/>
      <c r="V30"/>
      <c r="W30"/>
    </row>
    <row r="31" spans="1:23" x14ac:dyDescent="0.25">
      <c r="A31" s="29">
        <v>35</v>
      </c>
      <c r="B31" s="195" t="s">
        <v>83</v>
      </c>
      <c r="C31" s="29" t="s">
        <v>280</v>
      </c>
      <c r="D31" s="195" t="s">
        <v>216</v>
      </c>
      <c r="E31" s="195" t="s">
        <v>282</v>
      </c>
      <c r="F31" s="29" t="s">
        <v>19</v>
      </c>
      <c r="G31" s="195" t="s">
        <v>653</v>
      </c>
      <c r="H31" s="195" t="s">
        <v>342</v>
      </c>
      <c r="I31" s="199">
        <v>0</v>
      </c>
      <c r="J31" s="199">
        <v>0</v>
      </c>
      <c r="K31" s="199">
        <v>0</v>
      </c>
      <c r="L31" s="199">
        <v>0</v>
      </c>
      <c r="M31" s="199">
        <v>0</v>
      </c>
      <c r="N31" s="199">
        <v>0</v>
      </c>
      <c r="O31" s="196"/>
      <c r="P31" s="197"/>
      <c r="Q31"/>
      <c r="R31"/>
      <c r="S31"/>
      <c r="T31"/>
      <c r="U31"/>
      <c r="V31"/>
      <c r="W31"/>
    </row>
    <row r="32" spans="1:23" x14ac:dyDescent="0.25">
      <c r="A32" s="29">
        <v>35</v>
      </c>
      <c r="B32" s="195" t="s">
        <v>83</v>
      </c>
      <c r="C32" s="29" t="s">
        <v>280</v>
      </c>
      <c r="D32" s="195" t="s">
        <v>216</v>
      </c>
      <c r="E32" s="195" t="s">
        <v>281</v>
      </c>
      <c r="F32" s="29" t="s">
        <v>7</v>
      </c>
      <c r="G32" s="195" t="s">
        <v>653</v>
      </c>
      <c r="H32" s="195" t="s">
        <v>342</v>
      </c>
      <c r="I32" s="199">
        <v>30</v>
      </c>
      <c r="J32" s="199">
        <v>0</v>
      </c>
      <c r="K32" s="199">
        <v>30</v>
      </c>
      <c r="L32" s="199">
        <v>0</v>
      </c>
      <c r="M32" s="199">
        <v>0</v>
      </c>
      <c r="N32" s="199">
        <v>30</v>
      </c>
      <c r="O32" s="196"/>
      <c r="P32" s="197"/>
      <c r="Q32"/>
      <c r="R32"/>
      <c r="S32"/>
      <c r="T32"/>
      <c r="U32"/>
      <c r="V32"/>
      <c r="W32"/>
    </row>
    <row r="33" spans="1:23" x14ac:dyDescent="0.25">
      <c r="A33" s="29">
        <v>35</v>
      </c>
      <c r="B33" s="195" t="s">
        <v>83</v>
      </c>
      <c r="C33" s="29" t="s">
        <v>280</v>
      </c>
      <c r="D33" s="195" t="s">
        <v>216</v>
      </c>
      <c r="E33" s="195" t="s">
        <v>281</v>
      </c>
      <c r="F33" s="29" t="s">
        <v>13</v>
      </c>
      <c r="G33" s="195" t="s">
        <v>653</v>
      </c>
      <c r="H33" s="195" t="s">
        <v>344</v>
      </c>
      <c r="I33" s="199">
        <v>5</v>
      </c>
      <c r="J33" s="199">
        <v>0</v>
      </c>
      <c r="K33" s="199">
        <v>5</v>
      </c>
      <c r="L33" s="199">
        <v>0</v>
      </c>
      <c r="M33" s="199">
        <v>0</v>
      </c>
      <c r="N33" s="199">
        <v>5</v>
      </c>
      <c r="O33" s="196"/>
      <c r="P33" s="197"/>
      <c r="Q33"/>
      <c r="R33"/>
      <c r="S33"/>
      <c r="T33"/>
      <c r="U33"/>
      <c r="V33"/>
      <c r="W33"/>
    </row>
    <row r="34" spans="1:23" x14ac:dyDescent="0.25">
      <c r="A34" s="29">
        <v>35</v>
      </c>
      <c r="B34" s="195" t="s">
        <v>83</v>
      </c>
      <c r="C34" s="29" t="s">
        <v>280</v>
      </c>
      <c r="D34" s="195" t="s">
        <v>216</v>
      </c>
      <c r="E34" s="195" t="s">
        <v>281</v>
      </c>
      <c r="F34" s="29" t="s">
        <v>12</v>
      </c>
      <c r="G34" s="195" t="s">
        <v>653</v>
      </c>
      <c r="H34" s="195" t="s">
        <v>344</v>
      </c>
      <c r="I34" s="199">
        <v>200</v>
      </c>
      <c r="J34" s="199">
        <v>0</v>
      </c>
      <c r="K34" s="199">
        <v>200</v>
      </c>
      <c r="L34" s="199">
        <v>0</v>
      </c>
      <c r="M34" s="199">
        <v>0</v>
      </c>
      <c r="N34" s="199">
        <v>200</v>
      </c>
      <c r="O34" s="196"/>
      <c r="P34" s="197"/>
      <c r="Q34"/>
      <c r="R34"/>
      <c r="S34"/>
      <c r="T34"/>
      <c r="U34"/>
      <c r="V34"/>
      <c r="W34"/>
    </row>
    <row r="35" spans="1:23" x14ac:dyDescent="0.25">
      <c r="A35" s="29">
        <v>35</v>
      </c>
      <c r="B35" s="195" t="s">
        <v>83</v>
      </c>
      <c r="C35" s="29" t="s">
        <v>280</v>
      </c>
      <c r="D35" s="195" t="s">
        <v>216</v>
      </c>
      <c r="E35" s="195" t="s">
        <v>282</v>
      </c>
      <c r="F35" s="29" t="s">
        <v>10</v>
      </c>
      <c r="G35" s="195" t="s">
        <v>654</v>
      </c>
      <c r="H35" s="195" t="s">
        <v>344</v>
      </c>
      <c r="I35" s="199">
        <v>0</v>
      </c>
      <c r="J35" s="199">
        <v>0</v>
      </c>
      <c r="K35" s="199">
        <v>0</v>
      </c>
      <c r="L35" s="199">
        <v>0</v>
      </c>
      <c r="M35" s="199">
        <v>0</v>
      </c>
      <c r="N35" s="199">
        <v>0</v>
      </c>
      <c r="O35" s="196"/>
      <c r="P35" s="197"/>
      <c r="Q35"/>
      <c r="R35"/>
      <c r="S35"/>
      <c r="T35"/>
      <c r="U35"/>
      <c r="V35"/>
      <c r="W35"/>
    </row>
    <row r="36" spans="1:23" x14ac:dyDescent="0.25">
      <c r="A36" s="29">
        <v>35</v>
      </c>
      <c r="B36" s="195" t="s">
        <v>83</v>
      </c>
      <c r="C36" s="29" t="s">
        <v>280</v>
      </c>
      <c r="D36" s="195" t="s">
        <v>216</v>
      </c>
      <c r="E36" s="195" t="s">
        <v>282</v>
      </c>
      <c r="F36" s="29" t="s">
        <v>18</v>
      </c>
      <c r="G36" s="195" t="s">
        <v>654</v>
      </c>
      <c r="H36" s="195" t="s">
        <v>342</v>
      </c>
      <c r="I36" s="199">
        <v>0</v>
      </c>
      <c r="J36" s="199">
        <v>0</v>
      </c>
      <c r="K36" s="199">
        <v>0</v>
      </c>
      <c r="L36" s="199">
        <v>0</v>
      </c>
      <c r="M36" s="199">
        <v>0</v>
      </c>
      <c r="N36" s="199">
        <v>0</v>
      </c>
      <c r="O36" s="196"/>
      <c r="P36" s="197"/>
      <c r="Q36"/>
      <c r="R36"/>
      <c r="S36"/>
      <c r="T36"/>
      <c r="U36"/>
      <c r="V36"/>
      <c r="W36"/>
    </row>
    <row r="37" spans="1:23" x14ac:dyDescent="0.25">
      <c r="A37" s="29">
        <v>35</v>
      </c>
      <c r="B37" s="195" t="s">
        <v>83</v>
      </c>
      <c r="C37" s="29" t="s">
        <v>280</v>
      </c>
      <c r="D37" s="195" t="s">
        <v>216</v>
      </c>
      <c r="E37" s="195" t="s">
        <v>281</v>
      </c>
      <c r="F37" s="29" t="s">
        <v>19</v>
      </c>
      <c r="G37" s="195" t="s">
        <v>654</v>
      </c>
      <c r="H37" s="195" t="s">
        <v>342</v>
      </c>
      <c r="I37" s="199">
        <v>50</v>
      </c>
      <c r="J37" s="199">
        <v>0</v>
      </c>
      <c r="K37" s="199">
        <v>50</v>
      </c>
      <c r="L37" s="199">
        <v>0</v>
      </c>
      <c r="M37" s="199">
        <v>0</v>
      </c>
      <c r="N37" s="199">
        <v>50</v>
      </c>
      <c r="O37" s="196"/>
      <c r="P37" s="197"/>
      <c r="Q37"/>
      <c r="R37"/>
      <c r="S37"/>
      <c r="T37"/>
      <c r="U37"/>
      <c r="V37"/>
      <c r="W37"/>
    </row>
    <row r="38" spans="1:23" x14ac:dyDescent="0.25">
      <c r="A38" s="29">
        <v>35</v>
      </c>
      <c r="B38" s="195" t="s">
        <v>83</v>
      </c>
      <c r="C38" s="29" t="s">
        <v>280</v>
      </c>
      <c r="D38" s="195" t="s">
        <v>216</v>
      </c>
      <c r="E38" s="195" t="s">
        <v>282</v>
      </c>
      <c r="F38" s="29" t="s">
        <v>7</v>
      </c>
      <c r="G38" s="195" t="s">
        <v>654</v>
      </c>
      <c r="H38" s="195" t="s">
        <v>342</v>
      </c>
      <c r="I38" s="199">
        <v>0</v>
      </c>
      <c r="J38" s="199">
        <v>0</v>
      </c>
      <c r="K38" s="199">
        <v>0</v>
      </c>
      <c r="L38" s="199">
        <v>0</v>
      </c>
      <c r="M38" s="199">
        <v>0</v>
      </c>
      <c r="N38" s="199">
        <v>0</v>
      </c>
      <c r="O38" s="196"/>
      <c r="P38" s="197"/>
      <c r="Q38"/>
      <c r="R38"/>
      <c r="S38"/>
      <c r="T38"/>
      <c r="U38"/>
      <c r="V38"/>
      <c r="W38"/>
    </row>
    <row r="39" spans="1:23" x14ac:dyDescent="0.25">
      <c r="A39" s="29">
        <v>35</v>
      </c>
      <c r="B39" s="195" t="s">
        <v>83</v>
      </c>
      <c r="C39" s="29" t="s">
        <v>280</v>
      </c>
      <c r="D39" s="195" t="s">
        <v>216</v>
      </c>
      <c r="E39" s="195" t="s">
        <v>282</v>
      </c>
      <c r="F39" s="29" t="s">
        <v>13</v>
      </c>
      <c r="G39" s="195" t="s">
        <v>654</v>
      </c>
      <c r="H39" s="195" t="s">
        <v>344</v>
      </c>
      <c r="I39" s="199">
        <v>0</v>
      </c>
      <c r="J39" s="199">
        <v>0</v>
      </c>
      <c r="K39" s="199">
        <v>0</v>
      </c>
      <c r="L39" s="199">
        <v>0</v>
      </c>
      <c r="M39" s="199">
        <v>0</v>
      </c>
      <c r="N39" s="199">
        <v>0</v>
      </c>
      <c r="O39" s="196"/>
      <c r="P39" s="197"/>
      <c r="Q39"/>
      <c r="R39"/>
      <c r="S39"/>
      <c r="T39"/>
      <c r="U39"/>
      <c r="V39"/>
      <c r="W39"/>
    </row>
    <row r="40" spans="1:23" x14ac:dyDescent="0.25">
      <c r="A40" s="29">
        <v>35</v>
      </c>
      <c r="B40" s="195" t="s">
        <v>83</v>
      </c>
      <c r="C40" s="29" t="s">
        <v>280</v>
      </c>
      <c r="D40" s="195" t="s">
        <v>216</v>
      </c>
      <c r="E40" s="195" t="s">
        <v>282</v>
      </c>
      <c r="F40" s="29" t="s">
        <v>12</v>
      </c>
      <c r="G40" s="195" t="s">
        <v>654</v>
      </c>
      <c r="H40" s="195" t="s">
        <v>344</v>
      </c>
      <c r="I40" s="199">
        <v>0</v>
      </c>
      <c r="J40" s="199">
        <v>0</v>
      </c>
      <c r="K40" s="199">
        <v>0</v>
      </c>
      <c r="L40" s="199">
        <v>0</v>
      </c>
      <c r="M40" s="199">
        <v>0</v>
      </c>
      <c r="N40" s="199">
        <v>0</v>
      </c>
      <c r="O40" s="196"/>
      <c r="P40" s="197"/>
      <c r="Q40"/>
      <c r="R40"/>
      <c r="S40"/>
      <c r="T40"/>
      <c r="U40"/>
      <c r="V40"/>
      <c r="W40"/>
    </row>
    <row r="41" spans="1:23" x14ac:dyDescent="0.25">
      <c r="A41" s="29">
        <v>35</v>
      </c>
      <c r="B41" s="195" t="s">
        <v>83</v>
      </c>
      <c r="C41" s="29" t="s">
        <v>280</v>
      </c>
      <c r="D41" s="195" t="s">
        <v>216</v>
      </c>
      <c r="E41" s="195" t="s">
        <v>281</v>
      </c>
      <c r="F41" s="29" t="s">
        <v>10</v>
      </c>
      <c r="G41" s="195" t="s">
        <v>293</v>
      </c>
      <c r="H41" s="195" t="s">
        <v>344</v>
      </c>
      <c r="I41" s="199">
        <v>350</v>
      </c>
      <c r="J41" s="199">
        <v>0</v>
      </c>
      <c r="K41" s="199">
        <v>350</v>
      </c>
      <c r="L41" s="199">
        <v>0</v>
      </c>
      <c r="M41" s="199">
        <v>0</v>
      </c>
      <c r="N41" s="199">
        <v>350</v>
      </c>
      <c r="O41" s="196"/>
      <c r="P41" s="197"/>
      <c r="Q41"/>
      <c r="R41"/>
      <c r="S41"/>
      <c r="T41"/>
      <c r="U41"/>
      <c r="V41"/>
      <c r="W41"/>
    </row>
    <row r="42" spans="1:23" x14ac:dyDescent="0.25">
      <c r="A42" s="29">
        <v>35</v>
      </c>
      <c r="B42" s="195" t="s">
        <v>83</v>
      </c>
      <c r="C42" s="29" t="s">
        <v>280</v>
      </c>
      <c r="D42" s="195" t="s">
        <v>216</v>
      </c>
      <c r="E42" s="195" t="s">
        <v>281</v>
      </c>
      <c r="F42" s="29" t="s">
        <v>18</v>
      </c>
      <c r="G42" s="195" t="s">
        <v>293</v>
      </c>
      <c r="H42" s="195" t="s">
        <v>342</v>
      </c>
      <c r="I42" s="199">
        <v>80</v>
      </c>
      <c r="J42" s="199">
        <v>0</v>
      </c>
      <c r="K42" s="199">
        <v>80</v>
      </c>
      <c r="L42" s="199">
        <v>0</v>
      </c>
      <c r="M42" s="199">
        <v>0</v>
      </c>
      <c r="N42" s="199">
        <v>80</v>
      </c>
      <c r="O42" s="196"/>
      <c r="P42" s="197"/>
      <c r="Q42"/>
      <c r="R42"/>
      <c r="S42"/>
      <c r="T42"/>
      <c r="U42"/>
      <c r="V42"/>
      <c r="W42"/>
    </row>
    <row r="43" spans="1:23" x14ac:dyDescent="0.25">
      <c r="A43" s="29">
        <v>35</v>
      </c>
      <c r="B43" s="195" t="s">
        <v>83</v>
      </c>
      <c r="C43" s="29" t="s">
        <v>280</v>
      </c>
      <c r="D43" s="195" t="s">
        <v>216</v>
      </c>
      <c r="E43" s="195" t="s">
        <v>282</v>
      </c>
      <c r="F43" s="29" t="s">
        <v>19</v>
      </c>
      <c r="G43" s="195" t="s">
        <v>293</v>
      </c>
      <c r="H43" s="195" t="s">
        <v>342</v>
      </c>
      <c r="I43" s="199">
        <v>0</v>
      </c>
      <c r="J43" s="199">
        <v>0</v>
      </c>
      <c r="K43" s="199">
        <v>0</v>
      </c>
      <c r="L43" s="199">
        <v>0</v>
      </c>
      <c r="M43" s="199">
        <v>0</v>
      </c>
      <c r="N43" s="199">
        <v>0</v>
      </c>
      <c r="O43" s="196"/>
      <c r="P43" s="197"/>
      <c r="Q43"/>
      <c r="R43"/>
      <c r="S43"/>
      <c r="T43"/>
      <c r="U43"/>
      <c r="V43"/>
      <c r="W43"/>
    </row>
    <row r="44" spans="1:23" x14ac:dyDescent="0.25">
      <c r="A44" s="29">
        <v>35</v>
      </c>
      <c r="B44" s="195" t="s">
        <v>83</v>
      </c>
      <c r="C44" s="29" t="s">
        <v>280</v>
      </c>
      <c r="D44" s="195" t="s">
        <v>216</v>
      </c>
      <c r="E44" s="195" t="s">
        <v>281</v>
      </c>
      <c r="F44" s="29" t="s">
        <v>7</v>
      </c>
      <c r="G44" s="195" t="s">
        <v>293</v>
      </c>
      <c r="H44" s="195" t="s">
        <v>342</v>
      </c>
      <c r="I44" s="199">
        <v>100</v>
      </c>
      <c r="J44" s="199">
        <v>0</v>
      </c>
      <c r="K44" s="199">
        <v>100</v>
      </c>
      <c r="L44" s="199">
        <v>0</v>
      </c>
      <c r="M44" s="199">
        <v>0</v>
      </c>
      <c r="N44" s="199">
        <v>100</v>
      </c>
      <c r="O44" s="196"/>
      <c r="P44" s="197"/>
      <c r="Q44"/>
      <c r="R44"/>
      <c r="S44"/>
      <c r="T44"/>
      <c r="U44"/>
      <c r="V44"/>
      <c r="W44"/>
    </row>
    <row r="45" spans="1:23" x14ac:dyDescent="0.25">
      <c r="A45" s="29">
        <v>35</v>
      </c>
      <c r="B45" s="195" t="s">
        <v>83</v>
      </c>
      <c r="C45" s="29" t="s">
        <v>280</v>
      </c>
      <c r="D45" s="195" t="s">
        <v>216</v>
      </c>
      <c r="E45" s="195" t="s">
        <v>281</v>
      </c>
      <c r="F45" s="29" t="s">
        <v>13</v>
      </c>
      <c r="G45" s="195" t="s">
        <v>293</v>
      </c>
      <c r="H45" s="195" t="s">
        <v>344</v>
      </c>
      <c r="I45" s="199">
        <v>250</v>
      </c>
      <c r="J45" s="199">
        <v>0</v>
      </c>
      <c r="K45" s="199">
        <v>250</v>
      </c>
      <c r="L45" s="199">
        <v>0</v>
      </c>
      <c r="M45" s="199">
        <v>0</v>
      </c>
      <c r="N45" s="199">
        <v>250</v>
      </c>
      <c r="O45" s="196"/>
      <c r="P45" s="197"/>
      <c r="Q45"/>
      <c r="R45"/>
      <c r="S45"/>
      <c r="T45"/>
      <c r="U45"/>
      <c r="V45"/>
      <c r="W45"/>
    </row>
    <row r="46" spans="1:23" x14ac:dyDescent="0.25">
      <c r="A46" s="29">
        <v>35</v>
      </c>
      <c r="B46" s="195" t="s">
        <v>83</v>
      </c>
      <c r="C46" s="29" t="s">
        <v>280</v>
      </c>
      <c r="D46" s="195" t="s">
        <v>216</v>
      </c>
      <c r="E46" s="195" t="s">
        <v>281</v>
      </c>
      <c r="F46" s="29" t="s">
        <v>12</v>
      </c>
      <c r="G46" s="195" t="s">
        <v>293</v>
      </c>
      <c r="H46" s="195" t="s">
        <v>344</v>
      </c>
      <c r="I46" s="199">
        <v>600</v>
      </c>
      <c r="J46" s="199">
        <v>0</v>
      </c>
      <c r="K46" s="199">
        <v>600</v>
      </c>
      <c r="L46" s="199">
        <v>0</v>
      </c>
      <c r="M46" s="199">
        <v>0</v>
      </c>
      <c r="N46" s="199">
        <v>600</v>
      </c>
      <c r="O46" s="196"/>
      <c r="P46" s="197"/>
      <c r="Q46"/>
      <c r="R46"/>
      <c r="S46"/>
      <c r="T46"/>
      <c r="U46"/>
      <c r="V46"/>
      <c r="W46"/>
    </row>
    <row r="47" spans="1:23" x14ac:dyDescent="0.25">
      <c r="A47" s="29">
        <v>35</v>
      </c>
      <c r="B47" s="195" t="s">
        <v>83</v>
      </c>
      <c r="C47" s="29" t="s">
        <v>280</v>
      </c>
      <c r="D47" s="195" t="s">
        <v>216</v>
      </c>
      <c r="E47" s="195" t="s">
        <v>281</v>
      </c>
      <c r="F47" s="29" t="s">
        <v>10</v>
      </c>
      <c r="G47" s="195" t="s">
        <v>288</v>
      </c>
      <c r="H47" s="195" t="s">
        <v>344</v>
      </c>
      <c r="I47" s="199">
        <v>400</v>
      </c>
      <c r="J47" s="199">
        <v>0</v>
      </c>
      <c r="K47" s="199">
        <v>400</v>
      </c>
      <c r="L47" s="199">
        <v>0</v>
      </c>
      <c r="M47" s="199">
        <v>0</v>
      </c>
      <c r="N47" s="199">
        <v>400</v>
      </c>
      <c r="O47" s="196"/>
      <c r="P47" s="197"/>
      <c r="Q47"/>
      <c r="R47"/>
      <c r="S47"/>
      <c r="T47"/>
      <c r="U47"/>
      <c r="V47"/>
      <c r="W47"/>
    </row>
    <row r="48" spans="1:23" x14ac:dyDescent="0.25">
      <c r="A48" s="29">
        <v>35</v>
      </c>
      <c r="B48" s="195" t="s">
        <v>83</v>
      </c>
      <c r="C48" s="29" t="s">
        <v>280</v>
      </c>
      <c r="D48" s="195" t="s">
        <v>216</v>
      </c>
      <c r="E48" s="195" t="s">
        <v>281</v>
      </c>
      <c r="F48" s="29" t="s">
        <v>18</v>
      </c>
      <c r="G48" s="195" t="s">
        <v>288</v>
      </c>
      <c r="H48" s="195" t="s">
        <v>342</v>
      </c>
      <c r="I48" s="199">
        <v>80</v>
      </c>
      <c r="J48" s="199">
        <v>0</v>
      </c>
      <c r="K48" s="199">
        <v>80</v>
      </c>
      <c r="L48" s="199">
        <v>0</v>
      </c>
      <c r="M48" s="199">
        <v>0</v>
      </c>
      <c r="N48" s="199">
        <v>80</v>
      </c>
      <c r="O48" s="196"/>
      <c r="P48" s="197"/>
      <c r="Q48"/>
      <c r="R48"/>
      <c r="S48"/>
      <c r="T48"/>
      <c r="U48"/>
      <c r="V48"/>
      <c r="W48"/>
    </row>
    <row r="49" spans="1:23" x14ac:dyDescent="0.25">
      <c r="A49" s="29">
        <v>35</v>
      </c>
      <c r="B49" s="195" t="s">
        <v>83</v>
      </c>
      <c r="C49" s="29" t="s">
        <v>280</v>
      </c>
      <c r="D49" s="195" t="s">
        <v>216</v>
      </c>
      <c r="E49" s="195" t="s">
        <v>282</v>
      </c>
      <c r="F49" s="29" t="s">
        <v>19</v>
      </c>
      <c r="G49" s="195" t="s">
        <v>288</v>
      </c>
      <c r="H49" s="195" t="s">
        <v>342</v>
      </c>
      <c r="I49" s="199">
        <v>0</v>
      </c>
      <c r="J49" s="199">
        <v>0</v>
      </c>
      <c r="K49" s="199">
        <v>0</v>
      </c>
      <c r="L49" s="199">
        <v>0</v>
      </c>
      <c r="M49" s="199">
        <v>0</v>
      </c>
      <c r="N49" s="199">
        <v>0</v>
      </c>
      <c r="O49" s="196"/>
      <c r="P49" s="197"/>
      <c r="Q49"/>
      <c r="R49"/>
      <c r="S49"/>
      <c r="T49"/>
      <c r="U49"/>
      <c r="V49"/>
      <c r="W49"/>
    </row>
    <row r="50" spans="1:23" x14ac:dyDescent="0.25">
      <c r="A50" s="29">
        <v>35</v>
      </c>
      <c r="B50" s="195" t="s">
        <v>83</v>
      </c>
      <c r="C50" s="29" t="s">
        <v>280</v>
      </c>
      <c r="D50" s="195" t="s">
        <v>216</v>
      </c>
      <c r="E50" s="195" t="s">
        <v>281</v>
      </c>
      <c r="F50" s="29" t="s">
        <v>7</v>
      </c>
      <c r="G50" s="195" t="s">
        <v>288</v>
      </c>
      <c r="H50" s="195" t="s">
        <v>342</v>
      </c>
      <c r="I50" s="199">
        <v>70</v>
      </c>
      <c r="J50" s="199">
        <v>0</v>
      </c>
      <c r="K50" s="199">
        <v>70</v>
      </c>
      <c r="L50" s="199">
        <v>0</v>
      </c>
      <c r="M50" s="199">
        <v>0</v>
      </c>
      <c r="N50" s="199">
        <v>70</v>
      </c>
      <c r="O50" s="196"/>
      <c r="P50" s="197"/>
      <c r="Q50"/>
      <c r="R50"/>
      <c r="S50"/>
      <c r="T50"/>
      <c r="U50"/>
      <c r="V50"/>
      <c r="W50"/>
    </row>
    <row r="51" spans="1:23" x14ac:dyDescent="0.25">
      <c r="A51" s="29">
        <v>35</v>
      </c>
      <c r="B51" s="195" t="s">
        <v>83</v>
      </c>
      <c r="C51" s="29" t="s">
        <v>280</v>
      </c>
      <c r="D51" s="195" t="s">
        <v>216</v>
      </c>
      <c r="E51" s="195" t="s">
        <v>282</v>
      </c>
      <c r="F51" s="29" t="s">
        <v>13</v>
      </c>
      <c r="G51" s="195" t="s">
        <v>288</v>
      </c>
      <c r="H51" s="195" t="s">
        <v>344</v>
      </c>
      <c r="I51" s="199">
        <v>0</v>
      </c>
      <c r="J51" s="199">
        <v>0</v>
      </c>
      <c r="K51" s="199">
        <v>0</v>
      </c>
      <c r="L51" s="199">
        <v>0</v>
      </c>
      <c r="M51" s="199">
        <v>0</v>
      </c>
      <c r="N51" s="199">
        <v>0</v>
      </c>
      <c r="O51" s="196"/>
      <c r="P51" s="197"/>
      <c r="Q51"/>
      <c r="R51"/>
      <c r="S51"/>
      <c r="T51"/>
      <c r="U51"/>
      <c r="V51"/>
      <c r="W51"/>
    </row>
    <row r="52" spans="1:23" x14ac:dyDescent="0.25">
      <c r="A52" s="29">
        <v>35</v>
      </c>
      <c r="B52" s="195" t="s">
        <v>83</v>
      </c>
      <c r="C52" s="29" t="s">
        <v>280</v>
      </c>
      <c r="D52" s="195" t="s">
        <v>216</v>
      </c>
      <c r="E52" s="195" t="s">
        <v>281</v>
      </c>
      <c r="F52" s="29" t="s">
        <v>12</v>
      </c>
      <c r="G52" s="195" t="s">
        <v>288</v>
      </c>
      <c r="H52" s="195" t="s">
        <v>344</v>
      </c>
      <c r="I52" s="199">
        <v>600</v>
      </c>
      <c r="J52" s="199">
        <v>0</v>
      </c>
      <c r="K52" s="199">
        <v>600</v>
      </c>
      <c r="L52" s="199">
        <v>0</v>
      </c>
      <c r="M52" s="199">
        <v>0</v>
      </c>
      <c r="N52" s="199">
        <v>600</v>
      </c>
      <c r="O52" s="196"/>
      <c r="P52" s="197"/>
      <c r="Q52"/>
      <c r="R52"/>
      <c r="S52"/>
      <c r="T52"/>
      <c r="U52"/>
      <c r="V52"/>
      <c r="W52"/>
    </row>
    <row r="53" spans="1:23" x14ac:dyDescent="0.25">
      <c r="A53" s="29">
        <v>1</v>
      </c>
      <c r="B53" s="195" t="s">
        <v>8</v>
      </c>
      <c r="C53" s="29" t="s">
        <v>289</v>
      </c>
      <c r="D53" s="195" t="s">
        <v>214</v>
      </c>
      <c r="E53" s="195" t="s">
        <v>214</v>
      </c>
      <c r="F53" s="29" t="s">
        <v>10</v>
      </c>
      <c r="G53" s="195" t="s">
        <v>9</v>
      </c>
      <c r="H53" s="195" t="s">
        <v>343</v>
      </c>
      <c r="I53" s="199">
        <v>2801.5140600000141</v>
      </c>
      <c r="J53" s="199">
        <v>288.68700058829472</v>
      </c>
      <c r="K53" s="199">
        <v>2512.8270594117193</v>
      </c>
      <c r="L53" s="199"/>
      <c r="M53" s="199">
        <v>620</v>
      </c>
      <c r="N53" s="199">
        <v>1892.8270594117193</v>
      </c>
      <c r="O53" s="196"/>
      <c r="P53" s="197"/>
      <c r="Q53"/>
      <c r="R53"/>
      <c r="S53"/>
      <c r="T53"/>
      <c r="U53"/>
      <c r="V53"/>
      <c r="W53"/>
    </row>
    <row r="54" spans="1:23" x14ac:dyDescent="0.25">
      <c r="A54" s="29">
        <v>1</v>
      </c>
      <c r="B54" s="195" t="s">
        <v>8</v>
      </c>
      <c r="C54" s="29" t="s">
        <v>289</v>
      </c>
      <c r="D54" s="195" t="s">
        <v>214</v>
      </c>
      <c r="E54" s="195" t="s">
        <v>214</v>
      </c>
      <c r="F54" s="29" t="s">
        <v>18</v>
      </c>
      <c r="G54" s="195" t="s">
        <v>9</v>
      </c>
      <c r="H54" s="195" t="s">
        <v>342</v>
      </c>
      <c r="I54" s="199">
        <v>1254.136</v>
      </c>
      <c r="J54" s="199">
        <v>123.58277894418472</v>
      </c>
      <c r="K54" s="199">
        <v>1130.5532210558154</v>
      </c>
      <c r="L54" s="199"/>
      <c r="M54" s="199">
        <v>310</v>
      </c>
      <c r="N54" s="199">
        <v>820.55322105581536</v>
      </c>
      <c r="O54" s="196"/>
      <c r="P54" s="197"/>
      <c r="Q54"/>
      <c r="R54"/>
      <c r="S54"/>
      <c r="T54"/>
      <c r="U54"/>
      <c r="V54"/>
      <c r="W54"/>
    </row>
    <row r="55" spans="1:23" x14ac:dyDescent="0.25">
      <c r="A55" s="29">
        <v>1</v>
      </c>
      <c r="B55" s="195" t="s">
        <v>8</v>
      </c>
      <c r="C55" s="29" t="s">
        <v>289</v>
      </c>
      <c r="D55" s="195" t="s">
        <v>214</v>
      </c>
      <c r="E55" s="195" t="s">
        <v>214</v>
      </c>
      <c r="F55" s="29" t="s">
        <v>19</v>
      </c>
      <c r="G55" s="195" t="s">
        <v>9</v>
      </c>
      <c r="H55" s="195" t="s">
        <v>342</v>
      </c>
      <c r="I55" s="199">
        <v>934.76599999999996</v>
      </c>
      <c r="J55" s="199">
        <v>123.77711692325799</v>
      </c>
      <c r="K55" s="199">
        <v>810.98888307674201</v>
      </c>
      <c r="L55" s="199"/>
      <c r="M55" s="199">
        <v>140</v>
      </c>
      <c r="N55" s="199">
        <v>670.98888307674201</v>
      </c>
      <c r="O55" s="196"/>
      <c r="P55" s="197"/>
      <c r="Q55"/>
      <c r="R55"/>
      <c r="S55"/>
      <c r="T55"/>
      <c r="U55"/>
      <c r="V55"/>
      <c r="W55"/>
    </row>
    <row r="56" spans="1:23" x14ac:dyDescent="0.25">
      <c r="A56" s="29">
        <v>1</v>
      </c>
      <c r="B56" s="195" t="s">
        <v>8</v>
      </c>
      <c r="C56" s="29" t="s">
        <v>289</v>
      </c>
      <c r="D56" s="195" t="s">
        <v>214</v>
      </c>
      <c r="E56" s="195" t="s">
        <v>214</v>
      </c>
      <c r="F56" s="29" t="s">
        <v>7</v>
      </c>
      <c r="G56" s="195" t="s">
        <v>9</v>
      </c>
      <c r="H56" s="195" t="s">
        <v>342</v>
      </c>
      <c r="I56" s="199">
        <v>738.00300000000004</v>
      </c>
      <c r="J56" s="199">
        <v>85.686523365635011</v>
      </c>
      <c r="K56" s="199">
        <v>652.31647663436502</v>
      </c>
      <c r="L56" s="199"/>
      <c r="M56" s="199">
        <v>270</v>
      </c>
      <c r="N56" s="199">
        <v>382.31647663436502</v>
      </c>
      <c r="O56" s="196"/>
      <c r="P56" s="197"/>
      <c r="Q56"/>
      <c r="R56"/>
      <c r="S56"/>
      <c r="T56"/>
      <c r="U56"/>
      <c r="V56"/>
      <c r="W56"/>
    </row>
    <row r="57" spans="1:23" x14ac:dyDescent="0.25">
      <c r="A57" s="29">
        <v>1</v>
      </c>
      <c r="B57" s="195" t="s">
        <v>8</v>
      </c>
      <c r="C57" s="29" t="s">
        <v>289</v>
      </c>
      <c r="D57" s="195" t="s">
        <v>214</v>
      </c>
      <c r="E57" s="195" t="s">
        <v>214</v>
      </c>
      <c r="F57" s="29" t="s">
        <v>13</v>
      </c>
      <c r="G57" s="195" t="s">
        <v>9</v>
      </c>
      <c r="H57" s="195" t="s">
        <v>343</v>
      </c>
      <c r="I57" s="199">
        <v>1794.4823899999969</v>
      </c>
      <c r="J57" s="199">
        <v>104.18963811526392</v>
      </c>
      <c r="K57" s="199">
        <v>1690.292751884733</v>
      </c>
      <c r="L57" s="199"/>
      <c r="M57" s="199">
        <v>575</v>
      </c>
      <c r="N57" s="199">
        <v>1115.292751884733</v>
      </c>
      <c r="O57" s="196"/>
      <c r="P57" s="197"/>
      <c r="Q57"/>
      <c r="R57"/>
      <c r="S57"/>
      <c r="T57"/>
      <c r="U57"/>
      <c r="V57"/>
      <c r="W57"/>
    </row>
    <row r="58" spans="1:23" x14ac:dyDescent="0.25">
      <c r="A58" s="29">
        <v>1</v>
      </c>
      <c r="B58" s="195" t="s">
        <v>8</v>
      </c>
      <c r="C58" s="29" t="s">
        <v>289</v>
      </c>
      <c r="D58" s="195" t="s">
        <v>214</v>
      </c>
      <c r="E58" s="195" t="s">
        <v>214</v>
      </c>
      <c r="F58" s="29" t="s">
        <v>12</v>
      </c>
      <c r="G58" s="195" t="s">
        <v>9</v>
      </c>
      <c r="H58" s="195" t="s">
        <v>343</v>
      </c>
      <c r="I58" s="199">
        <v>1805.989</v>
      </c>
      <c r="J58" s="199">
        <v>217.55636022726344</v>
      </c>
      <c r="K58" s="199">
        <v>1588.4326397727366</v>
      </c>
      <c r="L58" s="199"/>
      <c r="M58" s="199">
        <v>255</v>
      </c>
      <c r="N58" s="199">
        <v>1333.4326397727366</v>
      </c>
      <c r="O58" s="196"/>
      <c r="P58" s="197"/>
      <c r="Q58"/>
      <c r="R58"/>
      <c r="S58"/>
      <c r="T58"/>
      <c r="U58"/>
      <c r="V58"/>
      <c r="W58"/>
    </row>
    <row r="59" spans="1:23" x14ac:dyDescent="0.25">
      <c r="A59" s="29">
        <v>25</v>
      </c>
      <c r="B59" s="195" t="s">
        <v>70</v>
      </c>
      <c r="C59" s="29" t="s">
        <v>659</v>
      </c>
      <c r="D59" s="195" t="s">
        <v>215</v>
      </c>
      <c r="E59" s="195" t="s">
        <v>286</v>
      </c>
      <c r="F59" s="29" t="s">
        <v>10</v>
      </c>
      <c r="G59" s="195" t="s">
        <v>290</v>
      </c>
      <c r="H59" s="195" t="s">
        <v>343</v>
      </c>
      <c r="I59" s="199">
        <v>0</v>
      </c>
      <c r="J59" s="199">
        <v>0</v>
      </c>
      <c r="K59" s="199">
        <v>0</v>
      </c>
      <c r="L59" s="199">
        <v>0</v>
      </c>
      <c r="M59" s="199">
        <v>0</v>
      </c>
      <c r="N59" s="199">
        <v>0</v>
      </c>
      <c r="O59" s="196"/>
      <c r="P59" s="197"/>
      <c r="Q59"/>
      <c r="R59"/>
      <c r="S59"/>
      <c r="T59"/>
      <c r="U59"/>
      <c r="V59"/>
      <c r="W59"/>
    </row>
    <row r="60" spans="1:23" x14ac:dyDescent="0.25">
      <c r="A60" s="29">
        <v>25</v>
      </c>
      <c r="B60" s="195" t="s">
        <v>70</v>
      </c>
      <c r="C60" s="29" t="s">
        <v>280</v>
      </c>
      <c r="D60" s="195" t="s">
        <v>215</v>
      </c>
      <c r="E60" s="195" t="s">
        <v>281</v>
      </c>
      <c r="F60" s="29" t="s">
        <v>18</v>
      </c>
      <c r="G60" s="195" t="s">
        <v>291</v>
      </c>
      <c r="H60" s="195" t="s">
        <v>342</v>
      </c>
      <c r="I60" s="199">
        <v>145</v>
      </c>
      <c r="J60" s="199">
        <v>0</v>
      </c>
      <c r="K60" s="199">
        <v>145</v>
      </c>
      <c r="L60" s="199">
        <v>0</v>
      </c>
      <c r="M60" s="199">
        <v>0</v>
      </c>
      <c r="N60" s="199">
        <v>145</v>
      </c>
      <c r="O60" s="196"/>
      <c r="P60" s="197"/>
      <c r="Q60"/>
      <c r="R60"/>
      <c r="S60"/>
      <c r="T60"/>
      <c r="U60"/>
      <c r="V60"/>
      <c r="W60"/>
    </row>
    <row r="61" spans="1:23" x14ac:dyDescent="0.25">
      <c r="A61" s="29">
        <v>25</v>
      </c>
      <c r="B61" s="195" t="s">
        <v>70</v>
      </c>
      <c r="C61" s="29" t="s">
        <v>280</v>
      </c>
      <c r="D61" s="195" t="s">
        <v>215</v>
      </c>
      <c r="E61" s="195" t="s">
        <v>281</v>
      </c>
      <c r="F61" s="29" t="s">
        <v>19</v>
      </c>
      <c r="G61" s="195" t="s">
        <v>291</v>
      </c>
      <c r="H61" s="195" t="s">
        <v>342</v>
      </c>
      <c r="I61" s="199">
        <v>0</v>
      </c>
      <c r="J61" s="199">
        <v>0</v>
      </c>
      <c r="K61" s="199">
        <v>0</v>
      </c>
      <c r="L61" s="199">
        <v>0</v>
      </c>
      <c r="M61" s="199">
        <v>0</v>
      </c>
      <c r="N61" s="199">
        <v>0</v>
      </c>
      <c r="O61" s="196"/>
      <c r="P61" s="197"/>
      <c r="Q61"/>
      <c r="R61"/>
      <c r="S61"/>
      <c r="T61"/>
      <c r="U61"/>
      <c r="V61"/>
      <c r="W61"/>
    </row>
    <row r="62" spans="1:23" x14ac:dyDescent="0.25">
      <c r="A62" s="29">
        <v>25</v>
      </c>
      <c r="B62" s="195" t="s">
        <v>70</v>
      </c>
      <c r="C62" s="29" t="s">
        <v>280</v>
      </c>
      <c r="D62" s="195" t="s">
        <v>215</v>
      </c>
      <c r="E62" s="195" t="s">
        <v>281</v>
      </c>
      <c r="F62" s="29" t="s">
        <v>7</v>
      </c>
      <c r="G62" s="195" t="s">
        <v>291</v>
      </c>
      <c r="H62" s="195" t="s">
        <v>342</v>
      </c>
      <c r="I62" s="199">
        <v>28</v>
      </c>
      <c r="J62" s="199">
        <v>0</v>
      </c>
      <c r="K62" s="199">
        <v>28</v>
      </c>
      <c r="L62" s="199">
        <v>0</v>
      </c>
      <c r="M62" s="199">
        <v>0</v>
      </c>
      <c r="N62" s="199">
        <v>28</v>
      </c>
      <c r="O62" s="196"/>
      <c r="P62" s="197"/>
      <c r="Q62"/>
      <c r="R62"/>
      <c r="S62"/>
      <c r="T62"/>
      <c r="U62"/>
      <c r="V62"/>
      <c r="W62"/>
    </row>
    <row r="63" spans="1:23" x14ac:dyDescent="0.25">
      <c r="A63" s="29">
        <v>25</v>
      </c>
      <c r="B63" s="195" t="s">
        <v>70</v>
      </c>
      <c r="C63" s="29" t="s">
        <v>659</v>
      </c>
      <c r="D63" s="195" t="s">
        <v>215</v>
      </c>
      <c r="E63" s="195" t="s">
        <v>286</v>
      </c>
      <c r="F63" s="29" t="s">
        <v>13</v>
      </c>
      <c r="G63" s="195" t="s">
        <v>290</v>
      </c>
      <c r="H63" s="195" t="s">
        <v>343</v>
      </c>
      <c r="I63" s="199">
        <v>0</v>
      </c>
      <c r="J63" s="199">
        <v>0</v>
      </c>
      <c r="K63" s="199">
        <v>0</v>
      </c>
      <c r="L63" s="199">
        <v>0</v>
      </c>
      <c r="M63" s="199">
        <v>0</v>
      </c>
      <c r="N63" s="199">
        <v>0</v>
      </c>
      <c r="O63" s="196"/>
      <c r="P63" s="197"/>
      <c r="Q63"/>
      <c r="R63"/>
      <c r="S63"/>
      <c r="T63"/>
      <c r="U63"/>
      <c r="V63"/>
      <c r="W63"/>
    </row>
    <row r="64" spans="1:23" x14ac:dyDescent="0.25">
      <c r="A64" s="29">
        <v>25</v>
      </c>
      <c r="B64" s="195" t="s">
        <v>70</v>
      </c>
      <c r="C64" s="29" t="s">
        <v>659</v>
      </c>
      <c r="D64" s="195" t="s">
        <v>215</v>
      </c>
      <c r="E64" s="195" t="s">
        <v>286</v>
      </c>
      <c r="F64" s="29" t="s">
        <v>12</v>
      </c>
      <c r="G64" s="195" t="s">
        <v>290</v>
      </c>
      <c r="H64" s="195" t="s">
        <v>343</v>
      </c>
      <c r="I64" s="199">
        <v>0</v>
      </c>
      <c r="J64" s="199">
        <v>0</v>
      </c>
      <c r="K64" s="199">
        <v>0</v>
      </c>
      <c r="L64" s="199">
        <v>0</v>
      </c>
      <c r="M64" s="199">
        <v>0</v>
      </c>
      <c r="N64" s="199">
        <v>0</v>
      </c>
      <c r="O64" s="196"/>
      <c r="P64" s="197"/>
      <c r="Q64"/>
      <c r="R64"/>
      <c r="S64"/>
      <c r="T64"/>
      <c r="U64"/>
      <c r="V64"/>
      <c r="W64"/>
    </row>
    <row r="65" spans="1:23" x14ac:dyDescent="0.25">
      <c r="A65" s="29">
        <v>42</v>
      </c>
      <c r="B65" s="195" t="s">
        <v>97</v>
      </c>
      <c r="C65" s="29" t="s">
        <v>289</v>
      </c>
      <c r="D65" s="195" t="s">
        <v>217</v>
      </c>
      <c r="E65" s="195" t="s">
        <v>214</v>
      </c>
      <c r="F65" s="29" t="s">
        <v>10</v>
      </c>
      <c r="G65" s="195" t="s">
        <v>9</v>
      </c>
      <c r="H65" s="195" t="s">
        <v>343</v>
      </c>
      <c r="I65" s="199">
        <v>1719.4517180000034</v>
      </c>
      <c r="J65" s="199">
        <v>39</v>
      </c>
      <c r="K65" s="199">
        <v>1680.4517180000034</v>
      </c>
      <c r="L65" s="199">
        <v>986.800344</v>
      </c>
      <c r="M65" s="199">
        <v>0</v>
      </c>
      <c r="N65" s="199">
        <v>693.65137400000344</v>
      </c>
      <c r="O65" s="196"/>
      <c r="P65" s="197"/>
      <c r="Q65"/>
      <c r="R65"/>
      <c r="S65"/>
      <c r="T65"/>
      <c r="U65"/>
      <c r="V65"/>
      <c r="W65"/>
    </row>
    <row r="66" spans="1:23" x14ac:dyDescent="0.25">
      <c r="A66" s="29">
        <v>42</v>
      </c>
      <c r="B66" s="195" t="s">
        <v>97</v>
      </c>
      <c r="C66" s="29" t="s">
        <v>289</v>
      </c>
      <c r="D66" s="195" t="s">
        <v>217</v>
      </c>
      <c r="E66" s="195" t="s">
        <v>214</v>
      </c>
      <c r="F66" s="29" t="s">
        <v>18</v>
      </c>
      <c r="G66" s="195" t="s">
        <v>9</v>
      </c>
      <c r="H66" s="195" t="s">
        <v>342</v>
      </c>
      <c r="I66" s="199">
        <v>474.1995</v>
      </c>
      <c r="J66" s="199">
        <v>12</v>
      </c>
      <c r="K66" s="199">
        <v>462.1995</v>
      </c>
      <c r="L66" s="199"/>
      <c r="M66" s="199">
        <v>0</v>
      </c>
      <c r="N66" s="199">
        <v>462.1995</v>
      </c>
      <c r="O66" s="196"/>
      <c r="P66" s="197"/>
      <c r="Q66"/>
      <c r="R66"/>
      <c r="S66"/>
      <c r="T66"/>
      <c r="U66"/>
      <c r="V66"/>
      <c r="W66"/>
    </row>
    <row r="67" spans="1:23" x14ac:dyDescent="0.25">
      <c r="A67" s="29">
        <v>42</v>
      </c>
      <c r="B67" s="195" t="s">
        <v>97</v>
      </c>
      <c r="C67" s="29" t="s">
        <v>289</v>
      </c>
      <c r="D67" s="195" t="s">
        <v>217</v>
      </c>
      <c r="E67" s="195" t="s">
        <v>214</v>
      </c>
      <c r="F67" s="29" t="s">
        <v>19</v>
      </c>
      <c r="G67" s="195" t="s">
        <v>9</v>
      </c>
      <c r="H67" s="195" t="s">
        <v>342</v>
      </c>
      <c r="I67" s="199">
        <v>474.95100000000002</v>
      </c>
      <c r="J67" s="199">
        <v>12</v>
      </c>
      <c r="K67" s="199">
        <v>462.95100000000002</v>
      </c>
      <c r="L67" s="199"/>
      <c r="M67" s="199">
        <v>0</v>
      </c>
      <c r="N67" s="199">
        <v>462.95100000000002</v>
      </c>
      <c r="O67" s="196"/>
      <c r="P67" s="197"/>
      <c r="Q67"/>
      <c r="R67"/>
      <c r="S67"/>
      <c r="T67"/>
      <c r="U67"/>
      <c r="V67"/>
      <c r="W67"/>
    </row>
    <row r="68" spans="1:23" x14ac:dyDescent="0.25">
      <c r="A68" s="29">
        <v>42</v>
      </c>
      <c r="B68" s="195" t="s">
        <v>97</v>
      </c>
      <c r="C68" s="29" t="s">
        <v>289</v>
      </c>
      <c r="D68" s="195" t="s">
        <v>217</v>
      </c>
      <c r="E68" s="195" t="s">
        <v>214</v>
      </c>
      <c r="F68" s="29" t="s">
        <v>7</v>
      </c>
      <c r="G68" s="195" t="s">
        <v>9</v>
      </c>
      <c r="H68" s="195" t="s">
        <v>342</v>
      </c>
      <c r="I68" s="199">
        <v>139.667598</v>
      </c>
      <c r="J68" s="199">
        <v>4.5</v>
      </c>
      <c r="K68" s="199">
        <v>135.167598</v>
      </c>
      <c r="L68" s="199"/>
      <c r="M68" s="199">
        <v>0</v>
      </c>
      <c r="N68" s="199">
        <v>135.167598</v>
      </c>
      <c r="O68" s="196"/>
      <c r="P68" s="197"/>
      <c r="Q68"/>
      <c r="R68"/>
      <c r="S68"/>
      <c r="T68"/>
      <c r="U68"/>
      <c r="V68"/>
      <c r="W68"/>
    </row>
    <row r="69" spans="1:23" x14ac:dyDescent="0.25">
      <c r="A69" s="29">
        <v>42</v>
      </c>
      <c r="B69" s="195" t="s">
        <v>97</v>
      </c>
      <c r="C69" s="29" t="s">
        <v>289</v>
      </c>
      <c r="D69" s="195" t="s">
        <v>217</v>
      </c>
      <c r="E69" s="195" t="s">
        <v>214</v>
      </c>
      <c r="F69" s="29" t="s">
        <v>13</v>
      </c>
      <c r="G69" s="195" t="s">
        <v>9</v>
      </c>
      <c r="H69" s="195" t="s">
        <v>342</v>
      </c>
      <c r="I69" s="199">
        <v>714.63380599999959</v>
      </c>
      <c r="J69" s="199">
        <v>18</v>
      </c>
      <c r="K69" s="199">
        <v>696.63380599999959</v>
      </c>
      <c r="L69" s="199"/>
      <c r="M69" s="199">
        <v>0</v>
      </c>
      <c r="N69" s="199">
        <v>696.63380599999959</v>
      </c>
      <c r="O69" s="196"/>
      <c r="P69" s="197"/>
      <c r="Q69"/>
      <c r="R69"/>
      <c r="S69"/>
      <c r="T69"/>
      <c r="U69"/>
      <c r="V69"/>
      <c r="W69"/>
    </row>
    <row r="70" spans="1:23" x14ac:dyDescent="0.25">
      <c r="A70" s="29">
        <v>42</v>
      </c>
      <c r="B70" s="195" t="s">
        <v>97</v>
      </c>
      <c r="C70" s="29" t="s">
        <v>289</v>
      </c>
      <c r="D70" s="195" t="s">
        <v>217</v>
      </c>
      <c r="E70" s="195" t="s">
        <v>214</v>
      </c>
      <c r="F70" s="29" t="s">
        <v>12</v>
      </c>
      <c r="G70" s="195" t="s">
        <v>9</v>
      </c>
      <c r="H70" s="195" t="s">
        <v>343</v>
      </c>
      <c r="I70" s="199">
        <v>937.66297999999995</v>
      </c>
      <c r="J70" s="199">
        <v>21</v>
      </c>
      <c r="K70" s="199">
        <v>916.66297999999995</v>
      </c>
      <c r="L70" s="199"/>
      <c r="M70" s="199">
        <v>0</v>
      </c>
      <c r="N70" s="199">
        <v>916.66297999999995</v>
      </c>
      <c r="O70" s="196"/>
      <c r="P70" s="197"/>
      <c r="Q70"/>
      <c r="R70"/>
      <c r="S70"/>
      <c r="T70"/>
      <c r="U70"/>
      <c r="V70"/>
      <c r="W70"/>
    </row>
    <row r="71" spans="1:23" x14ac:dyDescent="0.25">
      <c r="A71" s="29">
        <v>27</v>
      </c>
      <c r="B71" s="195" t="s">
        <v>73</v>
      </c>
      <c r="C71" s="29" t="s">
        <v>280</v>
      </c>
      <c r="D71" s="195" t="s">
        <v>216</v>
      </c>
      <c r="E71" s="195" t="s">
        <v>281</v>
      </c>
      <c r="F71" s="29" t="s">
        <v>10</v>
      </c>
      <c r="G71" s="195" t="s">
        <v>292</v>
      </c>
      <c r="H71" s="195" t="s">
        <v>344</v>
      </c>
      <c r="I71" s="199">
        <v>1750</v>
      </c>
      <c r="J71" s="199">
        <v>0</v>
      </c>
      <c r="K71" s="199">
        <v>1750</v>
      </c>
      <c r="L71" s="199">
        <v>0</v>
      </c>
      <c r="M71" s="199">
        <v>0</v>
      </c>
      <c r="N71" s="199">
        <v>1750</v>
      </c>
      <c r="O71" s="196"/>
      <c r="P71" s="197"/>
      <c r="Q71"/>
      <c r="R71"/>
      <c r="S71"/>
      <c r="T71"/>
      <c r="U71"/>
      <c r="V71"/>
      <c r="W71"/>
    </row>
    <row r="72" spans="1:23" x14ac:dyDescent="0.25">
      <c r="A72" s="29">
        <v>27</v>
      </c>
      <c r="B72" s="195" t="s">
        <v>73</v>
      </c>
      <c r="C72" s="29" t="s">
        <v>280</v>
      </c>
      <c r="D72" s="195" t="s">
        <v>216</v>
      </c>
      <c r="E72" s="195" t="s">
        <v>281</v>
      </c>
      <c r="F72" s="29" t="s">
        <v>18</v>
      </c>
      <c r="G72" s="195" t="s">
        <v>292</v>
      </c>
      <c r="H72" s="195" t="s">
        <v>342</v>
      </c>
      <c r="I72" s="199">
        <v>135</v>
      </c>
      <c r="J72" s="199">
        <v>0</v>
      </c>
      <c r="K72" s="199">
        <v>135</v>
      </c>
      <c r="L72" s="199">
        <v>0</v>
      </c>
      <c r="M72" s="199">
        <v>0</v>
      </c>
      <c r="N72" s="199">
        <v>135</v>
      </c>
      <c r="O72" s="196"/>
      <c r="P72" s="197"/>
      <c r="Q72"/>
      <c r="R72"/>
      <c r="S72"/>
      <c r="T72"/>
      <c r="U72"/>
      <c r="V72"/>
      <c r="W72"/>
    </row>
    <row r="73" spans="1:23" x14ac:dyDescent="0.25">
      <c r="A73" s="29">
        <v>27</v>
      </c>
      <c r="B73" s="195" t="s">
        <v>73</v>
      </c>
      <c r="C73" s="29" t="s">
        <v>280</v>
      </c>
      <c r="D73" s="195" t="s">
        <v>216</v>
      </c>
      <c r="E73" s="195" t="s">
        <v>281</v>
      </c>
      <c r="F73" s="29" t="s">
        <v>19</v>
      </c>
      <c r="G73" s="195" t="s">
        <v>292</v>
      </c>
      <c r="H73" s="195" t="s">
        <v>342</v>
      </c>
      <c r="I73" s="199">
        <v>70</v>
      </c>
      <c r="J73" s="199">
        <v>0</v>
      </c>
      <c r="K73" s="199">
        <v>70</v>
      </c>
      <c r="L73" s="199">
        <v>0</v>
      </c>
      <c r="M73" s="199">
        <v>0</v>
      </c>
      <c r="N73" s="199">
        <v>70</v>
      </c>
      <c r="O73" s="196"/>
      <c r="P73" s="197"/>
      <c r="Q73"/>
      <c r="R73"/>
      <c r="S73"/>
      <c r="T73"/>
      <c r="U73"/>
      <c r="V73"/>
      <c r="W73"/>
    </row>
    <row r="74" spans="1:23" x14ac:dyDescent="0.25">
      <c r="A74" s="29">
        <v>27</v>
      </c>
      <c r="B74" s="195" t="s">
        <v>73</v>
      </c>
      <c r="C74" s="29" t="s">
        <v>280</v>
      </c>
      <c r="D74" s="195" t="s">
        <v>216</v>
      </c>
      <c r="E74" s="195" t="s">
        <v>281</v>
      </c>
      <c r="F74" s="29" t="s">
        <v>7</v>
      </c>
      <c r="G74" s="195" t="s">
        <v>292</v>
      </c>
      <c r="H74" s="195" t="s">
        <v>342</v>
      </c>
      <c r="I74" s="199">
        <v>70</v>
      </c>
      <c r="J74" s="199">
        <v>0</v>
      </c>
      <c r="K74" s="199">
        <v>70</v>
      </c>
      <c r="L74" s="199">
        <v>0</v>
      </c>
      <c r="M74" s="199">
        <v>0</v>
      </c>
      <c r="N74" s="199">
        <v>70</v>
      </c>
      <c r="O74" s="196"/>
      <c r="P74" s="197"/>
      <c r="Q74"/>
      <c r="R74"/>
      <c r="S74"/>
      <c r="T74"/>
      <c r="U74"/>
      <c r="V74"/>
      <c r="W74"/>
    </row>
    <row r="75" spans="1:23" x14ac:dyDescent="0.25">
      <c r="A75" s="29">
        <v>27</v>
      </c>
      <c r="B75" s="195" t="s">
        <v>73</v>
      </c>
      <c r="C75" s="29" t="s">
        <v>280</v>
      </c>
      <c r="D75" s="195" t="s">
        <v>216</v>
      </c>
      <c r="E75" s="195" t="s">
        <v>281</v>
      </c>
      <c r="F75" s="29" t="s">
        <v>13</v>
      </c>
      <c r="G75" s="195" t="s">
        <v>292</v>
      </c>
      <c r="H75" s="195" t="s">
        <v>344</v>
      </c>
      <c r="I75" s="199">
        <v>750</v>
      </c>
      <c r="J75" s="199">
        <v>0</v>
      </c>
      <c r="K75" s="199">
        <v>750</v>
      </c>
      <c r="L75" s="199">
        <v>0</v>
      </c>
      <c r="M75" s="199">
        <v>0</v>
      </c>
      <c r="N75" s="199">
        <v>750</v>
      </c>
      <c r="O75" s="196"/>
      <c r="P75" s="197"/>
      <c r="Q75"/>
      <c r="R75"/>
      <c r="S75"/>
      <c r="T75"/>
      <c r="U75"/>
      <c r="V75"/>
      <c r="W75"/>
    </row>
    <row r="76" spans="1:23" x14ac:dyDescent="0.25">
      <c r="A76" s="29">
        <v>27</v>
      </c>
      <c r="B76" s="195" t="s">
        <v>73</v>
      </c>
      <c r="C76" s="29" t="s">
        <v>280</v>
      </c>
      <c r="D76" s="195" t="s">
        <v>216</v>
      </c>
      <c r="E76" s="195" t="s">
        <v>281</v>
      </c>
      <c r="F76" s="29" t="s">
        <v>12</v>
      </c>
      <c r="G76" s="195" t="s">
        <v>292</v>
      </c>
      <c r="H76" s="195" t="s">
        <v>342</v>
      </c>
      <c r="I76" s="199">
        <v>150</v>
      </c>
      <c r="J76" s="199">
        <v>0</v>
      </c>
      <c r="K76" s="199">
        <v>150</v>
      </c>
      <c r="L76" s="199">
        <v>0</v>
      </c>
      <c r="M76" s="199">
        <v>0</v>
      </c>
      <c r="N76" s="199">
        <v>150</v>
      </c>
      <c r="O76" s="196"/>
      <c r="P76" s="197"/>
      <c r="Q76"/>
      <c r="R76"/>
      <c r="S76"/>
      <c r="T76"/>
      <c r="U76"/>
      <c r="V76"/>
      <c r="W76"/>
    </row>
    <row r="77" spans="1:23" x14ac:dyDescent="0.25">
      <c r="A77" s="29">
        <v>52</v>
      </c>
      <c r="B77" s="195" t="s">
        <v>104</v>
      </c>
      <c r="C77" s="29" t="s">
        <v>280</v>
      </c>
      <c r="D77" s="195" t="s">
        <v>216</v>
      </c>
      <c r="E77" s="195" t="s">
        <v>281</v>
      </c>
      <c r="F77" s="29" t="s">
        <v>10</v>
      </c>
      <c r="G77" s="195" t="s">
        <v>293</v>
      </c>
      <c r="H77" s="195" t="s">
        <v>343</v>
      </c>
      <c r="I77" s="199">
        <v>420</v>
      </c>
      <c r="J77" s="199">
        <v>0</v>
      </c>
      <c r="K77" s="199">
        <v>420</v>
      </c>
      <c r="L77" s="199">
        <v>0</v>
      </c>
      <c r="M77" s="199">
        <v>0</v>
      </c>
      <c r="N77" s="199">
        <v>420</v>
      </c>
      <c r="O77" s="196"/>
      <c r="P77" s="197"/>
      <c r="Q77"/>
      <c r="R77"/>
      <c r="S77"/>
      <c r="T77"/>
      <c r="U77"/>
      <c r="V77"/>
      <c r="W77"/>
    </row>
    <row r="78" spans="1:23" x14ac:dyDescent="0.25">
      <c r="A78" s="29">
        <v>52</v>
      </c>
      <c r="B78" s="195" t="s">
        <v>104</v>
      </c>
      <c r="C78" s="29" t="s">
        <v>280</v>
      </c>
      <c r="D78" s="195" t="s">
        <v>216</v>
      </c>
      <c r="E78" s="195" t="s">
        <v>281</v>
      </c>
      <c r="F78" s="29" t="s">
        <v>18</v>
      </c>
      <c r="G78" s="195" t="s">
        <v>293</v>
      </c>
      <c r="H78" s="195" t="s">
        <v>342</v>
      </c>
      <c r="I78" s="199">
        <v>180</v>
      </c>
      <c r="J78" s="199">
        <v>0</v>
      </c>
      <c r="K78" s="199">
        <v>180</v>
      </c>
      <c r="L78" s="199">
        <v>0</v>
      </c>
      <c r="M78" s="199">
        <v>0</v>
      </c>
      <c r="N78" s="199">
        <v>180</v>
      </c>
      <c r="O78" s="196"/>
      <c r="P78" s="197"/>
      <c r="Q78"/>
      <c r="R78"/>
      <c r="S78"/>
      <c r="T78"/>
      <c r="U78"/>
      <c r="V78"/>
      <c r="W78"/>
    </row>
    <row r="79" spans="1:23" x14ac:dyDescent="0.25">
      <c r="A79" s="29">
        <v>52</v>
      </c>
      <c r="B79" s="195" t="s">
        <v>104</v>
      </c>
      <c r="C79" s="29" t="s">
        <v>280</v>
      </c>
      <c r="D79" s="195" t="s">
        <v>216</v>
      </c>
      <c r="E79" s="195" t="s">
        <v>281</v>
      </c>
      <c r="F79" s="29" t="s">
        <v>19</v>
      </c>
      <c r="G79" s="195" t="s">
        <v>293</v>
      </c>
      <c r="H79" s="195" t="s">
        <v>342</v>
      </c>
      <c r="I79" s="199">
        <v>75</v>
      </c>
      <c r="J79" s="199">
        <v>0</v>
      </c>
      <c r="K79" s="199">
        <v>75</v>
      </c>
      <c r="L79" s="199">
        <v>0</v>
      </c>
      <c r="M79" s="199">
        <v>0</v>
      </c>
      <c r="N79" s="199">
        <v>75</v>
      </c>
      <c r="O79" s="196"/>
      <c r="P79" s="197"/>
      <c r="Q79"/>
      <c r="R79"/>
      <c r="S79"/>
      <c r="T79"/>
      <c r="U79"/>
      <c r="V79"/>
      <c r="W79"/>
    </row>
    <row r="80" spans="1:23" x14ac:dyDescent="0.25">
      <c r="A80" s="29">
        <v>52</v>
      </c>
      <c r="B80" s="195" t="s">
        <v>104</v>
      </c>
      <c r="C80" s="29" t="s">
        <v>280</v>
      </c>
      <c r="D80" s="195" t="s">
        <v>216</v>
      </c>
      <c r="E80" s="195" t="s">
        <v>281</v>
      </c>
      <c r="F80" s="29" t="s">
        <v>7</v>
      </c>
      <c r="G80" s="195" t="s">
        <v>293</v>
      </c>
      <c r="H80" s="195" t="s">
        <v>342</v>
      </c>
      <c r="I80" s="199">
        <v>75</v>
      </c>
      <c r="J80" s="199">
        <v>0</v>
      </c>
      <c r="K80" s="199">
        <v>75</v>
      </c>
      <c r="L80" s="199">
        <v>0</v>
      </c>
      <c r="M80" s="199">
        <v>0</v>
      </c>
      <c r="N80" s="199">
        <v>75</v>
      </c>
      <c r="O80" s="196"/>
      <c r="P80" s="197"/>
      <c r="Q80"/>
      <c r="R80"/>
      <c r="S80"/>
      <c r="T80"/>
      <c r="U80"/>
      <c r="V80"/>
      <c r="W80"/>
    </row>
    <row r="81" spans="1:23" x14ac:dyDescent="0.25">
      <c r="A81" s="29">
        <v>52</v>
      </c>
      <c r="B81" s="195" t="s">
        <v>104</v>
      </c>
      <c r="C81" s="29" t="s">
        <v>280</v>
      </c>
      <c r="D81" s="195" t="s">
        <v>216</v>
      </c>
      <c r="E81" s="195" t="s">
        <v>281</v>
      </c>
      <c r="F81" s="29" t="s">
        <v>13</v>
      </c>
      <c r="G81" s="195" t="s">
        <v>293</v>
      </c>
      <c r="H81" s="195" t="s">
        <v>343</v>
      </c>
      <c r="I81" s="199">
        <v>300</v>
      </c>
      <c r="J81" s="199">
        <v>0</v>
      </c>
      <c r="K81" s="199">
        <v>300</v>
      </c>
      <c r="L81" s="199"/>
      <c r="M81" s="199">
        <v>0</v>
      </c>
      <c r="N81" s="199">
        <v>300</v>
      </c>
      <c r="O81" s="196"/>
      <c r="P81" s="197"/>
      <c r="Q81"/>
      <c r="R81"/>
      <c r="S81"/>
      <c r="T81"/>
      <c r="U81"/>
      <c r="V81"/>
      <c r="W81"/>
    </row>
    <row r="82" spans="1:23" x14ac:dyDescent="0.25">
      <c r="A82" s="29">
        <v>52</v>
      </c>
      <c r="B82" s="195" t="s">
        <v>104</v>
      </c>
      <c r="C82" s="29" t="s">
        <v>280</v>
      </c>
      <c r="D82" s="195" t="s">
        <v>216</v>
      </c>
      <c r="E82" s="195" t="s">
        <v>281</v>
      </c>
      <c r="F82" s="29" t="s">
        <v>12</v>
      </c>
      <c r="G82" s="195" t="s">
        <v>293</v>
      </c>
      <c r="H82" s="195" t="s">
        <v>343</v>
      </c>
      <c r="I82" s="199">
        <v>110</v>
      </c>
      <c r="J82" s="199">
        <v>0</v>
      </c>
      <c r="K82" s="199">
        <v>110</v>
      </c>
      <c r="L82" s="199">
        <v>0</v>
      </c>
      <c r="M82" s="199">
        <v>0</v>
      </c>
      <c r="N82" s="199">
        <v>110</v>
      </c>
      <c r="O82" s="196"/>
      <c r="P82" s="197"/>
      <c r="Q82"/>
      <c r="R82"/>
      <c r="S82"/>
      <c r="T82"/>
      <c r="U82"/>
      <c r="V82"/>
      <c r="W82"/>
    </row>
    <row r="83" spans="1:23" x14ac:dyDescent="0.25">
      <c r="A83" s="29">
        <v>52</v>
      </c>
      <c r="B83" s="195" t="s">
        <v>104</v>
      </c>
      <c r="C83" s="29" t="s">
        <v>280</v>
      </c>
      <c r="D83" s="195" t="s">
        <v>216</v>
      </c>
      <c r="E83" s="195" t="s">
        <v>281</v>
      </c>
      <c r="F83" s="29" t="s">
        <v>10</v>
      </c>
      <c r="G83" s="195" t="s">
        <v>294</v>
      </c>
      <c r="H83" s="195" t="s">
        <v>343</v>
      </c>
      <c r="I83" s="199">
        <v>125</v>
      </c>
      <c r="J83" s="199">
        <v>0</v>
      </c>
      <c r="K83" s="199">
        <v>125</v>
      </c>
      <c r="L83" s="199">
        <v>0</v>
      </c>
      <c r="M83" s="199">
        <v>0</v>
      </c>
      <c r="N83" s="199">
        <v>125</v>
      </c>
      <c r="O83" s="196"/>
      <c r="P83" s="197"/>
      <c r="Q83"/>
      <c r="R83"/>
      <c r="S83"/>
      <c r="T83"/>
      <c r="U83"/>
      <c r="V83"/>
      <c r="W83"/>
    </row>
    <row r="84" spans="1:23" x14ac:dyDescent="0.25">
      <c r="A84" s="29">
        <v>52</v>
      </c>
      <c r="B84" s="195" t="s">
        <v>104</v>
      </c>
      <c r="C84" s="29" t="s">
        <v>280</v>
      </c>
      <c r="D84" s="195" t="s">
        <v>216</v>
      </c>
      <c r="E84" s="195" t="s">
        <v>281</v>
      </c>
      <c r="F84" s="29" t="s">
        <v>18</v>
      </c>
      <c r="G84" s="195" t="s">
        <v>294</v>
      </c>
      <c r="H84" s="195" t="s">
        <v>342</v>
      </c>
      <c r="I84" s="199">
        <v>70</v>
      </c>
      <c r="J84" s="199">
        <v>0</v>
      </c>
      <c r="K84" s="199">
        <v>70</v>
      </c>
      <c r="L84" s="199">
        <v>0</v>
      </c>
      <c r="M84" s="199">
        <v>0</v>
      </c>
      <c r="N84" s="199">
        <v>70</v>
      </c>
      <c r="O84" s="196"/>
      <c r="P84" s="197"/>
      <c r="Q84"/>
      <c r="R84"/>
      <c r="S84"/>
      <c r="T84"/>
      <c r="U84"/>
      <c r="V84"/>
      <c r="W84"/>
    </row>
    <row r="85" spans="1:23" x14ac:dyDescent="0.25">
      <c r="A85" s="29">
        <v>52</v>
      </c>
      <c r="B85" s="195" t="s">
        <v>104</v>
      </c>
      <c r="C85" s="29" t="s">
        <v>280</v>
      </c>
      <c r="D85" s="195" t="s">
        <v>216</v>
      </c>
      <c r="E85" s="195" t="s">
        <v>281</v>
      </c>
      <c r="F85" s="29" t="s">
        <v>19</v>
      </c>
      <c r="G85" s="195" t="s">
        <v>294</v>
      </c>
      <c r="H85" s="195" t="s">
        <v>342</v>
      </c>
      <c r="I85" s="199">
        <v>45</v>
      </c>
      <c r="J85" s="199">
        <v>0</v>
      </c>
      <c r="K85" s="199">
        <v>45</v>
      </c>
      <c r="L85" s="199">
        <v>0</v>
      </c>
      <c r="M85" s="199">
        <v>0</v>
      </c>
      <c r="N85" s="199">
        <v>45</v>
      </c>
      <c r="O85" s="196"/>
      <c r="P85" s="197"/>
      <c r="Q85"/>
      <c r="R85"/>
      <c r="S85"/>
      <c r="T85"/>
      <c r="U85"/>
      <c r="V85"/>
      <c r="W85"/>
    </row>
    <row r="86" spans="1:23" x14ac:dyDescent="0.25">
      <c r="A86" s="29">
        <v>52</v>
      </c>
      <c r="B86" s="195" t="s">
        <v>104</v>
      </c>
      <c r="C86" s="29" t="s">
        <v>280</v>
      </c>
      <c r="D86" s="195" t="s">
        <v>216</v>
      </c>
      <c r="E86" s="195" t="s">
        <v>281</v>
      </c>
      <c r="F86" s="29" t="s">
        <v>7</v>
      </c>
      <c r="G86" s="195" t="s">
        <v>294</v>
      </c>
      <c r="H86" s="195" t="s">
        <v>342</v>
      </c>
      <c r="I86" s="199">
        <v>45</v>
      </c>
      <c r="J86" s="199">
        <v>0</v>
      </c>
      <c r="K86" s="199">
        <v>45</v>
      </c>
      <c r="L86" s="199">
        <v>0</v>
      </c>
      <c r="M86" s="199">
        <v>0</v>
      </c>
      <c r="N86" s="199">
        <v>45</v>
      </c>
      <c r="O86" s="196"/>
      <c r="P86" s="197"/>
      <c r="Q86"/>
      <c r="R86"/>
      <c r="S86"/>
      <c r="T86"/>
      <c r="U86"/>
      <c r="V86"/>
      <c r="W86"/>
    </row>
    <row r="87" spans="1:23" x14ac:dyDescent="0.25">
      <c r="A87" s="29">
        <v>52</v>
      </c>
      <c r="B87" s="195" t="s">
        <v>104</v>
      </c>
      <c r="C87" s="29" t="s">
        <v>280</v>
      </c>
      <c r="D87" s="195" t="s">
        <v>216</v>
      </c>
      <c r="E87" s="195" t="s">
        <v>281</v>
      </c>
      <c r="F87" s="29" t="s">
        <v>13</v>
      </c>
      <c r="G87" s="195" t="s">
        <v>294</v>
      </c>
      <c r="H87" s="195" t="s">
        <v>343</v>
      </c>
      <c r="I87" s="199">
        <v>45</v>
      </c>
      <c r="J87" s="199">
        <v>0</v>
      </c>
      <c r="K87" s="199">
        <v>45</v>
      </c>
      <c r="L87" s="199">
        <v>0</v>
      </c>
      <c r="M87" s="199">
        <v>0</v>
      </c>
      <c r="N87" s="199">
        <v>45</v>
      </c>
      <c r="O87" s="196"/>
      <c r="P87" s="197"/>
      <c r="Q87"/>
      <c r="R87"/>
      <c r="S87"/>
      <c r="T87"/>
      <c r="U87"/>
      <c r="V87"/>
      <c r="W87"/>
    </row>
    <row r="88" spans="1:23" x14ac:dyDescent="0.25">
      <c r="A88" s="29">
        <v>52</v>
      </c>
      <c r="B88" s="195" t="s">
        <v>104</v>
      </c>
      <c r="C88" s="29" t="s">
        <v>280</v>
      </c>
      <c r="D88" s="195" t="s">
        <v>216</v>
      </c>
      <c r="E88" s="195" t="s">
        <v>281</v>
      </c>
      <c r="F88" s="29" t="s">
        <v>12</v>
      </c>
      <c r="G88" s="195" t="s">
        <v>294</v>
      </c>
      <c r="H88" s="195" t="s">
        <v>343</v>
      </c>
      <c r="I88" s="199">
        <v>45</v>
      </c>
      <c r="J88" s="199">
        <v>0</v>
      </c>
      <c r="K88" s="199">
        <v>45</v>
      </c>
      <c r="L88" s="199">
        <v>0</v>
      </c>
      <c r="M88" s="199">
        <v>0</v>
      </c>
      <c r="N88" s="199">
        <v>45</v>
      </c>
      <c r="O88" s="196"/>
      <c r="P88" s="197"/>
      <c r="Q88"/>
      <c r="R88"/>
      <c r="S88"/>
      <c r="T88"/>
      <c r="U88"/>
      <c r="V88"/>
      <c r="W88"/>
    </row>
    <row r="89" spans="1:23" x14ac:dyDescent="0.25">
      <c r="A89" s="29">
        <v>31</v>
      </c>
      <c r="B89" s="195" t="s">
        <v>79</v>
      </c>
      <c r="C89" s="29" t="s">
        <v>280</v>
      </c>
      <c r="D89" s="195" t="s">
        <v>216</v>
      </c>
      <c r="E89" s="195" t="s">
        <v>281</v>
      </c>
      <c r="F89" s="29" t="s">
        <v>10</v>
      </c>
      <c r="G89" s="195" t="s">
        <v>653</v>
      </c>
      <c r="H89" s="195" t="s">
        <v>342</v>
      </c>
      <c r="I89" s="199">
        <v>100</v>
      </c>
      <c r="J89" s="199">
        <v>0</v>
      </c>
      <c r="K89" s="199">
        <v>100</v>
      </c>
      <c r="L89" s="199">
        <v>0</v>
      </c>
      <c r="M89" s="199">
        <v>0</v>
      </c>
      <c r="N89" s="199">
        <v>100</v>
      </c>
      <c r="O89" s="196"/>
      <c r="P89" s="197"/>
      <c r="Q89"/>
      <c r="R89"/>
      <c r="S89"/>
      <c r="T89"/>
      <c r="U89"/>
      <c r="V89"/>
      <c r="W89"/>
    </row>
    <row r="90" spans="1:23" x14ac:dyDescent="0.25">
      <c r="A90" s="29">
        <v>31</v>
      </c>
      <c r="B90" s="195" t="s">
        <v>79</v>
      </c>
      <c r="C90" s="29" t="s">
        <v>280</v>
      </c>
      <c r="D90" s="195" t="s">
        <v>216</v>
      </c>
      <c r="E90" s="195" t="s">
        <v>281</v>
      </c>
      <c r="F90" s="29" t="s">
        <v>18</v>
      </c>
      <c r="G90" s="195" t="s">
        <v>653</v>
      </c>
      <c r="H90" s="195" t="s">
        <v>342</v>
      </c>
      <c r="I90" s="199">
        <v>60</v>
      </c>
      <c r="J90" s="199">
        <v>0</v>
      </c>
      <c r="K90" s="199">
        <v>60</v>
      </c>
      <c r="L90" s="199">
        <v>0</v>
      </c>
      <c r="M90" s="199">
        <v>0</v>
      </c>
      <c r="N90" s="199">
        <v>60</v>
      </c>
      <c r="O90" s="196"/>
      <c r="P90" s="197"/>
      <c r="Q90"/>
      <c r="R90"/>
      <c r="S90"/>
      <c r="T90"/>
      <c r="U90"/>
      <c r="V90"/>
      <c r="W90"/>
    </row>
    <row r="91" spans="1:23" x14ac:dyDescent="0.25">
      <c r="A91" s="29">
        <v>31</v>
      </c>
      <c r="B91" s="195" t="s">
        <v>79</v>
      </c>
      <c r="C91" s="29" t="s">
        <v>280</v>
      </c>
      <c r="D91" s="195" t="s">
        <v>216</v>
      </c>
      <c r="E91" s="195" t="s">
        <v>281</v>
      </c>
      <c r="F91" s="29" t="s">
        <v>19</v>
      </c>
      <c r="G91" s="195" t="s">
        <v>653</v>
      </c>
      <c r="H91" s="195" t="s">
        <v>342</v>
      </c>
      <c r="I91" s="199">
        <v>60</v>
      </c>
      <c r="J91" s="199">
        <v>0</v>
      </c>
      <c r="K91" s="199">
        <v>60</v>
      </c>
      <c r="L91" s="199">
        <v>0</v>
      </c>
      <c r="M91" s="199">
        <v>0</v>
      </c>
      <c r="N91" s="199">
        <v>60</v>
      </c>
      <c r="O91" s="196"/>
      <c r="P91" s="197"/>
      <c r="Q91"/>
      <c r="R91"/>
      <c r="S91"/>
      <c r="T91"/>
      <c r="U91"/>
      <c r="V91"/>
      <c r="W91"/>
    </row>
    <row r="92" spans="1:23" x14ac:dyDescent="0.25">
      <c r="A92" s="29">
        <v>31</v>
      </c>
      <c r="B92" s="195" t="s">
        <v>79</v>
      </c>
      <c r="C92" s="29" t="s">
        <v>280</v>
      </c>
      <c r="D92" s="195" t="s">
        <v>216</v>
      </c>
      <c r="E92" s="195" t="s">
        <v>281</v>
      </c>
      <c r="F92" s="29" t="s">
        <v>7</v>
      </c>
      <c r="G92" s="195" t="s">
        <v>653</v>
      </c>
      <c r="H92" s="195" t="s">
        <v>342</v>
      </c>
      <c r="I92" s="199">
        <v>60</v>
      </c>
      <c r="J92" s="199">
        <v>0</v>
      </c>
      <c r="K92" s="199">
        <v>60</v>
      </c>
      <c r="L92" s="199">
        <v>0</v>
      </c>
      <c r="M92" s="199">
        <v>0</v>
      </c>
      <c r="N92" s="199">
        <v>60</v>
      </c>
      <c r="O92" s="196"/>
      <c r="P92" s="197"/>
      <c r="Q92"/>
      <c r="R92"/>
      <c r="S92"/>
      <c r="T92"/>
      <c r="U92"/>
      <c r="V92"/>
      <c r="W92"/>
    </row>
    <row r="93" spans="1:23" x14ac:dyDescent="0.25">
      <c r="A93" s="29">
        <v>31</v>
      </c>
      <c r="B93" s="195" t="s">
        <v>79</v>
      </c>
      <c r="C93" s="29" t="s">
        <v>280</v>
      </c>
      <c r="D93" s="195" t="s">
        <v>216</v>
      </c>
      <c r="E93" s="195" t="s">
        <v>281</v>
      </c>
      <c r="F93" s="29" t="s">
        <v>13</v>
      </c>
      <c r="G93" s="195" t="s">
        <v>653</v>
      </c>
      <c r="H93" s="195" t="s">
        <v>342</v>
      </c>
      <c r="I93" s="199">
        <v>150</v>
      </c>
      <c r="J93" s="199">
        <v>0</v>
      </c>
      <c r="K93" s="199">
        <v>150</v>
      </c>
      <c r="L93" s="199">
        <v>0</v>
      </c>
      <c r="M93" s="199">
        <v>0</v>
      </c>
      <c r="N93" s="199">
        <v>150</v>
      </c>
      <c r="O93" s="196"/>
      <c r="P93" s="197"/>
      <c r="Q93"/>
      <c r="R93"/>
      <c r="S93"/>
      <c r="T93"/>
      <c r="U93"/>
      <c r="V93"/>
      <c r="W93"/>
    </row>
    <row r="94" spans="1:23" x14ac:dyDescent="0.25">
      <c r="A94" s="29">
        <v>31</v>
      </c>
      <c r="B94" s="195" t="s">
        <v>79</v>
      </c>
      <c r="C94" s="29" t="s">
        <v>280</v>
      </c>
      <c r="D94" s="195" t="s">
        <v>216</v>
      </c>
      <c r="E94" s="195" t="s">
        <v>282</v>
      </c>
      <c r="F94" s="29" t="s">
        <v>12</v>
      </c>
      <c r="G94" s="195" t="s">
        <v>653</v>
      </c>
      <c r="H94" s="195" t="s">
        <v>282</v>
      </c>
      <c r="I94" s="199">
        <v>0</v>
      </c>
      <c r="J94" s="199">
        <v>0</v>
      </c>
      <c r="K94" s="199">
        <v>0</v>
      </c>
      <c r="L94" s="199">
        <v>0</v>
      </c>
      <c r="M94" s="199">
        <v>0</v>
      </c>
      <c r="N94" s="199">
        <v>0</v>
      </c>
      <c r="O94" s="196"/>
      <c r="P94" s="197"/>
      <c r="Q94"/>
      <c r="R94"/>
      <c r="S94"/>
      <c r="T94"/>
      <c r="U94"/>
      <c r="V94"/>
      <c r="W94"/>
    </row>
    <row r="95" spans="1:23" x14ac:dyDescent="0.25">
      <c r="A95" s="29">
        <v>21</v>
      </c>
      <c r="B95" s="195" t="s">
        <v>64</v>
      </c>
      <c r="C95" s="29" t="s">
        <v>280</v>
      </c>
      <c r="D95" s="195" t="s">
        <v>216</v>
      </c>
      <c r="E95" s="195" t="s">
        <v>281</v>
      </c>
      <c r="F95" s="29" t="s">
        <v>10</v>
      </c>
      <c r="G95" s="195" t="s">
        <v>653</v>
      </c>
      <c r="H95" s="195" t="s">
        <v>343</v>
      </c>
      <c r="I95" s="199">
        <v>191</v>
      </c>
      <c r="J95" s="199">
        <v>0</v>
      </c>
      <c r="K95" s="199">
        <v>191</v>
      </c>
      <c r="L95" s="199">
        <v>0</v>
      </c>
      <c r="M95" s="199">
        <v>0</v>
      </c>
      <c r="N95" s="199">
        <v>191</v>
      </c>
      <c r="O95" s="196"/>
      <c r="P95" s="197"/>
      <c r="Q95"/>
      <c r="R95"/>
      <c r="S95"/>
      <c r="T95"/>
      <c r="U95"/>
      <c r="V95"/>
      <c r="W95"/>
    </row>
    <row r="96" spans="1:23" x14ac:dyDescent="0.25">
      <c r="A96" s="29">
        <v>21</v>
      </c>
      <c r="B96" s="195" t="s">
        <v>64</v>
      </c>
      <c r="C96" s="29" t="s">
        <v>280</v>
      </c>
      <c r="D96" s="195" t="s">
        <v>216</v>
      </c>
      <c r="E96" s="195" t="s">
        <v>281</v>
      </c>
      <c r="F96" s="29" t="s">
        <v>18</v>
      </c>
      <c r="G96" s="195" t="s">
        <v>653</v>
      </c>
      <c r="H96" s="195" t="s">
        <v>342</v>
      </c>
      <c r="I96" s="199">
        <v>60</v>
      </c>
      <c r="J96" s="199">
        <v>0</v>
      </c>
      <c r="K96" s="199">
        <v>60</v>
      </c>
      <c r="L96" s="199">
        <v>0</v>
      </c>
      <c r="M96" s="199">
        <v>0</v>
      </c>
      <c r="N96" s="199">
        <v>60</v>
      </c>
      <c r="O96" s="196"/>
      <c r="P96" s="197"/>
      <c r="Q96"/>
      <c r="R96"/>
      <c r="S96"/>
      <c r="T96"/>
      <c r="U96"/>
      <c r="V96"/>
      <c r="W96"/>
    </row>
    <row r="97" spans="1:23" x14ac:dyDescent="0.25">
      <c r="A97" s="29">
        <v>21</v>
      </c>
      <c r="B97" s="195" t="s">
        <v>64</v>
      </c>
      <c r="C97" s="29" t="s">
        <v>280</v>
      </c>
      <c r="D97" s="195" t="s">
        <v>216</v>
      </c>
      <c r="E97" s="195" t="s">
        <v>281</v>
      </c>
      <c r="F97" s="29" t="s">
        <v>19</v>
      </c>
      <c r="G97" s="195" t="s">
        <v>653</v>
      </c>
      <c r="H97" s="195" t="s">
        <v>342</v>
      </c>
      <c r="I97" s="199">
        <v>60</v>
      </c>
      <c r="J97" s="199">
        <v>0</v>
      </c>
      <c r="K97" s="199">
        <v>60</v>
      </c>
      <c r="L97" s="199">
        <v>0</v>
      </c>
      <c r="M97" s="199">
        <v>0</v>
      </c>
      <c r="N97" s="199">
        <v>60</v>
      </c>
      <c r="O97" s="196"/>
      <c r="P97" s="197"/>
      <c r="Q97"/>
      <c r="R97"/>
      <c r="S97"/>
      <c r="T97"/>
      <c r="U97"/>
      <c r="V97"/>
      <c r="W97"/>
    </row>
    <row r="98" spans="1:23" x14ac:dyDescent="0.25">
      <c r="A98" s="29">
        <v>21</v>
      </c>
      <c r="B98" s="195" t="s">
        <v>64</v>
      </c>
      <c r="C98" s="29" t="s">
        <v>280</v>
      </c>
      <c r="D98" s="195" t="s">
        <v>216</v>
      </c>
      <c r="E98" s="195" t="s">
        <v>281</v>
      </c>
      <c r="F98" s="29" t="s">
        <v>7</v>
      </c>
      <c r="G98" s="195" t="s">
        <v>653</v>
      </c>
      <c r="H98" s="195" t="s">
        <v>342</v>
      </c>
      <c r="I98" s="199">
        <v>60</v>
      </c>
      <c r="J98" s="199">
        <v>0</v>
      </c>
      <c r="K98" s="199">
        <v>60</v>
      </c>
      <c r="L98" s="199">
        <v>0</v>
      </c>
      <c r="M98" s="199">
        <v>0</v>
      </c>
      <c r="N98" s="199">
        <v>60</v>
      </c>
      <c r="O98" s="196"/>
      <c r="P98" s="197"/>
      <c r="Q98"/>
      <c r="R98"/>
      <c r="S98"/>
      <c r="T98"/>
      <c r="U98"/>
      <c r="V98"/>
      <c r="W98"/>
    </row>
    <row r="99" spans="1:23" x14ac:dyDescent="0.25">
      <c r="A99" s="29">
        <v>21</v>
      </c>
      <c r="B99" s="195" t="s">
        <v>64</v>
      </c>
      <c r="C99" s="29" t="s">
        <v>280</v>
      </c>
      <c r="D99" s="195" t="s">
        <v>216</v>
      </c>
      <c r="E99" s="195" t="s">
        <v>281</v>
      </c>
      <c r="F99" s="29" t="s">
        <v>13</v>
      </c>
      <c r="G99" s="195" t="s">
        <v>653</v>
      </c>
      <c r="H99" s="195" t="s">
        <v>343</v>
      </c>
      <c r="I99" s="199">
        <v>154</v>
      </c>
      <c r="J99" s="199">
        <v>0</v>
      </c>
      <c r="K99" s="199">
        <v>154</v>
      </c>
      <c r="L99" s="199">
        <v>0</v>
      </c>
      <c r="M99" s="199">
        <v>0</v>
      </c>
      <c r="N99" s="199">
        <v>154</v>
      </c>
      <c r="O99" s="196"/>
      <c r="P99" s="197"/>
      <c r="Q99"/>
      <c r="R99"/>
      <c r="S99"/>
      <c r="T99"/>
      <c r="U99"/>
      <c r="V99"/>
      <c r="W99"/>
    </row>
    <row r="100" spans="1:23" x14ac:dyDescent="0.25">
      <c r="A100" s="29">
        <v>21</v>
      </c>
      <c r="B100" s="195" t="s">
        <v>64</v>
      </c>
      <c r="C100" s="29" t="s">
        <v>280</v>
      </c>
      <c r="D100" s="195" t="s">
        <v>216</v>
      </c>
      <c r="E100" s="195" t="s">
        <v>281</v>
      </c>
      <c r="F100" s="29" t="s">
        <v>12</v>
      </c>
      <c r="G100" s="195" t="s">
        <v>653</v>
      </c>
      <c r="H100" s="195" t="s">
        <v>343</v>
      </c>
      <c r="I100" s="199">
        <v>100</v>
      </c>
      <c r="J100" s="199">
        <v>0</v>
      </c>
      <c r="K100" s="199">
        <v>100</v>
      </c>
      <c r="L100" s="199">
        <v>0</v>
      </c>
      <c r="M100" s="199">
        <v>0</v>
      </c>
      <c r="N100" s="199">
        <v>100</v>
      </c>
      <c r="O100" s="196"/>
      <c r="P100" s="197"/>
      <c r="Q100"/>
      <c r="R100"/>
      <c r="S100"/>
      <c r="T100"/>
      <c r="U100"/>
      <c r="V100"/>
      <c r="W100"/>
    </row>
    <row r="101" spans="1:23" x14ac:dyDescent="0.25">
      <c r="A101" s="29">
        <v>28</v>
      </c>
      <c r="B101" s="195" t="s">
        <v>75</v>
      </c>
      <c r="C101" s="29" t="s">
        <v>289</v>
      </c>
      <c r="D101" s="195" t="s">
        <v>217</v>
      </c>
      <c r="E101" s="195" t="s">
        <v>214</v>
      </c>
      <c r="F101" s="29" t="s">
        <v>10</v>
      </c>
      <c r="G101" s="195" t="s">
        <v>9</v>
      </c>
      <c r="H101" s="195" t="s">
        <v>342</v>
      </c>
      <c r="I101" s="199">
        <v>603.89700000000005</v>
      </c>
      <c r="J101" s="199">
        <v>35.94</v>
      </c>
      <c r="K101" s="199">
        <v>567.95700000000011</v>
      </c>
      <c r="L101" s="199"/>
      <c r="M101" s="199">
        <v>0</v>
      </c>
      <c r="N101" s="199">
        <v>567.95700000000011</v>
      </c>
      <c r="O101" s="196"/>
      <c r="P101" s="197"/>
      <c r="Q101"/>
      <c r="R101"/>
      <c r="S101"/>
      <c r="T101"/>
      <c r="U101"/>
      <c r="V101"/>
      <c r="W101"/>
    </row>
    <row r="102" spans="1:23" x14ac:dyDescent="0.25">
      <c r="A102" s="29">
        <v>28</v>
      </c>
      <c r="B102" s="195" t="s">
        <v>75</v>
      </c>
      <c r="C102" s="29" t="s">
        <v>289</v>
      </c>
      <c r="D102" s="195" t="s">
        <v>217</v>
      </c>
      <c r="E102" s="195" t="s">
        <v>214</v>
      </c>
      <c r="F102" s="29" t="s">
        <v>18</v>
      </c>
      <c r="G102" s="195" t="s">
        <v>9</v>
      </c>
      <c r="H102" s="195" t="s">
        <v>342</v>
      </c>
      <c r="I102" s="199">
        <v>254.40948999999856</v>
      </c>
      <c r="J102" s="199">
        <v>0</v>
      </c>
      <c r="K102" s="199">
        <v>254.40948999999856</v>
      </c>
      <c r="L102" s="199"/>
      <c r="M102" s="199">
        <v>0</v>
      </c>
      <c r="N102" s="199">
        <v>254.40948999999856</v>
      </c>
      <c r="O102" s="196"/>
      <c r="P102" s="197"/>
      <c r="Q102"/>
      <c r="R102"/>
      <c r="S102"/>
      <c r="T102"/>
      <c r="U102"/>
      <c r="V102"/>
      <c r="W102"/>
    </row>
    <row r="103" spans="1:23" x14ac:dyDescent="0.25">
      <c r="A103" s="29">
        <v>28</v>
      </c>
      <c r="B103" s="195" t="s">
        <v>75</v>
      </c>
      <c r="C103" s="29" t="s">
        <v>289</v>
      </c>
      <c r="D103" s="195" t="s">
        <v>217</v>
      </c>
      <c r="E103" s="195" t="s">
        <v>214</v>
      </c>
      <c r="F103" s="29" t="s">
        <v>19</v>
      </c>
      <c r="G103" s="195" t="s">
        <v>9</v>
      </c>
      <c r="H103" s="195" t="s">
        <v>342</v>
      </c>
      <c r="I103" s="199">
        <v>507.96</v>
      </c>
      <c r="J103" s="199">
        <v>144.15</v>
      </c>
      <c r="K103" s="199">
        <v>363.80999999999995</v>
      </c>
      <c r="L103" s="199"/>
      <c r="M103" s="199">
        <v>0</v>
      </c>
      <c r="N103" s="199">
        <v>363.80999999999995</v>
      </c>
      <c r="O103" s="196"/>
      <c r="P103" s="197"/>
      <c r="Q103"/>
      <c r="R103"/>
      <c r="S103"/>
      <c r="T103"/>
      <c r="U103"/>
      <c r="V103"/>
      <c r="W103"/>
    </row>
    <row r="104" spans="1:23" x14ac:dyDescent="0.25">
      <c r="A104" s="29">
        <v>28</v>
      </c>
      <c r="B104" s="195" t="s">
        <v>75</v>
      </c>
      <c r="C104" s="29" t="s">
        <v>289</v>
      </c>
      <c r="D104" s="195" t="s">
        <v>217</v>
      </c>
      <c r="E104" s="195" t="s">
        <v>214</v>
      </c>
      <c r="F104" s="29" t="s">
        <v>7</v>
      </c>
      <c r="G104" s="195" t="s">
        <v>9</v>
      </c>
      <c r="H104" s="195" t="s">
        <v>342</v>
      </c>
      <c r="I104" s="199">
        <v>139.27658999999986</v>
      </c>
      <c r="J104" s="199">
        <v>77.94</v>
      </c>
      <c r="K104" s="199">
        <v>61.336589999999859</v>
      </c>
      <c r="L104" s="199"/>
      <c r="M104" s="199">
        <v>0</v>
      </c>
      <c r="N104" s="199">
        <v>61.336589999999859</v>
      </c>
      <c r="O104" s="196"/>
      <c r="P104" s="197"/>
      <c r="Q104"/>
      <c r="R104"/>
      <c r="S104"/>
      <c r="T104"/>
      <c r="U104"/>
      <c r="V104"/>
      <c r="W104"/>
    </row>
    <row r="105" spans="1:23" x14ac:dyDescent="0.25">
      <c r="A105" s="29">
        <v>28</v>
      </c>
      <c r="B105" s="195" t="s">
        <v>75</v>
      </c>
      <c r="C105" s="29" t="s">
        <v>289</v>
      </c>
      <c r="D105" s="195" t="s">
        <v>217</v>
      </c>
      <c r="E105" s="195" t="s">
        <v>214</v>
      </c>
      <c r="F105" s="29" t="s">
        <v>13</v>
      </c>
      <c r="G105" s="195" t="s">
        <v>9</v>
      </c>
      <c r="H105" s="195" t="s">
        <v>342</v>
      </c>
      <c r="I105" s="199">
        <v>0</v>
      </c>
      <c r="J105" s="199">
        <v>0</v>
      </c>
      <c r="K105" s="199">
        <v>0</v>
      </c>
      <c r="L105" s="199"/>
      <c r="M105" s="199">
        <v>0</v>
      </c>
      <c r="N105" s="199">
        <v>0</v>
      </c>
      <c r="O105" s="196"/>
      <c r="P105" s="197"/>
      <c r="Q105"/>
      <c r="R105"/>
      <c r="S105"/>
      <c r="T105"/>
      <c r="U105"/>
      <c r="V105"/>
      <c r="W105"/>
    </row>
    <row r="106" spans="1:23" x14ac:dyDescent="0.25">
      <c r="A106" s="29">
        <v>28</v>
      </c>
      <c r="B106" s="195" t="s">
        <v>75</v>
      </c>
      <c r="C106" s="29" t="s">
        <v>289</v>
      </c>
      <c r="D106" s="195" t="s">
        <v>217</v>
      </c>
      <c r="E106" s="195" t="s">
        <v>282</v>
      </c>
      <c r="F106" s="29" t="s">
        <v>12</v>
      </c>
      <c r="G106" s="195" t="s">
        <v>9</v>
      </c>
      <c r="H106" s="195" t="s">
        <v>342</v>
      </c>
      <c r="I106" s="199">
        <v>0</v>
      </c>
      <c r="J106" s="199">
        <v>0</v>
      </c>
      <c r="K106" s="199">
        <v>0</v>
      </c>
      <c r="L106" s="199"/>
      <c r="M106" s="199">
        <v>0</v>
      </c>
      <c r="N106" s="199">
        <v>0</v>
      </c>
      <c r="O106" s="196"/>
      <c r="P106" s="197"/>
      <c r="Q106"/>
      <c r="R106"/>
      <c r="S106"/>
      <c r="T106"/>
      <c r="U106"/>
      <c r="V106"/>
      <c r="W106"/>
    </row>
    <row r="107" spans="1:23" x14ac:dyDescent="0.25">
      <c r="A107" s="29">
        <v>28</v>
      </c>
      <c r="B107" s="195" t="s">
        <v>75</v>
      </c>
      <c r="C107" s="29" t="s">
        <v>280</v>
      </c>
      <c r="D107" s="195" t="s">
        <v>216</v>
      </c>
      <c r="E107" s="195" t="s">
        <v>281</v>
      </c>
      <c r="F107" s="29" t="s">
        <v>10</v>
      </c>
      <c r="G107" s="195" t="s">
        <v>285</v>
      </c>
      <c r="H107" s="195" t="s">
        <v>342</v>
      </c>
      <c r="I107" s="199">
        <v>50</v>
      </c>
      <c r="J107" s="199">
        <v>0</v>
      </c>
      <c r="K107" s="199">
        <v>50</v>
      </c>
      <c r="L107" s="199">
        <v>0</v>
      </c>
      <c r="M107" s="199">
        <v>0</v>
      </c>
      <c r="N107" s="199">
        <v>50</v>
      </c>
      <c r="O107" s="196"/>
      <c r="P107" s="197"/>
      <c r="Q107"/>
      <c r="R107"/>
      <c r="S107"/>
      <c r="T107"/>
      <c r="U107"/>
      <c r="V107"/>
      <c r="W107"/>
    </row>
    <row r="108" spans="1:23" x14ac:dyDescent="0.25">
      <c r="A108" s="29">
        <v>28</v>
      </c>
      <c r="B108" s="195" t="s">
        <v>75</v>
      </c>
      <c r="C108" s="29" t="s">
        <v>280</v>
      </c>
      <c r="D108" s="195" t="s">
        <v>216</v>
      </c>
      <c r="E108" s="195" t="s">
        <v>281</v>
      </c>
      <c r="F108" s="29" t="s">
        <v>18</v>
      </c>
      <c r="G108" s="195" t="s">
        <v>285</v>
      </c>
      <c r="H108" s="195" t="s">
        <v>342</v>
      </c>
      <c r="I108" s="199">
        <v>50</v>
      </c>
      <c r="J108" s="199">
        <v>0</v>
      </c>
      <c r="K108" s="199">
        <v>50</v>
      </c>
      <c r="L108" s="199">
        <v>0</v>
      </c>
      <c r="M108" s="199">
        <v>0</v>
      </c>
      <c r="N108" s="199">
        <v>50</v>
      </c>
      <c r="O108" s="196"/>
      <c r="P108" s="197"/>
      <c r="Q108"/>
      <c r="R108"/>
      <c r="S108"/>
      <c r="T108"/>
      <c r="U108"/>
      <c r="V108"/>
      <c r="W108"/>
    </row>
    <row r="109" spans="1:23" x14ac:dyDescent="0.25">
      <c r="A109" s="29">
        <v>28</v>
      </c>
      <c r="B109" s="195" t="s">
        <v>75</v>
      </c>
      <c r="C109" s="29" t="s">
        <v>280</v>
      </c>
      <c r="D109" s="195" t="s">
        <v>216</v>
      </c>
      <c r="E109" s="195" t="s">
        <v>281</v>
      </c>
      <c r="F109" s="29" t="s">
        <v>19</v>
      </c>
      <c r="G109" s="195" t="s">
        <v>285</v>
      </c>
      <c r="H109" s="195" t="s">
        <v>342</v>
      </c>
      <c r="I109" s="199">
        <v>50</v>
      </c>
      <c r="J109" s="199">
        <v>0</v>
      </c>
      <c r="K109" s="199">
        <v>50</v>
      </c>
      <c r="L109" s="199">
        <v>0</v>
      </c>
      <c r="M109" s="199">
        <v>0</v>
      </c>
      <c r="N109" s="199">
        <v>50</v>
      </c>
      <c r="O109" s="196"/>
      <c r="P109" s="197"/>
      <c r="Q109"/>
      <c r="R109"/>
      <c r="S109"/>
      <c r="T109"/>
      <c r="U109"/>
      <c r="V109"/>
      <c r="W109"/>
    </row>
    <row r="110" spans="1:23" x14ac:dyDescent="0.25">
      <c r="A110" s="29">
        <v>28</v>
      </c>
      <c r="B110" s="195" t="s">
        <v>75</v>
      </c>
      <c r="C110" s="29" t="s">
        <v>280</v>
      </c>
      <c r="D110" s="195" t="s">
        <v>216</v>
      </c>
      <c r="E110" s="195" t="s">
        <v>281</v>
      </c>
      <c r="F110" s="29" t="s">
        <v>7</v>
      </c>
      <c r="G110" s="195" t="s">
        <v>285</v>
      </c>
      <c r="H110" s="195" t="s">
        <v>342</v>
      </c>
      <c r="I110" s="199">
        <v>35</v>
      </c>
      <c r="J110" s="199">
        <v>0</v>
      </c>
      <c r="K110" s="199">
        <v>35</v>
      </c>
      <c r="L110" s="199">
        <v>0</v>
      </c>
      <c r="M110" s="199">
        <v>0</v>
      </c>
      <c r="N110" s="199">
        <v>35</v>
      </c>
      <c r="O110" s="196"/>
      <c r="P110" s="197"/>
      <c r="Q110"/>
      <c r="R110"/>
      <c r="S110"/>
      <c r="T110"/>
      <c r="U110"/>
      <c r="V110"/>
      <c r="W110"/>
    </row>
    <row r="111" spans="1:23" x14ac:dyDescent="0.25">
      <c r="A111" s="29">
        <v>28</v>
      </c>
      <c r="B111" s="195" t="s">
        <v>75</v>
      </c>
      <c r="C111" s="29" t="s">
        <v>280</v>
      </c>
      <c r="D111" s="195" t="s">
        <v>216</v>
      </c>
      <c r="E111" s="195" t="s">
        <v>281</v>
      </c>
      <c r="F111" s="29" t="s">
        <v>13</v>
      </c>
      <c r="G111" s="195" t="s">
        <v>285</v>
      </c>
      <c r="H111" s="195" t="s">
        <v>342</v>
      </c>
      <c r="I111" s="199">
        <v>50</v>
      </c>
      <c r="J111" s="199">
        <v>0</v>
      </c>
      <c r="K111" s="199">
        <v>50</v>
      </c>
      <c r="L111" s="199">
        <v>0</v>
      </c>
      <c r="M111" s="199">
        <v>0</v>
      </c>
      <c r="N111" s="199">
        <v>50</v>
      </c>
      <c r="O111" s="196"/>
      <c r="P111" s="197"/>
      <c r="Q111"/>
      <c r="R111"/>
      <c r="S111"/>
      <c r="T111"/>
      <c r="U111"/>
      <c r="V111"/>
      <c r="W111"/>
    </row>
    <row r="112" spans="1:23" x14ac:dyDescent="0.25">
      <c r="A112" s="29">
        <v>28</v>
      </c>
      <c r="B112" s="195" t="s">
        <v>75</v>
      </c>
      <c r="C112" s="29" t="s">
        <v>280</v>
      </c>
      <c r="D112" s="195" t="s">
        <v>216</v>
      </c>
      <c r="E112" s="195" t="s">
        <v>281</v>
      </c>
      <c r="F112" s="29" t="s">
        <v>12</v>
      </c>
      <c r="G112" s="195" t="s">
        <v>285</v>
      </c>
      <c r="H112" s="195" t="s">
        <v>342</v>
      </c>
      <c r="I112" s="199">
        <v>50</v>
      </c>
      <c r="J112" s="199">
        <v>0</v>
      </c>
      <c r="K112" s="199">
        <v>50</v>
      </c>
      <c r="L112" s="199">
        <v>0</v>
      </c>
      <c r="M112" s="199">
        <v>0</v>
      </c>
      <c r="N112" s="199">
        <v>50</v>
      </c>
      <c r="O112" s="196"/>
      <c r="P112" s="197"/>
      <c r="Q112"/>
      <c r="R112"/>
      <c r="S112"/>
      <c r="T112"/>
      <c r="U112"/>
      <c r="V112"/>
      <c r="W112"/>
    </row>
    <row r="113" spans="1:23" x14ac:dyDescent="0.25">
      <c r="A113" s="29">
        <v>11</v>
      </c>
      <c r="B113" s="195" t="s">
        <v>36</v>
      </c>
      <c r="C113" s="29" t="s">
        <v>289</v>
      </c>
      <c r="D113" s="195" t="s">
        <v>214</v>
      </c>
      <c r="E113" s="195" t="s">
        <v>214</v>
      </c>
      <c r="F113" s="29" t="s">
        <v>10</v>
      </c>
      <c r="G113" s="195" t="s">
        <v>9</v>
      </c>
      <c r="H113" s="195" t="s">
        <v>343</v>
      </c>
      <c r="I113" s="199">
        <v>2634.0851099999963</v>
      </c>
      <c r="J113" s="199">
        <v>291</v>
      </c>
      <c r="K113" s="199">
        <v>2343.0851099999963</v>
      </c>
      <c r="L113" s="199"/>
      <c r="M113" s="199">
        <v>205</v>
      </c>
      <c r="N113" s="199">
        <v>2138.0851099999963</v>
      </c>
      <c r="O113" s="196"/>
      <c r="P113" s="197"/>
      <c r="Q113"/>
      <c r="R113"/>
      <c r="S113"/>
      <c r="T113"/>
      <c r="U113"/>
      <c r="V113"/>
      <c r="W113"/>
    </row>
    <row r="114" spans="1:23" x14ac:dyDescent="0.25">
      <c r="A114" s="29">
        <v>11</v>
      </c>
      <c r="B114" s="195" t="s">
        <v>36</v>
      </c>
      <c r="C114" s="29" t="s">
        <v>289</v>
      </c>
      <c r="D114" s="195" t="s">
        <v>214</v>
      </c>
      <c r="E114" s="195" t="s">
        <v>214</v>
      </c>
      <c r="F114" s="29" t="s">
        <v>18</v>
      </c>
      <c r="G114" s="195" t="s">
        <v>9</v>
      </c>
      <c r="H114" s="195" t="s">
        <v>342</v>
      </c>
      <c r="I114" s="199">
        <v>1182.415</v>
      </c>
      <c r="J114" s="199">
        <v>123</v>
      </c>
      <c r="K114" s="199">
        <v>1059.415</v>
      </c>
      <c r="L114" s="199"/>
      <c r="M114" s="199">
        <v>75</v>
      </c>
      <c r="N114" s="199">
        <v>984.41499999999996</v>
      </c>
      <c r="O114" s="196"/>
      <c r="P114" s="197"/>
      <c r="Q114"/>
      <c r="R114"/>
      <c r="S114"/>
      <c r="T114"/>
      <c r="U114"/>
      <c r="V114"/>
      <c r="W114"/>
    </row>
    <row r="115" spans="1:23" x14ac:dyDescent="0.25">
      <c r="A115" s="29">
        <v>11</v>
      </c>
      <c r="B115" s="195" t="s">
        <v>36</v>
      </c>
      <c r="C115" s="29" t="s">
        <v>289</v>
      </c>
      <c r="D115" s="195" t="s">
        <v>214</v>
      </c>
      <c r="E115" s="195" t="s">
        <v>214</v>
      </c>
      <c r="F115" s="29" t="s">
        <v>19</v>
      </c>
      <c r="G115" s="195" t="s">
        <v>9</v>
      </c>
      <c r="H115" s="195" t="s">
        <v>342</v>
      </c>
      <c r="I115" s="199">
        <v>470.90100000000001</v>
      </c>
      <c r="J115" s="199">
        <v>55</v>
      </c>
      <c r="K115" s="199">
        <v>415.90100000000001</v>
      </c>
      <c r="L115" s="199"/>
      <c r="M115" s="199">
        <v>65</v>
      </c>
      <c r="N115" s="199">
        <v>350.90100000000001</v>
      </c>
      <c r="O115" s="196"/>
      <c r="P115" s="197"/>
      <c r="Q115"/>
      <c r="R115"/>
      <c r="S115"/>
      <c r="T115"/>
      <c r="U115"/>
      <c r="V115"/>
      <c r="W115"/>
    </row>
    <row r="116" spans="1:23" x14ac:dyDescent="0.25">
      <c r="A116" s="29">
        <v>11</v>
      </c>
      <c r="B116" s="195" t="s">
        <v>36</v>
      </c>
      <c r="C116" s="29" t="s">
        <v>289</v>
      </c>
      <c r="D116" s="195" t="s">
        <v>214</v>
      </c>
      <c r="E116" s="195" t="s">
        <v>214</v>
      </c>
      <c r="F116" s="29" t="s">
        <v>7</v>
      </c>
      <c r="G116" s="195" t="s">
        <v>9</v>
      </c>
      <c r="H116" s="195" t="s">
        <v>342</v>
      </c>
      <c r="I116" s="199">
        <v>491.58</v>
      </c>
      <c r="J116" s="199">
        <v>30</v>
      </c>
      <c r="K116" s="199">
        <v>461.58</v>
      </c>
      <c r="L116" s="199"/>
      <c r="M116" s="199">
        <v>28</v>
      </c>
      <c r="N116" s="199">
        <v>433.58</v>
      </c>
      <c r="O116" s="196"/>
      <c r="P116" s="197"/>
      <c r="Q116"/>
      <c r="R116"/>
      <c r="S116"/>
      <c r="T116"/>
      <c r="U116"/>
      <c r="V116"/>
      <c r="W116"/>
    </row>
    <row r="117" spans="1:23" x14ac:dyDescent="0.25">
      <c r="A117" s="29">
        <v>11</v>
      </c>
      <c r="B117" s="195" t="s">
        <v>36</v>
      </c>
      <c r="C117" s="29" t="s">
        <v>289</v>
      </c>
      <c r="D117" s="195" t="s">
        <v>214</v>
      </c>
      <c r="E117" s="195" t="s">
        <v>214</v>
      </c>
      <c r="F117" s="29" t="s">
        <v>13</v>
      </c>
      <c r="G117" s="195" t="s">
        <v>9</v>
      </c>
      <c r="H117" s="195" t="s">
        <v>343</v>
      </c>
      <c r="I117" s="199">
        <v>1112.6279999999999</v>
      </c>
      <c r="J117" s="199">
        <v>67</v>
      </c>
      <c r="K117" s="199">
        <v>1045.6279999999999</v>
      </c>
      <c r="L117" s="199"/>
      <c r="M117" s="199">
        <v>146</v>
      </c>
      <c r="N117" s="199">
        <v>899.62799999999993</v>
      </c>
      <c r="O117" s="196"/>
      <c r="P117" s="197"/>
      <c r="Q117"/>
      <c r="R117"/>
      <c r="S117"/>
      <c r="T117"/>
      <c r="U117"/>
      <c r="V117"/>
      <c r="W117"/>
    </row>
    <row r="118" spans="1:23" x14ac:dyDescent="0.25">
      <c r="A118" s="29">
        <v>11</v>
      </c>
      <c r="B118" s="195" t="s">
        <v>36</v>
      </c>
      <c r="C118" s="29" t="s">
        <v>289</v>
      </c>
      <c r="D118" s="195" t="s">
        <v>214</v>
      </c>
      <c r="E118" s="195" t="s">
        <v>214</v>
      </c>
      <c r="F118" s="29" t="s">
        <v>12</v>
      </c>
      <c r="G118" s="195" t="s">
        <v>9</v>
      </c>
      <c r="H118" s="195" t="s">
        <v>343</v>
      </c>
      <c r="I118" s="199">
        <v>1223.915</v>
      </c>
      <c r="J118" s="199">
        <v>67</v>
      </c>
      <c r="K118" s="199">
        <v>1156.915</v>
      </c>
      <c r="L118" s="199"/>
      <c r="M118" s="199">
        <v>231</v>
      </c>
      <c r="N118" s="199">
        <v>925.91499999999996</v>
      </c>
      <c r="O118" s="196"/>
      <c r="P118" s="197"/>
      <c r="Q118"/>
      <c r="R118"/>
      <c r="S118"/>
      <c r="T118"/>
      <c r="U118"/>
      <c r="V118"/>
      <c r="W118"/>
    </row>
    <row r="119" spans="1:23" x14ac:dyDescent="0.25">
      <c r="A119" s="29">
        <v>11</v>
      </c>
      <c r="B119" s="195" t="s">
        <v>36</v>
      </c>
      <c r="C119" s="29" t="s">
        <v>289</v>
      </c>
      <c r="D119" s="195" t="s">
        <v>214</v>
      </c>
      <c r="E119" s="195" t="s">
        <v>214</v>
      </c>
      <c r="F119" s="29" t="s">
        <v>23</v>
      </c>
      <c r="G119" s="195" t="s">
        <v>9</v>
      </c>
      <c r="H119" s="195" t="s">
        <v>343</v>
      </c>
      <c r="I119" s="199">
        <v>0</v>
      </c>
      <c r="J119" s="199">
        <v>0</v>
      </c>
      <c r="K119" s="199">
        <v>0</v>
      </c>
      <c r="L119" s="199"/>
      <c r="M119" s="199">
        <v>0</v>
      </c>
      <c r="N119" s="199">
        <v>0</v>
      </c>
      <c r="O119" s="196"/>
      <c r="P119" s="197"/>
      <c r="Q119"/>
      <c r="R119"/>
      <c r="S119"/>
      <c r="T119"/>
      <c r="U119"/>
      <c r="V119"/>
      <c r="W119"/>
    </row>
    <row r="120" spans="1:23" x14ac:dyDescent="0.25">
      <c r="A120" s="29">
        <v>11</v>
      </c>
      <c r="B120" s="195" t="s">
        <v>36</v>
      </c>
      <c r="C120" s="29" t="s">
        <v>289</v>
      </c>
      <c r="D120" s="195" t="s">
        <v>214</v>
      </c>
      <c r="E120" s="195" t="s">
        <v>214</v>
      </c>
      <c r="F120" s="29" t="s">
        <v>15</v>
      </c>
      <c r="G120" s="195" t="s">
        <v>9</v>
      </c>
      <c r="H120" s="195" t="s">
        <v>343</v>
      </c>
      <c r="I120" s="199">
        <v>2770.942</v>
      </c>
      <c r="J120" s="199">
        <v>214</v>
      </c>
      <c r="K120" s="199">
        <v>2556.942</v>
      </c>
      <c r="L120" s="199"/>
      <c r="M120" s="199">
        <v>0</v>
      </c>
      <c r="N120" s="199">
        <v>2556.942</v>
      </c>
      <c r="O120" s="196"/>
      <c r="P120" s="197"/>
      <c r="Q120"/>
      <c r="R120"/>
      <c r="S120"/>
      <c r="T120"/>
      <c r="U120"/>
      <c r="V120"/>
      <c r="W120"/>
    </row>
    <row r="121" spans="1:23" x14ac:dyDescent="0.25">
      <c r="A121" s="29">
        <v>11</v>
      </c>
      <c r="B121" s="195" t="s">
        <v>36</v>
      </c>
      <c r="C121" s="29" t="s">
        <v>280</v>
      </c>
      <c r="D121" s="195" t="s">
        <v>216</v>
      </c>
      <c r="E121" s="195" t="s">
        <v>281</v>
      </c>
      <c r="F121" s="29" t="s">
        <v>10</v>
      </c>
      <c r="G121" s="195" t="s">
        <v>287</v>
      </c>
      <c r="H121" s="195" t="s">
        <v>343</v>
      </c>
      <c r="I121" s="199">
        <v>100</v>
      </c>
      <c r="J121" s="199">
        <v>0</v>
      </c>
      <c r="K121" s="199">
        <v>100</v>
      </c>
      <c r="L121" s="199">
        <v>0</v>
      </c>
      <c r="M121" s="199">
        <v>0</v>
      </c>
      <c r="N121" s="199">
        <v>100</v>
      </c>
      <c r="O121" s="196"/>
      <c r="P121" s="197"/>
      <c r="Q121"/>
      <c r="R121"/>
      <c r="S121"/>
      <c r="T121"/>
      <c r="U121"/>
      <c r="V121"/>
      <c r="W121"/>
    </row>
    <row r="122" spans="1:23" x14ac:dyDescent="0.25">
      <c r="A122" s="29">
        <v>11</v>
      </c>
      <c r="B122" s="195" t="s">
        <v>36</v>
      </c>
      <c r="C122" s="29" t="s">
        <v>280</v>
      </c>
      <c r="D122" s="195" t="s">
        <v>216</v>
      </c>
      <c r="E122" s="195" t="s">
        <v>281</v>
      </c>
      <c r="F122" s="29" t="s">
        <v>18</v>
      </c>
      <c r="G122" s="195" t="s">
        <v>287</v>
      </c>
      <c r="H122" s="195" t="s">
        <v>342</v>
      </c>
      <c r="I122" s="199">
        <v>50</v>
      </c>
      <c r="J122" s="199">
        <v>0</v>
      </c>
      <c r="K122" s="199">
        <v>50</v>
      </c>
      <c r="L122" s="199">
        <v>0</v>
      </c>
      <c r="M122" s="199">
        <v>0</v>
      </c>
      <c r="N122" s="199">
        <v>50</v>
      </c>
      <c r="O122" s="196"/>
      <c r="P122" s="197"/>
      <c r="Q122"/>
      <c r="R122"/>
      <c r="S122"/>
      <c r="T122"/>
      <c r="U122"/>
      <c r="V122"/>
      <c r="W122"/>
    </row>
    <row r="123" spans="1:23" x14ac:dyDescent="0.25">
      <c r="A123" s="29">
        <v>11</v>
      </c>
      <c r="B123" s="195" t="s">
        <v>36</v>
      </c>
      <c r="C123" s="29" t="s">
        <v>280</v>
      </c>
      <c r="D123" s="195" t="s">
        <v>216</v>
      </c>
      <c r="E123" s="195" t="s">
        <v>281</v>
      </c>
      <c r="F123" s="29" t="s">
        <v>19</v>
      </c>
      <c r="G123" s="195" t="s">
        <v>287</v>
      </c>
      <c r="H123" s="195" t="s">
        <v>342</v>
      </c>
      <c r="I123" s="199">
        <v>50</v>
      </c>
      <c r="J123" s="199">
        <v>0</v>
      </c>
      <c r="K123" s="199">
        <v>50</v>
      </c>
      <c r="L123" s="199">
        <v>0</v>
      </c>
      <c r="M123" s="199">
        <v>0</v>
      </c>
      <c r="N123" s="199">
        <v>50</v>
      </c>
      <c r="O123" s="196"/>
      <c r="P123" s="197"/>
      <c r="Q123"/>
      <c r="R123"/>
      <c r="S123"/>
      <c r="T123"/>
      <c r="U123"/>
      <c r="V123"/>
      <c r="W123"/>
    </row>
    <row r="124" spans="1:23" x14ac:dyDescent="0.25">
      <c r="A124" s="29">
        <v>11</v>
      </c>
      <c r="B124" s="195" t="s">
        <v>36</v>
      </c>
      <c r="C124" s="29" t="s">
        <v>280</v>
      </c>
      <c r="D124" s="195" t="s">
        <v>216</v>
      </c>
      <c r="E124" s="195" t="s">
        <v>281</v>
      </c>
      <c r="F124" s="29" t="s">
        <v>7</v>
      </c>
      <c r="G124" s="195" t="s">
        <v>287</v>
      </c>
      <c r="H124" s="195" t="s">
        <v>342</v>
      </c>
      <c r="I124" s="199">
        <v>50</v>
      </c>
      <c r="J124" s="199">
        <v>0</v>
      </c>
      <c r="K124" s="199">
        <v>50</v>
      </c>
      <c r="L124" s="199">
        <v>0</v>
      </c>
      <c r="M124" s="199">
        <v>0</v>
      </c>
      <c r="N124" s="199">
        <v>50</v>
      </c>
      <c r="O124" s="196"/>
      <c r="P124" s="197"/>
      <c r="Q124"/>
      <c r="R124"/>
      <c r="S124"/>
      <c r="T124"/>
      <c r="U124"/>
      <c r="V124"/>
      <c r="W124"/>
    </row>
    <row r="125" spans="1:23" x14ac:dyDescent="0.25">
      <c r="A125" s="29">
        <v>11</v>
      </c>
      <c r="B125" s="195" t="s">
        <v>36</v>
      </c>
      <c r="C125" s="29" t="s">
        <v>280</v>
      </c>
      <c r="D125" s="195" t="s">
        <v>216</v>
      </c>
      <c r="E125" s="195" t="s">
        <v>281</v>
      </c>
      <c r="F125" s="29" t="s">
        <v>13</v>
      </c>
      <c r="G125" s="195" t="s">
        <v>287</v>
      </c>
      <c r="H125" s="195" t="s">
        <v>343</v>
      </c>
      <c r="I125" s="199">
        <v>100</v>
      </c>
      <c r="J125" s="199">
        <v>0</v>
      </c>
      <c r="K125" s="199">
        <v>100</v>
      </c>
      <c r="L125" s="199">
        <v>0</v>
      </c>
      <c r="M125" s="199">
        <v>0</v>
      </c>
      <c r="N125" s="199">
        <v>100</v>
      </c>
      <c r="O125" s="196"/>
      <c r="P125" s="197"/>
      <c r="Q125"/>
      <c r="R125"/>
      <c r="S125"/>
      <c r="T125"/>
      <c r="U125"/>
      <c r="V125"/>
      <c r="W125"/>
    </row>
    <row r="126" spans="1:23" x14ac:dyDescent="0.25">
      <c r="A126" s="29">
        <v>11</v>
      </c>
      <c r="B126" s="195" t="s">
        <v>36</v>
      </c>
      <c r="C126" s="29" t="s">
        <v>280</v>
      </c>
      <c r="D126" s="195" t="s">
        <v>216</v>
      </c>
      <c r="E126" s="195" t="s">
        <v>281</v>
      </c>
      <c r="F126" s="29" t="s">
        <v>12</v>
      </c>
      <c r="G126" s="195" t="s">
        <v>287</v>
      </c>
      <c r="H126" s="195" t="s">
        <v>343</v>
      </c>
      <c r="I126" s="199">
        <v>200</v>
      </c>
      <c r="J126" s="199">
        <v>0</v>
      </c>
      <c r="K126" s="199">
        <v>200</v>
      </c>
      <c r="L126" s="199">
        <v>0</v>
      </c>
      <c r="M126" s="199">
        <v>0</v>
      </c>
      <c r="N126" s="199">
        <v>200</v>
      </c>
      <c r="O126" s="196"/>
      <c r="P126" s="197"/>
      <c r="Q126"/>
      <c r="R126"/>
      <c r="S126"/>
      <c r="T126"/>
      <c r="U126"/>
      <c r="V126"/>
      <c r="W126"/>
    </row>
    <row r="127" spans="1:23" x14ac:dyDescent="0.25">
      <c r="A127" s="29">
        <v>11</v>
      </c>
      <c r="B127" s="195" t="s">
        <v>36</v>
      </c>
      <c r="C127" s="29" t="s">
        <v>280</v>
      </c>
      <c r="D127" s="195" t="s">
        <v>216</v>
      </c>
      <c r="E127" s="195" t="s">
        <v>281</v>
      </c>
      <c r="F127" s="29" t="s">
        <v>23</v>
      </c>
      <c r="G127" s="195" t="s">
        <v>287</v>
      </c>
      <c r="H127" s="195" t="s">
        <v>343</v>
      </c>
      <c r="I127" s="199">
        <v>100</v>
      </c>
      <c r="J127" s="199">
        <v>0</v>
      </c>
      <c r="K127" s="199">
        <v>100</v>
      </c>
      <c r="L127" s="199">
        <v>0</v>
      </c>
      <c r="M127" s="199">
        <v>0</v>
      </c>
      <c r="N127" s="199">
        <v>100</v>
      </c>
      <c r="O127" s="196"/>
      <c r="P127" s="197"/>
      <c r="Q127"/>
      <c r="R127"/>
      <c r="S127"/>
      <c r="T127"/>
      <c r="U127"/>
      <c r="V127"/>
      <c r="W127"/>
    </row>
    <row r="128" spans="1:23" x14ac:dyDescent="0.25">
      <c r="A128" s="29">
        <v>11</v>
      </c>
      <c r="B128" s="195" t="s">
        <v>36</v>
      </c>
      <c r="C128" s="29" t="s">
        <v>280</v>
      </c>
      <c r="D128" s="195" t="s">
        <v>216</v>
      </c>
      <c r="E128" s="195" t="s">
        <v>282</v>
      </c>
      <c r="F128" s="29" t="s">
        <v>15</v>
      </c>
      <c r="G128" s="195" t="s">
        <v>287</v>
      </c>
      <c r="H128" s="195" t="s">
        <v>343</v>
      </c>
      <c r="I128" s="199">
        <v>0</v>
      </c>
      <c r="J128" s="199">
        <v>0</v>
      </c>
      <c r="K128" s="199">
        <v>0</v>
      </c>
      <c r="L128" s="199">
        <v>0</v>
      </c>
      <c r="M128" s="199">
        <v>0</v>
      </c>
      <c r="N128" s="199">
        <v>0</v>
      </c>
      <c r="O128" s="196"/>
      <c r="P128" s="197"/>
      <c r="Q128"/>
      <c r="R128"/>
      <c r="S128"/>
      <c r="T128"/>
      <c r="U128"/>
      <c r="V128"/>
      <c r="W128"/>
    </row>
    <row r="129" spans="1:23" x14ac:dyDescent="0.25">
      <c r="A129" s="29">
        <v>29</v>
      </c>
      <c r="B129" s="195" t="s">
        <v>77</v>
      </c>
      <c r="C129" s="29" t="s">
        <v>280</v>
      </c>
      <c r="D129" s="195" t="s">
        <v>216</v>
      </c>
      <c r="E129" s="195" t="s">
        <v>281</v>
      </c>
      <c r="F129" s="29" t="s">
        <v>10</v>
      </c>
      <c r="G129" s="195" t="s">
        <v>653</v>
      </c>
      <c r="H129" s="195" t="s">
        <v>344</v>
      </c>
      <c r="I129" s="199">
        <v>400</v>
      </c>
      <c r="J129" s="199">
        <v>0</v>
      </c>
      <c r="K129" s="199">
        <v>400</v>
      </c>
      <c r="L129" s="199">
        <v>0</v>
      </c>
      <c r="M129" s="199">
        <v>0</v>
      </c>
      <c r="N129" s="199">
        <v>400</v>
      </c>
      <c r="O129" s="196"/>
      <c r="P129" s="197"/>
      <c r="Q129"/>
      <c r="R129"/>
      <c r="S129"/>
      <c r="T129"/>
      <c r="U129"/>
      <c r="V129"/>
      <c r="W129"/>
    </row>
    <row r="130" spans="1:23" x14ac:dyDescent="0.25">
      <c r="A130" s="29">
        <v>29</v>
      </c>
      <c r="B130" s="195" t="s">
        <v>77</v>
      </c>
      <c r="C130" s="29" t="s">
        <v>280</v>
      </c>
      <c r="D130" s="195" t="s">
        <v>216</v>
      </c>
      <c r="E130" s="195" t="s">
        <v>281</v>
      </c>
      <c r="F130" s="29" t="s">
        <v>18</v>
      </c>
      <c r="G130" s="195" t="s">
        <v>653</v>
      </c>
      <c r="H130" s="195" t="s">
        <v>342</v>
      </c>
      <c r="I130" s="199">
        <v>50</v>
      </c>
      <c r="J130" s="199">
        <v>0</v>
      </c>
      <c r="K130" s="199">
        <v>50</v>
      </c>
      <c r="L130" s="199">
        <v>0</v>
      </c>
      <c r="M130" s="199">
        <v>0</v>
      </c>
      <c r="N130" s="199">
        <v>50</v>
      </c>
      <c r="O130" s="196"/>
      <c r="P130" s="197"/>
      <c r="Q130"/>
      <c r="R130"/>
      <c r="S130"/>
      <c r="T130"/>
      <c r="U130"/>
      <c r="V130"/>
      <c r="W130"/>
    </row>
    <row r="131" spans="1:23" x14ac:dyDescent="0.25">
      <c r="A131" s="29">
        <v>29</v>
      </c>
      <c r="B131" s="195" t="s">
        <v>77</v>
      </c>
      <c r="C131" s="29" t="s">
        <v>280</v>
      </c>
      <c r="D131" s="195" t="s">
        <v>216</v>
      </c>
      <c r="E131" s="195" t="s">
        <v>281</v>
      </c>
      <c r="F131" s="29" t="s">
        <v>19</v>
      </c>
      <c r="G131" s="195" t="s">
        <v>653</v>
      </c>
      <c r="H131" s="195" t="s">
        <v>342</v>
      </c>
      <c r="I131" s="199">
        <v>50</v>
      </c>
      <c r="J131" s="199">
        <v>0</v>
      </c>
      <c r="K131" s="199">
        <v>50</v>
      </c>
      <c r="L131" s="199">
        <v>0</v>
      </c>
      <c r="M131" s="199">
        <v>0</v>
      </c>
      <c r="N131" s="199">
        <v>50</v>
      </c>
      <c r="O131" s="196"/>
      <c r="P131" s="197"/>
      <c r="Q131"/>
      <c r="R131"/>
      <c r="S131"/>
      <c r="T131"/>
      <c r="U131"/>
      <c r="V131"/>
      <c r="W131"/>
    </row>
    <row r="132" spans="1:23" x14ac:dyDescent="0.25">
      <c r="A132" s="29">
        <v>29</v>
      </c>
      <c r="B132" s="195" t="s">
        <v>77</v>
      </c>
      <c r="C132" s="29" t="s">
        <v>280</v>
      </c>
      <c r="D132" s="195" t="s">
        <v>216</v>
      </c>
      <c r="E132" s="195" t="s">
        <v>281</v>
      </c>
      <c r="F132" s="29" t="s">
        <v>7</v>
      </c>
      <c r="G132" s="195" t="s">
        <v>653</v>
      </c>
      <c r="H132" s="195" t="s">
        <v>342</v>
      </c>
      <c r="I132" s="199">
        <v>30</v>
      </c>
      <c r="J132" s="199">
        <v>0</v>
      </c>
      <c r="K132" s="199">
        <v>30</v>
      </c>
      <c r="L132" s="199">
        <v>0</v>
      </c>
      <c r="M132" s="199">
        <v>0</v>
      </c>
      <c r="N132" s="199">
        <v>30</v>
      </c>
      <c r="O132" s="196"/>
      <c r="P132" s="197"/>
      <c r="Q132"/>
      <c r="R132"/>
      <c r="S132"/>
      <c r="T132"/>
      <c r="U132"/>
      <c r="V132"/>
      <c r="W132"/>
    </row>
    <row r="133" spans="1:23" x14ac:dyDescent="0.25">
      <c r="A133" s="29">
        <v>29</v>
      </c>
      <c r="B133" s="195" t="s">
        <v>77</v>
      </c>
      <c r="C133" s="29" t="s">
        <v>280</v>
      </c>
      <c r="D133" s="195" t="s">
        <v>216</v>
      </c>
      <c r="E133" s="195" t="s">
        <v>281</v>
      </c>
      <c r="F133" s="29" t="s">
        <v>13</v>
      </c>
      <c r="G133" s="195" t="s">
        <v>653</v>
      </c>
      <c r="H133" s="195" t="s">
        <v>342</v>
      </c>
      <c r="I133" s="199">
        <v>0</v>
      </c>
      <c r="J133" s="199">
        <v>0</v>
      </c>
      <c r="K133" s="199">
        <v>0</v>
      </c>
      <c r="L133" s="199">
        <v>0</v>
      </c>
      <c r="M133" s="199">
        <v>0</v>
      </c>
      <c r="N133" s="199">
        <v>0</v>
      </c>
      <c r="O133" s="196"/>
      <c r="P133" s="197"/>
      <c r="Q133"/>
      <c r="R133"/>
      <c r="S133"/>
      <c r="T133"/>
      <c r="U133"/>
      <c r="V133"/>
      <c r="W133"/>
    </row>
    <row r="134" spans="1:23" x14ac:dyDescent="0.25">
      <c r="A134" s="29">
        <v>29</v>
      </c>
      <c r="B134" s="195" t="s">
        <v>77</v>
      </c>
      <c r="C134" s="29" t="s">
        <v>280</v>
      </c>
      <c r="D134" s="195" t="s">
        <v>216</v>
      </c>
      <c r="E134" s="195" t="s">
        <v>281</v>
      </c>
      <c r="F134" s="29" t="s">
        <v>12</v>
      </c>
      <c r="G134" s="195" t="s">
        <v>653</v>
      </c>
      <c r="H134" s="195" t="s">
        <v>344</v>
      </c>
      <c r="I134" s="199">
        <v>124</v>
      </c>
      <c r="J134" s="199">
        <v>0</v>
      </c>
      <c r="K134" s="199">
        <v>124</v>
      </c>
      <c r="L134" s="199">
        <v>96</v>
      </c>
      <c r="M134" s="199">
        <v>0</v>
      </c>
      <c r="N134" s="199">
        <v>28</v>
      </c>
      <c r="O134" s="196"/>
      <c r="P134" s="197"/>
      <c r="Q134"/>
      <c r="R134"/>
      <c r="S134"/>
      <c r="T134"/>
      <c r="U134"/>
      <c r="V134"/>
      <c r="W134"/>
    </row>
    <row r="135" spans="1:23" x14ac:dyDescent="0.25">
      <c r="A135" s="29">
        <v>29</v>
      </c>
      <c r="B135" s="195" t="s">
        <v>77</v>
      </c>
      <c r="C135" s="29" t="s">
        <v>280</v>
      </c>
      <c r="D135" s="195" t="s">
        <v>216</v>
      </c>
      <c r="E135" s="195" t="s">
        <v>281</v>
      </c>
      <c r="F135" s="29" t="s">
        <v>10</v>
      </c>
      <c r="G135" s="195" t="s">
        <v>287</v>
      </c>
      <c r="H135" s="195" t="s">
        <v>344</v>
      </c>
      <c r="I135" s="199">
        <v>1000</v>
      </c>
      <c r="J135" s="199">
        <v>0</v>
      </c>
      <c r="K135" s="199">
        <v>1000</v>
      </c>
      <c r="L135" s="199">
        <v>0</v>
      </c>
      <c r="M135" s="199">
        <v>0</v>
      </c>
      <c r="N135" s="199">
        <v>1000</v>
      </c>
      <c r="O135" s="196"/>
      <c r="P135" s="197"/>
      <c r="Q135"/>
      <c r="R135"/>
      <c r="S135"/>
      <c r="T135"/>
      <c r="U135"/>
      <c r="V135"/>
      <c r="W135"/>
    </row>
    <row r="136" spans="1:23" x14ac:dyDescent="0.25">
      <c r="A136" s="29">
        <v>29</v>
      </c>
      <c r="B136" s="195" t="s">
        <v>77</v>
      </c>
      <c r="C136" s="29" t="s">
        <v>280</v>
      </c>
      <c r="D136" s="195" t="s">
        <v>216</v>
      </c>
      <c r="E136" s="195" t="s">
        <v>281</v>
      </c>
      <c r="F136" s="29" t="s">
        <v>18</v>
      </c>
      <c r="G136" s="195" t="s">
        <v>287</v>
      </c>
      <c r="H136" s="195" t="s">
        <v>342</v>
      </c>
      <c r="I136" s="199">
        <v>100</v>
      </c>
      <c r="J136" s="199">
        <v>0</v>
      </c>
      <c r="K136" s="199">
        <v>100</v>
      </c>
      <c r="L136" s="199">
        <v>0</v>
      </c>
      <c r="M136" s="199">
        <v>0</v>
      </c>
      <c r="N136" s="199">
        <v>100</v>
      </c>
      <c r="O136" s="196"/>
      <c r="P136" s="197"/>
      <c r="Q136"/>
      <c r="R136"/>
      <c r="S136"/>
      <c r="T136"/>
      <c r="U136"/>
      <c r="V136"/>
      <c r="W136"/>
    </row>
    <row r="137" spans="1:23" x14ac:dyDescent="0.25">
      <c r="A137" s="29">
        <v>29</v>
      </c>
      <c r="B137" s="195" t="s">
        <v>77</v>
      </c>
      <c r="C137" s="29" t="s">
        <v>280</v>
      </c>
      <c r="D137" s="195" t="s">
        <v>216</v>
      </c>
      <c r="E137" s="195" t="s">
        <v>281</v>
      </c>
      <c r="F137" s="29" t="s">
        <v>19</v>
      </c>
      <c r="G137" s="195" t="s">
        <v>287</v>
      </c>
      <c r="H137" s="195" t="s">
        <v>342</v>
      </c>
      <c r="I137" s="199">
        <v>100</v>
      </c>
      <c r="J137" s="199">
        <v>0</v>
      </c>
      <c r="K137" s="199">
        <v>100</v>
      </c>
      <c r="L137" s="199">
        <v>0</v>
      </c>
      <c r="M137" s="199">
        <v>0</v>
      </c>
      <c r="N137" s="199">
        <v>100</v>
      </c>
      <c r="O137" s="196"/>
      <c r="P137" s="197"/>
      <c r="Q137"/>
      <c r="R137"/>
      <c r="S137"/>
      <c r="T137"/>
      <c r="U137"/>
      <c r="V137"/>
      <c r="W137"/>
    </row>
    <row r="138" spans="1:23" x14ac:dyDescent="0.25">
      <c r="A138" s="29">
        <v>29</v>
      </c>
      <c r="B138" s="195" t="s">
        <v>77</v>
      </c>
      <c r="C138" s="29" t="s">
        <v>280</v>
      </c>
      <c r="D138" s="195" t="s">
        <v>216</v>
      </c>
      <c r="E138" s="195" t="s">
        <v>281</v>
      </c>
      <c r="F138" s="29" t="s">
        <v>7</v>
      </c>
      <c r="G138" s="195" t="s">
        <v>287</v>
      </c>
      <c r="H138" s="195" t="s">
        <v>342</v>
      </c>
      <c r="I138" s="199">
        <v>33</v>
      </c>
      <c r="J138" s="199">
        <v>0</v>
      </c>
      <c r="K138" s="199">
        <v>33</v>
      </c>
      <c r="L138" s="199">
        <v>0</v>
      </c>
      <c r="M138" s="199">
        <v>0</v>
      </c>
      <c r="N138" s="199">
        <v>33</v>
      </c>
      <c r="O138" s="196"/>
      <c r="P138" s="197"/>
      <c r="Q138"/>
      <c r="R138"/>
      <c r="S138"/>
      <c r="T138"/>
      <c r="U138"/>
      <c r="V138"/>
      <c r="W138"/>
    </row>
    <row r="139" spans="1:23" x14ac:dyDescent="0.25">
      <c r="A139" s="29">
        <v>29</v>
      </c>
      <c r="B139" s="195" t="s">
        <v>77</v>
      </c>
      <c r="C139" s="29" t="s">
        <v>280</v>
      </c>
      <c r="D139" s="195" t="s">
        <v>216</v>
      </c>
      <c r="E139" s="195" t="s">
        <v>281</v>
      </c>
      <c r="F139" s="29" t="s">
        <v>13</v>
      </c>
      <c r="G139" s="195" t="s">
        <v>287</v>
      </c>
      <c r="H139" s="195" t="s">
        <v>342</v>
      </c>
      <c r="I139" s="199">
        <v>0</v>
      </c>
      <c r="J139" s="199">
        <v>0</v>
      </c>
      <c r="K139" s="199">
        <v>0</v>
      </c>
      <c r="L139" s="199">
        <v>0</v>
      </c>
      <c r="M139" s="199">
        <v>0</v>
      </c>
      <c r="N139" s="199">
        <v>0</v>
      </c>
      <c r="O139" s="196"/>
      <c r="P139" s="197"/>
      <c r="Q139"/>
      <c r="R139"/>
      <c r="S139"/>
      <c r="T139"/>
      <c r="U139"/>
      <c r="V139"/>
      <c r="W139"/>
    </row>
    <row r="140" spans="1:23" x14ac:dyDescent="0.25">
      <c r="A140" s="29">
        <v>29</v>
      </c>
      <c r="B140" s="195" t="s">
        <v>77</v>
      </c>
      <c r="C140" s="29" t="s">
        <v>280</v>
      </c>
      <c r="D140" s="195" t="s">
        <v>216</v>
      </c>
      <c r="E140" s="195" t="s">
        <v>281</v>
      </c>
      <c r="F140" s="29" t="s">
        <v>12</v>
      </c>
      <c r="G140" s="195" t="s">
        <v>287</v>
      </c>
      <c r="H140" s="195" t="s">
        <v>344</v>
      </c>
      <c r="I140" s="199">
        <v>500</v>
      </c>
      <c r="J140" s="199">
        <v>0</v>
      </c>
      <c r="K140" s="199">
        <v>500</v>
      </c>
      <c r="L140" s="199">
        <v>0</v>
      </c>
      <c r="M140" s="199">
        <v>0</v>
      </c>
      <c r="N140" s="199">
        <v>500</v>
      </c>
      <c r="O140" s="196"/>
      <c r="P140" s="197"/>
      <c r="Q140"/>
      <c r="R140"/>
      <c r="S140"/>
      <c r="T140"/>
      <c r="U140"/>
      <c r="V140"/>
      <c r="W140"/>
    </row>
    <row r="141" spans="1:23" x14ac:dyDescent="0.25">
      <c r="A141" s="29">
        <v>13</v>
      </c>
      <c r="B141" s="195" t="s">
        <v>44</v>
      </c>
      <c r="C141" s="29" t="s">
        <v>289</v>
      </c>
      <c r="D141" s="195" t="s">
        <v>214</v>
      </c>
      <c r="E141" s="195" t="s">
        <v>214</v>
      </c>
      <c r="F141" s="29" t="s">
        <v>10</v>
      </c>
      <c r="G141" s="195" t="s">
        <v>9</v>
      </c>
      <c r="H141" s="195" t="s">
        <v>343</v>
      </c>
      <c r="I141" s="199">
        <v>854.40899999999999</v>
      </c>
      <c r="J141" s="199">
        <v>119.96000000000001</v>
      </c>
      <c r="K141" s="199">
        <v>734.44899999999996</v>
      </c>
      <c r="L141" s="199"/>
      <c r="M141" s="199">
        <v>0</v>
      </c>
      <c r="N141" s="199">
        <v>734.44899999999996</v>
      </c>
      <c r="O141" s="196"/>
      <c r="P141" s="197"/>
      <c r="Q141"/>
      <c r="R141"/>
      <c r="S141"/>
      <c r="T141"/>
      <c r="U141"/>
      <c r="V141"/>
      <c r="W141"/>
    </row>
    <row r="142" spans="1:23" x14ac:dyDescent="0.25">
      <c r="A142" s="29">
        <v>13</v>
      </c>
      <c r="B142" s="195" t="s">
        <v>44</v>
      </c>
      <c r="C142" s="29" t="s">
        <v>289</v>
      </c>
      <c r="D142" s="195" t="s">
        <v>214</v>
      </c>
      <c r="E142" s="195" t="s">
        <v>214</v>
      </c>
      <c r="F142" s="29" t="s">
        <v>18</v>
      </c>
      <c r="G142" s="195" t="s">
        <v>9</v>
      </c>
      <c r="H142" s="195" t="s">
        <v>342</v>
      </c>
      <c r="I142" s="199">
        <v>225.44499999999999</v>
      </c>
      <c r="J142" s="199">
        <v>54.05</v>
      </c>
      <c r="K142" s="199">
        <v>171.39499999999998</v>
      </c>
      <c r="L142" s="199"/>
      <c r="M142" s="199">
        <v>0</v>
      </c>
      <c r="N142" s="199">
        <v>171.39499999999998</v>
      </c>
      <c r="O142" s="196"/>
      <c r="P142" s="197"/>
      <c r="Q142"/>
      <c r="R142"/>
      <c r="S142"/>
      <c r="T142"/>
      <c r="U142"/>
      <c r="V142"/>
      <c r="W142"/>
    </row>
    <row r="143" spans="1:23" x14ac:dyDescent="0.25">
      <c r="A143" s="29">
        <v>13</v>
      </c>
      <c r="B143" s="195" t="s">
        <v>44</v>
      </c>
      <c r="C143" s="29" t="s">
        <v>289</v>
      </c>
      <c r="D143" s="195" t="s">
        <v>214</v>
      </c>
      <c r="E143" s="195" t="s">
        <v>214</v>
      </c>
      <c r="F143" s="29" t="s">
        <v>19</v>
      </c>
      <c r="G143" s="195" t="s">
        <v>9</v>
      </c>
      <c r="H143" s="195" t="s">
        <v>342</v>
      </c>
      <c r="I143" s="199">
        <v>283.88200000000001</v>
      </c>
      <c r="J143" s="199">
        <v>27.13</v>
      </c>
      <c r="K143" s="199">
        <v>256.75200000000001</v>
      </c>
      <c r="L143" s="199"/>
      <c r="M143" s="199">
        <v>0</v>
      </c>
      <c r="N143" s="199">
        <v>256.75200000000001</v>
      </c>
      <c r="O143" s="196"/>
      <c r="P143" s="197"/>
      <c r="Q143"/>
      <c r="R143"/>
      <c r="S143"/>
      <c r="T143"/>
      <c r="U143"/>
      <c r="V143"/>
      <c r="W143"/>
    </row>
    <row r="144" spans="1:23" x14ac:dyDescent="0.25">
      <c r="A144" s="29">
        <v>13</v>
      </c>
      <c r="B144" s="195" t="s">
        <v>44</v>
      </c>
      <c r="C144" s="29" t="s">
        <v>289</v>
      </c>
      <c r="D144" s="195" t="s">
        <v>214</v>
      </c>
      <c r="E144" s="195" t="s">
        <v>214</v>
      </c>
      <c r="F144" s="29" t="s">
        <v>7</v>
      </c>
      <c r="G144" s="195" t="s">
        <v>9</v>
      </c>
      <c r="H144" s="195" t="s">
        <v>342</v>
      </c>
      <c r="I144" s="199">
        <v>144.946</v>
      </c>
      <c r="J144" s="199">
        <v>27.13</v>
      </c>
      <c r="K144" s="199">
        <v>117.816</v>
      </c>
      <c r="L144" s="199"/>
      <c r="M144" s="199">
        <v>0</v>
      </c>
      <c r="N144" s="199">
        <v>117.816</v>
      </c>
      <c r="O144" s="196"/>
      <c r="P144" s="197"/>
      <c r="Q144"/>
      <c r="R144"/>
      <c r="S144"/>
      <c r="T144"/>
      <c r="U144"/>
      <c r="V144"/>
      <c r="W144"/>
    </row>
    <row r="145" spans="1:23" x14ac:dyDescent="0.25">
      <c r="A145" s="29">
        <v>13</v>
      </c>
      <c r="B145" s="195" t="s">
        <v>44</v>
      </c>
      <c r="C145" s="29" t="s">
        <v>289</v>
      </c>
      <c r="D145" s="195" t="s">
        <v>214</v>
      </c>
      <c r="E145" s="195" t="s">
        <v>214</v>
      </c>
      <c r="F145" s="29" t="s">
        <v>13</v>
      </c>
      <c r="G145" s="195" t="s">
        <v>9</v>
      </c>
      <c r="H145" s="195" t="s">
        <v>343</v>
      </c>
      <c r="I145" s="199">
        <v>609.07299999999998</v>
      </c>
      <c r="J145" s="199">
        <v>18.07</v>
      </c>
      <c r="K145" s="199">
        <v>591.00299999999993</v>
      </c>
      <c r="L145" s="199"/>
      <c r="M145" s="199">
        <v>0</v>
      </c>
      <c r="N145" s="199">
        <v>591.00299999999993</v>
      </c>
      <c r="O145" s="196"/>
      <c r="P145" s="197"/>
      <c r="Q145"/>
      <c r="R145"/>
      <c r="S145"/>
      <c r="T145"/>
      <c r="U145"/>
      <c r="V145"/>
      <c r="W145"/>
    </row>
    <row r="146" spans="1:23" x14ac:dyDescent="0.25">
      <c r="A146" s="29">
        <v>13</v>
      </c>
      <c r="B146" s="195" t="s">
        <v>44</v>
      </c>
      <c r="C146" s="29" t="s">
        <v>289</v>
      </c>
      <c r="D146" s="195" t="s">
        <v>214</v>
      </c>
      <c r="E146" s="195" t="s">
        <v>214</v>
      </c>
      <c r="F146" s="29" t="s">
        <v>12</v>
      </c>
      <c r="G146" s="195" t="s">
        <v>9</v>
      </c>
      <c r="H146" s="195" t="s">
        <v>343</v>
      </c>
      <c r="I146" s="199">
        <v>1381.9659999999999</v>
      </c>
      <c r="J146" s="199">
        <v>27.13</v>
      </c>
      <c r="K146" s="199">
        <v>1354.8359999999998</v>
      </c>
      <c r="L146" s="199"/>
      <c r="M146" s="199">
        <v>0</v>
      </c>
      <c r="N146" s="199">
        <v>1354.8359999999998</v>
      </c>
      <c r="O146" s="196"/>
      <c r="P146" s="197"/>
      <c r="Q146"/>
      <c r="R146"/>
      <c r="S146"/>
      <c r="T146"/>
      <c r="U146"/>
      <c r="V146"/>
      <c r="W146"/>
    </row>
    <row r="147" spans="1:23" x14ac:dyDescent="0.25">
      <c r="A147" s="29">
        <v>13</v>
      </c>
      <c r="B147" s="195" t="s">
        <v>44</v>
      </c>
      <c r="C147" s="29" t="s">
        <v>280</v>
      </c>
      <c r="D147" s="195" t="s">
        <v>216</v>
      </c>
      <c r="E147" s="195" t="s">
        <v>282</v>
      </c>
      <c r="F147" s="29" t="s">
        <v>10</v>
      </c>
      <c r="G147" s="195" t="s">
        <v>45</v>
      </c>
      <c r="H147" s="195" t="s">
        <v>343</v>
      </c>
      <c r="I147" s="199">
        <v>10</v>
      </c>
      <c r="J147" s="199">
        <v>0</v>
      </c>
      <c r="K147" s="199">
        <v>10</v>
      </c>
      <c r="L147" s="199">
        <v>0</v>
      </c>
      <c r="M147" s="199">
        <v>0</v>
      </c>
      <c r="N147" s="199">
        <v>10</v>
      </c>
      <c r="O147" s="196"/>
      <c r="P147" s="197"/>
      <c r="Q147"/>
      <c r="R147"/>
      <c r="S147"/>
      <c r="T147"/>
      <c r="U147"/>
      <c r="V147"/>
      <c r="W147"/>
    </row>
    <row r="148" spans="1:23" x14ac:dyDescent="0.25">
      <c r="A148" s="29">
        <v>13</v>
      </c>
      <c r="B148" s="195" t="s">
        <v>44</v>
      </c>
      <c r="C148" s="29" t="s">
        <v>280</v>
      </c>
      <c r="D148" s="195" t="s">
        <v>216</v>
      </c>
      <c r="E148" s="195" t="s">
        <v>282</v>
      </c>
      <c r="F148" s="29" t="s">
        <v>18</v>
      </c>
      <c r="G148" s="195" t="s">
        <v>45</v>
      </c>
      <c r="H148" s="195" t="s">
        <v>342</v>
      </c>
      <c r="I148" s="199">
        <v>5</v>
      </c>
      <c r="J148" s="199">
        <v>0</v>
      </c>
      <c r="K148" s="199">
        <v>5</v>
      </c>
      <c r="L148" s="199">
        <v>0</v>
      </c>
      <c r="M148" s="199">
        <v>0</v>
      </c>
      <c r="N148" s="199">
        <v>5</v>
      </c>
      <c r="O148" s="196"/>
      <c r="P148" s="197"/>
      <c r="Q148"/>
      <c r="R148"/>
      <c r="S148"/>
      <c r="T148"/>
      <c r="U148"/>
      <c r="V148"/>
      <c r="W148"/>
    </row>
    <row r="149" spans="1:23" x14ac:dyDescent="0.25">
      <c r="A149" s="29">
        <v>13</v>
      </c>
      <c r="B149" s="195" t="s">
        <v>44</v>
      </c>
      <c r="C149" s="29" t="s">
        <v>280</v>
      </c>
      <c r="D149" s="195" t="s">
        <v>216</v>
      </c>
      <c r="E149" s="195" t="s">
        <v>281</v>
      </c>
      <c r="F149" s="29" t="s">
        <v>19</v>
      </c>
      <c r="G149" s="195" t="s">
        <v>45</v>
      </c>
      <c r="H149" s="195" t="s">
        <v>342</v>
      </c>
      <c r="I149" s="199">
        <v>250</v>
      </c>
      <c r="J149" s="199">
        <v>0</v>
      </c>
      <c r="K149" s="199">
        <v>250</v>
      </c>
      <c r="L149" s="199">
        <v>0</v>
      </c>
      <c r="M149" s="199">
        <v>0</v>
      </c>
      <c r="N149" s="199">
        <v>250</v>
      </c>
      <c r="O149" s="196"/>
      <c r="P149" s="197"/>
      <c r="Q149"/>
      <c r="R149"/>
      <c r="S149"/>
      <c r="T149"/>
      <c r="U149"/>
      <c r="V149"/>
      <c r="W149"/>
    </row>
    <row r="150" spans="1:23" x14ac:dyDescent="0.25">
      <c r="A150" s="29">
        <v>13</v>
      </c>
      <c r="B150" s="195" t="s">
        <v>44</v>
      </c>
      <c r="C150" s="29" t="s">
        <v>280</v>
      </c>
      <c r="D150" s="195" t="s">
        <v>216</v>
      </c>
      <c r="E150" s="195" t="s">
        <v>282</v>
      </c>
      <c r="F150" s="29" t="s">
        <v>7</v>
      </c>
      <c r="G150" s="195" t="s">
        <v>45</v>
      </c>
      <c r="H150" s="195" t="s">
        <v>342</v>
      </c>
      <c r="I150" s="199">
        <v>3</v>
      </c>
      <c r="J150" s="199">
        <v>0</v>
      </c>
      <c r="K150" s="199">
        <v>3</v>
      </c>
      <c r="L150" s="199">
        <v>0</v>
      </c>
      <c r="M150" s="199">
        <v>0</v>
      </c>
      <c r="N150" s="199">
        <v>3</v>
      </c>
      <c r="O150" s="196"/>
      <c r="P150" s="197"/>
      <c r="Q150"/>
      <c r="R150"/>
      <c r="S150"/>
      <c r="T150"/>
      <c r="U150"/>
      <c r="V150"/>
      <c r="W150"/>
    </row>
    <row r="151" spans="1:23" x14ac:dyDescent="0.25">
      <c r="A151" s="29">
        <v>13</v>
      </c>
      <c r="B151" s="195" t="s">
        <v>44</v>
      </c>
      <c r="C151" s="29" t="s">
        <v>280</v>
      </c>
      <c r="D151" s="195" t="s">
        <v>216</v>
      </c>
      <c r="E151" s="195" t="s">
        <v>282</v>
      </c>
      <c r="F151" s="29" t="s">
        <v>13</v>
      </c>
      <c r="G151" s="195" t="s">
        <v>45</v>
      </c>
      <c r="H151" s="195" t="s">
        <v>343</v>
      </c>
      <c r="I151" s="199">
        <v>10</v>
      </c>
      <c r="J151" s="199">
        <v>0</v>
      </c>
      <c r="K151" s="199">
        <v>10</v>
      </c>
      <c r="L151" s="199">
        <v>0</v>
      </c>
      <c r="M151" s="199">
        <v>0</v>
      </c>
      <c r="N151" s="199">
        <v>10</v>
      </c>
      <c r="O151" s="196"/>
      <c r="P151" s="197"/>
      <c r="Q151"/>
      <c r="R151"/>
      <c r="S151"/>
      <c r="T151"/>
      <c r="U151"/>
      <c r="V151"/>
      <c r="W151"/>
    </row>
    <row r="152" spans="1:23" x14ac:dyDescent="0.25">
      <c r="A152" s="29">
        <v>13</v>
      </c>
      <c r="B152" s="195" t="s">
        <v>44</v>
      </c>
      <c r="C152" s="29" t="s">
        <v>280</v>
      </c>
      <c r="D152" s="195" t="s">
        <v>216</v>
      </c>
      <c r="E152" s="195" t="s">
        <v>282</v>
      </c>
      <c r="F152" s="29" t="s">
        <v>12</v>
      </c>
      <c r="G152" s="195" t="s">
        <v>45</v>
      </c>
      <c r="H152" s="195" t="s">
        <v>343</v>
      </c>
      <c r="I152" s="199">
        <v>10</v>
      </c>
      <c r="J152" s="199">
        <v>0</v>
      </c>
      <c r="K152" s="199">
        <v>10</v>
      </c>
      <c r="L152" s="199">
        <v>0</v>
      </c>
      <c r="M152" s="199">
        <v>0</v>
      </c>
      <c r="N152" s="199">
        <v>10</v>
      </c>
      <c r="O152" s="196"/>
      <c r="P152" s="197"/>
      <c r="Q152"/>
      <c r="R152"/>
      <c r="S152"/>
      <c r="T152"/>
      <c r="U152"/>
      <c r="V152"/>
      <c r="W152"/>
    </row>
    <row r="153" spans="1:23" x14ac:dyDescent="0.25">
      <c r="A153" s="29">
        <v>54</v>
      </c>
      <c r="B153" s="195" t="s">
        <v>109</v>
      </c>
      <c r="C153" s="29" t="s">
        <v>280</v>
      </c>
      <c r="D153" s="195" t="s">
        <v>216</v>
      </c>
      <c r="E153" s="195" t="s">
        <v>281</v>
      </c>
      <c r="F153" s="29" t="s">
        <v>10</v>
      </c>
      <c r="G153" s="195" t="s">
        <v>293</v>
      </c>
      <c r="H153" s="195" t="s">
        <v>342</v>
      </c>
      <c r="I153" s="199">
        <v>180</v>
      </c>
      <c r="J153" s="199">
        <v>0</v>
      </c>
      <c r="K153" s="199">
        <v>180</v>
      </c>
      <c r="L153" s="199">
        <v>0</v>
      </c>
      <c r="M153" s="199">
        <v>0</v>
      </c>
      <c r="N153" s="199">
        <v>180</v>
      </c>
      <c r="O153" s="196"/>
      <c r="P153" s="197"/>
      <c r="Q153"/>
      <c r="R153"/>
      <c r="S153"/>
      <c r="T153"/>
      <c r="U153"/>
      <c r="V153"/>
      <c r="W153"/>
    </row>
    <row r="154" spans="1:23" x14ac:dyDescent="0.25">
      <c r="A154" s="29">
        <v>54</v>
      </c>
      <c r="B154" s="195" t="s">
        <v>109</v>
      </c>
      <c r="C154" s="29" t="s">
        <v>280</v>
      </c>
      <c r="D154" s="195" t="s">
        <v>216</v>
      </c>
      <c r="E154" s="195" t="s">
        <v>281</v>
      </c>
      <c r="F154" s="29" t="s">
        <v>18</v>
      </c>
      <c r="G154" s="195" t="s">
        <v>293</v>
      </c>
      <c r="H154" s="195" t="s">
        <v>342</v>
      </c>
      <c r="I154" s="199">
        <v>70</v>
      </c>
      <c r="J154" s="199">
        <v>0</v>
      </c>
      <c r="K154" s="199">
        <v>70</v>
      </c>
      <c r="L154" s="199">
        <v>0</v>
      </c>
      <c r="M154" s="199">
        <v>0</v>
      </c>
      <c r="N154" s="199">
        <v>70</v>
      </c>
      <c r="O154" s="196"/>
      <c r="P154" s="197"/>
      <c r="Q154"/>
      <c r="R154"/>
      <c r="S154"/>
      <c r="T154"/>
      <c r="U154"/>
      <c r="V154"/>
      <c r="W154"/>
    </row>
    <row r="155" spans="1:23" x14ac:dyDescent="0.25">
      <c r="A155" s="29">
        <v>54</v>
      </c>
      <c r="B155" s="195" t="s">
        <v>109</v>
      </c>
      <c r="C155" s="29" t="s">
        <v>280</v>
      </c>
      <c r="D155" s="195" t="s">
        <v>216</v>
      </c>
      <c r="E155" s="195" t="s">
        <v>281</v>
      </c>
      <c r="F155" s="29" t="s">
        <v>19</v>
      </c>
      <c r="G155" s="195" t="s">
        <v>293</v>
      </c>
      <c r="H155" s="195" t="s">
        <v>342</v>
      </c>
      <c r="I155" s="199">
        <v>70</v>
      </c>
      <c r="J155" s="199">
        <v>0</v>
      </c>
      <c r="K155" s="199">
        <v>70</v>
      </c>
      <c r="L155" s="199">
        <v>0</v>
      </c>
      <c r="M155" s="199">
        <v>0</v>
      </c>
      <c r="N155" s="199">
        <v>70</v>
      </c>
      <c r="O155" s="196"/>
      <c r="P155" s="197"/>
      <c r="Q155"/>
      <c r="R155"/>
      <c r="S155"/>
      <c r="T155"/>
      <c r="U155"/>
      <c r="V155"/>
      <c r="W155"/>
    </row>
    <row r="156" spans="1:23" x14ac:dyDescent="0.25">
      <c r="A156" s="29">
        <v>54</v>
      </c>
      <c r="B156" s="195" t="s">
        <v>109</v>
      </c>
      <c r="C156" s="29" t="s">
        <v>280</v>
      </c>
      <c r="D156" s="195" t="s">
        <v>216</v>
      </c>
      <c r="E156" s="195" t="s">
        <v>282</v>
      </c>
      <c r="F156" s="29" t="s">
        <v>7</v>
      </c>
      <c r="G156" s="195" t="s">
        <v>293</v>
      </c>
      <c r="H156" s="195" t="s">
        <v>342</v>
      </c>
      <c r="I156" s="199">
        <v>0</v>
      </c>
      <c r="J156" s="199">
        <v>0</v>
      </c>
      <c r="K156" s="199">
        <v>0</v>
      </c>
      <c r="L156" s="199">
        <v>0</v>
      </c>
      <c r="M156" s="199">
        <v>0</v>
      </c>
      <c r="N156" s="199">
        <v>0</v>
      </c>
      <c r="O156" s="196"/>
      <c r="P156" s="197"/>
      <c r="Q156"/>
      <c r="R156"/>
      <c r="S156"/>
      <c r="T156"/>
      <c r="U156"/>
      <c r="V156"/>
      <c r="W156"/>
    </row>
    <row r="157" spans="1:23" x14ac:dyDescent="0.25">
      <c r="A157" s="29">
        <v>54</v>
      </c>
      <c r="B157" s="195" t="s">
        <v>109</v>
      </c>
      <c r="C157" s="29" t="s">
        <v>280</v>
      </c>
      <c r="D157" s="195" t="s">
        <v>216</v>
      </c>
      <c r="E157" s="195" t="s">
        <v>281</v>
      </c>
      <c r="F157" s="29" t="s">
        <v>14</v>
      </c>
      <c r="G157" s="195" t="s">
        <v>293</v>
      </c>
      <c r="H157" s="195" t="s">
        <v>342</v>
      </c>
      <c r="I157" s="199">
        <v>100</v>
      </c>
      <c r="J157" s="199">
        <v>0</v>
      </c>
      <c r="K157" s="199">
        <v>100</v>
      </c>
      <c r="L157" s="199">
        <v>0</v>
      </c>
      <c r="M157" s="199">
        <v>0</v>
      </c>
      <c r="N157" s="199">
        <v>100</v>
      </c>
      <c r="O157" s="196"/>
      <c r="P157" s="197"/>
      <c r="Q157"/>
      <c r="R157"/>
      <c r="S157"/>
      <c r="T157"/>
      <c r="U157"/>
      <c r="V157"/>
      <c r="W157"/>
    </row>
    <row r="158" spans="1:23" x14ac:dyDescent="0.25">
      <c r="A158" s="29">
        <v>54</v>
      </c>
      <c r="B158" s="195" t="s">
        <v>109</v>
      </c>
      <c r="C158" s="29" t="s">
        <v>280</v>
      </c>
      <c r="D158" s="195" t="s">
        <v>216</v>
      </c>
      <c r="E158" s="195" t="s">
        <v>281</v>
      </c>
      <c r="F158" s="29" t="s">
        <v>17</v>
      </c>
      <c r="G158" s="195" t="s">
        <v>293</v>
      </c>
      <c r="H158" s="195" t="s">
        <v>342</v>
      </c>
      <c r="I158" s="199">
        <v>100</v>
      </c>
      <c r="J158" s="199">
        <v>0</v>
      </c>
      <c r="K158" s="199">
        <v>100</v>
      </c>
      <c r="L158" s="199">
        <v>0</v>
      </c>
      <c r="M158" s="199">
        <v>0</v>
      </c>
      <c r="N158" s="199">
        <v>100</v>
      </c>
      <c r="O158" s="196"/>
      <c r="P158" s="197"/>
      <c r="Q158"/>
      <c r="R158"/>
      <c r="S158"/>
      <c r="T158"/>
      <c r="U158"/>
      <c r="V158"/>
      <c r="W158"/>
    </row>
    <row r="159" spans="1:23" x14ac:dyDescent="0.25">
      <c r="A159" s="29">
        <v>38</v>
      </c>
      <c r="B159" s="195" t="s">
        <v>92</v>
      </c>
      <c r="C159" s="29" t="s">
        <v>289</v>
      </c>
      <c r="D159" s="195" t="s">
        <v>217</v>
      </c>
      <c r="E159" s="195" t="s">
        <v>214</v>
      </c>
      <c r="F159" s="29" t="s">
        <v>10</v>
      </c>
      <c r="G159" s="195" t="s">
        <v>9</v>
      </c>
      <c r="H159" s="195" t="s">
        <v>343</v>
      </c>
      <c r="I159" s="199">
        <v>3514.4453200000294</v>
      </c>
      <c r="J159" s="199">
        <v>308.05</v>
      </c>
      <c r="K159" s="199">
        <v>3206.3953200000292</v>
      </c>
      <c r="L159" s="199"/>
      <c r="M159" s="199">
        <v>350</v>
      </c>
      <c r="N159" s="199">
        <v>2856.3953200000292</v>
      </c>
      <c r="O159" s="196"/>
      <c r="P159" s="197"/>
      <c r="Q159"/>
      <c r="R159"/>
      <c r="S159"/>
      <c r="T159"/>
      <c r="U159"/>
      <c r="V159"/>
      <c r="W159"/>
    </row>
    <row r="160" spans="1:23" x14ac:dyDescent="0.25">
      <c r="A160" s="29">
        <v>38</v>
      </c>
      <c r="B160" s="195" t="s">
        <v>92</v>
      </c>
      <c r="C160" s="29" t="s">
        <v>289</v>
      </c>
      <c r="D160" s="195" t="s">
        <v>217</v>
      </c>
      <c r="E160" s="195" t="s">
        <v>214</v>
      </c>
      <c r="F160" s="29" t="s">
        <v>18</v>
      </c>
      <c r="G160" s="195" t="s">
        <v>9</v>
      </c>
      <c r="H160" s="195" t="s">
        <v>342</v>
      </c>
      <c r="I160" s="199">
        <v>1120.6456399999997</v>
      </c>
      <c r="J160" s="199">
        <v>172</v>
      </c>
      <c r="K160" s="199">
        <v>948.64563999999973</v>
      </c>
      <c r="L160" s="199"/>
      <c r="M160" s="199">
        <v>100</v>
      </c>
      <c r="N160" s="199">
        <v>848.64563999999973</v>
      </c>
      <c r="O160" s="196"/>
      <c r="P160" s="197"/>
      <c r="Q160"/>
      <c r="R160"/>
      <c r="S160"/>
      <c r="T160"/>
      <c r="U160"/>
      <c r="V160"/>
      <c r="W160"/>
    </row>
    <row r="161" spans="1:23" x14ac:dyDescent="0.25">
      <c r="A161" s="29">
        <v>38</v>
      </c>
      <c r="B161" s="195" t="s">
        <v>92</v>
      </c>
      <c r="C161" s="29" t="s">
        <v>289</v>
      </c>
      <c r="D161" s="195" t="s">
        <v>217</v>
      </c>
      <c r="E161" s="195" t="s">
        <v>214</v>
      </c>
      <c r="F161" s="29" t="s">
        <v>19</v>
      </c>
      <c r="G161" s="195" t="s">
        <v>9</v>
      </c>
      <c r="H161" s="195" t="s">
        <v>342</v>
      </c>
      <c r="I161" s="199">
        <v>566.50564000000202</v>
      </c>
      <c r="J161" s="199">
        <v>86</v>
      </c>
      <c r="K161" s="199">
        <v>480.50564000000202</v>
      </c>
      <c r="L161" s="199"/>
      <c r="M161" s="199">
        <v>100</v>
      </c>
      <c r="N161" s="199">
        <v>380.50564000000202</v>
      </c>
      <c r="O161" s="196"/>
      <c r="P161" s="197"/>
      <c r="Q161"/>
      <c r="R161"/>
      <c r="S161"/>
      <c r="T161"/>
      <c r="U161"/>
      <c r="V161"/>
      <c r="W161"/>
    </row>
    <row r="162" spans="1:23" x14ac:dyDescent="0.25">
      <c r="A162" s="29">
        <v>38</v>
      </c>
      <c r="B162" s="195" t="s">
        <v>92</v>
      </c>
      <c r="C162" s="29" t="s">
        <v>289</v>
      </c>
      <c r="D162" s="195" t="s">
        <v>217</v>
      </c>
      <c r="E162" s="195" t="s">
        <v>214</v>
      </c>
      <c r="F162" s="29" t="s">
        <v>7</v>
      </c>
      <c r="G162" s="195" t="s">
        <v>9</v>
      </c>
      <c r="H162" s="195" t="s">
        <v>342</v>
      </c>
      <c r="I162" s="199">
        <v>566.03973000000303</v>
      </c>
      <c r="J162" s="199">
        <v>86</v>
      </c>
      <c r="K162" s="199">
        <v>480.03973000000303</v>
      </c>
      <c r="L162" s="199"/>
      <c r="M162" s="199">
        <v>80</v>
      </c>
      <c r="N162" s="199">
        <v>400.03973000000303</v>
      </c>
      <c r="O162" s="196"/>
      <c r="P162" s="197"/>
      <c r="Q162"/>
      <c r="R162"/>
      <c r="S162"/>
      <c r="T162"/>
      <c r="U162"/>
      <c r="V162"/>
      <c r="W162"/>
    </row>
    <row r="163" spans="1:23" x14ac:dyDescent="0.25">
      <c r="A163" s="29">
        <v>38</v>
      </c>
      <c r="B163" s="195" t="s">
        <v>92</v>
      </c>
      <c r="C163" s="29" t="s">
        <v>289</v>
      </c>
      <c r="D163" s="195" t="s">
        <v>217</v>
      </c>
      <c r="E163" s="195" t="s">
        <v>214</v>
      </c>
      <c r="F163" s="29" t="s">
        <v>13</v>
      </c>
      <c r="G163" s="195" t="s">
        <v>9</v>
      </c>
      <c r="H163" s="195" t="s">
        <v>343</v>
      </c>
      <c r="I163" s="199">
        <v>3016.3084500000182</v>
      </c>
      <c r="J163" s="199">
        <v>336</v>
      </c>
      <c r="K163" s="199">
        <v>2680.3084500000182</v>
      </c>
      <c r="L163" s="199"/>
      <c r="M163" s="199">
        <v>400</v>
      </c>
      <c r="N163" s="199">
        <v>2280.3084500000182</v>
      </c>
      <c r="O163" s="196"/>
      <c r="P163" s="197"/>
      <c r="Q163"/>
      <c r="R163"/>
      <c r="S163"/>
      <c r="T163"/>
      <c r="U163"/>
      <c r="V163"/>
      <c r="W163"/>
    </row>
    <row r="164" spans="1:23" x14ac:dyDescent="0.25">
      <c r="A164" s="29">
        <v>38</v>
      </c>
      <c r="B164" s="195" t="s">
        <v>92</v>
      </c>
      <c r="C164" s="29" t="s">
        <v>289</v>
      </c>
      <c r="D164" s="195" t="s">
        <v>217</v>
      </c>
      <c r="E164" s="195" t="s">
        <v>214</v>
      </c>
      <c r="F164" s="29" t="s">
        <v>12</v>
      </c>
      <c r="G164" s="195" t="s">
        <v>9</v>
      </c>
      <c r="H164" s="195" t="s">
        <v>342</v>
      </c>
      <c r="I164" s="199">
        <v>656.07066000000134</v>
      </c>
      <c r="J164" s="199">
        <v>140</v>
      </c>
      <c r="K164" s="199">
        <v>516.07066000000134</v>
      </c>
      <c r="L164" s="199"/>
      <c r="M164" s="199">
        <v>70</v>
      </c>
      <c r="N164" s="199">
        <v>446.07066000000134</v>
      </c>
      <c r="O164" s="196"/>
      <c r="P164" s="197"/>
      <c r="Q164"/>
      <c r="R164"/>
      <c r="S164"/>
      <c r="T164"/>
      <c r="U164"/>
      <c r="V164"/>
      <c r="W164"/>
    </row>
    <row r="165" spans="1:23" x14ac:dyDescent="0.25">
      <c r="A165" s="29">
        <v>16</v>
      </c>
      <c r="B165" s="195" t="s">
        <v>48</v>
      </c>
      <c r="C165" s="29" t="s">
        <v>289</v>
      </c>
      <c r="D165" s="195" t="s">
        <v>214</v>
      </c>
      <c r="E165" s="195" t="s">
        <v>214</v>
      </c>
      <c r="F165" s="29" t="s">
        <v>13</v>
      </c>
      <c r="G165" s="195" t="s">
        <v>9</v>
      </c>
      <c r="H165" s="195" t="s">
        <v>343</v>
      </c>
      <c r="I165" s="199">
        <v>2585.2168500000002</v>
      </c>
      <c r="J165" s="199">
        <v>245.2</v>
      </c>
      <c r="K165" s="199">
        <v>2340.0168500000004</v>
      </c>
      <c r="L165" s="199"/>
      <c r="M165" s="199">
        <v>150</v>
      </c>
      <c r="N165" s="199">
        <v>2190.0168500000004</v>
      </c>
      <c r="O165" s="196"/>
      <c r="P165" s="197"/>
      <c r="Q165"/>
      <c r="R165"/>
      <c r="S165"/>
      <c r="T165"/>
      <c r="U165"/>
      <c r="V165"/>
      <c r="W165"/>
    </row>
    <row r="166" spans="1:23" x14ac:dyDescent="0.25">
      <c r="A166" s="29">
        <v>16</v>
      </c>
      <c r="B166" s="195" t="s">
        <v>48</v>
      </c>
      <c r="C166" s="29" t="s">
        <v>289</v>
      </c>
      <c r="D166" s="195" t="s">
        <v>214</v>
      </c>
      <c r="E166" s="195" t="s">
        <v>214</v>
      </c>
      <c r="F166" s="29" t="s">
        <v>10</v>
      </c>
      <c r="G166" s="195" t="s">
        <v>9</v>
      </c>
      <c r="H166" s="195" t="s">
        <v>343</v>
      </c>
      <c r="I166" s="199">
        <v>3481.9790000000003</v>
      </c>
      <c r="J166" s="199">
        <v>432.4</v>
      </c>
      <c r="K166" s="199">
        <v>3049.5790000000002</v>
      </c>
      <c r="L166" s="199">
        <v>303</v>
      </c>
      <c r="M166" s="199">
        <v>400</v>
      </c>
      <c r="N166" s="199">
        <v>2346.5790000000002</v>
      </c>
      <c r="O166" s="196"/>
      <c r="P166" s="197"/>
      <c r="Q166"/>
      <c r="R166"/>
      <c r="S166"/>
      <c r="T166"/>
      <c r="U166"/>
      <c r="V166"/>
      <c r="W166"/>
    </row>
    <row r="167" spans="1:23" x14ac:dyDescent="0.25">
      <c r="A167" s="29">
        <v>16</v>
      </c>
      <c r="B167" s="195" t="s">
        <v>48</v>
      </c>
      <c r="C167" s="29" t="s">
        <v>289</v>
      </c>
      <c r="D167" s="195" t="s">
        <v>214</v>
      </c>
      <c r="E167" s="195" t="s">
        <v>214</v>
      </c>
      <c r="F167" s="29" t="s">
        <v>18</v>
      </c>
      <c r="G167" s="195" t="s">
        <v>9</v>
      </c>
      <c r="H167" s="195" t="s">
        <v>342</v>
      </c>
      <c r="I167" s="199">
        <v>1852.1260000000002</v>
      </c>
      <c r="J167" s="199">
        <v>331.20000000000005</v>
      </c>
      <c r="K167" s="199">
        <v>1520.9260000000002</v>
      </c>
      <c r="L167" s="199">
        <v>101</v>
      </c>
      <c r="M167" s="199">
        <v>100</v>
      </c>
      <c r="N167" s="199">
        <v>1319.9260000000002</v>
      </c>
      <c r="O167" s="196"/>
      <c r="P167" s="197"/>
      <c r="Q167"/>
      <c r="R167"/>
      <c r="S167"/>
      <c r="T167"/>
      <c r="U167"/>
      <c r="V167"/>
      <c r="W167"/>
    </row>
    <row r="168" spans="1:23" x14ac:dyDescent="0.25">
      <c r="A168" s="29">
        <v>16</v>
      </c>
      <c r="B168" s="195" t="s">
        <v>48</v>
      </c>
      <c r="C168" s="29" t="s">
        <v>289</v>
      </c>
      <c r="D168" s="195" t="s">
        <v>214</v>
      </c>
      <c r="E168" s="195" t="s">
        <v>214</v>
      </c>
      <c r="F168" s="29" t="s">
        <v>19</v>
      </c>
      <c r="G168" s="195" t="s">
        <v>9</v>
      </c>
      <c r="H168" s="195" t="s">
        <v>342</v>
      </c>
      <c r="I168" s="199">
        <v>2826.740920000047</v>
      </c>
      <c r="J168" s="199">
        <v>245.1</v>
      </c>
      <c r="K168" s="199">
        <v>2581.6409200000471</v>
      </c>
      <c r="L168" s="199"/>
      <c r="M168" s="199">
        <v>270</v>
      </c>
      <c r="N168" s="199">
        <v>2311.6409200000471</v>
      </c>
      <c r="O168" s="196"/>
      <c r="P168" s="197"/>
      <c r="Q168"/>
      <c r="R168"/>
      <c r="S168"/>
      <c r="T168"/>
      <c r="U168"/>
      <c r="V168"/>
      <c r="W168"/>
    </row>
    <row r="169" spans="1:23" x14ac:dyDescent="0.25">
      <c r="A169" s="29">
        <v>16</v>
      </c>
      <c r="B169" s="195" t="s">
        <v>48</v>
      </c>
      <c r="C169" s="29" t="s">
        <v>289</v>
      </c>
      <c r="D169" s="195" t="s">
        <v>214</v>
      </c>
      <c r="E169" s="195" t="s">
        <v>214</v>
      </c>
      <c r="F169" s="29" t="s">
        <v>7</v>
      </c>
      <c r="G169" s="195" t="s">
        <v>9</v>
      </c>
      <c r="H169" s="195" t="s">
        <v>342</v>
      </c>
      <c r="I169" s="199">
        <v>1197.1860000000001</v>
      </c>
      <c r="J169" s="199">
        <v>184.87</v>
      </c>
      <c r="K169" s="199">
        <v>1012.3160000000001</v>
      </c>
      <c r="L169" s="199"/>
      <c r="M169" s="199">
        <v>120</v>
      </c>
      <c r="N169" s="199">
        <v>892.31600000000014</v>
      </c>
      <c r="O169" s="196"/>
      <c r="P169" s="197"/>
      <c r="Q169"/>
      <c r="R169"/>
      <c r="S169"/>
      <c r="T169"/>
      <c r="U169"/>
      <c r="V169"/>
      <c r="W169"/>
    </row>
    <row r="170" spans="1:23" x14ac:dyDescent="0.25">
      <c r="A170" s="29">
        <v>16</v>
      </c>
      <c r="B170" s="195" t="s">
        <v>48</v>
      </c>
      <c r="C170" s="29" t="s">
        <v>289</v>
      </c>
      <c r="D170" s="195" t="s">
        <v>214</v>
      </c>
      <c r="E170" s="195" t="s">
        <v>214</v>
      </c>
      <c r="F170" s="29" t="s">
        <v>12</v>
      </c>
      <c r="G170" s="195" t="s">
        <v>9</v>
      </c>
      <c r="H170" s="195" t="s">
        <v>343</v>
      </c>
      <c r="I170" s="199">
        <v>875.96749</v>
      </c>
      <c r="J170" s="199">
        <v>139.80000000000001</v>
      </c>
      <c r="K170" s="199">
        <v>736.16749000000004</v>
      </c>
      <c r="L170" s="199"/>
      <c r="M170" s="199">
        <v>135</v>
      </c>
      <c r="N170" s="199">
        <v>601.16749000000004</v>
      </c>
      <c r="O170" s="196"/>
      <c r="P170" s="197"/>
      <c r="Q170"/>
      <c r="R170"/>
      <c r="S170"/>
      <c r="T170"/>
      <c r="U170"/>
      <c r="V170"/>
      <c r="W170"/>
    </row>
    <row r="171" spans="1:23" x14ac:dyDescent="0.25">
      <c r="A171" s="29">
        <v>16</v>
      </c>
      <c r="B171" s="195" t="s">
        <v>48</v>
      </c>
      <c r="C171" s="29" t="s">
        <v>659</v>
      </c>
      <c r="D171" s="195" t="s">
        <v>215</v>
      </c>
      <c r="E171" s="195" t="s">
        <v>282</v>
      </c>
      <c r="F171" s="29" t="s">
        <v>10</v>
      </c>
      <c r="G171" s="195" t="s">
        <v>291</v>
      </c>
      <c r="H171" s="195" t="s">
        <v>282</v>
      </c>
      <c r="I171" s="199">
        <v>0</v>
      </c>
      <c r="J171" s="199">
        <v>0</v>
      </c>
      <c r="K171" s="199">
        <v>0</v>
      </c>
      <c r="L171" s="199">
        <v>0</v>
      </c>
      <c r="M171" s="199">
        <v>0</v>
      </c>
      <c r="N171" s="199">
        <v>0</v>
      </c>
      <c r="O171" s="196"/>
      <c r="P171" s="197"/>
      <c r="Q171"/>
      <c r="R171"/>
      <c r="S171"/>
      <c r="T171"/>
      <c r="U171"/>
      <c r="V171"/>
      <c r="W171"/>
    </row>
    <row r="172" spans="1:23" x14ac:dyDescent="0.25">
      <c r="A172" s="29">
        <v>16</v>
      </c>
      <c r="B172" s="195" t="s">
        <v>48</v>
      </c>
      <c r="C172" s="29" t="s">
        <v>280</v>
      </c>
      <c r="D172" s="195" t="s">
        <v>215</v>
      </c>
      <c r="E172" s="195" t="s">
        <v>282</v>
      </c>
      <c r="F172" s="29" t="s">
        <v>18</v>
      </c>
      <c r="G172" s="195" t="s">
        <v>291</v>
      </c>
      <c r="H172" s="195" t="s">
        <v>342</v>
      </c>
      <c r="I172" s="199">
        <v>80</v>
      </c>
      <c r="J172" s="199">
        <v>0</v>
      </c>
      <c r="K172" s="199">
        <v>80</v>
      </c>
      <c r="L172" s="199">
        <v>0</v>
      </c>
      <c r="M172" s="199">
        <v>0</v>
      </c>
      <c r="N172" s="199">
        <v>80</v>
      </c>
      <c r="O172" s="196"/>
      <c r="P172" s="197"/>
      <c r="Q172"/>
      <c r="R172"/>
      <c r="S172"/>
      <c r="T172"/>
      <c r="U172"/>
      <c r="V172"/>
      <c r="W172"/>
    </row>
    <row r="173" spans="1:23" x14ac:dyDescent="0.25">
      <c r="A173" s="29">
        <v>16</v>
      </c>
      <c r="B173" s="195" t="s">
        <v>48</v>
      </c>
      <c r="C173" s="29" t="s">
        <v>280</v>
      </c>
      <c r="D173" s="195" t="s">
        <v>215</v>
      </c>
      <c r="E173" s="195" t="s">
        <v>282</v>
      </c>
      <c r="F173" s="29" t="s">
        <v>19</v>
      </c>
      <c r="G173" s="195" t="s">
        <v>291</v>
      </c>
      <c r="H173" s="195" t="s">
        <v>282</v>
      </c>
      <c r="I173" s="199">
        <v>0</v>
      </c>
      <c r="J173" s="199">
        <v>0</v>
      </c>
      <c r="K173" s="199">
        <v>0</v>
      </c>
      <c r="L173" s="199">
        <v>0</v>
      </c>
      <c r="M173" s="199">
        <v>0</v>
      </c>
      <c r="N173" s="199">
        <v>0</v>
      </c>
      <c r="O173" s="196"/>
      <c r="P173" s="197"/>
      <c r="Q173"/>
      <c r="R173"/>
      <c r="S173"/>
      <c r="T173"/>
      <c r="U173"/>
      <c r="V173"/>
      <c r="W173"/>
    </row>
    <row r="174" spans="1:23" x14ac:dyDescent="0.25">
      <c r="A174" s="29">
        <v>16</v>
      </c>
      <c r="B174" s="195" t="s">
        <v>48</v>
      </c>
      <c r="C174" s="29" t="s">
        <v>280</v>
      </c>
      <c r="D174" s="195" t="s">
        <v>215</v>
      </c>
      <c r="E174" s="195" t="s">
        <v>281</v>
      </c>
      <c r="F174" s="29" t="s">
        <v>7</v>
      </c>
      <c r="G174" s="195" t="s">
        <v>291</v>
      </c>
      <c r="H174" s="195" t="s">
        <v>342</v>
      </c>
      <c r="I174" s="199">
        <v>15</v>
      </c>
      <c r="J174" s="199">
        <v>0</v>
      </c>
      <c r="K174" s="199">
        <v>15</v>
      </c>
      <c r="L174" s="199">
        <v>0</v>
      </c>
      <c r="M174" s="199">
        <v>0</v>
      </c>
      <c r="N174" s="199">
        <v>15</v>
      </c>
      <c r="O174" s="196"/>
      <c r="P174" s="197"/>
      <c r="Q174"/>
      <c r="R174"/>
      <c r="S174"/>
      <c r="T174"/>
      <c r="U174"/>
      <c r="V174"/>
      <c r="W174"/>
    </row>
    <row r="175" spans="1:23" x14ac:dyDescent="0.25">
      <c r="A175" s="29">
        <v>16</v>
      </c>
      <c r="B175" s="195" t="s">
        <v>48</v>
      </c>
      <c r="C175" s="29" t="s">
        <v>659</v>
      </c>
      <c r="D175" s="195" t="s">
        <v>215</v>
      </c>
      <c r="E175" s="195" t="s">
        <v>282</v>
      </c>
      <c r="F175" s="29" t="s">
        <v>13</v>
      </c>
      <c r="G175" s="195" t="s">
        <v>291</v>
      </c>
      <c r="H175" s="195" t="s">
        <v>282</v>
      </c>
      <c r="I175" s="199">
        <v>0</v>
      </c>
      <c r="J175" s="199">
        <v>0</v>
      </c>
      <c r="K175" s="199">
        <v>0</v>
      </c>
      <c r="L175" s="199">
        <v>0</v>
      </c>
      <c r="M175" s="199">
        <v>0</v>
      </c>
      <c r="N175" s="199">
        <v>0</v>
      </c>
      <c r="O175" s="196"/>
      <c r="P175" s="197"/>
      <c r="Q175"/>
      <c r="R175"/>
      <c r="S175"/>
      <c r="T175"/>
      <c r="U175"/>
      <c r="V175"/>
      <c r="W175"/>
    </row>
    <row r="176" spans="1:23" x14ac:dyDescent="0.25">
      <c r="A176" s="29">
        <v>16</v>
      </c>
      <c r="B176" s="195" t="s">
        <v>48</v>
      </c>
      <c r="C176" s="29" t="s">
        <v>659</v>
      </c>
      <c r="D176" s="195" t="s">
        <v>215</v>
      </c>
      <c r="E176" s="195" t="s">
        <v>286</v>
      </c>
      <c r="F176" s="29" t="s">
        <v>12</v>
      </c>
      <c r="G176" s="195" t="s">
        <v>291</v>
      </c>
      <c r="H176" s="195" t="s">
        <v>282</v>
      </c>
      <c r="I176" s="199">
        <v>0</v>
      </c>
      <c r="J176" s="199">
        <v>0</v>
      </c>
      <c r="K176" s="199">
        <v>0</v>
      </c>
      <c r="L176" s="199">
        <v>0</v>
      </c>
      <c r="M176" s="199">
        <v>0</v>
      </c>
      <c r="N176" s="199">
        <v>0</v>
      </c>
      <c r="O176" s="196"/>
      <c r="P176" s="197"/>
      <c r="Q176"/>
      <c r="R176"/>
      <c r="S176"/>
      <c r="T176"/>
      <c r="U176"/>
      <c r="V176"/>
      <c r="W176"/>
    </row>
    <row r="177" spans="1:23" x14ac:dyDescent="0.25">
      <c r="A177" s="29">
        <v>26</v>
      </c>
      <c r="B177" s="195" t="s">
        <v>71</v>
      </c>
      <c r="C177" s="29" t="s">
        <v>280</v>
      </c>
      <c r="D177" s="195" t="s">
        <v>216</v>
      </c>
      <c r="E177" s="195" t="s">
        <v>281</v>
      </c>
      <c r="F177" s="29" t="s">
        <v>10</v>
      </c>
      <c r="G177" s="195" t="s">
        <v>72</v>
      </c>
      <c r="H177" s="195" t="s">
        <v>344</v>
      </c>
      <c r="I177" s="199">
        <v>0</v>
      </c>
      <c r="J177" s="199">
        <v>0</v>
      </c>
      <c r="K177" s="199">
        <v>0</v>
      </c>
      <c r="L177" s="199">
        <v>0</v>
      </c>
      <c r="M177" s="199">
        <v>0</v>
      </c>
      <c r="N177" s="199">
        <v>0</v>
      </c>
      <c r="O177" s="196"/>
      <c r="P177" s="197"/>
      <c r="Q177"/>
      <c r="R177"/>
      <c r="S177"/>
      <c r="T177"/>
      <c r="U177"/>
      <c r="V177"/>
      <c r="W177"/>
    </row>
    <row r="178" spans="1:23" x14ac:dyDescent="0.25">
      <c r="A178" s="29">
        <v>26</v>
      </c>
      <c r="B178" s="195" t="s">
        <v>71</v>
      </c>
      <c r="C178" s="29" t="s">
        <v>280</v>
      </c>
      <c r="D178" s="195" t="s">
        <v>216</v>
      </c>
      <c r="E178" s="195" t="s">
        <v>281</v>
      </c>
      <c r="F178" s="29" t="s">
        <v>18</v>
      </c>
      <c r="G178" s="195" t="s">
        <v>72</v>
      </c>
      <c r="H178" s="195" t="s">
        <v>344</v>
      </c>
      <c r="I178" s="199">
        <v>3300</v>
      </c>
      <c r="J178" s="199">
        <v>165</v>
      </c>
      <c r="K178" s="199">
        <v>3135</v>
      </c>
      <c r="L178" s="199">
        <v>0</v>
      </c>
      <c r="M178" s="199">
        <v>0</v>
      </c>
      <c r="N178" s="199">
        <v>3135</v>
      </c>
      <c r="O178" s="196"/>
      <c r="P178" s="197"/>
      <c r="Q178"/>
      <c r="R178"/>
      <c r="S178"/>
      <c r="T178"/>
      <c r="U178"/>
      <c r="V178"/>
      <c r="W178"/>
    </row>
    <row r="179" spans="1:23" x14ac:dyDescent="0.25">
      <c r="A179" s="29">
        <v>26</v>
      </c>
      <c r="B179" s="195" t="s">
        <v>71</v>
      </c>
      <c r="C179" s="29" t="s">
        <v>280</v>
      </c>
      <c r="D179" s="195" t="s">
        <v>216</v>
      </c>
      <c r="E179" s="195" t="s">
        <v>281</v>
      </c>
      <c r="F179" s="29" t="s">
        <v>19</v>
      </c>
      <c r="G179" s="195" t="s">
        <v>72</v>
      </c>
      <c r="H179" s="195" t="s">
        <v>342</v>
      </c>
      <c r="I179" s="199">
        <v>0</v>
      </c>
      <c r="J179" s="199">
        <v>0</v>
      </c>
      <c r="K179" s="199">
        <v>0</v>
      </c>
      <c r="L179" s="199">
        <v>0</v>
      </c>
      <c r="M179" s="199">
        <v>0</v>
      </c>
      <c r="N179" s="199">
        <v>0</v>
      </c>
      <c r="O179" s="196"/>
      <c r="P179" s="197"/>
      <c r="Q179"/>
      <c r="R179"/>
      <c r="S179"/>
      <c r="T179"/>
      <c r="U179"/>
      <c r="V179"/>
      <c r="W179"/>
    </row>
    <row r="180" spans="1:23" x14ac:dyDescent="0.25">
      <c r="A180" s="29">
        <v>26</v>
      </c>
      <c r="B180" s="195" t="s">
        <v>71</v>
      </c>
      <c r="C180" s="29" t="s">
        <v>280</v>
      </c>
      <c r="D180" s="195" t="s">
        <v>216</v>
      </c>
      <c r="E180" s="195" t="s">
        <v>281</v>
      </c>
      <c r="F180" s="29" t="s">
        <v>7</v>
      </c>
      <c r="G180" s="195" t="s">
        <v>72</v>
      </c>
      <c r="H180" s="195" t="s">
        <v>342</v>
      </c>
      <c r="I180" s="199">
        <v>300</v>
      </c>
      <c r="J180" s="199">
        <v>15</v>
      </c>
      <c r="K180" s="199">
        <v>285</v>
      </c>
      <c r="L180" s="199">
        <v>0</v>
      </c>
      <c r="M180" s="199">
        <v>0</v>
      </c>
      <c r="N180" s="199">
        <v>285</v>
      </c>
      <c r="O180" s="196"/>
      <c r="P180" s="197"/>
      <c r="Q180"/>
      <c r="R180"/>
      <c r="S180"/>
      <c r="T180"/>
      <c r="U180"/>
      <c r="V180"/>
      <c r="W180"/>
    </row>
    <row r="181" spans="1:23" x14ac:dyDescent="0.25">
      <c r="A181" s="29">
        <v>26</v>
      </c>
      <c r="B181" s="195" t="s">
        <v>71</v>
      </c>
      <c r="C181" s="29" t="s">
        <v>280</v>
      </c>
      <c r="D181" s="195" t="s">
        <v>216</v>
      </c>
      <c r="E181" s="195" t="s">
        <v>281</v>
      </c>
      <c r="F181" s="29" t="s">
        <v>13</v>
      </c>
      <c r="G181" s="195" t="s">
        <v>72</v>
      </c>
      <c r="H181" s="195" t="s">
        <v>282</v>
      </c>
      <c r="I181" s="199">
        <v>0</v>
      </c>
      <c r="J181" s="199">
        <v>0</v>
      </c>
      <c r="K181" s="199">
        <v>0</v>
      </c>
      <c r="L181" s="199">
        <v>0</v>
      </c>
      <c r="M181" s="199">
        <v>0</v>
      </c>
      <c r="N181" s="199">
        <v>0</v>
      </c>
      <c r="O181" s="196"/>
      <c r="P181" s="197"/>
      <c r="Q181"/>
      <c r="R181"/>
      <c r="S181"/>
      <c r="T181"/>
      <c r="U181"/>
      <c r="V181"/>
      <c r="W181"/>
    </row>
    <row r="182" spans="1:23" x14ac:dyDescent="0.25">
      <c r="A182" s="29">
        <v>26</v>
      </c>
      <c r="B182" s="195" t="s">
        <v>71</v>
      </c>
      <c r="C182" s="29" t="s">
        <v>280</v>
      </c>
      <c r="D182" s="195" t="s">
        <v>216</v>
      </c>
      <c r="E182" s="195" t="s">
        <v>281</v>
      </c>
      <c r="F182" s="29" t="s">
        <v>12</v>
      </c>
      <c r="G182" s="195" t="s">
        <v>72</v>
      </c>
      <c r="H182" s="195" t="s">
        <v>343</v>
      </c>
      <c r="I182" s="199">
        <v>0</v>
      </c>
      <c r="J182" s="199">
        <v>0</v>
      </c>
      <c r="K182" s="199">
        <v>0</v>
      </c>
      <c r="L182" s="199">
        <v>0</v>
      </c>
      <c r="M182" s="199">
        <v>0</v>
      </c>
      <c r="N182" s="199">
        <v>0</v>
      </c>
      <c r="O182" s="196"/>
      <c r="P182" s="197"/>
      <c r="Q182"/>
      <c r="R182"/>
      <c r="S182"/>
      <c r="T182"/>
      <c r="U182"/>
      <c r="V182"/>
      <c r="W182"/>
    </row>
    <row r="183" spans="1:23" x14ac:dyDescent="0.25">
      <c r="A183" s="29">
        <v>26</v>
      </c>
      <c r="B183" s="195" t="s">
        <v>71</v>
      </c>
      <c r="C183" s="29" t="s">
        <v>280</v>
      </c>
      <c r="D183" s="195" t="s">
        <v>216</v>
      </c>
      <c r="E183" s="195" t="s">
        <v>281</v>
      </c>
      <c r="F183" s="29" t="s">
        <v>10</v>
      </c>
      <c r="G183" s="195" t="s">
        <v>262</v>
      </c>
      <c r="H183" s="195" t="s">
        <v>344</v>
      </c>
      <c r="I183" s="199">
        <v>2250</v>
      </c>
      <c r="J183" s="199">
        <v>0</v>
      </c>
      <c r="K183" s="199">
        <v>2250</v>
      </c>
      <c r="L183" s="199">
        <v>0</v>
      </c>
      <c r="M183" s="199">
        <v>0</v>
      </c>
      <c r="N183" s="199">
        <v>2250</v>
      </c>
      <c r="O183" s="196"/>
      <c r="P183" s="197"/>
      <c r="Q183"/>
      <c r="R183"/>
      <c r="S183"/>
      <c r="T183"/>
      <c r="U183"/>
      <c r="V183"/>
      <c r="W183"/>
    </row>
    <row r="184" spans="1:23" x14ac:dyDescent="0.25">
      <c r="A184" s="29">
        <v>26</v>
      </c>
      <c r="B184" s="195" t="s">
        <v>71</v>
      </c>
      <c r="C184" s="29" t="s">
        <v>280</v>
      </c>
      <c r="D184" s="195" t="s">
        <v>216</v>
      </c>
      <c r="E184" s="195" t="s">
        <v>281</v>
      </c>
      <c r="F184" s="29" t="s">
        <v>18</v>
      </c>
      <c r="G184" s="195" t="s">
        <v>262</v>
      </c>
      <c r="H184" s="195" t="s">
        <v>344</v>
      </c>
      <c r="I184" s="199">
        <v>330</v>
      </c>
      <c r="J184" s="199">
        <v>0</v>
      </c>
      <c r="K184" s="199">
        <v>330</v>
      </c>
      <c r="L184" s="199">
        <v>0</v>
      </c>
      <c r="M184" s="199">
        <v>0</v>
      </c>
      <c r="N184" s="199">
        <v>330</v>
      </c>
      <c r="O184" s="196"/>
      <c r="P184" s="197"/>
      <c r="Q184"/>
      <c r="R184"/>
      <c r="S184"/>
      <c r="T184"/>
      <c r="U184"/>
      <c r="V184"/>
      <c r="W184"/>
    </row>
    <row r="185" spans="1:23" x14ac:dyDescent="0.25">
      <c r="A185" s="29">
        <v>26</v>
      </c>
      <c r="B185" s="195" t="s">
        <v>71</v>
      </c>
      <c r="C185" s="29" t="s">
        <v>280</v>
      </c>
      <c r="D185" s="195" t="s">
        <v>216</v>
      </c>
      <c r="E185" s="195" t="s">
        <v>281</v>
      </c>
      <c r="F185" s="29" t="s">
        <v>19</v>
      </c>
      <c r="G185" s="195" t="s">
        <v>262</v>
      </c>
      <c r="H185" s="195" t="s">
        <v>342</v>
      </c>
      <c r="I185" s="199">
        <v>180</v>
      </c>
      <c r="J185" s="199">
        <v>0</v>
      </c>
      <c r="K185" s="199">
        <v>180</v>
      </c>
      <c r="L185" s="199">
        <v>0</v>
      </c>
      <c r="M185" s="199">
        <v>0</v>
      </c>
      <c r="N185" s="199">
        <v>180</v>
      </c>
      <c r="O185" s="196"/>
      <c r="P185" s="197"/>
      <c r="Q185"/>
      <c r="R185"/>
      <c r="S185"/>
      <c r="T185"/>
      <c r="U185"/>
      <c r="V185"/>
      <c r="W185"/>
    </row>
    <row r="186" spans="1:23" x14ac:dyDescent="0.25">
      <c r="A186" s="29">
        <v>26</v>
      </c>
      <c r="B186" s="195" t="s">
        <v>71</v>
      </c>
      <c r="C186" s="29" t="s">
        <v>280</v>
      </c>
      <c r="D186" s="195" t="s">
        <v>216</v>
      </c>
      <c r="E186" s="195" t="s">
        <v>281</v>
      </c>
      <c r="F186" s="29" t="s">
        <v>7</v>
      </c>
      <c r="G186" s="195" t="s">
        <v>262</v>
      </c>
      <c r="H186" s="195" t="s">
        <v>342</v>
      </c>
      <c r="I186" s="199">
        <v>100</v>
      </c>
      <c r="J186" s="199">
        <v>0</v>
      </c>
      <c r="K186" s="199">
        <v>100</v>
      </c>
      <c r="L186" s="199">
        <v>0</v>
      </c>
      <c r="M186" s="199">
        <v>0</v>
      </c>
      <c r="N186" s="199">
        <v>100</v>
      </c>
      <c r="O186" s="196"/>
      <c r="P186" s="197"/>
      <c r="Q186"/>
      <c r="R186"/>
      <c r="S186"/>
      <c r="T186"/>
      <c r="U186"/>
      <c r="V186"/>
      <c r="W186"/>
    </row>
    <row r="187" spans="1:23" x14ac:dyDescent="0.25">
      <c r="A187" s="29">
        <v>26</v>
      </c>
      <c r="B187" s="195" t="s">
        <v>71</v>
      </c>
      <c r="C187" s="29" t="s">
        <v>280</v>
      </c>
      <c r="D187" s="195" t="s">
        <v>216</v>
      </c>
      <c r="E187" s="195" t="s">
        <v>281</v>
      </c>
      <c r="F187" s="29" t="s">
        <v>13</v>
      </c>
      <c r="G187" s="195" t="s">
        <v>262</v>
      </c>
      <c r="H187" s="195" t="s">
        <v>282</v>
      </c>
      <c r="I187" s="199">
        <v>0</v>
      </c>
      <c r="J187" s="199">
        <v>0</v>
      </c>
      <c r="K187" s="199">
        <v>0</v>
      </c>
      <c r="L187" s="199">
        <v>0</v>
      </c>
      <c r="M187" s="199">
        <v>0</v>
      </c>
      <c r="N187" s="199">
        <v>0</v>
      </c>
      <c r="O187" s="196"/>
      <c r="P187" s="197"/>
      <c r="Q187"/>
      <c r="R187"/>
      <c r="S187"/>
      <c r="T187"/>
      <c r="U187"/>
      <c r="V187"/>
      <c r="W187"/>
    </row>
    <row r="188" spans="1:23" x14ac:dyDescent="0.25">
      <c r="A188" s="29">
        <v>26</v>
      </c>
      <c r="B188" s="195" t="s">
        <v>71</v>
      </c>
      <c r="C188" s="29" t="s">
        <v>280</v>
      </c>
      <c r="D188" s="195" t="s">
        <v>216</v>
      </c>
      <c r="E188" s="195" t="s">
        <v>281</v>
      </c>
      <c r="F188" s="29" t="s">
        <v>12</v>
      </c>
      <c r="G188" s="195" t="s">
        <v>262</v>
      </c>
      <c r="H188" s="195" t="s">
        <v>343</v>
      </c>
      <c r="I188" s="199">
        <v>3540</v>
      </c>
      <c r="J188" s="199">
        <v>0</v>
      </c>
      <c r="K188" s="199">
        <v>3540</v>
      </c>
      <c r="L188" s="199">
        <v>0</v>
      </c>
      <c r="M188" s="199">
        <v>0</v>
      </c>
      <c r="N188" s="199">
        <v>3540</v>
      </c>
      <c r="O188" s="196"/>
      <c r="P188" s="197"/>
      <c r="Q188"/>
      <c r="R188"/>
      <c r="S188"/>
      <c r="T188"/>
      <c r="U188"/>
      <c r="V188"/>
      <c r="W188"/>
    </row>
    <row r="189" spans="1:23" x14ac:dyDescent="0.25">
      <c r="A189" s="29">
        <v>23</v>
      </c>
      <c r="B189" s="195" t="s">
        <v>67</v>
      </c>
      <c r="C189" s="29" t="s">
        <v>659</v>
      </c>
      <c r="D189" s="195" t="s">
        <v>215</v>
      </c>
      <c r="E189" s="195" t="s">
        <v>286</v>
      </c>
      <c r="F189" s="29" t="s">
        <v>10</v>
      </c>
      <c r="G189" s="195" t="s">
        <v>26</v>
      </c>
      <c r="H189" s="195" t="s">
        <v>343</v>
      </c>
      <c r="I189" s="199">
        <v>0</v>
      </c>
      <c r="J189" s="199">
        <v>0</v>
      </c>
      <c r="K189" s="199">
        <v>0</v>
      </c>
      <c r="L189" s="199">
        <v>0</v>
      </c>
      <c r="M189" s="199">
        <v>0</v>
      </c>
      <c r="N189" s="199">
        <v>0</v>
      </c>
      <c r="O189" s="196"/>
      <c r="P189" s="197"/>
      <c r="Q189"/>
      <c r="R189"/>
      <c r="S189"/>
      <c r="T189"/>
      <c r="U189"/>
      <c r="V189"/>
      <c r="W189"/>
    </row>
    <row r="190" spans="1:23" x14ac:dyDescent="0.25">
      <c r="A190" s="29">
        <v>23</v>
      </c>
      <c r="B190" s="195" t="s">
        <v>67</v>
      </c>
      <c r="C190" s="29" t="s">
        <v>280</v>
      </c>
      <c r="D190" s="195" t="s">
        <v>215</v>
      </c>
      <c r="E190" s="195" t="s">
        <v>281</v>
      </c>
      <c r="F190" s="29" t="s">
        <v>18</v>
      </c>
      <c r="G190" s="195" t="s">
        <v>291</v>
      </c>
      <c r="H190" s="195" t="s">
        <v>342</v>
      </c>
      <c r="I190" s="199">
        <v>60</v>
      </c>
      <c r="J190" s="199">
        <v>0</v>
      </c>
      <c r="K190" s="199">
        <v>60</v>
      </c>
      <c r="L190" s="199">
        <v>0</v>
      </c>
      <c r="M190" s="199">
        <v>0</v>
      </c>
      <c r="N190" s="199">
        <v>60</v>
      </c>
      <c r="O190" s="196"/>
      <c r="P190" s="197"/>
      <c r="Q190"/>
      <c r="R190"/>
      <c r="S190"/>
      <c r="T190"/>
      <c r="U190"/>
      <c r="V190"/>
      <c r="W190"/>
    </row>
    <row r="191" spans="1:23" x14ac:dyDescent="0.25">
      <c r="A191" s="29">
        <v>23</v>
      </c>
      <c r="B191" s="195" t="s">
        <v>67</v>
      </c>
      <c r="C191" s="29" t="s">
        <v>280</v>
      </c>
      <c r="D191" s="195" t="s">
        <v>215</v>
      </c>
      <c r="E191" s="195" t="s">
        <v>281</v>
      </c>
      <c r="F191" s="29" t="s">
        <v>19</v>
      </c>
      <c r="G191" s="195" t="s">
        <v>291</v>
      </c>
      <c r="H191" s="195" t="s">
        <v>342</v>
      </c>
      <c r="I191" s="199">
        <v>45</v>
      </c>
      <c r="J191" s="199">
        <v>0</v>
      </c>
      <c r="K191" s="199">
        <v>45</v>
      </c>
      <c r="L191" s="199">
        <v>0</v>
      </c>
      <c r="M191" s="199">
        <v>0</v>
      </c>
      <c r="N191" s="199">
        <v>45</v>
      </c>
      <c r="O191" s="196"/>
      <c r="P191" s="197"/>
      <c r="Q191"/>
      <c r="R191"/>
      <c r="S191"/>
      <c r="T191"/>
      <c r="U191"/>
      <c r="V191"/>
      <c r="W191"/>
    </row>
    <row r="192" spans="1:23" x14ac:dyDescent="0.25">
      <c r="A192" s="29">
        <v>23</v>
      </c>
      <c r="B192" s="195" t="s">
        <v>67</v>
      </c>
      <c r="C192" s="29" t="s">
        <v>280</v>
      </c>
      <c r="D192" s="195" t="s">
        <v>215</v>
      </c>
      <c r="E192" s="195" t="s">
        <v>281</v>
      </c>
      <c r="F192" s="29" t="s">
        <v>7</v>
      </c>
      <c r="G192" s="195" t="s">
        <v>291</v>
      </c>
      <c r="H192" s="195" t="s">
        <v>342</v>
      </c>
      <c r="I192" s="199">
        <v>15</v>
      </c>
      <c r="J192" s="199">
        <v>0</v>
      </c>
      <c r="K192" s="199">
        <v>15</v>
      </c>
      <c r="L192" s="199">
        <v>0</v>
      </c>
      <c r="M192" s="199">
        <v>0</v>
      </c>
      <c r="N192" s="199">
        <v>15</v>
      </c>
      <c r="O192" s="196"/>
      <c r="P192" s="197"/>
      <c r="Q192"/>
      <c r="R192"/>
      <c r="S192"/>
      <c r="T192"/>
      <c r="U192"/>
      <c r="V192"/>
      <c r="W192"/>
    </row>
    <row r="193" spans="1:23" x14ac:dyDescent="0.25">
      <c r="A193" s="29">
        <v>23</v>
      </c>
      <c r="B193" s="195" t="s">
        <v>67</v>
      </c>
      <c r="C193" s="29" t="s">
        <v>659</v>
      </c>
      <c r="D193" s="195" t="s">
        <v>215</v>
      </c>
      <c r="E193" s="195" t="s">
        <v>286</v>
      </c>
      <c r="F193" s="29" t="s">
        <v>13</v>
      </c>
      <c r="G193" s="195" t="s">
        <v>26</v>
      </c>
      <c r="H193" s="195" t="s">
        <v>343</v>
      </c>
      <c r="I193" s="199">
        <v>0</v>
      </c>
      <c r="J193" s="199">
        <v>0</v>
      </c>
      <c r="K193" s="199">
        <v>0</v>
      </c>
      <c r="L193" s="199">
        <v>0</v>
      </c>
      <c r="M193" s="199">
        <v>0</v>
      </c>
      <c r="N193" s="199">
        <v>0</v>
      </c>
      <c r="O193" s="196"/>
      <c r="P193" s="197"/>
      <c r="Q193"/>
      <c r="R193"/>
      <c r="S193"/>
      <c r="T193"/>
      <c r="U193"/>
      <c r="V193"/>
      <c r="W193"/>
    </row>
    <row r="194" spans="1:23" x14ac:dyDescent="0.25">
      <c r="A194" s="29">
        <v>23</v>
      </c>
      <c r="B194" s="195" t="s">
        <v>67</v>
      </c>
      <c r="C194" s="29" t="s">
        <v>659</v>
      </c>
      <c r="D194" s="195" t="s">
        <v>215</v>
      </c>
      <c r="E194" s="195" t="s">
        <v>286</v>
      </c>
      <c r="F194" s="29" t="s">
        <v>12</v>
      </c>
      <c r="G194" s="195" t="s">
        <v>26</v>
      </c>
      <c r="H194" s="195" t="s">
        <v>343</v>
      </c>
      <c r="I194" s="199">
        <v>0</v>
      </c>
      <c r="J194" s="199">
        <v>0</v>
      </c>
      <c r="K194" s="199">
        <v>0</v>
      </c>
      <c r="L194" s="199">
        <v>0</v>
      </c>
      <c r="M194" s="199">
        <v>0</v>
      </c>
      <c r="N194" s="199">
        <v>0</v>
      </c>
      <c r="O194" s="196"/>
      <c r="P194" s="197"/>
      <c r="Q194"/>
      <c r="R194"/>
      <c r="S194"/>
      <c r="T194"/>
      <c r="U194"/>
      <c r="V194"/>
      <c r="W194"/>
    </row>
    <row r="195" spans="1:23" x14ac:dyDescent="0.25">
      <c r="A195" s="29">
        <v>44</v>
      </c>
      <c r="B195" s="195" t="s">
        <v>98</v>
      </c>
      <c r="C195" s="29" t="s">
        <v>280</v>
      </c>
      <c r="D195" s="195" t="s">
        <v>216</v>
      </c>
      <c r="E195" s="195" t="s">
        <v>281</v>
      </c>
      <c r="F195" s="29" t="s">
        <v>10</v>
      </c>
      <c r="G195" s="195" t="s">
        <v>655</v>
      </c>
      <c r="H195" s="195" t="s">
        <v>343</v>
      </c>
      <c r="I195" s="199">
        <v>200</v>
      </c>
      <c r="J195" s="199">
        <v>0</v>
      </c>
      <c r="K195" s="199">
        <v>200</v>
      </c>
      <c r="L195" s="199">
        <v>0</v>
      </c>
      <c r="M195" s="199">
        <v>0</v>
      </c>
      <c r="N195" s="199">
        <v>200</v>
      </c>
      <c r="O195" s="196"/>
      <c r="P195" s="197"/>
      <c r="Q195"/>
      <c r="R195"/>
      <c r="S195"/>
      <c r="T195"/>
      <c r="U195"/>
      <c r="V195"/>
      <c r="W195"/>
    </row>
    <row r="196" spans="1:23" x14ac:dyDescent="0.25">
      <c r="A196" s="29">
        <v>44</v>
      </c>
      <c r="B196" s="195" t="s">
        <v>98</v>
      </c>
      <c r="C196" s="29" t="s">
        <v>280</v>
      </c>
      <c r="D196" s="195" t="s">
        <v>216</v>
      </c>
      <c r="E196" s="195" t="s">
        <v>281</v>
      </c>
      <c r="F196" s="29" t="s">
        <v>18</v>
      </c>
      <c r="G196" s="195" t="s">
        <v>655</v>
      </c>
      <c r="H196" s="195" t="s">
        <v>342</v>
      </c>
      <c r="I196" s="199">
        <v>80</v>
      </c>
      <c r="J196" s="199">
        <v>0</v>
      </c>
      <c r="K196" s="199">
        <v>80</v>
      </c>
      <c r="L196" s="199">
        <v>0</v>
      </c>
      <c r="M196" s="199">
        <v>0</v>
      </c>
      <c r="N196" s="199">
        <v>80</v>
      </c>
      <c r="O196" s="196"/>
      <c r="P196" s="197"/>
      <c r="Q196"/>
      <c r="R196"/>
      <c r="S196"/>
      <c r="T196"/>
      <c r="U196"/>
      <c r="V196"/>
      <c r="W196"/>
    </row>
    <row r="197" spans="1:23" x14ac:dyDescent="0.25">
      <c r="A197" s="29">
        <v>44</v>
      </c>
      <c r="B197" s="195" t="s">
        <v>98</v>
      </c>
      <c r="C197" s="29" t="s">
        <v>280</v>
      </c>
      <c r="D197" s="195" t="s">
        <v>216</v>
      </c>
      <c r="E197" s="195" t="s">
        <v>281</v>
      </c>
      <c r="F197" s="29" t="s">
        <v>19</v>
      </c>
      <c r="G197" s="195" t="s">
        <v>655</v>
      </c>
      <c r="H197" s="195" t="s">
        <v>342</v>
      </c>
      <c r="I197" s="199">
        <v>75</v>
      </c>
      <c r="J197" s="199">
        <v>0</v>
      </c>
      <c r="K197" s="199">
        <v>75</v>
      </c>
      <c r="L197" s="199">
        <v>0</v>
      </c>
      <c r="M197" s="199">
        <v>0</v>
      </c>
      <c r="N197" s="199">
        <v>75</v>
      </c>
      <c r="O197" s="196"/>
      <c r="P197" s="197"/>
      <c r="Q197"/>
      <c r="R197"/>
      <c r="S197"/>
      <c r="T197"/>
      <c r="U197"/>
      <c r="V197"/>
      <c r="W197"/>
    </row>
    <row r="198" spans="1:23" x14ac:dyDescent="0.25">
      <c r="A198" s="29">
        <v>44</v>
      </c>
      <c r="B198" s="195" t="s">
        <v>98</v>
      </c>
      <c r="C198" s="29" t="s">
        <v>280</v>
      </c>
      <c r="D198" s="195" t="s">
        <v>216</v>
      </c>
      <c r="E198" s="195" t="s">
        <v>281</v>
      </c>
      <c r="F198" s="29" t="s">
        <v>7</v>
      </c>
      <c r="G198" s="195" t="s">
        <v>655</v>
      </c>
      <c r="H198" s="195" t="s">
        <v>342</v>
      </c>
      <c r="I198" s="199">
        <v>45</v>
      </c>
      <c r="J198" s="199">
        <v>0</v>
      </c>
      <c r="K198" s="199">
        <v>45</v>
      </c>
      <c r="L198" s="199">
        <v>0</v>
      </c>
      <c r="M198" s="199">
        <v>0</v>
      </c>
      <c r="N198" s="199">
        <v>45</v>
      </c>
      <c r="O198" s="196"/>
      <c r="P198" s="197"/>
      <c r="Q198"/>
      <c r="R198"/>
      <c r="S198"/>
      <c r="T198"/>
      <c r="U198"/>
      <c r="V198"/>
      <c r="W198"/>
    </row>
    <row r="199" spans="1:23" x14ac:dyDescent="0.25">
      <c r="A199" s="29">
        <v>44</v>
      </c>
      <c r="B199" s="195" t="s">
        <v>98</v>
      </c>
      <c r="C199" s="29" t="s">
        <v>280</v>
      </c>
      <c r="D199" s="195" t="s">
        <v>216</v>
      </c>
      <c r="E199" s="195" t="s">
        <v>281</v>
      </c>
      <c r="F199" s="29" t="s">
        <v>13</v>
      </c>
      <c r="G199" s="195" t="s">
        <v>655</v>
      </c>
      <c r="H199" s="195" t="s">
        <v>343</v>
      </c>
      <c r="I199" s="199">
        <v>140</v>
      </c>
      <c r="J199" s="199">
        <v>0</v>
      </c>
      <c r="K199" s="199">
        <v>140</v>
      </c>
      <c r="L199" s="199">
        <v>0</v>
      </c>
      <c r="M199" s="199">
        <v>0</v>
      </c>
      <c r="N199" s="199">
        <v>140</v>
      </c>
      <c r="O199" s="196"/>
      <c r="P199" s="197"/>
      <c r="Q199"/>
      <c r="R199"/>
      <c r="S199"/>
      <c r="T199"/>
      <c r="U199"/>
      <c r="V199"/>
      <c r="W199"/>
    </row>
    <row r="200" spans="1:23" x14ac:dyDescent="0.25">
      <c r="A200" s="29">
        <v>44</v>
      </c>
      <c r="B200" s="195" t="s">
        <v>98</v>
      </c>
      <c r="C200" s="29" t="s">
        <v>280</v>
      </c>
      <c r="D200" s="195" t="s">
        <v>216</v>
      </c>
      <c r="E200" s="195" t="s">
        <v>281</v>
      </c>
      <c r="F200" s="29" t="s">
        <v>12</v>
      </c>
      <c r="G200" s="195" t="s">
        <v>655</v>
      </c>
      <c r="H200" s="195" t="s">
        <v>343</v>
      </c>
      <c r="I200" s="199">
        <v>120</v>
      </c>
      <c r="J200" s="199">
        <v>0</v>
      </c>
      <c r="K200" s="199">
        <v>120</v>
      </c>
      <c r="L200" s="199">
        <v>0</v>
      </c>
      <c r="M200" s="199">
        <v>0</v>
      </c>
      <c r="N200" s="199">
        <v>120</v>
      </c>
      <c r="O200" s="196"/>
      <c r="P200" s="197"/>
      <c r="Q200"/>
      <c r="R200"/>
      <c r="S200"/>
      <c r="T200"/>
      <c r="U200"/>
      <c r="V200"/>
      <c r="W200"/>
    </row>
    <row r="201" spans="1:23" x14ac:dyDescent="0.25">
      <c r="A201" s="29">
        <v>44</v>
      </c>
      <c r="B201" s="195" t="s">
        <v>98</v>
      </c>
      <c r="C201" s="29" t="s">
        <v>659</v>
      </c>
      <c r="D201" s="195" t="s">
        <v>215</v>
      </c>
      <c r="E201" s="195" t="s">
        <v>286</v>
      </c>
      <c r="F201" s="29" t="s">
        <v>10</v>
      </c>
      <c r="G201" s="195" t="s">
        <v>290</v>
      </c>
      <c r="H201" s="195" t="s">
        <v>343</v>
      </c>
      <c r="I201" s="199">
        <v>0</v>
      </c>
      <c r="J201" s="199">
        <v>0</v>
      </c>
      <c r="K201" s="199">
        <v>0</v>
      </c>
      <c r="L201" s="199">
        <v>0</v>
      </c>
      <c r="M201" s="199">
        <v>0</v>
      </c>
      <c r="N201" s="199">
        <v>0</v>
      </c>
      <c r="O201" s="196"/>
      <c r="P201" s="197"/>
      <c r="Q201"/>
      <c r="R201"/>
      <c r="S201"/>
      <c r="T201"/>
      <c r="U201"/>
      <c r="V201"/>
      <c r="W201"/>
    </row>
    <row r="202" spans="1:23" x14ac:dyDescent="0.25">
      <c r="A202" s="29">
        <v>44</v>
      </c>
      <c r="B202" s="195" t="s">
        <v>98</v>
      </c>
      <c r="C202" s="29" t="s">
        <v>280</v>
      </c>
      <c r="D202" s="195" t="s">
        <v>215</v>
      </c>
      <c r="E202" s="195" t="s">
        <v>281</v>
      </c>
      <c r="F202" s="29" t="s">
        <v>18</v>
      </c>
      <c r="G202" s="195" t="s">
        <v>291</v>
      </c>
      <c r="H202" s="195" t="s">
        <v>342</v>
      </c>
      <c r="I202" s="199">
        <v>42</v>
      </c>
      <c r="J202" s="199">
        <v>0</v>
      </c>
      <c r="K202" s="199">
        <v>42</v>
      </c>
      <c r="L202" s="199">
        <v>0</v>
      </c>
      <c r="M202" s="199">
        <v>0</v>
      </c>
      <c r="N202" s="199">
        <v>42</v>
      </c>
      <c r="O202" s="196"/>
      <c r="P202" s="197"/>
      <c r="Q202"/>
      <c r="R202"/>
      <c r="S202"/>
      <c r="T202"/>
      <c r="U202"/>
      <c r="V202"/>
      <c r="W202"/>
    </row>
    <row r="203" spans="1:23" x14ac:dyDescent="0.25">
      <c r="A203" s="29">
        <v>44</v>
      </c>
      <c r="B203" s="195" t="s">
        <v>98</v>
      </c>
      <c r="C203" s="29" t="s">
        <v>280</v>
      </c>
      <c r="D203" s="195" t="s">
        <v>215</v>
      </c>
      <c r="E203" s="195" t="s">
        <v>281</v>
      </c>
      <c r="F203" s="29" t="s">
        <v>19</v>
      </c>
      <c r="G203" s="195" t="s">
        <v>291</v>
      </c>
      <c r="H203" s="195" t="s">
        <v>342</v>
      </c>
      <c r="I203" s="199">
        <v>0</v>
      </c>
      <c r="J203" s="199">
        <v>0</v>
      </c>
      <c r="K203" s="199">
        <v>0</v>
      </c>
      <c r="L203" s="199">
        <v>0</v>
      </c>
      <c r="M203" s="199">
        <v>0</v>
      </c>
      <c r="N203" s="199">
        <v>0</v>
      </c>
      <c r="O203" s="196"/>
      <c r="P203" s="197"/>
      <c r="Q203"/>
      <c r="R203"/>
      <c r="S203"/>
      <c r="T203"/>
      <c r="U203"/>
      <c r="V203"/>
      <c r="W203"/>
    </row>
    <row r="204" spans="1:23" x14ac:dyDescent="0.25">
      <c r="A204" s="29">
        <v>44</v>
      </c>
      <c r="B204" s="195" t="s">
        <v>98</v>
      </c>
      <c r="C204" s="29" t="s">
        <v>280</v>
      </c>
      <c r="D204" s="195" t="s">
        <v>215</v>
      </c>
      <c r="E204" s="195" t="s">
        <v>281</v>
      </c>
      <c r="F204" s="29" t="s">
        <v>7</v>
      </c>
      <c r="G204" s="195" t="s">
        <v>291</v>
      </c>
      <c r="H204" s="195" t="s">
        <v>342</v>
      </c>
      <c r="I204" s="199">
        <v>25</v>
      </c>
      <c r="J204" s="199">
        <v>0</v>
      </c>
      <c r="K204" s="199">
        <v>25</v>
      </c>
      <c r="L204" s="199">
        <v>0</v>
      </c>
      <c r="M204" s="199">
        <v>0</v>
      </c>
      <c r="N204" s="199">
        <v>25</v>
      </c>
      <c r="O204" s="196"/>
      <c r="P204" s="197"/>
      <c r="Q204"/>
      <c r="R204"/>
      <c r="S204"/>
      <c r="T204"/>
      <c r="U204"/>
      <c r="V204"/>
      <c r="W204"/>
    </row>
    <row r="205" spans="1:23" x14ac:dyDescent="0.25">
      <c r="A205" s="29">
        <v>44</v>
      </c>
      <c r="B205" s="195" t="s">
        <v>98</v>
      </c>
      <c r="C205" s="29" t="s">
        <v>659</v>
      </c>
      <c r="D205" s="195" t="s">
        <v>215</v>
      </c>
      <c r="E205" s="195" t="s">
        <v>286</v>
      </c>
      <c r="F205" s="29" t="s">
        <v>13</v>
      </c>
      <c r="G205" s="195" t="s">
        <v>290</v>
      </c>
      <c r="H205" s="195" t="s">
        <v>343</v>
      </c>
      <c r="I205" s="199">
        <v>0</v>
      </c>
      <c r="J205" s="199">
        <v>0</v>
      </c>
      <c r="K205" s="199">
        <v>0</v>
      </c>
      <c r="L205" s="199">
        <v>0</v>
      </c>
      <c r="M205" s="199">
        <v>0</v>
      </c>
      <c r="N205" s="199">
        <v>0</v>
      </c>
      <c r="O205" s="196"/>
      <c r="P205" s="197"/>
      <c r="Q205"/>
      <c r="R205"/>
      <c r="S205"/>
      <c r="T205"/>
      <c r="U205"/>
      <c r="V205"/>
      <c r="W205"/>
    </row>
    <row r="206" spans="1:23" x14ac:dyDescent="0.25">
      <c r="A206" s="29">
        <v>44</v>
      </c>
      <c r="B206" s="195" t="s">
        <v>98</v>
      </c>
      <c r="C206" s="29" t="s">
        <v>659</v>
      </c>
      <c r="D206" s="195" t="s">
        <v>215</v>
      </c>
      <c r="E206" s="195" t="s">
        <v>286</v>
      </c>
      <c r="F206" s="29" t="s">
        <v>12</v>
      </c>
      <c r="G206" s="195" t="s">
        <v>290</v>
      </c>
      <c r="H206" s="195" t="s">
        <v>343</v>
      </c>
      <c r="I206" s="199">
        <v>0</v>
      </c>
      <c r="J206" s="199">
        <v>0</v>
      </c>
      <c r="K206" s="199">
        <v>0</v>
      </c>
      <c r="L206" s="199">
        <v>0</v>
      </c>
      <c r="M206" s="199">
        <v>0</v>
      </c>
      <c r="N206" s="199">
        <v>0</v>
      </c>
      <c r="O206" s="196"/>
      <c r="P206" s="197"/>
      <c r="Q206"/>
      <c r="R206"/>
      <c r="S206"/>
      <c r="T206"/>
      <c r="U206"/>
      <c r="V206"/>
      <c r="W206"/>
    </row>
    <row r="207" spans="1:23" x14ac:dyDescent="0.25">
      <c r="A207" s="29">
        <v>44</v>
      </c>
      <c r="B207" s="195" t="s">
        <v>98</v>
      </c>
      <c r="C207" s="29" t="s">
        <v>659</v>
      </c>
      <c r="D207" s="195" t="s">
        <v>215</v>
      </c>
      <c r="E207" s="195" t="s">
        <v>286</v>
      </c>
      <c r="F207" s="29" t="s">
        <v>15</v>
      </c>
      <c r="G207" s="195" t="s">
        <v>290</v>
      </c>
      <c r="H207" s="195" t="s">
        <v>343</v>
      </c>
      <c r="I207" s="199">
        <v>0</v>
      </c>
      <c r="J207" s="199">
        <v>0</v>
      </c>
      <c r="K207" s="199">
        <v>0</v>
      </c>
      <c r="L207" s="199">
        <v>0</v>
      </c>
      <c r="M207" s="199">
        <v>0</v>
      </c>
      <c r="N207" s="199">
        <v>0</v>
      </c>
      <c r="O207" s="196"/>
      <c r="P207" s="197"/>
      <c r="Q207"/>
      <c r="R207"/>
      <c r="S207"/>
      <c r="T207"/>
      <c r="U207"/>
      <c r="V207"/>
      <c r="W207"/>
    </row>
    <row r="208" spans="1:23" x14ac:dyDescent="0.25">
      <c r="A208" s="29">
        <v>22</v>
      </c>
      <c r="B208" s="195" t="s">
        <v>66</v>
      </c>
      <c r="C208" s="29" t="s">
        <v>659</v>
      </c>
      <c r="D208" s="195" t="s">
        <v>215</v>
      </c>
      <c r="E208" s="195" t="s">
        <v>286</v>
      </c>
      <c r="F208" s="29" t="s">
        <v>10</v>
      </c>
      <c r="G208" s="195" t="s">
        <v>290</v>
      </c>
      <c r="H208" s="195" t="s">
        <v>343</v>
      </c>
      <c r="I208" s="199">
        <v>0</v>
      </c>
      <c r="J208" s="199">
        <v>0</v>
      </c>
      <c r="K208" s="199">
        <v>0</v>
      </c>
      <c r="L208" s="199">
        <v>0</v>
      </c>
      <c r="M208" s="199">
        <v>0</v>
      </c>
      <c r="N208" s="199">
        <v>0</v>
      </c>
      <c r="O208" s="196"/>
      <c r="P208" s="197"/>
      <c r="Q208"/>
      <c r="R208"/>
      <c r="S208"/>
      <c r="T208"/>
      <c r="U208"/>
      <c r="V208"/>
      <c r="W208"/>
    </row>
    <row r="209" spans="1:23" x14ac:dyDescent="0.25">
      <c r="A209" s="29">
        <v>22</v>
      </c>
      <c r="B209" s="195" t="s">
        <v>66</v>
      </c>
      <c r="C209" s="29" t="s">
        <v>280</v>
      </c>
      <c r="D209" s="195" t="s">
        <v>215</v>
      </c>
      <c r="E209" s="195" t="s">
        <v>281</v>
      </c>
      <c r="F209" s="29" t="s">
        <v>18</v>
      </c>
      <c r="G209" s="195" t="s">
        <v>291</v>
      </c>
      <c r="H209" s="195" t="s">
        <v>342</v>
      </c>
      <c r="I209" s="199">
        <v>60</v>
      </c>
      <c r="J209" s="199">
        <v>0</v>
      </c>
      <c r="K209" s="199">
        <v>60</v>
      </c>
      <c r="L209" s="199">
        <v>0</v>
      </c>
      <c r="M209" s="199">
        <v>0</v>
      </c>
      <c r="N209" s="199">
        <v>60</v>
      </c>
      <c r="O209" s="196"/>
      <c r="P209" s="197"/>
      <c r="Q209"/>
      <c r="R209"/>
      <c r="S209"/>
      <c r="T209"/>
      <c r="U209"/>
      <c r="V209"/>
      <c r="W209"/>
    </row>
    <row r="210" spans="1:23" x14ac:dyDescent="0.25">
      <c r="A210" s="29">
        <v>22</v>
      </c>
      <c r="B210" s="195" t="s">
        <v>66</v>
      </c>
      <c r="C210" s="29" t="s">
        <v>280</v>
      </c>
      <c r="D210" s="195" t="s">
        <v>215</v>
      </c>
      <c r="E210" s="195" t="s">
        <v>281</v>
      </c>
      <c r="F210" s="29" t="s">
        <v>19</v>
      </c>
      <c r="G210" s="195" t="s">
        <v>291</v>
      </c>
      <c r="H210" s="195" t="s">
        <v>342</v>
      </c>
      <c r="I210" s="199">
        <v>60</v>
      </c>
      <c r="J210" s="199">
        <v>0</v>
      </c>
      <c r="K210" s="199">
        <v>60</v>
      </c>
      <c r="L210" s="199">
        <v>0</v>
      </c>
      <c r="M210" s="199">
        <v>0</v>
      </c>
      <c r="N210" s="199">
        <v>60</v>
      </c>
      <c r="O210" s="196"/>
      <c r="P210" s="197"/>
      <c r="Q210"/>
      <c r="R210"/>
      <c r="S210"/>
      <c r="T210"/>
      <c r="U210"/>
      <c r="V210"/>
      <c r="W210"/>
    </row>
    <row r="211" spans="1:23" x14ac:dyDescent="0.25">
      <c r="A211" s="29">
        <v>22</v>
      </c>
      <c r="B211" s="195" t="s">
        <v>66</v>
      </c>
      <c r="C211" s="29" t="s">
        <v>280</v>
      </c>
      <c r="D211" s="195" t="s">
        <v>215</v>
      </c>
      <c r="E211" s="195" t="s">
        <v>281</v>
      </c>
      <c r="F211" s="29" t="s">
        <v>7</v>
      </c>
      <c r="G211" s="195" t="s">
        <v>291</v>
      </c>
      <c r="H211" s="195" t="s">
        <v>342</v>
      </c>
      <c r="I211" s="199">
        <v>30</v>
      </c>
      <c r="J211" s="199">
        <v>0</v>
      </c>
      <c r="K211" s="199">
        <v>30</v>
      </c>
      <c r="L211" s="199">
        <v>0</v>
      </c>
      <c r="M211" s="199">
        <v>0</v>
      </c>
      <c r="N211" s="199">
        <v>30</v>
      </c>
      <c r="O211" s="196"/>
      <c r="P211" s="197"/>
      <c r="Q211"/>
      <c r="R211"/>
      <c r="S211"/>
      <c r="T211"/>
      <c r="U211"/>
      <c r="V211"/>
      <c r="W211"/>
    </row>
    <row r="212" spans="1:23" x14ac:dyDescent="0.25">
      <c r="A212" s="29">
        <v>22</v>
      </c>
      <c r="B212" s="195" t="s">
        <v>66</v>
      </c>
      <c r="C212" s="29" t="s">
        <v>659</v>
      </c>
      <c r="D212" s="195" t="s">
        <v>215</v>
      </c>
      <c r="E212" s="195" t="s">
        <v>286</v>
      </c>
      <c r="F212" s="29" t="s">
        <v>13</v>
      </c>
      <c r="G212" s="195" t="s">
        <v>290</v>
      </c>
      <c r="H212" s="195" t="s">
        <v>343</v>
      </c>
      <c r="I212" s="199">
        <v>0</v>
      </c>
      <c r="J212" s="199">
        <v>0</v>
      </c>
      <c r="K212" s="199">
        <v>0</v>
      </c>
      <c r="L212" s="199">
        <v>0</v>
      </c>
      <c r="M212" s="199">
        <v>0</v>
      </c>
      <c r="N212" s="199">
        <v>0</v>
      </c>
      <c r="O212" s="196"/>
      <c r="P212" s="197"/>
      <c r="Q212"/>
      <c r="R212"/>
      <c r="S212"/>
      <c r="T212"/>
      <c r="U212"/>
      <c r="V212"/>
      <c r="W212"/>
    </row>
    <row r="213" spans="1:23" x14ac:dyDescent="0.25">
      <c r="A213" s="29">
        <v>22</v>
      </c>
      <c r="B213" s="195" t="s">
        <v>66</v>
      </c>
      <c r="C213" s="29" t="s">
        <v>659</v>
      </c>
      <c r="D213" s="195" t="s">
        <v>215</v>
      </c>
      <c r="E213" s="195" t="s">
        <v>286</v>
      </c>
      <c r="F213" s="29" t="s">
        <v>12</v>
      </c>
      <c r="G213" s="195" t="s">
        <v>290</v>
      </c>
      <c r="H213" s="195" t="s">
        <v>343</v>
      </c>
      <c r="I213" s="199">
        <v>0</v>
      </c>
      <c r="J213" s="199">
        <v>0</v>
      </c>
      <c r="K213" s="199">
        <v>0</v>
      </c>
      <c r="L213" s="199">
        <v>0</v>
      </c>
      <c r="M213" s="199">
        <v>0</v>
      </c>
      <c r="N213" s="199">
        <v>0</v>
      </c>
      <c r="O213" s="196"/>
      <c r="P213" s="197"/>
      <c r="Q213"/>
      <c r="R213"/>
      <c r="S213"/>
      <c r="T213"/>
      <c r="U213"/>
      <c r="V213"/>
      <c r="W213"/>
    </row>
    <row r="214" spans="1:23" x14ac:dyDescent="0.25">
      <c r="A214" s="29">
        <v>66</v>
      </c>
      <c r="B214" s="195" t="s">
        <v>112</v>
      </c>
      <c r="C214" s="29" t="s">
        <v>280</v>
      </c>
      <c r="D214" s="195" t="s">
        <v>216</v>
      </c>
      <c r="E214" s="195" t="s">
        <v>281</v>
      </c>
      <c r="F214" s="29" t="s">
        <v>10</v>
      </c>
      <c r="G214" s="195" t="s">
        <v>285</v>
      </c>
      <c r="H214" s="195" t="s">
        <v>341</v>
      </c>
      <c r="I214" s="199">
        <v>500</v>
      </c>
      <c r="J214" s="199">
        <v>0</v>
      </c>
      <c r="K214" s="199">
        <v>500</v>
      </c>
      <c r="L214" s="199">
        <v>0</v>
      </c>
      <c r="M214" s="199">
        <v>0</v>
      </c>
      <c r="N214" s="199">
        <v>500</v>
      </c>
      <c r="O214" s="196"/>
      <c r="P214" s="197"/>
      <c r="Q214"/>
      <c r="R214"/>
      <c r="S214"/>
      <c r="T214"/>
      <c r="U214"/>
      <c r="V214"/>
      <c r="W214"/>
    </row>
    <row r="215" spans="1:23" x14ac:dyDescent="0.25">
      <c r="A215" s="29">
        <v>66</v>
      </c>
      <c r="B215" s="195" t="s">
        <v>112</v>
      </c>
      <c r="C215" s="29" t="s">
        <v>280</v>
      </c>
      <c r="D215" s="195" t="s">
        <v>216</v>
      </c>
      <c r="E215" s="195" t="s">
        <v>281</v>
      </c>
      <c r="F215" s="29" t="s">
        <v>18</v>
      </c>
      <c r="G215" s="195" t="s">
        <v>285</v>
      </c>
      <c r="H215" s="195" t="s">
        <v>342</v>
      </c>
      <c r="I215" s="199">
        <v>300</v>
      </c>
      <c r="J215" s="199">
        <v>0</v>
      </c>
      <c r="K215" s="199">
        <v>300</v>
      </c>
      <c r="L215" s="199">
        <v>0</v>
      </c>
      <c r="M215" s="199">
        <v>0</v>
      </c>
      <c r="N215" s="199">
        <v>300</v>
      </c>
      <c r="O215" s="196"/>
      <c r="P215" s="197"/>
      <c r="Q215"/>
      <c r="R215"/>
      <c r="S215"/>
      <c r="T215"/>
      <c r="U215"/>
      <c r="V215"/>
      <c r="W215"/>
    </row>
    <row r="216" spans="1:23" x14ac:dyDescent="0.25">
      <c r="A216" s="29">
        <v>66</v>
      </c>
      <c r="B216" s="195" t="s">
        <v>112</v>
      </c>
      <c r="C216" s="29" t="s">
        <v>280</v>
      </c>
      <c r="D216" s="195" t="s">
        <v>216</v>
      </c>
      <c r="E216" s="195" t="s">
        <v>281</v>
      </c>
      <c r="F216" s="29" t="s">
        <v>19</v>
      </c>
      <c r="G216" s="195" t="s">
        <v>285</v>
      </c>
      <c r="H216" s="195" t="s">
        <v>342</v>
      </c>
      <c r="I216" s="199">
        <v>80</v>
      </c>
      <c r="J216" s="199">
        <v>0</v>
      </c>
      <c r="K216" s="199">
        <v>80</v>
      </c>
      <c r="L216" s="199">
        <v>0</v>
      </c>
      <c r="M216" s="199">
        <v>0</v>
      </c>
      <c r="N216" s="199">
        <v>80</v>
      </c>
      <c r="O216" s="196"/>
      <c r="P216" s="197"/>
      <c r="Q216"/>
      <c r="R216"/>
      <c r="S216"/>
      <c r="T216"/>
      <c r="U216"/>
      <c r="V216"/>
      <c r="W216"/>
    </row>
    <row r="217" spans="1:23" x14ac:dyDescent="0.25">
      <c r="A217" s="29">
        <v>66</v>
      </c>
      <c r="B217" s="195" t="s">
        <v>112</v>
      </c>
      <c r="C217" s="29" t="s">
        <v>280</v>
      </c>
      <c r="D217" s="195" t="s">
        <v>216</v>
      </c>
      <c r="E217" s="195" t="s">
        <v>281</v>
      </c>
      <c r="F217" s="29" t="s">
        <v>7</v>
      </c>
      <c r="G217" s="195" t="s">
        <v>285</v>
      </c>
      <c r="H217" s="195" t="s">
        <v>342</v>
      </c>
      <c r="I217" s="199">
        <v>90</v>
      </c>
      <c r="J217" s="199">
        <v>0</v>
      </c>
      <c r="K217" s="199">
        <v>90</v>
      </c>
      <c r="L217" s="199">
        <v>0</v>
      </c>
      <c r="M217" s="199">
        <v>0</v>
      </c>
      <c r="N217" s="199">
        <v>90</v>
      </c>
      <c r="O217" s="196"/>
      <c r="P217" s="197"/>
      <c r="Q217"/>
      <c r="R217"/>
      <c r="S217"/>
      <c r="T217"/>
      <c r="U217"/>
      <c r="V217"/>
      <c r="W217"/>
    </row>
    <row r="218" spans="1:23" x14ac:dyDescent="0.25">
      <c r="A218" s="29">
        <v>66</v>
      </c>
      <c r="B218" s="195" t="s">
        <v>112</v>
      </c>
      <c r="C218" s="29" t="s">
        <v>280</v>
      </c>
      <c r="D218" s="195" t="s">
        <v>216</v>
      </c>
      <c r="E218" s="195" t="s">
        <v>281</v>
      </c>
      <c r="F218" s="29" t="s">
        <v>13</v>
      </c>
      <c r="G218" s="195" t="s">
        <v>285</v>
      </c>
      <c r="H218" s="195" t="s">
        <v>341</v>
      </c>
      <c r="I218" s="199">
        <v>500</v>
      </c>
      <c r="J218" s="199">
        <v>0</v>
      </c>
      <c r="K218" s="199">
        <v>500</v>
      </c>
      <c r="L218" s="199">
        <v>0</v>
      </c>
      <c r="M218" s="199">
        <v>0</v>
      </c>
      <c r="N218" s="199">
        <v>500</v>
      </c>
      <c r="O218" s="196"/>
      <c r="P218" s="197"/>
      <c r="Q218"/>
      <c r="R218"/>
      <c r="S218"/>
      <c r="T218"/>
      <c r="U218"/>
      <c r="V218"/>
      <c r="W218"/>
    </row>
    <row r="219" spans="1:23" x14ac:dyDescent="0.25">
      <c r="A219" s="29">
        <v>66</v>
      </c>
      <c r="B219" s="195" t="s">
        <v>112</v>
      </c>
      <c r="C219" s="29" t="s">
        <v>280</v>
      </c>
      <c r="D219" s="195" t="s">
        <v>216</v>
      </c>
      <c r="E219" s="195" t="s">
        <v>281</v>
      </c>
      <c r="F219" s="29" t="s">
        <v>12</v>
      </c>
      <c r="G219" s="195" t="s">
        <v>285</v>
      </c>
      <c r="H219" s="195" t="s">
        <v>341</v>
      </c>
      <c r="I219" s="199">
        <v>530</v>
      </c>
      <c r="J219" s="199">
        <v>0</v>
      </c>
      <c r="K219" s="199">
        <v>530</v>
      </c>
      <c r="L219" s="199">
        <v>0</v>
      </c>
      <c r="M219" s="199">
        <v>0</v>
      </c>
      <c r="N219" s="199">
        <v>530</v>
      </c>
      <c r="O219" s="196"/>
      <c r="P219" s="197"/>
      <c r="Q219"/>
      <c r="R219"/>
      <c r="S219"/>
      <c r="T219"/>
      <c r="U219"/>
      <c r="V219"/>
      <c r="W219"/>
    </row>
    <row r="220" spans="1:23" x14ac:dyDescent="0.25">
      <c r="A220" s="29">
        <v>49</v>
      </c>
      <c r="B220" s="195" t="s">
        <v>102</v>
      </c>
      <c r="C220" s="29" t="s">
        <v>289</v>
      </c>
      <c r="D220" s="195" t="s">
        <v>214</v>
      </c>
      <c r="E220" s="195" t="s">
        <v>214</v>
      </c>
      <c r="F220" s="29" t="s">
        <v>10</v>
      </c>
      <c r="G220" s="195" t="s">
        <v>9</v>
      </c>
      <c r="H220" s="195" t="s">
        <v>342</v>
      </c>
      <c r="I220" s="199">
        <v>663.32600000000002</v>
      </c>
      <c r="J220" s="199">
        <v>103</v>
      </c>
      <c r="K220" s="199">
        <v>560.32600000000002</v>
      </c>
      <c r="L220" s="199"/>
      <c r="M220" s="199">
        <v>295</v>
      </c>
      <c r="N220" s="199">
        <v>265.32600000000002</v>
      </c>
      <c r="O220" s="196"/>
      <c r="P220" s="197"/>
      <c r="Q220"/>
      <c r="R220"/>
      <c r="S220"/>
      <c r="T220"/>
      <c r="U220"/>
      <c r="V220"/>
      <c r="W220"/>
    </row>
    <row r="221" spans="1:23" x14ac:dyDescent="0.25">
      <c r="A221" s="29">
        <v>49</v>
      </c>
      <c r="B221" s="195" t="s">
        <v>102</v>
      </c>
      <c r="C221" s="29" t="s">
        <v>289</v>
      </c>
      <c r="D221" s="195" t="s">
        <v>214</v>
      </c>
      <c r="E221" s="195" t="s">
        <v>214</v>
      </c>
      <c r="F221" s="29" t="s">
        <v>18</v>
      </c>
      <c r="G221" s="195" t="s">
        <v>9</v>
      </c>
      <c r="H221" s="195" t="s">
        <v>342</v>
      </c>
      <c r="I221" s="199">
        <v>140.33405000000076</v>
      </c>
      <c r="J221" s="199">
        <v>22</v>
      </c>
      <c r="K221" s="199">
        <v>118.33405000000076</v>
      </c>
      <c r="L221" s="199"/>
      <c r="M221" s="199">
        <v>100</v>
      </c>
      <c r="N221" s="199">
        <v>18.334050000000758</v>
      </c>
      <c r="O221" s="196"/>
      <c r="P221" s="197"/>
      <c r="Q221"/>
      <c r="R221"/>
      <c r="S221"/>
      <c r="T221"/>
      <c r="U221"/>
      <c r="V221"/>
      <c r="W221"/>
    </row>
    <row r="222" spans="1:23" x14ac:dyDescent="0.25">
      <c r="A222" s="29">
        <v>49</v>
      </c>
      <c r="B222" s="195" t="s">
        <v>102</v>
      </c>
      <c r="C222" s="29" t="s">
        <v>289</v>
      </c>
      <c r="D222" s="195" t="s">
        <v>214</v>
      </c>
      <c r="E222" s="195" t="s">
        <v>214</v>
      </c>
      <c r="F222" s="29" t="s">
        <v>19</v>
      </c>
      <c r="G222" s="195" t="s">
        <v>9</v>
      </c>
      <c r="H222" s="195" t="s">
        <v>342</v>
      </c>
      <c r="I222" s="199">
        <v>96.155259999999544</v>
      </c>
      <c r="J222" s="199">
        <v>11</v>
      </c>
      <c r="K222" s="199">
        <v>85.155259999999544</v>
      </c>
      <c r="L222" s="199"/>
      <c r="M222" s="199">
        <v>60</v>
      </c>
      <c r="N222" s="199">
        <v>25.155259999999544</v>
      </c>
      <c r="O222" s="196"/>
      <c r="P222" s="197"/>
      <c r="Q222"/>
      <c r="R222"/>
      <c r="S222"/>
      <c r="T222"/>
      <c r="U222"/>
      <c r="V222"/>
      <c r="W222"/>
    </row>
    <row r="223" spans="1:23" x14ac:dyDescent="0.25">
      <c r="A223" s="29">
        <v>49</v>
      </c>
      <c r="B223" s="195" t="s">
        <v>102</v>
      </c>
      <c r="C223" s="29" t="s">
        <v>289</v>
      </c>
      <c r="D223" s="195" t="s">
        <v>214</v>
      </c>
      <c r="E223" s="195" t="s">
        <v>214</v>
      </c>
      <c r="F223" s="29" t="s">
        <v>7</v>
      </c>
      <c r="G223" s="195" t="s">
        <v>9</v>
      </c>
      <c r="H223" s="195" t="s">
        <v>342</v>
      </c>
      <c r="I223" s="199">
        <v>130.52786000000009</v>
      </c>
      <c r="J223" s="199">
        <v>11</v>
      </c>
      <c r="K223" s="199">
        <v>119.52786000000009</v>
      </c>
      <c r="L223" s="199"/>
      <c r="M223" s="199">
        <v>100</v>
      </c>
      <c r="N223" s="199">
        <v>19.527860000000089</v>
      </c>
      <c r="O223" s="196"/>
      <c r="P223" s="197"/>
      <c r="Q223"/>
      <c r="R223"/>
      <c r="S223"/>
      <c r="T223"/>
      <c r="U223"/>
      <c r="V223"/>
      <c r="W223"/>
    </row>
    <row r="224" spans="1:23" x14ac:dyDescent="0.25">
      <c r="A224" s="29">
        <v>49</v>
      </c>
      <c r="B224" s="195" t="s">
        <v>102</v>
      </c>
      <c r="C224" s="29" t="s">
        <v>289</v>
      </c>
      <c r="D224" s="195" t="s">
        <v>214</v>
      </c>
      <c r="E224" s="195" t="s">
        <v>214</v>
      </c>
      <c r="F224" s="29" t="s">
        <v>12</v>
      </c>
      <c r="G224" s="195" t="s">
        <v>9</v>
      </c>
      <c r="H224" s="195" t="s">
        <v>342</v>
      </c>
      <c r="I224" s="199">
        <v>1386.691</v>
      </c>
      <c r="J224" s="199">
        <v>139</v>
      </c>
      <c r="K224" s="199">
        <v>1247.691</v>
      </c>
      <c r="L224" s="199"/>
      <c r="M224" s="199">
        <v>600</v>
      </c>
      <c r="N224" s="199">
        <v>647.69100000000003</v>
      </c>
      <c r="O224" s="196"/>
      <c r="P224" s="197"/>
      <c r="Q224"/>
      <c r="R224"/>
      <c r="S224"/>
      <c r="T224"/>
      <c r="U224"/>
      <c r="V224"/>
      <c r="W224"/>
    </row>
    <row r="225" spans="1:23" x14ac:dyDescent="0.25">
      <c r="A225" s="29">
        <v>49</v>
      </c>
      <c r="B225" s="195" t="s">
        <v>102</v>
      </c>
      <c r="C225" s="29" t="s">
        <v>289</v>
      </c>
      <c r="D225" s="195" t="s">
        <v>214</v>
      </c>
      <c r="E225" s="195" t="s">
        <v>214</v>
      </c>
      <c r="F225" s="29" t="s">
        <v>13</v>
      </c>
      <c r="G225" s="195" t="s">
        <v>9</v>
      </c>
      <c r="H225" s="195" t="s">
        <v>342</v>
      </c>
      <c r="I225" s="199">
        <v>428.57754999999918</v>
      </c>
      <c r="J225" s="199">
        <v>60</v>
      </c>
      <c r="K225" s="199">
        <v>368.57754999999918</v>
      </c>
      <c r="L225" s="199"/>
      <c r="M225" s="199">
        <v>225</v>
      </c>
      <c r="N225" s="199">
        <v>143.57754999999918</v>
      </c>
      <c r="O225" s="196"/>
      <c r="P225" s="197"/>
      <c r="Q225"/>
      <c r="R225"/>
      <c r="S225"/>
      <c r="T225"/>
      <c r="U225"/>
      <c r="V225"/>
      <c r="W225"/>
    </row>
    <row r="226" spans="1:23" x14ac:dyDescent="0.25">
      <c r="A226" s="29">
        <v>34</v>
      </c>
      <c r="B226" s="195" t="s">
        <v>81</v>
      </c>
      <c r="C226" s="29" t="s">
        <v>280</v>
      </c>
      <c r="D226" s="195" t="s">
        <v>216</v>
      </c>
      <c r="E226" s="195" t="s">
        <v>281</v>
      </c>
      <c r="F226" s="29" t="s">
        <v>10</v>
      </c>
      <c r="G226" s="195" t="s">
        <v>653</v>
      </c>
      <c r="H226" s="195" t="s">
        <v>344</v>
      </c>
      <c r="I226" s="199">
        <v>250</v>
      </c>
      <c r="J226" s="199">
        <v>0</v>
      </c>
      <c r="K226" s="199">
        <v>250</v>
      </c>
      <c r="L226" s="199">
        <v>0</v>
      </c>
      <c r="M226" s="199">
        <v>0</v>
      </c>
      <c r="N226" s="199">
        <v>250</v>
      </c>
      <c r="O226" s="196"/>
      <c r="P226" s="197"/>
      <c r="Q226"/>
      <c r="R226"/>
      <c r="S226"/>
      <c r="T226"/>
      <c r="U226"/>
      <c r="V226"/>
      <c r="W226"/>
    </row>
    <row r="227" spans="1:23" x14ac:dyDescent="0.25">
      <c r="A227" s="29">
        <v>34</v>
      </c>
      <c r="B227" s="195" t="s">
        <v>81</v>
      </c>
      <c r="C227" s="29" t="s">
        <v>280</v>
      </c>
      <c r="D227" s="195" t="s">
        <v>216</v>
      </c>
      <c r="E227" s="195" t="s">
        <v>282</v>
      </c>
      <c r="F227" s="29" t="s">
        <v>18</v>
      </c>
      <c r="G227" s="195" t="s">
        <v>653</v>
      </c>
      <c r="H227" s="195" t="s">
        <v>342</v>
      </c>
      <c r="I227" s="199">
        <v>0</v>
      </c>
      <c r="J227" s="199">
        <v>0</v>
      </c>
      <c r="K227" s="199">
        <v>0</v>
      </c>
      <c r="L227" s="199">
        <v>0</v>
      </c>
      <c r="M227" s="199">
        <v>0</v>
      </c>
      <c r="N227" s="199">
        <v>0</v>
      </c>
      <c r="O227" s="196"/>
      <c r="P227" s="197"/>
      <c r="Q227"/>
      <c r="R227"/>
      <c r="S227"/>
      <c r="T227"/>
      <c r="U227"/>
      <c r="V227"/>
      <c r="W227"/>
    </row>
    <row r="228" spans="1:23" x14ac:dyDescent="0.25">
      <c r="A228" s="29">
        <v>34</v>
      </c>
      <c r="B228" s="195" t="s">
        <v>81</v>
      </c>
      <c r="C228" s="29" t="s">
        <v>280</v>
      </c>
      <c r="D228" s="195" t="s">
        <v>216</v>
      </c>
      <c r="E228" s="195" t="s">
        <v>282</v>
      </c>
      <c r="F228" s="29" t="s">
        <v>19</v>
      </c>
      <c r="G228" s="195" t="s">
        <v>653</v>
      </c>
      <c r="H228" s="195" t="s">
        <v>282</v>
      </c>
      <c r="I228" s="199">
        <v>0</v>
      </c>
      <c r="J228" s="199">
        <v>0</v>
      </c>
      <c r="K228" s="199">
        <v>0</v>
      </c>
      <c r="L228" s="199">
        <v>0</v>
      </c>
      <c r="M228" s="199">
        <v>0</v>
      </c>
      <c r="N228" s="199">
        <v>0</v>
      </c>
      <c r="O228" s="196"/>
      <c r="P228" s="197"/>
      <c r="Q228"/>
      <c r="R228"/>
      <c r="S228"/>
      <c r="T228"/>
      <c r="U228"/>
      <c r="V228"/>
      <c r="W228"/>
    </row>
    <row r="229" spans="1:23" x14ac:dyDescent="0.25">
      <c r="A229" s="29">
        <v>34</v>
      </c>
      <c r="B229" s="195" t="s">
        <v>81</v>
      </c>
      <c r="C229" s="29" t="s">
        <v>280</v>
      </c>
      <c r="D229" s="195" t="s">
        <v>216</v>
      </c>
      <c r="E229" s="195" t="s">
        <v>281</v>
      </c>
      <c r="F229" s="29" t="s">
        <v>7</v>
      </c>
      <c r="G229" s="195" t="s">
        <v>653</v>
      </c>
      <c r="H229" s="195" t="s">
        <v>342</v>
      </c>
      <c r="I229" s="199">
        <v>60</v>
      </c>
      <c r="J229" s="199">
        <v>0</v>
      </c>
      <c r="K229" s="199">
        <v>60</v>
      </c>
      <c r="L229" s="199">
        <v>0</v>
      </c>
      <c r="M229" s="199">
        <v>0</v>
      </c>
      <c r="N229" s="199">
        <v>60</v>
      </c>
      <c r="O229" s="196"/>
      <c r="P229" s="197"/>
      <c r="Q229"/>
      <c r="R229"/>
      <c r="S229"/>
      <c r="T229"/>
      <c r="U229"/>
      <c r="V229"/>
      <c r="W229"/>
    </row>
    <row r="230" spans="1:23" x14ac:dyDescent="0.25">
      <c r="A230" s="29">
        <v>34</v>
      </c>
      <c r="B230" s="195" t="s">
        <v>81</v>
      </c>
      <c r="C230" s="29" t="s">
        <v>280</v>
      </c>
      <c r="D230" s="195" t="s">
        <v>216</v>
      </c>
      <c r="E230" s="195" t="s">
        <v>281</v>
      </c>
      <c r="F230" s="29" t="s">
        <v>13</v>
      </c>
      <c r="G230" s="195" t="s">
        <v>653</v>
      </c>
      <c r="H230" s="195" t="s">
        <v>344</v>
      </c>
      <c r="I230" s="199">
        <v>150</v>
      </c>
      <c r="J230" s="199">
        <v>0</v>
      </c>
      <c r="K230" s="199">
        <v>150</v>
      </c>
      <c r="L230" s="199">
        <v>0</v>
      </c>
      <c r="M230" s="199">
        <v>0</v>
      </c>
      <c r="N230" s="199">
        <v>150</v>
      </c>
      <c r="O230" s="196"/>
      <c r="P230" s="197"/>
      <c r="Q230"/>
      <c r="R230"/>
      <c r="S230"/>
      <c r="T230"/>
      <c r="U230"/>
      <c r="V230"/>
      <c r="W230"/>
    </row>
    <row r="231" spans="1:23" x14ac:dyDescent="0.25">
      <c r="A231" s="29">
        <v>34</v>
      </c>
      <c r="B231" s="195" t="s">
        <v>81</v>
      </c>
      <c r="C231" s="29" t="s">
        <v>280</v>
      </c>
      <c r="D231" s="195" t="s">
        <v>216</v>
      </c>
      <c r="E231" s="195" t="s">
        <v>282</v>
      </c>
      <c r="F231" s="29" t="s">
        <v>12</v>
      </c>
      <c r="G231" s="195" t="s">
        <v>653</v>
      </c>
      <c r="H231" s="195" t="s">
        <v>282</v>
      </c>
      <c r="I231" s="199">
        <v>0</v>
      </c>
      <c r="J231" s="199">
        <v>0</v>
      </c>
      <c r="K231" s="199">
        <v>0</v>
      </c>
      <c r="L231" s="199">
        <v>0</v>
      </c>
      <c r="M231" s="199">
        <v>0</v>
      </c>
      <c r="N231" s="199">
        <v>0</v>
      </c>
      <c r="O231" s="196"/>
      <c r="P231" s="197"/>
      <c r="Q231"/>
      <c r="R231"/>
      <c r="S231"/>
      <c r="T231"/>
      <c r="U231"/>
      <c r="V231"/>
      <c r="W231"/>
    </row>
    <row r="232" spans="1:23" x14ac:dyDescent="0.25">
      <c r="A232" s="29">
        <v>34</v>
      </c>
      <c r="B232" s="195" t="s">
        <v>81</v>
      </c>
      <c r="C232" s="29" t="s">
        <v>280</v>
      </c>
      <c r="D232" s="195" t="s">
        <v>216</v>
      </c>
      <c r="E232" s="195" t="s">
        <v>282</v>
      </c>
      <c r="F232" s="29" t="s">
        <v>10</v>
      </c>
      <c r="G232" s="195" t="s">
        <v>27</v>
      </c>
      <c r="H232" s="195" t="s">
        <v>282</v>
      </c>
      <c r="I232" s="199">
        <v>0</v>
      </c>
      <c r="J232" s="199">
        <v>0</v>
      </c>
      <c r="K232" s="199">
        <v>0</v>
      </c>
      <c r="L232" s="199">
        <v>0</v>
      </c>
      <c r="M232" s="199">
        <v>0</v>
      </c>
      <c r="N232" s="199">
        <v>0</v>
      </c>
      <c r="O232" s="196"/>
      <c r="P232" s="197"/>
      <c r="Q232"/>
      <c r="R232"/>
      <c r="S232"/>
      <c r="T232"/>
      <c r="U232"/>
      <c r="V232"/>
      <c r="W232"/>
    </row>
    <row r="233" spans="1:23" x14ac:dyDescent="0.25">
      <c r="A233" s="29">
        <v>34</v>
      </c>
      <c r="B233" s="195" t="s">
        <v>81</v>
      </c>
      <c r="C233" s="29" t="s">
        <v>280</v>
      </c>
      <c r="D233" s="195" t="s">
        <v>216</v>
      </c>
      <c r="E233" s="195" t="s">
        <v>295</v>
      </c>
      <c r="F233" s="29" t="s">
        <v>18</v>
      </c>
      <c r="G233" s="195" t="s">
        <v>27</v>
      </c>
      <c r="H233" s="195" t="s">
        <v>282</v>
      </c>
      <c r="I233" s="199">
        <v>0</v>
      </c>
      <c r="J233" s="199">
        <v>0</v>
      </c>
      <c r="K233" s="199">
        <v>0</v>
      </c>
      <c r="L233" s="199">
        <v>0</v>
      </c>
      <c r="M233" s="199">
        <v>0</v>
      </c>
      <c r="N233" s="199">
        <v>0</v>
      </c>
      <c r="O233" s="196"/>
      <c r="P233" s="197"/>
      <c r="Q233"/>
      <c r="R233"/>
      <c r="S233"/>
      <c r="T233"/>
      <c r="U233"/>
      <c r="V233"/>
      <c r="W233"/>
    </row>
    <row r="234" spans="1:23" x14ac:dyDescent="0.25">
      <c r="A234" s="29">
        <v>34</v>
      </c>
      <c r="B234" s="195" t="s">
        <v>81</v>
      </c>
      <c r="C234" s="29" t="s">
        <v>280</v>
      </c>
      <c r="D234" s="195" t="s">
        <v>216</v>
      </c>
      <c r="E234" s="195" t="s">
        <v>282</v>
      </c>
      <c r="F234" s="29" t="s">
        <v>19</v>
      </c>
      <c r="G234" s="195" t="s">
        <v>27</v>
      </c>
      <c r="H234" s="195" t="s">
        <v>342</v>
      </c>
      <c r="I234" s="199">
        <v>0</v>
      </c>
      <c r="J234" s="199">
        <v>0</v>
      </c>
      <c r="K234" s="199">
        <v>0</v>
      </c>
      <c r="L234" s="199">
        <v>0</v>
      </c>
      <c r="M234" s="199">
        <v>0</v>
      </c>
      <c r="N234" s="199">
        <v>0</v>
      </c>
      <c r="O234" s="196"/>
      <c r="P234" s="197"/>
      <c r="Q234"/>
      <c r="R234"/>
      <c r="S234"/>
      <c r="T234"/>
      <c r="U234"/>
      <c r="V234"/>
      <c r="W234"/>
    </row>
    <row r="235" spans="1:23" x14ac:dyDescent="0.25">
      <c r="A235" s="29">
        <v>34</v>
      </c>
      <c r="B235" s="195" t="s">
        <v>81</v>
      </c>
      <c r="C235" s="29" t="s">
        <v>280</v>
      </c>
      <c r="D235" s="195" t="s">
        <v>216</v>
      </c>
      <c r="E235" s="195" t="s">
        <v>282</v>
      </c>
      <c r="F235" s="29" t="s">
        <v>7</v>
      </c>
      <c r="G235" s="195" t="s">
        <v>27</v>
      </c>
      <c r="H235" s="195" t="s">
        <v>282</v>
      </c>
      <c r="I235" s="199">
        <v>0</v>
      </c>
      <c r="J235" s="199">
        <v>0</v>
      </c>
      <c r="K235" s="199">
        <v>0</v>
      </c>
      <c r="L235" s="199">
        <v>0</v>
      </c>
      <c r="M235" s="199">
        <v>0</v>
      </c>
      <c r="N235" s="199">
        <v>0</v>
      </c>
      <c r="O235" s="196"/>
      <c r="P235" s="197"/>
      <c r="Q235"/>
      <c r="R235"/>
      <c r="S235"/>
      <c r="T235"/>
      <c r="U235"/>
      <c r="V235"/>
      <c r="W235"/>
    </row>
    <row r="236" spans="1:23" x14ac:dyDescent="0.25">
      <c r="A236" s="29">
        <v>34</v>
      </c>
      <c r="B236" s="195" t="s">
        <v>81</v>
      </c>
      <c r="C236" s="29" t="s">
        <v>280</v>
      </c>
      <c r="D236" s="195" t="s">
        <v>216</v>
      </c>
      <c r="E236" s="195" t="s">
        <v>282</v>
      </c>
      <c r="F236" s="29" t="s">
        <v>13</v>
      </c>
      <c r="G236" s="195" t="s">
        <v>27</v>
      </c>
      <c r="H236" s="195" t="s">
        <v>282</v>
      </c>
      <c r="I236" s="199">
        <v>0</v>
      </c>
      <c r="J236" s="199">
        <v>0</v>
      </c>
      <c r="K236" s="199">
        <v>0</v>
      </c>
      <c r="L236" s="199">
        <v>0</v>
      </c>
      <c r="M236" s="199">
        <v>0</v>
      </c>
      <c r="N236" s="199">
        <v>0</v>
      </c>
      <c r="O236" s="196"/>
      <c r="P236" s="197"/>
      <c r="Q236"/>
      <c r="R236"/>
      <c r="S236"/>
      <c r="T236"/>
      <c r="U236"/>
      <c r="V236"/>
      <c r="W236"/>
    </row>
    <row r="237" spans="1:23" x14ac:dyDescent="0.25">
      <c r="A237" s="29">
        <v>34</v>
      </c>
      <c r="B237" s="195" t="s">
        <v>81</v>
      </c>
      <c r="C237" s="29" t="s">
        <v>280</v>
      </c>
      <c r="D237" s="195" t="s">
        <v>216</v>
      </c>
      <c r="E237" s="195" t="s">
        <v>282</v>
      </c>
      <c r="F237" s="29" t="s">
        <v>12</v>
      </c>
      <c r="G237" s="195" t="s">
        <v>27</v>
      </c>
      <c r="H237" s="195" t="s">
        <v>282</v>
      </c>
      <c r="I237" s="199">
        <v>0</v>
      </c>
      <c r="J237" s="199">
        <v>0</v>
      </c>
      <c r="K237" s="199">
        <v>0</v>
      </c>
      <c r="L237" s="199">
        <v>0</v>
      </c>
      <c r="M237" s="199">
        <v>0</v>
      </c>
      <c r="N237" s="199">
        <v>0</v>
      </c>
      <c r="O237" s="196"/>
      <c r="P237" s="197"/>
      <c r="Q237"/>
      <c r="R237"/>
      <c r="S237"/>
      <c r="T237"/>
      <c r="U237"/>
      <c r="V237"/>
      <c r="W237"/>
    </row>
    <row r="238" spans="1:23" x14ac:dyDescent="0.25">
      <c r="A238" s="29">
        <v>37</v>
      </c>
      <c r="B238" s="195" t="s">
        <v>91</v>
      </c>
      <c r="C238" s="29" t="s">
        <v>280</v>
      </c>
      <c r="D238" s="195" t="s">
        <v>216</v>
      </c>
      <c r="E238" s="195" t="s">
        <v>281</v>
      </c>
      <c r="F238" s="29" t="s">
        <v>10</v>
      </c>
      <c r="G238" s="195" t="s">
        <v>33</v>
      </c>
      <c r="H238" s="195" t="s">
        <v>341</v>
      </c>
      <c r="I238" s="199">
        <v>120</v>
      </c>
      <c r="J238" s="199">
        <v>0</v>
      </c>
      <c r="K238" s="199">
        <v>120</v>
      </c>
      <c r="L238" s="199">
        <v>0</v>
      </c>
      <c r="M238" s="199">
        <v>0</v>
      </c>
      <c r="N238" s="199">
        <v>120</v>
      </c>
      <c r="O238" s="196"/>
      <c r="P238" s="197"/>
      <c r="Q238"/>
      <c r="R238"/>
      <c r="S238"/>
      <c r="T238"/>
      <c r="U238"/>
      <c r="V238"/>
      <c r="W238"/>
    </row>
    <row r="239" spans="1:23" x14ac:dyDescent="0.25">
      <c r="A239" s="29">
        <v>37</v>
      </c>
      <c r="B239" s="195" t="s">
        <v>91</v>
      </c>
      <c r="C239" s="29" t="s">
        <v>280</v>
      </c>
      <c r="D239" s="195" t="s">
        <v>216</v>
      </c>
      <c r="E239" s="195" t="s">
        <v>281</v>
      </c>
      <c r="F239" s="29" t="s">
        <v>18</v>
      </c>
      <c r="G239" s="195" t="s">
        <v>33</v>
      </c>
      <c r="H239" s="195" t="s">
        <v>342</v>
      </c>
      <c r="I239" s="199">
        <v>50</v>
      </c>
      <c r="J239" s="199">
        <v>0</v>
      </c>
      <c r="K239" s="199">
        <v>50</v>
      </c>
      <c r="L239" s="199">
        <v>0</v>
      </c>
      <c r="M239" s="199">
        <v>0</v>
      </c>
      <c r="N239" s="199">
        <v>50</v>
      </c>
      <c r="O239" s="196"/>
      <c r="P239" s="197"/>
      <c r="Q239"/>
      <c r="R239"/>
      <c r="S239"/>
      <c r="T239"/>
      <c r="U239"/>
      <c r="V239"/>
      <c r="W239"/>
    </row>
    <row r="240" spans="1:23" x14ac:dyDescent="0.25">
      <c r="A240" s="29">
        <v>37</v>
      </c>
      <c r="B240" s="195" t="s">
        <v>91</v>
      </c>
      <c r="C240" s="29" t="s">
        <v>280</v>
      </c>
      <c r="D240" s="195" t="s">
        <v>216</v>
      </c>
      <c r="E240" s="195" t="s">
        <v>282</v>
      </c>
      <c r="F240" s="29" t="s">
        <v>19</v>
      </c>
      <c r="G240" s="195" t="s">
        <v>33</v>
      </c>
      <c r="H240" s="195" t="s">
        <v>342</v>
      </c>
      <c r="I240" s="199">
        <v>0</v>
      </c>
      <c r="J240" s="199">
        <v>0</v>
      </c>
      <c r="K240" s="199">
        <v>0</v>
      </c>
      <c r="L240" s="199">
        <v>0</v>
      </c>
      <c r="M240" s="199">
        <v>0</v>
      </c>
      <c r="N240" s="199">
        <v>0</v>
      </c>
      <c r="O240" s="196"/>
      <c r="P240" s="197"/>
      <c r="Q240"/>
      <c r="R240"/>
      <c r="S240"/>
      <c r="T240"/>
      <c r="U240"/>
      <c r="V240"/>
      <c r="W240"/>
    </row>
    <row r="241" spans="1:23" x14ac:dyDescent="0.25">
      <c r="A241" s="29">
        <v>37</v>
      </c>
      <c r="B241" s="195" t="s">
        <v>91</v>
      </c>
      <c r="C241" s="29" t="s">
        <v>280</v>
      </c>
      <c r="D241" s="195" t="s">
        <v>216</v>
      </c>
      <c r="E241" s="195" t="s">
        <v>281</v>
      </c>
      <c r="F241" s="29" t="s">
        <v>7</v>
      </c>
      <c r="G241" s="195" t="s">
        <v>33</v>
      </c>
      <c r="H241" s="195" t="s">
        <v>342</v>
      </c>
      <c r="I241" s="199">
        <v>50</v>
      </c>
      <c r="J241" s="199">
        <v>0</v>
      </c>
      <c r="K241" s="199">
        <v>50</v>
      </c>
      <c r="L241" s="199">
        <v>0</v>
      </c>
      <c r="M241" s="199">
        <v>0</v>
      </c>
      <c r="N241" s="199">
        <v>50</v>
      </c>
      <c r="O241" s="196"/>
      <c r="P241" s="197"/>
      <c r="Q241"/>
      <c r="R241"/>
      <c r="S241"/>
      <c r="T241"/>
      <c r="U241"/>
      <c r="V241"/>
      <c r="W241"/>
    </row>
    <row r="242" spans="1:23" x14ac:dyDescent="0.25">
      <c r="A242" s="29">
        <v>37</v>
      </c>
      <c r="B242" s="195" t="s">
        <v>91</v>
      </c>
      <c r="C242" s="29" t="s">
        <v>280</v>
      </c>
      <c r="D242" s="195" t="s">
        <v>216</v>
      </c>
      <c r="E242" s="195" t="s">
        <v>281</v>
      </c>
      <c r="F242" s="29" t="s">
        <v>13</v>
      </c>
      <c r="G242" s="195" t="s">
        <v>33</v>
      </c>
      <c r="H242" s="195" t="s">
        <v>341</v>
      </c>
      <c r="I242" s="199">
        <v>355</v>
      </c>
      <c r="J242" s="199">
        <v>0</v>
      </c>
      <c r="K242" s="199">
        <v>355</v>
      </c>
      <c r="L242" s="199">
        <v>0</v>
      </c>
      <c r="M242" s="199">
        <v>0</v>
      </c>
      <c r="N242" s="199">
        <v>355</v>
      </c>
      <c r="O242" s="196"/>
      <c r="P242" s="197"/>
      <c r="Q242"/>
      <c r="R242"/>
      <c r="S242"/>
      <c r="T242"/>
      <c r="U242"/>
      <c r="V242"/>
      <c r="W242"/>
    </row>
    <row r="243" spans="1:23" x14ac:dyDescent="0.25">
      <c r="A243" s="29">
        <v>37</v>
      </c>
      <c r="B243" s="195" t="s">
        <v>91</v>
      </c>
      <c r="C243" s="29" t="s">
        <v>280</v>
      </c>
      <c r="D243" s="195" t="s">
        <v>216</v>
      </c>
      <c r="E243" s="195" t="s">
        <v>282</v>
      </c>
      <c r="F243" s="29" t="s">
        <v>12</v>
      </c>
      <c r="G243" s="195" t="s">
        <v>33</v>
      </c>
      <c r="H243" s="195" t="s">
        <v>282</v>
      </c>
      <c r="I243" s="199">
        <v>0</v>
      </c>
      <c r="J243" s="199">
        <v>0</v>
      </c>
      <c r="K243" s="199">
        <v>0</v>
      </c>
      <c r="L243" s="199">
        <v>0</v>
      </c>
      <c r="M243" s="199">
        <v>0</v>
      </c>
      <c r="N243" s="199">
        <v>0</v>
      </c>
      <c r="O243" s="196"/>
      <c r="P243" s="197"/>
      <c r="Q243"/>
      <c r="R243"/>
      <c r="S243"/>
      <c r="T243"/>
      <c r="U243"/>
      <c r="V243"/>
      <c r="W243"/>
    </row>
    <row r="244" spans="1:23" x14ac:dyDescent="0.25">
      <c r="A244" s="29">
        <v>53</v>
      </c>
      <c r="B244" s="195" t="s">
        <v>108</v>
      </c>
      <c r="C244" s="29" t="s">
        <v>280</v>
      </c>
      <c r="D244" s="195" t="s">
        <v>216</v>
      </c>
      <c r="E244" s="195" t="s">
        <v>281</v>
      </c>
      <c r="F244" s="29" t="s">
        <v>10</v>
      </c>
      <c r="G244" s="195" t="s">
        <v>33</v>
      </c>
      <c r="H244" s="195" t="s">
        <v>342</v>
      </c>
      <c r="I244" s="199">
        <v>80</v>
      </c>
      <c r="J244" s="199">
        <v>0</v>
      </c>
      <c r="K244" s="199">
        <v>80</v>
      </c>
      <c r="L244" s="199">
        <v>0</v>
      </c>
      <c r="M244" s="199">
        <v>0</v>
      </c>
      <c r="N244" s="199">
        <v>80</v>
      </c>
      <c r="O244" s="196"/>
      <c r="P244" s="197"/>
      <c r="Q244"/>
      <c r="R244"/>
      <c r="S244"/>
      <c r="T244"/>
      <c r="U244"/>
      <c r="V244"/>
      <c r="W244"/>
    </row>
    <row r="245" spans="1:23" x14ac:dyDescent="0.25">
      <c r="A245" s="29">
        <v>53</v>
      </c>
      <c r="B245" s="195" t="s">
        <v>108</v>
      </c>
      <c r="C245" s="29" t="s">
        <v>280</v>
      </c>
      <c r="D245" s="195" t="s">
        <v>216</v>
      </c>
      <c r="E245" s="195" t="s">
        <v>281</v>
      </c>
      <c r="F245" s="29" t="s">
        <v>18</v>
      </c>
      <c r="G245" s="195" t="s">
        <v>33</v>
      </c>
      <c r="H245" s="195" t="s">
        <v>342</v>
      </c>
      <c r="I245" s="199">
        <v>50</v>
      </c>
      <c r="J245" s="199">
        <v>0</v>
      </c>
      <c r="K245" s="199">
        <v>50</v>
      </c>
      <c r="L245" s="199">
        <v>0</v>
      </c>
      <c r="M245" s="199">
        <v>0</v>
      </c>
      <c r="N245" s="199">
        <v>50</v>
      </c>
      <c r="O245" s="196"/>
      <c r="P245" s="197"/>
      <c r="Q245"/>
      <c r="R245"/>
      <c r="S245"/>
      <c r="T245"/>
      <c r="U245"/>
      <c r="V245"/>
      <c r="W245"/>
    </row>
    <row r="246" spans="1:23" x14ac:dyDescent="0.25">
      <c r="A246" s="29">
        <v>53</v>
      </c>
      <c r="B246" s="195" t="s">
        <v>108</v>
      </c>
      <c r="C246" s="29" t="s">
        <v>280</v>
      </c>
      <c r="D246" s="195" t="s">
        <v>216</v>
      </c>
      <c r="E246" s="195" t="s">
        <v>281</v>
      </c>
      <c r="F246" s="29" t="s">
        <v>19</v>
      </c>
      <c r="G246" s="195" t="s">
        <v>33</v>
      </c>
      <c r="H246" s="195" t="s">
        <v>342</v>
      </c>
      <c r="I246" s="199">
        <v>50</v>
      </c>
      <c r="J246" s="199">
        <v>0</v>
      </c>
      <c r="K246" s="199">
        <v>50</v>
      </c>
      <c r="L246" s="199">
        <v>0</v>
      </c>
      <c r="M246" s="199">
        <v>0</v>
      </c>
      <c r="N246" s="199">
        <v>50</v>
      </c>
      <c r="O246" s="196"/>
      <c r="P246" s="197"/>
      <c r="Q246"/>
      <c r="R246"/>
      <c r="S246"/>
      <c r="T246"/>
      <c r="U246"/>
      <c r="V246"/>
      <c r="W246"/>
    </row>
    <row r="247" spans="1:23" x14ac:dyDescent="0.25">
      <c r="A247" s="29">
        <v>53</v>
      </c>
      <c r="B247" s="195" t="s">
        <v>108</v>
      </c>
      <c r="C247" s="29" t="s">
        <v>280</v>
      </c>
      <c r="D247" s="195" t="s">
        <v>216</v>
      </c>
      <c r="E247" s="195" t="s">
        <v>281</v>
      </c>
      <c r="F247" s="29" t="s">
        <v>7</v>
      </c>
      <c r="G247" s="195" t="s">
        <v>33</v>
      </c>
      <c r="H247" s="195" t="s">
        <v>342</v>
      </c>
      <c r="I247" s="199">
        <v>50</v>
      </c>
      <c r="J247" s="199">
        <v>0</v>
      </c>
      <c r="K247" s="199">
        <v>50</v>
      </c>
      <c r="L247" s="199">
        <v>0</v>
      </c>
      <c r="M247" s="199">
        <v>0</v>
      </c>
      <c r="N247" s="199">
        <v>50</v>
      </c>
      <c r="O247" s="196"/>
      <c r="P247" s="197"/>
      <c r="Q247"/>
      <c r="R247"/>
      <c r="S247"/>
      <c r="T247"/>
      <c r="U247"/>
      <c r="V247"/>
      <c r="W247"/>
    </row>
    <row r="248" spans="1:23" x14ac:dyDescent="0.25">
      <c r="A248" s="29">
        <v>53</v>
      </c>
      <c r="B248" s="195" t="s">
        <v>108</v>
      </c>
      <c r="C248" s="29" t="s">
        <v>280</v>
      </c>
      <c r="D248" s="195" t="s">
        <v>216</v>
      </c>
      <c r="E248" s="195" t="s">
        <v>281</v>
      </c>
      <c r="F248" s="29" t="s">
        <v>13</v>
      </c>
      <c r="G248" s="195" t="s">
        <v>33</v>
      </c>
      <c r="H248" s="195" t="s">
        <v>342</v>
      </c>
      <c r="I248" s="199">
        <v>60</v>
      </c>
      <c r="J248" s="199">
        <v>0</v>
      </c>
      <c r="K248" s="199">
        <v>60</v>
      </c>
      <c r="L248" s="199">
        <v>0</v>
      </c>
      <c r="M248" s="199">
        <v>0</v>
      </c>
      <c r="N248" s="199">
        <v>60</v>
      </c>
      <c r="O248" s="196"/>
      <c r="P248" s="197"/>
      <c r="Q248"/>
      <c r="R248"/>
      <c r="S248"/>
      <c r="T248"/>
      <c r="U248"/>
      <c r="V248"/>
      <c r="W248"/>
    </row>
    <row r="249" spans="1:23" x14ac:dyDescent="0.25">
      <c r="A249" s="29">
        <v>53</v>
      </c>
      <c r="B249" s="195" t="s">
        <v>108</v>
      </c>
      <c r="C249" s="29" t="s">
        <v>280</v>
      </c>
      <c r="D249" s="195" t="s">
        <v>216</v>
      </c>
      <c r="E249" s="195" t="s">
        <v>281</v>
      </c>
      <c r="F249" s="29" t="s">
        <v>12</v>
      </c>
      <c r="G249" s="195" t="s">
        <v>33</v>
      </c>
      <c r="H249" s="195" t="s">
        <v>342</v>
      </c>
      <c r="I249" s="199">
        <v>50</v>
      </c>
      <c r="J249" s="199">
        <v>0</v>
      </c>
      <c r="K249" s="199">
        <v>50</v>
      </c>
      <c r="L249" s="199">
        <v>0</v>
      </c>
      <c r="M249" s="199">
        <v>0</v>
      </c>
      <c r="N249" s="199">
        <v>50</v>
      </c>
      <c r="O249" s="196"/>
      <c r="P249" s="197"/>
      <c r="Q249"/>
      <c r="R249"/>
      <c r="S249"/>
      <c r="T249"/>
      <c r="U249"/>
      <c r="V249"/>
      <c r="W249"/>
    </row>
    <row r="250" spans="1:23" x14ac:dyDescent="0.25">
      <c r="A250" s="29">
        <v>67</v>
      </c>
      <c r="B250" s="195" t="s">
        <v>40</v>
      </c>
      <c r="C250" s="29" t="s">
        <v>289</v>
      </c>
      <c r="D250" s="195" t="s">
        <v>217</v>
      </c>
      <c r="E250" s="195" t="s">
        <v>214</v>
      </c>
      <c r="F250" s="29" t="s">
        <v>10</v>
      </c>
      <c r="G250" s="195" t="s">
        <v>9</v>
      </c>
      <c r="H250" s="195" t="s">
        <v>343</v>
      </c>
      <c r="I250" s="199">
        <v>5635.8231999999989</v>
      </c>
      <c r="J250" s="199">
        <v>1022.1919999999998</v>
      </c>
      <c r="K250" s="199">
        <v>4613.6311999999989</v>
      </c>
      <c r="L250" s="199">
        <v>0</v>
      </c>
      <c r="M250" s="199">
        <v>0</v>
      </c>
      <c r="N250" s="199">
        <v>4613.6311999999989</v>
      </c>
      <c r="O250" s="196"/>
      <c r="P250" s="197"/>
      <c r="Q250"/>
      <c r="R250"/>
      <c r="S250"/>
      <c r="T250"/>
      <c r="U250"/>
      <c r="V250"/>
      <c r="W250"/>
    </row>
    <row r="251" spans="1:23" x14ac:dyDescent="0.25">
      <c r="A251" s="29">
        <v>67</v>
      </c>
      <c r="B251" s="195" t="s">
        <v>40</v>
      </c>
      <c r="C251" s="29" t="s">
        <v>289</v>
      </c>
      <c r="D251" s="195" t="s">
        <v>217</v>
      </c>
      <c r="E251" s="195" t="s">
        <v>282</v>
      </c>
      <c r="F251" s="29" t="s">
        <v>18</v>
      </c>
      <c r="G251" s="195" t="s">
        <v>9</v>
      </c>
      <c r="H251" s="195" t="s">
        <v>342</v>
      </c>
      <c r="I251" s="199">
        <v>0</v>
      </c>
      <c r="J251" s="199">
        <v>0</v>
      </c>
      <c r="K251" s="199">
        <v>0</v>
      </c>
      <c r="L251" s="199">
        <v>0</v>
      </c>
      <c r="M251" s="199">
        <v>0</v>
      </c>
      <c r="N251" s="199">
        <v>0</v>
      </c>
      <c r="O251" s="196"/>
      <c r="P251" s="197"/>
      <c r="Q251"/>
      <c r="R251"/>
      <c r="S251"/>
      <c r="T251"/>
      <c r="U251"/>
      <c r="V251"/>
      <c r="W251"/>
    </row>
    <row r="252" spans="1:23" x14ac:dyDescent="0.25">
      <c r="A252" s="29">
        <v>67</v>
      </c>
      <c r="B252" s="195" t="s">
        <v>40</v>
      </c>
      <c r="C252" s="29" t="s">
        <v>289</v>
      </c>
      <c r="D252" s="195" t="s">
        <v>217</v>
      </c>
      <c r="E252" s="195" t="s">
        <v>282</v>
      </c>
      <c r="F252" s="29" t="s">
        <v>19</v>
      </c>
      <c r="G252" s="195" t="s">
        <v>9</v>
      </c>
      <c r="H252" s="195" t="s">
        <v>342</v>
      </c>
      <c r="I252" s="199">
        <v>0</v>
      </c>
      <c r="J252" s="199">
        <v>0</v>
      </c>
      <c r="K252" s="199">
        <v>0</v>
      </c>
      <c r="L252" s="199">
        <v>0</v>
      </c>
      <c r="M252" s="199">
        <v>0</v>
      </c>
      <c r="N252" s="199">
        <v>0</v>
      </c>
      <c r="O252" s="196"/>
      <c r="P252" s="197"/>
      <c r="Q252"/>
      <c r="R252"/>
      <c r="S252"/>
      <c r="T252"/>
      <c r="U252"/>
      <c r="V252"/>
      <c r="W252"/>
    </row>
    <row r="253" spans="1:23" x14ac:dyDescent="0.25">
      <c r="A253" s="29">
        <v>67</v>
      </c>
      <c r="B253" s="195" t="s">
        <v>40</v>
      </c>
      <c r="C253" s="29" t="s">
        <v>289</v>
      </c>
      <c r="D253" s="195" t="s">
        <v>217</v>
      </c>
      <c r="E253" s="195" t="s">
        <v>214</v>
      </c>
      <c r="F253" s="29" t="s">
        <v>7</v>
      </c>
      <c r="G253" s="195" t="s">
        <v>9</v>
      </c>
      <c r="H253" s="195" t="s">
        <v>342</v>
      </c>
      <c r="I253" s="199">
        <v>278.06090000000012</v>
      </c>
      <c r="J253" s="199">
        <v>34.182900000000011</v>
      </c>
      <c r="K253" s="199">
        <v>243.8780000000001</v>
      </c>
      <c r="L253" s="199">
        <v>0</v>
      </c>
      <c r="M253" s="199">
        <v>0</v>
      </c>
      <c r="N253" s="199">
        <v>243.8780000000001</v>
      </c>
      <c r="O253" s="196"/>
      <c r="P253" s="197"/>
      <c r="Q253"/>
      <c r="R253"/>
      <c r="S253"/>
      <c r="T253"/>
      <c r="U253"/>
      <c r="V253"/>
      <c r="W253"/>
    </row>
    <row r="254" spans="1:23" x14ac:dyDescent="0.25">
      <c r="A254" s="29">
        <v>67</v>
      </c>
      <c r="B254" s="195" t="s">
        <v>40</v>
      </c>
      <c r="C254" s="29" t="s">
        <v>289</v>
      </c>
      <c r="D254" s="195" t="s">
        <v>217</v>
      </c>
      <c r="E254" s="195" t="s">
        <v>214</v>
      </c>
      <c r="F254" s="29" t="s">
        <v>13</v>
      </c>
      <c r="G254" s="195" t="s">
        <v>9</v>
      </c>
      <c r="H254" s="195" t="s">
        <v>343</v>
      </c>
      <c r="I254" s="199">
        <v>5239.2653999999984</v>
      </c>
      <c r="J254" s="199">
        <v>466.03449999999987</v>
      </c>
      <c r="K254" s="199">
        <v>4773.2308999999987</v>
      </c>
      <c r="L254" s="199">
        <v>0</v>
      </c>
      <c r="M254" s="199">
        <v>0</v>
      </c>
      <c r="N254" s="199">
        <v>4773.2308999999987</v>
      </c>
      <c r="O254" s="196"/>
      <c r="P254" s="197"/>
      <c r="Q254"/>
      <c r="R254"/>
      <c r="S254"/>
      <c r="T254"/>
      <c r="U254"/>
      <c r="V254"/>
      <c r="W254"/>
    </row>
    <row r="255" spans="1:23" x14ac:dyDescent="0.25">
      <c r="A255" s="29">
        <v>67</v>
      </c>
      <c r="B255" s="195" t="s">
        <v>40</v>
      </c>
      <c r="C255" s="29" t="s">
        <v>289</v>
      </c>
      <c r="D255" s="195" t="s">
        <v>217</v>
      </c>
      <c r="E255" s="195" t="s">
        <v>214</v>
      </c>
      <c r="F255" s="29" t="s">
        <v>12</v>
      </c>
      <c r="G255" s="195" t="s">
        <v>9</v>
      </c>
      <c r="H255" s="195" t="s">
        <v>343</v>
      </c>
      <c r="I255" s="199">
        <v>2011.8296999999995</v>
      </c>
      <c r="J255" s="199">
        <v>218.03529999999995</v>
      </c>
      <c r="K255" s="199">
        <v>1793.7943999999995</v>
      </c>
      <c r="L255" s="199">
        <v>0</v>
      </c>
      <c r="M255" s="199">
        <v>0</v>
      </c>
      <c r="N255" s="199">
        <v>1793.7943999999995</v>
      </c>
      <c r="O255" s="196"/>
      <c r="P255" s="197"/>
      <c r="Q255"/>
      <c r="R255"/>
      <c r="S255"/>
      <c r="T255"/>
      <c r="U255"/>
      <c r="V255"/>
      <c r="W255"/>
    </row>
    <row r="256" spans="1:23" x14ac:dyDescent="0.25">
      <c r="A256" s="29">
        <v>67</v>
      </c>
      <c r="B256" s="195" t="s">
        <v>40</v>
      </c>
      <c r="C256" s="29" t="s">
        <v>280</v>
      </c>
      <c r="D256" s="195" t="s">
        <v>216</v>
      </c>
      <c r="E256" s="195" t="s">
        <v>281</v>
      </c>
      <c r="F256" s="29" t="s">
        <v>10</v>
      </c>
      <c r="G256" s="195" t="s">
        <v>41</v>
      </c>
      <c r="H256" s="195" t="s">
        <v>343</v>
      </c>
      <c r="I256" s="199">
        <v>250</v>
      </c>
      <c r="J256" s="199">
        <v>0</v>
      </c>
      <c r="K256" s="199">
        <v>250</v>
      </c>
      <c r="L256" s="199">
        <v>0</v>
      </c>
      <c r="M256" s="199">
        <v>0</v>
      </c>
      <c r="N256" s="199">
        <v>250</v>
      </c>
      <c r="O256" s="196"/>
      <c r="P256" s="197"/>
      <c r="Q256"/>
      <c r="R256"/>
      <c r="S256"/>
      <c r="T256"/>
      <c r="U256"/>
      <c r="V256"/>
      <c r="W256"/>
    </row>
    <row r="257" spans="1:23" x14ac:dyDescent="0.25">
      <c r="A257" s="29">
        <v>67</v>
      </c>
      <c r="B257" s="195" t="s">
        <v>40</v>
      </c>
      <c r="C257" s="29" t="s">
        <v>280</v>
      </c>
      <c r="D257" s="195" t="s">
        <v>216</v>
      </c>
      <c r="E257" s="195" t="s">
        <v>281</v>
      </c>
      <c r="F257" s="29" t="s">
        <v>18</v>
      </c>
      <c r="G257" s="195" t="s">
        <v>41</v>
      </c>
      <c r="H257" s="195" t="s">
        <v>342</v>
      </c>
      <c r="I257" s="199">
        <v>100</v>
      </c>
      <c r="J257" s="199">
        <v>0</v>
      </c>
      <c r="K257" s="199">
        <v>100</v>
      </c>
      <c r="L257" s="199">
        <v>0</v>
      </c>
      <c r="M257" s="199">
        <v>0</v>
      </c>
      <c r="N257" s="199">
        <v>100</v>
      </c>
      <c r="O257" s="196"/>
      <c r="P257" s="197"/>
      <c r="Q257"/>
      <c r="R257"/>
      <c r="S257"/>
      <c r="T257"/>
      <c r="U257"/>
      <c r="V257"/>
      <c r="W257"/>
    </row>
    <row r="258" spans="1:23" x14ac:dyDescent="0.25">
      <c r="A258" s="29">
        <v>67</v>
      </c>
      <c r="B258" s="195" t="s">
        <v>40</v>
      </c>
      <c r="C258" s="29" t="s">
        <v>280</v>
      </c>
      <c r="D258" s="195" t="s">
        <v>216</v>
      </c>
      <c r="E258" s="195" t="s">
        <v>281</v>
      </c>
      <c r="F258" s="29" t="s">
        <v>19</v>
      </c>
      <c r="G258" s="195" t="s">
        <v>41</v>
      </c>
      <c r="H258" s="195" t="s">
        <v>342</v>
      </c>
      <c r="I258" s="199">
        <v>135</v>
      </c>
      <c r="J258" s="199">
        <v>0</v>
      </c>
      <c r="K258" s="199">
        <v>135</v>
      </c>
      <c r="L258" s="199">
        <v>0</v>
      </c>
      <c r="M258" s="199">
        <v>0</v>
      </c>
      <c r="N258" s="199">
        <v>135</v>
      </c>
      <c r="O258" s="196"/>
      <c r="P258" s="197"/>
      <c r="Q258"/>
      <c r="R258"/>
      <c r="S258"/>
      <c r="T258"/>
      <c r="U258"/>
      <c r="V258"/>
      <c r="W258"/>
    </row>
    <row r="259" spans="1:23" x14ac:dyDescent="0.25">
      <c r="A259" s="29">
        <v>67</v>
      </c>
      <c r="B259" s="195" t="s">
        <v>40</v>
      </c>
      <c r="C259" s="29" t="s">
        <v>280</v>
      </c>
      <c r="D259" s="195" t="s">
        <v>216</v>
      </c>
      <c r="E259" s="195" t="s">
        <v>281</v>
      </c>
      <c r="F259" s="29" t="s">
        <v>7</v>
      </c>
      <c r="G259" s="195" t="s">
        <v>41</v>
      </c>
      <c r="H259" s="195" t="s">
        <v>342</v>
      </c>
      <c r="I259" s="199">
        <v>90</v>
      </c>
      <c r="J259" s="199">
        <v>0</v>
      </c>
      <c r="K259" s="199">
        <v>90</v>
      </c>
      <c r="L259" s="199">
        <v>0</v>
      </c>
      <c r="M259" s="199">
        <v>0</v>
      </c>
      <c r="N259" s="199">
        <v>90</v>
      </c>
      <c r="O259" s="196"/>
      <c r="P259" s="197"/>
      <c r="Q259"/>
      <c r="R259"/>
      <c r="S259"/>
      <c r="T259"/>
      <c r="U259"/>
      <c r="V259"/>
      <c r="W259"/>
    </row>
    <row r="260" spans="1:23" x14ac:dyDescent="0.25">
      <c r="A260" s="29">
        <v>67</v>
      </c>
      <c r="B260" s="195" t="s">
        <v>40</v>
      </c>
      <c r="C260" s="29" t="s">
        <v>280</v>
      </c>
      <c r="D260" s="195" t="s">
        <v>216</v>
      </c>
      <c r="E260" s="195" t="s">
        <v>281</v>
      </c>
      <c r="F260" s="29" t="s">
        <v>13</v>
      </c>
      <c r="G260" s="195" t="s">
        <v>41</v>
      </c>
      <c r="H260" s="195" t="s">
        <v>343</v>
      </c>
      <c r="I260" s="199">
        <v>400</v>
      </c>
      <c r="J260" s="199">
        <v>0</v>
      </c>
      <c r="K260" s="199">
        <v>400</v>
      </c>
      <c r="L260" s="199">
        <v>0</v>
      </c>
      <c r="M260" s="199">
        <v>0</v>
      </c>
      <c r="N260" s="199">
        <v>400</v>
      </c>
      <c r="O260" s="196"/>
      <c r="P260" s="197"/>
      <c r="Q260"/>
      <c r="R260"/>
      <c r="S260"/>
      <c r="T260"/>
      <c r="U260"/>
      <c r="V260"/>
      <c r="W260"/>
    </row>
    <row r="261" spans="1:23" x14ac:dyDescent="0.25">
      <c r="A261" s="29">
        <v>67</v>
      </c>
      <c r="B261" s="195" t="s">
        <v>40</v>
      </c>
      <c r="C261" s="29" t="s">
        <v>280</v>
      </c>
      <c r="D261" s="195" t="s">
        <v>216</v>
      </c>
      <c r="E261" s="195" t="s">
        <v>281</v>
      </c>
      <c r="F261" s="29" t="s">
        <v>12</v>
      </c>
      <c r="G261" s="195" t="s">
        <v>41</v>
      </c>
      <c r="H261" s="195" t="s">
        <v>343</v>
      </c>
      <c r="I261" s="199">
        <v>50</v>
      </c>
      <c r="J261" s="199">
        <v>0</v>
      </c>
      <c r="K261" s="199">
        <v>50</v>
      </c>
      <c r="L261" s="199">
        <v>0</v>
      </c>
      <c r="M261" s="199">
        <v>0</v>
      </c>
      <c r="N261" s="199">
        <v>50</v>
      </c>
      <c r="O261" s="196"/>
      <c r="P261" s="197"/>
      <c r="Q261"/>
      <c r="R261"/>
      <c r="S261"/>
      <c r="T261"/>
      <c r="U261"/>
      <c r="V261"/>
      <c r="W261"/>
    </row>
    <row r="262" spans="1:23" x14ac:dyDescent="0.25">
      <c r="A262" s="29">
        <v>67</v>
      </c>
      <c r="B262" s="195" t="s">
        <v>40</v>
      </c>
      <c r="C262" s="29" t="s">
        <v>280</v>
      </c>
      <c r="D262" s="195" t="s">
        <v>216</v>
      </c>
      <c r="E262" s="195" t="s">
        <v>281</v>
      </c>
      <c r="F262" s="29" t="s">
        <v>10</v>
      </c>
      <c r="G262" s="195" t="s">
        <v>258</v>
      </c>
      <c r="H262" s="195" t="s">
        <v>343</v>
      </c>
      <c r="I262" s="199">
        <v>400</v>
      </c>
      <c r="J262" s="199">
        <v>0</v>
      </c>
      <c r="K262" s="199">
        <v>400</v>
      </c>
      <c r="L262" s="199">
        <v>0</v>
      </c>
      <c r="M262" s="199">
        <v>0</v>
      </c>
      <c r="N262" s="199">
        <v>400</v>
      </c>
      <c r="O262" s="196"/>
      <c r="P262" s="197"/>
      <c r="Q262"/>
      <c r="R262"/>
      <c r="S262"/>
      <c r="T262"/>
      <c r="U262"/>
      <c r="V262"/>
      <c r="W262"/>
    </row>
    <row r="263" spans="1:23" x14ac:dyDescent="0.25">
      <c r="A263" s="29">
        <v>67</v>
      </c>
      <c r="B263" s="195" t="s">
        <v>40</v>
      </c>
      <c r="C263" s="29" t="s">
        <v>280</v>
      </c>
      <c r="D263" s="195" t="s">
        <v>216</v>
      </c>
      <c r="E263" s="195" t="s">
        <v>281</v>
      </c>
      <c r="F263" s="29" t="s">
        <v>18</v>
      </c>
      <c r="G263" s="195" t="s">
        <v>258</v>
      </c>
      <c r="H263" s="195" t="s">
        <v>342</v>
      </c>
      <c r="I263" s="199">
        <v>180</v>
      </c>
      <c r="J263" s="199">
        <v>0</v>
      </c>
      <c r="K263" s="199">
        <v>180</v>
      </c>
      <c r="L263" s="199">
        <v>0</v>
      </c>
      <c r="M263" s="199">
        <v>0</v>
      </c>
      <c r="N263" s="199">
        <v>180</v>
      </c>
      <c r="O263" s="196"/>
      <c r="P263" s="197"/>
      <c r="Q263"/>
      <c r="R263"/>
      <c r="S263"/>
      <c r="T263"/>
      <c r="U263"/>
      <c r="V263"/>
      <c r="W263"/>
    </row>
    <row r="264" spans="1:23" x14ac:dyDescent="0.25">
      <c r="A264" s="29">
        <v>67</v>
      </c>
      <c r="B264" s="195" t="s">
        <v>40</v>
      </c>
      <c r="C264" s="29" t="s">
        <v>280</v>
      </c>
      <c r="D264" s="195" t="s">
        <v>216</v>
      </c>
      <c r="E264" s="195" t="s">
        <v>281</v>
      </c>
      <c r="F264" s="29" t="s">
        <v>19</v>
      </c>
      <c r="G264" s="195" t="s">
        <v>258</v>
      </c>
      <c r="H264" s="195" t="s">
        <v>342</v>
      </c>
      <c r="I264" s="199">
        <v>250</v>
      </c>
      <c r="J264" s="199">
        <v>0</v>
      </c>
      <c r="K264" s="199">
        <v>250</v>
      </c>
      <c r="L264" s="199">
        <v>0</v>
      </c>
      <c r="M264" s="199">
        <v>0</v>
      </c>
      <c r="N264" s="199">
        <v>250</v>
      </c>
      <c r="O264" s="196"/>
      <c r="P264" s="197"/>
      <c r="Q264"/>
      <c r="R264"/>
      <c r="S264"/>
      <c r="T264"/>
      <c r="U264"/>
      <c r="V264"/>
      <c r="W264"/>
    </row>
    <row r="265" spans="1:23" x14ac:dyDescent="0.25">
      <c r="A265" s="29">
        <v>67</v>
      </c>
      <c r="B265" s="195" t="s">
        <v>40</v>
      </c>
      <c r="C265" s="29" t="s">
        <v>280</v>
      </c>
      <c r="D265" s="195" t="s">
        <v>216</v>
      </c>
      <c r="E265" s="195" t="s">
        <v>281</v>
      </c>
      <c r="F265" s="29" t="s">
        <v>7</v>
      </c>
      <c r="G265" s="195" t="s">
        <v>258</v>
      </c>
      <c r="H265" s="195" t="s">
        <v>342</v>
      </c>
      <c r="I265" s="199">
        <v>290</v>
      </c>
      <c r="J265" s="199">
        <v>0</v>
      </c>
      <c r="K265" s="199">
        <v>290</v>
      </c>
      <c r="L265" s="199">
        <v>0</v>
      </c>
      <c r="M265" s="199">
        <v>0</v>
      </c>
      <c r="N265" s="199">
        <v>290</v>
      </c>
      <c r="O265" s="196"/>
      <c r="P265" s="197"/>
      <c r="Q265"/>
      <c r="R265"/>
      <c r="S265"/>
      <c r="T265"/>
      <c r="U265"/>
      <c r="V265"/>
      <c r="W265"/>
    </row>
    <row r="266" spans="1:23" x14ac:dyDescent="0.25">
      <c r="A266" s="29">
        <v>67</v>
      </c>
      <c r="B266" s="195" t="s">
        <v>40</v>
      </c>
      <c r="C266" s="29" t="s">
        <v>280</v>
      </c>
      <c r="D266" s="195" t="s">
        <v>216</v>
      </c>
      <c r="E266" s="195" t="s">
        <v>281</v>
      </c>
      <c r="F266" s="29" t="s">
        <v>13</v>
      </c>
      <c r="G266" s="195" t="s">
        <v>258</v>
      </c>
      <c r="H266" s="195" t="s">
        <v>343</v>
      </c>
      <c r="I266" s="199">
        <v>650</v>
      </c>
      <c r="J266" s="199">
        <v>0</v>
      </c>
      <c r="K266" s="199">
        <v>650</v>
      </c>
      <c r="L266" s="199">
        <v>0</v>
      </c>
      <c r="M266" s="199">
        <v>0</v>
      </c>
      <c r="N266" s="199">
        <v>650</v>
      </c>
      <c r="O266" s="196"/>
      <c r="P266" s="197"/>
      <c r="Q266"/>
      <c r="R266"/>
      <c r="S266"/>
      <c r="T266"/>
      <c r="U266"/>
      <c r="V266"/>
      <c r="W266"/>
    </row>
    <row r="267" spans="1:23" x14ac:dyDescent="0.25">
      <c r="A267" s="29">
        <v>67</v>
      </c>
      <c r="B267" s="195" t="s">
        <v>40</v>
      </c>
      <c r="C267" s="29" t="s">
        <v>280</v>
      </c>
      <c r="D267" s="195" t="s">
        <v>216</v>
      </c>
      <c r="E267" s="195" t="s">
        <v>281</v>
      </c>
      <c r="F267" s="29" t="s">
        <v>12</v>
      </c>
      <c r="G267" s="195" t="s">
        <v>258</v>
      </c>
      <c r="H267" s="195" t="s">
        <v>343</v>
      </c>
      <c r="I267" s="199">
        <v>1100</v>
      </c>
      <c r="J267" s="199">
        <v>0</v>
      </c>
      <c r="K267" s="199">
        <v>1100</v>
      </c>
      <c r="L267" s="199">
        <v>0</v>
      </c>
      <c r="M267" s="199">
        <v>0</v>
      </c>
      <c r="N267" s="199">
        <v>1100</v>
      </c>
      <c r="O267" s="196"/>
      <c r="P267" s="197"/>
      <c r="Q267"/>
      <c r="R267"/>
      <c r="S267"/>
      <c r="T267"/>
      <c r="U267"/>
      <c r="V267"/>
      <c r="W267"/>
    </row>
    <row r="268" spans="1:23" x14ac:dyDescent="0.25">
      <c r="A268" s="29">
        <v>65</v>
      </c>
      <c r="B268" s="195" t="s">
        <v>111</v>
      </c>
      <c r="C268" s="29" t="s">
        <v>280</v>
      </c>
      <c r="D268" s="195" t="s">
        <v>216</v>
      </c>
      <c r="E268" s="195" t="s">
        <v>281</v>
      </c>
      <c r="F268" s="29" t="s">
        <v>10</v>
      </c>
      <c r="G268" s="195" t="s">
        <v>88</v>
      </c>
      <c r="H268" s="195" t="s">
        <v>341</v>
      </c>
      <c r="I268" s="199">
        <v>288</v>
      </c>
      <c r="J268" s="199">
        <v>0</v>
      </c>
      <c r="K268" s="199">
        <v>288</v>
      </c>
      <c r="L268" s="199">
        <v>0</v>
      </c>
      <c r="M268" s="199">
        <v>0</v>
      </c>
      <c r="N268" s="199">
        <v>288</v>
      </c>
      <c r="O268" s="196"/>
      <c r="P268" s="197"/>
      <c r="Q268"/>
      <c r="R268"/>
      <c r="S268"/>
      <c r="T268"/>
      <c r="U268"/>
      <c r="V268"/>
      <c r="W268"/>
    </row>
    <row r="269" spans="1:23" x14ac:dyDescent="0.25">
      <c r="A269" s="29">
        <v>65</v>
      </c>
      <c r="B269" s="195" t="s">
        <v>111</v>
      </c>
      <c r="C269" s="29" t="s">
        <v>280</v>
      </c>
      <c r="D269" s="195" t="s">
        <v>216</v>
      </c>
      <c r="E269" s="195" t="s">
        <v>281</v>
      </c>
      <c r="F269" s="29" t="s">
        <v>18</v>
      </c>
      <c r="G269" s="195" t="s">
        <v>88</v>
      </c>
      <c r="H269" s="195" t="s">
        <v>342</v>
      </c>
      <c r="I269" s="199">
        <v>107</v>
      </c>
      <c r="J269" s="199">
        <v>0</v>
      </c>
      <c r="K269" s="199">
        <v>107</v>
      </c>
      <c r="L269" s="199">
        <v>0</v>
      </c>
      <c r="M269" s="199">
        <v>0</v>
      </c>
      <c r="N269" s="199">
        <v>107</v>
      </c>
      <c r="O269" s="196"/>
      <c r="P269" s="197"/>
      <c r="Q269"/>
      <c r="R269"/>
      <c r="S269"/>
      <c r="T269"/>
      <c r="U269"/>
      <c r="V269"/>
      <c r="W269"/>
    </row>
    <row r="270" spans="1:23" x14ac:dyDescent="0.25">
      <c r="A270" s="29">
        <v>65</v>
      </c>
      <c r="B270" s="195" t="s">
        <v>111</v>
      </c>
      <c r="C270" s="29" t="s">
        <v>280</v>
      </c>
      <c r="D270" s="195" t="s">
        <v>216</v>
      </c>
      <c r="E270" s="195" t="s">
        <v>281</v>
      </c>
      <c r="F270" s="29" t="s">
        <v>19</v>
      </c>
      <c r="G270" s="195" t="s">
        <v>88</v>
      </c>
      <c r="H270" s="195" t="s">
        <v>342</v>
      </c>
      <c r="I270" s="199">
        <v>75</v>
      </c>
      <c r="J270" s="199">
        <v>0</v>
      </c>
      <c r="K270" s="199">
        <v>75</v>
      </c>
      <c r="L270" s="199">
        <v>0</v>
      </c>
      <c r="M270" s="199">
        <v>0</v>
      </c>
      <c r="N270" s="199">
        <v>75</v>
      </c>
      <c r="O270" s="196"/>
      <c r="P270" s="197"/>
      <c r="Q270"/>
      <c r="R270"/>
      <c r="S270"/>
      <c r="T270"/>
      <c r="U270"/>
      <c r="V270"/>
      <c r="W270"/>
    </row>
    <row r="271" spans="1:23" x14ac:dyDescent="0.25">
      <c r="A271" s="29">
        <v>65</v>
      </c>
      <c r="B271" s="195" t="s">
        <v>111</v>
      </c>
      <c r="C271" s="29" t="s">
        <v>280</v>
      </c>
      <c r="D271" s="195" t="s">
        <v>216</v>
      </c>
      <c r="E271" s="195" t="s">
        <v>281</v>
      </c>
      <c r="F271" s="29" t="s">
        <v>7</v>
      </c>
      <c r="G271" s="195" t="s">
        <v>88</v>
      </c>
      <c r="H271" s="195" t="s">
        <v>342</v>
      </c>
      <c r="I271" s="199">
        <v>100</v>
      </c>
      <c r="J271" s="199">
        <v>0</v>
      </c>
      <c r="K271" s="199">
        <v>100</v>
      </c>
      <c r="L271" s="199">
        <v>0</v>
      </c>
      <c r="M271" s="199">
        <v>0</v>
      </c>
      <c r="N271" s="199">
        <v>100</v>
      </c>
      <c r="O271" s="196"/>
      <c r="P271" s="197"/>
      <c r="Q271"/>
      <c r="R271"/>
      <c r="S271"/>
      <c r="T271"/>
      <c r="U271"/>
      <c r="V271"/>
      <c r="W271"/>
    </row>
    <row r="272" spans="1:23" x14ac:dyDescent="0.25">
      <c r="A272" s="29">
        <v>65</v>
      </c>
      <c r="B272" s="195" t="s">
        <v>111</v>
      </c>
      <c r="C272" s="29" t="s">
        <v>280</v>
      </c>
      <c r="D272" s="195" t="s">
        <v>216</v>
      </c>
      <c r="E272" s="195" t="s">
        <v>281</v>
      </c>
      <c r="F272" s="29" t="s">
        <v>13</v>
      </c>
      <c r="G272" s="195" t="s">
        <v>88</v>
      </c>
      <c r="H272" s="195" t="s">
        <v>341</v>
      </c>
      <c r="I272" s="199">
        <v>200</v>
      </c>
      <c r="J272" s="199">
        <v>0</v>
      </c>
      <c r="K272" s="199">
        <v>200</v>
      </c>
      <c r="L272" s="199">
        <v>0</v>
      </c>
      <c r="M272" s="199">
        <v>0</v>
      </c>
      <c r="N272" s="199">
        <v>200</v>
      </c>
      <c r="O272" s="196"/>
      <c r="P272" s="197"/>
      <c r="Q272"/>
      <c r="R272"/>
      <c r="S272"/>
      <c r="T272"/>
      <c r="U272"/>
      <c r="V272"/>
      <c r="W272"/>
    </row>
    <row r="273" spans="1:23" x14ac:dyDescent="0.25">
      <c r="A273" s="29">
        <v>65</v>
      </c>
      <c r="B273" s="195" t="s">
        <v>111</v>
      </c>
      <c r="C273" s="29" t="s">
        <v>280</v>
      </c>
      <c r="D273" s="195" t="s">
        <v>216</v>
      </c>
      <c r="E273" s="195" t="s">
        <v>281</v>
      </c>
      <c r="F273" s="29" t="s">
        <v>12</v>
      </c>
      <c r="G273" s="195" t="s">
        <v>88</v>
      </c>
      <c r="H273" s="195" t="s">
        <v>341</v>
      </c>
      <c r="I273" s="199">
        <v>260</v>
      </c>
      <c r="J273" s="199">
        <v>0</v>
      </c>
      <c r="K273" s="199">
        <v>260</v>
      </c>
      <c r="L273" s="199">
        <v>0</v>
      </c>
      <c r="M273" s="199">
        <v>0</v>
      </c>
      <c r="N273" s="199">
        <v>260</v>
      </c>
      <c r="O273" s="196"/>
      <c r="P273" s="197"/>
      <c r="Q273"/>
      <c r="R273"/>
      <c r="S273"/>
      <c r="T273"/>
      <c r="U273"/>
      <c r="V273"/>
      <c r="W273"/>
    </row>
    <row r="274" spans="1:23" x14ac:dyDescent="0.25">
      <c r="A274" s="29">
        <v>50</v>
      </c>
      <c r="B274" s="195" t="s">
        <v>103</v>
      </c>
      <c r="C274" s="29" t="s">
        <v>280</v>
      </c>
      <c r="D274" s="195" t="s">
        <v>216</v>
      </c>
      <c r="E274" s="195" t="s">
        <v>281</v>
      </c>
      <c r="F274" s="29" t="s">
        <v>10</v>
      </c>
      <c r="G274" s="195" t="s">
        <v>41</v>
      </c>
      <c r="H274" s="195" t="s">
        <v>343</v>
      </c>
      <c r="I274" s="199">
        <v>180</v>
      </c>
      <c r="J274" s="199">
        <v>0</v>
      </c>
      <c r="K274" s="199">
        <v>180</v>
      </c>
      <c r="L274" s="199">
        <v>0</v>
      </c>
      <c r="M274" s="199">
        <v>0</v>
      </c>
      <c r="N274" s="199">
        <v>180</v>
      </c>
      <c r="O274" s="196"/>
      <c r="P274" s="197"/>
      <c r="Q274"/>
      <c r="R274"/>
      <c r="S274"/>
      <c r="T274"/>
      <c r="U274"/>
      <c r="V274"/>
      <c r="W274"/>
    </row>
    <row r="275" spans="1:23" x14ac:dyDescent="0.25">
      <c r="A275" s="29">
        <v>50</v>
      </c>
      <c r="B275" s="195" t="s">
        <v>103</v>
      </c>
      <c r="C275" s="29" t="s">
        <v>280</v>
      </c>
      <c r="D275" s="195" t="s">
        <v>216</v>
      </c>
      <c r="E275" s="195" t="s">
        <v>281</v>
      </c>
      <c r="F275" s="29" t="s">
        <v>18</v>
      </c>
      <c r="G275" s="195" t="s">
        <v>41</v>
      </c>
      <c r="H275" s="195" t="s">
        <v>342</v>
      </c>
      <c r="I275" s="199">
        <v>75</v>
      </c>
      <c r="J275" s="199">
        <v>0</v>
      </c>
      <c r="K275" s="199">
        <v>75</v>
      </c>
      <c r="L275" s="199">
        <v>0</v>
      </c>
      <c r="M275" s="199">
        <v>0</v>
      </c>
      <c r="N275" s="199">
        <v>75</v>
      </c>
      <c r="O275" s="196"/>
      <c r="P275" s="197"/>
      <c r="Q275"/>
      <c r="R275"/>
      <c r="S275"/>
      <c r="T275"/>
      <c r="U275"/>
      <c r="V275"/>
      <c r="W275"/>
    </row>
    <row r="276" spans="1:23" x14ac:dyDescent="0.25">
      <c r="A276" s="29">
        <v>50</v>
      </c>
      <c r="B276" s="195" t="s">
        <v>103</v>
      </c>
      <c r="C276" s="29" t="s">
        <v>280</v>
      </c>
      <c r="D276" s="195" t="s">
        <v>216</v>
      </c>
      <c r="E276" s="195" t="s">
        <v>281</v>
      </c>
      <c r="F276" s="29" t="s">
        <v>19</v>
      </c>
      <c r="G276" s="195" t="s">
        <v>41</v>
      </c>
      <c r="H276" s="195" t="s">
        <v>342</v>
      </c>
      <c r="I276" s="199">
        <v>90</v>
      </c>
      <c r="J276" s="199">
        <v>0</v>
      </c>
      <c r="K276" s="199">
        <v>90</v>
      </c>
      <c r="L276" s="199">
        <v>0</v>
      </c>
      <c r="M276" s="199">
        <v>0</v>
      </c>
      <c r="N276" s="199">
        <v>90</v>
      </c>
      <c r="O276" s="196"/>
      <c r="P276" s="197"/>
      <c r="Q276"/>
      <c r="R276"/>
      <c r="S276"/>
      <c r="T276"/>
      <c r="U276"/>
      <c r="V276"/>
      <c r="W276"/>
    </row>
    <row r="277" spans="1:23" x14ac:dyDescent="0.25">
      <c r="A277" s="29">
        <v>50</v>
      </c>
      <c r="B277" s="195" t="s">
        <v>103</v>
      </c>
      <c r="C277" s="29" t="s">
        <v>280</v>
      </c>
      <c r="D277" s="195" t="s">
        <v>216</v>
      </c>
      <c r="E277" s="195" t="s">
        <v>281</v>
      </c>
      <c r="F277" s="29" t="s">
        <v>7</v>
      </c>
      <c r="G277" s="195" t="s">
        <v>41</v>
      </c>
      <c r="H277" s="195" t="s">
        <v>342</v>
      </c>
      <c r="I277" s="199">
        <v>90</v>
      </c>
      <c r="J277" s="199">
        <v>0</v>
      </c>
      <c r="K277" s="199">
        <v>90</v>
      </c>
      <c r="L277" s="199">
        <v>0</v>
      </c>
      <c r="M277" s="199">
        <v>0</v>
      </c>
      <c r="N277" s="199">
        <v>90</v>
      </c>
      <c r="O277" s="196"/>
      <c r="P277" s="197"/>
      <c r="Q277"/>
      <c r="R277"/>
      <c r="S277"/>
      <c r="T277"/>
      <c r="U277"/>
      <c r="V277"/>
      <c r="W277"/>
    </row>
    <row r="278" spans="1:23" x14ac:dyDescent="0.25">
      <c r="A278" s="29">
        <v>50</v>
      </c>
      <c r="B278" s="195" t="s">
        <v>103</v>
      </c>
      <c r="C278" s="29" t="s">
        <v>280</v>
      </c>
      <c r="D278" s="195" t="s">
        <v>216</v>
      </c>
      <c r="E278" s="195" t="s">
        <v>281</v>
      </c>
      <c r="F278" s="29" t="s">
        <v>13</v>
      </c>
      <c r="G278" s="195" t="s">
        <v>41</v>
      </c>
      <c r="H278" s="195" t="s">
        <v>343</v>
      </c>
      <c r="I278" s="199">
        <v>300</v>
      </c>
      <c r="J278" s="199">
        <v>0</v>
      </c>
      <c r="K278" s="199">
        <v>300</v>
      </c>
      <c r="L278" s="199">
        <v>0</v>
      </c>
      <c r="M278" s="199">
        <v>0</v>
      </c>
      <c r="N278" s="199">
        <v>300</v>
      </c>
      <c r="O278" s="196"/>
      <c r="P278" s="197"/>
      <c r="Q278"/>
      <c r="R278"/>
      <c r="S278"/>
      <c r="T278"/>
      <c r="U278"/>
      <c r="V278"/>
      <c r="W278"/>
    </row>
    <row r="279" spans="1:23" x14ac:dyDescent="0.25">
      <c r="A279" s="29">
        <v>50</v>
      </c>
      <c r="B279" s="195" t="s">
        <v>103</v>
      </c>
      <c r="C279" s="29" t="s">
        <v>280</v>
      </c>
      <c r="D279" s="195" t="s">
        <v>216</v>
      </c>
      <c r="E279" s="195" t="s">
        <v>281</v>
      </c>
      <c r="F279" s="29" t="s">
        <v>12</v>
      </c>
      <c r="G279" s="195" t="s">
        <v>41</v>
      </c>
      <c r="H279" s="195" t="s">
        <v>342</v>
      </c>
      <c r="I279" s="199">
        <v>100</v>
      </c>
      <c r="J279" s="199">
        <v>0</v>
      </c>
      <c r="K279" s="199">
        <v>100</v>
      </c>
      <c r="L279" s="199">
        <v>0</v>
      </c>
      <c r="M279" s="199">
        <v>0</v>
      </c>
      <c r="N279" s="199">
        <v>100</v>
      </c>
      <c r="O279" s="196"/>
      <c r="P279" s="197"/>
      <c r="Q279"/>
      <c r="R279"/>
      <c r="S279"/>
      <c r="T279"/>
      <c r="U279"/>
      <c r="V279"/>
      <c r="W279"/>
    </row>
    <row r="280" spans="1:23" x14ac:dyDescent="0.25">
      <c r="A280" s="29">
        <v>9</v>
      </c>
      <c r="B280" s="195" t="s">
        <v>32</v>
      </c>
      <c r="C280" s="29" t="s">
        <v>280</v>
      </c>
      <c r="D280" s="195" t="s">
        <v>216</v>
      </c>
      <c r="E280" s="195" t="s">
        <v>281</v>
      </c>
      <c r="F280" s="29" t="s">
        <v>10</v>
      </c>
      <c r="G280" s="195" t="s">
        <v>293</v>
      </c>
      <c r="H280" s="195" t="s">
        <v>343</v>
      </c>
      <c r="I280" s="199">
        <v>80</v>
      </c>
      <c r="J280" s="199">
        <v>0</v>
      </c>
      <c r="K280" s="199">
        <v>80</v>
      </c>
      <c r="L280" s="199">
        <v>0</v>
      </c>
      <c r="M280" s="199">
        <v>0</v>
      </c>
      <c r="N280" s="199">
        <v>80</v>
      </c>
      <c r="O280" s="196"/>
      <c r="P280" s="197"/>
      <c r="Q280"/>
      <c r="R280"/>
      <c r="S280"/>
      <c r="T280"/>
      <c r="U280"/>
      <c r="V280"/>
      <c r="W280"/>
    </row>
    <row r="281" spans="1:23" x14ac:dyDescent="0.25">
      <c r="A281" s="29">
        <v>9</v>
      </c>
      <c r="B281" s="195" t="s">
        <v>32</v>
      </c>
      <c r="C281" s="29" t="s">
        <v>280</v>
      </c>
      <c r="D281" s="195" t="s">
        <v>216</v>
      </c>
      <c r="E281" s="195" t="s">
        <v>281</v>
      </c>
      <c r="F281" s="29" t="s">
        <v>18</v>
      </c>
      <c r="G281" s="195" t="s">
        <v>293</v>
      </c>
      <c r="H281" s="195" t="s">
        <v>342</v>
      </c>
      <c r="I281" s="199">
        <v>50</v>
      </c>
      <c r="J281" s="199">
        <v>0</v>
      </c>
      <c r="K281" s="199">
        <v>50</v>
      </c>
      <c r="L281" s="199">
        <v>0</v>
      </c>
      <c r="M281" s="199">
        <v>0</v>
      </c>
      <c r="N281" s="199">
        <v>50</v>
      </c>
      <c r="O281" s="196"/>
      <c r="P281" s="197"/>
      <c r="Q281"/>
      <c r="R281"/>
      <c r="S281"/>
      <c r="T281"/>
      <c r="U281"/>
      <c r="V281"/>
      <c r="W281"/>
    </row>
    <row r="282" spans="1:23" x14ac:dyDescent="0.25">
      <c r="A282" s="29">
        <v>9</v>
      </c>
      <c r="B282" s="195" t="s">
        <v>32</v>
      </c>
      <c r="C282" s="29" t="s">
        <v>280</v>
      </c>
      <c r="D282" s="195" t="s">
        <v>216</v>
      </c>
      <c r="E282" s="195" t="s">
        <v>281</v>
      </c>
      <c r="F282" s="29" t="s">
        <v>19</v>
      </c>
      <c r="G282" s="195" t="s">
        <v>293</v>
      </c>
      <c r="H282" s="195" t="s">
        <v>342</v>
      </c>
      <c r="I282" s="199">
        <v>60</v>
      </c>
      <c r="J282" s="199">
        <v>0</v>
      </c>
      <c r="K282" s="199">
        <v>60</v>
      </c>
      <c r="L282" s="199">
        <v>0</v>
      </c>
      <c r="M282" s="199">
        <v>0</v>
      </c>
      <c r="N282" s="199">
        <v>60</v>
      </c>
      <c r="O282" s="196"/>
      <c r="P282" s="197"/>
      <c r="Q282"/>
      <c r="R282"/>
      <c r="S282"/>
      <c r="T282"/>
      <c r="U282"/>
      <c r="V282"/>
      <c r="W282"/>
    </row>
    <row r="283" spans="1:23" x14ac:dyDescent="0.25">
      <c r="A283" s="29">
        <v>9</v>
      </c>
      <c r="B283" s="195" t="s">
        <v>32</v>
      </c>
      <c r="C283" s="29" t="s">
        <v>280</v>
      </c>
      <c r="D283" s="195" t="s">
        <v>216</v>
      </c>
      <c r="E283" s="195" t="s">
        <v>281</v>
      </c>
      <c r="F283" s="29" t="s">
        <v>7</v>
      </c>
      <c r="G283" s="195" t="s">
        <v>293</v>
      </c>
      <c r="H283" s="195" t="s">
        <v>342</v>
      </c>
      <c r="I283" s="199">
        <v>50</v>
      </c>
      <c r="J283" s="199">
        <v>0</v>
      </c>
      <c r="K283" s="199">
        <v>50</v>
      </c>
      <c r="L283" s="199">
        <v>0</v>
      </c>
      <c r="M283" s="199">
        <v>0</v>
      </c>
      <c r="N283" s="199">
        <v>50</v>
      </c>
      <c r="O283" s="196"/>
      <c r="P283" s="197"/>
      <c r="Q283"/>
      <c r="R283"/>
      <c r="S283"/>
      <c r="T283"/>
      <c r="U283"/>
      <c r="V283"/>
      <c r="W283"/>
    </row>
    <row r="284" spans="1:23" x14ac:dyDescent="0.25">
      <c r="A284" s="29">
        <v>9</v>
      </c>
      <c r="B284" s="195" t="s">
        <v>32</v>
      </c>
      <c r="C284" s="29" t="s">
        <v>280</v>
      </c>
      <c r="D284" s="195" t="s">
        <v>216</v>
      </c>
      <c r="E284" s="195" t="s">
        <v>281</v>
      </c>
      <c r="F284" s="29" t="s">
        <v>13</v>
      </c>
      <c r="G284" s="195" t="s">
        <v>293</v>
      </c>
      <c r="H284" s="195" t="s">
        <v>343</v>
      </c>
      <c r="I284" s="199">
        <v>60</v>
      </c>
      <c r="J284" s="199">
        <v>0</v>
      </c>
      <c r="K284" s="199">
        <v>60</v>
      </c>
      <c r="L284" s="199">
        <v>0</v>
      </c>
      <c r="M284" s="199">
        <v>0</v>
      </c>
      <c r="N284" s="199">
        <v>60</v>
      </c>
      <c r="O284" s="196"/>
      <c r="P284" s="197"/>
      <c r="Q284"/>
      <c r="R284"/>
      <c r="S284"/>
      <c r="T284"/>
      <c r="U284"/>
      <c r="V284"/>
      <c r="W284"/>
    </row>
    <row r="285" spans="1:23" x14ac:dyDescent="0.25">
      <c r="A285" s="29">
        <v>9</v>
      </c>
      <c r="B285" s="195" t="s">
        <v>32</v>
      </c>
      <c r="C285" s="29" t="s">
        <v>280</v>
      </c>
      <c r="D285" s="195" t="s">
        <v>216</v>
      </c>
      <c r="E285" s="195" t="s">
        <v>281</v>
      </c>
      <c r="F285" s="29" t="s">
        <v>12</v>
      </c>
      <c r="G285" s="195" t="s">
        <v>293</v>
      </c>
      <c r="H285" s="195" t="s">
        <v>342</v>
      </c>
      <c r="I285" s="199">
        <v>50</v>
      </c>
      <c r="J285" s="199">
        <v>0</v>
      </c>
      <c r="K285" s="199">
        <v>50</v>
      </c>
      <c r="L285" s="199">
        <v>0</v>
      </c>
      <c r="M285" s="199">
        <v>0</v>
      </c>
      <c r="N285" s="199">
        <v>50</v>
      </c>
      <c r="O285" s="196"/>
      <c r="P285" s="197"/>
      <c r="Q285"/>
      <c r="R285"/>
      <c r="S285"/>
      <c r="T285"/>
      <c r="U285"/>
      <c r="V285"/>
      <c r="W285"/>
    </row>
    <row r="286" spans="1:23" x14ac:dyDescent="0.25">
      <c r="A286" s="29">
        <v>24</v>
      </c>
      <c r="B286" s="195" t="s">
        <v>68</v>
      </c>
      <c r="C286" s="29" t="s">
        <v>280</v>
      </c>
      <c r="D286" s="195" t="s">
        <v>216</v>
      </c>
      <c r="E286" s="195" t="s">
        <v>281</v>
      </c>
      <c r="F286" s="29" t="s">
        <v>10</v>
      </c>
      <c r="G286" s="195" t="s">
        <v>660</v>
      </c>
      <c r="H286" s="195" t="s">
        <v>343</v>
      </c>
      <c r="I286" s="199">
        <v>365</v>
      </c>
      <c r="J286" s="199">
        <v>0</v>
      </c>
      <c r="K286" s="199">
        <v>365</v>
      </c>
      <c r="L286" s="199">
        <v>0</v>
      </c>
      <c r="M286" s="199">
        <v>0</v>
      </c>
      <c r="N286" s="199">
        <v>365</v>
      </c>
      <c r="O286" s="196"/>
      <c r="P286" s="197"/>
      <c r="Q286"/>
      <c r="R286"/>
      <c r="S286"/>
      <c r="T286"/>
      <c r="U286"/>
      <c r="V286"/>
      <c r="W286"/>
    </row>
    <row r="287" spans="1:23" x14ac:dyDescent="0.25">
      <c r="A287" s="29">
        <v>24</v>
      </c>
      <c r="B287" s="195" t="s">
        <v>68</v>
      </c>
      <c r="C287" s="29" t="s">
        <v>280</v>
      </c>
      <c r="D287" s="195" t="s">
        <v>216</v>
      </c>
      <c r="E287" s="195" t="s">
        <v>281</v>
      </c>
      <c r="F287" s="29" t="s">
        <v>18</v>
      </c>
      <c r="G287" s="195" t="s">
        <v>660</v>
      </c>
      <c r="H287" s="195" t="s">
        <v>342</v>
      </c>
      <c r="I287" s="199">
        <v>127</v>
      </c>
      <c r="J287" s="199">
        <v>0</v>
      </c>
      <c r="K287" s="199">
        <v>127</v>
      </c>
      <c r="L287" s="199">
        <v>0</v>
      </c>
      <c r="M287" s="199">
        <v>0</v>
      </c>
      <c r="N287" s="199">
        <v>127</v>
      </c>
      <c r="O287" s="196"/>
      <c r="P287" s="197"/>
      <c r="Q287"/>
      <c r="R287"/>
      <c r="S287"/>
      <c r="T287"/>
      <c r="U287"/>
      <c r="V287"/>
      <c r="W287"/>
    </row>
    <row r="288" spans="1:23" x14ac:dyDescent="0.25">
      <c r="A288" s="29">
        <v>24</v>
      </c>
      <c r="B288" s="195" t="s">
        <v>68</v>
      </c>
      <c r="C288" s="29" t="s">
        <v>280</v>
      </c>
      <c r="D288" s="195" t="s">
        <v>216</v>
      </c>
      <c r="E288" s="195" t="s">
        <v>281</v>
      </c>
      <c r="F288" s="29" t="s">
        <v>19</v>
      </c>
      <c r="G288" s="195" t="s">
        <v>660</v>
      </c>
      <c r="H288" s="195" t="s">
        <v>342</v>
      </c>
      <c r="I288" s="199">
        <v>113</v>
      </c>
      <c r="J288" s="199">
        <v>0</v>
      </c>
      <c r="K288" s="199">
        <v>113</v>
      </c>
      <c r="L288" s="199">
        <v>0</v>
      </c>
      <c r="M288" s="199">
        <v>0</v>
      </c>
      <c r="N288" s="199">
        <v>113</v>
      </c>
      <c r="O288" s="196"/>
      <c r="P288" s="197"/>
      <c r="Q288"/>
      <c r="R288"/>
      <c r="S288"/>
      <c r="T288"/>
      <c r="U288"/>
      <c r="V288"/>
      <c r="W288"/>
    </row>
    <row r="289" spans="1:23" x14ac:dyDescent="0.25">
      <c r="A289" s="29">
        <v>24</v>
      </c>
      <c r="B289" s="195" t="s">
        <v>68</v>
      </c>
      <c r="C289" s="29" t="s">
        <v>280</v>
      </c>
      <c r="D289" s="195" t="s">
        <v>216</v>
      </c>
      <c r="E289" s="195" t="s">
        <v>281</v>
      </c>
      <c r="F289" s="29" t="s">
        <v>7</v>
      </c>
      <c r="G289" s="195" t="s">
        <v>660</v>
      </c>
      <c r="H289" s="195" t="s">
        <v>342</v>
      </c>
      <c r="I289" s="199">
        <v>93</v>
      </c>
      <c r="J289" s="199">
        <v>0</v>
      </c>
      <c r="K289" s="199">
        <v>93</v>
      </c>
      <c r="L289" s="199">
        <v>0</v>
      </c>
      <c r="M289" s="199">
        <v>0</v>
      </c>
      <c r="N289" s="199">
        <v>93</v>
      </c>
      <c r="O289" s="196"/>
      <c r="P289" s="197"/>
      <c r="Q289"/>
      <c r="R289"/>
      <c r="S289"/>
      <c r="T289"/>
      <c r="U289"/>
      <c r="V289"/>
      <c r="W289"/>
    </row>
    <row r="290" spans="1:23" x14ac:dyDescent="0.25">
      <c r="A290" s="29">
        <v>24</v>
      </c>
      <c r="B290" s="195" t="s">
        <v>68</v>
      </c>
      <c r="C290" s="29" t="s">
        <v>280</v>
      </c>
      <c r="D290" s="195" t="s">
        <v>216</v>
      </c>
      <c r="E290" s="195" t="s">
        <v>281</v>
      </c>
      <c r="F290" s="29" t="s">
        <v>13</v>
      </c>
      <c r="G290" s="195" t="s">
        <v>660</v>
      </c>
      <c r="H290" s="195" t="s">
        <v>343</v>
      </c>
      <c r="I290" s="199">
        <v>496</v>
      </c>
      <c r="J290" s="199">
        <v>0</v>
      </c>
      <c r="K290" s="199">
        <v>496</v>
      </c>
      <c r="L290" s="199">
        <v>0</v>
      </c>
      <c r="M290" s="199">
        <v>0</v>
      </c>
      <c r="N290" s="199">
        <v>496</v>
      </c>
      <c r="O290" s="196"/>
      <c r="P290" s="197"/>
      <c r="Q290"/>
      <c r="R290"/>
      <c r="S290"/>
      <c r="T290"/>
      <c r="U290"/>
      <c r="V290"/>
      <c r="W290"/>
    </row>
    <row r="291" spans="1:23" x14ac:dyDescent="0.25">
      <c r="A291" s="29">
        <v>24</v>
      </c>
      <c r="B291" s="195" t="s">
        <v>68</v>
      </c>
      <c r="C291" s="29" t="s">
        <v>280</v>
      </c>
      <c r="D291" s="195" t="s">
        <v>216</v>
      </c>
      <c r="E291" s="195" t="s">
        <v>281</v>
      </c>
      <c r="F291" s="29" t="s">
        <v>12</v>
      </c>
      <c r="G291" s="195" t="s">
        <v>660</v>
      </c>
      <c r="H291" s="195" t="s">
        <v>343</v>
      </c>
      <c r="I291" s="199">
        <v>394</v>
      </c>
      <c r="J291" s="199">
        <v>0</v>
      </c>
      <c r="K291" s="199">
        <v>394</v>
      </c>
      <c r="L291" s="199">
        <v>0</v>
      </c>
      <c r="M291" s="199">
        <v>0</v>
      </c>
      <c r="N291" s="199">
        <v>394</v>
      </c>
      <c r="O291" s="196"/>
      <c r="P291" s="197"/>
      <c r="Q291"/>
      <c r="R291"/>
      <c r="S291"/>
      <c r="T291"/>
      <c r="U291"/>
      <c r="V291"/>
      <c r="W291"/>
    </row>
    <row r="292" spans="1:23" x14ac:dyDescent="0.25">
      <c r="A292" s="29">
        <v>24</v>
      </c>
      <c r="B292" s="195" t="s">
        <v>68</v>
      </c>
      <c r="C292" s="29" t="s">
        <v>659</v>
      </c>
      <c r="D292" s="195" t="s">
        <v>215</v>
      </c>
      <c r="E292" s="195" t="s">
        <v>286</v>
      </c>
      <c r="F292" s="29" t="s">
        <v>10</v>
      </c>
      <c r="G292" s="195" t="s">
        <v>26</v>
      </c>
      <c r="H292" s="195" t="s">
        <v>343</v>
      </c>
      <c r="I292" s="199">
        <v>0</v>
      </c>
      <c r="J292" s="199">
        <v>0</v>
      </c>
      <c r="K292" s="199">
        <v>0</v>
      </c>
      <c r="L292" s="199">
        <v>0</v>
      </c>
      <c r="M292" s="199">
        <v>0</v>
      </c>
      <c r="N292" s="199">
        <v>0</v>
      </c>
      <c r="O292" s="196"/>
      <c r="P292" s="197"/>
      <c r="Q292"/>
      <c r="R292"/>
      <c r="S292"/>
      <c r="T292"/>
      <c r="U292"/>
      <c r="V292"/>
      <c r="W292"/>
    </row>
    <row r="293" spans="1:23" x14ac:dyDescent="0.25">
      <c r="A293" s="29">
        <v>24</v>
      </c>
      <c r="B293" s="195" t="s">
        <v>68</v>
      </c>
      <c r="C293" s="29" t="s">
        <v>659</v>
      </c>
      <c r="D293" s="195" t="s">
        <v>215</v>
      </c>
      <c r="E293" s="195" t="s">
        <v>286</v>
      </c>
      <c r="F293" s="29" t="s">
        <v>13</v>
      </c>
      <c r="G293" s="195" t="s">
        <v>26</v>
      </c>
      <c r="H293" s="195" t="s">
        <v>343</v>
      </c>
      <c r="I293" s="199">
        <v>0</v>
      </c>
      <c r="J293" s="199">
        <v>0</v>
      </c>
      <c r="K293" s="199">
        <v>0</v>
      </c>
      <c r="L293" s="199">
        <v>0</v>
      </c>
      <c r="M293" s="199">
        <v>0</v>
      </c>
      <c r="N293" s="199">
        <v>0</v>
      </c>
      <c r="O293" s="196"/>
      <c r="P293" s="197"/>
      <c r="Q293"/>
      <c r="R293"/>
      <c r="S293"/>
      <c r="T293"/>
      <c r="U293"/>
      <c r="V293"/>
      <c r="W293"/>
    </row>
    <row r="294" spans="1:23" x14ac:dyDescent="0.25">
      <c r="A294" s="29">
        <v>20</v>
      </c>
      <c r="B294" s="195" t="s">
        <v>62</v>
      </c>
      <c r="C294" s="29" t="s">
        <v>289</v>
      </c>
      <c r="D294" s="195" t="s">
        <v>217</v>
      </c>
      <c r="E294" s="195" t="s">
        <v>214</v>
      </c>
      <c r="F294" s="29" t="s">
        <v>10</v>
      </c>
      <c r="G294" s="195" t="s">
        <v>9</v>
      </c>
      <c r="H294" s="195" t="s">
        <v>342</v>
      </c>
      <c r="I294" s="199">
        <v>1101.8449200000014</v>
      </c>
      <c r="J294" s="199">
        <v>54.05</v>
      </c>
      <c r="K294" s="199">
        <v>1047.7949200000014</v>
      </c>
      <c r="L294" s="199"/>
      <c r="M294" s="199">
        <v>60</v>
      </c>
      <c r="N294" s="199">
        <v>987.79492000000141</v>
      </c>
      <c r="O294" s="196"/>
      <c r="P294" s="197"/>
      <c r="Q294"/>
      <c r="R294"/>
      <c r="S294"/>
      <c r="T294"/>
      <c r="U294"/>
      <c r="V294"/>
      <c r="W294"/>
    </row>
    <row r="295" spans="1:23" x14ac:dyDescent="0.25">
      <c r="A295" s="29">
        <v>20</v>
      </c>
      <c r="B295" s="195" t="s">
        <v>62</v>
      </c>
      <c r="C295" s="29" t="s">
        <v>289</v>
      </c>
      <c r="D295" s="195" t="s">
        <v>217</v>
      </c>
      <c r="E295" s="195" t="s">
        <v>214</v>
      </c>
      <c r="F295" s="29" t="s">
        <v>18</v>
      </c>
      <c r="G295" s="195" t="s">
        <v>9</v>
      </c>
      <c r="H295" s="195" t="s">
        <v>342</v>
      </c>
      <c r="I295" s="199">
        <v>439.20306000000181</v>
      </c>
      <c r="J295" s="199">
        <v>0</v>
      </c>
      <c r="K295" s="199">
        <v>439.20306000000181</v>
      </c>
      <c r="L295" s="199"/>
      <c r="M295" s="199">
        <v>35</v>
      </c>
      <c r="N295" s="199">
        <v>404.20306000000181</v>
      </c>
      <c r="O295" s="196"/>
      <c r="P295" s="197"/>
      <c r="Q295"/>
      <c r="R295"/>
      <c r="S295"/>
      <c r="T295"/>
      <c r="U295"/>
      <c r="V295"/>
      <c r="W295"/>
    </row>
    <row r="296" spans="1:23" x14ac:dyDescent="0.25">
      <c r="A296" s="29">
        <v>20</v>
      </c>
      <c r="B296" s="195" t="s">
        <v>62</v>
      </c>
      <c r="C296" s="29" t="s">
        <v>289</v>
      </c>
      <c r="D296" s="195" t="s">
        <v>217</v>
      </c>
      <c r="E296" s="195" t="s">
        <v>214</v>
      </c>
      <c r="F296" s="29" t="s">
        <v>19</v>
      </c>
      <c r="G296" s="195" t="s">
        <v>9</v>
      </c>
      <c r="H296" s="195" t="s">
        <v>342</v>
      </c>
      <c r="I296" s="199">
        <v>165.58776999999998</v>
      </c>
      <c r="J296" s="199">
        <v>27.06</v>
      </c>
      <c r="K296" s="199">
        <v>138.52776999999998</v>
      </c>
      <c r="L296" s="199"/>
      <c r="M296" s="199">
        <v>15</v>
      </c>
      <c r="N296" s="199">
        <v>123.52776999999998</v>
      </c>
      <c r="O296" s="196"/>
      <c r="P296" s="197"/>
      <c r="Q296"/>
      <c r="R296"/>
      <c r="S296"/>
      <c r="T296"/>
      <c r="U296"/>
      <c r="V296"/>
      <c r="W296"/>
    </row>
    <row r="297" spans="1:23" x14ac:dyDescent="0.25">
      <c r="A297" s="29">
        <v>20</v>
      </c>
      <c r="B297" s="195" t="s">
        <v>62</v>
      </c>
      <c r="C297" s="29" t="s">
        <v>289</v>
      </c>
      <c r="D297" s="195" t="s">
        <v>217</v>
      </c>
      <c r="E297" s="195" t="s">
        <v>282</v>
      </c>
      <c r="F297" s="29" t="s">
        <v>7</v>
      </c>
      <c r="G297" s="195" t="s">
        <v>9</v>
      </c>
      <c r="H297" s="195" t="s">
        <v>342</v>
      </c>
      <c r="I297" s="199">
        <v>0</v>
      </c>
      <c r="J297" s="199">
        <v>0</v>
      </c>
      <c r="K297" s="199">
        <v>0</v>
      </c>
      <c r="L297" s="199"/>
      <c r="M297" s="199">
        <v>0</v>
      </c>
      <c r="N297" s="199">
        <v>0</v>
      </c>
      <c r="O297" s="196"/>
      <c r="P297" s="197"/>
      <c r="Q297"/>
      <c r="R297"/>
      <c r="S297"/>
      <c r="T297"/>
      <c r="U297"/>
      <c r="V297"/>
      <c r="W297"/>
    </row>
    <row r="298" spans="1:23" x14ac:dyDescent="0.25">
      <c r="A298" s="29">
        <v>20</v>
      </c>
      <c r="B298" s="195" t="s">
        <v>62</v>
      </c>
      <c r="C298" s="29" t="s">
        <v>289</v>
      </c>
      <c r="D298" s="195" t="s">
        <v>217</v>
      </c>
      <c r="E298" s="195" t="s">
        <v>214</v>
      </c>
      <c r="F298" s="29" t="s">
        <v>17</v>
      </c>
      <c r="G298" s="195" t="s">
        <v>9</v>
      </c>
      <c r="H298" s="195" t="s">
        <v>342</v>
      </c>
      <c r="I298" s="199">
        <v>153.49299999999999</v>
      </c>
      <c r="J298" s="199">
        <v>92.9</v>
      </c>
      <c r="K298" s="199">
        <v>60.592999999999989</v>
      </c>
      <c r="L298" s="199"/>
      <c r="M298" s="199">
        <v>15</v>
      </c>
      <c r="N298" s="199">
        <v>45.592999999999989</v>
      </c>
      <c r="O298" s="196"/>
      <c r="P298" s="197"/>
      <c r="Q298"/>
      <c r="R298"/>
      <c r="S298"/>
      <c r="T298"/>
      <c r="U298"/>
      <c r="V298"/>
      <c r="W298"/>
    </row>
    <row r="299" spans="1:23" x14ac:dyDescent="0.25">
      <c r="A299" s="29">
        <v>20</v>
      </c>
      <c r="B299" s="195" t="s">
        <v>62</v>
      </c>
      <c r="C299" s="29" t="s">
        <v>289</v>
      </c>
      <c r="D299" s="195" t="s">
        <v>217</v>
      </c>
      <c r="E299" s="195" t="s">
        <v>214</v>
      </c>
      <c r="F299" s="29" t="s">
        <v>14</v>
      </c>
      <c r="G299" s="195" t="s">
        <v>9</v>
      </c>
      <c r="H299" s="195" t="s">
        <v>342</v>
      </c>
      <c r="I299" s="199">
        <v>1924.4118999999998</v>
      </c>
      <c r="J299" s="199">
        <v>27.13</v>
      </c>
      <c r="K299" s="199">
        <v>1897.2818999999997</v>
      </c>
      <c r="L299" s="199"/>
      <c r="M299" s="199">
        <v>60</v>
      </c>
      <c r="N299" s="199">
        <v>1837.2818999999997</v>
      </c>
      <c r="O299" s="196"/>
      <c r="P299" s="197"/>
      <c r="Q299"/>
      <c r="R299"/>
      <c r="S299"/>
      <c r="T299"/>
      <c r="U299"/>
      <c r="V299"/>
      <c r="W299"/>
    </row>
    <row r="300" spans="1:23" x14ac:dyDescent="0.25">
      <c r="A300" s="29">
        <v>19</v>
      </c>
      <c r="B300" s="195" t="s">
        <v>59</v>
      </c>
      <c r="C300" s="29" t="s">
        <v>280</v>
      </c>
      <c r="D300" s="195" t="s">
        <v>216</v>
      </c>
      <c r="E300" s="195" t="s">
        <v>281</v>
      </c>
      <c r="F300" s="29" t="s">
        <v>10</v>
      </c>
      <c r="G300" s="195" t="s">
        <v>653</v>
      </c>
      <c r="H300" s="195" t="s">
        <v>343</v>
      </c>
      <c r="I300" s="199">
        <v>250</v>
      </c>
      <c r="J300" s="199">
        <v>0</v>
      </c>
      <c r="K300" s="199">
        <v>250</v>
      </c>
      <c r="L300" s="199">
        <v>0</v>
      </c>
      <c r="M300" s="199">
        <v>0</v>
      </c>
      <c r="N300" s="199">
        <v>250</v>
      </c>
      <c r="O300" s="196"/>
      <c r="P300" s="197"/>
      <c r="Q300"/>
      <c r="R300"/>
      <c r="S300"/>
      <c r="T300"/>
      <c r="U300"/>
      <c r="V300"/>
      <c r="W300"/>
    </row>
    <row r="301" spans="1:23" x14ac:dyDescent="0.25">
      <c r="A301" s="29">
        <v>19</v>
      </c>
      <c r="B301" s="195" t="s">
        <v>59</v>
      </c>
      <c r="C301" s="29" t="s">
        <v>280</v>
      </c>
      <c r="D301" s="195" t="s">
        <v>216</v>
      </c>
      <c r="E301" s="195" t="s">
        <v>281</v>
      </c>
      <c r="F301" s="29" t="s">
        <v>18</v>
      </c>
      <c r="G301" s="195" t="s">
        <v>653</v>
      </c>
      <c r="H301" s="195" t="s">
        <v>342</v>
      </c>
      <c r="I301" s="199">
        <v>90</v>
      </c>
      <c r="J301" s="199">
        <v>0</v>
      </c>
      <c r="K301" s="199">
        <v>90</v>
      </c>
      <c r="L301" s="199">
        <v>0</v>
      </c>
      <c r="M301" s="199">
        <v>0</v>
      </c>
      <c r="N301" s="199">
        <v>90</v>
      </c>
      <c r="O301" s="196"/>
      <c r="P301" s="197"/>
      <c r="Q301"/>
      <c r="R301"/>
      <c r="S301"/>
      <c r="T301"/>
      <c r="U301"/>
      <c r="V301"/>
      <c r="W301"/>
    </row>
    <row r="302" spans="1:23" x14ac:dyDescent="0.25">
      <c r="A302" s="29">
        <v>19</v>
      </c>
      <c r="B302" s="195" t="s">
        <v>59</v>
      </c>
      <c r="C302" s="29" t="s">
        <v>280</v>
      </c>
      <c r="D302" s="195" t="s">
        <v>216</v>
      </c>
      <c r="E302" s="195" t="s">
        <v>281</v>
      </c>
      <c r="F302" s="29" t="s">
        <v>19</v>
      </c>
      <c r="G302" s="195" t="s">
        <v>653</v>
      </c>
      <c r="H302" s="195" t="s">
        <v>342</v>
      </c>
      <c r="I302" s="199">
        <v>60</v>
      </c>
      <c r="J302" s="199">
        <v>0</v>
      </c>
      <c r="K302" s="199">
        <v>60</v>
      </c>
      <c r="L302" s="199">
        <v>0</v>
      </c>
      <c r="M302" s="199">
        <v>0</v>
      </c>
      <c r="N302" s="199">
        <v>60</v>
      </c>
      <c r="O302" s="196"/>
      <c r="P302" s="197"/>
      <c r="Q302"/>
      <c r="R302"/>
      <c r="S302"/>
      <c r="T302"/>
      <c r="U302"/>
      <c r="V302"/>
      <c r="W302"/>
    </row>
    <row r="303" spans="1:23" x14ac:dyDescent="0.25">
      <c r="A303" s="29">
        <v>19</v>
      </c>
      <c r="B303" s="195" t="s">
        <v>59</v>
      </c>
      <c r="C303" s="29" t="s">
        <v>280</v>
      </c>
      <c r="D303" s="195" t="s">
        <v>216</v>
      </c>
      <c r="E303" s="195" t="s">
        <v>281</v>
      </c>
      <c r="F303" s="29" t="s">
        <v>7</v>
      </c>
      <c r="G303" s="195" t="s">
        <v>653</v>
      </c>
      <c r="H303" s="195" t="s">
        <v>342</v>
      </c>
      <c r="I303" s="199">
        <v>60</v>
      </c>
      <c r="J303" s="199">
        <v>0</v>
      </c>
      <c r="K303" s="199">
        <v>60</v>
      </c>
      <c r="L303" s="199">
        <v>0</v>
      </c>
      <c r="M303" s="199">
        <v>0</v>
      </c>
      <c r="N303" s="199">
        <v>60</v>
      </c>
      <c r="O303" s="196"/>
      <c r="P303" s="197"/>
      <c r="Q303"/>
      <c r="R303"/>
      <c r="S303"/>
      <c r="T303"/>
      <c r="U303"/>
      <c r="V303"/>
      <c r="W303"/>
    </row>
    <row r="304" spans="1:23" x14ac:dyDescent="0.25">
      <c r="A304" s="29">
        <v>19</v>
      </c>
      <c r="B304" s="195" t="s">
        <v>59</v>
      </c>
      <c r="C304" s="29" t="s">
        <v>280</v>
      </c>
      <c r="D304" s="195" t="s">
        <v>216</v>
      </c>
      <c r="E304" s="195" t="s">
        <v>281</v>
      </c>
      <c r="F304" s="29" t="s">
        <v>13</v>
      </c>
      <c r="G304" s="195" t="s">
        <v>653</v>
      </c>
      <c r="H304" s="195" t="s">
        <v>343</v>
      </c>
      <c r="I304" s="199">
        <v>150</v>
      </c>
      <c r="J304" s="199">
        <v>0</v>
      </c>
      <c r="K304" s="199">
        <v>150</v>
      </c>
      <c r="L304" s="199">
        <v>0</v>
      </c>
      <c r="M304" s="199">
        <v>0</v>
      </c>
      <c r="N304" s="199">
        <v>150</v>
      </c>
      <c r="O304" s="196"/>
      <c r="P304" s="197"/>
      <c r="Q304"/>
      <c r="R304"/>
      <c r="S304"/>
      <c r="T304"/>
      <c r="U304"/>
      <c r="V304"/>
      <c r="W304"/>
    </row>
    <row r="305" spans="1:23" x14ac:dyDescent="0.25">
      <c r="A305" s="29">
        <v>19</v>
      </c>
      <c r="B305" s="195" t="s">
        <v>59</v>
      </c>
      <c r="C305" s="29" t="s">
        <v>280</v>
      </c>
      <c r="D305" s="195" t="s">
        <v>216</v>
      </c>
      <c r="E305" s="195" t="s">
        <v>281</v>
      </c>
      <c r="F305" s="29" t="s">
        <v>12</v>
      </c>
      <c r="G305" s="195" t="s">
        <v>653</v>
      </c>
      <c r="H305" s="195" t="s">
        <v>343</v>
      </c>
      <c r="I305" s="199">
        <v>180</v>
      </c>
      <c r="J305" s="199">
        <v>0</v>
      </c>
      <c r="K305" s="199">
        <v>180</v>
      </c>
      <c r="L305" s="199">
        <v>0</v>
      </c>
      <c r="M305" s="199">
        <v>0</v>
      </c>
      <c r="N305" s="199">
        <v>180</v>
      </c>
      <c r="O305" s="196"/>
      <c r="P305" s="197"/>
      <c r="Q305"/>
      <c r="R305"/>
      <c r="S305"/>
      <c r="T305"/>
      <c r="U305"/>
      <c r="V305"/>
      <c r="W305"/>
    </row>
    <row r="306" spans="1:23" x14ac:dyDescent="0.25">
      <c r="A306" s="29">
        <v>36</v>
      </c>
      <c r="B306" s="195" t="s">
        <v>87</v>
      </c>
      <c r="C306" s="29" t="s">
        <v>280</v>
      </c>
      <c r="D306" s="195" t="s">
        <v>216</v>
      </c>
      <c r="E306" s="195" t="s">
        <v>281</v>
      </c>
      <c r="F306" s="29" t="s">
        <v>10</v>
      </c>
      <c r="G306" s="195" t="s">
        <v>724</v>
      </c>
      <c r="H306" s="195" t="s">
        <v>344</v>
      </c>
      <c r="I306" s="199">
        <v>1700</v>
      </c>
      <c r="J306" s="199">
        <v>0</v>
      </c>
      <c r="K306" s="199">
        <v>1700</v>
      </c>
      <c r="L306" s="199">
        <v>0</v>
      </c>
      <c r="M306" s="199">
        <v>0</v>
      </c>
      <c r="N306" s="199">
        <v>1700</v>
      </c>
      <c r="O306" s="196"/>
      <c r="P306" s="197"/>
      <c r="Q306"/>
      <c r="R306"/>
      <c r="S306"/>
      <c r="T306"/>
      <c r="U306"/>
      <c r="V306"/>
      <c r="W306"/>
    </row>
    <row r="307" spans="1:23" x14ac:dyDescent="0.25">
      <c r="A307" s="29">
        <v>36</v>
      </c>
      <c r="B307" s="195" t="s">
        <v>87</v>
      </c>
      <c r="C307" s="29" t="s">
        <v>280</v>
      </c>
      <c r="D307" s="195" t="s">
        <v>216</v>
      </c>
      <c r="E307" s="195" t="s">
        <v>281</v>
      </c>
      <c r="F307" s="29" t="s">
        <v>18</v>
      </c>
      <c r="G307" s="195" t="s">
        <v>724</v>
      </c>
      <c r="H307" s="195" t="s">
        <v>342</v>
      </c>
      <c r="I307" s="199">
        <v>500</v>
      </c>
      <c r="J307" s="199">
        <v>0</v>
      </c>
      <c r="K307" s="199">
        <v>500</v>
      </c>
      <c r="L307" s="199">
        <v>0</v>
      </c>
      <c r="M307" s="199">
        <v>0</v>
      </c>
      <c r="N307" s="199">
        <v>500</v>
      </c>
      <c r="O307" s="196"/>
      <c r="P307" s="197"/>
      <c r="Q307"/>
      <c r="R307"/>
      <c r="S307"/>
      <c r="T307"/>
      <c r="U307"/>
      <c r="V307"/>
      <c r="W307"/>
    </row>
    <row r="308" spans="1:23" x14ac:dyDescent="0.25">
      <c r="A308" s="29">
        <v>36</v>
      </c>
      <c r="B308" s="195" t="s">
        <v>87</v>
      </c>
      <c r="C308" s="29" t="s">
        <v>280</v>
      </c>
      <c r="D308" s="195" t="s">
        <v>216</v>
      </c>
      <c r="E308" s="195" t="s">
        <v>281</v>
      </c>
      <c r="F308" s="29" t="s">
        <v>19</v>
      </c>
      <c r="G308" s="195" t="s">
        <v>724</v>
      </c>
      <c r="H308" s="195" t="s">
        <v>342</v>
      </c>
      <c r="I308" s="199">
        <v>0</v>
      </c>
      <c r="J308" s="199">
        <v>0</v>
      </c>
      <c r="K308" s="199">
        <v>0</v>
      </c>
      <c r="L308" s="199">
        <v>0</v>
      </c>
      <c r="M308" s="199">
        <v>0</v>
      </c>
      <c r="N308" s="199">
        <v>0</v>
      </c>
      <c r="O308" s="196"/>
      <c r="P308" s="197"/>
      <c r="Q308"/>
      <c r="R308"/>
      <c r="S308"/>
      <c r="T308"/>
      <c r="U308"/>
      <c r="V308"/>
      <c r="W308"/>
    </row>
    <row r="309" spans="1:23" x14ac:dyDescent="0.25">
      <c r="A309" s="29">
        <v>36</v>
      </c>
      <c r="B309" s="195" t="s">
        <v>87</v>
      </c>
      <c r="C309" s="29" t="s">
        <v>280</v>
      </c>
      <c r="D309" s="195" t="s">
        <v>216</v>
      </c>
      <c r="E309" s="195" t="s">
        <v>281</v>
      </c>
      <c r="F309" s="29" t="s">
        <v>7</v>
      </c>
      <c r="G309" s="195" t="s">
        <v>724</v>
      </c>
      <c r="H309" s="195" t="s">
        <v>342</v>
      </c>
      <c r="I309" s="199">
        <v>250</v>
      </c>
      <c r="J309" s="199">
        <v>0</v>
      </c>
      <c r="K309" s="199">
        <v>250</v>
      </c>
      <c r="L309" s="199">
        <v>0</v>
      </c>
      <c r="M309" s="199">
        <v>0</v>
      </c>
      <c r="N309" s="199">
        <v>250</v>
      </c>
      <c r="O309" s="196"/>
      <c r="P309" s="197"/>
      <c r="Q309"/>
      <c r="R309"/>
      <c r="S309"/>
      <c r="T309"/>
      <c r="U309"/>
      <c r="V309"/>
      <c r="W309"/>
    </row>
    <row r="310" spans="1:23" x14ac:dyDescent="0.25">
      <c r="A310" s="29">
        <v>36</v>
      </c>
      <c r="B310" s="195" t="s">
        <v>87</v>
      </c>
      <c r="C310" s="29" t="s">
        <v>280</v>
      </c>
      <c r="D310" s="195" t="s">
        <v>216</v>
      </c>
      <c r="E310" s="195" t="s">
        <v>281</v>
      </c>
      <c r="F310" s="29" t="s">
        <v>13</v>
      </c>
      <c r="G310" s="195" t="s">
        <v>724</v>
      </c>
      <c r="H310" s="195" t="s">
        <v>344</v>
      </c>
      <c r="I310" s="199">
        <v>1650</v>
      </c>
      <c r="J310" s="199">
        <v>0</v>
      </c>
      <c r="K310" s="199">
        <v>1650</v>
      </c>
      <c r="L310" s="199">
        <v>0</v>
      </c>
      <c r="M310" s="199">
        <v>0</v>
      </c>
      <c r="N310" s="199">
        <v>1650</v>
      </c>
      <c r="O310" s="196"/>
      <c r="P310" s="197"/>
      <c r="Q310"/>
      <c r="R310"/>
      <c r="S310"/>
      <c r="T310"/>
      <c r="U310"/>
      <c r="V310"/>
      <c r="W310"/>
    </row>
    <row r="311" spans="1:23" x14ac:dyDescent="0.25">
      <c r="A311" s="29">
        <v>36</v>
      </c>
      <c r="B311" s="195" t="s">
        <v>87</v>
      </c>
      <c r="C311" s="29" t="s">
        <v>280</v>
      </c>
      <c r="D311" s="195" t="s">
        <v>216</v>
      </c>
      <c r="E311" s="195" t="s">
        <v>281</v>
      </c>
      <c r="F311" s="29" t="s">
        <v>12</v>
      </c>
      <c r="G311" s="195" t="s">
        <v>724</v>
      </c>
      <c r="H311" s="195" t="s">
        <v>344</v>
      </c>
      <c r="I311" s="199">
        <v>1750</v>
      </c>
      <c r="J311" s="199">
        <v>0</v>
      </c>
      <c r="K311" s="199">
        <v>1750</v>
      </c>
      <c r="L311" s="199">
        <v>0</v>
      </c>
      <c r="M311" s="199">
        <v>0</v>
      </c>
      <c r="N311" s="199">
        <v>1750</v>
      </c>
      <c r="O311" s="196"/>
      <c r="P311" s="197"/>
      <c r="Q311"/>
      <c r="R311"/>
      <c r="S311"/>
      <c r="T311"/>
      <c r="U311"/>
      <c r="V311"/>
      <c r="W311"/>
    </row>
    <row r="312" spans="1:23" x14ac:dyDescent="0.25">
      <c r="A312" s="29">
        <v>36</v>
      </c>
      <c r="B312" s="195" t="s">
        <v>87</v>
      </c>
      <c r="C312" s="29" t="s">
        <v>280</v>
      </c>
      <c r="D312" s="195" t="s">
        <v>216</v>
      </c>
      <c r="E312" s="195" t="s">
        <v>281</v>
      </c>
      <c r="F312" s="29" t="s">
        <v>10</v>
      </c>
      <c r="G312" s="195" t="s">
        <v>297</v>
      </c>
      <c r="H312" s="195" t="s">
        <v>344</v>
      </c>
      <c r="I312" s="199">
        <v>2700</v>
      </c>
      <c r="J312" s="199">
        <v>135</v>
      </c>
      <c r="K312" s="199">
        <v>2565</v>
      </c>
      <c r="L312" s="199">
        <v>0</v>
      </c>
      <c r="M312" s="199">
        <v>0</v>
      </c>
      <c r="N312" s="199">
        <v>2565</v>
      </c>
      <c r="O312" s="196"/>
      <c r="P312" s="197"/>
      <c r="Q312"/>
      <c r="R312"/>
      <c r="S312"/>
      <c r="T312"/>
      <c r="U312"/>
      <c r="V312"/>
      <c r="W312"/>
    </row>
    <row r="313" spans="1:23" x14ac:dyDescent="0.25">
      <c r="A313" s="29">
        <v>36</v>
      </c>
      <c r="B313" s="195" t="s">
        <v>87</v>
      </c>
      <c r="C313" s="29" t="s">
        <v>280</v>
      </c>
      <c r="D313" s="195" t="s">
        <v>216</v>
      </c>
      <c r="E313" s="195" t="s">
        <v>281</v>
      </c>
      <c r="F313" s="29" t="s">
        <v>18</v>
      </c>
      <c r="G313" s="195" t="s">
        <v>297</v>
      </c>
      <c r="H313" s="195" t="s">
        <v>342</v>
      </c>
      <c r="I313" s="199">
        <v>450</v>
      </c>
      <c r="J313" s="199">
        <v>22.5</v>
      </c>
      <c r="K313" s="199">
        <v>427.5</v>
      </c>
      <c r="L313" s="199">
        <v>0</v>
      </c>
      <c r="M313" s="199">
        <v>0</v>
      </c>
      <c r="N313" s="199">
        <v>427.5</v>
      </c>
      <c r="O313" s="196"/>
      <c r="P313" s="197"/>
      <c r="Q313"/>
      <c r="R313"/>
      <c r="S313"/>
      <c r="T313"/>
      <c r="U313"/>
      <c r="V313"/>
      <c r="W313"/>
    </row>
    <row r="314" spans="1:23" x14ac:dyDescent="0.25">
      <c r="A314" s="29">
        <v>36</v>
      </c>
      <c r="B314" s="195" t="s">
        <v>87</v>
      </c>
      <c r="C314" s="29" t="s">
        <v>280</v>
      </c>
      <c r="D314" s="195" t="s">
        <v>216</v>
      </c>
      <c r="E314" s="195" t="s">
        <v>281</v>
      </c>
      <c r="F314" s="29" t="s">
        <v>19</v>
      </c>
      <c r="G314" s="195" t="s">
        <v>297</v>
      </c>
      <c r="H314" s="195" t="s">
        <v>342</v>
      </c>
      <c r="I314" s="199">
        <v>100</v>
      </c>
      <c r="J314" s="199">
        <v>5</v>
      </c>
      <c r="K314" s="199">
        <v>95</v>
      </c>
      <c r="L314" s="199">
        <v>0</v>
      </c>
      <c r="M314" s="199">
        <v>0</v>
      </c>
      <c r="N314" s="199">
        <v>95</v>
      </c>
      <c r="O314" s="196"/>
      <c r="P314" s="197"/>
      <c r="Q314"/>
      <c r="R314"/>
      <c r="S314"/>
      <c r="T314"/>
      <c r="U314"/>
      <c r="V314"/>
      <c r="W314"/>
    </row>
    <row r="315" spans="1:23" x14ac:dyDescent="0.25">
      <c r="A315" s="29">
        <v>36</v>
      </c>
      <c r="B315" s="195" t="s">
        <v>87</v>
      </c>
      <c r="C315" s="29" t="s">
        <v>280</v>
      </c>
      <c r="D315" s="195" t="s">
        <v>216</v>
      </c>
      <c r="E315" s="195" t="s">
        <v>281</v>
      </c>
      <c r="F315" s="29" t="s">
        <v>7</v>
      </c>
      <c r="G315" s="195" t="s">
        <v>297</v>
      </c>
      <c r="H315" s="195" t="s">
        <v>342</v>
      </c>
      <c r="I315" s="199">
        <v>350</v>
      </c>
      <c r="J315" s="199">
        <v>17.5</v>
      </c>
      <c r="K315" s="199">
        <v>332.5</v>
      </c>
      <c r="L315" s="199">
        <v>0</v>
      </c>
      <c r="M315" s="199">
        <v>0</v>
      </c>
      <c r="N315" s="199">
        <v>332.5</v>
      </c>
      <c r="O315" s="196"/>
      <c r="P315" s="197"/>
      <c r="Q315"/>
      <c r="R315"/>
      <c r="S315"/>
      <c r="T315"/>
      <c r="U315"/>
      <c r="V315"/>
      <c r="W315"/>
    </row>
    <row r="316" spans="1:23" x14ac:dyDescent="0.25">
      <c r="A316" s="29">
        <v>36</v>
      </c>
      <c r="B316" s="195" t="s">
        <v>87</v>
      </c>
      <c r="C316" s="29" t="s">
        <v>280</v>
      </c>
      <c r="D316" s="195" t="s">
        <v>216</v>
      </c>
      <c r="E316" s="195" t="s">
        <v>281</v>
      </c>
      <c r="F316" s="29" t="s">
        <v>13</v>
      </c>
      <c r="G316" s="195" t="s">
        <v>297</v>
      </c>
      <c r="H316" s="195" t="s">
        <v>344</v>
      </c>
      <c r="I316" s="199">
        <v>1600</v>
      </c>
      <c r="J316" s="199">
        <v>80</v>
      </c>
      <c r="K316" s="199">
        <v>1520</v>
      </c>
      <c r="L316" s="199">
        <v>0</v>
      </c>
      <c r="M316" s="199">
        <v>0</v>
      </c>
      <c r="N316" s="199">
        <v>1520</v>
      </c>
      <c r="O316" s="196"/>
      <c r="P316" s="197"/>
      <c r="Q316"/>
      <c r="R316"/>
      <c r="S316"/>
      <c r="T316"/>
      <c r="U316"/>
      <c r="V316"/>
      <c r="W316"/>
    </row>
    <row r="317" spans="1:23" x14ac:dyDescent="0.25">
      <c r="A317" s="29">
        <v>36</v>
      </c>
      <c r="B317" s="195" t="s">
        <v>87</v>
      </c>
      <c r="C317" s="29" t="s">
        <v>280</v>
      </c>
      <c r="D317" s="195" t="s">
        <v>216</v>
      </c>
      <c r="E317" s="195" t="s">
        <v>281</v>
      </c>
      <c r="F317" s="29" t="s">
        <v>12</v>
      </c>
      <c r="G317" s="195" t="s">
        <v>297</v>
      </c>
      <c r="H317" s="195" t="s">
        <v>344</v>
      </c>
      <c r="I317" s="199">
        <v>2500</v>
      </c>
      <c r="J317" s="199">
        <v>125</v>
      </c>
      <c r="K317" s="199">
        <v>2375</v>
      </c>
      <c r="L317" s="199">
        <v>0</v>
      </c>
      <c r="M317" s="199">
        <v>0</v>
      </c>
      <c r="N317" s="199">
        <v>2375</v>
      </c>
      <c r="O317" s="196"/>
      <c r="P317" s="197"/>
      <c r="Q317"/>
      <c r="R317"/>
      <c r="S317"/>
      <c r="T317"/>
      <c r="U317"/>
      <c r="V317"/>
      <c r="W317"/>
    </row>
    <row r="318" spans="1:23" x14ac:dyDescent="0.25">
      <c r="A318" s="29">
        <v>40</v>
      </c>
      <c r="B318" s="195" t="s">
        <v>93</v>
      </c>
      <c r="C318" s="29" t="s">
        <v>280</v>
      </c>
      <c r="D318" s="195" t="s">
        <v>216</v>
      </c>
      <c r="E318" s="195" t="s">
        <v>281</v>
      </c>
      <c r="F318" s="29" t="s">
        <v>10</v>
      </c>
      <c r="G318" s="195" t="s">
        <v>94</v>
      </c>
      <c r="H318" s="195" t="s">
        <v>342</v>
      </c>
      <c r="I318" s="199">
        <v>80</v>
      </c>
      <c r="J318" s="199">
        <v>0</v>
      </c>
      <c r="K318" s="199">
        <v>80</v>
      </c>
      <c r="L318" s="199">
        <v>0</v>
      </c>
      <c r="M318" s="199">
        <v>0</v>
      </c>
      <c r="N318" s="199">
        <v>80</v>
      </c>
      <c r="O318" s="196"/>
      <c r="P318" s="197"/>
      <c r="Q318"/>
      <c r="R318"/>
      <c r="S318"/>
      <c r="T318"/>
      <c r="U318"/>
      <c r="V318"/>
      <c r="W318"/>
    </row>
    <row r="319" spans="1:23" x14ac:dyDescent="0.25">
      <c r="A319" s="29">
        <v>40</v>
      </c>
      <c r="B319" s="195" t="s">
        <v>93</v>
      </c>
      <c r="C319" s="29" t="s">
        <v>280</v>
      </c>
      <c r="D319" s="195" t="s">
        <v>216</v>
      </c>
      <c r="E319" s="195" t="s">
        <v>281</v>
      </c>
      <c r="F319" s="29" t="s">
        <v>18</v>
      </c>
      <c r="G319" s="195" t="s">
        <v>94</v>
      </c>
      <c r="H319" s="195" t="s">
        <v>342</v>
      </c>
      <c r="I319" s="199">
        <v>60</v>
      </c>
      <c r="J319" s="199">
        <v>0</v>
      </c>
      <c r="K319" s="199">
        <v>60</v>
      </c>
      <c r="L319" s="199">
        <v>0</v>
      </c>
      <c r="M319" s="199">
        <v>0</v>
      </c>
      <c r="N319" s="199">
        <v>60</v>
      </c>
      <c r="O319" s="196"/>
      <c r="P319" s="197"/>
      <c r="Q319"/>
      <c r="R319"/>
      <c r="S319"/>
      <c r="T319"/>
      <c r="U319"/>
      <c r="V319"/>
      <c r="W319"/>
    </row>
    <row r="320" spans="1:23" x14ac:dyDescent="0.25">
      <c r="A320" s="29">
        <v>40</v>
      </c>
      <c r="B320" s="195" t="s">
        <v>93</v>
      </c>
      <c r="C320" s="29" t="s">
        <v>280</v>
      </c>
      <c r="D320" s="195" t="s">
        <v>216</v>
      </c>
      <c r="E320" s="195" t="s">
        <v>281</v>
      </c>
      <c r="F320" s="29" t="s">
        <v>19</v>
      </c>
      <c r="G320" s="195" t="s">
        <v>94</v>
      </c>
      <c r="H320" s="195" t="s">
        <v>342</v>
      </c>
      <c r="I320" s="199">
        <v>60</v>
      </c>
      <c r="J320" s="199">
        <v>0</v>
      </c>
      <c r="K320" s="199">
        <v>60</v>
      </c>
      <c r="L320" s="199">
        <v>0</v>
      </c>
      <c r="M320" s="199">
        <v>0</v>
      </c>
      <c r="N320" s="199">
        <v>60</v>
      </c>
      <c r="O320" s="196"/>
      <c r="P320" s="197"/>
      <c r="Q320"/>
      <c r="R320"/>
      <c r="S320"/>
      <c r="T320"/>
      <c r="U320"/>
      <c r="V320"/>
      <c r="W320"/>
    </row>
    <row r="321" spans="1:23" x14ac:dyDescent="0.25">
      <c r="A321" s="29">
        <v>40</v>
      </c>
      <c r="B321" s="195" t="s">
        <v>93</v>
      </c>
      <c r="C321" s="29" t="s">
        <v>280</v>
      </c>
      <c r="D321" s="195" t="s">
        <v>216</v>
      </c>
      <c r="E321" s="195" t="s">
        <v>281</v>
      </c>
      <c r="F321" s="29" t="s">
        <v>7</v>
      </c>
      <c r="G321" s="195" t="s">
        <v>94</v>
      </c>
      <c r="H321" s="195" t="s">
        <v>342</v>
      </c>
      <c r="I321" s="199">
        <v>60</v>
      </c>
      <c r="J321" s="199">
        <v>0</v>
      </c>
      <c r="K321" s="199">
        <v>60</v>
      </c>
      <c r="L321" s="199">
        <v>0</v>
      </c>
      <c r="M321" s="199">
        <v>0</v>
      </c>
      <c r="N321" s="199">
        <v>60</v>
      </c>
      <c r="O321" s="196"/>
      <c r="P321" s="197"/>
      <c r="Q321"/>
      <c r="R321"/>
      <c r="S321"/>
      <c r="T321"/>
      <c r="U321"/>
      <c r="V321"/>
      <c r="W321"/>
    </row>
    <row r="322" spans="1:23" x14ac:dyDescent="0.25">
      <c r="A322" s="29">
        <v>40</v>
      </c>
      <c r="B322" s="195" t="s">
        <v>93</v>
      </c>
      <c r="C322" s="29" t="s">
        <v>280</v>
      </c>
      <c r="D322" s="195" t="s">
        <v>216</v>
      </c>
      <c r="E322" s="195" t="s">
        <v>281</v>
      </c>
      <c r="F322" s="29" t="s">
        <v>13</v>
      </c>
      <c r="G322" s="195" t="s">
        <v>94</v>
      </c>
      <c r="H322" s="195" t="s">
        <v>342</v>
      </c>
      <c r="I322" s="199">
        <v>120</v>
      </c>
      <c r="J322" s="199">
        <v>0</v>
      </c>
      <c r="K322" s="199">
        <v>120</v>
      </c>
      <c r="L322" s="199">
        <v>0</v>
      </c>
      <c r="M322" s="199">
        <v>0</v>
      </c>
      <c r="N322" s="199">
        <v>120</v>
      </c>
      <c r="O322" s="196"/>
      <c r="P322" s="197"/>
      <c r="Q322"/>
      <c r="R322"/>
      <c r="S322"/>
      <c r="T322"/>
      <c r="U322"/>
      <c r="V322"/>
      <c r="W322"/>
    </row>
    <row r="323" spans="1:23" x14ac:dyDescent="0.25">
      <c r="A323" s="29">
        <v>40</v>
      </c>
      <c r="B323" s="195" t="s">
        <v>93</v>
      </c>
      <c r="C323" s="29" t="s">
        <v>280</v>
      </c>
      <c r="D323" s="195" t="s">
        <v>216</v>
      </c>
      <c r="E323" s="195" t="s">
        <v>281</v>
      </c>
      <c r="F323" s="29" t="s">
        <v>12</v>
      </c>
      <c r="G323" s="195" t="s">
        <v>94</v>
      </c>
      <c r="H323" s="195" t="s">
        <v>342</v>
      </c>
      <c r="I323" s="199">
        <v>120</v>
      </c>
      <c r="J323" s="199">
        <v>0</v>
      </c>
      <c r="K323" s="199">
        <v>120</v>
      </c>
      <c r="L323" s="199">
        <v>0</v>
      </c>
      <c r="M323" s="199">
        <v>0</v>
      </c>
      <c r="N323" s="199">
        <v>120</v>
      </c>
      <c r="O323" s="196"/>
      <c r="P323" s="197"/>
      <c r="Q323"/>
      <c r="R323"/>
      <c r="S323"/>
      <c r="T323"/>
      <c r="U323"/>
      <c r="V323"/>
      <c r="W323"/>
    </row>
    <row r="324" spans="1:23" x14ac:dyDescent="0.25">
      <c r="A324" s="29">
        <v>48</v>
      </c>
      <c r="B324" s="195" t="s">
        <v>101</v>
      </c>
      <c r="C324" s="29" t="s">
        <v>280</v>
      </c>
      <c r="D324" s="195" t="s">
        <v>216</v>
      </c>
      <c r="E324" s="195" t="s">
        <v>281</v>
      </c>
      <c r="F324" s="29" t="s">
        <v>10</v>
      </c>
      <c r="G324" s="195" t="s">
        <v>296</v>
      </c>
      <c r="H324" s="195" t="s">
        <v>341</v>
      </c>
      <c r="I324" s="199">
        <v>370</v>
      </c>
      <c r="J324" s="199">
        <v>0</v>
      </c>
      <c r="K324" s="199">
        <v>370</v>
      </c>
      <c r="L324" s="199">
        <v>0</v>
      </c>
      <c r="M324" s="199">
        <v>0</v>
      </c>
      <c r="N324" s="199">
        <v>370</v>
      </c>
      <c r="O324" s="196"/>
      <c r="P324" s="197"/>
      <c r="Q324"/>
      <c r="R324"/>
      <c r="S324"/>
      <c r="T324"/>
      <c r="U324"/>
      <c r="V324"/>
      <c r="W324"/>
    </row>
    <row r="325" spans="1:23" x14ac:dyDescent="0.25">
      <c r="A325" s="29">
        <v>48</v>
      </c>
      <c r="B325" s="195" t="s">
        <v>101</v>
      </c>
      <c r="C325" s="29" t="s">
        <v>280</v>
      </c>
      <c r="D325" s="195" t="s">
        <v>216</v>
      </c>
      <c r="E325" s="195" t="s">
        <v>281</v>
      </c>
      <c r="F325" s="29" t="s">
        <v>18</v>
      </c>
      <c r="G325" s="195" t="s">
        <v>296</v>
      </c>
      <c r="H325" s="195" t="s">
        <v>342</v>
      </c>
      <c r="I325" s="199">
        <v>150</v>
      </c>
      <c r="J325" s="199">
        <v>0</v>
      </c>
      <c r="K325" s="199">
        <v>150</v>
      </c>
      <c r="L325" s="199">
        <v>0</v>
      </c>
      <c r="M325" s="199">
        <v>0</v>
      </c>
      <c r="N325" s="199">
        <v>150</v>
      </c>
      <c r="O325" s="196"/>
      <c r="P325" s="197"/>
      <c r="Q325"/>
      <c r="R325"/>
      <c r="S325"/>
      <c r="T325"/>
      <c r="U325"/>
      <c r="V325"/>
      <c r="W325"/>
    </row>
    <row r="326" spans="1:23" x14ac:dyDescent="0.25">
      <c r="A326" s="29">
        <v>48</v>
      </c>
      <c r="B326" s="195" t="s">
        <v>101</v>
      </c>
      <c r="C326" s="29" t="s">
        <v>280</v>
      </c>
      <c r="D326" s="195" t="s">
        <v>216</v>
      </c>
      <c r="E326" s="195" t="s">
        <v>281</v>
      </c>
      <c r="F326" s="29" t="s">
        <v>19</v>
      </c>
      <c r="G326" s="195" t="s">
        <v>296</v>
      </c>
      <c r="H326" s="195" t="s">
        <v>342</v>
      </c>
      <c r="I326" s="199">
        <v>70</v>
      </c>
      <c r="J326" s="199">
        <v>0</v>
      </c>
      <c r="K326" s="199">
        <v>70</v>
      </c>
      <c r="L326" s="199">
        <v>0</v>
      </c>
      <c r="M326" s="199">
        <v>0</v>
      </c>
      <c r="N326" s="199">
        <v>70</v>
      </c>
      <c r="O326" s="196"/>
      <c r="P326" s="197"/>
      <c r="Q326"/>
      <c r="R326"/>
      <c r="S326"/>
      <c r="T326"/>
      <c r="U326"/>
      <c r="V326"/>
      <c r="W326"/>
    </row>
    <row r="327" spans="1:23" x14ac:dyDescent="0.25">
      <c r="A327" s="29">
        <v>48</v>
      </c>
      <c r="B327" s="195" t="s">
        <v>101</v>
      </c>
      <c r="C327" s="29" t="s">
        <v>280</v>
      </c>
      <c r="D327" s="195" t="s">
        <v>216</v>
      </c>
      <c r="E327" s="195" t="s">
        <v>281</v>
      </c>
      <c r="F327" s="29" t="s">
        <v>7</v>
      </c>
      <c r="G327" s="195" t="s">
        <v>296</v>
      </c>
      <c r="H327" s="195" t="s">
        <v>342</v>
      </c>
      <c r="I327" s="199">
        <v>100</v>
      </c>
      <c r="J327" s="199">
        <v>0</v>
      </c>
      <c r="K327" s="199">
        <v>100</v>
      </c>
      <c r="L327" s="199">
        <v>0</v>
      </c>
      <c r="M327" s="199">
        <v>0</v>
      </c>
      <c r="N327" s="199">
        <v>100</v>
      </c>
      <c r="O327" s="196"/>
      <c r="P327" s="197"/>
      <c r="Q327"/>
      <c r="R327"/>
      <c r="S327"/>
      <c r="T327"/>
      <c r="U327"/>
      <c r="V327"/>
      <c r="W327"/>
    </row>
    <row r="328" spans="1:23" x14ac:dyDescent="0.25">
      <c r="A328" s="29">
        <v>48</v>
      </c>
      <c r="B328" s="195" t="s">
        <v>101</v>
      </c>
      <c r="C328" s="29" t="s">
        <v>280</v>
      </c>
      <c r="D328" s="195" t="s">
        <v>216</v>
      </c>
      <c r="E328" s="195" t="s">
        <v>281</v>
      </c>
      <c r="F328" s="29" t="s">
        <v>13</v>
      </c>
      <c r="G328" s="195" t="s">
        <v>296</v>
      </c>
      <c r="H328" s="195" t="s">
        <v>341</v>
      </c>
      <c r="I328" s="199">
        <v>180</v>
      </c>
      <c r="J328" s="199">
        <v>0</v>
      </c>
      <c r="K328" s="199">
        <v>180</v>
      </c>
      <c r="L328" s="199">
        <v>0</v>
      </c>
      <c r="M328" s="199">
        <v>0</v>
      </c>
      <c r="N328" s="199">
        <v>180</v>
      </c>
      <c r="O328" s="196"/>
      <c r="P328" s="197"/>
      <c r="Q328"/>
      <c r="R328"/>
      <c r="S328"/>
      <c r="T328"/>
      <c r="U328"/>
      <c r="V328"/>
      <c r="W328"/>
    </row>
    <row r="329" spans="1:23" x14ac:dyDescent="0.25">
      <c r="A329" s="29">
        <v>48</v>
      </c>
      <c r="B329" s="195" t="s">
        <v>101</v>
      </c>
      <c r="C329" s="29" t="s">
        <v>280</v>
      </c>
      <c r="D329" s="195" t="s">
        <v>216</v>
      </c>
      <c r="E329" s="195" t="s">
        <v>281</v>
      </c>
      <c r="F329" s="29" t="s">
        <v>12</v>
      </c>
      <c r="G329" s="195" t="s">
        <v>296</v>
      </c>
      <c r="H329" s="195" t="s">
        <v>341</v>
      </c>
      <c r="I329" s="199">
        <v>330</v>
      </c>
      <c r="J329" s="199">
        <v>0</v>
      </c>
      <c r="K329" s="199">
        <v>330</v>
      </c>
      <c r="L329" s="199">
        <v>0</v>
      </c>
      <c r="M329" s="199">
        <v>0</v>
      </c>
      <c r="N329" s="199">
        <v>330</v>
      </c>
      <c r="O329" s="196"/>
      <c r="P329" s="197"/>
      <c r="Q329"/>
      <c r="R329"/>
      <c r="S329"/>
      <c r="T329"/>
      <c r="U329"/>
      <c r="V329"/>
      <c r="W329"/>
    </row>
    <row r="330" spans="1:23" x14ac:dyDescent="0.25">
      <c r="A330" s="29">
        <v>5</v>
      </c>
      <c r="B330" s="195" t="s">
        <v>30</v>
      </c>
      <c r="C330" s="29" t="s">
        <v>659</v>
      </c>
      <c r="D330" s="195" t="s">
        <v>215</v>
      </c>
      <c r="E330" s="195" t="s">
        <v>286</v>
      </c>
      <c r="F330" s="29" t="s">
        <v>10</v>
      </c>
      <c r="G330" s="195" t="s">
        <v>27</v>
      </c>
      <c r="H330" s="195" t="s">
        <v>343</v>
      </c>
      <c r="I330" s="199">
        <v>0</v>
      </c>
      <c r="J330" s="199">
        <v>0</v>
      </c>
      <c r="K330" s="199">
        <v>0</v>
      </c>
      <c r="L330" s="199">
        <v>0</v>
      </c>
      <c r="M330" s="199">
        <v>0</v>
      </c>
      <c r="N330" s="199">
        <v>0</v>
      </c>
      <c r="O330" s="196"/>
      <c r="P330" s="197"/>
      <c r="Q330"/>
      <c r="R330"/>
      <c r="S330"/>
      <c r="T330"/>
      <c r="U330"/>
      <c r="V330"/>
      <c r="W330"/>
    </row>
    <row r="331" spans="1:23" x14ac:dyDescent="0.25">
      <c r="A331" s="29">
        <v>5</v>
      </c>
      <c r="B331" s="195" t="s">
        <v>30</v>
      </c>
      <c r="C331" s="29" t="s">
        <v>280</v>
      </c>
      <c r="D331" s="195" t="s">
        <v>215</v>
      </c>
      <c r="E331" s="195" t="s">
        <v>281</v>
      </c>
      <c r="F331" s="29" t="s">
        <v>18</v>
      </c>
      <c r="G331" s="195" t="s">
        <v>27</v>
      </c>
      <c r="H331" s="195" t="s">
        <v>342</v>
      </c>
      <c r="I331" s="199">
        <v>150</v>
      </c>
      <c r="J331" s="199">
        <v>0</v>
      </c>
      <c r="K331" s="199">
        <v>150</v>
      </c>
      <c r="L331" s="199">
        <v>0</v>
      </c>
      <c r="M331" s="199">
        <v>0</v>
      </c>
      <c r="N331" s="199">
        <v>150</v>
      </c>
      <c r="O331" s="196"/>
      <c r="P331" s="197"/>
      <c r="Q331"/>
      <c r="R331"/>
      <c r="S331"/>
      <c r="T331"/>
      <c r="U331"/>
      <c r="V331"/>
      <c r="W331"/>
    </row>
    <row r="332" spans="1:23" x14ac:dyDescent="0.25">
      <c r="A332" s="29">
        <v>5</v>
      </c>
      <c r="B332" s="195" t="s">
        <v>30</v>
      </c>
      <c r="C332" s="29" t="s">
        <v>280</v>
      </c>
      <c r="D332" s="195" t="s">
        <v>215</v>
      </c>
      <c r="E332" s="195" t="s">
        <v>281</v>
      </c>
      <c r="F332" s="29" t="s">
        <v>19</v>
      </c>
      <c r="G332" s="195" t="s">
        <v>27</v>
      </c>
      <c r="H332" s="195" t="s">
        <v>342</v>
      </c>
      <c r="I332" s="199">
        <v>130</v>
      </c>
      <c r="J332" s="199">
        <v>0</v>
      </c>
      <c r="K332" s="199">
        <v>130</v>
      </c>
      <c r="L332" s="199">
        <v>0</v>
      </c>
      <c r="M332" s="199">
        <v>0</v>
      </c>
      <c r="N332" s="199">
        <v>130</v>
      </c>
      <c r="O332" s="196"/>
      <c r="P332" s="197"/>
      <c r="Q332"/>
      <c r="R332"/>
      <c r="S332"/>
      <c r="T332"/>
      <c r="U332"/>
      <c r="V332"/>
      <c r="W332"/>
    </row>
    <row r="333" spans="1:23" x14ac:dyDescent="0.25">
      <c r="A333" s="29">
        <v>5</v>
      </c>
      <c r="B333" s="195" t="s">
        <v>30</v>
      </c>
      <c r="C333" s="29" t="s">
        <v>280</v>
      </c>
      <c r="D333" s="195" t="s">
        <v>215</v>
      </c>
      <c r="E333" s="195" t="s">
        <v>281</v>
      </c>
      <c r="F333" s="29" t="s">
        <v>7</v>
      </c>
      <c r="G333" s="195" t="s">
        <v>27</v>
      </c>
      <c r="H333" s="195" t="s">
        <v>342</v>
      </c>
      <c r="I333" s="199">
        <v>25</v>
      </c>
      <c r="J333" s="199">
        <v>0</v>
      </c>
      <c r="K333" s="199">
        <v>25</v>
      </c>
      <c r="L333" s="199">
        <v>0</v>
      </c>
      <c r="M333" s="199">
        <v>0</v>
      </c>
      <c r="N333" s="199">
        <v>25</v>
      </c>
      <c r="O333" s="196"/>
      <c r="P333" s="197"/>
      <c r="Q333"/>
      <c r="R333"/>
      <c r="S333"/>
      <c r="T333"/>
      <c r="U333"/>
      <c r="V333"/>
      <c r="W333"/>
    </row>
    <row r="334" spans="1:23" x14ac:dyDescent="0.25">
      <c r="A334" s="29">
        <v>5</v>
      </c>
      <c r="B334" s="195" t="s">
        <v>30</v>
      </c>
      <c r="C334" s="29" t="s">
        <v>659</v>
      </c>
      <c r="D334" s="195" t="s">
        <v>215</v>
      </c>
      <c r="E334" s="195" t="s">
        <v>286</v>
      </c>
      <c r="F334" s="29" t="s">
        <v>13</v>
      </c>
      <c r="G334" s="195" t="s">
        <v>27</v>
      </c>
      <c r="H334" s="195" t="s">
        <v>343</v>
      </c>
      <c r="I334" s="199">
        <v>0</v>
      </c>
      <c r="J334" s="199">
        <v>0</v>
      </c>
      <c r="K334" s="199">
        <v>0</v>
      </c>
      <c r="L334" s="199">
        <v>0</v>
      </c>
      <c r="M334" s="199">
        <v>0</v>
      </c>
      <c r="N334" s="199">
        <v>0</v>
      </c>
      <c r="O334" s="196"/>
      <c r="P334" s="197"/>
      <c r="Q334"/>
      <c r="R334"/>
      <c r="S334"/>
      <c r="T334"/>
      <c r="U334"/>
      <c r="V334"/>
      <c r="W334"/>
    </row>
    <row r="335" spans="1:23" x14ac:dyDescent="0.25">
      <c r="A335" s="29">
        <v>5</v>
      </c>
      <c r="B335" s="195" t="s">
        <v>30</v>
      </c>
      <c r="C335" s="29" t="s">
        <v>659</v>
      </c>
      <c r="D335" s="195" t="s">
        <v>215</v>
      </c>
      <c r="E335" s="195" t="s">
        <v>286</v>
      </c>
      <c r="F335" s="29" t="s">
        <v>12</v>
      </c>
      <c r="G335" s="195" t="s">
        <v>27</v>
      </c>
      <c r="H335" s="195" t="s">
        <v>343</v>
      </c>
      <c r="I335" s="199">
        <v>0</v>
      </c>
      <c r="J335" s="199">
        <v>0</v>
      </c>
      <c r="K335" s="199">
        <v>0</v>
      </c>
      <c r="L335" s="199">
        <v>0</v>
      </c>
      <c r="M335" s="199">
        <v>0</v>
      </c>
      <c r="N335" s="199">
        <v>0</v>
      </c>
      <c r="O335" s="196"/>
      <c r="P335" s="197"/>
      <c r="Q335"/>
      <c r="R335"/>
      <c r="S335"/>
      <c r="T335"/>
      <c r="U335"/>
      <c r="V335"/>
      <c r="W335"/>
    </row>
    <row r="336" spans="1:23" x14ac:dyDescent="0.25">
      <c r="A336" s="29">
        <v>3</v>
      </c>
      <c r="B336" s="195" t="s">
        <v>25</v>
      </c>
      <c r="C336" s="29" t="s">
        <v>659</v>
      </c>
      <c r="D336" s="195" t="s">
        <v>215</v>
      </c>
      <c r="E336" s="195" t="s">
        <v>286</v>
      </c>
      <c r="F336" s="29" t="s">
        <v>10</v>
      </c>
      <c r="G336" s="195" t="s">
        <v>26</v>
      </c>
      <c r="H336" s="195" t="s">
        <v>343</v>
      </c>
      <c r="I336" s="199">
        <v>0</v>
      </c>
      <c r="J336" s="199">
        <v>0</v>
      </c>
      <c r="K336" s="199">
        <v>0</v>
      </c>
      <c r="L336" s="199">
        <v>0</v>
      </c>
      <c r="M336" s="199">
        <v>0</v>
      </c>
      <c r="N336" s="199">
        <v>0</v>
      </c>
      <c r="O336" s="196"/>
      <c r="P336" s="197"/>
      <c r="Q336"/>
      <c r="R336"/>
      <c r="S336"/>
      <c r="T336"/>
      <c r="U336"/>
      <c r="V336"/>
      <c r="W336"/>
    </row>
    <row r="337" spans="1:23" x14ac:dyDescent="0.25">
      <c r="A337" s="29">
        <v>3</v>
      </c>
      <c r="B337" s="195" t="s">
        <v>25</v>
      </c>
      <c r="C337" s="29" t="s">
        <v>280</v>
      </c>
      <c r="D337" s="195" t="s">
        <v>215</v>
      </c>
      <c r="E337" s="195" t="s">
        <v>281</v>
      </c>
      <c r="F337" s="29" t="s">
        <v>18</v>
      </c>
      <c r="G337" s="195" t="s">
        <v>27</v>
      </c>
      <c r="H337" s="195" t="s">
        <v>342</v>
      </c>
      <c r="I337" s="199">
        <v>150</v>
      </c>
      <c r="J337" s="199">
        <v>0</v>
      </c>
      <c r="K337" s="199">
        <v>150</v>
      </c>
      <c r="L337" s="199">
        <v>0</v>
      </c>
      <c r="M337" s="199">
        <v>0</v>
      </c>
      <c r="N337" s="199">
        <v>150</v>
      </c>
      <c r="O337" s="196"/>
      <c r="P337" s="197"/>
      <c r="Q337"/>
      <c r="R337"/>
      <c r="S337"/>
      <c r="T337"/>
      <c r="U337"/>
      <c r="V337"/>
      <c r="W337"/>
    </row>
    <row r="338" spans="1:23" x14ac:dyDescent="0.25">
      <c r="A338" s="29">
        <v>3</v>
      </c>
      <c r="B338" s="195" t="s">
        <v>25</v>
      </c>
      <c r="C338" s="29" t="s">
        <v>280</v>
      </c>
      <c r="D338" s="195" t="s">
        <v>215</v>
      </c>
      <c r="E338" s="195" t="s">
        <v>281</v>
      </c>
      <c r="F338" s="29" t="s">
        <v>19</v>
      </c>
      <c r="G338" s="195" t="s">
        <v>27</v>
      </c>
      <c r="H338" s="195" t="s">
        <v>342</v>
      </c>
      <c r="I338" s="199">
        <v>35</v>
      </c>
      <c r="J338" s="199">
        <v>0</v>
      </c>
      <c r="K338" s="199">
        <v>35</v>
      </c>
      <c r="L338" s="199">
        <v>0</v>
      </c>
      <c r="M338" s="199">
        <v>0</v>
      </c>
      <c r="N338" s="199">
        <v>35</v>
      </c>
      <c r="O338" s="196"/>
      <c r="P338" s="197"/>
      <c r="Q338"/>
      <c r="R338"/>
      <c r="S338"/>
      <c r="T338"/>
      <c r="U338"/>
      <c r="V338"/>
      <c r="W338"/>
    </row>
    <row r="339" spans="1:23" x14ac:dyDescent="0.25">
      <c r="A339" s="29">
        <v>3</v>
      </c>
      <c r="B339" s="195" t="s">
        <v>25</v>
      </c>
      <c r="C339" s="29" t="s">
        <v>280</v>
      </c>
      <c r="D339" s="195" t="s">
        <v>215</v>
      </c>
      <c r="E339" s="195" t="s">
        <v>281</v>
      </c>
      <c r="F339" s="29" t="s">
        <v>7</v>
      </c>
      <c r="G339" s="195" t="s">
        <v>27</v>
      </c>
      <c r="H339" s="195" t="s">
        <v>342</v>
      </c>
      <c r="I339" s="199">
        <v>40</v>
      </c>
      <c r="J339" s="199">
        <v>0</v>
      </c>
      <c r="K339" s="199">
        <v>40</v>
      </c>
      <c r="L339" s="199">
        <v>0</v>
      </c>
      <c r="M339" s="199">
        <v>0</v>
      </c>
      <c r="N339" s="199">
        <v>40</v>
      </c>
      <c r="O339" s="196"/>
      <c r="P339" s="197"/>
      <c r="Q339"/>
      <c r="R339"/>
      <c r="S339"/>
      <c r="T339"/>
      <c r="U339"/>
      <c r="V339"/>
      <c r="W339"/>
    </row>
    <row r="340" spans="1:23" x14ac:dyDescent="0.25">
      <c r="A340" s="29">
        <v>3</v>
      </c>
      <c r="B340" s="195" t="s">
        <v>25</v>
      </c>
      <c r="C340" s="29" t="s">
        <v>659</v>
      </c>
      <c r="D340" s="195" t="s">
        <v>215</v>
      </c>
      <c r="E340" s="195" t="s">
        <v>286</v>
      </c>
      <c r="F340" s="29" t="s">
        <v>13</v>
      </c>
      <c r="G340" s="195" t="s">
        <v>26</v>
      </c>
      <c r="H340" s="195" t="s">
        <v>343</v>
      </c>
      <c r="I340" s="199">
        <v>0</v>
      </c>
      <c r="J340" s="199">
        <v>0</v>
      </c>
      <c r="K340" s="199">
        <v>0</v>
      </c>
      <c r="L340" s="199">
        <v>0</v>
      </c>
      <c r="M340" s="199">
        <v>0</v>
      </c>
      <c r="N340" s="199">
        <v>0</v>
      </c>
      <c r="O340" s="196"/>
      <c r="P340" s="197"/>
      <c r="Q340"/>
      <c r="R340"/>
      <c r="S340"/>
      <c r="T340"/>
      <c r="U340"/>
      <c r="V340"/>
      <c r="W340"/>
    </row>
    <row r="341" spans="1:23" x14ac:dyDescent="0.25">
      <c r="A341" s="29">
        <v>3</v>
      </c>
      <c r="B341" s="195" t="s">
        <v>25</v>
      </c>
      <c r="C341" s="29" t="s">
        <v>659</v>
      </c>
      <c r="D341" s="195" t="s">
        <v>215</v>
      </c>
      <c r="E341" s="195" t="s">
        <v>282</v>
      </c>
      <c r="F341" s="29" t="s">
        <v>12</v>
      </c>
      <c r="G341" s="195" t="s">
        <v>26</v>
      </c>
      <c r="H341" s="195" t="s">
        <v>282</v>
      </c>
      <c r="I341" s="199">
        <v>0</v>
      </c>
      <c r="J341" s="199">
        <v>0</v>
      </c>
      <c r="K341" s="199">
        <v>0</v>
      </c>
      <c r="L341" s="199">
        <v>0</v>
      </c>
      <c r="M341" s="199">
        <v>0</v>
      </c>
      <c r="N341" s="199">
        <v>0</v>
      </c>
      <c r="O341" s="196"/>
      <c r="P341" s="197"/>
      <c r="Q341"/>
      <c r="R341"/>
      <c r="S341"/>
      <c r="T341"/>
      <c r="U341"/>
      <c r="V341"/>
      <c r="W341"/>
    </row>
    <row r="342" spans="1:23" x14ac:dyDescent="0.25">
      <c r="A342" s="29">
        <v>17</v>
      </c>
      <c r="B342" s="195" t="s">
        <v>50</v>
      </c>
      <c r="C342" s="29" t="s">
        <v>280</v>
      </c>
      <c r="D342" s="195" t="s">
        <v>216</v>
      </c>
      <c r="E342" s="195" t="s">
        <v>281</v>
      </c>
      <c r="F342" s="29" t="s">
        <v>10</v>
      </c>
      <c r="G342" s="195" t="s">
        <v>656</v>
      </c>
      <c r="H342" s="195" t="s">
        <v>344</v>
      </c>
      <c r="I342" s="199">
        <v>1700</v>
      </c>
      <c r="J342" s="199">
        <v>0</v>
      </c>
      <c r="K342" s="199">
        <v>1700</v>
      </c>
      <c r="L342" s="199">
        <v>0</v>
      </c>
      <c r="M342" s="199">
        <v>0</v>
      </c>
      <c r="N342" s="199">
        <v>1700</v>
      </c>
      <c r="O342" s="196"/>
      <c r="P342" s="197"/>
      <c r="Q342"/>
      <c r="R342"/>
      <c r="S342"/>
      <c r="T342"/>
      <c r="U342"/>
      <c r="V342"/>
      <c r="W342"/>
    </row>
    <row r="343" spans="1:23" x14ac:dyDescent="0.25">
      <c r="A343" s="29">
        <v>17</v>
      </c>
      <c r="B343" s="195" t="s">
        <v>50</v>
      </c>
      <c r="C343" s="29" t="s">
        <v>280</v>
      </c>
      <c r="D343" s="195" t="s">
        <v>216</v>
      </c>
      <c r="E343" s="195" t="s">
        <v>281</v>
      </c>
      <c r="F343" s="29" t="s">
        <v>18</v>
      </c>
      <c r="G343" s="195" t="s">
        <v>656</v>
      </c>
      <c r="H343" s="195" t="s">
        <v>342</v>
      </c>
      <c r="I343" s="199">
        <v>160</v>
      </c>
      <c r="J343" s="199">
        <v>0</v>
      </c>
      <c r="K343" s="199">
        <v>160</v>
      </c>
      <c r="L343" s="199">
        <v>0</v>
      </c>
      <c r="M343" s="199">
        <v>0</v>
      </c>
      <c r="N343" s="199">
        <v>160</v>
      </c>
      <c r="O343" s="196"/>
      <c r="P343" s="197"/>
      <c r="Q343"/>
      <c r="R343"/>
      <c r="S343"/>
      <c r="T343"/>
      <c r="U343"/>
      <c r="V343"/>
      <c r="W343"/>
    </row>
    <row r="344" spans="1:23" x14ac:dyDescent="0.25">
      <c r="A344" s="29">
        <v>17</v>
      </c>
      <c r="B344" s="195" t="s">
        <v>50</v>
      </c>
      <c r="C344" s="29" t="s">
        <v>280</v>
      </c>
      <c r="D344" s="195" t="s">
        <v>216</v>
      </c>
      <c r="E344" s="195" t="s">
        <v>281</v>
      </c>
      <c r="F344" s="29" t="s">
        <v>19</v>
      </c>
      <c r="G344" s="195" t="s">
        <v>656</v>
      </c>
      <c r="H344" s="195" t="s">
        <v>342</v>
      </c>
      <c r="I344" s="199">
        <v>100</v>
      </c>
      <c r="J344" s="199">
        <v>0</v>
      </c>
      <c r="K344" s="199">
        <v>100</v>
      </c>
      <c r="L344" s="199">
        <v>0</v>
      </c>
      <c r="M344" s="199">
        <v>0</v>
      </c>
      <c r="N344" s="199">
        <v>100</v>
      </c>
      <c r="O344" s="196"/>
      <c r="P344" s="197"/>
      <c r="Q344"/>
      <c r="R344"/>
      <c r="S344"/>
      <c r="T344"/>
      <c r="U344"/>
      <c r="V344"/>
      <c r="W344"/>
    </row>
    <row r="345" spans="1:23" x14ac:dyDescent="0.25">
      <c r="A345" s="29">
        <v>17</v>
      </c>
      <c r="B345" s="195" t="s">
        <v>50</v>
      </c>
      <c r="C345" s="29" t="s">
        <v>280</v>
      </c>
      <c r="D345" s="195" t="s">
        <v>216</v>
      </c>
      <c r="E345" s="195" t="s">
        <v>281</v>
      </c>
      <c r="F345" s="29" t="s">
        <v>7</v>
      </c>
      <c r="G345" s="195" t="s">
        <v>656</v>
      </c>
      <c r="H345" s="195" t="s">
        <v>342</v>
      </c>
      <c r="I345" s="199">
        <v>100</v>
      </c>
      <c r="J345" s="199">
        <v>0</v>
      </c>
      <c r="K345" s="199">
        <v>100</v>
      </c>
      <c r="L345" s="199">
        <v>0</v>
      </c>
      <c r="M345" s="199">
        <v>0</v>
      </c>
      <c r="N345" s="199">
        <v>100</v>
      </c>
      <c r="O345" s="196"/>
      <c r="P345" s="197"/>
      <c r="Q345"/>
      <c r="R345"/>
      <c r="S345"/>
      <c r="T345"/>
      <c r="U345"/>
      <c r="V345"/>
      <c r="W345"/>
    </row>
    <row r="346" spans="1:23" x14ac:dyDescent="0.25">
      <c r="A346" s="29">
        <v>17</v>
      </c>
      <c r="B346" s="195" t="s">
        <v>50</v>
      </c>
      <c r="C346" s="29" t="s">
        <v>280</v>
      </c>
      <c r="D346" s="195" t="s">
        <v>216</v>
      </c>
      <c r="E346" s="195" t="s">
        <v>281</v>
      </c>
      <c r="F346" s="29" t="s">
        <v>13</v>
      </c>
      <c r="G346" s="195" t="s">
        <v>656</v>
      </c>
      <c r="H346" s="195" t="s">
        <v>344</v>
      </c>
      <c r="I346" s="199">
        <v>800</v>
      </c>
      <c r="J346" s="199">
        <v>0</v>
      </c>
      <c r="K346" s="199">
        <v>800</v>
      </c>
      <c r="L346" s="199">
        <v>0</v>
      </c>
      <c r="M346" s="199">
        <v>0</v>
      </c>
      <c r="N346" s="199">
        <v>800</v>
      </c>
      <c r="O346" s="196"/>
      <c r="P346" s="197"/>
      <c r="Q346"/>
      <c r="R346"/>
      <c r="S346"/>
      <c r="T346"/>
      <c r="U346"/>
      <c r="V346"/>
      <c r="W346"/>
    </row>
    <row r="347" spans="1:23" x14ac:dyDescent="0.25">
      <c r="A347" s="29">
        <v>17</v>
      </c>
      <c r="B347" s="195" t="s">
        <v>50</v>
      </c>
      <c r="C347" s="29" t="s">
        <v>280</v>
      </c>
      <c r="D347" s="195" t="s">
        <v>216</v>
      </c>
      <c r="E347" s="195" t="s">
        <v>281</v>
      </c>
      <c r="F347" s="29" t="s">
        <v>12</v>
      </c>
      <c r="G347" s="195" t="s">
        <v>656</v>
      </c>
      <c r="H347" s="195" t="s">
        <v>344</v>
      </c>
      <c r="I347" s="199">
        <v>810</v>
      </c>
      <c r="J347" s="199">
        <v>0</v>
      </c>
      <c r="K347" s="199">
        <v>810</v>
      </c>
      <c r="L347" s="199">
        <v>0</v>
      </c>
      <c r="M347" s="199">
        <v>0</v>
      </c>
      <c r="N347" s="199">
        <v>810</v>
      </c>
      <c r="O347" s="196"/>
      <c r="P347" s="197"/>
      <c r="Q347"/>
      <c r="R347"/>
      <c r="S347"/>
      <c r="T347"/>
      <c r="U347"/>
      <c r="V347"/>
      <c r="W347"/>
    </row>
    <row r="348" spans="1:23" x14ac:dyDescent="0.25">
      <c r="A348" s="29">
        <v>61</v>
      </c>
      <c r="B348" s="195" t="s">
        <v>113</v>
      </c>
      <c r="C348" s="29" t="s">
        <v>280</v>
      </c>
      <c r="D348" s="195" t="s">
        <v>216</v>
      </c>
      <c r="E348" s="195" t="s">
        <v>281</v>
      </c>
      <c r="F348" s="29" t="s">
        <v>10</v>
      </c>
      <c r="G348" s="195" t="s">
        <v>114</v>
      </c>
      <c r="H348" s="195" t="s">
        <v>341</v>
      </c>
      <c r="I348" s="199">
        <v>250</v>
      </c>
      <c r="J348" s="199">
        <v>0</v>
      </c>
      <c r="K348" s="199">
        <v>250</v>
      </c>
      <c r="L348" s="199">
        <v>0</v>
      </c>
      <c r="M348" s="199">
        <v>0</v>
      </c>
      <c r="N348" s="199">
        <v>250</v>
      </c>
      <c r="O348" s="196"/>
      <c r="P348" s="197"/>
      <c r="Q348"/>
      <c r="R348"/>
      <c r="S348"/>
      <c r="T348"/>
      <c r="U348"/>
      <c r="V348"/>
      <c r="W348"/>
    </row>
    <row r="349" spans="1:23" x14ac:dyDescent="0.25">
      <c r="A349" s="29">
        <v>61</v>
      </c>
      <c r="B349" s="195" t="s">
        <v>113</v>
      </c>
      <c r="C349" s="29" t="s">
        <v>280</v>
      </c>
      <c r="D349" s="195" t="s">
        <v>216</v>
      </c>
      <c r="E349" s="195" t="s">
        <v>281</v>
      </c>
      <c r="F349" s="29" t="s">
        <v>18</v>
      </c>
      <c r="G349" s="195" t="s">
        <v>114</v>
      </c>
      <c r="H349" s="195" t="s">
        <v>342</v>
      </c>
      <c r="I349" s="199">
        <v>80</v>
      </c>
      <c r="J349" s="199">
        <v>0</v>
      </c>
      <c r="K349" s="199">
        <v>80</v>
      </c>
      <c r="L349" s="199">
        <v>0</v>
      </c>
      <c r="M349" s="199">
        <v>0</v>
      </c>
      <c r="N349" s="199">
        <v>80</v>
      </c>
      <c r="O349" s="196"/>
      <c r="P349" s="197"/>
      <c r="Q349"/>
      <c r="R349"/>
      <c r="S349"/>
      <c r="T349"/>
      <c r="U349"/>
      <c r="V349"/>
      <c r="W349"/>
    </row>
    <row r="350" spans="1:23" x14ac:dyDescent="0.25">
      <c r="A350" s="29">
        <v>61</v>
      </c>
      <c r="B350" s="195" t="s">
        <v>113</v>
      </c>
      <c r="C350" s="29" t="s">
        <v>280</v>
      </c>
      <c r="D350" s="195" t="s">
        <v>216</v>
      </c>
      <c r="E350" s="195" t="s">
        <v>281</v>
      </c>
      <c r="F350" s="29" t="s">
        <v>19</v>
      </c>
      <c r="G350" s="195" t="s">
        <v>114</v>
      </c>
      <c r="H350" s="195" t="s">
        <v>342</v>
      </c>
      <c r="I350" s="199">
        <v>90</v>
      </c>
      <c r="J350" s="199">
        <v>0</v>
      </c>
      <c r="K350" s="199">
        <v>90</v>
      </c>
      <c r="L350" s="199">
        <v>0</v>
      </c>
      <c r="M350" s="199">
        <v>0</v>
      </c>
      <c r="N350" s="199">
        <v>90</v>
      </c>
      <c r="O350" s="196"/>
      <c r="P350" s="197"/>
      <c r="Q350"/>
      <c r="R350"/>
      <c r="S350"/>
      <c r="T350"/>
      <c r="U350"/>
      <c r="V350"/>
      <c r="W350"/>
    </row>
    <row r="351" spans="1:23" x14ac:dyDescent="0.25">
      <c r="A351" s="29">
        <v>61</v>
      </c>
      <c r="B351" s="195" t="s">
        <v>113</v>
      </c>
      <c r="C351" s="29" t="s">
        <v>280</v>
      </c>
      <c r="D351" s="195" t="s">
        <v>216</v>
      </c>
      <c r="E351" s="195" t="s">
        <v>281</v>
      </c>
      <c r="F351" s="29" t="s">
        <v>7</v>
      </c>
      <c r="G351" s="195" t="s">
        <v>114</v>
      </c>
      <c r="H351" s="195" t="s">
        <v>342</v>
      </c>
      <c r="I351" s="199">
        <v>100</v>
      </c>
      <c r="J351" s="199">
        <v>0</v>
      </c>
      <c r="K351" s="199">
        <v>100</v>
      </c>
      <c r="L351" s="199">
        <v>0</v>
      </c>
      <c r="M351" s="199">
        <v>0</v>
      </c>
      <c r="N351" s="199">
        <v>100</v>
      </c>
      <c r="O351" s="196"/>
      <c r="P351" s="197"/>
      <c r="Q351"/>
      <c r="R351"/>
      <c r="S351"/>
      <c r="T351"/>
      <c r="U351"/>
      <c r="V351"/>
      <c r="W351"/>
    </row>
    <row r="352" spans="1:23" x14ac:dyDescent="0.25">
      <c r="A352" s="29">
        <v>61</v>
      </c>
      <c r="B352" s="195" t="s">
        <v>113</v>
      </c>
      <c r="C352" s="29" t="s">
        <v>280</v>
      </c>
      <c r="D352" s="195" t="s">
        <v>216</v>
      </c>
      <c r="E352" s="195" t="s">
        <v>281</v>
      </c>
      <c r="F352" s="29" t="s">
        <v>13</v>
      </c>
      <c r="G352" s="195" t="s">
        <v>114</v>
      </c>
      <c r="H352" s="195" t="s">
        <v>341</v>
      </c>
      <c r="I352" s="199">
        <v>400</v>
      </c>
      <c r="J352" s="199">
        <v>0</v>
      </c>
      <c r="K352" s="199">
        <v>400</v>
      </c>
      <c r="L352" s="199">
        <v>0</v>
      </c>
      <c r="M352" s="199">
        <v>0</v>
      </c>
      <c r="N352" s="199">
        <v>400</v>
      </c>
      <c r="O352" s="196"/>
      <c r="P352" s="197"/>
      <c r="Q352"/>
      <c r="R352"/>
      <c r="S352"/>
      <c r="T352"/>
      <c r="U352"/>
      <c r="V352"/>
      <c r="W352"/>
    </row>
    <row r="353" spans="1:23" x14ac:dyDescent="0.25">
      <c r="A353" s="29">
        <v>61</v>
      </c>
      <c r="B353" s="195" t="s">
        <v>113</v>
      </c>
      <c r="C353" s="29" t="s">
        <v>280</v>
      </c>
      <c r="D353" s="195" t="s">
        <v>216</v>
      </c>
      <c r="E353" s="195" t="s">
        <v>281</v>
      </c>
      <c r="F353" s="29" t="s">
        <v>12</v>
      </c>
      <c r="G353" s="195" t="s">
        <v>114</v>
      </c>
      <c r="H353" s="195" t="s">
        <v>341</v>
      </c>
      <c r="I353" s="199">
        <v>550</v>
      </c>
      <c r="J353" s="199">
        <v>0</v>
      </c>
      <c r="K353" s="199">
        <v>550</v>
      </c>
      <c r="L353" s="199">
        <v>0</v>
      </c>
      <c r="M353" s="199">
        <v>0</v>
      </c>
      <c r="N353" s="199">
        <v>550</v>
      </c>
      <c r="O353" s="196"/>
      <c r="P353" s="197"/>
      <c r="Q353"/>
      <c r="R353"/>
      <c r="S353"/>
      <c r="T353"/>
      <c r="U353"/>
      <c r="V353"/>
      <c r="W353"/>
    </row>
    <row r="354" spans="1:23" x14ac:dyDescent="0.25">
      <c r="A354" s="29">
        <v>70</v>
      </c>
      <c r="B354" s="195" t="s">
        <v>115</v>
      </c>
      <c r="C354" s="29" t="s">
        <v>659</v>
      </c>
      <c r="D354" s="195" t="s">
        <v>215</v>
      </c>
      <c r="E354" s="195" t="s">
        <v>286</v>
      </c>
      <c r="F354" s="29" t="s">
        <v>10</v>
      </c>
      <c r="G354" s="195" t="s">
        <v>298</v>
      </c>
      <c r="H354" s="195" t="s">
        <v>343</v>
      </c>
      <c r="I354" s="199">
        <v>200</v>
      </c>
      <c r="J354" s="199">
        <v>0</v>
      </c>
      <c r="K354" s="199">
        <v>200</v>
      </c>
      <c r="L354" s="199">
        <v>0</v>
      </c>
      <c r="M354" s="199">
        <v>0</v>
      </c>
      <c r="N354" s="199">
        <v>200</v>
      </c>
      <c r="O354" s="196"/>
      <c r="P354" s="197"/>
      <c r="Q354"/>
      <c r="R354"/>
      <c r="S354"/>
      <c r="T354"/>
      <c r="U354"/>
      <c r="V354"/>
      <c r="W354"/>
    </row>
    <row r="355" spans="1:23" x14ac:dyDescent="0.25">
      <c r="A355" s="29">
        <v>70</v>
      </c>
      <c r="B355" s="195" t="s">
        <v>115</v>
      </c>
      <c r="C355" s="29" t="s">
        <v>280</v>
      </c>
      <c r="D355" s="195" t="s">
        <v>215</v>
      </c>
      <c r="E355" s="195" t="s">
        <v>281</v>
      </c>
      <c r="F355" s="29" t="s">
        <v>18</v>
      </c>
      <c r="G355" s="195" t="s">
        <v>298</v>
      </c>
      <c r="H355" s="195" t="s">
        <v>342</v>
      </c>
      <c r="I355" s="199">
        <v>60</v>
      </c>
      <c r="J355" s="199">
        <v>0</v>
      </c>
      <c r="K355" s="199">
        <v>60</v>
      </c>
      <c r="L355" s="199">
        <v>0</v>
      </c>
      <c r="M355" s="199">
        <v>0</v>
      </c>
      <c r="N355" s="199">
        <v>60</v>
      </c>
      <c r="O355" s="196"/>
      <c r="P355" s="197"/>
      <c r="Q355"/>
      <c r="R355"/>
      <c r="S355"/>
      <c r="T355"/>
      <c r="U355"/>
      <c r="V355"/>
      <c r="W355"/>
    </row>
    <row r="356" spans="1:23" x14ac:dyDescent="0.25">
      <c r="A356" s="29">
        <v>70</v>
      </c>
      <c r="B356" s="195" t="s">
        <v>115</v>
      </c>
      <c r="C356" s="29" t="s">
        <v>280</v>
      </c>
      <c r="D356" s="195" t="s">
        <v>215</v>
      </c>
      <c r="E356" s="195" t="s">
        <v>281</v>
      </c>
      <c r="F356" s="29" t="s">
        <v>19</v>
      </c>
      <c r="G356" s="195" t="s">
        <v>298</v>
      </c>
      <c r="H356" s="195" t="s">
        <v>342</v>
      </c>
      <c r="I356" s="199">
        <v>25</v>
      </c>
      <c r="J356" s="199">
        <v>0</v>
      </c>
      <c r="K356" s="199">
        <v>25</v>
      </c>
      <c r="L356" s="199">
        <v>0</v>
      </c>
      <c r="M356" s="199">
        <v>0</v>
      </c>
      <c r="N356" s="199">
        <v>25</v>
      </c>
      <c r="O356" s="196"/>
      <c r="P356" s="197"/>
      <c r="Q356"/>
      <c r="R356"/>
      <c r="S356"/>
      <c r="T356"/>
      <c r="U356"/>
      <c r="V356"/>
      <c r="W356"/>
    </row>
    <row r="357" spans="1:23" x14ac:dyDescent="0.25">
      <c r="A357" s="29">
        <v>70</v>
      </c>
      <c r="B357" s="195" t="s">
        <v>115</v>
      </c>
      <c r="C357" s="29" t="s">
        <v>280</v>
      </c>
      <c r="D357" s="195" t="s">
        <v>215</v>
      </c>
      <c r="E357" s="195" t="s">
        <v>281</v>
      </c>
      <c r="F357" s="29" t="s">
        <v>7</v>
      </c>
      <c r="G357" s="195" t="s">
        <v>298</v>
      </c>
      <c r="H357" s="195" t="s">
        <v>342</v>
      </c>
      <c r="I357" s="199">
        <v>60</v>
      </c>
      <c r="J357" s="199">
        <v>0</v>
      </c>
      <c r="K357" s="199">
        <v>60</v>
      </c>
      <c r="L357" s="199">
        <v>0</v>
      </c>
      <c r="M357" s="199">
        <v>0</v>
      </c>
      <c r="N357" s="199">
        <v>60</v>
      </c>
      <c r="O357" s="196"/>
      <c r="P357" s="197"/>
      <c r="Q357"/>
      <c r="R357"/>
      <c r="S357"/>
      <c r="T357"/>
      <c r="U357"/>
      <c r="V357"/>
      <c r="W357"/>
    </row>
    <row r="358" spans="1:23" x14ac:dyDescent="0.25">
      <c r="A358" s="29">
        <v>70</v>
      </c>
      <c r="B358" s="195" t="s">
        <v>115</v>
      </c>
      <c r="C358" s="29" t="s">
        <v>659</v>
      </c>
      <c r="D358" s="195" t="s">
        <v>215</v>
      </c>
      <c r="E358" s="195" t="s">
        <v>286</v>
      </c>
      <c r="F358" s="29" t="s">
        <v>13</v>
      </c>
      <c r="G358" s="195" t="s">
        <v>298</v>
      </c>
      <c r="H358" s="195" t="s">
        <v>343</v>
      </c>
      <c r="I358" s="199">
        <v>300</v>
      </c>
      <c r="J358" s="199">
        <v>0</v>
      </c>
      <c r="K358" s="199">
        <v>300</v>
      </c>
      <c r="L358" s="199">
        <v>0</v>
      </c>
      <c r="M358" s="199">
        <v>0</v>
      </c>
      <c r="N358" s="199">
        <v>300</v>
      </c>
      <c r="O358" s="196"/>
      <c r="P358" s="197"/>
      <c r="Q358"/>
      <c r="R358"/>
      <c r="S358"/>
      <c r="T358"/>
      <c r="U358"/>
      <c r="V358"/>
      <c r="W358"/>
    </row>
    <row r="359" spans="1:23" x14ac:dyDescent="0.25">
      <c r="A359" s="29">
        <v>70</v>
      </c>
      <c r="B359" s="195" t="s">
        <v>115</v>
      </c>
      <c r="C359" s="29" t="s">
        <v>659</v>
      </c>
      <c r="D359" s="195" t="s">
        <v>215</v>
      </c>
      <c r="E359" s="195" t="s">
        <v>286</v>
      </c>
      <c r="F359" s="29" t="s">
        <v>12</v>
      </c>
      <c r="G359" s="195" t="s">
        <v>298</v>
      </c>
      <c r="H359" s="195" t="s">
        <v>343</v>
      </c>
      <c r="I359" s="199">
        <v>35</v>
      </c>
      <c r="J359" s="199">
        <v>0</v>
      </c>
      <c r="K359" s="199">
        <v>35</v>
      </c>
      <c r="L359" s="199">
        <v>0</v>
      </c>
      <c r="M359" s="199">
        <v>0</v>
      </c>
      <c r="N359" s="199">
        <v>35</v>
      </c>
      <c r="O359" s="196"/>
      <c r="P359" s="197"/>
      <c r="Q359"/>
      <c r="R359"/>
      <c r="S359"/>
      <c r="T359"/>
      <c r="U359"/>
      <c r="V359"/>
      <c r="W359"/>
    </row>
    <row r="360" spans="1:23" x14ac:dyDescent="0.25">
      <c r="A360" s="29">
        <v>71</v>
      </c>
      <c r="B360" s="195" t="s">
        <v>256</v>
      </c>
      <c r="C360" s="29" t="s">
        <v>280</v>
      </c>
      <c r="D360" s="195" t="s">
        <v>216</v>
      </c>
      <c r="E360" s="195" t="s">
        <v>281</v>
      </c>
      <c r="F360" s="29" t="s">
        <v>10</v>
      </c>
      <c r="G360" s="195" t="s">
        <v>285</v>
      </c>
      <c r="H360" s="195" t="s">
        <v>342</v>
      </c>
      <c r="I360" s="199">
        <v>90</v>
      </c>
      <c r="J360" s="199">
        <v>0</v>
      </c>
      <c r="K360" s="199">
        <v>90</v>
      </c>
      <c r="L360" s="199">
        <v>0</v>
      </c>
      <c r="M360" s="199">
        <v>0</v>
      </c>
      <c r="N360" s="199">
        <v>90</v>
      </c>
      <c r="O360" s="196"/>
      <c r="P360" s="197"/>
      <c r="Q360"/>
      <c r="R360"/>
      <c r="S360"/>
      <c r="T360"/>
      <c r="U360"/>
      <c r="V360"/>
      <c r="W360"/>
    </row>
    <row r="361" spans="1:23" x14ac:dyDescent="0.25">
      <c r="A361" s="29">
        <v>71</v>
      </c>
      <c r="B361" s="195" t="s">
        <v>256</v>
      </c>
      <c r="C361" s="29" t="s">
        <v>280</v>
      </c>
      <c r="D361" s="195" t="s">
        <v>216</v>
      </c>
      <c r="E361" s="195" t="s">
        <v>281</v>
      </c>
      <c r="F361" s="29" t="s">
        <v>18</v>
      </c>
      <c r="G361" s="195" t="s">
        <v>285</v>
      </c>
      <c r="H361" s="195" t="s">
        <v>342</v>
      </c>
      <c r="I361" s="199">
        <v>50</v>
      </c>
      <c r="J361" s="199">
        <v>0</v>
      </c>
      <c r="K361" s="199">
        <v>50</v>
      </c>
      <c r="L361" s="199">
        <v>0</v>
      </c>
      <c r="M361" s="199">
        <v>0</v>
      </c>
      <c r="N361" s="199">
        <v>50</v>
      </c>
      <c r="O361" s="196"/>
      <c r="P361" s="197"/>
      <c r="Q361"/>
      <c r="R361"/>
      <c r="S361"/>
      <c r="T361"/>
      <c r="U361"/>
      <c r="V361"/>
      <c r="W361"/>
    </row>
    <row r="362" spans="1:23" x14ac:dyDescent="0.25">
      <c r="A362" s="29">
        <v>71</v>
      </c>
      <c r="B362" s="195" t="s">
        <v>256</v>
      </c>
      <c r="C362" s="29" t="s">
        <v>280</v>
      </c>
      <c r="D362" s="195" t="s">
        <v>216</v>
      </c>
      <c r="E362" s="195" t="s">
        <v>281</v>
      </c>
      <c r="F362" s="29" t="s">
        <v>19</v>
      </c>
      <c r="G362" s="195" t="s">
        <v>285</v>
      </c>
      <c r="H362" s="195" t="s">
        <v>342</v>
      </c>
      <c r="I362" s="199">
        <v>50</v>
      </c>
      <c r="J362" s="199">
        <v>0</v>
      </c>
      <c r="K362" s="199">
        <v>50</v>
      </c>
      <c r="L362" s="199">
        <v>0</v>
      </c>
      <c r="M362" s="199">
        <v>0</v>
      </c>
      <c r="N362" s="199">
        <v>50</v>
      </c>
      <c r="O362" s="196"/>
      <c r="P362" s="197"/>
      <c r="Q362"/>
      <c r="R362"/>
      <c r="S362"/>
      <c r="T362"/>
      <c r="U362"/>
      <c r="V362"/>
      <c r="W362"/>
    </row>
    <row r="363" spans="1:23" x14ac:dyDescent="0.25">
      <c r="A363" s="29">
        <v>71</v>
      </c>
      <c r="B363" s="195" t="s">
        <v>256</v>
      </c>
      <c r="C363" s="29" t="s">
        <v>280</v>
      </c>
      <c r="D363" s="195" t="s">
        <v>216</v>
      </c>
      <c r="E363" s="195" t="s">
        <v>281</v>
      </c>
      <c r="F363" s="29" t="s">
        <v>7</v>
      </c>
      <c r="G363" s="195" t="s">
        <v>285</v>
      </c>
      <c r="H363" s="195" t="s">
        <v>342</v>
      </c>
      <c r="I363" s="199">
        <v>40</v>
      </c>
      <c r="J363" s="199">
        <v>0</v>
      </c>
      <c r="K363" s="199">
        <v>40</v>
      </c>
      <c r="L363" s="199">
        <v>0</v>
      </c>
      <c r="M363" s="199">
        <v>0</v>
      </c>
      <c r="N363" s="199">
        <v>40</v>
      </c>
      <c r="O363" s="196"/>
      <c r="P363" s="197"/>
      <c r="Q363"/>
      <c r="R363"/>
      <c r="S363"/>
      <c r="T363"/>
      <c r="U363"/>
      <c r="V363"/>
      <c r="W363"/>
    </row>
    <row r="364" spans="1:23" x14ac:dyDescent="0.25">
      <c r="A364" s="29">
        <v>71</v>
      </c>
      <c r="B364" s="195" t="s">
        <v>256</v>
      </c>
      <c r="C364" s="29" t="s">
        <v>280</v>
      </c>
      <c r="D364" s="195" t="s">
        <v>216</v>
      </c>
      <c r="E364" s="195" t="s">
        <v>281</v>
      </c>
      <c r="F364" s="29" t="s">
        <v>13</v>
      </c>
      <c r="G364" s="195" t="s">
        <v>285</v>
      </c>
      <c r="H364" s="195" t="s">
        <v>342</v>
      </c>
      <c r="I364" s="199">
        <v>80</v>
      </c>
      <c r="J364" s="199">
        <v>0</v>
      </c>
      <c r="K364" s="199">
        <v>80</v>
      </c>
      <c r="L364" s="199">
        <v>0</v>
      </c>
      <c r="M364" s="199">
        <v>0</v>
      </c>
      <c r="N364" s="199">
        <v>80</v>
      </c>
      <c r="O364" s="196"/>
      <c r="P364" s="197"/>
      <c r="Q364"/>
      <c r="R364"/>
      <c r="S364"/>
      <c r="T364"/>
      <c r="U364"/>
      <c r="V364"/>
      <c r="W364"/>
    </row>
    <row r="365" spans="1:23" x14ac:dyDescent="0.25">
      <c r="A365" s="29">
        <v>71</v>
      </c>
      <c r="B365" s="195" t="s">
        <v>256</v>
      </c>
      <c r="C365" s="29" t="s">
        <v>280</v>
      </c>
      <c r="D365" s="195" t="s">
        <v>216</v>
      </c>
      <c r="E365" s="195" t="s">
        <v>281</v>
      </c>
      <c r="F365" s="29" t="s">
        <v>12</v>
      </c>
      <c r="G365" s="195" t="s">
        <v>285</v>
      </c>
      <c r="H365" s="195" t="s">
        <v>342</v>
      </c>
      <c r="I365" s="199">
        <v>120</v>
      </c>
      <c r="J365" s="199">
        <v>0</v>
      </c>
      <c r="K365" s="199">
        <v>120</v>
      </c>
      <c r="L365" s="199">
        <v>0</v>
      </c>
      <c r="M365" s="199">
        <v>0</v>
      </c>
      <c r="N365" s="199">
        <v>120</v>
      </c>
      <c r="O365" s="196"/>
      <c r="P365" s="197"/>
      <c r="Q365"/>
      <c r="R365"/>
      <c r="S365"/>
      <c r="T365"/>
      <c r="U365"/>
      <c r="V365"/>
      <c r="W365"/>
    </row>
    <row r="366" spans="1:23" ht="15" customHeight="1" x14ac:dyDescent="0.25">
      <c r="A366" s="195"/>
      <c r="B366" s="195"/>
      <c r="C366" s="195"/>
      <c r="D366" s="195"/>
      <c r="E366" s="195"/>
      <c r="F366" s="195"/>
      <c r="G366" s="195"/>
      <c r="H366" s="195"/>
      <c r="I366" s="197"/>
      <c r="J366" s="197"/>
      <c r="K366" s="196"/>
      <c r="L366" s="197"/>
      <c r="M366" s="197"/>
      <c r="N366" s="197"/>
      <c r="O366" s="200"/>
      <c r="P366"/>
      <c r="Q366"/>
      <c r="R366"/>
      <c r="S366"/>
      <c r="T366"/>
      <c r="U366"/>
      <c r="V366"/>
      <c r="W366"/>
    </row>
    <row r="367" spans="1:23" ht="15" customHeight="1" x14ac:dyDescent="0.25">
      <c r="A367" s="195"/>
      <c r="B367" s="195"/>
      <c r="C367" s="195"/>
      <c r="D367" s="195"/>
      <c r="E367" s="195"/>
      <c r="F367" s="195"/>
      <c r="G367" s="195"/>
      <c r="H367" s="195"/>
      <c r="I367" s="197"/>
      <c r="J367" s="197"/>
      <c r="K367" s="196"/>
      <c r="L367" s="197"/>
      <c r="M367" s="197"/>
      <c r="N367" s="197"/>
      <c r="O367" s="200"/>
      <c r="P367"/>
      <c r="Q367"/>
      <c r="R367"/>
      <c r="S367"/>
      <c r="T367"/>
      <c r="U367"/>
      <c r="V367"/>
      <c r="W367"/>
    </row>
    <row r="368" spans="1:23" ht="15" customHeight="1" x14ac:dyDescent="0.25">
      <c r="A368" s="195"/>
      <c r="B368" s="195"/>
      <c r="C368" s="195"/>
      <c r="D368" s="195"/>
      <c r="E368" s="195"/>
      <c r="F368" s="195"/>
      <c r="G368" s="195"/>
      <c r="H368" s="195"/>
      <c r="I368" s="197"/>
      <c r="J368" s="197"/>
      <c r="K368" s="196"/>
      <c r="L368" s="197"/>
      <c r="M368" s="197"/>
      <c r="N368" s="197"/>
      <c r="O368" s="200"/>
      <c r="P368"/>
      <c r="Q368"/>
      <c r="R368"/>
      <c r="S368"/>
      <c r="T368"/>
      <c r="U368"/>
      <c r="V368"/>
      <c r="W368"/>
    </row>
    <row r="369" spans="1:23" ht="15" customHeight="1" x14ac:dyDescent="0.25">
      <c r="A369" s="195"/>
      <c r="B369" s="195"/>
      <c r="C369" s="195"/>
      <c r="D369" s="195"/>
      <c r="E369" s="195"/>
      <c r="F369" s="195"/>
      <c r="G369" s="195"/>
      <c r="H369" s="195"/>
      <c r="I369" s="197"/>
      <c r="J369" s="197"/>
      <c r="K369" s="196"/>
      <c r="L369" s="197"/>
      <c r="M369" s="197"/>
      <c r="N369" s="197"/>
      <c r="O369" s="200"/>
      <c r="P369"/>
      <c r="Q369"/>
      <c r="R369"/>
      <c r="S369"/>
      <c r="T369"/>
      <c r="U369"/>
      <c r="V369"/>
      <c r="W369"/>
    </row>
    <row r="370" spans="1:23" ht="15" customHeight="1" x14ac:dyDescent="0.25">
      <c r="A370" s="195"/>
      <c r="B370" s="195"/>
      <c r="C370" s="195"/>
      <c r="D370" s="195"/>
      <c r="E370" s="195"/>
      <c r="F370" s="195"/>
      <c r="G370" s="195"/>
      <c r="H370" s="195"/>
      <c r="I370" s="197"/>
      <c r="J370" s="197"/>
      <c r="K370" s="196"/>
      <c r="L370" s="197"/>
      <c r="M370" s="197"/>
      <c r="N370" s="197"/>
      <c r="O370" s="200"/>
      <c r="P370"/>
      <c r="Q370"/>
      <c r="R370"/>
      <c r="S370"/>
      <c r="T370"/>
      <c r="U370"/>
      <c r="V370"/>
      <c r="W370"/>
    </row>
    <row r="371" spans="1:23" ht="15" customHeight="1" x14ac:dyDescent="0.25">
      <c r="A371" s="195"/>
      <c r="B371" s="195"/>
      <c r="C371" s="195"/>
      <c r="D371" s="195"/>
      <c r="E371" s="195"/>
      <c r="F371" s="195"/>
      <c r="G371" s="195"/>
      <c r="H371" s="195"/>
      <c r="I371" s="197"/>
      <c r="J371" s="197"/>
      <c r="K371" s="196"/>
      <c r="L371" s="197"/>
      <c r="M371" s="197"/>
      <c r="N371" s="197"/>
      <c r="O371" s="200"/>
      <c r="P371"/>
      <c r="Q371"/>
      <c r="R371"/>
      <c r="S371"/>
      <c r="T371"/>
      <c r="U371"/>
      <c r="V371"/>
      <c r="W371"/>
    </row>
  </sheetData>
  <phoneticPr fontId="11" type="noConversion"/>
  <pageMargins left="0.511811024" right="0.511811024" top="0.78740157499999996" bottom="0.78740157499999996" header="0.31496062000000002" footer="0.31496062000000002"/>
  <pageSetup orientation="portrait" r:id="rId1"/>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13B34-1B54-4786-AF4A-62D39B943A76}">
  <sheetPr>
    <tabColor rgb="FF002060"/>
  </sheetPr>
  <dimension ref="A1:E36"/>
  <sheetViews>
    <sheetView showGridLines="0" zoomScale="90" zoomScaleNormal="90" workbookViewId="0">
      <selection activeCell="G9" sqref="G9"/>
    </sheetView>
  </sheetViews>
  <sheetFormatPr defaultRowHeight="15" x14ac:dyDescent="0.25"/>
  <cols>
    <col min="1" max="1" width="21.7109375" customWidth="1"/>
    <col min="2" max="2" width="16.5703125" customWidth="1"/>
    <col min="3" max="3" width="19" customWidth="1"/>
    <col min="4" max="4" width="34.7109375" customWidth="1"/>
    <col min="5" max="5" width="49" customWidth="1"/>
    <col min="6" max="6" width="25.7109375" customWidth="1"/>
  </cols>
  <sheetData>
    <row r="1" spans="1:5" x14ac:dyDescent="0.25">
      <c r="A1" s="123" t="s">
        <v>299</v>
      </c>
    </row>
    <row r="2" spans="1:5" ht="15.75" thickBot="1" x14ac:dyDescent="0.3">
      <c r="A2" s="123"/>
    </row>
    <row r="3" spans="1:5" ht="15.75" thickBot="1" x14ac:dyDescent="0.3">
      <c r="A3" s="124" t="s">
        <v>300</v>
      </c>
      <c r="B3" s="125" t="s">
        <v>301</v>
      </c>
      <c r="C3" s="125" t="s">
        <v>302</v>
      </c>
      <c r="D3" s="125" t="s">
        <v>303</v>
      </c>
      <c r="E3" s="125" t="s">
        <v>304</v>
      </c>
    </row>
    <row r="4" spans="1:5" ht="19.5" customHeight="1" thickBot="1" x14ac:dyDescent="0.3">
      <c r="A4" s="126" t="s">
        <v>305</v>
      </c>
      <c r="B4" s="140" t="s">
        <v>10</v>
      </c>
      <c r="C4" s="127" t="s">
        <v>306</v>
      </c>
      <c r="D4" s="128">
        <v>43696</v>
      </c>
      <c r="E4" s="129" t="s">
        <v>323</v>
      </c>
    </row>
    <row r="5" spans="1:5" ht="19.5" customHeight="1" thickBot="1" x14ac:dyDescent="0.3">
      <c r="A5" s="126" t="s">
        <v>317</v>
      </c>
      <c r="B5" s="140" t="s">
        <v>13</v>
      </c>
      <c r="C5" s="127" t="s">
        <v>318</v>
      </c>
      <c r="D5" s="128" t="s">
        <v>282</v>
      </c>
      <c r="E5" s="129" t="s">
        <v>319</v>
      </c>
    </row>
    <row r="6" spans="1:5" ht="19.5" customHeight="1" thickBot="1" x14ac:dyDescent="0.3">
      <c r="A6" s="126" t="s">
        <v>317</v>
      </c>
      <c r="B6" s="140" t="s">
        <v>12</v>
      </c>
      <c r="C6" s="127" t="s">
        <v>318</v>
      </c>
      <c r="D6" s="128" t="s">
        <v>324</v>
      </c>
      <c r="E6" s="129" t="s">
        <v>325</v>
      </c>
    </row>
    <row r="7" spans="1:5" ht="19.5" customHeight="1" thickBot="1" x14ac:dyDescent="0.3">
      <c r="A7" s="126" t="s">
        <v>321</v>
      </c>
      <c r="B7" s="140" t="s">
        <v>10</v>
      </c>
      <c r="C7" s="127" t="s">
        <v>306</v>
      </c>
      <c r="D7" s="128" t="s">
        <v>327</v>
      </c>
      <c r="E7" s="132" t="s">
        <v>326</v>
      </c>
    </row>
    <row r="8" spans="1:5" ht="19.5" customHeight="1" thickBot="1" x14ac:dyDescent="0.3">
      <c r="A8" s="126" t="s">
        <v>330</v>
      </c>
      <c r="B8" s="140" t="s">
        <v>12</v>
      </c>
      <c r="C8" s="127" t="s">
        <v>306</v>
      </c>
      <c r="D8" s="131">
        <v>44382</v>
      </c>
      <c r="E8" s="132" t="s">
        <v>332</v>
      </c>
    </row>
    <row r="9" spans="1:5" ht="19.5" customHeight="1" thickBot="1" x14ac:dyDescent="0.3">
      <c r="A9" s="126" t="s">
        <v>330</v>
      </c>
      <c r="B9" s="140" t="s">
        <v>10</v>
      </c>
      <c r="C9" s="127" t="s">
        <v>306</v>
      </c>
      <c r="D9" s="131">
        <v>44382</v>
      </c>
      <c r="E9" s="132" t="s">
        <v>332</v>
      </c>
    </row>
    <row r="10" spans="1:5" ht="19.5" customHeight="1" thickBot="1" x14ac:dyDescent="0.3">
      <c r="A10" s="126" t="s">
        <v>331</v>
      </c>
      <c r="B10" s="140" t="s">
        <v>10</v>
      </c>
      <c r="C10" s="127" t="s">
        <v>318</v>
      </c>
      <c r="D10" s="131">
        <v>44380</v>
      </c>
      <c r="E10" s="132" t="s">
        <v>335</v>
      </c>
    </row>
    <row r="11" spans="1:5" ht="19.5" customHeight="1" thickBot="1" x14ac:dyDescent="0.3">
      <c r="A11" s="126" t="s">
        <v>331</v>
      </c>
      <c r="B11" s="140" t="s">
        <v>13</v>
      </c>
      <c r="C11" s="127" t="s">
        <v>318</v>
      </c>
      <c r="D11" s="128" t="s">
        <v>333</v>
      </c>
      <c r="E11" s="132" t="s">
        <v>334</v>
      </c>
    </row>
    <row r="12" spans="1:5" ht="19.5" customHeight="1" thickBot="1" x14ac:dyDescent="0.3">
      <c r="A12" s="126" t="s">
        <v>314</v>
      </c>
      <c r="B12" s="140" t="s">
        <v>322</v>
      </c>
      <c r="C12" s="127" t="s">
        <v>318</v>
      </c>
      <c r="D12" s="128" t="s">
        <v>328</v>
      </c>
      <c r="E12" s="129" t="s">
        <v>320</v>
      </c>
    </row>
    <row r="13" spans="1:5" ht="20.100000000000001" customHeight="1" thickBot="1" x14ac:dyDescent="0.3">
      <c r="A13" s="142" t="s">
        <v>185</v>
      </c>
      <c r="B13" s="141" t="s">
        <v>13</v>
      </c>
      <c r="C13" s="130" t="s">
        <v>293</v>
      </c>
      <c r="D13" s="131">
        <v>43976</v>
      </c>
      <c r="E13" s="132" t="s">
        <v>329</v>
      </c>
    </row>
    <row r="14" spans="1:5" ht="20.100000000000001" customHeight="1" thickBot="1" x14ac:dyDescent="0.3">
      <c r="A14" s="142" t="s">
        <v>179</v>
      </c>
      <c r="B14" s="141" t="s">
        <v>12</v>
      </c>
      <c r="C14" s="130" t="s">
        <v>60</v>
      </c>
      <c r="D14" s="131">
        <v>44210</v>
      </c>
      <c r="E14" s="132" t="s">
        <v>329</v>
      </c>
    </row>
    <row r="15" spans="1:5" ht="20.100000000000001" customHeight="1" thickBot="1" x14ac:dyDescent="0.3">
      <c r="A15" s="126" t="s">
        <v>321</v>
      </c>
      <c r="B15" s="140" t="s">
        <v>12</v>
      </c>
      <c r="C15" s="127" t="s">
        <v>318</v>
      </c>
      <c r="D15" s="131">
        <v>44344</v>
      </c>
      <c r="E15" s="143">
        <v>44362</v>
      </c>
    </row>
    <row r="16" spans="1:5" ht="20.100000000000001" customHeight="1" thickBot="1" x14ac:dyDescent="0.3">
      <c r="A16" s="126" t="s">
        <v>321</v>
      </c>
      <c r="B16" s="140" t="s">
        <v>7</v>
      </c>
      <c r="C16" s="127" t="s">
        <v>318</v>
      </c>
      <c r="D16" s="131">
        <v>44365</v>
      </c>
      <c r="E16" s="143">
        <v>44379</v>
      </c>
    </row>
    <row r="17" spans="1:5" ht="20.100000000000001" customHeight="1" thickBot="1" x14ac:dyDescent="0.3">
      <c r="A17" s="126" t="s">
        <v>321</v>
      </c>
      <c r="B17" s="140" t="s">
        <v>10</v>
      </c>
      <c r="C17" s="127" t="s">
        <v>318</v>
      </c>
      <c r="D17" s="131">
        <v>44380</v>
      </c>
      <c r="E17" s="143">
        <v>44404</v>
      </c>
    </row>
    <row r="18" spans="1:5" ht="20.100000000000001" customHeight="1" thickBot="1" x14ac:dyDescent="0.3">
      <c r="A18" s="126" t="s">
        <v>321</v>
      </c>
      <c r="B18" s="140" t="s">
        <v>18</v>
      </c>
      <c r="C18" s="127" t="s">
        <v>318</v>
      </c>
      <c r="D18" s="131">
        <v>44414</v>
      </c>
      <c r="E18" s="143">
        <v>44436</v>
      </c>
    </row>
    <row r="19" spans="1:5" ht="20.100000000000001" customHeight="1" thickBot="1" x14ac:dyDescent="0.3">
      <c r="A19" s="126" t="s">
        <v>321</v>
      </c>
      <c r="B19" s="140" t="s">
        <v>19</v>
      </c>
      <c r="C19" s="127" t="s">
        <v>306</v>
      </c>
      <c r="D19" s="131">
        <v>44405</v>
      </c>
      <c r="E19" s="143">
        <v>44412</v>
      </c>
    </row>
    <row r="20" spans="1:5" ht="20.100000000000001" customHeight="1" thickBot="1" x14ac:dyDescent="0.3">
      <c r="A20" s="126" t="s">
        <v>331</v>
      </c>
      <c r="B20" s="140" t="s">
        <v>7</v>
      </c>
      <c r="C20" s="127" t="s">
        <v>318</v>
      </c>
      <c r="D20" s="131">
        <v>44459</v>
      </c>
      <c r="E20" s="143">
        <v>44479</v>
      </c>
    </row>
    <row r="21" spans="1:5" ht="20.100000000000001" customHeight="1" thickBot="1" x14ac:dyDescent="0.3">
      <c r="A21" s="126" t="s">
        <v>336</v>
      </c>
      <c r="B21" s="140" t="s">
        <v>19</v>
      </c>
      <c r="C21" s="127" t="s">
        <v>318</v>
      </c>
      <c r="D21" s="131">
        <v>44418</v>
      </c>
      <c r="E21" s="239" t="s">
        <v>337</v>
      </c>
    </row>
    <row r="22" spans="1:5" ht="20.100000000000001" customHeight="1" thickBot="1" x14ac:dyDescent="0.3">
      <c r="A22" s="126" t="s">
        <v>336</v>
      </c>
      <c r="B22" s="140" t="s">
        <v>10</v>
      </c>
      <c r="C22" s="127" t="s">
        <v>318</v>
      </c>
      <c r="D22" s="131">
        <v>44418</v>
      </c>
      <c r="E22" s="240"/>
    </row>
    <row r="23" spans="1:5" ht="20.100000000000001" customHeight="1" thickBot="1" x14ac:dyDescent="0.3">
      <c r="A23" s="126" t="s">
        <v>336</v>
      </c>
      <c r="B23" s="140" t="s">
        <v>18</v>
      </c>
      <c r="C23" s="127" t="s">
        <v>318</v>
      </c>
      <c r="D23" s="131">
        <v>44418</v>
      </c>
      <c r="E23" s="241"/>
    </row>
    <row r="24" spans="1:5" ht="20.100000000000001" customHeight="1" thickBot="1" x14ac:dyDescent="0.3">
      <c r="A24" s="126" t="s">
        <v>330</v>
      </c>
      <c r="B24" s="140" t="s">
        <v>10</v>
      </c>
      <c r="C24" s="127" t="s">
        <v>318</v>
      </c>
      <c r="D24" s="131">
        <v>44452</v>
      </c>
      <c r="E24" s="143" t="s">
        <v>338</v>
      </c>
    </row>
    <row r="25" spans="1:5" ht="20.100000000000001" customHeight="1" thickBot="1" x14ac:dyDescent="0.3">
      <c r="A25" s="142" t="s">
        <v>159</v>
      </c>
      <c r="B25" s="141" t="s">
        <v>19</v>
      </c>
      <c r="C25" s="130" t="s">
        <v>27</v>
      </c>
      <c r="D25" s="131">
        <v>44378</v>
      </c>
      <c r="E25" s="132" t="s">
        <v>339</v>
      </c>
    </row>
    <row r="26" spans="1:5" ht="9.75" customHeight="1" x14ac:dyDescent="0.25"/>
    <row r="27" spans="1:5" ht="9.75" customHeight="1" x14ac:dyDescent="0.25"/>
    <row r="28" spans="1:5" x14ac:dyDescent="0.25">
      <c r="A28" s="133" t="s">
        <v>307</v>
      </c>
      <c r="D28" s="144"/>
    </row>
    <row r="29" spans="1:5" x14ac:dyDescent="0.25">
      <c r="A29" s="133" t="s">
        <v>308</v>
      </c>
    </row>
    <row r="30" spans="1:5" x14ac:dyDescent="0.25">
      <c r="A30" s="123"/>
    </row>
    <row r="31" spans="1:5" x14ac:dyDescent="0.25">
      <c r="A31" s="145" t="s">
        <v>313</v>
      </c>
    </row>
    <row r="32" spans="1:5" x14ac:dyDescent="0.25">
      <c r="A32" s="134"/>
    </row>
    <row r="33" spans="1:1" x14ac:dyDescent="0.25">
      <c r="A33" s="134"/>
    </row>
    <row r="34" spans="1:1" x14ac:dyDescent="0.25">
      <c r="A34" s="134"/>
    </row>
    <row r="35" spans="1:1" x14ac:dyDescent="0.25">
      <c r="A35" s="134"/>
    </row>
    <row r="36" spans="1:1" x14ac:dyDescent="0.25">
      <c r="A36" s="134"/>
    </row>
  </sheetData>
  <mergeCells count="1">
    <mergeCell ref="E21:E23"/>
  </mergeCells>
  <pageMargins left="0.511811024" right="0.511811024" top="0.78740157499999996" bottom="0.78740157499999996" header="0.31496062000000002" footer="0.31496062000000002"/>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1:K324"/>
  <sheetViews>
    <sheetView workbookViewId="0">
      <selection activeCell="E2" sqref="E2:G324"/>
    </sheetView>
  </sheetViews>
  <sheetFormatPr defaultRowHeight="15" x14ac:dyDescent="0.25"/>
  <cols>
    <col min="1" max="1" width="20" bestFit="1" customWidth="1"/>
    <col min="2" max="2" width="15.28515625" bestFit="1" customWidth="1"/>
    <col min="3" max="3" width="18" bestFit="1" customWidth="1"/>
    <col min="4" max="4" width="28" customWidth="1"/>
    <col min="5" max="5" width="20.85546875" style="154" customWidth="1"/>
    <col min="6" max="6" width="20" style="154" customWidth="1"/>
    <col min="7" max="7" width="19.85546875" style="154" customWidth="1"/>
    <col min="11" max="11" width="22" bestFit="1" customWidth="1"/>
  </cols>
  <sheetData>
    <row r="1" spans="1:11" ht="25.5" x14ac:dyDescent="0.25">
      <c r="A1" s="190" t="s">
        <v>712</v>
      </c>
      <c r="B1" s="84" t="s">
        <v>3</v>
      </c>
      <c r="C1" s="84" t="s">
        <v>664</v>
      </c>
      <c r="D1" s="84" t="s">
        <v>645</v>
      </c>
      <c r="E1" s="85" t="s">
        <v>252</v>
      </c>
      <c r="F1" s="85" t="s">
        <v>253</v>
      </c>
      <c r="G1" s="85" t="s">
        <v>251</v>
      </c>
      <c r="J1" s="155" t="s">
        <v>346</v>
      </c>
      <c r="K1" s="155" t="s">
        <v>345</v>
      </c>
    </row>
    <row r="2" spans="1:11" x14ac:dyDescent="0.25">
      <c r="A2" s="187">
        <v>33</v>
      </c>
      <c r="B2" s="188" t="s">
        <v>7</v>
      </c>
      <c r="C2" s="188" t="s">
        <v>376</v>
      </c>
      <c r="D2" s="188" t="str">
        <f>_xlfn.CONCAT(VLOOKUP($A2,$J:$K,2),B2)</f>
        <v>AcailandiaB100</v>
      </c>
      <c r="E2" s="189">
        <v>56.233333333333327</v>
      </c>
      <c r="F2" s="189">
        <v>61.316666666666663</v>
      </c>
      <c r="G2" s="189">
        <v>57.816666666666663</v>
      </c>
      <c r="J2" s="155">
        <v>1</v>
      </c>
      <c r="K2" s="155" t="s">
        <v>317</v>
      </c>
    </row>
    <row r="3" spans="1:11" x14ac:dyDescent="0.25">
      <c r="A3" s="187">
        <v>33</v>
      </c>
      <c r="B3" s="188" t="s">
        <v>12</v>
      </c>
      <c r="C3" s="188" t="s">
        <v>378</v>
      </c>
      <c r="D3" s="188" t="str">
        <f t="shared" ref="D3:D66" si="0">_xlfn.CONCAT(VLOOKUP($A3,$J:$K,2),B3)</f>
        <v>AcailandiaDiesel A S10</v>
      </c>
      <c r="E3" s="189">
        <v>253.5</v>
      </c>
      <c r="F3" s="189">
        <v>285.75</v>
      </c>
      <c r="G3" s="189">
        <v>260.40000000000003</v>
      </c>
      <c r="J3" s="155">
        <v>3</v>
      </c>
      <c r="K3" s="155" t="s">
        <v>347</v>
      </c>
    </row>
    <row r="4" spans="1:11" x14ac:dyDescent="0.25">
      <c r="A4" s="187">
        <v>33</v>
      </c>
      <c r="B4" s="188" t="s">
        <v>13</v>
      </c>
      <c r="C4" s="188" t="s">
        <v>377</v>
      </c>
      <c r="D4" s="188" t="str">
        <f t="shared" si="0"/>
        <v>AcailandiaDiesel A S500</v>
      </c>
      <c r="E4" s="189">
        <v>252.60000000000002</v>
      </c>
      <c r="F4" s="189">
        <v>266.10000000000002</v>
      </c>
      <c r="G4" s="189">
        <v>259.95</v>
      </c>
      <c r="J4" s="155">
        <v>5</v>
      </c>
      <c r="K4" s="155" t="s">
        <v>158</v>
      </c>
    </row>
    <row r="5" spans="1:11" x14ac:dyDescent="0.25">
      <c r="A5" s="187">
        <v>33</v>
      </c>
      <c r="B5" s="188" t="s">
        <v>15</v>
      </c>
      <c r="C5" s="188" t="s">
        <v>665</v>
      </c>
      <c r="D5" s="188" t="str">
        <f t="shared" si="0"/>
        <v>AcailandiaDiesel Marítimo</v>
      </c>
      <c r="E5" s="189">
        <v>0</v>
      </c>
      <c r="F5" s="189">
        <v>0</v>
      </c>
      <c r="G5" s="189">
        <v>0</v>
      </c>
      <c r="J5" s="155">
        <v>9</v>
      </c>
      <c r="K5" s="155" t="s">
        <v>644</v>
      </c>
    </row>
    <row r="6" spans="1:11" x14ac:dyDescent="0.25">
      <c r="A6" s="187">
        <v>33</v>
      </c>
      <c r="B6" s="188" t="s">
        <v>18</v>
      </c>
      <c r="C6" s="188" t="s">
        <v>375</v>
      </c>
      <c r="D6" s="188" t="str">
        <f t="shared" si="0"/>
        <v>AcailandiaEtanol Anidro</v>
      </c>
      <c r="E6" s="189">
        <v>192.06000000000003</v>
      </c>
      <c r="F6" s="189">
        <v>177.03</v>
      </c>
      <c r="G6" s="189">
        <v>147.57750000000001</v>
      </c>
      <c r="J6" s="155">
        <v>11</v>
      </c>
      <c r="K6" s="155" t="s">
        <v>314</v>
      </c>
    </row>
    <row r="7" spans="1:11" x14ac:dyDescent="0.25">
      <c r="A7" s="187">
        <v>33</v>
      </c>
      <c r="B7" s="188" t="s">
        <v>19</v>
      </c>
      <c r="C7" s="188" t="s">
        <v>379</v>
      </c>
      <c r="D7" s="188" t="str">
        <f t="shared" si="0"/>
        <v>AcailandiaEtanol Hidratado</v>
      </c>
      <c r="E7" s="189">
        <v>0</v>
      </c>
      <c r="F7" s="189">
        <v>0</v>
      </c>
      <c r="G7" s="189">
        <v>0</v>
      </c>
      <c r="J7" s="155">
        <v>13</v>
      </c>
      <c r="K7" s="155" t="s">
        <v>348</v>
      </c>
    </row>
    <row r="8" spans="1:11" x14ac:dyDescent="0.25">
      <c r="A8" s="187">
        <v>33</v>
      </c>
      <c r="B8" s="188" t="s">
        <v>10</v>
      </c>
      <c r="C8" s="188" t="s">
        <v>374</v>
      </c>
      <c r="D8" s="188" t="str">
        <f t="shared" si="0"/>
        <v>AcailandiaGasolina A</v>
      </c>
      <c r="E8" s="189">
        <v>519.27333333333343</v>
      </c>
      <c r="F8" s="189">
        <v>478.63666666666671</v>
      </c>
      <c r="G8" s="189">
        <v>399.00583333333333</v>
      </c>
      <c r="J8" s="155">
        <v>16</v>
      </c>
      <c r="K8" s="155" t="s">
        <v>331</v>
      </c>
    </row>
    <row r="9" spans="1:11" x14ac:dyDescent="0.25">
      <c r="A9" s="187">
        <v>18</v>
      </c>
      <c r="B9" s="188" t="s">
        <v>7</v>
      </c>
      <c r="C9" s="188" t="s">
        <v>382</v>
      </c>
      <c r="D9" s="188" t="str">
        <f t="shared" si="0"/>
        <v>AraucariaB100</v>
      </c>
      <c r="E9" s="189">
        <v>169.79999999999998</v>
      </c>
      <c r="F9" s="189">
        <v>196.5333333333333</v>
      </c>
      <c r="G9" s="189">
        <v>197.49166666666665</v>
      </c>
      <c r="J9" s="155">
        <v>17</v>
      </c>
      <c r="K9" s="155" t="s">
        <v>50</v>
      </c>
    </row>
    <row r="10" spans="1:11" x14ac:dyDescent="0.25">
      <c r="A10" s="187">
        <v>18</v>
      </c>
      <c r="B10" s="188" t="s">
        <v>12</v>
      </c>
      <c r="C10" s="188" t="s">
        <v>384</v>
      </c>
      <c r="D10" s="188" t="str">
        <f t="shared" si="0"/>
        <v>AraucariaDiesel A S10</v>
      </c>
      <c r="E10" s="189">
        <v>2230.5</v>
      </c>
      <c r="F10" s="189">
        <v>1904.95</v>
      </c>
      <c r="G10" s="189">
        <v>1647.1166666666666</v>
      </c>
      <c r="J10" s="155">
        <v>18</v>
      </c>
      <c r="K10" s="155" t="s">
        <v>349</v>
      </c>
    </row>
    <row r="11" spans="1:11" x14ac:dyDescent="0.25">
      <c r="A11" s="187">
        <v>18</v>
      </c>
      <c r="B11" s="188" t="s">
        <v>13</v>
      </c>
      <c r="C11" s="188" t="s">
        <v>383</v>
      </c>
      <c r="D11" s="188" t="str">
        <f t="shared" si="0"/>
        <v>AraucariaDiesel A S500</v>
      </c>
      <c r="E11" s="189">
        <v>898.36666666666679</v>
      </c>
      <c r="F11" s="189">
        <v>768.18333333333339</v>
      </c>
      <c r="G11" s="189">
        <v>724.22499999999991</v>
      </c>
      <c r="J11" s="155">
        <v>19</v>
      </c>
      <c r="K11" s="155" t="s">
        <v>350</v>
      </c>
    </row>
    <row r="12" spans="1:11" x14ac:dyDescent="0.25">
      <c r="A12" s="187">
        <v>18</v>
      </c>
      <c r="B12" s="188" t="s">
        <v>15</v>
      </c>
      <c r="C12" s="188" t="s">
        <v>385</v>
      </c>
      <c r="D12" s="188" t="str">
        <f t="shared" si="0"/>
        <v>AraucariaDiesel Marítimo</v>
      </c>
      <c r="E12" s="189">
        <v>483</v>
      </c>
      <c r="F12" s="189">
        <v>509.66666666666669</v>
      </c>
      <c r="G12" s="189">
        <v>467.58333333333331</v>
      </c>
      <c r="J12" s="155">
        <v>20</v>
      </c>
      <c r="K12" s="155" t="s">
        <v>351</v>
      </c>
    </row>
    <row r="13" spans="1:11" x14ac:dyDescent="0.25">
      <c r="A13" s="187">
        <v>18</v>
      </c>
      <c r="B13" s="188" t="s">
        <v>18</v>
      </c>
      <c r="C13" s="188" t="s">
        <v>381</v>
      </c>
      <c r="D13" s="188" t="str">
        <f t="shared" si="0"/>
        <v>AraucariaEtanol Anidro</v>
      </c>
      <c r="E13" s="189">
        <v>402.3966666666667</v>
      </c>
      <c r="F13" s="189">
        <v>415.17333333333335</v>
      </c>
      <c r="G13" s="189">
        <v>384.76666666666665</v>
      </c>
      <c r="J13" s="155">
        <v>21</v>
      </c>
      <c r="K13" s="155" t="s">
        <v>352</v>
      </c>
    </row>
    <row r="14" spans="1:11" x14ac:dyDescent="0.25">
      <c r="A14" s="187">
        <v>18</v>
      </c>
      <c r="B14" s="188" t="s">
        <v>19</v>
      </c>
      <c r="C14" s="188" t="s">
        <v>386</v>
      </c>
      <c r="D14" s="188" t="str">
        <f t="shared" si="0"/>
        <v>AraucariaEtanol Hidratado</v>
      </c>
      <c r="E14" s="189">
        <v>191.66666666666666</v>
      </c>
      <c r="F14" s="189">
        <v>183</v>
      </c>
      <c r="G14" s="189">
        <v>177.83333333333334</v>
      </c>
      <c r="J14" s="155">
        <v>22</v>
      </c>
      <c r="K14" s="155" t="s">
        <v>648</v>
      </c>
    </row>
    <row r="15" spans="1:11" x14ac:dyDescent="0.25">
      <c r="A15" s="187">
        <v>18</v>
      </c>
      <c r="B15" s="188" t="s">
        <v>10</v>
      </c>
      <c r="C15" s="188" t="s">
        <v>380</v>
      </c>
      <c r="D15" s="188" t="str">
        <f t="shared" si="0"/>
        <v>AraucariaGasolina A</v>
      </c>
      <c r="E15" s="189">
        <v>2091.6033333333335</v>
      </c>
      <c r="F15" s="189">
        <v>1944.3266666666666</v>
      </c>
      <c r="G15" s="189">
        <v>1685.5666666666664</v>
      </c>
      <c r="J15" s="155">
        <v>23</v>
      </c>
      <c r="K15" s="155" t="s">
        <v>164</v>
      </c>
    </row>
    <row r="16" spans="1:11" x14ac:dyDescent="0.25">
      <c r="A16" s="187">
        <v>47</v>
      </c>
      <c r="B16" s="188" t="s">
        <v>7</v>
      </c>
      <c r="C16" s="188" t="s">
        <v>389</v>
      </c>
      <c r="D16" s="188" t="str">
        <f t="shared" si="0"/>
        <v>BauruB100</v>
      </c>
      <c r="E16" s="189">
        <v>6.833333333333333</v>
      </c>
      <c r="F16" s="189">
        <v>5</v>
      </c>
      <c r="G16" s="189">
        <v>7.541666666666667</v>
      </c>
      <c r="J16" s="155">
        <v>24</v>
      </c>
      <c r="K16" s="155" t="s">
        <v>353</v>
      </c>
    </row>
    <row r="17" spans="1:11" x14ac:dyDescent="0.25">
      <c r="A17" s="187">
        <v>47</v>
      </c>
      <c r="B17" s="188" t="s">
        <v>12</v>
      </c>
      <c r="C17" s="188" t="s">
        <v>391</v>
      </c>
      <c r="D17" s="188" t="str">
        <f t="shared" si="0"/>
        <v>BauruDiesel A S10</v>
      </c>
      <c r="E17" s="189">
        <v>13.5</v>
      </c>
      <c r="F17" s="189">
        <v>11.25</v>
      </c>
      <c r="G17" s="189">
        <v>29.625</v>
      </c>
      <c r="J17" s="155">
        <v>25</v>
      </c>
      <c r="K17" s="155" t="s">
        <v>646</v>
      </c>
    </row>
    <row r="18" spans="1:11" x14ac:dyDescent="0.25">
      <c r="A18" s="187">
        <v>47</v>
      </c>
      <c r="B18" s="188" t="s">
        <v>13</v>
      </c>
      <c r="C18" s="188" t="s">
        <v>390</v>
      </c>
      <c r="D18" s="188" t="str">
        <f t="shared" si="0"/>
        <v>BauruDiesel A S500</v>
      </c>
      <c r="E18" s="189">
        <v>48</v>
      </c>
      <c r="F18" s="189">
        <v>33.75</v>
      </c>
      <c r="G18" s="189">
        <v>38.25</v>
      </c>
      <c r="J18" s="155">
        <v>26</v>
      </c>
      <c r="K18" s="155" t="s">
        <v>177</v>
      </c>
    </row>
    <row r="19" spans="1:11" x14ac:dyDescent="0.25">
      <c r="A19" s="187">
        <v>47</v>
      </c>
      <c r="B19" s="188" t="s">
        <v>15</v>
      </c>
      <c r="C19" s="188" t="s">
        <v>666</v>
      </c>
      <c r="D19" s="188" t="str">
        <f t="shared" si="0"/>
        <v>BauruDiesel Marítimo</v>
      </c>
      <c r="E19" s="189">
        <v>0</v>
      </c>
      <c r="F19" s="189">
        <v>0</v>
      </c>
      <c r="G19" s="189">
        <v>0</v>
      </c>
      <c r="J19" s="155">
        <v>27</v>
      </c>
      <c r="K19" s="155" t="s">
        <v>178</v>
      </c>
    </row>
    <row r="20" spans="1:11" x14ac:dyDescent="0.25">
      <c r="A20" s="187">
        <v>47</v>
      </c>
      <c r="B20" s="188" t="s">
        <v>18</v>
      </c>
      <c r="C20" s="188" t="s">
        <v>388</v>
      </c>
      <c r="D20" s="188" t="str">
        <f t="shared" si="0"/>
        <v>BauruEtanol Anidro</v>
      </c>
      <c r="E20" s="189">
        <v>35.01</v>
      </c>
      <c r="F20" s="189">
        <v>37.35</v>
      </c>
      <c r="G20" s="189">
        <v>30.937500000000004</v>
      </c>
      <c r="J20" s="155">
        <v>29</v>
      </c>
      <c r="K20" s="155" t="s">
        <v>179</v>
      </c>
    </row>
    <row r="21" spans="1:11" x14ac:dyDescent="0.25">
      <c r="A21" s="187">
        <v>47</v>
      </c>
      <c r="B21" s="188" t="s">
        <v>19</v>
      </c>
      <c r="C21" s="188" t="s">
        <v>392</v>
      </c>
      <c r="D21" s="188" t="str">
        <f t="shared" si="0"/>
        <v>BauruEtanol Hidratado</v>
      </c>
      <c r="E21" s="189">
        <v>78.333333333333329</v>
      </c>
      <c r="F21" s="189">
        <v>88.333333333333329</v>
      </c>
      <c r="G21" s="189">
        <v>70</v>
      </c>
      <c r="J21" s="155">
        <v>31</v>
      </c>
      <c r="K21" s="155" t="s">
        <v>180</v>
      </c>
    </row>
    <row r="22" spans="1:11" x14ac:dyDescent="0.25">
      <c r="A22" s="187">
        <v>47</v>
      </c>
      <c r="B22" s="188" t="s">
        <v>10</v>
      </c>
      <c r="C22" s="188" t="s">
        <v>387</v>
      </c>
      <c r="D22" s="188" t="str">
        <f t="shared" si="0"/>
        <v>BauruGasolina A</v>
      </c>
      <c r="E22" s="189">
        <v>94.656666666666652</v>
      </c>
      <c r="F22" s="189">
        <v>100.98333333333331</v>
      </c>
      <c r="G22" s="189">
        <v>83.645833333333329</v>
      </c>
      <c r="J22" s="155">
        <v>32</v>
      </c>
      <c r="K22" s="155" t="s">
        <v>355</v>
      </c>
    </row>
    <row r="23" spans="1:11" x14ac:dyDescent="0.25">
      <c r="A23" s="187">
        <v>35</v>
      </c>
      <c r="B23" s="188" t="s">
        <v>7</v>
      </c>
      <c r="C23" s="188" t="s">
        <v>395</v>
      </c>
      <c r="D23" s="188" t="str">
        <f t="shared" si="0"/>
        <v>BelemB100</v>
      </c>
      <c r="E23" s="189">
        <v>155.1</v>
      </c>
      <c r="F23" s="189">
        <v>157.81666666666669</v>
      </c>
      <c r="G23" s="189">
        <v>143.76666666666668</v>
      </c>
      <c r="J23" s="155">
        <v>33</v>
      </c>
      <c r="K23" s="155" t="s">
        <v>356</v>
      </c>
    </row>
    <row r="24" spans="1:11" x14ac:dyDescent="0.25">
      <c r="A24" s="187">
        <v>35</v>
      </c>
      <c r="B24" s="188" t="s">
        <v>12</v>
      </c>
      <c r="C24" t="s">
        <v>397</v>
      </c>
      <c r="D24" s="188" t="str">
        <f t="shared" si="0"/>
        <v>BelemDiesel A S10</v>
      </c>
      <c r="E24" s="189">
        <v>1086.6000000000001</v>
      </c>
      <c r="F24" s="189">
        <v>1098.45</v>
      </c>
      <c r="G24" s="189">
        <v>1003.7249999999999</v>
      </c>
      <c r="J24" s="155">
        <v>34</v>
      </c>
      <c r="K24" s="155" t="s">
        <v>357</v>
      </c>
    </row>
    <row r="25" spans="1:11" x14ac:dyDescent="0.25">
      <c r="A25" s="187">
        <v>35</v>
      </c>
      <c r="B25" s="188" t="s">
        <v>13</v>
      </c>
      <c r="C25" t="s">
        <v>396</v>
      </c>
      <c r="D25" s="188" t="str">
        <f t="shared" si="0"/>
        <v>BelemDiesel A S500</v>
      </c>
      <c r="E25" s="189">
        <v>309.3</v>
      </c>
      <c r="F25" s="189">
        <v>321.90000000000003</v>
      </c>
      <c r="G25" s="189">
        <v>290.17500000000001</v>
      </c>
      <c r="J25" s="155">
        <v>35</v>
      </c>
      <c r="K25" s="155" t="s">
        <v>358</v>
      </c>
    </row>
    <row r="26" spans="1:11" x14ac:dyDescent="0.25">
      <c r="A26" s="187">
        <v>35</v>
      </c>
      <c r="B26" s="188" t="s">
        <v>15</v>
      </c>
      <c r="C26" t="s">
        <v>667</v>
      </c>
      <c r="D26" s="188" t="str">
        <f t="shared" si="0"/>
        <v>BelemDiesel Marítimo</v>
      </c>
      <c r="E26" s="189">
        <v>0</v>
      </c>
      <c r="F26" s="189">
        <v>0</v>
      </c>
      <c r="G26" s="189">
        <v>0</v>
      </c>
      <c r="J26" s="155">
        <v>36</v>
      </c>
      <c r="K26" s="155" t="s">
        <v>359</v>
      </c>
    </row>
    <row r="27" spans="1:11" x14ac:dyDescent="0.25">
      <c r="A27" s="187">
        <v>35</v>
      </c>
      <c r="B27" s="188" t="s">
        <v>18</v>
      </c>
      <c r="C27" t="s">
        <v>394</v>
      </c>
      <c r="D27" s="188" t="str">
        <f t="shared" si="0"/>
        <v>BelemEtanol Anidro</v>
      </c>
      <c r="E27" s="189">
        <v>462.56666666666661</v>
      </c>
      <c r="F27" s="189">
        <v>453.98833333333329</v>
      </c>
      <c r="G27" s="189">
        <v>437.75166666666672</v>
      </c>
      <c r="J27" s="155">
        <v>37</v>
      </c>
      <c r="K27" s="155" t="s">
        <v>360</v>
      </c>
    </row>
    <row r="28" spans="1:11" x14ac:dyDescent="0.25">
      <c r="A28" s="187">
        <v>35</v>
      </c>
      <c r="B28" s="188" t="s">
        <v>19</v>
      </c>
      <c r="C28" t="s">
        <v>398</v>
      </c>
      <c r="D28" s="188" t="str">
        <f t="shared" si="0"/>
        <v>BelemEtanol Hidratado</v>
      </c>
      <c r="E28" s="189">
        <v>25</v>
      </c>
      <c r="F28" s="189">
        <v>21.666666666666668</v>
      </c>
      <c r="G28" s="189">
        <v>20.416666666666668</v>
      </c>
      <c r="J28" s="155">
        <v>38</v>
      </c>
      <c r="K28" s="155" t="s">
        <v>361</v>
      </c>
    </row>
    <row r="29" spans="1:11" x14ac:dyDescent="0.25">
      <c r="A29" s="187">
        <v>35</v>
      </c>
      <c r="B29" s="188" t="s">
        <v>10</v>
      </c>
      <c r="C29" t="s">
        <v>393</v>
      </c>
      <c r="D29" s="188" t="str">
        <f t="shared" si="0"/>
        <v>BelemGasolina A</v>
      </c>
      <c r="E29" s="189">
        <v>1194.7666666666667</v>
      </c>
      <c r="F29" s="189">
        <v>1199.5116666666665</v>
      </c>
      <c r="G29" s="189">
        <v>1169.5816666666667</v>
      </c>
      <c r="J29" s="155">
        <v>39</v>
      </c>
      <c r="K29" s="155" t="s">
        <v>362</v>
      </c>
    </row>
    <row r="30" spans="1:11" x14ac:dyDescent="0.25">
      <c r="A30" s="187">
        <v>1</v>
      </c>
      <c r="B30" s="188" t="s">
        <v>7</v>
      </c>
      <c r="C30" t="s">
        <v>402</v>
      </c>
      <c r="D30" s="188" t="str">
        <f t="shared" si="0"/>
        <v>BetimB100</v>
      </c>
      <c r="E30" s="189">
        <v>2314.2000000000003</v>
      </c>
      <c r="F30" s="189">
        <v>2212.666666666667</v>
      </c>
      <c r="G30" s="189">
        <v>2396.9083333333338</v>
      </c>
      <c r="J30" s="155">
        <v>40</v>
      </c>
      <c r="K30" s="155" t="s">
        <v>170</v>
      </c>
    </row>
    <row r="31" spans="1:11" x14ac:dyDescent="0.25">
      <c r="A31" s="187">
        <v>1</v>
      </c>
      <c r="B31" s="188" t="s">
        <v>12</v>
      </c>
      <c r="C31" s="188" t="s">
        <v>401</v>
      </c>
      <c r="D31" s="188" t="str">
        <f t="shared" si="0"/>
        <v>BetimDiesel A S10</v>
      </c>
      <c r="E31" s="189">
        <v>12663.6</v>
      </c>
      <c r="F31" s="189">
        <v>12319.816666666666</v>
      </c>
      <c r="G31" s="189">
        <v>12677.108333333335</v>
      </c>
      <c r="J31" s="155">
        <v>41</v>
      </c>
      <c r="K31" s="155" t="s">
        <v>363</v>
      </c>
    </row>
    <row r="32" spans="1:11" x14ac:dyDescent="0.25">
      <c r="A32" s="187">
        <v>1</v>
      </c>
      <c r="B32" s="188" t="s">
        <v>13</v>
      </c>
      <c r="C32" s="188" t="s">
        <v>403</v>
      </c>
      <c r="D32" s="188" t="str">
        <f t="shared" si="0"/>
        <v>BetimDiesel A S500</v>
      </c>
      <c r="E32" s="189">
        <v>7921.2</v>
      </c>
      <c r="F32" s="189">
        <v>7228.3499999999995</v>
      </c>
      <c r="G32" s="189">
        <v>7847.4000000000005</v>
      </c>
      <c r="J32" s="155">
        <v>42</v>
      </c>
      <c r="K32" s="155" t="s">
        <v>647</v>
      </c>
    </row>
    <row r="33" spans="1:11" x14ac:dyDescent="0.25">
      <c r="A33" s="187">
        <v>1</v>
      </c>
      <c r="B33" s="188" t="s">
        <v>15</v>
      </c>
      <c r="C33" s="188" t="s">
        <v>668</v>
      </c>
      <c r="D33" s="188" t="str">
        <f t="shared" si="0"/>
        <v>BetimDiesel Marítimo</v>
      </c>
      <c r="E33" s="189">
        <v>0</v>
      </c>
      <c r="F33" s="189">
        <v>0</v>
      </c>
      <c r="G33" s="189">
        <v>0</v>
      </c>
      <c r="J33" s="155">
        <v>44</v>
      </c>
      <c r="K33" s="155" t="s">
        <v>364</v>
      </c>
    </row>
    <row r="34" spans="1:11" x14ac:dyDescent="0.25">
      <c r="A34" s="187">
        <v>1</v>
      </c>
      <c r="B34" s="188" t="s">
        <v>18</v>
      </c>
      <c r="C34" s="188" t="s">
        <v>400</v>
      </c>
      <c r="D34" s="188" t="str">
        <f t="shared" si="0"/>
        <v>BetimEtanol Anidro</v>
      </c>
      <c r="E34" s="189">
        <v>8519.1</v>
      </c>
      <c r="F34" s="189">
        <v>8305.32</v>
      </c>
      <c r="G34" s="189">
        <v>7855.8450000000012</v>
      </c>
      <c r="J34" s="155">
        <v>47</v>
      </c>
      <c r="K34" s="155" t="s">
        <v>171</v>
      </c>
    </row>
    <row r="35" spans="1:11" x14ac:dyDescent="0.25">
      <c r="A35" s="187">
        <v>1</v>
      </c>
      <c r="B35" s="188" t="s">
        <v>19</v>
      </c>
      <c r="C35" s="188" t="s">
        <v>404</v>
      </c>
      <c r="D35" s="188" t="str">
        <f t="shared" si="0"/>
        <v>BetimEtanol Hidratado</v>
      </c>
      <c r="E35" s="189">
        <v>5992.666666666667</v>
      </c>
      <c r="F35" s="189">
        <v>5729.833333333333</v>
      </c>
      <c r="G35" s="189">
        <v>6212.083333333333</v>
      </c>
      <c r="J35" s="155">
        <v>48</v>
      </c>
      <c r="K35" s="155" t="s">
        <v>172</v>
      </c>
    </row>
    <row r="36" spans="1:11" x14ac:dyDescent="0.25">
      <c r="A36" s="187">
        <v>1</v>
      </c>
      <c r="B36" s="188" t="s">
        <v>10</v>
      </c>
      <c r="C36" s="188" t="s">
        <v>399</v>
      </c>
      <c r="D36" s="188" t="str">
        <f t="shared" si="0"/>
        <v>BetimGasolina A</v>
      </c>
      <c r="E36" s="189">
        <v>23639.566666666666</v>
      </c>
      <c r="F36" s="189">
        <v>23273.679999999997</v>
      </c>
      <c r="G36" s="189">
        <v>22207.904999999999</v>
      </c>
      <c r="J36" s="155">
        <v>49</v>
      </c>
      <c r="K36" s="155" t="s">
        <v>102</v>
      </c>
    </row>
    <row r="37" spans="1:11" x14ac:dyDescent="0.25">
      <c r="A37" s="187">
        <v>25</v>
      </c>
      <c r="B37" s="188" t="s">
        <v>7</v>
      </c>
      <c r="C37" s="188" t="s">
        <v>407</v>
      </c>
      <c r="D37" s="188" t="str">
        <f t="shared" si="0"/>
        <v>BiguacuB100</v>
      </c>
      <c r="E37" s="189">
        <v>76.650000000000006</v>
      </c>
      <c r="F37" s="189">
        <v>71.38333333333334</v>
      </c>
      <c r="G37" s="189">
        <v>68.650000000000006</v>
      </c>
      <c r="J37" s="155">
        <v>50</v>
      </c>
      <c r="K37" s="155" t="s">
        <v>365</v>
      </c>
    </row>
    <row r="38" spans="1:11" x14ac:dyDescent="0.25">
      <c r="A38" s="187">
        <v>25</v>
      </c>
      <c r="B38" s="188" t="s">
        <v>12</v>
      </c>
      <c r="C38" s="188" t="s">
        <v>409</v>
      </c>
      <c r="D38" s="188" t="str">
        <f t="shared" si="0"/>
        <v>BiguacuDiesel A S10</v>
      </c>
      <c r="E38" s="189">
        <v>577.79999999999995</v>
      </c>
      <c r="F38" s="189">
        <v>533.85</v>
      </c>
      <c r="G38" s="189">
        <v>499.04999999999995</v>
      </c>
      <c r="J38" s="155">
        <v>52</v>
      </c>
      <c r="K38" s="155" t="s">
        <v>185</v>
      </c>
    </row>
    <row r="39" spans="1:11" x14ac:dyDescent="0.25">
      <c r="A39" s="187">
        <v>25</v>
      </c>
      <c r="B39" s="188" t="s">
        <v>13</v>
      </c>
      <c r="C39" s="188" t="s">
        <v>408</v>
      </c>
      <c r="D39" s="188" t="str">
        <f t="shared" si="0"/>
        <v>BiguacuDiesel A S500</v>
      </c>
      <c r="E39" s="189">
        <v>112.05</v>
      </c>
      <c r="F39" s="189">
        <v>108.60000000000001</v>
      </c>
      <c r="G39" s="189">
        <v>118.8</v>
      </c>
      <c r="J39" s="155">
        <v>53</v>
      </c>
      <c r="K39" s="155" t="s">
        <v>366</v>
      </c>
    </row>
    <row r="40" spans="1:11" x14ac:dyDescent="0.25">
      <c r="A40" s="187">
        <v>25</v>
      </c>
      <c r="B40" s="188" t="s">
        <v>15</v>
      </c>
      <c r="C40" s="188" t="s">
        <v>669</v>
      </c>
      <c r="D40" s="188" t="str">
        <f t="shared" si="0"/>
        <v>BiguacuDiesel Marítimo</v>
      </c>
      <c r="E40" s="189">
        <v>0</v>
      </c>
      <c r="F40" s="189">
        <v>0</v>
      </c>
      <c r="G40" s="189">
        <v>0</v>
      </c>
      <c r="J40" s="155">
        <v>54</v>
      </c>
      <c r="K40" s="155" t="s">
        <v>367</v>
      </c>
    </row>
    <row r="41" spans="1:11" x14ac:dyDescent="0.25">
      <c r="A41" s="187">
        <v>25</v>
      </c>
      <c r="B41" s="188" t="s">
        <v>18</v>
      </c>
      <c r="C41" s="188" t="s">
        <v>406</v>
      </c>
      <c r="D41" s="188" t="str">
        <f t="shared" si="0"/>
        <v>BiguacuEtanol Anidro</v>
      </c>
      <c r="E41" s="189">
        <v>642.73500000000001</v>
      </c>
      <c r="F41" s="189">
        <v>677.43</v>
      </c>
      <c r="G41" s="189">
        <v>666.7650000000001</v>
      </c>
      <c r="J41" s="155">
        <v>55</v>
      </c>
      <c r="K41" s="155" t="s">
        <v>368</v>
      </c>
    </row>
    <row r="42" spans="1:11" x14ac:dyDescent="0.25">
      <c r="A42" s="187">
        <v>25</v>
      </c>
      <c r="B42" s="188" t="s">
        <v>19</v>
      </c>
      <c r="C42" s="188" t="s">
        <v>670</v>
      </c>
      <c r="D42" s="188" t="str">
        <f t="shared" si="0"/>
        <v>BiguacuEtanol Hidratado</v>
      </c>
      <c r="E42" s="189">
        <v>0</v>
      </c>
      <c r="F42" s="189">
        <v>0</v>
      </c>
      <c r="G42" s="189">
        <v>0</v>
      </c>
      <c r="J42" s="155">
        <v>61</v>
      </c>
      <c r="K42" s="155" t="s">
        <v>369</v>
      </c>
    </row>
    <row r="43" spans="1:11" x14ac:dyDescent="0.25">
      <c r="A43" s="187">
        <v>25</v>
      </c>
      <c r="B43" s="188" t="s">
        <v>10</v>
      </c>
      <c r="C43" s="188" t="s">
        <v>405</v>
      </c>
      <c r="D43" s="188" t="str">
        <f t="shared" si="0"/>
        <v>BiguacuGasolina A</v>
      </c>
      <c r="E43" s="189">
        <v>1737.7649999999999</v>
      </c>
      <c r="F43" s="189">
        <v>1831.5699999999997</v>
      </c>
      <c r="G43" s="189">
        <v>1802.7350000000004</v>
      </c>
      <c r="J43" s="155">
        <v>62</v>
      </c>
      <c r="K43" s="155" t="s">
        <v>370</v>
      </c>
    </row>
    <row r="44" spans="1:11" x14ac:dyDescent="0.25">
      <c r="A44" s="187">
        <v>42</v>
      </c>
      <c r="B44" s="188" t="s">
        <v>7</v>
      </c>
      <c r="C44" s="188" t="s">
        <v>412</v>
      </c>
      <c r="D44" s="188" t="str">
        <f t="shared" si="0"/>
        <v>BrasiliaB100</v>
      </c>
      <c r="E44" s="189">
        <v>201.36666666666667</v>
      </c>
      <c r="F44" s="189">
        <v>178.46666666666667</v>
      </c>
      <c r="G44" s="189">
        <v>197.19166666666663</v>
      </c>
      <c r="J44" s="155">
        <v>65</v>
      </c>
      <c r="K44" s="155" t="s">
        <v>371</v>
      </c>
    </row>
    <row r="45" spans="1:11" x14ac:dyDescent="0.25">
      <c r="A45" s="187">
        <v>42</v>
      </c>
      <c r="B45" s="188" t="s">
        <v>12</v>
      </c>
      <c r="C45" s="188" t="s">
        <v>414</v>
      </c>
      <c r="D45" s="188" t="str">
        <f t="shared" si="0"/>
        <v>BrasiliaDiesel A S10</v>
      </c>
      <c r="E45" s="189">
        <v>1362.5333333333335</v>
      </c>
      <c r="F45" s="189">
        <v>1204.3166666666668</v>
      </c>
      <c r="G45" s="189">
        <v>1278.8083333333334</v>
      </c>
      <c r="J45" s="155">
        <v>66</v>
      </c>
      <c r="K45" s="155" t="s">
        <v>187</v>
      </c>
    </row>
    <row r="46" spans="1:11" x14ac:dyDescent="0.25">
      <c r="A46" s="187">
        <v>42</v>
      </c>
      <c r="B46" s="188" t="s">
        <v>13</v>
      </c>
      <c r="C46" s="188" t="s">
        <v>413</v>
      </c>
      <c r="D46" s="188" t="str">
        <f t="shared" si="0"/>
        <v>BrasiliaDiesel A S500</v>
      </c>
      <c r="E46" s="189">
        <v>551.1</v>
      </c>
      <c r="F46" s="189">
        <v>452.55</v>
      </c>
      <c r="G46" s="189">
        <v>526.25000000000011</v>
      </c>
      <c r="J46" s="155">
        <v>67</v>
      </c>
      <c r="K46" s="155" t="s">
        <v>372</v>
      </c>
    </row>
    <row r="47" spans="1:11" x14ac:dyDescent="0.25">
      <c r="A47" s="187">
        <v>42</v>
      </c>
      <c r="B47" s="188" t="s">
        <v>15</v>
      </c>
      <c r="C47" s="188" t="s">
        <v>671</v>
      </c>
      <c r="D47" s="188" t="str">
        <f t="shared" si="0"/>
        <v>BrasiliaDiesel Marítimo</v>
      </c>
      <c r="E47" s="189">
        <v>0</v>
      </c>
      <c r="F47" s="189">
        <v>0</v>
      </c>
      <c r="G47" s="189">
        <v>0</v>
      </c>
      <c r="J47" s="155">
        <v>69</v>
      </c>
      <c r="K47" s="155" t="s">
        <v>369</v>
      </c>
    </row>
    <row r="48" spans="1:11" x14ac:dyDescent="0.25">
      <c r="A48" s="187">
        <v>42</v>
      </c>
      <c r="B48" s="188" t="s">
        <v>18</v>
      </c>
      <c r="C48" s="188" t="s">
        <v>411</v>
      </c>
      <c r="D48" s="188" t="str">
        <f t="shared" si="0"/>
        <v>BrasiliaEtanol Anidro</v>
      </c>
      <c r="E48" s="189">
        <v>430.38000000000005</v>
      </c>
      <c r="F48" s="189">
        <v>354.15000000000003</v>
      </c>
      <c r="G48" s="189">
        <v>295.85250000000002</v>
      </c>
      <c r="J48" s="155">
        <v>70</v>
      </c>
      <c r="K48" s="155" t="s">
        <v>189</v>
      </c>
    </row>
    <row r="49" spans="1:11" x14ac:dyDescent="0.25">
      <c r="A49" s="187">
        <v>42</v>
      </c>
      <c r="B49" s="188" t="s">
        <v>19</v>
      </c>
      <c r="C49" s="188" t="s">
        <v>415</v>
      </c>
      <c r="D49" s="188" t="str">
        <f t="shared" si="0"/>
        <v>BrasiliaEtanol Hidratado</v>
      </c>
      <c r="E49" s="189">
        <v>520.33333333333337</v>
      </c>
      <c r="F49" s="189">
        <v>367.33333333333331</v>
      </c>
      <c r="G49" s="189">
        <v>198.58333333333334</v>
      </c>
      <c r="J49" s="155">
        <v>71</v>
      </c>
      <c r="K49" s="155" t="s">
        <v>256</v>
      </c>
    </row>
    <row r="50" spans="1:11" x14ac:dyDescent="0.25">
      <c r="A50" s="187">
        <v>42</v>
      </c>
      <c r="B50" s="188" t="s">
        <v>10</v>
      </c>
      <c r="C50" s="188" t="s">
        <v>410</v>
      </c>
      <c r="D50" s="188" t="str">
        <f t="shared" si="0"/>
        <v>BrasiliaGasolina A</v>
      </c>
      <c r="E50" s="189">
        <v>1163.6199999999999</v>
      </c>
      <c r="F50" s="189">
        <v>957.51666666666677</v>
      </c>
      <c r="G50" s="189">
        <v>799.89750000000004</v>
      </c>
      <c r="J50" s="155">
        <v>73</v>
      </c>
      <c r="K50" s="155" t="s">
        <v>354</v>
      </c>
    </row>
    <row r="51" spans="1:11" x14ac:dyDescent="0.25">
      <c r="A51" s="187">
        <v>27</v>
      </c>
      <c r="B51" s="188" t="s">
        <v>7</v>
      </c>
      <c r="C51" s="188" t="s">
        <v>418</v>
      </c>
      <c r="D51" s="188" t="str">
        <f t="shared" si="0"/>
        <v>CabedeloB100</v>
      </c>
      <c r="E51" s="189">
        <v>126.5</v>
      </c>
      <c r="F51" s="189">
        <v>129.25</v>
      </c>
      <c r="G51" s="189">
        <v>131.80833333333334</v>
      </c>
      <c r="J51" s="155">
        <v>87</v>
      </c>
      <c r="K51" s="155" t="s">
        <v>711</v>
      </c>
    </row>
    <row r="52" spans="1:11" x14ac:dyDescent="0.25">
      <c r="A52" s="187">
        <v>27</v>
      </c>
      <c r="B52" s="188" t="s">
        <v>12</v>
      </c>
      <c r="C52" s="188" t="s">
        <v>420</v>
      </c>
      <c r="D52" s="188" t="str">
        <f t="shared" si="0"/>
        <v>CabedeloDiesel A S10</v>
      </c>
      <c r="E52" s="189">
        <v>662.1</v>
      </c>
      <c r="F52" s="189">
        <v>655.65000000000009</v>
      </c>
      <c r="G52" s="189">
        <v>627.82499999999993</v>
      </c>
      <c r="J52" s="155" t="s">
        <v>373</v>
      </c>
      <c r="K52" s="155" t="s">
        <v>373</v>
      </c>
    </row>
    <row r="53" spans="1:11" x14ac:dyDescent="0.25">
      <c r="A53" s="187">
        <v>27</v>
      </c>
      <c r="B53" s="188" t="s">
        <v>13</v>
      </c>
      <c r="C53" s="188" t="s">
        <v>419</v>
      </c>
      <c r="D53" s="188" t="str">
        <f t="shared" si="0"/>
        <v>CabedeloDiesel A S500</v>
      </c>
      <c r="E53" s="189">
        <v>476.40000000000003</v>
      </c>
      <c r="F53" s="189">
        <v>507.59999999999997</v>
      </c>
      <c r="G53" s="189">
        <v>558.45000000000005</v>
      </c>
    </row>
    <row r="54" spans="1:11" x14ac:dyDescent="0.25">
      <c r="A54" s="187">
        <v>27</v>
      </c>
      <c r="B54" s="188" t="s">
        <v>15</v>
      </c>
      <c r="C54" s="188" t="s">
        <v>672</v>
      </c>
      <c r="D54" s="188" t="str">
        <f t="shared" si="0"/>
        <v>CabedeloDiesel Marítimo</v>
      </c>
      <c r="E54" s="189">
        <v>0</v>
      </c>
      <c r="F54" s="189">
        <v>0</v>
      </c>
      <c r="G54" s="189">
        <v>0</v>
      </c>
    </row>
    <row r="55" spans="1:11" x14ac:dyDescent="0.25">
      <c r="A55" s="187">
        <v>27</v>
      </c>
      <c r="B55" s="188" t="s">
        <v>18</v>
      </c>
      <c r="C55" s="188" t="s">
        <v>417</v>
      </c>
      <c r="D55" s="188" t="str">
        <f t="shared" si="0"/>
        <v>CabedeloEtanol Anidro</v>
      </c>
      <c r="E55" s="189">
        <v>740.97000000000014</v>
      </c>
      <c r="F55" s="189">
        <v>758.02499999999998</v>
      </c>
      <c r="G55" s="189">
        <v>709.8075</v>
      </c>
    </row>
    <row r="56" spans="1:11" x14ac:dyDescent="0.25">
      <c r="A56" s="187">
        <v>27</v>
      </c>
      <c r="B56" s="188" t="s">
        <v>19</v>
      </c>
      <c r="C56" s="188" t="s">
        <v>421</v>
      </c>
      <c r="D56" s="188" t="str">
        <f t="shared" si="0"/>
        <v>CabedeloEtanol Hidratado</v>
      </c>
      <c r="E56" s="189">
        <v>507</v>
      </c>
      <c r="F56" s="189">
        <v>539.33333333333337</v>
      </c>
      <c r="G56" s="189">
        <v>405.41666666666669</v>
      </c>
    </row>
    <row r="57" spans="1:11" x14ac:dyDescent="0.25">
      <c r="A57" s="187">
        <v>27</v>
      </c>
      <c r="B57" s="188" t="s">
        <v>10</v>
      </c>
      <c r="C57" s="188" t="s">
        <v>416</v>
      </c>
      <c r="D57" s="188" t="str">
        <f t="shared" si="0"/>
        <v>CabedeloGasolina A</v>
      </c>
      <c r="E57" s="189">
        <v>2003.3633333333335</v>
      </c>
      <c r="F57" s="189">
        <v>2049.4749999999999</v>
      </c>
      <c r="G57" s="189">
        <v>1919.1091666666664</v>
      </c>
    </row>
    <row r="58" spans="1:11" x14ac:dyDescent="0.25">
      <c r="A58" s="187">
        <v>52</v>
      </c>
      <c r="B58" s="188" t="s">
        <v>7</v>
      </c>
      <c r="C58" s="188" t="s">
        <v>424</v>
      </c>
      <c r="D58" s="188" t="str">
        <f t="shared" si="0"/>
        <v>CanoasB100</v>
      </c>
      <c r="E58" s="189">
        <v>193.6</v>
      </c>
      <c r="F58" s="189">
        <v>201.21666666666667</v>
      </c>
      <c r="G58" s="189">
        <v>204.75</v>
      </c>
    </row>
    <row r="59" spans="1:11" x14ac:dyDescent="0.25">
      <c r="A59" s="187">
        <v>52</v>
      </c>
      <c r="B59" s="188" t="s">
        <v>12</v>
      </c>
      <c r="C59" s="188" t="s">
        <v>426</v>
      </c>
      <c r="D59" s="188" t="str">
        <f t="shared" si="0"/>
        <v>CanoasDiesel A S10</v>
      </c>
      <c r="E59" s="189">
        <v>1480.5666666666666</v>
      </c>
      <c r="F59" s="189">
        <v>2042.9166666666667</v>
      </c>
      <c r="G59" s="189">
        <v>2499.7333333333331</v>
      </c>
    </row>
    <row r="60" spans="1:11" x14ac:dyDescent="0.25">
      <c r="A60" s="187">
        <v>52</v>
      </c>
      <c r="B60" s="188" t="s">
        <v>13</v>
      </c>
      <c r="C60" s="188" t="s">
        <v>425</v>
      </c>
      <c r="D60" s="188" t="str">
        <f t="shared" si="0"/>
        <v>CanoasDiesel A S500</v>
      </c>
      <c r="E60" s="189">
        <v>1677.5</v>
      </c>
      <c r="F60" s="189">
        <v>1726.2</v>
      </c>
      <c r="G60" s="189">
        <v>1852.1833333333334</v>
      </c>
    </row>
    <row r="61" spans="1:11" x14ac:dyDescent="0.25">
      <c r="A61" s="187">
        <v>52</v>
      </c>
      <c r="B61" s="188" t="s">
        <v>15</v>
      </c>
      <c r="C61" s="188" t="s">
        <v>673</v>
      </c>
      <c r="D61" s="188" t="str">
        <f t="shared" si="0"/>
        <v>CanoasDiesel Marítimo</v>
      </c>
      <c r="E61" s="189">
        <v>0</v>
      </c>
      <c r="F61" s="189">
        <v>0</v>
      </c>
      <c r="G61" s="189">
        <v>0</v>
      </c>
    </row>
    <row r="62" spans="1:11" x14ac:dyDescent="0.25">
      <c r="A62" s="187">
        <v>52</v>
      </c>
      <c r="B62" s="188" t="s">
        <v>18</v>
      </c>
      <c r="C62" s="188" t="s">
        <v>423</v>
      </c>
      <c r="D62" s="188" t="str">
        <f t="shared" si="0"/>
        <v>CanoasEtanol Anidro</v>
      </c>
      <c r="E62" s="189">
        <v>1394.64</v>
      </c>
      <c r="F62" s="189">
        <v>1267.605</v>
      </c>
      <c r="G62" s="189">
        <v>1095.72</v>
      </c>
    </row>
    <row r="63" spans="1:11" x14ac:dyDescent="0.25">
      <c r="A63" s="187">
        <v>52</v>
      </c>
      <c r="B63" s="188" t="s">
        <v>19</v>
      </c>
      <c r="C63" s="188" t="s">
        <v>427</v>
      </c>
      <c r="D63" s="188" t="str">
        <f t="shared" si="0"/>
        <v>CanoasEtanol Hidratado</v>
      </c>
      <c r="E63" s="189">
        <v>79</v>
      </c>
      <c r="F63" s="189">
        <v>75.166666666666671</v>
      </c>
      <c r="G63" s="189">
        <v>65.833333333333329</v>
      </c>
    </row>
    <row r="64" spans="1:11" x14ac:dyDescent="0.25">
      <c r="A64" s="187">
        <v>52</v>
      </c>
      <c r="B64" s="188" t="s">
        <v>10</v>
      </c>
      <c r="C64" s="188" t="s">
        <v>422</v>
      </c>
      <c r="D64" s="188" t="str">
        <f t="shared" si="0"/>
        <v>CanoasGasolina A</v>
      </c>
      <c r="E64" s="189">
        <v>5573.6933333333336</v>
      </c>
      <c r="F64" s="189">
        <v>5559.5616666666674</v>
      </c>
      <c r="G64" s="189">
        <v>5147.6966666666658</v>
      </c>
    </row>
    <row r="65" spans="1:7" x14ac:dyDescent="0.25">
      <c r="A65" s="187">
        <v>31</v>
      </c>
      <c r="B65" s="188" t="s">
        <v>7</v>
      </c>
      <c r="C65" s="188" t="s">
        <v>430</v>
      </c>
      <c r="D65" s="188" t="str">
        <f t="shared" si="0"/>
        <v>CratoB100</v>
      </c>
      <c r="E65" s="189">
        <v>21.133333333333336</v>
      </c>
      <c r="F65" s="189">
        <v>21.833333333333332</v>
      </c>
      <c r="G65" s="189">
        <v>24.275000000000002</v>
      </c>
    </row>
    <row r="66" spans="1:7" x14ac:dyDescent="0.25">
      <c r="A66" s="187">
        <v>31</v>
      </c>
      <c r="B66" s="188" t="s">
        <v>12</v>
      </c>
      <c r="C66" s="188" t="s">
        <v>432</v>
      </c>
      <c r="D66" s="188" t="str">
        <f t="shared" si="0"/>
        <v>CratoDiesel A S10</v>
      </c>
      <c r="E66" s="189">
        <v>0</v>
      </c>
      <c r="F66" s="189">
        <v>0</v>
      </c>
      <c r="G66" s="189">
        <v>0</v>
      </c>
    </row>
    <row r="67" spans="1:7" x14ac:dyDescent="0.25">
      <c r="A67" s="187">
        <v>31</v>
      </c>
      <c r="B67" s="188" t="s">
        <v>13</v>
      </c>
      <c r="C67" s="188" t="s">
        <v>431</v>
      </c>
      <c r="D67" s="188" t="str">
        <f t="shared" ref="D67:D130" si="1">_xlfn.CONCAT(VLOOKUP($A67,$J:$K,2),B67)</f>
        <v>CratoDiesel A S500</v>
      </c>
      <c r="E67" s="189">
        <v>190.20000000000002</v>
      </c>
      <c r="F67" s="189">
        <v>196.5</v>
      </c>
      <c r="G67" s="189">
        <v>218.47500000000002</v>
      </c>
    </row>
    <row r="68" spans="1:7" x14ac:dyDescent="0.25">
      <c r="A68" s="187">
        <v>31</v>
      </c>
      <c r="B68" s="188" t="s">
        <v>15</v>
      </c>
      <c r="C68" s="188" t="s">
        <v>674</v>
      </c>
      <c r="D68" s="188" t="str">
        <f t="shared" si="1"/>
        <v>CratoDiesel Marítimo</v>
      </c>
      <c r="E68" s="189">
        <v>0</v>
      </c>
      <c r="F68" s="189">
        <v>0</v>
      </c>
      <c r="G68" s="189">
        <v>0</v>
      </c>
    </row>
    <row r="69" spans="1:7" x14ac:dyDescent="0.25">
      <c r="A69" s="187">
        <v>31</v>
      </c>
      <c r="B69" s="188" t="s">
        <v>18</v>
      </c>
      <c r="C69" s="188" t="s">
        <v>429</v>
      </c>
      <c r="D69" s="188" t="str">
        <f t="shared" si="1"/>
        <v>CratoEtanol Anidro</v>
      </c>
      <c r="E69" s="189">
        <v>344.70000000000005</v>
      </c>
      <c r="F69" s="189">
        <v>375.7050000000001</v>
      </c>
      <c r="G69" s="189">
        <v>324.38249999999999</v>
      </c>
    </row>
    <row r="70" spans="1:7" x14ac:dyDescent="0.25">
      <c r="A70" s="187">
        <v>31</v>
      </c>
      <c r="B70" s="188" t="s">
        <v>19</v>
      </c>
      <c r="C70" s="188" t="s">
        <v>433</v>
      </c>
      <c r="D70" s="188" t="str">
        <f t="shared" si="1"/>
        <v>CratoEtanol Hidratado</v>
      </c>
      <c r="E70" s="189">
        <v>32</v>
      </c>
      <c r="F70" s="189">
        <v>18.5</v>
      </c>
      <c r="G70" s="189">
        <v>24.333333333333332</v>
      </c>
    </row>
    <row r="71" spans="1:7" x14ac:dyDescent="0.25">
      <c r="A71" s="187">
        <v>31</v>
      </c>
      <c r="B71" s="188" t="s">
        <v>10</v>
      </c>
      <c r="C71" s="188" t="s">
        <v>428</v>
      </c>
      <c r="D71" s="188" t="str">
        <f t="shared" si="1"/>
        <v>CratoGasolina A</v>
      </c>
      <c r="E71" s="189">
        <v>931.96666666666658</v>
      </c>
      <c r="F71" s="189">
        <v>1015.795</v>
      </c>
      <c r="G71" s="189">
        <v>877.03416666666669</v>
      </c>
    </row>
    <row r="72" spans="1:7" x14ac:dyDescent="0.25">
      <c r="A72" s="187">
        <v>21</v>
      </c>
      <c r="B72" s="188" t="s">
        <v>7</v>
      </c>
      <c r="C72" s="188" t="s">
        <v>436</v>
      </c>
      <c r="D72" s="188" t="str">
        <f t="shared" si="1"/>
        <v>CubataoB100</v>
      </c>
      <c r="E72" s="189">
        <v>103.5</v>
      </c>
      <c r="F72" s="189">
        <v>106.78333333333335</v>
      </c>
      <c r="G72" s="189">
        <v>117.42500000000001</v>
      </c>
    </row>
    <row r="73" spans="1:7" x14ac:dyDescent="0.25">
      <c r="A73" s="187">
        <v>21</v>
      </c>
      <c r="B73" s="188" t="s">
        <v>12</v>
      </c>
      <c r="C73" s="188" t="s">
        <v>438</v>
      </c>
      <c r="D73" s="188" t="str">
        <f t="shared" si="1"/>
        <v>CubataoDiesel A S10</v>
      </c>
      <c r="E73" s="189">
        <v>789.6</v>
      </c>
      <c r="F73" s="189">
        <v>803.4</v>
      </c>
      <c r="G73" s="189">
        <v>890.17500000000007</v>
      </c>
    </row>
    <row r="74" spans="1:7" x14ac:dyDescent="0.25">
      <c r="A74" s="187">
        <v>21</v>
      </c>
      <c r="B74" s="188" t="s">
        <v>13</v>
      </c>
      <c r="C74" s="188" t="s">
        <v>437</v>
      </c>
      <c r="D74" s="188" t="str">
        <f t="shared" si="1"/>
        <v>CubataoDiesel A S500</v>
      </c>
      <c r="E74" s="189">
        <v>141.9</v>
      </c>
      <c r="F74" s="189">
        <v>157.65</v>
      </c>
      <c r="G74" s="189">
        <v>166.65</v>
      </c>
    </row>
    <row r="75" spans="1:7" x14ac:dyDescent="0.25">
      <c r="A75" s="187">
        <v>21</v>
      </c>
      <c r="B75" s="188" t="s">
        <v>15</v>
      </c>
      <c r="C75" s="188" t="s">
        <v>675</v>
      </c>
      <c r="D75" s="188" t="str">
        <f t="shared" si="1"/>
        <v>CubataoDiesel Marítimo</v>
      </c>
      <c r="E75" s="189">
        <v>0</v>
      </c>
      <c r="F75" s="189">
        <v>0</v>
      </c>
      <c r="G75" s="189">
        <v>0</v>
      </c>
    </row>
    <row r="76" spans="1:7" x14ac:dyDescent="0.25">
      <c r="A76" s="187">
        <v>21</v>
      </c>
      <c r="B76" s="188" t="s">
        <v>18</v>
      </c>
      <c r="C76" s="188" t="s">
        <v>435</v>
      </c>
      <c r="D76" s="188" t="str">
        <f t="shared" si="1"/>
        <v>CubataoEtanol Anidro</v>
      </c>
      <c r="E76" s="189">
        <v>463.85999999999996</v>
      </c>
      <c r="F76" s="189">
        <v>487.30500000000006</v>
      </c>
      <c r="G76" s="189">
        <v>458.21250000000003</v>
      </c>
    </row>
    <row r="77" spans="1:7" x14ac:dyDescent="0.25">
      <c r="A77" s="187">
        <v>21</v>
      </c>
      <c r="B77" s="188" t="s">
        <v>19</v>
      </c>
      <c r="C77" s="188" t="s">
        <v>439</v>
      </c>
      <c r="D77" s="188" t="str">
        <f t="shared" si="1"/>
        <v>CubataoEtanol Hidratado</v>
      </c>
      <c r="E77" s="189">
        <v>526.33333333333337</v>
      </c>
      <c r="F77" s="189">
        <v>515.66666666666663</v>
      </c>
      <c r="G77" s="189">
        <v>454.16666666666669</v>
      </c>
    </row>
    <row r="78" spans="1:7" x14ac:dyDescent="0.25">
      <c r="A78" s="187">
        <v>21</v>
      </c>
      <c r="B78" s="188" t="s">
        <v>10</v>
      </c>
      <c r="C78" s="188" t="s">
        <v>434</v>
      </c>
      <c r="D78" s="188" t="str">
        <f t="shared" si="1"/>
        <v>CubataoGasolina A</v>
      </c>
      <c r="E78" s="189">
        <v>1254.1399999999999</v>
      </c>
      <c r="F78" s="189">
        <v>1317.5283333333334</v>
      </c>
      <c r="G78" s="189">
        <v>1238.8708333333332</v>
      </c>
    </row>
    <row r="79" spans="1:7" x14ac:dyDescent="0.25">
      <c r="A79" s="187">
        <v>28</v>
      </c>
      <c r="B79" s="188" t="s">
        <v>7</v>
      </c>
      <c r="C79" s="188" t="s">
        <v>442</v>
      </c>
      <c r="D79" s="188" t="str">
        <f t="shared" si="1"/>
        <v>CabedeloB100</v>
      </c>
      <c r="E79" s="189">
        <v>40.06666666666667</v>
      </c>
      <c r="F79" s="189">
        <v>28.849999999999998</v>
      </c>
      <c r="G79" s="189">
        <v>28.758333333333329</v>
      </c>
    </row>
    <row r="80" spans="1:7" x14ac:dyDescent="0.25">
      <c r="A80" s="187">
        <v>28</v>
      </c>
      <c r="B80" s="188" t="s">
        <v>12</v>
      </c>
      <c r="C80" s="188" t="s">
        <v>444</v>
      </c>
      <c r="D80" s="188" t="str">
        <f t="shared" si="1"/>
        <v>CabedeloDiesel A S10</v>
      </c>
      <c r="E80" s="189">
        <v>150.13333333333335</v>
      </c>
      <c r="F80" s="189">
        <v>172.41666666666666</v>
      </c>
      <c r="G80" s="189">
        <v>201.98333333333332</v>
      </c>
    </row>
    <row r="81" spans="1:7" x14ac:dyDescent="0.25">
      <c r="A81" s="187">
        <v>28</v>
      </c>
      <c r="B81" s="188" t="s">
        <v>13</v>
      </c>
      <c r="C81" s="188" t="s">
        <v>443</v>
      </c>
      <c r="D81" s="188" t="str">
        <f t="shared" si="1"/>
        <v>CabedeloDiesel A S500</v>
      </c>
      <c r="E81" s="189">
        <v>34.133333333333333</v>
      </c>
      <c r="F81" s="189">
        <v>29.066666666666663</v>
      </c>
      <c r="G81" s="189">
        <v>32.758333333333333</v>
      </c>
    </row>
    <row r="82" spans="1:7" x14ac:dyDescent="0.25">
      <c r="A82" s="187">
        <v>28</v>
      </c>
      <c r="B82" s="188" t="s">
        <v>15</v>
      </c>
      <c r="C82" s="188" t="s">
        <v>676</v>
      </c>
      <c r="D82" s="188" t="str">
        <f t="shared" si="1"/>
        <v>CabedeloDiesel Marítimo</v>
      </c>
      <c r="E82" s="189">
        <v>0</v>
      </c>
      <c r="F82" s="189">
        <v>0</v>
      </c>
      <c r="G82" s="189">
        <v>0</v>
      </c>
    </row>
    <row r="83" spans="1:7" x14ac:dyDescent="0.25">
      <c r="A83" s="187">
        <v>28</v>
      </c>
      <c r="B83" s="188" t="s">
        <v>18</v>
      </c>
      <c r="C83" s="188" t="s">
        <v>441</v>
      </c>
      <c r="D83" s="188" t="str">
        <f t="shared" si="1"/>
        <v>CabedeloEtanol Anidro</v>
      </c>
      <c r="E83" s="189">
        <v>36.543333333333329</v>
      </c>
      <c r="F83" s="189">
        <v>39.421666666666667</v>
      </c>
      <c r="G83" s="189">
        <v>37.350833333333334</v>
      </c>
    </row>
    <row r="84" spans="1:7" x14ac:dyDescent="0.25">
      <c r="A84" s="187">
        <v>28</v>
      </c>
      <c r="B84" s="188" t="s">
        <v>19</v>
      </c>
      <c r="C84" s="188" t="s">
        <v>445</v>
      </c>
      <c r="D84" s="188" t="str">
        <f t="shared" si="1"/>
        <v>CabedeloEtanol Hidratado</v>
      </c>
      <c r="E84" s="189">
        <v>194</v>
      </c>
      <c r="F84" s="189">
        <v>231.83333333333334</v>
      </c>
      <c r="G84" s="189">
        <v>197.58333333333334</v>
      </c>
    </row>
    <row r="85" spans="1:7" x14ac:dyDescent="0.25">
      <c r="A85" s="187">
        <v>28</v>
      </c>
      <c r="B85" s="188" t="s">
        <v>10</v>
      </c>
      <c r="C85" s="188" t="s">
        <v>440</v>
      </c>
      <c r="D85" s="188" t="str">
        <f t="shared" si="1"/>
        <v>CabedeloGasolina A</v>
      </c>
      <c r="E85" s="189">
        <v>80.123333333333335</v>
      </c>
      <c r="F85" s="189">
        <v>97.24499999999999</v>
      </c>
      <c r="G85" s="189">
        <v>96.31583333333333</v>
      </c>
    </row>
    <row r="86" spans="1:7" x14ac:dyDescent="0.25">
      <c r="A86" s="187">
        <v>11</v>
      </c>
      <c r="B86" s="188" t="s">
        <v>7</v>
      </c>
      <c r="C86" s="188" t="s">
        <v>448</v>
      </c>
      <c r="D86" s="188" t="str">
        <f t="shared" si="1"/>
        <v>Duque de CaxiasB100</v>
      </c>
      <c r="E86" s="189">
        <v>300.76666666666671</v>
      </c>
      <c r="F86" s="189">
        <v>304.0333333333333</v>
      </c>
      <c r="G86" s="189">
        <v>351.5</v>
      </c>
    </row>
    <row r="87" spans="1:7" x14ac:dyDescent="0.25">
      <c r="A87" s="187">
        <v>11</v>
      </c>
      <c r="B87" s="188" t="s">
        <v>12</v>
      </c>
      <c r="C87" s="188" t="s">
        <v>450</v>
      </c>
      <c r="D87" s="188" t="str">
        <f t="shared" si="1"/>
        <v>Duque de CaxiasDiesel A S10</v>
      </c>
      <c r="E87" s="189">
        <v>1698.6000000000001</v>
      </c>
      <c r="F87" s="189">
        <v>1762.5</v>
      </c>
      <c r="G87" s="189">
        <v>1925.7416666666668</v>
      </c>
    </row>
    <row r="88" spans="1:7" x14ac:dyDescent="0.25">
      <c r="A88" s="187">
        <v>11</v>
      </c>
      <c r="B88" s="188" t="s">
        <v>13</v>
      </c>
      <c r="C88" s="188" t="s">
        <v>449</v>
      </c>
      <c r="D88" s="188" t="str">
        <f t="shared" si="1"/>
        <v>Duque de CaxiasDiesel A S500</v>
      </c>
      <c r="E88" s="189">
        <v>1140.3000000000002</v>
      </c>
      <c r="F88" s="189">
        <v>1062.4666666666669</v>
      </c>
      <c r="G88" s="189">
        <v>1300.5083333333334</v>
      </c>
    </row>
    <row r="89" spans="1:7" x14ac:dyDescent="0.25">
      <c r="A89" s="187">
        <v>11</v>
      </c>
      <c r="B89" s="188" t="s">
        <v>15</v>
      </c>
      <c r="C89" s="188" t="s">
        <v>452</v>
      </c>
      <c r="D89" s="188" t="str">
        <f t="shared" si="1"/>
        <v>Duque de CaxiasDiesel Marítimo</v>
      </c>
      <c r="E89" s="189">
        <v>4549.333333333333</v>
      </c>
      <c r="F89" s="189">
        <v>3967</v>
      </c>
      <c r="G89" s="189">
        <v>3369</v>
      </c>
    </row>
    <row r="90" spans="1:7" x14ac:dyDescent="0.25">
      <c r="A90" s="187">
        <v>11</v>
      </c>
      <c r="B90" s="188" t="s">
        <v>18</v>
      </c>
      <c r="C90" s="188" t="s">
        <v>447</v>
      </c>
      <c r="D90" s="188" t="str">
        <f t="shared" si="1"/>
        <v>Duque de CaxiasEtanol Anidro</v>
      </c>
      <c r="E90" s="189">
        <v>1448.1200000000001</v>
      </c>
      <c r="F90" s="189">
        <v>1332.46</v>
      </c>
      <c r="G90" s="189">
        <v>1218.9450000000002</v>
      </c>
    </row>
    <row r="91" spans="1:7" x14ac:dyDescent="0.25">
      <c r="A91" s="187">
        <v>11</v>
      </c>
      <c r="B91" s="188" t="s">
        <v>19</v>
      </c>
      <c r="C91" s="188" t="s">
        <v>453</v>
      </c>
      <c r="D91" s="188" t="str">
        <f t="shared" si="1"/>
        <v>Duque de CaxiasEtanol Hidratado</v>
      </c>
      <c r="E91" s="189">
        <v>1878.6666666666667</v>
      </c>
      <c r="F91" s="189">
        <v>1658.1666666666667</v>
      </c>
      <c r="G91" s="189">
        <v>1319.4166666666667</v>
      </c>
    </row>
    <row r="92" spans="1:7" x14ac:dyDescent="0.25">
      <c r="A92" s="187">
        <v>11</v>
      </c>
      <c r="B92" s="188" t="s">
        <v>10</v>
      </c>
      <c r="C92" s="188" t="s">
        <v>446</v>
      </c>
      <c r="D92" s="188" t="str">
        <f t="shared" si="1"/>
        <v>Duque de CaxiasGasolina A</v>
      </c>
      <c r="E92" s="189">
        <v>4214.5466666666662</v>
      </c>
      <c r="F92" s="189">
        <v>4081.7066666666665</v>
      </c>
      <c r="G92" s="189">
        <v>3722.1383333333338</v>
      </c>
    </row>
    <row r="93" spans="1:7" x14ac:dyDescent="0.25">
      <c r="A93" s="187">
        <v>11</v>
      </c>
      <c r="B93" s="188" t="s">
        <v>23</v>
      </c>
      <c r="C93" s="188" t="s">
        <v>451</v>
      </c>
      <c r="D93" s="188" t="str">
        <f t="shared" si="1"/>
        <v>Duque de CaxiasGasolina Premium</v>
      </c>
      <c r="E93" s="189">
        <v>0</v>
      </c>
      <c r="F93" s="189">
        <v>0</v>
      </c>
      <c r="G93" s="189">
        <v>0</v>
      </c>
    </row>
    <row r="94" spans="1:7" x14ac:dyDescent="0.25">
      <c r="A94" s="187">
        <v>29</v>
      </c>
      <c r="B94" s="188" t="s">
        <v>7</v>
      </c>
      <c r="C94" s="188" t="s">
        <v>456</v>
      </c>
      <c r="D94" s="188" t="str">
        <f t="shared" si="1"/>
        <v>FortalezaB100</v>
      </c>
      <c r="E94" s="189">
        <v>126</v>
      </c>
      <c r="F94" s="189">
        <v>130.06666666666666</v>
      </c>
      <c r="G94" s="189">
        <v>126.83333333333333</v>
      </c>
    </row>
    <row r="95" spans="1:7" x14ac:dyDescent="0.25">
      <c r="A95" s="187">
        <v>29</v>
      </c>
      <c r="B95" s="188" t="s">
        <v>12</v>
      </c>
      <c r="C95" s="188" t="s">
        <v>458</v>
      </c>
      <c r="D95" s="188" t="str">
        <f t="shared" si="1"/>
        <v>FortalezaDiesel A S10</v>
      </c>
      <c r="E95" s="189">
        <v>1134</v>
      </c>
      <c r="F95" s="189">
        <v>1170.6000000000001</v>
      </c>
      <c r="G95" s="189">
        <v>1154.1666666666667</v>
      </c>
    </row>
    <row r="96" spans="1:7" x14ac:dyDescent="0.25">
      <c r="A96" s="187">
        <v>29</v>
      </c>
      <c r="B96" s="188" t="s">
        <v>13</v>
      </c>
      <c r="C96" s="188" t="s">
        <v>457</v>
      </c>
      <c r="D96" s="188" t="str">
        <f t="shared" si="1"/>
        <v>FortalezaDiesel A S500</v>
      </c>
      <c r="E96" s="189">
        <v>0</v>
      </c>
      <c r="F96" s="189">
        <v>0</v>
      </c>
      <c r="G96" s="189">
        <v>0</v>
      </c>
    </row>
    <row r="97" spans="1:7" x14ac:dyDescent="0.25">
      <c r="A97" s="187">
        <v>29</v>
      </c>
      <c r="B97" s="188" t="s">
        <v>15</v>
      </c>
      <c r="C97" s="188" t="s">
        <v>677</v>
      </c>
      <c r="D97" s="188" t="str">
        <f t="shared" si="1"/>
        <v>FortalezaDiesel Marítimo</v>
      </c>
      <c r="E97" s="189">
        <v>0</v>
      </c>
      <c r="F97" s="189">
        <v>0</v>
      </c>
      <c r="G97" s="189">
        <v>0</v>
      </c>
    </row>
    <row r="98" spans="1:7" x14ac:dyDescent="0.25">
      <c r="A98" s="187">
        <v>29</v>
      </c>
      <c r="B98" s="188" t="s">
        <v>18</v>
      </c>
      <c r="C98" s="188" t="s">
        <v>455</v>
      </c>
      <c r="D98" s="188" t="str">
        <f t="shared" si="1"/>
        <v>FortalezaEtanol Anidro</v>
      </c>
      <c r="E98" s="189">
        <v>562.23</v>
      </c>
      <c r="F98" s="189">
        <v>578.65500000000009</v>
      </c>
      <c r="G98" s="189">
        <v>561.24</v>
      </c>
    </row>
    <row r="99" spans="1:7" x14ac:dyDescent="0.25">
      <c r="A99" s="187">
        <v>29</v>
      </c>
      <c r="B99" s="188" t="s">
        <v>19</v>
      </c>
      <c r="C99" s="188" t="s">
        <v>459</v>
      </c>
      <c r="D99" s="188" t="str">
        <f t="shared" si="1"/>
        <v>FortalezaEtanol Hidratado</v>
      </c>
      <c r="E99" s="189">
        <v>126</v>
      </c>
      <c r="F99" s="189">
        <v>135.33333333333334</v>
      </c>
      <c r="G99" s="189">
        <v>146.75</v>
      </c>
    </row>
    <row r="100" spans="1:7" x14ac:dyDescent="0.25">
      <c r="A100" s="187">
        <v>29</v>
      </c>
      <c r="B100" s="188" t="s">
        <v>10</v>
      </c>
      <c r="C100" s="188" t="s">
        <v>454</v>
      </c>
      <c r="D100" s="188" t="str">
        <f t="shared" si="1"/>
        <v>FortalezaGasolina A</v>
      </c>
      <c r="E100" s="189">
        <v>1520.1033333333332</v>
      </c>
      <c r="F100" s="189">
        <v>1564.5116666666665</v>
      </c>
      <c r="G100" s="189">
        <v>1517.4266666666665</v>
      </c>
    </row>
    <row r="101" spans="1:7" x14ac:dyDescent="0.25">
      <c r="A101" s="187">
        <v>13</v>
      </c>
      <c r="B101" s="188" t="s">
        <v>7</v>
      </c>
      <c r="C101" s="188" t="s">
        <v>462</v>
      </c>
      <c r="D101" s="188" t="str">
        <f t="shared" si="1"/>
        <v>GoianiaB100</v>
      </c>
      <c r="E101" s="189">
        <v>595.26666666666677</v>
      </c>
      <c r="F101" s="189">
        <v>583.28333333333342</v>
      </c>
      <c r="G101" s="189">
        <v>661.55000000000007</v>
      </c>
    </row>
    <row r="102" spans="1:7" x14ac:dyDescent="0.25">
      <c r="A102" s="187">
        <v>13</v>
      </c>
      <c r="B102" s="188" t="s">
        <v>12</v>
      </c>
      <c r="C102" s="188" t="s">
        <v>464</v>
      </c>
      <c r="D102" s="188" t="str">
        <f t="shared" si="1"/>
        <v>GoianiaDiesel A S10</v>
      </c>
      <c r="E102" s="189">
        <v>3655.8000000000006</v>
      </c>
      <c r="F102" s="189">
        <v>3607.1999999999994</v>
      </c>
      <c r="G102" s="189">
        <v>4122.1500000000005</v>
      </c>
    </row>
    <row r="103" spans="1:7" x14ac:dyDescent="0.25">
      <c r="A103" s="187">
        <v>13</v>
      </c>
      <c r="B103" s="188" t="s">
        <v>13</v>
      </c>
      <c r="C103" s="188" t="s">
        <v>463</v>
      </c>
      <c r="D103" s="188" t="str">
        <f t="shared" si="1"/>
        <v>GoianiaDiesel A S500</v>
      </c>
      <c r="E103" s="189">
        <v>1701.6000000000001</v>
      </c>
      <c r="F103" s="189">
        <v>1642.3500000000001</v>
      </c>
      <c r="G103" s="189">
        <v>1870.7166666666665</v>
      </c>
    </row>
    <row r="104" spans="1:7" x14ac:dyDescent="0.25">
      <c r="A104" s="187">
        <v>13</v>
      </c>
      <c r="B104" s="188" t="s">
        <v>15</v>
      </c>
      <c r="C104" s="188" t="s">
        <v>678</v>
      </c>
      <c r="D104" s="188" t="str">
        <f t="shared" si="1"/>
        <v>GoianiaDiesel Marítimo</v>
      </c>
      <c r="E104" s="189">
        <v>0</v>
      </c>
      <c r="F104" s="189">
        <v>0</v>
      </c>
      <c r="G104" s="189">
        <v>0</v>
      </c>
    </row>
    <row r="105" spans="1:7" x14ac:dyDescent="0.25">
      <c r="A105" s="187">
        <v>13</v>
      </c>
      <c r="B105" s="188" t="s">
        <v>18</v>
      </c>
      <c r="C105" s="188" t="s">
        <v>461</v>
      </c>
      <c r="D105" s="188" t="str">
        <f t="shared" si="1"/>
        <v>GoianiaEtanol Anidro</v>
      </c>
      <c r="E105" s="189">
        <v>2392.8833333333332</v>
      </c>
      <c r="F105" s="189">
        <v>2115.5383333333334</v>
      </c>
      <c r="G105" s="189">
        <v>2471.9441666666667</v>
      </c>
    </row>
    <row r="106" spans="1:7" x14ac:dyDescent="0.25">
      <c r="A106" s="187">
        <v>13</v>
      </c>
      <c r="B106" s="188" t="s">
        <v>19</v>
      </c>
      <c r="C106" s="188" t="s">
        <v>465</v>
      </c>
      <c r="D106" s="188" t="str">
        <f t="shared" si="1"/>
        <v>GoianiaEtanol Hidratado</v>
      </c>
      <c r="E106" s="189">
        <v>2341</v>
      </c>
      <c r="F106" s="189">
        <v>2674.5</v>
      </c>
      <c r="G106" s="189">
        <v>3732.25</v>
      </c>
    </row>
    <row r="107" spans="1:7" x14ac:dyDescent="0.25">
      <c r="A107" s="187">
        <v>13</v>
      </c>
      <c r="B107" s="188" t="s">
        <v>10</v>
      </c>
      <c r="C107" s="188" t="s">
        <v>460</v>
      </c>
      <c r="D107" s="188" t="str">
        <f t="shared" si="1"/>
        <v>GoianiaGasolina A</v>
      </c>
      <c r="E107" s="189">
        <v>2553.4500000000003</v>
      </c>
      <c r="F107" s="189">
        <v>2782.9616666666666</v>
      </c>
      <c r="G107" s="189">
        <v>2806.0558333333333</v>
      </c>
    </row>
    <row r="108" spans="1:7" x14ac:dyDescent="0.25">
      <c r="A108" s="187">
        <v>54</v>
      </c>
      <c r="B108" s="188" t="s">
        <v>7</v>
      </c>
      <c r="C108" t="s">
        <v>468</v>
      </c>
      <c r="D108" s="188" t="str">
        <f t="shared" si="1"/>
        <v>Governador ValadaresB100</v>
      </c>
      <c r="E108" s="189">
        <v>47.933333333333337</v>
      </c>
      <c r="F108" s="189">
        <v>49.116666666666667</v>
      </c>
      <c r="G108" s="189">
        <v>51.066666666666663</v>
      </c>
    </row>
    <row r="109" spans="1:7" x14ac:dyDescent="0.25">
      <c r="A109" s="187">
        <v>54</v>
      </c>
      <c r="B109" s="188" t="s">
        <v>12</v>
      </c>
      <c r="C109" t="s">
        <v>469</v>
      </c>
      <c r="D109" s="188" t="str">
        <f t="shared" si="1"/>
        <v>Governador ValadaresDiesel A S10</v>
      </c>
      <c r="E109" s="189">
        <v>290.70000000000005</v>
      </c>
      <c r="F109" s="189">
        <v>273.75</v>
      </c>
      <c r="G109" s="189">
        <v>258.74999999999994</v>
      </c>
    </row>
    <row r="110" spans="1:7" x14ac:dyDescent="0.25">
      <c r="A110" s="187">
        <v>54</v>
      </c>
      <c r="B110" s="188" t="s">
        <v>13</v>
      </c>
      <c r="C110" t="s">
        <v>679</v>
      </c>
      <c r="D110" s="188" t="str">
        <f t="shared" si="1"/>
        <v>Governador ValadaresDiesel A S500</v>
      </c>
      <c r="E110" s="189">
        <v>140.70000000000002</v>
      </c>
      <c r="F110" s="189">
        <v>168.29999999999998</v>
      </c>
      <c r="G110" s="189">
        <v>200.85000000000002</v>
      </c>
    </row>
    <row r="111" spans="1:7" x14ac:dyDescent="0.25">
      <c r="A111" s="187">
        <v>54</v>
      </c>
      <c r="B111" s="188" t="s">
        <v>15</v>
      </c>
      <c r="C111" t="s">
        <v>680</v>
      </c>
      <c r="D111" s="188" t="str">
        <f t="shared" si="1"/>
        <v>Governador ValadaresDiesel Marítimo</v>
      </c>
      <c r="E111" s="189">
        <v>0</v>
      </c>
      <c r="F111" s="189">
        <v>0</v>
      </c>
      <c r="G111" s="189">
        <v>0</v>
      </c>
    </row>
    <row r="112" spans="1:7" x14ac:dyDescent="0.25">
      <c r="A112" s="187">
        <v>54</v>
      </c>
      <c r="B112" s="188" t="s">
        <v>18</v>
      </c>
      <c r="C112" t="s">
        <v>467</v>
      </c>
      <c r="D112" s="188" t="str">
        <f t="shared" si="1"/>
        <v>Governador ValadaresEtanol Anidro</v>
      </c>
      <c r="E112" s="189">
        <v>190.08</v>
      </c>
      <c r="F112" s="189">
        <v>223.74</v>
      </c>
      <c r="G112" s="189">
        <v>268.62750000000005</v>
      </c>
    </row>
    <row r="113" spans="1:7" x14ac:dyDescent="0.25">
      <c r="A113" s="187">
        <v>54</v>
      </c>
      <c r="B113" s="188" t="s">
        <v>19</v>
      </c>
      <c r="C113" t="s">
        <v>470</v>
      </c>
      <c r="D113" s="188" t="str">
        <f t="shared" si="1"/>
        <v>Governador ValadaresEtanol Hidratado</v>
      </c>
      <c r="E113" s="189">
        <v>118.33333333333333</v>
      </c>
      <c r="F113" s="189">
        <v>140.33333333333334</v>
      </c>
      <c r="G113" s="189">
        <v>206.91666666666666</v>
      </c>
    </row>
    <row r="114" spans="1:7" x14ac:dyDescent="0.25">
      <c r="A114" s="187">
        <v>54</v>
      </c>
      <c r="B114" s="188" t="s">
        <v>10</v>
      </c>
      <c r="C114" t="s">
        <v>466</v>
      </c>
      <c r="D114" s="188" t="str">
        <f t="shared" si="1"/>
        <v>Governador ValadaresGasolina A</v>
      </c>
      <c r="E114" s="189">
        <v>513.91999999999996</v>
      </c>
      <c r="F114" s="189">
        <v>604.92666666666662</v>
      </c>
      <c r="G114" s="189">
        <v>726.2891666666668</v>
      </c>
    </row>
    <row r="115" spans="1:7" x14ac:dyDescent="0.25">
      <c r="A115" s="187">
        <v>38</v>
      </c>
      <c r="B115" s="188" t="s">
        <v>7</v>
      </c>
      <c r="C115" s="188" t="s">
        <v>473</v>
      </c>
      <c r="D115" s="188" t="str">
        <f t="shared" si="1"/>
        <v>GuamareB100</v>
      </c>
      <c r="E115" s="189">
        <v>714.23333333333323</v>
      </c>
      <c r="F115" s="189">
        <v>694.9666666666667</v>
      </c>
      <c r="G115" s="189">
        <v>683.61666666666679</v>
      </c>
    </row>
    <row r="116" spans="1:7" x14ac:dyDescent="0.25">
      <c r="A116" s="187">
        <v>38</v>
      </c>
      <c r="B116" s="188" t="s">
        <v>12</v>
      </c>
      <c r="C116" s="188" t="s">
        <v>475</v>
      </c>
      <c r="D116" s="188" t="str">
        <f t="shared" si="1"/>
        <v>GuamareDiesel A S10</v>
      </c>
      <c r="E116" s="189">
        <v>3238.2000000000003</v>
      </c>
      <c r="F116" s="189">
        <v>3169.5</v>
      </c>
      <c r="G116" s="189">
        <v>3006.1666666666665</v>
      </c>
    </row>
    <row r="117" spans="1:7" x14ac:dyDescent="0.25">
      <c r="A117" s="187">
        <v>38</v>
      </c>
      <c r="B117" s="188" t="s">
        <v>13</v>
      </c>
      <c r="C117" s="188" t="s">
        <v>474</v>
      </c>
      <c r="D117" s="188" t="str">
        <f t="shared" si="1"/>
        <v>GuamareDiesel A S500</v>
      </c>
      <c r="E117" s="189">
        <v>3240.9</v>
      </c>
      <c r="F117" s="189">
        <v>3171.0333333333333</v>
      </c>
      <c r="G117" s="189">
        <v>3327.7999999999997</v>
      </c>
    </row>
    <row r="118" spans="1:7" x14ac:dyDescent="0.25">
      <c r="A118" s="187">
        <v>38</v>
      </c>
      <c r="B118" s="188" t="s">
        <v>15</v>
      </c>
      <c r="C118" s="188" t="s">
        <v>681</v>
      </c>
      <c r="D118" s="188" t="str">
        <f t="shared" si="1"/>
        <v>GuamareDiesel Marítimo</v>
      </c>
      <c r="E118" s="189">
        <v>0</v>
      </c>
      <c r="F118" s="189">
        <v>0</v>
      </c>
      <c r="G118" s="189">
        <v>0</v>
      </c>
    </row>
    <row r="119" spans="1:7" x14ac:dyDescent="0.25">
      <c r="A119" s="187">
        <v>38</v>
      </c>
      <c r="B119" s="188" t="s">
        <v>18</v>
      </c>
      <c r="C119" s="188" t="s">
        <v>472</v>
      </c>
      <c r="D119" s="188" t="str">
        <f t="shared" si="1"/>
        <v>GuamareEtanol Anidro</v>
      </c>
      <c r="E119" s="189">
        <v>2294.2800000000002</v>
      </c>
      <c r="F119" s="189">
        <v>2348.4449999999997</v>
      </c>
      <c r="G119" s="189">
        <v>2052.4650000000001</v>
      </c>
    </row>
    <row r="120" spans="1:7" x14ac:dyDescent="0.25">
      <c r="A120" s="187">
        <v>38</v>
      </c>
      <c r="B120" s="188" t="s">
        <v>19</v>
      </c>
      <c r="C120" s="188" t="s">
        <v>476</v>
      </c>
      <c r="D120" s="188" t="str">
        <f t="shared" si="1"/>
        <v>GuamareEtanol Hidratado</v>
      </c>
      <c r="E120" s="189">
        <v>499.33333333333331</v>
      </c>
      <c r="F120" s="189">
        <v>502.16666666666669</v>
      </c>
      <c r="G120" s="189">
        <v>469.91666666666669</v>
      </c>
    </row>
    <row r="121" spans="1:7" x14ac:dyDescent="0.25">
      <c r="A121" s="187">
        <v>38</v>
      </c>
      <c r="B121" s="188" t="s">
        <v>10</v>
      </c>
      <c r="C121" s="188" t="s">
        <v>471</v>
      </c>
      <c r="D121" s="188" t="str">
        <f t="shared" si="1"/>
        <v>GuamareGasolina A</v>
      </c>
      <c r="E121" s="189">
        <v>6935.72</v>
      </c>
      <c r="F121" s="189">
        <v>7107.5549999999994</v>
      </c>
      <c r="G121" s="189">
        <v>6301.9516666666668</v>
      </c>
    </row>
    <row r="122" spans="1:7" x14ac:dyDescent="0.25">
      <c r="A122" s="187">
        <v>16</v>
      </c>
      <c r="B122" s="188" t="s">
        <v>7</v>
      </c>
      <c r="C122" s="188" t="s">
        <v>479</v>
      </c>
      <c r="D122" s="188" t="str">
        <f t="shared" si="1"/>
        <v>GuarulhosB100</v>
      </c>
      <c r="E122" s="189">
        <v>1015.5333333333333</v>
      </c>
      <c r="F122" s="189">
        <v>929.63333333333355</v>
      </c>
      <c r="G122" s="189">
        <v>1151.8166666666666</v>
      </c>
    </row>
    <row r="123" spans="1:7" x14ac:dyDescent="0.25">
      <c r="A123" s="187">
        <v>16</v>
      </c>
      <c r="B123" s="188" t="s">
        <v>12</v>
      </c>
      <c r="C123" s="188" t="s">
        <v>481</v>
      </c>
      <c r="D123" s="188" t="str">
        <f t="shared" si="1"/>
        <v>GuarulhosDiesel A S10</v>
      </c>
      <c r="E123" s="189">
        <v>11192.533333333333</v>
      </c>
      <c r="F123" s="189">
        <v>10350.050000000001</v>
      </c>
      <c r="G123" s="189">
        <v>11594.249999999998</v>
      </c>
    </row>
    <row r="124" spans="1:7" x14ac:dyDescent="0.25">
      <c r="A124" s="187">
        <v>16</v>
      </c>
      <c r="B124" s="188" t="s">
        <v>13</v>
      </c>
      <c r="C124" s="188" t="s">
        <v>480</v>
      </c>
      <c r="D124" s="188" t="str">
        <f t="shared" si="1"/>
        <v>GuarulhosDiesel A S500</v>
      </c>
      <c r="E124" s="189">
        <v>3210.2666666666664</v>
      </c>
      <c r="F124" s="189">
        <v>3091.4833333333336</v>
      </c>
      <c r="G124" s="189">
        <v>4278.1833333333334</v>
      </c>
    </row>
    <row r="125" spans="1:7" x14ac:dyDescent="0.25">
      <c r="A125" s="187">
        <v>16</v>
      </c>
      <c r="B125" s="188" t="s">
        <v>15</v>
      </c>
      <c r="C125" s="188" t="s">
        <v>682</v>
      </c>
      <c r="D125" s="188" t="str">
        <f t="shared" si="1"/>
        <v>GuarulhosDiesel Marítimo</v>
      </c>
      <c r="E125" s="189">
        <v>0</v>
      </c>
      <c r="F125" s="189">
        <v>0</v>
      </c>
      <c r="G125" s="189">
        <v>0</v>
      </c>
    </row>
    <row r="126" spans="1:7" x14ac:dyDescent="0.25">
      <c r="A126" s="187">
        <v>16</v>
      </c>
      <c r="B126" s="188" t="s">
        <v>18</v>
      </c>
      <c r="C126" s="188" t="s">
        <v>478</v>
      </c>
      <c r="D126" s="188" t="str">
        <f t="shared" si="1"/>
        <v>GuarulhosEtanol Anidro</v>
      </c>
      <c r="E126" s="189">
        <v>1816.8033333333333</v>
      </c>
      <c r="F126" s="189">
        <v>1857.4099999999999</v>
      </c>
      <c r="G126" s="189">
        <v>1777.4549999999999</v>
      </c>
    </row>
    <row r="127" spans="1:7" x14ac:dyDescent="0.25">
      <c r="A127" s="187">
        <v>16</v>
      </c>
      <c r="B127" s="188" t="s">
        <v>19</v>
      </c>
      <c r="C127" s="188" t="s">
        <v>482</v>
      </c>
      <c r="D127" s="188" t="str">
        <f t="shared" si="1"/>
        <v>GuarulhosEtanol Hidratado</v>
      </c>
      <c r="E127" s="189">
        <v>3697.3333333333335</v>
      </c>
      <c r="F127" s="189">
        <v>3366</v>
      </c>
      <c r="G127" s="189">
        <v>3005.4166666666665</v>
      </c>
    </row>
    <row r="128" spans="1:7" x14ac:dyDescent="0.25">
      <c r="A128" s="187">
        <v>16</v>
      </c>
      <c r="B128" s="188" t="s">
        <v>10</v>
      </c>
      <c r="C128" s="188" t="s">
        <v>477</v>
      </c>
      <c r="D128" s="188" t="str">
        <f t="shared" si="1"/>
        <v>GuarulhosGasolina A</v>
      </c>
      <c r="E128" s="189">
        <v>6165.8633333333337</v>
      </c>
      <c r="F128" s="189">
        <v>6058.9233333333332</v>
      </c>
      <c r="G128" s="189">
        <v>5775.0449999999992</v>
      </c>
    </row>
    <row r="129" spans="1:7" x14ac:dyDescent="0.25">
      <c r="A129" s="187">
        <v>26</v>
      </c>
      <c r="B129" s="188" t="s">
        <v>7</v>
      </c>
      <c r="C129" s="188" t="s">
        <v>485</v>
      </c>
      <c r="D129" s="188" t="str">
        <f t="shared" si="1"/>
        <v>IpojucaB100</v>
      </c>
      <c r="E129" s="189">
        <v>447.70000000000005</v>
      </c>
      <c r="F129" s="189">
        <v>480.5</v>
      </c>
      <c r="G129" s="189">
        <v>517.32499999999993</v>
      </c>
    </row>
    <row r="130" spans="1:7" x14ac:dyDescent="0.25">
      <c r="A130" s="187">
        <v>26</v>
      </c>
      <c r="B130" s="188" t="s">
        <v>12</v>
      </c>
      <c r="C130" s="188" t="s">
        <v>487</v>
      </c>
      <c r="D130" s="188" t="str">
        <f t="shared" si="1"/>
        <v>IpojucaDiesel A S10</v>
      </c>
      <c r="E130" s="189">
        <v>7632.3</v>
      </c>
      <c r="F130" s="189">
        <v>7981.5</v>
      </c>
      <c r="G130" s="189">
        <v>7891.925000000002</v>
      </c>
    </row>
    <row r="131" spans="1:7" x14ac:dyDescent="0.25">
      <c r="A131" s="187">
        <v>26</v>
      </c>
      <c r="B131" s="188" t="s">
        <v>13</v>
      </c>
      <c r="C131" s="188" t="s">
        <v>486</v>
      </c>
      <c r="D131" s="188" t="str">
        <f t="shared" ref="D131:D194" si="2">_xlfn.CONCAT(VLOOKUP($A131,$J:$K,2),B131)</f>
        <v>IpojucaDiesel A S500</v>
      </c>
      <c r="E131" s="189">
        <v>0</v>
      </c>
      <c r="F131" s="189">
        <v>0</v>
      </c>
      <c r="G131" s="189">
        <v>0</v>
      </c>
    </row>
    <row r="132" spans="1:7" x14ac:dyDescent="0.25">
      <c r="A132" s="187">
        <v>26</v>
      </c>
      <c r="B132" s="188" t="s">
        <v>15</v>
      </c>
      <c r="C132" s="188" t="s">
        <v>683</v>
      </c>
      <c r="D132" s="188" t="str">
        <f t="shared" si="2"/>
        <v>IpojucaDiesel Marítimo</v>
      </c>
      <c r="E132" s="189">
        <v>0</v>
      </c>
      <c r="F132" s="189">
        <v>0</v>
      </c>
      <c r="G132" s="189">
        <v>0</v>
      </c>
    </row>
    <row r="133" spans="1:7" x14ac:dyDescent="0.25">
      <c r="A133" s="187">
        <v>26</v>
      </c>
      <c r="B133" s="188" t="s">
        <v>18</v>
      </c>
      <c r="C133" s="188" t="s">
        <v>484</v>
      </c>
      <c r="D133" s="188" t="str">
        <f t="shared" si="2"/>
        <v>IpojucaEtanol Anidro</v>
      </c>
      <c r="E133" s="189">
        <v>3724.6766666666667</v>
      </c>
      <c r="F133" s="189">
        <v>3585.2466666666674</v>
      </c>
      <c r="G133" s="189">
        <v>2359.0091666666672</v>
      </c>
    </row>
    <row r="134" spans="1:7" x14ac:dyDescent="0.25">
      <c r="A134" s="187">
        <v>26</v>
      </c>
      <c r="B134" s="188" t="s">
        <v>19</v>
      </c>
      <c r="C134" s="188" t="s">
        <v>488</v>
      </c>
      <c r="D134" s="188" t="str">
        <f t="shared" si="2"/>
        <v>IpojucaEtanol Hidratado</v>
      </c>
      <c r="E134" s="189">
        <v>100.66666666666667</v>
      </c>
      <c r="F134" s="189">
        <v>118</v>
      </c>
      <c r="G134" s="189">
        <v>130.58333333333334</v>
      </c>
    </row>
    <row r="135" spans="1:7" x14ac:dyDescent="0.25">
      <c r="A135" s="187">
        <v>26</v>
      </c>
      <c r="B135" s="188" t="s">
        <v>10</v>
      </c>
      <c r="C135" s="188" t="s">
        <v>483</v>
      </c>
      <c r="D135" s="188" t="str">
        <f t="shared" si="2"/>
        <v>IpojucaGasolina A</v>
      </c>
      <c r="E135" s="189">
        <v>3162.9900000000002</v>
      </c>
      <c r="F135" s="189">
        <v>3587.2533333333326</v>
      </c>
      <c r="G135" s="189">
        <v>3140.5741666666668</v>
      </c>
    </row>
    <row r="136" spans="1:7" x14ac:dyDescent="0.25">
      <c r="A136" s="187">
        <v>23</v>
      </c>
      <c r="B136" s="188" t="s">
        <v>7</v>
      </c>
      <c r="C136" s="188" t="s">
        <v>491</v>
      </c>
      <c r="D136" s="188" t="str">
        <f t="shared" si="2"/>
        <v>ItabunaB100</v>
      </c>
      <c r="E136" s="189">
        <v>23.666666666666668</v>
      </c>
      <c r="F136" s="189">
        <v>23.333333333333332</v>
      </c>
      <c r="G136" s="189">
        <v>26.450000000000003</v>
      </c>
    </row>
    <row r="137" spans="1:7" x14ac:dyDescent="0.25">
      <c r="A137" s="187">
        <v>23</v>
      </c>
      <c r="B137" s="188" t="s">
        <v>12</v>
      </c>
      <c r="C137" s="188" t="s">
        <v>493</v>
      </c>
      <c r="D137" s="188" t="str">
        <f t="shared" si="2"/>
        <v>ItabunaDiesel A S10</v>
      </c>
      <c r="E137" s="189">
        <v>108.60000000000001</v>
      </c>
      <c r="F137" s="189">
        <v>102.89999999999999</v>
      </c>
      <c r="G137" s="189">
        <v>125.40000000000002</v>
      </c>
    </row>
    <row r="138" spans="1:7" x14ac:dyDescent="0.25">
      <c r="A138" s="187">
        <v>23</v>
      </c>
      <c r="B138" s="188" t="s">
        <v>13</v>
      </c>
      <c r="C138" s="188" t="s">
        <v>492</v>
      </c>
      <c r="D138" s="188" t="str">
        <f t="shared" si="2"/>
        <v>ItabunaDiesel A S500</v>
      </c>
      <c r="E138" s="189">
        <v>104.40000000000002</v>
      </c>
      <c r="F138" s="189">
        <v>107.10000000000001</v>
      </c>
      <c r="G138" s="189">
        <v>112.64999999999998</v>
      </c>
    </row>
    <row r="139" spans="1:7" x14ac:dyDescent="0.25">
      <c r="A139" s="187">
        <v>23</v>
      </c>
      <c r="B139" s="188" t="s">
        <v>15</v>
      </c>
      <c r="C139" s="188" t="s">
        <v>684</v>
      </c>
      <c r="D139" s="188" t="str">
        <f t="shared" si="2"/>
        <v>ItabunaDiesel Marítimo</v>
      </c>
      <c r="E139" s="189">
        <v>0</v>
      </c>
      <c r="F139" s="189">
        <v>0</v>
      </c>
      <c r="G139" s="189">
        <v>0</v>
      </c>
    </row>
    <row r="140" spans="1:7" x14ac:dyDescent="0.25">
      <c r="A140" s="187">
        <v>23</v>
      </c>
      <c r="B140" s="188" t="s">
        <v>18</v>
      </c>
      <c r="C140" s="188" t="s">
        <v>490</v>
      </c>
      <c r="D140" s="188" t="str">
        <f t="shared" si="2"/>
        <v>ItabunaEtanol Anidro</v>
      </c>
      <c r="E140" s="189">
        <v>67.5</v>
      </c>
      <c r="F140" s="189">
        <v>65.745000000000005</v>
      </c>
      <c r="G140" s="189">
        <v>72.135000000000005</v>
      </c>
    </row>
    <row r="141" spans="1:7" x14ac:dyDescent="0.25">
      <c r="A141" s="187">
        <v>23</v>
      </c>
      <c r="B141" s="188" t="s">
        <v>19</v>
      </c>
      <c r="C141" s="188" t="s">
        <v>494</v>
      </c>
      <c r="D141" s="188" t="str">
        <f t="shared" si="2"/>
        <v>ItabunaEtanol Hidratado</v>
      </c>
      <c r="E141" s="189">
        <v>35</v>
      </c>
      <c r="F141" s="189">
        <v>35.833333333333336</v>
      </c>
      <c r="G141" s="189">
        <v>36.25</v>
      </c>
    </row>
    <row r="142" spans="1:7" x14ac:dyDescent="0.25">
      <c r="A142" s="187">
        <v>23</v>
      </c>
      <c r="B142" s="188" t="s">
        <v>10</v>
      </c>
      <c r="C142" s="188" t="s">
        <v>489</v>
      </c>
      <c r="D142" s="188" t="str">
        <f t="shared" si="2"/>
        <v>ItabunaGasolina A</v>
      </c>
      <c r="E142" s="189">
        <v>182.5</v>
      </c>
      <c r="F142" s="189">
        <v>177.755</v>
      </c>
      <c r="G142" s="189">
        <v>195.03166666666664</v>
      </c>
    </row>
    <row r="143" spans="1:7" x14ac:dyDescent="0.25">
      <c r="A143" s="187">
        <v>44</v>
      </c>
      <c r="B143" s="188" t="s">
        <v>7</v>
      </c>
      <c r="C143" s="188" t="s">
        <v>497</v>
      </c>
      <c r="D143" s="188" t="str">
        <f t="shared" si="2"/>
        <v>ItajaiB100</v>
      </c>
      <c r="E143" s="189">
        <v>161.13333333333335</v>
      </c>
      <c r="F143" s="189">
        <v>162.73333333333335</v>
      </c>
      <c r="G143" s="189">
        <v>178.43333333333331</v>
      </c>
    </row>
    <row r="144" spans="1:7" x14ac:dyDescent="0.25">
      <c r="A144" s="187">
        <v>44</v>
      </c>
      <c r="B144" s="188" t="s">
        <v>12</v>
      </c>
      <c r="C144" s="188" t="s">
        <v>499</v>
      </c>
      <c r="D144" s="188" t="str">
        <f t="shared" si="2"/>
        <v>ItajaiDiesel A S10</v>
      </c>
      <c r="E144" s="189">
        <v>994.20000000000016</v>
      </c>
      <c r="F144" s="189">
        <v>989.1</v>
      </c>
      <c r="G144" s="189">
        <v>1063.575</v>
      </c>
    </row>
    <row r="145" spans="1:7" x14ac:dyDescent="0.25">
      <c r="A145" s="187">
        <v>44</v>
      </c>
      <c r="B145" s="188" t="s">
        <v>13</v>
      </c>
      <c r="C145" s="188" t="s">
        <v>498</v>
      </c>
      <c r="D145" s="188" t="str">
        <f t="shared" si="2"/>
        <v>ItajaiDiesel A S500</v>
      </c>
      <c r="E145" s="189">
        <v>456</v>
      </c>
      <c r="F145" s="189">
        <v>475.5</v>
      </c>
      <c r="G145" s="189">
        <v>542.32500000000005</v>
      </c>
    </row>
    <row r="146" spans="1:7" x14ac:dyDescent="0.25">
      <c r="A146" s="187">
        <v>44</v>
      </c>
      <c r="B146" s="188" t="s">
        <v>15</v>
      </c>
      <c r="C146" s="188" t="s">
        <v>500</v>
      </c>
      <c r="D146" s="188" t="str">
        <f t="shared" si="2"/>
        <v>ItajaiDiesel Marítimo</v>
      </c>
      <c r="E146" s="189">
        <v>998.33333333333337</v>
      </c>
      <c r="F146" s="189">
        <v>841.33333333333337</v>
      </c>
      <c r="G146" s="189">
        <v>997.83333333333337</v>
      </c>
    </row>
    <row r="147" spans="1:7" x14ac:dyDescent="0.25">
      <c r="A147" s="187">
        <v>44</v>
      </c>
      <c r="B147" s="188" t="s">
        <v>18</v>
      </c>
      <c r="C147" s="188" t="s">
        <v>496</v>
      </c>
      <c r="D147" s="188" t="str">
        <f t="shared" si="2"/>
        <v>ItajaiEtanol Anidro</v>
      </c>
      <c r="E147" s="189">
        <v>557.19000000000005</v>
      </c>
      <c r="F147" s="189">
        <v>578.02499999999998</v>
      </c>
      <c r="G147" s="189">
        <v>576.87749999999994</v>
      </c>
    </row>
    <row r="148" spans="1:7" x14ac:dyDescent="0.25">
      <c r="A148" s="187">
        <v>44</v>
      </c>
      <c r="B148" s="188" t="s">
        <v>19</v>
      </c>
      <c r="C148" s="188" t="s">
        <v>501</v>
      </c>
      <c r="D148" s="188" t="str">
        <f t="shared" si="2"/>
        <v>ItajaiEtanol Hidratado</v>
      </c>
      <c r="E148" s="189">
        <v>173</v>
      </c>
      <c r="F148" s="189">
        <v>169.83333333333334</v>
      </c>
      <c r="G148" s="189">
        <v>137.41666666666666</v>
      </c>
    </row>
    <row r="149" spans="1:7" x14ac:dyDescent="0.25">
      <c r="A149" s="187">
        <v>44</v>
      </c>
      <c r="B149" s="188" t="s">
        <v>10</v>
      </c>
      <c r="C149" s="188" t="s">
        <v>495</v>
      </c>
      <c r="D149" s="188" t="str">
        <f t="shared" si="2"/>
        <v>ItajaiGasolina A</v>
      </c>
      <c r="E149" s="189">
        <v>1506.4766666666665</v>
      </c>
      <c r="F149" s="189">
        <v>1562.8083333333334</v>
      </c>
      <c r="G149" s="189">
        <v>1559.7058333333332</v>
      </c>
    </row>
    <row r="150" spans="1:7" x14ac:dyDescent="0.25">
      <c r="A150" s="187">
        <v>22</v>
      </c>
      <c r="B150" s="188" t="s">
        <v>7</v>
      </c>
      <c r="C150" s="188" t="s">
        <v>504</v>
      </c>
      <c r="D150" s="188" t="str">
        <f t="shared" si="2"/>
        <v>JequieB100</v>
      </c>
      <c r="E150" s="189">
        <v>51.233333333333327</v>
      </c>
      <c r="F150" s="189">
        <v>33.56666666666667</v>
      </c>
      <c r="G150" s="189">
        <v>34.975000000000001</v>
      </c>
    </row>
    <row r="151" spans="1:7" x14ac:dyDescent="0.25">
      <c r="A151" s="187">
        <v>22</v>
      </c>
      <c r="B151" s="188" t="s">
        <v>12</v>
      </c>
      <c r="C151" s="188" t="s">
        <v>506</v>
      </c>
      <c r="D151" s="188" t="str">
        <f t="shared" si="2"/>
        <v>JequieDiesel A S10</v>
      </c>
      <c r="E151" s="189">
        <v>228.30000000000004</v>
      </c>
      <c r="F151" s="189">
        <v>138.15</v>
      </c>
      <c r="G151" s="189">
        <v>149.77500000000001</v>
      </c>
    </row>
    <row r="152" spans="1:7" x14ac:dyDescent="0.25">
      <c r="A152" s="187">
        <v>22</v>
      </c>
      <c r="B152" s="188" t="s">
        <v>13</v>
      </c>
      <c r="C152" s="188" t="s">
        <v>505</v>
      </c>
      <c r="D152" s="188" t="str">
        <f t="shared" si="2"/>
        <v>JequieDiesel A S500</v>
      </c>
      <c r="E152" s="189">
        <v>232.80000000000004</v>
      </c>
      <c r="F152" s="189">
        <v>163.95000000000002</v>
      </c>
      <c r="G152" s="189">
        <v>165.00000000000003</v>
      </c>
    </row>
    <row r="153" spans="1:7" x14ac:dyDescent="0.25">
      <c r="A153" s="187">
        <v>22</v>
      </c>
      <c r="B153" s="188" t="s">
        <v>15</v>
      </c>
      <c r="C153" s="188" t="s">
        <v>685</v>
      </c>
      <c r="D153" s="188" t="str">
        <f t="shared" si="2"/>
        <v>JequieDiesel Marítimo</v>
      </c>
      <c r="E153" s="189">
        <v>0</v>
      </c>
      <c r="F153" s="189">
        <v>0</v>
      </c>
      <c r="G153" s="189">
        <v>0</v>
      </c>
    </row>
    <row r="154" spans="1:7" x14ac:dyDescent="0.25">
      <c r="A154" s="187">
        <v>22</v>
      </c>
      <c r="B154" s="188" t="s">
        <v>18</v>
      </c>
      <c r="C154" s="188" t="s">
        <v>503</v>
      </c>
      <c r="D154" s="188" t="str">
        <f t="shared" si="2"/>
        <v>JequieEtanol Anidro</v>
      </c>
      <c r="E154" s="189">
        <v>42.03</v>
      </c>
      <c r="F154" s="189">
        <v>32.175000000000004</v>
      </c>
      <c r="G154" s="189">
        <v>29.047499999999999</v>
      </c>
    </row>
    <row r="155" spans="1:7" x14ac:dyDescent="0.25">
      <c r="A155" s="187">
        <v>22</v>
      </c>
      <c r="B155" s="188" t="s">
        <v>19</v>
      </c>
      <c r="C155" s="188" t="s">
        <v>507</v>
      </c>
      <c r="D155" s="188" t="str">
        <f t="shared" si="2"/>
        <v>JequieEtanol Hidratado</v>
      </c>
      <c r="E155" s="189">
        <v>14.666666666666666</v>
      </c>
      <c r="F155" s="189">
        <v>20.333333333333332</v>
      </c>
      <c r="G155" s="189">
        <v>13.916666666666666</v>
      </c>
    </row>
    <row r="156" spans="1:7" x14ac:dyDescent="0.25">
      <c r="A156" s="187">
        <v>22</v>
      </c>
      <c r="B156" s="188" t="s">
        <v>10</v>
      </c>
      <c r="C156" s="188" t="s">
        <v>502</v>
      </c>
      <c r="D156" s="188" t="str">
        <f t="shared" si="2"/>
        <v>JequieGasolina A</v>
      </c>
      <c r="E156" s="189">
        <v>113.63666666666666</v>
      </c>
      <c r="F156" s="189">
        <v>86.99166666666666</v>
      </c>
      <c r="G156" s="189">
        <v>78.535833333333329</v>
      </c>
    </row>
    <row r="157" spans="1:7" x14ac:dyDescent="0.25">
      <c r="A157" s="187">
        <v>41</v>
      </c>
      <c r="B157" s="188" t="s">
        <v>7</v>
      </c>
      <c r="C157" s="188" t="s">
        <v>510</v>
      </c>
      <c r="D157" s="188" t="str">
        <f t="shared" si="2"/>
        <v>JuazeiroB100</v>
      </c>
      <c r="E157" s="189">
        <v>0</v>
      </c>
      <c r="F157" s="189">
        <v>0</v>
      </c>
      <c r="G157" s="189">
        <v>0</v>
      </c>
    </row>
    <row r="158" spans="1:7" x14ac:dyDescent="0.25">
      <c r="A158" s="187">
        <v>41</v>
      </c>
      <c r="B158" s="188" t="s">
        <v>12</v>
      </c>
      <c r="C158" s="188" t="s">
        <v>512</v>
      </c>
      <c r="D158" s="188" t="str">
        <f t="shared" si="2"/>
        <v>JuazeiroDiesel A S10</v>
      </c>
      <c r="E158" s="189">
        <v>0</v>
      </c>
      <c r="F158" s="189">
        <v>0</v>
      </c>
      <c r="G158" s="189">
        <v>0</v>
      </c>
    </row>
    <row r="159" spans="1:7" x14ac:dyDescent="0.25">
      <c r="A159" s="187">
        <v>41</v>
      </c>
      <c r="B159" s="188" t="s">
        <v>13</v>
      </c>
      <c r="C159" s="188" t="s">
        <v>511</v>
      </c>
      <c r="D159" s="188" t="str">
        <f t="shared" si="2"/>
        <v>JuazeiroDiesel A S500</v>
      </c>
      <c r="E159" s="189">
        <v>0</v>
      </c>
      <c r="F159" s="189">
        <v>0</v>
      </c>
      <c r="G159" s="189">
        <v>0</v>
      </c>
    </row>
    <row r="160" spans="1:7" x14ac:dyDescent="0.25">
      <c r="A160" s="187">
        <v>41</v>
      </c>
      <c r="B160" s="188" t="s">
        <v>15</v>
      </c>
      <c r="C160" s="188" t="s">
        <v>686</v>
      </c>
      <c r="D160" s="188" t="str">
        <f t="shared" si="2"/>
        <v>JuazeiroDiesel Marítimo</v>
      </c>
      <c r="E160" s="189">
        <v>0</v>
      </c>
      <c r="F160" s="189">
        <v>0</v>
      </c>
      <c r="G160" s="189">
        <v>0</v>
      </c>
    </row>
    <row r="161" spans="1:7" x14ac:dyDescent="0.25">
      <c r="A161" s="187">
        <v>41</v>
      </c>
      <c r="B161" s="188" t="s">
        <v>18</v>
      </c>
      <c r="C161" s="188" t="s">
        <v>509</v>
      </c>
      <c r="D161" s="188" t="str">
        <f t="shared" si="2"/>
        <v>JuazeiroEtanol Anidro</v>
      </c>
      <c r="E161" s="189">
        <v>0</v>
      </c>
      <c r="F161" s="189">
        <v>0</v>
      </c>
      <c r="G161" s="189">
        <v>0</v>
      </c>
    </row>
    <row r="162" spans="1:7" x14ac:dyDescent="0.25">
      <c r="A162" s="187">
        <v>41</v>
      </c>
      <c r="B162" s="188" t="s">
        <v>19</v>
      </c>
      <c r="C162" s="188" t="s">
        <v>513</v>
      </c>
      <c r="D162" s="188" t="str">
        <f t="shared" si="2"/>
        <v>JuazeiroEtanol Hidratado</v>
      </c>
      <c r="E162" s="189">
        <v>0</v>
      </c>
      <c r="F162" s="189">
        <v>0</v>
      </c>
      <c r="G162" s="189">
        <v>0</v>
      </c>
    </row>
    <row r="163" spans="1:7" x14ac:dyDescent="0.25">
      <c r="A163" s="187">
        <v>41</v>
      </c>
      <c r="B163" s="188" t="s">
        <v>10</v>
      </c>
      <c r="C163" s="188" t="s">
        <v>508</v>
      </c>
      <c r="D163" s="188" t="str">
        <f t="shared" si="2"/>
        <v>JuazeiroGasolina A</v>
      </c>
      <c r="E163" s="189">
        <v>0</v>
      </c>
      <c r="F163" s="189">
        <v>0</v>
      </c>
      <c r="G163" s="189">
        <v>0</v>
      </c>
    </row>
    <row r="164" spans="1:7" x14ac:dyDescent="0.25">
      <c r="A164" s="187">
        <v>66</v>
      </c>
      <c r="B164" s="188" t="s">
        <v>7</v>
      </c>
      <c r="C164" s="188" t="s">
        <v>516</v>
      </c>
      <c r="D164" s="188" t="str">
        <f t="shared" si="2"/>
        <v>LagesB100</v>
      </c>
      <c r="E164" s="189">
        <v>279.7</v>
      </c>
      <c r="F164" s="189">
        <v>291.26666666666665</v>
      </c>
      <c r="G164" s="189">
        <v>312.03333333333336</v>
      </c>
    </row>
    <row r="165" spans="1:7" x14ac:dyDescent="0.25">
      <c r="A165" s="187">
        <v>66</v>
      </c>
      <c r="B165" s="188" t="s">
        <v>12</v>
      </c>
      <c r="C165" s="188" t="s">
        <v>518</v>
      </c>
      <c r="D165" s="188" t="str">
        <f t="shared" si="2"/>
        <v>LagesDiesel A S10</v>
      </c>
      <c r="E165" s="189">
        <v>1456.5</v>
      </c>
      <c r="F165" s="189">
        <v>1543.3666666666668</v>
      </c>
      <c r="G165" s="189">
        <v>1652.8583333333336</v>
      </c>
    </row>
    <row r="166" spans="1:7" x14ac:dyDescent="0.25">
      <c r="A166" s="187">
        <v>66</v>
      </c>
      <c r="B166" s="188" t="s">
        <v>13</v>
      </c>
      <c r="C166" s="188" t="s">
        <v>517</v>
      </c>
      <c r="D166" s="188" t="str">
        <f t="shared" si="2"/>
        <v>LagesDiesel A S500</v>
      </c>
      <c r="E166" s="189">
        <v>1060.8000000000002</v>
      </c>
      <c r="F166" s="189">
        <v>1078.2</v>
      </c>
      <c r="G166" s="189">
        <v>1155.5250000000001</v>
      </c>
    </row>
    <row r="167" spans="1:7" x14ac:dyDescent="0.25">
      <c r="A167" s="187">
        <v>66</v>
      </c>
      <c r="B167" s="188" t="s">
        <v>15</v>
      </c>
      <c r="C167" s="188" t="s">
        <v>687</v>
      </c>
      <c r="D167" s="188" t="str">
        <f t="shared" si="2"/>
        <v>LagesDiesel Marítimo</v>
      </c>
      <c r="E167" s="189">
        <v>0</v>
      </c>
      <c r="F167" s="189">
        <v>0</v>
      </c>
      <c r="G167" s="189">
        <v>0</v>
      </c>
    </row>
    <row r="168" spans="1:7" x14ac:dyDescent="0.25">
      <c r="A168" s="187">
        <v>66</v>
      </c>
      <c r="B168" s="188" t="s">
        <v>18</v>
      </c>
      <c r="C168" s="188" t="s">
        <v>515</v>
      </c>
      <c r="D168" s="188" t="str">
        <f t="shared" si="2"/>
        <v>LagesEtanol Anidro</v>
      </c>
      <c r="E168" s="189">
        <v>734.67000000000007</v>
      </c>
      <c r="F168" s="189">
        <v>810.54833333333352</v>
      </c>
      <c r="G168" s="189">
        <v>818.98166666666668</v>
      </c>
    </row>
    <row r="169" spans="1:7" x14ac:dyDescent="0.25">
      <c r="A169" s="187">
        <v>66</v>
      </c>
      <c r="B169" s="188" t="s">
        <v>19</v>
      </c>
      <c r="C169" s="188" t="s">
        <v>519</v>
      </c>
      <c r="D169" s="188" t="str">
        <f t="shared" si="2"/>
        <v>LagesEtanol Hidratado</v>
      </c>
      <c r="E169" s="189">
        <v>23</v>
      </c>
      <c r="F169" s="189">
        <v>29.833333333333332</v>
      </c>
      <c r="G169" s="189">
        <v>26.416666666666668</v>
      </c>
    </row>
    <row r="170" spans="1:7" x14ac:dyDescent="0.25">
      <c r="A170" s="187">
        <v>66</v>
      </c>
      <c r="B170" s="188" t="s">
        <v>10</v>
      </c>
      <c r="C170" s="188" t="s">
        <v>514</v>
      </c>
      <c r="D170" s="188" t="str">
        <f t="shared" si="2"/>
        <v>LagesGasolina A</v>
      </c>
      <c r="E170" s="189">
        <v>1986.33</v>
      </c>
      <c r="F170" s="189">
        <v>2168.9516666666664</v>
      </c>
      <c r="G170" s="189">
        <v>2203.018333333333</v>
      </c>
    </row>
    <row r="171" spans="1:7" x14ac:dyDescent="0.25">
      <c r="A171" s="187">
        <v>32</v>
      </c>
      <c r="B171" s="188" t="s">
        <v>7</v>
      </c>
      <c r="C171" s="188" t="s">
        <v>522</v>
      </c>
      <c r="D171" s="188" t="str">
        <f t="shared" si="2"/>
        <v>LaranjeirasB100</v>
      </c>
      <c r="E171" s="189">
        <v>0</v>
      </c>
      <c r="F171" s="189">
        <v>0</v>
      </c>
      <c r="G171" s="189">
        <v>0</v>
      </c>
    </row>
    <row r="172" spans="1:7" x14ac:dyDescent="0.25">
      <c r="A172" s="187">
        <v>32</v>
      </c>
      <c r="B172" s="188" t="s">
        <v>12</v>
      </c>
      <c r="C172" s="188" t="s">
        <v>524</v>
      </c>
      <c r="D172" s="188" t="str">
        <f t="shared" si="2"/>
        <v>LaranjeirasDiesel A S10</v>
      </c>
      <c r="E172" s="189">
        <v>0</v>
      </c>
      <c r="F172" s="189">
        <v>0</v>
      </c>
      <c r="G172" s="189">
        <v>0</v>
      </c>
    </row>
    <row r="173" spans="1:7" x14ac:dyDescent="0.25">
      <c r="A173" s="187">
        <v>32</v>
      </c>
      <c r="B173" s="188" t="s">
        <v>13</v>
      </c>
      <c r="C173" s="188" t="s">
        <v>523</v>
      </c>
      <c r="D173" s="188" t="str">
        <f t="shared" si="2"/>
        <v>LaranjeirasDiesel A S500</v>
      </c>
      <c r="E173" s="189">
        <v>0</v>
      </c>
      <c r="F173" s="189">
        <v>0</v>
      </c>
      <c r="G173" s="189">
        <v>0</v>
      </c>
    </row>
    <row r="174" spans="1:7" x14ac:dyDescent="0.25">
      <c r="A174" s="187">
        <v>32</v>
      </c>
      <c r="B174" s="188" t="s">
        <v>15</v>
      </c>
      <c r="C174" s="188" t="s">
        <v>688</v>
      </c>
      <c r="D174" s="188" t="str">
        <f t="shared" si="2"/>
        <v>LaranjeirasDiesel Marítimo</v>
      </c>
      <c r="E174" s="189">
        <v>0</v>
      </c>
      <c r="F174" s="189">
        <v>0</v>
      </c>
      <c r="G174" s="189">
        <v>0</v>
      </c>
    </row>
    <row r="175" spans="1:7" x14ac:dyDescent="0.25">
      <c r="A175" s="187">
        <v>32</v>
      </c>
      <c r="B175" s="188" t="s">
        <v>18</v>
      </c>
      <c r="C175" s="188" t="s">
        <v>521</v>
      </c>
      <c r="D175" s="188" t="str">
        <f t="shared" si="2"/>
        <v>LaranjeirasEtanol Anidro</v>
      </c>
      <c r="E175" s="189">
        <v>0</v>
      </c>
      <c r="F175" s="189">
        <v>0</v>
      </c>
      <c r="G175" s="189">
        <v>0</v>
      </c>
    </row>
    <row r="176" spans="1:7" x14ac:dyDescent="0.25">
      <c r="A176" s="187">
        <v>32</v>
      </c>
      <c r="B176" s="188" t="s">
        <v>19</v>
      </c>
      <c r="C176" s="188" t="s">
        <v>525</v>
      </c>
      <c r="D176" s="188" t="str">
        <f t="shared" si="2"/>
        <v>LaranjeirasEtanol Hidratado</v>
      </c>
      <c r="E176" s="189">
        <v>0</v>
      </c>
      <c r="F176" s="189">
        <v>0</v>
      </c>
      <c r="G176" s="189">
        <v>0</v>
      </c>
    </row>
    <row r="177" spans="1:7" x14ac:dyDescent="0.25">
      <c r="A177" s="187">
        <v>32</v>
      </c>
      <c r="B177" s="188" t="s">
        <v>10</v>
      </c>
      <c r="C177" s="188" t="s">
        <v>520</v>
      </c>
      <c r="D177" s="188" t="str">
        <f t="shared" si="2"/>
        <v>LaranjeirasGasolina A</v>
      </c>
      <c r="E177" s="189">
        <v>0</v>
      </c>
      <c r="F177" s="189">
        <v>0</v>
      </c>
      <c r="G177" s="189">
        <v>0</v>
      </c>
    </row>
    <row r="178" spans="1:7" x14ac:dyDescent="0.25">
      <c r="A178" s="187">
        <v>49</v>
      </c>
      <c r="B178" s="188" t="s">
        <v>7</v>
      </c>
      <c r="C178" t="s">
        <v>528</v>
      </c>
      <c r="D178" s="188" t="str">
        <f t="shared" si="2"/>
        <v>LEMB100</v>
      </c>
      <c r="E178" s="189">
        <v>113.36666666666667</v>
      </c>
      <c r="F178" s="189">
        <v>106.33333333333333</v>
      </c>
      <c r="G178" s="189">
        <v>109.63333333333333</v>
      </c>
    </row>
    <row r="179" spans="1:7" x14ac:dyDescent="0.25">
      <c r="A179" s="187">
        <v>49</v>
      </c>
      <c r="B179" s="188" t="s">
        <v>12</v>
      </c>
      <c r="C179" t="s">
        <v>530</v>
      </c>
      <c r="D179" s="188" t="str">
        <f t="shared" si="2"/>
        <v>LEMDiesel A S10</v>
      </c>
      <c r="E179" s="189">
        <v>621.6</v>
      </c>
      <c r="F179" s="189">
        <v>564.6</v>
      </c>
      <c r="G179" s="189">
        <v>575.09999999999991</v>
      </c>
    </row>
    <row r="180" spans="1:7" x14ac:dyDescent="0.25">
      <c r="A180" s="187">
        <v>49</v>
      </c>
      <c r="B180" s="188" t="s">
        <v>13</v>
      </c>
      <c r="C180" t="s">
        <v>529</v>
      </c>
      <c r="D180" s="188" t="str">
        <f t="shared" si="2"/>
        <v>LEMDiesel A S500</v>
      </c>
      <c r="E180" s="189">
        <v>398.7</v>
      </c>
      <c r="F180" s="189">
        <v>402.73333333333341</v>
      </c>
      <c r="G180" s="189">
        <v>416.76666666666665</v>
      </c>
    </row>
    <row r="181" spans="1:7" x14ac:dyDescent="0.25">
      <c r="A181" s="187">
        <v>49</v>
      </c>
      <c r="B181" s="188" t="s">
        <v>15</v>
      </c>
      <c r="C181" t="s">
        <v>689</v>
      </c>
      <c r="D181" s="188" t="str">
        <f t="shared" si="2"/>
        <v>LEMDiesel Marítimo</v>
      </c>
      <c r="E181" s="189">
        <v>0</v>
      </c>
      <c r="F181" s="189">
        <v>0</v>
      </c>
      <c r="G181" s="189">
        <v>0</v>
      </c>
    </row>
    <row r="182" spans="1:7" x14ac:dyDescent="0.25">
      <c r="A182" s="187">
        <v>49</v>
      </c>
      <c r="B182" s="188" t="s">
        <v>18</v>
      </c>
      <c r="C182" t="s">
        <v>527</v>
      </c>
      <c r="D182" s="188" t="str">
        <f t="shared" si="2"/>
        <v>LEMEtanol Anidro</v>
      </c>
      <c r="E182" s="189">
        <v>328.95000000000005</v>
      </c>
      <c r="F182" s="189">
        <v>334.39500000000004</v>
      </c>
      <c r="G182" s="189">
        <v>323.82</v>
      </c>
    </row>
    <row r="183" spans="1:7" x14ac:dyDescent="0.25">
      <c r="A183" s="187">
        <v>49</v>
      </c>
      <c r="B183" s="188" t="s">
        <v>19</v>
      </c>
      <c r="C183" t="s">
        <v>531</v>
      </c>
      <c r="D183" s="188" t="str">
        <f t="shared" si="2"/>
        <v>LEMEtanol Hidratado</v>
      </c>
      <c r="E183" s="189">
        <v>110.33333333333333</v>
      </c>
      <c r="F183" s="189">
        <v>119</v>
      </c>
      <c r="G183" s="189">
        <v>116.41666666666667</v>
      </c>
    </row>
    <row r="184" spans="1:7" x14ac:dyDescent="0.25">
      <c r="A184" s="187">
        <v>49</v>
      </c>
      <c r="B184" s="188" t="s">
        <v>10</v>
      </c>
      <c r="C184" t="s">
        <v>526</v>
      </c>
      <c r="D184" s="188" t="str">
        <f t="shared" si="2"/>
        <v>LEMGasolina A</v>
      </c>
      <c r="E184" s="189">
        <v>889.38333333333333</v>
      </c>
      <c r="F184" s="189">
        <v>904.1049999999999</v>
      </c>
      <c r="G184" s="189">
        <v>875.51333333333321</v>
      </c>
    </row>
    <row r="185" spans="1:7" x14ac:dyDescent="0.25">
      <c r="A185" s="187">
        <v>34</v>
      </c>
      <c r="B185" s="188" t="s">
        <v>7</v>
      </c>
      <c r="C185" s="188" t="s">
        <v>534</v>
      </c>
      <c r="D185" s="188" t="str">
        <f t="shared" si="2"/>
        <v>MaceioB100</v>
      </c>
      <c r="E185" s="189">
        <v>15.566666666666668</v>
      </c>
      <c r="F185" s="189">
        <v>14.433333333333335</v>
      </c>
      <c r="G185" s="189">
        <v>14.241666666666669</v>
      </c>
    </row>
    <row r="186" spans="1:7" x14ac:dyDescent="0.25">
      <c r="A186" s="187">
        <v>34</v>
      </c>
      <c r="B186" s="188" t="s">
        <v>12</v>
      </c>
      <c r="C186" t="s">
        <v>536</v>
      </c>
      <c r="D186" s="188" t="str">
        <f t="shared" si="2"/>
        <v>MaceioDiesel A S10</v>
      </c>
      <c r="E186" s="189">
        <v>0</v>
      </c>
      <c r="F186" s="189">
        <v>0</v>
      </c>
      <c r="G186" s="189">
        <v>0</v>
      </c>
    </row>
    <row r="187" spans="1:7" x14ac:dyDescent="0.25">
      <c r="A187" s="187">
        <v>34</v>
      </c>
      <c r="B187" s="188" t="s">
        <v>13</v>
      </c>
      <c r="C187" t="s">
        <v>535</v>
      </c>
      <c r="D187" s="188" t="str">
        <f t="shared" si="2"/>
        <v>MaceioDiesel A S500</v>
      </c>
      <c r="E187" s="189">
        <v>140.1</v>
      </c>
      <c r="F187" s="189">
        <v>129.9</v>
      </c>
      <c r="G187" s="189">
        <v>128.17499999999998</v>
      </c>
    </row>
    <row r="188" spans="1:7" x14ac:dyDescent="0.25">
      <c r="A188" s="187">
        <v>34</v>
      </c>
      <c r="B188" s="188" t="s">
        <v>15</v>
      </c>
      <c r="C188" t="s">
        <v>690</v>
      </c>
      <c r="D188" s="188" t="str">
        <f t="shared" si="2"/>
        <v>MaceioDiesel Marítimo</v>
      </c>
      <c r="E188" s="189">
        <v>0</v>
      </c>
      <c r="F188" s="189">
        <v>0</v>
      </c>
      <c r="G188" s="189">
        <v>0</v>
      </c>
    </row>
    <row r="189" spans="1:7" x14ac:dyDescent="0.25">
      <c r="A189" s="187">
        <v>34</v>
      </c>
      <c r="B189" s="188" t="s">
        <v>18</v>
      </c>
      <c r="C189" t="s">
        <v>533</v>
      </c>
      <c r="D189" s="188" t="str">
        <f t="shared" si="2"/>
        <v>MaceioEtanol Anidro</v>
      </c>
      <c r="E189" s="189">
        <v>186.84</v>
      </c>
      <c r="F189" s="189">
        <v>192.73500000000001</v>
      </c>
      <c r="G189" s="189">
        <v>184.83750000000001</v>
      </c>
    </row>
    <row r="190" spans="1:7" x14ac:dyDescent="0.25">
      <c r="A190" s="187">
        <v>34</v>
      </c>
      <c r="B190" s="188" t="s">
        <v>19</v>
      </c>
      <c r="C190" t="s">
        <v>691</v>
      </c>
      <c r="D190" s="188" t="str">
        <f t="shared" si="2"/>
        <v>MaceioEtanol Hidratado</v>
      </c>
      <c r="E190" s="189">
        <v>123.33333333333333</v>
      </c>
      <c r="F190" s="189">
        <v>85.5</v>
      </c>
      <c r="G190" s="189">
        <v>47.333333333333336</v>
      </c>
    </row>
    <row r="191" spans="1:7" x14ac:dyDescent="0.25">
      <c r="A191" s="187">
        <v>34</v>
      </c>
      <c r="B191" s="188" t="s">
        <v>10</v>
      </c>
      <c r="C191" t="s">
        <v>532</v>
      </c>
      <c r="D191" s="188" t="str">
        <f t="shared" si="2"/>
        <v>MaceioGasolina A</v>
      </c>
      <c r="E191" s="189">
        <v>505.16</v>
      </c>
      <c r="F191" s="189">
        <v>521.09833333333324</v>
      </c>
      <c r="G191" s="189">
        <v>499.74583333333322</v>
      </c>
    </row>
    <row r="192" spans="1:7" x14ac:dyDescent="0.25">
      <c r="A192" s="187">
        <v>37</v>
      </c>
      <c r="B192" s="188" t="s">
        <v>7</v>
      </c>
      <c r="C192" s="188" t="s">
        <v>539</v>
      </c>
      <c r="D192" s="188" t="str">
        <f t="shared" si="2"/>
        <v>Montes ClarosB100</v>
      </c>
      <c r="E192" s="189">
        <v>51.233333333333341</v>
      </c>
      <c r="F192" s="189">
        <v>58.15</v>
      </c>
      <c r="G192" s="189">
        <v>67.916666666666657</v>
      </c>
    </row>
    <row r="193" spans="1:7" x14ac:dyDescent="0.25">
      <c r="A193" s="187">
        <v>37</v>
      </c>
      <c r="B193" s="188" t="s">
        <v>12</v>
      </c>
      <c r="C193" s="188" t="s">
        <v>541</v>
      </c>
      <c r="D193" s="188" t="str">
        <f t="shared" si="2"/>
        <v>Montes ClarosDiesel A S10</v>
      </c>
      <c r="E193" s="189">
        <v>0</v>
      </c>
      <c r="F193" s="189">
        <v>0</v>
      </c>
      <c r="G193" s="189">
        <v>0</v>
      </c>
    </row>
    <row r="194" spans="1:7" x14ac:dyDescent="0.25">
      <c r="A194" s="187">
        <v>37</v>
      </c>
      <c r="B194" s="188" t="s">
        <v>13</v>
      </c>
      <c r="C194" s="188" t="s">
        <v>540</v>
      </c>
      <c r="D194" s="188" t="str">
        <f t="shared" si="2"/>
        <v>Montes ClarosDiesel A S500</v>
      </c>
      <c r="E194" s="189">
        <v>461.10000000000008</v>
      </c>
      <c r="F194" s="189">
        <v>523.35</v>
      </c>
      <c r="G194" s="189">
        <v>611.25000000000011</v>
      </c>
    </row>
    <row r="195" spans="1:7" x14ac:dyDescent="0.25">
      <c r="A195" s="187">
        <v>37</v>
      </c>
      <c r="B195" s="188" t="s">
        <v>15</v>
      </c>
      <c r="C195" s="188" t="s">
        <v>692</v>
      </c>
      <c r="D195" s="188" t="str">
        <f t="shared" ref="D195:D258" si="3">_xlfn.CONCAT(VLOOKUP($A195,$J:$K,2),B195)</f>
        <v>Montes ClarosDiesel Marítimo</v>
      </c>
      <c r="E195" s="189">
        <v>0</v>
      </c>
      <c r="F195" s="189">
        <v>0</v>
      </c>
      <c r="G195" s="189">
        <v>0</v>
      </c>
    </row>
    <row r="196" spans="1:7" x14ac:dyDescent="0.25">
      <c r="A196" s="187">
        <v>37</v>
      </c>
      <c r="B196" s="188" t="s">
        <v>18</v>
      </c>
      <c r="C196" s="188" t="s">
        <v>538</v>
      </c>
      <c r="D196" s="188" t="str">
        <f t="shared" si="3"/>
        <v>Montes ClarosEtanol Anidro</v>
      </c>
      <c r="E196" s="189">
        <v>151.65</v>
      </c>
      <c r="F196" s="189">
        <v>128.47499999999999</v>
      </c>
      <c r="G196" s="189">
        <v>142.65</v>
      </c>
    </row>
    <row r="197" spans="1:7" x14ac:dyDescent="0.25">
      <c r="A197" s="187">
        <v>37</v>
      </c>
      <c r="B197" s="188" t="s">
        <v>19</v>
      </c>
      <c r="C197" s="188" t="s">
        <v>693</v>
      </c>
      <c r="D197" s="188" t="str">
        <f t="shared" si="3"/>
        <v>Montes ClarosEtanol Hidratado</v>
      </c>
      <c r="E197" s="189">
        <v>0</v>
      </c>
      <c r="F197" s="189">
        <v>0</v>
      </c>
      <c r="G197" s="189">
        <v>0</v>
      </c>
    </row>
    <row r="198" spans="1:7" x14ac:dyDescent="0.25">
      <c r="A198" s="187">
        <v>37</v>
      </c>
      <c r="B198" s="188" t="s">
        <v>10</v>
      </c>
      <c r="C198" s="188" t="s">
        <v>537</v>
      </c>
      <c r="D198" s="188" t="str">
        <f t="shared" si="3"/>
        <v>Montes ClarosGasolina A</v>
      </c>
      <c r="E198" s="189">
        <v>410.01666666666665</v>
      </c>
      <c r="F198" s="189">
        <v>347.35833333333335</v>
      </c>
      <c r="G198" s="189">
        <v>385.68333333333334</v>
      </c>
    </row>
    <row r="199" spans="1:7" x14ac:dyDescent="0.25">
      <c r="A199" s="187">
        <v>53</v>
      </c>
      <c r="B199" s="188" t="s">
        <v>7</v>
      </c>
      <c r="C199" s="188" t="s">
        <v>544</v>
      </c>
      <c r="D199" s="188" t="str">
        <f t="shared" si="3"/>
        <v>OurinhosB100</v>
      </c>
      <c r="E199" s="189">
        <v>36.266666666666673</v>
      </c>
      <c r="F199" s="189">
        <v>32.299999999999997</v>
      </c>
      <c r="G199" s="189">
        <v>27.783333333333335</v>
      </c>
    </row>
    <row r="200" spans="1:7" x14ac:dyDescent="0.25">
      <c r="A200" s="187">
        <v>53</v>
      </c>
      <c r="B200" s="188" t="s">
        <v>12</v>
      </c>
      <c r="C200" s="188" t="s">
        <v>546</v>
      </c>
      <c r="D200" s="188" t="str">
        <f t="shared" si="3"/>
        <v>OurinhosDiesel A S10</v>
      </c>
      <c r="E200" s="189">
        <v>219.9</v>
      </c>
      <c r="F200" s="189">
        <v>189.9</v>
      </c>
      <c r="G200" s="189">
        <v>159.9</v>
      </c>
    </row>
    <row r="201" spans="1:7" x14ac:dyDescent="0.25">
      <c r="A201" s="187">
        <v>53</v>
      </c>
      <c r="B201" s="188" t="s">
        <v>13</v>
      </c>
      <c r="C201" s="188" t="s">
        <v>545</v>
      </c>
      <c r="D201" s="188" t="str">
        <f t="shared" si="3"/>
        <v>OurinhosDiesel A S500</v>
      </c>
      <c r="E201" s="189">
        <v>106.5</v>
      </c>
      <c r="F201" s="189">
        <v>100.80000000000001</v>
      </c>
      <c r="G201" s="189">
        <v>90.149999999999991</v>
      </c>
    </row>
    <row r="202" spans="1:7" x14ac:dyDescent="0.25">
      <c r="A202" s="187">
        <v>53</v>
      </c>
      <c r="B202" s="188" t="s">
        <v>15</v>
      </c>
      <c r="C202" s="188" t="s">
        <v>694</v>
      </c>
      <c r="D202" s="188" t="str">
        <f t="shared" si="3"/>
        <v>OurinhosDiesel Marítimo</v>
      </c>
      <c r="E202" s="189">
        <v>0</v>
      </c>
      <c r="F202" s="189">
        <v>0</v>
      </c>
      <c r="G202" s="189">
        <v>0</v>
      </c>
    </row>
    <row r="203" spans="1:7" x14ac:dyDescent="0.25">
      <c r="A203" s="187">
        <v>53</v>
      </c>
      <c r="B203" s="188" t="s">
        <v>18</v>
      </c>
      <c r="C203" s="188" t="s">
        <v>543</v>
      </c>
      <c r="D203" s="188" t="str">
        <f t="shared" si="3"/>
        <v>OurinhosEtanol Anidro</v>
      </c>
      <c r="E203" s="189">
        <v>102.96000000000002</v>
      </c>
      <c r="F203" s="189">
        <v>96.570000000000007</v>
      </c>
      <c r="G203" s="189">
        <v>88.987500000000011</v>
      </c>
    </row>
    <row r="204" spans="1:7" x14ac:dyDescent="0.25">
      <c r="A204" s="187">
        <v>53</v>
      </c>
      <c r="B204" s="188" t="s">
        <v>19</v>
      </c>
      <c r="C204" s="188" t="s">
        <v>547</v>
      </c>
      <c r="D204" s="188" t="str">
        <f t="shared" si="3"/>
        <v>OurinhosEtanol Hidratado</v>
      </c>
      <c r="E204" s="189">
        <v>61</v>
      </c>
      <c r="F204" s="189">
        <v>57.166666666666664</v>
      </c>
      <c r="G204" s="189">
        <v>56.833333333333336</v>
      </c>
    </row>
    <row r="205" spans="1:7" x14ac:dyDescent="0.25">
      <c r="A205" s="187">
        <v>53</v>
      </c>
      <c r="B205" s="188" t="s">
        <v>10</v>
      </c>
      <c r="C205" s="188" t="s">
        <v>542</v>
      </c>
      <c r="D205" s="188" t="str">
        <f t="shared" si="3"/>
        <v>OurinhosGasolina A</v>
      </c>
      <c r="E205" s="189">
        <v>278.37333333333339</v>
      </c>
      <c r="F205" s="189">
        <v>261.09666666666669</v>
      </c>
      <c r="G205" s="189">
        <v>240.59583333333333</v>
      </c>
    </row>
    <row r="206" spans="1:7" x14ac:dyDescent="0.25">
      <c r="A206" s="187">
        <v>67</v>
      </c>
      <c r="B206" s="188" t="s">
        <v>7</v>
      </c>
      <c r="C206" s="188" t="s">
        <v>550</v>
      </c>
      <c r="D206" s="188" t="str">
        <f t="shared" si="3"/>
        <v>PauliniaB100</v>
      </c>
      <c r="E206" s="189">
        <v>423.03333333333336</v>
      </c>
      <c r="F206" s="189">
        <v>387.81666666666678</v>
      </c>
      <c r="G206" s="189">
        <v>546.95000000000005</v>
      </c>
    </row>
    <row r="207" spans="1:7" x14ac:dyDescent="0.25">
      <c r="A207" s="187">
        <v>67</v>
      </c>
      <c r="B207" s="188" t="s">
        <v>12</v>
      </c>
      <c r="C207" s="188" t="s">
        <v>552</v>
      </c>
      <c r="D207" s="188" t="str">
        <f t="shared" si="3"/>
        <v>PauliniaDiesel A S10</v>
      </c>
      <c r="E207" s="189">
        <v>3677.6333333333337</v>
      </c>
      <c r="F207" s="189">
        <v>3410.0333333333342</v>
      </c>
      <c r="G207" s="189">
        <v>3994.85</v>
      </c>
    </row>
    <row r="208" spans="1:7" x14ac:dyDescent="0.25">
      <c r="A208" s="187">
        <v>67</v>
      </c>
      <c r="B208" s="188" t="s">
        <v>13</v>
      </c>
      <c r="C208" s="188" t="s">
        <v>551</v>
      </c>
      <c r="D208" s="188" t="str">
        <f t="shared" si="3"/>
        <v>PauliniaDiesel A S500</v>
      </c>
      <c r="E208" s="189">
        <v>1909</v>
      </c>
      <c r="F208" s="189">
        <v>1842.4833333333336</v>
      </c>
      <c r="G208" s="189">
        <v>2466.3666666666668</v>
      </c>
    </row>
    <row r="209" spans="1:7" x14ac:dyDescent="0.25">
      <c r="A209" s="187">
        <v>67</v>
      </c>
      <c r="B209" s="188" t="s">
        <v>15</v>
      </c>
      <c r="C209" s="188" t="s">
        <v>695</v>
      </c>
      <c r="D209" s="188" t="str">
        <f t="shared" si="3"/>
        <v>PauliniaDiesel Marítimo</v>
      </c>
      <c r="E209" s="189">
        <v>0</v>
      </c>
      <c r="F209" s="189">
        <v>0</v>
      </c>
      <c r="G209" s="189">
        <v>0</v>
      </c>
    </row>
    <row r="210" spans="1:7" x14ac:dyDescent="0.25">
      <c r="A210" s="187">
        <v>67</v>
      </c>
      <c r="B210" s="188" t="s">
        <v>18</v>
      </c>
      <c r="C210" s="188" t="s">
        <v>549</v>
      </c>
      <c r="D210" s="188" t="str">
        <f t="shared" si="3"/>
        <v>PauliniaEtanol Anidro</v>
      </c>
      <c r="E210" s="189">
        <v>498.15000000000003</v>
      </c>
      <c r="F210" s="189">
        <v>472.72499999999997</v>
      </c>
      <c r="G210" s="189">
        <v>432.76500000000004</v>
      </c>
    </row>
    <row r="211" spans="1:7" x14ac:dyDescent="0.25">
      <c r="A211" s="187">
        <v>67</v>
      </c>
      <c r="B211" s="188" t="s">
        <v>19</v>
      </c>
      <c r="C211" s="188" t="s">
        <v>553</v>
      </c>
      <c r="D211" s="188" t="str">
        <f t="shared" si="3"/>
        <v>PauliniaEtanol Hidratado</v>
      </c>
      <c r="E211" s="189">
        <v>1542.6666666666667</v>
      </c>
      <c r="F211" s="189">
        <v>1209.5</v>
      </c>
      <c r="G211" s="189">
        <v>1105.4166666666667</v>
      </c>
    </row>
    <row r="212" spans="1:7" x14ac:dyDescent="0.25">
      <c r="A212" s="187">
        <v>67</v>
      </c>
      <c r="B212" s="188" t="s">
        <v>10</v>
      </c>
      <c r="C212" s="188" t="s">
        <v>548</v>
      </c>
      <c r="D212" s="188" t="str">
        <f t="shared" si="3"/>
        <v>PauliniaGasolina A</v>
      </c>
      <c r="E212" s="189">
        <v>1745.5166666666664</v>
      </c>
      <c r="F212" s="189">
        <v>1747.1083333333333</v>
      </c>
      <c r="G212" s="189">
        <v>1806.5683333333334</v>
      </c>
    </row>
    <row r="213" spans="1:7" x14ac:dyDescent="0.25">
      <c r="A213" s="187">
        <v>65</v>
      </c>
      <c r="B213" s="188" t="s">
        <v>7</v>
      </c>
      <c r="C213" s="188" t="s">
        <v>556</v>
      </c>
      <c r="D213" s="188" t="str">
        <f t="shared" si="3"/>
        <v>Porto NacionalB100</v>
      </c>
      <c r="E213" s="189">
        <v>126.46666666666665</v>
      </c>
      <c r="F213" s="189">
        <v>108.53333333333335</v>
      </c>
      <c r="G213" s="189">
        <v>97.808333333333337</v>
      </c>
    </row>
    <row r="214" spans="1:7" x14ac:dyDescent="0.25">
      <c r="A214" s="187">
        <v>65</v>
      </c>
      <c r="B214" s="188" t="s">
        <v>12</v>
      </c>
      <c r="C214" s="188" t="s">
        <v>558</v>
      </c>
      <c r="D214" s="188" t="str">
        <f t="shared" si="3"/>
        <v>Porto NacionalDiesel A S10</v>
      </c>
      <c r="E214" s="189">
        <v>672.8</v>
      </c>
      <c r="F214" s="189">
        <v>608.20000000000005</v>
      </c>
      <c r="G214" s="189">
        <v>516.12500000000011</v>
      </c>
    </row>
    <row r="215" spans="1:7" x14ac:dyDescent="0.25">
      <c r="A215" s="187">
        <v>65</v>
      </c>
      <c r="B215" s="188" t="s">
        <v>13</v>
      </c>
      <c r="C215" s="188" t="s">
        <v>557</v>
      </c>
      <c r="D215" s="188" t="str">
        <f t="shared" si="3"/>
        <v>Porto NacionalDiesel A S500</v>
      </c>
      <c r="E215" s="189">
        <v>705.4</v>
      </c>
      <c r="F215" s="189">
        <v>598.1</v>
      </c>
      <c r="G215" s="189">
        <v>575.31666666666661</v>
      </c>
    </row>
    <row r="216" spans="1:7" x14ac:dyDescent="0.25">
      <c r="A216" s="187">
        <v>65</v>
      </c>
      <c r="B216" s="188" t="s">
        <v>15</v>
      </c>
      <c r="C216" s="188" t="s">
        <v>696</v>
      </c>
      <c r="D216" s="188" t="str">
        <f t="shared" si="3"/>
        <v>Porto NacionalDiesel Marítimo</v>
      </c>
      <c r="E216" s="189">
        <v>0</v>
      </c>
      <c r="F216" s="189">
        <v>0</v>
      </c>
      <c r="G216" s="189">
        <v>0</v>
      </c>
    </row>
    <row r="217" spans="1:7" x14ac:dyDescent="0.25">
      <c r="A217" s="187">
        <v>65</v>
      </c>
      <c r="B217" s="188" t="s">
        <v>18</v>
      </c>
      <c r="C217" s="188" t="s">
        <v>555</v>
      </c>
      <c r="D217" s="188" t="str">
        <f t="shared" si="3"/>
        <v>Porto NacionalEtanol Anidro</v>
      </c>
      <c r="E217" s="189">
        <v>206.10000000000002</v>
      </c>
      <c r="F217" s="189">
        <v>215.54999999999998</v>
      </c>
      <c r="G217" s="189">
        <v>220.5</v>
      </c>
    </row>
    <row r="218" spans="1:7" x14ac:dyDescent="0.25">
      <c r="A218" s="187">
        <v>65</v>
      </c>
      <c r="B218" s="188" t="s">
        <v>19</v>
      </c>
      <c r="C218" s="188" t="s">
        <v>559</v>
      </c>
      <c r="D218" s="188" t="str">
        <f t="shared" si="3"/>
        <v>Porto NacionalEtanol Hidratado</v>
      </c>
      <c r="E218" s="189">
        <v>24</v>
      </c>
      <c r="F218" s="189">
        <v>24.333333333333332</v>
      </c>
      <c r="G218" s="189">
        <v>22.75</v>
      </c>
    </row>
    <row r="219" spans="1:7" x14ac:dyDescent="0.25">
      <c r="A219" s="187">
        <v>65</v>
      </c>
      <c r="B219" s="188" t="s">
        <v>10</v>
      </c>
      <c r="C219" s="188" t="s">
        <v>554</v>
      </c>
      <c r="D219" s="188" t="str">
        <f t="shared" si="3"/>
        <v>Porto NacionalGasolina A</v>
      </c>
      <c r="E219" s="189">
        <v>557.23333333333335</v>
      </c>
      <c r="F219" s="189">
        <v>582.78333333333342</v>
      </c>
      <c r="G219" s="189">
        <v>596.16666666666663</v>
      </c>
    </row>
    <row r="220" spans="1:7" x14ac:dyDescent="0.25">
      <c r="A220" s="187">
        <v>50</v>
      </c>
      <c r="B220" s="188" t="s">
        <v>7</v>
      </c>
      <c r="C220" t="s">
        <v>562</v>
      </c>
      <c r="D220" s="188" t="str">
        <f t="shared" si="3"/>
        <v>Ribeirao PretoB100</v>
      </c>
      <c r="E220" s="189">
        <v>112.56666666666668</v>
      </c>
      <c r="F220" s="189">
        <v>112.48333333333335</v>
      </c>
      <c r="G220" s="189">
        <v>158.94999999999996</v>
      </c>
    </row>
    <row r="221" spans="1:7" x14ac:dyDescent="0.25">
      <c r="A221" s="187">
        <v>50</v>
      </c>
      <c r="B221" s="188" t="s">
        <v>12</v>
      </c>
      <c r="C221" t="s">
        <v>564</v>
      </c>
      <c r="D221" s="188" t="str">
        <f t="shared" si="3"/>
        <v>Ribeirao PretoDiesel A S10</v>
      </c>
      <c r="E221" s="189">
        <v>748.20000000000016</v>
      </c>
      <c r="F221" s="189">
        <v>734.25</v>
      </c>
      <c r="G221" s="189">
        <v>809.55000000000007</v>
      </c>
    </row>
    <row r="222" spans="1:7" x14ac:dyDescent="0.25">
      <c r="A222" s="187">
        <v>50</v>
      </c>
      <c r="B222" s="188" t="s">
        <v>13</v>
      </c>
      <c r="C222" t="s">
        <v>563</v>
      </c>
      <c r="D222" s="188" t="str">
        <f t="shared" si="3"/>
        <v>Ribeirao PretoDiesel A S500</v>
      </c>
      <c r="E222" s="189">
        <v>264.90000000000003</v>
      </c>
      <c r="F222" s="189">
        <v>278.10000000000002</v>
      </c>
      <c r="G222" s="189">
        <v>363.74999999999994</v>
      </c>
    </row>
    <row r="223" spans="1:7" x14ac:dyDescent="0.25">
      <c r="A223" s="187">
        <v>50</v>
      </c>
      <c r="B223" s="188" t="s">
        <v>15</v>
      </c>
      <c r="C223" t="s">
        <v>697</v>
      </c>
      <c r="D223" s="188" t="str">
        <f t="shared" si="3"/>
        <v>Ribeirao PretoDiesel Marítimo</v>
      </c>
      <c r="E223" s="189">
        <v>0</v>
      </c>
      <c r="F223" s="189">
        <v>0</v>
      </c>
      <c r="G223" s="189">
        <v>0</v>
      </c>
    </row>
    <row r="224" spans="1:7" x14ac:dyDescent="0.25">
      <c r="A224" s="187">
        <v>50</v>
      </c>
      <c r="B224" s="188" t="s">
        <v>18</v>
      </c>
      <c r="C224" t="s">
        <v>561</v>
      </c>
      <c r="D224" s="188" t="str">
        <f t="shared" si="3"/>
        <v>Ribeirao PretoEtanol Anidro</v>
      </c>
      <c r="E224" s="189">
        <v>91.800000000000011</v>
      </c>
      <c r="F224" s="189">
        <v>89.100000000000009</v>
      </c>
      <c r="G224" s="189">
        <v>82.39500000000001</v>
      </c>
    </row>
    <row r="225" spans="1:7" x14ac:dyDescent="0.25">
      <c r="A225" s="187">
        <v>50</v>
      </c>
      <c r="B225" s="188" t="s">
        <v>19</v>
      </c>
      <c r="C225" t="s">
        <v>565</v>
      </c>
      <c r="D225" s="188" t="str">
        <f t="shared" si="3"/>
        <v>Ribeirao PretoEtanol Hidratado</v>
      </c>
      <c r="E225" s="189">
        <v>334.33333333333331</v>
      </c>
      <c r="F225" s="189">
        <v>305.83333333333331</v>
      </c>
      <c r="G225" s="189">
        <v>281.83333333333331</v>
      </c>
    </row>
    <row r="226" spans="1:7" x14ac:dyDescent="0.25">
      <c r="A226" s="187">
        <v>50</v>
      </c>
      <c r="B226" s="188" t="s">
        <v>10</v>
      </c>
      <c r="C226" t="s">
        <v>560</v>
      </c>
      <c r="D226" s="188" t="str">
        <f t="shared" si="3"/>
        <v>Ribeirao PretoGasolina A</v>
      </c>
      <c r="E226" s="189">
        <v>248.20000000000002</v>
      </c>
      <c r="F226" s="189">
        <v>240.89999999999998</v>
      </c>
      <c r="G226" s="189">
        <v>222.77166666666668</v>
      </c>
    </row>
    <row r="227" spans="1:7" x14ac:dyDescent="0.25">
      <c r="A227" s="187">
        <v>70</v>
      </c>
      <c r="B227" s="188" t="s">
        <v>7</v>
      </c>
      <c r="C227" s="188" t="s">
        <v>566</v>
      </c>
      <c r="D227" s="188" t="str">
        <f t="shared" si="3"/>
        <v>Rio GrandeB100</v>
      </c>
      <c r="E227" s="189">
        <v>19.3</v>
      </c>
      <c r="F227" s="189">
        <v>45.1</v>
      </c>
      <c r="G227" s="189">
        <v>61.233333333333327</v>
      </c>
    </row>
    <row r="228" spans="1:7" x14ac:dyDescent="0.25">
      <c r="A228" s="187">
        <v>70</v>
      </c>
      <c r="B228" s="188" t="s">
        <v>12</v>
      </c>
      <c r="C228" s="188" t="s">
        <v>567</v>
      </c>
      <c r="D228" s="188" t="str">
        <f t="shared" si="3"/>
        <v>Rio GrandeDiesel A S10</v>
      </c>
      <c r="E228" s="189">
        <v>19.5</v>
      </c>
      <c r="F228" s="189">
        <v>22.350000000000005</v>
      </c>
      <c r="G228" s="189">
        <v>27.375</v>
      </c>
    </row>
    <row r="229" spans="1:7" x14ac:dyDescent="0.25">
      <c r="A229" s="187">
        <v>70</v>
      </c>
      <c r="B229" s="188" t="s">
        <v>13</v>
      </c>
      <c r="C229" s="188" t="s">
        <v>568</v>
      </c>
      <c r="D229" s="188" t="str">
        <f t="shared" si="3"/>
        <v>Rio GrandeDiesel A S500</v>
      </c>
      <c r="E229" s="189">
        <v>154.20000000000002</v>
      </c>
      <c r="F229" s="189">
        <v>383.55</v>
      </c>
      <c r="G229" s="189">
        <v>523.72500000000002</v>
      </c>
    </row>
    <row r="230" spans="1:7" x14ac:dyDescent="0.25">
      <c r="A230" s="187">
        <v>70</v>
      </c>
      <c r="B230" s="188" t="s">
        <v>15</v>
      </c>
      <c r="C230" s="188" t="s">
        <v>698</v>
      </c>
      <c r="D230" s="188" t="str">
        <f t="shared" si="3"/>
        <v>Rio GrandeDiesel Marítimo</v>
      </c>
      <c r="E230" s="189">
        <v>0</v>
      </c>
      <c r="F230" s="189">
        <v>15</v>
      </c>
      <c r="G230" s="189">
        <v>51.416666666666664</v>
      </c>
    </row>
    <row r="231" spans="1:7" x14ac:dyDescent="0.25">
      <c r="A231" s="187">
        <v>70</v>
      </c>
      <c r="B231" s="188" t="s">
        <v>18</v>
      </c>
      <c r="C231" s="188" t="s">
        <v>570</v>
      </c>
      <c r="D231" s="188" t="str">
        <f t="shared" si="3"/>
        <v>Rio GrandeEtanol Anidro</v>
      </c>
      <c r="E231" s="189">
        <v>56.34</v>
      </c>
      <c r="F231" s="189">
        <v>83.88</v>
      </c>
      <c r="G231" s="189">
        <v>89.639999999999986</v>
      </c>
    </row>
    <row r="232" spans="1:7" x14ac:dyDescent="0.25">
      <c r="A232" s="187">
        <v>70</v>
      </c>
      <c r="B232" s="188" t="s">
        <v>19</v>
      </c>
      <c r="C232" s="188" t="s">
        <v>571</v>
      </c>
      <c r="D232" s="188" t="str">
        <f t="shared" si="3"/>
        <v>Rio GrandeEtanol Hidratado</v>
      </c>
      <c r="E232" s="189">
        <v>0</v>
      </c>
      <c r="F232" s="189">
        <v>0</v>
      </c>
      <c r="G232" s="189">
        <v>0</v>
      </c>
    </row>
    <row r="233" spans="1:7" x14ac:dyDescent="0.25">
      <c r="A233" s="187">
        <v>70</v>
      </c>
      <c r="B233" s="188" t="s">
        <v>10</v>
      </c>
      <c r="C233" s="188" t="s">
        <v>569</v>
      </c>
      <c r="D233" s="188" t="str">
        <f t="shared" si="3"/>
        <v>Rio GrandeGasolina A</v>
      </c>
      <c r="E233" s="189">
        <v>152.32666666666665</v>
      </c>
      <c r="F233" s="189">
        <v>226.78666666666666</v>
      </c>
      <c r="G233" s="189">
        <v>242.35999999999999</v>
      </c>
    </row>
    <row r="234" spans="1:7" x14ac:dyDescent="0.25">
      <c r="A234" s="187">
        <v>69</v>
      </c>
      <c r="B234" s="188" t="s">
        <v>7</v>
      </c>
      <c r="C234" s="188" t="s">
        <v>574</v>
      </c>
      <c r="D234" s="188" t="str">
        <f t="shared" si="3"/>
        <v>RondonopolisB100</v>
      </c>
      <c r="E234" s="189">
        <v>0</v>
      </c>
      <c r="F234" s="189">
        <v>0</v>
      </c>
      <c r="G234" s="189">
        <v>0</v>
      </c>
    </row>
    <row r="235" spans="1:7" x14ac:dyDescent="0.25">
      <c r="A235" s="187">
        <v>69</v>
      </c>
      <c r="B235" s="188" t="s">
        <v>12</v>
      </c>
      <c r="C235" s="188" t="s">
        <v>576</v>
      </c>
      <c r="D235" s="188" t="str">
        <f t="shared" si="3"/>
        <v>RondonopolisDiesel A S10</v>
      </c>
      <c r="E235" s="189">
        <v>0</v>
      </c>
      <c r="F235" s="189">
        <v>0</v>
      </c>
      <c r="G235" s="189">
        <v>0</v>
      </c>
    </row>
    <row r="236" spans="1:7" x14ac:dyDescent="0.25">
      <c r="A236" s="187">
        <v>69</v>
      </c>
      <c r="B236" s="188" t="s">
        <v>13</v>
      </c>
      <c r="C236" s="188" t="s">
        <v>575</v>
      </c>
      <c r="D236" s="188" t="str">
        <f t="shared" si="3"/>
        <v>RondonopolisDiesel A S500</v>
      </c>
      <c r="E236" s="189">
        <v>0</v>
      </c>
      <c r="F236" s="189">
        <v>0</v>
      </c>
      <c r="G236" s="189">
        <v>0</v>
      </c>
    </row>
    <row r="237" spans="1:7" x14ac:dyDescent="0.25">
      <c r="A237" s="187">
        <v>69</v>
      </c>
      <c r="B237" s="188" t="s">
        <v>15</v>
      </c>
      <c r="C237" s="188" t="s">
        <v>699</v>
      </c>
      <c r="D237" s="188" t="str">
        <f t="shared" si="3"/>
        <v>RondonopolisDiesel Marítimo</v>
      </c>
      <c r="E237" s="189">
        <v>0</v>
      </c>
      <c r="F237" s="189">
        <v>0</v>
      </c>
      <c r="G237" s="189">
        <v>0</v>
      </c>
    </row>
    <row r="238" spans="1:7" x14ac:dyDescent="0.25">
      <c r="A238" s="187">
        <v>69</v>
      </c>
      <c r="B238" s="188" t="s">
        <v>18</v>
      </c>
      <c r="C238" s="188" t="s">
        <v>573</v>
      </c>
      <c r="D238" s="188" t="str">
        <f t="shared" si="3"/>
        <v>RondonopolisEtanol Anidro</v>
      </c>
      <c r="E238" s="189">
        <v>0</v>
      </c>
      <c r="F238" s="189">
        <v>0</v>
      </c>
      <c r="G238" s="189">
        <v>0</v>
      </c>
    </row>
    <row r="239" spans="1:7" x14ac:dyDescent="0.25">
      <c r="A239" s="187">
        <v>69</v>
      </c>
      <c r="B239" s="188" t="s">
        <v>19</v>
      </c>
      <c r="C239" s="188" t="s">
        <v>577</v>
      </c>
      <c r="D239" s="188" t="str">
        <f t="shared" si="3"/>
        <v>RondonopolisEtanol Hidratado</v>
      </c>
      <c r="E239" s="189">
        <v>0</v>
      </c>
      <c r="F239" s="189">
        <v>0</v>
      </c>
      <c r="G239" s="189">
        <v>0</v>
      </c>
    </row>
    <row r="240" spans="1:7" x14ac:dyDescent="0.25">
      <c r="A240" s="187">
        <v>69</v>
      </c>
      <c r="B240" s="188" t="s">
        <v>10</v>
      </c>
      <c r="C240" s="188" t="s">
        <v>572</v>
      </c>
      <c r="D240" s="188" t="str">
        <f t="shared" si="3"/>
        <v>RondonopolisGasolina A</v>
      </c>
      <c r="E240" s="189">
        <v>0</v>
      </c>
      <c r="F240" s="189">
        <v>0</v>
      </c>
      <c r="G240" s="189">
        <v>0</v>
      </c>
    </row>
    <row r="241" spans="1:7" x14ac:dyDescent="0.25">
      <c r="A241" s="187">
        <v>9</v>
      </c>
      <c r="B241" s="188" t="s">
        <v>7</v>
      </c>
      <c r="C241" s="188" t="s">
        <v>580</v>
      </c>
      <c r="D241" s="188" t="str">
        <f t="shared" si="3"/>
        <v>Sao Caetano do SulB100</v>
      </c>
      <c r="E241" s="189">
        <v>27.566666666666666</v>
      </c>
      <c r="F241" s="189">
        <v>29.083333333333332</v>
      </c>
      <c r="G241" s="189">
        <v>50.275000000000006</v>
      </c>
    </row>
    <row r="242" spans="1:7" x14ac:dyDescent="0.25">
      <c r="A242" s="187">
        <v>9</v>
      </c>
      <c r="B242" s="188" t="s">
        <v>12</v>
      </c>
      <c r="C242" s="188" t="s">
        <v>582</v>
      </c>
      <c r="D242" s="188" t="str">
        <f t="shared" si="3"/>
        <v>Sao Caetano do SulDiesel A S10</v>
      </c>
      <c r="E242" s="189">
        <v>210.6</v>
      </c>
      <c r="F242" s="189">
        <v>228.75</v>
      </c>
      <c r="G242" s="189">
        <v>410.09999999999997</v>
      </c>
    </row>
    <row r="243" spans="1:7" x14ac:dyDescent="0.25">
      <c r="A243" s="187">
        <v>9</v>
      </c>
      <c r="B243" s="188" t="s">
        <v>13</v>
      </c>
      <c r="C243" s="188" t="s">
        <v>581</v>
      </c>
      <c r="D243" s="188" t="str">
        <f t="shared" si="3"/>
        <v>Sao Caetano do SulDiesel A S500</v>
      </c>
      <c r="E243" s="189">
        <v>37.5</v>
      </c>
      <c r="F243" s="189">
        <v>33</v>
      </c>
      <c r="G243" s="189">
        <v>42.375</v>
      </c>
    </row>
    <row r="244" spans="1:7" x14ac:dyDescent="0.25">
      <c r="A244" s="187">
        <v>9</v>
      </c>
      <c r="B244" s="188" t="s">
        <v>15</v>
      </c>
      <c r="C244" s="188" t="s">
        <v>700</v>
      </c>
      <c r="D244" s="188" t="str">
        <f t="shared" si="3"/>
        <v>Sao Caetano do SulDiesel Marítimo</v>
      </c>
      <c r="E244" s="189">
        <v>0</v>
      </c>
      <c r="F244" s="189">
        <v>0</v>
      </c>
      <c r="G244" s="189">
        <v>0</v>
      </c>
    </row>
    <row r="245" spans="1:7" x14ac:dyDescent="0.25">
      <c r="A245" s="187">
        <v>9</v>
      </c>
      <c r="B245" s="188" t="s">
        <v>18</v>
      </c>
      <c r="C245" s="188" t="s">
        <v>579</v>
      </c>
      <c r="D245" s="188" t="str">
        <f t="shared" si="3"/>
        <v>Sao Caetano do SulEtanol Anidro</v>
      </c>
      <c r="E245" s="189">
        <v>143.82000000000002</v>
      </c>
      <c r="F245" s="189">
        <v>145.39500000000001</v>
      </c>
      <c r="G245" s="189">
        <v>139.9725</v>
      </c>
    </row>
    <row r="246" spans="1:7" x14ac:dyDescent="0.25">
      <c r="A246" s="187">
        <v>9</v>
      </c>
      <c r="B246" s="188" t="s">
        <v>19</v>
      </c>
      <c r="C246" s="188" t="s">
        <v>583</v>
      </c>
      <c r="D246" s="188" t="str">
        <f t="shared" si="3"/>
        <v>Sao Caetano do SulEtanol Hidratado</v>
      </c>
      <c r="E246" s="189">
        <v>310.33333333333331</v>
      </c>
      <c r="F246" s="189">
        <v>273.16666666666669</v>
      </c>
      <c r="G246" s="189">
        <v>256.58333333333331</v>
      </c>
    </row>
    <row r="247" spans="1:7" x14ac:dyDescent="0.25">
      <c r="A247" s="187">
        <v>9</v>
      </c>
      <c r="B247" s="188" t="s">
        <v>10</v>
      </c>
      <c r="C247" s="188" t="s">
        <v>578</v>
      </c>
      <c r="D247" s="188" t="str">
        <f t="shared" si="3"/>
        <v>Sao Caetano do SulGasolina A</v>
      </c>
      <c r="E247" s="189">
        <v>388.84666666666664</v>
      </c>
      <c r="F247" s="189">
        <v>393.10499999999996</v>
      </c>
      <c r="G247" s="189">
        <v>378.44416666666666</v>
      </c>
    </row>
    <row r="248" spans="1:7" x14ac:dyDescent="0.25">
      <c r="A248" s="187">
        <v>24</v>
      </c>
      <c r="B248" s="188" t="s">
        <v>7</v>
      </c>
      <c r="C248" s="188" t="s">
        <v>586</v>
      </c>
      <c r="D248" s="188" t="str">
        <f t="shared" si="3"/>
        <v>Sao Francisco do CondeB100</v>
      </c>
      <c r="E248" s="189">
        <v>162.56666666666669</v>
      </c>
      <c r="F248" s="189">
        <v>172.91666666666666</v>
      </c>
      <c r="G248" s="189">
        <v>170.125</v>
      </c>
    </row>
    <row r="249" spans="1:7" x14ac:dyDescent="0.25">
      <c r="A249" s="187">
        <v>24</v>
      </c>
      <c r="B249" s="188" t="s">
        <v>12</v>
      </c>
      <c r="C249" s="188" t="s">
        <v>588</v>
      </c>
      <c r="D249" s="188" t="str">
        <f t="shared" si="3"/>
        <v>Sao Francisco do CondeDiesel A S10</v>
      </c>
      <c r="E249" s="189">
        <v>1523</v>
      </c>
      <c r="F249" s="189">
        <v>1716.8500000000001</v>
      </c>
      <c r="G249" s="189">
        <v>1771.6416666666664</v>
      </c>
    </row>
    <row r="250" spans="1:7" x14ac:dyDescent="0.25">
      <c r="A250" s="187">
        <v>24</v>
      </c>
      <c r="B250" s="188" t="s">
        <v>13</v>
      </c>
      <c r="C250" s="188" t="s">
        <v>587</v>
      </c>
      <c r="D250" s="188" t="str">
        <f t="shared" si="3"/>
        <v>Sao Francisco do CondeDiesel A S500</v>
      </c>
      <c r="E250" s="189">
        <v>1574.1000000000001</v>
      </c>
      <c r="F250" s="189">
        <v>1426.7333333333336</v>
      </c>
      <c r="G250" s="189">
        <v>1599.6499999999999</v>
      </c>
    </row>
    <row r="251" spans="1:7" x14ac:dyDescent="0.25">
      <c r="A251" s="187">
        <v>24</v>
      </c>
      <c r="B251" s="188" t="s">
        <v>15</v>
      </c>
      <c r="C251" s="188" t="s">
        <v>701</v>
      </c>
      <c r="D251" s="188" t="str">
        <f t="shared" si="3"/>
        <v>Sao Francisco do CondeDiesel Marítimo</v>
      </c>
      <c r="E251" s="189">
        <v>0</v>
      </c>
      <c r="F251" s="189">
        <v>0</v>
      </c>
      <c r="G251" s="189">
        <v>0</v>
      </c>
    </row>
    <row r="252" spans="1:7" x14ac:dyDescent="0.25">
      <c r="A252" s="187">
        <v>24</v>
      </c>
      <c r="B252" s="188" t="s">
        <v>18</v>
      </c>
      <c r="C252" s="188" t="s">
        <v>585</v>
      </c>
      <c r="D252" s="188" t="str">
        <f t="shared" si="3"/>
        <v>Sao Francisco do CondeEtanol Anidro</v>
      </c>
      <c r="E252" s="189">
        <v>297.99</v>
      </c>
      <c r="F252" s="189">
        <v>314.685</v>
      </c>
      <c r="G252" s="189">
        <v>306.84749999999997</v>
      </c>
    </row>
    <row r="253" spans="1:7" x14ac:dyDescent="0.25">
      <c r="A253" s="187">
        <v>24</v>
      </c>
      <c r="B253" s="188" t="s">
        <v>19</v>
      </c>
      <c r="C253" s="188" t="s">
        <v>589</v>
      </c>
      <c r="D253" s="188" t="str">
        <f t="shared" si="3"/>
        <v>Sao Francisco do CondeEtanol Hidratado</v>
      </c>
      <c r="E253" s="189">
        <v>156</v>
      </c>
      <c r="F253" s="189">
        <v>179.5</v>
      </c>
      <c r="G253" s="189">
        <v>181.83333333333334</v>
      </c>
    </row>
    <row r="254" spans="1:7" x14ac:dyDescent="0.25">
      <c r="A254" s="187">
        <v>24</v>
      </c>
      <c r="B254" s="188" t="s">
        <v>10</v>
      </c>
      <c r="C254" s="188" t="s">
        <v>584</v>
      </c>
      <c r="D254" s="188" t="str">
        <f t="shared" si="3"/>
        <v>Sao Francisco do CondeGasolina A</v>
      </c>
      <c r="E254" s="189">
        <v>1214.3433333333335</v>
      </c>
      <c r="F254" s="189">
        <v>1165.9816666666668</v>
      </c>
      <c r="G254" s="189">
        <v>1178.7358333333332</v>
      </c>
    </row>
    <row r="255" spans="1:7" x14ac:dyDescent="0.25">
      <c r="A255" s="187">
        <v>20</v>
      </c>
      <c r="B255" s="188" t="s">
        <v>7</v>
      </c>
      <c r="C255" s="188" t="s">
        <v>592</v>
      </c>
      <c r="D255" s="188" t="str">
        <f t="shared" si="3"/>
        <v>Sao Jose do Rio PretoB100</v>
      </c>
      <c r="E255" s="189">
        <v>138.20000000000002</v>
      </c>
      <c r="F255" s="189">
        <v>138.01666666666665</v>
      </c>
      <c r="G255" s="189">
        <v>192.74166666666667</v>
      </c>
    </row>
    <row r="256" spans="1:7" x14ac:dyDescent="0.25">
      <c r="A256" s="187">
        <v>20</v>
      </c>
      <c r="B256" s="188" t="s">
        <v>12</v>
      </c>
      <c r="C256" s="188" t="s">
        <v>593</v>
      </c>
      <c r="D256" s="188" t="str">
        <f t="shared" si="3"/>
        <v>Sao Jose do Rio PretoDiesel A S10</v>
      </c>
      <c r="E256" s="189">
        <v>871.5</v>
      </c>
      <c r="F256" s="189">
        <v>862.5</v>
      </c>
      <c r="G256" s="189">
        <v>1133.3999999999999</v>
      </c>
    </row>
    <row r="257" spans="1:7" x14ac:dyDescent="0.25">
      <c r="A257" s="187">
        <v>20</v>
      </c>
      <c r="B257" s="188" t="s">
        <v>13</v>
      </c>
      <c r="C257" s="188" t="s">
        <v>594</v>
      </c>
      <c r="D257" s="188" t="str">
        <f t="shared" si="3"/>
        <v>Sao Jose do Rio PretoDiesel A S500</v>
      </c>
      <c r="E257" s="189">
        <v>372.3</v>
      </c>
      <c r="F257" s="189">
        <v>379.65000000000003</v>
      </c>
      <c r="G257" s="189">
        <v>601.27499999999998</v>
      </c>
    </row>
    <row r="258" spans="1:7" x14ac:dyDescent="0.25">
      <c r="A258" s="187">
        <v>20</v>
      </c>
      <c r="B258" s="188" t="s">
        <v>15</v>
      </c>
      <c r="C258" s="188" t="s">
        <v>702</v>
      </c>
      <c r="D258" s="188" t="str">
        <f t="shared" si="3"/>
        <v>Sao Jose do Rio PretoDiesel Marítimo</v>
      </c>
      <c r="E258" s="189">
        <v>0</v>
      </c>
      <c r="F258" s="189">
        <v>0</v>
      </c>
      <c r="G258" s="189">
        <v>0</v>
      </c>
    </row>
    <row r="259" spans="1:7" x14ac:dyDescent="0.25">
      <c r="A259" s="187">
        <v>20</v>
      </c>
      <c r="B259" s="188" t="s">
        <v>18</v>
      </c>
      <c r="C259" s="188" t="s">
        <v>591</v>
      </c>
      <c r="D259" s="188" t="str">
        <f t="shared" ref="D259:D322" si="4">_xlfn.CONCAT(VLOOKUP($A259,$J:$K,2),B259)</f>
        <v>Sao Jose do Rio PretoEtanol Anidro</v>
      </c>
      <c r="E259" s="189">
        <v>299.88000000000005</v>
      </c>
      <c r="F259" s="189">
        <v>316.57500000000005</v>
      </c>
      <c r="G259" s="189">
        <v>337.56750000000005</v>
      </c>
    </row>
    <row r="260" spans="1:7" x14ac:dyDescent="0.25">
      <c r="A260" s="187">
        <v>20</v>
      </c>
      <c r="B260" s="188" t="s">
        <v>19</v>
      </c>
      <c r="C260" s="188" t="s">
        <v>595</v>
      </c>
      <c r="D260" s="188" t="str">
        <f t="shared" si="4"/>
        <v>Sao Jose do Rio PretoEtanol Hidratado</v>
      </c>
      <c r="E260" s="189">
        <v>1283</v>
      </c>
      <c r="F260" s="189">
        <v>1242</v>
      </c>
      <c r="G260" s="189">
        <v>1326.6666666666667</v>
      </c>
    </row>
    <row r="261" spans="1:7" x14ac:dyDescent="0.25">
      <c r="A261" s="187">
        <v>20</v>
      </c>
      <c r="B261" s="188" t="s">
        <v>10</v>
      </c>
      <c r="C261" s="188" t="s">
        <v>590</v>
      </c>
      <c r="D261" s="188" t="str">
        <f t="shared" si="4"/>
        <v>Sao Jose do Rio PretoGasolina A</v>
      </c>
      <c r="E261" s="189">
        <v>810.78666666666675</v>
      </c>
      <c r="F261" s="189">
        <v>855.92500000000007</v>
      </c>
      <c r="G261" s="189">
        <v>912.68249999999989</v>
      </c>
    </row>
    <row r="262" spans="1:7" x14ac:dyDescent="0.25">
      <c r="A262" s="187">
        <v>19</v>
      </c>
      <c r="B262" s="188" t="s">
        <v>7</v>
      </c>
      <c r="C262" t="s">
        <v>598</v>
      </c>
      <c r="D262" s="188" t="str">
        <f t="shared" si="4"/>
        <v>Sao Jose dos CamposB100</v>
      </c>
      <c r="E262" s="189">
        <v>48</v>
      </c>
      <c r="F262" s="189">
        <v>49.75</v>
      </c>
      <c r="G262" s="189">
        <v>57.15</v>
      </c>
    </row>
    <row r="263" spans="1:7" x14ac:dyDescent="0.25">
      <c r="A263" s="187">
        <v>19</v>
      </c>
      <c r="B263" s="188" t="s">
        <v>12</v>
      </c>
      <c r="C263" t="s">
        <v>600</v>
      </c>
      <c r="D263" s="188" t="str">
        <f t="shared" si="4"/>
        <v>Sao Jose dos CamposDiesel A S10</v>
      </c>
      <c r="E263" s="189">
        <v>360</v>
      </c>
      <c r="F263" s="189">
        <v>384</v>
      </c>
      <c r="G263" s="189">
        <v>434.09999999999997</v>
      </c>
    </row>
    <row r="264" spans="1:7" x14ac:dyDescent="0.25">
      <c r="A264" s="187">
        <v>19</v>
      </c>
      <c r="B264" s="188" t="s">
        <v>13</v>
      </c>
      <c r="C264" t="s">
        <v>599</v>
      </c>
      <c r="D264" s="188" t="str">
        <f t="shared" si="4"/>
        <v>Sao Jose dos CamposDiesel A S500</v>
      </c>
      <c r="E264" s="189">
        <v>72</v>
      </c>
      <c r="F264" s="189">
        <v>63.75</v>
      </c>
      <c r="G264" s="189">
        <v>80.25</v>
      </c>
    </row>
    <row r="265" spans="1:7" x14ac:dyDescent="0.25">
      <c r="A265" s="187">
        <v>19</v>
      </c>
      <c r="B265" s="188" t="s">
        <v>15</v>
      </c>
      <c r="C265" t="s">
        <v>703</v>
      </c>
      <c r="D265" s="188" t="str">
        <f t="shared" si="4"/>
        <v>Sao Jose dos CamposDiesel Marítimo</v>
      </c>
      <c r="E265" s="189">
        <v>0</v>
      </c>
      <c r="F265" s="189">
        <v>0</v>
      </c>
      <c r="G265" s="189">
        <v>0</v>
      </c>
    </row>
    <row r="266" spans="1:7" x14ac:dyDescent="0.25">
      <c r="A266" s="187">
        <v>19</v>
      </c>
      <c r="B266" s="188" t="s">
        <v>18</v>
      </c>
      <c r="C266" t="s">
        <v>597</v>
      </c>
      <c r="D266" s="188" t="str">
        <f t="shared" si="4"/>
        <v>Sao Jose dos CamposEtanol Anidro</v>
      </c>
      <c r="E266" s="189">
        <v>173.25</v>
      </c>
      <c r="F266" s="189">
        <v>165.37500000000003</v>
      </c>
      <c r="G266" s="189">
        <v>120.08250000000002</v>
      </c>
    </row>
    <row r="267" spans="1:7" x14ac:dyDescent="0.25">
      <c r="A267" s="187">
        <v>19</v>
      </c>
      <c r="B267" s="188" t="s">
        <v>19</v>
      </c>
      <c r="C267" t="s">
        <v>601</v>
      </c>
      <c r="D267" s="188" t="str">
        <f t="shared" si="4"/>
        <v>Sao Jose dos CamposEtanol Hidratado</v>
      </c>
      <c r="E267" s="189">
        <v>275</v>
      </c>
      <c r="F267" s="189">
        <v>232.5</v>
      </c>
      <c r="G267" s="189">
        <v>125.83333333333333</v>
      </c>
    </row>
    <row r="268" spans="1:7" x14ac:dyDescent="0.25">
      <c r="A268" s="187">
        <v>19</v>
      </c>
      <c r="B268" s="188" t="s">
        <v>10</v>
      </c>
      <c r="C268" t="s">
        <v>596</v>
      </c>
      <c r="D268" s="188" t="str">
        <f t="shared" si="4"/>
        <v>Sao Jose dos CamposGasolina A</v>
      </c>
      <c r="E268" s="189">
        <v>468.41666666666669</v>
      </c>
      <c r="F268" s="189">
        <v>447.125</v>
      </c>
      <c r="G268" s="189">
        <v>324.66749999999996</v>
      </c>
    </row>
    <row r="269" spans="1:7" x14ac:dyDescent="0.25">
      <c r="A269" s="187">
        <v>36</v>
      </c>
      <c r="B269" s="188" t="s">
        <v>7</v>
      </c>
      <c r="C269" s="188" t="s">
        <v>604</v>
      </c>
      <c r="D269" s="188" t="str">
        <f t="shared" si="4"/>
        <v>Sao LuisB100</v>
      </c>
      <c r="E269" s="189">
        <v>854.76666666666677</v>
      </c>
      <c r="F269" s="189">
        <v>845.56666666666661</v>
      </c>
      <c r="G269" s="189">
        <v>822.48333333333346</v>
      </c>
    </row>
    <row r="270" spans="1:7" x14ac:dyDescent="0.25">
      <c r="A270" s="187">
        <v>36</v>
      </c>
      <c r="B270" s="188" t="s">
        <v>12</v>
      </c>
      <c r="C270" s="188" t="s">
        <v>606</v>
      </c>
      <c r="D270" s="188" t="str">
        <f t="shared" si="4"/>
        <v>Sao LuisDiesel A S10</v>
      </c>
      <c r="E270" s="189">
        <v>7496.2333333333336</v>
      </c>
      <c r="F270" s="189">
        <v>7688.1500000000005</v>
      </c>
      <c r="G270" s="189">
        <v>7302.333333333333</v>
      </c>
    </row>
    <row r="271" spans="1:7" x14ac:dyDescent="0.25">
      <c r="A271" s="187">
        <v>36</v>
      </c>
      <c r="B271" s="188" t="s">
        <v>13</v>
      </c>
      <c r="C271" s="188" t="s">
        <v>605</v>
      </c>
      <c r="D271" s="188" t="str">
        <f t="shared" si="4"/>
        <v>Sao LuisDiesel A S500</v>
      </c>
      <c r="E271" s="189">
        <v>3233.6666666666665</v>
      </c>
      <c r="F271" s="189">
        <v>3232.7833333333333</v>
      </c>
      <c r="G271" s="189">
        <v>3352.9333333333343</v>
      </c>
    </row>
    <row r="272" spans="1:7" x14ac:dyDescent="0.25">
      <c r="A272" s="187">
        <v>36</v>
      </c>
      <c r="B272" s="188" t="s">
        <v>15</v>
      </c>
      <c r="C272" s="188" t="s">
        <v>704</v>
      </c>
      <c r="D272" s="188" t="str">
        <f t="shared" si="4"/>
        <v>Sao LuisDiesel Marítimo</v>
      </c>
      <c r="E272" s="189">
        <v>0</v>
      </c>
      <c r="F272" s="189">
        <v>0</v>
      </c>
      <c r="G272" s="189">
        <v>0</v>
      </c>
    </row>
    <row r="273" spans="1:7" x14ac:dyDescent="0.25">
      <c r="A273" s="187">
        <v>36</v>
      </c>
      <c r="B273" s="188" t="s">
        <v>18</v>
      </c>
      <c r="C273" s="188" t="s">
        <v>603</v>
      </c>
      <c r="D273" s="188" t="str">
        <f t="shared" si="4"/>
        <v>Sao LuisEtanol Anidro</v>
      </c>
      <c r="E273" s="189">
        <v>1778.78</v>
      </c>
      <c r="F273" s="189">
        <v>1684.5100000000002</v>
      </c>
      <c r="G273" s="189">
        <v>1493.7125000000003</v>
      </c>
    </row>
    <row r="274" spans="1:7" x14ac:dyDescent="0.25">
      <c r="A274" s="187">
        <v>36</v>
      </c>
      <c r="B274" s="188" t="s">
        <v>19</v>
      </c>
      <c r="C274" s="188" t="s">
        <v>607</v>
      </c>
      <c r="D274" s="188" t="str">
        <f t="shared" si="4"/>
        <v>Sao LuisEtanol Hidratado</v>
      </c>
      <c r="E274" s="189">
        <v>163.33333333333334</v>
      </c>
      <c r="F274" s="189">
        <v>128.16666666666666</v>
      </c>
      <c r="G274" s="189">
        <v>124</v>
      </c>
    </row>
    <row r="275" spans="1:7" x14ac:dyDescent="0.25">
      <c r="A275" s="187">
        <v>36</v>
      </c>
      <c r="B275" s="188" t="s">
        <v>10</v>
      </c>
      <c r="C275" s="188" t="s">
        <v>602</v>
      </c>
      <c r="D275" s="188" t="str">
        <f t="shared" si="4"/>
        <v>Sao LuisGasolina A</v>
      </c>
      <c r="E275" s="189">
        <v>6637.5533333333342</v>
      </c>
      <c r="F275" s="189">
        <v>6314.8233333333337</v>
      </c>
      <c r="G275" s="189">
        <v>5845.4541666666673</v>
      </c>
    </row>
    <row r="276" spans="1:7" x14ac:dyDescent="0.25">
      <c r="A276" s="187">
        <v>40</v>
      </c>
      <c r="B276" s="188" t="s">
        <v>7</v>
      </c>
      <c r="C276" s="188" t="s">
        <v>610</v>
      </c>
      <c r="D276" s="188" t="str">
        <f t="shared" si="4"/>
        <v>SarandiB100</v>
      </c>
      <c r="E276" s="189">
        <v>14.299999999999999</v>
      </c>
      <c r="F276" s="189">
        <v>10.233333333333333</v>
      </c>
      <c r="G276" s="189">
        <v>11.758333333333335</v>
      </c>
    </row>
    <row r="277" spans="1:7" x14ac:dyDescent="0.25">
      <c r="A277" s="187">
        <v>40</v>
      </c>
      <c r="B277" s="188" t="s">
        <v>12</v>
      </c>
      <c r="C277" s="188" t="s">
        <v>612</v>
      </c>
      <c r="D277" s="188" t="str">
        <f t="shared" si="4"/>
        <v>SarandiDiesel A S10</v>
      </c>
      <c r="E277" s="189">
        <v>27</v>
      </c>
      <c r="F277" s="189">
        <v>34.5</v>
      </c>
      <c r="G277" s="189">
        <v>32.25</v>
      </c>
    </row>
    <row r="278" spans="1:7" x14ac:dyDescent="0.25">
      <c r="A278" s="187">
        <v>40</v>
      </c>
      <c r="B278" s="188" t="s">
        <v>13</v>
      </c>
      <c r="C278" s="188" t="s">
        <v>611</v>
      </c>
      <c r="D278" s="188" t="str">
        <f t="shared" si="4"/>
        <v>SarandiDiesel A S500</v>
      </c>
      <c r="E278" s="189">
        <v>101.7</v>
      </c>
      <c r="F278" s="189">
        <v>57.6</v>
      </c>
      <c r="G278" s="189">
        <v>73.575000000000003</v>
      </c>
    </row>
    <row r="279" spans="1:7" x14ac:dyDescent="0.25">
      <c r="A279" s="187">
        <v>40</v>
      </c>
      <c r="B279" s="188" t="s">
        <v>15</v>
      </c>
      <c r="C279" s="188" t="s">
        <v>705</v>
      </c>
      <c r="D279" s="188" t="str">
        <f t="shared" si="4"/>
        <v>SarandiDiesel Marítimo</v>
      </c>
      <c r="E279" s="189">
        <v>0</v>
      </c>
      <c r="F279" s="189">
        <v>0</v>
      </c>
      <c r="G279" s="189">
        <v>0</v>
      </c>
    </row>
    <row r="280" spans="1:7" x14ac:dyDescent="0.25">
      <c r="A280" s="187">
        <v>40</v>
      </c>
      <c r="B280" s="188" t="s">
        <v>18</v>
      </c>
      <c r="C280" s="188" t="s">
        <v>609</v>
      </c>
      <c r="D280" s="188" t="str">
        <f t="shared" si="4"/>
        <v>SarandiEtanol Anidro</v>
      </c>
      <c r="E280" s="189">
        <v>33.300000000000004</v>
      </c>
      <c r="F280" s="189">
        <v>37.125</v>
      </c>
      <c r="G280" s="189">
        <v>41.300000000000004</v>
      </c>
    </row>
    <row r="281" spans="1:7" x14ac:dyDescent="0.25">
      <c r="A281" s="187">
        <v>40</v>
      </c>
      <c r="B281" s="188" t="s">
        <v>19</v>
      </c>
      <c r="C281" s="188" t="s">
        <v>613</v>
      </c>
      <c r="D281" s="188" t="str">
        <f t="shared" si="4"/>
        <v>SarandiEtanol Hidratado</v>
      </c>
      <c r="E281" s="189">
        <v>25</v>
      </c>
      <c r="F281" s="189">
        <v>25</v>
      </c>
      <c r="G281" s="189">
        <v>25.833333333333332</v>
      </c>
    </row>
    <row r="282" spans="1:7" x14ac:dyDescent="0.25">
      <c r="A282" s="187">
        <v>40</v>
      </c>
      <c r="B282" s="188" t="s">
        <v>10</v>
      </c>
      <c r="C282" s="188" t="s">
        <v>608</v>
      </c>
      <c r="D282" s="188" t="str">
        <f t="shared" si="4"/>
        <v>SarandiGasolina A</v>
      </c>
      <c r="E282" s="189">
        <v>90.033333333333346</v>
      </c>
      <c r="F282" s="189">
        <v>100.37499999999999</v>
      </c>
      <c r="G282" s="189">
        <v>108.28333333333332</v>
      </c>
    </row>
    <row r="283" spans="1:7" x14ac:dyDescent="0.25">
      <c r="A283" s="187">
        <v>71</v>
      </c>
      <c r="B283" s="188" t="s">
        <v>7</v>
      </c>
      <c r="C283" s="188" t="s">
        <v>616</v>
      </c>
      <c r="D283" s="188" t="str">
        <f t="shared" si="4"/>
        <v>SINOPB100</v>
      </c>
      <c r="E283" s="189">
        <v>8.0666666666666682</v>
      </c>
      <c r="F283" s="189">
        <v>9.4166666666666679</v>
      </c>
      <c r="G283" s="189">
        <v>11.383333333333333</v>
      </c>
    </row>
    <row r="284" spans="1:7" x14ac:dyDescent="0.25">
      <c r="A284" s="187">
        <v>71</v>
      </c>
      <c r="B284" s="188" t="s">
        <v>12</v>
      </c>
      <c r="C284" s="188" t="s">
        <v>618</v>
      </c>
      <c r="D284" s="188" t="str">
        <f t="shared" si="4"/>
        <v>SINOPDiesel A S10</v>
      </c>
      <c r="E284" s="189">
        <v>50.1</v>
      </c>
      <c r="F284" s="189">
        <v>57.6</v>
      </c>
      <c r="G284" s="189">
        <v>60.9</v>
      </c>
    </row>
    <row r="285" spans="1:7" x14ac:dyDescent="0.25">
      <c r="A285" s="187">
        <v>71</v>
      </c>
      <c r="B285" s="188" t="s">
        <v>13</v>
      </c>
      <c r="C285" s="188" t="s">
        <v>617</v>
      </c>
      <c r="D285" s="188" t="str">
        <f t="shared" si="4"/>
        <v>SINOPDiesel A S500</v>
      </c>
      <c r="E285" s="189">
        <v>22.5</v>
      </c>
      <c r="F285" s="189">
        <v>27.150000000000006</v>
      </c>
      <c r="G285" s="189">
        <v>41.550000000000004</v>
      </c>
    </row>
    <row r="286" spans="1:7" x14ac:dyDescent="0.25">
      <c r="A286" s="187">
        <v>71</v>
      </c>
      <c r="B286" s="188" t="s">
        <v>15</v>
      </c>
      <c r="C286" s="188" t="s">
        <v>706</v>
      </c>
      <c r="D286" s="188" t="str">
        <f t="shared" si="4"/>
        <v>SINOPDiesel Marítimo</v>
      </c>
      <c r="E286" s="189">
        <v>0</v>
      </c>
      <c r="F286" s="189">
        <v>0</v>
      </c>
      <c r="G286" s="189">
        <v>0</v>
      </c>
    </row>
    <row r="287" spans="1:7" x14ac:dyDescent="0.25">
      <c r="A287" s="187">
        <v>71</v>
      </c>
      <c r="B287" s="188" t="s">
        <v>18</v>
      </c>
      <c r="C287" s="188" t="s">
        <v>615</v>
      </c>
      <c r="D287" s="188" t="str">
        <f t="shared" si="4"/>
        <v>SINOPEtanol Anidro</v>
      </c>
      <c r="E287" s="189">
        <v>6.9300000000000006</v>
      </c>
      <c r="F287" s="189">
        <v>7.4700000000000015</v>
      </c>
      <c r="G287" s="189">
        <v>7.807500000000001</v>
      </c>
    </row>
    <row r="288" spans="1:7" x14ac:dyDescent="0.25">
      <c r="A288" s="187">
        <v>71</v>
      </c>
      <c r="B288" s="188" t="s">
        <v>19</v>
      </c>
      <c r="C288" s="188" t="s">
        <v>619</v>
      </c>
      <c r="D288" s="188" t="str">
        <f t="shared" si="4"/>
        <v>SINOPEtanol Hidratado</v>
      </c>
      <c r="E288" s="189">
        <v>15.333333333333334</v>
      </c>
      <c r="F288" s="189">
        <v>18.833333333333332</v>
      </c>
      <c r="G288" s="189">
        <v>18.833333333333332</v>
      </c>
    </row>
    <row r="289" spans="1:7" x14ac:dyDescent="0.25">
      <c r="A289" s="187">
        <v>71</v>
      </c>
      <c r="B289" s="188" t="s">
        <v>10</v>
      </c>
      <c r="C289" s="188" t="s">
        <v>614</v>
      </c>
      <c r="D289" s="188" t="str">
        <f t="shared" si="4"/>
        <v>SINOPGasolina A</v>
      </c>
      <c r="E289" s="189">
        <v>18.736666666666665</v>
      </c>
      <c r="F289" s="189">
        <v>20.196666666666665</v>
      </c>
      <c r="G289" s="189">
        <v>21.109166666666667</v>
      </c>
    </row>
    <row r="290" spans="1:7" x14ac:dyDescent="0.25">
      <c r="A290" s="187">
        <v>48</v>
      </c>
      <c r="B290" s="188" t="s">
        <v>7</v>
      </c>
      <c r="C290" s="188" t="s">
        <v>622</v>
      </c>
      <c r="D290" s="188" t="str">
        <f t="shared" si="4"/>
        <v>TeresinaB100</v>
      </c>
      <c r="E290" s="189">
        <v>134.9</v>
      </c>
      <c r="F290" s="189">
        <v>169.53333333333333</v>
      </c>
      <c r="G290" s="189">
        <v>169.55</v>
      </c>
    </row>
    <row r="291" spans="1:7" x14ac:dyDescent="0.25">
      <c r="A291" s="187">
        <v>48</v>
      </c>
      <c r="B291" s="188" t="s">
        <v>12</v>
      </c>
      <c r="C291" s="188" t="s">
        <v>624</v>
      </c>
      <c r="D291" s="188" t="str">
        <f t="shared" si="4"/>
        <v>TeresinaDiesel A S10</v>
      </c>
      <c r="E291" s="189">
        <v>843.90000000000009</v>
      </c>
      <c r="F291" s="189">
        <v>1098.9000000000001</v>
      </c>
      <c r="G291" s="189">
        <v>1053.0500000000002</v>
      </c>
    </row>
    <row r="292" spans="1:7" x14ac:dyDescent="0.25">
      <c r="A292" s="187">
        <v>48</v>
      </c>
      <c r="B292" s="188" t="s">
        <v>13</v>
      </c>
      <c r="C292" s="188" t="s">
        <v>623</v>
      </c>
      <c r="D292" s="188" t="str">
        <f t="shared" si="4"/>
        <v>TeresinaDiesel A S500</v>
      </c>
      <c r="E292" s="189">
        <v>370.20000000000005</v>
      </c>
      <c r="F292" s="189">
        <v>447.90000000000003</v>
      </c>
      <c r="G292" s="189">
        <v>486.90000000000009</v>
      </c>
    </row>
    <row r="293" spans="1:7" x14ac:dyDescent="0.25">
      <c r="A293" s="187">
        <v>48</v>
      </c>
      <c r="B293" s="188" t="s">
        <v>15</v>
      </c>
      <c r="C293" s="188" t="s">
        <v>707</v>
      </c>
      <c r="D293" s="188" t="str">
        <f t="shared" si="4"/>
        <v>TeresinaDiesel Marítimo</v>
      </c>
      <c r="E293" s="189">
        <v>0</v>
      </c>
      <c r="F293" s="189">
        <v>0</v>
      </c>
      <c r="G293" s="189">
        <v>0</v>
      </c>
    </row>
    <row r="294" spans="1:7" x14ac:dyDescent="0.25">
      <c r="A294" s="187">
        <v>48</v>
      </c>
      <c r="B294" s="188" t="s">
        <v>18</v>
      </c>
      <c r="C294" s="188" t="s">
        <v>621</v>
      </c>
      <c r="D294" s="188" t="str">
        <f t="shared" si="4"/>
        <v>TeresinaEtanol Anidro</v>
      </c>
      <c r="E294" s="189">
        <v>663.48</v>
      </c>
      <c r="F294" s="189">
        <v>648.40500000000009</v>
      </c>
      <c r="G294" s="189">
        <v>590.15250000000003</v>
      </c>
    </row>
    <row r="295" spans="1:7" x14ac:dyDescent="0.25">
      <c r="A295" s="187">
        <v>48</v>
      </c>
      <c r="B295" s="188" t="s">
        <v>19</v>
      </c>
      <c r="C295" s="188" t="s">
        <v>625</v>
      </c>
      <c r="D295" s="188" t="str">
        <f t="shared" si="4"/>
        <v>TeresinaEtanol Hidratado</v>
      </c>
      <c r="E295" s="189">
        <v>30.666666666666668</v>
      </c>
      <c r="F295" s="189">
        <v>38.166666666666664</v>
      </c>
      <c r="G295" s="189">
        <v>44.5</v>
      </c>
    </row>
    <row r="296" spans="1:7" x14ac:dyDescent="0.25">
      <c r="A296" s="187">
        <v>48</v>
      </c>
      <c r="B296" s="188" t="s">
        <v>10</v>
      </c>
      <c r="C296" s="188" t="s">
        <v>620</v>
      </c>
      <c r="D296" s="188" t="str">
        <f t="shared" si="4"/>
        <v>TeresinaGasolina A</v>
      </c>
      <c r="E296" s="189">
        <v>1891.8533333333332</v>
      </c>
      <c r="F296" s="189">
        <v>1809.0950000000003</v>
      </c>
      <c r="G296" s="189">
        <v>1630.5141666666666</v>
      </c>
    </row>
    <row r="297" spans="1:7" x14ac:dyDescent="0.25">
      <c r="A297" s="187">
        <v>5</v>
      </c>
      <c r="B297" s="188" t="s">
        <v>7</v>
      </c>
      <c r="C297" s="188" t="s">
        <v>628</v>
      </c>
      <c r="D297" s="188" t="str">
        <f t="shared" si="4"/>
        <v>UberabaB100</v>
      </c>
      <c r="E297" s="189">
        <v>41.7</v>
      </c>
      <c r="F297" s="189">
        <v>49.800000000000004</v>
      </c>
      <c r="G297" s="189">
        <v>68.016666666666666</v>
      </c>
    </row>
    <row r="298" spans="1:7" x14ac:dyDescent="0.25">
      <c r="A298" s="187">
        <v>5</v>
      </c>
      <c r="B298" s="188" t="s">
        <v>12</v>
      </c>
      <c r="C298" s="188" t="s">
        <v>630</v>
      </c>
      <c r="D298" s="188" t="str">
        <f t="shared" si="4"/>
        <v>UberabaDiesel A S10</v>
      </c>
      <c r="E298" s="189">
        <v>227.70000000000002</v>
      </c>
      <c r="F298" s="189">
        <v>262.8</v>
      </c>
      <c r="G298" s="189">
        <v>344.7</v>
      </c>
    </row>
    <row r="299" spans="1:7" x14ac:dyDescent="0.25">
      <c r="A299" s="187">
        <v>5</v>
      </c>
      <c r="B299" s="188" t="s">
        <v>13</v>
      </c>
      <c r="C299" s="188" t="s">
        <v>629</v>
      </c>
      <c r="D299" s="188" t="str">
        <f t="shared" si="4"/>
        <v>UberabaDiesel A S500</v>
      </c>
      <c r="E299" s="189">
        <v>147.6</v>
      </c>
      <c r="F299" s="189">
        <v>185.39999999999998</v>
      </c>
      <c r="G299" s="189">
        <v>267.45</v>
      </c>
    </row>
    <row r="300" spans="1:7" x14ac:dyDescent="0.25">
      <c r="A300" s="187">
        <v>5</v>
      </c>
      <c r="B300" s="188" t="s">
        <v>15</v>
      </c>
      <c r="C300" s="188" t="s">
        <v>708</v>
      </c>
      <c r="D300" s="188" t="str">
        <f t="shared" si="4"/>
        <v>UberabaDiesel Marítimo</v>
      </c>
      <c r="E300" s="189">
        <v>0</v>
      </c>
      <c r="F300" s="189">
        <v>0</v>
      </c>
      <c r="G300" s="189">
        <v>0</v>
      </c>
    </row>
    <row r="301" spans="1:7" x14ac:dyDescent="0.25">
      <c r="A301" s="187">
        <v>5</v>
      </c>
      <c r="B301" s="188" t="s">
        <v>18</v>
      </c>
      <c r="C301" s="188" t="s">
        <v>627</v>
      </c>
      <c r="D301" s="188" t="str">
        <f t="shared" si="4"/>
        <v>UberabaEtanol Anidro</v>
      </c>
      <c r="E301" s="189">
        <v>72.09</v>
      </c>
      <c r="F301" s="189">
        <v>76.995000000000005</v>
      </c>
      <c r="G301" s="189">
        <v>96.277499999999989</v>
      </c>
    </row>
    <row r="302" spans="1:7" x14ac:dyDescent="0.25">
      <c r="A302" s="187">
        <v>5</v>
      </c>
      <c r="B302" s="188" t="s">
        <v>19</v>
      </c>
      <c r="C302" s="188" t="s">
        <v>631</v>
      </c>
      <c r="D302" s="188" t="str">
        <f t="shared" si="4"/>
        <v>UberabaEtanol Hidratado</v>
      </c>
      <c r="E302" s="189">
        <v>43.333333333333336</v>
      </c>
      <c r="F302" s="189">
        <v>88</v>
      </c>
      <c r="G302" s="189">
        <v>205.16666666666666</v>
      </c>
    </row>
    <row r="303" spans="1:7" x14ac:dyDescent="0.25">
      <c r="A303" s="187">
        <v>5</v>
      </c>
      <c r="B303" s="188" t="s">
        <v>10</v>
      </c>
      <c r="C303" s="188" t="s">
        <v>626</v>
      </c>
      <c r="D303" s="188" t="str">
        <f t="shared" si="4"/>
        <v>UberabaGasolina A</v>
      </c>
      <c r="E303" s="189">
        <v>194.91</v>
      </c>
      <c r="F303" s="189">
        <v>208.17166666666665</v>
      </c>
      <c r="G303" s="189">
        <v>260.30583333333328</v>
      </c>
    </row>
    <row r="304" spans="1:7" x14ac:dyDescent="0.25">
      <c r="A304" s="187">
        <v>3</v>
      </c>
      <c r="B304" s="188" t="s">
        <v>7</v>
      </c>
      <c r="C304" t="s">
        <v>634</v>
      </c>
      <c r="D304" s="188" t="str">
        <f t="shared" si="4"/>
        <v>UberlandiaB100</v>
      </c>
      <c r="E304" s="189">
        <v>74.966666666666669</v>
      </c>
      <c r="F304" s="189">
        <v>66.233333333333334</v>
      </c>
      <c r="G304" s="189">
        <v>67.5</v>
      </c>
    </row>
    <row r="305" spans="1:7" x14ac:dyDescent="0.25">
      <c r="A305" s="187">
        <v>3</v>
      </c>
      <c r="B305" s="188" t="s">
        <v>12</v>
      </c>
      <c r="C305" t="s">
        <v>636</v>
      </c>
      <c r="D305" s="188" t="str">
        <f t="shared" si="4"/>
        <v>UberlandiaDiesel A S10</v>
      </c>
      <c r="E305" s="189">
        <v>362.70000000000005</v>
      </c>
      <c r="F305" s="189">
        <v>309.60000000000002</v>
      </c>
      <c r="G305" s="189">
        <v>308.24999999999994</v>
      </c>
    </row>
    <row r="306" spans="1:7" x14ac:dyDescent="0.25">
      <c r="A306" s="187">
        <v>3</v>
      </c>
      <c r="B306" s="188" t="s">
        <v>13</v>
      </c>
      <c r="C306" t="s">
        <v>635</v>
      </c>
      <c r="D306" s="188" t="str">
        <f t="shared" si="4"/>
        <v>UberlandiaDiesel A S500</v>
      </c>
      <c r="E306" s="189">
        <v>312</v>
      </c>
      <c r="F306" s="189">
        <v>286.5</v>
      </c>
      <c r="G306" s="189">
        <v>276.75</v>
      </c>
    </row>
    <row r="307" spans="1:7" x14ac:dyDescent="0.25">
      <c r="A307" s="187">
        <v>3</v>
      </c>
      <c r="B307" s="188" t="s">
        <v>15</v>
      </c>
      <c r="C307" t="s">
        <v>709</v>
      </c>
      <c r="D307" s="188" t="str">
        <f t="shared" si="4"/>
        <v>UberlandiaDiesel Marítimo</v>
      </c>
      <c r="E307" s="189">
        <v>0</v>
      </c>
      <c r="F307" s="189">
        <v>0</v>
      </c>
      <c r="G307" s="189">
        <v>0</v>
      </c>
    </row>
    <row r="308" spans="1:7" x14ac:dyDescent="0.25">
      <c r="A308" s="187">
        <v>3</v>
      </c>
      <c r="B308" s="188" t="s">
        <v>18</v>
      </c>
      <c r="C308" t="s">
        <v>633</v>
      </c>
      <c r="D308" s="188" t="str">
        <f t="shared" si="4"/>
        <v>UberlandiaEtanol Anidro</v>
      </c>
      <c r="E308" s="189">
        <v>120.96</v>
      </c>
      <c r="F308" s="189">
        <v>123.30000000000001</v>
      </c>
      <c r="G308" s="189">
        <v>133.14333333333335</v>
      </c>
    </row>
    <row r="309" spans="1:7" x14ac:dyDescent="0.25">
      <c r="A309" s="187">
        <v>3</v>
      </c>
      <c r="B309" s="188" t="s">
        <v>19</v>
      </c>
      <c r="C309" t="s">
        <v>637</v>
      </c>
      <c r="D309" s="188" t="str">
        <f t="shared" si="4"/>
        <v>UberlandiaEtanol Hidratado</v>
      </c>
      <c r="E309" s="189">
        <v>110.33333333333333</v>
      </c>
      <c r="F309" s="189">
        <v>153.5</v>
      </c>
      <c r="G309" s="189">
        <v>237</v>
      </c>
    </row>
    <row r="310" spans="1:7" x14ac:dyDescent="0.25">
      <c r="A310" s="187">
        <v>3</v>
      </c>
      <c r="B310" s="188" t="s">
        <v>10</v>
      </c>
      <c r="C310" t="s">
        <v>632</v>
      </c>
      <c r="D310" s="188" t="str">
        <f t="shared" si="4"/>
        <v>UberlandiaGasolina A</v>
      </c>
      <c r="E310" s="189">
        <v>327.04000000000002</v>
      </c>
      <c r="F310" s="189">
        <v>333.36666666666667</v>
      </c>
      <c r="G310" s="189">
        <v>330.69</v>
      </c>
    </row>
    <row r="311" spans="1:7" x14ac:dyDescent="0.25">
      <c r="A311" s="187">
        <v>17</v>
      </c>
      <c r="B311" s="188" t="s">
        <v>7</v>
      </c>
      <c r="C311" s="188" t="s">
        <v>640</v>
      </c>
      <c r="D311" s="188" t="str">
        <f t="shared" si="4"/>
        <v>VITORIAB100</v>
      </c>
      <c r="E311" s="189">
        <v>489.4</v>
      </c>
      <c r="F311" s="189">
        <v>485.08333333333337</v>
      </c>
      <c r="G311" s="189">
        <v>510.74166666666667</v>
      </c>
    </row>
    <row r="312" spans="1:7" x14ac:dyDescent="0.25">
      <c r="A312" s="187">
        <v>17</v>
      </c>
      <c r="B312" s="188" t="s">
        <v>12</v>
      </c>
      <c r="C312" s="188" t="s">
        <v>642</v>
      </c>
      <c r="D312" s="188" t="str">
        <f t="shared" si="4"/>
        <v>VITORIADiesel A S10</v>
      </c>
      <c r="E312" s="189">
        <v>1186.0333333333333</v>
      </c>
      <c r="F312" s="189">
        <v>1203.1166666666668</v>
      </c>
      <c r="G312" s="189">
        <v>1281.291666666667</v>
      </c>
    </row>
    <row r="313" spans="1:7" x14ac:dyDescent="0.25">
      <c r="A313" s="187">
        <v>17</v>
      </c>
      <c r="B313" s="188" t="s">
        <v>13</v>
      </c>
      <c r="C313" s="188" t="s">
        <v>641</v>
      </c>
      <c r="D313" s="188" t="str">
        <f t="shared" si="4"/>
        <v>VITORIADiesel A S500</v>
      </c>
      <c r="E313" s="189">
        <v>1124.9666666666667</v>
      </c>
      <c r="F313" s="189">
        <v>1061.7666666666669</v>
      </c>
      <c r="G313" s="189">
        <v>1118.5333333333335</v>
      </c>
    </row>
    <row r="314" spans="1:7" x14ac:dyDescent="0.25">
      <c r="A314" s="187">
        <v>17</v>
      </c>
      <c r="B314" s="188" t="s">
        <v>15</v>
      </c>
      <c r="C314" s="188" t="s">
        <v>710</v>
      </c>
      <c r="D314" s="188" t="str">
        <f t="shared" si="4"/>
        <v>VITORIADiesel Marítimo</v>
      </c>
      <c r="E314" s="189">
        <v>0</v>
      </c>
      <c r="F314" s="189">
        <v>0</v>
      </c>
      <c r="G314" s="189">
        <v>0</v>
      </c>
    </row>
    <row r="315" spans="1:7" x14ac:dyDescent="0.25">
      <c r="A315" s="187">
        <v>17</v>
      </c>
      <c r="B315" s="188" t="s">
        <v>18</v>
      </c>
      <c r="C315" s="188" t="s">
        <v>639</v>
      </c>
      <c r="D315" s="188" t="str">
        <f t="shared" si="4"/>
        <v>VITORIAEtanol Anidro</v>
      </c>
      <c r="E315" s="189">
        <v>1367.2066666666667</v>
      </c>
      <c r="F315" s="189">
        <v>1430.0016666666668</v>
      </c>
      <c r="G315" s="189">
        <v>1389.5441666666666</v>
      </c>
    </row>
    <row r="316" spans="1:7" x14ac:dyDescent="0.25">
      <c r="A316" s="187">
        <v>17</v>
      </c>
      <c r="B316" s="188" t="s">
        <v>19</v>
      </c>
      <c r="C316" s="188" t="s">
        <v>643</v>
      </c>
      <c r="D316" s="188" t="str">
        <f t="shared" si="4"/>
        <v>VITORIAEtanol Hidratado</v>
      </c>
      <c r="E316" s="189">
        <v>204.33333333333334</v>
      </c>
      <c r="F316" s="189">
        <v>195</v>
      </c>
      <c r="G316" s="189">
        <v>170.83333333333331</v>
      </c>
    </row>
    <row r="317" spans="1:7" x14ac:dyDescent="0.25">
      <c r="A317" s="187">
        <v>17</v>
      </c>
      <c r="B317" s="188" t="s">
        <v>10</v>
      </c>
      <c r="C317" s="188" t="s">
        <v>638</v>
      </c>
      <c r="D317" s="188" t="str">
        <f t="shared" si="4"/>
        <v>VITORIAGasolina A</v>
      </c>
      <c r="E317" s="189">
        <v>3065.86</v>
      </c>
      <c r="F317" s="189">
        <v>3204.0983333333334</v>
      </c>
      <c r="G317" s="189">
        <v>3134.3391666666671</v>
      </c>
    </row>
    <row r="318" spans="1:7" x14ac:dyDescent="0.25">
      <c r="A318" s="187">
        <v>87</v>
      </c>
      <c r="B318" s="188" t="s">
        <v>7</v>
      </c>
      <c r="C318" s="188" t="s">
        <v>713</v>
      </c>
      <c r="D318" s="188" t="str">
        <f t="shared" si="4"/>
        <v>GuaramirimB100</v>
      </c>
      <c r="E318" s="189">
        <v>20.233333333333334</v>
      </c>
      <c r="F318" s="189">
        <v>20.516666666666669</v>
      </c>
      <c r="G318" s="189">
        <v>22.933333333333334</v>
      </c>
    </row>
    <row r="319" spans="1:7" x14ac:dyDescent="0.25">
      <c r="A319" s="187">
        <v>87</v>
      </c>
      <c r="B319" s="188" t="s">
        <v>12</v>
      </c>
      <c r="C319" s="188" t="s">
        <v>714</v>
      </c>
      <c r="D319" s="188" t="str">
        <f t="shared" si="4"/>
        <v>GuaramirimDiesel A S10</v>
      </c>
      <c r="E319" s="189">
        <v>144.60000000000002</v>
      </c>
      <c r="F319" s="189">
        <v>144.9</v>
      </c>
      <c r="G319" s="189">
        <v>150.52500000000001</v>
      </c>
    </row>
    <row r="320" spans="1:7" x14ac:dyDescent="0.25">
      <c r="A320" s="187">
        <v>87</v>
      </c>
      <c r="B320" s="188" t="s">
        <v>13</v>
      </c>
      <c r="C320" s="188" t="s">
        <v>715</v>
      </c>
      <c r="D320" s="188" t="str">
        <f t="shared" si="4"/>
        <v>GuaramirimDiesel A S500</v>
      </c>
      <c r="E320" s="189">
        <v>37.5</v>
      </c>
      <c r="F320" s="189">
        <v>39.75</v>
      </c>
      <c r="G320" s="189">
        <v>55.875</v>
      </c>
    </row>
    <row r="321" spans="1:7" x14ac:dyDescent="0.25">
      <c r="A321" s="187">
        <v>87</v>
      </c>
      <c r="B321" s="188" t="s">
        <v>15</v>
      </c>
      <c r="C321" s="188" t="s">
        <v>716</v>
      </c>
      <c r="D321" s="188" t="str">
        <f t="shared" si="4"/>
        <v>GuaramirimDiesel Marítimo</v>
      </c>
      <c r="E321" s="189">
        <v>0</v>
      </c>
      <c r="F321" s="189">
        <v>0</v>
      </c>
      <c r="G321" s="189">
        <v>0</v>
      </c>
    </row>
    <row r="322" spans="1:7" x14ac:dyDescent="0.25">
      <c r="A322" s="187">
        <v>87</v>
      </c>
      <c r="B322" s="188" t="s">
        <v>18</v>
      </c>
      <c r="C322" s="188" t="s">
        <v>717</v>
      </c>
      <c r="D322" s="188" t="str">
        <f t="shared" si="4"/>
        <v>GuaramirimEtanol Anidro</v>
      </c>
      <c r="E322" s="189">
        <v>152.1</v>
      </c>
      <c r="F322" s="189">
        <v>138.51</v>
      </c>
      <c r="G322" s="189">
        <v>132.41250000000002</v>
      </c>
    </row>
    <row r="323" spans="1:7" x14ac:dyDescent="0.25">
      <c r="A323" s="187">
        <v>87</v>
      </c>
      <c r="B323" s="188" t="s">
        <v>19</v>
      </c>
      <c r="C323" s="188" t="s">
        <v>718</v>
      </c>
      <c r="D323" s="188" t="str">
        <f t="shared" ref="D323:D324" si="5">_xlfn.CONCAT(VLOOKUP($A323,$J:$K,2),B323)</f>
        <v>GuaramirimEtanol Hidratado</v>
      </c>
      <c r="E323" s="189">
        <v>0</v>
      </c>
      <c r="F323" s="189">
        <v>0</v>
      </c>
      <c r="G323" s="189">
        <v>0</v>
      </c>
    </row>
    <row r="324" spans="1:7" x14ac:dyDescent="0.25">
      <c r="A324" s="187">
        <v>87</v>
      </c>
      <c r="B324" s="188" t="s">
        <v>10</v>
      </c>
      <c r="C324" s="188" t="s">
        <v>719</v>
      </c>
      <c r="D324" s="188" t="str">
        <f t="shared" si="5"/>
        <v>GuaramirimGasolina A</v>
      </c>
      <c r="E324" s="189">
        <v>411.23333333333335</v>
      </c>
      <c r="F324" s="189">
        <v>374.49</v>
      </c>
      <c r="G324" s="189">
        <v>358.00416666666661</v>
      </c>
    </row>
  </sheetData>
  <autoFilter ref="A1:H283" xr:uid="{00000000-0009-0000-0000-000007000000}">
    <sortState xmlns:xlrd2="http://schemas.microsoft.com/office/spreadsheetml/2017/richdata2" ref="A2:H331">
      <sortCondition ref="C1:C283"/>
    </sortState>
  </autoFilter>
  <sortState xmlns:xlrd2="http://schemas.microsoft.com/office/spreadsheetml/2017/richdata2" ref="J2:K52">
    <sortCondition ref="J2:J52"/>
  </sortState>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N307"/>
  <sheetViews>
    <sheetView showGridLines="0" workbookViewId="0">
      <pane xSplit="4" ySplit="1" topLeftCell="E290" activePane="bottomRight" state="frozen"/>
      <selection pane="topRight" activeCell="F1" sqref="F1"/>
      <selection pane="bottomLeft" activeCell="A2" sqref="A2"/>
      <selection pane="bottomRight" activeCell="J304" sqref="J304"/>
    </sheetView>
  </sheetViews>
  <sheetFormatPr defaultRowHeight="15" outlineLevelCol="1" x14ac:dyDescent="0.25"/>
  <cols>
    <col min="1" max="1" width="40.85546875" hidden="1" customWidth="1" outlineLevel="1"/>
    <col min="2" max="2" width="37.5703125" hidden="1" customWidth="1" outlineLevel="1"/>
    <col min="3" max="3" width="19.140625" customWidth="1" collapsed="1"/>
    <col min="4" max="4" width="30.28515625" bestFit="1" customWidth="1"/>
    <col min="5" max="5" width="19.140625" customWidth="1"/>
    <col min="6" max="6" width="2" customWidth="1"/>
    <col min="7" max="7" width="19.140625" style="166" customWidth="1"/>
    <col min="8" max="8" width="28.140625" style="166" customWidth="1"/>
    <col min="9" max="9" width="1.7109375" customWidth="1"/>
    <col min="10" max="10" width="19.140625" customWidth="1"/>
    <col min="11" max="11" width="21.7109375" style="60" customWidth="1"/>
    <col min="12" max="12" width="1.7109375" customWidth="1"/>
    <col min="13" max="14" width="24.7109375" bestFit="1" customWidth="1"/>
  </cols>
  <sheetData>
    <row r="1" spans="1:14" ht="45.75" customHeight="1" thickBot="1" x14ac:dyDescent="0.3">
      <c r="A1" t="s">
        <v>649</v>
      </c>
      <c r="B1" t="s">
        <v>650</v>
      </c>
      <c r="C1" s="7" t="s">
        <v>0</v>
      </c>
      <c r="D1" s="7" t="s">
        <v>1</v>
      </c>
      <c r="E1" s="8" t="s">
        <v>3</v>
      </c>
      <c r="F1" s="1"/>
      <c r="G1" s="6" t="s">
        <v>211</v>
      </c>
      <c r="H1" s="8" t="s">
        <v>250</v>
      </c>
      <c r="I1" s="1"/>
      <c r="J1" s="6" t="s">
        <v>212</v>
      </c>
      <c r="K1" s="8" t="s">
        <v>213</v>
      </c>
      <c r="L1" s="1"/>
      <c r="M1" s="6" t="s">
        <v>264</v>
      </c>
      <c r="N1" s="8" t="s">
        <v>265</v>
      </c>
    </row>
    <row r="2" spans="1:14" x14ac:dyDescent="0.25">
      <c r="A2" s="57" t="str">
        <f t="shared" ref="A2:A65" si="0">_xlfn.CONCAT(D2,E2)</f>
        <v>ACAILANDIAB100</v>
      </c>
      <c r="B2" s="57" t="str">
        <f t="shared" ref="B2:B65" si="1">CONCATENATE(D2,J2)</f>
        <v>ACAILANDIA</v>
      </c>
      <c r="C2" s="14">
        <v>33</v>
      </c>
      <c r="D2" s="51" t="s">
        <v>80</v>
      </c>
      <c r="E2" s="58" t="s">
        <v>7</v>
      </c>
      <c r="F2" s="1"/>
      <c r="G2" s="162">
        <v>45</v>
      </c>
      <c r="H2" s="162">
        <v>154.28571428571428</v>
      </c>
      <c r="I2" s="149"/>
      <c r="J2" s="148" t="s">
        <v>118</v>
      </c>
      <c r="K2" s="157">
        <v>0</v>
      </c>
      <c r="L2" s="1"/>
      <c r="M2" s="59">
        <f>IFERROR(IF(RIGHT($D2,5)="total",SUM(M1:M1),VLOOKUP($A2,Movimentação!$D:$G,3,0)),0)</f>
        <v>61.316666666666663</v>
      </c>
      <c r="N2" s="59">
        <f>IFERROR(IF(RIGHT($D2,5)="total",SUM(N1:N1),VLOOKUP($A2,Movimentação!$D:$G,4,0)),0)</f>
        <v>57.816666666666663</v>
      </c>
    </row>
    <row r="3" spans="1:14" x14ac:dyDescent="0.25">
      <c r="A3" s="57" t="str">
        <f t="shared" si="0"/>
        <v>ACAILANDIADiesel A S10</v>
      </c>
      <c r="B3" s="57" t="str">
        <f t="shared" si="1"/>
        <v>ACAILANDIADiesel B S10</v>
      </c>
      <c r="C3" s="10">
        <v>33</v>
      </c>
      <c r="D3" s="11" t="s">
        <v>80</v>
      </c>
      <c r="E3" s="12" t="s">
        <v>12</v>
      </c>
      <c r="F3" s="1"/>
      <c r="G3" s="163">
        <v>5</v>
      </c>
      <c r="H3" s="163">
        <v>40</v>
      </c>
      <c r="I3" s="149"/>
      <c r="J3" s="150" t="s">
        <v>17</v>
      </c>
      <c r="K3" s="158">
        <v>41.474654377880185</v>
      </c>
      <c r="L3" s="1"/>
      <c r="M3" s="59">
        <f>IFERROR(IF(RIGHT($D3,5)="total",SUM(M1:M2),VLOOKUP($A3,Movimentação!$D:$G,3,0)),0)</f>
        <v>285.75</v>
      </c>
      <c r="N3" s="59">
        <f>IFERROR(IF(RIGHT($D3,5)="total",SUM(N1:N2),VLOOKUP($A3,Movimentação!$D:$G,4,0)),0)</f>
        <v>260.40000000000003</v>
      </c>
    </row>
    <row r="4" spans="1:14" x14ac:dyDescent="0.25">
      <c r="A4" s="57" t="str">
        <f t="shared" si="0"/>
        <v>ACAILANDIADiesel A S500</v>
      </c>
      <c r="B4" s="57" t="str">
        <f t="shared" si="1"/>
        <v>ACAILANDIADiesel B S500</v>
      </c>
      <c r="C4" s="10">
        <v>33</v>
      </c>
      <c r="D4" s="11" t="s">
        <v>80</v>
      </c>
      <c r="E4" s="12" t="s">
        <v>13</v>
      </c>
      <c r="F4" s="1"/>
      <c r="G4" s="163">
        <v>150</v>
      </c>
      <c r="H4" s="163">
        <v>1200</v>
      </c>
      <c r="I4" s="149"/>
      <c r="J4" s="150" t="s">
        <v>14</v>
      </c>
      <c r="K4" s="158">
        <v>1244.2396313364054</v>
      </c>
      <c r="L4" s="1"/>
      <c r="M4" s="59">
        <f>IFERROR(IF(RIGHT($D4,5)="total",SUM(M1:M3),VLOOKUP($A4,Movimentação!$D:$G,3,0)),0)</f>
        <v>266.10000000000002</v>
      </c>
      <c r="N4" s="59">
        <f>IFERROR(IF(RIGHT($D4,5)="total",SUM(N1:N3),VLOOKUP($A4,Movimentação!$D:$G,4,0)),0)</f>
        <v>259.95</v>
      </c>
    </row>
    <row r="5" spans="1:14" x14ac:dyDescent="0.25">
      <c r="A5" s="57" t="str">
        <f t="shared" si="0"/>
        <v>ACAILANDIAEtanol Anidro</v>
      </c>
      <c r="B5" s="57" t="str">
        <f t="shared" si="1"/>
        <v>ACAILANDIA</v>
      </c>
      <c r="C5" s="10">
        <v>33</v>
      </c>
      <c r="D5" s="11" t="s">
        <v>80</v>
      </c>
      <c r="E5" s="12" t="s">
        <v>18</v>
      </c>
      <c r="F5" s="1"/>
      <c r="G5" s="163">
        <v>60</v>
      </c>
      <c r="H5" s="163">
        <v>480</v>
      </c>
      <c r="I5" s="149"/>
      <c r="J5" s="150" t="s">
        <v>118</v>
      </c>
      <c r="K5" s="158">
        <v>0</v>
      </c>
      <c r="L5" s="1"/>
      <c r="M5" s="59">
        <f>IFERROR(IF(RIGHT($D5,5)="total",SUM(M1:M4),VLOOKUP($A5,Movimentação!$D:$G,3,0)),0)</f>
        <v>177.03</v>
      </c>
      <c r="N5" s="59">
        <f>IFERROR(IF(RIGHT($D5,5)="total",SUM(N1:N4),VLOOKUP($A5,Movimentação!$D:$G,4,0)),0)</f>
        <v>147.57750000000001</v>
      </c>
    </row>
    <row r="6" spans="1:14" x14ac:dyDescent="0.25">
      <c r="A6" s="57" t="str">
        <f t="shared" si="0"/>
        <v>ACAILANDIAEtanol Hidratado</v>
      </c>
      <c r="B6" s="57" t="str">
        <f t="shared" si="1"/>
        <v>ACAILANDIAÁlcool</v>
      </c>
      <c r="C6" s="10">
        <v>33</v>
      </c>
      <c r="D6" s="11" t="s">
        <v>80</v>
      </c>
      <c r="E6" s="12" t="s">
        <v>19</v>
      </c>
      <c r="F6" s="1"/>
      <c r="G6" s="163">
        <v>0</v>
      </c>
      <c r="H6" s="163">
        <v>0</v>
      </c>
      <c r="I6" s="149"/>
      <c r="J6" s="150" t="s">
        <v>20</v>
      </c>
      <c r="K6" s="158">
        <v>0</v>
      </c>
      <c r="L6" s="1"/>
      <c r="M6" s="59">
        <f>IFERROR(IF(RIGHT($D6,5)="total",SUM(M1:M5),VLOOKUP($A6,Movimentação!$D:$G,3,0)),0)</f>
        <v>0</v>
      </c>
      <c r="N6" s="59">
        <f>IFERROR(IF(RIGHT($D6,5)="total",SUM(N1:N5),VLOOKUP($A6,Movimentação!$D:$G,4,0)),0)</f>
        <v>0</v>
      </c>
    </row>
    <row r="7" spans="1:14" x14ac:dyDescent="0.25">
      <c r="A7" s="57" t="str">
        <f t="shared" si="0"/>
        <v>ACAILANDIAGasolina A</v>
      </c>
      <c r="B7" s="57" t="str">
        <f t="shared" si="1"/>
        <v>ACAILANDIAGasolina C</v>
      </c>
      <c r="C7" s="10">
        <v>33</v>
      </c>
      <c r="D7" s="11" t="s">
        <v>80</v>
      </c>
      <c r="E7" s="12" t="s">
        <v>10</v>
      </c>
      <c r="F7" s="1"/>
      <c r="G7" s="163">
        <v>150</v>
      </c>
      <c r="H7" s="163">
        <v>1200</v>
      </c>
      <c r="I7" s="149"/>
      <c r="J7" s="150" t="s">
        <v>11</v>
      </c>
      <c r="K7" s="158">
        <v>1643.8356164383563</v>
      </c>
      <c r="L7" s="1"/>
      <c r="M7" s="59">
        <f>IFERROR(IF(RIGHT($D7,5)="total",SUM(M1:M6),VLOOKUP($A7,Movimentação!$D:$G,3,0)),0)</f>
        <v>478.63666666666671</v>
      </c>
      <c r="N7" s="59">
        <f>IFERROR(IF(RIGHT($D7,5)="total",SUM(N1:N6),VLOOKUP($A7,Movimentação!$D:$G,4,0)),0)</f>
        <v>399.00583333333333</v>
      </c>
    </row>
    <row r="8" spans="1:14" x14ac:dyDescent="0.25">
      <c r="A8" s="57" t="str">
        <f t="shared" si="0"/>
        <v>ACAILANDIA Total</v>
      </c>
      <c r="B8" s="57" t="str">
        <f t="shared" si="1"/>
        <v>ACAILANDIA Total</v>
      </c>
      <c r="C8" s="17">
        <v>33</v>
      </c>
      <c r="D8" s="18" t="s">
        <v>131</v>
      </c>
      <c r="E8" s="18"/>
      <c r="F8" s="1"/>
      <c r="G8" s="164">
        <v>410</v>
      </c>
      <c r="H8" s="164">
        <v>3074.2857142857142</v>
      </c>
      <c r="I8" s="149"/>
      <c r="J8" s="151" t="s">
        <v>118</v>
      </c>
      <c r="K8" s="159">
        <v>2929.5499021526421</v>
      </c>
      <c r="L8" s="1"/>
      <c r="M8" s="151">
        <f>IFERROR(IF(RIGHT($D8,5)="total",SUM(M2:M7),VLOOKUP($A8,Movimentação!$D:$G,3,0)),0)</f>
        <v>1268.8333333333335</v>
      </c>
      <c r="N8" s="151">
        <f>IFERROR(IF(RIGHT($D8,5)="total",SUM(N2:N7),VLOOKUP($A8,Movimentação!$D:$G,4,0)),0)</f>
        <v>1124.75</v>
      </c>
    </row>
    <row r="9" spans="1:14" x14ac:dyDescent="0.25">
      <c r="A9" s="57" t="str">
        <f t="shared" si="0"/>
        <v>ARAUCARIAB100</v>
      </c>
      <c r="B9" s="57" t="str">
        <f t="shared" si="1"/>
        <v>ARAUCARIA</v>
      </c>
      <c r="C9" s="15">
        <v>18</v>
      </c>
      <c r="D9" s="11" t="s">
        <v>53</v>
      </c>
      <c r="E9" s="12" t="s">
        <v>7</v>
      </c>
      <c r="F9" s="1"/>
      <c r="G9" s="163">
        <v>110</v>
      </c>
      <c r="H9" s="163">
        <v>1320</v>
      </c>
      <c r="I9" s="149"/>
      <c r="J9" s="150" t="s">
        <v>118</v>
      </c>
      <c r="K9" s="158">
        <v>0</v>
      </c>
      <c r="L9" s="1"/>
      <c r="M9" s="13">
        <f>IFERROR(IF(RIGHT($D9,5)="total",SUM(M3:M8),VLOOKUP($A9,Movimentação!$D:$G,3,0)),0)</f>
        <v>196.5333333333333</v>
      </c>
      <c r="N9" s="13">
        <f>IFERROR(IF(RIGHT($D9,5)="total",SUM(N3:N8),VLOOKUP($A9,Movimentação!$D:$G,4,0)),0)</f>
        <v>197.49166666666665</v>
      </c>
    </row>
    <row r="10" spans="1:14" x14ac:dyDescent="0.25">
      <c r="A10" s="57" t="str">
        <f t="shared" si="0"/>
        <v>ARAUCARIADiesel A S10</v>
      </c>
      <c r="B10" s="57" t="str">
        <f t="shared" si="1"/>
        <v>ARAUCARIADiesel B S10</v>
      </c>
      <c r="C10" s="10">
        <v>18</v>
      </c>
      <c r="D10" s="11" t="s">
        <v>53</v>
      </c>
      <c r="E10" s="12" t="s">
        <v>12</v>
      </c>
      <c r="F10" s="1"/>
      <c r="G10" s="163">
        <v>220</v>
      </c>
      <c r="H10" s="163">
        <v>2640</v>
      </c>
      <c r="I10" s="149"/>
      <c r="J10" s="150" t="s">
        <v>17</v>
      </c>
      <c r="K10" s="158">
        <v>2391.4494280871004</v>
      </c>
      <c r="L10" s="1"/>
      <c r="M10" s="13">
        <f>IFERROR(IF(RIGHT($D10,5)="total",SUM(M4:M9),VLOOKUP($A10,Movimentação!$D:$G,3,0)),0)</f>
        <v>1904.95</v>
      </c>
      <c r="N10" s="13">
        <f>IFERROR(IF(RIGHT($D10,5)="total",SUM(N4:N9),VLOOKUP($A10,Movimentação!$D:$G,4,0)),0)</f>
        <v>1647.1166666666666</v>
      </c>
    </row>
    <row r="11" spans="1:14" x14ac:dyDescent="0.25">
      <c r="A11" s="57" t="str">
        <f t="shared" si="0"/>
        <v>ARAUCARIADiesel A S500</v>
      </c>
      <c r="B11" s="57" t="str">
        <f t="shared" si="1"/>
        <v>ARAUCARIADiesel B S500</v>
      </c>
      <c r="C11" s="10">
        <v>18</v>
      </c>
      <c r="D11" s="11" t="s">
        <v>53</v>
      </c>
      <c r="E11" s="12" t="s">
        <v>13</v>
      </c>
      <c r="F11" s="1"/>
      <c r="G11" s="163">
        <v>360</v>
      </c>
      <c r="H11" s="163">
        <v>4320</v>
      </c>
      <c r="I11" s="149"/>
      <c r="J11" s="150" t="s">
        <v>14</v>
      </c>
      <c r="K11" s="158">
        <v>4302.7224752450502</v>
      </c>
      <c r="L11" s="1"/>
      <c r="M11" s="13">
        <f>IFERROR(IF(RIGHT($D11,5)="total",SUM(M5:M10),VLOOKUP($A11,Movimentação!$D:$G,3,0)),0)</f>
        <v>768.18333333333339</v>
      </c>
      <c r="N11" s="13">
        <f>IFERROR(IF(RIGHT($D11,5)="total",SUM(N5:N10),VLOOKUP($A11,Movimentação!$D:$G,4,0)),0)</f>
        <v>724.22499999999991</v>
      </c>
    </row>
    <row r="12" spans="1:14" x14ac:dyDescent="0.25">
      <c r="A12" s="57" t="str">
        <f t="shared" si="0"/>
        <v>ARAUCARIADiesel Marítimo</v>
      </c>
      <c r="B12" s="57" t="str">
        <f t="shared" si="1"/>
        <v>ARAUCARIADiesel Marítimo</v>
      </c>
      <c r="C12" s="10">
        <v>18</v>
      </c>
      <c r="D12" s="11" t="s">
        <v>53</v>
      </c>
      <c r="E12" s="12" t="s">
        <v>15</v>
      </c>
      <c r="F12" s="1"/>
      <c r="G12" s="163">
        <v>0</v>
      </c>
      <c r="H12" s="163">
        <v>0</v>
      </c>
      <c r="I12" s="149"/>
      <c r="J12" s="150" t="s">
        <v>15</v>
      </c>
      <c r="K12" s="158">
        <v>0</v>
      </c>
      <c r="L12" s="1"/>
      <c r="M12" s="13">
        <f>IFERROR(IF(RIGHT($D12,5)="total",SUM(M6:M11),VLOOKUP($A12,Movimentação!$D:$G,3,0)),0)</f>
        <v>509.66666666666669</v>
      </c>
      <c r="N12" s="13">
        <f>IFERROR(IF(RIGHT($D12,5)="total",SUM(N6:N11),VLOOKUP($A12,Movimentação!$D:$G,4,0)),0)</f>
        <v>467.58333333333331</v>
      </c>
    </row>
    <row r="13" spans="1:14" x14ac:dyDescent="0.25">
      <c r="A13" s="57" t="str">
        <f t="shared" si="0"/>
        <v>ARAUCARIAEtanol Anidro</v>
      </c>
      <c r="B13" s="57" t="str">
        <f t="shared" si="1"/>
        <v>ARAUCARIA</v>
      </c>
      <c r="C13" s="10">
        <v>18</v>
      </c>
      <c r="D13" s="11" t="s">
        <v>53</v>
      </c>
      <c r="E13" s="12" t="s">
        <v>18</v>
      </c>
      <c r="F13" s="1"/>
      <c r="G13" s="163">
        <v>150</v>
      </c>
      <c r="H13" s="163">
        <v>1800</v>
      </c>
      <c r="I13" s="149"/>
      <c r="J13" s="150" t="s">
        <v>118</v>
      </c>
      <c r="K13" s="158">
        <v>0</v>
      </c>
      <c r="L13" s="1"/>
      <c r="M13" s="13">
        <f>IFERROR(IF(RIGHT($D13,5)="total",SUM(M7:M12),VLOOKUP($A13,Movimentação!$D:$G,3,0)),0)</f>
        <v>415.17333333333335</v>
      </c>
      <c r="N13" s="13">
        <f>IFERROR(IF(RIGHT($D13,5)="total",SUM(N7:N12),VLOOKUP($A13,Movimentação!$D:$G,4,0)),0)</f>
        <v>384.76666666666665</v>
      </c>
    </row>
    <row r="14" spans="1:14" x14ac:dyDescent="0.25">
      <c r="A14" s="57" t="str">
        <f t="shared" si="0"/>
        <v>ARAUCARIAEtanol Hidratado</v>
      </c>
      <c r="B14" s="57" t="str">
        <f t="shared" si="1"/>
        <v>ARAUCARIAÁlcool</v>
      </c>
      <c r="C14" s="10">
        <v>18</v>
      </c>
      <c r="D14" s="11" t="s">
        <v>53</v>
      </c>
      <c r="E14" s="12" t="s">
        <v>19</v>
      </c>
      <c r="F14" s="1"/>
      <c r="G14" s="163">
        <v>130</v>
      </c>
      <c r="H14" s="163">
        <v>1560</v>
      </c>
      <c r="I14" s="149"/>
      <c r="J14" s="150" t="s">
        <v>20</v>
      </c>
      <c r="K14" s="158">
        <v>1560</v>
      </c>
      <c r="L14" s="1"/>
      <c r="M14" s="13">
        <f>IFERROR(IF(RIGHT($D14,5)="total",SUM(M8:M13),VLOOKUP($A14,Movimentação!$D:$G,3,0)),0)</f>
        <v>183</v>
      </c>
      <c r="N14" s="13">
        <f>IFERROR(IF(RIGHT($D14,5)="total",SUM(N8:N13),VLOOKUP($A14,Movimentação!$D:$G,4,0)),0)</f>
        <v>177.83333333333334</v>
      </c>
    </row>
    <row r="15" spans="1:14" x14ac:dyDescent="0.25">
      <c r="A15" s="57" t="str">
        <f t="shared" si="0"/>
        <v>ARAUCARIAGasolina A</v>
      </c>
      <c r="B15" s="57" t="str">
        <f t="shared" si="1"/>
        <v>ARAUCARIAGasolina C</v>
      </c>
      <c r="C15" s="10">
        <v>18</v>
      </c>
      <c r="D15" s="11" t="s">
        <v>53</v>
      </c>
      <c r="E15" s="12" t="s">
        <v>10</v>
      </c>
      <c r="F15" s="1"/>
      <c r="G15" s="163">
        <v>280</v>
      </c>
      <c r="H15" s="163">
        <v>3360</v>
      </c>
      <c r="I15" s="149"/>
      <c r="J15" s="150" t="s">
        <v>11</v>
      </c>
      <c r="K15" s="158">
        <v>3609.4563633059738</v>
      </c>
      <c r="L15" s="1"/>
      <c r="M15" s="13">
        <f>IFERROR(IF(RIGHT($D15,5)="total",SUM(M9:M14),VLOOKUP($A15,Movimentação!$D:$G,3,0)),0)</f>
        <v>1944.3266666666666</v>
      </c>
      <c r="N15" s="13">
        <f>IFERROR(IF(RIGHT($D15,5)="total",SUM(N9:N14),VLOOKUP($A15,Movimentação!$D:$G,4,0)),0)</f>
        <v>1685.5666666666664</v>
      </c>
    </row>
    <row r="16" spans="1:14" x14ac:dyDescent="0.25">
      <c r="A16" s="57" t="str">
        <f t="shared" si="0"/>
        <v>ARAUCARIA Total</v>
      </c>
      <c r="B16" s="57" t="str">
        <f t="shared" si="1"/>
        <v>ARAUCARIA Total</v>
      </c>
      <c r="C16" s="17">
        <v>18</v>
      </c>
      <c r="D16" s="18" t="s">
        <v>58</v>
      </c>
      <c r="E16" s="18"/>
      <c r="F16" s="1"/>
      <c r="G16" s="164">
        <v>1250</v>
      </c>
      <c r="H16" s="164">
        <v>15000</v>
      </c>
      <c r="I16" s="149"/>
      <c r="J16" s="151" t="s">
        <v>118</v>
      </c>
      <c r="K16" s="159">
        <v>11863.628266638123</v>
      </c>
      <c r="L16" s="1"/>
      <c r="M16" s="19">
        <f>IFERROR(IF(RIGHT($D16,5)="total",SUM(M10:M15),VLOOKUP($A16,Movimentação!$D:$G,3,0)),0)</f>
        <v>5725.2999999999993</v>
      </c>
      <c r="N16" s="19">
        <f>IFERROR(IF(RIGHT($D16,5)="total",SUM(N10:N15),VLOOKUP($A16,Movimentação!$D:$G,4,0)),0)</f>
        <v>5087.0916666666662</v>
      </c>
    </row>
    <row r="17" spans="1:14" x14ac:dyDescent="0.25">
      <c r="A17" s="57" t="str">
        <f t="shared" si="0"/>
        <v>BAURUB100</v>
      </c>
      <c r="B17" s="57" t="str">
        <f t="shared" si="1"/>
        <v>BAURU</v>
      </c>
      <c r="C17" s="10">
        <v>47</v>
      </c>
      <c r="D17" s="11" t="s">
        <v>100</v>
      </c>
      <c r="E17" s="12" t="s">
        <v>7</v>
      </c>
      <c r="F17" s="1"/>
      <c r="G17" s="163">
        <v>45</v>
      </c>
      <c r="H17" s="163">
        <v>360</v>
      </c>
      <c r="I17" s="149"/>
      <c r="J17" s="150" t="s">
        <v>118</v>
      </c>
      <c r="K17" s="158">
        <v>0</v>
      </c>
      <c r="L17" s="1"/>
      <c r="M17" s="13">
        <f>IFERROR(IF(RIGHT($D17,5)="total",SUM(M11:M16),VLOOKUP($A17,Movimentação!$D:$G,3,0)),0)</f>
        <v>5</v>
      </c>
      <c r="N17" s="13">
        <f>IFERROR(IF(RIGHT($D17,5)="total",SUM(N11:N16),VLOOKUP($A17,Movimentação!$D:$G,4,0)),0)</f>
        <v>7.541666666666667</v>
      </c>
    </row>
    <row r="18" spans="1:14" x14ac:dyDescent="0.25">
      <c r="A18" s="57" t="str">
        <f t="shared" si="0"/>
        <v>BAURUDiesel A S10</v>
      </c>
      <c r="B18" s="57" t="str">
        <f t="shared" si="1"/>
        <v>BAURUDiesel B S10</v>
      </c>
      <c r="C18" s="10">
        <v>47</v>
      </c>
      <c r="D18" s="11" t="s">
        <v>100</v>
      </c>
      <c r="E18" s="12" t="s">
        <v>12</v>
      </c>
      <c r="F18" s="1"/>
      <c r="G18" s="163">
        <v>150</v>
      </c>
      <c r="H18" s="163">
        <v>1309.090909090909</v>
      </c>
      <c r="I18" s="149"/>
      <c r="J18" s="150" t="s">
        <v>17</v>
      </c>
      <c r="K18" s="158">
        <v>1125</v>
      </c>
      <c r="L18" s="1"/>
      <c r="M18" s="13">
        <f>IFERROR(IF(RIGHT($D18,5)="total",SUM(M12:M17),VLOOKUP($A18,Movimentação!$D:$G,3,0)),0)</f>
        <v>11.25</v>
      </c>
      <c r="N18" s="13">
        <f>IFERROR(IF(RIGHT($D18,5)="total",SUM(N12:N17),VLOOKUP($A18,Movimentação!$D:$G,4,0)),0)</f>
        <v>29.625</v>
      </c>
    </row>
    <row r="19" spans="1:14" x14ac:dyDescent="0.25">
      <c r="A19" s="57" t="str">
        <f t="shared" si="0"/>
        <v>BAURUDiesel A S500</v>
      </c>
      <c r="B19" s="57" t="str">
        <f t="shared" si="1"/>
        <v>BAURUDiesel B S500</v>
      </c>
      <c r="C19" s="10">
        <v>47</v>
      </c>
      <c r="D19" s="11" t="s">
        <v>100</v>
      </c>
      <c r="E19" s="12" t="s">
        <v>13</v>
      </c>
      <c r="F19" s="1"/>
      <c r="G19" s="163">
        <v>250</v>
      </c>
      <c r="H19" s="163">
        <v>2181.8181818181815</v>
      </c>
      <c r="I19" s="149"/>
      <c r="J19" s="150" t="s">
        <v>14</v>
      </c>
      <c r="K19" s="158">
        <v>1875</v>
      </c>
      <c r="L19" s="1"/>
      <c r="M19" s="13">
        <f>IFERROR(IF(RIGHT($D19,5)="total",SUM(M13:M18),VLOOKUP($A19,Movimentação!$D:$G,3,0)),0)</f>
        <v>33.75</v>
      </c>
      <c r="N19" s="13">
        <f>IFERROR(IF(RIGHT($D19,5)="total",SUM(N13:N18),VLOOKUP($A19,Movimentação!$D:$G,4,0)),0)</f>
        <v>38.25</v>
      </c>
    </row>
    <row r="20" spans="1:14" x14ac:dyDescent="0.25">
      <c r="A20" s="57" t="str">
        <f t="shared" si="0"/>
        <v>BAURUEtanol Anidro</v>
      </c>
      <c r="B20" s="57" t="str">
        <f t="shared" si="1"/>
        <v>BAURU</v>
      </c>
      <c r="C20" s="10">
        <v>47</v>
      </c>
      <c r="D20" s="11" t="s">
        <v>100</v>
      </c>
      <c r="E20" s="12" t="s">
        <v>18</v>
      </c>
      <c r="F20" s="1"/>
      <c r="G20" s="163">
        <v>90</v>
      </c>
      <c r="H20" s="163">
        <v>720</v>
      </c>
      <c r="I20" s="149"/>
      <c r="J20" s="150" t="s">
        <v>118</v>
      </c>
      <c r="K20" s="158">
        <v>0</v>
      </c>
      <c r="L20" s="1"/>
      <c r="M20" s="13">
        <f>IFERROR(IF(RIGHT($D20,5)="total",SUM(M14:M19),VLOOKUP($A20,Movimentação!$D:$G,3,0)),0)</f>
        <v>37.35</v>
      </c>
      <c r="N20" s="13">
        <f>IFERROR(IF(RIGHT($D20,5)="total",SUM(N14:N19),VLOOKUP($A20,Movimentação!$D:$G,4,0)),0)</f>
        <v>30.937500000000004</v>
      </c>
    </row>
    <row r="21" spans="1:14" x14ac:dyDescent="0.25">
      <c r="A21" s="57" t="str">
        <f t="shared" si="0"/>
        <v>BAURUEtanol Hidratado</v>
      </c>
      <c r="B21" s="57" t="str">
        <f t="shared" si="1"/>
        <v>BAURUÁlcool</v>
      </c>
      <c r="C21" s="10">
        <v>47</v>
      </c>
      <c r="D21" s="11" t="s">
        <v>100</v>
      </c>
      <c r="E21" s="12" t="s">
        <v>19</v>
      </c>
      <c r="F21" s="1"/>
      <c r="G21" s="163">
        <v>90</v>
      </c>
      <c r="H21" s="163">
        <v>720</v>
      </c>
      <c r="I21" s="149"/>
      <c r="J21" s="150" t="s">
        <v>20</v>
      </c>
      <c r="K21" s="158">
        <v>720</v>
      </c>
      <c r="L21" s="1"/>
      <c r="M21" s="13">
        <f>IFERROR(IF(RIGHT($D21,5)="total",SUM(M15:M20),VLOOKUP($A21,Movimentação!$D:$G,3,0)),0)</f>
        <v>88.333333333333329</v>
      </c>
      <c r="N21" s="13">
        <f>IFERROR(IF(RIGHT($D21,5)="total",SUM(N15:N20),VLOOKUP($A21,Movimentação!$D:$G,4,0)),0)</f>
        <v>70</v>
      </c>
    </row>
    <row r="22" spans="1:14" x14ac:dyDescent="0.25">
      <c r="A22" s="57" t="str">
        <f t="shared" si="0"/>
        <v>BAURUGasolina A</v>
      </c>
      <c r="B22" s="57" t="str">
        <f t="shared" si="1"/>
        <v>BAURUGasolina C</v>
      </c>
      <c r="C22" s="10">
        <v>47</v>
      </c>
      <c r="D22" s="11" t="s">
        <v>100</v>
      </c>
      <c r="E22" s="12" t="s">
        <v>10</v>
      </c>
      <c r="F22" s="1"/>
      <c r="G22" s="163">
        <v>200</v>
      </c>
      <c r="H22" s="163">
        <v>1745.4545454545453</v>
      </c>
      <c r="I22" s="149"/>
      <c r="J22" s="150" t="s">
        <v>11</v>
      </c>
      <c r="K22" s="158">
        <v>2391.0336239103362</v>
      </c>
      <c r="L22" s="1"/>
      <c r="M22" s="13">
        <f>IFERROR(IF(RIGHT($D22,5)="total",SUM(M16:M21),VLOOKUP($A22,Movimentação!$D:$G,3,0)),0)</f>
        <v>100.98333333333331</v>
      </c>
      <c r="N22" s="13">
        <f>IFERROR(IF(RIGHT($D22,5)="total",SUM(N16:N21),VLOOKUP($A22,Movimentação!$D:$G,4,0)),0)</f>
        <v>83.645833333333329</v>
      </c>
    </row>
    <row r="23" spans="1:14" x14ac:dyDescent="0.25">
      <c r="A23" s="57" t="str">
        <f t="shared" si="0"/>
        <v>BAURU Total</v>
      </c>
      <c r="B23" s="57" t="str">
        <f t="shared" si="1"/>
        <v>BAURU Total</v>
      </c>
      <c r="C23" s="17">
        <v>47</v>
      </c>
      <c r="D23" s="18" t="s">
        <v>144</v>
      </c>
      <c r="E23" s="18"/>
      <c r="F23" s="1"/>
      <c r="G23" s="164">
        <v>825</v>
      </c>
      <c r="H23" s="164">
        <v>7036.3636363636351</v>
      </c>
      <c r="I23" s="149"/>
      <c r="J23" s="151" t="s">
        <v>118</v>
      </c>
      <c r="K23" s="159">
        <v>6111.0336239103362</v>
      </c>
      <c r="L23" s="1"/>
      <c r="M23" s="19">
        <f>IFERROR(IF(RIGHT($D23,5)="total",SUM(M17:M22),VLOOKUP($A23,Movimentação!$D:$G,3,0)),0)</f>
        <v>276.66666666666663</v>
      </c>
      <c r="N23" s="19">
        <f>IFERROR(IF(RIGHT($D23,5)="total",SUM(N17:N22),VLOOKUP($A23,Movimentação!$D:$G,4,0)),0)</f>
        <v>260</v>
      </c>
    </row>
    <row r="24" spans="1:14" x14ac:dyDescent="0.25">
      <c r="A24" s="57" t="str">
        <f t="shared" si="0"/>
        <v>BELEMB100</v>
      </c>
      <c r="B24" s="57" t="str">
        <f t="shared" si="1"/>
        <v>BELEM</v>
      </c>
      <c r="C24" s="10">
        <v>35</v>
      </c>
      <c r="D24" s="11" t="s">
        <v>83</v>
      </c>
      <c r="E24" s="12" t="s">
        <v>7</v>
      </c>
      <c r="F24" s="1"/>
      <c r="G24" s="163">
        <v>200</v>
      </c>
      <c r="H24" s="163">
        <v>480</v>
      </c>
      <c r="I24" s="149"/>
      <c r="J24" s="150" t="s">
        <v>118</v>
      </c>
      <c r="K24" s="158">
        <v>0</v>
      </c>
      <c r="L24" s="1"/>
      <c r="M24" s="13">
        <f>IFERROR(IF(RIGHT($D24,5)="total",SUM(M18:M23),VLOOKUP($A24,Movimentação!$D:$G,3,0)),0)</f>
        <v>157.81666666666669</v>
      </c>
      <c r="N24" s="13">
        <f>IFERROR(IF(RIGHT($D24,5)="total",SUM(N18:N23),VLOOKUP($A24,Movimentação!$D:$G,4,0)),0)</f>
        <v>143.76666666666668</v>
      </c>
    </row>
    <row r="25" spans="1:14" x14ac:dyDescent="0.25">
      <c r="A25" s="57" t="str">
        <f t="shared" si="0"/>
        <v>BELEMDiesel A S10</v>
      </c>
      <c r="B25" s="57" t="str">
        <f t="shared" si="1"/>
        <v>BELEMDiesel B S10</v>
      </c>
      <c r="C25" s="10">
        <v>35</v>
      </c>
      <c r="D25" s="11" t="s">
        <v>83</v>
      </c>
      <c r="E25" s="12" t="s">
        <v>12</v>
      </c>
      <c r="F25" s="1"/>
      <c r="G25" s="163">
        <v>1400</v>
      </c>
      <c r="H25" s="163">
        <v>2240</v>
      </c>
      <c r="I25" s="149"/>
      <c r="J25" s="150" t="s">
        <v>17</v>
      </c>
      <c r="K25" s="158">
        <v>2545.4545454545455</v>
      </c>
      <c r="L25" s="1"/>
      <c r="M25" s="13">
        <f>IFERROR(IF(RIGHT($D25,5)="total",SUM(M19:M24),VLOOKUP($A25,Movimentação!$D:$G,3,0)),0)</f>
        <v>1098.45</v>
      </c>
      <c r="N25" s="13">
        <f>IFERROR(IF(RIGHT($D25,5)="total",SUM(N19:N24),VLOOKUP($A25,Movimentação!$D:$G,4,0)),0)</f>
        <v>1003.7249999999999</v>
      </c>
    </row>
    <row r="26" spans="1:14" x14ac:dyDescent="0.25">
      <c r="A26" s="57" t="str">
        <f t="shared" si="0"/>
        <v>BELEMDiesel A S500</v>
      </c>
      <c r="B26" s="57" t="str">
        <f t="shared" si="1"/>
        <v>BELEMDiesel B S500</v>
      </c>
      <c r="C26" s="10">
        <v>35</v>
      </c>
      <c r="D26" s="11" t="s">
        <v>83</v>
      </c>
      <c r="E26" s="12" t="s">
        <v>13</v>
      </c>
      <c r="F26" s="1"/>
      <c r="G26" s="163">
        <v>255</v>
      </c>
      <c r="H26" s="163">
        <v>0</v>
      </c>
      <c r="I26" s="149"/>
      <c r="J26" s="150" t="s">
        <v>14</v>
      </c>
      <c r="K26" s="158">
        <v>0</v>
      </c>
      <c r="L26" s="1"/>
      <c r="M26" s="13">
        <f>IFERROR(IF(RIGHT($D26,5)="total",SUM(M20:M25),VLOOKUP($A26,Movimentação!$D:$G,3,0)),0)</f>
        <v>321.90000000000003</v>
      </c>
      <c r="N26" s="13">
        <f>IFERROR(IF(RIGHT($D26,5)="total",SUM(N20:N25),VLOOKUP($A26,Movimentação!$D:$G,4,0)),0)</f>
        <v>290.17500000000001</v>
      </c>
    </row>
    <row r="27" spans="1:14" x14ac:dyDescent="0.25">
      <c r="A27" s="57" t="str">
        <f t="shared" si="0"/>
        <v>BELEMEtanol Anidro</v>
      </c>
      <c r="B27" s="57" t="str">
        <f t="shared" si="1"/>
        <v>BELEM</v>
      </c>
      <c r="C27" s="10">
        <v>35</v>
      </c>
      <c r="D27" s="11" t="s">
        <v>83</v>
      </c>
      <c r="E27" s="12" t="s">
        <v>18</v>
      </c>
      <c r="F27" s="1"/>
      <c r="G27" s="163">
        <v>260</v>
      </c>
      <c r="H27" s="163">
        <v>2080</v>
      </c>
      <c r="I27" s="149"/>
      <c r="J27" s="150" t="s">
        <v>118</v>
      </c>
      <c r="K27" s="158">
        <v>0</v>
      </c>
      <c r="L27" s="1"/>
      <c r="M27" s="13">
        <f>IFERROR(IF(RIGHT($D27,5)="total",SUM(M21:M26),VLOOKUP($A27,Movimentação!$D:$G,3,0)),0)</f>
        <v>453.98833333333329</v>
      </c>
      <c r="N27" s="13">
        <f>IFERROR(IF(RIGHT($D27,5)="total",SUM(N21:N26),VLOOKUP($A27,Movimentação!$D:$G,4,0)),0)</f>
        <v>437.75166666666672</v>
      </c>
    </row>
    <row r="28" spans="1:14" x14ac:dyDescent="0.25">
      <c r="A28" s="57" t="str">
        <f t="shared" si="0"/>
        <v>BELEMEtanol Hidratado</v>
      </c>
      <c r="B28" s="57" t="str">
        <f t="shared" si="1"/>
        <v>BELEMÁlcool</v>
      </c>
      <c r="C28" s="10">
        <v>35</v>
      </c>
      <c r="D28" s="11" t="s">
        <v>83</v>
      </c>
      <c r="E28" s="12" t="s">
        <v>19</v>
      </c>
      <c r="F28" s="1"/>
      <c r="G28" s="163">
        <v>50</v>
      </c>
      <c r="H28" s="163">
        <v>171.42857142857142</v>
      </c>
      <c r="I28" s="149"/>
      <c r="J28" s="150" t="s">
        <v>20</v>
      </c>
      <c r="K28" s="158">
        <v>171.42857142857142</v>
      </c>
      <c r="L28" s="1"/>
      <c r="M28" s="13">
        <f>IFERROR(IF(RIGHT($D28,5)="total",SUM(M22:M27),VLOOKUP($A28,Movimentação!$D:$G,3,0)),0)</f>
        <v>21.666666666666668</v>
      </c>
      <c r="N28" s="13">
        <f>IFERROR(IF(RIGHT($D28,5)="total",SUM(N22:N27),VLOOKUP($A28,Movimentação!$D:$G,4,0)),0)</f>
        <v>20.416666666666668</v>
      </c>
    </row>
    <row r="29" spans="1:14" x14ac:dyDescent="0.25">
      <c r="A29" s="57" t="str">
        <f t="shared" si="0"/>
        <v>BELEMGasolina A</v>
      </c>
      <c r="B29" s="57" t="str">
        <f t="shared" si="1"/>
        <v>BELEMGasolina C</v>
      </c>
      <c r="C29" s="10">
        <v>35</v>
      </c>
      <c r="D29" s="11" t="s">
        <v>83</v>
      </c>
      <c r="E29" s="12" t="s">
        <v>10</v>
      </c>
      <c r="F29" s="1"/>
      <c r="G29" s="163">
        <v>1150</v>
      </c>
      <c r="H29" s="163">
        <v>1840</v>
      </c>
      <c r="I29" s="149"/>
      <c r="J29" s="150" t="s">
        <v>11</v>
      </c>
      <c r="K29" s="158">
        <v>2520.5479452054797</v>
      </c>
      <c r="L29" s="1"/>
      <c r="M29" s="13">
        <f>IFERROR(IF(RIGHT($D29,5)="total",SUM(M23:M28),VLOOKUP($A29,Movimentação!$D:$G,3,0)),0)</f>
        <v>1199.5116666666665</v>
      </c>
      <c r="N29" s="13">
        <f>IFERROR(IF(RIGHT($D29,5)="total",SUM(N23:N28),VLOOKUP($A29,Movimentação!$D:$G,4,0)),0)</f>
        <v>1169.5816666666667</v>
      </c>
    </row>
    <row r="30" spans="1:14" x14ac:dyDescent="0.25">
      <c r="A30" s="57" t="str">
        <f t="shared" si="0"/>
        <v>BELEM Total</v>
      </c>
      <c r="B30" s="57" t="str">
        <f t="shared" si="1"/>
        <v>BELEM Total</v>
      </c>
      <c r="C30" s="17">
        <v>35</v>
      </c>
      <c r="D30" s="18" t="s">
        <v>135</v>
      </c>
      <c r="E30" s="18"/>
      <c r="F30" s="1"/>
      <c r="G30" s="164">
        <v>3315</v>
      </c>
      <c r="H30" s="164">
        <v>6811.4285714285716</v>
      </c>
      <c r="I30" s="149"/>
      <c r="J30" s="151" t="s">
        <v>118</v>
      </c>
      <c r="K30" s="159">
        <v>5237.4310620885972</v>
      </c>
      <c r="L30" s="1"/>
      <c r="M30" s="19">
        <f>IFERROR(IF(RIGHT($D30,5)="total",SUM(M24:M29),VLOOKUP($A30,Movimentação!$D:$G,3,0)),0)</f>
        <v>3253.333333333333</v>
      </c>
      <c r="N30" s="19">
        <f>IFERROR(IF(RIGHT($D30,5)="total",SUM(N24:N29),VLOOKUP($A30,Movimentação!$D:$G,4,0)),0)</f>
        <v>3065.416666666667</v>
      </c>
    </row>
    <row r="31" spans="1:14" x14ac:dyDescent="0.25">
      <c r="A31" s="57" t="str">
        <f t="shared" si="0"/>
        <v>BETIMB100</v>
      </c>
      <c r="B31" s="57" t="str">
        <f t="shared" si="1"/>
        <v>BETIM</v>
      </c>
      <c r="C31" s="10">
        <v>1</v>
      </c>
      <c r="D31" s="11" t="s">
        <v>8</v>
      </c>
      <c r="E31" s="12" t="s">
        <v>7</v>
      </c>
      <c r="F31" s="1"/>
      <c r="G31" s="163">
        <v>382.31647663436502</v>
      </c>
      <c r="H31" s="163">
        <v>1310.79934846068</v>
      </c>
      <c r="I31" s="149"/>
      <c r="J31" s="150" t="s">
        <v>118</v>
      </c>
      <c r="K31" s="158">
        <v>0</v>
      </c>
      <c r="L31" s="1"/>
      <c r="M31" s="13">
        <f>IFERROR(IF(RIGHT($D31,5)="total",SUM(M25:M30),VLOOKUP($A31,Movimentação!$D:$G,3,0)),0)</f>
        <v>2212.666666666667</v>
      </c>
      <c r="N31" s="13">
        <f>IFERROR(IF(RIGHT($D31,5)="total",SUM(N25:N30),VLOOKUP($A31,Movimentação!$D:$G,4,0)),0)</f>
        <v>2396.9083333333338</v>
      </c>
    </row>
    <row r="32" spans="1:14" x14ac:dyDescent="0.25">
      <c r="A32" s="57" t="str">
        <f t="shared" si="0"/>
        <v>BETIMDiesel A S10</v>
      </c>
      <c r="B32" s="57" t="str">
        <f t="shared" si="1"/>
        <v>BETIMDiesel B S10</v>
      </c>
      <c r="C32" s="10">
        <v>1</v>
      </c>
      <c r="D32" s="11" t="s">
        <v>8</v>
      </c>
      <c r="E32" s="12" t="s">
        <v>12</v>
      </c>
      <c r="F32" s="1"/>
      <c r="G32" s="163">
        <v>1333.4326397727366</v>
      </c>
      <c r="H32" s="163">
        <v>32002.38335454568</v>
      </c>
      <c r="I32" s="149"/>
      <c r="J32" s="150" t="s">
        <v>17</v>
      </c>
      <c r="K32" s="158">
        <v>5707.2716003082851</v>
      </c>
      <c r="L32" s="1"/>
      <c r="M32" s="13">
        <f>IFERROR(IF(RIGHT($D32,5)="total",SUM(M26:M31),VLOOKUP($A32,Movimentação!$D:$G,3,0)),0)</f>
        <v>12319.816666666666</v>
      </c>
      <c r="N32" s="13">
        <f>IFERROR(IF(RIGHT($D32,5)="total",SUM(N26:N31),VLOOKUP($A32,Movimentação!$D:$G,4,0)),0)</f>
        <v>12677.108333333335</v>
      </c>
    </row>
    <row r="33" spans="1:14" x14ac:dyDescent="0.25">
      <c r="A33" s="57" t="str">
        <f t="shared" si="0"/>
        <v>BETIMDiesel A S500</v>
      </c>
      <c r="B33" s="57" t="str">
        <f t="shared" si="1"/>
        <v>BETIMDiesel B S500</v>
      </c>
      <c r="C33" s="10">
        <v>1</v>
      </c>
      <c r="D33" s="11" t="s">
        <v>8</v>
      </c>
      <c r="E33" s="12" t="s">
        <v>13</v>
      </c>
      <c r="F33" s="1"/>
      <c r="G33" s="163">
        <v>1115.292751884733</v>
      </c>
      <c r="H33" s="163">
        <v>26767.026045233593</v>
      </c>
      <c r="I33" s="149"/>
      <c r="J33" s="150" t="s">
        <v>14</v>
      </c>
      <c r="K33" s="158">
        <v>4776.8489664213866</v>
      </c>
      <c r="L33" s="1"/>
      <c r="M33" s="13">
        <f>IFERROR(IF(RIGHT($D33,5)="total",SUM(M27:M32),VLOOKUP($A33,Movimentação!$D:$G,3,0)),0)</f>
        <v>7228.3499999999995</v>
      </c>
      <c r="N33" s="13">
        <f>IFERROR(IF(RIGHT($D33,5)="total",SUM(N27:N32),VLOOKUP($A33,Movimentação!$D:$G,4,0)),0)</f>
        <v>7847.4000000000005</v>
      </c>
    </row>
    <row r="34" spans="1:14" x14ac:dyDescent="0.25">
      <c r="A34" s="57" t="str">
        <f t="shared" si="0"/>
        <v>BETIMEtanol Anidro</v>
      </c>
      <c r="B34" s="57" t="str">
        <f t="shared" si="1"/>
        <v>BETIM</v>
      </c>
      <c r="C34" s="10">
        <v>1</v>
      </c>
      <c r="D34" s="11" t="s">
        <v>8</v>
      </c>
      <c r="E34" s="12" t="s">
        <v>18</v>
      </c>
      <c r="F34" s="1"/>
      <c r="G34" s="163">
        <v>820.55322105581536</v>
      </c>
      <c r="H34" s="163">
        <v>6564.4257684465229</v>
      </c>
      <c r="I34" s="149"/>
      <c r="J34" s="150" t="s">
        <v>118</v>
      </c>
      <c r="K34" s="158">
        <v>0</v>
      </c>
      <c r="L34" s="1"/>
      <c r="M34" s="13">
        <f>IFERROR(IF(RIGHT($D34,5)="total",SUM(M28:M33),VLOOKUP($A34,Movimentação!$D:$G,3,0)),0)</f>
        <v>8305.32</v>
      </c>
      <c r="N34" s="13">
        <f>IFERROR(IF(RIGHT($D34,5)="total",SUM(N28:N33),VLOOKUP($A34,Movimentação!$D:$G,4,0)),0)</f>
        <v>7855.8450000000012</v>
      </c>
    </row>
    <row r="35" spans="1:14" x14ac:dyDescent="0.25">
      <c r="A35" s="57" t="str">
        <f t="shared" si="0"/>
        <v>BETIMEtanol Hidratado</v>
      </c>
      <c r="B35" s="57" t="str">
        <f t="shared" si="1"/>
        <v>BETIMÁlcool</v>
      </c>
      <c r="C35" s="10">
        <v>1</v>
      </c>
      <c r="D35" s="11" t="s">
        <v>8</v>
      </c>
      <c r="E35" s="12" t="s">
        <v>19</v>
      </c>
      <c r="F35" s="1"/>
      <c r="G35" s="163">
        <v>670.98888307674201</v>
      </c>
      <c r="H35" s="163">
        <v>5367.9110646139361</v>
      </c>
      <c r="I35" s="149"/>
      <c r="J35" s="150" t="s">
        <v>20</v>
      </c>
      <c r="K35" s="158">
        <v>5367.9110646139361</v>
      </c>
      <c r="L35" s="1"/>
      <c r="M35" s="13">
        <f>IFERROR(IF(RIGHT($D35,5)="total",SUM(M29:M34),VLOOKUP($A35,Movimentação!$D:$G,3,0)),0)</f>
        <v>5729.833333333333</v>
      </c>
      <c r="N35" s="13">
        <f>IFERROR(IF(RIGHT($D35,5)="total",SUM(N29:N34),VLOOKUP($A35,Movimentação!$D:$G,4,0)),0)</f>
        <v>6212.083333333333</v>
      </c>
    </row>
    <row r="36" spans="1:14" x14ac:dyDescent="0.25">
      <c r="A36" s="57" t="str">
        <f t="shared" si="0"/>
        <v>BETIMGasolina A</v>
      </c>
      <c r="B36" s="57" t="str">
        <f t="shared" si="1"/>
        <v>BETIMGasolina C</v>
      </c>
      <c r="C36" s="10">
        <v>1</v>
      </c>
      <c r="D36" s="11" t="s">
        <v>8</v>
      </c>
      <c r="E36" s="12" t="s">
        <v>10</v>
      </c>
      <c r="F36" s="1"/>
      <c r="G36" s="163">
        <v>1892.8270594117193</v>
      </c>
      <c r="H36" s="163">
        <v>45427.849425881264</v>
      </c>
      <c r="I36" s="149"/>
      <c r="J36" s="150" t="s">
        <v>11</v>
      </c>
      <c r="K36" s="158">
        <v>24312.688031283415</v>
      </c>
      <c r="L36" s="1"/>
      <c r="M36" s="13">
        <f>IFERROR(IF(RIGHT($D36,5)="total",SUM(M30:M35),VLOOKUP($A36,Movimentação!$D:$G,3,0)),0)</f>
        <v>23273.679999999997</v>
      </c>
      <c r="N36" s="13">
        <f>IFERROR(IF(RIGHT($D36,5)="total",SUM(N30:N35),VLOOKUP($A36,Movimentação!$D:$G,4,0)),0)</f>
        <v>22207.904999999999</v>
      </c>
    </row>
    <row r="37" spans="1:14" x14ac:dyDescent="0.25">
      <c r="A37" s="57" t="str">
        <f t="shared" si="0"/>
        <v>BETIM Total</v>
      </c>
      <c r="B37" s="57" t="str">
        <f t="shared" si="1"/>
        <v>BETIM Total</v>
      </c>
      <c r="C37" s="17">
        <v>1</v>
      </c>
      <c r="D37" s="18" t="s">
        <v>24</v>
      </c>
      <c r="E37" s="18"/>
      <c r="F37" s="1"/>
      <c r="G37" s="164">
        <v>6215.4110318361109</v>
      </c>
      <c r="H37" s="164">
        <v>117440.39500718168</v>
      </c>
      <c r="I37" s="149"/>
      <c r="J37" s="151" t="s">
        <v>118</v>
      </c>
      <c r="K37" s="159">
        <v>40164.719662627023</v>
      </c>
      <c r="L37" s="1"/>
      <c r="M37" s="19">
        <f>IFERROR(IF(RIGHT($D37,5)="total",SUM(M31:M36),VLOOKUP($A37,Movimentação!$D:$G,3,0)),0)</f>
        <v>59069.666666666657</v>
      </c>
      <c r="N37" s="19">
        <f>IFERROR(IF(RIGHT($D37,5)="total",SUM(N31:N36),VLOOKUP($A37,Movimentação!$D:$G,4,0)),0)</f>
        <v>59197.250000000007</v>
      </c>
    </row>
    <row r="38" spans="1:14" x14ac:dyDescent="0.25">
      <c r="A38" s="57" t="str">
        <f t="shared" si="0"/>
        <v>BIGUACUB100</v>
      </c>
      <c r="B38" s="57" t="str">
        <f t="shared" si="1"/>
        <v>BIGUACU</v>
      </c>
      <c r="C38" s="10">
        <v>25</v>
      </c>
      <c r="D38" s="11" t="s">
        <v>70</v>
      </c>
      <c r="E38" s="12" t="s">
        <v>7</v>
      </c>
      <c r="F38" s="1"/>
      <c r="G38" s="163">
        <v>28</v>
      </c>
      <c r="H38" s="163">
        <v>134.4</v>
      </c>
      <c r="I38" s="149"/>
      <c r="J38" s="150" t="s">
        <v>118</v>
      </c>
      <c r="K38" s="158">
        <v>0</v>
      </c>
      <c r="L38" s="1"/>
      <c r="M38" s="13">
        <f>IFERROR(IF(RIGHT($D38,5)="total",SUM(M32:M37),VLOOKUP($A38,Movimentação!$D:$G,3,0)),0)</f>
        <v>71.38333333333334</v>
      </c>
      <c r="N38" s="13">
        <f>IFERROR(IF(RIGHT($D38,5)="total",SUM(N32:N37),VLOOKUP($A38,Movimentação!$D:$G,4,0)),0)</f>
        <v>68.650000000000006</v>
      </c>
    </row>
    <row r="39" spans="1:14" x14ac:dyDescent="0.25">
      <c r="A39" s="57" t="str">
        <f t="shared" si="0"/>
        <v>BIGUACUDiesel A S10</v>
      </c>
      <c r="B39" s="57" t="str">
        <f t="shared" si="1"/>
        <v>BIGUACUDiesel B S10</v>
      </c>
      <c r="C39" s="15">
        <v>25</v>
      </c>
      <c r="D39" s="11" t="s">
        <v>70</v>
      </c>
      <c r="E39" s="12" t="s">
        <v>12</v>
      </c>
      <c r="F39" s="1"/>
      <c r="G39" s="163">
        <v>0</v>
      </c>
      <c r="H39" s="163">
        <v>0</v>
      </c>
      <c r="I39" s="149"/>
      <c r="J39" s="150" t="s">
        <v>17</v>
      </c>
      <c r="K39" s="158">
        <v>0</v>
      </c>
      <c r="L39" s="1"/>
      <c r="M39" s="13">
        <f>IFERROR(IF(RIGHT($D39,5)="total",SUM(M33:M38),VLOOKUP($A39,Movimentação!$D:$G,3,0)),0)</f>
        <v>533.85</v>
      </c>
      <c r="N39" s="13">
        <f>IFERROR(IF(RIGHT($D39,5)="total",SUM(N33:N38),VLOOKUP($A39,Movimentação!$D:$G,4,0)),0)</f>
        <v>499.04999999999995</v>
      </c>
    </row>
    <row r="40" spans="1:14" x14ac:dyDescent="0.25">
      <c r="A40" s="57" t="str">
        <f t="shared" si="0"/>
        <v>BIGUACUDiesel A S500</v>
      </c>
      <c r="B40" s="57" t="str">
        <f t="shared" si="1"/>
        <v>BIGUACUDiesel B S500</v>
      </c>
      <c r="C40" s="10">
        <v>25</v>
      </c>
      <c r="D40" s="11" t="s">
        <v>70</v>
      </c>
      <c r="E40" s="12" t="s">
        <v>13</v>
      </c>
      <c r="F40" s="1"/>
      <c r="G40" s="163">
        <v>0</v>
      </c>
      <c r="H40" s="163">
        <v>0</v>
      </c>
      <c r="I40" s="149"/>
      <c r="J40" s="150" t="s">
        <v>14</v>
      </c>
      <c r="K40" s="158">
        <v>0</v>
      </c>
      <c r="L40" s="1"/>
      <c r="M40" s="13">
        <f>IFERROR(IF(RIGHT($D40,5)="total",SUM(M34:M39),VLOOKUP($A40,Movimentação!$D:$G,3,0)),0)</f>
        <v>108.60000000000001</v>
      </c>
      <c r="N40" s="13">
        <f>IFERROR(IF(RIGHT($D40,5)="total",SUM(N34:N39),VLOOKUP($A40,Movimentação!$D:$G,4,0)),0)</f>
        <v>118.8</v>
      </c>
    </row>
    <row r="41" spans="1:14" x14ac:dyDescent="0.25">
      <c r="A41" s="57" t="str">
        <f t="shared" si="0"/>
        <v>BIGUACUEtanol Anidro</v>
      </c>
      <c r="B41" s="57" t="str">
        <f t="shared" si="1"/>
        <v>BIGUACU</v>
      </c>
      <c r="C41" s="10">
        <v>25</v>
      </c>
      <c r="D41" s="11" t="s">
        <v>70</v>
      </c>
      <c r="E41" s="12" t="s">
        <v>18</v>
      </c>
      <c r="F41" s="1"/>
      <c r="G41" s="163">
        <v>145</v>
      </c>
      <c r="H41" s="163">
        <v>696</v>
      </c>
      <c r="I41" s="149"/>
      <c r="J41" s="150" t="s">
        <v>118</v>
      </c>
      <c r="K41" s="158">
        <v>0</v>
      </c>
      <c r="L41" s="1"/>
      <c r="M41" s="13">
        <f>IFERROR(IF(RIGHT($D41,5)="total",SUM(M35:M40),VLOOKUP($A41,Movimentação!$D:$G,3,0)),0)</f>
        <v>677.43</v>
      </c>
      <c r="N41" s="13">
        <f>IFERROR(IF(RIGHT($D41,5)="total",SUM(N35:N40),VLOOKUP($A41,Movimentação!$D:$G,4,0)),0)</f>
        <v>666.7650000000001</v>
      </c>
    </row>
    <row r="42" spans="1:14" x14ac:dyDescent="0.25">
      <c r="A42" s="57" t="str">
        <f t="shared" si="0"/>
        <v>BIGUACUEtanol Hidratado</v>
      </c>
      <c r="B42" s="57" t="str">
        <f t="shared" si="1"/>
        <v>BIGUACUÁlcool</v>
      </c>
      <c r="C42" s="10">
        <v>25</v>
      </c>
      <c r="D42" s="11" t="s">
        <v>70</v>
      </c>
      <c r="E42" s="12" t="s">
        <v>19</v>
      </c>
      <c r="F42" s="1"/>
      <c r="G42" s="163">
        <v>0</v>
      </c>
      <c r="H42" s="163">
        <v>0</v>
      </c>
      <c r="I42" s="149"/>
      <c r="J42" s="150" t="s">
        <v>20</v>
      </c>
      <c r="K42" s="158">
        <v>0</v>
      </c>
      <c r="L42" s="1"/>
      <c r="M42" s="13">
        <f>IFERROR(IF(RIGHT($D42,5)="total",SUM(M36:M41),VLOOKUP($A42,Movimentação!$D:$G,3,0)),0)</f>
        <v>0</v>
      </c>
      <c r="N42" s="13">
        <f>IFERROR(IF(RIGHT($D42,5)="total",SUM(N36:N41),VLOOKUP($A42,Movimentação!$D:$G,4,0)),0)</f>
        <v>0</v>
      </c>
    </row>
    <row r="43" spans="1:14" x14ac:dyDescent="0.25">
      <c r="A43" s="57" t="str">
        <f t="shared" si="0"/>
        <v>BIGUACUGasolina A</v>
      </c>
      <c r="B43" s="57" t="str">
        <f t="shared" si="1"/>
        <v>BIGUACUGasolina C</v>
      </c>
      <c r="C43" s="10">
        <v>25</v>
      </c>
      <c r="D43" s="16" t="s">
        <v>70</v>
      </c>
      <c r="E43" s="12" t="s">
        <v>10</v>
      </c>
      <c r="F43" s="1"/>
      <c r="G43" s="163">
        <v>0</v>
      </c>
      <c r="H43" s="163">
        <v>0</v>
      </c>
      <c r="I43" s="149"/>
      <c r="J43" s="150" t="s">
        <v>11</v>
      </c>
      <c r="K43" s="158">
        <v>0</v>
      </c>
      <c r="L43" s="1"/>
      <c r="M43" s="13">
        <f>IFERROR(IF(RIGHT($D43,5)="total",SUM(M37:M42),VLOOKUP($A43,Movimentação!$D:$G,3,0)),0)</f>
        <v>1831.5699999999997</v>
      </c>
      <c r="N43" s="13">
        <f>IFERROR(IF(RIGHT($D43,5)="total",SUM(N37:N42),VLOOKUP($A43,Movimentação!$D:$G,4,0)),0)</f>
        <v>1802.7350000000004</v>
      </c>
    </row>
    <row r="44" spans="1:14" x14ac:dyDescent="0.25">
      <c r="A44" s="57" t="str">
        <f t="shared" si="0"/>
        <v>BIGUACU Total</v>
      </c>
      <c r="B44" s="57" t="str">
        <f t="shared" si="1"/>
        <v>BIGUACU Total</v>
      </c>
      <c r="C44" s="17">
        <v>25</v>
      </c>
      <c r="D44" s="18" t="s">
        <v>123</v>
      </c>
      <c r="E44" s="18"/>
      <c r="F44" s="1"/>
      <c r="G44" s="164">
        <v>173</v>
      </c>
      <c r="H44" s="164">
        <v>830.4</v>
      </c>
      <c r="I44" s="149"/>
      <c r="J44" s="151" t="s">
        <v>118</v>
      </c>
      <c r="K44" s="159">
        <v>0</v>
      </c>
      <c r="L44" s="1"/>
      <c r="M44" s="19">
        <f>IFERROR(IF(RIGHT($D44,5)="total",SUM(M38:M43),VLOOKUP($A44,Movimentação!$D:$G,3,0)),0)</f>
        <v>3222.833333333333</v>
      </c>
      <c r="N44" s="19">
        <f>IFERROR(IF(RIGHT($D44,5)="total",SUM(N38:N43),VLOOKUP($A44,Movimentação!$D:$G,4,0)),0)</f>
        <v>3156</v>
      </c>
    </row>
    <row r="45" spans="1:14" x14ac:dyDescent="0.25">
      <c r="A45" s="57" t="str">
        <f t="shared" si="0"/>
        <v>BRASILIAB100</v>
      </c>
      <c r="B45" s="57" t="str">
        <f t="shared" si="1"/>
        <v>BRASILIA</v>
      </c>
      <c r="C45" s="10">
        <v>42</v>
      </c>
      <c r="D45" s="11" t="s">
        <v>97</v>
      </c>
      <c r="E45" s="12" t="s">
        <v>7</v>
      </c>
      <c r="F45" s="1"/>
      <c r="G45" s="163">
        <v>135.167598</v>
      </c>
      <c r="H45" s="163">
        <v>648.80447040000001</v>
      </c>
      <c r="I45" s="149"/>
      <c r="J45" s="150" t="s">
        <v>118</v>
      </c>
      <c r="K45" s="158">
        <v>0</v>
      </c>
      <c r="L45" s="1"/>
      <c r="M45" s="13">
        <f>IFERROR(IF(RIGHT($D45,5)="total",SUM(M39:M44),VLOOKUP($A45,Movimentação!$D:$G,3,0)),0)</f>
        <v>178.46666666666667</v>
      </c>
      <c r="N45" s="13">
        <f>IFERROR(IF(RIGHT($D45,5)="total",SUM(N39:N44),VLOOKUP($A45,Movimentação!$D:$G,4,0)),0)</f>
        <v>197.19166666666663</v>
      </c>
    </row>
    <row r="46" spans="1:14" x14ac:dyDescent="0.25">
      <c r="A46" s="57" t="str">
        <f t="shared" si="0"/>
        <v>BRASILIADiesel A S10</v>
      </c>
      <c r="B46" s="57" t="str">
        <f t="shared" si="1"/>
        <v>BRASILIADiesel B S10</v>
      </c>
      <c r="C46" s="15">
        <v>42</v>
      </c>
      <c r="D46" s="11" t="s">
        <v>97</v>
      </c>
      <c r="E46" s="12" t="s">
        <v>12</v>
      </c>
      <c r="F46" s="1"/>
      <c r="G46" s="163">
        <v>916.66297999999995</v>
      </c>
      <c r="H46" s="163">
        <v>10999.955759999999</v>
      </c>
      <c r="I46" s="149"/>
      <c r="J46" s="150" t="s">
        <v>17</v>
      </c>
      <c r="K46" s="158">
        <v>4146.2870439199942</v>
      </c>
      <c r="L46" s="1"/>
      <c r="M46" s="13">
        <f>IFERROR(IF(RIGHT($D46,5)="total",SUM(M40:M45),VLOOKUP($A46,Movimentação!$D:$G,3,0)),0)</f>
        <v>1204.3166666666668</v>
      </c>
      <c r="N46" s="13">
        <f>IFERROR(IF(RIGHT($D46,5)="total",SUM(N40:N45),VLOOKUP($A46,Movimentação!$D:$G,4,0)),0)</f>
        <v>1278.8083333333334</v>
      </c>
    </row>
    <row r="47" spans="1:14" x14ac:dyDescent="0.25">
      <c r="A47" s="57" t="str">
        <f t="shared" si="0"/>
        <v>BRASILIADiesel A S500</v>
      </c>
      <c r="B47" s="57" t="str">
        <f t="shared" si="1"/>
        <v>BRASILIADiesel B S500</v>
      </c>
      <c r="C47" s="10">
        <v>42</v>
      </c>
      <c r="D47" s="11" t="s">
        <v>97</v>
      </c>
      <c r="E47" s="12" t="s">
        <v>13</v>
      </c>
      <c r="F47" s="1"/>
      <c r="G47" s="163">
        <v>696.63380599999959</v>
      </c>
      <c r="H47" s="163">
        <v>3343.8422687999978</v>
      </c>
      <c r="I47" s="149"/>
      <c r="J47" s="150" t="s">
        <v>14</v>
      </c>
      <c r="K47" s="158">
        <v>1260.4168760800062</v>
      </c>
      <c r="L47" s="1"/>
      <c r="M47" s="13">
        <f>IFERROR(IF(RIGHT($D47,5)="total",SUM(M41:M46),VLOOKUP($A47,Movimentação!$D:$G,3,0)),0)</f>
        <v>452.55</v>
      </c>
      <c r="N47" s="13">
        <f>IFERROR(IF(RIGHT($D47,5)="total",SUM(N41:N46),VLOOKUP($A47,Movimentação!$D:$G,4,0)),0)</f>
        <v>526.25000000000011</v>
      </c>
    </row>
    <row r="48" spans="1:14" x14ac:dyDescent="0.25">
      <c r="A48" s="57" t="str">
        <f t="shared" si="0"/>
        <v>BRASILIAEtanol Anidro</v>
      </c>
      <c r="B48" s="57" t="str">
        <f t="shared" si="1"/>
        <v>BRASILIA</v>
      </c>
      <c r="C48" s="10">
        <v>42</v>
      </c>
      <c r="D48" s="11" t="s">
        <v>97</v>
      </c>
      <c r="E48" s="12" t="s">
        <v>18</v>
      </c>
      <c r="F48" s="1"/>
      <c r="G48" s="163">
        <v>462.1995</v>
      </c>
      <c r="H48" s="163">
        <v>3697.596</v>
      </c>
      <c r="I48" s="149"/>
      <c r="J48" s="150" t="s">
        <v>118</v>
      </c>
      <c r="K48" s="158">
        <v>0</v>
      </c>
      <c r="L48" s="1"/>
      <c r="M48" s="13">
        <f>IFERROR(IF(RIGHT($D48,5)="total",SUM(M42:M47),VLOOKUP($A48,Movimentação!$D:$G,3,0)),0)</f>
        <v>354.15000000000003</v>
      </c>
      <c r="N48" s="13">
        <f>IFERROR(IF(RIGHT($D48,5)="total",SUM(N42:N47),VLOOKUP($A48,Movimentação!$D:$G,4,0)),0)</f>
        <v>295.85250000000002</v>
      </c>
    </row>
    <row r="49" spans="1:14" x14ac:dyDescent="0.25">
      <c r="A49" s="57" t="str">
        <f t="shared" si="0"/>
        <v>BRASILIAEtanol Hidratado</v>
      </c>
      <c r="B49" s="57" t="str">
        <f t="shared" si="1"/>
        <v>BRASILIAÁlcool</v>
      </c>
      <c r="C49" s="10">
        <v>42</v>
      </c>
      <c r="D49" s="11" t="s">
        <v>97</v>
      </c>
      <c r="E49" s="12" t="s">
        <v>19</v>
      </c>
      <c r="F49" s="1"/>
      <c r="G49" s="163">
        <v>462.95100000000002</v>
      </c>
      <c r="H49" s="163">
        <v>3703.6080000000002</v>
      </c>
      <c r="I49" s="149"/>
      <c r="J49" s="150" t="s">
        <v>20</v>
      </c>
      <c r="K49" s="158">
        <v>3703.6080000000002</v>
      </c>
      <c r="L49" s="1"/>
      <c r="M49" s="13">
        <f>IFERROR(IF(RIGHT($D49,5)="total",SUM(M43:M48),VLOOKUP($A49,Movimentação!$D:$G,3,0)),0)</f>
        <v>367.33333333333331</v>
      </c>
      <c r="N49" s="13">
        <f>IFERROR(IF(RIGHT($D49,5)="total",SUM(N43:N48),VLOOKUP($A49,Movimentação!$D:$G,4,0)),0)</f>
        <v>198.58333333333334</v>
      </c>
    </row>
    <row r="50" spans="1:14" x14ac:dyDescent="0.25">
      <c r="A50" s="57" t="str">
        <f t="shared" si="0"/>
        <v>BRASILIAGasolina A</v>
      </c>
      <c r="B50" s="57" t="str">
        <f t="shared" si="1"/>
        <v>BRASILIAGasolina C</v>
      </c>
      <c r="C50" s="10">
        <v>42</v>
      </c>
      <c r="D50" s="16" t="s">
        <v>97</v>
      </c>
      <c r="E50" s="12" t="s">
        <v>10</v>
      </c>
      <c r="F50" s="1"/>
      <c r="G50" s="163">
        <v>693.65137400000344</v>
      </c>
      <c r="H50" s="163">
        <v>8323.8164880000404</v>
      </c>
      <c r="I50" s="149"/>
      <c r="J50" s="150" t="s">
        <v>11</v>
      </c>
      <c r="K50" s="158">
        <v>11402.488339726084</v>
      </c>
      <c r="L50" s="1"/>
      <c r="M50" s="13">
        <f>IFERROR(IF(RIGHT($D50,5)="total",SUM(M44:M49),VLOOKUP($A50,Movimentação!$D:$G,3,0)),0)</f>
        <v>957.51666666666677</v>
      </c>
      <c r="N50" s="13">
        <f>IFERROR(IF(RIGHT($D50,5)="total",SUM(N44:N49),VLOOKUP($A50,Movimentação!$D:$G,4,0)),0)</f>
        <v>799.89750000000004</v>
      </c>
    </row>
    <row r="51" spans="1:14" x14ac:dyDescent="0.25">
      <c r="A51" s="57" t="str">
        <f t="shared" si="0"/>
        <v>BRASILIA Total</v>
      </c>
      <c r="B51" s="57" t="str">
        <f t="shared" si="1"/>
        <v>BRASILIA Total</v>
      </c>
      <c r="C51" s="17">
        <v>42</v>
      </c>
      <c r="D51" s="18" t="s">
        <v>141</v>
      </c>
      <c r="E51" s="18"/>
      <c r="F51" s="1"/>
      <c r="G51" s="164">
        <v>3367.2662580000033</v>
      </c>
      <c r="H51" s="164">
        <v>30717.622987200037</v>
      </c>
      <c r="I51" s="149"/>
      <c r="J51" s="151" t="s">
        <v>118</v>
      </c>
      <c r="K51" s="159">
        <v>20512.800259726086</v>
      </c>
      <c r="L51" s="1"/>
      <c r="M51" s="19">
        <f>IFERROR(IF(RIGHT($D51,5)="total",SUM(M45:M50),VLOOKUP($A51,Movimentação!$D:$G,3,0)),0)</f>
        <v>3514.3333333333339</v>
      </c>
      <c r="N51" s="19">
        <f>IFERROR(IF(RIGHT($D51,5)="total",SUM(N45:N50),VLOOKUP($A51,Movimentação!$D:$G,4,0)),0)</f>
        <v>3296.5833333333335</v>
      </c>
    </row>
    <row r="52" spans="1:14" x14ac:dyDescent="0.25">
      <c r="A52" s="57" t="str">
        <f t="shared" si="0"/>
        <v>CABEDELOB100</v>
      </c>
      <c r="B52" s="57" t="str">
        <f t="shared" si="1"/>
        <v>CABEDELO</v>
      </c>
      <c r="C52" s="10">
        <v>27</v>
      </c>
      <c r="D52" s="11" t="s">
        <v>73</v>
      </c>
      <c r="E52" s="12" t="s">
        <v>7</v>
      </c>
      <c r="F52" s="1"/>
      <c r="G52" s="163">
        <v>70</v>
      </c>
      <c r="H52" s="163">
        <v>240</v>
      </c>
      <c r="I52" s="149"/>
      <c r="J52" s="150" t="s">
        <v>118</v>
      </c>
      <c r="K52" s="158">
        <v>0</v>
      </c>
      <c r="L52" s="1"/>
      <c r="M52" s="13">
        <f>IFERROR(IF(RIGHT($D52,5)="total",SUM(M46:M51),VLOOKUP($A52,Movimentação!$D:$G,3,0)),0)</f>
        <v>129.25</v>
      </c>
      <c r="N52" s="13">
        <f>IFERROR(IF(RIGHT($D52,5)="total",SUM(N46:N51),VLOOKUP($A52,Movimentação!$D:$G,4,0)),0)</f>
        <v>131.80833333333334</v>
      </c>
    </row>
    <row r="53" spans="1:14" x14ac:dyDescent="0.25">
      <c r="A53" s="57" t="str">
        <f t="shared" si="0"/>
        <v>CABEDELODiesel A S10</v>
      </c>
      <c r="B53" s="57" t="str">
        <f t="shared" si="1"/>
        <v>CABEDELODiesel B S10</v>
      </c>
      <c r="C53" s="15">
        <v>27</v>
      </c>
      <c r="D53" s="11" t="s">
        <v>73</v>
      </c>
      <c r="E53" s="12" t="s">
        <v>12</v>
      </c>
      <c r="F53" s="1"/>
      <c r="G53" s="163">
        <v>150</v>
      </c>
      <c r="H53" s="163">
        <v>1200</v>
      </c>
      <c r="I53" s="149"/>
      <c r="J53" s="150" t="s">
        <v>17</v>
      </c>
      <c r="K53" s="158">
        <v>928.57142857142856</v>
      </c>
      <c r="L53" s="1"/>
      <c r="M53" s="13">
        <f>IFERROR(IF(RIGHT($D53,5)="total",SUM(M47:M52),VLOOKUP($A53,Movimentação!$D:$G,3,0)),0)</f>
        <v>655.65000000000009</v>
      </c>
      <c r="N53" s="13">
        <f>IFERROR(IF(RIGHT($D53,5)="total",SUM(N47:N52),VLOOKUP($A53,Movimentação!$D:$G,4,0)),0)</f>
        <v>627.82499999999993</v>
      </c>
    </row>
    <row r="54" spans="1:14" x14ac:dyDescent="0.25">
      <c r="A54" s="57" t="str">
        <f t="shared" si="0"/>
        <v>CABEDELODiesel A S500</v>
      </c>
      <c r="B54" s="57" t="str">
        <f t="shared" si="1"/>
        <v>CABEDELODiesel B S500</v>
      </c>
      <c r="C54" s="10">
        <v>27</v>
      </c>
      <c r="D54" s="11" t="s">
        <v>73</v>
      </c>
      <c r="E54" s="12" t="s">
        <v>13</v>
      </c>
      <c r="F54" s="1"/>
      <c r="G54" s="163">
        <v>750</v>
      </c>
      <c r="H54" s="163">
        <v>1384.6153846153848</v>
      </c>
      <c r="I54" s="149"/>
      <c r="J54" s="150" t="s">
        <v>14</v>
      </c>
      <c r="K54" s="158">
        <v>1071.4285714285713</v>
      </c>
      <c r="L54" s="1"/>
      <c r="M54" s="13">
        <f>IFERROR(IF(RIGHT($D54,5)="total",SUM(M48:M53),VLOOKUP($A54,Movimentação!$D:$G,3,0)),0)</f>
        <v>507.59999999999997</v>
      </c>
      <c r="N54" s="13">
        <f>IFERROR(IF(RIGHT($D54,5)="total",SUM(N48:N53),VLOOKUP($A54,Movimentação!$D:$G,4,0)),0)</f>
        <v>558.45000000000005</v>
      </c>
    </row>
    <row r="55" spans="1:14" x14ac:dyDescent="0.25">
      <c r="A55" s="57" t="str">
        <f t="shared" si="0"/>
        <v>CABEDELOEtanol Anidro</v>
      </c>
      <c r="B55" s="57" t="str">
        <f t="shared" si="1"/>
        <v>CABEDELO</v>
      </c>
      <c r="C55" s="10">
        <v>27</v>
      </c>
      <c r="D55" s="11" t="s">
        <v>73</v>
      </c>
      <c r="E55" s="12" t="s">
        <v>18</v>
      </c>
      <c r="F55" s="1"/>
      <c r="G55" s="163">
        <v>135</v>
      </c>
      <c r="H55" s="163">
        <v>1080</v>
      </c>
      <c r="I55" s="149"/>
      <c r="J55" s="150" t="s">
        <v>118</v>
      </c>
      <c r="K55" s="158">
        <v>0</v>
      </c>
      <c r="L55" s="1"/>
      <c r="M55" s="13">
        <f>IFERROR(IF(RIGHT($D55,5)="total",SUM(M49:M54),VLOOKUP($A55,Movimentação!$D:$G,3,0)),0)</f>
        <v>758.02499999999998</v>
      </c>
      <c r="N55" s="13">
        <f>IFERROR(IF(RIGHT($D55,5)="total",SUM(N49:N54),VLOOKUP($A55,Movimentação!$D:$G,4,0)),0)</f>
        <v>709.8075</v>
      </c>
    </row>
    <row r="56" spans="1:14" x14ac:dyDescent="0.25">
      <c r="A56" s="57" t="str">
        <f t="shared" si="0"/>
        <v>CABEDELOEtanol Hidratado</v>
      </c>
      <c r="B56" s="57" t="str">
        <f t="shared" si="1"/>
        <v>CABEDELOÁlcool</v>
      </c>
      <c r="C56" s="10">
        <v>27</v>
      </c>
      <c r="D56" s="11" t="s">
        <v>73</v>
      </c>
      <c r="E56" s="12" t="s">
        <v>19</v>
      </c>
      <c r="F56" s="1"/>
      <c r="G56" s="163">
        <v>70</v>
      </c>
      <c r="H56" s="163">
        <v>560</v>
      </c>
      <c r="I56" s="149"/>
      <c r="J56" s="150" t="s">
        <v>20</v>
      </c>
      <c r="K56" s="158">
        <v>560</v>
      </c>
      <c r="L56" s="1"/>
      <c r="M56" s="13">
        <f>IFERROR(IF(RIGHT($D56,5)="total",SUM(M50:M55),VLOOKUP($A56,Movimentação!$D:$G,3,0)),0)</f>
        <v>539.33333333333337</v>
      </c>
      <c r="N56" s="13">
        <f>IFERROR(IF(RIGHT($D56,5)="total",SUM(N50:N55),VLOOKUP($A56,Movimentação!$D:$G,4,0)),0)</f>
        <v>405.41666666666669</v>
      </c>
    </row>
    <row r="57" spans="1:14" x14ac:dyDescent="0.25">
      <c r="A57" s="57" t="str">
        <f t="shared" si="0"/>
        <v>CABEDELOGasolina A</v>
      </c>
      <c r="B57" s="57" t="str">
        <f t="shared" si="1"/>
        <v>CABEDELOGasolina C</v>
      </c>
      <c r="C57" s="10">
        <v>27</v>
      </c>
      <c r="D57" s="11" t="s">
        <v>73</v>
      </c>
      <c r="E57" s="12" t="s">
        <v>10</v>
      </c>
      <c r="F57" s="1"/>
      <c r="G57" s="163">
        <v>1750</v>
      </c>
      <c r="H57" s="163">
        <v>3230.7692307692309</v>
      </c>
      <c r="I57" s="149"/>
      <c r="J57" s="150" t="s">
        <v>11</v>
      </c>
      <c r="K57" s="158">
        <v>3999.9999999999995</v>
      </c>
      <c r="L57" s="1"/>
      <c r="M57" s="13">
        <f>IFERROR(IF(RIGHT($D57,5)="total",SUM(M51:M56),VLOOKUP($A57,Movimentação!$D:$G,3,0)),0)</f>
        <v>2049.4749999999999</v>
      </c>
      <c r="N57" s="13">
        <f>IFERROR(IF(RIGHT($D57,5)="total",SUM(N51:N56),VLOOKUP($A57,Movimentação!$D:$G,4,0)),0)</f>
        <v>1919.1091666666664</v>
      </c>
    </row>
    <row r="58" spans="1:14" x14ac:dyDescent="0.25">
      <c r="A58" s="57" t="str">
        <f t="shared" si="0"/>
        <v>CABEDELO Total</v>
      </c>
      <c r="B58" s="57" t="str">
        <f t="shared" si="1"/>
        <v>CABEDELO Total</v>
      </c>
      <c r="C58" s="17">
        <v>27</v>
      </c>
      <c r="D58" s="18" t="s">
        <v>127</v>
      </c>
      <c r="E58" s="18"/>
      <c r="F58" s="1"/>
      <c r="G58" s="164">
        <v>2925</v>
      </c>
      <c r="H58" s="164">
        <v>7695.3846153846152</v>
      </c>
      <c r="I58" s="149"/>
      <c r="J58" s="151" t="s">
        <v>118</v>
      </c>
      <c r="K58" s="159">
        <v>6560</v>
      </c>
      <c r="L58" s="1"/>
      <c r="M58" s="19">
        <f>IFERROR(IF(RIGHT($D58,5)="total",SUM(M52:M57),VLOOKUP($A58,Movimentação!$D:$G,3,0)),0)</f>
        <v>4639.3333333333339</v>
      </c>
      <c r="N58" s="19">
        <f>IFERROR(IF(RIGHT($D58,5)="total",SUM(N52:N57),VLOOKUP($A58,Movimentação!$D:$G,4,0)),0)</f>
        <v>4352.4166666666661</v>
      </c>
    </row>
    <row r="59" spans="1:14" x14ac:dyDescent="0.25">
      <c r="A59" s="57" t="str">
        <f t="shared" si="0"/>
        <v>CANOASB100</v>
      </c>
      <c r="B59" s="57" t="str">
        <f t="shared" si="1"/>
        <v>CANOAS</v>
      </c>
      <c r="C59" s="10">
        <v>52</v>
      </c>
      <c r="D59" s="11" t="s">
        <v>104</v>
      </c>
      <c r="E59" s="12" t="s">
        <v>7</v>
      </c>
      <c r="F59" s="1"/>
      <c r="G59" s="163">
        <v>120</v>
      </c>
      <c r="H59" s="163">
        <v>1440</v>
      </c>
      <c r="I59" s="149"/>
      <c r="J59" s="150" t="s">
        <v>118</v>
      </c>
      <c r="K59" s="158">
        <v>0</v>
      </c>
      <c r="L59" s="1"/>
      <c r="M59" s="13">
        <f>IFERROR(IF(RIGHT($D59,5)="total",SUM(M53:M58),VLOOKUP($A59,Movimentação!$D:$G,3,0)),0)</f>
        <v>201.21666666666667</v>
      </c>
      <c r="N59" s="13">
        <f>IFERROR(IF(RIGHT($D59,5)="total",SUM(N53:N58),VLOOKUP($A59,Movimentação!$D:$G,4,0)),0)</f>
        <v>204.75</v>
      </c>
    </row>
    <row r="60" spans="1:14" x14ac:dyDescent="0.25">
      <c r="A60" s="57" t="str">
        <f t="shared" si="0"/>
        <v>CANOASDiesel A S10</v>
      </c>
      <c r="B60" s="57" t="str">
        <f t="shared" si="1"/>
        <v>CANOASDiesel B S10</v>
      </c>
      <c r="C60" s="15">
        <v>52</v>
      </c>
      <c r="D60" s="11" t="s">
        <v>104</v>
      </c>
      <c r="E60" s="12" t="s">
        <v>12</v>
      </c>
      <c r="F60" s="1"/>
      <c r="G60" s="163">
        <v>155</v>
      </c>
      <c r="H60" s="163">
        <v>3720</v>
      </c>
      <c r="I60" s="149"/>
      <c r="J60" s="150" t="s">
        <v>17</v>
      </c>
      <c r="K60" s="158">
        <v>3660.3617365954151</v>
      </c>
      <c r="L60" s="1"/>
      <c r="M60" s="13">
        <f>IFERROR(IF(RIGHT($D60,5)="total",SUM(M54:M59),VLOOKUP($A60,Movimentação!$D:$G,3,0)),0)</f>
        <v>2042.9166666666667</v>
      </c>
      <c r="N60" s="13">
        <f>IFERROR(IF(RIGHT($D60,5)="total",SUM(N54:N59),VLOOKUP($A60,Movimentação!$D:$G,4,0)),0)</f>
        <v>2499.7333333333331</v>
      </c>
    </row>
    <row r="61" spans="1:14" x14ac:dyDescent="0.25">
      <c r="A61" s="57" t="str">
        <f t="shared" si="0"/>
        <v>CANOASDiesel A S500</v>
      </c>
      <c r="B61" s="57" t="str">
        <f t="shared" si="1"/>
        <v>CANOASDiesel B S500</v>
      </c>
      <c r="C61" s="10">
        <v>52</v>
      </c>
      <c r="D61" s="11" t="s">
        <v>104</v>
      </c>
      <c r="E61" s="12" t="s">
        <v>13</v>
      </c>
      <c r="F61" s="1"/>
      <c r="G61" s="163">
        <v>345</v>
      </c>
      <c r="H61" s="163">
        <v>8280</v>
      </c>
      <c r="I61" s="149"/>
      <c r="J61" s="150" t="s">
        <v>14</v>
      </c>
      <c r="K61" s="158">
        <v>8339.6382634045876</v>
      </c>
      <c r="L61" s="1"/>
      <c r="M61" s="13">
        <f>IFERROR(IF(RIGHT($D61,5)="total",SUM(M55:M60),VLOOKUP($A61,Movimentação!$D:$G,3,0)),0)</f>
        <v>1726.2</v>
      </c>
      <c r="N61" s="13">
        <f>IFERROR(IF(RIGHT($D61,5)="total",SUM(N55:N60),VLOOKUP($A61,Movimentação!$D:$G,4,0)),0)</f>
        <v>1852.1833333333334</v>
      </c>
    </row>
    <row r="62" spans="1:14" x14ac:dyDescent="0.25">
      <c r="A62" s="57" t="str">
        <f t="shared" si="0"/>
        <v>CANOASEtanol Anidro</v>
      </c>
      <c r="B62" s="57" t="str">
        <f t="shared" si="1"/>
        <v>CANOAS</v>
      </c>
      <c r="C62" s="10">
        <v>52</v>
      </c>
      <c r="D62" s="11" t="s">
        <v>104</v>
      </c>
      <c r="E62" s="12" t="s">
        <v>18</v>
      </c>
      <c r="F62" s="1"/>
      <c r="G62" s="163">
        <v>250</v>
      </c>
      <c r="H62" s="163">
        <v>1200</v>
      </c>
      <c r="I62" s="149"/>
      <c r="J62" s="150" t="s">
        <v>118</v>
      </c>
      <c r="K62" s="158">
        <v>0</v>
      </c>
      <c r="L62" s="1"/>
      <c r="M62" s="13">
        <f>IFERROR(IF(RIGHT($D62,5)="total",SUM(M56:M61),VLOOKUP($A62,Movimentação!$D:$G,3,0)),0)</f>
        <v>1267.605</v>
      </c>
      <c r="N62" s="13">
        <f>IFERROR(IF(RIGHT($D62,5)="total",SUM(N56:N61),VLOOKUP($A62,Movimentação!$D:$G,4,0)),0)</f>
        <v>1095.72</v>
      </c>
    </row>
    <row r="63" spans="1:14" x14ac:dyDescent="0.25">
      <c r="A63" s="57" t="str">
        <f t="shared" si="0"/>
        <v>CANOASEtanol Hidratado</v>
      </c>
      <c r="B63" s="57" t="str">
        <f t="shared" si="1"/>
        <v>CANOASÁlcool</v>
      </c>
      <c r="C63" s="10">
        <v>52</v>
      </c>
      <c r="D63" s="11" t="s">
        <v>104</v>
      </c>
      <c r="E63" s="12" t="s">
        <v>19</v>
      </c>
      <c r="F63" s="1"/>
      <c r="G63" s="163">
        <v>120</v>
      </c>
      <c r="H63" s="163">
        <v>576</v>
      </c>
      <c r="I63" s="149"/>
      <c r="J63" s="150" t="s">
        <v>20</v>
      </c>
      <c r="K63" s="158">
        <v>576</v>
      </c>
      <c r="L63" s="1"/>
      <c r="M63" s="13">
        <f>IFERROR(IF(RIGHT($D63,5)="total",SUM(M57:M62),VLOOKUP($A63,Movimentação!$D:$G,3,0)),0)</f>
        <v>75.166666666666671</v>
      </c>
      <c r="N63" s="13">
        <f>IFERROR(IF(RIGHT($D63,5)="total",SUM(N57:N62),VLOOKUP($A63,Movimentação!$D:$G,4,0)),0)</f>
        <v>65.833333333333329</v>
      </c>
    </row>
    <row r="64" spans="1:14" x14ac:dyDescent="0.25">
      <c r="A64" s="57" t="str">
        <f t="shared" si="0"/>
        <v>CANOASGasolina A</v>
      </c>
      <c r="B64" s="57" t="str">
        <f t="shared" si="1"/>
        <v>CANOASGasolina C</v>
      </c>
      <c r="C64" s="10">
        <v>52</v>
      </c>
      <c r="D64" s="11" t="s">
        <v>104</v>
      </c>
      <c r="E64" s="12" t="s">
        <v>10</v>
      </c>
      <c r="F64" s="1"/>
      <c r="G64" s="163">
        <v>545</v>
      </c>
      <c r="H64" s="163">
        <v>13080</v>
      </c>
      <c r="I64" s="149"/>
      <c r="J64" s="150" t="s">
        <v>11</v>
      </c>
      <c r="K64" s="158">
        <v>4444.4444444444443</v>
      </c>
      <c r="L64" s="1"/>
      <c r="M64" s="13">
        <f>IFERROR(IF(RIGHT($D64,5)="total",SUM(M58:M63),VLOOKUP($A64,Movimentação!$D:$G,3,0)),0)</f>
        <v>5559.5616666666674</v>
      </c>
      <c r="N64" s="13">
        <f>IFERROR(IF(RIGHT($D64,5)="total",SUM(N58:N63),VLOOKUP($A64,Movimentação!$D:$G,4,0)),0)</f>
        <v>5147.6966666666658</v>
      </c>
    </row>
    <row r="65" spans="1:14" x14ac:dyDescent="0.25">
      <c r="A65" s="57" t="str">
        <f t="shared" si="0"/>
        <v>CANOAS Total</v>
      </c>
      <c r="B65" s="57" t="str">
        <f t="shared" si="1"/>
        <v>CANOAS Total</v>
      </c>
      <c r="C65" s="17">
        <v>52</v>
      </c>
      <c r="D65" s="18" t="s">
        <v>107</v>
      </c>
      <c r="E65" s="18"/>
      <c r="F65" s="1"/>
      <c r="G65" s="164">
        <v>1535</v>
      </c>
      <c r="H65" s="164">
        <v>28296</v>
      </c>
      <c r="I65" s="149"/>
      <c r="J65" s="151" t="s">
        <v>118</v>
      </c>
      <c r="K65" s="159">
        <v>17020.444444444449</v>
      </c>
      <c r="L65" s="1"/>
      <c r="M65" s="19">
        <f>IFERROR(IF(RIGHT($D65,5)="total",SUM(M59:M64),VLOOKUP($A65,Movimentação!$D:$G,3,0)),0)</f>
        <v>10872.666666666668</v>
      </c>
      <c r="N65" s="19">
        <f>IFERROR(IF(RIGHT($D65,5)="total",SUM(N59:N64),VLOOKUP($A65,Movimentação!$D:$G,4,0)),0)</f>
        <v>10865.916666666664</v>
      </c>
    </row>
    <row r="66" spans="1:14" x14ac:dyDescent="0.25">
      <c r="A66" s="57" t="str">
        <f t="shared" ref="A66:A129" si="2">_xlfn.CONCAT(D66,E66)</f>
        <v>CRATOB100</v>
      </c>
      <c r="B66" s="57" t="str">
        <f t="shared" ref="B66:B129" si="3">CONCATENATE(D66,J66)</f>
        <v>CRATO</v>
      </c>
      <c r="C66" s="10">
        <v>31</v>
      </c>
      <c r="D66" s="11" t="s">
        <v>79</v>
      </c>
      <c r="E66" s="12" t="s">
        <v>7</v>
      </c>
      <c r="F66" s="1"/>
      <c r="G66" s="163">
        <v>60</v>
      </c>
      <c r="H66" s="163">
        <v>180</v>
      </c>
      <c r="I66" s="149"/>
      <c r="J66" s="150" t="s">
        <v>118</v>
      </c>
      <c r="K66" s="158">
        <v>0</v>
      </c>
      <c r="L66" s="1"/>
      <c r="M66" s="13">
        <f>IFERROR(IF(RIGHT($D66,5)="total",SUM(M60:M65),VLOOKUP($A66,Movimentação!$D:$G,3,0)),0)</f>
        <v>21.833333333333332</v>
      </c>
      <c r="N66" s="13">
        <f>IFERROR(IF(RIGHT($D66,5)="total",SUM(N60:N65),VLOOKUP($A66,Movimentação!$D:$G,4,0)),0)</f>
        <v>24.275000000000002</v>
      </c>
    </row>
    <row r="67" spans="1:14" x14ac:dyDescent="0.25">
      <c r="A67" s="57" t="str">
        <f t="shared" si="2"/>
        <v>CRATODiesel A S10</v>
      </c>
      <c r="B67" s="57" t="str">
        <f t="shared" si="3"/>
        <v>CRATODiesel B S10</v>
      </c>
      <c r="C67" s="15">
        <v>31</v>
      </c>
      <c r="D67" s="11" t="s">
        <v>79</v>
      </c>
      <c r="E67" s="12" t="s">
        <v>12</v>
      </c>
      <c r="F67" s="1"/>
      <c r="G67" s="163">
        <v>0</v>
      </c>
      <c r="H67" s="163">
        <v>0</v>
      </c>
      <c r="I67" s="149"/>
      <c r="J67" s="150" t="s">
        <v>17</v>
      </c>
      <c r="K67" s="158">
        <v>0</v>
      </c>
      <c r="L67" s="1"/>
      <c r="M67" s="13">
        <f>IFERROR(IF(RIGHT($D67,5)="total",SUM(M61:M66),VLOOKUP($A67,Movimentação!$D:$G,3,0)),0)</f>
        <v>0</v>
      </c>
      <c r="N67" s="13">
        <f>IFERROR(IF(RIGHT($D67,5)="total",SUM(N61:N66),VLOOKUP($A67,Movimentação!$D:$G,4,0)),0)</f>
        <v>0</v>
      </c>
    </row>
    <row r="68" spans="1:14" x14ac:dyDescent="0.25">
      <c r="A68" s="57" t="str">
        <f t="shared" si="2"/>
        <v>CRATODiesel A S500</v>
      </c>
      <c r="B68" s="57" t="str">
        <f t="shared" si="3"/>
        <v>CRATODiesel B S500</v>
      </c>
      <c r="C68" s="10">
        <v>31</v>
      </c>
      <c r="D68" s="11" t="s">
        <v>79</v>
      </c>
      <c r="E68" s="12" t="s">
        <v>13</v>
      </c>
      <c r="F68" s="1"/>
      <c r="G68" s="163">
        <v>150</v>
      </c>
      <c r="H68" s="163">
        <v>1200</v>
      </c>
      <c r="I68" s="149"/>
      <c r="J68" s="150" t="s">
        <v>14</v>
      </c>
      <c r="K68" s="158">
        <v>1363.6363636363637</v>
      </c>
      <c r="L68" s="1"/>
      <c r="M68" s="13">
        <f>IFERROR(IF(RIGHT($D68,5)="total",SUM(M62:M67),VLOOKUP($A68,Movimentação!$D:$G,3,0)),0)</f>
        <v>196.5</v>
      </c>
      <c r="N68" s="13">
        <f>IFERROR(IF(RIGHT($D68,5)="total",SUM(N62:N67),VLOOKUP($A68,Movimentação!$D:$G,4,0)),0)</f>
        <v>218.47500000000002</v>
      </c>
    </row>
    <row r="69" spans="1:14" x14ac:dyDescent="0.25">
      <c r="A69" s="57" t="str">
        <f t="shared" si="2"/>
        <v>CRATOEtanol Anidro</v>
      </c>
      <c r="B69" s="57" t="str">
        <f t="shared" si="3"/>
        <v>CRATO</v>
      </c>
      <c r="C69" s="10">
        <v>31</v>
      </c>
      <c r="D69" s="11" t="s">
        <v>79</v>
      </c>
      <c r="E69" s="12" t="s">
        <v>18</v>
      </c>
      <c r="F69" s="1"/>
      <c r="G69" s="163">
        <v>60</v>
      </c>
      <c r="H69" s="163">
        <v>360</v>
      </c>
      <c r="I69" s="149"/>
      <c r="J69" s="150" t="s">
        <v>118</v>
      </c>
      <c r="K69" s="158">
        <v>0</v>
      </c>
      <c r="L69" s="1"/>
      <c r="M69" s="13">
        <f>IFERROR(IF(RIGHT($D69,5)="total",SUM(M63:M68),VLOOKUP($A69,Movimentação!$D:$G,3,0)),0)</f>
        <v>375.7050000000001</v>
      </c>
      <c r="N69" s="13">
        <f>IFERROR(IF(RIGHT($D69,5)="total",SUM(N63:N68),VLOOKUP($A69,Movimentação!$D:$G,4,0)),0)</f>
        <v>324.38249999999999</v>
      </c>
    </row>
    <row r="70" spans="1:14" x14ac:dyDescent="0.25">
      <c r="A70" s="57" t="str">
        <f t="shared" si="2"/>
        <v>CRATOEtanol Hidratado</v>
      </c>
      <c r="B70" s="57" t="str">
        <f t="shared" si="3"/>
        <v>CRATOÁlcool</v>
      </c>
      <c r="C70" s="10">
        <v>31</v>
      </c>
      <c r="D70" s="11" t="s">
        <v>79</v>
      </c>
      <c r="E70" s="12" t="s">
        <v>19</v>
      </c>
      <c r="F70" s="1"/>
      <c r="G70" s="163">
        <v>60</v>
      </c>
      <c r="H70" s="163">
        <v>360</v>
      </c>
      <c r="I70" s="149"/>
      <c r="J70" s="150" t="s">
        <v>20</v>
      </c>
      <c r="K70" s="158">
        <v>360</v>
      </c>
      <c r="L70" s="1"/>
      <c r="M70" s="13">
        <f>IFERROR(IF(RIGHT($D70,5)="total",SUM(M64:M69),VLOOKUP($A70,Movimentação!$D:$G,3,0)),0)</f>
        <v>18.5</v>
      </c>
      <c r="N70" s="13">
        <f>IFERROR(IF(RIGHT($D70,5)="total",SUM(N64:N69),VLOOKUP($A70,Movimentação!$D:$G,4,0)),0)</f>
        <v>24.333333333333332</v>
      </c>
    </row>
    <row r="71" spans="1:14" x14ac:dyDescent="0.25">
      <c r="A71" s="57" t="str">
        <f t="shared" si="2"/>
        <v>CRATOGasolina A</v>
      </c>
      <c r="B71" s="57" t="str">
        <f t="shared" si="3"/>
        <v>CRATOGasolina C</v>
      </c>
      <c r="C71" s="10">
        <v>31</v>
      </c>
      <c r="D71" s="11" t="s">
        <v>79</v>
      </c>
      <c r="E71" s="12" t="s">
        <v>10</v>
      </c>
      <c r="F71" s="1"/>
      <c r="G71" s="163">
        <v>100</v>
      </c>
      <c r="H71" s="163">
        <v>800</v>
      </c>
      <c r="I71" s="149"/>
      <c r="J71" s="150" t="s">
        <v>11</v>
      </c>
      <c r="K71" s="158">
        <v>1095.8904109589041</v>
      </c>
      <c r="L71" s="1"/>
      <c r="M71" s="13">
        <f>IFERROR(IF(RIGHT($D71,5)="total",SUM(M65:M70),VLOOKUP($A71,Movimentação!$D:$G,3,0)),0)</f>
        <v>1015.795</v>
      </c>
      <c r="N71" s="13">
        <f>IFERROR(IF(RIGHT($D71,5)="total",SUM(N65:N70),VLOOKUP($A71,Movimentação!$D:$G,4,0)),0)</f>
        <v>877.03416666666669</v>
      </c>
    </row>
    <row r="72" spans="1:14" x14ac:dyDescent="0.25">
      <c r="A72" s="57" t="str">
        <f t="shared" si="2"/>
        <v>CRATO Total</v>
      </c>
      <c r="B72" s="57" t="str">
        <f t="shared" si="3"/>
        <v>CRATO Total</v>
      </c>
      <c r="C72" s="17">
        <v>31</v>
      </c>
      <c r="D72" s="18" t="s">
        <v>130</v>
      </c>
      <c r="E72" s="18"/>
      <c r="F72" s="1"/>
      <c r="G72" s="164">
        <v>430</v>
      </c>
      <c r="H72" s="164">
        <v>2900</v>
      </c>
      <c r="I72" s="149"/>
      <c r="J72" s="151" t="s">
        <v>118</v>
      </c>
      <c r="K72" s="159">
        <v>2819.5267745952679</v>
      </c>
      <c r="L72" s="1"/>
      <c r="M72" s="19">
        <f>IFERROR(IF(RIGHT($D72,5)="total",SUM(M66:M71),VLOOKUP($A72,Movimentação!$D:$G,3,0)),0)</f>
        <v>1628.3333333333335</v>
      </c>
      <c r="N72" s="19">
        <f>IFERROR(IF(RIGHT($D72,5)="total",SUM(N66:N71),VLOOKUP($A72,Movimentação!$D:$G,4,0)),0)</f>
        <v>1468.5</v>
      </c>
    </row>
    <row r="73" spans="1:14" x14ac:dyDescent="0.25">
      <c r="A73" s="57" t="str">
        <f t="shared" si="2"/>
        <v>CUBATAOB100</v>
      </c>
      <c r="B73" s="57" t="str">
        <f t="shared" si="3"/>
        <v>CUBATAO</v>
      </c>
      <c r="C73" s="10">
        <v>21</v>
      </c>
      <c r="D73" s="11" t="s">
        <v>64</v>
      </c>
      <c r="E73" s="12" t="s">
        <v>7</v>
      </c>
      <c r="F73" s="1"/>
      <c r="G73" s="163">
        <v>60</v>
      </c>
      <c r="H73" s="163">
        <v>480</v>
      </c>
      <c r="I73" s="149"/>
      <c r="J73" s="150" t="s">
        <v>118</v>
      </c>
      <c r="K73" s="158">
        <v>0</v>
      </c>
      <c r="L73" s="1"/>
      <c r="M73" s="13">
        <f>IFERROR(IF(RIGHT($D73,5)="total",SUM(M67:M72),VLOOKUP($A73,Movimentação!$D:$G,3,0)),0)</f>
        <v>106.78333333333335</v>
      </c>
      <c r="N73" s="13">
        <f>IFERROR(IF(RIGHT($D73,5)="total",SUM(N67:N72),VLOOKUP($A73,Movimentação!$D:$G,4,0)),0)</f>
        <v>117.42500000000001</v>
      </c>
    </row>
    <row r="74" spans="1:14" x14ac:dyDescent="0.25">
      <c r="A74" s="57" t="str">
        <f t="shared" si="2"/>
        <v>CUBATAODiesel A S10</v>
      </c>
      <c r="B74" s="57" t="str">
        <f t="shared" si="3"/>
        <v>CUBATAODiesel B S10</v>
      </c>
      <c r="C74" s="10">
        <v>21</v>
      </c>
      <c r="D74" s="11" t="s">
        <v>64</v>
      </c>
      <c r="E74" s="12" t="s">
        <v>12</v>
      </c>
      <c r="F74" s="1"/>
      <c r="G74" s="163">
        <v>100</v>
      </c>
      <c r="H74" s="163">
        <v>1200</v>
      </c>
      <c r="I74" s="149"/>
      <c r="J74" s="150" t="s">
        <v>17</v>
      </c>
      <c r="K74" s="158">
        <v>980.39215686274508</v>
      </c>
      <c r="L74" s="1"/>
      <c r="M74" s="13">
        <f>IFERROR(IF(RIGHT($D74,5)="total",SUM(M68:M73),VLOOKUP($A74,Movimentação!$D:$G,3,0)),0)</f>
        <v>803.4</v>
      </c>
      <c r="N74" s="13">
        <f>IFERROR(IF(RIGHT($D74,5)="total",SUM(N68:N73),VLOOKUP($A74,Movimentação!$D:$G,4,0)),0)</f>
        <v>890.17500000000007</v>
      </c>
    </row>
    <row r="75" spans="1:14" x14ac:dyDescent="0.25">
      <c r="A75" s="57" t="str">
        <f t="shared" si="2"/>
        <v>CUBATAODiesel A S500</v>
      </c>
      <c r="B75" s="57" t="str">
        <f t="shared" si="3"/>
        <v>CUBATAODiesel B S500</v>
      </c>
      <c r="C75" s="15">
        <v>21</v>
      </c>
      <c r="D75" s="11" t="s">
        <v>64</v>
      </c>
      <c r="E75" s="12" t="s">
        <v>13</v>
      </c>
      <c r="F75" s="1"/>
      <c r="G75" s="163">
        <v>154</v>
      </c>
      <c r="H75" s="163">
        <v>3696</v>
      </c>
      <c r="I75" s="149"/>
      <c r="J75" s="150" t="s">
        <v>14</v>
      </c>
      <c r="K75" s="158">
        <v>3019.6078431372553</v>
      </c>
      <c r="L75" s="1"/>
      <c r="M75" s="13">
        <f>IFERROR(IF(RIGHT($D75,5)="total",SUM(M69:M74),VLOOKUP($A75,Movimentação!$D:$G,3,0)),0)</f>
        <v>157.65</v>
      </c>
      <c r="N75" s="13">
        <f>IFERROR(IF(RIGHT($D75,5)="total",SUM(N69:N74),VLOOKUP($A75,Movimentação!$D:$G,4,0)),0)</f>
        <v>166.65</v>
      </c>
    </row>
    <row r="76" spans="1:14" x14ac:dyDescent="0.25">
      <c r="A76" s="57" t="str">
        <f t="shared" si="2"/>
        <v>CUBATAOEtanol Anidro</v>
      </c>
      <c r="B76" s="57" t="str">
        <f t="shared" si="3"/>
        <v>CUBATAO</v>
      </c>
      <c r="C76" s="10">
        <v>21</v>
      </c>
      <c r="D76" s="11" t="s">
        <v>64</v>
      </c>
      <c r="E76" s="12" t="s">
        <v>18</v>
      </c>
      <c r="F76" s="1"/>
      <c r="G76" s="163">
        <v>60</v>
      </c>
      <c r="H76" s="163">
        <v>720</v>
      </c>
      <c r="I76" s="149"/>
      <c r="J76" s="150" t="s">
        <v>118</v>
      </c>
      <c r="K76" s="158">
        <v>0</v>
      </c>
      <c r="L76" s="1"/>
      <c r="M76" s="13">
        <f>IFERROR(IF(RIGHT($D76,5)="total",SUM(M70:M75),VLOOKUP($A76,Movimentação!$D:$G,3,0)),0)</f>
        <v>487.30500000000006</v>
      </c>
      <c r="N76" s="13">
        <f>IFERROR(IF(RIGHT($D76,5)="total",SUM(N70:N75),VLOOKUP($A76,Movimentação!$D:$G,4,0)),0)</f>
        <v>458.21250000000003</v>
      </c>
    </row>
    <row r="77" spans="1:14" x14ac:dyDescent="0.25">
      <c r="A77" s="57" t="str">
        <f t="shared" si="2"/>
        <v>CUBATAOEtanol Hidratado</v>
      </c>
      <c r="B77" s="57" t="str">
        <f t="shared" si="3"/>
        <v>CUBATAOÁlcool</v>
      </c>
      <c r="C77" s="10">
        <v>21</v>
      </c>
      <c r="D77" s="11" t="s">
        <v>64</v>
      </c>
      <c r="E77" s="12" t="s">
        <v>19</v>
      </c>
      <c r="F77" s="1"/>
      <c r="G77" s="163">
        <v>60</v>
      </c>
      <c r="H77" s="163">
        <v>720</v>
      </c>
      <c r="I77" s="149"/>
      <c r="J77" s="150" t="s">
        <v>20</v>
      </c>
      <c r="K77" s="158">
        <v>720</v>
      </c>
      <c r="L77" s="1"/>
      <c r="M77" s="13">
        <f>IFERROR(IF(RIGHT($D77,5)="total",SUM(M71:M76),VLOOKUP($A77,Movimentação!$D:$G,3,0)),0)</f>
        <v>515.66666666666663</v>
      </c>
      <c r="N77" s="13">
        <f>IFERROR(IF(RIGHT($D77,5)="total",SUM(N71:N76),VLOOKUP($A77,Movimentação!$D:$G,4,0)),0)</f>
        <v>454.16666666666669</v>
      </c>
    </row>
    <row r="78" spans="1:14" x14ac:dyDescent="0.25">
      <c r="A78" s="57" t="str">
        <f t="shared" si="2"/>
        <v>CUBATAOGasolina A</v>
      </c>
      <c r="B78" s="57" t="str">
        <f t="shared" si="3"/>
        <v>CUBATAOGasolina C</v>
      </c>
      <c r="C78" s="10">
        <v>21</v>
      </c>
      <c r="D78" s="11" t="s">
        <v>64</v>
      </c>
      <c r="E78" s="12" t="s">
        <v>10</v>
      </c>
      <c r="F78" s="1"/>
      <c r="G78" s="163">
        <v>191</v>
      </c>
      <c r="H78" s="163">
        <v>4584</v>
      </c>
      <c r="I78" s="149"/>
      <c r="J78" s="150" t="s">
        <v>11</v>
      </c>
      <c r="K78" s="158">
        <v>2666.6666666666665</v>
      </c>
      <c r="L78" s="1"/>
      <c r="M78" s="13">
        <f>IFERROR(IF(RIGHT($D78,5)="total",SUM(M72:M77),VLOOKUP($A78,Movimentação!$D:$G,3,0)),0)</f>
        <v>1317.5283333333334</v>
      </c>
      <c r="N78" s="13">
        <f>IFERROR(IF(RIGHT($D78,5)="total",SUM(N72:N77),VLOOKUP($A78,Movimentação!$D:$G,4,0)),0)</f>
        <v>1238.8708333333332</v>
      </c>
    </row>
    <row r="79" spans="1:14" x14ac:dyDescent="0.25">
      <c r="A79" s="57" t="str">
        <f t="shared" si="2"/>
        <v>CUBATAO Total</v>
      </c>
      <c r="B79" s="57" t="str">
        <f t="shared" si="3"/>
        <v>CUBATAO Total</v>
      </c>
      <c r="C79" s="17">
        <v>21</v>
      </c>
      <c r="D79" s="18" t="s">
        <v>65</v>
      </c>
      <c r="E79" s="18"/>
      <c r="F79" s="1"/>
      <c r="G79" s="164">
        <v>625</v>
      </c>
      <c r="H79" s="164">
        <v>11400</v>
      </c>
      <c r="I79" s="149"/>
      <c r="J79" s="151" t="s">
        <v>118</v>
      </c>
      <c r="K79" s="159">
        <v>7386.6666666666661</v>
      </c>
      <c r="L79" s="1"/>
      <c r="M79" s="19">
        <f>IFERROR(IF(RIGHT($D79,5)="total",SUM(M73:M78),VLOOKUP($A79,Movimentação!$D:$G,3,0)),0)</f>
        <v>3388.333333333333</v>
      </c>
      <c r="N79" s="19">
        <f>IFERROR(IF(RIGHT($D79,5)="total",SUM(N73:N78),VLOOKUP($A79,Movimentação!$D:$G,4,0)),0)</f>
        <v>3325.5</v>
      </c>
    </row>
    <row r="80" spans="1:14" x14ac:dyDescent="0.25">
      <c r="A80" s="57" t="str">
        <f t="shared" si="2"/>
        <v>CUIABAB100</v>
      </c>
      <c r="B80" s="57" t="str">
        <f t="shared" si="3"/>
        <v>CUIABA</v>
      </c>
      <c r="C80" s="10">
        <v>28</v>
      </c>
      <c r="D80" s="11" t="s">
        <v>75</v>
      </c>
      <c r="E80" s="12" t="s">
        <v>7</v>
      </c>
      <c r="F80" s="1"/>
      <c r="G80" s="163">
        <v>96.336589999999859</v>
      </c>
      <c r="H80" s="163">
        <v>1156.0390799999982</v>
      </c>
      <c r="I80" s="149"/>
      <c r="J80" s="150" t="s">
        <v>118</v>
      </c>
      <c r="K80" s="158">
        <v>0</v>
      </c>
      <c r="L80" s="1"/>
      <c r="M80" s="13">
        <f>IFERROR(IF(RIGHT($D80,5)="total",SUM(M74:M79),VLOOKUP($A80,Movimentação!$D:$G,3,0)),0)</f>
        <v>0</v>
      </c>
      <c r="N80" s="13">
        <f>IFERROR(IF(RIGHT($D80,5)="total",SUM(N74:N79),VLOOKUP($A80,Movimentação!$D:$G,4,0)),0)</f>
        <v>0</v>
      </c>
    </row>
    <row r="81" spans="1:14" x14ac:dyDescent="0.25">
      <c r="A81" s="57" t="str">
        <f t="shared" si="2"/>
        <v>CUIABADiesel A S10</v>
      </c>
      <c r="B81" s="57" t="str">
        <f t="shared" si="3"/>
        <v>CUIABADiesel B S10</v>
      </c>
      <c r="C81" s="10">
        <v>28</v>
      </c>
      <c r="D81" s="11" t="s">
        <v>75</v>
      </c>
      <c r="E81" s="12" t="s">
        <v>12</v>
      </c>
      <c r="F81" s="1"/>
      <c r="G81" s="163">
        <v>50</v>
      </c>
      <c r="H81" s="163">
        <v>300</v>
      </c>
      <c r="I81" s="149"/>
      <c r="J81" s="150" t="s">
        <v>17</v>
      </c>
      <c r="K81" s="158">
        <v>340.90909090909093</v>
      </c>
      <c r="L81" s="1"/>
      <c r="M81" s="13">
        <f>IFERROR(IF(RIGHT($D81,5)="total",SUM(M75:M80),VLOOKUP($A81,Movimentação!$D:$G,3,0)),0)</f>
        <v>0</v>
      </c>
      <c r="N81" s="13">
        <f>IFERROR(IF(RIGHT($D81,5)="total",SUM(N75:N80),VLOOKUP($A81,Movimentação!$D:$G,4,0)),0)</f>
        <v>0</v>
      </c>
    </row>
    <row r="82" spans="1:14" x14ac:dyDescent="0.25">
      <c r="A82" s="57" t="str">
        <f t="shared" si="2"/>
        <v>CUIABADiesel A S500</v>
      </c>
      <c r="B82" s="57" t="str">
        <f t="shared" si="3"/>
        <v>CUIABADiesel B S500</v>
      </c>
      <c r="C82" s="15">
        <v>28</v>
      </c>
      <c r="D82" s="11" t="s">
        <v>75</v>
      </c>
      <c r="E82" s="12" t="s">
        <v>13</v>
      </c>
      <c r="F82" s="1"/>
      <c r="G82" s="163">
        <v>50</v>
      </c>
      <c r="H82" s="163">
        <v>300</v>
      </c>
      <c r="I82" s="149"/>
      <c r="J82" s="150" t="s">
        <v>14</v>
      </c>
      <c r="K82" s="158">
        <v>340.90909090909093</v>
      </c>
      <c r="L82" s="1"/>
      <c r="M82" s="13">
        <f>IFERROR(IF(RIGHT($D82,5)="total",SUM(M76:M81),VLOOKUP($A82,Movimentação!$D:$G,3,0)),0)</f>
        <v>0</v>
      </c>
      <c r="N82" s="13">
        <f>IFERROR(IF(RIGHT($D82,5)="total",SUM(N76:N81),VLOOKUP($A82,Movimentação!$D:$G,4,0)),0)</f>
        <v>0</v>
      </c>
    </row>
    <row r="83" spans="1:14" x14ac:dyDescent="0.25">
      <c r="A83" s="57" t="str">
        <f t="shared" si="2"/>
        <v>CUIABAEtanol Anidro</v>
      </c>
      <c r="B83" s="57" t="str">
        <f t="shared" si="3"/>
        <v>CUIABA</v>
      </c>
      <c r="C83" s="10">
        <v>28</v>
      </c>
      <c r="D83" s="11" t="s">
        <v>75</v>
      </c>
      <c r="E83" s="12" t="s">
        <v>18</v>
      </c>
      <c r="F83" s="1"/>
      <c r="G83" s="163">
        <v>304.40948999999853</v>
      </c>
      <c r="H83" s="163">
        <v>3652.9138799999823</v>
      </c>
      <c r="I83" s="149"/>
      <c r="J83" s="150" t="s">
        <v>118</v>
      </c>
      <c r="K83" s="158">
        <v>0</v>
      </c>
      <c r="L83" s="1"/>
      <c r="M83" s="13">
        <f>IFERROR(IF(RIGHT($D83,5)="total",SUM(M77:M82),VLOOKUP($A83,Movimentação!$D:$G,3,0)),0)</f>
        <v>0</v>
      </c>
      <c r="N83" s="13">
        <f>IFERROR(IF(RIGHT($D83,5)="total",SUM(N77:N82),VLOOKUP($A83,Movimentação!$D:$G,4,0)),0)</f>
        <v>0</v>
      </c>
    </row>
    <row r="84" spans="1:14" x14ac:dyDescent="0.25">
      <c r="A84" s="57" t="str">
        <f t="shared" si="2"/>
        <v>CUIABAEtanol Hidratado</v>
      </c>
      <c r="B84" s="57" t="str">
        <f t="shared" si="3"/>
        <v>CUIABAÁlcool</v>
      </c>
      <c r="C84" s="10">
        <v>28</v>
      </c>
      <c r="D84" s="11" t="s">
        <v>75</v>
      </c>
      <c r="E84" s="12" t="s">
        <v>19</v>
      </c>
      <c r="F84" s="1"/>
      <c r="G84" s="163">
        <v>413.80999999999995</v>
      </c>
      <c r="H84" s="163">
        <v>4965.7199999999993</v>
      </c>
      <c r="I84" s="149"/>
      <c r="J84" s="150" t="s">
        <v>20</v>
      </c>
      <c r="K84" s="158">
        <v>4965.7199999999993</v>
      </c>
      <c r="L84" s="1"/>
      <c r="M84" s="13">
        <f>IFERROR(IF(RIGHT($D84,5)="total",SUM(M78:M83),VLOOKUP($A84,Movimentação!$D:$G,3,0)),0)</f>
        <v>0</v>
      </c>
      <c r="N84" s="13">
        <f>IFERROR(IF(RIGHT($D84,5)="total",SUM(N78:N83),VLOOKUP($A84,Movimentação!$D:$G,4,0)),0)</f>
        <v>0</v>
      </c>
    </row>
    <row r="85" spans="1:14" x14ac:dyDescent="0.25">
      <c r="A85" s="57" t="str">
        <f t="shared" si="2"/>
        <v>CUIABAGasolina A</v>
      </c>
      <c r="B85" s="57" t="str">
        <f t="shared" si="3"/>
        <v>CUIABAGasolina C</v>
      </c>
      <c r="C85" s="10">
        <v>28</v>
      </c>
      <c r="D85" s="11" t="s">
        <v>75</v>
      </c>
      <c r="E85" s="12" t="s">
        <v>10</v>
      </c>
      <c r="F85" s="1"/>
      <c r="G85" s="163">
        <v>617.95700000000011</v>
      </c>
      <c r="H85" s="163">
        <v>3707.7420000000006</v>
      </c>
      <c r="I85" s="149"/>
      <c r="J85" s="150" t="s">
        <v>11</v>
      </c>
      <c r="K85" s="158">
        <v>5079.0986301369876</v>
      </c>
      <c r="L85" s="1"/>
      <c r="M85" s="13">
        <f>IFERROR(IF(RIGHT($D85,5)="total",SUM(M79:M84),VLOOKUP($A85,Movimentação!$D:$G,3,0)),0)</f>
        <v>0</v>
      </c>
      <c r="N85" s="13">
        <f>IFERROR(IF(RIGHT($D85,5)="total",SUM(N79:N84),VLOOKUP($A85,Movimentação!$D:$G,4,0)),0)</f>
        <v>0</v>
      </c>
    </row>
    <row r="86" spans="1:14" x14ac:dyDescent="0.25">
      <c r="A86" s="57" t="str">
        <f t="shared" si="2"/>
        <v>CUIABA Total</v>
      </c>
      <c r="B86" s="57" t="str">
        <f t="shared" si="3"/>
        <v>CUIABA Total</v>
      </c>
      <c r="C86" s="17">
        <v>28</v>
      </c>
      <c r="D86" s="18" t="s">
        <v>128</v>
      </c>
      <c r="E86" s="18"/>
      <c r="F86" s="1"/>
      <c r="G86" s="164">
        <v>1532.5130799999984</v>
      </c>
      <c r="H86" s="164">
        <v>14082.41495999998</v>
      </c>
      <c r="I86" s="149"/>
      <c r="J86" s="151" t="s">
        <v>118</v>
      </c>
      <c r="K86" s="159">
        <v>10726.63681195517</v>
      </c>
      <c r="L86" s="1"/>
      <c r="M86" s="19">
        <f>IFERROR(IF(RIGHT($D86,5)="total",SUM(M80:M85),VLOOKUP($A86,Movimentação!$D:$G,3,0)),0)</f>
        <v>0</v>
      </c>
      <c r="N86" s="19">
        <f>IFERROR(IF(RIGHT($D86,5)="total",SUM(N80:N85),VLOOKUP($A86,Movimentação!$D:$G,4,0)),0)</f>
        <v>0</v>
      </c>
    </row>
    <row r="87" spans="1:14" x14ac:dyDescent="0.25">
      <c r="A87" s="57" t="str">
        <f t="shared" si="2"/>
        <v>DUQUE DE CAXIASB100</v>
      </c>
      <c r="B87" s="57" t="str">
        <f t="shared" si="3"/>
        <v>DUQUE DE CAXIAS</v>
      </c>
      <c r="C87" s="10">
        <v>11</v>
      </c>
      <c r="D87" s="11" t="s">
        <v>36</v>
      </c>
      <c r="E87" s="12" t="s">
        <v>7</v>
      </c>
      <c r="F87" s="1"/>
      <c r="G87" s="163">
        <v>483.58</v>
      </c>
      <c r="H87" s="163">
        <v>3868.64</v>
      </c>
      <c r="I87" s="149"/>
      <c r="J87" s="150" t="s">
        <v>118</v>
      </c>
      <c r="K87" s="158">
        <v>0</v>
      </c>
      <c r="L87" s="1"/>
      <c r="M87" s="13">
        <f>IFERROR(IF(RIGHT($D87,5)="total",SUM(M81:M86),VLOOKUP($A87,Movimentação!$D:$G,3,0)),0)</f>
        <v>304.0333333333333</v>
      </c>
      <c r="N87" s="13">
        <f>IFERROR(IF(RIGHT($D87,5)="total",SUM(N81:N86),VLOOKUP($A87,Movimentação!$D:$G,4,0)),0)</f>
        <v>351.5</v>
      </c>
    </row>
    <row r="88" spans="1:14" x14ac:dyDescent="0.25">
      <c r="A88" s="57" t="str">
        <f t="shared" si="2"/>
        <v>DUQUE DE CAXIASDiesel A S10</v>
      </c>
      <c r="B88" s="57" t="str">
        <f t="shared" si="3"/>
        <v>DUQUE DE CAXIASDiesel B S10</v>
      </c>
      <c r="C88" s="10">
        <v>11</v>
      </c>
      <c r="D88" s="11" t="s">
        <v>36</v>
      </c>
      <c r="E88" s="12" t="s">
        <v>12</v>
      </c>
      <c r="F88" s="1"/>
      <c r="G88" s="163">
        <v>1125.915</v>
      </c>
      <c r="H88" s="163">
        <v>13510.98</v>
      </c>
      <c r="I88" s="149"/>
      <c r="J88" s="150" t="s">
        <v>17</v>
      </c>
      <c r="K88" s="158">
        <v>15353.386363636364</v>
      </c>
      <c r="L88" s="1"/>
      <c r="M88" s="13">
        <f>IFERROR(IF(RIGHT($D88,5)="total",SUM(M82:M87),VLOOKUP($A88,Movimentação!$D:$G,3,0)),0)</f>
        <v>1762.5</v>
      </c>
      <c r="N88" s="13">
        <f>IFERROR(IF(RIGHT($D88,5)="total",SUM(N82:N87),VLOOKUP($A88,Movimentação!$D:$G,4,0)),0)</f>
        <v>1925.7416666666668</v>
      </c>
    </row>
    <row r="89" spans="1:14" x14ac:dyDescent="0.25">
      <c r="A89" s="57" t="str">
        <f t="shared" si="2"/>
        <v>DUQUE DE CAXIASDiesel A S500</v>
      </c>
      <c r="B89" s="57" t="str">
        <f t="shared" si="3"/>
        <v>DUQUE DE CAXIASDiesel B S500</v>
      </c>
      <c r="C89" s="15">
        <v>11</v>
      </c>
      <c r="D89" s="11" t="s">
        <v>36</v>
      </c>
      <c r="E89" s="12" t="s">
        <v>13</v>
      </c>
      <c r="F89" s="1"/>
      <c r="G89" s="163">
        <v>999.62799999999993</v>
      </c>
      <c r="H89" s="163">
        <v>11995.536</v>
      </c>
      <c r="I89" s="149"/>
      <c r="J89" s="150" t="s">
        <v>14</v>
      </c>
      <c r="K89" s="158">
        <v>13631.290909090909</v>
      </c>
      <c r="L89" s="1"/>
      <c r="M89" s="13">
        <f>IFERROR(IF(RIGHT($D89,5)="total",SUM(M83:M88),VLOOKUP($A89,Movimentação!$D:$G,3,0)),0)</f>
        <v>1062.4666666666669</v>
      </c>
      <c r="N89" s="13">
        <f>IFERROR(IF(RIGHT($D89,5)="total",SUM(N83:N88),VLOOKUP($A89,Movimentação!$D:$G,4,0)),0)</f>
        <v>1300.5083333333334</v>
      </c>
    </row>
    <row r="90" spans="1:14" x14ac:dyDescent="0.25">
      <c r="A90" s="57" t="str">
        <f t="shared" si="2"/>
        <v>DUQUE DE CAXIASDiesel Marítimo</v>
      </c>
      <c r="B90" s="57" t="str">
        <f t="shared" si="3"/>
        <v>DUQUE DE CAXIASDiesel Marítimo</v>
      </c>
      <c r="C90" s="10">
        <v>11</v>
      </c>
      <c r="D90" s="11" t="s">
        <v>36</v>
      </c>
      <c r="E90" s="12" t="s">
        <v>15</v>
      </c>
      <c r="F90" s="1"/>
      <c r="G90" s="163">
        <v>2556.942</v>
      </c>
      <c r="H90" s="163">
        <v>30683.304</v>
      </c>
      <c r="I90" s="149"/>
      <c r="J90" s="150" t="s">
        <v>15</v>
      </c>
      <c r="K90" s="158">
        <v>34867.390909090907</v>
      </c>
      <c r="L90" s="1"/>
      <c r="M90" s="13">
        <f>IFERROR(IF(RIGHT($D90,5)="total",SUM(M84:M89),VLOOKUP($A90,Movimentação!$D:$G,3,0)),0)</f>
        <v>3967</v>
      </c>
      <c r="N90" s="13">
        <f>IFERROR(IF(RIGHT($D90,5)="total",SUM(N84:N89),VLOOKUP($A90,Movimentação!$D:$G,4,0)),0)</f>
        <v>3369</v>
      </c>
    </row>
    <row r="91" spans="1:14" x14ac:dyDescent="0.25">
      <c r="A91" s="57" t="str">
        <f t="shared" si="2"/>
        <v>DUQUE DE CAXIASEtanol Anidro</v>
      </c>
      <c r="B91" s="57" t="str">
        <f t="shared" si="3"/>
        <v>DUQUE DE CAXIAS</v>
      </c>
      <c r="C91" s="10">
        <v>11</v>
      </c>
      <c r="D91" s="11" t="s">
        <v>36</v>
      </c>
      <c r="E91" s="12" t="s">
        <v>18</v>
      </c>
      <c r="F91" s="1"/>
      <c r="G91" s="163">
        <v>1034.415</v>
      </c>
      <c r="H91" s="163">
        <v>8275.32</v>
      </c>
      <c r="I91" s="149"/>
      <c r="J91" s="150" t="s">
        <v>118</v>
      </c>
      <c r="K91" s="158">
        <v>0</v>
      </c>
      <c r="L91" s="1"/>
      <c r="M91" s="13">
        <f>IFERROR(IF(RIGHT($D91,5)="total",SUM(M85:M90),VLOOKUP($A91,Movimentação!$D:$G,3,0)),0)</f>
        <v>1332.46</v>
      </c>
      <c r="N91" s="13">
        <f>IFERROR(IF(RIGHT($D91,5)="total",SUM(N85:N90),VLOOKUP($A91,Movimentação!$D:$G,4,0)),0)</f>
        <v>1218.9450000000002</v>
      </c>
    </row>
    <row r="92" spans="1:14" x14ac:dyDescent="0.25">
      <c r="A92" s="57" t="str">
        <f t="shared" si="2"/>
        <v>DUQUE DE CAXIASEtanol Hidratado</v>
      </c>
      <c r="B92" s="57" t="str">
        <f t="shared" si="3"/>
        <v>DUQUE DE CAXIASÁlcool</v>
      </c>
      <c r="C92" s="10">
        <v>11</v>
      </c>
      <c r="D92" s="11" t="s">
        <v>36</v>
      </c>
      <c r="E92" s="12" t="s">
        <v>19</v>
      </c>
      <c r="F92" s="1"/>
      <c r="G92" s="163">
        <v>400.90100000000001</v>
      </c>
      <c r="H92" s="163">
        <v>3207.2080000000001</v>
      </c>
      <c r="I92" s="149"/>
      <c r="J92" s="150" t="s">
        <v>20</v>
      </c>
      <c r="K92" s="158">
        <v>3207.2080000000001</v>
      </c>
      <c r="L92" s="1"/>
      <c r="M92" s="13">
        <f>IFERROR(IF(RIGHT($D92,5)="total",SUM(M86:M91),VLOOKUP($A92,Movimentação!$D:$G,3,0)),0)</f>
        <v>1658.1666666666667</v>
      </c>
      <c r="N92" s="13">
        <f>IFERROR(IF(RIGHT($D92,5)="total",SUM(N86:N91),VLOOKUP($A92,Movimentação!$D:$G,4,0)),0)</f>
        <v>1319.4166666666667</v>
      </c>
    </row>
    <row r="93" spans="1:14" x14ac:dyDescent="0.25">
      <c r="A93" s="57" t="str">
        <f t="shared" si="2"/>
        <v>DUQUE DE CAXIASGasolina A</v>
      </c>
      <c r="B93" s="57" t="str">
        <f t="shared" si="3"/>
        <v>DUQUE DE CAXIASGasolina C</v>
      </c>
      <c r="C93" s="10">
        <v>11</v>
      </c>
      <c r="D93" s="11" t="s">
        <v>36</v>
      </c>
      <c r="E93" s="12" t="s">
        <v>10</v>
      </c>
      <c r="F93" s="1"/>
      <c r="G93" s="163">
        <v>2238.0851099999963</v>
      </c>
      <c r="H93" s="163">
        <v>26857.021319999956</v>
      </c>
      <c r="I93" s="149"/>
      <c r="J93" s="150" t="s">
        <v>11</v>
      </c>
      <c r="K93" s="158">
        <v>30649.333333333328</v>
      </c>
      <c r="L93" s="1"/>
      <c r="M93" s="13">
        <f>IFERROR(IF(RIGHT($D93,5)="total",SUM(M87:M92),VLOOKUP($A93,Movimentação!$D:$G,3,0)),0)</f>
        <v>4081.7066666666665</v>
      </c>
      <c r="N93" s="13">
        <f>IFERROR(IF(RIGHT($D93,5)="total",SUM(N87:N92),VLOOKUP($A93,Movimentação!$D:$G,4,0)),0)</f>
        <v>3722.1383333333338</v>
      </c>
    </row>
    <row r="94" spans="1:14" x14ac:dyDescent="0.25">
      <c r="A94" s="57" t="str">
        <f t="shared" si="2"/>
        <v>DUQUE DE CAXIASGasolina Premium</v>
      </c>
      <c r="B94" s="57" t="str">
        <f t="shared" si="3"/>
        <v>DUQUE DE CAXIASGasolina Premium</v>
      </c>
      <c r="C94" s="10">
        <v>11</v>
      </c>
      <c r="D94" s="16" t="s">
        <v>36</v>
      </c>
      <c r="E94" s="12" t="s">
        <v>23</v>
      </c>
      <c r="F94" s="1"/>
      <c r="G94" s="163">
        <v>100</v>
      </c>
      <c r="H94" s="163">
        <v>0</v>
      </c>
      <c r="I94" s="149"/>
      <c r="J94" s="150" t="s">
        <v>23</v>
      </c>
      <c r="K94" s="158">
        <v>0</v>
      </c>
      <c r="L94" s="1"/>
      <c r="M94" s="13">
        <f>IFERROR(IF(RIGHT($D94,5)="total",SUM(M88:M93),VLOOKUP($A94,Movimentação!$D:$G,3,0)),0)</f>
        <v>0</v>
      </c>
      <c r="N94" s="13">
        <f>IFERROR(IF(RIGHT($D94,5)="total",SUM(N88:N93),VLOOKUP($A94,Movimentação!$D:$G,4,0)),0)</f>
        <v>0</v>
      </c>
    </row>
    <row r="95" spans="1:14" x14ac:dyDescent="0.25">
      <c r="A95" s="57" t="str">
        <f t="shared" si="2"/>
        <v>DUQUE DE CAXIAS Total</v>
      </c>
      <c r="B95" s="57" t="str">
        <f t="shared" si="3"/>
        <v>DUQUE DE CAXIAS Total</v>
      </c>
      <c r="C95" s="17">
        <v>11</v>
      </c>
      <c r="D95" s="18" t="s">
        <v>39</v>
      </c>
      <c r="E95" s="18"/>
      <c r="F95" s="1"/>
      <c r="G95" s="164">
        <v>8939.4661099999958</v>
      </c>
      <c r="H95" s="164">
        <v>98398.009319999954</v>
      </c>
      <c r="I95" s="149"/>
      <c r="J95" s="151" t="s">
        <v>118</v>
      </c>
      <c r="K95" s="159">
        <v>97708.609515151504</v>
      </c>
      <c r="L95" s="1"/>
      <c r="M95" s="19">
        <f>IFERROR(IF(RIGHT($D95,5)="total",SUM(M89:M94),VLOOKUP($A95,Movimentação!$D:$G,3,0)),0)</f>
        <v>12101.800000000001</v>
      </c>
      <c r="N95" s="19">
        <f>IFERROR(IF(RIGHT($D95,5)="total",SUM(N89:N94),VLOOKUP($A95,Movimentação!$D:$G,4,0)),0)</f>
        <v>10930.008333333333</v>
      </c>
    </row>
    <row r="96" spans="1:14" x14ac:dyDescent="0.25">
      <c r="A96" s="57" t="str">
        <f t="shared" si="2"/>
        <v>FORTALEZAB100</v>
      </c>
      <c r="B96" s="57" t="str">
        <f t="shared" si="3"/>
        <v>FORTALEZA</v>
      </c>
      <c r="C96" s="15">
        <v>29</v>
      </c>
      <c r="D96" s="11" t="s">
        <v>77</v>
      </c>
      <c r="E96" s="12" t="s">
        <v>7</v>
      </c>
      <c r="F96" s="1"/>
      <c r="G96" s="163">
        <v>63</v>
      </c>
      <c r="H96" s="163">
        <v>189</v>
      </c>
      <c r="I96" s="149"/>
      <c r="J96" s="150" t="s">
        <v>118</v>
      </c>
      <c r="K96" s="158">
        <v>0</v>
      </c>
      <c r="L96" s="1"/>
      <c r="M96" s="13">
        <f>IFERROR(IF(RIGHT($D96,5)="total",SUM(M90:M95),VLOOKUP($A96,Movimentação!$D:$G,3,0)),0)</f>
        <v>130.06666666666666</v>
      </c>
      <c r="N96" s="13">
        <f>IFERROR(IF(RIGHT($D96,5)="total",SUM(N90:N95),VLOOKUP($A96,Movimentação!$D:$G,4,0)),0)</f>
        <v>126.83333333333333</v>
      </c>
    </row>
    <row r="97" spans="1:14" x14ac:dyDescent="0.25">
      <c r="A97" s="57" t="str">
        <f t="shared" si="2"/>
        <v>FORTALEZADiesel A S10</v>
      </c>
      <c r="B97" s="57" t="str">
        <f t="shared" si="3"/>
        <v>FORTALEZADiesel B S10</v>
      </c>
      <c r="C97" s="10">
        <v>29</v>
      </c>
      <c r="D97" s="11" t="s">
        <v>77</v>
      </c>
      <c r="E97" s="12" t="s">
        <v>12</v>
      </c>
      <c r="F97" s="1"/>
      <c r="G97" s="163">
        <v>528</v>
      </c>
      <c r="H97" s="163">
        <v>2534.4</v>
      </c>
      <c r="I97" s="149"/>
      <c r="J97" s="150" t="s">
        <v>17</v>
      </c>
      <c r="K97" s="158">
        <v>1575</v>
      </c>
      <c r="L97" s="1"/>
      <c r="M97" s="13">
        <f>IFERROR(IF(RIGHT($D97,5)="total",SUM(M91:M96),VLOOKUP($A97,Movimentação!$D:$G,3,0)),0)</f>
        <v>1170.6000000000001</v>
      </c>
      <c r="N97" s="13">
        <f>IFERROR(IF(RIGHT($D97,5)="total",SUM(N91:N96),VLOOKUP($A97,Movimentação!$D:$G,4,0)),0)</f>
        <v>1154.1666666666667</v>
      </c>
    </row>
    <row r="98" spans="1:14" x14ac:dyDescent="0.25">
      <c r="A98" s="57" t="str">
        <f t="shared" si="2"/>
        <v>FORTALEZADiesel A S500</v>
      </c>
      <c r="B98" s="57" t="str">
        <f t="shared" si="3"/>
        <v>FORTALEZADiesel B S500</v>
      </c>
      <c r="C98" s="10">
        <v>29</v>
      </c>
      <c r="D98" s="11" t="s">
        <v>77</v>
      </c>
      <c r="E98" s="12" t="s">
        <v>13</v>
      </c>
      <c r="F98" s="1"/>
      <c r="G98" s="163">
        <v>0</v>
      </c>
      <c r="H98" s="163">
        <v>0</v>
      </c>
      <c r="I98" s="149"/>
      <c r="J98" s="150" t="s">
        <v>14</v>
      </c>
      <c r="K98" s="158">
        <v>0</v>
      </c>
      <c r="L98" s="1"/>
      <c r="M98" s="13">
        <f>IFERROR(IF(RIGHT($D98,5)="total",SUM(M92:M97),VLOOKUP($A98,Movimentação!$D:$G,3,0)),0)</f>
        <v>0</v>
      </c>
      <c r="N98" s="13">
        <f>IFERROR(IF(RIGHT($D98,5)="total",SUM(N92:N97),VLOOKUP($A98,Movimentação!$D:$G,4,0)),0)</f>
        <v>0</v>
      </c>
    </row>
    <row r="99" spans="1:14" x14ac:dyDescent="0.25">
      <c r="A99" s="57" t="str">
        <f t="shared" si="2"/>
        <v>FORTALEZAEtanol Anidro</v>
      </c>
      <c r="B99" s="57" t="str">
        <f t="shared" si="3"/>
        <v>FORTALEZA</v>
      </c>
      <c r="C99" s="10">
        <v>29</v>
      </c>
      <c r="D99" s="11" t="s">
        <v>77</v>
      </c>
      <c r="E99" s="12" t="s">
        <v>18</v>
      </c>
      <c r="F99" s="1"/>
      <c r="G99" s="163">
        <v>150</v>
      </c>
      <c r="H99" s="163">
        <v>720</v>
      </c>
      <c r="I99" s="149"/>
      <c r="J99" s="150" t="s">
        <v>118</v>
      </c>
      <c r="K99" s="158">
        <v>0</v>
      </c>
      <c r="L99" s="1"/>
      <c r="M99" s="13">
        <f>IFERROR(IF(RIGHT($D99,5)="total",SUM(M93:M98),VLOOKUP($A99,Movimentação!$D:$G,3,0)),0)</f>
        <v>578.65500000000009</v>
      </c>
      <c r="N99" s="13">
        <f>IFERROR(IF(RIGHT($D99,5)="total",SUM(N93:N98),VLOOKUP($A99,Movimentação!$D:$G,4,0)),0)</f>
        <v>561.24</v>
      </c>
    </row>
    <row r="100" spans="1:14" x14ac:dyDescent="0.25">
      <c r="A100" s="57" t="str">
        <f t="shared" si="2"/>
        <v>FORTALEZAEtanol Hidratado</v>
      </c>
      <c r="B100" s="57" t="str">
        <f t="shared" si="3"/>
        <v>FORTALEZAÁlcool</v>
      </c>
      <c r="C100" s="10">
        <v>29</v>
      </c>
      <c r="D100" s="11" t="s">
        <v>77</v>
      </c>
      <c r="E100" s="12" t="s">
        <v>19</v>
      </c>
      <c r="F100" s="1"/>
      <c r="G100" s="163">
        <v>150</v>
      </c>
      <c r="H100" s="163">
        <v>720</v>
      </c>
      <c r="I100" s="149"/>
      <c r="J100" s="150" t="s">
        <v>20</v>
      </c>
      <c r="K100" s="158">
        <v>720</v>
      </c>
      <c r="L100" s="1"/>
      <c r="M100" s="13">
        <f>IFERROR(IF(RIGHT($D100,5)="total",SUM(M94:M99),VLOOKUP($A100,Movimentação!$D:$G,3,0)),0)</f>
        <v>135.33333333333334</v>
      </c>
      <c r="N100" s="13">
        <f>IFERROR(IF(RIGHT($D100,5)="total",SUM(N94:N99),VLOOKUP($A100,Movimentação!$D:$G,4,0)),0)</f>
        <v>146.75</v>
      </c>
    </row>
    <row r="101" spans="1:14" x14ac:dyDescent="0.25">
      <c r="A101" s="57" t="str">
        <f t="shared" si="2"/>
        <v>FORTALEZAGasolina A</v>
      </c>
      <c r="B101" s="57" t="str">
        <f t="shared" si="3"/>
        <v>FORTALEZAGasolina C</v>
      </c>
      <c r="C101" s="10">
        <v>29</v>
      </c>
      <c r="D101" s="16" t="s">
        <v>77</v>
      </c>
      <c r="E101" s="12" t="s">
        <v>10</v>
      </c>
      <c r="F101" s="1"/>
      <c r="G101" s="163">
        <v>1400</v>
      </c>
      <c r="H101" s="163">
        <v>5600</v>
      </c>
      <c r="I101" s="149"/>
      <c r="J101" s="150" t="s">
        <v>11</v>
      </c>
      <c r="K101" s="158">
        <v>2666.6666666666665</v>
      </c>
      <c r="L101" s="1"/>
      <c r="M101" s="13">
        <f>IFERROR(IF(RIGHT($D101,5)="total",SUM(M95:M100),VLOOKUP($A101,Movimentação!$D:$G,3,0)),0)</f>
        <v>1564.5116666666665</v>
      </c>
      <c r="N101" s="13">
        <f>IFERROR(IF(RIGHT($D101,5)="total",SUM(N95:N100),VLOOKUP($A101,Movimentação!$D:$G,4,0)),0)</f>
        <v>1517.4266666666665</v>
      </c>
    </row>
    <row r="102" spans="1:14" x14ac:dyDescent="0.25">
      <c r="A102" s="57" t="str">
        <f t="shared" si="2"/>
        <v>FORTALEZA Total</v>
      </c>
      <c r="B102" s="57" t="str">
        <f t="shared" si="3"/>
        <v>FORTALEZA Total</v>
      </c>
      <c r="C102" s="17">
        <v>29</v>
      </c>
      <c r="D102" s="18" t="s">
        <v>129</v>
      </c>
      <c r="E102" s="18"/>
      <c r="F102" s="1"/>
      <c r="G102" s="164">
        <v>2291</v>
      </c>
      <c r="H102" s="164">
        <v>9763.4</v>
      </c>
      <c r="I102" s="149"/>
      <c r="J102" s="151" t="s">
        <v>118</v>
      </c>
      <c r="K102" s="159">
        <v>4961.6666666666661</v>
      </c>
      <c r="L102" s="1"/>
      <c r="M102" s="19">
        <f>IFERROR(IF(RIGHT($D102,5)="total",SUM(M96:M101),VLOOKUP($A102,Movimentação!$D:$G,3,0)),0)</f>
        <v>3579.1666666666665</v>
      </c>
      <c r="N102" s="19">
        <f>IFERROR(IF(RIGHT($D102,5)="total",SUM(N96:N101),VLOOKUP($A102,Movimentação!$D:$G,4,0)),0)</f>
        <v>3506.4166666666665</v>
      </c>
    </row>
    <row r="103" spans="1:14" x14ac:dyDescent="0.25">
      <c r="A103" s="57" t="str">
        <f t="shared" si="2"/>
        <v>GOIANIAB100</v>
      </c>
      <c r="B103" s="57" t="str">
        <f t="shared" si="3"/>
        <v>GOIANIA</v>
      </c>
      <c r="C103" s="15">
        <v>13</v>
      </c>
      <c r="D103" s="11" t="s">
        <v>44</v>
      </c>
      <c r="E103" s="12" t="s">
        <v>7</v>
      </c>
      <c r="F103" s="1"/>
      <c r="G103" s="163">
        <v>120.816</v>
      </c>
      <c r="H103" s="163">
        <v>966.52800000000002</v>
      </c>
      <c r="I103" s="149"/>
      <c r="J103" s="150" t="s">
        <v>118</v>
      </c>
      <c r="K103" s="158">
        <v>0</v>
      </c>
      <c r="L103" s="1"/>
      <c r="M103" s="13">
        <f>IFERROR(IF(RIGHT($D103,5)="total",SUM(M97:M102),VLOOKUP($A103,Movimentação!$D:$G,3,0)),0)</f>
        <v>583.28333333333342</v>
      </c>
      <c r="N103" s="13">
        <f>IFERROR(IF(RIGHT($D103,5)="total",SUM(N97:N102),VLOOKUP($A103,Movimentação!$D:$G,4,0)),0)</f>
        <v>661.55000000000007</v>
      </c>
    </row>
    <row r="104" spans="1:14" x14ac:dyDescent="0.25">
      <c r="A104" s="57" t="str">
        <f t="shared" si="2"/>
        <v>GOIANIADiesel A S10</v>
      </c>
      <c r="B104" s="57" t="str">
        <f t="shared" si="3"/>
        <v>GOIANIADiesel B S10</v>
      </c>
      <c r="C104" s="10">
        <v>13</v>
      </c>
      <c r="D104" s="11" t="s">
        <v>44</v>
      </c>
      <c r="E104" s="12" t="s">
        <v>12</v>
      </c>
      <c r="F104" s="1"/>
      <c r="G104" s="163">
        <v>1364.8359999999998</v>
      </c>
      <c r="H104" s="163">
        <v>16378.031999999997</v>
      </c>
      <c r="I104" s="149"/>
      <c r="J104" s="150" t="s">
        <v>17</v>
      </c>
      <c r="K104" s="158">
        <v>5074.8178408622271</v>
      </c>
      <c r="L104" s="1"/>
      <c r="M104" s="13">
        <f>IFERROR(IF(RIGHT($D104,5)="total",SUM(M98:M103),VLOOKUP($A104,Movimentação!$D:$G,3,0)),0)</f>
        <v>3607.1999999999994</v>
      </c>
      <c r="N104" s="13">
        <f>IFERROR(IF(RIGHT($D104,5)="total",SUM(N98:N103),VLOOKUP($A104,Movimentação!$D:$G,4,0)),0)</f>
        <v>4122.1500000000005</v>
      </c>
    </row>
    <row r="105" spans="1:14" x14ac:dyDescent="0.25">
      <c r="A105" s="57" t="str">
        <f t="shared" si="2"/>
        <v>GOIANIADiesel A S500</v>
      </c>
      <c r="B105" s="57" t="str">
        <f t="shared" si="3"/>
        <v>GOIANIADiesel B S500</v>
      </c>
      <c r="C105" s="10">
        <v>13</v>
      </c>
      <c r="D105" s="11" t="s">
        <v>44</v>
      </c>
      <c r="E105" s="12" t="s">
        <v>13</v>
      </c>
      <c r="F105" s="1"/>
      <c r="G105" s="163">
        <v>601.00299999999993</v>
      </c>
      <c r="H105" s="163">
        <v>9616.0479999999989</v>
      </c>
      <c r="I105" s="149"/>
      <c r="J105" s="150" t="s">
        <v>14</v>
      </c>
      <c r="K105" s="158">
        <v>2979.582159137773</v>
      </c>
      <c r="L105" s="1"/>
      <c r="M105" s="13">
        <f>IFERROR(IF(RIGHT($D105,5)="total",SUM(M99:M104),VLOOKUP($A105,Movimentação!$D:$G,3,0)),0)</f>
        <v>1642.3500000000001</v>
      </c>
      <c r="N105" s="13">
        <f>IFERROR(IF(RIGHT($D105,5)="total",SUM(N99:N104),VLOOKUP($A105,Movimentação!$D:$G,4,0)),0)</f>
        <v>1870.7166666666665</v>
      </c>
    </row>
    <row r="106" spans="1:14" x14ac:dyDescent="0.25">
      <c r="A106" s="57" t="str">
        <f t="shared" si="2"/>
        <v>GOIANIAEtanol Anidro</v>
      </c>
      <c r="B106" s="57" t="str">
        <f t="shared" si="3"/>
        <v>GOIANIA</v>
      </c>
      <c r="C106" s="10">
        <v>13</v>
      </c>
      <c r="D106" s="11" t="s">
        <v>44</v>
      </c>
      <c r="E106" s="12" t="s">
        <v>18</v>
      </c>
      <c r="F106" s="1"/>
      <c r="G106" s="163">
        <v>176.39499999999998</v>
      </c>
      <c r="H106" s="163">
        <v>2116.7399999999998</v>
      </c>
      <c r="I106" s="149"/>
      <c r="J106" s="150" t="s">
        <v>118</v>
      </c>
      <c r="K106" s="158">
        <v>0</v>
      </c>
      <c r="L106" s="1"/>
      <c r="M106" s="13">
        <f>IFERROR(IF(RIGHT($D106,5)="total",SUM(M100:M105),VLOOKUP($A106,Movimentação!$D:$G,3,0)),0)</f>
        <v>2115.5383333333334</v>
      </c>
      <c r="N106" s="13">
        <f>IFERROR(IF(RIGHT($D106,5)="total",SUM(N100:N105),VLOOKUP($A106,Movimentação!$D:$G,4,0)),0)</f>
        <v>2471.9441666666667</v>
      </c>
    </row>
    <row r="107" spans="1:14" x14ac:dyDescent="0.25">
      <c r="A107" s="57" t="str">
        <f t="shared" si="2"/>
        <v>GOIANIAEtanol Hidratado</v>
      </c>
      <c r="B107" s="57" t="str">
        <f t="shared" si="3"/>
        <v>GOIANIAÁlcool</v>
      </c>
      <c r="C107" s="10">
        <v>13</v>
      </c>
      <c r="D107" s="11" t="s">
        <v>44</v>
      </c>
      <c r="E107" s="12" t="s">
        <v>19</v>
      </c>
      <c r="F107" s="1"/>
      <c r="G107" s="163">
        <v>506.75200000000001</v>
      </c>
      <c r="H107" s="163">
        <v>6081.0240000000003</v>
      </c>
      <c r="I107" s="149"/>
      <c r="J107" s="150" t="s">
        <v>20</v>
      </c>
      <c r="K107" s="158">
        <v>6081.0240000000003</v>
      </c>
      <c r="L107" s="1"/>
      <c r="M107" s="13">
        <f>IFERROR(IF(RIGHT($D107,5)="total",SUM(M101:M106),VLOOKUP($A107,Movimentação!$D:$G,3,0)),0)</f>
        <v>2674.5</v>
      </c>
      <c r="N107" s="13">
        <f>IFERROR(IF(RIGHT($D107,5)="total",SUM(N101:N106),VLOOKUP($A107,Movimentação!$D:$G,4,0)),0)</f>
        <v>3732.25</v>
      </c>
    </row>
    <row r="108" spans="1:14" x14ac:dyDescent="0.25">
      <c r="A108" s="57" t="str">
        <f t="shared" si="2"/>
        <v>GOIANIAGasolina A</v>
      </c>
      <c r="B108" s="57" t="str">
        <f t="shared" si="3"/>
        <v>GOIANIAGasolina C</v>
      </c>
      <c r="C108" s="10">
        <v>13</v>
      </c>
      <c r="D108" s="16" t="s">
        <v>44</v>
      </c>
      <c r="E108" s="12" t="s">
        <v>10</v>
      </c>
      <c r="F108" s="1"/>
      <c r="G108" s="163">
        <v>744.44899999999996</v>
      </c>
      <c r="H108" s="163">
        <v>11911.183999999999</v>
      </c>
      <c r="I108" s="149"/>
      <c r="J108" s="150" t="s">
        <v>11</v>
      </c>
      <c r="K108" s="158">
        <v>7839.7777777777765</v>
      </c>
      <c r="L108" s="1"/>
      <c r="M108" s="13">
        <f>IFERROR(IF(RIGHT($D108,5)="total",SUM(M102:M107),VLOOKUP($A108,Movimentação!$D:$G,3,0)),0)</f>
        <v>2782.9616666666666</v>
      </c>
      <c r="N108" s="13">
        <f>IFERROR(IF(RIGHT($D108,5)="total",SUM(N102:N107),VLOOKUP($A108,Movimentação!$D:$G,4,0)),0)</f>
        <v>2806.0558333333333</v>
      </c>
    </row>
    <row r="109" spans="1:14" x14ac:dyDescent="0.25">
      <c r="A109" s="57" t="str">
        <f t="shared" si="2"/>
        <v>GOIANIA Total</v>
      </c>
      <c r="B109" s="57" t="str">
        <f t="shared" si="3"/>
        <v>GOIANIA Total</v>
      </c>
      <c r="C109" s="17">
        <v>13</v>
      </c>
      <c r="D109" s="18" t="s">
        <v>47</v>
      </c>
      <c r="E109" s="18"/>
      <c r="F109" s="1"/>
      <c r="G109" s="164">
        <v>3514.2509999999997</v>
      </c>
      <c r="H109" s="164">
        <v>47069.555999999997</v>
      </c>
      <c r="I109" s="149"/>
      <c r="J109" s="151" t="s">
        <v>118</v>
      </c>
      <c r="K109" s="159">
        <v>21975.201777777776</v>
      </c>
      <c r="L109" s="1"/>
      <c r="M109" s="19">
        <f>IFERROR(IF(RIGHT($D109,5)="total",SUM(M103:M108),VLOOKUP($A109,Movimentação!$D:$G,3,0)),0)</f>
        <v>13405.833333333332</v>
      </c>
      <c r="N109" s="19">
        <f>IFERROR(IF(RIGHT($D109,5)="total",SUM(N103:N108),VLOOKUP($A109,Movimentação!$D:$G,4,0)),0)</f>
        <v>15664.666666666668</v>
      </c>
    </row>
    <row r="110" spans="1:14" x14ac:dyDescent="0.25">
      <c r="A110" s="57" t="str">
        <f t="shared" si="2"/>
        <v>GOVERNADOR VALADARESB100</v>
      </c>
      <c r="B110" s="57" t="str">
        <f t="shared" si="3"/>
        <v>GOVERNADOR VALADARES</v>
      </c>
      <c r="C110" s="15">
        <v>54</v>
      </c>
      <c r="D110" s="11" t="s">
        <v>109</v>
      </c>
      <c r="E110" s="12" t="s">
        <v>7</v>
      </c>
      <c r="F110" s="1"/>
      <c r="G110" s="163">
        <v>0</v>
      </c>
      <c r="H110" s="163">
        <v>0</v>
      </c>
      <c r="I110" s="149"/>
      <c r="J110" s="150" t="s">
        <v>118</v>
      </c>
      <c r="K110" s="158">
        <v>0</v>
      </c>
      <c r="L110" s="1"/>
      <c r="M110" s="13">
        <f>IFERROR(IF(RIGHT($D110,5)="total",SUM(M104:M109),VLOOKUP($A110,Movimentação!$D:$G,3,0)),0)</f>
        <v>49.116666666666667</v>
      </c>
      <c r="N110" s="13">
        <f>IFERROR(IF(RIGHT($D110,5)="total",SUM(N104:N109),VLOOKUP($A110,Movimentação!$D:$G,4,0)),0)</f>
        <v>51.066666666666663</v>
      </c>
    </row>
    <row r="111" spans="1:14" x14ac:dyDescent="0.25">
      <c r="A111" s="57" t="str">
        <f t="shared" si="2"/>
        <v>GOVERNADOR VALADARESDiesel B S10</v>
      </c>
      <c r="B111" s="57" t="str">
        <f t="shared" si="3"/>
        <v>GOVERNADOR VALADARESDiesel B S10</v>
      </c>
      <c r="C111" s="10">
        <v>54</v>
      </c>
      <c r="D111" s="11" t="s">
        <v>109</v>
      </c>
      <c r="E111" s="12" t="s">
        <v>17</v>
      </c>
      <c r="F111" s="1"/>
      <c r="G111" s="163">
        <v>100</v>
      </c>
      <c r="H111" s="163">
        <v>1200</v>
      </c>
      <c r="I111" s="149"/>
      <c r="J111" s="150" t="s">
        <v>17</v>
      </c>
      <c r="K111" s="158">
        <v>0</v>
      </c>
      <c r="L111" s="1"/>
      <c r="M111" s="13">
        <f>IFERROR(IF(RIGHT($D111,5)="total",SUM(M105:M110),VLOOKUP($A111,Movimentação!$D:$G,3,0)),0)</f>
        <v>0</v>
      </c>
      <c r="N111" s="13">
        <f>IFERROR(IF(RIGHT($D111,5)="total",SUM(N105:N110),VLOOKUP($A111,Movimentação!$D:$G,4,0)),0)</f>
        <v>0</v>
      </c>
    </row>
    <row r="112" spans="1:14" x14ac:dyDescent="0.25">
      <c r="A112" s="57" t="str">
        <f t="shared" si="2"/>
        <v>GOVERNADOR VALADARESDiesel B S500</v>
      </c>
      <c r="B112" s="57" t="str">
        <f t="shared" si="3"/>
        <v>GOVERNADOR VALADARESDiesel B S500</v>
      </c>
      <c r="C112" s="10">
        <v>54</v>
      </c>
      <c r="D112" s="11" t="s">
        <v>109</v>
      </c>
      <c r="E112" s="12" t="s">
        <v>14</v>
      </c>
      <c r="F112" s="1"/>
      <c r="G112" s="163">
        <v>100</v>
      </c>
      <c r="H112" s="163">
        <v>1200</v>
      </c>
      <c r="I112" s="149"/>
      <c r="J112" s="150" t="s">
        <v>14</v>
      </c>
      <c r="K112" s="158">
        <v>0</v>
      </c>
      <c r="L112" s="1"/>
      <c r="M112" s="13">
        <f>IFERROR(IF(RIGHT($D112,5)="total",SUM(M106:M111),VLOOKUP($A112,Movimentação!$D:$G,3,0)),0)</f>
        <v>0</v>
      </c>
      <c r="N112" s="13">
        <f>IFERROR(IF(RIGHT($D112,5)="total",SUM(N106:N111),VLOOKUP($A112,Movimentação!$D:$G,4,0)),0)</f>
        <v>0</v>
      </c>
    </row>
    <row r="113" spans="1:14" x14ac:dyDescent="0.25">
      <c r="A113" s="57" t="str">
        <f t="shared" si="2"/>
        <v>GOVERNADOR VALADARESEtanol Anidro</v>
      </c>
      <c r="B113" s="57" t="str">
        <f t="shared" si="3"/>
        <v>GOVERNADOR VALADARES</v>
      </c>
      <c r="C113" s="10">
        <v>54</v>
      </c>
      <c r="D113" s="11" t="s">
        <v>109</v>
      </c>
      <c r="E113" s="12" t="s">
        <v>18</v>
      </c>
      <c r="F113" s="1"/>
      <c r="G113" s="163">
        <v>70</v>
      </c>
      <c r="H113" s="163">
        <v>560</v>
      </c>
      <c r="I113" s="149"/>
      <c r="J113" s="150" t="s">
        <v>118</v>
      </c>
      <c r="K113" s="158">
        <v>0</v>
      </c>
      <c r="L113" s="1"/>
      <c r="M113" s="13">
        <f>IFERROR(IF(RIGHT($D113,5)="total",SUM(M107:M112),VLOOKUP($A113,Movimentação!$D:$G,3,0)),0)</f>
        <v>223.74</v>
      </c>
      <c r="N113" s="13">
        <f>IFERROR(IF(RIGHT($D113,5)="total",SUM(N107:N112),VLOOKUP($A113,Movimentação!$D:$G,4,0)),0)</f>
        <v>268.62750000000005</v>
      </c>
    </row>
    <row r="114" spans="1:14" x14ac:dyDescent="0.25">
      <c r="A114" s="57" t="str">
        <f t="shared" si="2"/>
        <v>GOVERNADOR VALADARESEtanol Hidratado</v>
      </c>
      <c r="B114" s="57" t="str">
        <f t="shared" si="3"/>
        <v>GOVERNADOR VALADARESÁlcool</v>
      </c>
      <c r="C114" s="10">
        <v>54</v>
      </c>
      <c r="D114" s="11" t="s">
        <v>109</v>
      </c>
      <c r="E114" s="12" t="s">
        <v>19</v>
      </c>
      <c r="F114" s="1"/>
      <c r="G114" s="163">
        <v>70</v>
      </c>
      <c r="H114" s="163">
        <v>560</v>
      </c>
      <c r="I114" s="149"/>
      <c r="J114" s="150" t="s">
        <v>20</v>
      </c>
      <c r="K114" s="158">
        <v>560</v>
      </c>
      <c r="L114" s="1"/>
      <c r="M114" s="13">
        <f>IFERROR(IF(RIGHT($D114,5)="total",SUM(M108:M113),VLOOKUP($A114,Movimentação!$D:$G,3,0)),0)</f>
        <v>140.33333333333334</v>
      </c>
      <c r="N114" s="13">
        <f>IFERROR(IF(RIGHT($D114,5)="total",SUM(N108:N113),VLOOKUP($A114,Movimentação!$D:$G,4,0)),0)</f>
        <v>206.91666666666666</v>
      </c>
    </row>
    <row r="115" spans="1:14" x14ac:dyDescent="0.25">
      <c r="A115" s="57" t="str">
        <f t="shared" si="2"/>
        <v>GOVERNADOR VALADARESGasolina A</v>
      </c>
      <c r="B115" s="57" t="str">
        <f t="shared" si="3"/>
        <v>GOVERNADOR VALADARESGasolina C</v>
      </c>
      <c r="C115" s="10">
        <v>54</v>
      </c>
      <c r="D115" s="16" t="s">
        <v>109</v>
      </c>
      <c r="E115" s="12" t="s">
        <v>10</v>
      </c>
      <c r="F115" s="1"/>
      <c r="G115" s="163">
        <v>180</v>
      </c>
      <c r="H115" s="163">
        <v>2160</v>
      </c>
      <c r="I115" s="149"/>
      <c r="J115" s="150" t="s">
        <v>11</v>
      </c>
      <c r="K115" s="158">
        <v>2074.0740740740739</v>
      </c>
      <c r="L115" s="1"/>
      <c r="M115" s="13">
        <f>IFERROR(IF(RIGHT($D115,5)="total",SUM(M109:M114),VLOOKUP($A115,Movimentação!$D:$G,3,0)),0)</f>
        <v>604.92666666666662</v>
      </c>
      <c r="N115" s="13">
        <f>IFERROR(IF(RIGHT($D115,5)="total",SUM(N109:N114),VLOOKUP($A115,Movimentação!$D:$G,4,0)),0)</f>
        <v>726.2891666666668</v>
      </c>
    </row>
    <row r="116" spans="1:14" x14ac:dyDescent="0.25">
      <c r="A116" s="57" t="str">
        <f t="shared" si="2"/>
        <v>GOVERNADOR VALADARES Total</v>
      </c>
      <c r="B116" s="57" t="str">
        <f t="shared" si="3"/>
        <v>GOVERNADOR VALADARES Total</v>
      </c>
      <c r="C116" s="17">
        <v>54</v>
      </c>
      <c r="D116" s="18" t="s">
        <v>149</v>
      </c>
      <c r="E116" s="18"/>
      <c r="F116" s="1"/>
      <c r="G116" s="164">
        <v>520</v>
      </c>
      <c r="H116" s="164">
        <v>5680</v>
      </c>
      <c r="I116" s="149"/>
      <c r="J116" s="151" t="s">
        <v>118</v>
      </c>
      <c r="K116" s="159">
        <v>2634.0740740740739</v>
      </c>
      <c r="L116" s="1"/>
      <c r="M116" s="19">
        <f>IFERROR(IF(RIGHT($D116,5)="total",SUM(M110:M115),VLOOKUP($A116,Movimentação!$D:$G,3,0)),0)</f>
        <v>1018.1166666666667</v>
      </c>
      <c r="N116" s="19">
        <f>IFERROR(IF(RIGHT($D116,5)="total",SUM(N110:N115),VLOOKUP($A116,Movimentação!$D:$G,4,0)),0)</f>
        <v>1252.9000000000001</v>
      </c>
    </row>
    <row r="117" spans="1:14" x14ac:dyDescent="0.25">
      <c r="A117" s="57" t="str">
        <f t="shared" si="2"/>
        <v>GUAMAREB100</v>
      </c>
      <c r="B117" s="57" t="str">
        <f t="shared" si="3"/>
        <v>GUAMARE</v>
      </c>
      <c r="C117" s="15">
        <v>38</v>
      </c>
      <c r="D117" s="11" t="s">
        <v>92</v>
      </c>
      <c r="E117" s="12" t="s">
        <v>7</v>
      </c>
      <c r="F117" s="1"/>
      <c r="G117" s="163">
        <v>400.03973000000303</v>
      </c>
      <c r="H117" s="163">
        <v>1200.119190000009</v>
      </c>
      <c r="I117" s="149"/>
      <c r="J117" s="150" t="s">
        <v>118</v>
      </c>
      <c r="K117" s="158">
        <v>0</v>
      </c>
      <c r="L117" s="1"/>
      <c r="M117" s="13">
        <f>IFERROR(IF(RIGHT($D117,5)="total",SUM(M111:M116),VLOOKUP($A117,Movimentação!$D:$G,3,0)),0)</f>
        <v>694.9666666666667</v>
      </c>
      <c r="N117" s="13">
        <f>IFERROR(IF(RIGHT($D117,5)="total",SUM(N111:N116),VLOOKUP($A117,Movimentação!$D:$G,4,0)),0)</f>
        <v>683.61666666666679</v>
      </c>
    </row>
    <row r="118" spans="1:14" x14ac:dyDescent="0.25">
      <c r="A118" s="57" t="str">
        <f t="shared" si="2"/>
        <v>GUAMAREDiesel A S10</v>
      </c>
      <c r="B118" s="57" t="str">
        <f t="shared" si="3"/>
        <v>GUAMAREDiesel B S10</v>
      </c>
      <c r="C118" s="10">
        <v>38</v>
      </c>
      <c r="D118" s="11" t="s">
        <v>92</v>
      </c>
      <c r="E118" s="12" t="s">
        <v>12</v>
      </c>
      <c r="F118" s="1"/>
      <c r="G118" s="163">
        <v>446.07066000000134</v>
      </c>
      <c r="H118" s="163">
        <v>5352.8479200000165</v>
      </c>
      <c r="I118" s="149"/>
      <c r="J118" s="150" t="s">
        <v>17</v>
      </c>
      <c r="K118" s="158">
        <v>975.41339162823738</v>
      </c>
      <c r="L118" s="1"/>
      <c r="M118" s="13">
        <f>IFERROR(IF(RIGHT($D118,5)="total",SUM(M112:M117),VLOOKUP($A118,Movimentação!$D:$G,3,0)),0)</f>
        <v>3169.5</v>
      </c>
      <c r="N118" s="13">
        <f>IFERROR(IF(RIGHT($D118,5)="total",SUM(N112:N117),VLOOKUP($A118,Movimentação!$D:$G,4,0)),0)</f>
        <v>3006.1666666666665</v>
      </c>
    </row>
    <row r="119" spans="1:14" x14ac:dyDescent="0.25">
      <c r="A119" s="57" t="str">
        <f t="shared" si="2"/>
        <v>GUAMAREDiesel A S500</v>
      </c>
      <c r="B119" s="57" t="str">
        <f t="shared" si="3"/>
        <v>GUAMAREDiesel B S500</v>
      </c>
      <c r="C119" s="10">
        <v>38</v>
      </c>
      <c r="D119" s="11" t="s">
        <v>92</v>
      </c>
      <c r="E119" s="12" t="s">
        <v>13</v>
      </c>
      <c r="F119" s="1"/>
      <c r="G119" s="163">
        <v>2280.3084500000182</v>
      </c>
      <c r="H119" s="163">
        <v>49752.184363636756</v>
      </c>
      <c r="I119" s="149"/>
      <c r="J119" s="150" t="s">
        <v>14</v>
      </c>
      <c r="K119" s="158">
        <v>9025.5798583718388</v>
      </c>
      <c r="L119" s="1"/>
      <c r="M119" s="13">
        <f>IFERROR(IF(RIGHT($D119,5)="total",SUM(M113:M118),VLOOKUP($A119,Movimentação!$D:$G,3,0)),0)</f>
        <v>3171.0333333333333</v>
      </c>
      <c r="N119" s="13">
        <f>IFERROR(IF(RIGHT($D119,5)="total",SUM(N113:N118),VLOOKUP($A119,Movimentação!$D:$G,4,0)),0)</f>
        <v>3327.7999999999997</v>
      </c>
    </row>
    <row r="120" spans="1:14" x14ac:dyDescent="0.25">
      <c r="A120" s="57" t="str">
        <f t="shared" si="2"/>
        <v>GUAMAREEtanol Anidro</v>
      </c>
      <c r="B120" s="57" t="str">
        <f t="shared" si="3"/>
        <v>GUAMARE</v>
      </c>
      <c r="C120" s="10">
        <v>38</v>
      </c>
      <c r="D120" s="11" t="s">
        <v>92</v>
      </c>
      <c r="E120" s="12" t="s">
        <v>18</v>
      </c>
      <c r="F120" s="1"/>
      <c r="G120" s="163">
        <v>848.64563999999973</v>
      </c>
      <c r="H120" s="163">
        <v>6789.1651199999978</v>
      </c>
      <c r="I120" s="149"/>
      <c r="J120" s="150" t="s">
        <v>118</v>
      </c>
      <c r="K120" s="158">
        <v>0</v>
      </c>
      <c r="L120" s="1"/>
      <c r="M120" s="13">
        <f>IFERROR(IF(RIGHT($D120,5)="total",SUM(M114:M119),VLOOKUP($A120,Movimentação!$D:$G,3,0)),0)</f>
        <v>2348.4449999999997</v>
      </c>
      <c r="N120" s="13">
        <f>IFERROR(IF(RIGHT($D120,5)="total",SUM(N114:N119),VLOOKUP($A120,Movimentação!$D:$G,4,0)),0)</f>
        <v>2052.4650000000001</v>
      </c>
    </row>
    <row r="121" spans="1:14" x14ac:dyDescent="0.25">
      <c r="A121" s="57" t="str">
        <f t="shared" si="2"/>
        <v>GUAMAREEtanol Hidratado</v>
      </c>
      <c r="B121" s="57" t="str">
        <f t="shared" si="3"/>
        <v>GUAMAREÁlcool</v>
      </c>
      <c r="C121" s="10">
        <v>38</v>
      </c>
      <c r="D121" s="11" t="s">
        <v>92</v>
      </c>
      <c r="E121" s="12" t="s">
        <v>19</v>
      </c>
      <c r="F121" s="1"/>
      <c r="G121" s="163">
        <v>380.50564000000202</v>
      </c>
      <c r="H121" s="163">
        <v>2609.181531428585</v>
      </c>
      <c r="I121" s="149"/>
      <c r="J121" s="150" t="s">
        <v>20</v>
      </c>
      <c r="K121" s="158">
        <v>2609.181531428585</v>
      </c>
      <c r="L121" s="1"/>
      <c r="M121" s="13">
        <f>IFERROR(IF(RIGHT($D121,5)="total",SUM(M115:M120),VLOOKUP($A121,Movimentação!$D:$G,3,0)),0)</f>
        <v>502.16666666666669</v>
      </c>
      <c r="N121" s="13">
        <f>IFERROR(IF(RIGHT($D121,5)="total",SUM(N115:N120),VLOOKUP($A121,Movimentação!$D:$G,4,0)),0)</f>
        <v>469.91666666666669</v>
      </c>
    </row>
    <row r="122" spans="1:14" x14ac:dyDescent="0.25">
      <c r="A122" s="57" t="str">
        <f t="shared" si="2"/>
        <v>GUAMAREGasolina A</v>
      </c>
      <c r="B122" s="57" t="str">
        <f t="shared" si="3"/>
        <v>GUAMAREGasolina C</v>
      </c>
      <c r="C122" s="10">
        <v>38</v>
      </c>
      <c r="D122" s="16" t="s">
        <v>92</v>
      </c>
      <c r="E122" s="12" t="s">
        <v>10</v>
      </c>
      <c r="F122" s="1"/>
      <c r="G122" s="163">
        <v>2856.3953200000292</v>
      </c>
      <c r="H122" s="163">
        <v>45702.325120000467</v>
      </c>
      <c r="I122" s="149"/>
      <c r="J122" s="150" t="s">
        <v>11</v>
      </c>
      <c r="K122" s="158">
        <v>25145.05599999999</v>
      </c>
      <c r="L122" s="1"/>
      <c r="M122" s="13">
        <f>IFERROR(IF(RIGHT($D122,5)="total",SUM(M116:M121),VLOOKUP($A122,Movimentação!$D:$G,3,0)),0)</f>
        <v>7107.5549999999994</v>
      </c>
      <c r="N122" s="13">
        <f>IFERROR(IF(RIGHT($D122,5)="total",SUM(N116:N121),VLOOKUP($A122,Movimentação!$D:$G,4,0)),0)</f>
        <v>6301.9516666666668</v>
      </c>
    </row>
    <row r="123" spans="1:14" x14ac:dyDescent="0.25">
      <c r="A123" s="57" t="str">
        <f t="shared" si="2"/>
        <v>GUAMARE Total</v>
      </c>
      <c r="B123" s="57" t="str">
        <f t="shared" si="3"/>
        <v>GUAMARE Total</v>
      </c>
      <c r="C123" s="17">
        <v>38</v>
      </c>
      <c r="D123" s="18" t="s">
        <v>140</v>
      </c>
      <c r="E123" s="18"/>
      <c r="F123" s="1"/>
      <c r="G123" s="164">
        <v>7211.9654400000527</v>
      </c>
      <c r="H123" s="164">
        <v>111405.82324506584</v>
      </c>
      <c r="I123" s="149"/>
      <c r="J123" s="151" t="s">
        <v>118</v>
      </c>
      <c r="K123" s="159">
        <v>37755.230781428647</v>
      </c>
      <c r="L123" s="1"/>
      <c r="M123" s="19">
        <f>IFERROR(IF(RIGHT($D123,5)="total",SUM(M117:M122),VLOOKUP($A123,Movimentação!$D:$G,3,0)),0)</f>
        <v>16993.666666666664</v>
      </c>
      <c r="N123" s="19">
        <f>IFERROR(IF(RIGHT($D123,5)="total",SUM(N117:N122),VLOOKUP($A123,Movimentação!$D:$G,4,0)),0)</f>
        <v>15841.916666666664</v>
      </c>
    </row>
    <row r="124" spans="1:14" x14ac:dyDescent="0.25">
      <c r="A124" s="57" t="str">
        <f t="shared" si="2"/>
        <v>GUARULHOSB100</v>
      </c>
      <c r="B124" s="57" t="str">
        <f t="shared" si="3"/>
        <v>GUARULHOS</v>
      </c>
      <c r="C124" s="15">
        <v>16</v>
      </c>
      <c r="D124" s="11" t="s">
        <v>48</v>
      </c>
      <c r="E124" s="12" t="s">
        <v>7</v>
      </c>
      <c r="F124" s="1"/>
      <c r="G124" s="163">
        <v>907.31600000000014</v>
      </c>
      <c r="H124" s="163">
        <v>5806.8224000000009</v>
      </c>
      <c r="I124" s="149"/>
      <c r="J124" s="150" t="s">
        <v>118</v>
      </c>
      <c r="K124" s="158">
        <v>0</v>
      </c>
      <c r="L124" s="1"/>
      <c r="M124" s="13">
        <f>IFERROR(IF(RIGHT($D124,5)="total",SUM(M118:M123),VLOOKUP($A124,Movimentação!$D:$G,3,0)),0)</f>
        <v>929.63333333333355</v>
      </c>
      <c r="N124" s="13">
        <f>IFERROR(IF(RIGHT($D124,5)="total",SUM(N118:N123),VLOOKUP($A124,Movimentação!$D:$G,4,0)),0)</f>
        <v>1151.8166666666666</v>
      </c>
    </row>
    <row r="125" spans="1:14" x14ac:dyDescent="0.25">
      <c r="A125" s="57" t="str">
        <f t="shared" si="2"/>
        <v>GUARULHOSDiesel A S10</v>
      </c>
      <c r="B125" s="57" t="str">
        <f t="shared" si="3"/>
        <v>GUARULHOSDiesel B S10</v>
      </c>
      <c r="C125" s="10">
        <v>16</v>
      </c>
      <c r="D125" s="11" t="s">
        <v>48</v>
      </c>
      <c r="E125" s="12" t="s">
        <v>12</v>
      </c>
      <c r="F125" s="1"/>
      <c r="G125" s="163">
        <v>601.16749000000004</v>
      </c>
      <c r="H125" s="163">
        <v>11542.415808</v>
      </c>
      <c r="I125" s="149"/>
      <c r="J125" s="150" t="s">
        <v>17</v>
      </c>
      <c r="K125" s="158">
        <v>6248.9248906716639</v>
      </c>
      <c r="L125" s="1"/>
      <c r="M125" s="13">
        <f>IFERROR(IF(RIGHT($D125,5)="total",SUM(M119:M124),VLOOKUP($A125,Movimentação!$D:$G,3,0)),0)</f>
        <v>10350.050000000001</v>
      </c>
      <c r="N125" s="13">
        <f>IFERROR(IF(RIGHT($D125,5)="total",SUM(N119:N124),VLOOKUP($A125,Movimentação!$D:$G,4,0)),0)</f>
        <v>11594.249999999998</v>
      </c>
    </row>
    <row r="126" spans="1:14" x14ac:dyDescent="0.25">
      <c r="A126" s="57" t="str">
        <f t="shared" si="2"/>
        <v>GUARULHOSDiesel A S500</v>
      </c>
      <c r="B126" s="57" t="str">
        <f t="shared" si="3"/>
        <v>GUARULHOSDiesel B S500</v>
      </c>
      <c r="C126" s="10">
        <v>16</v>
      </c>
      <c r="D126" s="11" t="s">
        <v>48</v>
      </c>
      <c r="E126" s="12" t="s">
        <v>13</v>
      </c>
      <c r="F126" s="1"/>
      <c r="G126" s="163">
        <v>2190.0168500000004</v>
      </c>
      <c r="H126" s="163">
        <v>42048.323520000005</v>
      </c>
      <c r="I126" s="149"/>
      <c r="J126" s="150" t="s">
        <v>14</v>
      </c>
      <c r="K126" s="158">
        <v>35612.866601350499</v>
      </c>
      <c r="L126" s="1"/>
      <c r="M126" s="13">
        <f>IFERROR(IF(RIGHT($D126,5)="total",SUM(M120:M125),VLOOKUP($A126,Movimentação!$D:$G,3,0)),0)</f>
        <v>3091.4833333333336</v>
      </c>
      <c r="N126" s="13">
        <f>IFERROR(IF(RIGHT($D126,5)="total",SUM(N120:N125),VLOOKUP($A126,Movimentação!$D:$G,4,0)),0)</f>
        <v>4278.1833333333334</v>
      </c>
    </row>
    <row r="127" spans="1:14" x14ac:dyDescent="0.25">
      <c r="A127" s="57" t="str">
        <f t="shared" si="2"/>
        <v>GUARULHOSEtanol Anidro</v>
      </c>
      <c r="B127" s="57" t="str">
        <f t="shared" si="3"/>
        <v>GUARULHOS</v>
      </c>
      <c r="C127" s="10">
        <v>16</v>
      </c>
      <c r="D127" s="11" t="s">
        <v>48</v>
      </c>
      <c r="E127" s="12" t="s">
        <v>18</v>
      </c>
      <c r="F127" s="1"/>
      <c r="G127" s="163">
        <v>1399.9260000000002</v>
      </c>
      <c r="H127" s="163">
        <v>12217.536</v>
      </c>
      <c r="I127" s="149"/>
      <c r="J127" s="150" t="s">
        <v>118</v>
      </c>
      <c r="K127" s="158">
        <v>0</v>
      </c>
      <c r="L127" s="1"/>
      <c r="M127" s="13">
        <f>IFERROR(IF(RIGHT($D127,5)="total",SUM(M121:M126),VLOOKUP($A127,Movimentação!$D:$G,3,0)),0)</f>
        <v>1857.4099999999999</v>
      </c>
      <c r="N127" s="13">
        <f>IFERROR(IF(RIGHT($D127,5)="total",SUM(N121:N126),VLOOKUP($A127,Movimentação!$D:$G,4,0)),0)</f>
        <v>1777.4549999999999</v>
      </c>
    </row>
    <row r="128" spans="1:14" x14ac:dyDescent="0.25">
      <c r="A128" s="57" t="str">
        <f t="shared" si="2"/>
        <v>GUARULHOSEtanol Hidratado</v>
      </c>
      <c r="B128" s="57" t="str">
        <f t="shared" si="3"/>
        <v>GUARULHOSÁlcool</v>
      </c>
      <c r="C128" s="10">
        <v>16</v>
      </c>
      <c r="D128" s="11" t="s">
        <v>48</v>
      </c>
      <c r="E128" s="12" t="s">
        <v>19</v>
      </c>
      <c r="F128" s="1"/>
      <c r="G128" s="163">
        <v>2311.6409200000471</v>
      </c>
      <c r="H128" s="163">
        <v>20174.320756364046</v>
      </c>
      <c r="I128" s="149"/>
      <c r="J128" s="150" t="s">
        <v>20</v>
      </c>
      <c r="K128" s="158">
        <v>20174.320756364046</v>
      </c>
      <c r="L128" s="1"/>
      <c r="M128" s="13">
        <f>IFERROR(IF(RIGHT($D128,5)="total",SUM(M122:M127),VLOOKUP($A128,Movimentação!$D:$G,3,0)),0)</f>
        <v>3366</v>
      </c>
      <c r="N128" s="13">
        <f>IFERROR(IF(RIGHT($D128,5)="total",SUM(N122:N127),VLOOKUP($A128,Movimentação!$D:$G,4,0)),0)</f>
        <v>3005.4166666666665</v>
      </c>
    </row>
    <row r="129" spans="1:14" x14ac:dyDescent="0.25">
      <c r="A129" s="57" t="str">
        <f t="shared" si="2"/>
        <v>GUARULHOSGasolina A</v>
      </c>
      <c r="B129" s="57" t="str">
        <f t="shared" si="3"/>
        <v>GUARULHOSGasolina C</v>
      </c>
      <c r="C129" s="10">
        <v>16</v>
      </c>
      <c r="D129" s="16" t="s">
        <v>48</v>
      </c>
      <c r="E129" s="12" t="s">
        <v>10</v>
      </c>
      <c r="F129" s="1"/>
      <c r="G129" s="163">
        <v>2346.5790000000002</v>
      </c>
      <c r="H129" s="163">
        <v>45054.316800000001</v>
      </c>
      <c r="I129" s="149"/>
      <c r="J129" s="150" t="s">
        <v>11</v>
      </c>
      <c r="K129" s="158">
        <v>45250.133333333331</v>
      </c>
      <c r="L129" s="1"/>
      <c r="M129" s="13">
        <f>IFERROR(IF(RIGHT($D129,5)="total",SUM(M123:M128),VLOOKUP($A129,Movimentação!$D:$G,3,0)),0)</f>
        <v>6058.9233333333332</v>
      </c>
      <c r="N129" s="13">
        <f>IFERROR(IF(RIGHT($D129,5)="total",SUM(N123:N128),VLOOKUP($A129,Movimentação!$D:$G,4,0)),0)</f>
        <v>5775.0449999999992</v>
      </c>
    </row>
    <row r="130" spans="1:14" x14ac:dyDescent="0.25">
      <c r="A130" s="57" t="str">
        <f t="shared" ref="A130:A193" si="4">_xlfn.CONCAT(D130,E130)</f>
        <v>GUARULHOS Total</v>
      </c>
      <c r="B130" s="57" t="str">
        <f t="shared" ref="B130:B193" si="5">CONCATENATE(D130,J130)</f>
        <v>GUARULHOS Total</v>
      </c>
      <c r="C130" s="17">
        <v>16</v>
      </c>
      <c r="D130" s="18" t="s">
        <v>49</v>
      </c>
      <c r="E130" s="18"/>
      <c r="F130" s="1"/>
      <c r="G130" s="164">
        <v>9756.6462600000486</v>
      </c>
      <c r="H130" s="164">
        <v>136843.73528436405</v>
      </c>
      <c r="I130" s="149"/>
      <c r="J130" s="151" t="s">
        <v>118</v>
      </c>
      <c r="K130" s="159">
        <v>107286.24558171954</v>
      </c>
      <c r="L130" s="1"/>
      <c r="M130" s="19">
        <f>IFERROR(IF(RIGHT($D130,5)="total",SUM(M124:M129),VLOOKUP($A130,Movimentação!$D:$G,3,0)),0)</f>
        <v>25653.5</v>
      </c>
      <c r="N130" s="19">
        <f>IFERROR(IF(RIGHT($D130,5)="total",SUM(N124:N129),VLOOKUP($A130,Movimentação!$D:$G,4,0)),0)</f>
        <v>27582.166666666668</v>
      </c>
    </row>
    <row r="131" spans="1:14" x14ac:dyDescent="0.25">
      <c r="A131" s="57" t="str">
        <f t="shared" si="4"/>
        <v>IPOJUCAB100</v>
      </c>
      <c r="B131" s="57" t="str">
        <f t="shared" si="5"/>
        <v>IPOJUCA</v>
      </c>
      <c r="C131" s="15">
        <v>26</v>
      </c>
      <c r="D131" s="11" t="s">
        <v>71</v>
      </c>
      <c r="E131" s="12" t="s">
        <v>7</v>
      </c>
      <c r="F131" s="1"/>
      <c r="G131" s="163">
        <v>385</v>
      </c>
      <c r="H131" s="163">
        <v>1848</v>
      </c>
      <c r="I131" s="149"/>
      <c r="J131" s="150" t="s">
        <v>118</v>
      </c>
      <c r="K131" s="158">
        <v>0</v>
      </c>
      <c r="L131" s="1"/>
      <c r="M131" s="13">
        <f>IFERROR(IF(RIGHT($D131,5)="total",SUM(M125:M130),VLOOKUP($A131,Movimentação!$D:$G,3,0)),0)</f>
        <v>480.5</v>
      </c>
      <c r="N131" s="13">
        <f>IFERROR(IF(RIGHT($D131,5)="total",SUM(N125:N130),VLOOKUP($A131,Movimentação!$D:$G,4,0)),0)</f>
        <v>517.32499999999993</v>
      </c>
    </row>
    <row r="132" spans="1:14" x14ac:dyDescent="0.25">
      <c r="A132" s="57" t="str">
        <f t="shared" si="4"/>
        <v>IPOJUCADiesel A S10</v>
      </c>
      <c r="B132" s="57" t="str">
        <f t="shared" si="5"/>
        <v>IPOJUCADiesel B S10</v>
      </c>
      <c r="C132" s="10">
        <v>26</v>
      </c>
      <c r="D132" s="11" t="s">
        <v>71</v>
      </c>
      <c r="E132" s="12" t="s">
        <v>12</v>
      </c>
      <c r="F132" s="1"/>
      <c r="G132" s="163">
        <v>3540</v>
      </c>
      <c r="H132" s="163">
        <v>22357.894736842107</v>
      </c>
      <c r="I132" s="149"/>
      <c r="J132" s="150" t="s">
        <v>17</v>
      </c>
      <c r="K132" s="158">
        <v>15400</v>
      </c>
      <c r="L132" s="1"/>
      <c r="M132" s="13">
        <f>IFERROR(IF(RIGHT($D132,5)="total",SUM(M126:M131),VLOOKUP($A132,Movimentação!$D:$G,3,0)),0)</f>
        <v>7981.5</v>
      </c>
      <c r="N132" s="13">
        <f>IFERROR(IF(RIGHT($D132,5)="total",SUM(N126:N131),VLOOKUP($A132,Movimentação!$D:$G,4,0)),0)</f>
        <v>7891.925000000002</v>
      </c>
    </row>
    <row r="133" spans="1:14" x14ac:dyDescent="0.25">
      <c r="A133" s="57" t="str">
        <f t="shared" si="4"/>
        <v>IPOJUCADiesel A S500</v>
      </c>
      <c r="B133" s="57" t="str">
        <f t="shared" si="5"/>
        <v>IPOJUCADiesel B S500</v>
      </c>
      <c r="C133" s="10">
        <v>26</v>
      </c>
      <c r="D133" s="11" t="s">
        <v>71</v>
      </c>
      <c r="E133" s="12" t="s">
        <v>13</v>
      </c>
      <c r="F133" s="1"/>
      <c r="G133" s="163">
        <v>0</v>
      </c>
      <c r="H133" s="163">
        <v>0</v>
      </c>
      <c r="I133" s="149"/>
      <c r="J133" s="150" t="s">
        <v>14</v>
      </c>
      <c r="K133" s="158">
        <v>0</v>
      </c>
      <c r="L133" s="1"/>
      <c r="M133" s="13">
        <f>IFERROR(IF(RIGHT($D133,5)="total",SUM(M127:M132),VLOOKUP($A133,Movimentação!$D:$G,3,0)),0)</f>
        <v>0</v>
      </c>
      <c r="N133" s="13">
        <f>IFERROR(IF(RIGHT($D133,5)="total",SUM(N127:N132),VLOOKUP($A133,Movimentação!$D:$G,4,0)),0)</f>
        <v>0</v>
      </c>
    </row>
    <row r="134" spans="1:14" x14ac:dyDescent="0.25">
      <c r="A134" s="57" t="str">
        <f t="shared" si="4"/>
        <v>IPOJUCAEtanol Anidro</v>
      </c>
      <c r="B134" s="57" t="str">
        <f t="shared" si="5"/>
        <v>IPOJUCA</v>
      </c>
      <c r="C134" s="10">
        <v>26</v>
      </c>
      <c r="D134" s="11" t="s">
        <v>71</v>
      </c>
      <c r="E134" s="12" t="s">
        <v>18</v>
      </c>
      <c r="F134" s="1"/>
      <c r="G134" s="163">
        <v>3465</v>
      </c>
      <c r="H134" s="163">
        <v>27720</v>
      </c>
      <c r="I134" s="149"/>
      <c r="J134" s="150" t="s">
        <v>118</v>
      </c>
      <c r="K134" s="158">
        <v>0</v>
      </c>
      <c r="L134" s="1"/>
      <c r="M134" s="13">
        <f>IFERROR(IF(RIGHT($D134,5)="total",SUM(M128:M133),VLOOKUP($A134,Movimentação!$D:$G,3,0)),0)</f>
        <v>3585.2466666666674</v>
      </c>
      <c r="N134" s="13">
        <f>IFERROR(IF(RIGHT($D134,5)="total",SUM(N128:N133),VLOOKUP($A134,Movimentação!$D:$G,4,0)),0)</f>
        <v>2359.0091666666672</v>
      </c>
    </row>
    <row r="135" spans="1:14" x14ac:dyDescent="0.25">
      <c r="A135" s="57" t="str">
        <f t="shared" si="4"/>
        <v>IPOJUCAEtanol Hidratado</v>
      </c>
      <c r="B135" s="57" t="str">
        <f t="shared" si="5"/>
        <v>IPOJUCAÁlcool</v>
      </c>
      <c r="C135" s="10">
        <v>26</v>
      </c>
      <c r="D135" s="11" t="s">
        <v>71</v>
      </c>
      <c r="E135" s="12" t="s">
        <v>19</v>
      </c>
      <c r="F135" s="1"/>
      <c r="G135" s="163">
        <v>180</v>
      </c>
      <c r="H135" s="163">
        <v>1080</v>
      </c>
      <c r="I135" s="149"/>
      <c r="J135" s="150" t="s">
        <v>20</v>
      </c>
      <c r="K135" s="158">
        <v>1080</v>
      </c>
      <c r="L135" s="1"/>
      <c r="M135" s="13">
        <f>IFERROR(IF(RIGHT($D135,5)="total",SUM(M129:M134),VLOOKUP($A135,Movimentação!$D:$G,3,0)),0)</f>
        <v>118</v>
      </c>
      <c r="N135" s="13">
        <f>IFERROR(IF(RIGHT($D135,5)="total",SUM(N129:N134),VLOOKUP($A135,Movimentação!$D:$G,4,0)),0)</f>
        <v>130.58333333333334</v>
      </c>
    </row>
    <row r="136" spans="1:14" x14ac:dyDescent="0.25">
      <c r="A136" s="57" t="str">
        <f t="shared" si="4"/>
        <v>IPOJUCAGasolina A</v>
      </c>
      <c r="B136" s="57" t="str">
        <f t="shared" si="5"/>
        <v>IPOJUCAGasolina C</v>
      </c>
      <c r="C136" s="10">
        <v>26</v>
      </c>
      <c r="D136" s="16" t="s">
        <v>71</v>
      </c>
      <c r="E136" s="12" t="s">
        <v>10</v>
      </c>
      <c r="F136" s="1"/>
      <c r="G136" s="163">
        <v>2250</v>
      </c>
      <c r="H136" s="163">
        <v>5400</v>
      </c>
      <c r="I136" s="149"/>
      <c r="J136" s="150" t="s">
        <v>11</v>
      </c>
      <c r="K136" s="158">
        <v>7397.2602739726026</v>
      </c>
      <c r="L136" s="1"/>
      <c r="M136" s="13">
        <f>IFERROR(IF(RIGHT($D136,5)="total",SUM(M130:M135),VLOOKUP($A136,Movimentação!$D:$G,3,0)),0)</f>
        <v>3587.2533333333326</v>
      </c>
      <c r="N136" s="13">
        <f>IFERROR(IF(RIGHT($D136,5)="total",SUM(N130:N135),VLOOKUP($A136,Movimentação!$D:$G,4,0)),0)</f>
        <v>3140.5741666666668</v>
      </c>
    </row>
    <row r="137" spans="1:14" x14ac:dyDescent="0.25">
      <c r="A137" s="57" t="str">
        <f t="shared" si="4"/>
        <v>IPOJUCA Total</v>
      </c>
      <c r="B137" s="57" t="str">
        <f t="shared" si="5"/>
        <v>IPOJUCA Total</v>
      </c>
      <c r="C137" s="17">
        <v>26</v>
      </c>
      <c r="D137" s="18" t="s">
        <v>125</v>
      </c>
      <c r="E137" s="18"/>
      <c r="F137" s="1"/>
      <c r="G137" s="164">
        <v>9820</v>
      </c>
      <c r="H137" s="164">
        <v>58405.894736842107</v>
      </c>
      <c r="I137" s="149"/>
      <c r="J137" s="151" t="s">
        <v>118</v>
      </c>
      <c r="K137" s="159">
        <v>23877.260273972603</v>
      </c>
      <c r="L137" s="1"/>
      <c r="M137" s="19">
        <f>IFERROR(IF(RIGHT($D137,5)="total",SUM(M131:M136),VLOOKUP($A137,Movimentação!$D:$G,3,0)),0)</f>
        <v>15752.5</v>
      </c>
      <c r="N137" s="19">
        <f>IFERROR(IF(RIGHT($D137,5)="total",SUM(N131:N136),VLOOKUP($A137,Movimentação!$D:$G,4,0)),0)</f>
        <v>14039.41666666667</v>
      </c>
    </row>
    <row r="138" spans="1:14" x14ac:dyDescent="0.25">
      <c r="A138" s="57" t="str">
        <f t="shared" si="4"/>
        <v>ITABUNAB100</v>
      </c>
      <c r="B138" s="57" t="str">
        <f t="shared" si="5"/>
        <v>ITABUNA</v>
      </c>
      <c r="C138" s="15">
        <v>23</v>
      </c>
      <c r="D138" s="11" t="s">
        <v>67</v>
      </c>
      <c r="E138" s="12" t="s">
        <v>7</v>
      </c>
      <c r="F138" s="1"/>
      <c r="G138" s="163">
        <v>15</v>
      </c>
      <c r="H138" s="163">
        <v>90</v>
      </c>
      <c r="I138" s="149"/>
      <c r="J138" s="150" t="s">
        <v>118</v>
      </c>
      <c r="K138" s="158">
        <v>0</v>
      </c>
      <c r="L138" s="1"/>
      <c r="M138" s="13">
        <f>IFERROR(IF(RIGHT($D138,5)="total",SUM(M132:M137),VLOOKUP($A138,Movimentação!$D:$G,3,0)),0)</f>
        <v>23.333333333333332</v>
      </c>
      <c r="N138" s="13">
        <f>IFERROR(IF(RIGHT($D138,5)="total",SUM(N132:N137),VLOOKUP($A138,Movimentação!$D:$G,4,0)),0)</f>
        <v>26.450000000000003</v>
      </c>
    </row>
    <row r="139" spans="1:14" x14ac:dyDescent="0.25">
      <c r="A139" s="57" t="str">
        <f t="shared" si="4"/>
        <v>ITABUNADiesel A S10</v>
      </c>
      <c r="B139" s="57" t="str">
        <f t="shared" si="5"/>
        <v>ITABUNADiesel B S10</v>
      </c>
      <c r="C139" s="10">
        <v>23</v>
      </c>
      <c r="D139" s="11" t="s">
        <v>67</v>
      </c>
      <c r="E139" s="12" t="s">
        <v>12</v>
      </c>
      <c r="F139" s="1"/>
      <c r="G139" s="163">
        <v>0</v>
      </c>
      <c r="H139" s="163">
        <v>0</v>
      </c>
      <c r="I139" s="149"/>
      <c r="J139" s="150" t="s">
        <v>17</v>
      </c>
      <c r="K139" s="158">
        <v>0</v>
      </c>
      <c r="L139" s="1"/>
      <c r="M139" s="13">
        <f>IFERROR(IF(RIGHT($D139,5)="total",SUM(M133:M138),VLOOKUP($A139,Movimentação!$D:$G,3,0)),0)</f>
        <v>102.89999999999999</v>
      </c>
      <c r="N139" s="13">
        <f>IFERROR(IF(RIGHT($D139,5)="total",SUM(N133:N138),VLOOKUP($A139,Movimentação!$D:$G,4,0)),0)</f>
        <v>125.40000000000002</v>
      </c>
    </row>
    <row r="140" spans="1:14" x14ac:dyDescent="0.25">
      <c r="A140" s="57" t="str">
        <f t="shared" si="4"/>
        <v>ITABUNADiesel A S500</v>
      </c>
      <c r="B140" s="57" t="str">
        <f t="shared" si="5"/>
        <v>ITABUNADiesel B S500</v>
      </c>
      <c r="C140" s="10">
        <v>23</v>
      </c>
      <c r="D140" s="11" t="s">
        <v>67</v>
      </c>
      <c r="E140" s="12" t="s">
        <v>13</v>
      </c>
      <c r="F140" s="1"/>
      <c r="G140" s="163">
        <v>0</v>
      </c>
      <c r="H140" s="163">
        <v>0</v>
      </c>
      <c r="I140" s="149"/>
      <c r="J140" s="150" t="s">
        <v>14</v>
      </c>
      <c r="K140" s="158">
        <v>0</v>
      </c>
      <c r="L140" s="1"/>
      <c r="M140" s="13">
        <f>IFERROR(IF(RIGHT($D140,5)="total",SUM(M134:M139),VLOOKUP($A140,Movimentação!$D:$G,3,0)),0)</f>
        <v>107.10000000000001</v>
      </c>
      <c r="N140" s="13">
        <f>IFERROR(IF(RIGHT($D140,5)="total",SUM(N134:N139),VLOOKUP($A140,Movimentação!$D:$G,4,0)),0)</f>
        <v>112.64999999999998</v>
      </c>
    </row>
    <row r="141" spans="1:14" x14ac:dyDescent="0.25">
      <c r="A141" s="57" t="str">
        <f t="shared" si="4"/>
        <v>ITABUNAEtanol Anidro</v>
      </c>
      <c r="B141" s="57" t="str">
        <f t="shared" si="5"/>
        <v>ITABUNA</v>
      </c>
      <c r="C141" s="10">
        <v>23</v>
      </c>
      <c r="D141" s="11" t="s">
        <v>67</v>
      </c>
      <c r="E141" s="12" t="s">
        <v>18</v>
      </c>
      <c r="F141" s="1"/>
      <c r="G141" s="163">
        <v>60</v>
      </c>
      <c r="H141" s="163">
        <v>360</v>
      </c>
      <c r="I141" s="149"/>
      <c r="J141" s="150" t="s">
        <v>118</v>
      </c>
      <c r="K141" s="158">
        <v>0</v>
      </c>
      <c r="L141" s="1"/>
      <c r="M141" s="13">
        <f>IFERROR(IF(RIGHT($D141,5)="total",SUM(M135:M140),VLOOKUP($A141,Movimentação!$D:$G,3,0)),0)</f>
        <v>65.745000000000005</v>
      </c>
      <c r="N141" s="13">
        <f>IFERROR(IF(RIGHT($D141,5)="total",SUM(N135:N140),VLOOKUP($A141,Movimentação!$D:$G,4,0)),0)</f>
        <v>72.135000000000005</v>
      </c>
    </row>
    <row r="142" spans="1:14" x14ac:dyDescent="0.25">
      <c r="A142" s="57" t="str">
        <f t="shared" si="4"/>
        <v>ITABUNAEtanol Hidratado</v>
      </c>
      <c r="B142" s="57" t="str">
        <f t="shared" si="5"/>
        <v>ITABUNAÁlcool</v>
      </c>
      <c r="C142" s="10">
        <v>23</v>
      </c>
      <c r="D142" s="11" t="s">
        <v>67</v>
      </c>
      <c r="E142" s="12" t="s">
        <v>19</v>
      </c>
      <c r="F142" s="1"/>
      <c r="G142" s="163">
        <v>45</v>
      </c>
      <c r="H142" s="163">
        <v>270</v>
      </c>
      <c r="I142" s="149"/>
      <c r="J142" s="150" t="s">
        <v>20</v>
      </c>
      <c r="K142" s="158">
        <v>270</v>
      </c>
      <c r="L142" s="1"/>
      <c r="M142" s="13">
        <f>IFERROR(IF(RIGHT($D142,5)="total",SUM(M136:M141),VLOOKUP($A142,Movimentação!$D:$G,3,0)),0)</f>
        <v>35.833333333333336</v>
      </c>
      <c r="N142" s="13">
        <f>IFERROR(IF(RIGHT($D142,5)="total",SUM(N136:N141),VLOOKUP($A142,Movimentação!$D:$G,4,0)),0)</f>
        <v>36.25</v>
      </c>
    </row>
    <row r="143" spans="1:14" x14ac:dyDescent="0.25">
      <c r="A143" s="57" t="str">
        <f t="shared" si="4"/>
        <v>ITABUNAGasolina A</v>
      </c>
      <c r="B143" s="57" t="str">
        <f t="shared" si="5"/>
        <v>ITABUNAGasolina C</v>
      </c>
      <c r="C143" s="10">
        <v>23</v>
      </c>
      <c r="D143" s="16" t="s">
        <v>67</v>
      </c>
      <c r="E143" s="12" t="s">
        <v>10</v>
      </c>
      <c r="F143" s="1"/>
      <c r="G143" s="163">
        <v>0</v>
      </c>
      <c r="H143" s="163">
        <v>0</v>
      </c>
      <c r="I143" s="149"/>
      <c r="J143" s="150" t="s">
        <v>11</v>
      </c>
      <c r="K143" s="158">
        <v>0</v>
      </c>
      <c r="L143" s="1"/>
      <c r="M143" s="13">
        <f>IFERROR(IF(RIGHT($D143,5)="total",SUM(M137:M142),VLOOKUP($A143,Movimentação!$D:$G,3,0)),0)</f>
        <v>177.755</v>
      </c>
      <c r="N143" s="13">
        <f>IFERROR(IF(RIGHT($D143,5)="total",SUM(N137:N142),VLOOKUP($A143,Movimentação!$D:$G,4,0)),0)</f>
        <v>195.03166666666664</v>
      </c>
    </row>
    <row r="144" spans="1:14" x14ac:dyDescent="0.25">
      <c r="A144" s="57" t="str">
        <f t="shared" si="4"/>
        <v>ITABUNA Total</v>
      </c>
      <c r="B144" s="57" t="str">
        <f t="shared" si="5"/>
        <v>ITABUNA Total</v>
      </c>
      <c r="C144" s="17">
        <v>23</v>
      </c>
      <c r="D144" s="18" t="s">
        <v>121</v>
      </c>
      <c r="E144" s="18"/>
      <c r="F144" s="1"/>
      <c r="G144" s="164">
        <v>120</v>
      </c>
      <c r="H144" s="164">
        <v>720</v>
      </c>
      <c r="I144" s="149"/>
      <c r="J144" s="151" t="s">
        <v>118</v>
      </c>
      <c r="K144" s="159">
        <v>270</v>
      </c>
      <c r="L144" s="1"/>
      <c r="M144" s="19">
        <f>IFERROR(IF(RIGHT($D144,5)="total",SUM(M138:M143),VLOOKUP($A144,Movimentação!$D:$G,3,0)),0)</f>
        <v>512.66666666666663</v>
      </c>
      <c r="N144" s="19">
        <f>IFERROR(IF(RIGHT($D144,5)="total",SUM(N138:N143),VLOOKUP($A144,Movimentação!$D:$G,4,0)),0)</f>
        <v>567.91666666666663</v>
      </c>
    </row>
    <row r="145" spans="1:14" x14ac:dyDescent="0.25">
      <c r="A145" s="57" t="str">
        <f t="shared" si="4"/>
        <v>ITAJAIB100</v>
      </c>
      <c r="B145" s="57" t="str">
        <f t="shared" si="5"/>
        <v>ITAJAI</v>
      </c>
      <c r="C145" s="15">
        <v>44</v>
      </c>
      <c r="D145" s="11" t="s">
        <v>98</v>
      </c>
      <c r="E145" s="12" t="s">
        <v>7</v>
      </c>
      <c r="F145" s="1"/>
      <c r="G145" s="163">
        <v>70</v>
      </c>
      <c r="H145" s="163">
        <v>560</v>
      </c>
      <c r="I145" s="149"/>
      <c r="J145" s="150" t="s">
        <v>118</v>
      </c>
      <c r="K145" s="158">
        <v>0</v>
      </c>
      <c r="L145" s="1"/>
      <c r="M145" s="13">
        <f>IFERROR(IF(RIGHT($D145,5)="total",SUM(M139:M144),VLOOKUP($A145,Movimentação!$D:$G,3,0)),0)</f>
        <v>162.73333333333335</v>
      </c>
      <c r="N145" s="13">
        <f>IFERROR(IF(RIGHT($D145,5)="total",SUM(N139:N144),VLOOKUP($A145,Movimentação!$D:$G,4,0)),0)</f>
        <v>178.43333333333331</v>
      </c>
    </row>
    <row r="146" spans="1:14" x14ac:dyDescent="0.25">
      <c r="A146" s="57" t="str">
        <f t="shared" si="4"/>
        <v>ITAJAIDiesel A S10</v>
      </c>
      <c r="B146" s="57" t="str">
        <f t="shared" si="5"/>
        <v>ITAJAIDiesel B S10</v>
      </c>
      <c r="C146" s="10">
        <v>44</v>
      </c>
      <c r="D146" s="11" t="s">
        <v>98</v>
      </c>
      <c r="E146" s="12" t="s">
        <v>12</v>
      </c>
      <c r="F146" s="1"/>
      <c r="G146" s="163">
        <v>120</v>
      </c>
      <c r="H146" s="163">
        <v>2880</v>
      </c>
      <c r="I146" s="149"/>
      <c r="J146" s="150" t="s">
        <v>17</v>
      </c>
      <c r="K146" s="158">
        <v>2153.8461538461538</v>
      </c>
      <c r="L146" s="1"/>
      <c r="M146" s="13">
        <f>IFERROR(IF(RIGHT($D146,5)="total",SUM(M140:M145),VLOOKUP($A146,Movimentação!$D:$G,3,0)),0)</f>
        <v>989.1</v>
      </c>
      <c r="N146" s="13">
        <f>IFERROR(IF(RIGHT($D146,5)="total",SUM(N140:N145),VLOOKUP($A146,Movimentação!$D:$G,4,0)),0)</f>
        <v>1063.575</v>
      </c>
    </row>
    <row r="147" spans="1:14" x14ac:dyDescent="0.25">
      <c r="A147" s="57" t="str">
        <f t="shared" si="4"/>
        <v>ITAJAIDiesel A S500</v>
      </c>
      <c r="B147" s="57" t="str">
        <f t="shared" si="5"/>
        <v>ITAJAIDiesel B S500</v>
      </c>
      <c r="C147" s="10">
        <v>44</v>
      </c>
      <c r="D147" s="11" t="s">
        <v>98</v>
      </c>
      <c r="E147" s="12" t="s">
        <v>13</v>
      </c>
      <c r="F147" s="1"/>
      <c r="G147" s="163">
        <v>140</v>
      </c>
      <c r="H147" s="163">
        <v>3360</v>
      </c>
      <c r="I147" s="149"/>
      <c r="J147" s="150" t="s">
        <v>14</v>
      </c>
      <c r="K147" s="158">
        <v>2512.8205128205132</v>
      </c>
      <c r="L147" s="1"/>
      <c r="M147" s="13">
        <f>IFERROR(IF(RIGHT($D147,5)="total",SUM(M141:M146),VLOOKUP($A147,Movimentação!$D:$G,3,0)),0)</f>
        <v>475.5</v>
      </c>
      <c r="N147" s="13">
        <f>IFERROR(IF(RIGHT($D147,5)="total",SUM(N141:N146),VLOOKUP($A147,Movimentação!$D:$G,4,0)),0)</f>
        <v>542.32500000000005</v>
      </c>
    </row>
    <row r="148" spans="1:14" x14ac:dyDescent="0.25">
      <c r="A148" s="57" t="str">
        <f t="shared" si="4"/>
        <v>ITAJAIDiesel Marítimo</v>
      </c>
      <c r="B148" s="57" t="str">
        <f t="shared" si="5"/>
        <v>ITAJAIDiesel Marítimo</v>
      </c>
      <c r="C148" s="10">
        <v>44</v>
      </c>
      <c r="D148" s="11" t="s">
        <v>98</v>
      </c>
      <c r="E148" s="12" t="s">
        <v>15</v>
      </c>
      <c r="F148" s="1"/>
      <c r="G148" s="163">
        <v>0</v>
      </c>
      <c r="H148" s="163">
        <v>0</v>
      </c>
      <c r="I148" s="149"/>
      <c r="J148" s="150" t="s">
        <v>15</v>
      </c>
      <c r="K148" s="158">
        <v>0</v>
      </c>
      <c r="L148" s="1"/>
      <c r="M148" s="13">
        <f>IFERROR(IF(RIGHT($D148,5)="total",SUM(M142:M147),VLOOKUP($A148,Movimentação!$D:$G,3,0)),0)</f>
        <v>841.33333333333337</v>
      </c>
      <c r="N148" s="13">
        <f>IFERROR(IF(RIGHT($D148,5)="total",SUM(N142:N147),VLOOKUP($A148,Movimentação!$D:$G,4,0)),0)</f>
        <v>997.83333333333337</v>
      </c>
    </row>
    <row r="149" spans="1:14" x14ac:dyDescent="0.25">
      <c r="A149" s="57" t="str">
        <f t="shared" si="4"/>
        <v>ITAJAIEtanol Anidro</v>
      </c>
      <c r="B149" s="57" t="str">
        <f t="shared" si="5"/>
        <v>ITAJAI</v>
      </c>
      <c r="C149" s="10">
        <v>44</v>
      </c>
      <c r="D149" s="11" t="s">
        <v>98</v>
      </c>
      <c r="E149" s="12" t="s">
        <v>18</v>
      </c>
      <c r="F149" s="1"/>
      <c r="G149" s="163">
        <v>122</v>
      </c>
      <c r="H149" s="163">
        <v>1171.2</v>
      </c>
      <c r="I149" s="149"/>
      <c r="J149" s="150" t="s">
        <v>118</v>
      </c>
      <c r="K149" s="158">
        <v>0</v>
      </c>
      <c r="L149" s="1"/>
      <c r="M149" s="13">
        <f>IFERROR(IF(RIGHT($D149,5)="total",SUM(M143:M148),VLOOKUP($A149,Movimentação!$D:$G,3,0)),0)</f>
        <v>578.02499999999998</v>
      </c>
      <c r="N149" s="13">
        <f>IFERROR(IF(RIGHT($D149,5)="total",SUM(N143:N148),VLOOKUP($A149,Movimentação!$D:$G,4,0)),0)</f>
        <v>576.87749999999994</v>
      </c>
    </row>
    <row r="150" spans="1:14" x14ac:dyDescent="0.25">
      <c r="A150" s="57" t="str">
        <f t="shared" si="4"/>
        <v>ITAJAIEtanol Hidratado</v>
      </c>
      <c r="B150" s="57" t="str">
        <f t="shared" si="5"/>
        <v>ITAJAIÁlcool</v>
      </c>
      <c r="C150" s="10">
        <v>44</v>
      </c>
      <c r="D150" s="11" t="s">
        <v>98</v>
      </c>
      <c r="E150" s="12" t="s">
        <v>19</v>
      </c>
      <c r="F150" s="1"/>
      <c r="G150" s="163">
        <v>75</v>
      </c>
      <c r="H150" s="163">
        <v>450</v>
      </c>
      <c r="I150" s="149"/>
      <c r="J150" s="150" t="s">
        <v>20</v>
      </c>
      <c r="K150" s="158">
        <v>450</v>
      </c>
      <c r="L150" s="1"/>
      <c r="M150" s="13">
        <f>IFERROR(IF(RIGHT($D150,5)="total",SUM(M144:M149),VLOOKUP($A150,Movimentação!$D:$G,3,0)),0)</f>
        <v>169.83333333333334</v>
      </c>
      <c r="N150" s="13">
        <f>IFERROR(IF(RIGHT($D150,5)="total",SUM(N144:N149),VLOOKUP($A150,Movimentação!$D:$G,4,0)),0)</f>
        <v>137.41666666666666</v>
      </c>
    </row>
    <row r="151" spans="1:14" x14ac:dyDescent="0.25">
      <c r="A151" s="57" t="str">
        <f t="shared" si="4"/>
        <v>ITAJAIGasolina A</v>
      </c>
      <c r="B151" s="57" t="str">
        <f t="shared" si="5"/>
        <v>ITAJAIGasolina C</v>
      </c>
      <c r="C151" s="10">
        <v>44</v>
      </c>
      <c r="D151" s="11" t="s">
        <v>98</v>
      </c>
      <c r="E151" s="12" t="s">
        <v>10</v>
      </c>
      <c r="F151" s="1"/>
      <c r="G151" s="163">
        <v>200</v>
      </c>
      <c r="H151" s="163">
        <v>4800</v>
      </c>
      <c r="I151" s="149"/>
      <c r="J151" s="150" t="s">
        <v>11</v>
      </c>
      <c r="K151" s="158">
        <v>4337.7777777777774</v>
      </c>
      <c r="L151" s="1"/>
      <c r="M151" s="13">
        <f>IFERROR(IF(RIGHT($D151,5)="total",SUM(M145:M150),VLOOKUP($A151,Movimentação!$D:$G,3,0)),0)</f>
        <v>1562.8083333333334</v>
      </c>
      <c r="N151" s="13">
        <f>IFERROR(IF(RIGHT($D151,5)="total",SUM(N145:N150),VLOOKUP($A151,Movimentação!$D:$G,4,0)),0)</f>
        <v>1559.7058333333332</v>
      </c>
    </row>
    <row r="152" spans="1:14" x14ac:dyDescent="0.25">
      <c r="A152" s="57" t="str">
        <f t="shared" si="4"/>
        <v>ITAJAI Total</v>
      </c>
      <c r="B152" s="57" t="str">
        <f t="shared" si="5"/>
        <v>ITAJAI Total</v>
      </c>
      <c r="C152" s="17">
        <v>44</v>
      </c>
      <c r="D152" s="18" t="s">
        <v>143</v>
      </c>
      <c r="E152" s="18"/>
      <c r="F152" s="1"/>
      <c r="G152" s="164">
        <v>727</v>
      </c>
      <c r="H152" s="164">
        <v>13221.2</v>
      </c>
      <c r="I152" s="149"/>
      <c r="J152" s="151" t="s">
        <v>118</v>
      </c>
      <c r="K152" s="159">
        <v>9454.4444444444453</v>
      </c>
      <c r="L152" s="1"/>
      <c r="M152" s="19">
        <f>IFERROR(IF(RIGHT($D152,5)="total",SUM(M146:M151),VLOOKUP($A152,Movimentação!$D:$G,3,0)),0)</f>
        <v>4616.6000000000004</v>
      </c>
      <c r="N152" s="19">
        <f>IFERROR(IF(RIGHT($D152,5)="total",SUM(N146:N151),VLOOKUP($A152,Movimentação!$D:$G,4,0)),0)</f>
        <v>4877.7333333333336</v>
      </c>
    </row>
    <row r="153" spans="1:14" x14ac:dyDescent="0.25">
      <c r="A153" s="57" t="str">
        <f t="shared" si="4"/>
        <v>JEQUIEB100</v>
      </c>
      <c r="B153" s="57" t="str">
        <f t="shared" si="5"/>
        <v>JEQUIE</v>
      </c>
      <c r="C153" s="10">
        <v>22</v>
      </c>
      <c r="D153" s="11" t="s">
        <v>66</v>
      </c>
      <c r="E153" s="12" t="s">
        <v>7</v>
      </c>
      <c r="F153" s="1"/>
      <c r="G153" s="163">
        <v>30</v>
      </c>
      <c r="H153" s="163">
        <v>180</v>
      </c>
      <c r="I153" s="149"/>
      <c r="J153" s="150" t="s">
        <v>118</v>
      </c>
      <c r="K153" s="158">
        <v>0</v>
      </c>
      <c r="L153" s="1"/>
      <c r="M153" s="13">
        <f>IFERROR(IF(RIGHT($D153,5)="total",SUM(M147:M152),VLOOKUP($A153,Movimentação!$D:$G,3,0)),0)</f>
        <v>33.56666666666667</v>
      </c>
      <c r="N153" s="13">
        <f>IFERROR(IF(RIGHT($D153,5)="total",SUM(N147:N152),VLOOKUP($A153,Movimentação!$D:$G,4,0)),0)</f>
        <v>34.975000000000001</v>
      </c>
    </row>
    <row r="154" spans="1:14" x14ac:dyDescent="0.25">
      <c r="A154" s="57" t="str">
        <f t="shared" si="4"/>
        <v>JEQUIEDiesel A S10</v>
      </c>
      <c r="B154" s="57" t="str">
        <f t="shared" si="5"/>
        <v>JEQUIEDiesel B S10</v>
      </c>
      <c r="C154" s="10">
        <v>22</v>
      </c>
      <c r="D154" s="11" t="s">
        <v>66</v>
      </c>
      <c r="E154" s="12" t="s">
        <v>12</v>
      </c>
      <c r="F154" s="1"/>
      <c r="G154" s="163">
        <v>0</v>
      </c>
      <c r="H154" s="163">
        <v>0</v>
      </c>
      <c r="I154" s="149"/>
      <c r="J154" s="150" t="s">
        <v>17</v>
      </c>
      <c r="K154" s="158">
        <v>0</v>
      </c>
      <c r="L154" s="1"/>
      <c r="M154" s="13">
        <f>IFERROR(IF(RIGHT($D154,5)="total",SUM(M148:M153),VLOOKUP($A154,Movimentação!$D:$G,3,0)),0)</f>
        <v>138.15</v>
      </c>
      <c r="N154" s="13">
        <f>IFERROR(IF(RIGHT($D154,5)="total",SUM(N148:N153),VLOOKUP($A154,Movimentação!$D:$G,4,0)),0)</f>
        <v>149.77500000000001</v>
      </c>
    </row>
    <row r="155" spans="1:14" x14ac:dyDescent="0.25">
      <c r="A155" s="57" t="str">
        <f t="shared" si="4"/>
        <v>JEQUIEDiesel A S500</v>
      </c>
      <c r="B155" s="57" t="str">
        <f t="shared" si="5"/>
        <v>JEQUIEDiesel B S500</v>
      </c>
      <c r="C155" s="10">
        <v>22</v>
      </c>
      <c r="D155" s="11" t="s">
        <v>66</v>
      </c>
      <c r="E155" s="12" t="s">
        <v>13</v>
      </c>
      <c r="F155" s="1"/>
      <c r="G155" s="163">
        <v>0</v>
      </c>
      <c r="H155" s="163">
        <v>0</v>
      </c>
      <c r="I155" s="149"/>
      <c r="J155" s="150" t="s">
        <v>14</v>
      </c>
      <c r="K155" s="158">
        <v>0</v>
      </c>
      <c r="L155" s="1"/>
      <c r="M155" s="13">
        <f>IFERROR(IF(RIGHT($D155,5)="total",SUM(M149:M154),VLOOKUP($A155,Movimentação!$D:$G,3,0)),0)</f>
        <v>163.95000000000002</v>
      </c>
      <c r="N155" s="13">
        <f>IFERROR(IF(RIGHT($D155,5)="total",SUM(N149:N154),VLOOKUP($A155,Movimentação!$D:$G,4,0)),0)</f>
        <v>165.00000000000003</v>
      </c>
    </row>
    <row r="156" spans="1:14" x14ac:dyDescent="0.25">
      <c r="A156" s="57" t="str">
        <f t="shared" si="4"/>
        <v>JEQUIEEtanol Anidro</v>
      </c>
      <c r="B156" s="57" t="str">
        <f t="shared" si="5"/>
        <v>JEQUIE</v>
      </c>
      <c r="C156" s="10">
        <v>22</v>
      </c>
      <c r="D156" s="11" t="s">
        <v>66</v>
      </c>
      <c r="E156" s="12" t="s">
        <v>18</v>
      </c>
      <c r="F156" s="1"/>
      <c r="G156" s="163">
        <v>60</v>
      </c>
      <c r="H156" s="163">
        <v>360</v>
      </c>
      <c r="I156" s="149"/>
      <c r="J156" s="150" t="s">
        <v>118</v>
      </c>
      <c r="K156" s="158">
        <v>0</v>
      </c>
      <c r="L156" s="1"/>
      <c r="M156" s="13">
        <f>IFERROR(IF(RIGHT($D156,5)="total",SUM(M150:M155),VLOOKUP($A156,Movimentação!$D:$G,3,0)),0)</f>
        <v>32.175000000000004</v>
      </c>
      <c r="N156" s="13">
        <f>IFERROR(IF(RIGHT($D156,5)="total",SUM(N150:N155),VLOOKUP($A156,Movimentação!$D:$G,4,0)),0)</f>
        <v>29.047499999999999</v>
      </c>
    </row>
    <row r="157" spans="1:14" x14ac:dyDescent="0.25">
      <c r="A157" s="57" t="str">
        <f t="shared" si="4"/>
        <v>JEQUIEEtanol Hidratado</v>
      </c>
      <c r="B157" s="57" t="str">
        <f t="shared" si="5"/>
        <v>JEQUIEÁlcool</v>
      </c>
      <c r="C157" s="10">
        <v>22</v>
      </c>
      <c r="D157" s="11" t="s">
        <v>66</v>
      </c>
      <c r="E157" s="12" t="s">
        <v>19</v>
      </c>
      <c r="F157" s="1"/>
      <c r="G157" s="163">
        <v>60</v>
      </c>
      <c r="H157" s="163">
        <v>0</v>
      </c>
      <c r="I157" s="149"/>
      <c r="J157" s="150" t="s">
        <v>20</v>
      </c>
      <c r="K157" s="158">
        <v>0</v>
      </c>
      <c r="L157" s="1"/>
      <c r="M157" s="13">
        <f>IFERROR(IF(RIGHT($D157,5)="total",SUM(M151:M156),VLOOKUP($A157,Movimentação!$D:$G,3,0)),0)</f>
        <v>20.333333333333332</v>
      </c>
      <c r="N157" s="13">
        <f>IFERROR(IF(RIGHT($D157,5)="total",SUM(N151:N156),VLOOKUP($A157,Movimentação!$D:$G,4,0)),0)</f>
        <v>13.916666666666666</v>
      </c>
    </row>
    <row r="158" spans="1:14" x14ac:dyDescent="0.25">
      <c r="A158" s="57" t="str">
        <f t="shared" si="4"/>
        <v>JEQUIEGasolina A</v>
      </c>
      <c r="B158" s="57" t="str">
        <f t="shared" si="5"/>
        <v>JEQUIEGasolina C</v>
      </c>
      <c r="C158" s="10">
        <v>22</v>
      </c>
      <c r="D158" s="11" t="s">
        <v>66</v>
      </c>
      <c r="E158" s="12" t="s">
        <v>10</v>
      </c>
      <c r="F158" s="1"/>
      <c r="G158" s="163">
        <v>0</v>
      </c>
      <c r="H158" s="163">
        <v>0</v>
      </c>
      <c r="I158" s="149"/>
      <c r="J158" s="150" t="s">
        <v>11</v>
      </c>
      <c r="K158" s="158">
        <v>0</v>
      </c>
      <c r="L158" s="1"/>
      <c r="M158" s="13">
        <f>IFERROR(IF(RIGHT($D158,5)="total",SUM(M152:M157),VLOOKUP($A158,Movimentação!$D:$G,3,0)),0)</f>
        <v>86.99166666666666</v>
      </c>
      <c r="N158" s="13">
        <f>IFERROR(IF(RIGHT($D158,5)="total",SUM(N152:N157),VLOOKUP($A158,Movimentação!$D:$G,4,0)),0)</f>
        <v>78.535833333333329</v>
      </c>
    </row>
    <row r="159" spans="1:14" x14ac:dyDescent="0.25">
      <c r="A159" s="57" t="str">
        <f t="shared" si="4"/>
        <v>JEQUIE Total</v>
      </c>
      <c r="B159" s="57" t="str">
        <f t="shared" si="5"/>
        <v>JEQUIE Total</v>
      </c>
      <c r="C159" s="17">
        <v>22</v>
      </c>
      <c r="D159" s="18" t="s">
        <v>120</v>
      </c>
      <c r="E159" s="18"/>
      <c r="F159" s="1"/>
      <c r="G159" s="164">
        <v>150</v>
      </c>
      <c r="H159" s="164">
        <v>540</v>
      </c>
      <c r="I159" s="149"/>
      <c r="J159" s="151" t="s">
        <v>118</v>
      </c>
      <c r="K159" s="159">
        <v>0</v>
      </c>
      <c r="L159" s="1"/>
      <c r="M159" s="19">
        <f>IFERROR(IF(RIGHT($D159,5)="total",SUM(M153:M158),VLOOKUP($A159,Movimentação!$D:$G,3,0)),0)</f>
        <v>475.16666666666669</v>
      </c>
      <c r="N159" s="19">
        <f>IFERROR(IF(RIGHT($D159,5)="total",SUM(N153:N158),VLOOKUP($A159,Movimentação!$D:$G,4,0)),0)</f>
        <v>471.25</v>
      </c>
    </row>
    <row r="160" spans="1:14" x14ac:dyDescent="0.25">
      <c r="A160" s="57" t="str">
        <f t="shared" si="4"/>
        <v>LAGESB100</v>
      </c>
      <c r="B160" s="57" t="str">
        <f t="shared" si="5"/>
        <v>LAGES</v>
      </c>
      <c r="C160" s="10">
        <v>66</v>
      </c>
      <c r="D160" s="11" t="s">
        <v>112</v>
      </c>
      <c r="E160" s="12" t="s">
        <v>7</v>
      </c>
      <c r="F160" s="1"/>
      <c r="G160" s="163">
        <v>90</v>
      </c>
      <c r="H160" s="163">
        <v>540</v>
      </c>
      <c r="I160" s="149"/>
      <c r="J160" s="150" t="s">
        <v>118</v>
      </c>
      <c r="K160" s="158">
        <v>0</v>
      </c>
      <c r="L160" s="1"/>
      <c r="M160" s="13">
        <f>IFERROR(IF(RIGHT($D160,5)="total",SUM(M154:M159),VLOOKUP($A160,Movimentação!$D:$G,3,0)),0)</f>
        <v>291.26666666666665</v>
      </c>
      <c r="N160" s="13">
        <f>IFERROR(IF(RIGHT($D160,5)="total",SUM(N154:N159),VLOOKUP($A160,Movimentação!$D:$G,4,0)),0)</f>
        <v>312.03333333333336</v>
      </c>
    </row>
    <row r="161" spans="1:14" x14ac:dyDescent="0.25">
      <c r="A161" s="57" t="str">
        <f t="shared" si="4"/>
        <v>LAGESDiesel A S10</v>
      </c>
      <c r="B161" s="57" t="str">
        <f t="shared" si="5"/>
        <v>LAGESDiesel B S10</v>
      </c>
      <c r="C161" s="10">
        <v>66</v>
      </c>
      <c r="D161" s="11" t="s">
        <v>112</v>
      </c>
      <c r="E161" s="12" t="s">
        <v>12</v>
      </c>
      <c r="F161" s="1"/>
      <c r="G161" s="163">
        <v>530</v>
      </c>
      <c r="H161" s="163">
        <v>2312.7272727272725</v>
      </c>
      <c r="I161" s="149"/>
      <c r="J161" s="150" t="s">
        <v>17</v>
      </c>
      <c r="K161" s="158">
        <v>2315.5339805825242</v>
      </c>
      <c r="L161" s="1"/>
      <c r="M161" s="13">
        <f>IFERROR(IF(RIGHT($D161,5)="total",SUM(M155:M160),VLOOKUP($A161,Movimentação!$D:$G,3,0)),0)</f>
        <v>1543.3666666666668</v>
      </c>
      <c r="N161" s="13">
        <f>IFERROR(IF(RIGHT($D161,5)="total",SUM(N155:N160),VLOOKUP($A161,Movimentação!$D:$G,4,0)),0)</f>
        <v>1652.8583333333336</v>
      </c>
    </row>
    <row r="162" spans="1:14" x14ac:dyDescent="0.25">
      <c r="A162" s="57" t="str">
        <f t="shared" si="4"/>
        <v>LAGESDiesel A S500</v>
      </c>
      <c r="B162" s="57" t="str">
        <f t="shared" si="5"/>
        <v>LAGESDiesel B S500</v>
      </c>
      <c r="C162" s="10">
        <v>66</v>
      </c>
      <c r="D162" s="11" t="s">
        <v>112</v>
      </c>
      <c r="E162" s="12" t="s">
        <v>13</v>
      </c>
      <c r="F162" s="1"/>
      <c r="G162" s="163">
        <v>500</v>
      </c>
      <c r="H162" s="163">
        <v>2181.8181818181815</v>
      </c>
      <c r="I162" s="149"/>
      <c r="J162" s="150" t="s">
        <v>14</v>
      </c>
      <c r="K162" s="158">
        <v>2184.4660194174762</v>
      </c>
      <c r="L162" s="1"/>
      <c r="M162" s="13">
        <f>IFERROR(IF(RIGHT($D162,5)="total",SUM(M156:M161),VLOOKUP($A162,Movimentação!$D:$G,3,0)),0)</f>
        <v>1078.2</v>
      </c>
      <c r="N162" s="13">
        <f>IFERROR(IF(RIGHT($D162,5)="total",SUM(N156:N161),VLOOKUP($A162,Movimentação!$D:$G,4,0)),0)</f>
        <v>1155.5250000000001</v>
      </c>
    </row>
    <row r="163" spans="1:14" x14ac:dyDescent="0.25">
      <c r="A163" s="57" t="str">
        <f t="shared" si="4"/>
        <v>LAGESEtanol Anidro</v>
      </c>
      <c r="B163" s="57" t="str">
        <f t="shared" si="5"/>
        <v>LAGES</v>
      </c>
      <c r="C163" s="10">
        <v>66</v>
      </c>
      <c r="D163" s="11" t="s">
        <v>112</v>
      </c>
      <c r="E163" s="12" t="s">
        <v>18</v>
      </c>
      <c r="F163" s="1"/>
      <c r="G163" s="163">
        <v>300</v>
      </c>
      <c r="H163" s="163">
        <v>1800</v>
      </c>
      <c r="I163" s="149"/>
      <c r="J163" s="150" t="s">
        <v>118</v>
      </c>
      <c r="K163" s="158">
        <v>0</v>
      </c>
      <c r="L163" s="1"/>
      <c r="M163" s="13">
        <f>IFERROR(IF(RIGHT($D163,5)="total",SUM(M157:M162),VLOOKUP($A163,Movimentação!$D:$G,3,0)),0)</f>
        <v>810.54833333333352</v>
      </c>
      <c r="N163" s="13">
        <f>IFERROR(IF(RIGHT($D163,5)="total",SUM(N157:N162),VLOOKUP($A163,Movimentação!$D:$G,4,0)),0)</f>
        <v>818.98166666666668</v>
      </c>
    </row>
    <row r="164" spans="1:14" x14ac:dyDescent="0.25">
      <c r="A164" s="57" t="str">
        <f t="shared" si="4"/>
        <v>LAGESEtanol Hidratado</v>
      </c>
      <c r="B164" s="57" t="str">
        <f t="shared" si="5"/>
        <v>LAGESÁlcool</v>
      </c>
      <c r="C164" s="10">
        <v>66</v>
      </c>
      <c r="D164" s="11" t="s">
        <v>112</v>
      </c>
      <c r="E164" s="12" t="s">
        <v>19</v>
      </c>
      <c r="F164" s="1"/>
      <c r="G164" s="163">
        <v>80</v>
      </c>
      <c r="H164" s="163">
        <v>480</v>
      </c>
      <c r="I164" s="149"/>
      <c r="J164" s="150" t="s">
        <v>20</v>
      </c>
      <c r="K164" s="158">
        <v>480</v>
      </c>
      <c r="L164" s="1"/>
      <c r="M164" s="13">
        <f>IFERROR(IF(RIGHT($D164,5)="total",SUM(M158:M163),VLOOKUP($A164,Movimentação!$D:$G,3,0)),0)</f>
        <v>29.833333333333332</v>
      </c>
      <c r="N164" s="13">
        <f>IFERROR(IF(RIGHT($D164,5)="total",SUM(N158:N163),VLOOKUP($A164,Movimentação!$D:$G,4,0)),0)</f>
        <v>26.416666666666668</v>
      </c>
    </row>
    <row r="165" spans="1:14" x14ac:dyDescent="0.25">
      <c r="A165" s="57" t="str">
        <f t="shared" si="4"/>
        <v>LAGESGasolina A</v>
      </c>
      <c r="B165" s="57" t="str">
        <f t="shared" si="5"/>
        <v>LAGESGasolina C</v>
      </c>
      <c r="C165" s="10">
        <v>66</v>
      </c>
      <c r="D165" s="11" t="s">
        <v>112</v>
      </c>
      <c r="E165" s="12" t="s">
        <v>10</v>
      </c>
      <c r="F165" s="1"/>
      <c r="G165" s="163">
        <v>500</v>
      </c>
      <c r="H165" s="163">
        <v>4000</v>
      </c>
      <c r="I165" s="149"/>
      <c r="J165" s="150" t="s">
        <v>11</v>
      </c>
      <c r="K165" s="158">
        <v>5479.4520547945203</v>
      </c>
      <c r="L165" s="1"/>
      <c r="M165" s="13">
        <f>IFERROR(IF(RIGHT($D165,5)="total",SUM(M159:M164),VLOOKUP($A165,Movimentação!$D:$G,3,0)),0)</f>
        <v>2168.9516666666664</v>
      </c>
      <c r="N165" s="13">
        <f>IFERROR(IF(RIGHT($D165,5)="total",SUM(N159:N164),VLOOKUP($A165,Movimentação!$D:$G,4,0)),0)</f>
        <v>2203.018333333333</v>
      </c>
    </row>
    <row r="166" spans="1:14" x14ac:dyDescent="0.25">
      <c r="A166" s="57" t="str">
        <f t="shared" si="4"/>
        <v>LAGES Total</v>
      </c>
      <c r="B166" s="57" t="str">
        <f t="shared" si="5"/>
        <v>LAGES Total</v>
      </c>
      <c r="C166" s="17">
        <v>66</v>
      </c>
      <c r="D166" s="18" t="s">
        <v>151</v>
      </c>
      <c r="E166" s="18"/>
      <c r="F166" s="1"/>
      <c r="G166" s="164">
        <v>2000</v>
      </c>
      <c r="H166" s="164">
        <v>11314.545454545454</v>
      </c>
      <c r="I166" s="149"/>
      <c r="J166" s="151" t="s">
        <v>118</v>
      </c>
      <c r="K166" s="159">
        <v>10459.452054794521</v>
      </c>
      <c r="L166" s="1"/>
      <c r="M166" s="19">
        <f>IFERROR(IF(RIGHT($D166,5)="total",SUM(M160:M165),VLOOKUP($A166,Movimentação!$D:$G,3,0)),0)</f>
        <v>5922.166666666667</v>
      </c>
      <c r="N166" s="19">
        <f>IFERROR(IF(RIGHT($D166,5)="total",SUM(N160:N165),VLOOKUP($A166,Movimentação!$D:$G,4,0)),0)</f>
        <v>6168.833333333333</v>
      </c>
    </row>
    <row r="167" spans="1:14" x14ac:dyDescent="0.25">
      <c r="A167" s="57" t="str">
        <f t="shared" si="4"/>
        <v>LEMB100</v>
      </c>
      <c r="B167" s="57" t="str">
        <f t="shared" si="5"/>
        <v>LEM</v>
      </c>
      <c r="C167" s="10">
        <v>49</v>
      </c>
      <c r="D167" s="11" t="s">
        <v>102</v>
      </c>
      <c r="E167" s="12" t="s">
        <v>7</v>
      </c>
      <c r="F167" s="1"/>
      <c r="G167" s="163">
        <v>19.527860000000089</v>
      </c>
      <c r="H167" s="163">
        <v>117.16716000000054</v>
      </c>
      <c r="I167" s="149"/>
      <c r="J167" s="150" t="s">
        <v>118</v>
      </c>
      <c r="K167" s="158">
        <v>0</v>
      </c>
      <c r="L167" s="1"/>
      <c r="M167" s="13">
        <f>IFERROR(IF(RIGHT($D167,5)="total",SUM(M161:M166),VLOOKUP($A167,Movimentação!$D:$G,3,0)),0)</f>
        <v>106.33333333333333</v>
      </c>
      <c r="N167" s="13">
        <f>IFERROR(IF(RIGHT($D167,5)="total",SUM(N161:N166),VLOOKUP($A167,Movimentação!$D:$G,4,0)),0)</f>
        <v>109.63333333333333</v>
      </c>
    </row>
    <row r="168" spans="1:14" x14ac:dyDescent="0.25">
      <c r="A168" s="57" t="str">
        <f t="shared" si="4"/>
        <v>LEMDiesel A S10</v>
      </c>
      <c r="B168" s="57" t="str">
        <f t="shared" si="5"/>
        <v>LEMDiesel B S10</v>
      </c>
      <c r="C168" s="10">
        <v>49</v>
      </c>
      <c r="D168" s="11" t="s">
        <v>102</v>
      </c>
      <c r="E168" s="12" t="s">
        <v>12</v>
      </c>
      <c r="F168" s="1"/>
      <c r="G168" s="163">
        <v>647.69100000000003</v>
      </c>
      <c r="H168" s="163">
        <v>5181.5280000000002</v>
      </c>
      <c r="I168" s="149"/>
      <c r="J168" s="150" t="s">
        <v>17</v>
      </c>
      <c r="K168" s="158">
        <v>799.22418066913383</v>
      </c>
      <c r="L168" s="1"/>
      <c r="M168" s="13">
        <f>IFERROR(IF(RIGHT($D168,5)="total",SUM(M162:M167),VLOOKUP($A168,Movimentação!$D:$G,3,0)),0)</f>
        <v>564.6</v>
      </c>
      <c r="N168" s="13">
        <f>IFERROR(IF(RIGHT($D168,5)="total",SUM(N162:N167),VLOOKUP($A168,Movimentação!$D:$G,4,0)),0)</f>
        <v>575.09999999999991</v>
      </c>
    </row>
    <row r="169" spans="1:14" x14ac:dyDescent="0.25">
      <c r="A169" s="57" t="str">
        <f t="shared" si="4"/>
        <v>LEMDiesel A S500</v>
      </c>
      <c r="B169" s="57" t="str">
        <f t="shared" si="5"/>
        <v>LEMDiesel B S500</v>
      </c>
      <c r="C169" s="10">
        <v>49</v>
      </c>
      <c r="D169" s="11" t="s">
        <v>102</v>
      </c>
      <c r="E169" s="12" t="s">
        <v>13</v>
      </c>
      <c r="F169" s="1"/>
      <c r="G169" s="163">
        <v>143.57754999999918</v>
      </c>
      <c r="H169" s="163">
        <v>1148.6203999999934</v>
      </c>
      <c r="I169" s="149"/>
      <c r="J169" s="150" t="s">
        <v>14</v>
      </c>
      <c r="K169" s="158">
        <v>177.16881933087063</v>
      </c>
      <c r="L169" s="1"/>
      <c r="M169" s="13">
        <f>IFERROR(IF(RIGHT($D169,5)="total",SUM(M163:M168),VLOOKUP($A169,Movimentação!$D:$G,3,0)),0)</f>
        <v>402.73333333333341</v>
      </c>
      <c r="N169" s="13">
        <f>IFERROR(IF(RIGHT($D169,5)="total",SUM(N163:N168),VLOOKUP($A169,Movimentação!$D:$G,4,0)),0)</f>
        <v>416.76666666666665</v>
      </c>
    </row>
    <row r="170" spans="1:14" x14ac:dyDescent="0.25">
      <c r="A170" s="57" t="str">
        <f t="shared" si="4"/>
        <v>LEMEtanol Anidro</v>
      </c>
      <c r="B170" s="57" t="str">
        <f t="shared" si="5"/>
        <v>LEM</v>
      </c>
      <c r="C170" s="10">
        <v>49</v>
      </c>
      <c r="D170" s="11" t="s">
        <v>102</v>
      </c>
      <c r="E170" s="12" t="s">
        <v>18</v>
      </c>
      <c r="F170" s="1"/>
      <c r="G170" s="163">
        <v>18.334050000000758</v>
      </c>
      <c r="H170" s="163">
        <v>88.003440000003636</v>
      </c>
      <c r="I170" s="149"/>
      <c r="J170" s="150" t="s">
        <v>118</v>
      </c>
      <c r="K170" s="158">
        <v>0</v>
      </c>
      <c r="L170" s="1"/>
      <c r="M170" s="13">
        <f>IFERROR(IF(RIGHT($D170,5)="total",SUM(M164:M169),VLOOKUP($A170,Movimentação!$D:$G,3,0)),0)</f>
        <v>334.39500000000004</v>
      </c>
      <c r="N170" s="13">
        <f>IFERROR(IF(RIGHT($D170,5)="total",SUM(N164:N169),VLOOKUP($A170,Movimentação!$D:$G,4,0)),0)</f>
        <v>323.82</v>
      </c>
    </row>
    <row r="171" spans="1:14" x14ac:dyDescent="0.25">
      <c r="A171" s="57" t="str">
        <f t="shared" si="4"/>
        <v>LEMEtanol Hidratado</v>
      </c>
      <c r="B171" s="57" t="str">
        <f t="shared" si="5"/>
        <v>LEMÁlcool</v>
      </c>
      <c r="C171" s="10">
        <v>49</v>
      </c>
      <c r="D171" s="11" t="s">
        <v>102</v>
      </c>
      <c r="E171" s="12" t="s">
        <v>19</v>
      </c>
      <c r="F171" s="1"/>
      <c r="G171" s="163">
        <v>25.155259999999544</v>
      </c>
      <c r="H171" s="163">
        <v>120.7452479999978</v>
      </c>
      <c r="I171" s="149"/>
      <c r="J171" s="150" t="s">
        <v>20</v>
      </c>
      <c r="K171" s="158">
        <v>120.7452479999978</v>
      </c>
      <c r="L171" s="1"/>
      <c r="M171" s="13">
        <f>IFERROR(IF(RIGHT($D171,5)="total",SUM(M165:M170),VLOOKUP($A171,Movimentação!$D:$G,3,0)),0)</f>
        <v>119</v>
      </c>
      <c r="N171" s="13">
        <f>IFERROR(IF(RIGHT($D171,5)="total",SUM(N165:N170),VLOOKUP($A171,Movimentação!$D:$G,4,0)),0)</f>
        <v>116.41666666666667</v>
      </c>
    </row>
    <row r="172" spans="1:14" x14ac:dyDescent="0.25">
      <c r="A172" s="57" t="str">
        <f t="shared" si="4"/>
        <v>LEMGasolina A</v>
      </c>
      <c r="B172" s="57" t="str">
        <f t="shared" si="5"/>
        <v>LEMGasolina C</v>
      </c>
      <c r="C172" s="10">
        <v>49</v>
      </c>
      <c r="D172" s="11" t="s">
        <v>102</v>
      </c>
      <c r="E172" s="12" t="s">
        <v>10</v>
      </c>
      <c r="F172" s="1"/>
      <c r="G172" s="163">
        <v>265.32600000000002</v>
      </c>
      <c r="H172" s="163">
        <v>2122.6080000000002</v>
      </c>
      <c r="I172" s="149"/>
      <c r="J172" s="150" t="s">
        <v>11</v>
      </c>
      <c r="K172" s="158">
        <v>325.93866666668009</v>
      </c>
      <c r="L172" s="1"/>
      <c r="M172" s="13">
        <f>IFERROR(IF(RIGHT($D172,5)="total",SUM(M166:M171),VLOOKUP($A172,Movimentação!$D:$G,3,0)),0)</f>
        <v>904.1049999999999</v>
      </c>
      <c r="N172" s="13">
        <f>IFERROR(IF(RIGHT($D172,5)="total",SUM(N166:N171),VLOOKUP($A172,Movimentação!$D:$G,4,0)),0)</f>
        <v>875.51333333333321</v>
      </c>
    </row>
    <row r="173" spans="1:14" x14ac:dyDescent="0.25">
      <c r="A173" s="57" t="str">
        <f t="shared" si="4"/>
        <v>LEM Total</v>
      </c>
      <c r="B173" s="57" t="str">
        <f t="shared" si="5"/>
        <v>LEM Total</v>
      </c>
      <c r="C173" s="17">
        <v>49</v>
      </c>
      <c r="D173" s="18" t="s">
        <v>146</v>
      </c>
      <c r="E173" s="18"/>
      <c r="F173" s="1"/>
      <c r="G173" s="164">
        <v>1119.6117199999997</v>
      </c>
      <c r="H173" s="164">
        <v>8778.6722479999953</v>
      </c>
      <c r="I173" s="149"/>
      <c r="J173" s="151" t="s">
        <v>118</v>
      </c>
      <c r="K173" s="159">
        <v>1423.0769146666823</v>
      </c>
      <c r="L173" s="1"/>
      <c r="M173" s="19">
        <f>IFERROR(IF(RIGHT($D173,5)="total",SUM(M167:M172),VLOOKUP($A173,Movimentação!$D:$G,3,0)),0)</f>
        <v>2431.1666666666665</v>
      </c>
      <c r="N173" s="19">
        <f>IFERROR(IF(RIGHT($D173,5)="total",SUM(N167:N172),VLOOKUP($A173,Movimentação!$D:$G,4,0)),0)</f>
        <v>2417.25</v>
      </c>
    </row>
    <row r="174" spans="1:14" x14ac:dyDescent="0.25">
      <c r="A174" s="57" t="str">
        <f t="shared" si="4"/>
        <v>MACEIOB100</v>
      </c>
      <c r="B174" s="57" t="str">
        <f t="shared" si="5"/>
        <v>MACEIO</v>
      </c>
      <c r="C174" s="10">
        <v>34</v>
      </c>
      <c r="D174" s="11" t="s">
        <v>81</v>
      </c>
      <c r="E174" s="12" t="s">
        <v>7</v>
      </c>
      <c r="F174" s="1"/>
      <c r="G174" s="163">
        <v>60</v>
      </c>
      <c r="H174" s="163">
        <v>205.71428571428569</v>
      </c>
      <c r="I174" s="149"/>
      <c r="J174" s="150" t="s">
        <v>118</v>
      </c>
      <c r="K174" s="158">
        <v>0</v>
      </c>
      <c r="L174" s="1"/>
      <c r="M174" s="13">
        <f>IFERROR(IF(RIGHT($D174,5)="total",SUM(M168:M173),VLOOKUP($A174,Movimentação!$D:$G,3,0)),0)</f>
        <v>14.433333333333335</v>
      </c>
      <c r="N174" s="13">
        <f>IFERROR(IF(RIGHT($D174,5)="total",SUM(N168:N173),VLOOKUP($A174,Movimentação!$D:$G,4,0)),0)</f>
        <v>14.241666666666669</v>
      </c>
    </row>
    <row r="175" spans="1:14" x14ac:dyDescent="0.25">
      <c r="A175" s="57" t="str">
        <f t="shared" si="4"/>
        <v>MACEIODiesel A S10</v>
      </c>
      <c r="B175" s="57" t="str">
        <f t="shared" si="5"/>
        <v>MACEIODiesel B S10</v>
      </c>
      <c r="C175" s="10">
        <v>34</v>
      </c>
      <c r="D175" s="11" t="s">
        <v>81</v>
      </c>
      <c r="E175" s="12" t="s">
        <v>12</v>
      </c>
      <c r="F175" s="1"/>
      <c r="G175" s="163">
        <v>0</v>
      </c>
      <c r="H175" s="163">
        <v>0</v>
      </c>
      <c r="I175" s="149"/>
      <c r="J175" s="150" t="s">
        <v>17</v>
      </c>
      <c r="K175" s="158">
        <v>0</v>
      </c>
      <c r="L175" s="1"/>
      <c r="M175" s="13">
        <f>IFERROR(IF(RIGHT($D175,5)="total",SUM(M169:M174),VLOOKUP($A175,Movimentação!$D:$G,3,0)),0)</f>
        <v>0</v>
      </c>
      <c r="N175" s="13">
        <f>IFERROR(IF(RIGHT($D175,5)="total",SUM(N169:N174),VLOOKUP($A175,Movimentação!$D:$G,4,0)),0)</f>
        <v>0</v>
      </c>
    </row>
    <row r="176" spans="1:14" x14ac:dyDescent="0.25">
      <c r="A176" s="57" t="str">
        <f t="shared" si="4"/>
        <v>MACEIODiesel A S500</v>
      </c>
      <c r="B176" s="57" t="str">
        <f t="shared" si="5"/>
        <v>MACEIODiesel B S500</v>
      </c>
      <c r="C176" s="10">
        <v>34</v>
      </c>
      <c r="D176" s="11" t="s">
        <v>81</v>
      </c>
      <c r="E176" s="12" t="s">
        <v>13</v>
      </c>
      <c r="F176" s="1"/>
      <c r="G176" s="163">
        <v>150</v>
      </c>
      <c r="H176" s="163">
        <v>360</v>
      </c>
      <c r="I176" s="149"/>
      <c r="J176" s="150" t="s">
        <v>14</v>
      </c>
      <c r="K176" s="158">
        <v>409.09090909090907</v>
      </c>
      <c r="L176" s="1"/>
      <c r="M176" s="13">
        <f>IFERROR(IF(RIGHT($D176,5)="total",SUM(M170:M175),VLOOKUP($A176,Movimentação!$D:$G,3,0)),0)</f>
        <v>129.9</v>
      </c>
      <c r="N176" s="13">
        <f>IFERROR(IF(RIGHT($D176,5)="total",SUM(N170:N175),VLOOKUP($A176,Movimentação!$D:$G,4,0)),0)</f>
        <v>128.17499999999998</v>
      </c>
    </row>
    <row r="177" spans="1:14" x14ac:dyDescent="0.25">
      <c r="A177" s="57" t="str">
        <f t="shared" si="4"/>
        <v>MACEIOEtanol Anidro</v>
      </c>
      <c r="B177" s="57" t="str">
        <f t="shared" si="5"/>
        <v>MACEIO</v>
      </c>
      <c r="C177" s="10">
        <v>34</v>
      </c>
      <c r="D177" s="11" t="s">
        <v>81</v>
      </c>
      <c r="E177" s="12" t="s">
        <v>18</v>
      </c>
      <c r="F177" s="1"/>
      <c r="G177" s="163">
        <v>0</v>
      </c>
      <c r="H177" s="163">
        <v>0</v>
      </c>
      <c r="I177" s="149"/>
      <c r="J177" s="150" t="s">
        <v>118</v>
      </c>
      <c r="K177" s="158">
        <v>0</v>
      </c>
      <c r="L177" s="1"/>
      <c r="M177" s="13">
        <f>IFERROR(IF(RIGHT($D177,5)="total",SUM(M171:M176),VLOOKUP($A177,Movimentação!$D:$G,3,0)),0)</f>
        <v>192.73500000000001</v>
      </c>
      <c r="N177" s="13">
        <f>IFERROR(IF(RIGHT($D177,5)="total",SUM(N171:N176),VLOOKUP($A177,Movimentação!$D:$G,4,0)),0)</f>
        <v>184.83750000000001</v>
      </c>
    </row>
    <row r="178" spans="1:14" x14ac:dyDescent="0.25">
      <c r="A178" s="57" t="str">
        <f t="shared" si="4"/>
        <v>MACEIOEtanol Hidratado</v>
      </c>
      <c r="B178" s="57" t="str">
        <f t="shared" si="5"/>
        <v>MACEIOÁlcool</v>
      </c>
      <c r="C178" s="10">
        <v>34</v>
      </c>
      <c r="D178" s="11" t="s">
        <v>81</v>
      </c>
      <c r="E178" s="12" t="s">
        <v>19</v>
      </c>
      <c r="F178" s="1"/>
      <c r="G178" s="163">
        <v>0</v>
      </c>
      <c r="H178" s="163">
        <v>0</v>
      </c>
      <c r="I178" s="149"/>
      <c r="J178" s="150" t="s">
        <v>20</v>
      </c>
      <c r="K178" s="158">
        <v>0</v>
      </c>
      <c r="L178" s="1"/>
      <c r="M178" s="13">
        <f>IFERROR(IF(RIGHT($D178,5)="total",SUM(M172:M177),VLOOKUP($A178,Movimentação!$D:$G,3,0)),0)</f>
        <v>85.5</v>
      </c>
      <c r="N178" s="13">
        <f>IFERROR(IF(RIGHT($D178,5)="total",SUM(N172:N177),VLOOKUP($A178,Movimentação!$D:$G,4,0)),0)</f>
        <v>47.333333333333336</v>
      </c>
    </row>
    <row r="179" spans="1:14" x14ac:dyDescent="0.25">
      <c r="A179" s="57" t="str">
        <f t="shared" si="4"/>
        <v>MACEIOGasolina A</v>
      </c>
      <c r="B179" s="57" t="str">
        <f t="shared" si="5"/>
        <v>MACEIOGasolina C</v>
      </c>
      <c r="C179" s="10">
        <v>34</v>
      </c>
      <c r="D179" s="11" t="s">
        <v>81</v>
      </c>
      <c r="E179" s="12" t="s">
        <v>10</v>
      </c>
      <c r="F179" s="1"/>
      <c r="G179" s="163">
        <v>250</v>
      </c>
      <c r="H179" s="163">
        <v>600</v>
      </c>
      <c r="I179" s="149"/>
      <c r="J179" s="150" t="s">
        <v>11</v>
      </c>
      <c r="K179" s="158">
        <v>0</v>
      </c>
      <c r="L179" s="1"/>
      <c r="M179" s="13">
        <f>IFERROR(IF(RIGHT($D179,5)="total",SUM(M173:M178),VLOOKUP($A179,Movimentação!$D:$G,3,0)),0)</f>
        <v>521.09833333333324</v>
      </c>
      <c r="N179" s="13">
        <f>IFERROR(IF(RIGHT($D179,5)="total",SUM(N173:N178),VLOOKUP($A179,Movimentação!$D:$G,4,0)),0)</f>
        <v>499.74583333333322</v>
      </c>
    </row>
    <row r="180" spans="1:14" x14ac:dyDescent="0.25">
      <c r="A180" s="57" t="str">
        <f t="shared" si="4"/>
        <v>MACEIO Total</v>
      </c>
      <c r="B180" s="57" t="str">
        <f t="shared" si="5"/>
        <v>MACEIO Total</v>
      </c>
      <c r="C180" s="17">
        <v>34</v>
      </c>
      <c r="D180" s="18" t="s">
        <v>132</v>
      </c>
      <c r="E180" s="18"/>
      <c r="F180" s="1"/>
      <c r="G180" s="164">
        <v>460</v>
      </c>
      <c r="H180" s="164">
        <v>1165.7142857142858</v>
      </c>
      <c r="I180" s="149"/>
      <c r="J180" s="151" t="s">
        <v>118</v>
      </c>
      <c r="K180" s="159">
        <v>409.09090909090907</v>
      </c>
      <c r="L180" s="1"/>
      <c r="M180" s="19">
        <f>IFERROR(IF(RIGHT($D180,5)="total",SUM(M174:M179),VLOOKUP($A180,Movimentação!$D:$G,3,0)),0)</f>
        <v>943.66666666666663</v>
      </c>
      <c r="N180" s="19">
        <f>IFERROR(IF(RIGHT($D180,5)="total",SUM(N174:N179),VLOOKUP($A180,Movimentação!$D:$G,4,0)),0)</f>
        <v>874.33333333333326</v>
      </c>
    </row>
    <row r="181" spans="1:14" x14ac:dyDescent="0.25">
      <c r="A181" s="57" t="str">
        <f t="shared" si="4"/>
        <v>MONTES CLAROSB100</v>
      </c>
      <c r="B181" s="57" t="str">
        <f t="shared" si="5"/>
        <v>MONTES CLAROS</v>
      </c>
      <c r="C181" s="10">
        <v>37</v>
      </c>
      <c r="D181" s="11" t="s">
        <v>91</v>
      </c>
      <c r="E181" s="12" t="s">
        <v>7</v>
      </c>
      <c r="F181" s="1"/>
      <c r="G181" s="163">
        <v>50</v>
      </c>
      <c r="H181" s="163">
        <v>300</v>
      </c>
      <c r="I181" s="149"/>
      <c r="J181" s="150" t="s">
        <v>118</v>
      </c>
      <c r="K181" s="158">
        <v>0</v>
      </c>
      <c r="L181" s="1"/>
      <c r="M181" s="13">
        <f>IFERROR(IF(RIGHT($D181,5)="total",SUM(M175:M180),VLOOKUP($A181,Movimentação!$D:$G,3,0)),0)</f>
        <v>58.15</v>
      </c>
      <c r="N181" s="13">
        <f>IFERROR(IF(RIGHT($D181,5)="total",SUM(N175:N180),VLOOKUP($A181,Movimentação!$D:$G,4,0)),0)</f>
        <v>67.916666666666657</v>
      </c>
    </row>
    <row r="182" spans="1:14" x14ac:dyDescent="0.25">
      <c r="A182" s="57" t="str">
        <f t="shared" si="4"/>
        <v>MONTES CLAROSDiesel A S10</v>
      </c>
      <c r="B182" s="57" t="str">
        <f t="shared" si="5"/>
        <v>MONTES CLAROSDiesel B S10</v>
      </c>
      <c r="C182" s="10">
        <v>37</v>
      </c>
      <c r="D182" s="11" t="s">
        <v>91</v>
      </c>
      <c r="E182" s="12" t="s">
        <v>12</v>
      </c>
      <c r="F182" s="1"/>
      <c r="G182" s="163">
        <v>0</v>
      </c>
      <c r="H182" s="163">
        <v>0</v>
      </c>
      <c r="I182" s="149"/>
      <c r="J182" s="150" t="s">
        <v>17</v>
      </c>
      <c r="K182" s="158">
        <v>0</v>
      </c>
      <c r="L182" s="1"/>
      <c r="M182" s="13">
        <f>IFERROR(IF(RIGHT($D182,5)="total",SUM(M176:M181),VLOOKUP($A182,Movimentação!$D:$G,3,0)),0)</f>
        <v>0</v>
      </c>
      <c r="N182" s="13">
        <f>IFERROR(IF(RIGHT($D182,5)="total",SUM(N176:N181),VLOOKUP($A182,Movimentação!$D:$G,4,0)),0)</f>
        <v>0</v>
      </c>
    </row>
    <row r="183" spans="1:14" x14ac:dyDescent="0.25">
      <c r="A183" s="57" t="str">
        <f t="shared" si="4"/>
        <v>MONTES CLAROSDiesel A S500</v>
      </c>
      <c r="B183" s="57" t="str">
        <f t="shared" si="5"/>
        <v>MONTES CLAROSDiesel B S500</v>
      </c>
      <c r="C183" s="10">
        <v>37</v>
      </c>
      <c r="D183" s="11" t="s">
        <v>91</v>
      </c>
      <c r="E183" s="12" t="s">
        <v>13</v>
      </c>
      <c r="F183" s="1"/>
      <c r="G183" s="163">
        <v>355</v>
      </c>
      <c r="H183" s="163">
        <v>1420</v>
      </c>
      <c r="I183" s="149"/>
      <c r="J183" s="150" t="s">
        <v>14</v>
      </c>
      <c r="K183" s="158">
        <v>1613.6363636363637</v>
      </c>
      <c r="L183" s="1"/>
      <c r="M183" s="13">
        <f>IFERROR(IF(RIGHT($D183,5)="total",SUM(M177:M182),VLOOKUP($A183,Movimentação!$D:$G,3,0)),0)</f>
        <v>523.35</v>
      </c>
      <c r="N183" s="13">
        <f>IFERROR(IF(RIGHT($D183,5)="total",SUM(N177:N182),VLOOKUP($A183,Movimentação!$D:$G,4,0)),0)</f>
        <v>611.25000000000011</v>
      </c>
    </row>
    <row r="184" spans="1:14" x14ac:dyDescent="0.25">
      <c r="A184" s="57" t="str">
        <f t="shared" si="4"/>
        <v>MONTES CLAROSEtanol Anidro</v>
      </c>
      <c r="B184" s="57" t="str">
        <f t="shared" si="5"/>
        <v>MONTES CLAROS</v>
      </c>
      <c r="C184" s="10">
        <v>37</v>
      </c>
      <c r="D184" s="11" t="s">
        <v>91</v>
      </c>
      <c r="E184" s="12" t="s">
        <v>18</v>
      </c>
      <c r="F184" s="1"/>
      <c r="G184" s="163">
        <v>50</v>
      </c>
      <c r="H184" s="163">
        <v>480</v>
      </c>
      <c r="I184" s="149"/>
      <c r="J184" s="150" t="s">
        <v>118</v>
      </c>
      <c r="K184" s="158">
        <v>0</v>
      </c>
      <c r="L184" s="1"/>
      <c r="M184" s="13">
        <f>IFERROR(IF(RIGHT($D184,5)="total",SUM(M178:M183),VLOOKUP($A184,Movimentação!$D:$G,3,0)),0)</f>
        <v>128.47499999999999</v>
      </c>
      <c r="N184" s="13">
        <f>IFERROR(IF(RIGHT($D184,5)="total",SUM(N178:N183),VLOOKUP($A184,Movimentação!$D:$G,4,0)),0)</f>
        <v>142.65</v>
      </c>
    </row>
    <row r="185" spans="1:14" x14ac:dyDescent="0.25">
      <c r="A185" s="57" t="str">
        <f t="shared" si="4"/>
        <v>MONTES CLAROSEtanol Hidratado</v>
      </c>
      <c r="B185" s="57" t="str">
        <f t="shared" si="5"/>
        <v>MONTES CLAROSÁlcool</v>
      </c>
      <c r="C185" s="10">
        <v>37</v>
      </c>
      <c r="D185" s="11" t="s">
        <v>91</v>
      </c>
      <c r="E185" s="12" t="s">
        <v>19</v>
      </c>
      <c r="F185" s="1"/>
      <c r="G185" s="163">
        <v>0</v>
      </c>
      <c r="H185" s="163">
        <v>0</v>
      </c>
      <c r="I185" s="149"/>
      <c r="J185" s="150" t="s">
        <v>20</v>
      </c>
      <c r="K185" s="158">
        <v>0</v>
      </c>
      <c r="L185" s="1"/>
      <c r="M185" s="13">
        <f>IFERROR(IF(RIGHT($D185,5)="total",SUM(M179:M184),VLOOKUP($A185,Movimentação!$D:$G,3,0)),0)</f>
        <v>0</v>
      </c>
      <c r="N185" s="13">
        <f>IFERROR(IF(RIGHT($D185,5)="total",SUM(N179:N184),VLOOKUP($A185,Movimentação!$D:$G,4,0)),0)</f>
        <v>0</v>
      </c>
    </row>
    <row r="186" spans="1:14" x14ac:dyDescent="0.25">
      <c r="A186" s="57" t="str">
        <f t="shared" si="4"/>
        <v>MONTES CLAROSGasolina A</v>
      </c>
      <c r="B186" s="57" t="str">
        <f t="shared" si="5"/>
        <v>MONTES CLAROSGasolina C</v>
      </c>
      <c r="C186" s="10">
        <v>37</v>
      </c>
      <c r="D186" s="11" t="s">
        <v>91</v>
      </c>
      <c r="E186" s="12" t="s">
        <v>10</v>
      </c>
      <c r="F186" s="1"/>
      <c r="G186" s="163">
        <v>120</v>
      </c>
      <c r="H186" s="163">
        <v>480</v>
      </c>
      <c r="I186" s="149"/>
      <c r="J186" s="150" t="s">
        <v>11</v>
      </c>
      <c r="K186" s="158">
        <v>657.53424657534254</v>
      </c>
      <c r="L186" s="1"/>
      <c r="M186" s="13">
        <f>IFERROR(IF(RIGHT($D186,5)="total",SUM(M180:M185),VLOOKUP($A186,Movimentação!$D:$G,3,0)),0)</f>
        <v>347.35833333333335</v>
      </c>
      <c r="N186" s="13">
        <f>IFERROR(IF(RIGHT($D186,5)="total",SUM(N180:N185),VLOOKUP($A186,Movimentação!$D:$G,4,0)),0)</f>
        <v>385.68333333333334</v>
      </c>
    </row>
    <row r="187" spans="1:14" x14ac:dyDescent="0.25">
      <c r="A187" s="57" t="str">
        <f t="shared" si="4"/>
        <v>MONTES CLAROS Total</v>
      </c>
      <c r="B187" s="57" t="str">
        <f t="shared" si="5"/>
        <v>MONTES CLAROS Total</v>
      </c>
      <c r="C187" s="17">
        <v>37</v>
      </c>
      <c r="D187" s="18" t="s">
        <v>139</v>
      </c>
      <c r="E187" s="18"/>
      <c r="F187" s="1"/>
      <c r="G187" s="164">
        <v>575</v>
      </c>
      <c r="H187" s="164">
        <v>2680</v>
      </c>
      <c r="I187" s="149"/>
      <c r="J187" s="151" t="s">
        <v>118</v>
      </c>
      <c r="K187" s="159">
        <v>2271.1706102117064</v>
      </c>
      <c r="L187" s="1"/>
      <c r="M187" s="19">
        <f>IFERROR(IF(RIGHT($D187,5)="total",SUM(M181:M186),VLOOKUP($A187,Movimentação!$D:$G,3,0)),0)</f>
        <v>1057.3333333333335</v>
      </c>
      <c r="N187" s="19">
        <f>IFERROR(IF(RIGHT($D187,5)="total",SUM(N181:N186),VLOOKUP($A187,Movimentação!$D:$G,4,0)),0)</f>
        <v>1207.5</v>
      </c>
    </row>
    <row r="188" spans="1:14" x14ac:dyDescent="0.25">
      <c r="A188" s="57" t="str">
        <f t="shared" si="4"/>
        <v>OURINHOSB100</v>
      </c>
      <c r="B188" s="57" t="str">
        <f t="shared" si="5"/>
        <v>OURINHOS</v>
      </c>
      <c r="C188" s="10">
        <v>53</v>
      </c>
      <c r="D188" s="11" t="s">
        <v>108</v>
      </c>
      <c r="E188" s="12" t="s">
        <v>7</v>
      </c>
      <c r="F188" s="1"/>
      <c r="G188" s="163">
        <v>50</v>
      </c>
      <c r="H188" s="163">
        <v>1200</v>
      </c>
      <c r="I188" s="149"/>
      <c r="J188" s="150" t="s">
        <v>118</v>
      </c>
      <c r="K188" s="158">
        <v>0</v>
      </c>
      <c r="L188" s="1"/>
      <c r="M188" s="13">
        <f>IFERROR(IF(RIGHT($D188,5)="total",SUM(M182:M187),VLOOKUP($A188,Movimentação!$D:$G,3,0)),0)</f>
        <v>32.299999999999997</v>
      </c>
      <c r="N188" s="13">
        <f>IFERROR(IF(RIGHT($D188,5)="total",SUM(N182:N187),VLOOKUP($A188,Movimentação!$D:$G,4,0)),0)</f>
        <v>27.783333333333335</v>
      </c>
    </row>
    <row r="189" spans="1:14" x14ac:dyDescent="0.25">
      <c r="A189" s="57" t="str">
        <f t="shared" si="4"/>
        <v>OURINHOSDiesel A S10</v>
      </c>
      <c r="B189" s="57" t="str">
        <f t="shared" si="5"/>
        <v>OURINHOSDiesel B S10</v>
      </c>
      <c r="C189" s="10">
        <v>53</v>
      </c>
      <c r="D189" s="11" t="s">
        <v>108</v>
      </c>
      <c r="E189" s="12" t="s">
        <v>12</v>
      </c>
      <c r="F189" s="1"/>
      <c r="G189" s="163">
        <v>50</v>
      </c>
      <c r="H189" s="163">
        <v>1200</v>
      </c>
      <c r="I189" s="149"/>
      <c r="J189" s="150" t="s">
        <v>17</v>
      </c>
      <c r="K189" s="158">
        <v>1363.6363636363637</v>
      </c>
      <c r="L189" s="1"/>
      <c r="M189" s="13">
        <f>IFERROR(IF(RIGHT($D189,5)="total",SUM(M183:M188),VLOOKUP($A189,Movimentação!$D:$G,3,0)),0)</f>
        <v>189.9</v>
      </c>
      <c r="N189" s="13">
        <f>IFERROR(IF(RIGHT($D189,5)="total",SUM(N183:N188),VLOOKUP($A189,Movimentação!$D:$G,4,0)),0)</f>
        <v>159.9</v>
      </c>
    </row>
    <row r="190" spans="1:14" x14ac:dyDescent="0.25">
      <c r="A190" s="57" t="str">
        <f t="shared" si="4"/>
        <v>OURINHOSDiesel A S500</v>
      </c>
      <c r="B190" s="57" t="str">
        <f t="shared" si="5"/>
        <v>OURINHOSDiesel B S500</v>
      </c>
      <c r="C190" s="10">
        <v>53</v>
      </c>
      <c r="D190" s="11" t="s">
        <v>108</v>
      </c>
      <c r="E190" s="12" t="s">
        <v>13</v>
      </c>
      <c r="F190" s="1"/>
      <c r="G190" s="163">
        <v>60</v>
      </c>
      <c r="H190" s="163">
        <v>1440</v>
      </c>
      <c r="I190" s="149"/>
      <c r="J190" s="150" t="s">
        <v>14</v>
      </c>
      <c r="K190" s="158">
        <v>1636.3636363636363</v>
      </c>
      <c r="L190" s="1"/>
      <c r="M190" s="13">
        <f>IFERROR(IF(RIGHT($D190,5)="total",SUM(M184:M189),VLOOKUP($A190,Movimentação!$D:$G,3,0)),0)</f>
        <v>100.80000000000001</v>
      </c>
      <c r="N190" s="13">
        <f>IFERROR(IF(RIGHT($D190,5)="total",SUM(N184:N189),VLOOKUP($A190,Movimentação!$D:$G,4,0)),0)</f>
        <v>90.149999999999991</v>
      </c>
    </row>
    <row r="191" spans="1:14" x14ac:dyDescent="0.25">
      <c r="A191" s="57" t="str">
        <f t="shared" si="4"/>
        <v>OURINHOSEtanol Anidro</v>
      </c>
      <c r="B191" s="57" t="str">
        <f t="shared" si="5"/>
        <v>OURINHOS</v>
      </c>
      <c r="C191" s="10">
        <v>53</v>
      </c>
      <c r="D191" s="11" t="s">
        <v>108</v>
      </c>
      <c r="E191" s="12" t="s">
        <v>18</v>
      </c>
      <c r="F191" s="1"/>
      <c r="G191" s="163">
        <v>50</v>
      </c>
      <c r="H191" s="163">
        <v>1200</v>
      </c>
      <c r="I191" s="149"/>
      <c r="J191" s="150" t="s">
        <v>118</v>
      </c>
      <c r="K191" s="158">
        <v>0</v>
      </c>
      <c r="L191" s="1"/>
      <c r="M191" s="13">
        <f>IFERROR(IF(RIGHT($D191,5)="total",SUM(M185:M190),VLOOKUP($A191,Movimentação!$D:$G,3,0)),0)</f>
        <v>96.570000000000007</v>
      </c>
      <c r="N191" s="13">
        <f>IFERROR(IF(RIGHT($D191,5)="total",SUM(N185:N190),VLOOKUP($A191,Movimentação!$D:$G,4,0)),0)</f>
        <v>88.987500000000011</v>
      </c>
    </row>
    <row r="192" spans="1:14" x14ac:dyDescent="0.25">
      <c r="A192" s="57" t="str">
        <f t="shared" si="4"/>
        <v>OURINHOSEtanol Hidratado</v>
      </c>
      <c r="B192" s="57" t="str">
        <f t="shared" si="5"/>
        <v>OURINHOSÁlcool</v>
      </c>
      <c r="C192" s="10">
        <v>53</v>
      </c>
      <c r="D192" s="11" t="s">
        <v>108</v>
      </c>
      <c r="E192" s="12" t="s">
        <v>19</v>
      </c>
      <c r="F192" s="1"/>
      <c r="G192" s="163">
        <v>50</v>
      </c>
      <c r="H192" s="163">
        <v>1200</v>
      </c>
      <c r="I192" s="149"/>
      <c r="J192" s="150" t="s">
        <v>20</v>
      </c>
      <c r="K192" s="158">
        <v>1200</v>
      </c>
      <c r="L192" s="1"/>
      <c r="M192" s="13">
        <f>IFERROR(IF(RIGHT($D192,5)="total",SUM(M186:M191),VLOOKUP($A192,Movimentação!$D:$G,3,0)),0)</f>
        <v>57.166666666666664</v>
      </c>
      <c r="N192" s="13">
        <f>IFERROR(IF(RIGHT($D192,5)="total",SUM(N186:N191),VLOOKUP($A192,Movimentação!$D:$G,4,0)),0)</f>
        <v>56.833333333333336</v>
      </c>
    </row>
    <row r="193" spans="1:14" x14ac:dyDescent="0.25">
      <c r="A193" s="57" t="str">
        <f t="shared" si="4"/>
        <v>OURINHOSGasolina A</v>
      </c>
      <c r="B193" s="57" t="str">
        <f t="shared" si="5"/>
        <v>OURINHOSGasolina C</v>
      </c>
      <c r="C193" s="10">
        <v>53</v>
      </c>
      <c r="D193" s="11" t="s">
        <v>108</v>
      </c>
      <c r="E193" s="12" t="s">
        <v>10</v>
      </c>
      <c r="F193" s="1"/>
      <c r="G193" s="163">
        <v>80</v>
      </c>
      <c r="H193" s="163">
        <v>1920</v>
      </c>
      <c r="I193" s="149"/>
      <c r="J193" s="150" t="s">
        <v>11</v>
      </c>
      <c r="K193" s="158">
        <v>2630.1369863013701</v>
      </c>
      <c r="L193" s="1"/>
      <c r="M193" s="13">
        <f>IFERROR(IF(RIGHT($D193,5)="total",SUM(M187:M192),VLOOKUP($A193,Movimentação!$D:$G,3,0)),0)</f>
        <v>261.09666666666669</v>
      </c>
      <c r="N193" s="13">
        <f>IFERROR(IF(RIGHT($D193,5)="total",SUM(N187:N192),VLOOKUP($A193,Movimentação!$D:$G,4,0)),0)</f>
        <v>240.59583333333333</v>
      </c>
    </row>
    <row r="194" spans="1:14" x14ac:dyDescent="0.25">
      <c r="A194" s="57" t="str">
        <f t="shared" ref="A194:A257" si="6">_xlfn.CONCAT(D194,E194)</f>
        <v>OURINHOS Total</v>
      </c>
      <c r="B194" s="57" t="str">
        <f t="shared" ref="B194:B257" si="7">CONCATENATE(D194,J194)</f>
        <v>OURINHOS Total</v>
      </c>
      <c r="C194" s="17">
        <v>53</v>
      </c>
      <c r="D194" s="18" t="s">
        <v>148</v>
      </c>
      <c r="E194" s="18"/>
      <c r="F194" s="1"/>
      <c r="G194" s="164">
        <v>340</v>
      </c>
      <c r="H194" s="164">
        <v>8160</v>
      </c>
      <c r="I194" s="149"/>
      <c r="J194" s="151" t="s">
        <v>118</v>
      </c>
      <c r="K194" s="159">
        <v>6830.1369863013697</v>
      </c>
      <c r="L194" s="1"/>
      <c r="M194" s="19">
        <f>IFERROR(IF(RIGHT($D194,5)="total",SUM(M188:M193),VLOOKUP($A194,Movimentação!$D:$G,3,0)),0)</f>
        <v>737.83333333333337</v>
      </c>
      <c r="N194" s="19">
        <f>IFERROR(IF(RIGHT($D194,5)="total",SUM(N188:N193),VLOOKUP($A194,Movimentação!$D:$G,4,0)),0)</f>
        <v>664.25</v>
      </c>
    </row>
    <row r="195" spans="1:14" x14ac:dyDescent="0.25">
      <c r="A195" s="57" t="str">
        <f t="shared" si="6"/>
        <v>PAULINIAB100</v>
      </c>
      <c r="B195" s="57" t="str">
        <f t="shared" si="7"/>
        <v>PAULINIA</v>
      </c>
      <c r="C195" s="10">
        <v>67</v>
      </c>
      <c r="D195" s="11" t="s">
        <v>40</v>
      </c>
      <c r="E195" s="12" t="s">
        <v>7</v>
      </c>
      <c r="F195" s="1"/>
      <c r="G195" s="163">
        <v>623.87800000000016</v>
      </c>
      <c r="H195" s="163">
        <v>8318.3733333333348</v>
      </c>
      <c r="I195" s="149"/>
      <c r="J195" s="150" t="s">
        <v>118</v>
      </c>
      <c r="K195" s="158">
        <v>0</v>
      </c>
      <c r="L195" s="1"/>
      <c r="M195" s="13">
        <f>IFERROR(IF(RIGHT($D195,5)="total",SUM(M189:M194),VLOOKUP($A195,Movimentação!$D:$G,3,0)),0)</f>
        <v>387.81666666666678</v>
      </c>
      <c r="N195" s="13">
        <f>IFERROR(IF(RIGHT($D195,5)="total",SUM(N189:N194),VLOOKUP($A195,Movimentação!$D:$G,4,0)),0)</f>
        <v>546.95000000000005</v>
      </c>
    </row>
    <row r="196" spans="1:14" x14ac:dyDescent="0.25">
      <c r="A196" s="57" t="str">
        <f t="shared" si="6"/>
        <v>PAULINIADiesel A S10</v>
      </c>
      <c r="B196" s="57" t="str">
        <f t="shared" si="7"/>
        <v>PAULINIADiesel B S10</v>
      </c>
      <c r="C196" s="10">
        <v>67</v>
      </c>
      <c r="D196" s="11" t="s">
        <v>40</v>
      </c>
      <c r="E196" s="12" t="s">
        <v>12</v>
      </c>
      <c r="F196" s="1"/>
      <c r="G196" s="163">
        <v>2943.7943999999998</v>
      </c>
      <c r="H196" s="163">
        <v>47100.710399999996</v>
      </c>
      <c r="I196" s="149"/>
      <c r="J196" s="150" t="s">
        <v>17</v>
      </c>
      <c r="K196" s="158">
        <v>22891.858764356381</v>
      </c>
      <c r="L196" s="1"/>
      <c r="M196" s="13">
        <f>IFERROR(IF(RIGHT($D196,5)="total",SUM(M190:M195),VLOOKUP($A196,Movimentação!$D:$G,3,0)),0)</f>
        <v>3410.0333333333342</v>
      </c>
      <c r="N196" s="13">
        <f>IFERROR(IF(RIGHT($D196,5)="total",SUM(N190:N195),VLOOKUP($A196,Movimentação!$D:$G,4,0)),0)</f>
        <v>3994.85</v>
      </c>
    </row>
    <row r="197" spans="1:14" x14ac:dyDescent="0.25">
      <c r="A197" s="57" t="str">
        <f t="shared" si="6"/>
        <v>PAULINIADiesel A S500</v>
      </c>
      <c r="B197" s="57" t="str">
        <f t="shared" si="7"/>
        <v>PAULINIADiesel B S500</v>
      </c>
      <c r="C197" s="10">
        <v>67</v>
      </c>
      <c r="D197" s="11" t="s">
        <v>40</v>
      </c>
      <c r="E197" s="12" t="s">
        <v>13</v>
      </c>
      <c r="F197" s="1"/>
      <c r="G197" s="163">
        <v>5823.2308999999987</v>
      </c>
      <c r="H197" s="163">
        <v>93171.694399999978</v>
      </c>
      <c r="I197" s="149"/>
      <c r="J197" s="150" t="s">
        <v>14</v>
      </c>
      <c r="K197" s="158">
        <v>46427.91901342143</v>
      </c>
      <c r="L197" s="1"/>
      <c r="M197" s="13">
        <f>IFERROR(IF(RIGHT($D197,5)="total",SUM(M191:M196),VLOOKUP($A197,Movimentação!$D:$G,3,0)),0)</f>
        <v>1842.4833333333336</v>
      </c>
      <c r="N197" s="13">
        <f>IFERROR(IF(RIGHT($D197,5)="total",SUM(N191:N196),VLOOKUP($A197,Movimentação!$D:$G,4,0)),0)</f>
        <v>2466.3666666666668</v>
      </c>
    </row>
    <row r="198" spans="1:14" x14ac:dyDescent="0.25">
      <c r="A198" s="57" t="str">
        <f t="shared" si="6"/>
        <v>PAULINIAEtanol Anidro</v>
      </c>
      <c r="B198" s="57" t="str">
        <f t="shared" si="7"/>
        <v>PAULINIA</v>
      </c>
      <c r="C198" s="10">
        <v>67</v>
      </c>
      <c r="D198" s="11" t="s">
        <v>40</v>
      </c>
      <c r="E198" s="12" t="s">
        <v>18</v>
      </c>
      <c r="F198" s="1"/>
      <c r="G198" s="163">
        <v>280</v>
      </c>
      <c r="H198" s="163">
        <v>2688</v>
      </c>
      <c r="I198" s="149"/>
      <c r="J198" s="150" t="s">
        <v>118</v>
      </c>
      <c r="K198" s="158">
        <v>0</v>
      </c>
      <c r="L198" s="1"/>
      <c r="M198" s="13">
        <f>IFERROR(IF(RIGHT($D198,5)="total",SUM(M192:M197),VLOOKUP($A198,Movimentação!$D:$G,3,0)),0)</f>
        <v>472.72499999999997</v>
      </c>
      <c r="N198" s="13">
        <f>IFERROR(IF(RIGHT($D198,5)="total",SUM(N192:N197),VLOOKUP($A198,Movimentação!$D:$G,4,0)),0)</f>
        <v>432.76500000000004</v>
      </c>
    </row>
    <row r="199" spans="1:14" x14ac:dyDescent="0.25">
      <c r="A199" s="57" t="str">
        <f t="shared" si="6"/>
        <v>PAULINIAEtanol Hidratado</v>
      </c>
      <c r="B199" s="57" t="str">
        <f t="shared" si="7"/>
        <v>PAULINIAÁlcool</v>
      </c>
      <c r="C199" s="10">
        <v>67</v>
      </c>
      <c r="D199" s="11" t="s">
        <v>40</v>
      </c>
      <c r="E199" s="12" t="s">
        <v>19</v>
      </c>
      <c r="F199" s="1"/>
      <c r="G199" s="163">
        <v>385</v>
      </c>
      <c r="H199" s="163">
        <v>4863.1578947368425</v>
      </c>
      <c r="I199" s="149"/>
      <c r="J199" s="150" t="s">
        <v>20</v>
      </c>
      <c r="K199" s="158">
        <v>4863.1578947368425</v>
      </c>
      <c r="L199" s="1"/>
      <c r="M199" s="13">
        <f>IFERROR(IF(RIGHT($D199,5)="total",SUM(M193:M198),VLOOKUP($A199,Movimentação!$D:$G,3,0)),0)</f>
        <v>1209.5</v>
      </c>
      <c r="N199" s="13">
        <f>IFERROR(IF(RIGHT($D199,5)="total",SUM(N193:N198),VLOOKUP($A199,Movimentação!$D:$G,4,0)),0)</f>
        <v>1105.4166666666667</v>
      </c>
    </row>
    <row r="200" spans="1:14" x14ac:dyDescent="0.25">
      <c r="A200" s="57" t="str">
        <f t="shared" si="6"/>
        <v>PAULINIAGasolina A</v>
      </c>
      <c r="B200" s="57" t="str">
        <f t="shared" si="7"/>
        <v>PAULINIAGasolina C</v>
      </c>
      <c r="C200" s="10">
        <v>67</v>
      </c>
      <c r="D200" s="11" t="s">
        <v>40</v>
      </c>
      <c r="E200" s="12" t="s">
        <v>10</v>
      </c>
      <c r="F200" s="1"/>
      <c r="G200" s="163">
        <v>5263.6311999999989</v>
      </c>
      <c r="H200" s="163">
        <v>84218.099199999982</v>
      </c>
      <c r="I200" s="149"/>
      <c r="J200" s="150" t="s">
        <v>11</v>
      </c>
      <c r="K200" s="158">
        <v>9955.5555555555547</v>
      </c>
      <c r="L200" s="1"/>
      <c r="M200" s="13">
        <f>IFERROR(IF(RIGHT($D200,5)="total",SUM(M194:M199),VLOOKUP($A200,Movimentação!$D:$G,3,0)),0)</f>
        <v>1747.1083333333333</v>
      </c>
      <c r="N200" s="13">
        <f>IFERROR(IF(RIGHT($D200,5)="total",SUM(N194:N199),VLOOKUP($A200,Movimentação!$D:$G,4,0)),0)</f>
        <v>1806.5683333333334</v>
      </c>
    </row>
    <row r="201" spans="1:14" x14ac:dyDescent="0.25">
      <c r="A201" s="57" t="str">
        <f t="shared" si="6"/>
        <v>PAULINIA Total</v>
      </c>
      <c r="B201" s="57" t="str">
        <f t="shared" si="7"/>
        <v>PAULINIA Total</v>
      </c>
      <c r="C201" s="17">
        <v>67</v>
      </c>
      <c r="D201" s="18" t="s">
        <v>43</v>
      </c>
      <c r="E201" s="18"/>
      <c r="F201" s="1"/>
      <c r="G201" s="164">
        <v>15319.534499999998</v>
      </c>
      <c r="H201" s="164">
        <v>240360.03522807016</v>
      </c>
      <c r="I201" s="149"/>
      <c r="J201" s="151" t="s">
        <v>118</v>
      </c>
      <c r="K201" s="159">
        <v>84138.491228070197</v>
      </c>
      <c r="L201" s="1"/>
      <c r="M201" s="19">
        <f>IFERROR(IF(RIGHT($D201,5)="total",SUM(M195:M200),VLOOKUP($A201,Movimentação!$D:$G,3,0)),0)</f>
        <v>9069.6666666666679</v>
      </c>
      <c r="N201" s="19">
        <f>IFERROR(IF(RIGHT($D201,5)="total",SUM(N195:N200),VLOOKUP($A201,Movimentação!$D:$G,4,0)),0)</f>
        <v>10352.916666666666</v>
      </c>
    </row>
    <row r="202" spans="1:14" x14ac:dyDescent="0.25">
      <c r="A202" s="57" t="str">
        <f t="shared" si="6"/>
        <v>PORTO NACIONALB100</v>
      </c>
      <c r="B202" s="57" t="str">
        <f t="shared" si="7"/>
        <v>PORTO NACIONAL</v>
      </c>
      <c r="C202" s="10">
        <v>65</v>
      </c>
      <c r="D202" s="11" t="s">
        <v>111</v>
      </c>
      <c r="E202" s="12" t="s">
        <v>7</v>
      </c>
      <c r="F202" s="1"/>
      <c r="G202" s="163">
        <v>100</v>
      </c>
      <c r="H202" s="163">
        <v>600</v>
      </c>
      <c r="I202" s="149"/>
      <c r="J202" s="150" t="s">
        <v>118</v>
      </c>
      <c r="K202" s="158">
        <v>0</v>
      </c>
      <c r="L202" s="1"/>
      <c r="M202" s="13">
        <f>IFERROR(IF(RIGHT($D202,5)="total",SUM(M196:M201),VLOOKUP($A202,Movimentação!$D:$G,3,0)),0)</f>
        <v>108.53333333333335</v>
      </c>
      <c r="N202" s="13">
        <f>IFERROR(IF(RIGHT($D202,5)="total",SUM(N196:N201),VLOOKUP($A202,Movimentação!$D:$G,4,0)),0)</f>
        <v>97.808333333333337</v>
      </c>
    </row>
    <row r="203" spans="1:14" x14ac:dyDescent="0.25">
      <c r="A203" s="57" t="str">
        <f t="shared" si="6"/>
        <v>PORTO NACIONALDiesel A S10</v>
      </c>
      <c r="B203" s="57" t="str">
        <f t="shared" si="7"/>
        <v>PORTO NACIONALDiesel B S10</v>
      </c>
      <c r="C203" s="10">
        <v>65</v>
      </c>
      <c r="D203" s="11" t="s">
        <v>111</v>
      </c>
      <c r="E203" s="12" t="s">
        <v>12</v>
      </c>
      <c r="F203" s="1"/>
      <c r="G203" s="163">
        <v>260</v>
      </c>
      <c r="H203" s="163">
        <v>1248</v>
      </c>
      <c r="I203" s="149"/>
      <c r="J203" s="150" t="s">
        <v>17</v>
      </c>
      <c r="K203" s="158">
        <v>1418.1818181818182</v>
      </c>
      <c r="L203" s="1"/>
      <c r="M203" s="13">
        <f>IFERROR(IF(RIGHT($D203,5)="total",SUM(M197:M202),VLOOKUP($A203,Movimentação!$D:$G,3,0)),0)</f>
        <v>608.20000000000005</v>
      </c>
      <c r="N203" s="13">
        <f>IFERROR(IF(RIGHT($D203,5)="total",SUM(N197:N202),VLOOKUP($A203,Movimentação!$D:$G,4,0)),0)</f>
        <v>516.12500000000011</v>
      </c>
    </row>
    <row r="204" spans="1:14" x14ac:dyDescent="0.25">
      <c r="A204" s="57" t="str">
        <f t="shared" si="6"/>
        <v>PORTO NACIONALDiesel A S500</v>
      </c>
      <c r="B204" s="57" t="str">
        <f t="shared" si="7"/>
        <v>PORTO NACIONALDiesel B S500</v>
      </c>
      <c r="C204" s="10">
        <v>65</v>
      </c>
      <c r="D204" s="11" t="s">
        <v>111</v>
      </c>
      <c r="E204" s="12" t="s">
        <v>13</v>
      </c>
      <c r="F204" s="1"/>
      <c r="G204" s="163">
        <v>200</v>
      </c>
      <c r="H204" s="163">
        <v>960</v>
      </c>
      <c r="I204" s="149"/>
      <c r="J204" s="150" t="s">
        <v>14</v>
      </c>
      <c r="K204" s="158">
        <v>1090.909090909091</v>
      </c>
      <c r="L204" s="1"/>
      <c r="M204" s="13">
        <f>IFERROR(IF(RIGHT($D204,5)="total",SUM(M198:M203),VLOOKUP($A204,Movimentação!$D:$G,3,0)),0)</f>
        <v>598.1</v>
      </c>
      <c r="N204" s="13">
        <f>IFERROR(IF(RIGHT($D204,5)="total",SUM(N198:N203),VLOOKUP($A204,Movimentação!$D:$G,4,0)),0)</f>
        <v>575.31666666666661</v>
      </c>
    </row>
    <row r="205" spans="1:14" x14ac:dyDescent="0.25">
      <c r="A205" s="57" t="str">
        <f t="shared" si="6"/>
        <v>PORTO NACIONALEtanol Anidro</v>
      </c>
      <c r="B205" s="57" t="str">
        <f t="shared" si="7"/>
        <v>PORTO NACIONAL</v>
      </c>
      <c r="C205" s="10">
        <v>65</v>
      </c>
      <c r="D205" s="11" t="s">
        <v>111</v>
      </c>
      <c r="E205" s="12" t="s">
        <v>18</v>
      </c>
      <c r="F205" s="1"/>
      <c r="G205" s="163">
        <v>107</v>
      </c>
      <c r="H205" s="163">
        <v>642</v>
      </c>
      <c r="I205" s="149"/>
      <c r="J205" s="150" t="s">
        <v>118</v>
      </c>
      <c r="K205" s="158">
        <v>0</v>
      </c>
      <c r="L205" s="1"/>
      <c r="M205" s="13">
        <f>IFERROR(IF(RIGHT($D205,5)="total",SUM(M199:M204),VLOOKUP($A205,Movimentação!$D:$G,3,0)),0)</f>
        <v>215.54999999999998</v>
      </c>
      <c r="N205" s="13">
        <f>IFERROR(IF(RIGHT($D205,5)="total",SUM(N199:N204),VLOOKUP($A205,Movimentação!$D:$G,4,0)),0)</f>
        <v>220.5</v>
      </c>
    </row>
    <row r="206" spans="1:14" x14ac:dyDescent="0.25">
      <c r="A206" s="57" t="str">
        <f t="shared" si="6"/>
        <v>PORTO NACIONALEtanol Hidratado</v>
      </c>
      <c r="B206" s="57" t="str">
        <f t="shared" si="7"/>
        <v>PORTO NACIONALÁlcool</v>
      </c>
      <c r="C206" s="10">
        <v>65</v>
      </c>
      <c r="D206" s="11" t="s">
        <v>111</v>
      </c>
      <c r="E206" s="12" t="s">
        <v>19</v>
      </c>
      <c r="F206" s="1"/>
      <c r="G206" s="163">
        <v>75</v>
      </c>
      <c r="H206" s="163">
        <v>600</v>
      </c>
      <c r="I206" s="149"/>
      <c r="J206" s="150" t="s">
        <v>20</v>
      </c>
      <c r="K206" s="158">
        <v>600</v>
      </c>
      <c r="L206" s="1"/>
      <c r="M206" s="13">
        <f>IFERROR(IF(RIGHT($D206,5)="total",SUM(M200:M205),VLOOKUP($A206,Movimentação!$D:$G,3,0)),0)</f>
        <v>24.333333333333332</v>
      </c>
      <c r="N206" s="13">
        <f>IFERROR(IF(RIGHT($D206,5)="total",SUM(N200:N205),VLOOKUP($A206,Movimentação!$D:$G,4,0)),0)</f>
        <v>22.75</v>
      </c>
    </row>
    <row r="207" spans="1:14" x14ac:dyDescent="0.25">
      <c r="A207" s="57" t="str">
        <f t="shared" si="6"/>
        <v>PORTO NACIONALGasolina A</v>
      </c>
      <c r="B207" s="57" t="str">
        <f t="shared" si="7"/>
        <v>PORTO NACIONALGasolina C</v>
      </c>
      <c r="C207" s="10">
        <v>65</v>
      </c>
      <c r="D207" s="11" t="s">
        <v>111</v>
      </c>
      <c r="E207" s="12" t="s">
        <v>10</v>
      </c>
      <c r="F207" s="1"/>
      <c r="G207" s="163">
        <v>288</v>
      </c>
      <c r="H207" s="163">
        <v>1382.3999999999999</v>
      </c>
      <c r="I207" s="149"/>
      <c r="J207" s="150" t="s">
        <v>11</v>
      </c>
      <c r="K207" s="158">
        <v>1893.6986301369861</v>
      </c>
      <c r="L207" s="1"/>
      <c r="M207" s="13">
        <f>IFERROR(IF(RIGHT($D207,5)="total",SUM(M201:M206),VLOOKUP($A207,Movimentação!$D:$G,3,0)),0)</f>
        <v>582.78333333333342</v>
      </c>
      <c r="N207" s="13">
        <f>IFERROR(IF(RIGHT($D207,5)="total",SUM(N201:N206),VLOOKUP($A207,Movimentação!$D:$G,4,0)),0)</f>
        <v>596.16666666666663</v>
      </c>
    </row>
    <row r="208" spans="1:14" x14ac:dyDescent="0.25">
      <c r="A208" s="57" t="str">
        <f t="shared" si="6"/>
        <v>PORTO NACIONAL Total</v>
      </c>
      <c r="B208" s="57" t="str">
        <f t="shared" si="7"/>
        <v>PORTO NACIONAL Total</v>
      </c>
      <c r="C208" s="17">
        <v>65</v>
      </c>
      <c r="D208" s="18" t="s">
        <v>150</v>
      </c>
      <c r="E208" s="18"/>
      <c r="F208" s="1"/>
      <c r="G208" s="164">
        <v>1030</v>
      </c>
      <c r="H208" s="164">
        <v>5432.4</v>
      </c>
      <c r="I208" s="149"/>
      <c r="J208" s="151" t="s">
        <v>118</v>
      </c>
      <c r="K208" s="159">
        <v>5002.7895392278951</v>
      </c>
      <c r="L208" s="1"/>
      <c r="M208" s="19">
        <f>IFERROR(IF(RIGHT($D208,5)="total",SUM(M202:M207),VLOOKUP($A208,Movimentação!$D:$G,3,0)),0)</f>
        <v>2137.5</v>
      </c>
      <c r="N208" s="19">
        <f>IFERROR(IF(RIGHT($D208,5)="total",SUM(N202:N207),VLOOKUP($A208,Movimentação!$D:$G,4,0)),0)</f>
        <v>2028.6666666666665</v>
      </c>
    </row>
    <row r="209" spans="1:14" x14ac:dyDescent="0.25">
      <c r="A209" s="57" t="str">
        <f t="shared" si="6"/>
        <v>RIBEIRAO PRETOB100</v>
      </c>
      <c r="B209" s="57" t="str">
        <f t="shared" si="7"/>
        <v>RIBEIRAO PRETO</v>
      </c>
      <c r="C209" s="10">
        <v>50</v>
      </c>
      <c r="D209" s="11" t="s">
        <v>103</v>
      </c>
      <c r="E209" s="12" t="s">
        <v>7</v>
      </c>
      <c r="F209" s="1"/>
      <c r="G209" s="163">
        <v>90</v>
      </c>
      <c r="H209" s="163">
        <v>720</v>
      </c>
      <c r="I209" s="149"/>
      <c r="J209" s="150" t="s">
        <v>118</v>
      </c>
      <c r="K209" s="158">
        <v>0</v>
      </c>
      <c r="L209" s="1"/>
      <c r="M209" s="13">
        <f>IFERROR(IF(RIGHT($D209,5)="total",SUM(M203:M208),VLOOKUP($A209,Movimentação!$D:$G,3,0)),0)</f>
        <v>112.48333333333335</v>
      </c>
      <c r="N209" s="13">
        <f>IFERROR(IF(RIGHT($D209,5)="total",SUM(N203:N208),VLOOKUP($A209,Movimentação!$D:$G,4,0)),0)</f>
        <v>158.94999999999996</v>
      </c>
    </row>
    <row r="210" spans="1:14" x14ac:dyDescent="0.25">
      <c r="A210" s="57" t="str">
        <f t="shared" si="6"/>
        <v>RIBEIRAO PRETODiesel A S10</v>
      </c>
      <c r="B210" s="57" t="str">
        <f t="shared" si="7"/>
        <v>RIBEIRAO PRETODiesel B S10</v>
      </c>
      <c r="C210" s="10">
        <v>50</v>
      </c>
      <c r="D210" s="11" t="s">
        <v>103</v>
      </c>
      <c r="E210" s="12" t="s">
        <v>12</v>
      </c>
      <c r="F210" s="1"/>
      <c r="G210" s="163">
        <v>100</v>
      </c>
      <c r="H210" s="163">
        <v>685.71428571428567</v>
      </c>
      <c r="I210" s="149"/>
      <c r="J210" s="150" t="s">
        <v>17</v>
      </c>
      <c r="K210" s="158">
        <v>779.22077922077915</v>
      </c>
      <c r="L210" s="1"/>
      <c r="M210" s="13">
        <f>IFERROR(IF(RIGHT($D210,5)="total",SUM(M204:M209),VLOOKUP($A210,Movimentação!$D:$G,3,0)),0)</f>
        <v>734.25</v>
      </c>
      <c r="N210" s="13">
        <f>IFERROR(IF(RIGHT($D210,5)="total",SUM(N204:N209),VLOOKUP($A210,Movimentação!$D:$G,4,0)),0)</f>
        <v>809.55000000000007</v>
      </c>
    </row>
    <row r="211" spans="1:14" x14ac:dyDescent="0.25">
      <c r="A211" s="57" t="str">
        <f t="shared" si="6"/>
        <v>RIBEIRAO PRETODiesel A S500</v>
      </c>
      <c r="B211" s="57" t="str">
        <f t="shared" si="7"/>
        <v>RIBEIRAO PRETODiesel B S500</v>
      </c>
      <c r="C211" s="10">
        <v>50</v>
      </c>
      <c r="D211" s="11" t="s">
        <v>103</v>
      </c>
      <c r="E211" s="12" t="s">
        <v>13</v>
      </c>
      <c r="F211" s="1"/>
      <c r="G211" s="163">
        <v>300</v>
      </c>
      <c r="H211" s="163">
        <v>1028.5714285714284</v>
      </c>
      <c r="I211" s="149"/>
      <c r="J211" s="150" t="s">
        <v>14</v>
      </c>
      <c r="K211" s="158">
        <v>1168.8311688311687</v>
      </c>
      <c r="L211" s="1"/>
      <c r="M211" s="13">
        <f>IFERROR(IF(RIGHT($D211,5)="total",SUM(M205:M210),VLOOKUP($A211,Movimentação!$D:$G,3,0)),0)</f>
        <v>278.10000000000002</v>
      </c>
      <c r="N211" s="13">
        <f>IFERROR(IF(RIGHT($D211,5)="total",SUM(N205:N210),VLOOKUP($A211,Movimentação!$D:$G,4,0)),0)</f>
        <v>363.74999999999994</v>
      </c>
    </row>
    <row r="212" spans="1:14" x14ac:dyDescent="0.25">
      <c r="A212" s="57" t="str">
        <f t="shared" si="6"/>
        <v>RIBEIRAO PRETOEtanol Anidro</v>
      </c>
      <c r="B212" s="57" t="str">
        <f t="shared" si="7"/>
        <v>RIBEIRAO PRETO</v>
      </c>
      <c r="C212" s="10">
        <v>50</v>
      </c>
      <c r="D212" s="11" t="s">
        <v>103</v>
      </c>
      <c r="E212" s="12" t="s">
        <v>18</v>
      </c>
      <c r="F212" s="1"/>
      <c r="G212" s="163">
        <v>75</v>
      </c>
      <c r="H212" s="163">
        <v>900</v>
      </c>
      <c r="I212" s="149"/>
      <c r="J212" s="150" t="s">
        <v>118</v>
      </c>
      <c r="K212" s="158">
        <v>0</v>
      </c>
      <c r="L212" s="1"/>
      <c r="M212" s="13">
        <f>IFERROR(IF(RIGHT($D212,5)="total",SUM(M206:M211),VLOOKUP($A212,Movimentação!$D:$G,3,0)),0)</f>
        <v>89.100000000000009</v>
      </c>
      <c r="N212" s="13">
        <f>IFERROR(IF(RIGHT($D212,5)="total",SUM(N206:N211),VLOOKUP($A212,Movimentação!$D:$G,4,0)),0)</f>
        <v>82.39500000000001</v>
      </c>
    </row>
    <row r="213" spans="1:14" x14ac:dyDescent="0.25">
      <c r="A213" s="57" t="str">
        <f t="shared" si="6"/>
        <v>RIBEIRAO PRETOEtanol Hidratado</v>
      </c>
      <c r="B213" s="57" t="str">
        <f t="shared" si="7"/>
        <v>RIBEIRAO PRETOÁlcool</v>
      </c>
      <c r="C213" s="10">
        <v>50</v>
      </c>
      <c r="D213" s="11" t="s">
        <v>103</v>
      </c>
      <c r="E213" s="12" t="s">
        <v>19</v>
      </c>
      <c r="F213" s="1"/>
      <c r="G213" s="163">
        <v>90</v>
      </c>
      <c r="H213" s="163">
        <v>720</v>
      </c>
      <c r="I213" s="149"/>
      <c r="J213" s="150" t="s">
        <v>20</v>
      </c>
      <c r="K213" s="158">
        <v>720</v>
      </c>
      <c r="L213" s="1"/>
      <c r="M213" s="13">
        <f>IFERROR(IF(RIGHT($D213,5)="total",SUM(M207:M212),VLOOKUP($A213,Movimentação!$D:$G,3,0)),0)</f>
        <v>305.83333333333331</v>
      </c>
      <c r="N213" s="13">
        <f>IFERROR(IF(RIGHT($D213,5)="total",SUM(N207:N212),VLOOKUP($A213,Movimentação!$D:$G,4,0)),0)</f>
        <v>281.83333333333331</v>
      </c>
    </row>
    <row r="214" spans="1:14" x14ac:dyDescent="0.25">
      <c r="A214" s="57" t="str">
        <f t="shared" si="6"/>
        <v>RIBEIRAO PRETOGasolina A</v>
      </c>
      <c r="B214" s="57" t="str">
        <f t="shared" si="7"/>
        <v>RIBEIRAO PRETOGasolina C</v>
      </c>
      <c r="C214" s="10">
        <v>50</v>
      </c>
      <c r="D214" s="11" t="s">
        <v>103</v>
      </c>
      <c r="E214" s="12" t="s">
        <v>10</v>
      </c>
      <c r="F214" s="1"/>
      <c r="G214" s="163">
        <v>180</v>
      </c>
      <c r="H214" s="163">
        <v>864</v>
      </c>
      <c r="I214" s="149"/>
      <c r="J214" s="150" t="s">
        <v>11</v>
      </c>
      <c r="K214" s="158">
        <v>1183.5616438356165</v>
      </c>
      <c r="L214" s="1"/>
      <c r="M214" s="13">
        <f>IFERROR(IF(RIGHT($D214,5)="total",SUM(M208:M213),VLOOKUP($A214,Movimentação!$D:$G,3,0)),0)</f>
        <v>240.89999999999998</v>
      </c>
      <c r="N214" s="13">
        <f>IFERROR(IF(RIGHT($D214,5)="total",SUM(N208:N213),VLOOKUP($A214,Movimentação!$D:$G,4,0)),0)</f>
        <v>222.77166666666668</v>
      </c>
    </row>
    <row r="215" spans="1:14" x14ac:dyDescent="0.25">
      <c r="A215" s="57" t="str">
        <f t="shared" si="6"/>
        <v>RIBEIRAO PRETO Total</v>
      </c>
      <c r="B215" s="57" t="str">
        <f t="shared" si="7"/>
        <v>RIBEIRAO PRETO Total</v>
      </c>
      <c r="C215" s="17">
        <v>50</v>
      </c>
      <c r="D215" s="18" t="s">
        <v>147</v>
      </c>
      <c r="E215" s="18"/>
      <c r="F215" s="1"/>
      <c r="G215" s="164">
        <v>835</v>
      </c>
      <c r="H215" s="164">
        <v>4918.2857142857138</v>
      </c>
      <c r="I215" s="149"/>
      <c r="J215" s="151" t="s">
        <v>118</v>
      </c>
      <c r="K215" s="159">
        <v>3851.6135918875643</v>
      </c>
      <c r="L215" s="1"/>
      <c r="M215" s="19">
        <f>IFERROR(IF(RIGHT($D215,5)="total",SUM(M209:M214),VLOOKUP($A215,Movimentação!$D:$G,3,0)),0)</f>
        <v>1760.6666666666665</v>
      </c>
      <c r="N215" s="19">
        <f>IFERROR(IF(RIGHT($D215,5)="total",SUM(N209:N214),VLOOKUP($A215,Movimentação!$D:$G,4,0)),0)</f>
        <v>1919.25</v>
      </c>
    </row>
    <row r="216" spans="1:14" x14ac:dyDescent="0.25">
      <c r="A216" s="57" t="str">
        <f t="shared" si="6"/>
        <v>RIO GRANDEB100</v>
      </c>
      <c r="B216" s="57" t="str">
        <f t="shared" si="7"/>
        <v>RIO GRANDE</v>
      </c>
      <c r="C216" s="10">
        <v>70</v>
      </c>
      <c r="D216" s="11" t="s">
        <v>115</v>
      </c>
      <c r="E216" s="12" t="s">
        <v>7</v>
      </c>
      <c r="F216" s="1"/>
      <c r="G216" s="163">
        <v>60</v>
      </c>
      <c r="H216" s="163">
        <v>720</v>
      </c>
      <c r="I216" s="149"/>
      <c r="J216" s="150" t="s">
        <v>118</v>
      </c>
      <c r="K216" s="158">
        <v>0</v>
      </c>
      <c r="L216" s="1"/>
      <c r="M216" s="13">
        <f>IFERROR(IF(RIGHT($D216,5)="total",SUM(M210:M215),VLOOKUP($A216,Movimentação!$D:$G,3,0)),0)</f>
        <v>45.1</v>
      </c>
      <c r="N216" s="13">
        <f>IFERROR(IF(RIGHT($D216,5)="total",SUM(N210:N215),VLOOKUP($A216,Movimentação!$D:$G,4,0)),0)</f>
        <v>61.233333333333327</v>
      </c>
    </row>
    <row r="217" spans="1:14" x14ac:dyDescent="0.25">
      <c r="A217" s="57" t="str">
        <f t="shared" si="6"/>
        <v>RIO GRANDEDiesel A S10</v>
      </c>
      <c r="B217" s="57" t="str">
        <f t="shared" si="7"/>
        <v>RIO GRANDEDiesel B S10</v>
      </c>
      <c r="C217" s="10">
        <v>70</v>
      </c>
      <c r="D217" s="11" t="s">
        <v>115</v>
      </c>
      <c r="E217" s="12" t="s">
        <v>12</v>
      </c>
      <c r="F217" s="1"/>
      <c r="G217" s="163">
        <v>35</v>
      </c>
      <c r="H217" s="163">
        <v>0</v>
      </c>
      <c r="I217" s="149"/>
      <c r="J217" s="150" t="s">
        <v>17</v>
      </c>
      <c r="K217" s="158">
        <v>0</v>
      </c>
      <c r="L217" s="1"/>
      <c r="M217" s="13">
        <f>IFERROR(IF(RIGHT($D217,5)="total",SUM(M211:M216),VLOOKUP($A217,Movimentação!$D:$G,3,0)),0)</f>
        <v>22.350000000000005</v>
      </c>
      <c r="N217" s="13">
        <f>IFERROR(IF(RIGHT($D217,5)="total",SUM(N211:N216),VLOOKUP($A217,Movimentação!$D:$G,4,0)),0)</f>
        <v>27.375</v>
      </c>
    </row>
    <row r="218" spans="1:14" x14ac:dyDescent="0.25">
      <c r="A218" s="57" t="str">
        <f t="shared" si="6"/>
        <v>RIO GRANDEDiesel A S500</v>
      </c>
      <c r="B218" s="57" t="str">
        <f t="shared" si="7"/>
        <v>RIO GRANDEDiesel B S500</v>
      </c>
      <c r="C218" s="10">
        <v>70</v>
      </c>
      <c r="D218" s="11" t="s">
        <v>115</v>
      </c>
      <c r="E218" s="12" t="s">
        <v>13</v>
      </c>
      <c r="F218" s="1"/>
      <c r="G218" s="163">
        <v>300</v>
      </c>
      <c r="H218" s="163">
        <v>0</v>
      </c>
      <c r="I218" s="149"/>
      <c r="J218" s="150" t="s">
        <v>14</v>
      </c>
      <c r="K218" s="158">
        <v>0</v>
      </c>
      <c r="L218" s="1"/>
      <c r="M218" s="13">
        <f>IFERROR(IF(RIGHT($D218,5)="total",SUM(M212:M217),VLOOKUP($A218,Movimentação!$D:$G,3,0)),0)</f>
        <v>383.55</v>
      </c>
      <c r="N218" s="13">
        <f>IFERROR(IF(RIGHT($D218,5)="total",SUM(N212:N217),VLOOKUP($A218,Movimentação!$D:$G,4,0)),0)</f>
        <v>523.72500000000002</v>
      </c>
    </row>
    <row r="219" spans="1:14" x14ac:dyDescent="0.25">
      <c r="A219" s="57" t="str">
        <f t="shared" si="6"/>
        <v>RIO GRANDEEtanol Anidro</v>
      </c>
      <c r="B219" s="57" t="str">
        <f t="shared" si="7"/>
        <v>RIO GRANDE</v>
      </c>
      <c r="C219" s="10">
        <v>70</v>
      </c>
      <c r="D219" s="11" t="s">
        <v>115</v>
      </c>
      <c r="E219" s="12" t="s">
        <v>18</v>
      </c>
      <c r="F219" s="1"/>
      <c r="G219" s="163">
        <v>60</v>
      </c>
      <c r="H219" s="163">
        <v>240</v>
      </c>
      <c r="I219" s="149"/>
      <c r="J219" s="150" t="s">
        <v>118</v>
      </c>
      <c r="K219" s="158">
        <v>0</v>
      </c>
      <c r="L219" s="1"/>
      <c r="M219" s="13">
        <f>IFERROR(IF(RIGHT($D219,5)="total",SUM(M213:M218),VLOOKUP($A219,Movimentação!$D:$G,3,0)),0)</f>
        <v>83.88</v>
      </c>
      <c r="N219" s="13">
        <f>IFERROR(IF(RIGHT($D219,5)="total",SUM(N213:N218),VLOOKUP($A219,Movimentação!$D:$G,4,0)),0)</f>
        <v>89.639999999999986</v>
      </c>
    </row>
    <row r="220" spans="1:14" x14ac:dyDescent="0.25">
      <c r="A220" s="57" t="str">
        <f t="shared" si="6"/>
        <v>RIO GRANDEEtanol Hidratado</v>
      </c>
      <c r="B220" s="57" t="str">
        <f t="shared" si="7"/>
        <v>RIO GRANDEÁlcool</v>
      </c>
      <c r="C220" s="10">
        <v>70</v>
      </c>
      <c r="D220" s="11" t="s">
        <v>115</v>
      </c>
      <c r="E220" s="12" t="s">
        <v>19</v>
      </c>
      <c r="F220" s="1"/>
      <c r="G220" s="163">
        <v>25</v>
      </c>
      <c r="H220" s="163">
        <v>100</v>
      </c>
      <c r="I220" s="149"/>
      <c r="J220" s="150" t="s">
        <v>20</v>
      </c>
      <c r="K220" s="158">
        <v>100</v>
      </c>
      <c r="L220" s="1"/>
      <c r="M220" s="13">
        <f>IFERROR(IF(RIGHT($D220,5)="total",SUM(M214:M219),VLOOKUP($A220,Movimentação!$D:$G,3,0)),0)</f>
        <v>0</v>
      </c>
      <c r="N220" s="13">
        <f>IFERROR(IF(RIGHT($D220,5)="total",SUM(N214:N219),VLOOKUP($A220,Movimentação!$D:$G,4,0)),0)</f>
        <v>0</v>
      </c>
    </row>
    <row r="221" spans="1:14" x14ac:dyDescent="0.25">
      <c r="A221" s="57" t="str">
        <f t="shared" si="6"/>
        <v>RIO GRANDEGasolina A</v>
      </c>
      <c r="B221" s="57" t="str">
        <f t="shared" si="7"/>
        <v>RIO GRANDEGasolina C</v>
      </c>
      <c r="C221" s="10">
        <v>70</v>
      </c>
      <c r="D221" s="16" t="s">
        <v>115</v>
      </c>
      <c r="E221" s="12" t="s">
        <v>10</v>
      </c>
      <c r="F221" s="1"/>
      <c r="G221" s="163">
        <v>200</v>
      </c>
      <c r="H221" s="163">
        <v>0</v>
      </c>
      <c r="I221" s="149"/>
      <c r="J221" s="150" t="s">
        <v>11</v>
      </c>
      <c r="K221" s="158">
        <v>0</v>
      </c>
      <c r="L221" s="1"/>
      <c r="M221" s="13">
        <f>IFERROR(IF(RIGHT($D221,5)="total",SUM(M215:M220),VLOOKUP($A221,Movimentação!$D:$G,3,0)),0)</f>
        <v>226.78666666666666</v>
      </c>
      <c r="N221" s="13">
        <f>IFERROR(IF(RIGHT($D221,5)="total",SUM(N215:N220),VLOOKUP($A221,Movimentação!$D:$G,4,0)),0)</f>
        <v>242.35999999999999</v>
      </c>
    </row>
    <row r="222" spans="1:14" x14ac:dyDescent="0.25">
      <c r="A222" s="57" t="str">
        <f t="shared" si="6"/>
        <v>RIO GRANDE Total</v>
      </c>
      <c r="B222" s="57" t="str">
        <f t="shared" si="7"/>
        <v>RIO GRANDE Total</v>
      </c>
      <c r="C222" s="17">
        <v>70</v>
      </c>
      <c r="D222" s="18" t="s">
        <v>155</v>
      </c>
      <c r="E222" s="18"/>
      <c r="F222" s="1"/>
      <c r="G222" s="164">
        <v>680</v>
      </c>
      <c r="H222" s="164">
        <v>1060</v>
      </c>
      <c r="I222" s="149"/>
      <c r="J222" s="151" t="s">
        <v>118</v>
      </c>
      <c r="K222" s="159">
        <v>100</v>
      </c>
      <c r="L222" s="1"/>
      <c r="M222" s="19">
        <f>IFERROR(IF(RIGHT($D222,5)="total",SUM(M216:M221),VLOOKUP($A222,Movimentação!$D:$G,3,0)),0)</f>
        <v>761.66666666666663</v>
      </c>
      <c r="N222" s="19">
        <f>IFERROR(IF(RIGHT($D222,5)="total",SUM(N216:N221),VLOOKUP($A222,Movimentação!$D:$G,4,0)),0)</f>
        <v>944.33333333333337</v>
      </c>
    </row>
    <row r="223" spans="1:14" x14ac:dyDescent="0.25">
      <c r="A223" s="57" t="str">
        <f t="shared" si="6"/>
        <v>RONDONOPOLISB100</v>
      </c>
      <c r="B223" s="57" t="str">
        <f t="shared" si="7"/>
        <v>RONDONOPOLIS</v>
      </c>
      <c r="C223" s="15">
        <v>61</v>
      </c>
      <c r="D223" s="11" t="s">
        <v>113</v>
      </c>
      <c r="E223" s="12" t="s">
        <v>7</v>
      </c>
      <c r="F223" s="1"/>
      <c r="G223" s="163">
        <v>100</v>
      </c>
      <c r="H223" s="163">
        <v>2400</v>
      </c>
      <c r="I223" s="149"/>
      <c r="J223" s="150" t="s">
        <v>118</v>
      </c>
      <c r="K223" s="158">
        <v>0</v>
      </c>
      <c r="L223" s="1"/>
      <c r="M223" s="13">
        <f>IFERROR(IF(RIGHT($D223,5)="total",SUM(M217:M222),VLOOKUP($A223,Movimentação!$D:$G,3,0)),0)</f>
        <v>0</v>
      </c>
      <c r="N223" s="13">
        <f>IFERROR(IF(RIGHT($D223,5)="total",SUM(N217:N222),VLOOKUP($A223,Movimentação!$D:$G,4,0)),0)</f>
        <v>0</v>
      </c>
    </row>
    <row r="224" spans="1:14" x14ac:dyDescent="0.25">
      <c r="A224" s="57" t="str">
        <f t="shared" si="6"/>
        <v>RONDONOPOLISDiesel A S10</v>
      </c>
      <c r="B224" s="57" t="str">
        <f t="shared" si="7"/>
        <v>RONDONOPOLISDiesel B S10</v>
      </c>
      <c r="C224" s="10">
        <v>61</v>
      </c>
      <c r="D224" s="11" t="s">
        <v>113</v>
      </c>
      <c r="E224" s="12" t="s">
        <v>12</v>
      </c>
      <c r="F224" s="1"/>
      <c r="G224" s="163">
        <v>550</v>
      </c>
      <c r="H224" s="163">
        <v>2640</v>
      </c>
      <c r="I224" s="149"/>
      <c r="J224" s="150" t="s">
        <v>17</v>
      </c>
      <c r="K224" s="158">
        <v>3000</v>
      </c>
      <c r="L224" s="1"/>
      <c r="M224" s="13">
        <f>IFERROR(IF(RIGHT($D224,5)="total",SUM(M218:M223),VLOOKUP($A224,Movimentação!$D:$G,3,0)),0)</f>
        <v>0</v>
      </c>
      <c r="N224" s="13">
        <f>IFERROR(IF(RIGHT($D224,5)="total",SUM(N218:N223),VLOOKUP($A224,Movimentação!$D:$G,4,0)),0)</f>
        <v>0</v>
      </c>
    </row>
    <row r="225" spans="1:14" x14ac:dyDescent="0.25">
      <c r="A225" s="57" t="str">
        <f t="shared" si="6"/>
        <v>RONDONOPOLISDiesel A S500</v>
      </c>
      <c r="B225" s="57" t="str">
        <f t="shared" si="7"/>
        <v>RONDONOPOLISDiesel B S500</v>
      </c>
      <c r="C225" s="10">
        <v>61</v>
      </c>
      <c r="D225" s="11" t="s">
        <v>113</v>
      </c>
      <c r="E225" s="12" t="s">
        <v>13</v>
      </c>
      <c r="F225" s="1"/>
      <c r="G225" s="163">
        <v>400</v>
      </c>
      <c r="H225" s="163">
        <v>1920</v>
      </c>
      <c r="I225" s="149"/>
      <c r="J225" s="150" t="s">
        <v>14</v>
      </c>
      <c r="K225" s="158">
        <v>2181.818181818182</v>
      </c>
      <c r="L225" s="1"/>
      <c r="M225" s="13">
        <f>IFERROR(IF(RIGHT($D225,5)="total",SUM(M219:M224),VLOOKUP($A225,Movimentação!$D:$G,3,0)),0)</f>
        <v>0</v>
      </c>
      <c r="N225" s="13">
        <f>IFERROR(IF(RIGHT($D225,5)="total",SUM(N219:N224),VLOOKUP($A225,Movimentação!$D:$G,4,0)),0)</f>
        <v>0</v>
      </c>
    </row>
    <row r="226" spans="1:14" x14ac:dyDescent="0.25">
      <c r="A226" s="57" t="str">
        <f t="shared" si="6"/>
        <v>RONDONOPOLISEtanol Anidro</v>
      </c>
      <c r="B226" s="57" t="str">
        <f t="shared" si="7"/>
        <v>RONDONOPOLIS</v>
      </c>
      <c r="C226" s="10">
        <v>61</v>
      </c>
      <c r="D226" s="11" t="s">
        <v>113</v>
      </c>
      <c r="E226" s="12" t="s">
        <v>18</v>
      </c>
      <c r="F226" s="1"/>
      <c r="G226" s="163">
        <v>80</v>
      </c>
      <c r="H226" s="163">
        <v>640</v>
      </c>
      <c r="I226" s="149"/>
      <c r="J226" s="150" t="s">
        <v>118</v>
      </c>
      <c r="K226" s="158">
        <v>0</v>
      </c>
      <c r="L226" s="1"/>
      <c r="M226" s="13">
        <f>IFERROR(IF(RIGHT($D226,5)="total",SUM(M220:M225),VLOOKUP($A226,Movimentação!$D:$G,3,0)),0)</f>
        <v>0</v>
      </c>
      <c r="N226" s="13">
        <f>IFERROR(IF(RIGHT($D226,5)="total",SUM(N220:N225),VLOOKUP($A226,Movimentação!$D:$G,4,0)),0)</f>
        <v>0</v>
      </c>
    </row>
    <row r="227" spans="1:14" x14ac:dyDescent="0.25">
      <c r="A227" s="57" t="str">
        <f t="shared" si="6"/>
        <v>RONDONOPOLISEtanol Hidratado</v>
      </c>
      <c r="B227" s="57" t="str">
        <f t="shared" si="7"/>
        <v>RONDONOPOLISÁlcool</v>
      </c>
      <c r="C227" s="10">
        <v>61</v>
      </c>
      <c r="D227" s="11" t="s">
        <v>113</v>
      </c>
      <c r="E227" s="12" t="s">
        <v>19</v>
      </c>
      <c r="F227" s="1"/>
      <c r="G227" s="163">
        <v>90</v>
      </c>
      <c r="H227" s="163">
        <v>720</v>
      </c>
      <c r="I227" s="149"/>
      <c r="J227" s="150" t="s">
        <v>20</v>
      </c>
      <c r="K227" s="158">
        <v>720</v>
      </c>
      <c r="L227" s="1"/>
      <c r="M227" s="13">
        <f>IFERROR(IF(RIGHT($D227,5)="total",SUM(M221:M226),VLOOKUP($A227,Movimentação!$D:$G,3,0)),0)</f>
        <v>0</v>
      </c>
      <c r="N227" s="13">
        <f>IFERROR(IF(RIGHT($D227,5)="total",SUM(N221:N226),VLOOKUP($A227,Movimentação!$D:$G,4,0)),0)</f>
        <v>0</v>
      </c>
    </row>
    <row r="228" spans="1:14" x14ac:dyDescent="0.25">
      <c r="A228" s="57" t="str">
        <f t="shared" si="6"/>
        <v>RONDONOPOLISGasolina A</v>
      </c>
      <c r="B228" s="57" t="str">
        <f t="shared" si="7"/>
        <v>RONDONOPOLISGasolina C</v>
      </c>
      <c r="C228" s="10">
        <v>61</v>
      </c>
      <c r="D228" s="16" t="s">
        <v>113</v>
      </c>
      <c r="E228" s="12" t="s">
        <v>10</v>
      </c>
      <c r="F228" s="1"/>
      <c r="G228" s="163">
        <v>250</v>
      </c>
      <c r="H228" s="163">
        <v>1200</v>
      </c>
      <c r="I228" s="149"/>
      <c r="J228" s="150" t="s">
        <v>11</v>
      </c>
      <c r="K228" s="158">
        <v>1643.8356164383563</v>
      </c>
      <c r="L228" s="1"/>
      <c r="M228" s="13">
        <f>IFERROR(IF(RIGHT($D228,5)="total",SUM(M222:M227),VLOOKUP($A228,Movimentação!$D:$G,3,0)),0)</f>
        <v>0</v>
      </c>
      <c r="N228" s="13">
        <f>IFERROR(IF(RIGHT($D228,5)="total",SUM(N222:N227),VLOOKUP($A228,Movimentação!$D:$G,4,0)),0)</f>
        <v>0</v>
      </c>
    </row>
    <row r="229" spans="1:14" x14ac:dyDescent="0.25">
      <c r="A229" s="57" t="str">
        <f t="shared" si="6"/>
        <v>RONDONOPOLIS Total</v>
      </c>
      <c r="B229" s="57" t="str">
        <f t="shared" si="7"/>
        <v>RONDONOPOLIS Total</v>
      </c>
      <c r="C229" s="17">
        <v>61</v>
      </c>
      <c r="D229" s="18" t="s">
        <v>153</v>
      </c>
      <c r="E229" s="18"/>
      <c r="F229" s="1"/>
      <c r="G229" s="164">
        <v>1470</v>
      </c>
      <c r="H229" s="164">
        <v>9520</v>
      </c>
      <c r="I229" s="149"/>
      <c r="J229" s="151" t="s">
        <v>118</v>
      </c>
      <c r="K229" s="159">
        <v>7545.6537982565387</v>
      </c>
      <c r="L229" s="1"/>
      <c r="M229" s="19">
        <f>IFERROR(IF(RIGHT($D229,5)="total",SUM(M223:M228),VLOOKUP($A229,Movimentação!$D:$G,3,0)),0)</f>
        <v>0</v>
      </c>
      <c r="N229" s="19">
        <f>IFERROR(IF(RIGHT($D229,5)="total",SUM(N223:N228),VLOOKUP($A229,Movimentação!$D:$G,4,0)),0)</f>
        <v>0</v>
      </c>
    </row>
    <row r="230" spans="1:14" x14ac:dyDescent="0.25">
      <c r="A230" s="57" t="str">
        <f t="shared" si="6"/>
        <v>SAO CAETANO DO SULB100</v>
      </c>
      <c r="B230" s="57" t="str">
        <f t="shared" si="7"/>
        <v>SAO CAETANO DO SUL</v>
      </c>
      <c r="C230" s="15">
        <v>9</v>
      </c>
      <c r="D230" s="11" t="s">
        <v>32</v>
      </c>
      <c r="E230" s="12" t="s">
        <v>7</v>
      </c>
      <c r="F230" s="1"/>
      <c r="G230" s="163">
        <v>50</v>
      </c>
      <c r="H230" s="163">
        <v>300</v>
      </c>
      <c r="I230" s="149"/>
      <c r="J230" s="150" t="s">
        <v>118</v>
      </c>
      <c r="K230" s="158">
        <v>0</v>
      </c>
      <c r="L230" s="1"/>
      <c r="M230" s="13">
        <f>IFERROR(IF(RIGHT($D230,5)="total",SUM(M224:M229),VLOOKUP($A230,Movimentação!$D:$G,3,0)),0)</f>
        <v>29.083333333333332</v>
      </c>
      <c r="N230" s="13">
        <f>IFERROR(IF(RIGHT($D230,5)="total",SUM(N224:N229),VLOOKUP($A230,Movimentação!$D:$G,4,0)),0)</f>
        <v>50.275000000000006</v>
      </c>
    </row>
    <row r="231" spans="1:14" x14ac:dyDescent="0.25">
      <c r="A231" s="57" t="str">
        <f t="shared" si="6"/>
        <v>SAO CAETANO DO SULDiesel A S10</v>
      </c>
      <c r="B231" s="57" t="str">
        <f t="shared" si="7"/>
        <v>SAO CAETANO DO SULDiesel B S10</v>
      </c>
      <c r="C231" s="10">
        <v>9</v>
      </c>
      <c r="D231" s="11" t="s">
        <v>32</v>
      </c>
      <c r="E231" s="12" t="s">
        <v>12</v>
      </c>
      <c r="F231" s="1"/>
      <c r="G231" s="163">
        <v>50</v>
      </c>
      <c r="H231" s="163">
        <v>600</v>
      </c>
      <c r="I231" s="149"/>
      <c r="J231" s="150" t="s">
        <v>17</v>
      </c>
      <c r="K231" s="158">
        <v>681.81818181818187</v>
      </c>
      <c r="L231" s="1"/>
      <c r="M231" s="13">
        <f>IFERROR(IF(RIGHT($D231,5)="total",SUM(M225:M230),VLOOKUP($A231,Movimentação!$D:$G,3,0)),0)</f>
        <v>228.75</v>
      </c>
      <c r="N231" s="13">
        <f>IFERROR(IF(RIGHT($D231,5)="total",SUM(N225:N230),VLOOKUP($A231,Movimentação!$D:$G,4,0)),0)</f>
        <v>410.09999999999997</v>
      </c>
    </row>
    <row r="232" spans="1:14" x14ac:dyDescent="0.25">
      <c r="A232" s="57" t="str">
        <f t="shared" si="6"/>
        <v>SAO CAETANO DO SULDiesel A S500</v>
      </c>
      <c r="B232" s="57" t="str">
        <f t="shared" si="7"/>
        <v>SAO CAETANO DO SULDiesel B S500</v>
      </c>
      <c r="C232" s="10">
        <v>9</v>
      </c>
      <c r="D232" s="11" t="s">
        <v>32</v>
      </c>
      <c r="E232" s="12" t="s">
        <v>13</v>
      </c>
      <c r="F232" s="1"/>
      <c r="G232" s="163">
        <v>60</v>
      </c>
      <c r="H232" s="163">
        <v>720</v>
      </c>
      <c r="I232" s="149"/>
      <c r="J232" s="150" t="s">
        <v>14</v>
      </c>
      <c r="K232" s="158">
        <v>818.18181818181813</v>
      </c>
      <c r="L232" s="1"/>
      <c r="M232" s="13">
        <f>IFERROR(IF(RIGHT($D232,5)="total",SUM(M226:M231),VLOOKUP($A232,Movimentação!$D:$G,3,0)),0)</f>
        <v>33</v>
      </c>
      <c r="N232" s="13">
        <f>IFERROR(IF(RIGHT($D232,5)="total",SUM(N226:N231),VLOOKUP($A232,Movimentação!$D:$G,4,0)),0)</f>
        <v>42.375</v>
      </c>
    </row>
    <row r="233" spans="1:14" x14ac:dyDescent="0.25">
      <c r="A233" s="57" t="str">
        <f t="shared" si="6"/>
        <v>SAO CAETANO DO SULEtanol Anidro</v>
      </c>
      <c r="B233" s="57" t="str">
        <f t="shared" si="7"/>
        <v>SAO CAETANO DO SUL</v>
      </c>
      <c r="C233" s="10">
        <v>9</v>
      </c>
      <c r="D233" s="11" t="s">
        <v>32</v>
      </c>
      <c r="E233" s="12" t="s">
        <v>18</v>
      </c>
      <c r="F233" s="1"/>
      <c r="G233" s="163">
        <v>50</v>
      </c>
      <c r="H233" s="163">
        <v>300</v>
      </c>
      <c r="I233" s="149"/>
      <c r="J233" s="150" t="s">
        <v>118</v>
      </c>
      <c r="K233" s="158">
        <v>0</v>
      </c>
      <c r="L233" s="1"/>
      <c r="M233" s="13">
        <f>IFERROR(IF(RIGHT($D233,5)="total",SUM(M227:M232),VLOOKUP($A233,Movimentação!$D:$G,3,0)),0)</f>
        <v>145.39500000000001</v>
      </c>
      <c r="N233" s="13">
        <f>IFERROR(IF(RIGHT($D233,5)="total",SUM(N227:N232),VLOOKUP($A233,Movimentação!$D:$G,4,0)),0)</f>
        <v>139.9725</v>
      </c>
    </row>
    <row r="234" spans="1:14" x14ac:dyDescent="0.25">
      <c r="A234" s="57" t="str">
        <f t="shared" si="6"/>
        <v>SAO CAETANO DO SULEtanol Hidratado</v>
      </c>
      <c r="B234" s="57" t="str">
        <f t="shared" si="7"/>
        <v>SAO CAETANO DO SULÁlcool</v>
      </c>
      <c r="C234" s="10">
        <v>9</v>
      </c>
      <c r="D234" s="11" t="s">
        <v>32</v>
      </c>
      <c r="E234" s="12" t="s">
        <v>19</v>
      </c>
      <c r="F234" s="1"/>
      <c r="G234" s="163">
        <v>60</v>
      </c>
      <c r="H234" s="163">
        <v>480</v>
      </c>
      <c r="I234" s="149"/>
      <c r="J234" s="150" t="s">
        <v>20</v>
      </c>
      <c r="K234" s="158">
        <v>480</v>
      </c>
      <c r="L234" s="1"/>
      <c r="M234" s="13">
        <f>IFERROR(IF(RIGHT($D234,5)="total",SUM(M228:M233),VLOOKUP($A234,Movimentação!$D:$G,3,0)),0)</f>
        <v>273.16666666666669</v>
      </c>
      <c r="N234" s="13">
        <f>IFERROR(IF(RIGHT($D234,5)="total",SUM(N228:N233),VLOOKUP($A234,Movimentação!$D:$G,4,0)),0)</f>
        <v>256.58333333333331</v>
      </c>
    </row>
    <row r="235" spans="1:14" x14ac:dyDescent="0.25">
      <c r="A235" s="57" t="str">
        <f t="shared" si="6"/>
        <v>SAO CAETANO DO SULGasolina A</v>
      </c>
      <c r="B235" s="57" t="str">
        <f t="shared" si="7"/>
        <v>SAO CAETANO DO SULGasolina C</v>
      </c>
      <c r="C235" s="10">
        <v>9</v>
      </c>
      <c r="D235" s="16" t="s">
        <v>32</v>
      </c>
      <c r="E235" s="12" t="s">
        <v>10</v>
      </c>
      <c r="F235" s="1"/>
      <c r="G235" s="163">
        <v>80</v>
      </c>
      <c r="H235" s="163">
        <v>960</v>
      </c>
      <c r="I235" s="149"/>
      <c r="J235" s="150" t="s">
        <v>11</v>
      </c>
      <c r="K235" s="158">
        <v>1111.1111111111111</v>
      </c>
      <c r="L235" s="1"/>
      <c r="M235" s="13">
        <f>IFERROR(IF(RIGHT($D235,5)="total",SUM(M229:M234),VLOOKUP($A235,Movimentação!$D:$G,3,0)),0)</f>
        <v>393.10499999999996</v>
      </c>
      <c r="N235" s="13">
        <f>IFERROR(IF(RIGHT($D235,5)="total",SUM(N229:N234),VLOOKUP($A235,Movimentação!$D:$G,4,0)),0)</f>
        <v>378.44416666666666</v>
      </c>
    </row>
    <row r="236" spans="1:14" x14ac:dyDescent="0.25">
      <c r="A236" s="57" t="str">
        <f t="shared" si="6"/>
        <v>SAO CAETANO DO SUL Total</v>
      </c>
      <c r="B236" s="57" t="str">
        <f t="shared" si="7"/>
        <v>SAO CAETANO DO SUL Total</v>
      </c>
      <c r="C236" s="17">
        <v>9</v>
      </c>
      <c r="D236" s="18" t="s">
        <v>35</v>
      </c>
      <c r="E236" s="18"/>
      <c r="F236" s="1"/>
      <c r="G236" s="164">
        <v>350</v>
      </c>
      <c r="H236" s="164">
        <v>3360</v>
      </c>
      <c r="I236" s="149"/>
      <c r="J236" s="151" t="s">
        <v>118</v>
      </c>
      <c r="K236" s="159">
        <v>3091.1111111111113</v>
      </c>
      <c r="L236" s="1"/>
      <c r="M236" s="19">
        <f>IFERROR(IF(RIGHT($D236,5)="total",SUM(M230:M235),VLOOKUP($A236,Movimentação!$D:$G,3,0)),0)</f>
        <v>1102.5</v>
      </c>
      <c r="N236" s="19">
        <f>IFERROR(IF(RIGHT($D236,5)="total",SUM(N230:N235),VLOOKUP($A236,Movimentação!$D:$G,4,0)),0)</f>
        <v>1277.75</v>
      </c>
    </row>
    <row r="237" spans="1:14" x14ac:dyDescent="0.25">
      <c r="A237" s="57" t="str">
        <f t="shared" si="6"/>
        <v>SAO FCO DO CONDEB100</v>
      </c>
      <c r="B237" s="57" t="str">
        <f t="shared" si="7"/>
        <v>SAO FCO DO CONDE</v>
      </c>
      <c r="C237" s="15">
        <v>24</v>
      </c>
      <c r="D237" s="11" t="s">
        <v>68</v>
      </c>
      <c r="E237" s="12" t="s">
        <v>7</v>
      </c>
      <c r="F237" s="1"/>
      <c r="G237" s="163">
        <v>93</v>
      </c>
      <c r="H237" s="163">
        <v>446.4</v>
      </c>
      <c r="I237" s="149"/>
      <c r="J237" s="150" t="s">
        <v>118</v>
      </c>
      <c r="K237" s="158">
        <v>0</v>
      </c>
      <c r="L237" s="1"/>
      <c r="M237" s="13">
        <f>IFERROR(IF(RIGHT($D237,5)="total",SUM(M231:M236),VLOOKUP($A237,Movimentação!$D:$G,3,0)),0)</f>
        <v>0</v>
      </c>
      <c r="N237" s="13">
        <f>IFERROR(IF(RIGHT($D237,5)="total",SUM(N231:N236),VLOOKUP($A237,Movimentação!$D:$G,4,0)),0)</f>
        <v>0</v>
      </c>
    </row>
    <row r="238" spans="1:14" x14ac:dyDescent="0.25">
      <c r="A238" s="57" t="str">
        <f t="shared" si="6"/>
        <v>SAO FCO DO CONDEDiesel A S10</v>
      </c>
      <c r="B238" s="57" t="str">
        <f t="shared" si="7"/>
        <v>SAO FCO DO CONDEDiesel B S10</v>
      </c>
      <c r="C238" s="10">
        <v>24</v>
      </c>
      <c r="D238" s="11" t="s">
        <v>68</v>
      </c>
      <c r="E238" s="12" t="s">
        <v>12</v>
      </c>
      <c r="F238" s="1"/>
      <c r="G238" s="163">
        <v>394</v>
      </c>
      <c r="H238" s="163">
        <v>4728</v>
      </c>
      <c r="I238" s="149"/>
      <c r="J238" s="150" t="s">
        <v>17</v>
      </c>
      <c r="K238" s="158">
        <v>1601.952768986843</v>
      </c>
      <c r="L238" s="1"/>
      <c r="M238" s="13">
        <f>IFERROR(IF(RIGHT($D238,5)="total",SUM(M232:M237),VLOOKUP($A238,Movimentação!$D:$G,3,0)),0)</f>
        <v>0</v>
      </c>
      <c r="N238" s="13">
        <f>IFERROR(IF(RIGHT($D238,5)="total",SUM(N232:N237),VLOOKUP($A238,Movimentação!$D:$G,4,0)),0)</f>
        <v>0</v>
      </c>
    </row>
    <row r="239" spans="1:14" x14ac:dyDescent="0.25">
      <c r="A239" s="57" t="str">
        <f t="shared" si="6"/>
        <v>SAO FCO DO CONDEDiesel A S500</v>
      </c>
      <c r="B239" s="57" t="str">
        <f t="shared" si="7"/>
        <v>SAO FCO DO CONDEDiesel B S500</v>
      </c>
      <c r="C239" s="10">
        <v>24</v>
      </c>
      <c r="D239" s="11" t="s">
        <v>68</v>
      </c>
      <c r="E239" s="12" t="s">
        <v>13</v>
      </c>
      <c r="F239" s="1"/>
      <c r="G239" s="163">
        <v>496</v>
      </c>
      <c r="H239" s="163">
        <v>5952</v>
      </c>
      <c r="I239" s="149"/>
      <c r="J239" s="150" t="s">
        <v>14</v>
      </c>
      <c r="K239" s="158">
        <v>2118.0472310131563</v>
      </c>
      <c r="L239" s="1"/>
      <c r="M239" s="13">
        <f>IFERROR(IF(RIGHT($D239,5)="total",SUM(M233:M238),VLOOKUP($A239,Movimentação!$D:$G,3,0)),0)</f>
        <v>0</v>
      </c>
      <c r="N239" s="13">
        <f>IFERROR(IF(RIGHT($D239,5)="total",SUM(N233:N238),VLOOKUP($A239,Movimentação!$D:$G,4,0)),0)</f>
        <v>0</v>
      </c>
    </row>
    <row r="240" spans="1:14" x14ac:dyDescent="0.25">
      <c r="A240" s="57" t="str">
        <f t="shared" si="6"/>
        <v>SAO FCO DO CONDEEtanol Anidro</v>
      </c>
      <c r="B240" s="57" t="str">
        <f t="shared" si="7"/>
        <v>SAO FCO DO CONDE</v>
      </c>
      <c r="C240" s="10">
        <v>24</v>
      </c>
      <c r="D240" s="11" t="s">
        <v>68</v>
      </c>
      <c r="E240" s="12" t="s">
        <v>18</v>
      </c>
      <c r="F240" s="1"/>
      <c r="G240" s="163">
        <v>127</v>
      </c>
      <c r="H240" s="163">
        <v>609.6</v>
      </c>
      <c r="I240" s="149"/>
      <c r="J240" s="150" t="s">
        <v>118</v>
      </c>
      <c r="K240" s="158">
        <v>0</v>
      </c>
      <c r="L240" s="1"/>
      <c r="M240" s="13">
        <f>IFERROR(IF(RIGHT($D240,5)="total",SUM(M234:M239),VLOOKUP($A240,Movimentação!$D:$G,3,0)),0)</f>
        <v>0</v>
      </c>
      <c r="N240" s="13">
        <f>IFERROR(IF(RIGHT($D240,5)="total",SUM(N234:N239),VLOOKUP($A240,Movimentação!$D:$G,4,0)),0)</f>
        <v>0</v>
      </c>
    </row>
    <row r="241" spans="1:14" x14ac:dyDescent="0.25">
      <c r="A241" s="57" t="str">
        <f t="shared" si="6"/>
        <v>SAO FCO DO CONDEEtanol Hidratado</v>
      </c>
      <c r="B241" s="57" t="str">
        <f t="shared" si="7"/>
        <v>SAO FCO DO CONDEÁlcool</v>
      </c>
      <c r="C241" s="10">
        <v>24</v>
      </c>
      <c r="D241" s="11" t="s">
        <v>68</v>
      </c>
      <c r="E241" s="12" t="s">
        <v>19</v>
      </c>
      <c r="F241" s="1"/>
      <c r="G241" s="163">
        <v>113</v>
      </c>
      <c r="H241" s="163">
        <v>678</v>
      </c>
      <c r="I241" s="149"/>
      <c r="J241" s="150" t="s">
        <v>20</v>
      </c>
      <c r="K241" s="158">
        <v>678</v>
      </c>
      <c r="L241" s="1"/>
      <c r="M241" s="13">
        <f>IFERROR(IF(RIGHT($D241,5)="total",SUM(M235:M240),VLOOKUP($A241,Movimentação!$D:$G,3,0)),0)</f>
        <v>0</v>
      </c>
      <c r="N241" s="13">
        <f>IFERROR(IF(RIGHT($D241,5)="total",SUM(N235:N240),VLOOKUP($A241,Movimentação!$D:$G,4,0)),0)</f>
        <v>0</v>
      </c>
    </row>
    <row r="242" spans="1:14" x14ac:dyDescent="0.25">
      <c r="A242" s="57" t="str">
        <f t="shared" si="6"/>
        <v>SAO FCO DO CONDEGasolina A</v>
      </c>
      <c r="B242" s="57" t="str">
        <f t="shared" si="7"/>
        <v>SAO FCO DO CONDEGasolina C</v>
      </c>
      <c r="C242" s="10">
        <v>24</v>
      </c>
      <c r="D242" s="11" t="s">
        <v>68</v>
      </c>
      <c r="E242" s="12" t="s">
        <v>10</v>
      </c>
      <c r="F242" s="1"/>
      <c r="G242" s="163">
        <v>365</v>
      </c>
      <c r="H242" s="163">
        <v>4380</v>
      </c>
      <c r="I242" s="149"/>
      <c r="J242" s="150" t="s">
        <v>11</v>
      </c>
      <c r="K242" s="158">
        <v>2257.7777777777778</v>
      </c>
      <c r="L242" s="1"/>
      <c r="M242" s="13">
        <f>IFERROR(IF(RIGHT($D242,5)="total",SUM(M236:M241),VLOOKUP($A242,Movimentação!$D:$G,3,0)),0)</f>
        <v>0</v>
      </c>
      <c r="N242" s="13">
        <f>IFERROR(IF(RIGHT($D242,5)="total",SUM(N236:N241),VLOOKUP($A242,Movimentação!$D:$G,4,0)),0)</f>
        <v>0</v>
      </c>
    </row>
    <row r="243" spans="1:14" x14ac:dyDescent="0.25">
      <c r="A243" s="57" t="str">
        <f t="shared" si="6"/>
        <v>SAO FCO DO CONDE Total</v>
      </c>
      <c r="B243" s="57" t="str">
        <f t="shared" si="7"/>
        <v>SAO FCO DO CONDE Total</v>
      </c>
      <c r="C243" s="17">
        <v>24</v>
      </c>
      <c r="D243" s="18" t="s">
        <v>663</v>
      </c>
      <c r="E243" s="18"/>
      <c r="F243" s="1"/>
      <c r="G243" s="164">
        <v>1588</v>
      </c>
      <c r="H243" s="164">
        <v>16794</v>
      </c>
      <c r="I243" s="149"/>
      <c r="J243" s="151" t="s">
        <v>118</v>
      </c>
      <c r="K243" s="159">
        <v>6655.7777777777774</v>
      </c>
      <c r="L243" s="1"/>
      <c r="M243" s="19">
        <f>IFERROR(IF(RIGHT($D243,5)="total",SUM(M237:M242),VLOOKUP($A243,Movimentação!$D:$G,3,0)),0)</f>
        <v>0</v>
      </c>
      <c r="N243" s="19">
        <f>IFERROR(IF(RIGHT($D243,5)="total",SUM(N237:N242),VLOOKUP($A243,Movimentação!$D:$G,4,0)),0)</f>
        <v>0</v>
      </c>
    </row>
    <row r="244" spans="1:14" x14ac:dyDescent="0.25">
      <c r="A244" s="57" t="str">
        <f t="shared" si="6"/>
        <v>SAO JOSE DO RIO PRETOB100</v>
      </c>
      <c r="B244" s="57" t="str">
        <f t="shared" si="7"/>
        <v>SAO JOSE DO RIO PRETO</v>
      </c>
      <c r="C244" s="15">
        <v>20</v>
      </c>
      <c r="D244" s="11" t="s">
        <v>62</v>
      </c>
      <c r="E244" s="12" t="s">
        <v>7</v>
      </c>
      <c r="F244" s="1"/>
      <c r="G244" s="163">
        <v>0</v>
      </c>
      <c r="H244" s="163">
        <v>0</v>
      </c>
      <c r="I244" s="149"/>
      <c r="J244" s="150" t="s">
        <v>118</v>
      </c>
      <c r="K244" s="158">
        <v>0</v>
      </c>
      <c r="L244" s="1"/>
      <c r="M244" s="13">
        <f>IFERROR(IF(RIGHT($D244,5)="total",SUM(M238:M243),VLOOKUP($A244,Movimentação!$D:$G,3,0)),0)</f>
        <v>138.01666666666665</v>
      </c>
      <c r="N244" s="13">
        <f>IFERROR(IF(RIGHT($D244,5)="total",SUM(N238:N243),VLOOKUP($A244,Movimentação!$D:$G,4,0)),0)</f>
        <v>192.74166666666667</v>
      </c>
    </row>
    <row r="245" spans="1:14" x14ac:dyDescent="0.25">
      <c r="A245" s="57" t="str">
        <f t="shared" si="6"/>
        <v>SAO JOSE DO RIO PRETODiesel B S10</v>
      </c>
      <c r="B245" s="57" t="str">
        <f t="shared" si="7"/>
        <v>SAO JOSE DO RIO PRETODiesel B S10</v>
      </c>
      <c r="C245" s="10">
        <v>20</v>
      </c>
      <c r="D245" s="11" t="s">
        <v>62</v>
      </c>
      <c r="E245" s="12" t="s">
        <v>17</v>
      </c>
      <c r="F245" s="1"/>
      <c r="G245" s="163">
        <v>45.592999999999989</v>
      </c>
      <c r="H245" s="163">
        <v>591.47675675675657</v>
      </c>
      <c r="I245" s="149"/>
      <c r="J245" s="150" t="s">
        <v>17</v>
      </c>
      <c r="K245" s="158">
        <v>672.13267813267794</v>
      </c>
      <c r="L245" s="1"/>
      <c r="M245" s="13">
        <f>IFERROR(IF(RIGHT($D245,5)="total",SUM(M239:M244),VLOOKUP($A245,Movimentação!$D:$G,3,0)),0)</f>
        <v>0</v>
      </c>
      <c r="N245" s="13">
        <f>IFERROR(IF(RIGHT($D245,5)="total",SUM(N239:N244),VLOOKUP($A245,Movimentação!$D:$G,4,0)),0)</f>
        <v>0</v>
      </c>
    </row>
    <row r="246" spans="1:14" x14ac:dyDescent="0.25">
      <c r="A246" s="57" t="str">
        <f t="shared" si="6"/>
        <v>SAO JOSE DO RIO PRETODiesel B S500</v>
      </c>
      <c r="B246" s="57" t="str">
        <f t="shared" si="7"/>
        <v>SAO JOSE DO RIO PRETODiesel B S500</v>
      </c>
      <c r="C246" s="10">
        <v>20</v>
      </c>
      <c r="D246" s="11" t="s">
        <v>62</v>
      </c>
      <c r="E246" s="12" t="s">
        <v>14</v>
      </c>
      <c r="F246" s="1"/>
      <c r="G246" s="163">
        <v>1837.2818999999997</v>
      </c>
      <c r="H246" s="163">
        <v>23835.008432432427</v>
      </c>
      <c r="I246" s="149"/>
      <c r="J246" s="150" t="s">
        <v>14</v>
      </c>
      <c r="K246" s="158">
        <v>4928.9729729729715</v>
      </c>
      <c r="L246" s="1"/>
      <c r="M246" s="13">
        <f>IFERROR(IF(RIGHT($D246,5)="total",SUM(M240:M245),VLOOKUP($A246,Movimentação!$D:$G,3,0)),0)</f>
        <v>0</v>
      </c>
      <c r="N246" s="13">
        <f>IFERROR(IF(RIGHT($D246,5)="total",SUM(N240:N245),VLOOKUP($A246,Movimentação!$D:$G,4,0)),0)</f>
        <v>0</v>
      </c>
    </row>
    <row r="247" spans="1:14" x14ac:dyDescent="0.25">
      <c r="A247" s="57" t="str">
        <f t="shared" si="6"/>
        <v>SAO JOSE DO RIO PRETOEtanol Anidro</v>
      </c>
      <c r="B247" s="57" t="str">
        <f t="shared" si="7"/>
        <v>SAO JOSE DO RIO PRETO</v>
      </c>
      <c r="C247" s="10">
        <v>20</v>
      </c>
      <c r="D247" s="11" t="s">
        <v>62</v>
      </c>
      <c r="E247" s="12" t="s">
        <v>18</v>
      </c>
      <c r="F247" s="1"/>
      <c r="G247" s="163">
        <v>404.20306000000181</v>
      </c>
      <c r="H247" s="163">
        <v>6467.248960000029</v>
      </c>
      <c r="I247" s="149"/>
      <c r="J247" s="150" t="s">
        <v>118</v>
      </c>
      <c r="K247" s="158">
        <v>0</v>
      </c>
      <c r="L247" s="1"/>
      <c r="M247" s="13">
        <f>IFERROR(IF(RIGHT($D247,5)="total",SUM(M241:M246),VLOOKUP($A247,Movimentação!$D:$G,3,0)),0)</f>
        <v>316.57500000000005</v>
      </c>
      <c r="N247" s="13">
        <f>IFERROR(IF(RIGHT($D247,5)="total",SUM(N241:N246),VLOOKUP($A247,Movimentação!$D:$G,4,0)),0)</f>
        <v>337.56750000000005</v>
      </c>
    </row>
    <row r="248" spans="1:14" x14ac:dyDescent="0.25">
      <c r="A248" s="57" t="str">
        <f t="shared" si="6"/>
        <v>SAO JOSE DO RIO PRETOEtanol Hidratado</v>
      </c>
      <c r="B248" s="57" t="str">
        <f t="shared" si="7"/>
        <v>SAO JOSE DO RIO PRETOÁlcool</v>
      </c>
      <c r="C248" s="10">
        <v>20</v>
      </c>
      <c r="D248" s="11" t="s">
        <v>62</v>
      </c>
      <c r="E248" s="12" t="s">
        <v>19</v>
      </c>
      <c r="F248" s="1"/>
      <c r="G248" s="163">
        <v>123.52776999999998</v>
      </c>
      <c r="H248" s="163">
        <v>1743.9214588235291</v>
      </c>
      <c r="I248" s="149"/>
      <c r="J248" s="150" t="s">
        <v>20</v>
      </c>
      <c r="K248" s="158">
        <v>1743.9214588235291</v>
      </c>
      <c r="L248" s="1"/>
      <c r="M248" s="13">
        <f>IFERROR(IF(RIGHT($D248,5)="total",SUM(M242:M247),VLOOKUP($A248,Movimentação!$D:$G,3,0)),0)</f>
        <v>1242</v>
      </c>
      <c r="N248" s="13">
        <f>IFERROR(IF(RIGHT($D248,5)="total",SUM(N242:N247),VLOOKUP($A248,Movimentação!$D:$G,4,0)),0)</f>
        <v>1326.6666666666667</v>
      </c>
    </row>
    <row r="249" spans="1:14" x14ac:dyDescent="0.25">
      <c r="A249" s="57" t="str">
        <f t="shared" si="6"/>
        <v>SAO JOSE DO RIO PRETOGasolina A</v>
      </c>
      <c r="B249" s="57" t="str">
        <f t="shared" si="7"/>
        <v>SAO JOSE DO RIO PRETOGasolina C</v>
      </c>
      <c r="C249" s="10">
        <v>20</v>
      </c>
      <c r="D249" s="16" t="s">
        <v>62</v>
      </c>
      <c r="E249" s="12" t="s">
        <v>10</v>
      </c>
      <c r="F249" s="1"/>
      <c r="G249" s="163">
        <v>987.79492000000141</v>
      </c>
      <c r="H249" s="163">
        <v>12814.636800000017</v>
      </c>
      <c r="I249" s="149"/>
      <c r="J249" s="150" t="s">
        <v>11</v>
      </c>
      <c r="K249" s="158">
        <v>17554.296986301393</v>
      </c>
      <c r="L249" s="1"/>
      <c r="M249" s="13">
        <f>IFERROR(IF(RIGHT($D249,5)="total",SUM(M243:M248),VLOOKUP($A249,Movimentação!$D:$G,3,0)),0)</f>
        <v>855.92500000000007</v>
      </c>
      <c r="N249" s="13">
        <f>IFERROR(IF(RIGHT($D249,5)="total",SUM(N243:N248),VLOOKUP($A249,Movimentação!$D:$G,4,0)),0)</f>
        <v>912.68249999999989</v>
      </c>
    </row>
    <row r="250" spans="1:14" x14ac:dyDescent="0.25">
      <c r="A250" s="57" t="str">
        <f t="shared" si="6"/>
        <v>SAO JOSE DO RIO PRETO Total</v>
      </c>
      <c r="B250" s="57" t="str">
        <f t="shared" si="7"/>
        <v>SAO JOSE DO RIO PRETO Total</v>
      </c>
      <c r="C250" s="17">
        <v>20</v>
      </c>
      <c r="D250" s="18" t="s">
        <v>63</v>
      </c>
      <c r="E250" s="18"/>
      <c r="F250" s="1"/>
      <c r="G250" s="164">
        <v>3398.4006500000032</v>
      </c>
      <c r="H250" s="164">
        <v>45452.292408012763</v>
      </c>
      <c r="I250" s="149"/>
      <c r="J250" s="151" t="s">
        <v>118</v>
      </c>
      <c r="K250" s="159">
        <v>24899.324096230572</v>
      </c>
      <c r="L250" s="1"/>
      <c r="M250" s="19">
        <f>IFERROR(IF(RIGHT($D250,5)="total",SUM(M244:M249),VLOOKUP($A250,Movimentação!$D:$G,3,0)),0)</f>
        <v>2552.5166666666669</v>
      </c>
      <c r="N250" s="19">
        <f>IFERROR(IF(RIGHT($D250,5)="total",SUM(N244:N249),VLOOKUP($A250,Movimentação!$D:$G,4,0)),0)</f>
        <v>2769.6583333333333</v>
      </c>
    </row>
    <row r="251" spans="1:14" x14ac:dyDescent="0.25">
      <c r="A251" s="57" t="str">
        <f t="shared" si="6"/>
        <v>SAO JOSE DOS CAMPOSB100</v>
      </c>
      <c r="B251" s="57" t="str">
        <f t="shared" si="7"/>
        <v>SAO JOSE DOS CAMPOS</v>
      </c>
      <c r="C251" s="15">
        <v>19</v>
      </c>
      <c r="D251" s="11" t="s">
        <v>59</v>
      </c>
      <c r="E251" s="12" t="s">
        <v>7</v>
      </c>
      <c r="F251" s="1"/>
      <c r="G251" s="163">
        <v>60</v>
      </c>
      <c r="H251" s="163">
        <v>288</v>
      </c>
      <c r="I251" s="149"/>
      <c r="J251" s="150" t="s">
        <v>118</v>
      </c>
      <c r="K251" s="158">
        <v>0</v>
      </c>
      <c r="L251" s="1"/>
      <c r="M251" s="13">
        <f>IFERROR(IF(RIGHT($D251,5)="total",SUM(M245:M250),VLOOKUP($A251,Movimentação!$D:$G,3,0)),0)</f>
        <v>49.75</v>
      </c>
      <c r="N251" s="13">
        <f>IFERROR(IF(RIGHT($D251,5)="total",SUM(N245:N250),VLOOKUP($A251,Movimentação!$D:$G,4,0)),0)</f>
        <v>57.15</v>
      </c>
    </row>
    <row r="252" spans="1:14" x14ac:dyDescent="0.25">
      <c r="A252" s="57" t="str">
        <f t="shared" si="6"/>
        <v>SAO JOSE DOS CAMPOSDiesel A S10</v>
      </c>
      <c r="B252" s="57" t="str">
        <f t="shared" si="7"/>
        <v>SAO JOSE DOS CAMPOSDiesel B S10</v>
      </c>
      <c r="C252" s="10">
        <v>19</v>
      </c>
      <c r="D252" s="11" t="s">
        <v>59</v>
      </c>
      <c r="E252" s="12" t="s">
        <v>12</v>
      </c>
      <c r="F252" s="1"/>
      <c r="G252" s="163">
        <v>180</v>
      </c>
      <c r="H252" s="163">
        <v>1728</v>
      </c>
      <c r="I252" s="149"/>
      <c r="J252" s="150" t="s">
        <v>17</v>
      </c>
      <c r="K252" s="158">
        <v>1309.090909090909</v>
      </c>
      <c r="L252" s="1"/>
      <c r="M252" s="13">
        <f>IFERROR(IF(RIGHT($D252,5)="total",SUM(M246:M251),VLOOKUP($A252,Movimentação!$D:$G,3,0)),0)</f>
        <v>384</v>
      </c>
      <c r="N252" s="13">
        <f>IFERROR(IF(RIGHT($D252,5)="total",SUM(N246:N251),VLOOKUP($A252,Movimentação!$D:$G,4,0)),0)</f>
        <v>434.09999999999997</v>
      </c>
    </row>
    <row r="253" spans="1:14" x14ac:dyDescent="0.25">
      <c r="A253" s="57" t="str">
        <f t="shared" si="6"/>
        <v>SAO JOSE DOS CAMPOSDiesel A S500</v>
      </c>
      <c r="B253" s="57" t="str">
        <f t="shared" si="7"/>
        <v>SAO JOSE DOS CAMPOSDiesel B S500</v>
      </c>
      <c r="C253" s="10">
        <v>19</v>
      </c>
      <c r="D253" s="11" t="s">
        <v>59</v>
      </c>
      <c r="E253" s="12" t="s">
        <v>13</v>
      </c>
      <c r="F253" s="1"/>
      <c r="G253" s="163">
        <v>150</v>
      </c>
      <c r="H253" s="163">
        <v>1440</v>
      </c>
      <c r="I253" s="149"/>
      <c r="J253" s="150" t="s">
        <v>14</v>
      </c>
      <c r="K253" s="158">
        <v>1090.909090909091</v>
      </c>
      <c r="L253" s="1"/>
      <c r="M253" s="13">
        <f>IFERROR(IF(RIGHT($D253,5)="total",SUM(M247:M252),VLOOKUP($A253,Movimentação!$D:$G,3,0)),0)</f>
        <v>63.75</v>
      </c>
      <c r="N253" s="13">
        <f>IFERROR(IF(RIGHT($D253,5)="total",SUM(N247:N252),VLOOKUP($A253,Movimentação!$D:$G,4,0)),0)</f>
        <v>80.25</v>
      </c>
    </row>
    <row r="254" spans="1:14" x14ac:dyDescent="0.25">
      <c r="A254" s="57" t="str">
        <f t="shared" si="6"/>
        <v>SAO JOSE DOS CAMPOSEtanol Anidro</v>
      </c>
      <c r="B254" s="57" t="str">
        <f t="shared" si="7"/>
        <v>SAO JOSE DOS CAMPOS</v>
      </c>
      <c r="C254" s="10">
        <v>19</v>
      </c>
      <c r="D254" s="11" t="s">
        <v>59</v>
      </c>
      <c r="E254" s="12" t="s">
        <v>18</v>
      </c>
      <c r="F254" s="1"/>
      <c r="G254" s="163">
        <v>90</v>
      </c>
      <c r="H254" s="163">
        <v>540</v>
      </c>
      <c r="I254" s="149"/>
      <c r="J254" s="150" t="s">
        <v>118</v>
      </c>
      <c r="K254" s="158">
        <v>0</v>
      </c>
      <c r="L254" s="1"/>
      <c r="M254" s="13">
        <f>IFERROR(IF(RIGHT($D254,5)="total",SUM(M248:M253),VLOOKUP($A254,Movimentação!$D:$G,3,0)),0)</f>
        <v>165.37500000000003</v>
      </c>
      <c r="N254" s="13">
        <f>IFERROR(IF(RIGHT($D254,5)="total",SUM(N248:N253),VLOOKUP($A254,Movimentação!$D:$G,4,0)),0)</f>
        <v>120.08250000000002</v>
      </c>
    </row>
    <row r="255" spans="1:14" x14ac:dyDescent="0.25">
      <c r="A255" s="57" t="str">
        <f t="shared" si="6"/>
        <v>SAO JOSE DOS CAMPOSEtanol Hidratado</v>
      </c>
      <c r="B255" s="57" t="str">
        <f t="shared" si="7"/>
        <v>SAO JOSE DOS CAMPOSÁlcool</v>
      </c>
      <c r="C255" s="10">
        <v>19</v>
      </c>
      <c r="D255" s="11" t="s">
        <v>59</v>
      </c>
      <c r="E255" s="12" t="s">
        <v>19</v>
      </c>
      <c r="F255" s="1"/>
      <c r="G255" s="163">
        <v>60</v>
      </c>
      <c r="H255" s="163">
        <v>360</v>
      </c>
      <c r="I255" s="149"/>
      <c r="J255" s="150" t="s">
        <v>20</v>
      </c>
      <c r="K255" s="158">
        <v>360</v>
      </c>
      <c r="L255" s="1"/>
      <c r="M255" s="13">
        <f>IFERROR(IF(RIGHT($D255,5)="total",SUM(M249:M254),VLOOKUP($A255,Movimentação!$D:$G,3,0)),0)</f>
        <v>232.5</v>
      </c>
      <c r="N255" s="13">
        <f>IFERROR(IF(RIGHT($D255,5)="total",SUM(N249:N254),VLOOKUP($A255,Movimentação!$D:$G,4,0)),0)</f>
        <v>125.83333333333333</v>
      </c>
    </row>
    <row r="256" spans="1:14" x14ac:dyDescent="0.25">
      <c r="A256" s="57" t="str">
        <f t="shared" si="6"/>
        <v>SAO JOSE DOS CAMPOSGasolina A</v>
      </c>
      <c r="B256" s="57" t="str">
        <f t="shared" si="7"/>
        <v>SAO JOSE DOS CAMPOSGasolina C</v>
      </c>
      <c r="C256" s="10">
        <v>19</v>
      </c>
      <c r="D256" s="16" t="s">
        <v>59</v>
      </c>
      <c r="E256" s="12" t="s">
        <v>10</v>
      </c>
      <c r="F256" s="1"/>
      <c r="G256" s="163">
        <v>250</v>
      </c>
      <c r="H256" s="163">
        <v>2400</v>
      </c>
      <c r="I256" s="149"/>
      <c r="J256" s="150" t="s">
        <v>11</v>
      </c>
      <c r="K256" s="158">
        <v>1999.9999999999998</v>
      </c>
      <c r="L256" s="1"/>
      <c r="M256" s="13">
        <f>IFERROR(IF(RIGHT($D256,5)="total",SUM(M250:M255),VLOOKUP($A256,Movimentação!$D:$G,3,0)),0)</f>
        <v>447.125</v>
      </c>
      <c r="N256" s="13">
        <f>IFERROR(IF(RIGHT($D256,5)="total",SUM(N250:N255),VLOOKUP($A256,Movimentação!$D:$G,4,0)),0)</f>
        <v>324.66749999999996</v>
      </c>
    </row>
    <row r="257" spans="1:14" x14ac:dyDescent="0.25">
      <c r="A257" s="57" t="str">
        <f t="shared" si="6"/>
        <v>SAO JOSE DOS CAMPOS Total</v>
      </c>
      <c r="B257" s="57" t="str">
        <f t="shared" si="7"/>
        <v>SAO JOSE DOS CAMPOS Total</v>
      </c>
      <c r="C257" s="17">
        <v>19</v>
      </c>
      <c r="D257" s="18" t="s">
        <v>61</v>
      </c>
      <c r="E257" s="18"/>
      <c r="F257" s="1"/>
      <c r="G257" s="164">
        <v>790</v>
      </c>
      <c r="H257" s="164">
        <v>6756</v>
      </c>
      <c r="I257" s="149"/>
      <c r="J257" s="151" t="s">
        <v>118</v>
      </c>
      <c r="K257" s="159">
        <v>4760</v>
      </c>
      <c r="L257" s="1"/>
      <c r="M257" s="19">
        <f>IFERROR(IF(RIGHT($D257,5)="total",SUM(M251:M256),VLOOKUP($A257,Movimentação!$D:$G,3,0)),0)</f>
        <v>1342.5</v>
      </c>
      <c r="N257" s="19">
        <f>IFERROR(IF(RIGHT($D257,5)="total",SUM(N251:N256),VLOOKUP($A257,Movimentação!$D:$G,4,0)),0)</f>
        <v>1142.0833333333333</v>
      </c>
    </row>
    <row r="258" spans="1:14" x14ac:dyDescent="0.25">
      <c r="A258" s="57" t="str">
        <f t="shared" ref="A258:A306" si="8">_xlfn.CONCAT(D258,E258)</f>
        <v>SAO LUISB100</v>
      </c>
      <c r="B258" s="57" t="str">
        <f t="shared" ref="B258:B307" si="9">CONCATENATE(D258,J258)</f>
        <v>SAO LUIS</v>
      </c>
      <c r="C258" s="15">
        <v>36</v>
      </c>
      <c r="D258" s="11" t="s">
        <v>87</v>
      </c>
      <c r="E258" s="12" t="s">
        <v>7</v>
      </c>
      <c r="F258" s="1"/>
      <c r="G258" s="163">
        <v>582.5</v>
      </c>
      <c r="H258" s="163">
        <v>1997.1428571428571</v>
      </c>
      <c r="I258" s="149"/>
      <c r="J258" s="150" t="s">
        <v>118</v>
      </c>
      <c r="K258" s="158">
        <v>0</v>
      </c>
      <c r="L258" s="1"/>
      <c r="M258" s="13">
        <f>IFERROR(IF(RIGHT($D258,5)="total",SUM(M252:M257),VLOOKUP($A258,Movimentação!$D:$G,3,0)),0)</f>
        <v>845.56666666666661</v>
      </c>
      <c r="N258" s="13">
        <f>IFERROR(IF(RIGHT($D258,5)="total",SUM(N252:N257),VLOOKUP($A258,Movimentação!$D:$G,4,0)),0)</f>
        <v>822.48333333333346</v>
      </c>
    </row>
    <row r="259" spans="1:14" x14ac:dyDescent="0.25">
      <c r="A259" s="57" t="str">
        <f t="shared" si="8"/>
        <v>SAO LUISDiesel A S10</v>
      </c>
      <c r="B259" s="57" t="str">
        <f t="shared" si="9"/>
        <v>SAO LUISDiesel B S10</v>
      </c>
      <c r="C259" s="10">
        <v>36</v>
      </c>
      <c r="D259" s="11" t="s">
        <v>87</v>
      </c>
      <c r="E259" s="12" t="s">
        <v>12</v>
      </c>
      <c r="F259" s="1"/>
      <c r="G259" s="163">
        <v>4125</v>
      </c>
      <c r="H259" s="163">
        <v>14142.857142857141</v>
      </c>
      <c r="I259" s="149"/>
      <c r="J259" s="150" t="s">
        <v>17</v>
      </c>
      <c r="K259" s="158">
        <v>9219.0499440066869</v>
      </c>
      <c r="L259" s="1"/>
      <c r="M259" s="13">
        <f>IFERROR(IF(RIGHT($D259,5)="total",SUM(M253:M258),VLOOKUP($A259,Movimentação!$D:$G,3,0)),0)</f>
        <v>7688.1500000000005</v>
      </c>
      <c r="N259" s="13">
        <f>IFERROR(IF(RIGHT($D259,5)="total",SUM(N253:N258),VLOOKUP($A259,Movimentação!$D:$G,4,0)),0)</f>
        <v>7302.333333333333</v>
      </c>
    </row>
    <row r="260" spans="1:14" x14ac:dyDescent="0.25">
      <c r="A260" s="57" t="str">
        <f t="shared" si="8"/>
        <v>SAO LUISDiesel A S500</v>
      </c>
      <c r="B260" s="57" t="str">
        <f t="shared" si="9"/>
        <v>SAO LUISDiesel B S500</v>
      </c>
      <c r="C260" s="10">
        <v>36</v>
      </c>
      <c r="D260" s="11" t="s">
        <v>87</v>
      </c>
      <c r="E260" s="12" t="s">
        <v>13</v>
      </c>
      <c r="F260" s="1"/>
      <c r="G260" s="163">
        <v>3170</v>
      </c>
      <c r="H260" s="163">
        <v>10868.571428571428</v>
      </c>
      <c r="I260" s="149"/>
      <c r="J260" s="150" t="s">
        <v>14</v>
      </c>
      <c r="K260" s="158">
        <v>7423.8071988504562</v>
      </c>
      <c r="L260" s="1"/>
      <c r="M260" s="13">
        <f>IFERROR(IF(RIGHT($D260,5)="total",SUM(M254:M259),VLOOKUP($A260,Movimentação!$D:$G,3,0)),0)</f>
        <v>3232.7833333333333</v>
      </c>
      <c r="N260" s="13">
        <f>IFERROR(IF(RIGHT($D260,5)="total",SUM(N254:N259),VLOOKUP($A260,Movimentação!$D:$G,4,0)),0)</f>
        <v>3352.9333333333343</v>
      </c>
    </row>
    <row r="261" spans="1:14" x14ac:dyDescent="0.25">
      <c r="A261" s="57" t="str">
        <f t="shared" si="8"/>
        <v>SAO LUISEtanol Anidro</v>
      </c>
      <c r="B261" s="57" t="str">
        <f t="shared" si="9"/>
        <v>SAO LUIS</v>
      </c>
      <c r="C261" s="10">
        <v>36</v>
      </c>
      <c r="D261" s="11" t="s">
        <v>87</v>
      </c>
      <c r="E261" s="12" t="s">
        <v>18</v>
      </c>
      <c r="F261" s="1"/>
      <c r="G261" s="163">
        <v>927.5</v>
      </c>
      <c r="H261" s="163">
        <v>6360</v>
      </c>
      <c r="I261" s="149"/>
      <c r="J261" s="150" t="s">
        <v>118</v>
      </c>
      <c r="K261" s="158">
        <v>0</v>
      </c>
      <c r="L261" s="1"/>
      <c r="M261" s="13">
        <f>IFERROR(IF(RIGHT($D261,5)="total",SUM(M255:M260),VLOOKUP($A261,Movimentação!$D:$G,3,0)),0)</f>
        <v>1684.5100000000002</v>
      </c>
      <c r="N261" s="13">
        <f>IFERROR(IF(RIGHT($D261,5)="total",SUM(N255:N260),VLOOKUP($A261,Movimentação!$D:$G,4,0)),0)</f>
        <v>1493.7125000000003</v>
      </c>
    </row>
    <row r="262" spans="1:14" x14ac:dyDescent="0.25">
      <c r="A262" s="57" t="str">
        <f t="shared" si="8"/>
        <v>SAO LUISEtanol Hidratado</v>
      </c>
      <c r="B262" s="57" t="str">
        <f t="shared" si="9"/>
        <v>SAO LUISÁlcool</v>
      </c>
      <c r="C262" s="10">
        <v>36</v>
      </c>
      <c r="D262" s="11" t="s">
        <v>87</v>
      </c>
      <c r="E262" s="12" t="s">
        <v>19</v>
      </c>
      <c r="F262" s="1"/>
      <c r="G262" s="163">
        <v>95</v>
      </c>
      <c r="H262" s="163">
        <v>456</v>
      </c>
      <c r="I262" s="149"/>
      <c r="J262" s="150" t="s">
        <v>20</v>
      </c>
      <c r="K262" s="158">
        <v>456</v>
      </c>
      <c r="L262" s="1"/>
      <c r="M262" s="13">
        <f>IFERROR(IF(RIGHT($D262,5)="total",SUM(M256:M261),VLOOKUP($A262,Movimentação!$D:$G,3,0)),0)</f>
        <v>128.16666666666666</v>
      </c>
      <c r="N262" s="13">
        <f>IFERROR(IF(RIGHT($D262,5)="total",SUM(N256:N261),VLOOKUP($A262,Movimentação!$D:$G,4,0)),0)</f>
        <v>124</v>
      </c>
    </row>
    <row r="263" spans="1:14" x14ac:dyDescent="0.25">
      <c r="A263" s="57" t="str">
        <f t="shared" si="8"/>
        <v>SAO LUISGasolina A</v>
      </c>
      <c r="B263" s="57" t="str">
        <f t="shared" si="9"/>
        <v>SAO LUISGasolina C</v>
      </c>
      <c r="C263" s="10">
        <v>36</v>
      </c>
      <c r="D263" s="16" t="s">
        <v>87</v>
      </c>
      <c r="E263" s="12" t="s">
        <v>10</v>
      </c>
      <c r="F263" s="1"/>
      <c r="G263" s="163">
        <v>4265</v>
      </c>
      <c r="H263" s="163">
        <v>10236</v>
      </c>
      <c r="I263" s="149"/>
      <c r="J263" s="150" t="s">
        <v>11</v>
      </c>
      <c r="K263" s="158">
        <v>4477.8218271650012</v>
      </c>
      <c r="L263" s="1"/>
      <c r="M263" s="13">
        <f>IFERROR(IF(RIGHT($D263,5)="total",SUM(M257:M262),VLOOKUP($A263,Movimentação!$D:$G,3,0)),0)</f>
        <v>6314.8233333333337</v>
      </c>
      <c r="N263" s="13">
        <f>IFERROR(IF(RIGHT($D263,5)="total",SUM(N257:N262),VLOOKUP($A263,Movimentação!$D:$G,4,0)),0)</f>
        <v>5845.4541666666673</v>
      </c>
    </row>
    <row r="264" spans="1:14" x14ac:dyDescent="0.25">
      <c r="A264" s="57" t="str">
        <f t="shared" si="8"/>
        <v>SAO LUIS Total</v>
      </c>
      <c r="B264" s="57" t="str">
        <f t="shared" si="9"/>
        <v>SAO LUIS Total</v>
      </c>
      <c r="C264" s="17">
        <v>36</v>
      </c>
      <c r="D264" s="18" t="s">
        <v>138</v>
      </c>
      <c r="E264" s="18"/>
      <c r="F264" s="1"/>
      <c r="G264" s="164">
        <v>13165</v>
      </c>
      <c r="H264" s="164">
        <v>44060.571428571428</v>
      </c>
      <c r="I264" s="149"/>
      <c r="J264" s="151" t="s">
        <v>118</v>
      </c>
      <c r="K264" s="159">
        <v>21576.678970022145</v>
      </c>
      <c r="L264" s="1"/>
      <c r="M264" s="19">
        <f>IFERROR(IF(RIGHT($D264,5)="total",SUM(M258:M263),VLOOKUP($A264,Movimentação!$D:$G,3,0)),0)</f>
        <v>19894</v>
      </c>
      <c r="N264" s="19">
        <f>IFERROR(IF(RIGHT($D264,5)="total",SUM(N258:N263),VLOOKUP($A264,Movimentação!$D:$G,4,0)),0)</f>
        <v>18940.916666666668</v>
      </c>
    </row>
    <row r="265" spans="1:14" x14ac:dyDescent="0.25">
      <c r="A265" s="57" t="str">
        <f t="shared" si="8"/>
        <v>SARANDIB100</v>
      </c>
      <c r="B265" s="57" t="str">
        <f t="shared" si="9"/>
        <v>SARANDI</v>
      </c>
      <c r="C265" s="15">
        <v>40</v>
      </c>
      <c r="D265" s="11" t="s">
        <v>93</v>
      </c>
      <c r="E265" s="12" t="s">
        <v>7</v>
      </c>
      <c r="F265" s="1"/>
      <c r="G265" s="163">
        <v>60</v>
      </c>
      <c r="H265" s="163">
        <v>480</v>
      </c>
      <c r="I265" s="149"/>
      <c r="J265" s="150" t="s">
        <v>118</v>
      </c>
      <c r="K265" s="158">
        <v>0</v>
      </c>
      <c r="L265" s="1"/>
      <c r="M265" s="13">
        <f>IFERROR(IF(RIGHT($D265,5)="total",SUM(M259:M264),VLOOKUP($A265,Movimentação!$D:$G,3,0)),0)</f>
        <v>10.233333333333333</v>
      </c>
      <c r="N265" s="13">
        <f>IFERROR(IF(RIGHT($D265,5)="total",SUM(N259:N264),VLOOKUP($A265,Movimentação!$D:$G,4,0)),0)</f>
        <v>11.758333333333335</v>
      </c>
    </row>
    <row r="266" spans="1:14" x14ac:dyDescent="0.25">
      <c r="A266" s="57" t="str">
        <f t="shared" si="8"/>
        <v>SARANDIDiesel A S10</v>
      </c>
      <c r="B266" s="57" t="str">
        <f t="shared" si="9"/>
        <v>SARANDIDiesel B S10</v>
      </c>
      <c r="C266" s="10">
        <v>40</v>
      </c>
      <c r="D266" s="11" t="s">
        <v>93</v>
      </c>
      <c r="E266" s="12" t="s">
        <v>12</v>
      </c>
      <c r="F266" s="1"/>
      <c r="G266" s="163">
        <v>120</v>
      </c>
      <c r="H266" s="163">
        <v>1440</v>
      </c>
      <c r="I266" s="149"/>
      <c r="J266" s="150" t="s">
        <v>17</v>
      </c>
      <c r="K266" s="158">
        <v>1636.3636363636363</v>
      </c>
      <c r="L266" s="1"/>
      <c r="M266" s="13">
        <f>IFERROR(IF(RIGHT($D266,5)="total",SUM(M260:M265),VLOOKUP($A266,Movimentação!$D:$G,3,0)),0)</f>
        <v>34.5</v>
      </c>
      <c r="N266" s="13">
        <f>IFERROR(IF(RIGHT($D266,5)="total",SUM(N260:N265),VLOOKUP($A266,Movimentação!$D:$G,4,0)),0)</f>
        <v>32.25</v>
      </c>
    </row>
    <row r="267" spans="1:14" x14ac:dyDescent="0.25">
      <c r="A267" s="57" t="str">
        <f t="shared" si="8"/>
        <v>SARANDIDiesel A S500</v>
      </c>
      <c r="B267" s="57" t="str">
        <f t="shared" si="9"/>
        <v>SARANDIDiesel B S500</v>
      </c>
      <c r="C267" s="10">
        <v>40</v>
      </c>
      <c r="D267" s="11" t="s">
        <v>93</v>
      </c>
      <c r="E267" s="12" t="s">
        <v>13</v>
      </c>
      <c r="F267" s="1"/>
      <c r="G267" s="163">
        <v>120</v>
      </c>
      <c r="H267" s="163">
        <v>1440</v>
      </c>
      <c r="I267" s="149"/>
      <c r="J267" s="150" t="s">
        <v>14</v>
      </c>
      <c r="K267" s="158">
        <v>1636.3636363636363</v>
      </c>
      <c r="L267" s="1"/>
      <c r="M267" s="13">
        <f>IFERROR(IF(RIGHT($D267,5)="total",SUM(M261:M266),VLOOKUP($A267,Movimentação!$D:$G,3,0)),0)</f>
        <v>57.6</v>
      </c>
      <c r="N267" s="13">
        <f>IFERROR(IF(RIGHT($D267,5)="total",SUM(N261:N266),VLOOKUP($A267,Movimentação!$D:$G,4,0)),0)</f>
        <v>73.575000000000003</v>
      </c>
    </row>
    <row r="268" spans="1:14" x14ac:dyDescent="0.25">
      <c r="A268" s="57" t="str">
        <f t="shared" si="8"/>
        <v>SARANDIEtanol Anidro</v>
      </c>
      <c r="B268" s="57" t="str">
        <f t="shared" si="9"/>
        <v>SARANDI</v>
      </c>
      <c r="C268" s="10">
        <v>40</v>
      </c>
      <c r="D268" s="11" t="s">
        <v>93</v>
      </c>
      <c r="E268" s="12" t="s">
        <v>18</v>
      </c>
      <c r="F268" s="1"/>
      <c r="G268" s="163">
        <v>60</v>
      </c>
      <c r="H268" s="163">
        <v>480</v>
      </c>
      <c r="I268" s="149"/>
      <c r="J268" s="150" t="s">
        <v>118</v>
      </c>
      <c r="K268" s="158">
        <v>0</v>
      </c>
      <c r="L268" s="1"/>
      <c r="M268" s="13">
        <f>IFERROR(IF(RIGHT($D268,5)="total",SUM(M262:M267),VLOOKUP($A268,Movimentação!$D:$G,3,0)),0)</f>
        <v>37.125</v>
      </c>
      <c r="N268" s="13">
        <f>IFERROR(IF(RIGHT($D268,5)="total",SUM(N262:N267),VLOOKUP($A268,Movimentação!$D:$G,4,0)),0)</f>
        <v>41.300000000000004</v>
      </c>
    </row>
    <row r="269" spans="1:14" x14ac:dyDescent="0.25">
      <c r="A269" s="57" t="str">
        <f t="shared" si="8"/>
        <v>SARANDIEtanol Hidratado</v>
      </c>
      <c r="B269" s="57" t="str">
        <f t="shared" si="9"/>
        <v>SARANDIÁlcool</v>
      </c>
      <c r="C269" s="10">
        <v>40</v>
      </c>
      <c r="D269" s="11" t="s">
        <v>93</v>
      </c>
      <c r="E269" s="12" t="s">
        <v>19</v>
      </c>
      <c r="F269" s="1"/>
      <c r="G269" s="163">
        <v>60</v>
      </c>
      <c r="H269" s="163">
        <v>480</v>
      </c>
      <c r="I269" s="149"/>
      <c r="J269" s="150" t="s">
        <v>20</v>
      </c>
      <c r="K269" s="158">
        <v>480</v>
      </c>
      <c r="L269" s="1"/>
      <c r="M269" s="13">
        <f>IFERROR(IF(RIGHT($D269,5)="total",SUM(M263:M268),VLOOKUP($A269,Movimentação!$D:$G,3,0)),0)</f>
        <v>25</v>
      </c>
      <c r="N269" s="13">
        <f>IFERROR(IF(RIGHT($D269,5)="total",SUM(N263:N268),VLOOKUP($A269,Movimentação!$D:$G,4,0)),0)</f>
        <v>25.833333333333332</v>
      </c>
    </row>
    <row r="270" spans="1:14" x14ac:dyDescent="0.25">
      <c r="A270" s="57" t="str">
        <f t="shared" si="8"/>
        <v>SARANDIGasolina A</v>
      </c>
      <c r="B270" s="57" t="str">
        <f t="shared" si="9"/>
        <v>SARANDIGasolina C</v>
      </c>
      <c r="C270" s="10">
        <v>40</v>
      </c>
      <c r="D270" s="16" t="s">
        <v>93</v>
      </c>
      <c r="E270" s="12" t="s">
        <v>10</v>
      </c>
      <c r="F270" s="1"/>
      <c r="G270" s="163">
        <v>80</v>
      </c>
      <c r="H270" s="163">
        <v>960</v>
      </c>
      <c r="I270" s="149"/>
      <c r="J270" s="150" t="s">
        <v>11</v>
      </c>
      <c r="K270" s="158">
        <v>1315.0684931506851</v>
      </c>
      <c r="L270" s="1"/>
      <c r="M270" s="13">
        <f>IFERROR(IF(RIGHT($D270,5)="total",SUM(M264:M269),VLOOKUP($A270,Movimentação!$D:$G,3,0)),0)</f>
        <v>100.37499999999999</v>
      </c>
      <c r="N270" s="13">
        <f>IFERROR(IF(RIGHT($D270,5)="total",SUM(N264:N269),VLOOKUP($A270,Movimentação!$D:$G,4,0)),0)</f>
        <v>108.28333333333332</v>
      </c>
    </row>
    <row r="271" spans="1:14" x14ac:dyDescent="0.25">
      <c r="A271" s="57" t="str">
        <f t="shared" si="8"/>
        <v>SARANDI Total</v>
      </c>
      <c r="B271" s="57" t="str">
        <f t="shared" si="9"/>
        <v>SARANDI Total</v>
      </c>
      <c r="C271" s="17">
        <v>40</v>
      </c>
      <c r="D271" s="18" t="s">
        <v>96</v>
      </c>
      <c r="E271" s="18"/>
      <c r="F271" s="1"/>
      <c r="G271" s="164">
        <v>500</v>
      </c>
      <c r="H271" s="164">
        <v>5280</v>
      </c>
      <c r="I271" s="149"/>
      <c r="J271" s="151" t="s">
        <v>118</v>
      </c>
      <c r="K271" s="159">
        <v>5067.7957658779578</v>
      </c>
      <c r="L271" s="1"/>
      <c r="M271" s="19">
        <f>IFERROR(IF(RIGHT($D271,5)="total",SUM(M265:M270),VLOOKUP($A271,Movimentação!$D:$G,3,0)),0)</f>
        <v>264.83333333333331</v>
      </c>
      <c r="N271" s="19">
        <f>IFERROR(IF(RIGHT($D271,5)="total",SUM(N265:N270),VLOOKUP($A271,Movimentação!$D:$G,4,0)),0)</f>
        <v>293</v>
      </c>
    </row>
    <row r="272" spans="1:14" x14ac:dyDescent="0.25">
      <c r="A272" s="57" t="str">
        <f t="shared" si="8"/>
        <v>SINOPB100</v>
      </c>
      <c r="B272" s="57" t="str">
        <f t="shared" si="9"/>
        <v>SINOP</v>
      </c>
      <c r="C272" s="15">
        <v>71</v>
      </c>
      <c r="D272" s="11" t="s">
        <v>256</v>
      </c>
      <c r="E272" s="12" t="s">
        <v>7</v>
      </c>
      <c r="F272" s="1"/>
      <c r="G272" s="163">
        <v>40</v>
      </c>
      <c r="H272" s="163">
        <v>192</v>
      </c>
      <c r="I272" s="149"/>
      <c r="J272" s="150" t="s">
        <v>118</v>
      </c>
      <c r="K272" s="158">
        <v>0</v>
      </c>
      <c r="L272" s="1"/>
      <c r="M272" s="13">
        <f>IFERROR(IF(RIGHT($D272,5)="total",SUM(M266:M271),VLOOKUP($A272,Movimentação!$D:$G,3,0)),0)</f>
        <v>9.4166666666666679</v>
      </c>
      <c r="N272" s="13">
        <f>IFERROR(IF(RIGHT($D272,5)="total",SUM(N266:N271),VLOOKUP($A272,Movimentação!$D:$G,4,0)),0)</f>
        <v>11.383333333333333</v>
      </c>
    </row>
    <row r="273" spans="1:14" x14ac:dyDescent="0.25">
      <c r="A273" s="57" t="str">
        <f t="shared" si="8"/>
        <v>SINOPDiesel A S10</v>
      </c>
      <c r="B273" s="57" t="str">
        <f t="shared" si="9"/>
        <v>SINOPDiesel B S10</v>
      </c>
      <c r="C273" s="10">
        <v>71</v>
      </c>
      <c r="D273" s="11" t="s">
        <v>256</v>
      </c>
      <c r="E273" s="12" t="s">
        <v>12</v>
      </c>
      <c r="F273" s="1"/>
      <c r="G273" s="163">
        <v>120</v>
      </c>
      <c r="H273" s="163">
        <v>1440</v>
      </c>
      <c r="I273" s="149"/>
      <c r="J273" s="150" t="s">
        <v>17</v>
      </c>
      <c r="K273" s="158">
        <v>959.99999999999989</v>
      </c>
      <c r="L273" s="1"/>
      <c r="M273" s="13">
        <f>IFERROR(IF(RIGHT($D273,5)="total",SUM(M267:M272),VLOOKUP($A273,Movimentação!$D:$G,3,0)),0)</f>
        <v>57.6</v>
      </c>
      <c r="N273" s="13">
        <f>IFERROR(IF(RIGHT($D273,5)="total",SUM(N267:N272),VLOOKUP($A273,Movimentação!$D:$G,4,0)),0)</f>
        <v>60.9</v>
      </c>
    </row>
    <row r="274" spans="1:14" x14ac:dyDescent="0.25">
      <c r="A274" s="57" t="str">
        <f t="shared" si="8"/>
        <v>SINOPDiesel A S500</v>
      </c>
      <c r="B274" s="57" t="str">
        <f t="shared" si="9"/>
        <v>SINOPDiesel B S500</v>
      </c>
      <c r="C274" s="10">
        <v>71</v>
      </c>
      <c r="D274" s="11" t="s">
        <v>256</v>
      </c>
      <c r="E274" s="12" t="s">
        <v>13</v>
      </c>
      <c r="F274" s="1"/>
      <c r="G274" s="163">
        <v>80</v>
      </c>
      <c r="H274" s="163">
        <v>960</v>
      </c>
      <c r="I274" s="149"/>
      <c r="J274" s="150" t="s">
        <v>14</v>
      </c>
      <c r="K274" s="158">
        <v>640.00000000000011</v>
      </c>
      <c r="L274" s="1"/>
      <c r="M274" s="13">
        <f>IFERROR(IF(RIGHT($D274,5)="total",SUM(M268:M273),VLOOKUP($A274,Movimentação!$D:$G,3,0)),0)</f>
        <v>27.150000000000006</v>
      </c>
      <c r="N274" s="13">
        <f>IFERROR(IF(RIGHT($D274,5)="total",SUM(N268:N273),VLOOKUP($A274,Movimentação!$D:$G,4,0)),0)</f>
        <v>41.550000000000004</v>
      </c>
    </row>
    <row r="275" spans="1:14" x14ac:dyDescent="0.25">
      <c r="A275" s="57" t="str">
        <f t="shared" si="8"/>
        <v>SINOPEtanol Anidro</v>
      </c>
      <c r="B275" s="57" t="str">
        <f t="shared" si="9"/>
        <v>SINOP</v>
      </c>
      <c r="C275" s="10">
        <v>71</v>
      </c>
      <c r="D275" s="11" t="s">
        <v>256</v>
      </c>
      <c r="E275" s="12" t="s">
        <v>18</v>
      </c>
      <c r="F275" s="1"/>
      <c r="G275" s="163">
        <v>50</v>
      </c>
      <c r="H275" s="163">
        <v>600</v>
      </c>
      <c r="I275" s="149"/>
      <c r="J275" s="150" t="s">
        <v>118</v>
      </c>
      <c r="K275" s="158">
        <v>0</v>
      </c>
      <c r="L275" s="1"/>
      <c r="M275" s="13">
        <f>IFERROR(IF(RIGHT($D275,5)="total",SUM(M269:M274),VLOOKUP($A275,Movimentação!$D:$G,3,0)),0)</f>
        <v>7.4700000000000015</v>
      </c>
      <c r="N275" s="13">
        <f>IFERROR(IF(RIGHT($D275,5)="total",SUM(N269:N274),VLOOKUP($A275,Movimentação!$D:$G,4,0)),0)</f>
        <v>7.807500000000001</v>
      </c>
    </row>
    <row r="276" spans="1:14" x14ac:dyDescent="0.25">
      <c r="A276" s="57" t="str">
        <f t="shared" si="8"/>
        <v>SINOPEtanol Hidratado</v>
      </c>
      <c r="B276" s="57" t="str">
        <f t="shared" si="9"/>
        <v>SINOPÁlcool</v>
      </c>
      <c r="C276" s="10">
        <v>71</v>
      </c>
      <c r="D276" s="11" t="s">
        <v>256</v>
      </c>
      <c r="E276" s="12" t="s">
        <v>19</v>
      </c>
      <c r="F276" s="1"/>
      <c r="G276" s="163">
        <v>50</v>
      </c>
      <c r="H276" s="163">
        <v>600</v>
      </c>
      <c r="I276" s="149"/>
      <c r="J276" s="150" t="s">
        <v>20</v>
      </c>
      <c r="K276" s="158">
        <v>600</v>
      </c>
      <c r="L276" s="1"/>
      <c r="M276" s="13">
        <f>IFERROR(IF(RIGHT($D276,5)="total",SUM(M270:M275),VLOOKUP($A276,Movimentação!$D:$G,3,0)),0)</f>
        <v>18.833333333333332</v>
      </c>
      <c r="N276" s="13">
        <f>IFERROR(IF(RIGHT($D276,5)="total",SUM(N270:N275),VLOOKUP($A276,Movimentação!$D:$G,4,0)),0)</f>
        <v>18.833333333333332</v>
      </c>
    </row>
    <row r="277" spans="1:14" x14ac:dyDescent="0.25">
      <c r="A277" s="57" t="str">
        <f t="shared" si="8"/>
        <v>SINOPGasolina A</v>
      </c>
      <c r="B277" s="57" t="str">
        <f t="shared" si="9"/>
        <v>SINOPGasolina C</v>
      </c>
      <c r="C277" s="10">
        <v>71</v>
      </c>
      <c r="D277" s="16" t="s">
        <v>256</v>
      </c>
      <c r="E277" s="12" t="s">
        <v>10</v>
      </c>
      <c r="F277" s="1"/>
      <c r="G277" s="163">
        <v>90</v>
      </c>
      <c r="H277" s="163">
        <v>1080</v>
      </c>
      <c r="I277" s="149"/>
      <c r="J277" s="150" t="s">
        <v>11</v>
      </c>
      <c r="K277" s="158">
        <v>1479.4520547945206</v>
      </c>
      <c r="L277" s="1"/>
      <c r="M277" s="13">
        <f>IFERROR(IF(RIGHT($D277,5)="total",SUM(M271:M276),VLOOKUP($A277,Movimentação!$D:$G,3,0)),0)</f>
        <v>20.196666666666665</v>
      </c>
      <c r="N277" s="13">
        <f>IFERROR(IF(RIGHT($D277,5)="total",SUM(N271:N276),VLOOKUP($A277,Movimentação!$D:$G,4,0)),0)</f>
        <v>21.109166666666667</v>
      </c>
    </row>
    <row r="278" spans="1:14" x14ac:dyDescent="0.25">
      <c r="A278" s="57" t="str">
        <f t="shared" si="8"/>
        <v>SINOP Total</v>
      </c>
      <c r="B278" s="57" t="str">
        <f t="shared" si="9"/>
        <v>SINOP Total</v>
      </c>
      <c r="C278" s="17">
        <v>71</v>
      </c>
      <c r="D278" s="18" t="s">
        <v>257</v>
      </c>
      <c r="E278" s="18"/>
      <c r="F278" s="1"/>
      <c r="G278" s="164">
        <v>430</v>
      </c>
      <c r="H278" s="164">
        <v>4872</v>
      </c>
      <c r="I278" s="149"/>
      <c r="J278" s="151" t="s">
        <v>118</v>
      </c>
      <c r="K278" s="159">
        <v>3679.4520547945203</v>
      </c>
      <c r="L278" s="1"/>
      <c r="M278" s="19">
        <f>IFERROR(IF(RIGHT($D278,5)="total",SUM(M272:M277),VLOOKUP($A278,Movimentação!$D:$G,3,0)),0)</f>
        <v>140.66666666666666</v>
      </c>
      <c r="N278" s="19">
        <f>IFERROR(IF(RIGHT($D278,5)="total",SUM(N272:N277),VLOOKUP($A278,Movimentação!$D:$G,4,0)),0)</f>
        <v>161.58333333333337</v>
      </c>
    </row>
    <row r="279" spans="1:14" x14ac:dyDescent="0.25">
      <c r="A279" s="57" t="str">
        <f t="shared" si="8"/>
        <v>TERESINAB100</v>
      </c>
      <c r="B279" s="57" t="str">
        <f t="shared" si="9"/>
        <v>TERESINA</v>
      </c>
      <c r="C279" s="15">
        <v>48</v>
      </c>
      <c r="D279" s="11" t="s">
        <v>101</v>
      </c>
      <c r="E279" s="12" t="s">
        <v>7</v>
      </c>
      <c r="F279" s="1"/>
      <c r="G279" s="163">
        <v>100</v>
      </c>
      <c r="H279" s="163">
        <v>480</v>
      </c>
      <c r="I279" s="149"/>
      <c r="J279" s="150" t="s">
        <v>118</v>
      </c>
      <c r="K279" s="158">
        <v>0</v>
      </c>
      <c r="L279" s="1"/>
      <c r="M279" s="13">
        <f>IFERROR(IF(RIGHT($D279,5)="total",SUM(M273:M278),VLOOKUP($A279,Movimentação!$D:$G,3,0)),0)</f>
        <v>169.53333333333333</v>
      </c>
      <c r="N279" s="13">
        <f>IFERROR(IF(RIGHT($D279,5)="total",SUM(N273:N278),VLOOKUP($A279,Movimentação!$D:$G,4,0)),0)</f>
        <v>169.55</v>
      </c>
    </row>
    <row r="280" spans="1:14" x14ac:dyDescent="0.25">
      <c r="A280" s="57" t="str">
        <f t="shared" si="8"/>
        <v>TERESINADiesel A S10</v>
      </c>
      <c r="B280" s="57" t="str">
        <f t="shared" si="9"/>
        <v>TERESINADiesel B S10</v>
      </c>
      <c r="C280" s="10">
        <v>48</v>
      </c>
      <c r="D280" s="11" t="s">
        <v>101</v>
      </c>
      <c r="E280" s="12" t="s">
        <v>12</v>
      </c>
      <c r="F280" s="1"/>
      <c r="G280" s="163">
        <v>330</v>
      </c>
      <c r="H280" s="163">
        <v>2640</v>
      </c>
      <c r="I280" s="149"/>
      <c r="J280" s="150" t="s">
        <v>17</v>
      </c>
      <c r="K280" s="158">
        <v>2588.2352941176473</v>
      </c>
      <c r="L280" s="1"/>
      <c r="M280" s="13">
        <f>IFERROR(IF(RIGHT($D280,5)="total",SUM(M274:M279),VLOOKUP($A280,Movimentação!$D:$G,3,0)),0)</f>
        <v>1098.9000000000001</v>
      </c>
      <c r="N280" s="13">
        <f>IFERROR(IF(RIGHT($D280,5)="total",SUM(N274:N279),VLOOKUP($A280,Movimentação!$D:$G,4,0)),0)</f>
        <v>1053.0500000000002</v>
      </c>
    </row>
    <row r="281" spans="1:14" x14ac:dyDescent="0.25">
      <c r="A281" s="57" t="str">
        <f t="shared" si="8"/>
        <v>TERESINADiesel A S500</v>
      </c>
      <c r="B281" s="57" t="str">
        <f t="shared" si="9"/>
        <v>TERESINADiesel B S500</v>
      </c>
      <c r="C281" s="10">
        <v>48</v>
      </c>
      <c r="D281" s="11" t="s">
        <v>101</v>
      </c>
      <c r="E281" s="12" t="s">
        <v>13</v>
      </c>
      <c r="F281" s="1"/>
      <c r="G281" s="163">
        <v>180</v>
      </c>
      <c r="H281" s="163">
        <v>1440</v>
      </c>
      <c r="I281" s="149"/>
      <c r="J281" s="150" t="s">
        <v>14</v>
      </c>
      <c r="K281" s="158">
        <v>1411.7647058823532</v>
      </c>
      <c r="L281" s="1"/>
      <c r="M281" s="13">
        <f>IFERROR(IF(RIGHT($D281,5)="total",SUM(M275:M280),VLOOKUP($A281,Movimentação!$D:$G,3,0)),0)</f>
        <v>447.90000000000003</v>
      </c>
      <c r="N281" s="13">
        <f>IFERROR(IF(RIGHT($D281,5)="total",SUM(N275:N280),VLOOKUP($A281,Movimentação!$D:$G,4,0)),0)</f>
        <v>486.90000000000009</v>
      </c>
    </row>
    <row r="282" spans="1:14" x14ac:dyDescent="0.25">
      <c r="A282" s="57" t="str">
        <f t="shared" si="8"/>
        <v>TERESINAEtanol Anidro</v>
      </c>
      <c r="B282" s="57" t="str">
        <f t="shared" si="9"/>
        <v>TERESINA</v>
      </c>
      <c r="C282" s="10">
        <v>48</v>
      </c>
      <c r="D282" s="11" t="s">
        <v>101</v>
      </c>
      <c r="E282" s="12" t="s">
        <v>18</v>
      </c>
      <c r="F282" s="1"/>
      <c r="G282" s="163">
        <v>150</v>
      </c>
      <c r="H282" s="163">
        <v>1028.5714285714284</v>
      </c>
      <c r="I282" s="149"/>
      <c r="J282" s="150" t="s">
        <v>118</v>
      </c>
      <c r="K282" s="158">
        <v>0</v>
      </c>
      <c r="L282" s="1"/>
      <c r="M282" s="13">
        <f>IFERROR(IF(RIGHT($D282,5)="total",SUM(M276:M281),VLOOKUP($A282,Movimentação!$D:$G,3,0)),0)</f>
        <v>648.40500000000009</v>
      </c>
      <c r="N282" s="13">
        <f>IFERROR(IF(RIGHT($D282,5)="total",SUM(N276:N281),VLOOKUP($A282,Movimentação!$D:$G,4,0)),0)</f>
        <v>590.15250000000003</v>
      </c>
    </row>
    <row r="283" spans="1:14" x14ac:dyDescent="0.25">
      <c r="A283" s="57" t="str">
        <f t="shared" si="8"/>
        <v>TERESINAEtanol Hidratado</v>
      </c>
      <c r="B283" s="57" t="str">
        <f t="shared" si="9"/>
        <v>TERESINAÁlcool</v>
      </c>
      <c r="C283" s="10">
        <v>48</v>
      </c>
      <c r="D283" s="11" t="s">
        <v>101</v>
      </c>
      <c r="E283" s="12" t="s">
        <v>19</v>
      </c>
      <c r="F283" s="1"/>
      <c r="G283" s="163">
        <v>70</v>
      </c>
      <c r="H283" s="163">
        <v>280</v>
      </c>
      <c r="I283" s="149"/>
      <c r="J283" s="150" t="s">
        <v>20</v>
      </c>
      <c r="K283" s="158">
        <v>280</v>
      </c>
      <c r="L283" s="1"/>
      <c r="M283" s="13">
        <f>IFERROR(IF(RIGHT($D283,5)="total",SUM(M277:M282),VLOOKUP($A283,Movimentação!$D:$G,3,0)),0)</f>
        <v>38.166666666666664</v>
      </c>
      <c r="N283" s="13">
        <f>IFERROR(IF(RIGHT($D283,5)="total",SUM(N277:N282),VLOOKUP($A283,Movimentação!$D:$G,4,0)),0)</f>
        <v>44.5</v>
      </c>
    </row>
    <row r="284" spans="1:14" x14ac:dyDescent="0.25">
      <c r="A284" s="57" t="str">
        <f t="shared" si="8"/>
        <v>TERESINAGasolina A</v>
      </c>
      <c r="B284" s="57" t="str">
        <f t="shared" si="9"/>
        <v>TERESINAGasolina C</v>
      </c>
      <c r="C284" s="10">
        <v>48</v>
      </c>
      <c r="D284" s="16" t="s">
        <v>101</v>
      </c>
      <c r="E284" s="12" t="s">
        <v>10</v>
      </c>
      <c r="F284" s="1"/>
      <c r="G284" s="163">
        <v>370</v>
      </c>
      <c r="H284" s="163">
        <v>2960</v>
      </c>
      <c r="I284" s="149"/>
      <c r="J284" s="150" t="s">
        <v>11</v>
      </c>
      <c r="K284" s="158">
        <v>3809.5238095238087</v>
      </c>
      <c r="L284" s="1"/>
      <c r="M284" s="13">
        <f>IFERROR(IF(RIGHT($D284,5)="total",SUM(M278:M283),VLOOKUP($A284,Movimentação!$D:$G,3,0)),0)</f>
        <v>1809.0950000000003</v>
      </c>
      <c r="N284" s="13">
        <f>IFERROR(IF(RIGHT($D284,5)="total",SUM(N278:N283),VLOOKUP($A284,Movimentação!$D:$G,4,0)),0)</f>
        <v>1630.5141666666666</v>
      </c>
    </row>
    <row r="285" spans="1:14" x14ac:dyDescent="0.25">
      <c r="A285" s="57" t="str">
        <f t="shared" si="8"/>
        <v>TERESINA Total</v>
      </c>
      <c r="B285" s="57" t="str">
        <f t="shared" si="9"/>
        <v>TERESINA Total</v>
      </c>
      <c r="C285" s="17">
        <v>48</v>
      </c>
      <c r="D285" s="18" t="s">
        <v>145</v>
      </c>
      <c r="E285" s="18"/>
      <c r="F285" s="1"/>
      <c r="G285" s="164">
        <v>1200</v>
      </c>
      <c r="H285" s="164">
        <v>8828.5714285714275</v>
      </c>
      <c r="I285" s="149"/>
      <c r="J285" s="151" t="s">
        <v>118</v>
      </c>
      <c r="K285" s="159">
        <v>8089.5238095238092</v>
      </c>
      <c r="L285" s="1"/>
      <c r="M285" s="19">
        <f>IFERROR(IF(RIGHT($D285,5)="total",SUM(M279:M284),VLOOKUP($A285,Movimentação!$D:$G,3,0)),0)</f>
        <v>4212</v>
      </c>
      <c r="N285" s="19">
        <f>IFERROR(IF(RIGHT($D285,5)="total",SUM(N279:N284),VLOOKUP($A285,Movimentação!$D:$G,4,0)),0)</f>
        <v>3974.666666666667</v>
      </c>
    </row>
    <row r="286" spans="1:14" x14ac:dyDescent="0.25">
      <c r="A286" s="57" t="str">
        <f t="shared" si="8"/>
        <v>UBERABAB100</v>
      </c>
      <c r="B286" s="57" t="str">
        <f t="shared" si="9"/>
        <v>UBERABA</v>
      </c>
      <c r="C286" s="15">
        <v>5</v>
      </c>
      <c r="D286" s="11" t="s">
        <v>30</v>
      </c>
      <c r="E286" s="12" t="s">
        <v>7</v>
      </c>
      <c r="F286" s="1"/>
      <c r="G286" s="163">
        <v>25</v>
      </c>
      <c r="H286" s="163">
        <v>59.405940594059402</v>
      </c>
      <c r="I286" s="149"/>
      <c r="J286" s="150" t="s">
        <v>118</v>
      </c>
      <c r="K286" s="158">
        <v>0</v>
      </c>
      <c r="L286" s="1"/>
      <c r="M286" s="13">
        <f>IFERROR(IF(RIGHT($D286,5)="total",SUM(M280:M285),VLOOKUP($A286,Movimentação!$D:$G,3,0)),0)</f>
        <v>49.800000000000004</v>
      </c>
      <c r="N286" s="13">
        <f>IFERROR(IF(RIGHT($D286,5)="total",SUM(N280:N285),VLOOKUP($A286,Movimentação!$D:$G,4,0)),0)</f>
        <v>68.016666666666666</v>
      </c>
    </row>
    <row r="287" spans="1:14" x14ac:dyDescent="0.25">
      <c r="A287" s="57" t="str">
        <f t="shared" si="8"/>
        <v>UBERABADiesel A S10</v>
      </c>
      <c r="B287" s="57" t="str">
        <f t="shared" si="9"/>
        <v>UBERABADiesel B S10</v>
      </c>
      <c r="C287" s="10">
        <v>5</v>
      </c>
      <c r="D287" s="11" t="s">
        <v>30</v>
      </c>
      <c r="E287" s="12" t="s">
        <v>12</v>
      </c>
      <c r="F287" s="1"/>
      <c r="G287" s="163">
        <v>0</v>
      </c>
      <c r="H287" s="163">
        <v>0</v>
      </c>
      <c r="I287" s="149"/>
      <c r="J287" s="150" t="s">
        <v>17</v>
      </c>
      <c r="K287" s="158">
        <v>0</v>
      </c>
      <c r="L287" s="1"/>
      <c r="M287" s="13">
        <f>IFERROR(IF(RIGHT($D287,5)="total",SUM(M281:M286),VLOOKUP($A287,Movimentação!$D:$G,3,0)),0)</f>
        <v>262.8</v>
      </c>
      <c r="N287" s="13">
        <f>IFERROR(IF(RIGHT($D287,5)="total",SUM(N281:N286),VLOOKUP($A287,Movimentação!$D:$G,4,0)),0)</f>
        <v>344.7</v>
      </c>
    </row>
    <row r="288" spans="1:14" x14ac:dyDescent="0.25">
      <c r="A288" s="57" t="str">
        <f t="shared" si="8"/>
        <v>UBERABADiesel A S500</v>
      </c>
      <c r="B288" s="57" t="str">
        <f t="shared" si="9"/>
        <v>UBERABADiesel B S500</v>
      </c>
      <c r="C288" s="10">
        <v>5</v>
      </c>
      <c r="D288" s="11" t="s">
        <v>30</v>
      </c>
      <c r="E288" s="12" t="s">
        <v>13</v>
      </c>
      <c r="F288" s="1"/>
      <c r="G288" s="163">
        <v>0</v>
      </c>
      <c r="H288" s="163">
        <v>0</v>
      </c>
      <c r="I288" s="149"/>
      <c r="J288" s="150" t="s">
        <v>14</v>
      </c>
      <c r="K288" s="158">
        <v>0</v>
      </c>
      <c r="L288" s="1"/>
      <c r="M288" s="13">
        <f>IFERROR(IF(RIGHT($D288,5)="total",SUM(M282:M287),VLOOKUP($A288,Movimentação!$D:$G,3,0)),0)</f>
        <v>185.39999999999998</v>
      </c>
      <c r="N288" s="13">
        <f>IFERROR(IF(RIGHT($D288,5)="total",SUM(N282:N287),VLOOKUP($A288,Movimentação!$D:$G,4,0)),0)</f>
        <v>267.45</v>
      </c>
    </row>
    <row r="289" spans="1:14" x14ac:dyDescent="0.25">
      <c r="A289" s="57" t="str">
        <f t="shared" si="8"/>
        <v>UBERABAEtanol Anidro</v>
      </c>
      <c r="B289" s="57" t="str">
        <f t="shared" si="9"/>
        <v>UBERABA</v>
      </c>
      <c r="C289" s="10">
        <v>5</v>
      </c>
      <c r="D289" s="11" t="s">
        <v>30</v>
      </c>
      <c r="E289" s="12" t="s">
        <v>18</v>
      </c>
      <c r="F289" s="1"/>
      <c r="G289" s="163">
        <v>150</v>
      </c>
      <c r="H289" s="163">
        <v>553.84615384615392</v>
      </c>
      <c r="I289" s="149"/>
      <c r="J289" s="150" t="s">
        <v>118</v>
      </c>
      <c r="K289" s="158">
        <v>0</v>
      </c>
      <c r="L289" s="1"/>
      <c r="M289" s="13">
        <f>IFERROR(IF(RIGHT($D289,5)="total",SUM(M283:M288),VLOOKUP($A289,Movimentação!$D:$G,3,0)),0)</f>
        <v>76.995000000000005</v>
      </c>
      <c r="N289" s="13">
        <f>IFERROR(IF(RIGHT($D289,5)="total",SUM(N283:N288),VLOOKUP($A289,Movimentação!$D:$G,4,0)),0)</f>
        <v>96.277499999999989</v>
      </c>
    </row>
    <row r="290" spans="1:14" x14ac:dyDescent="0.25">
      <c r="A290" s="57" t="str">
        <f t="shared" si="8"/>
        <v>UBERABAEtanol Hidratado</v>
      </c>
      <c r="B290" s="57" t="str">
        <f t="shared" si="9"/>
        <v>UBERABAÁlcool</v>
      </c>
      <c r="C290" s="10">
        <v>5</v>
      </c>
      <c r="D290" s="11" t="s">
        <v>30</v>
      </c>
      <c r="E290" s="12" t="s">
        <v>19</v>
      </c>
      <c r="F290" s="1"/>
      <c r="G290" s="163">
        <v>130</v>
      </c>
      <c r="H290" s="163">
        <v>611.76470588235293</v>
      </c>
      <c r="I290" s="149"/>
      <c r="J290" s="150" t="s">
        <v>20</v>
      </c>
      <c r="K290" s="158">
        <v>611.76470588235293</v>
      </c>
      <c r="L290" s="1"/>
      <c r="M290" s="13">
        <f>IFERROR(IF(RIGHT($D290,5)="total",SUM(M284:M289),VLOOKUP($A290,Movimentação!$D:$G,3,0)),0)</f>
        <v>88</v>
      </c>
      <c r="N290" s="13">
        <f>IFERROR(IF(RIGHT($D290,5)="total",SUM(N284:N289),VLOOKUP($A290,Movimentação!$D:$G,4,0)),0)</f>
        <v>205.16666666666666</v>
      </c>
    </row>
    <row r="291" spans="1:14" x14ac:dyDescent="0.25">
      <c r="A291" s="57" t="str">
        <f t="shared" si="8"/>
        <v>UBERABAGasolina A</v>
      </c>
      <c r="B291" s="57" t="str">
        <f t="shared" si="9"/>
        <v>UBERABAGasolina C</v>
      </c>
      <c r="C291" s="10">
        <v>5</v>
      </c>
      <c r="D291" s="16" t="s">
        <v>30</v>
      </c>
      <c r="E291" s="12" t="s">
        <v>10</v>
      </c>
      <c r="F291" s="1"/>
      <c r="G291" s="163">
        <v>0</v>
      </c>
      <c r="H291" s="163">
        <v>0</v>
      </c>
      <c r="I291" s="149"/>
      <c r="J291" s="150" t="s">
        <v>11</v>
      </c>
      <c r="K291" s="158">
        <v>0</v>
      </c>
      <c r="L291" s="1"/>
      <c r="M291" s="13">
        <f>IFERROR(IF(RIGHT($D291,5)="total",SUM(M285:M290),VLOOKUP($A291,Movimentação!$D:$G,3,0)),0)</f>
        <v>208.17166666666665</v>
      </c>
      <c r="N291" s="13">
        <f>IFERROR(IF(RIGHT($D291,5)="total",SUM(N285:N290),VLOOKUP($A291,Movimentação!$D:$G,4,0)),0)</f>
        <v>260.30583333333328</v>
      </c>
    </row>
    <row r="292" spans="1:14" x14ac:dyDescent="0.25">
      <c r="A292" s="57" t="str">
        <f t="shared" si="8"/>
        <v>UBERABA Total</v>
      </c>
      <c r="B292" s="57" t="str">
        <f t="shared" si="9"/>
        <v>UBERABA Total</v>
      </c>
      <c r="C292" s="17">
        <v>5</v>
      </c>
      <c r="D292" s="18" t="s">
        <v>31</v>
      </c>
      <c r="E292" s="18"/>
      <c r="F292" s="1"/>
      <c r="G292" s="164">
        <v>305</v>
      </c>
      <c r="H292" s="164">
        <v>1225.0168003225663</v>
      </c>
      <c r="I292" s="149"/>
      <c r="J292" s="151" t="s">
        <v>118</v>
      </c>
      <c r="K292" s="159">
        <v>611.76470588235293</v>
      </c>
      <c r="L292" s="1"/>
      <c r="M292" s="19">
        <f>IFERROR(IF(RIGHT($D292,5)="total",SUM(M286:M291),VLOOKUP($A292,Movimentação!$D:$G,3,0)),0)</f>
        <v>871.16666666666663</v>
      </c>
      <c r="N292" s="19">
        <f>IFERROR(IF(RIGHT($D292,5)="total",SUM(N286:N291),VLOOKUP($A292,Movimentação!$D:$G,4,0)),0)</f>
        <v>1241.9166666666665</v>
      </c>
    </row>
    <row r="293" spans="1:14" x14ac:dyDescent="0.25">
      <c r="A293" s="57" t="str">
        <f t="shared" si="8"/>
        <v>UBERLANDIAB100</v>
      </c>
      <c r="B293" s="57" t="str">
        <f t="shared" si="9"/>
        <v>UBERLANDIA</v>
      </c>
      <c r="C293" s="15">
        <v>3</v>
      </c>
      <c r="D293" s="11" t="s">
        <v>25</v>
      </c>
      <c r="E293" s="12" t="s">
        <v>7</v>
      </c>
      <c r="F293" s="1"/>
      <c r="G293" s="163">
        <v>40</v>
      </c>
      <c r="H293" s="163">
        <v>320</v>
      </c>
      <c r="I293" s="149"/>
      <c r="J293" s="150" t="s">
        <v>118</v>
      </c>
      <c r="K293" s="158">
        <v>0</v>
      </c>
      <c r="L293" s="1"/>
      <c r="M293" s="13">
        <f>IFERROR(IF(RIGHT($D293,5)="total",SUM(M287:M292),VLOOKUP($A293,Movimentação!$D:$G,3,0)),0)</f>
        <v>66.233333333333334</v>
      </c>
      <c r="N293" s="13">
        <f>IFERROR(IF(RIGHT($D293,5)="total",SUM(N287:N292),VLOOKUP($A293,Movimentação!$D:$G,4,0)),0)</f>
        <v>67.5</v>
      </c>
    </row>
    <row r="294" spans="1:14" x14ac:dyDescent="0.25">
      <c r="A294" s="57" t="str">
        <f t="shared" si="8"/>
        <v>UBERLANDIADiesel A S10</v>
      </c>
      <c r="B294" s="57" t="str">
        <f t="shared" si="9"/>
        <v>UBERLANDIADiesel B S10</v>
      </c>
      <c r="C294" s="10">
        <v>3</v>
      </c>
      <c r="D294" s="11" t="s">
        <v>25</v>
      </c>
      <c r="E294" s="12" t="s">
        <v>12</v>
      </c>
      <c r="F294" s="1"/>
      <c r="G294" s="163">
        <v>0</v>
      </c>
      <c r="H294" s="163">
        <v>0</v>
      </c>
      <c r="I294" s="149"/>
      <c r="J294" s="150" t="s">
        <v>17</v>
      </c>
      <c r="K294" s="158">
        <v>0</v>
      </c>
      <c r="L294" s="1"/>
      <c r="M294" s="13">
        <f>IFERROR(IF(RIGHT($D294,5)="total",SUM(M288:M293),VLOOKUP($A294,Movimentação!$D:$G,3,0)),0)</f>
        <v>309.60000000000002</v>
      </c>
      <c r="N294" s="13">
        <f>IFERROR(IF(RIGHT($D294,5)="total",SUM(N288:N293),VLOOKUP($A294,Movimentação!$D:$G,4,0)),0)</f>
        <v>308.24999999999994</v>
      </c>
    </row>
    <row r="295" spans="1:14" x14ac:dyDescent="0.25">
      <c r="A295" s="57" t="str">
        <f t="shared" si="8"/>
        <v>UBERLANDIADiesel A S500</v>
      </c>
      <c r="B295" s="57" t="str">
        <f t="shared" si="9"/>
        <v>UBERLANDIADiesel B S500</v>
      </c>
      <c r="C295" s="10">
        <v>3</v>
      </c>
      <c r="D295" s="11" t="s">
        <v>25</v>
      </c>
      <c r="E295" s="12" t="s">
        <v>13</v>
      </c>
      <c r="F295" s="1"/>
      <c r="G295" s="163">
        <v>0</v>
      </c>
      <c r="H295" s="163">
        <v>0</v>
      </c>
      <c r="I295" s="149"/>
      <c r="J295" s="150" t="s">
        <v>14</v>
      </c>
      <c r="K295" s="158">
        <v>0</v>
      </c>
      <c r="L295" s="1"/>
      <c r="M295" s="13">
        <f>IFERROR(IF(RIGHT($D295,5)="total",SUM(M289:M294),VLOOKUP($A295,Movimentação!$D:$G,3,0)),0)</f>
        <v>286.5</v>
      </c>
      <c r="N295" s="13">
        <f>IFERROR(IF(RIGHT($D295,5)="total",SUM(N289:N294),VLOOKUP($A295,Movimentação!$D:$G,4,0)),0)</f>
        <v>276.75</v>
      </c>
    </row>
    <row r="296" spans="1:14" x14ac:dyDescent="0.25">
      <c r="A296" s="57" t="str">
        <f t="shared" si="8"/>
        <v>UBERLANDIAEtanol Anidro</v>
      </c>
      <c r="B296" s="57" t="str">
        <f t="shared" si="9"/>
        <v>UBERLANDIA</v>
      </c>
      <c r="C296" s="10">
        <v>3</v>
      </c>
      <c r="D296" s="11" t="s">
        <v>25</v>
      </c>
      <c r="E296" s="12" t="s">
        <v>18</v>
      </c>
      <c r="F296" s="1"/>
      <c r="G296" s="163">
        <v>150</v>
      </c>
      <c r="H296" s="163">
        <v>1200</v>
      </c>
      <c r="I296" s="149"/>
      <c r="J296" s="150" t="s">
        <v>118</v>
      </c>
      <c r="K296" s="158">
        <v>0</v>
      </c>
      <c r="L296" s="1"/>
      <c r="M296" s="13">
        <f>IFERROR(IF(RIGHT($D296,5)="total",SUM(M290:M295),VLOOKUP($A296,Movimentação!$D:$G,3,0)),0)</f>
        <v>123.30000000000001</v>
      </c>
      <c r="N296" s="13">
        <f>IFERROR(IF(RIGHT($D296,5)="total",SUM(N290:N295),VLOOKUP($A296,Movimentação!$D:$G,4,0)),0)</f>
        <v>133.14333333333335</v>
      </c>
    </row>
    <row r="297" spans="1:14" x14ac:dyDescent="0.25">
      <c r="A297" s="57" t="str">
        <f t="shared" si="8"/>
        <v>UBERLANDIAEtanol Hidratado</v>
      </c>
      <c r="B297" s="57" t="str">
        <f t="shared" si="9"/>
        <v>UBERLANDIAÁlcool</v>
      </c>
      <c r="C297" s="10">
        <v>3</v>
      </c>
      <c r="D297" s="11" t="s">
        <v>25</v>
      </c>
      <c r="E297" s="12" t="s">
        <v>19</v>
      </c>
      <c r="F297" s="1"/>
      <c r="G297" s="163">
        <v>35</v>
      </c>
      <c r="H297" s="163">
        <v>280</v>
      </c>
      <c r="I297" s="149"/>
      <c r="J297" s="150" t="s">
        <v>20</v>
      </c>
      <c r="K297" s="158">
        <v>280</v>
      </c>
      <c r="L297" s="1"/>
      <c r="M297" s="13">
        <f>IFERROR(IF(RIGHT($D297,5)="total",SUM(M291:M296),VLOOKUP($A297,Movimentação!$D:$G,3,0)),0)</f>
        <v>153.5</v>
      </c>
      <c r="N297" s="13">
        <f>IFERROR(IF(RIGHT($D297,5)="total",SUM(N291:N296),VLOOKUP($A297,Movimentação!$D:$G,4,0)),0)</f>
        <v>237</v>
      </c>
    </row>
    <row r="298" spans="1:14" x14ac:dyDescent="0.25">
      <c r="A298" s="57" t="str">
        <f t="shared" si="8"/>
        <v>UBERLANDIAGasolina A</v>
      </c>
      <c r="B298" s="57" t="str">
        <f t="shared" si="9"/>
        <v>UBERLANDIAGasolina C</v>
      </c>
      <c r="C298" s="10">
        <v>3</v>
      </c>
      <c r="D298" s="16" t="s">
        <v>25</v>
      </c>
      <c r="E298" s="12" t="s">
        <v>10</v>
      </c>
      <c r="F298" s="1"/>
      <c r="G298" s="163">
        <v>0</v>
      </c>
      <c r="H298" s="163">
        <v>0</v>
      </c>
      <c r="I298" s="149"/>
      <c r="J298" s="150" t="s">
        <v>11</v>
      </c>
      <c r="K298" s="158">
        <v>0</v>
      </c>
      <c r="L298" s="1"/>
      <c r="M298" s="13">
        <f>IFERROR(IF(RIGHT($D298,5)="total",SUM(M292:M297),VLOOKUP($A298,Movimentação!$D:$G,3,0)),0)</f>
        <v>333.36666666666667</v>
      </c>
      <c r="N298" s="13">
        <f>IFERROR(IF(RIGHT($D298,5)="total",SUM(N292:N297),VLOOKUP($A298,Movimentação!$D:$G,4,0)),0)</f>
        <v>330.69</v>
      </c>
    </row>
    <row r="299" spans="1:14" x14ac:dyDescent="0.25">
      <c r="A299" s="57" t="str">
        <f t="shared" si="8"/>
        <v>UBERLANDIA Total</v>
      </c>
      <c r="B299" s="57" t="str">
        <f t="shared" si="9"/>
        <v>UBERLANDIA Total</v>
      </c>
      <c r="C299" s="17">
        <v>3</v>
      </c>
      <c r="D299" s="18" t="s">
        <v>29</v>
      </c>
      <c r="E299" s="18"/>
      <c r="F299" s="1"/>
      <c r="G299" s="164">
        <v>225</v>
      </c>
      <c r="H299" s="164">
        <v>1800</v>
      </c>
      <c r="I299" s="149"/>
      <c r="J299" s="151" t="s">
        <v>118</v>
      </c>
      <c r="K299" s="159">
        <v>280</v>
      </c>
      <c r="L299" s="1"/>
      <c r="M299" s="19">
        <f>IFERROR(IF(RIGHT($D299,5)="total",SUM(M293:M298),VLOOKUP($A299,Movimentação!$D:$G,3,0)),0)</f>
        <v>1272.5</v>
      </c>
      <c r="N299" s="19">
        <f>IFERROR(IF(RIGHT($D299,5)="total",SUM(N293:N298),VLOOKUP($A299,Movimentação!$D:$G,4,0)),0)</f>
        <v>1353.3333333333333</v>
      </c>
    </row>
    <row r="300" spans="1:14" x14ac:dyDescent="0.25">
      <c r="A300" s="57" t="str">
        <f t="shared" si="8"/>
        <v>VITORIAB100</v>
      </c>
      <c r="B300" s="57" t="str">
        <f t="shared" si="9"/>
        <v>VITORIA</v>
      </c>
      <c r="C300" s="15">
        <v>17</v>
      </c>
      <c r="D300" s="11" t="s">
        <v>50</v>
      </c>
      <c r="E300" s="12" t="s">
        <v>7</v>
      </c>
      <c r="F300" s="1"/>
      <c r="G300" s="163">
        <v>100</v>
      </c>
      <c r="H300" s="163">
        <v>600</v>
      </c>
      <c r="I300" s="149"/>
      <c r="J300" s="150" t="s">
        <v>118</v>
      </c>
      <c r="K300" s="158">
        <v>0</v>
      </c>
      <c r="L300" s="1"/>
      <c r="M300" s="13">
        <f>IFERROR(IF(RIGHT($D300,5)="total",SUM(M294:M299),VLOOKUP($A300,Movimentação!$D:$G,3,0)),0)</f>
        <v>485.08333333333337</v>
      </c>
      <c r="N300" s="13">
        <f>IFERROR(IF(RIGHT($D300,5)="total",SUM(N294:N299),VLOOKUP($A300,Movimentação!$D:$G,4,0)),0)</f>
        <v>510.74166666666667</v>
      </c>
    </row>
    <row r="301" spans="1:14" x14ac:dyDescent="0.25">
      <c r="A301" s="57" t="str">
        <f t="shared" si="8"/>
        <v>VITORIADiesel A S10</v>
      </c>
      <c r="B301" s="57" t="str">
        <f t="shared" si="9"/>
        <v>VITORIADiesel B S10</v>
      </c>
      <c r="C301" s="10">
        <v>17</v>
      </c>
      <c r="D301" s="11" t="s">
        <v>50</v>
      </c>
      <c r="E301" s="12" t="s">
        <v>12</v>
      </c>
      <c r="F301" s="1"/>
      <c r="G301" s="163">
        <v>810</v>
      </c>
      <c r="H301" s="163">
        <v>1296</v>
      </c>
      <c r="I301" s="149"/>
      <c r="J301" s="150" t="s">
        <v>17</v>
      </c>
      <c r="K301" s="158">
        <v>1472.7272727272727</v>
      </c>
      <c r="L301" s="1"/>
      <c r="M301" s="13">
        <f>IFERROR(IF(RIGHT($D301,5)="total",SUM(M295:M300),VLOOKUP($A301,Movimentação!$D:$G,3,0)),0)</f>
        <v>1203.1166666666668</v>
      </c>
      <c r="N301" s="13">
        <f>IFERROR(IF(RIGHT($D301,5)="total",SUM(N295:N300),VLOOKUP($A301,Movimentação!$D:$G,4,0)),0)</f>
        <v>1281.291666666667</v>
      </c>
    </row>
    <row r="302" spans="1:14" x14ac:dyDescent="0.25">
      <c r="A302" s="57" t="str">
        <f t="shared" si="8"/>
        <v>VITORIADiesel A S500</v>
      </c>
      <c r="B302" s="57" t="str">
        <f t="shared" si="9"/>
        <v>VITORIADiesel B S500</v>
      </c>
      <c r="C302" s="10">
        <v>17</v>
      </c>
      <c r="D302" s="11" t="s">
        <v>50</v>
      </c>
      <c r="E302" s="12" t="s">
        <v>13</v>
      </c>
      <c r="F302" s="1"/>
      <c r="G302" s="163">
        <v>800</v>
      </c>
      <c r="H302" s="163">
        <v>1280</v>
      </c>
      <c r="I302" s="149"/>
      <c r="J302" s="150" t="s">
        <v>14</v>
      </c>
      <c r="K302" s="158">
        <v>1454.5454545454545</v>
      </c>
      <c r="L302" s="1"/>
      <c r="M302" s="13">
        <f>IFERROR(IF(RIGHT($D302,5)="total",SUM(M296:M301),VLOOKUP($A302,Movimentação!$D:$G,3,0)),0)</f>
        <v>1061.7666666666669</v>
      </c>
      <c r="N302" s="13">
        <f>IFERROR(IF(RIGHT($D302,5)="total",SUM(N296:N301),VLOOKUP($A302,Movimentação!$D:$G,4,0)),0)</f>
        <v>1118.5333333333335</v>
      </c>
    </row>
    <row r="303" spans="1:14" x14ac:dyDescent="0.25">
      <c r="A303" s="57" t="str">
        <f t="shared" si="8"/>
        <v>VITORIAEtanol Anidro</v>
      </c>
      <c r="B303" s="57" t="str">
        <f t="shared" si="9"/>
        <v>VITORIA</v>
      </c>
      <c r="C303" s="10">
        <v>17</v>
      </c>
      <c r="D303" s="11" t="s">
        <v>50</v>
      </c>
      <c r="E303" s="12" t="s">
        <v>18</v>
      </c>
      <c r="F303" s="1"/>
      <c r="G303" s="163">
        <v>160</v>
      </c>
      <c r="H303" s="163">
        <v>960</v>
      </c>
      <c r="I303" s="149"/>
      <c r="J303" s="150" t="s">
        <v>118</v>
      </c>
      <c r="K303" s="158">
        <v>0</v>
      </c>
      <c r="L303" s="1"/>
      <c r="M303" s="13">
        <f>IFERROR(IF(RIGHT($D303,5)="total",SUM(M297:M302),VLOOKUP($A303,Movimentação!$D:$G,3,0)),0)</f>
        <v>1430.0016666666668</v>
      </c>
      <c r="N303" s="13">
        <f>IFERROR(IF(RIGHT($D303,5)="total",SUM(N297:N302),VLOOKUP($A303,Movimentação!$D:$G,4,0)),0)</f>
        <v>1389.5441666666666</v>
      </c>
    </row>
    <row r="304" spans="1:14" x14ac:dyDescent="0.25">
      <c r="A304" s="57" t="str">
        <f t="shared" si="8"/>
        <v>VITORIAEtanol Hidratado</v>
      </c>
      <c r="B304" s="57" t="str">
        <f t="shared" si="9"/>
        <v>VITORIAÁlcool</v>
      </c>
      <c r="C304" s="10">
        <v>17</v>
      </c>
      <c r="D304" s="11" t="s">
        <v>50</v>
      </c>
      <c r="E304" s="12" t="s">
        <v>19</v>
      </c>
      <c r="F304" s="1"/>
      <c r="G304" s="163">
        <v>100</v>
      </c>
      <c r="H304" s="163">
        <v>600</v>
      </c>
      <c r="I304" s="149"/>
      <c r="J304" s="150" t="s">
        <v>20</v>
      </c>
      <c r="K304" s="158">
        <v>600</v>
      </c>
      <c r="L304" s="1"/>
      <c r="M304" s="13">
        <f>IFERROR(IF(RIGHT($D304,5)="total",SUM(M298:M303),VLOOKUP($A304,Movimentação!$D:$G,3,0)),0)</f>
        <v>195</v>
      </c>
      <c r="N304" s="13">
        <f>IFERROR(IF(RIGHT($D304,5)="total",SUM(N298:N303),VLOOKUP($A304,Movimentação!$D:$G,4,0)),0)</f>
        <v>170.83333333333331</v>
      </c>
    </row>
    <row r="305" spans="1:14" x14ac:dyDescent="0.25">
      <c r="A305" s="57" t="str">
        <f t="shared" si="8"/>
        <v>VITORIAGasolina A</v>
      </c>
      <c r="B305" s="57" t="str">
        <f t="shared" si="9"/>
        <v>VITORIAGasolina C</v>
      </c>
      <c r="C305" s="10">
        <v>17</v>
      </c>
      <c r="D305" s="16" t="s">
        <v>50</v>
      </c>
      <c r="E305" s="12" t="s">
        <v>10</v>
      </c>
      <c r="F305" s="1"/>
      <c r="G305" s="163">
        <v>1700</v>
      </c>
      <c r="H305" s="163">
        <v>2720</v>
      </c>
      <c r="I305" s="149"/>
      <c r="J305" s="150" t="s">
        <v>11</v>
      </c>
      <c r="K305" s="158">
        <v>3555.5555555555552</v>
      </c>
      <c r="L305" s="1"/>
      <c r="M305" s="13">
        <f>IFERROR(IF(RIGHT($D305,5)="total",SUM(M299:M304),VLOOKUP($A305,Movimentação!$D:$G,3,0)),0)</f>
        <v>3204.0983333333334</v>
      </c>
      <c r="N305" s="13">
        <f>IFERROR(IF(RIGHT($D305,5)="total",SUM(N299:N304),VLOOKUP($A305,Movimentação!$D:$G,4,0)),0)</f>
        <v>3134.3391666666671</v>
      </c>
    </row>
    <row r="306" spans="1:14" ht="15.75" thickBot="1" x14ac:dyDescent="0.3">
      <c r="A306" s="57" t="str">
        <f t="shared" si="8"/>
        <v>VITORIA Total</v>
      </c>
      <c r="B306" s="57" t="str">
        <f t="shared" si="9"/>
        <v>VITORIA Total</v>
      </c>
      <c r="C306" s="17">
        <v>17</v>
      </c>
      <c r="D306" s="18" t="s">
        <v>52</v>
      </c>
      <c r="E306" s="18"/>
      <c r="F306" s="1"/>
      <c r="G306" s="164">
        <v>3670</v>
      </c>
      <c r="H306" s="164">
        <v>7456</v>
      </c>
      <c r="I306" s="149"/>
      <c r="J306" s="151" t="s">
        <v>118</v>
      </c>
      <c r="K306" s="159">
        <v>7082.8282828282827</v>
      </c>
      <c r="L306" s="1"/>
      <c r="M306" s="19">
        <f>IFERROR(IF(RIGHT($D306,5)="total",SUM(M300:M305),VLOOKUP($A306,Movimentação!$D:$G,3,0)),0)</f>
        <v>7579.0666666666675</v>
      </c>
      <c r="N306" s="19">
        <f>IFERROR(IF(RIGHT($D306,5)="total",SUM(N300:N305),VLOOKUP($A306,Movimentação!$D:$G,4,0)),0)</f>
        <v>7605.2833333333347</v>
      </c>
    </row>
    <row r="307" spans="1:14" ht="15.75" thickTop="1" x14ac:dyDescent="0.25">
      <c r="A307" s="57" t="str">
        <f>_xlfn.CONCAT(D307,E307)</f>
        <v/>
      </c>
      <c r="B307" s="57" t="str">
        <f t="shared" si="9"/>
        <v/>
      </c>
      <c r="C307" s="21"/>
      <c r="D307" s="21"/>
      <c r="E307" s="21"/>
      <c r="F307" s="1"/>
      <c r="G307" s="165"/>
      <c r="H307" s="165"/>
      <c r="I307" s="149"/>
      <c r="J307" s="152"/>
      <c r="K307" s="160"/>
      <c r="L307" s="1"/>
      <c r="M307" s="22"/>
      <c r="N307" s="22"/>
    </row>
  </sheetData>
  <autoFilter ref="A1:N307" xr:uid="{F4A99EE7-D3D3-4D97-9C3A-441FA4E05C85}"/>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1:I52"/>
  <sheetViews>
    <sheetView showGridLines="0" workbookViewId="0">
      <selection activeCell="L40" sqref="L40"/>
    </sheetView>
  </sheetViews>
  <sheetFormatPr defaultRowHeight="15" x14ac:dyDescent="0.25"/>
  <cols>
    <col min="1" max="5" width="24.5703125" customWidth="1"/>
    <col min="6" max="6" width="15.7109375" bestFit="1" customWidth="1"/>
    <col min="7" max="7" width="13.28515625" bestFit="1" customWidth="1"/>
    <col min="8" max="8" width="12.5703125" bestFit="1" customWidth="1"/>
    <col min="9" max="9" width="10.28515625" bestFit="1" customWidth="1"/>
  </cols>
  <sheetData>
    <row r="1" spans="1:9" x14ac:dyDescent="0.25">
      <c r="A1" s="146" t="s">
        <v>340</v>
      </c>
      <c r="B1" s="147">
        <v>45090</v>
      </c>
    </row>
    <row r="2" spans="1:9" ht="51" x14ac:dyDescent="0.25">
      <c r="A2" s="242" t="s">
        <v>728</v>
      </c>
      <c r="B2" s="242" t="s">
        <v>729</v>
      </c>
      <c r="C2" s="242" t="s">
        <v>730</v>
      </c>
      <c r="D2" s="242" t="s">
        <v>731</v>
      </c>
      <c r="E2" s="242" t="s">
        <v>231</v>
      </c>
      <c r="F2" s="242" t="s">
        <v>732</v>
      </c>
      <c r="G2" s="242" t="s">
        <v>733</v>
      </c>
      <c r="H2" s="243" t="s">
        <v>734</v>
      </c>
      <c r="I2" s="243" t="s">
        <v>735</v>
      </c>
    </row>
    <row r="3" spans="1:9" x14ac:dyDescent="0.25">
      <c r="A3" s="244">
        <f ca="1">_xlfn.XLOOKUP(B3,'BD Expedição'!$B:$B,'BD Expedição'!$A:$A)</f>
        <v>1</v>
      </c>
      <c r="B3" s="245" t="s">
        <v>8</v>
      </c>
      <c r="C3" s="246">
        <v>10</v>
      </c>
      <c r="D3" s="246">
        <v>27</v>
      </c>
      <c r="E3" s="247">
        <f>((C3*D3*(F3*22+G3*4))-H3)*I3</f>
        <v>90988.923999999999</v>
      </c>
      <c r="F3" s="246">
        <v>16</v>
      </c>
      <c r="G3" s="248">
        <v>7</v>
      </c>
      <c r="H3" s="249">
        <v>11611.075999999995</v>
      </c>
      <c r="I3" s="250">
        <v>1</v>
      </c>
    </row>
    <row r="4" spans="1:9" x14ac:dyDescent="0.25">
      <c r="A4" s="244">
        <f ca="1">_xlfn.XLOOKUP(B4,'BD Expedição'!$B:$B,'BD Expedição'!$A:$A)</f>
        <v>37</v>
      </c>
      <c r="B4" s="245" t="s">
        <v>91</v>
      </c>
      <c r="C4" s="246">
        <v>1.3</v>
      </c>
      <c r="D4" s="246">
        <v>19</v>
      </c>
      <c r="E4" s="247">
        <f>((C4*D4*(F4*22+G4*4))-H4)*I4</f>
        <v>5236.3999999999996</v>
      </c>
      <c r="F4" s="246">
        <v>9</v>
      </c>
      <c r="G4" s="248">
        <v>3.5</v>
      </c>
      <c r="H4" s="249">
        <v>0</v>
      </c>
      <c r="I4" s="250">
        <v>1</v>
      </c>
    </row>
    <row r="5" spans="1:9" x14ac:dyDescent="0.25">
      <c r="A5" s="244">
        <f ca="1">_xlfn.XLOOKUP(B5,'BD Expedição'!$B:$B,'BD Expedição'!$A:$A)</f>
        <v>54</v>
      </c>
      <c r="B5" s="245" t="s">
        <v>109</v>
      </c>
      <c r="C5" s="246">
        <v>1</v>
      </c>
      <c r="D5" s="246">
        <v>18</v>
      </c>
      <c r="E5" s="247">
        <f>((C5*D5*(F5*22+G5*4))-H5)*I5</f>
        <v>3852</v>
      </c>
      <c r="F5" s="246">
        <v>9</v>
      </c>
      <c r="G5" s="248">
        <v>4</v>
      </c>
      <c r="H5" s="249">
        <v>0</v>
      </c>
      <c r="I5" s="250">
        <v>1</v>
      </c>
    </row>
    <row r="6" spans="1:9" x14ac:dyDescent="0.25">
      <c r="A6" s="244">
        <f ca="1">_xlfn.XLOOKUP(B6,'BD Expedição'!$B:$B,'BD Expedição'!$A:$A)</f>
        <v>25</v>
      </c>
      <c r="B6" s="245" t="s">
        <v>70</v>
      </c>
      <c r="C6" s="246">
        <v>1.5</v>
      </c>
      <c r="D6" s="246">
        <v>28</v>
      </c>
      <c r="E6" s="247">
        <f>((C6*D6*(F6*22+G6*4))-H6)*I6</f>
        <v>8316</v>
      </c>
      <c r="F6" s="246">
        <v>9</v>
      </c>
      <c r="G6" s="248">
        <v>0</v>
      </c>
      <c r="H6" s="249">
        <v>0</v>
      </c>
      <c r="I6" s="250">
        <v>1</v>
      </c>
    </row>
    <row r="7" spans="1:9" x14ac:dyDescent="0.25">
      <c r="A7" s="244">
        <f ca="1">_xlfn.XLOOKUP(B7,'BD Expedição'!$B:$B,'BD Expedição'!$A:$A)</f>
        <v>52</v>
      </c>
      <c r="B7" s="245" t="s">
        <v>104</v>
      </c>
      <c r="C7" s="246">
        <v>3</v>
      </c>
      <c r="D7" s="246">
        <v>24</v>
      </c>
      <c r="E7" s="247">
        <f>((C7*D7*(F7*22+G7*4))-H7)*I7</f>
        <v>16992</v>
      </c>
      <c r="F7" s="246">
        <v>10</v>
      </c>
      <c r="G7" s="248">
        <v>4</v>
      </c>
      <c r="H7" s="249">
        <v>0</v>
      </c>
      <c r="I7" s="250">
        <v>1</v>
      </c>
    </row>
    <row r="8" spans="1:9" x14ac:dyDescent="0.25">
      <c r="A8" s="244">
        <f ca="1">_xlfn.XLOOKUP(B8,'BD Expedição'!$B:$B,'BD Expedição'!$A:$A)</f>
        <v>66</v>
      </c>
      <c r="B8" s="245" t="s">
        <v>112</v>
      </c>
      <c r="C8" s="246">
        <v>1.5</v>
      </c>
      <c r="D8" s="246">
        <v>31</v>
      </c>
      <c r="E8" s="247">
        <f>((C8*D8*(F8*22+G8*4))-H8)*I8</f>
        <v>10974</v>
      </c>
      <c r="F8" s="246">
        <v>10</v>
      </c>
      <c r="G8" s="248">
        <v>4</v>
      </c>
      <c r="H8" s="249">
        <v>0</v>
      </c>
      <c r="I8" s="250">
        <v>1</v>
      </c>
    </row>
    <row r="9" spans="1:9" x14ac:dyDescent="0.25">
      <c r="A9" s="244">
        <f ca="1">_xlfn.XLOOKUP(B9,'BD Expedição'!$B:$B,'BD Expedição'!$A:$A)</f>
        <v>44</v>
      </c>
      <c r="B9" s="245" t="s">
        <v>98</v>
      </c>
      <c r="C9" s="246">
        <v>3</v>
      </c>
      <c r="D9" s="246">
        <v>38</v>
      </c>
      <c r="E9" s="247">
        <f>((C9*D9*(F9*22+G9*4))-H9)*I9</f>
        <v>27588</v>
      </c>
      <c r="F9" s="246">
        <v>11</v>
      </c>
      <c r="G9" s="248">
        <v>0</v>
      </c>
      <c r="H9" s="249">
        <v>0</v>
      </c>
      <c r="I9" s="250">
        <v>1</v>
      </c>
    </row>
    <row r="10" spans="1:9" x14ac:dyDescent="0.25">
      <c r="A10" s="244">
        <f ca="1">_xlfn.XLOOKUP(B10,'BD Expedição'!$B:$B,'BD Expedição'!$A:$A)</f>
        <v>12</v>
      </c>
      <c r="B10" s="245" t="s">
        <v>40</v>
      </c>
      <c r="C10" s="246">
        <v>10</v>
      </c>
      <c r="D10" s="246">
        <v>22</v>
      </c>
      <c r="E10" s="247">
        <f>((C10*D10*(F10*22+G10*4))-H10)*I10</f>
        <v>56760</v>
      </c>
      <c r="F10" s="246">
        <v>11</v>
      </c>
      <c r="G10" s="248">
        <v>4</v>
      </c>
      <c r="H10" s="249">
        <v>0</v>
      </c>
      <c r="I10" s="250">
        <v>1</v>
      </c>
    </row>
    <row r="11" spans="1:9" x14ac:dyDescent="0.25">
      <c r="A11" s="244">
        <f ca="1">_xlfn.XLOOKUP(B11,'BD Expedição'!$B:$B,'BD Expedição'!$A:$A)</f>
        <v>20</v>
      </c>
      <c r="B11" s="245" t="s">
        <v>62</v>
      </c>
      <c r="C11" s="246">
        <v>8</v>
      </c>
      <c r="D11" s="246">
        <v>23</v>
      </c>
      <c r="E11" s="247">
        <f>((C11*D11*(F11*22+G11*4))-H11)*I11</f>
        <v>56140.500749999999</v>
      </c>
      <c r="F11" s="246">
        <v>13</v>
      </c>
      <c r="G11" s="248">
        <v>5</v>
      </c>
      <c r="H11" s="249">
        <v>163.49924999999999</v>
      </c>
      <c r="I11" s="250">
        <v>1</v>
      </c>
    </row>
    <row r="12" spans="1:9" x14ac:dyDescent="0.25">
      <c r="A12" s="244">
        <f ca="1">_xlfn.XLOOKUP(B12,'BD Expedição'!$B:$B,'BD Expedição'!$A:$A)</f>
        <v>19</v>
      </c>
      <c r="B12" s="245" t="s">
        <v>59</v>
      </c>
      <c r="C12" s="246">
        <v>0.91666666666666707</v>
      </c>
      <c r="D12" s="246">
        <v>19</v>
      </c>
      <c r="E12" s="247">
        <f>((C12*D12*(F12*22+G12*4))-H12)*I12</f>
        <v>3344.0000000000018</v>
      </c>
      <c r="F12" s="246">
        <v>8</v>
      </c>
      <c r="G12" s="248">
        <v>4</v>
      </c>
      <c r="H12" s="249">
        <v>0</v>
      </c>
      <c r="I12" s="250">
        <v>1</v>
      </c>
    </row>
    <row r="13" spans="1:9" x14ac:dyDescent="0.25">
      <c r="A13" s="244">
        <f ca="1">_xlfn.XLOOKUP(B13,'BD Expedição'!$B:$B,'BD Expedição'!$A:$A)</f>
        <v>50</v>
      </c>
      <c r="B13" s="245" t="s">
        <v>103</v>
      </c>
      <c r="C13" s="246">
        <v>2</v>
      </c>
      <c r="D13" s="246">
        <v>26</v>
      </c>
      <c r="E13" s="247">
        <f>((C13*D13*(F13*22+G13*4))-H13)*I13</f>
        <v>9984</v>
      </c>
      <c r="F13" s="246">
        <v>8</v>
      </c>
      <c r="G13" s="248">
        <v>4</v>
      </c>
      <c r="H13" s="249">
        <v>0</v>
      </c>
      <c r="I13" s="250">
        <v>1</v>
      </c>
    </row>
    <row r="14" spans="1:9" x14ac:dyDescent="0.25">
      <c r="A14" s="244">
        <f ca="1">_xlfn.XLOOKUP(B14,'BD Expedição'!$B:$B,'BD Expedição'!$A:$A)</f>
        <v>16</v>
      </c>
      <c r="B14" s="245" t="s">
        <v>48</v>
      </c>
      <c r="C14" s="246">
        <v>5</v>
      </c>
      <c r="D14" s="246">
        <v>25</v>
      </c>
      <c r="E14" s="247">
        <f>((C14*D14*(F14*22+G14*4))-H14)*I14</f>
        <v>67171.078833333333</v>
      </c>
      <c r="F14" s="246">
        <v>24</v>
      </c>
      <c r="G14" s="248">
        <v>12</v>
      </c>
      <c r="H14" s="249">
        <v>4828.921166666667</v>
      </c>
      <c r="I14" s="250">
        <v>1</v>
      </c>
    </row>
    <row r="15" spans="1:9" x14ac:dyDescent="0.25">
      <c r="A15" s="244">
        <f ca="1">_xlfn.XLOOKUP(B15,'BD Expedição'!$B:$B,'BD Expedição'!$A:$A)</f>
        <v>21</v>
      </c>
      <c r="B15" s="245" t="s">
        <v>64</v>
      </c>
      <c r="C15" s="246">
        <v>1</v>
      </c>
      <c r="D15" s="246">
        <v>23</v>
      </c>
      <c r="E15" s="247">
        <f>((C15*D15*(F15*22+G15*4))-H15)*I15</f>
        <v>4554</v>
      </c>
      <c r="F15" s="246">
        <v>9</v>
      </c>
      <c r="G15" s="248">
        <v>0</v>
      </c>
      <c r="H15" s="249">
        <v>0</v>
      </c>
      <c r="I15" s="250">
        <v>1</v>
      </c>
    </row>
    <row r="16" spans="1:9" x14ac:dyDescent="0.25">
      <c r="A16" s="244">
        <f ca="1">_xlfn.XLOOKUP(B16,'BD Expedição'!$B:$B,'BD Expedição'!$A:$A)</f>
        <v>9</v>
      </c>
      <c r="B16" s="245" t="s">
        <v>32</v>
      </c>
      <c r="C16" s="246">
        <v>2</v>
      </c>
      <c r="D16" s="246">
        <v>24</v>
      </c>
      <c r="E16" s="247">
        <f>((C16*D16*(F16*22+G16*4))-H16)*I16</f>
        <v>9216</v>
      </c>
      <c r="F16" s="246">
        <v>8</v>
      </c>
      <c r="G16" s="248">
        <v>4</v>
      </c>
      <c r="H16" s="249">
        <v>0</v>
      </c>
      <c r="I16" s="250">
        <v>1</v>
      </c>
    </row>
    <row r="17" spans="1:9" x14ac:dyDescent="0.25">
      <c r="A17" s="244">
        <f ca="1">_xlfn.XLOOKUP(B17,'BD Expedição'!$B:$B,'BD Expedição'!$A:$A)</f>
        <v>18</v>
      </c>
      <c r="B17" s="245" t="s">
        <v>53</v>
      </c>
      <c r="C17" s="246">
        <v>2.5</v>
      </c>
      <c r="D17" s="246">
        <v>37</v>
      </c>
      <c r="E17" s="247">
        <f>((C17*D17*(F17*22+G17*4))-H17)*I17</f>
        <v>21830</v>
      </c>
      <c r="F17" s="246">
        <v>10</v>
      </c>
      <c r="G17" s="248">
        <v>4</v>
      </c>
      <c r="H17" s="249">
        <v>0</v>
      </c>
      <c r="I17" s="250">
        <v>1</v>
      </c>
    </row>
    <row r="18" spans="1:9" x14ac:dyDescent="0.25">
      <c r="A18" s="244">
        <f ca="1">_xlfn.XLOOKUP(B18,'BD Expedição'!$B:$B,'BD Expedição'!$A:$A)</f>
        <v>40</v>
      </c>
      <c r="B18" s="245" t="s">
        <v>93</v>
      </c>
      <c r="C18" s="246">
        <v>0.66669999999999996</v>
      </c>
      <c r="D18" s="246">
        <v>18</v>
      </c>
      <c r="E18" s="247">
        <f>((C18*D18*(F18*22+G18*4))-H18)*I18</f>
        <v>2304.1151999999997</v>
      </c>
      <c r="F18" s="246">
        <v>8</v>
      </c>
      <c r="G18" s="248">
        <v>4</v>
      </c>
      <c r="H18" s="249">
        <v>0</v>
      </c>
      <c r="I18" s="250">
        <v>1</v>
      </c>
    </row>
    <row r="19" spans="1:9" x14ac:dyDescent="0.25">
      <c r="A19" s="244">
        <f ca="1">_xlfn.XLOOKUP(B19,'BD Expedição'!$B:$B,'BD Expedição'!$A:$A)</f>
        <v>47</v>
      </c>
      <c r="B19" s="245" t="s">
        <v>100</v>
      </c>
      <c r="C19" s="246">
        <v>2</v>
      </c>
      <c r="D19" s="246">
        <v>20</v>
      </c>
      <c r="E19" s="247">
        <f>((C19*D19*(F19*22+G19*4))-H19)*I19</f>
        <v>7680</v>
      </c>
      <c r="F19" s="246">
        <v>8</v>
      </c>
      <c r="G19" s="248">
        <v>4</v>
      </c>
      <c r="H19" s="249">
        <v>0</v>
      </c>
      <c r="I19" s="250">
        <v>1</v>
      </c>
    </row>
    <row r="20" spans="1:9" x14ac:dyDescent="0.25">
      <c r="A20" s="244">
        <f ca="1">_xlfn.XLOOKUP(B20,'BD Expedição'!$B:$B,'BD Expedição'!$A:$A)</f>
        <v>53</v>
      </c>
      <c r="B20" s="245" t="s">
        <v>108</v>
      </c>
      <c r="C20" s="246">
        <v>2</v>
      </c>
      <c r="D20" s="246">
        <v>23</v>
      </c>
      <c r="E20" s="247">
        <f>((C20*D20*(F20*22+G20*4))-H20)*I20</f>
        <v>8832</v>
      </c>
      <c r="F20" s="246">
        <v>8</v>
      </c>
      <c r="G20" s="248">
        <v>4</v>
      </c>
      <c r="H20" s="249">
        <v>0</v>
      </c>
      <c r="I20" s="250">
        <v>1</v>
      </c>
    </row>
    <row r="21" spans="1:9" x14ac:dyDescent="0.25">
      <c r="A21" s="244">
        <f ca="1">_xlfn.XLOOKUP(B21,'BD Expedição'!$B:$B,'BD Expedição'!$A:$A)</f>
        <v>70</v>
      </c>
      <c r="B21" s="245" t="s">
        <v>115</v>
      </c>
      <c r="C21" s="246">
        <v>1.0163841807909604</v>
      </c>
      <c r="D21" s="246">
        <v>15</v>
      </c>
      <c r="E21" s="247">
        <f>((C21*D21*(F21*22+G21*4))-H21)*I21</f>
        <v>3597.9999999999995</v>
      </c>
      <c r="F21" s="246">
        <v>10</v>
      </c>
      <c r="G21" s="248">
        <v>4</v>
      </c>
      <c r="H21" s="249">
        <v>0</v>
      </c>
      <c r="I21" s="250">
        <v>1</v>
      </c>
    </row>
    <row r="22" spans="1:9" x14ac:dyDescent="0.25">
      <c r="A22" s="244">
        <f ca="1">_xlfn.XLOOKUP(B22,'BD Expedição'!$B:$B,'BD Expedição'!$A:$A)</f>
        <v>42</v>
      </c>
      <c r="B22" s="245" t="s">
        <v>97</v>
      </c>
      <c r="C22" s="246">
        <v>4</v>
      </c>
      <c r="D22" s="246">
        <v>25</v>
      </c>
      <c r="E22" s="247">
        <f>((C22*D22*(F22*22+G22*4))-H22)*I22</f>
        <v>7788</v>
      </c>
      <c r="F22" s="246">
        <v>10</v>
      </c>
      <c r="G22" s="248">
        <v>4</v>
      </c>
      <c r="H22" s="249">
        <v>0</v>
      </c>
      <c r="I22" s="250">
        <v>0.33</v>
      </c>
    </row>
    <row r="23" spans="1:9" x14ac:dyDescent="0.25">
      <c r="A23" s="244">
        <f ca="1">_xlfn.XLOOKUP(B23,'BD Expedição'!$B:$B,'BD Expedição'!$A:$A)</f>
        <v>28</v>
      </c>
      <c r="B23" s="245" t="s">
        <v>75</v>
      </c>
      <c r="C23" s="246">
        <v>3</v>
      </c>
      <c r="D23" s="246">
        <v>20</v>
      </c>
      <c r="E23" s="247">
        <f>((C23*D23*(F23*22+G23*4))-H23)*I23</f>
        <v>14400</v>
      </c>
      <c r="F23" s="246">
        <v>10</v>
      </c>
      <c r="G23" s="248">
        <v>5</v>
      </c>
      <c r="H23" s="249">
        <v>0</v>
      </c>
      <c r="I23" s="250">
        <v>1</v>
      </c>
    </row>
    <row r="24" spans="1:9" x14ac:dyDescent="0.25">
      <c r="A24" s="244">
        <f ca="1">_xlfn.XLOOKUP(B24,'BD Expedição'!$B:$B,'BD Expedição'!$A:$A)</f>
        <v>13</v>
      </c>
      <c r="B24" s="245" t="s">
        <v>44</v>
      </c>
      <c r="C24" s="246">
        <v>8</v>
      </c>
      <c r="D24" s="246">
        <v>23</v>
      </c>
      <c r="E24" s="247">
        <f>((C24*D24*(F24*22+G24*4))-H24)*I24</f>
        <v>43701.666666666664</v>
      </c>
      <c r="F24" s="246">
        <v>10</v>
      </c>
      <c r="G24" s="248">
        <v>5</v>
      </c>
      <c r="H24" s="249">
        <v>458.33333333333326</v>
      </c>
      <c r="I24" s="250">
        <v>1</v>
      </c>
    </row>
    <row r="25" spans="1:9" x14ac:dyDescent="0.25">
      <c r="A25" s="244">
        <f ca="1">_xlfn.XLOOKUP(B25,'BD Expedição'!$B:$B,'BD Expedição'!$A:$A)</f>
        <v>5</v>
      </c>
      <c r="B25" s="245" t="s">
        <v>30</v>
      </c>
      <c r="C25" s="246">
        <v>0.6</v>
      </c>
      <c r="D25" s="246">
        <v>22</v>
      </c>
      <c r="E25" s="247">
        <f>((C25*D25*(F25*22+G25*4))-H25)*I25</f>
        <v>3484.7999999999997</v>
      </c>
      <c r="F25" s="246">
        <v>12</v>
      </c>
      <c r="G25" s="248">
        <v>0</v>
      </c>
      <c r="H25" s="249">
        <v>0</v>
      </c>
      <c r="I25" s="250">
        <v>1</v>
      </c>
    </row>
    <row r="26" spans="1:9" x14ac:dyDescent="0.25">
      <c r="A26" s="244">
        <f ca="1">_xlfn.XLOOKUP(B26,'BD Expedição'!$B:$B,'BD Expedição'!$A:$A)</f>
        <v>3</v>
      </c>
      <c r="B26" s="245" t="s">
        <v>25</v>
      </c>
      <c r="C26" s="246">
        <v>1</v>
      </c>
      <c r="D26" s="246">
        <v>26</v>
      </c>
      <c r="E26" s="247">
        <f>((C26*D26*(F26*22+G26*4))-H26)*I26</f>
        <v>5720</v>
      </c>
      <c r="F26" s="246">
        <v>10</v>
      </c>
      <c r="G26" s="248">
        <v>0</v>
      </c>
      <c r="H26" s="249">
        <v>0</v>
      </c>
      <c r="I26" s="250">
        <v>1</v>
      </c>
    </row>
    <row r="27" spans="1:9" x14ac:dyDescent="0.25">
      <c r="A27" s="244">
        <f ca="1">_xlfn.XLOOKUP(B27,'BD Expedição'!$B:$B,'BD Expedição'!$A:$A)</f>
        <v>11</v>
      </c>
      <c r="B27" s="245" t="s">
        <v>36</v>
      </c>
      <c r="C27" s="246">
        <v>4</v>
      </c>
      <c r="D27" s="246">
        <v>27</v>
      </c>
      <c r="E27" s="247">
        <f>((C27*D27*(F27*22+G27*4))-H27)*I27</f>
        <v>28176.810833333333</v>
      </c>
      <c r="F27" s="246">
        <v>12</v>
      </c>
      <c r="G27" s="248">
        <v>7</v>
      </c>
      <c r="H27" s="249">
        <v>3359.1891666666679</v>
      </c>
      <c r="I27" s="250">
        <v>1</v>
      </c>
    </row>
    <row r="28" spans="1:9" x14ac:dyDescent="0.25">
      <c r="A28" s="244">
        <f ca="1">_xlfn.XLOOKUP(B28,'BD Expedição'!$B:$B,'BD Expedição'!$A:$A)</f>
        <v>17</v>
      </c>
      <c r="B28" s="245" t="s">
        <v>50</v>
      </c>
      <c r="C28" s="246">
        <v>0.8</v>
      </c>
      <c r="D28" s="246">
        <v>24</v>
      </c>
      <c r="E28" s="247">
        <f>((C28*D28*(F28*22+G28*4))-H28)*I28</f>
        <v>10483.200000000001</v>
      </c>
      <c r="F28" s="246">
        <v>21</v>
      </c>
      <c r="G28" s="248">
        <v>21</v>
      </c>
      <c r="H28" s="249">
        <v>0</v>
      </c>
      <c r="I28" s="250">
        <v>1</v>
      </c>
    </row>
    <row r="29" spans="1:9" x14ac:dyDescent="0.25">
      <c r="A29" s="244">
        <f ca="1">_xlfn.XLOOKUP(B29,'BD Expedição'!$B:$B,'BD Expedição'!$A:$A)</f>
        <v>38</v>
      </c>
      <c r="B29" s="245" t="s">
        <v>92</v>
      </c>
      <c r="C29" s="246">
        <v>7</v>
      </c>
      <c r="D29" s="246">
        <v>26</v>
      </c>
      <c r="E29" s="247">
        <f>((C29*D29*(F29*22+G29*4))-H29)*I29</f>
        <v>26620.179779999999</v>
      </c>
      <c r="F29" s="246">
        <v>11</v>
      </c>
      <c r="G29" s="248">
        <v>6</v>
      </c>
      <c r="H29" s="249">
        <v>4045.0337000000009</v>
      </c>
      <c r="I29" s="250">
        <v>0.6</v>
      </c>
    </row>
    <row r="30" spans="1:9" x14ac:dyDescent="0.25">
      <c r="A30" s="244">
        <f ca="1">_xlfn.XLOOKUP(B30,'BD Expedição'!$B:$B,'BD Expedição'!$A:$A)</f>
        <v>31</v>
      </c>
      <c r="B30" s="245" t="s">
        <v>79</v>
      </c>
      <c r="C30" s="246">
        <v>0.85</v>
      </c>
      <c r="D30" s="246">
        <v>24</v>
      </c>
      <c r="E30" s="247">
        <f>((C30*D30*(F30*22+G30*4))-H30)*I30</f>
        <v>3590.3999999999996</v>
      </c>
      <c r="F30" s="246">
        <v>8</v>
      </c>
      <c r="G30" s="248">
        <v>0</v>
      </c>
      <c r="H30" s="249">
        <v>0</v>
      </c>
      <c r="I30" s="250">
        <v>1</v>
      </c>
    </row>
    <row r="31" spans="1:9" x14ac:dyDescent="0.25">
      <c r="A31" s="244">
        <f ca="1">_xlfn.XLOOKUP(B31,'BD Expedição'!$B:$B,'BD Expedição'!$A:$A)</f>
        <v>27</v>
      </c>
      <c r="B31" s="245" t="s">
        <v>73</v>
      </c>
      <c r="C31" s="246">
        <v>2</v>
      </c>
      <c r="D31" s="246">
        <v>26</v>
      </c>
      <c r="E31" s="247">
        <f>((C31*D31*(F31*22+G31*4))-H31)*I31</f>
        <v>11336</v>
      </c>
      <c r="F31" s="246">
        <v>9</v>
      </c>
      <c r="G31" s="248">
        <v>5</v>
      </c>
      <c r="H31" s="249">
        <v>0</v>
      </c>
      <c r="I31" s="250">
        <v>1</v>
      </c>
    </row>
    <row r="32" spans="1:9" x14ac:dyDescent="0.25">
      <c r="A32" s="244">
        <f ca="1">_xlfn.XLOOKUP(B32,'BD Expedição'!$B:$B,'BD Expedição'!$A:$A)</f>
        <v>26</v>
      </c>
      <c r="B32" s="245" t="s">
        <v>71</v>
      </c>
      <c r="C32" s="251">
        <v>1.9333333333333333</v>
      </c>
      <c r="D32" s="252">
        <v>29</v>
      </c>
      <c r="E32" s="247">
        <f>((C32*D32*(F32*22+G32*4))-H32)*I32</f>
        <v>44068.4</v>
      </c>
      <c r="F32" s="246">
        <v>33</v>
      </c>
      <c r="G32" s="248">
        <v>15</v>
      </c>
      <c r="H32" s="249">
        <v>0</v>
      </c>
      <c r="I32" s="250">
        <v>1</v>
      </c>
    </row>
    <row r="33" spans="1:9" x14ac:dyDescent="0.25">
      <c r="A33" s="244">
        <f ca="1">_xlfn.XLOOKUP(B33,'BD Expedição'!$B:$B,'BD Expedição'!$A:$A)</f>
        <v>29</v>
      </c>
      <c r="B33" s="245" t="s">
        <v>77</v>
      </c>
      <c r="C33" s="246">
        <v>1.5</v>
      </c>
      <c r="D33" s="246">
        <v>22</v>
      </c>
      <c r="E33" s="247">
        <f>((C33*D33*(F33*22+G33*4))-H33)*I33</f>
        <v>9504</v>
      </c>
      <c r="F33" s="246">
        <v>12</v>
      </c>
      <c r="G33" s="248">
        <v>6</v>
      </c>
      <c r="H33" s="249">
        <v>0</v>
      </c>
      <c r="I33" s="250">
        <v>1</v>
      </c>
    </row>
    <row r="34" spans="1:9" x14ac:dyDescent="0.25">
      <c r="A34" s="244">
        <f ca="1">_xlfn.XLOOKUP(B34,'BD Expedição'!$B:$B,'BD Expedição'!$A:$A)</f>
        <v>34</v>
      </c>
      <c r="B34" s="245" t="s">
        <v>81</v>
      </c>
      <c r="C34" s="246">
        <v>1</v>
      </c>
      <c r="D34" s="246">
        <v>27</v>
      </c>
      <c r="E34" s="247">
        <f>((C34*D34*(F34*22+G34*4))-H34)*I34</f>
        <v>4752</v>
      </c>
      <c r="F34" s="246">
        <v>8</v>
      </c>
      <c r="G34" s="248">
        <v>0</v>
      </c>
      <c r="H34" s="249">
        <v>0</v>
      </c>
      <c r="I34" s="250">
        <v>1</v>
      </c>
    </row>
    <row r="35" spans="1:9" x14ac:dyDescent="0.25">
      <c r="A35" s="244">
        <f ca="1">_xlfn.XLOOKUP(B35,'BD Expedição'!$B:$B,'BD Expedição'!$A:$A)</f>
        <v>24</v>
      </c>
      <c r="B35" s="245" t="s">
        <v>68</v>
      </c>
      <c r="C35" s="246">
        <v>2</v>
      </c>
      <c r="D35" s="246">
        <v>19</v>
      </c>
      <c r="E35" s="247">
        <f>((C35*D35*(F35*22+G35*4))-H35)*I35</f>
        <v>10640</v>
      </c>
      <c r="F35" s="246">
        <v>12</v>
      </c>
      <c r="G35" s="248">
        <v>4</v>
      </c>
      <c r="H35" s="249">
        <v>0</v>
      </c>
      <c r="I35" s="250">
        <v>1</v>
      </c>
    </row>
    <row r="36" spans="1:9" x14ac:dyDescent="0.25">
      <c r="A36" s="244">
        <f ca="1">_xlfn.XLOOKUP(B36,'BD Expedição'!$B:$B,'BD Expedição'!$A:$A)</f>
        <v>23</v>
      </c>
      <c r="B36" s="245" t="s">
        <v>67</v>
      </c>
      <c r="C36" s="246">
        <v>0.64</v>
      </c>
      <c r="D36" s="246">
        <v>19</v>
      </c>
      <c r="E36" s="247">
        <f>((C36*D36*(F36*22+G36*4))-H36)*I36</f>
        <v>2675.2</v>
      </c>
      <c r="F36" s="246">
        <v>10</v>
      </c>
      <c r="G36" s="248">
        <v>0</v>
      </c>
      <c r="H36" s="249">
        <v>0</v>
      </c>
      <c r="I36" s="250">
        <v>1</v>
      </c>
    </row>
    <row r="37" spans="1:9" x14ac:dyDescent="0.25">
      <c r="A37" s="244">
        <f ca="1">_xlfn.XLOOKUP(B37,'BD Expedição'!$B:$B,'BD Expedição'!$A:$A)</f>
        <v>22</v>
      </c>
      <c r="B37" s="245" t="s">
        <v>66</v>
      </c>
      <c r="C37" s="246">
        <v>0.64</v>
      </c>
      <c r="D37" s="246">
        <v>26</v>
      </c>
      <c r="E37" s="247">
        <f>((C37*D37*(F37*22+G37*4))-H37)*I37</f>
        <v>3660.8</v>
      </c>
      <c r="F37" s="246">
        <v>10</v>
      </c>
      <c r="G37" s="248">
        <v>0</v>
      </c>
      <c r="H37" s="249">
        <v>0</v>
      </c>
      <c r="I37" s="250">
        <v>1</v>
      </c>
    </row>
    <row r="38" spans="1:9" x14ac:dyDescent="0.25">
      <c r="A38" s="244">
        <f ca="1">_xlfn.XLOOKUP(B38,'BD Expedição'!$B:$B,'BD Expedição'!$A:$A)</f>
        <v>49</v>
      </c>
      <c r="B38" s="245" t="s">
        <v>102</v>
      </c>
      <c r="C38" s="246">
        <v>3</v>
      </c>
      <c r="D38" s="246">
        <v>24</v>
      </c>
      <c r="E38" s="247">
        <f>((C38*D38*(F38*22+G38*4))-H38)*I38</f>
        <v>11390.489833333333</v>
      </c>
      <c r="F38" s="246">
        <v>10</v>
      </c>
      <c r="G38" s="248">
        <v>5</v>
      </c>
      <c r="H38" s="249">
        <v>5889.510166666666</v>
      </c>
      <c r="I38" s="250">
        <v>1</v>
      </c>
    </row>
    <row r="39" spans="1:9" x14ac:dyDescent="0.25">
      <c r="A39" s="244">
        <f ca="1">_xlfn.XLOOKUP(B39,'BD Expedição'!$B:$B,'BD Expedição'!$A:$A)</f>
        <v>33</v>
      </c>
      <c r="B39" s="245" t="s">
        <v>80</v>
      </c>
      <c r="C39" s="246">
        <v>1</v>
      </c>
      <c r="D39" s="246">
        <v>21</v>
      </c>
      <c r="E39" s="247">
        <f>((C39*D39*(F39*22+G39*4))-H39)*I39</f>
        <v>4158</v>
      </c>
      <c r="F39" s="246">
        <v>9</v>
      </c>
      <c r="G39" s="248">
        <v>0</v>
      </c>
      <c r="H39" s="249">
        <v>0</v>
      </c>
      <c r="I39" s="250">
        <v>1</v>
      </c>
    </row>
    <row r="40" spans="1:9" x14ac:dyDescent="0.25">
      <c r="A40" s="244">
        <f ca="1">_xlfn.XLOOKUP(B40,'BD Expedição'!$B:$B,'BD Expedição'!$A:$A)</f>
        <v>35</v>
      </c>
      <c r="B40" s="245" t="s">
        <v>83</v>
      </c>
      <c r="C40" s="246">
        <v>3</v>
      </c>
      <c r="D40" s="246">
        <v>27</v>
      </c>
      <c r="E40" s="247">
        <f>((C40*D40*(F40*22+G40*4))-H40)*I40</f>
        <v>17820</v>
      </c>
      <c r="F40" s="246">
        <v>10</v>
      </c>
      <c r="G40" s="248">
        <v>0</v>
      </c>
      <c r="H40" s="249">
        <v>0</v>
      </c>
      <c r="I40" s="250">
        <v>1</v>
      </c>
    </row>
    <row r="41" spans="1:9" x14ac:dyDescent="0.25">
      <c r="A41" s="244">
        <f ca="1">_xlfn.XLOOKUP(B41,'BD Expedição'!$B:$B,'BD Expedição'!$A:$A)</f>
        <v>65</v>
      </c>
      <c r="B41" s="245" t="s">
        <v>111</v>
      </c>
      <c r="C41" s="252">
        <v>4</v>
      </c>
      <c r="D41" s="246">
        <v>26</v>
      </c>
      <c r="E41" s="247">
        <f>((C41*D41*(F41*22+G41*4))-H41)*I41</f>
        <v>24544</v>
      </c>
      <c r="F41" s="246">
        <v>10</v>
      </c>
      <c r="G41" s="248">
        <v>4</v>
      </c>
      <c r="H41" s="249">
        <v>0</v>
      </c>
      <c r="I41" s="250">
        <v>1</v>
      </c>
    </row>
    <row r="42" spans="1:9" x14ac:dyDescent="0.25">
      <c r="A42" s="244">
        <f ca="1">_xlfn.XLOOKUP(B42,'BD Expedição'!$B:$B,'BD Expedição'!$A:$A)</f>
        <v>36</v>
      </c>
      <c r="B42" s="245" t="s">
        <v>87</v>
      </c>
      <c r="C42" s="246">
        <v>3</v>
      </c>
      <c r="D42" s="246">
        <v>28</v>
      </c>
      <c r="E42" s="247">
        <f>((C42*D42*(F42*22+G42*4))-H42)*I42</f>
        <v>52416</v>
      </c>
      <c r="F42" s="246">
        <v>24</v>
      </c>
      <c r="G42" s="248">
        <v>24</v>
      </c>
      <c r="H42" s="249">
        <v>0</v>
      </c>
      <c r="I42" s="250">
        <v>1</v>
      </c>
    </row>
    <row r="43" spans="1:9" x14ac:dyDescent="0.25">
      <c r="A43" s="244">
        <f ca="1">_xlfn.XLOOKUP(B43,'BD Expedição'!$B:$B,'BD Expedição'!$A:$A)</f>
        <v>48</v>
      </c>
      <c r="B43" s="245" t="s">
        <v>101</v>
      </c>
      <c r="C43" s="246">
        <v>4</v>
      </c>
      <c r="D43" s="246">
        <v>23</v>
      </c>
      <c r="E43" s="247">
        <f>((C43*D43*(F43*22+G43*4))-H43)*I43</f>
        <v>21712</v>
      </c>
      <c r="F43" s="246">
        <v>10</v>
      </c>
      <c r="G43" s="248">
        <v>4</v>
      </c>
      <c r="H43" s="249">
        <v>0</v>
      </c>
      <c r="I43" s="250">
        <v>1</v>
      </c>
    </row>
    <row r="44" spans="1:9" x14ac:dyDescent="0.25">
      <c r="A44" s="244">
        <f ca="1">_xlfn.XLOOKUP(B44,'BD Expedição'!$B:$B,'BD Expedição'!$A:$A)</f>
        <v>69</v>
      </c>
      <c r="B44" s="245" t="s">
        <v>113</v>
      </c>
      <c r="C44" s="252">
        <v>5.8047619047619046</v>
      </c>
      <c r="D44" s="252">
        <v>31</v>
      </c>
      <c r="E44" s="247">
        <f>((C44*D44*(F44*22+G44*4))-H44)*I44</f>
        <v>37789</v>
      </c>
      <c r="F44" s="246">
        <v>9</v>
      </c>
      <c r="G44" s="248">
        <v>3</v>
      </c>
      <c r="H44" s="249">
        <v>0</v>
      </c>
      <c r="I44" s="250">
        <v>1</v>
      </c>
    </row>
    <row r="45" spans="1:9" ht="15.75" thickBot="1" x14ac:dyDescent="0.3">
      <c r="A45" s="244">
        <f ca="1">_xlfn.XLOOKUP(B45,'BD Expedição'!$B:$B,'BD Expedição'!$A:$A)</f>
        <v>71</v>
      </c>
      <c r="B45" s="245" t="s">
        <v>256</v>
      </c>
      <c r="C45" s="252">
        <v>1</v>
      </c>
      <c r="D45" s="252">
        <v>30</v>
      </c>
      <c r="E45" s="247">
        <f>((C45*D45*(F45*22+G45*4))-H45)*I45</f>
        <v>7200</v>
      </c>
      <c r="F45" s="246">
        <v>10</v>
      </c>
      <c r="G45" s="248">
        <v>5</v>
      </c>
      <c r="H45" s="249">
        <v>0</v>
      </c>
      <c r="I45" s="250">
        <v>1</v>
      </c>
    </row>
    <row r="46" spans="1:9" ht="15.75" thickTop="1" x14ac:dyDescent="0.25">
      <c r="B46" s="21"/>
      <c r="C46" s="22"/>
      <c r="D46" s="22"/>
      <c r="E46" s="153"/>
    </row>
    <row r="52" spans="5:5" x14ac:dyDescent="0.25">
      <c r="E52" s="91"/>
    </row>
  </sheetData>
  <autoFilter ref="A2:E46" xr:uid="{25EA0ECE-8C3E-472E-A73D-182A1B6896CA}"/>
  <pageMargins left="0.511811024" right="0.511811024" top="0.78740157499999996" bottom="0.78740157499999996" header="0.31496062000000002" footer="0.31496062000000002"/>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A1:I572"/>
  <sheetViews>
    <sheetView showGridLines="0" tabSelected="1" zoomScaleNormal="100" workbookViewId="0">
      <pane ySplit="2" topLeftCell="A3" activePane="bottomLeft" state="frozen"/>
      <selection pane="bottomLeft" activeCell="I3" sqref="I3"/>
    </sheetView>
  </sheetViews>
  <sheetFormatPr defaultRowHeight="15" x14ac:dyDescent="0.25"/>
  <cols>
    <col min="1" max="1" width="12" customWidth="1"/>
    <col min="2" max="2" width="30.28515625" bestFit="1" customWidth="1"/>
    <col min="3" max="3" width="22" customWidth="1"/>
    <col min="4" max="4" width="19.5703125" customWidth="1"/>
    <col min="5" max="5" width="1.140625" customWidth="1"/>
    <col min="6" max="6" width="19.140625" style="186" customWidth="1"/>
    <col min="7" max="8" width="19.140625" style="174" customWidth="1"/>
    <col min="9" max="9" width="19.140625" style="186" customWidth="1"/>
  </cols>
  <sheetData>
    <row r="1" spans="1:9" ht="15.75" thickBot="1" x14ac:dyDescent="0.3">
      <c r="F1"/>
      <c r="G1"/>
      <c r="H1"/>
      <c r="I1"/>
    </row>
    <row r="2" spans="1:9" ht="45.75" thickBot="1" x14ac:dyDescent="0.3">
      <c r="A2" s="89" t="s">
        <v>661</v>
      </c>
      <c r="B2" s="53" t="s">
        <v>1</v>
      </c>
      <c r="C2" s="53" t="s">
        <v>2</v>
      </c>
      <c r="D2" s="54" t="s">
        <v>3</v>
      </c>
      <c r="E2" s="5"/>
      <c r="F2" s="6" t="s">
        <v>254</v>
      </c>
      <c r="G2" s="7" t="s">
        <v>4</v>
      </c>
      <c r="H2" s="7" t="s">
        <v>5</v>
      </c>
      <c r="I2" s="8" t="s">
        <v>255</v>
      </c>
    </row>
    <row r="3" spans="1:9" x14ac:dyDescent="0.25">
      <c r="A3" s="10">
        <v>1</v>
      </c>
      <c r="B3" s="11" t="s">
        <v>8</v>
      </c>
      <c r="C3" s="12" t="s">
        <v>9</v>
      </c>
      <c r="D3" s="12" t="s">
        <v>10</v>
      </c>
      <c r="E3" s="1"/>
      <c r="F3" s="175">
        <v>45</v>
      </c>
      <c r="G3" s="167">
        <v>4.029311255408734</v>
      </c>
      <c r="H3" s="167">
        <v>1</v>
      </c>
      <c r="I3" s="176">
        <v>4169.0181428546466</v>
      </c>
    </row>
    <row r="4" spans="1:9" x14ac:dyDescent="0.25">
      <c r="A4" s="10">
        <v>1</v>
      </c>
      <c r="B4" s="11" t="s">
        <v>8</v>
      </c>
      <c r="C4" s="12" t="s">
        <v>9</v>
      </c>
      <c r="D4" s="12" t="s">
        <v>12</v>
      </c>
      <c r="E4" s="1"/>
      <c r="F4" s="175">
        <v>45</v>
      </c>
      <c r="G4" s="167">
        <v>4.029311255408734</v>
      </c>
      <c r="H4" s="167">
        <v>1</v>
      </c>
      <c r="I4" s="176">
        <v>4169.0181428546466</v>
      </c>
    </row>
    <row r="5" spans="1:9" x14ac:dyDescent="0.25">
      <c r="A5" s="10">
        <v>1</v>
      </c>
      <c r="B5" s="11" t="s">
        <v>8</v>
      </c>
      <c r="C5" s="12" t="s">
        <v>9</v>
      </c>
      <c r="D5" s="12" t="s">
        <v>13</v>
      </c>
      <c r="E5" s="1"/>
      <c r="F5" s="175">
        <v>45</v>
      </c>
      <c r="G5" s="167">
        <v>4.029311255408734</v>
      </c>
      <c r="H5" s="167">
        <v>1</v>
      </c>
      <c r="I5" s="176">
        <v>4169.0181428546466</v>
      </c>
    </row>
    <row r="6" spans="1:9" x14ac:dyDescent="0.25">
      <c r="A6" s="14">
        <v>1</v>
      </c>
      <c r="B6" s="11" t="s">
        <v>8</v>
      </c>
      <c r="C6" s="87" t="s">
        <v>9</v>
      </c>
      <c r="D6" s="87" t="s">
        <v>16</v>
      </c>
      <c r="E6" s="88"/>
      <c r="F6" s="177">
        <v>0</v>
      </c>
      <c r="G6" s="168">
        <v>12.087933766226202</v>
      </c>
      <c r="H6" s="168">
        <v>3</v>
      </c>
      <c r="I6" s="178">
        <v>12507.054428563941</v>
      </c>
    </row>
    <row r="7" spans="1:9" x14ac:dyDescent="0.25">
      <c r="A7" s="15">
        <v>1</v>
      </c>
      <c r="B7" s="11" t="s">
        <v>8</v>
      </c>
      <c r="C7" s="12" t="s">
        <v>9</v>
      </c>
      <c r="D7" s="12" t="s">
        <v>7</v>
      </c>
      <c r="E7" s="1"/>
      <c r="F7" s="175">
        <v>45</v>
      </c>
      <c r="G7" s="167">
        <v>3.6924400936569022</v>
      </c>
      <c r="H7" s="167">
        <v>1.6410844860697344</v>
      </c>
      <c r="I7" s="176">
        <v>3950.9109002128853</v>
      </c>
    </row>
    <row r="8" spans="1:9" x14ac:dyDescent="0.25">
      <c r="A8" s="10">
        <v>1</v>
      </c>
      <c r="B8" s="11" t="s">
        <v>8</v>
      </c>
      <c r="C8" s="12" t="s">
        <v>9</v>
      </c>
      <c r="D8" s="12" t="s">
        <v>18</v>
      </c>
      <c r="E8" s="1"/>
      <c r="F8" s="175">
        <v>45</v>
      </c>
      <c r="G8" s="167">
        <v>6.4342333698184309</v>
      </c>
      <c r="H8" s="167">
        <v>2.8596592754748582</v>
      </c>
      <c r="I8" s="176">
        <v>6884.6297057057209</v>
      </c>
    </row>
    <row r="9" spans="1:9" x14ac:dyDescent="0.25">
      <c r="A9" s="10">
        <v>1</v>
      </c>
      <c r="B9" s="11" t="s">
        <v>8</v>
      </c>
      <c r="C9" s="12" t="s">
        <v>9</v>
      </c>
      <c r="D9" s="12" t="s">
        <v>19</v>
      </c>
      <c r="E9" s="1"/>
      <c r="F9" s="175">
        <v>45</v>
      </c>
      <c r="G9" s="167">
        <v>9.1829861434779261</v>
      </c>
      <c r="H9" s="167">
        <v>4.0813271748790791</v>
      </c>
      <c r="I9" s="176">
        <v>9825.795173521381</v>
      </c>
    </row>
    <row r="10" spans="1:9" x14ac:dyDescent="0.25">
      <c r="A10" s="14">
        <v>1</v>
      </c>
      <c r="B10" s="11" t="s">
        <v>8</v>
      </c>
      <c r="C10" s="87" t="s">
        <v>9</v>
      </c>
      <c r="D10" s="87" t="s">
        <v>21</v>
      </c>
      <c r="E10" s="88"/>
      <c r="F10" s="177">
        <v>0</v>
      </c>
      <c r="G10" s="168">
        <v>19.309659606953261</v>
      </c>
      <c r="H10" s="168">
        <v>8.5820709364236727</v>
      </c>
      <c r="I10" s="178">
        <v>20661.335779439985</v>
      </c>
    </row>
    <row r="11" spans="1:9" x14ac:dyDescent="0.25">
      <c r="A11" s="10">
        <v>1</v>
      </c>
      <c r="B11" s="16" t="s">
        <v>8</v>
      </c>
      <c r="C11" s="87" t="s">
        <v>22</v>
      </c>
      <c r="D11" s="87"/>
      <c r="E11" s="88"/>
      <c r="F11" s="179">
        <v>0</v>
      </c>
      <c r="G11" s="169">
        <v>31.397593373179461</v>
      </c>
      <c r="H11" s="169">
        <v>11.582070936423673</v>
      </c>
      <c r="I11" s="180">
        <v>33168.390208003926</v>
      </c>
    </row>
    <row r="12" spans="1:9" x14ac:dyDescent="0.25">
      <c r="A12" s="17">
        <v>1</v>
      </c>
      <c r="B12" s="18" t="s">
        <v>24</v>
      </c>
      <c r="C12" s="18"/>
      <c r="D12" s="18"/>
      <c r="E12" s="1"/>
      <c r="F12" s="181">
        <v>0</v>
      </c>
      <c r="G12" s="170">
        <v>31.397593373179461</v>
      </c>
      <c r="H12" s="170">
        <v>11.582070936423673</v>
      </c>
      <c r="I12" s="182">
        <v>33168.390208003926</v>
      </c>
    </row>
    <row r="13" spans="1:9" x14ac:dyDescent="0.25">
      <c r="A13" s="15">
        <v>3</v>
      </c>
      <c r="B13" s="11" t="s">
        <v>25</v>
      </c>
      <c r="C13" s="12" t="s">
        <v>26</v>
      </c>
      <c r="D13" s="12" t="s">
        <v>12</v>
      </c>
      <c r="E13" s="1"/>
      <c r="F13" s="175"/>
      <c r="G13" s="167"/>
      <c r="H13" s="167"/>
      <c r="I13" s="176"/>
    </row>
    <row r="14" spans="1:9" x14ac:dyDescent="0.25">
      <c r="A14" s="10">
        <v>3</v>
      </c>
      <c r="B14" s="11" t="s">
        <v>25</v>
      </c>
      <c r="C14" s="12" t="s">
        <v>26</v>
      </c>
      <c r="D14" s="12" t="s">
        <v>13</v>
      </c>
      <c r="E14" s="1"/>
      <c r="F14" s="175"/>
      <c r="G14" s="167"/>
      <c r="H14" s="167"/>
      <c r="I14" s="176"/>
    </row>
    <row r="15" spans="1:9" x14ac:dyDescent="0.25">
      <c r="A15" s="10">
        <v>3</v>
      </c>
      <c r="B15" s="11" t="s">
        <v>25</v>
      </c>
      <c r="C15" s="12" t="s">
        <v>26</v>
      </c>
      <c r="D15" s="12" t="s">
        <v>10</v>
      </c>
      <c r="E15" s="1"/>
      <c r="F15" s="175"/>
      <c r="G15" s="167"/>
      <c r="H15" s="167"/>
      <c r="I15" s="176"/>
    </row>
    <row r="16" spans="1:9" x14ac:dyDescent="0.25">
      <c r="A16" s="10">
        <v>3</v>
      </c>
      <c r="B16" s="11" t="s">
        <v>25</v>
      </c>
      <c r="C16" s="87" t="s">
        <v>26</v>
      </c>
      <c r="D16" s="87" t="s">
        <v>16</v>
      </c>
      <c r="E16" s="88"/>
      <c r="F16" s="177"/>
      <c r="G16" s="168"/>
      <c r="H16" s="168"/>
      <c r="I16" s="180"/>
    </row>
    <row r="17" spans="1:9" x14ac:dyDescent="0.25">
      <c r="A17" s="10">
        <v>3</v>
      </c>
      <c r="B17" s="11" t="s">
        <v>25</v>
      </c>
      <c r="C17" s="12" t="s">
        <v>27</v>
      </c>
      <c r="D17" s="12" t="s">
        <v>7</v>
      </c>
      <c r="E17" s="1"/>
      <c r="F17" s="175">
        <v>21.118343195266274</v>
      </c>
      <c r="G17" s="167">
        <v>1</v>
      </c>
      <c r="H17" s="167">
        <v>0</v>
      </c>
      <c r="I17" s="176">
        <v>464.60355029585804</v>
      </c>
    </row>
    <row r="18" spans="1:9" x14ac:dyDescent="0.25">
      <c r="A18" s="10">
        <v>3</v>
      </c>
      <c r="B18" s="11" t="s">
        <v>25</v>
      </c>
      <c r="C18" s="12" t="s">
        <v>27</v>
      </c>
      <c r="D18" s="12" t="s">
        <v>18</v>
      </c>
      <c r="E18" s="1"/>
      <c r="F18" s="175">
        <v>21.118343195266274</v>
      </c>
      <c r="G18" s="167">
        <v>2</v>
      </c>
      <c r="H18" s="167">
        <v>0</v>
      </c>
      <c r="I18" s="176">
        <v>929.20710059171608</v>
      </c>
    </row>
    <row r="19" spans="1:9" x14ac:dyDescent="0.25">
      <c r="A19" s="10">
        <v>3</v>
      </c>
      <c r="B19" s="11" t="s">
        <v>25</v>
      </c>
      <c r="C19" s="12" t="s">
        <v>27</v>
      </c>
      <c r="D19" s="12" t="s">
        <v>19</v>
      </c>
      <c r="E19" s="1"/>
      <c r="F19" s="175">
        <v>21.118343195266274</v>
      </c>
      <c r="G19" s="167">
        <v>1</v>
      </c>
      <c r="H19" s="167">
        <v>0</v>
      </c>
      <c r="I19" s="176">
        <v>464.60355029585804</v>
      </c>
    </row>
    <row r="20" spans="1:9" x14ac:dyDescent="0.25">
      <c r="A20" s="10">
        <v>3</v>
      </c>
      <c r="B20" s="20" t="s">
        <v>25</v>
      </c>
      <c r="C20" s="87" t="s">
        <v>27</v>
      </c>
      <c r="D20" s="87" t="s">
        <v>21</v>
      </c>
      <c r="E20" s="88"/>
      <c r="F20" s="177">
        <v>21.118343195266274</v>
      </c>
      <c r="G20" s="168">
        <v>4</v>
      </c>
      <c r="H20" s="168">
        <v>0</v>
      </c>
      <c r="I20" s="180">
        <v>1858.4142011834322</v>
      </c>
    </row>
    <row r="21" spans="1:9" x14ac:dyDescent="0.25">
      <c r="A21" s="10">
        <v>3</v>
      </c>
      <c r="B21" s="16" t="s">
        <v>25</v>
      </c>
      <c r="C21" s="87" t="s">
        <v>28</v>
      </c>
      <c r="D21" s="87"/>
      <c r="E21" s="88"/>
      <c r="F21" s="179">
        <v>21.118343195266274</v>
      </c>
      <c r="G21" s="169">
        <v>4</v>
      </c>
      <c r="H21" s="169">
        <v>0</v>
      </c>
      <c r="I21" s="180">
        <v>1858.4142011834322</v>
      </c>
    </row>
    <row r="22" spans="1:9" x14ac:dyDescent="0.25">
      <c r="A22" s="17">
        <v>3</v>
      </c>
      <c r="B22" s="18" t="s">
        <v>29</v>
      </c>
      <c r="C22" s="18"/>
      <c r="D22" s="18"/>
      <c r="E22" s="1"/>
      <c r="F22" s="181">
        <v>21.118343195266274</v>
      </c>
      <c r="G22" s="170">
        <v>4</v>
      </c>
      <c r="H22" s="170">
        <v>0</v>
      </c>
      <c r="I22" s="182">
        <v>1858.4142011834322</v>
      </c>
    </row>
    <row r="23" spans="1:9" x14ac:dyDescent="0.25">
      <c r="A23" s="15">
        <v>5</v>
      </c>
      <c r="B23" s="11" t="s">
        <v>30</v>
      </c>
      <c r="C23" s="12" t="s">
        <v>26</v>
      </c>
      <c r="D23" s="12" t="s">
        <v>12</v>
      </c>
      <c r="E23" s="1"/>
      <c r="F23" s="175"/>
      <c r="G23" s="167"/>
      <c r="H23" s="167"/>
      <c r="I23" s="176"/>
    </row>
    <row r="24" spans="1:9" x14ac:dyDescent="0.25">
      <c r="A24" s="10">
        <v>5</v>
      </c>
      <c r="B24" s="11" t="s">
        <v>30</v>
      </c>
      <c r="C24" s="12" t="s">
        <v>26</v>
      </c>
      <c r="D24" s="12" t="s">
        <v>13</v>
      </c>
      <c r="E24" s="1"/>
      <c r="F24" s="175"/>
      <c r="G24" s="167"/>
      <c r="H24" s="167"/>
      <c r="I24" s="176"/>
    </row>
    <row r="25" spans="1:9" x14ac:dyDescent="0.25">
      <c r="A25" s="10">
        <v>5</v>
      </c>
      <c r="B25" s="11" t="s">
        <v>30</v>
      </c>
      <c r="C25" s="12" t="s">
        <v>26</v>
      </c>
      <c r="D25" s="12" t="s">
        <v>10</v>
      </c>
      <c r="E25" s="1"/>
      <c r="F25" s="175"/>
      <c r="G25" s="167"/>
      <c r="H25" s="167"/>
      <c r="I25" s="176"/>
    </row>
    <row r="26" spans="1:9" x14ac:dyDescent="0.25">
      <c r="A26" s="10">
        <v>5</v>
      </c>
      <c r="B26" s="11" t="s">
        <v>30</v>
      </c>
      <c r="C26" s="87" t="s">
        <v>26</v>
      </c>
      <c r="D26" s="87" t="s">
        <v>16</v>
      </c>
      <c r="E26" s="88"/>
      <c r="F26" s="177"/>
      <c r="G26" s="168"/>
      <c r="H26" s="168"/>
      <c r="I26" s="180"/>
    </row>
    <row r="27" spans="1:9" x14ac:dyDescent="0.25">
      <c r="A27" s="10">
        <v>5</v>
      </c>
      <c r="B27" s="11" t="s">
        <v>30</v>
      </c>
      <c r="C27" s="12" t="s">
        <v>27</v>
      </c>
      <c r="D27" s="12" t="s">
        <v>7</v>
      </c>
      <c r="E27" s="1"/>
      <c r="F27" s="175">
        <v>22.020930131004366</v>
      </c>
      <c r="G27" s="167">
        <v>1</v>
      </c>
      <c r="H27" s="167">
        <v>0</v>
      </c>
      <c r="I27" s="176">
        <v>484.46046288209607</v>
      </c>
    </row>
    <row r="28" spans="1:9" x14ac:dyDescent="0.25">
      <c r="A28" s="10">
        <v>5</v>
      </c>
      <c r="B28" s="11" t="s">
        <v>30</v>
      </c>
      <c r="C28" s="12" t="s">
        <v>27</v>
      </c>
      <c r="D28" s="12" t="s">
        <v>18</v>
      </c>
      <c r="E28" s="1"/>
      <c r="F28" s="175">
        <v>22.020930131004366</v>
      </c>
      <c r="G28" s="167">
        <v>2</v>
      </c>
      <c r="H28" s="167">
        <v>0</v>
      </c>
      <c r="I28" s="176">
        <v>968.92092576419213</v>
      </c>
    </row>
    <row r="29" spans="1:9" x14ac:dyDescent="0.25">
      <c r="A29" s="10">
        <v>5</v>
      </c>
      <c r="B29" s="11" t="s">
        <v>30</v>
      </c>
      <c r="C29" s="12" t="s">
        <v>27</v>
      </c>
      <c r="D29" s="12" t="s">
        <v>19</v>
      </c>
      <c r="E29" s="1"/>
      <c r="F29" s="175">
        <v>22.020930131004366</v>
      </c>
      <c r="G29" s="167">
        <v>2</v>
      </c>
      <c r="H29" s="167">
        <v>0</v>
      </c>
      <c r="I29" s="176">
        <v>968.92092576419213</v>
      </c>
    </row>
    <row r="30" spans="1:9" x14ac:dyDescent="0.25">
      <c r="A30" s="10">
        <v>5</v>
      </c>
      <c r="B30" s="20" t="s">
        <v>30</v>
      </c>
      <c r="C30" s="87" t="s">
        <v>27</v>
      </c>
      <c r="D30" s="87" t="s">
        <v>21</v>
      </c>
      <c r="E30" s="88"/>
      <c r="F30" s="177">
        <v>22.020930131004366</v>
      </c>
      <c r="G30" s="168">
        <v>5</v>
      </c>
      <c r="H30" s="168">
        <v>0</v>
      </c>
      <c r="I30" s="180">
        <v>2422.30231441048</v>
      </c>
    </row>
    <row r="31" spans="1:9" x14ac:dyDescent="0.25">
      <c r="A31" s="10">
        <v>5</v>
      </c>
      <c r="B31" s="16" t="s">
        <v>30</v>
      </c>
      <c r="C31" s="87" t="s">
        <v>28</v>
      </c>
      <c r="D31" s="87"/>
      <c r="E31" s="88"/>
      <c r="F31" s="179">
        <v>22.020930131004366</v>
      </c>
      <c r="G31" s="169">
        <v>5</v>
      </c>
      <c r="H31" s="169">
        <v>0</v>
      </c>
      <c r="I31" s="180">
        <v>2422.30231441048</v>
      </c>
    </row>
    <row r="32" spans="1:9" x14ac:dyDescent="0.25">
      <c r="A32" s="17">
        <v>5</v>
      </c>
      <c r="B32" s="18" t="s">
        <v>31</v>
      </c>
      <c r="C32" s="18"/>
      <c r="D32" s="18"/>
      <c r="E32" s="1"/>
      <c r="F32" s="181">
        <v>22.020930131004366</v>
      </c>
      <c r="G32" s="170">
        <v>5</v>
      </c>
      <c r="H32" s="170">
        <v>0</v>
      </c>
      <c r="I32" s="182">
        <v>2422.30231441048</v>
      </c>
    </row>
    <row r="33" spans="1:9" x14ac:dyDescent="0.25">
      <c r="A33" s="10">
        <v>9</v>
      </c>
      <c r="B33" s="11" t="s">
        <v>32</v>
      </c>
      <c r="C33" s="12" t="s">
        <v>33</v>
      </c>
      <c r="D33" s="12" t="s">
        <v>10</v>
      </c>
      <c r="E33" s="1"/>
      <c r="F33" s="175">
        <v>44.001420454545453</v>
      </c>
      <c r="G33" s="167">
        <v>0.9743204992225738</v>
      </c>
      <c r="H33" s="167">
        <v>0.4175659282382459</v>
      </c>
      <c r="I33" s="176">
        <v>1016.6666666666666</v>
      </c>
    </row>
    <row r="34" spans="1:9" x14ac:dyDescent="0.25">
      <c r="A34" s="10">
        <v>9</v>
      </c>
      <c r="B34" s="11" t="s">
        <v>32</v>
      </c>
      <c r="C34" s="12" t="s">
        <v>33</v>
      </c>
      <c r="D34" s="12" t="s">
        <v>12</v>
      </c>
      <c r="E34" s="1"/>
      <c r="F34" s="175">
        <v>44.001420454545453</v>
      </c>
      <c r="G34" s="167">
        <v>0.60895031201410865</v>
      </c>
      <c r="H34" s="167">
        <v>0.2609787051489037</v>
      </c>
      <c r="I34" s="176">
        <v>635.41666666666663</v>
      </c>
    </row>
    <row r="35" spans="1:9" x14ac:dyDescent="0.25">
      <c r="A35" s="10">
        <v>9</v>
      </c>
      <c r="B35" s="11" t="s">
        <v>32</v>
      </c>
      <c r="C35" s="12" t="s">
        <v>33</v>
      </c>
      <c r="D35" s="12" t="s">
        <v>13</v>
      </c>
      <c r="E35" s="1"/>
      <c r="F35" s="175">
        <v>44.001420454545453</v>
      </c>
      <c r="G35" s="167">
        <v>0.7307403744169304</v>
      </c>
      <c r="H35" s="167">
        <v>0.31317444617868445</v>
      </c>
      <c r="I35" s="176">
        <v>762.5</v>
      </c>
    </row>
    <row r="36" spans="1:9" x14ac:dyDescent="0.25">
      <c r="A36" s="14">
        <v>9</v>
      </c>
      <c r="B36" s="11" t="s">
        <v>32</v>
      </c>
      <c r="C36" s="87" t="s">
        <v>33</v>
      </c>
      <c r="D36" s="87" t="s">
        <v>16</v>
      </c>
      <c r="E36" s="88"/>
      <c r="F36" s="177">
        <v>44.00142045454546</v>
      </c>
      <c r="G36" s="168">
        <v>2.3140111856536127</v>
      </c>
      <c r="H36" s="168">
        <v>0.99171907956583416</v>
      </c>
      <c r="I36" s="180">
        <v>2414.583333333333</v>
      </c>
    </row>
    <row r="37" spans="1:9" x14ac:dyDescent="0.25">
      <c r="A37" s="15">
        <v>9</v>
      </c>
      <c r="B37" s="11" t="s">
        <v>32</v>
      </c>
      <c r="C37" s="12" t="s">
        <v>33</v>
      </c>
      <c r="D37" s="12" t="s">
        <v>7</v>
      </c>
      <c r="E37" s="1"/>
      <c r="F37" s="175">
        <v>44.001420454545453</v>
      </c>
      <c r="G37" s="167">
        <v>0.30447515600705433</v>
      </c>
      <c r="H37" s="167">
        <v>0.13048935257445185</v>
      </c>
      <c r="I37" s="176">
        <v>317.70833333333331</v>
      </c>
    </row>
    <row r="38" spans="1:9" x14ac:dyDescent="0.25">
      <c r="A38" s="10">
        <v>9</v>
      </c>
      <c r="B38" s="11" t="s">
        <v>32</v>
      </c>
      <c r="C38" s="12" t="s">
        <v>33</v>
      </c>
      <c r="D38" s="12" t="s">
        <v>18</v>
      </c>
      <c r="E38" s="1"/>
      <c r="F38" s="175">
        <v>44.001420454545453</v>
      </c>
      <c r="G38" s="167">
        <v>0.30447515600705433</v>
      </c>
      <c r="H38" s="167">
        <v>0.13048935257445185</v>
      </c>
      <c r="I38" s="176">
        <v>317.70833333333331</v>
      </c>
    </row>
    <row r="39" spans="1:9" x14ac:dyDescent="0.25">
      <c r="A39" s="10">
        <v>9</v>
      </c>
      <c r="B39" s="11" t="s">
        <v>32</v>
      </c>
      <c r="C39" s="12" t="s">
        <v>33</v>
      </c>
      <c r="D39" s="12" t="s">
        <v>19</v>
      </c>
      <c r="E39" s="1"/>
      <c r="F39" s="175">
        <v>44.001420454545453</v>
      </c>
      <c r="G39" s="167">
        <v>0.4871602496112869</v>
      </c>
      <c r="H39" s="167">
        <v>0.20878296411912295</v>
      </c>
      <c r="I39" s="176">
        <v>508.33333333333331</v>
      </c>
    </row>
    <row r="40" spans="1:9" x14ac:dyDescent="0.25">
      <c r="A40" s="14">
        <v>9</v>
      </c>
      <c r="B40" s="11" t="s">
        <v>32</v>
      </c>
      <c r="C40" s="87" t="s">
        <v>33</v>
      </c>
      <c r="D40" s="87" t="s">
        <v>21</v>
      </c>
      <c r="E40" s="88"/>
      <c r="F40" s="177">
        <v>44.00142045454546</v>
      </c>
      <c r="G40" s="168">
        <v>1.0961105616253954</v>
      </c>
      <c r="H40" s="168">
        <v>0.46976166926802665</v>
      </c>
      <c r="I40" s="180">
        <v>1143.75</v>
      </c>
    </row>
    <row r="41" spans="1:9" x14ac:dyDescent="0.25">
      <c r="A41" s="10">
        <v>9</v>
      </c>
      <c r="B41" s="16" t="s">
        <v>32</v>
      </c>
      <c r="C41" s="87" t="s">
        <v>34</v>
      </c>
      <c r="D41" s="87"/>
      <c r="E41" s="88"/>
      <c r="F41" s="179">
        <v>44.00142045454546</v>
      </c>
      <c r="G41" s="169">
        <v>3.4101217472790082</v>
      </c>
      <c r="H41" s="169">
        <v>1.4614807488338608</v>
      </c>
      <c r="I41" s="180">
        <v>3558.333333333333</v>
      </c>
    </row>
    <row r="42" spans="1:9" x14ac:dyDescent="0.25">
      <c r="A42" s="17">
        <v>9</v>
      </c>
      <c r="B42" s="18" t="s">
        <v>35</v>
      </c>
      <c r="C42" s="18"/>
      <c r="D42" s="18"/>
      <c r="E42" s="1"/>
      <c r="F42" s="181">
        <v>44.00142045454546</v>
      </c>
      <c r="G42" s="170">
        <v>3.4101217472790082</v>
      </c>
      <c r="H42" s="170">
        <v>1.4614807488338608</v>
      </c>
      <c r="I42" s="182">
        <v>3558.333333333333</v>
      </c>
    </row>
    <row r="43" spans="1:9" x14ac:dyDescent="0.25">
      <c r="A43" s="10">
        <v>11</v>
      </c>
      <c r="B43" s="11" t="s">
        <v>36</v>
      </c>
      <c r="C43" s="12" t="s">
        <v>9</v>
      </c>
      <c r="D43" s="12" t="s">
        <v>10</v>
      </c>
      <c r="E43" s="1"/>
      <c r="F43" s="175">
        <v>45</v>
      </c>
      <c r="G43" s="167">
        <v>1.5</v>
      </c>
      <c r="H43" s="167">
        <v>1</v>
      </c>
      <c r="I43" s="176">
        <v>1665</v>
      </c>
    </row>
    <row r="44" spans="1:9" x14ac:dyDescent="0.25">
      <c r="A44" s="10">
        <v>11</v>
      </c>
      <c r="B44" s="11" t="s">
        <v>36</v>
      </c>
      <c r="C44" s="12" t="s">
        <v>9</v>
      </c>
      <c r="D44" s="12" t="s">
        <v>12</v>
      </c>
      <c r="E44" s="1"/>
      <c r="F44" s="175">
        <v>45</v>
      </c>
      <c r="G44" s="167">
        <v>1.5</v>
      </c>
      <c r="H44" s="167">
        <v>1</v>
      </c>
      <c r="I44" s="176">
        <v>1665</v>
      </c>
    </row>
    <row r="45" spans="1:9" x14ac:dyDescent="0.25">
      <c r="A45" s="10">
        <v>11</v>
      </c>
      <c r="B45" s="11" t="s">
        <v>36</v>
      </c>
      <c r="C45" s="12" t="s">
        <v>9</v>
      </c>
      <c r="D45" s="12" t="s">
        <v>13</v>
      </c>
      <c r="E45" s="1"/>
      <c r="F45" s="175">
        <v>45</v>
      </c>
      <c r="G45" s="167">
        <v>0.8</v>
      </c>
      <c r="H45" s="167">
        <v>1</v>
      </c>
      <c r="I45" s="176">
        <v>972.00000000000011</v>
      </c>
    </row>
    <row r="46" spans="1:9" x14ac:dyDescent="0.25">
      <c r="A46" s="10">
        <v>11</v>
      </c>
      <c r="B46" s="11" t="s">
        <v>36</v>
      </c>
      <c r="C46" s="12" t="s">
        <v>9</v>
      </c>
      <c r="D46" s="12" t="s">
        <v>15</v>
      </c>
      <c r="E46" s="1"/>
      <c r="F46" s="175">
        <v>0</v>
      </c>
      <c r="G46" s="167">
        <v>0</v>
      </c>
      <c r="H46" s="167">
        <v>0</v>
      </c>
      <c r="I46" s="176">
        <v>0</v>
      </c>
    </row>
    <row r="47" spans="1:9" x14ac:dyDescent="0.25">
      <c r="A47" s="10">
        <v>11</v>
      </c>
      <c r="B47" s="11" t="s">
        <v>36</v>
      </c>
      <c r="C47" s="87" t="s">
        <v>9</v>
      </c>
      <c r="D47" s="87" t="s">
        <v>16</v>
      </c>
      <c r="E47" s="88"/>
      <c r="F47" s="177">
        <v>0</v>
      </c>
      <c r="G47" s="168">
        <v>0</v>
      </c>
      <c r="H47" s="168">
        <v>0</v>
      </c>
      <c r="I47" s="180">
        <v>0</v>
      </c>
    </row>
    <row r="48" spans="1:9" x14ac:dyDescent="0.25">
      <c r="A48" s="10">
        <v>11</v>
      </c>
      <c r="B48" s="11" t="s">
        <v>36</v>
      </c>
      <c r="C48" s="12" t="s">
        <v>9</v>
      </c>
      <c r="D48" s="12" t="s">
        <v>7</v>
      </c>
      <c r="E48" s="1"/>
      <c r="F48" s="175">
        <v>45</v>
      </c>
      <c r="G48" s="167">
        <v>0.87353005129496808</v>
      </c>
      <c r="H48" s="167">
        <v>0.87353005129496808</v>
      </c>
      <c r="I48" s="176">
        <v>1022.0301600151126</v>
      </c>
    </row>
    <row r="49" spans="1:9" x14ac:dyDescent="0.25">
      <c r="A49" s="10">
        <v>11</v>
      </c>
      <c r="B49" s="11" t="s">
        <v>36</v>
      </c>
      <c r="C49" s="12" t="s">
        <v>9</v>
      </c>
      <c r="D49" s="12" t="s">
        <v>18</v>
      </c>
      <c r="E49" s="1"/>
      <c r="F49" s="175">
        <v>45</v>
      </c>
      <c r="G49" s="167">
        <v>5.7037400389912971</v>
      </c>
      <c r="H49" s="167">
        <v>1.9012466796637657</v>
      </c>
      <c r="I49" s="176">
        <v>5988.9270409408618</v>
      </c>
    </row>
    <row r="50" spans="1:9" x14ac:dyDescent="0.25">
      <c r="A50" s="10">
        <v>11</v>
      </c>
      <c r="B50" s="11" t="s">
        <v>36</v>
      </c>
      <c r="C50" s="12" t="s">
        <v>9</v>
      </c>
      <c r="D50" s="12" t="s">
        <v>19</v>
      </c>
      <c r="E50" s="1"/>
      <c r="F50" s="175">
        <v>45</v>
      </c>
      <c r="G50" s="167">
        <v>4.7308372624825497</v>
      </c>
      <c r="H50" s="167">
        <v>1.8923349049930198</v>
      </c>
      <c r="I50" s="176">
        <v>5024.149172756468</v>
      </c>
    </row>
    <row r="51" spans="1:9" x14ac:dyDescent="0.25">
      <c r="A51" s="10">
        <v>11</v>
      </c>
      <c r="B51" s="11" t="s">
        <v>36</v>
      </c>
      <c r="C51" s="87" t="s">
        <v>9</v>
      </c>
      <c r="D51" s="87" t="s">
        <v>21</v>
      </c>
      <c r="E51" s="88"/>
      <c r="F51" s="177">
        <v>0</v>
      </c>
      <c r="G51" s="168">
        <v>11.308107352768815</v>
      </c>
      <c r="H51" s="168">
        <v>4.6671116359517537</v>
      </c>
      <c r="I51" s="178">
        <v>12035.106373712442</v>
      </c>
    </row>
    <row r="52" spans="1:9" x14ac:dyDescent="0.25">
      <c r="A52" s="10">
        <v>11</v>
      </c>
      <c r="B52" s="11" t="s">
        <v>36</v>
      </c>
      <c r="C52" s="87" t="s">
        <v>22</v>
      </c>
      <c r="D52" s="87"/>
      <c r="E52" s="88"/>
      <c r="F52" s="179">
        <v>0</v>
      </c>
      <c r="G52" s="169">
        <v>11.308107352768815</v>
      </c>
      <c r="H52" s="169">
        <v>4.6671116359517537</v>
      </c>
      <c r="I52" s="180">
        <v>12035.106373712442</v>
      </c>
    </row>
    <row r="53" spans="1:9" x14ac:dyDescent="0.25">
      <c r="A53" s="10">
        <v>11</v>
      </c>
      <c r="B53" s="11" t="s">
        <v>36</v>
      </c>
      <c r="C53" s="12" t="s">
        <v>260</v>
      </c>
      <c r="D53" s="12" t="s">
        <v>10</v>
      </c>
      <c r="E53" s="1"/>
      <c r="F53" s="175">
        <v>0</v>
      </c>
      <c r="G53" s="167">
        <v>0</v>
      </c>
      <c r="H53" s="167">
        <v>0</v>
      </c>
      <c r="I53" s="176">
        <v>0</v>
      </c>
    </row>
    <row r="54" spans="1:9" x14ac:dyDescent="0.25">
      <c r="A54" s="10">
        <v>11</v>
      </c>
      <c r="B54" s="11" t="s">
        <v>36</v>
      </c>
      <c r="C54" s="12" t="s">
        <v>260</v>
      </c>
      <c r="D54" s="12" t="s">
        <v>12</v>
      </c>
      <c r="E54" s="1"/>
      <c r="F54" s="175">
        <v>0</v>
      </c>
      <c r="G54" s="167">
        <v>0</v>
      </c>
      <c r="H54" s="167">
        <v>0</v>
      </c>
      <c r="I54" s="176">
        <v>0</v>
      </c>
    </row>
    <row r="55" spans="1:9" x14ac:dyDescent="0.25">
      <c r="A55" s="10">
        <v>11</v>
      </c>
      <c r="B55" s="11" t="s">
        <v>36</v>
      </c>
      <c r="C55" s="12" t="s">
        <v>260</v>
      </c>
      <c r="D55" s="12" t="s">
        <v>23</v>
      </c>
      <c r="E55" s="1"/>
      <c r="F55" s="175">
        <v>0</v>
      </c>
      <c r="G55" s="167">
        <v>0</v>
      </c>
      <c r="H55" s="167">
        <v>0</v>
      </c>
      <c r="I55" s="176">
        <v>0</v>
      </c>
    </row>
    <row r="56" spans="1:9" x14ac:dyDescent="0.25">
      <c r="A56" s="10">
        <v>11</v>
      </c>
      <c r="B56" s="11" t="s">
        <v>36</v>
      </c>
      <c r="C56" s="12" t="s">
        <v>260</v>
      </c>
      <c r="D56" s="12" t="s">
        <v>13</v>
      </c>
      <c r="E56" s="1"/>
      <c r="F56" s="175">
        <v>0</v>
      </c>
      <c r="G56" s="167">
        <v>0</v>
      </c>
      <c r="H56" s="167">
        <v>0</v>
      </c>
      <c r="I56" s="176">
        <v>0</v>
      </c>
    </row>
    <row r="57" spans="1:9" x14ac:dyDescent="0.25">
      <c r="A57" s="14">
        <v>11</v>
      </c>
      <c r="B57" s="11" t="s">
        <v>36</v>
      </c>
      <c r="C57" s="87" t="s">
        <v>260</v>
      </c>
      <c r="D57" s="87" t="s">
        <v>16</v>
      </c>
      <c r="E57" s="88"/>
      <c r="F57" s="177">
        <v>0</v>
      </c>
      <c r="G57" s="168">
        <v>0</v>
      </c>
      <c r="H57" s="168">
        <v>0</v>
      </c>
      <c r="I57" s="180">
        <v>0</v>
      </c>
    </row>
    <row r="58" spans="1:9" x14ac:dyDescent="0.25">
      <c r="A58" s="15">
        <v>11</v>
      </c>
      <c r="B58" s="11" t="s">
        <v>36</v>
      </c>
      <c r="C58" s="12" t="s">
        <v>260</v>
      </c>
      <c r="D58" s="12" t="s">
        <v>7</v>
      </c>
      <c r="E58" s="1"/>
      <c r="F58" s="175">
        <v>43.073798076923076</v>
      </c>
      <c r="G58" s="167">
        <v>0.42148040607750303</v>
      </c>
      <c r="H58" s="167">
        <v>0.14049346869250101</v>
      </c>
      <c r="I58" s="176">
        <v>423.61111111111114</v>
      </c>
    </row>
    <row r="59" spans="1:9" x14ac:dyDescent="0.25">
      <c r="A59" s="10">
        <v>11</v>
      </c>
      <c r="B59" s="11" t="s">
        <v>36</v>
      </c>
      <c r="C59" s="12" t="s">
        <v>260</v>
      </c>
      <c r="D59" s="12" t="s">
        <v>18</v>
      </c>
      <c r="E59" s="1"/>
      <c r="F59" s="175">
        <v>43.073798076923076</v>
      </c>
      <c r="G59" s="167">
        <v>0.42148040607750303</v>
      </c>
      <c r="H59" s="167">
        <v>0.14049346869250101</v>
      </c>
      <c r="I59" s="176">
        <v>423.61111111111114</v>
      </c>
    </row>
    <row r="60" spans="1:9" x14ac:dyDescent="0.25">
      <c r="A60" s="10">
        <v>11</v>
      </c>
      <c r="B60" s="11" t="s">
        <v>36</v>
      </c>
      <c r="C60" s="12" t="s">
        <v>260</v>
      </c>
      <c r="D60" s="12" t="s">
        <v>19</v>
      </c>
      <c r="E60" s="1"/>
      <c r="F60" s="175">
        <v>43.073798076923076</v>
      </c>
      <c r="G60" s="167">
        <v>0.42148040607750303</v>
      </c>
      <c r="H60" s="167">
        <v>0.14049346869250101</v>
      </c>
      <c r="I60" s="176">
        <v>423.61111111111114</v>
      </c>
    </row>
    <row r="61" spans="1:9" x14ac:dyDescent="0.25">
      <c r="A61" s="14">
        <v>11</v>
      </c>
      <c r="B61" s="11" t="s">
        <v>36</v>
      </c>
      <c r="C61" s="87" t="s">
        <v>260</v>
      </c>
      <c r="D61" s="87" t="s">
        <v>21</v>
      </c>
      <c r="E61" s="88"/>
      <c r="F61" s="177">
        <v>43.073798076923076</v>
      </c>
      <c r="G61" s="168">
        <v>1.2644412182325091</v>
      </c>
      <c r="H61" s="168">
        <v>0.42148040607750303</v>
      </c>
      <c r="I61" s="180">
        <v>1270.8333333333335</v>
      </c>
    </row>
    <row r="62" spans="1:9" x14ac:dyDescent="0.25">
      <c r="A62" s="10">
        <v>11</v>
      </c>
      <c r="B62" s="16" t="s">
        <v>36</v>
      </c>
      <c r="C62" s="87" t="s">
        <v>261</v>
      </c>
      <c r="D62" s="87"/>
      <c r="E62" s="88"/>
      <c r="F62" s="179">
        <v>21.536899038461538</v>
      </c>
      <c r="G62" s="169">
        <v>1.2644412182325091</v>
      </c>
      <c r="H62" s="169">
        <v>0.42148040607750303</v>
      </c>
      <c r="I62" s="180">
        <v>1270.8333333333335</v>
      </c>
    </row>
    <row r="63" spans="1:9" x14ac:dyDescent="0.25">
      <c r="A63" s="17">
        <v>11</v>
      </c>
      <c r="B63" s="18" t="s">
        <v>39</v>
      </c>
      <c r="C63" s="18"/>
      <c r="D63" s="18"/>
      <c r="E63" s="1"/>
      <c r="F63" s="181">
        <v>43.073798076923076</v>
      </c>
      <c r="G63" s="170">
        <v>12.572548571001324</v>
      </c>
      <c r="H63" s="170">
        <v>5.0885920420292567</v>
      </c>
      <c r="I63" s="182">
        <v>13305.939707045776</v>
      </c>
    </row>
    <row r="64" spans="1:9" x14ac:dyDescent="0.25">
      <c r="A64" s="10">
        <v>12</v>
      </c>
      <c r="B64" s="11" t="s">
        <v>40</v>
      </c>
      <c r="C64" s="12" t="s">
        <v>41</v>
      </c>
      <c r="D64" s="12" t="s">
        <v>10</v>
      </c>
      <c r="E64" s="1"/>
      <c r="F64" s="175">
        <v>45</v>
      </c>
      <c r="G64" s="167">
        <v>5.55</v>
      </c>
      <c r="H64" s="167">
        <v>1.6649999999999998</v>
      </c>
      <c r="I64" s="176">
        <v>5794.2</v>
      </c>
    </row>
    <row r="65" spans="1:9" x14ac:dyDescent="0.25">
      <c r="A65" s="10">
        <v>12</v>
      </c>
      <c r="B65" s="11" t="s">
        <v>40</v>
      </c>
      <c r="C65" s="12" t="s">
        <v>41</v>
      </c>
      <c r="D65" s="12" t="s">
        <v>12</v>
      </c>
      <c r="E65" s="1"/>
      <c r="F65" s="175">
        <v>45</v>
      </c>
      <c r="G65" s="167">
        <v>6</v>
      </c>
      <c r="H65" s="167">
        <v>1.8</v>
      </c>
      <c r="I65" s="176">
        <v>6263.9999999999991</v>
      </c>
    </row>
    <row r="66" spans="1:9" x14ac:dyDescent="0.25">
      <c r="A66" s="10">
        <v>12</v>
      </c>
      <c r="B66" s="11" t="s">
        <v>40</v>
      </c>
      <c r="C66" s="12" t="s">
        <v>41</v>
      </c>
      <c r="D66" s="12" t="s">
        <v>13</v>
      </c>
      <c r="E66" s="1"/>
      <c r="F66" s="175">
        <v>45</v>
      </c>
      <c r="G66" s="167">
        <v>6</v>
      </c>
      <c r="H66" s="167">
        <v>1.8</v>
      </c>
      <c r="I66" s="176">
        <v>6263.9999999999991</v>
      </c>
    </row>
    <row r="67" spans="1:9" x14ac:dyDescent="0.25">
      <c r="A67" s="10">
        <v>12</v>
      </c>
      <c r="B67" s="11" t="s">
        <v>40</v>
      </c>
      <c r="C67" s="12" t="s">
        <v>41</v>
      </c>
      <c r="D67" s="12" t="s">
        <v>15</v>
      </c>
      <c r="E67" s="1"/>
      <c r="F67" s="175">
        <v>0</v>
      </c>
      <c r="G67" s="167">
        <v>0</v>
      </c>
      <c r="H67" s="167">
        <v>0</v>
      </c>
      <c r="I67" s="176">
        <v>0</v>
      </c>
    </row>
    <row r="68" spans="1:9" x14ac:dyDescent="0.25">
      <c r="A68" s="10">
        <v>12</v>
      </c>
      <c r="B68" s="11" t="s">
        <v>40</v>
      </c>
      <c r="C68" s="87" t="s">
        <v>41</v>
      </c>
      <c r="D68" s="87" t="s">
        <v>16</v>
      </c>
      <c r="E68" s="88"/>
      <c r="F68" s="177">
        <v>33.75</v>
      </c>
      <c r="G68" s="168">
        <v>17.55</v>
      </c>
      <c r="H68" s="168">
        <v>5.2649999999999997</v>
      </c>
      <c r="I68" s="180">
        <v>18322.199999999997</v>
      </c>
    </row>
    <row r="69" spans="1:9" x14ac:dyDescent="0.25">
      <c r="A69" s="10">
        <v>12</v>
      </c>
      <c r="B69" s="11" t="s">
        <v>40</v>
      </c>
      <c r="C69" s="12" t="s">
        <v>41</v>
      </c>
      <c r="D69" s="12" t="s">
        <v>7</v>
      </c>
      <c r="E69" s="1"/>
      <c r="F69" s="175">
        <v>45</v>
      </c>
      <c r="G69" s="167">
        <v>2</v>
      </c>
      <c r="H69" s="167">
        <v>0.6</v>
      </c>
      <c r="I69" s="176">
        <v>2088</v>
      </c>
    </row>
    <row r="70" spans="1:9" x14ac:dyDescent="0.25">
      <c r="A70" s="10">
        <v>12</v>
      </c>
      <c r="B70" s="11" t="s">
        <v>40</v>
      </c>
      <c r="C70" s="12" t="s">
        <v>41</v>
      </c>
      <c r="D70" s="12" t="s">
        <v>18</v>
      </c>
      <c r="E70" s="1"/>
      <c r="F70" s="175">
        <v>45</v>
      </c>
      <c r="G70" s="167">
        <v>2</v>
      </c>
      <c r="H70" s="167">
        <v>0.6</v>
      </c>
      <c r="I70" s="176">
        <v>2088</v>
      </c>
    </row>
    <row r="71" spans="1:9" x14ac:dyDescent="0.25">
      <c r="A71" s="10">
        <v>12</v>
      </c>
      <c r="B71" s="11" t="s">
        <v>40</v>
      </c>
      <c r="C71" s="12" t="s">
        <v>41</v>
      </c>
      <c r="D71" s="12" t="s">
        <v>19</v>
      </c>
      <c r="E71" s="1"/>
      <c r="F71" s="175">
        <v>45</v>
      </c>
      <c r="G71" s="167">
        <v>3</v>
      </c>
      <c r="H71" s="167">
        <v>0.9</v>
      </c>
      <c r="I71" s="176">
        <v>3131.9999999999995</v>
      </c>
    </row>
    <row r="72" spans="1:9" x14ac:dyDescent="0.25">
      <c r="A72" s="10">
        <v>12</v>
      </c>
      <c r="B72" s="11" t="s">
        <v>40</v>
      </c>
      <c r="C72" s="87" t="s">
        <v>41</v>
      </c>
      <c r="D72" s="87" t="s">
        <v>21</v>
      </c>
      <c r="E72" s="88"/>
      <c r="F72" s="177">
        <v>45</v>
      </c>
      <c r="G72" s="168">
        <v>7</v>
      </c>
      <c r="H72" s="168">
        <v>2.1</v>
      </c>
      <c r="I72" s="180">
        <v>7308</v>
      </c>
    </row>
    <row r="73" spans="1:9" x14ac:dyDescent="0.25">
      <c r="A73" s="10">
        <v>12</v>
      </c>
      <c r="B73" s="11" t="s">
        <v>40</v>
      </c>
      <c r="C73" s="87" t="s">
        <v>42</v>
      </c>
      <c r="D73" s="87"/>
      <c r="E73" s="88"/>
      <c r="F73" s="179">
        <v>39.375</v>
      </c>
      <c r="G73" s="169">
        <v>24.55</v>
      </c>
      <c r="H73" s="169">
        <v>7.3650000000000002</v>
      </c>
      <c r="I73" s="180">
        <v>25630.199999999997</v>
      </c>
    </row>
    <row r="74" spans="1:9" x14ac:dyDescent="0.25">
      <c r="A74" s="10">
        <v>12</v>
      </c>
      <c r="B74" s="11" t="s">
        <v>40</v>
      </c>
      <c r="C74" s="12" t="s">
        <v>258</v>
      </c>
      <c r="D74" s="12" t="s">
        <v>10</v>
      </c>
      <c r="E74" s="1"/>
      <c r="F74" s="175">
        <v>45</v>
      </c>
      <c r="G74" s="167">
        <v>0.16910378266540274</v>
      </c>
      <c r="H74" s="167">
        <v>5.0731134799620818E-2</v>
      </c>
      <c r="I74" s="176">
        <v>176.54434910268046</v>
      </c>
    </row>
    <row r="75" spans="1:9" x14ac:dyDescent="0.25">
      <c r="A75" s="10">
        <v>12</v>
      </c>
      <c r="B75" s="11" t="s">
        <v>40</v>
      </c>
      <c r="C75" s="12" t="s">
        <v>258</v>
      </c>
      <c r="D75" s="12" t="s">
        <v>12</v>
      </c>
      <c r="E75" s="1"/>
      <c r="F75" s="175">
        <v>45</v>
      </c>
      <c r="G75" s="167">
        <v>8</v>
      </c>
      <c r="H75" s="167">
        <v>2.4</v>
      </c>
      <c r="I75" s="176">
        <v>8352</v>
      </c>
    </row>
    <row r="76" spans="1:9" x14ac:dyDescent="0.25">
      <c r="A76" s="10">
        <v>12</v>
      </c>
      <c r="B76" s="11" t="s">
        <v>40</v>
      </c>
      <c r="C76" s="12" t="s">
        <v>258</v>
      </c>
      <c r="D76" s="12" t="s">
        <v>13</v>
      </c>
      <c r="E76" s="1"/>
      <c r="F76" s="175">
        <v>45</v>
      </c>
      <c r="G76" s="167">
        <v>0.80163245544480199</v>
      </c>
      <c r="H76" s="167">
        <v>0.24048973663344059</v>
      </c>
      <c r="I76" s="176">
        <v>836.90428348437331</v>
      </c>
    </row>
    <row r="77" spans="1:9" x14ac:dyDescent="0.25">
      <c r="A77" s="10">
        <v>12</v>
      </c>
      <c r="B77" s="11" t="s">
        <v>40</v>
      </c>
      <c r="C77" s="87" t="s">
        <v>258</v>
      </c>
      <c r="D77" s="87" t="s">
        <v>16</v>
      </c>
      <c r="E77" s="88"/>
      <c r="F77" s="177">
        <v>45</v>
      </c>
      <c r="G77" s="168">
        <v>8.970736238110204</v>
      </c>
      <c r="H77" s="168">
        <v>2.6912208714330612</v>
      </c>
      <c r="I77" s="180">
        <v>9365.448632587053</v>
      </c>
    </row>
    <row r="78" spans="1:9" x14ac:dyDescent="0.25">
      <c r="A78" s="10">
        <v>12</v>
      </c>
      <c r="B78" s="11" t="s">
        <v>40</v>
      </c>
      <c r="C78" s="12" t="s">
        <v>258</v>
      </c>
      <c r="D78" s="12" t="s">
        <v>7</v>
      </c>
      <c r="E78" s="1"/>
      <c r="F78" s="175">
        <v>45</v>
      </c>
      <c r="G78" s="167">
        <v>3.3657394226464699</v>
      </c>
      <c r="H78" s="167">
        <v>1.009721826793941</v>
      </c>
      <c r="I78" s="176">
        <v>3513.8319572429145</v>
      </c>
    </row>
    <row r="79" spans="1:9" x14ac:dyDescent="0.25">
      <c r="A79" s="10">
        <v>12</v>
      </c>
      <c r="B79" s="11" t="s">
        <v>40</v>
      </c>
      <c r="C79" s="12" t="s">
        <v>258</v>
      </c>
      <c r="D79" s="12" t="s">
        <v>18</v>
      </c>
      <c r="E79" s="1"/>
      <c r="F79" s="175">
        <v>45</v>
      </c>
      <c r="G79" s="167">
        <v>1.229766191372637</v>
      </c>
      <c r="H79" s="167">
        <v>0.36892985741179107</v>
      </c>
      <c r="I79" s="176">
        <v>1283.8759037930331</v>
      </c>
    </row>
    <row r="80" spans="1:9" x14ac:dyDescent="0.25">
      <c r="A80" s="10">
        <v>12</v>
      </c>
      <c r="B80" s="11" t="s">
        <v>40</v>
      </c>
      <c r="C80" s="12" t="s">
        <v>258</v>
      </c>
      <c r="D80" s="12" t="s">
        <v>19</v>
      </c>
      <c r="E80" s="1"/>
      <c r="F80" s="175">
        <v>45</v>
      </c>
      <c r="G80" s="167">
        <v>1.6214294755442462</v>
      </c>
      <c r="H80" s="167">
        <v>0.4864288426632738</v>
      </c>
      <c r="I80" s="176">
        <v>1692.7723724681932</v>
      </c>
    </row>
    <row r="81" spans="1:9" x14ac:dyDescent="0.25">
      <c r="A81" s="10">
        <v>12</v>
      </c>
      <c r="B81" s="11" t="s">
        <v>40</v>
      </c>
      <c r="C81" s="87" t="s">
        <v>258</v>
      </c>
      <c r="D81" s="87" t="s">
        <v>21</v>
      </c>
      <c r="E81" s="88"/>
      <c r="F81" s="177">
        <v>45</v>
      </c>
      <c r="G81" s="168">
        <v>6.2169350895633535</v>
      </c>
      <c r="H81" s="168">
        <v>1.8650805268690061</v>
      </c>
      <c r="I81" s="180">
        <v>6490.4802335041404</v>
      </c>
    </row>
    <row r="82" spans="1:9" x14ac:dyDescent="0.25">
      <c r="A82" s="10">
        <v>12</v>
      </c>
      <c r="B82" s="11" t="s">
        <v>40</v>
      </c>
      <c r="C82" s="87" t="s">
        <v>259</v>
      </c>
      <c r="D82" s="87"/>
      <c r="E82" s="88"/>
      <c r="F82" s="179">
        <v>45</v>
      </c>
      <c r="G82" s="169">
        <v>15.187671327673558</v>
      </c>
      <c r="H82" s="169">
        <v>4.5563013983020673</v>
      </c>
      <c r="I82" s="180">
        <v>15855.928866091193</v>
      </c>
    </row>
    <row r="83" spans="1:9" x14ac:dyDescent="0.25">
      <c r="A83" s="17">
        <v>12</v>
      </c>
      <c r="B83" s="18" t="s">
        <v>43</v>
      </c>
      <c r="C83" s="18"/>
      <c r="D83" s="18"/>
      <c r="E83" s="1"/>
      <c r="F83" s="181">
        <v>45</v>
      </c>
      <c r="G83" s="170">
        <v>39.73767132767356</v>
      </c>
      <c r="H83" s="170">
        <v>11.921301398302067</v>
      </c>
      <c r="I83" s="182">
        <v>41486.128866091189</v>
      </c>
    </row>
    <row r="84" spans="1:9" x14ac:dyDescent="0.25">
      <c r="A84" s="10">
        <v>13</v>
      </c>
      <c r="B84" s="11" t="s">
        <v>44</v>
      </c>
      <c r="C84" s="12" t="s">
        <v>9</v>
      </c>
      <c r="D84" s="12" t="s">
        <v>10</v>
      </c>
      <c r="E84" s="1"/>
      <c r="F84" s="175">
        <v>60</v>
      </c>
      <c r="G84" s="167">
        <v>4.2857142857142856</v>
      </c>
      <c r="H84" s="167">
        <v>1.9047619047619047</v>
      </c>
      <c r="I84" s="176">
        <v>6114.2857142857138</v>
      </c>
    </row>
    <row r="85" spans="1:9" x14ac:dyDescent="0.25">
      <c r="A85" s="10">
        <v>13</v>
      </c>
      <c r="B85" s="11" t="s">
        <v>44</v>
      </c>
      <c r="C85" s="12" t="s">
        <v>9</v>
      </c>
      <c r="D85" s="12" t="s">
        <v>12</v>
      </c>
      <c r="E85" s="1"/>
      <c r="F85" s="175">
        <v>60</v>
      </c>
      <c r="G85" s="167">
        <v>5.2941176470588234</v>
      </c>
      <c r="H85" s="167">
        <v>2.3529411764705883</v>
      </c>
      <c r="I85" s="176">
        <v>7552.9411764705874</v>
      </c>
    </row>
    <row r="86" spans="1:9" x14ac:dyDescent="0.25">
      <c r="A86" s="10">
        <v>13</v>
      </c>
      <c r="B86" s="11" t="s">
        <v>44</v>
      </c>
      <c r="C86" s="12" t="s">
        <v>9</v>
      </c>
      <c r="D86" s="12" t="s">
        <v>13</v>
      </c>
      <c r="E86" s="1"/>
      <c r="F86" s="175">
        <v>60</v>
      </c>
      <c r="G86" s="167">
        <v>5.2941176470588234</v>
      </c>
      <c r="H86" s="167">
        <v>2.3529411764705883</v>
      </c>
      <c r="I86" s="176">
        <v>7552.9411764705874</v>
      </c>
    </row>
    <row r="87" spans="1:9" x14ac:dyDescent="0.25">
      <c r="A87" s="14">
        <v>13</v>
      </c>
      <c r="B87" s="11" t="s">
        <v>44</v>
      </c>
      <c r="C87" s="87" t="s">
        <v>9</v>
      </c>
      <c r="D87" s="87" t="s">
        <v>16</v>
      </c>
      <c r="E87" s="88"/>
      <c r="F87" s="177">
        <v>0</v>
      </c>
      <c r="G87" s="168">
        <v>0</v>
      </c>
      <c r="H87" s="168">
        <v>0</v>
      </c>
      <c r="I87" s="180">
        <v>0</v>
      </c>
    </row>
    <row r="88" spans="1:9" x14ac:dyDescent="0.25">
      <c r="A88" s="15">
        <v>13</v>
      </c>
      <c r="B88" s="11" t="s">
        <v>44</v>
      </c>
      <c r="C88" s="12" t="s">
        <v>9</v>
      </c>
      <c r="D88" s="12" t="s">
        <v>7</v>
      </c>
      <c r="E88" s="1"/>
      <c r="F88" s="175">
        <v>60</v>
      </c>
      <c r="G88" s="167">
        <v>4.2857142857142856</v>
      </c>
      <c r="H88" s="167">
        <v>1.9047619047619047</v>
      </c>
      <c r="I88" s="176">
        <v>6114.2857142857138</v>
      </c>
    </row>
    <row r="89" spans="1:9" x14ac:dyDescent="0.25">
      <c r="A89" s="10">
        <v>13</v>
      </c>
      <c r="B89" s="11" t="s">
        <v>44</v>
      </c>
      <c r="C89" s="12" t="s">
        <v>9</v>
      </c>
      <c r="D89" s="12" t="s">
        <v>18</v>
      </c>
      <c r="E89" s="1"/>
      <c r="F89" s="175">
        <v>60</v>
      </c>
      <c r="G89" s="167">
        <v>4.2857142857142856</v>
      </c>
      <c r="H89" s="167">
        <v>1.9047619047619047</v>
      </c>
      <c r="I89" s="176">
        <v>6114.2857142857138</v>
      </c>
    </row>
    <row r="90" spans="1:9" x14ac:dyDescent="0.25">
      <c r="A90" s="10">
        <v>13</v>
      </c>
      <c r="B90" s="11" t="s">
        <v>44</v>
      </c>
      <c r="C90" s="12" t="s">
        <v>9</v>
      </c>
      <c r="D90" s="12" t="s">
        <v>19</v>
      </c>
      <c r="E90" s="1"/>
      <c r="F90" s="175">
        <v>60</v>
      </c>
      <c r="G90" s="167">
        <v>12.857142857142858</v>
      </c>
      <c r="H90" s="167">
        <v>5.7142857142857135</v>
      </c>
      <c r="I90" s="176">
        <v>18342.857142857145</v>
      </c>
    </row>
    <row r="91" spans="1:9" x14ac:dyDescent="0.25">
      <c r="A91" s="14">
        <v>13</v>
      </c>
      <c r="B91" s="11" t="s">
        <v>44</v>
      </c>
      <c r="C91" s="87" t="s">
        <v>9</v>
      </c>
      <c r="D91" s="87" t="s">
        <v>21</v>
      </c>
      <c r="E91" s="88"/>
      <c r="F91" s="177">
        <v>0</v>
      </c>
      <c r="G91" s="168">
        <v>21.428571428571431</v>
      </c>
      <c r="H91" s="168">
        <v>9.5238095238095219</v>
      </c>
      <c r="I91" s="178">
        <v>30571.428571428572</v>
      </c>
    </row>
    <row r="92" spans="1:9" x14ac:dyDescent="0.25">
      <c r="A92" s="10">
        <v>13</v>
      </c>
      <c r="B92" s="16" t="s">
        <v>44</v>
      </c>
      <c r="C92" s="87" t="s">
        <v>22</v>
      </c>
      <c r="D92" s="87"/>
      <c r="E92" s="88"/>
      <c r="F92" s="179">
        <v>0</v>
      </c>
      <c r="G92" s="169">
        <v>21.428571428571431</v>
      </c>
      <c r="H92" s="169">
        <v>9.5238095238095219</v>
      </c>
      <c r="I92" s="180">
        <v>30571.428571428572</v>
      </c>
    </row>
    <row r="93" spans="1:9" x14ac:dyDescent="0.25">
      <c r="A93" s="10">
        <v>13</v>
      </c>
      <c r="B93" s="11" t="s">
        <v>44</v>
      </c>
      <c r="C93" s="12" t="s">
        <v>45</v>
      </c>
      <c r="D93" s="12" t="s">
        <v>10</v>
      </c>
      <c r="E93" s="1"/>
      <c r="F93" s="175">
        <v>0</v>
      </c>
      <c r="G93" s="167">
        <v>0</v>
      </c>
      <c r="H93" s="167">
        <v>0</v>
      </c>
      <c r="I93" s="176">
        <v>0</v>
      </c>
    </row>
    <row r="94" spans="1:9" x14ac:dyDescent="0.25">
      <c r="A94" s="10">
        <v>13</v>
      </c>
      <c r="B94" s="11" t="s">
        <v>44</v>
      </c>
      <c r="C94" s="12" t="s">
        <v>45</v>
      </c>
      <c r="D94" s="12" t="s">
        <v>12</v>
      </c>
      <c r="E94" s="1"/>
      <c r="F94" s="175">
        <v>0</v>
      </c>
      <c r="G94" s="167">
        <v>0</v>
      </c>
      <c r="H94" s="167">
        <v>0</v>
      </c>
      <c r="I94" s="176">
        <v>0</v>
      </c>
    </row>
    <row r="95" spans="1:9" x14ac:dyDescent="0.25">
      <c r="A95" s="10">
        <v>13</v>
      </c>
      <c r="B95" s="11" t="s">
        <v>44</v>
      </c>
      <c r="C95" s="12" t="s">
        <v>45</v>
      </c>
      <c r="D95" s="12" t="s">
        <v>13</v>
      </c>
      <c r="E95" s="1"/>
      <c r="F95" s="175">
        <v>0</v>
      </c>
      <c r="G95" s="167">
        <v>0</v>
      </c>
      <c r="H95" s="167">
        <v>0</v>
      </c>
      <c r="I95" s="176">
        <v>0</v>
      </c>
    </row>
    <row r="96" spans="1:9" x14ac:dyDescent="0.25">
      <c r="A96" s="14">
        <v>13</v>
      </c>
      <c r="B96" s="11" t="s">
        <v>44</v>
      </c>
      <c r="C96" s="87" t="s">
        <v>45</v>
      </c>
      <c r="D96" s="87" t="s">
        <v>16</v>
      </c>
      <c r="E96" s="88"/>
      <c r="F96" s="177">
        <v>0</v>
      </c>
      <c r="G96" s="168">
        <v>0</v>
      </c>
      <c r="H96" s="168">
        <v>0</v>
      </c>
      <c r="I96" s="180">
        <v>0</v>
      </c>
    </row>
    <row r="97" spans="1:9" x14ac:dyDescent="0.25">
      <c r="A97" s="15">
        <v>13</v>
      </c>
      <c r="B97" s="11" t="s">
        <v>44</v>
      </c>
      <c r="C97" s="12" t="s">
        <v>45</v>
      </c>
      <c r="D97" s="12" t="s">
        <v>7</v>
      </c>
      <c r="E97" s="1"/>
      <c r="F97" s="175">
        <v>0</v>
      </c>
      <c r="G97" s="167">
        <v>0</v>
      </c>
      <c r="H97" s="167">
        <v>0</v>
      </c>
      <c r="I97" s="176">
        <v>0</v>
      </c>
    </row>
    <row r="98" spans="1:9" x14ac:dyDescent="0.25">
      <c r="A98" s="10">
        <v>13</v>
      </c>
      <c r="B98" s="11" t="s">
        <v>44</v>
      </c>
      <c r="C98" s="12" t="s">
        <v>45</v>
      </c>
      <c r="D98" s="12" t="s">
        <v>18</v>
      </c>
      <c r="E98" s="1"/>
      <c r="F98" s="175">
        <v>0</v>
      </c>
      <c r="G98" s="167">
        <v>0</v>
      </c>
      <c r="H98" s="167">
        <v>0</v>
      </c>
      <c r="I98" s="176">
        <v>0</v>
      </c>
    </row>
    <row r="99" spans="1:9" x14ac:dyDescent="0.25">
      <c r="A99" s="10">
        <v>13</v>
      </c>
      <c r="B99" s="11" t="s">
        <v>44</v>
      </c>
      <c r="C99" s="12" t="s">
        <v>45</v>
      </c>
      <c r="D99" s="12" t="s">
        <v>19</v>
      </c>
      <c r="E99" s="1"/>
      <c r="F99" s="175">
        <v>0</v>
      </c>
      <c r="G99" s="167">
        <v>0</v>
      </c>
      <c r="H99" s="167">
        <v>0</v>
      </c>
      <c r="I99" s="176">
        <v>0</v>
      </c>
    </row>
    <row r="100" spans="1:9" x14ac:dyDescent="0.25">
      <c r="A100" s="14">
        <v>13</v>
      </c>
      <c r="B100" s="11" t="s">
        <v>44</v>
      </c>
      <c r="C100" s="87" t="s">
        <v>45</v>
      </c>
      <c r="D100" s="87" t="s">
        <v>21</v>
      </c>
      <c r="E100" s="88"/>
      <c r="F100" s="177">
        <v>0</v>
      </c>
      <c r="G100" s="168">
        <v>0</v>
      </c>
      <c r="H100" s="168">
        <v>0</v>
      </c>
      <c r="I100" s="180">
        <v>0</v>
      </c>
    </row>
    <row r="101" spans="1:9" x14ac:dyDescent="0.25">
      <c r="A101" s="10">
        <v>13</v>
      </c>
      <c r="B101" s="16" t="s">
        <v>44</v>
      </c>
      <c r="C101" s="87" t="s">
        <v>46</v>
      </c>
      <c r="D101" s="87"/>
      <c r="E101" s="88"/>
      <c r="F101" s="179">
        <v>0</v>
      </c>
      <c r="G101" s="169">
        <v>0</v>
      </c>
      <c r="H101" s="169">
        <v>0</v>
      </c>
      <c r="I101" s="180">
        <v>0</v>
      </c>
    </row>
    <row r="102" spans="1:9" x14ac:dyDescent="0.25">
      <c r="A102" s="17">
        <v>13</v>
      </c>
      <c r="B102" s="18" t="s">
        <v>47</v>
      </c>
      <c r="C102" s="18"/>
      <c r="D102" s="18"/>
      <c r="E102" s="1"/>
      <c r="F102" s="181">
        <v>0</v>
      </c>
      <c r="G102" s="170">
        <v>21.428571428571431</v>
      </c>
      <c r="H102" s="170">
        <v>9.5238095238095219</v>
      </c>
      <c r="I102" s="182">
        <v>30571.428571428572</v>
      </c>
    </row>
    <row r="103" spans="1:9" x14ac:dyDescent="0.25">
      <c r="A103" s="10">
        <v>16</v>
      </c>
      <c r="B103" s="11" t="s">
        <v>48</v>
      </c>
      <c r="C103" s="12" t="s">
        <v>9</v>
      </c>
      <c r="D103" s="12" t="s">
        <v>10</v>
      </c>
      <c r="E103" s="1"/>
      <c r="F103" s="175">
        <v>45</v>
      </c>
      <c r="G103" s="167">
        <v>0.81980775698449126</v>
      </c>
      <c r="H103" s="167">
        <v>0.43401587134473074</v>
      </c>
      <c r="I103" s="176">
        <v>889.73253625669793</v>
      </c>
    </row>
    <row r="104" spans="1:9" x14ac:dyDescent="0.25">
      <c r="A104" s="10">
        <v>16</v>
      </c>
      <c r="B104" s="11" t="s">
        <v>48</v>
      </c>
      <c r="C104" s="12" t="s">
        <v>9</v>
      </c>
      <c r="D104" s="12" t="s">
        <v>12</v>
      </c>
      <c r="E104" s="1"/>
      <c r="F104" s="175">
        <v>45</v>
      </c>
      <c r="G104" s="167">
        <v>14.279999999999998</v>
      </c>
      <c r="H104" s="167">
        <v>7.56</v>
      </c>
      <c r="I104" s="176">
        <v>15497.999999999998</v>
      </c>
    </row>
    <row r="105" spans="1:9" x14ac:dyDescent="0.25">
      <c r="A105" s="10">
        <v>16</v>
      </c>
      <c r="B105" s="11" t="s">
        <v>48</v>
      </c>
      <c r="C105" s="12" t="s">
        <v>9</v>
      </c>
      <c r="D105" s="12" t="s">
        <v>13</v>
      </c>
      <c r="E105" s="1"/>
      <c r="F105" s="175">
        <v>45</v>
      </c>
      <c r="G105" s="167">
        <v>0.46121578220863468</v>
      </c>
      <c r="H105" s="167">
        <v>0.24417306116927723</v>
      </c>
      <c r="I105" s="176">
        <v>500.5547753970182</v>
      </c>
    </row>
    <row r="106" spans="1:9" x14ac:dyDescent="0.25">
      <c r="A106" s="14">
        <v>16</v>
      </c>
      <c r="B106" s="11" t="s">
        <v>48</v>
      </c>
      <c r="C106" s="87" t="s">
        <v>9</v>
      </c>
      <c r="D106" s="87" t="s">
        <v>16</v>
      </c>
      <c r="E106" s="88"/>
      <c r="F106" s="177">
        <v>0</v>
      </c>
      <c r="G106" s="168">
        <v>0</v>
      </c>
      <c r="H106" s="168">
        <v>0</v>
      </c>
      <c r="I106" s="180">
        <v>0</v>
      </c>
    </row>
    <row r="107" spans="1:9" x14ac:dyDescent="0.25">
      <c r="A107" s="15">
        <v>16</v>
      </c>
      <c r="B107" s="11" t="s">
        <v>48</v>
      </c>
      <c r="C107" s="12" t="s">
        <v>9</v>
      </c>
      <c r="D107" s="12" t="s">
        <v>7</v>
      </c>
      <c r="E107" s="1"/>
      <c r="F107" s="175">
        <v>60</v>
      </c>
      <c r="G107" s="167">
        <v>4.0588997289972903</v>
      </c>
      <c r="H107" s="167">
        <v>2.1488292682926828</v>
      </c>
      <c r="I107" s="176">
        <v>5873.4666666666672</v>
      </c>
    </row>
    <row r="108" spans="1:9" x14ac:dyDescent="0.25">
      <c r="A108" s="10">
        <v>16</v>
      </c>
      <c r="B108" s="11" t="s">
        <v>48</v>
      </c>
      <c r="C108" s="12" t="s">
        <v>9</v>
      </c>
      <c r="D108" s="12" t="s">
        <v>18</v>
      </c>
      <c r="E108" s="1"/>
      <c r="F108" s="175">
        <v>45</v>
      </c>
      <c r="G108" s="167">
        <v>18.214348998454511</v>
      </c>
      <c r="H108" s="167">
        <v>9.6428906462406268</v>
      </c>
      <c r="I108" s="176">
        <v>19767.925824793281</v>
      </c>
    </row>
    <row r="109" spans="1:9" x14ac:dyDescent="0.25">
      <c r="A109" s="10">
        <v>16</v>
      </c>
      <c r="B109" s="11" t="s">
        <v>48</v>
      </c>
      <c r="C109" s="12" t="s">
        <v>9</v>
      </c>
      <c r="D109" s="12" t="s">
        <v>19</v>
      </c>
      <c r="E109" s="1"/>
      <c r="F109" s="175">
        <v>45</v>
      </c>
      <c r="G109" s="167">
        <v>20.23330776127656</v>
      </c>
      <c r="H109" s="167">
        <v>10.711751167734651</v>
      </c>
      <c r="I109" s="176">
        <v>21959.089893856031</v>
      </c>
    </row>
    <row r="110" spans="1:9" x14ac:dyDescent="0.25">
      <c r="A110" s="14">
        <v>16</v>
      </c>
      <c r="B110" s="11" t="s">
        <v>48</v>
      </c>
      <c r="C110" s="87" t="s">
        <v>9</v>
      </c>
      <c r="D110" s="87" t="s">
        <v>21</v>
      </c>
      <c r="E110" s="88"/>
      <c r="F110" s="177">
        <v>0</v>
      </c>
      <c r="G110" s="168">
        <v>42.506556488728364</v>
      </c>
      <c r="H110" s="168">
        <v>22.503471082267961</v>
      </c>
      <c r="I110" s="178">
        <v>47600.482385315976</v>
      </c>
    </row>
    <row r="111" spans="1:9" x14ac:dyDescent="0.25">
      <c r="A111" s="10">
        <v>16</v>
      </c>
      <c r="B111" s="16" t="s">
        <v>48</v>
      </c>
      <c r="C111" s="87" t="s">
        <v>22</v>
      </c>
      <c r="D111" s="87"/>
      <c r="E111" s="88"/>
      <c r="F111" s="179">
        <v>0</v>
      </c>
      <c r="G111" s="169">
        <v>42.506556488728364</v>
      </c>
      <c r="H111" s="169">
        <v>22.503471082267961</v>
      </c>
      <c r="I111" s="180">
        <v>47600.482385315976</v>
      </c>
    </row>
    <row r="112" spans="1:9" x14ac:dyDescent="0.25">
      <c r="A112" s="10">
        <v>16</v>
      </c>
      <c r="B112" s="11" t="s">
        <v>48</v>
      </c>
      <c r="C112" s="12" t="s">
        <v>27</v>
      </c>
      <c r="D112" s="12" t="s">
        <v>10</v>
      </c>
      <c r="E112" s="1"/>
      <c r="F112" s="175"/>
      <c r="G112" s="167"/>
      <c r="H112" s="167"/>
      <c r="I112" s="176"/>
    </row>
    <row r="113" spans="1:9" x14ac:dyDescent="0.25">
      <c r="A113" s="10">
        <v>16</v>
      </c>
      <c r="B113" s="11" t="s">
        <v>48</v>
      </c>
      <c r="C113" s="12" t="s">
        <v>27</v>
      </c>
      <c r="D113" s="12" t="s">
        <v>12</v>
      </c>
      <c r="E113" s="1"/>
      <c r="F113" s="175"/>
      <c r="G113" s="167"/>
      <c r="H113" s="167"/>
      <c r="I113" s="176"/>
    </row>
    <row r="114" spans="1:9" x14ac:dyDescent="0.25">
      <c r="A114" s="10">
        <v>16</v>
      </c>
      <c r="B114" s="11" t="s">
        <v>48</v>
      </c>
      <c r="C114" s="12" t="s">
        <v>27</v>
      </c>
      <c r="D114" s="12" t="s">
        <v>13</v>
      </c>
      <c r="E114" s="1"/>
      <c r="F114" s="175"/>
      <c r="G114" s="167"/>
      <c r="H114" s="167"/>
      <c r="I114" s="176"/>
    </row>
    <row r="115" spans="1:9" x14ac:dyDescent="0.25">
      <c r="A115" s="14">
        <v>16</v>
      </c>
      <c r="B115" s="11" t="s">
        <v>48</v>
      </c>
      <c r="C115" s="87" t="s">
        <v>27</v>
      </c>
      <c r="D115" s="87" t="s">
        <v>16</v>
      </c>
      <c r="E115" s="88"/>
      <c r="F115" s="177"/>
      <c r="G115" s="168"/>
      <c r="H115" s="168"/>
      <c r="I115" s="180"/>
    </row>
    <row r="116" spans="1:9" x14ac:dyDescent="0.25">
      <c r="A116" s="15">
        <v>16</v>
      </c>
      <c r="B116" s="11" t="s">
        <v>48</v>
      </c>
      <c r="C116" s="12" t="s">
        <v>27</v>
      </c>
      <c r="D116" s="12" t="s">
        <v>7</v>
      </c>
      <c r="E116" s="1"/>
      <c r="F116" s="175">
        <v>49.242081097560977</v>
      </c>
      <c r="G116" s="167">
        <v>8.560660030025298E-2</v>
      </c>
      <c r="H116" s="167">
        <v>4.5321141335428049E-2</v>
      </c>
      <c r="I116" s="176">
        <v>101.66666666666667</v>
      </c>
    </row>
    <row r="117" spans="1:9" x14ac:dyDescent="0.25">
      <c r="A117" s="10">
        <v>16</v>
      </c>
      <c r="B117" s="11" t="s">
        <v>48</v>
      </c>
      <c r="C117" s="12" t="s">
        <v>27</v>
      </c>
      <c r="D117" s="12" t="s">
        <v>18</v>
      </c>
      <c r="E117" s="1"/>
      <c r="F117" s="175">
        <v>49.242081097560977</v>
      </c>
      <c r="G117" s="167">
        <v>0.62259345672911248</v>
      </c>
      <c r="H117" s="167">
        <v>0.32960830062129487</v>
      </c>
      <c r="I117" s="176">
        <v>739.39393939393938</v>
      </c>
    </row>
    <row r="118" spans="1:9" x14ac:dyDescent="0.25">
      <c r="A118" s="10">
        <v>16</v>
      </c>
      <c r="B118" s="11" t="s">
        <v>48</v>
      </c>
      <c r="C118" s="12" t="s">
        <v>27</v>
      </c>
      <c r="D118" s="12" t="s">
        <v>19</v>
      </c>
      <c r="E118" s="1"/>
      <c r="F118" s="175"/>
      <c r="G118" s="167"/>
      <c r="H118" s="167"/>
      <c r="I118" s="176"/>
    </row>
    <row r="119" spans="1:9" x14ac:dyDescent="0.25">
      <c r="A119" s="14">
        <v>16</v>
      </c>
      <c r="B119" s="11" t="s">
        <v>48</v>
      </c>
      <c r="C119" s="87" t="s">
        <v>27</v>
      </c>
      <c r="D119" s="87" t="s">
        <v>21</v>
      </c>
      <c r="E119" s="88"/>
      <c r="F119" s="177">
        <v>49.242081097560977</v>
      </c>
      <c r="G119" s="168">
        <v>0.7082000570293655</v>
      </c>
      <c r="H119" s="168">
        <v>0.3749294419567229</v>
      </c>
      <c r="I119" s="180">
        <v>841.06060606060601</v>
      </c>
    </row>
    <row r="120" spans="1:9" x14ac:dyDescent="0.25">
      <c r="A120" s="10">
        <v>16</v>
      </c>
      <c r="B120" s="16" t="s">
        <v>48</v>
      </c>
      <c r="C120" s="87" t="s">
        <v>28</v>
      </c>
      <c r="D120" s="87"/>
      <c r="E120" s="88"/>
      <c r="F120" s="179">
        <v>49.242081097560977</v>
      </c>
      <c r="G120" s="169">
        <v>0.7082000570293655</v>
      </c>
      <c r="H120" s="169">
        <v>0.3749294419567229</v>
      </c>
      <c r="I120" s="180">
        <v>841.06060606060601</v>
      </c>
    </row>
    <row r="121" spans="1:9" x14ac:dyDescent="0.25">
      <c r="A121" s="17">
        <v>16</v>
      </c>
      <c r="B121" s="18" t="s">
        <v>49</v>
      </c>
      <c r="C121" s="18"/>
      <c r="D121" s="18"/>
      <c r="E121" s="1"/>
      <c r="F121" s="181">
        <v>49.242081097560977</v>
      </c>
      <c r="G121" s="170">
        <v>43.21475654575773</v>
      </c>
      <c r="H121" s="170">
        <v>22.878400524224684</v>
      </c>
      <c r="I121" s="182">
        <v>48441.542991376584</v>
      </c>
    </row>
    <row r="122" spans="1:9" x14ac:dyDescent="0.25">
      <c r="A122" s="10">
        <v>17</v>
      </c>
      <c r="B122" s="11" t="s">
        <v>50</v>
      </c>
      <c r="C122" s="12" t="s">
        <v>51</v>
      </c>
      <c r="D122" s="12" t="s">
        <v>10</v>
      </c>
      <c r="E122" s="1"/>
      <c r="F122" s="175">
        <v>45</v>
      </c>
      <c r="G122" s="167">
        <v>0.21535958585215625</v>
      </c>
      <c r="H122" s="167">
        <v>0.21535958585215625</v>
      </c>
      <c r="I122" s="176">
        <v>251.97071544702283</v>
      </c>
    </row>
    <row r="123" spans="1:9" x14ac:dyDescent="0.25">
      <c r="A123" s="10">
        <v>17</v>
      </c>
      <c r="B123" s="11" t="s">
        <v>50</v>
      </c>
      <c r="C123" s="12" t="s">
        <v>51</v>
      </c>
      <c r="D123" s="12" t="s">
        <v>12</v>
      </c>
      <c r="E123" s="1"/>
      <c r="F123" s="175">
        <v>45</v>
      </c>
      <c r="G123" s="167">
        <v>1.6315120140314866E-2</v>
      </c>
      <c r="H123" s="167">
        <v>1.6315120140314866E-2</v>
      </c>
      <c r="I123" s="176">
        <v>19.088690564168392</v>
      </c>
    </row>
    <row r="124" spans="1:9" x14ac:dyDescent="0.25">
      <c r="A124" s="10">
        <v>17</v>
      </c>
      <c r="B124" s="11" t="s">
        <v>50</v>
      </c>
      <c r="C124" s="12" t="s">
        <v>51</v>
      </c>
      <c r="D124" s="12" t="s">
        <v>13</v>
      </c>
      <c r="E124" s="1"/>
      <c r="F124" s="175">
        <v>45</v>
      </c>
      <c r="G124" s="167">
        <v>4.8582802195604277E-2</v>
      </c>
      <c r="H124" s="167">
        <v>4.8582802195604277E-2</v>
      </c>
      <c r="I124" s="176">
        <v>56.841878568857013</v>
      </c>
    </row>
    <row r="125" spans="1:9" x14ac:dyDescent="0.25">
      <c r="A125" s="14">
        <v>17</v>
      </c>
      <c r="B125" s="11" t="s">
        <v>50</v>
      </c>
      <c r="C125" s="87" t="s">
        <v>51</v>
      </c>
      <c r="D125" s="87" t="s">
        <v>16</v>
      </c>
      <c r="E125" s="88"/>
      <c r="F125" s="177">
        <v>45</v>
      </c>
      <c r="G125" s="168">
        <v>0.28025750818807538</v>
      </c>
      <c r="H125" s="168">
        <v>0.28025750818807538</v>
      </c>
      <c r="I125" s="180">
        <v>327.90128458004824</v>
      </c>
    </row>
    <row r="126" spans="1:9" x14ac:dyDescent="0.25">
      <c r="A126" s="15">
        <v>17</v>
      </c>
      <c r="B126" s="11" t="s">
        <v>50</v>
      </c>
      <c r="C126" s="12" t="s">
        <v>51</v>
      </c>
      <c r="D126" s="12" t="s">
        <v>7</v>
      </c>
      <c r="E126" s="1"/>
      <c r="F126" s="175">
        <v>45</v>
      </c>
      <c r="G126" s="167">
        <v>0.64913512339608781</v>
      </c>
      <c r="H126" s="167">
        <v>0.64913512339608781</v>
      </c>
      <c r="I126" s="176">
        <v>759.48809437342265</v>
      </c>
    </row>
    <row r="127" spans="1:9" x14ac:dyDescent="0.25">
      <c r="A127" s="10">
        <v>17</v>
      </c>
      <c r="B127" s="11" t="s">
        <v>50</v>
      </c>
      <c r="C127" s="12" t="s">
        <v>51</v>
      </c>
      <c r="D127" s="12" t="s">
        <v>18</v>
      </c>
      <c r="E127" s="1"/>
      <c r="F127" s="175">
        <v>45</v>
      </c>
      <c r="G127" s="167">
        <v>1.8072066423567348</v>
      </c>
      <c r="H127" s="167">
        <v>1.8072066423567348</v>
      </c>
      <c r="I127" s="176">
        <v>2114.4317715573798</v>
      </c>
    </row>
    <row r="128" spans="1:9" x14ac:dyDescent="0.25">
      <c r="A128" s="10">
        <v>17</v>
      </c>
      <c r="B128" s="11" t="s">
        <v>50</v>
      </c>
      <c r="C128" s="12" t="s">
        <v>51</v>
      </c>
      <c r="D128" s="12" t="s">
        <v>19</v>
      </c>
      <c r="E128" s="1"/>
      <c r="F128" s="175">
        <v>45</v>
      </c>
      <c r="G128" s="167">
        <v>0.26340072605910209</v>
      </c>
      <c r="H128" s="167">
        <v>0.26340072605910209</v>
      </c>
      <c r="I128" s="176">
        <v>308.1788494891494</v>
      </c>
    </row>
    <row r="129" spans="1:9" x14ac:dyDescent="0.25">
      <c r="A129" s="14">
        <v>17</v>
      </c>
      <c r="B129" s="11" t="s">
        <v>50</v>
      </c>
      <c r="C129" s="87" t="s">
        <v>51</v>
      </c>
      <c r="D129" s="87" t="s">
        <v>21</v>
      </c>
      <c r="E129" s="88"/>
      <c r="F129" s="177">
        <v>45</v>
      </c>
      <c r="G129" s="168">
        <v>2.7197424918119246</v>
      </c>
      <c r="H129" s="168">
        <v>2.7197424918119246</v>
      </c>
      <c r="I129" s="180">
        <v>3182.0987154199515</v>
      </c>
    </row>
    <row r="130" spans="1:9" x14ac:dyDescent="0.25">
      <c r="A130" s="10">
        <v>17</v>
      </c>
      <c r="B130" s="16" t="s">
        <v>50</v>
      </c>
      <c r="C130" s="87" t="s">
        <v>34</v>
      </c>
      <c r="D130" s="87"/>
      <c r="E130" s="88"/>
      <c r="F130" s="179">
        <v>45</v>
      </c>
      <c r="G130" s="169">
        <v>3</v>
      </c>
      <c r="H130" s="169">
        <v>3</v>
      </c>
      <c r="I130" s="180">
        <v>3510</v>
      </c>
    </row>
    <row r="131" spans="1:9" x14ac:dyDescent="0.25">
      <c r="A131" s="17">
        <v>17</v>
      </c>
      <c r="B131" s="18" t="s">
        <v>52</v>
      </c>
      <c r="C131" s="18"/>
      <c r="D131" s="18"/>
      <c r="E131" s="1"/>
      <c r="F131" s="181">
        <v>45</v>
      </c>
      <c r="G131" s="170">
        <v>3</v>
      </c>
      <c r="H131" s="170">
        <v>3</v>
      </c>
      <c r="I131" s="182">
        <v>3510</v>
      </c>
    </row>
    <row r="132" spans="1:9" x14ac:dyDescent="0.25">
      <c r="A132" s="10">
        <v>18</v>
      </c>
      <c r="B132" s="11" t="s">
        <v>53</v>
      </c>
      <c r="C132" s="12" t="s">
        <v>54</v>
      </c>
      <c r="D132" s="12" t="s">
        <v>10</v>
      </c>
      <c r="E132" s="1"/>
      <c r="F132" s="175">
        <v>40.746067039106144</v>
      </c>
      <c r="G132" s="167">
        <v>0.72180498445377006</v>
      </c>
      <c r="H132" s="167">
        <v>0.24060166148459</v>
      </c>
      <c r="I132" s="176">
        <v>686.25</v>
      </c>
    </row>
    <row r="133" spans="1:9" x14ac:dyDescent="0.25">
      <c r="A133" s="10">
        <v>18</v>
      </c>
      <c r="B133" s="11" t="s">
        <v>53</v>
      </c>
      <c r="C133" s="12" t="s">
        <v>54</v>
      </c>
      <c r="D133" s="12" t="s">
        <v>12</v>
      </c>
      <c r="E133" s="1"/>
      <c r="F133" s="175">
        <v>40.746067039106144</v>
      </c>
      <c r="G133" s="167">
        <v>0.60150415371147514</v>
      </c>
      <c r="H133" s="167">
        <v>0.20050138457049171</v>
      </c>
      <c r="I133" s="176">
        <v>571.875</v>
      </c>
    </row>
    <row r="134" spans="1:9" x14ac:dyDescent="0.25">
      <c r="A134" s="10">
        <v>18</v>
      </c>
      <c r="B134" s="11" t="s">
        <v>53</v>
      </c>
      <c r="C134" s="12" t="s">
        <v>54</v>
      </c>
      <c r="D134" s="12" t="s">
        <v>13</v>
      </c>
      <c r="E134" s="1"/>
      <c r="F134" s="175">
        <v>40.746067039106144</v>
      </c>
      <c r="G134" s="167">
        <v>1.0426071997665567</v>
      </c>
      <c r="H134" s="167">
        <v>0.3475357332555189</v>
      </c>
      <c r="I134" s="176">
        <v>991.24999999999989</v>
      </c>
    </row>
    <row r="135" spans="1:9" x14ac:dyDescent="0.25">
      <c r="A135" s="14">
        <v>18</v>
      </c>
      <c r="B135" s="11" t="s">
        <v>53</v>
      </c>
      <c r="C135" s="87" t="s">
        <v>54</v>
      </c>
      <c r="D135" s="87" t="s">
        <v>16</v>
      </c>
      <c r="E135" s="88"/>
      <c r="F135" s="177">
        <v>40.746067039106144</v>
      </c>
      <c r="G135" s="168">
        <v>2.365916337931802</v>
      </c>
      <c r="H135" s="168">
        <v>0.78863877931060067</v>
      </c>
      <c r="I135" s="180">
        <v>2249.375</v>
      </c>
    </row>
    <row r="136" spans="1:9" x14ac:dyDescent="0.25">
      <c r="A136" s="15">
        <v>18</v>
      </c>
      <c r="B136" s="11" t="s">
        <v>53</v>
      </c>
      <c r="C136" s="12" t="s">
        <v>54</v>
      </c>
      <c r="D136" s="12" t="s">
        <v>7</v>
      </c>
      <c r="E136" s="1"/>
      <c r="F136" s="175">
        <v>40.746067039106144</v>
      </c>
      <c r="G136" s="167">
        <v>1.2030083074229503</v>
      </c>
      <c r="H136" s="167">
        <v>0.40100276914098343</v>
      </c>
      <c r="I136" s="176">
        <v>1143.75</v>
      </c>
    </row>
    <row r="137" spans="1:9" x14ac:dyDescent="0.25">
      <c r="A137" s="10">
        <v>18</v>
      </c>
      <c r="B137" s="11" t="s">
        <v>53</v>
      </c>
      <c r="C137" s="12" t="s">
        <v>54</v>
      </c>
      <c r="D137" s="12" t="s">
        <v>18</v>
      </c>
      <c r="E137" s="1"/>
      <c r="F137" s="175">
        <v>40.746067039106144</v>
      </c>
      <c r="G137" s="167">
        <v>1.3366758971366113</v>
      </c>
      <c r="H137" s="167">
        <v>0.44555863237887039</v>
      </c>
      <c r="I137" s="176">
        <v>1270.8333333333333</v>
      </c>
    </row>
    <row r="138" spans="1:9" x14ac:dyDescent="0.25">
      <c r="A138" s="10">
        <v>18</v>
      </c>
      <c r="B138" s="11" t="s">
        <v>53</v>
      </c>
      <c r="C138" s="12" t="s">
        <v>54</v>
      </c>
      <c r="D138" s="12" t="s">
        <v>19</v>
      </c>
      <c r="E138" s="1"/>
      <c r="F138" s="175">
        <v>40.746067039106144</v>
      </c>
      <c r="G138" s="167">
        <v>1.0693407177092891</v>
      </c>
      <c r="H138" s="167">
        <v>0.35644690590309636</v>
      </c>
      <c r="I138" s="176">
        <v>1016.6666666666666</v>
      </c>
    </row>
    <row r="139" spans="1:9" x14ac:dyDescent="0.25">
      <c r="A139" s="14">
        <v>18</v>
      </c>
      <c r="B139" s="11" t="s">
        <v>53</v>
      </c>
      <c r="C139" s="87" t="s">
        <v>54</v>
      </c>
      <c r="D139" s="87" t="s">
        <v>21</v>
      </c>
      <c r="E139" s="88"/>
      <c r="F139" s="177">
        <v>40.746067039106144</v>
      </c>
      <c r="G139" s="168">
        <v>3.6090249222688504</v>
      </c>
      <c r="H139" s="168">
        <v>1.2030083074229503</v>
      </c>
      <c r="I139" s="180">
        <v>3431.2499999999995</v>
      </c>
    </row>
    <row r="140" spans="1:9" x14ac:dyDescent="0.25">
      <c r="A140" s="10">
        <v>18</v>
      </c>
      <c r="B140" s="16" t="s">
        <v>53</v>
      </c>
      <c r="C140" s="87" t="s">
        <v>55</v>
      </c>
      <c r="D140" s="87"/>
      <c r="E140" s="88"/>
      <c r="F140" s="179">
        <v>40.746067039106144</v>
      </c>
      <c r="G140" s="169">
        <v>5.9749412602006524</v>
      </c>
      <c r="H140" s="169">
        <v>1.991647086733551</v>
      </c>
      <c r="I140" s="180">
        <v>5680.625</v>
      </c>
    </row>
    <row r="141" spans="1:9" x14ac:dyDescent="0.25">
      <c r="A141" s="10">
        <v>18</v>
      </c>
      <c r="B141" s="11" t="s">
        <v>53</v>
      </c>
      <c r="C141" s="12" t="s">
        <v>56</v>
      </c>
      <c r="D141" s="12" t="s">
        <v>10</v>
      </c>
      <c r="E141" s="1"/>
      <c r="F141" s="175">
        <v>40.746067039106144</v>
      </c>
      <c r="G141" s="167">
        <v>0.40100276914098337</v>
      </c>
      <c r="H141" s="167">
        <v>0.13366758971366111</v>
      </c>
      <c r="I141" s="176">
        <v>381.24999999999994</v>
      </c>
    </row>
    <row r="142" spans="1:9" x14ac:dyDescent="0.25">
      <c r="A142" s="10">
        <v>18</v>
      </c>
      <c r="B142" s="11" t="s">
        <v>53</v>
      </c>
      <c r="C142" s="12" t="s">
        <v>56</v>
      </c>
      <c r="D142" s="12" t="s">
        <v>12</v>
      </c>
      <c r="E142" s="1"/>
      <c r="F142" s="175">
        <v>40.746067039106144</v>
      </c>
      <c r="G142" s="167">
        <v>0.2807019383986884</v>
      </c>
      <c r="H142" s="167">
        <v>9.3567312799562791E-2</v>
      </c>
      <c r="I142" s="176">
        <v>266.875</v>
      </c>
    </row>
    <row r="143" spans="1:9" x14ac:dyDescent="0.25">
      <c r="A143" s="10">
        <v>18</v>
      </c>
      <c r="B143" s="11" t="s">
        <v>53</v>
      </c>
      <c r="C143" s="12" t="s">
        <v>56</v>
      </c>
      <c r="D143" s="12" t="s">
        <v>13</v>
      </c>
      <c r="E143" s="1"/>
      <c r="F143" s="175">
        <v>40.746067039106144</v>
      </c>
      <c r="G143" s="167">
        <v>0.40100276914098337</v>
      </c>
      <c r="H143" s="167">
        <v>0.13366758971366111</v>
      </c>
      <c r="I143" s="176">
        <v>381.24999999999994</v>
      </c>
    </row>
    <row r="144" spans="1:9" x14ac:dyDescent="0.25">
      <c r="A144" s="14">
        <v>18</v>
      </c>
      <c r="B144" s="11" t="s">
        <v>53</v>
      </c>
      <c r="C144" s="87" t="s">
        <v>56</v>
      </c>
      <c r="D144" s="87" t="s">
        <v>16</v>
      </c>
      <c r="E144" s="88"/>
      <c r="F144" s="177">
        <v>40.746067039106144</v>
      </c>
      <c r="G144" s="168">
        <v>1.0827074766806553</v>
      </c>
      <c r="H144" s="168">
        <v>0.36090249222688497</v>
      </c>
      <c r="I144" s="180">
        <v>1029.375</v>
      </c>
    </row>
    <row r="145" spans="1:9" x14ac:dyDescent="0.25">
      <c r="A145" s="15">
        <v>18</v>
      </c>
      <c r="B145" s="11" t="s">
        <v>53</v>
      </c>
      <c r="C145" s="12" t="s">
        <v>56</v>
      </c>
      <c r="D145" s="12" t="s">
        <v>7</v>
      </c>
      <c r="E145" s="1"/>
      <c r="F145" s="175">
        <v>40.746067039106144</v>
      </c>
      <c r="G145" s="167">
        <v>0.26733517942732227</v>
      </c>
      <c r="H145" s="167">
        <v>8.9111726475774089E-2</v>
      </c>
      <c r="I145" s="176">
        <v>254.16666666666666</v>
      </c>
    </row>
    <row r="146" spans="1:9" x14ac:dyDescent="0.25">
      <c r="A146" s="10">
        <v>18</v>
      </c>
      <c r="B146" s="11" t="s">
        <v>53</v>
      </c>
      <c r="C146" s="12" t="s">
        <v>56</v>
      </c>
      <c r="D146" s="12" t="s">
        <v>18</v>
      </c>
      <c r="E146" s="1"/>
      <c r="F146" s="175">
        <v>40.746067039106144</v>
      </c>
      <c r="G146" s="167">
        <v>0.66833794856830564</v>
      </c>
      <c r="H146" s="167">
        <v>0.22277931618943519</v>
      </c>
      <c r="I146" s="176">
        <v>635.41666666666663</v>
      </c>
    </row>
    <row r="147" spans="1:9" x14ac:dyDescent="0.25">
      <c r="A147" s="10">
        <v>18</v>
      </c>
      <c r="B147" s="11" t="s">
        <v>53</v>
      </c>
      <c r="C147" s="12" t="s">
        <v>56</v>
      </c>
      <c r="D147" s="12" t="s">
        <v>19</v>
      </c>
      <c r="E147" s="1"/>
      <c r="F147" s="175">
        <v>40.746067039106144</v>
      </c>
      <c r="G147" s="167">
        <v>0.66833794856830564</v>
      </c>
      <c r="H147" s="167">
        <v>0.22277931618943519</v>
      </c>
      <c r="I147" s="176">
        <v>635.41666666666663</v>
      </c>
    </row>
    <row r="148" spans="1:9" x14ac:dyDescent="0.25">
      <c r="A148" s="14">
        <v>18</v>
      </c>
      <c r="B148" s="11" t="s">
        <v>53</v>
      </c>
      <c r="C148" s="87" t="s">
        <v>56</v>
      </c>
      <c r="D148" s="87" t="s">
        <v>21</v>
      </c>
      <c r="E148" s="88"/>
      <c r="F148" s="177">
        <v>40.746067039106144</v>
      </c>
      <c r="G148" s="168">
        <v>1.6040110765639335</v>
      </c>
      <c r="H148" s="168">
        <v>0.53467035885464442</v>
      </c>
      <c r="I148" s="180">
        <v>1525</v>
      </c>
    </row>
    <row r="149" spans="1:9" x14ac:dyDescent="0.25">
      <c r="A149" s="10">
        <v>18</v>
      </c>
      <c r="B149" s="16" t="s">
        <v>53</v>
      </c>
      <c r="C149" s="87" t="s">
        <v>57</v>
      </c>
      <c r="D149" s="87"/>
      <c r="E149" s="88"/>
      <c r="F149" s="179">
        <v>40.746067039106144</v>
      </c>
      <c r="G149" s="169">
        <v>2.6867185532445887</v>
      </c>
      <c r="H149" s="169">
        <v>0.8955728510815294</v>
      </c>
      <c r="I149" s="180">
        <v>2554.375</v>
      </c>
    </row>
    <row r="150" spans="1:9" x14ac:dyDescent="0.25">
      <c r="A150" s="17">
        <v>18</v>
      </c>
      <c r="B150" s="18" t="s">
        <v>58</v>
      </c>
      <c r="C150" s="18"/>
      <c r="D150" s="18"/>
      <c r="E150" s="1"/>
      <c r="F150" s="181">
        <v>40.746067039106144</v>
      </c>
      <c r="G150" s="170">
        <v>8.6616598134452403</v>
      </c>
      <c r="H150" s="170">
        <v>2.8872199378150802</v>
      </c>
      <c r="I150" s="182">
        <v>8235</v>
      </c>
    </row>
    <row r="151" spans="1:9" x14ac:dyDescent="0.25">
      <c r="A151" s="10">
        <v>19</v>
      </c>
      <c r="B151" s="11" t="s">
        <v>59</v>
      </c>
      <c r="C151" s="12" t="s">
        <v>653</v>
      </c>
      <c r="D151" s="12" t="s">
        <v>10</v>
      </c>
      <c r="E151" s="1"/>
      <c r="F151" s="175">
        <v>36.900466019417472</v>
      </c>
      <c r="G151" s="167">
        <v>0.57277795163560419</v>
      </c>
      <c r="H151" s="167">
        <v>0.24547626498668751</v>
      </c>
      <c r="I151" s="176">
        <v>501.2197678008846</v>
      </c>
    </row>
    <row r="152" spans="1:9" x14ac:dyDescent="0.25">
      <c r="A152" s="10">
        <v>19</v>
      </c>
      <c r="B152" s="11" t="s">
        <v>59</v>
      </c>
      <c r="C152" s="12" t="s">
        <v>653</v>
      </c>
      <c r="D152" s="12" t="s">
        <v>12</v>
      </c>
      <c r="E152" s="1"/>
      <c r="F152" s="175">
        <v>36.900466019417472</v>
      </c>
      <c r="G152" s="167">
        <v>0.41240012517763497</v>
      </c>
      <c r="H152" s="167">
        <v>0.17674291079041499</v>
      </c>
      <c r="I152" s="176">
        <v>360.87823281663685</v>
      </c>
    </row>
    <row r="153" spans="1:9" x14ac:dyDescent="0.25">
      <c r="A153" s="10">
        <v>19</v>
      </c>
      <c r="B153" s="11" t="s">
        <v>59</v>
      </c>
      <c r="C153" s="12" t="s">
        <v>653</v>
      </c>
      <c r="D153" s="12" t="s">
        <v>13</v>
      </c>
      <c r="E153" s="1"/>
      <c r="F153" s="175">
        <v>36.900466019417472</v>
      </c>
      <c r="G153" s="167">
        <v>0.34366677098136245</v>
      </c>
      <c r="H153" s="167">
        <v>0.14728575899201246</v>
      </c>
      <c r="I153" s="176">
        <v>300.7318606805307</v>
      </c>
    </row>
    <row r="154" spans="1:9" x14ac:dyDescent="0.25">
      <c r="A154" s="14">
        <v>19</v>
      </c>
      <c r="B154" s="11" t="s">
        <v>59</v>
      </c>
      <c r="C154" s="87" t="s">
        <v>653</v>
      </c>
      <c r="D154" s="87" t="s">
        <v>16</v>
      </c>
      <c r="E154" s="88"/>
      <c r="F154" s="177">
        <v>36.900466019417472</v>
      </c>
      <c r="G154" s="168">
        <v>1.3288448477946018</v>
      </c>
      <c r="H154" s="168">
        <v>0.56950493476911501</v>
      </c>
      <c r="I154" s="180">
        <v>1162.829861298052</v>
      </c>
    </row>
    <row r="155" spans="1:9" x14ac:dyDescent="0.25">
      <c r="A155" s="15">
        <v>19</v>
      </c>
      <c r="B155" s="11" t="s">
        <v>59</v>
      </c>
      <c r="C155" s="12" t="s">
        <v>653</v>
      </c>
      <c r="D155" s="12" t="s">
        <v>7</v>
      </c>
      <c r="E155" s="1"/>
      <c r="F155" s="175">
        <v>36.900466019417472</v>
      </c>
      <c r="G155" s="167">
        <v>0.43189049138314989</v>
      </c>
      <c r="H155" s="167">
        <v>0.1850959248784928</v>
      </c>
      <c r="I155" s="176">
        <v>377.93363237590148</v>
      </c>
    </row>
    <row r="156" spans="1:9" x14ac:dyDescent="0.25">
      <c r="A156" s="10">
        <v>19</v>
      </c>
      <c r="B156" s="11" t="s">
        <v>59</v>
      </c>
      <c r="C156" s="12" t="s">
        <v>653</v>
      </c>
      <c r="D156" s="12" t="s">
        <v>18</v>
      </c>
      <c r="E156" s="1"/>
      <c r="F156" s="175">
        <v>36.900466019417472</v>
      </c>
      <c r="G156" s="167">
        <v>0.73946479100173168</v>
      </c>
      <c r="H156" s="167">
        <v>0.31691348185788498</v>
      </c>
      <c r="I156" s="176">
        <v>647.08211931769961</v>
      </c>
    </row>
    <row r="157" spans="1:9" x14ac:dyDescent="0.25">
      <c r="A157" s="10">
        <v>19</v>
      </c>
      <c r="B157" s="11" t="s">
        <v>59</v>
      </c>
      <c r="C157" s="12" t="s">
        <v>653</v>
      </c>
      <c r="D157" s="12" t="s">
        <v>19</v>
      </c>
      <c r="E157" s="1"/>
      <c r="F157" s="175">
        <v>36.900466019417472</v>
      </c>
      <c r="G157" s="167">
        <v>0.49297652733448788</v>
      </c>
      <c r="H157" s="167">
        <v>0.21127565457192338</v>
      </c>
      <c r="I157" s="176">
        <v>431.38807954513317</v>
      </c>
    </row>
    <row r="158" spans="1:9" x14ac:dyDescent="0.25">
      <c r="A158" s="14">
        <v>19</v>
      </c>
      <c r="B158" s="11" t="s">
        <v>59</v>
      </c>
      <c r="C158" s="87" t="s">
        <v>653</v>
      </c>
      <c r="D158" s="87" t="s">
        <v>21</v>
      </c>
      <c r="E158" s="88"/>
      <c r="F158" s="177">
        <v>36.900466019417472</v>
      </c>
      <c r="G158" s="168">
        <v>1.6643318097193696</v>
      </c>
      <c r="H158" s="168">
        <v>0.71328506130830127</v>
      </c>
      <c r="I158" s="180">
        <v>1456.4038312387343</v>
      </c>
    </row>
    <row r="159" spans="1:9" x14ac:dyDescent="0.25">
      <c r="A159" s="10">
        <v>19</v>
      </c>
      <c r="B159" s="16" t="s">
        <v>59</v>
      </c>
      <c r="C159" s="87" t="s">
        <v>657</v>
      </c>
      <c r="D159" s="87"/>
      <c r="E159" s="88"/>
      <c r="F159" s="179">
        <v>36.900466019417472</v>
      </c>
      <c r="G159" s="169">
        <v>2.9931766575139713</v>
      </c>
      <c r="H159" s="169">
        <v>1.2827899960774163</v>
      </c>
      <c r="I159" s="180">
        <v>2619.2336925367863</v>
      </c>
    </row>
    <row r="160" spans="1:9" x14ac:dyDescent="0.25">
      <c r="A160" s="17">
        <v>19</v>
      </c>
      <c r="B160" s="18" t="s">
        <v>61</v>
      </c>
      <c r="C160" s="18"/>
      <c r="D160" s="18"/>
      <c r="E160" s="1"/>
      <c r="F160" s="181">
        <v>36.900466019417472</v>
      </c>
      <c r="G160" s="170">
        <v>2.9931766575139713</v>
      </c>
      <c r="H160" s="170">
        <v>1.2827899960774163</v>
      </c>
      <c r="I160" s="182">
        <v>2619.2336925367863</v>
      </c>
    </row>
    <row r="161" spans="1:9" x14ac:dyDescent="0.25">
      <c r="A161" s="10">
        <v>20</v>
      </c>
      <c r="B161" s="11" t="s">
        <v>62</v>
      </c>
      <c r="C161" s="12" t="s">
        <v>9</v>
      </c>
      <c r="D161" s="12" t="s">
        <v>10</v>
      </c>
      <c r="E161" s="1"/>
      <c r="F161" s="175">
        <v>44.823999999999998</v>
      </c>
      <c r="G161" s="167">
        <v>0.42659857495393194</v>
      </c>
      <c r="H161" s="167">
        <v>0.18282796069454224</v>
      </c>
      <c r="I161" s="176">
        <v>373.30284462246203</v>
      </c>
    </row>
    <row r="162" spans="1:9" x14ac:dyDescent="0.25">
      <c r="A162" s="10">
        <v>20</v>
      </c>
      <c r="B162" s="11" t="s">
        <v>62</v>
      </c>
      <c r="C162" s="12" t="s">
        <v>9</v>
      </c>
      <c r="D162" s="12" t="s">
        <v>17</v>
      </c>
      <c r="E162" s="1"/>
      <c r="F162" s="175">
        <v>43</v>
      </c>
      <c r="G162" s="167">
        <v>0.30715097396683089</v>
      </c>
      <c r="H162" s="167">
        <v>0.13163613170007038</v>
      </c>
      <c r="I162" s="176">
        <v>268.7780481281726</v>
      </c>
    </row>
    <row r="163" spans="1:9" x14ac:dyDescent="0.25">
      <c r="A163" s="10">
        <v>20</v>
      </c>
      <c r="B163" s="11" t="s">
        <v>62</v>
      </c>
      <c r="C163" s="12" t="s">
        <v>9</v>
      </c>
      <c r="D163" s="12" t="s">
        <v>14</v>
      </c>
      <c r="E163" s="1"/>
      <c r="F163" s="175">
        <v>43</v>
      </c>
      <c r="G163" s="167">
        <v>0.25595914497235916</v>
      </c>
      <c r="H163" s="167">
        <v>0.10969677641672534</v>
      </c>
      <c r="I163" s="176">
        <v>223.98170677347721</v>
      </c>
    </row>
    <row r="164" spans="1:9" x14ac:dyDescent="0.25">
      <c r="A164" s="14">
        <v>20</v>
      </c>
      <c r="B164" s="11" t="s">
        <v>62</v>
      </c>
      <c r="C164" s="87" t="s">
        <v>9</v>
      </c>
      <c r="D164" s="87" t="s">
        <v>16</v>
      </c>
      <c r="E164" s="88"/>
      <c r="F164" s="177">
        <v>43.608000000000004</v>
      </c>
      <c r="G164" s="168">
        <v>0.98970869389312199</v>
      </c>
      <c r="H164" s="168">
        <v>0.42416086881133797</v>
      </c>
      <c r="I164" s="178">
        <v>866.06259952411176</v>
      </c>
    </row>
    <row r="165" spans="1:9" x14ac:dyDescent="0.25">
      <c r="A165" s="15">
        <v>20</v>
      </c>
      <c r="B165" s="11" t="s">
        <v>62</v>
      </c>
      <c r="C165" s="12" t="s">
        <v>9</v>
      </c>
      <c r="D165" s="12" t="s">
        <v>7</v>
      </c>
      <c r="E165" s="1"/>
      <c r="F165" s="175">
        <v>0</v>
      </c>
      <c r="G165" s="167">
        <v>0</v>
      </c>
      <c r="H165" s="167">
        <v>0</v>
      </c>
      <c r="I165" s="176">
        <v>0</v>
      </c>
    </row>
    <row r="166" spans="1:9" x14ac:dyDescent="0.25">
      <c r="A166" s="10">
        <v>20</v>
      </c>
      <c r="B166" s="11" t="s">
        <v>62</v>
      </c>
      <c r="C166" s="12" t="s">
        <v>9</v>
      </c>
      <c r="D166" s="12" t="s">
        <v>18</v>
      </c>
      <c r="E166" s="1"/>
      <c r="F166" s="175">
        <v>44</v>
      </c>
      <c r="G166" s="167">
        <v>7.741708347811965</v>
      </c>
      <c r="H166" s="167">
        <v>1.9354270869529913</v>
      </c>
      <c r="I166" s="176">
        <v>7834.608847985709</v>
      </c>
    </row>
    <row r="167" spans="1:9" x14ac:dyDescent="0.25">
      <c r="A167" s="10">
        <v>20</v>
      </c>
      <c r="B167" s="11" t="s">
        <v>62</v>
      </c>
      <c r="C167" s="12" t="s">
        <v>9</v>
      </c>
      <c r="D167" s="12" t="s">
        <v>19</v>
      </c>
      <c r="E167" s="1"/>
      <c r="F167" s="175">
        <v>44</v>
      </c>
      <c r="G167" s="167">
        <v>2.9040406971379999</v>
      </c>
      <c r="H167" s="167">
        <v>0.96801356571266661</v>
      </c>
      <c r="I167" s="176">
        <v>2981.4817823950129</v>
      </c>
    </row>
    <row r="168" spans="1:9" x14ac:dyDescent="0.25">
      <c r="A168" s="14">
        <v>20</v>
      </c>
      <c r="B168" s="11" t="s">
        <v>62</v>
      </c>
      <c r="C168" s="87" t="s">
        <v>9</v>
      </c>
      <c r="D168" s="87" t="s">
        <v>21</v>
      </c>
      <c r="E168" s="88"/>
      <c r="F168" s="177">
        <v>0</v>
      </c>
      <c r="G168" s="168">
        <v>10.645749044949966</v>
      </c>
      <c r="H168" s="168">
        <v>2.9034406526656578</v>
      </c>
      <c r="I168" s="178">
        <v>10816.090630380722</v>
      </c>
    </row>
    <row r="169" spans="1:9" x14ac:dyDescent="0.25">
      <c r="A169" s="10">
        <v>20</v>
      </c>
      <c r="B169" s="16" t="s">
        <v>62</v>
      </c>
      <c r="C169" s="87" t="s">
        <v>22</v>
      </c>
      <c r="D169" s="87"/>
      <c r="E169" s="88"/>
      <c r="F169" s="179">
        <v>21.804000000000002</v>
      </c>
      <c r="G169" s="169">
        <v>10.68831066735838</v>
      </c>
      <c r="H169" s="169">
        <v>2.9150547106258093</v>
      </c>
      <c r="I169" s="180">
        <v>10859.334355073053</v>
      </c>
    </row>
    <row r="170" spans="1:9" x14ac:dyDescent="0.25">
      <c r="A170" s="17">
        <v>20</v>
      </c>
      <c r="B170" s="18" t="s">
        <v>63</v>
      </c>
      <c r="C170" s="18"/>
      <c r="D170" s="18"/>
      <c r="E170" s="1"/>
      <c r="F170" s="181">
        <v>0</v>
      </c>
      <c r="G170" s="170">
        <v>10.68831066735838</v>
      </c>
      <c r="H170" s="170">
        <v>2.9150547106258093</v>
      </c>
      <c r="I170" s="182">
        <v>10859.334355073053</v>
      </c>
    </row>
    <row r="171" spans="1:9" x14ac:dyDescent="0.25">
      <c r="A171" s="10">
        <v>21</v>
      </c>
      <c r="B171" s="11" t="s">
        <v>64</v>
      </c>
      <c r="C171" s="12" t="s">
        <v>653</v>
      </c>
      <c r="D171" s="12" t="s">
        <v>10</v>
      </c>
      <c r="E171" s="1"/>
      <c r="F171" s="175">
        <v>41.793697802197798</v>
      </c>
      <c r="G171" s="167">
        <v>1</v>
      </c>
      <c r="H171" s="167">
        <v>0</v>
      </c>
      <c r="I171" s="176">
        <v>919.46135164835152</v>
      </c>
    </row>
    <row r="172" spans="1:9" x14ac:dyDescent="0.25">
      <c r="A172" s="10">
        <v>21</v>
      </c>
      <c r="B172" s="11" t="s">
        <v>64</v>
      </c>
      <c r="C172" s="12" t="s">
        <v>653</v>
      </c>
      <c r="D172" s="12" t="s">
        <v>12</v>
      </c>
      <c r="E172" s="1"/>
      <c r="F172" s="175">
        <v>41.793697802197798</v>
      </c>
      <c r="G172" s="167">
        <v>1</v>
      </c>
      <c r="H172" s="167">
        <v>0</v>
      </c>
      <c r="I172" s="176">
        <v>919.46135164835152</v>
      </c>
    </row>
    <row r="173" spans="1:9" x14ac:dyDescent="0.25">
      <c r="A173" s="10">
        <v>21</v>
      </c>
      <c r="B173" s="11" t="s">
        <v>64</v>
      </c>
      <c r="C173" s="12" t="s">
        <v>653</v>
      </c>
      <c r="D173" s="12" t="s">
        <v>13</v>
      </c>
      <c r="E173" s="1"/>
      <c r="F173" s="175">
        <v>41.793697802197798</v>
      </c>
      <c r="G173" s="167">
        <v>1</v>
      </c>
      <c r="H173" s="167">
        <v>0</v>
      </c>
      <c r="I173" s="176">
        <v>919.46135164835152</v>
      </c>
    </row>
    <row r="174" spans="1:9" x14ac:dyDescent="0.25">
      <c r="A174" s="14">
        <v>21</v>
      </c>
      <c r="B174" s="11" t="s">
        <v>64</v>
      </c>
      <c r="C174" s="87" t="s">
        <v>653</v>
      </c>
      <c r="D174" s="87" t="s">
        <v>16</v>
      </c>
      <c r="E174" s="88"/>
      <c r="F174" s="177">
        <v>41.793697802197798</v>
      </c>
      <c r="G174" s="168">
        <v>3</v>
      </c>
      <c r="H174" s="168">
        <v>0</v>
      </c>
      <c r="I174" s="180">
        <v>2758.3840549450547</v>
      </c>
    </row>
    <row r="175" spans="1:9" x14ac:dyDescent="0.25">
      <c r="A175" s="15">
        <v>21</v>
      </c>
      <c r="B175" s="11" t="s">
        <v>64</v>
      </c>
      <c r="C175" s="12" t="s">
        <v>653</v>
      </c>
      <c r="D175" s="12" t="s">
        <v>7</v>
      </c>
      <c r="E175" s="1"/>
      <c r="F175" s="175">
        <v>41.793697802197798</v>
      </c>
      <c r="G175" s="167">
        <v>1</v>
      </c>
      <c r="H175" s="167">
        <v>0</v>
      </c>
      <c r="I175" s="176">
        <v>919.46135164835152</v>
      </c>
    </row>
    <row r="176" spans="1:9" x14ac:dyDescent="0.25">
      <c r="A176" s="10">
        <v>21</v>
      </c>
      <c r="B176" s="11" t="s">
        <v>64</v>
      </c>
      <c r="C176" s="12" t="s">
        <v>653</v>
      </c>
      <c r="D176" s="12" t="s">
        <v>18</v>
      </c>
      <c r="E176" s="1"/>
      <c r="F176" s="175">
        <v>41.793697802197798</v>
      </c>
      <c r="G176" s="167">
        <v>1</v>
      </c>
      <c r="H176" s="167">
        <v>0</v>
      </c>
      <c r="I176" s="176">
        <v>919.46135164835152</v>
      </c>
    </row>
    <row r="177" spans="1:9" x14ac:dyDescent="0.25">
      <c r="A177" s="10">
        <v>21</v>
      </c>
      <c r="B177" s="11" t="s">
        <v>64</v>
      </c>
      <c r="C177" s="12" t="s">
        <v>653</v>
      </c>
      <c r="D177" s="12" t="s">
        <v>19</v>
      </c>
      <c r="E177" s="1"/>
      <c r="F177" s="175">
        <v>41.793697802197798</v>
      </c>
      <c r="G177" s="167">
        <v>1</v>
      </c>
      <c r="H177" s="167">
        <v>0</v>
      </c>
      <c r="I177" s="176">
        <v>919.46135164835152</v>
      </c>
    </row>
    <row r="178" spans="1:9" x14ac:dyDescent="0.25">
      <c r="A178" s="14">
        <v>21</v>
      </c>
      <c r="B178" s="11" t="s">
        <v>64</v>
      </c>
      <c r="C178" s="87" t="s">
        <v>653</v>
      </c>
      <c r="D178" s="87" t="s">
        <v>21</v>
      </c>
      <c r="E178" s="88"/>
      <c r="F178" s="177">
        <v>0</v>
      </c>
      <c r="G178" s="168">
        <v>0</v>
      </c>
      <c r="H178" s="168">
        <v>0</v>
      </c>
      <c r="I178" s="180">
        <v>0</v>
      </c>
    </row>
    <row r="179" spans="1:9" x14ac:dyDescent="0.25">
      <c r="A179" s="10">
        <v>21</v>
      </c>
      <c r="B179" s="16" t="s">
        <v>64</v>
      </c>
      <c r="C179" s="87" t="s">
        <v>657</v>
      </c>
      <c r="D179" s="87"/>
      <c r="E179" s="88"/>
      <c r="F179" s="179">
        <v>20.896848901098899</v>
      </c>
      <c r="G179" s="169">
        <v>3</v>
      </c>
      <c r="H179" s="169">
        <v>0</v>
      </c>
      <c r="I179" s="180">
        <v>2758.3840549450547</v>
      </c>
    </row>
    <row r="180" spans="1:9" x14ac:dyDescent="0.25">
      <c r="A180" s="17">
        <v>21</v>
      </c>
      <c r="B180" s="18" t="s">
        <v>65</v>
      </c>
      <c r="C180" s="18"/>
      <c r="D180" s="18"/>
      <c r="E180" s="1"/>
      <c r="F180" s="181">
        <v>0</v>
      </c>
      <c r="G180" s="170">
        <v>3</v>
      </c>
      <c r="H180" s="170">
        <v>0</v>
      </c>
      <c r="I180" s="182">
        <v>2758.3840549450547</v>
      </c>
    </row>
    <row r="181" spans="1:9" x14ac:dyDescent="0.25">
      <c r="A181" s="15">
        <v>22</v>
      </c>
      <c r="B181" s="11" t="s">
        <v>66</v>
      </c>
      <c r="C181" s="12" t="s">
        <v>26</v>
      </c>
      <c r="D181" s="12" t="s">
        <v>12</v>
      </c>
      <c r="E181" s="1"/>
      <c r="F181" s="175"/>
      <c r="G181" s="167"/>
      <c r="H181" s="167"/>
      <c r="I181" s="176"/>
    </row>
    <row r="182" spans="1:9" x14ac:dyDescent="0.25">
      <c r="A182" s="10">
        <v>22</v>
      </c>
      <c r="B182" s="11" t="s">
        <v>66</v>
      </c>
      <c r="C182" s="12" t="s">
        <v>26</v>
      </c>
      <c r="D182" s="12" t="s">
        <v>13</v>
      </c>
      <c r="E182" s="1"/>
      <c r="F182" s="175"/>
      <c r="G182" s="167"/>
      <c r="H182" s="167"/>
      <c r="I182" s="176"/>
    </row>
    <row r="183" spans="1:9" x14ac:dyDescent="0.25">
      <c r="A183" s="10">
        <v>22</v>
      </c>
      <c r="B183" s="11" t="s">
        <v>66</v>
      </c>
      <c r="C183" s="12" t="s">
        <v>26</v>
      </c>
      <c r="D183" s="12" t="s">
        <v>10</v>
      </c>
      <c r="E183" s="1"/>
      <c r="F183" s="175"/>
      <c r="G183" s="167"/>
      <c r="H183" s="167"/>
      <c r="I183" s="176"/>
    </row>
    <row r="184" spans="1:9" x14ac:dyDescent="0.25">
      <c r="A184" s="10">
        <v>22</v>
      </c>
      <c r="B184" s="11" t="s">
        <v>66</v>
      </c>
      <c r="C184" s="87" t="s">
        <v>26</v>
      </c>
      <c r="D184" s="87" t="s">
        <v>16</v>
      </c>
      <c r="E184" s="88"/>
      <c r="F184" s="177"/>
      <c r="G184" s="168"/>
      <c r="H184" s="168"/>
      <c r="I184" s="180"/>
    </row>
    <row r="185" spans="1:9" x14ac:dyDescent="0.25">
      <c r="A185" s="10">
        <v>22</v>
      </c>
      <c r="B185" s="11" t="s">
        <v>66</v>
      </c>
      <c r="C185" s="12" t="s">
        <v>27</v>
      </c>
      <c r="D185" s="12" t="s">
        <v>7</v>
      </c>
      <c r="E185" s="1"/>
      <c r="F185" s="175">
        <v>25.34302325581395</v>
      </c>
      <c r="G185" s="167">
        <v>0.66666666666666663</v>
      </c>
      <c r="H185" s="167">
        <v>0</v>
      </c>
      <c r="I185" s="176">
        <v>371.69767441860461</v>
      </c>
    </row>
    <row r="186" spans="1:9" x14ac:dyDescent="0.25">
      <c r="A186" s="10">
        <v>22</v>
      </c>
      <c r="B186" s="11" t="s">
        <v>66</v>
      </c>
      <c r="C186" s="12" t="s">
        <v>27</v>
      </c>
      <c r="D186" s="12" t="s">
        <v>18</v>
      </c>
      <c r="E186" s="1"/>
      <c r="F186" s="175">
        <v>45</v>
      </c>
      <c r="G186" s="167">
        <v>0.66666666666666663</v>
      </c>
      <c r="H186" s="167">
        <v>0</v>
      </c>
      <c r="I186" s="176">
        <v>660</v>
      </c>
    </row>
    <row r="187" spans="1:9" x14ac:dyDescent="0.25">
      <c r="A187" s="10">
        <v>22</v>
      </c>
      <c r="B187" s="11" t="s">
        <v>66</v>
      </c>
      <c r="C187" s="12" t="s">
        <v>27</v>
      </c>
      <c r="D187" s="12" t="s">
        <v>19</v>
      </c>
      <c r="E187" s="1"/>
      <c r="F187" s="175">
        <v>45</v>
      </c>
      <c r="G187" s="167">
        <v>0.66666666666666663</v>
      </c>
      <c r="H187" s="167">
        <v>0</v>
      </c>
      <c r="I187" s="176">
        <v>660</v>
      </c>
    </row>
    <row r="188" spans="1:9" x14ac:dyDescent="0.25">
      <c r="A188" s="10">
        <v>22</v>
      </c>
      <c r="B188" s="20" t="s">
        <v>66</v>
      </c>
      <c r="C188" s="87" t="s">
        <v>27</v>
      </c>
      <c r="D188" s="87" t="s">
        <v>21</v>
      </c>
      <c r="E188" s="88"/>
      <c r="F188" s="177">
        <v>38.447674418604649</v>
      </c>
      <c r="G188" s="168">
        <v>2</v>
      </c>
      <c r="H188" s="168">
        <v>0</v>
      </c>
      <c r="I188" s="180">
        <v>1691.6976744186045</v>
      </c>
    </row>
    <row r="189" spans="1:9" x14ac:dyDescent="0.25">
      <c r="A189" s="10">
        <v>22</v>
      </c>
      <c r="B189" s="16" t="s">
        <v>66</v>
      </c>
      <c r="C189" s="87" t="s">
        <v>28</v>
      </c>
      <c r="D189" s="87"/>
      <c r="E189" s="88"/>
      <c r="F189" s="179">
        <v>38.447674418604649</v>
      </c>
      <c r="G189" s="169">
        <v>2</v>
      </c>
      <c r="H189" s="169">
        <v>0</v>
      </c>
      <c r="I189" s="180">
        <v>1691.6976744186045</v>
      </c>
    </row>
    <row r="190" spans="1:9" x14ac:dyDescent="0.25">
      <c r="A190" s="17">
        <v>22</v>
      </c>
      <c r="B190" s="18" t="s">
        <v>120</v>
      </c>
      <c r="C190" s="18"/>
      <c r="D190" s="18"/>
      <c r="E190" s="1"/>
      <c r="F190" s="181">
        <v>38.447674418604649</v>
      </c>
      <c r="G190" s="170">
        <v>2</v>
      </c>
      <c r="H190" s="170">
        <v>0</v>
      </c>
      <c r="I190" s="182">
        <v>1691.6976744186045</v>
      </c>
    </row>
    <row r="191" spans="1:9" x14ac:dyDescent="0.25">
      <c r="A191" s="15">
        <v>23</v>
      </c>
      <c r="B191" s="11" t="s">
        <v>67</v>
      </c>
      <c r="C191" s="12" t="s">
        <v>26</v>
      </c>
      <c r="D191" s="12" t="s">
        <v>12</v>
      </c>
      <c r="E191" s="1"/>
      <c r="F191" s="175"/>
      <c r="G191" s="167"/>
      <c r="H191" s="167"/>
      <c r="I191" s="176"/>
    </row>
    <row r="192" spans="1:9" x14ac:dyDescent="0.25">
      <c r="A192" s="10">
        <v>23</v>
      </c>
      <c r="B192" s="11" t="s">
        <v>67</v>
      </c>
      <c r="C192" s="12" t="s">
        <v>26</v>
      </c>
      <c r="D192" s="12" t="s">
        <v>13</v>
      </c>
      <c r="E192" s="1"/>
      <c r="F192" s="175"/>
      <c r="G192" s="167"/>
      <c r="H192" s="167"/>
      <c r="I192" s="176"/>
    </row>
    <row r="193" spans="1:9" x14ac:dyDescent="0.25">
      <c r="A193" s="10">
        <v>23</v>
      </c>
      <c r="B193" s="11" t="s">
        <v>67</v>
      </c>
      <c r="C193" s="12" t="s">
        <v>26</v>
      </c>
      <c r="D193" s="12" t="s">
        <v>10</v>
      </c>
      <c r="E193" s="1"/>
      <c r="F193" s="175"/>
      <c r="G193" s="167"/>
      <c r="H193" s="167"/>
      <c r="I193" s="176"/>
    </row>
    <row r="194" spans="1:9" x14ac:dyDescent="0.25">
      <c r="A194" s="10">
        <v>23</v>
      </c>
      <c r="B194" s="11" t="s">
        <v>67</v>
      </c>
      <c r="C194" s="87" t="s">
        <v>26</v>
      </c>
      <c r="D194" s="87" t="s">
        <v>16</v>
      </c>
      <c r="E194" s="88"/>
      <c r="F194" s="177"/>
      <c r="G194" s="168"/>
      <c r="H194" s="168"/>
      <c r="I194" s="180"/>
    </row>
    <row r="195" spans="1:9" x14ac:dyDescent="0.25">
      <c r="A195" s="10">
        <v>23</v>
      </c>
      <c r="B195" s="11" t="s">
        <v>67</v>
      </c>
      <c r="C195" s="12" t="s">
        <v>27</v>
      </c>
      <c r="D195" s="12" t="s">
        <v>7</v>
      </c>
      <c r="E195" s="1"/>
      <c r="F195" s="175">
        <v>29.336065573770487</v>
      </c>
      <c r="G195" s="167">
        <v>0.66666666666666663</v>
      </c>
      <c r="H195" s="167">
        <v>0</v>
      </c>
      <c r="I195" s="176">
        <v>430.26229508196712</v>
      </c>
    </row>
    <row r="196" spans="1:9" x14ac:dyDescent="0.25">
      <c r="A196" s="10">
        <v>23</v>
      </c>
      <c r="B196" s="11" t="s">
        <v>67</v>
      </c>
      <c r="C196" s="12" t="s">
        <v>27</v>
      </c>
      <c r="D196" s="12" t="s">
        <v>18</v>
      </c>
      <c r="E196" s="1"/>
      <c r="F196" s="175">
        <v>29.336065573770487</v>
      </c>
      <c r="G196" s="167">
        <v>0.66666666666666663</v>
      </c>
      <c r="H196" s="167">
        <v>0</v>
      </c>
      <c r="I196" s="176">
        <v>430.26229508196712</v>
      </c>
    </row>
    <row r="197" spans="1:9" x14ac:dyDescent="0.25">
      <c r="A197" s="10">
        <v>23</v>
      </c>
      <c r="B197" s="11" t="s">
        <v>67</v>
      </c>
      <c r="C197" s="12" t="s">
        <v>27</v>
      </c>
      <c r="D197" s="12" t="s">
        <v>19</v>
      </c>
      <c r="E197" s="1"/>
      <c r="F197" s="175">
        <v>29.336065573770487</v>
      </c>
      <c r="G197" s="167">
        <v>0.66666666666666663</v>
      </c>
      <c r="H197" s="167">
        <v>0</v>
      </c>
      <c r="I197" s="176">
        <v>430.26229508196712</v>
      </c>
    </row>
    <row r="198" spans="1:9" x14ac:dyDescent="0.25">
      <c r="A198" s="10">
        <v>23</v>
      </c>
      <c r="B198" s="20" t="s">
        <v>67</v>
      </c>
      <c r="C198" s="87" t="s">
        <v>27</v>
      </c>
      <c r="D198" s="87" t="s">
        <v>21</v>
      </c>
      <c r="E198" s="88"/>
      <c r="F198" s="177">
        <v>29.336065573770487</v>
      </c>
      <c r="G198" s="168">
        <v>2</v>
      </c>
      <c r="H198" s="168">
        <v>0</v>
      </c>
      <c r="I198" s="180">
        <v>1290.7868852459014</v>
      </c>
    </row>
    <row r="199" spans="1:9" x14ac:dyDescent="0.25">
      <c r="A199" s="10">
        <v>23</v>
      </c>
      <c r="B199" s="16" t="s">
        <v>67</v>
      </c>
      <c r="C199" s="87" t="s">
        <v>28</v>
      </c>
      <c r="D199" s="87"/>
      <c r="E199" s="88"/>
      <c r="F199" s="179">
        <v>29.336065573770487</v>
      </c>
      <c r="G199" s="169">
        <v>2</v>
      </c>
      <c r="H199" s="169">
        <v>0</v>
      </c>
      <c r="I199" s="180">
        <v>1290.7868852459014</v>
      </c>
    </row>
    <row r="200" spans="1:9" x14ac:dyDescent="0.25">
      <c r="A200" s="17">
        <v>23</v>
      </c>
      <c r="B200" s="18" t="s">
        <v>121</v>
      </c>
      <c r="C200" s="18"/>
      <c r="D200" s="18"/>
      <c r="E200" s="1"/>
      <c r="F200" s="181">
        <v>29.336065573770487</v>
      </c>
      <c r="G200" s="170">
        <v>2</v>
      </c>
      <c r="H200" s="170">
        <v>0</v>
      </c>
      <c r="I200" s="182">
        <v>1290.7868852459014</v>
      </c>
    </row>
    <row r="201" spans="1:9" x14ac:dyDescent="0.25">
      <c r="A201" s="15">
        <v>24</v>
      </c>
      <c r="B201" s="11" t="s">
        <v>68</v>
      </c>
      <c r="C201" s="12" t="s">
        <v>69</v>
      </c>
      <c r="D201" s="12" t="s">
        <v>12</v>
      </c>
      <c r="E201" s="1"/>
      <c r="F201" s="175">
        <v>45.340361445783138</v>
      </c>
      <c r="G201" s="171">
        <v>3.4890458496904198E-2</v>
      </c>
      <c r="H201" s="171">
        <v>3.4890458496904198E-2</v>
      </c>
      <c r="I201" s="176">
        <v>41.130595980727023</v>
      </c>
    </row>
    <row r="202" spans="1:9" x14ac:dyDescent="0.25">
      <c r="A202" s="10">
        <v>24</v>
      </c>
      <c r="B202" s="11" t="s">
        <v>68</v>
      </c>
      <c r="C202" s="12" t="s">
        <v>69</v>
      </c>
      <c r="D202" s="12" t="s">
        <v>13</v>
      </c>
      <c r="E202" s="1"/>
      <c r="F202" s="175">
        <v>45.340361445783138</v>
      </c>
      <c r="G202" s="167">
        <v>7.0296657564005395E-3</v>
      </c>
      <c r="H202" s="167">
        <v>7.0296657564005395E-3</v>
      </c>
      <c r="I202" s="176">
        <v>8.2869172421943702</v>
      </c>
    </row>
    <row r="203" spans="1:9" x14ac:dyDescent="0.25">
      <c r="A203" s="10">
        <v>24</v>
      </c>
      <c r="B203" s="11" t="s">
        <v>68</v>
      </c>
      <c r="C203" s="12" t="s">
        <v>69</v>
      </c>
      <c r="D203" s="12" t="s">
        <v>10</v>
      </c>
      <c r="E203" s="1"/>
      <c r="F203" s="175">
        <v>45.340361445783138</v>
      </c>
      <c r="G203" s="167">
        <v>0.46215674395187956</v>
      </c>
      <c r="H203" s="167">
        <v>0.46215674395187956</v>
      </c>
      <c r="I203" s="176">
        <v>544.81319919999623</v>
      </c>
    </row>
    <row r="204" spans="1:9" x14ac:dyDescent="0.25">
      <c r="A204" s="10">
        <v>24</v>
      </c>
      <c r="B204" s="11" t="s">
        <v>68</v>
      </c>
      <c r="C204" s="87" t="s">
        <v>69</v>
      </c>
      <c r="D204" s="87" t="s">
        <v>16</v>
      </c>
      <c r="E204" s="88"/>
      <c r="F204" s="177">
        <v>45.340361445783138</v>
      </c>
      <c r="G204" s="168">
        <v>0.50407686820518427</v>
      </c>
      <c r="H204" s="168">
        <v>0.50407686820518427</v>
      </c>
      <c r="I204" s="180">
        <v>594.23071242291758</v>
      </c>
    </row>
    <row r="205" spans="1:9" x14ac:dyDescent="0.25">
      <c r="A205" s="10">
        <v>24</v>
      </c>
      <c r="B205" s="11" t="s">
        <v>68</v>
      </c>
      <c r="C205" s="12" t="s">
        <v>69</v>
      </c>
      <c r="D205" s="12" t="s">
        <v>7</v>
      </c>
      <c r="E205" s="1"/>
      <c r="F205" s="175">
        <v>45.340361445783138</v>
      </c>
      <c r="G205" s="167">
        <v>0.87840312945541121</v>
      </c>
      <c r="H205" s="167">
        <v>0.87840312945541121</v>
      </c>
      <c r="I205" s="176">
        <v>1035.5049999999999</v>
      </c>
    </row>
    <row r="206" spans="1:9" x14ac:dyDescent="0.25">
      <c r="A206" s="10">
        <v>24</v>
      </c>
      <c r="B206" s="11" t="s">
        <v>68</v>
      </c>
      <c r="C206" s="12" t="s">
        <v>69</v>
      </c>
      <c r="D206" s="12" t="s">
        <v>18</v>
      </c>
      <c r="E206" s="1"/>
      <c r="F206" s="175">
        <v>45.340361445783138</v>
      </c>
      <c r="G206" s="167">
        <v>0.35910722285531288</v>
      </c>
      <c r="H206" s="167">
        <v>0.35910722285531288</v>
      </c>
      <c r="I206" s="176">
        <v>423.33333333333326</v>
      </c>
    </row>
    <row r="207" spans="1:9" x14ac:dyDescent="0.25">
      <c r="A207" s="10">
        <v>24</v>
      </c>
      <c r="B207" s="11" t="s">
        <v>68</v>
      </c>
      <c r="C207" s="12" t="s">
        <v>69</v>
      </c>
      <c r="D207" s="12" t="s">
        <v>19</v>
      </c>
      <c r="E207" s="1"/>
      <c r="F207" s="175">
        <v>45.340361445783138</v>
      </c>
      <c r="G207" s="167">
        <v>0.26544244524049215</v>
      </c>
      <c r="H207" s="167">
        <v>0.26544244524049215</v>
      </c>
      <c r="I207" s="176">
        <v>312.91666666666674</v>
      </c>
    </row>
    <row r="208" spans="1:9" x14ac:dyDescent="0.25">
      <c r="A208" s="10">
        <v>24</v>
      </c>
      <c r="B208" s="20" t="s">
        <v>68</v>
      </c>
      <c r="C208" s="87" t="s">
        <v>69</v>
      </c>
      <c r="D208" s="87" t="s">
        <v>21</v>
      </c>
      <c r="E208" s="88"/>
      <c r="F208" s="177">
        <v>45.340361445783138</v>
      </c>
      <c r="G208" s="168">
        <v>1.5029527975512162</v>
      </c>
      <c r="H208" s="168">
        <v>1.5029527975512162</v>
      </c>
      <c r="I208" s="180">
        <v>1771.7549999999999</v>
      </c>
    </row>
    <row r="209" spans="1:9" x14ac:dyDescent="0.25">
      <c r="A209" s="10">
        <v>24</v>
      </c>
      <c r="B209" s="16" t="s">
        <v>68</v>
      </c>
      <c r="C209" s="87" t="s">
        <v>122</v>
      </c>
      <c r="D209" s="87"/>
      <c r="E209" s="88"/>
      <c r="F209" s="179">
        <v>45.340361445783138</v>
      </c>
      <c r="G209" s="169">
        <v>2.0070296657564004</v>
      </c>
      <c r="H209" s="169">
        <v>2.0070296657564004</v>
      </c>
      <c r="I209" s="180">
        <v>2365.9857124229175</v>
      </c>
    </row>
    <row r="210" spans="1:9" x14ac:dyDescent="0.25">
      <c r="A210" s="17">
        <v>24</v>
      </c>
      <c r="B210" s="18" t="s">
        <v>663</v>
      </c>
      <c r="C210" s="18"/>
      <c r="D210" s="18"/>
      <c r="E210" s="1"/>
      <c r="F210" s="181">
        <v>45.340361445783138</v>
      </c>
      <c r="G210" s="170">
        <v>2.0070296657564004</v>
      </c>
      <c r="H210" s="170">
        <v>2.0070296657564004</v>
      </c>
      <c r="I210" s="182">
        <v>2365.9857124229175</v>
      </c>
    </row>
    <row r="211" spans="1:9" x14ac:dyDescent="0.25">
      <c r="A211" s="15">
        <v>25</v>
      </c>
      <c r="B211" s="11" t="s">
        <v>70</v>
      </c>
      <c r="C211" s="12" t="s">
        <v>26</v>
      </c>
      <c r="D211" s="12" t="s">
        <v>12</v>
      </c>
      <c r="E211" s="1"/>
      <c r="F211" s="175"/>
      <c r="G211" s="167"/>
      <c r="H211" s="167"/>
      <c r="I211" s="176"/>
    </row>
    <row r="212" spans="1:9" x14ac:dyDescent="0.25">
      <c r="A212" s="10">
        <v>25</v>
      </c>
      <c r="B212" s="11" t="s">
        <v>70</v>
      </c>
      <c r="C212" s="12" t="s">
        <v>26</v>
      </c>
      <c r="D212" s="12" t="s">
        <v>13</v>
      </c>
      <c r="E212" s="1"/>
      <c r="F212" s="175"/>
      <c r="G212" s="167"/>
      <c r="H212" s="167"/>
      <c r="I212" s="176"/>
    </row>
    <row r="213" spans="1:9" x14ac:dyDescent="0.25">
      <c r="A213" s="10">
        <v>25</v>
      </c>
      <c r="B213" s="11" t="s">
        <v>70</v>
      </c>
      <c r="C213" s="12" t="s">
        <v>26</v>
      </c>
      <c r="D213" s="12" t="s">
        <v>10</v>
      </c>
      <c r="E213" s="1"/>
      <c r="F213" s="175"/>
      <c r="G213" s="167"/>
      <c r="H213" s="167"/>
      <c r="I213" s="176"/>
    </row>
    <row r="214" spans="1:9" x14ac:dyDescent="0.25">
      <c r="A214" s="10">
        <v>25</v>
      </c>
      <c r="B214" s="11" t="s">
        <v>70</v>
      </c>
      <c r="C214" s="87" t="s">
        <v>26</v>
      </c>
      <c r="D214" s="87" t="s">
        <v>16</v>
      </c>
      <c r="E214" s="88"/>
      <c r="F214" s="177"/>
      <c r="G214" s="168"/>
      <c r="H214" s="168"/>
      <c r="I214" s="180"/>
    </row>
    <row r="215" spans="1:9" x14ac:dyDescent="0.25">
      <c r="A215" s="10">
        <v>25</v>
      </c>
      <c r="B215" s="11" t="s">
        <v>70</v>
      </c>
      <c r="C215" s="12" t="s">
        <v>27</v>
      </c>
      <c r="D215" s="12" t="s">
        <v>7</v>
      </c>
      <c r="E215" s="1"/>
      <c r="F215" s="175">
        <v>34.30520472440945</v>
      </c>
      <c r="G215" s="167">
        <v>1</v>
      </c>
      <c r="H215" s="167">
        <v>0</v>
      </c>
      <c r="I215" s="176">
        <v>754.71450393700786</v>
      </c>
    </row>
    <row r="216" spans="1:9" x14ac:dyDescent="0.25">
      <c r="A216" s="10">
        <v>25</v>
      </c>
      <c r="B216" s="11" t="s">
        <v>70</v>
      </c>
      <c r="C216" s="12" t="s">
        <v>27</v>
      </c>
      <c r="D216" s="12" t="s">
        <v>18</v>
      </c>
      <c r="E216" s="1"/>
      <c r="F216" s="175">
        <v>34.30520472440945</v>
      </c>
      <c r="G216" s="167">
        <v>0.97663862227146747</v>
      </c>
      <c r="H216" s="167">
        <v>0</v>
      </c>
      <c r="I216" s="176">
        <v>737.08333333333337</v>
      </c>
    </row>
    <row r="217" spans="1:9" x14ac:dyDescent="0.25">
      <c r="A217" s="10">
        <v>25</v>
      </c>
      <c r="B217" s="11" t="s">
        <v>70</v>
      </c>
      <c r="C217" s="12" t="s">
        <v>27</v>
      </c>
      <c r="D217" s="12" t="s">
        <v>19</v>
      </c>
      <c r="E217" s="1"/>
      <c r="F217" s="175"/>
      <c r="G217" s="167"/>
      <c r="H217" s="167"/>
      <c r="I217" s="176"/>
    </row>
    <row r="218" spans="1:9" x14ac:dyDescent="0.25">
      <c r="A218" s="10">
        <v>25</v>
      </c>
      <c r="B218" s="20" t="s">
        <v>70</v>
      </c>
      <c r="C218" s="87" t="s">
        <v>27</v>
      </c>
      <c r="D218" s="87" t="s">
        <v>21</v>
      </c>
      <c r="E218" s="88"/>
      <c r="F218" s="177">
        <v>34.30520472440945</v>
      </c>
      <c r="G218" s="168">
        <v>1.9766386222714676</v>
      </c>
      <c r="H218" s="168">
        <v>0</v>
      </c>
      <c r="I218" s="180">
        <v>1491.7978372703412</v>
      </c>
    </row>
    <row r="219" spans="1:9" x14ac:dyDescent="0.25">
      <c r="A219" s="10">
        <v>25</v>
      </c>
      <c r="B219" s="16" t="s">
        <v>70</v>
      </c>
      <c r="C219" s="87" t="s">
        <v>28</v>
      </c>
      <c r="D219" s="87"/>
      <c r="E219" s="88"/>
      <c r="F219" s="179">
        <v>34.30520472440945</v>
      </c>
      <c r="G219" s="169">
        <v>1.9766386222714676</v>
      </c>
      <c r="H219" s="169">
        <v>0</v>
      </c>
      <c r="I219" s="180">
        <v>1491.7978372703412</v>
      </c>
    </row>
    <row r="220" spans="1:9" x14ac:dyDescent="0.25">
      <c r="A220" s="17">
        <v>25</v>
      </c>
      <c r="B220" s="18" t="s">
        <v>123</v>
      </c>
      <c r="C220" s="18"/>
      <c r="D220" s="18"/>
      <c r="E220" s="1"/>
      <c r="F220" s="181">
        <v>34.30520472440945</v>
      </c>
      <c r="G220" s="170">
        <v>1.9766386222714676</v>
      </c>
      <c r="H220" s="170">
        <v>0</v>
      </c>
      <c r="I220" s="182">
        <v>1491.7978372703412</v>
      </c>
    </row>
    <row r="221" spans="1:9" x14ac:dyDescent="0.25">
      <c r="A221" s="10">
        <v>26</v>
      </c>
      <c r="B221" s="11" t="s">
        <v>71</v>
      </c>
      <c r="C221" s="12" t="s">
        <v>72</v>
      </c>
      <c r="D221" s="12" t="s">
        <v>10</v>
      </c>
      <c r="E221" s="1"/>
      <c r="F221" s="175"/>
      <c r="G221" s="167"/>
      <c r="H221" s="167"/>
      <c r="I221" s="176"/>
    </row>
    <row r="222" spans="1:9" x14ac:dyDescent="0.25">
      <c r="A222" s="10">
        <v>26</v>
      </c>
      <c r="B222" s="11" t="s">
        <v>71</v>
      </c>
      <c r="C222" s="12" t="s">
        <v>72</v>
      </c>
      <c r="D222" s="12" t="s">
        <v>12</v>
      </c>
      <c r="E222" s="1"/>
      <c r="F222" s="175"/>
      <c r="G222" s="167"/>
      <c r="H222" s="167"/>
      <c r="I222" s="176"/>
    </row>
    <row r="223" spans="1:9" x14ac:dyDescent="0.25">
      <c r="A223" s="10">
        <v>26</v>
      </c>
      <c r="B223" s="11" t="s">
        <v>71</v>
      </c>
      <c r="C223" s="12" t="s">
        <v>72</v>
      </c>
      <c r="D223" s="12" t="s">
        <v>13</v>
      </c>
      <c r="E223" s="1"/>
      <c r="F223" s="175"/>
      <c r="G223" s="167"/>
      <c r="H223" s="167"/>
      <c r="I223" s="176"/>
    </row>
    <row r="224" spans="1:9" x14ac:dyDescent="0.25">
      <c r="A224" s="14">
        <v>26</v>
      </c>
      <c r="B224" s="11" t="s">
        <v>71</v>
      </c>
      <c r="C224" s="87" t="s">
        <v>72</v>
      </c>
      <c r="D224" s="87" t="s">
        <v>16</v>
      </c>
      <c r="E224" s="88"/>
      <c r="F224" s="177"/>
      <c r="G224" s="168"/>
      <c r="H224" s="168"/>
      <c r="I224" s="180"/>
    </row>
    <row r="225" spans="1:9" x14ac:dyDescent="0.25">
      <c r="A225" s="15">
        <v>26</v>
      </c>
      <c r="B225" s="11" t="s">
        <v>71</v>
      </c>
      <c r="C225" s="12" t="s">
        <v>72</v>
      </c>
      <c r="D225" s="12" t="s">
        <v>7</v>
      </c>
      <c r="E225" s="1"/>
      <c r="F225" s="175">
        <v>42.938063063063062</v>
      </c>
      <c r="G225" s="167">
        <v>1.5324280531505856</v>
      </c>
      <c r="H225" s="167">
        <v>0.45071413327958404</v>
      </c>
      <c r="I225" s="176">
        <v>1525</v>
      </c>
    </row>
    <row r="226" spans="1:9" x14ac:dyDescent="0.25">
      <c r="A226" s="10">
        <v>26</v>
      </c>
      <c r="B226" s="11" t="s">
        <v>71</v>
      </c>
      <c r="C226" s="12" t="s">
        <v>72</v>
      </c>
      <c r="D226" s="12" t="s">
        <v>18</v>
      </c>
      <c r="E226" s="1"/>
      <c r="F226" s="175">
        <v>42.938063063063062</v>
      </c>
      <c r="G226" s="167">
        <v>28.09451430776074</v>
      </c>
      <c r="H226" s="167">
        <v>8.2630924434590423</v>
      </c>
      <c r="I226" s="176">
        <v>27958.333333333332</v>
      </c>
    </row>
    <row r="227" spans="1:9" x14ac:dyDescent="0.25">
      <c r="A227" s="10">
        <v>26</v>
      </c>
      <c r="B227" s="11" t="s">
        <v>71</v>
      </c>
      <c r="C227" s="12" t="s">
        <v>72</v>
      </c>
      <c r="D227" s="12" t="s">
        <v>19</v>
      </c>
      <c r="E227" s="1"/>
      <c r="F227" s="175">
        <v>42.938063063063062</v>
      </c>
      <c r="G227" s="167">
        <v>0</v>
      </c>
      <c r="H227" s="167">
        <v>0</v>
      </c>
      <c r="I227" s="176">
        <v>0</v>
      </c>
    </row>
    <row r="228" spans="1:9" x14ac:dyDescent="0.25">
      <c r="A228" s="14">
        <v>26</v>
      </c>
      <c r="B228" s="11" t="s">
        <v>71</v>
      </c>
      <c r="C228" s="87" t="s">
        <v>72</v>
      </c>
      <c r="D228" s="87" t="s">
        <v>21</v>
      </c>
      <c r="E228" s="88"/>
      <c r="F228" s="177">
        <v>42.938063063063062</v>
      </c>
      <c r="G228" s="168">
        <v>29.626942360911325</v>
      </c>
      <c r="H228" s="168">
        <v>8.7138065767386266</v>
      </c>
      <c r="I228" s="180">
        <v>29483.333333333332</v>
      </c>
    </row>
    <row r="229" spans="1:9" x14ac:dyDescent="0.25">
      <c r="A229" s="10">
        <v>26</v>
      </c>
      <c r="B229" s="16" t="s">
        <v>71</v>
      </c>
      <c r="C229" s="87" t="s">
        <v>124</v>
      </c>
      <c r="D229" s="87"/>
      <c r="E229" s="88"/>
      <c r="F229" s="179">
        <v>42.938063063063062</v>
      </c>
      <c r="G229" s="169">
        <v>29.626942360911325</v>
      </c>
      <c r="H229" s="169">
        <v>8.7138065767386266</v>
      </c>
      <c r="I229" s="180">
        <v>29483.333333333332</v>
      </c>
    </row>
    <row r="230" spans="1:9" x14ac:dyDescent="0.25">
      <c r="A230" s="90">
        <v>26</v>
      </c>
      <c r="B230" s="20" t="s">
        <v>71</v>
      </c>
      <c r="C230" s="12" t="s">
        <v>262</v>
      </c>
      <c r="D230" s="12" t="s">
        <v>10</v>
      </c>
      <c r="E230" s="88"/>
      <c r="F230" s="179"/>
      <c r="G230" s="169"/>
      <c r="H230" s="169"/>
      <c r="I230" s="180"/>
    </row>
    <row r="231" spans="1:9" x14ac:dyDescent="0.25">
      <c r="A231" s="90">
        <v>26</v>
      </c>
      <c r="B231" s="20" t="s">
        <v>71</v>
      </c>
      <c r="C231" s="12" t="s">
        <v>262</v>
      </c>
      <c r="D231" s="12" t="s">
        <v>12</v>
      </c>
      <c r="E231" s="88"/>
      <c r="F231" s="179"/>
      <c r="G231" s="169"/>
      <c r="H231" s="169"/>
      <c r="I231" s="180"/>
    </row>
    <row r="232" spans="1:9" x14ac:dyDescent="0.25">
      <c r="A232" s="90">
        <v>26</v>
      </c>
      <c r="B232" s="20" t="s">
        <v>71</v>
      </c>
      <c r="C232" s="12" t="s">
        <v>262</v>
      </c>
      <c r="D232" s="12" t="s">
        <v>13</v>
      </c>
      <c r="E232" s="88"/>
      <c r="F232" s="179"/>
      <c r="G232" s="169"/>
      <c r="H232" s="169"/>
      <c r="I232" s="180"/>
    </row>
    <row r="233" spans="1:9" x14ac:dyDescent="0.25">
      <c r="A233" s="90">
        <v>26</v>
      </c>
      <c r="B233" s="20" t="s">
        <v>71</v>
      </c>
      <c r="C233" s="87" t="s">
        <v>262</v>
      </c>
      <c r="D233" s="87" t="s">
        <v>16</v>
      </c>
      <c r="E233" s="88"/>
      <c r="F233" s="179"/>
      <c r="G233" s="169"/>
      <c r="H233" s="169"/>
      <c r="I233" s="180"/>
    </row>
    <row r="234" spans="1:9" x14ac:dyDescent="0.25">
      <c r="A234" s="90">
        <v>26</v>
      </c>
      <c r="B234" s="20" t="s">
        <v>71</v>
      </c>
      <c r="C234" s="12" t="s">
        <v>262</v>
      </c>
      <c r="D234" s="12" t="s">
        <v>7</v>
      </c>
      <c r="E234" s="88"/>
      <c r="F234" s="183">
        <v>45</v>
      </c>
      <c r="G234" s="172">
        <v>3.0921556549452314</v>
      </c>
      <c r="H234" s="172">
        <v>2.4737245239561849</v>
      </c>
      <c r="I234" s="184">
        <v>3506.5045127078924</v>
      </c>
    </row>
    <row r="235" spans="1:9" x14ac:dyDescent="0.25">
      <c r="A235" s="90">
        <v>26</v>
      </c>
      <c r="B235" s="20" t="s">
        <v>71</v>
      </c>
      <c r="C235" s="12" t="s">
        <v>262</v>
      </c>
      <c r="D235" s="12" t="s">
        <v>18</v>
      </c>
      <c r="E235" s="88"/>
      <c r="F235" s="183">
        <v>45</v>
      </c>
      <c r="G235" s="172">
        <v>2.2001660462251267</v>
      </c>
      <c r="H235" s="172">
        <v>1.7601328369801013</v>
      </c>
      <c r="I235" s="184">
        <v>2494.9882964192939</v>
      </c>
    </row>
    <row r="236" spans="1:9" x14ac:dyDescent="0.25">
      <c r="A236" s="90">
        <v>26</v>
      </c>
      <c r="B236" s="20" t="s">
        <v>71</v>
      </c>
      <c r="C236" s="12" t="s">
        <v>262</v>
      </c>
      <c r="D236" s="12" t="s">
        <v>19</v>
      </c>
      <c r="E236" s="88"/>
      <c r="F236" s="183">
        <v>45</v>
      </c>
      <c r="G236" s="172">
        <v>0.70767829882964206</v>
      </c>
      <c r="H236" s="172">
        <v>0.56614263906371365</v>
      </c>
      <c r="I236" s="184">
        <v>802.50719087281414</v>
      </c>
    </row>
    <row r="237" spans="1:9" x14ac:dyDescent="0.25">
      <c r="A237" s="90">
        <v>26</v>
      </c>
      <c r="B237" s="20" t="s">
        <v>71</v>
      </c>
      <c r="C237" s="87" t="s">
        <v>262</v>
      </c>
      <c r="D237" s="87" t="s">
        <v>21</v>
      </c>
      <c r="E237" s="88"/>
      <c r="F237" s="179">
        <v>45</v>
      </c>
      <c r="G237" s="169">
        <v>6.0000000000000009</v>
      </c>
      <c r="H237" s="169">
        <v>4.7999999999999989</v>
      </c>
      <c r="I237" s="180">
        <v>6804.0000000000009</v>
      </c>
    </row>
    <row r="238" spans="1:9" x14ac:dyDescent="0.25">
      <c r="A238" s="90">
        <v>26</v>
      </c>
      <c r="B238" s="20" t="s">
        <v>71</v>
      </c>
      <c r="C238" s="87" t="s">
        <v>263</v>
      </c>
      <c r="D238" s="87"/>
      <c r="E238" s="88"/>
      <c r="F238" s="179">
        <v>45</v>
      </c>
      <c r="G238" s="169">
        <v>6.0000000000000009</v>
      </c>
      <c r="H238" s="169">
        <v>4.7999999999999989</v>
      </c>
      <c r="I238" s="180">
        <v>6804.0000000000009</v>
      </c>
    </row>
    <row r="239" spans="1:9" x14ac:dyDescent="0.25">
      <c r="A239" s="17">
        <v>26</v>
      </c>
      <c r="B239" s="18" t="s">
        <v>125</v>
      </c>
      <c r="C239" s="18"/>
      <c r="D239" s="18"/>
      <c r="E239" s="1"/>
      <c r="F239" s="181">
        <v>42.938063063063062</v>
      </c>
      <c r="G239" s="170">
        <v>35.626942360911329</v>
      </c>
      <c r="H239" s="170">
        <v>13.513806576738626</v>
      </c>
      <c r="I239" s="182">
        <v>36287.333333333336</v>
      </c>
    </row>
    <row r="240" spans="1:9" x14ac:dyDescent="0.25">
      <c r="A240" s="10">
        <v>27</v>
      </c>
      <c r="B240" s="11" t="s">
        <v>73</v>
      </c>
      <c r="C240" s="12" t="s">
        <v>74</v>
      </c>
      <c r="D240" s="12" t="s">
        <v>10</v>
      </c>
      <c r="E240" s="1"/>
      <c r="F240" s="175">
        <v>39.421535714285717</v>
      </c>
      <c r="G240" s="167">
        <v>1.0849001367463447</v>
      </c>
      <c r="H240" s="167">
        <v>0.54245006837317233</v>
      </c>
      <c r="I240" s="176">
        <v>1026.4423076923076</v>
      </c>
    </row>
    <row r="241" spans="1:9" x14ac:dyDescent="0.25">
      <c r="A241" s="10">
        <v>27</v>
      </c>
      <c r="B241" s="11" t="s">
        <v>73</v>
      </c>
      <c r="C241" s="12" t="s">
        <v>74</v>
      </c>
      <c r="D241" s="12" t="s">
        <v>12</v>
      </c>
      <c r="E241" s="1"/>
      <c r="F241" s="175">
        <v>39.421535714285717</v>
      </c>
      <c r="G241" s="167">
        <v>1.3432096931145221</v>
      </c>
      <c r="H241" s="167">
        <v>0.67160484655726105</v>
      </c>
      <c r="I241" s="176">
        <v>1270.8333333333333</v>
      </c>
    </row>
    <row r="242" spans="1:9" x14ac:dyDescent="0.25">
      <c r="A242" s="10">
        <v>27</v>
      </c>
      <c r="B242" s="11" t="s">
        <v>73</v>
      </c>
      <c r="C242" s="12" t="s">
        <v>74</v>
      </c>
      <c r="D242" s="12" t="s">
        <v>13</v>
      </c>
      <c r="E242" s="1"/>
      <c r="F242" s="175"/>
      <c r="G242" s="167"/>
      <c r="H242" s="167"/>
      <c r="I242" s="176"/>
    </row>
    <row r="243" spans="1:9" x14ac:dyDescent="0.25">
      <c r="A243" s="14">
        <v>27</v>
      </c>
      <c r="B243" s="11" t="s">
        <v>73</v>
      </c>
      <c r="C243" s="87" t="s">
        <v>74</v>
      </c>
      <c r="D243" s="87" t="s">
        <v>16</v>
      </c>
      <c r="E243" s="88"/>
      <c r="F243" s="177">
        <v>39.421535714285717</v>
      </c>
      <c r="G243" s="168">
        <v>2.4281098298608668</v>
      </c>
      <c r="H243" s="168">
        <v>1.2140549149304334</v>
      </c>
      <c r="I243" s="180">
        <v>2297.2756410256407</v>
      </c>
    </row>
    <row r="244" spans="1:9" x14ac:dyDescent="0.25">
      <c r="A244" s="15">
        <v>27</v>
      </c>
      <c r="B244" s="11" t="s">
        <v>73</v>
      </c>
      <c r="C244" s="12" t="s">
        <v>74</v>
      </c>
      <c r="D244" s="12" t="s">
        <v>7</v>
      </c>
      <c r="E244" s="1"/>
      <c r="F244" s="175">
        <v>39.421535714285717</v>
      </c>
      <c r="G244" s="167">
        <v>0.26864193862290436</v>
      </c>
      <c r="H244" s="167">
        <v>0.13432096931145218</v>
      </c>
      <c r="I244" s="176">
        <v>254.16666666666666</v>
      </c>
    </row>
    <row r="245" spans="1:9" x14ac:dyDescent="0.25">
      <c r="A245" s="10">
        <v>27</v>
      </c>
      <c r="B245" s="11" t="s">
        <v>73</v>
      </c>
      <c r="C245" s="12" t="s">
        <v>74</v>
      </c>
      <c r="D245" s="12" t="s">
        <v>18</v>
      </c>
      <c r="E245" s="1"/>
      <c r="F245" s="175">
        <v>39.421535714285717</v>
      </c>
      <c r="G245" s="167">
        <v>1.2088887238030699</v>
      </c>
      <c r="H245" s="167">
        <v>0.60444436190153494</v>
      </c>
      <c r="I245" s="176">
        <v>1143.75</v>
      </c>
    </row>
    <row r="246" spans="1:9" x14ac:dyDescent="0.25">
      <c r="A246" s="10">
        <v>27</v>
      </c>
      <c r="B246" s="11" t="s">
        <v>73</v>
      </c>
      <c r="C246" s="12" t="s">
        <v>74</v>
      </c>
      <c r="D246" s="12" t="s">
        <v>19</v>
      </c>
      <c r="E246" s="1"/>
      <c r="F246" s="175">
        <v>39.421535714285717</v>
      </c>
      <c r="G246" s="167">
        <v>0.62683119012011035</v>
      </c>
      <c r="H246" s="167">
        <v>0.31341559506005517</v>
      </c>
      <c r="I246" s="176">
        <v>593.05555555555554</v>
      </c>
    </row>
    <row r="247" spans="1:9" x14ac:dyDescent="0.25">
      <c r="A247" s="14">
        <v>27</v>
      </c>
      <c r="B247" s="11" t="s">
        <v>73</v>
      </c>
      <c r="C247" s="87" t="s">
        <v>74</v>
      </c>
      <c r="D247" s="87" t="s">
        <v>21</v>
      </c>
      <c r="E247" s="88"/>
      <c r="F247" s="177">
        <v>39.421535714285717</v>
      </c>
      <c r="G247" s="168">
        <v>2.1043618525460848</v>
      </c>
      <c r="H247" s="168">
        <v>1.0521809262730424</v>
      </c>
      <c r="I247" s="180">
        <v>1990.9722222222222</v>
      </c>
    </row>
    <row r="248" spans="1:9" x14ac:dyDescent="0.25">
      <c r="A248" s="10">
        <v>27</v>
      </c>
      <c r="B248" s="16" t="s">
        <v>73</v>
      </c>
      <c r="C248" s="87" t="s">
        <v>126</v>
      </c>
      <c r="D248" s="87"/>
      <c r="E248" s="88"/>
      <c r="F248" s="179">
        <v>39.421535714285717</v>
      </c>
      <c r="G248" s="169">
        <v>4.5324716824069515</v>
      </c>
      <c r="H248" s="169">
        <v>2.2662358412034758</v>
      </c>
      <c r="I248" s="180">
        <v>4288.2478632478633</v>
      </c>
    </row>
    <row r="249" spans="1:9" x14ac:dyDescent="0.25">
      <c r="A249" s="17">
        <v>27</v>
      </c>
      <c r="B249" s="18" t="s">
        <v>127</v>
      </c>
      <c r="C249" s="18"/>
      <c r="D249" s="18"/>
      <c r="E249" s="1"/>
      <c r="F249" s="181">
        <v>39.421535714285717</v>
      </c>
      <c r="G249" s="170">
        <v>4.5324716824069515</v>
      </c>
      <c r="H249" s="170">
        <v>2.2662358412034758</v>
      </c>
      <c r="I249" s="182">
        <v>4288.2478632478633</v>
      </c>
    </row>
    <row r="250" spans="1:9" x14ac:dyDescent="0.25">
      <c r="A250" s="10">
        <v>28</v>
      </c>
      <c r="B250" s="11" t="s">
        <v>75</v>
      </c>
      <c r="C250" s="12" t="s">
        <v>9</v>
      </c>
      <c r="D250" s="12" t="s">
        <v>10</v>
      </c>
      <c r="E250" s="1"/>
      <c r="F250" s="175">
        <v>55</v>
      </c>
      <c r="G250" s="167">
        <v>0.656088</v>
      </c>
      <c r="H250" s="167">
        <v>0.218696</v>
      </c>
      <c r="I250" s="176">
        <v>841.9796</v>
      </c>
    </row>
    <row r="251" spans="1:9" x14ac:dyDescent="0.25">
      <c r="A251" s="10">
        <v>28</v>
      </c>
      <c r="B251" s="11" t="s">
        <v>75</v>
      </c>
      <c r="C251" s="12" t="s">
        <v>9</v>
      </c>
      <c r="D251" s="12" t="s">
        <v>12</v>
      </c>
      <c r="E251" s="1"/>
      <c r="F251" s="175">
        <v>55</v>
      </c>
      <c r="G251" s="167">
        <v>0.437392</v>
      </c>
      <c r="H251" s="167">
        <v>0.218696</v>
      </c>
      <c r="I251" s="176">
        <v>577.35744</v>
      </c>
    </row>
    <row r="252" spans="1:9" x14ac:dyDescent="0.25">
      <c r="A252" s="10">
        <v>28</v>
      </c>
      <c r="B252" s="11" t="s">
        <v>75</v>
      </c>
      <c r="C252" s="12" t="s">
        <v>9</v>
      </c>
      <c r="D252" s="12" t="s">
        <v>13</v>
      </c>
      <c r="E252" s="1"/>
      <c r="F252" s="175">
        <v>55</v>
      </c>
      <c r="G252" s="167">
        <v>0.656088</v>
      </c>
      <c r="H252" s="167">
        <v>0.218696</v>
      </c>
      <c r="I252" s="176">
        <v>841.9796</v>
      </c>
    </row>
    <row r="253" spans="1:9" x14ac:dyDescent="0.25">
      <c r="A253" s="14">
        <v>28</v>
      </c>
      <c r="B253" s="11" t="s">
        <v>75</v>
      </c>
      <c r="C253" s="87" t="s">
        <v>9</v>
      </c>
      <c r="D253" s="87" t="s">
        <v>16</v>
      </c>
      <c r="E253" s="88"/>
      <c r="F253" s="177">
        <v>0</v>
      </c>
      <c r="G253" s="168">
        <v>1.749568</v>
      </c>
      <c r="H253" s="168">
        <v>0.656088</v>
      </c>
      <c r="I253" s="178">
        <v>2261.31664</v>
      </c>
    </row>
    <row r="254" spans="1:9" x14ac:dyDescent="0.25">
      <c r="A254" s="15">
        <v>28</v>
      </c>
      <c r="B254" s="11" t="s">
        <v>75</v>
      </c>
      <c r="C254" s="12" t="s">
        <v>9</v>
      </c>
      <c r="D254" s="12" t="s">
        <v>7</v>
      </c>
      <c r="E254" s="1"/>
      <c r="F254" s="175">
        <v>45</v>
      </c>
      <c r="G254" s="167">
        <v>0.437392</v>
      </c>
      <c r="H254" s="167">
        <v>0.218696</v>
      </c>
      <c r="I254" s="176">
        <v>472.38335999999998</v>
      </c>
    </row>
    <row r="255" spans="1:9" x14ac:dyDescent="0.25">
      <c r="A255" s="10">
        <v>28</v>
      </c>
      <c r="B255" s="11" t="s">
        <v>75</v>
      </c>
      <c r="C255" s="12" t="s">
        <v>9</v>
      </c>
      <c r="D255" s="12" t="s">
        <v>18</v>
      </c>
      <c r="E255" s="1"/>
      <c r="F255" s="175">
        <v>55</v>
      </c>
      <c r="G255" s="167">
        <v>0.656088</v>
      </c>
      <c r="H255" s="167">
        <v>0.218696</v>
      </c>
      <c r="I255" s="176">
        <v>841.9796</v>
      </c>
    </row>
    <row r="256" spans="1:9" x14ac:dyDescent="0.25">
      <c r="A256" s="10">
        <v>28</v>
      </c>
      <c r="B256" s="11" t="s">
        <v>75</v>
      </c>
      <c r="C256" s="12" t="s">
        <v>9</v>
      </c>
      <c r="D256" s="12" t="s">
        <v>19</v>
      </c>
      <c r="E256" s="1"/>
      <c r="F256" s="175">
        <v>55</v>
      </c>
      <c r="G256" s="167">
        <v>0.656088</v>
      </c>
      <c r="H256" s="167">
        <v>0.218696</v>
      </c>
      <c r="I256" s="176">
        <v>841.9796</v>
      </c>
    </row>
    <row r="257" spans="1:9" x14ac:dyDescent="0.25">
      <c r="A257" s="14">
        <v>28</v>
      </c>
      <c r="B257" s="11" t="s">
        <v>75</v>
      </c>
      <c r="C257" s="87" t="s">
        <v>9</v>
      </c>
      <c r="D257" s="87" t="s">
        <v>21</v>
      </c>
      <c r="E257" s="88"/>
      <c r="F257" s="177">
        <v>0</v>
      </c>
      <c r="G257" s="168">
        <v>1.749568</v>
      </c>
      <c r="H257" s="168">
        <v>0.656088</v>
      </c>
      <c r="I257" s="178">
        <v>2156.34256</v>
      </c>
    </row>
    <row r="258" spans="1:9" x14ac:dyDescent="0.25">
      <c r="A258" s="10">
        <v>28</v>
      </c>
      <c r="B258" s="16" t="s">
        <v>75</v>
      </c>
      <c r="C258" s="87" t="s">
        <v>22</v>
      </c>
      <c r="D258" s="87"/>
      <c r="E258" s="88"/>
      <c r="F258" s="179">
        <v>0</v>
      </c>
      <c r="G258" s="169">
        <v>3.499136</v>
      </c>
      <c r="H258" s="169">
        <v>1.312176</v>
      </c>
      <c r="I258" s="180">
        <v>4417.6592000000001</v>
      </c>
    </row>
    <row r="259" spans="1:9" x14ac:dyDescent="0.25">
      <c r="A259" s="10">
        <v>28</v>
      </c>
      <c r="B259" s="11" t="s">
        <v>75</v>
      </c>
      <c r="C259" s="12" t="s">
        <v>56</v>
      </c>
      <c r="D259" s="12" t="s">
        <v>10</v>
      </c>
      <c r="E259" s="1"/>
      <c r="F259" s="175">
        <v>56.459322222222227</v>
      </c>
      <c r="G259" s="167">
        <v>0.24203043915735975</v>
      </c>
      <c r="H259" s="167">
        <v>7.5634512236674917E-2</v>
      </c>
      <c r="I259" s="176">
        <v>317.70833333333331</v>
      </c>
    </row>
    <row r="260" spans="1:9" x14ac:dyDescent="0.25">
      <c r="A260" s="10">
        <v>28</v>
      </c>
      <c r="B260" s="11" t="s">
        <v>75</v>
      </c>
      <c r="C260" s="12" t="s">
        <v>56</v>
      </c>
      <c r="D260" s="12" t="s">
        <v>12</v>
      </c>
      <c r="E260" s="1"/>
      <c r="F260" s="175">
        <v>56.459322222222227</v>
      </c>
      <c r="G260" s="167">
        <v>0.24203043915735975</v>
      </c>
      <c r="H260" s="167">
        <v>7.5634512236674917E-2</v>
      </c>
      <c r="I260" s="176">
        <v>317.70833333333331</v>
      </c>
    </row>
    <row r="261" spans="1:9" x14ac:dyDescent="0.25">
      <c r="A261" s="10">
        <v>28</v>
      </c>
      <c r="B261" s="11" t="s">
        <v>75</v>
      </c>
      <c r="C261" s="12" t="s">
        <v>56</v>
      </c>
      <c r="D261" s="12" t="s">
        <v>13</v>
      </c>
      <c r="E261" s="1"/>
      <c r="F261" s="175">
        <v>56.459322222222227</v>
      </c>
      <c r="G261" s="167">
        <v>0.24203043915735975</v>
      </c>
      <c r="H261" s="167">
        <v>7.5634512236674917E-2</v>
      </c>
      <c r="I261" s="176">
        <v>317.70833333333331</v>
      </c>
    </row>
    <row r="262" spans="1:9" x14ac:dyDescent="0.25">
      <c r="A262" s="14">
        <v>28</v>
      </c>
      <c r="B262" s="11" t="s">
        <v>75</v>
      </c>
      <c r="C262" s="87" t="s">
        <v>56</v>
      </c>
      <c r="D262" s="87" t="s">
        <v>16</v>
      </c>
      <c r="E262" s="88"/>
      <c r="F262" s="177">
        <v>56.459322222222227</v>
      </c>
      <c r="G262" s="168">
        <v>0.72609131747207922</v>
      </c>
      <c r="H262" s="168">
        <v>0.22690353671002475</v>
      </c>
      <c r="I262" s="180">
        <v>953.125</v>
      </c>
    </row>
    <row r="263" spans="1:9" x14ac:dyDescent="0.25">
      <c r="A263" s="15">
        <v>28</v>
      </c>
      <c r="B263" s="11" t="s">
        <v>75</v>
      </c>
      <c r="C263" s="12" t="s">
        <v>56</v>
      </c>
      <c r="D263" s="12" t="s">
        <v>7</v>
      </c>
      <c r="E263" s="1"/>
      <c r="F263" s="175">
        <v>56.459322222222227</v>
      </c>
      <c r="G263" s="167">
        <v>0.33884261482030364</v>
      </c>
      <c r="H263" s="167">
        <v>0.10588831713134489</v>
      </c>
      <c r="I263" s="176">
        <v>444.79166666666669</v>
      </c>
    </row>
    <row r="264" spans="1:9" x14ac:dyDescent="0.25">
      <c r="A264" s="10">
        <v>28</v>
      </c>
      <c r="B264" s="11" t="s">
        <v>75</v>
      </c>
      <c r="C264" s="12" t="s">
        <v>56</v>
      </c>
      <c r="D264" s="12" t="s">
        <v>18</v>
      </c>
      <c r="E264" s="1"/>
      <c r="F264" s="175">
        <v>56.459322222222227</v>
      </c>
      <c r="G264" s="167">
        <v>0.4840608783147195</v>
      </c>
      <c r="H264" s="167">
        <v>0.15126902447334983</v>
      </c>
      <c r="I264" s="176">
        <v>635.41666666666663</v>
      </c>
    </row>
    <row r="265" spans="1:9" x14ac:dyDescent="0.25">
      <c r="A265" s="10">
        <v>28</v>
      </c>
      <c r="B265" s="11" t="s">
        <v>75</v>
      </c>
      <c r="C265" s="12" t="s">
        <v>56</v>
      </c>
      <c r="D265" s="12" t="s">
        <v>19</v>
      </c>
      <c r="E265" s="1"/>
      <c r="F265" s="175">
        <v>56.459322222222227</v>
      </c>
      <c r="G265" s="167">
        <v>0.4840608783147195</v>
      </c>
      <c r="H265" s="167">
        <v>0.15126902447334983</v>
      </c>
      <c r="I265" s="176">
        <v>635.41666666666663</v>
      </c>
    </row>
    <row r="266" spans="1:9" x14ac:dyDescent="0.25">
      <c r="A266" s="14">
        <v>28</v>
      </c>
      <c r="B266" s="11" t="s">
        <v>75</v>
      </c>
      <c r="C266" s="87" t="s">
        <v>56</v>
      </c>
      <c r="D266" s="87" t="s">
        <v>21</v>
      </c>
      <c r="E266" s="88"/>
      <c r="F266" s="177">
        <v>56.459322222222227</v>
      </c>
      <c r="G266" s="168">
        <v>1.3069643714497428</v>
      </c>
      <c r="H266" s="168">
        <v>0.40842636607804456</v>
      </c>
      <c r="I266" s="180">
        <v>1715.625</v>
      </c>
    </row>
    <row r="267" spans="1:9" x14ac:dyDescent="0.25">
      <c r="A267" s="10">
        <v>28</v>
      </c>
      <c r="B267" s="16" t="s">
        <v>75</v>
      </c>
      <c r="C267" s="87" t="s">
        <v>57</v>
      </c>
      <c r="D267" s="87"/>
      <c r="E267" s="88"/>
      <c r="F267" s="179">
        <v>56.459322222222227</v>
      </c>
      <c r="G267" s="169">
        <v>2.0330556889218219</v>
      </c>
      <c r="H267" s="169">
        <v>0.63532990278806933</v>
      </c>
      <c r="I267" s="180">
        <v>2668.75</v>
      </c>
    </row>
    <row r="268" spans="1:9" x14ac:dyDescent="0.25">
      <c r="A268" s="17">
        <v>28</v>
      </c>
      <c r="B268" s="18" t="s">
        <v>128</v>
      </c>
      <c r="C268" s="18"/>
      <c r="D268" s="18"/>
      <c r="E268" s="1"/>
      <c r="F268" s="181">
        <v>56.459322222222227</v>
      </c>
      <c r="G268" s="170">
        <v>5.5321916889218219</v>
      </c>
      <c r="H268" s="170">
        <v>1.9475059027880692</v>
      </c>
      <c r="I268" s="182">
        <v>7086.4092000000001</v>
      </c>
    </row>
    <row r="269" spans="1:9" x14ac:dyDescent="0.25">
      <c r="A269" s="10">
        <v>29</v>
      </c>
      <c r="B269" s="11" t="s">
        <v>77</v>
      </c>
      <c r="C269" s="12" t="s">
        <v>653</v>
      </c>
      <c r="D269" s="12" t="s">
        <v>10</v>
      </c>
      <c r="E269" s="1"/>
      <c r="F269" s="175">
        <v>0</v>
      </c>
      <c r="G269" s="167">
        <v>0.30859439446389042</v>
      </c>
      <c r="H269" s="167">
        <v>0.14027017930176836</v>
      </c>
      <c r="I269" s="176">
        <v>352.0707299707538</v>
      </c>
    </row>
    <row r="270" spans="1:9" x14ac:dyDescent="0.25">
      <c r="A270" s="10">
        <v>29</v>
      </c>
      <c r="B270" s="11" t="s">
        <v>77</v>
      </c>
      <c r="C270" s="12" t="s">
        <v>653</v>
      </c>
      <c r="D270" s="12" t="s">
        <v>12</v>
      </c>
      <c r="E270" s="1"/>
      <c r="F270" s="175">
        <v>0</v>
      </c>
      <c r="G270" s="167">
        <v>0.30859439446389042</v>
      </c>
      <c r="H270" s="167">
        <v>0.14027017930176836</v>
      </c>
      <c r="I270" s="176">
        <v>352.0707299707538</v>
      </c>
    </row>
    <row r="271" spans="1:9" x14ac:dyDescent="0.25">
      <c r="A271" s="10">
        <v>29</v>
      </c>
      <c r="B271" s="11" t="s">
        <v>77</v>
      </c>
      <c r="C271" s="12" t="s">
        <v>653</v>
      </c>
      <c r="D271" s="12" t="s">
        <v>13</v>
      </c>
      <c r="E271" s="1"/>
      <c r="F271" s="175">
        <v>0</v>
      </c>
      <c r="G271" s="167">
        <v>0.30859439446389042</v>
      </c>
      <c r="H271" s="167">
        <v>0.14027017930176836</v>
      </c>
      <c r="I271" s="176">
        <v>352.0707299707538</v>
      </c>
    </row>
    <row r="272" spans="1:9" x14ac:dyDescent="0.25">
      <c r="A272" s="14">
        <v>29</v>
      </c>
      <c r="B272" s="11" t="s">
        <v>77</v>
      </c>
      <c r="C272" s="87" t="s">
        <v>653</v>
      </c>
      <c r="D272" s="87" t="s">
        <v>16</v>
      </c>
      <c r="E272" s="88"/>
      <c r="F272" s="177"/>
      <c r="G272" s="168"/>
      <c r="H272" s="168"/>
      <c r="I272" s="180"/>
    </row>
    <row r="273" spans="1:9" x14ac:dyDescent="0.25">
      <c r="A273" s="15">
        <v>29</v>
      </c>
      <c r="B273" s="11" t="s">
        <v>77</v>
      </c>
      <c r="C273" s="12" t="s">
        <v>653</v>
      </c>
      <c r="D273" s="12" t="s">
        <v>7</v>
      </c>
      <c r="E273" s="1"/>
      <c r="F273" s="175">
        <v>47.89975384615385</v>
      </c>
      <c r="G273" s="167">
        <v>8.354259732066581E-2</v>
      </c>
      <c r="H273" s="167">
        <v>3.7973907873029913E-2</v>
      </c>
      <c r="I273" s="176">
        <v>95.3125</v>
      </c>
    </row>
    <row r="274" spans="1:9" x14ac:dyDescent="0.25">
      <c r="A274" s="10">
        <v>29</v>
      </c>
      <c r="B274" s="11" t="s">
        <v>77</v>
      </c>
      <c r="C274" s="12" t="s">
        <v>653</v>
      </c>
      <c r="D274" s="12" t="s">
        <v>18</v>
      </c>
      <c r="E274" s="1"/>
      <c r="F274" s="175">
        <v>47.89975384615385</v>
      </c>
      <c r="G274" s="167">
        <v>0.22278025952177549</v>
      </c>
      <c r="H274" s="167">
        <v>0.10126375432807977</v>
      </c>
      <c r="I274" s="176">
        <v>254.16666666666666</v>
      </c>
    </row>
    <row r="275" spans="1:9" x14ac:dyDescent="0.25">
      <c r="A275" s="10">
        <v>29</v>
      </c>
      <c r="B275" s="11" t="s">
        <v>77</v>
      </c>
      <c r="C275" s="12" t="s">
        <v>653</v>
      </c>
      <c r="D275" s="12" t="s">
        <v>19</v>
      </c>
      <c r="E275" s="1"/>
      <c r="F275" s="175">
        <v>47.89975384615385</v>
      </c>
      <c r="G275" s="167">
        <v>0.22278025952177549</v>
      </c>
      <c r="H275" s="167">
        <v>0.10126375432807977</v>
      </c>
      <c r="I275" s="176">
        <v>254.16666666666666</v>
      </c>
    </row>
    <row r="276" spans="1:9" x14ac:dyDescent="0.25">
      <c r="A276" s="14">
        <v>29</v>
      </c>
      <c r="B276" s="11" t="s">
        <v>77</v>
      </c>
      <c r="C276" s="87" t="s">
        <v>653</v>
      </c>
      <c r="D276" s="87" t="s">
        <v>21</v>
      </c>
      <c r="E276" s="88"/>
      <c r="F276" s="177">
        <v>47.89975384615385</v>
      </c>
      <c r="G276" s="168">
        <v>0.52910311636421681</v>
      </c>
      <c r="H276" s="168">
        <v>0.24050141652918944</v>
      </c>
      <c r="I276" s="180">
        <v>603.64583333333326</v>
      </c>
    </row>
    <row r="277" spans="1:9" x14ac:dyDescent="0.25">
      <c r="A277" s="10">
        <v>29</v>
      </c>
      <c r="B277" s="16" t="s">
        <v>77</v>
      </c>
      <c r="C277" s="87" t="s">
        <v>657</v>
      </c>
      <c r="D277" s="87"/>
      <c r="E277" s="88"/>
      <c r="F277" s="179">
        <v>47.89975384615385</v>
      </c>
      <c r="G277" s="169">
        <v>0.52910311636421681</v>
      </c>
      <c r="H277" s="169">
        <v>0.24050141652918944</v>
      </c>
      <c r="I277" s="180">
        <v>603.64583333333326</v>
      </c>
    </row>
    <row r="278" spans="1:9" x14ac:dyDescent="0.25">
      <c r="A278" s="10">
        <v>29</v>
      </c>
      <c r="B278" s="11" t="s">
        <v>77</v>
      </c>
      <c r="C278" s="12" t="s">
        <v>260</v>
      </c>
      <c r="D278" s="12" t="s">
        <v>10</v>
      </c>
      <c r="E278" s="1"/>
      <c r="F278" s="175"/>
      <c r="G278" s="167"/>
      <c r="H278" s="167"/>
      <c r="I278" s="176"/>
    </row>
    <row r="279" spans="1:9" x14ac:dyDescent="0.25">
      <c r="A279" s="10">
        <v>29</v>
      </c>
      <c r="B279" s="11" t="s">
        <v>77</v>
      </c>
      <c r="C279" s="12" t="s">
        <v>260</v>
      </c>
      <c r="D279" s="12" t="s">
        <v>12</v>
      </c>
      <c r="E279" s="1"/>
      <c r="F279" s="175">
        <v>47.89975384615385</v>
      </c>
      <c r="G279" s="167">
        <v>2</v>
      </c>
      <c r="H279" s="167">
        <v>0</v>
      </c>
      <c r="I279" s="176">
        <v>2107.5891692307696</v>
      </c>
    </row>
    <row r="280" spans="1:9" x14ac:dyDescent="0.25">
      <c r="A280" s="10">
        <v>29</v>
      </c>
      <c r="B280" s="11" t="s">
        <v>77</v>
      </c>
      <c r="C280" s="12" t="s">
        <v>260</v>
      </c>
      <c r="D280" s="12" t="s">
        <v>13</v>
      </c>
      <c r="E280" s="1"/>
      <c r="F280" s="175">
        <v>47.89975384615385</v>
      </c>
      <c r="G280" s="167">
        <v>0.27847532440221934</v>
      </c>
      <c r="H280" s="167">
        <v>0.12657969291009968</v>
      </c>
      <c r="I280" s="176">
        <v>317.70833333333331</v>
      </c>
    </row>
    <row r="281" spans="1:9" x14ac:dyDescent="0.25">
      <c r="A281" s="14">
        <v>29</v>
      </c>
      <c r="B281" s="11" t="s">
        <v>77</v>
      </c>
      <c r="C281" s="87" t="s">
        <v>260</v>
      </c>
      <c r="D281" s="87" t="s">
        <v>16</v>
      </c>
      <c r="E281" s="88"/>
      <c r="F281" s="177">
        <v>47.89975384615385</v>
      </c>
      <c r="G281" s="168">
        <v>2.2784753244022191</v>
      </c>
      <c r="H281" s="168">
        <v>0.12657969291009968</v>
      </c>
      <c r="I281" s="180">
        <v>2425.2975025641031</v>
      </c>
    </row>
    <row r="282" spans="1:9" x14ac:dyDescent="0.25">
      <c r="A282" s="15">
        <v>29</v>
      </c>
      <c r="B282" s="11" t="s">
        <v>77</v>
      </c>
      <c r="C282" s="12" t="s">
        <v>260</v>
      </c>
      <c r="D282" s="12" t="s">
        <v>7</v>
      </c>
      <c r="E282" s="1"/>
      <c r="F282" s="175">
        <v>47.89975384615385</v>
      </c>
      <c r="G282" s="167">
        <v>9.1896857052732386E-2</v>
      </c>
      <c r="H282" s="167">
        <v>4.1771298660332905E-2</v>
      </c>
      <c r="I282" s="176">
        <v>104.84375</v>
      </c>
    </row>
    <row r="283" spans="1:9" x14ac:dyDescent="0.25">
      <c r="A283" s="10">
        <v>29</v>
      </c>
      <c r="B283" s="11" t="s">
        <v>77</v>
      </c>
      <c r="C283" s="12" t="s">
        <v>260</v>
      </c>
      <c r="D283" s="12" t="s">
        <v>18</v>
      </c>
      <c r="E283" s="1"/>
      <c r="F283" s="175">
        <v>47.89975384615385</v>
      </c>
      <c r="G283" s="167">
        <v>0.44556051904355098</v>
      </c>
      <c r="H283" s="167">
        <v>0.20252750865615954</v>
      </c>
      <c r="I283" s="176">
        <v>508.33333333333331</v>
      </c>
    </row>
    <row r="284" spans="1:9" x14ac:dyDescent="0.25">
      <c r="A284" s="10">
        <v>29</v>
      </c>
      <c r="B284" s="11" t="s">
        <v>77</v>
      </c>
      <c r="C284" s="12" t="s">
        <v>260</v>
      </c>
      <c r="D284" s="12" t="s">
        <v>19</v>
      </c>
      <c r="E284" s="1"/>
      <c r="F284" s="175">
        <v>47.89975384615385</v>
      </c>
      <c r="G284" s="167">
        <v>0.44556051904355098</v>
      </c>
      <c r="H284" s="167">
        <v>0.20252750865615954</v>
      </c>
      <c r="I284" s="176">
        <v>508.33333333333331</v>
      </c>
    </row>
    <row r="285" spans="1:9" x14ac:dyDescent="0.25">
      <c r="A285" s="14">
        <v>29</v>
      </c>
      <c r="B285" s="11" t="s">
        <v>77</v>
      </c>
      <c r="C285" s="87" t="s">
        <v>260</v>
      </c>
      <c r="D285" s="87" t="s">
        <v>21</v>
      </c>
      <c r="E285" s="88"/>
      <c r="F285" s="177">
        <v>47.89975384615385</v>
      </c>
      <c r="G285" s="168">
        <v>0.9830178951398344</v>
      </c>
      <c r="H285" s="168">
        <v>0.44682631597265199</v>
      </c>
      <c r="I285" s="180">
        <v>1121.5104166666665</v>
      </c>
    </row>
    <row r="286" spans="1:9" x14ac:dyDescent="0.25">
      <c r="A286" s="10">
        <v>29</v>
      </c>
      <c r="B286" s="16" t="s">
        <v>77</v>
      </c>
      <c r="C286" s="87" t="s">
        <v>261</v>
      </c>
      <c r="D286" s="87"/>
      <c r="E286" s="88"/>
      <c r="F286" s="179">
        <v>47.89975384615385</v>
      </c>
      <c r="G286" s="169">
        <v>3.2614932195420536</v>
      </c>
      <c r="H286" s="169">
        <v>0.57340600888275173</v>
      </c>
      <c r="I286" s="180">
        <v>3546.8079192307696</v>
      </c>
    </row>
    <row r="287" spans="1:9" x14ac:dyDescent="0.25">
      <c r="A287" s="17">
        <v>29</v>
      </c>
      <c r="B287" s="18" t="s">
        <v>129</v>
      </c>
      <c r="C287" s="18"/>
      <c r="D287" s="18"/>
      <c r="E287" s="1"/>
      <c r="F287" s="181">
        <v>47.89975384615385</v>
      </c>
      <c r="G287" s="170">
        <v>3.7905963359062707</v>
      </c>
      <c r="H287" s="170">
        <v>0.81390742541194117</v>
      </c>
      <c r="I287" s="182">
        <v>4150.4537525641026</v>
      </c>
    </row>
    <row r="288" spans="1:9" x14ac:dyDescent="0.25">
      <c r="A288" s="10">
        <v>31</v>
      </c>
      <c r="B288" s="11" t="s">
        <v>79</v>
      </c>
      <c r="C288" s="12" t="s">
        <v>653</v>
      </c>
      <c r="D288" s="12" t="s">
        <v>10</v>
      </c>
      <c r="E288" s="1"/>
      <c r="F288" s="175">
        <v>47.789473684210527</v>
      </c>
      <c r="G288" s="167">
        <v>0.80582810483691536</v>
      </c>
      <c r="H288" s="167">
        <v>0</v>
      </c>
      <c r="I288" s="176">
        <v>847.22222222222229</v>
      </c>
    </row>
    <row r="289" spans="1:9" x14ac:dyDescent="0.25">
      <c r="A289" s="10">
        <v>31</v>
      </c>
      <c r="B289" s="11" t="s">
        <v>79</v>
      </c>
      <c r="C289" s="12" t="s">
        <v>653</v>
      </c>
      <c r="D289" s="12" t="s">
        <v>12</v>
      </c>
      <c r="E289" s="1"/>
      <c r="F289" s="175"/>
      <c r="G289" s="167"/>
      <c r="H289" s="167"/>
      <c r="I289" s="176"/>
    </row>
    <row r="290" spans="1:9" x14ac:dyDescent="0.25">
      <c r="A290" s="10">
        <v>31</v>
      </c>
      <c r="B290" s="11" t="s">
        <v>79</v>
      </c>
      <c r="C290" s="12" t="s">
        <v>653</v>
      </c>
      <c r="D290" s="12" t="s">
        <v>13</v>
      </c>
      <c r="E290" s="1"/>
      <c r="F290" s="175">
        <v>47.789473684210527</v>
      </c>
      <c r="G290" s="167">
        <v>1.2087421572553732</v>
      </c>
      <c r="H290" s="167">
        <v>0</v>
      </c>
      <c r="I290" s="176">
        <v>1270.8333333333333</v>
      </c>
    </row>
    <row r="291" spans="1:9" x14ac:dyDescent="0.25">
      <c r="A291" s="14">
        <v>31</v>
      </c>
      <c r="B291" s="11" t="s">
        <v>79</v>
      </c>
      <c r="C291" s="87" t="s">
        <v>653</v>
      </c>
      <c r="D291" s="87" t="s">
        <v>16</v>
      </c>
      <c r="E291" s="88"/>
      <c r="F291" s="177">
        <v>47.789473684210527</v>
      </c>
      <c r="G291" s="168">
        <v>2.0145702620922883</v>
      </c>
      <c r="H291" s="168">
        <v>0</v>
      </c>
      <c r="I291" s="180">
        <v>2118.0555555555557</v>
      </c>
    </row>
    <row r="292" spans="1:9" x14ac:dyDescent="0.25">
      <c r="A292" s="15">
        <v>31</v>
      </c>
      <c r="B292" s="11" t="s">
        <v>79</v>
      </c>
      <c r="C292" s="12" t="s">
        <v>653</v>
      </c>
      <c r="D292" s="12" t="s">
        <v>7</v>
      </c>
      <c r="E292" s="1"/>
      <c r="F292" s="175">
        <v>47.789473684210527</v>
      </c>
      <c r="G292" s="167">
        <v>0.18131132358830596</v>
      </c>
      <c r="H292" s="167">
        <v>0</v>
      </c>
      <c r="I292" s="176">
        <v>190.625</v>
      </c>
    </row>
    <row r="293" spans="1:9" x14ac:dyDescent="0.25">
      <c r="A293" s="10">
        <v>31</v>
      </c>
      <c r="B293" s="11" t="s">
        <v>79</v>
      </c>
      <c r="C293" s="12" t="s">
        <v>653</v>
      </c>
      <c r="D293" s="12" t="s">
        <v>18</v>
      </c>
      <c r="E293" s="1"/>
      <c r="F293" s="175">
        <v>47.789473684210527</v>
      </c>
      <c r="G293" s="167">
        <v>0.36262264717661191</v>
      </c>
      <c r="H293" s="167">
        <v>0</v>
      </c>
      <c r="I293" s="176">
        <v>381.25</v>
      </c>
    </row>
    <row r="294" spans="1:9" x14ac:dyDescent="0.25">
      <c r="A294" s="10">
        <v>31</v>
      </c>
      <c r="B294" s="11" t="s">
        <v>79</v>
      </c>
      <c r="C294" s="12" t="s">
        <v>653</v>
      </c>
      <c r="D294" s="12" t="s">
        <v>19</v>
      </c>
      <c r="E294" s="1"/>
      <c r="F294" s="175">
        <v>47.789473684210527</v>
      </c>
      <c r="G294" s="167">
        <v>0.36262264717661191</v>
      </c>
      <c r="H294" s="167">
        <v>0</v>
      </c>
      <c r="I294" s="176">
        <v>381.25</v>
      </c>
    </row>
    <row r="295" spans="1:9" x14ac:dyDescent="0.25">
      <c r="A295" s="14">
        <v>31</v>
      </c>
      <c r="B295" s="11" t="s">
        <v>79</v>
      </c>
      <c r="C295" s="87" t="s">
        <v>653</v>
      </c>
      <c r="D295" s="87" t="s">
        <v>21</v>
      </c>
      <c r="E295" s="88"/>
      <c r="F295" s="177">
        <v>47.789473684210527</v>
      </c>
      <c r="G295" s="168">
        <v>0.90655661794152986</v>
      </c>
      <c r="H295" s="168">
        <v>0</v>
      </c>
      <c r="I295" s="180">
        <v>953.125</v>
      </c>
    </row>
    <row r="296" spans="1:9" x14ac:dyDescent="0.25">
      <c r="A296" s="10">
        <v>31</v>
      </c>
      <c r="B296" s="16" t="s">
        <v>79</v>
      </c>
      <c r="C296" s="87" t="s">
        <v>657</v>
      </c>
      <c r="D296" s="87"/>
      <c r="E296" s="88"/>
      <c r="F296" s="179">
        <v>47.789473684210527</v>
      </c>
      <c r="G296" s="169">
        <v>2.9211268800338184</v>
      </c>
      <c r="H296" s="169">
        <v>0</v>
      </c>
      <c r="I296" s="180">
        <v>3071.1805555555557</v>
      </c>
    </row>
    <row r="297" spans="1:9" x14ac:dyDescent="0.25">
      <c r="A297" s="17">
        <v>31</v>
      </c>
      <c r="B297" s="18" t="s">
        <v>130</v>
      </c>
      <c r="C297" s="18"/>
      <c r="D297" s="18"/>
      <c r="E297" s="1"/>
      <c r="F297" s="181">
        <v>47.789473684210527</v>
      </c>
      <c r="G297" s="170">
        <v>2.9211268800338184</v>
      </c>
      <c r="H297" s="170">
        <v>0</v>
      </c>
      <c r="I297" s="182">
        <v>3071.1805555555557</v>
      </c>
    </row>
    <row r="298" spans="1:9" x14ac:dyDescent="0.25">
      <c r="A298" s="10">
        <v>33</v>
      </c>
      <c r="B298" s="11" t="s">
        <v>80</v>
      </c>
      <c r="C298" s="12" t="s">
        <v>653</v>
      </c>
      <c r="D298" s="12" t="s">
        <v>10</v>
      </c>
      <c r="E298" s="1"/>
      <c r="F298" s="175">
        <v>51.597560975609753</v>
      </c>
      <c r="G298" s="167">
        <v>0.33585977954921464</v>
      </c>
      <c r="H298" s="167">
        <v>0</v>
      </c>
      <c r="I298" s="176">
        <v>381.24999999999994</v>
      </c>
    </row>
    <row r="299" spans="1:9" x14ac:dyDescent="0.25">
      <c r="A299" s="10">
        <v>33</v>
      </c>
      <c r="B299" s="11" t="s">
        <v>80</v>
      </c>
      <c r="C299" s="12" t="s">
        <v>653</v>
      </c>
      <c r="D299" s="12" t="s">
        <v>12</v>
      </c>
      <c r="E299" s="1"/>
      <c r="F299" s="175">
        <v>51.597560975609753</v>
      </c>
      <c r="G299" s="167">
        <v>1.1195325984973824E-2</v>
      </c>
      <c r="H299" s="167">
        <v>0</v>
      </c>
      <c r="I299" s="176">
        <v>12.708333333333334</v>
      </c>
    </row>
    <row r="300" spans="1:9" x14ac:dyDescent="0.25">
      <c r="A300" s="10">
        <v>33</v>
      </c>
      <c r="B300" s="11" t="s">
        <v>80</v>
      </c>
      <c r="C300" s="12" t="s">
        <v>653</v>
      </c>
      <c r="D300" s="12" t="s">
        <v>13</v>
      </c>
      <c r="E300" s="1"/>
      <c r="F300" s="175">
        <v>51.597560975609753</v>
      </c>
      <c r="G300" s="167">
        <v>0.33585977954921464</v>
      </c>
      <c r="H300" s="167">
        <v>0</v>
      </c>
      <c r="I300" s="176">
        <v>381.24999999999994</v>
      </c>
    </row>
    <row r="301" spans="1:9" x14ac:dyDescent="0.25">
      <c r="A301" s="14">
        <v>33</v>
      </c>
      <c r="B301" s="11" t="s">
        <v>80</v>
      </c>
      <c r="C301" s="87" t="s">
        <v>653</v>
      </c>
      <c r="D301" s="87" t="s">
        <v>16</v>
      </c>
      <c r="E301" s="88"/>
      <c r="F301" s="177">
        <v>51.597560975609753</v>
      </c>
      <c r="G301" s="168">
        <v>0.68291488508340303</v>
      </c>
      <c r="H301" s="168">
        <v>0</v>
      </c>
      <c r="I301" s="180">
        <v>775.20833333333326</v>
      </c>
    </row>
    <row r="302" spans="1:9" x14ac:dyDescent="0.25">
      <c r="A302" s="15">
        <v>33</v>
      </c>
      <c r="B302" s="11" t="s">
        <v>80</v>
      </c>
      <c r="C302" s="12" t="s">
        <v>653</v>
      </c>
      <c r="D302" s="12" t="s">
        <v>7</v>
      </c>
      <c r="E302" s="1"/>
      <c r="F302" s="175">
        <v>51.597560975609753</v>
      </c>
      <c r="G302" s="167">
        <v>0.14393990552109201</v>
      </c>
      <c r="H302" s="167">
        <v>0</v>
      </c>
      <c r="I302" s="176">
        <v>163.39285714285714</v>
      </c>
    </row>
    <row r="303" spans="1:9" x14ac:dyDescent="0.25">
      <c r="A303" s="10">
        <v>33</v>
      </c>
      <c r="B303" s="11" t="s">
        <v>80</v>
      </c>
      <c r="C303" s="12" t="s">
        <v>653</v>
      </c>
      <c r="D303" s="12" t="s">
        <v>18</v>
      </c>
      <c r="E303" s="1"/>
      <c r="F303" s="175">
        <v>51.597560975609753</v>
      </c>
      <c r="G303" s="167">
        <v>0.44781303939895289</v>
      </c>
      <c r="H303" s="167">
        <v>0</v>
      </c>
      <c r="I303" s="176">
        <v>508.33333333333331</v>
      </c>
    </row>
    <row r="304" spans="1:9" x14ac:dyDescent="0.25">
      <c r="A304" s="10">
        <v>33</v>
      </c>
      <c r="B304" s="11" t="s">
        <v>80</v>
      </c>
      <c r="C304" s="12" t="s">
        <v>653</v>
      </c>
      <c r="D304" s="12" t="s">
        <v>19</v>
      </c>
      <c r="E304" s="1"/>
      <c r="F304" s="175">
        <v>51.597560975609753</v>
      </c>
      <c r="G304" s="167">
        <v>0</v>
      </c>
      <c r="H304" s="167">
        <v>0</v>
      </c>
      <c r="I304" s="176">
        <v>0</v>
      </c>
    </row>
    <row r="305" spans="1:9" x14ac:dyDescent="0.25">
      <c r="A305" s="14">
        <v>33</v>
      </c>
      <c r="B305" s="11" t="s">
        <v>80</v>
      </c>
      <c r="C305" s="87" t="s">
        <v>653</v>
      </c>
      <c r="D305" s="87" t="s">
        <v>21</v>
      </c>
      <c r="E305" s="88"/>
      <c r="F305" s="177">
        <v>51.597560975609753</v>
      </c>
      <c r="G305" s="168">
        <v>0.59175294492004493</v>
      </c>
      <c r="H305" s="168">
        <v>0</v>
      </c>
      <c r="I305" s="180">
        <v>671.72619047619048</v>
      </c>
    </row>
    <row r="306" spans="1:9" x14ac:dyDescent="0.25">
      <c r="A306" s="10">
        <v>33</v>
      </c>
      <c r="B306" s="16" t="s">
        <v>80</v>
      </c>
      <c r="C306" s="87" t="s">
        <v>657</v>
      </c>
      <c r="D306" s="87"/>
      <c r="E306" s="88"/>
      <c r="F306" s="179">
        <v>51.597560975609753</v>
      </c>
      <c r="G306" s="169">
        <v>1.274667830003448</v>
      </c>
      <c r="H306" s="169">
        <v>0</v>
      </c>
      <c r="I306" s="180">
        <v>1446.9345238095239</v>
      </c>
    </row>
    <row r="307" spans="1:9" x14ac:dyDescent="0.25">
      <c r="A307" s="17">
        <v>33</v>
      </c>
      <c r="B307" s="18" t="s">
        <v>131</v>
      </c>
      <c r="C307" s="18"/>
      <c r="D307" s="18"/>
      <c r="E307" s="1"/>
      <c r="F307" s="181">
        <v>51.597560975609753</v>
      </c>
      <c r="G307" s="170">
        <v>1.274667830003448</v>
      </c>
      <c r="H307" s="170">
        <v>0</v>
      </c>
      <c r="I307" s="182">
        <v>1446.9345238095239</v>
      </c>
    </row>
    <row r="308" spans="1:9" x14ac:dyDescent="0.25">
      <c r="A308" s="10">
        <v>34</v>
      </c>
      <c r="B308" s="11" t="s">
        <v>81</v>
      </c>
      <c r="C308" s="12" t="s">
        <v>653</v>
      </c>
      <c r="D308" s="12" t="s">
        <v>10</v>
      </c>
      <c r="E308" s="1"/>
      <c r="F308" s="175">
        <v>40.230769230769234</v>
      </c>
      <c r="G308" s="167">
        <v>0.21537675995132968</v>
      </c>
      <c r="H308" s="167">
        <v>0</v>
      </c>
      <c r="I308" s="176">
        <v>190.62499999999997</v>
      </c>
    </row>
    <row r="309" spans="1:9" x14ac:dyDescent="0.25">
      <c r="A309" s="10">
        <v>34</v>
      </c>
      <c r="B309" s="11" t="s">
        <v>81</v>
      </c>
      <c r="C309" s="12" t="s">
        <v>653</v>
      </c>
      <c r="D309" s="12" t="s">
        <v>12</v>
      </c>
      <c r="E309" s="1"/>
      <c r="F309" s="175">
        <v>40.230769230769234</v>
      </c>
      <c r="G309" s="167">
        <v>0</v>
      </c>
      <c r="H309" s="167">
        <v>0</v>
      </c>
      <c r="I309" s="176">
        <v>0</v>
      </c>
    </row>
    <row r="310" spans="1:9" x14ac:dyDescent="0.25">
      <c r="A310" s="10">
        <v>34</v>
      </c>
      <c r="B310" s="11" t="s">
        <v>81</v>
      </c>
      <c r="C310" s="12" t="s">
        <v>653</v>
      </c>
      <c r="D310" s="12" t="s">
        <v>13</v>
      </c>
      <c r="E310" s="1"/>
      <c r="F310" s="175">
        <v>40.230769230769234</v>
      </c>
      <c r="G310" s="167">
        <v>0.12922605597079784</v>
      </c>
      <c r="H310" s="167">
        <v>0</v>
      </c>
      <c r="I310" s="176">
        <v>114.375</v>
      </c>
    </row>
    <row r="311" spans="1:9" x14ac:dyDescent="0.25">
      <c r="A311" s="14">
        <v>34</v>
      </c>
      <c r="B311" s="11" t="s">
        <v>81</v>
      </c>
      <c r="C311" s="87" t="s">
        <v>653</v>
      </c>
      <c r="D311" s="87" t="s">
        <v>16</v>
      </c>
      <c r="E311" s="88"/>
      <c r="F311" s="177">
        <v>40.230769230769234</v>
      </c>
      <c r="G311" s="168">
        <v>0.34460281592212749</v>
      </c>
      <c r="H311" s="168">
        <v>0</v>
      </c>
      <c r="I311" s="180">
        <v>305</v>
      </c>
    </row>
    <row r="312" spans="1:9" x14ac:dyDescent="0.25">
      <c r="A312" s="15">
        <v>34</v>
      </c>
      <c r="B312" s="11" t="s">
        <v>81</v>
      </c>
      <c r="C312" s="12" t="s">
        <v>653</v>
      </c>
      <c r="D312" s="12" t="s">
        <v>7</v>
      </c>
      <c r="E312" s="1"/>
      <c r="F312" s="175">
        <v>40.230769230769234</v>
      </c>
      <c r="G312" s="167">
        <v>0.24614486851580539</v>
      </c>
      <c r="H312" s="167">
        <v>0</v>
      </c>
      <c r="I312" s="176">
        <v>217.85714285714286</v>
      </c>
    </row>
    <row r="313" spans="1:9" x14ac:dyDescent="0.25">
      <c r="A313" s="10">
        <v>34</v>
      </c>
      <c r="B313" s="11" t="s">
        <v>81</v>
      </c>
      <c r="C313" s="12" t="s">
        <v>653</v>
      </c>
      <c r="D313" s="12" t="s">
        <v>18</v>
      </c>
      <c r="E313" s="1"/>
      <c r="F313" s="175">
        <v>40.230769230769234</v>
      </c>
      <c r="G313" s="167">
        <v>0</v>
      </c>
      <c r="H313" s="167">
        <v>0</v>
      </c>
      <c r="I313" s="176">
        <v>0</v>
      </c>
    </row>
    <row r="314" spans="1:9" x14ac:dyDescent="0.25">
      <c r="A314" s="10">
        <v>34</v>
      </c>
      <c r="B314" s="11" t="s">
        <v>81</v>
      </c>
      <c r="C314" s="12" t="s">
        <v>653</v>
      </c>
      <c r="D314" s="12" t="s">
        <v>19</v>
      </c>
      <c r="E314" s="1"/>
      <c r="F314" s="175">
        <v>40.230769230769234</v>
      </c>
      <c r="G314" s="167">
        <v>0</v>
      </c>
      <c r="H314" s="167">
        <v>0</v>
      </c>
      <c r="I314" s="176">
        <v>0</v>
      </c>
    </row>
    <row r="315" spans="1:9" x14ac:dyDescent="0.25">
      <c r="A315" s="14">
        <v>34</v>
      </c>
      <c r="B315" s="11" t="s">
        <v>81</v>
      </c>
      <c r="C315" s="87" t="s">
        <v>653</v>
      </c>
      <c r="D315" s="87" t="s">
        <v>21</v>
      </c>
      <c r="E315" s="88"/>
      <c r="F315" s="177">
        <v>40.230769230769234</v>
      </c>
      <c r="G315" s="168">
        <v>0.24614486851580539</v>
      </c>
      <c r="H315" s="168">
        <v>0</v>
      </c>
      <c r="I315" s="180">
        <v>217.85714285714286</v>
      </c>
    </row>
    <row r="316" spans="1:9" x14ac:dyDescent="0.25">
      <c r="A316" s="10">
        <v>34</v>
      </c>
      <c r="B316" s="16" t="s">
        <v>81</v>
      </c>
      <c r="C316" s="87" t="s">
        <v>657</v>
      </c>
      <c r="D316" s="87"/>
      <c r="E316" s="88"/>
      <c r="F316" s="179">
        <v>40.230769230769234</v>
      </c>
      <c r="G316" s="169">
        <v>0.59074768443793291</v>
      </c>
      <c r="H316" s="169">
        <v>0</v>
      </c>
      <c r="I316" s="180">
        <v>522.85714285714289</v>
      </c>
    </row>
    <row r="317" spans="1:9" x14ac:dyDescent="0.25">
      <c r="A317" s="10">
        <v>34</v>
      </c>
      <c r="B317" s="11" t="s">
        <v>81</v>
      </c>
      <c r="C317" s="12" t="s">
        <v>27</v>
      </c>
      <c r="D317" s="12" t="s">
        <v>10</v>
      </c>
      <c r="E317" s="1"/>
      <c r="F317" s="175"/>
      <c r="G317" s="167"/>
      <c r="H317" s="167"/>
      <c r="I317" s="176"/>
    </row>
    <row r="318" spans="1:9" x14ac:dyDescent="0.25">
      <c r="A318" s="10">
        <v>34</v>
      </c>
      <c r="B318" s="11" t="s">
        <v>81</v>
      </c>
      <c r="C318" s="12" t="s">
        <v>27</v>
      </c>
      <c r="D318" s="12" t="s">
        <v>12</v>
      </c>
      <c r="E318" s="1"/>
      <c r="F318" s="175"/>
      <c r="G318" s="167"/>
      <c r="H318" s="167"/>
      <c r="I318" s="176"/>
    </row>
    <row r="319" spans="1:9" x14ac:dyDescent="0.25">
      <c r="A319" s="10">
        <v>34</v>
      </c>
      <c r="B319" s="11" t="s">
        <v>81</v>
      </c>
      <c r="C319" s="12" t="s">
        <v>27</v>
      </c>
      <c r="D319" s="12" t="s">
        <v>13</v>
      </c>
      <c r="E319" s="1"/>
      <c r="F319" s="175"/>
      <c r="G319" s="167"/>
      <c r="H319" s="167"/>
      <c r="I319" s="176"/>
    </row>
    <row r="320" spans="1:9" x14ac:dyDescent="0.25">
      <c r="A320" s="14">
        <v>34</v>
      </c>
      <c r="B320" s="11" t="s">
        <v>81</v>
      </c>
      <c r="C320" s="87" t="s">
        <v>27</v>
      </c>
      <c r="D320" s="87" t="s">
        <v>16</v>
      </c>
      <c r="E320" s="88"/>
      <c r="F320" s="177"/>
      <c r="G320" s="168"/>
      <c r="H320" s="168"/>
      <c r="I320" s="180"/>
    </row>
    <row r="321" spans="1:9" x14ac:dyDescent="0.25">
      <c r="A321" s="15">
        <v>34</v>
      </c>
      <c r="B321" s="11" t="s">
        <v>81</v>
      </c>
      <c r="C321" s="12" t="s">
        <v>27</v>
      </c>
      <c r="D321" s="12" t="s">
        <v>7</v>
      </c>
      <c r="E321" s="1"/>
      <c r="F321" s="175"/>
      <c r="G321" s="167"/>
      <c r="H321" s="167"/>
      <c r="I321" s="176"/>
    </row>
    <row r="322" spans="1:9" x14ac:dyDescent="0.25">
      <c r="A322" s="10">
        <v>34</v>
      </c>
      <c r="B322" s="11" t="s">
        <v>81</v>
      </c>
      <c r="C322" s="12" t="s">
        <v>27</v>
      </c>
      <c r="D322" s="12" t="s">
        <v>18</v>
      </c>
      <c r="E322" s="1"/>
      <c r="F322" s="175">
        <v>40.230769230769234</v>
      </c>
      <c r="G322" s="167">
        <v>2.2829936554840953</v>
      </c>
      <c r="H322" s="167">
        <v>0</v>
      </c>
      <c r="I322" s="176">
        <v>2020.625</v>
      </c>
    </row>
    <row r="323" spans="1:9" x14ac:dyDescent="0.25">
      <c r="A323" s="10">
        <v>34</v>
      </c>
      <c r="B323" s="11" t="s">
        <v>81</v>
      </c>
      <c r="C323" s="12" t="s">
        <v>27</v>
      </c>
      <c r="D323" s="12" t="s">
        <v>19</v>
      </c>
      <c r="E323" s="1"/>
      <c r="F323" s="175"/>
      <c r="G323" s="167"/>
      <c r="H323" s="167"/>
      <c r="I323" s="176"/>
    </row>
    <row r="324" spans="1:9" x14ac:dyDescent="0.25">
      <c r="A324" s="14">
        <v>34</v>
      </c>
      <c r="B324" s="11" t="s">
        <v>81</v>
      </c>
      <c r="C324" s="87" t="s">
        <v>27</v>
      </c>
      <c r="D324" s="87" t="s">
        <v>21</v>
      </c>
      <c r="E324" s="88"/>
      <c r="F324" s="177">
        <v>40.230769230769234</v>
      </c>
      <c r="G324" s="168">
        <v>2.2829936554840953</v>
      </c>
      <c r="H324" s="168">
        <v>0</v>
      </c>
      <c r="I324" s="180">
        <v>2020.625</v>
      </c>
    </row>
    <row r="325" spans="1:9" x14ac:dyDescent="0.25">
      <c r="A325" s="10">
        <v>34</v>
      </c>
      <c r="B325" s="16" t="s">
        <v>81</v>
      </c>
      <c r="C325" s="87" t="s">
        <v>28</v>
      </c>
      <c r="D325" s="87"/>
      <c r="E325" s="88"/>
      <c r="F325" s="179">
        <v>40.230769230769234</v>
      </c>
      <c r="G325" s="169">
        <v>2.2829936554840953</v>
      </c>
      <c r="H325" s="169">
        <v>0</v>
      </c>
      <c r="I325" s="180">
        <v>2020.625</v>
      </c>
    </row>
    <row r="326" spans="1:9" x14ac:dyDescent="0.25">
      <c r="A326" s="17">
        <v>34</v>
      </c>
      <c r="B326" s="18" t="s">
        <v>132</v>
      </c>
      <c r="C326" s="18"/>
      <c r="D326" s="18"/>
      <c r="E326" s="1"/>
      <c r="F326" s="181">
        <v>40.230769230769234</v>
      </c>
      <c r="G326" s="170">
        <v>2.8737413399220282</v>
      </c>
      <c r="H326" s="170">
        <v>0</v>
      </c>
      <c r="I326" s="182">
        <v>2543.4821428571431</v>
      </c>
    </row>
    <row r="327" spans="1:9" x14ac:dyDescent="0.25">
      <c r="A327" s="10">
        <v>35</v>
      </c>
      <c r="B327" s="11" t="s">
        <v>83</v>
      </c>
      <c r="C327" s="12" t="s">
        <v>653</v>
      </c>
      <c r="D327" s="12" t="s">
        <v>10</v>
      </c>
      <c r="E327" s="1"/>
      <c r="F327" s="175">
        <v>47.875</v>
      </c>
      <c r="G327" s="167">
        <v>0.19305324788353512</v>
      </c>
      <c r="H327" s="167">
        <v>0</v>
      </c>
      <c r="I327" s="176">
        <v>203.33333333333334</v>
      </c>
    </row>
    <row r="328" spans="1:9" x14ac:dyDescent="0.25">
      <c r="A328" s="10">
        <v>35</v>
      </c>
      <c r="B328" s="11" t="s">
        <v>83</v>
      </c>
      <c r="C328" s="12" t="s">
        <v>653</v>
      </c>
      <c r="D328" s="12" t="s">
        <v>12</v>
      </c>
      <c r="E328" s="1"/>
      <c r="F328" s="175"/>
      <c r="G328" s="167"/>
      <c r="H328" s="167"/>
      <c r="I328" s="176"/>
    </row>
    <row r="329" spans="1:9" x14ac:dyDescent="0.25">
      <c r="A329" s="10">
        <v>35</v>
      </c>
      <c r="B329" s="11" t="s">
        <v>83</v>
      </c>
      <c r="C329" s="12" t="s">
        <v>653</v>
      </c>
      <c r="D329" s="12" t="s">
        <v>13</v>
      </c>
      <c r="E329" s="1"/>
      <c r="F329" s="175"/>
      <c r="G329" s="167"/>
      <c r="H329" s="167"/>
      <c r="I329" s="176"/>
    </row>
    <row r="330" spans="1:9" x14ac:dyDescent="0.25">
      <c r="A330" s="14">
        <v>35</v>
      </c>
      <c r="B330" s="11" t="s">
        <v>83</v>
      </c>
      <c r="C330" s="87" t="s">
        <v>653</v>
      </c>
      <c r="D330" s="87" t="s">
        <v>16</v>
      </c>
      <c r="E330" s="88"/>
      <c r="F330" s="177">
        <v>47.875</v>
      </c>
      <c r="G330" s="168">
        <v>0.19305324788353512</v>
      </c>
      <c r="H330" s="168">
        <v>0</v>
      </c>
      <c r="I330" s="180">
        <v>203.33333333333334</v>
      </c>
    </row>
    <row r="331" spans="1:9" x14ac:dyDescent="0.25">
      <c r="A331" s="15">
        <v>35</v>
      </c>
      <c r="B331" s="11" t="s">
        <v>83</v>
      </c>
      <c r="C331" s="12" t="s">
        <v>653</v>
      </c>
      <c r="D331" s="12" t="s">
        <v>7</v>
      </c>
      <c r="E331" s="1"/>
      <c r="F331" s="175">
        <v>47.875</v>
      </c>
      <c r="G331" s="167">
        <v>1</v>
      </c>
      <c r="H331" s="167">
        <v>0</v>
      </c>
      <c r="I331" s="176">
        <v>1053.25</v>
      </c>
    </row>
    <row r="332" spans="1:9" x14ac:dyDescent="0.25">
      <c r="A332" s="10">
        <v>35</v>
      </c>
      <c r="B332" s="11" t="s">
        <v>83</v>
      </c>
      <c r="C332" s="12" t="s">
        <v>653</v>
      </c>
      <c r="D332" s="12" t="s">
        <v>18</v>
      </c>
      <c r="E332" s="1"/>
      <c r="F332" s="175">
        <v>47.875</v>
      </c>
      <c r="G332" s="167">
        <v>1</v>
      </c>
      <c r="H332" s="167">
        <v>0</v>
      </c>
      <c r="I332" s="176">
        <v>1053.25</v>
      </c>
    </row>
    <row r="333" spans="1:9" x14ac:dyDescent="0.25">
      <c r="A333" s="10">
        <v>35</v>
      </c>
      <c r="B333" s="11" t="s">
        <v>83</v>
      </c>
      <c r="C333" s="12" t="s">
        <v>653</v>
      </c>
      <c r="D333" s="12" t="s">
        <v>19</v>
      </c>
      <c r="E333" s="1"/>
      <c r="F333" s="175"/>
      <c r="G333" s="167"/>
      <c r="H333" s="167"/>
      <c r="I333" s="176"/>
    </row>
    <row r="334" spans="1:9" x14ac:dyDescent="0.25">
      <c r="A334" s="14">
        <v>35</v>
      </c>
      <c r="B334" s="11" t="s">
        <v>83</v>
      </c>
      <c r="C334" s="87" t="s">
        <v>653</v>
      </c>
      <c r="D334" s="87" t="s">
        <v>21</v>
      </c>
      <c r="E334" s="88"/>
      <c r="F334" s="177">
        <v>47.875</v>
      </c>
      <c r="G334" s="168">
        <v>2</v>
      </c>
      <c r="H334" s="168">
        <v>0</v>
      </c>
      <c r="I334" s="180">
        <v>2106.5</v>
      </c>
    </row>
    <row r="335" spans="1:9" x14ac:dyDescent="0.25">
      <c r="A335" s="10">
        <v>35</v>
      </c>
      <c r="B335" s="16" t="s">
        <v>83</v>
      </c>
      <c r="C335" s="87" t="s">
        <v>657</v>
      </c>
      <c r="D335" s="87"/>
      <c r="E335" s="88"/>
      <c r="F335" s="179">
        <v>47.875</v>
      </c>
      <c r="G335" s="169">
        <v>2.193053247883535</v>
      </c>
      <c r="H335" s="169">
        <v>0</v>
      </c>
      <c r="I335" s="180">
        <v>2309.8333333333335</v>
      </c>
    </row>
    <row r="336" spans="1:9" x14ac:dyDescent="0.25">
      <c r="A336" s="10">
        <v>35</v>
      </c>
      <c r="B336" s="11" t="s">
        <v>83</v>
      </c>
      <c r="C336" s="12" t="s">
        <v>84</v>
      </c>
      <c r="D336" s="12" t="s">
        <v>10</v>
      </c>
      <c r="E336" s="1"/>
      <c r="F336" s="175">
        <v>47.875</v>
      </c>
      <c r="G336" s="167">
        <v>0.19305324788353512</v>
      </c>
      <c r="H336" s="167">
        <v>0</v>
      </c>
      <c r="I336" s="176">
        <v>203.33333333333334</v>
      </c>
    </row>
    <row r="337" spans="1:9" x14ac:dyDescent="0.25">
      <c r="A337" s="10">
        <v>35</v>
      </c>
      <c r="B337" s="11" t="s">
        <v>83</v>
      </c>
      <c r="C337" s="12" t="s">
        <v>84</v>
      </c>
      <c r="D337" s="12" t="s">
        <v>12</v>
      </c>
      <c r="E337" s="1"/>
      <c r="F337" s="175">
        <v>47.875</v>
      </c>
      <c r="G337" s="167">
        <v>0.28957987182530265</v>
      </c>
      <c r="H337" s="167">
        <v>0</v>
      </c>
      <c r="I337" s="176">
        <v>305</v>
      </c>
    </row>
    <row r="338" spans="1:9" x14ac:dyDescent="0.25">
      <c r="A338" s="10">
        <v>35</v>
      </c>
      <c r="B338" s="11" t="s">
        <v>83</v>
      </c>
      <c r="C338" s="12" t="s">
        <v>84</v>
      </c>
      <c r="D338" s="12" t="s">
        <v>13</v>
      </c>
      <c r="E338" s="1"/>
      <c r="F338" s="175"/>
      <c r="G338" s="167"/>
      <c r="H338" s="167"/>
      <c r="I338" s="176"/>
    </row>
    <row r="339" spans="1:9" x14ac:dyDescent="0.25">
      <c r="A339" s="14">
        <v>35</v>
      </c>
      <c r="B339" s="11" t="s">
        <v>83</v>
      </c>
      <c r="C339" s="87" t="s">
        <v>84</v>
      </c>
      <c r="D339" s="87" t="s">
        <v>16</v>
      </c>
      <c r="E339" s="88"/>
      <c r="F339" s="177">
        <v>47.875</v>
      </c>
      <c r="G339" s="168">
        <v>0.48263311970883777</v>
      </c>
      <c r="H339" s="168">
        <v>0</v>
      </c>
      <c r="I339" s="180">
        <v>508.33333333333337</v>
      </c>
    </row>
    <row r="340" spans="1:9" x14ac:dyDescent="0.25">
      <c r="A340" s="15">
        <v>35</v>
      </c>
      <c r="B340" s="11" t="s">
        <v>83</v>
      </c>
      <c r="C340" s="12" t="s">
        <v>84</v>
      </c>
      <c r="D340" s="12" t="s">
        <v>7</v>
      </c>
      <c r="E340" s="1"/>
      <c r="F340" s="175">
        <v>47.875</v>
      </c>
      <c r="G340" s="167">
        <v>1</v>
      </c>
      <c r="H340" s="167">
        <v>0</v>
      </c>
      <c r="I340" s="176">
        <v>1053.25</v>
      </c>
    </row>
    <row r="341" spans="1:9" x14ac:dyDescent="0.25">
      <c r="A341" s="10">
        <v>35</v>
      </c>
      <c r="B341" s="11" t="s">
        <v>83</v>
      </c>
      <c r="C341" s="12" t="s">
        <v>84</v>
      </c>
      <c r="D341" s="12" t="s">
        <v>18</v>
      </c>
      <c r="E341" s="1"/>
      <c r="F341" s="175">
        <v>47.875</v>
      </c>
      <c r="G341" s="167">
        <v>1</v>
      </c>
      <c r="H341" s="167">
        <v>0</v>
      </c>
      <c r="I341" s="176">
        <v>1053.25</v>
      </c>
    </row>
    <row r="342" spans="1:9" x14ac:dyDescent="0.25">
      <c r="A342" s="10">
        <v>35</v>
      </c>
      <c r="B342" s="11" t="s">
        <v>83</v>
      </c>
      <c r="C342" s="12" t="s">
        <v>84</v>
      </c>
      <c r="D342" s="12" t="s">
        <v>19</v>
      </c>
      <c r="E342" s="1"/>
      <c r="F342" s="175"/>
      <c r="G342" s="167"/>
      <c r="H342" s="167"/>
      <c r="I342" s="176"/>
    </row>
    <row r="343" spans="1:9" x14ac:dyDescent="0.25">
      <c r="A343" s="14">
        <v>35</v>
      </c>
      <c r="B343" s="11" t="s">
        <v>83</v>
      </c>
      <c r="C343" s="87" t="s">
        <v>84</v>
      </c>
      <c r="D343" s="87" t="s">
        <v>21</v>
      </c>
      <c r="E343" s="88"/>
      <c r="F343" s="177">
        <v>47.875</v>
      </c>
      <c r="G343" s="168">
        <v>2</v>
      </c>
      <c r="H343" s="168">
        <v>0</v>
      </c>
      <c r="I343" s="180">
        <v>2106.5</v>
      </c>
    </row>
    <row r="344" spans="1:9" x14ac:dyDescent="0.25">
      <c r="A344" s="10">
        <v>35</v>
      </c>
      <c r="B344" s="16" t="s">
        <v>83</v>
      </c>
      <c r="C344" s="87" t="s">
        <v>133</v>
      </c>
      <c r="D344" s="87"/>
      <c r="E344" s="88"/>
      <c r="F344" s="179">
        <v>47.875</v>
      </c>
      <c r="G344" s="169">
        <v>2.4826331197088378</v>
      </c>
      <c r="H344" s="169">
        <v>0</v>
      </c>
      <c r="I344" s="180">
        <v>2614.8333333333335</v>
      </c>
    </row>
    <row r="345" spans="1:9" x14ac:dyDescent="0.25">
      <c r="A345" s="10">
        <v>35</v>
      </c>
      <c r="B345" s="11" t="s">
        <v>83</v>
      </c>
      <c r="C345" s="12" t="s">
        <v>85</v>
      </c>
      <c r="D345" s="12" t="s">
        <v>10</v>
      </c>
      <c r="E345" s="1"/>
      <c r="F345" s="175"/>
      <c r="G345" s="167"/>
      <c r="H345" s="167"/>
      <c r="I345" s="176"/>
    </row>
    <row r="346" spans="1:9" x14ac:dyDescent="0.25">
      <c r="A346" s="10">
        <v>35</v>
      </c>
      <c r="B346" s="11" t="s">
        <v>83</v>
      </c>
      <c r="C346" s="12" t="s">
        <v>85</v>
      </c>
      <c r="D346" s="12" t="s">
        <v>12</v>
      </c>
      <c r="E346" s="1"/>
      <c r="F346" s="175"/>
      <c r="G346" s="167"/>
      <c r="H346" s="167"/>
      <c r="I346" s="176"/>
    </row>
    <row r="347" spans="1:9" x14ac:dyDescent="0.25">
      <c r="A347" s="10">
        <v>35</v>
      </c>
      <c r="B347" s="11" t="s">
        <v>83</v>
      </c>
      <c r="C347" s="12" t="s">
        <v>85</v>
      </c>
      <c r="D347" s="12" t="s">
        <v>13</v>
      </c>
      <c r="E347" s="1"/>
      <c r="F347" s="175"/>
      <c r="G347" s="167"/>
      <c r="H347" s="167"/>
      <c r="I347" s="176"/>
    </row>
    <row r="348" spans="1:9" x14ac:dyDescent="0.25">
      <c r="A348" s="14">
        <v>35</v>
      </c>
      <c r="B348" s="11" t="s">
        <v>83</v>
      </c>
      <c r="C348" s="87" t="s">
        <v>85</v>
      </c>
      <c r="D348" s="87" t="s">
        <v>16</v>
      </c>
      <c r="E348" s="88"/>
      <c r="F348" s="177"/>
      <c r="G348" s="168"/>
      <c r="H348" s="168"/>
      <c r="I348" s="180"/>
    </row>
    <row r="349" spans="1:9" x14ac:dyDescent="0.25">
      <c r="A349" s="15">
        <v>35</v>
      </c>
      <c r="B349" s="11" t="s">
        <v>83</v>
      </c>
      <c r="C349" s="12" t="s">
        <v>85</v>
      </c>
      <c r="D349" s="12" t="s">
        <v>7</v>
      </c>
      <c r="E349" s="1"/>
      <c r="F349" s="175"/>
      <c r="G349" s="167"/>
      <c r="H349" s="167"/>
      <c r="I349" s="176"/>
    </row>
    <row r="350" spans="1:9" x14ac:dyDescent="0.25">
      <c r="A350" s="10">
        <v>35</v>
      </c>
      <c r="B350" s="11" t="s">
        <v>83</v>
      </c>
      <c r="C350" s="12" t="s">
        <v>85</v>
      </c>
      <c r="D350" s="12" t="s">
        <v>18</v>
      </c>
      <c r="E350" s="1"/>
      <c r="F350" s="175"/>
      <c r="G350" s="167"/>
      <c r="H350" s="167"/>
      <c r="I350" s="176"/>
    </row>
    <row r="351" spans="1:9" x14ac:dyDescent="0.25">
      <c r="A351" s="10">
        <v>35</v>
      </c>
      <c r="B351" s="11" t="s">
        <v>83</v>
      </c>
      <c r="C351" s="12" t="s">
        <v>85</v>
      </c>
      <c r="D351" s="12" t="s">
        <v>19</v>
      </c>
      <c r="E351" s="1"/>
      <c r="F351" s="175">
        <v>47.875</v>
      </c>
      <c r="G351" s="167">
        <v>1</v>
      </c>
      <c r="H351" s="167">
        <v>0</v>
      </c>
      <c r="I351" s="176">
        <v>1053.25</v>
      </c>
    </row>
    <row r="352" spans="1:9" x14ac:dyDescent="0.25">
      <c r="A352" s="14">
        <v>35</v>
      </c>
      <c r="B352" s="11" t="s">
        <v>83</v>
      </c>
      <c r="C352" s="87" t="s">
        <v>85</v>
      </c>
      <c r="D352" s="87" t="s">
        <v>21</v>
      </c>
      <c r="E352" s="88"/>
      <c r="F352" s="177">
        <v>47.875</v>
      </c>
      <c r="G352" s="168">
        <v>1</v>
      </c>
      <c r="H352" s="168">
        <v>0</v>
      </c>
      <c r="I352" s="180">
        <v>1053.25</v>
      </c>
    </row>
    <row r="353" spans="1:9" x14ac:dyDescent="0.25">
      <c r="A353" s="10">
        <v>35</v>
      </c>
      <c r="B353" s="16" t="s">
        <v>83</v>
      </c>
      <c r="C353" s="87" t="s">
        <v>134</v>
      </c>
      <c r="D353" s="87"/>
      <c r="E353" s="88"/>
      <c r="F353" s="179">
        <v>47.875</v>
      </c>
      <c r="G353" s="169">
        <v>1</v>
      </c>
      <c r="H353" s="169">
        <v>0</v>
      </c>
      <c r="I353" s="180">
        <v>1053.25</v>
      </c>
    </row>
    <row r="354" spans="1:9" x14ac:dyDescent="0.25">
      <c r="A354" s="17">
        <v>35</v>
      </c>
      <c r="B354" s="18" t="s">
        <v>135</v>
      </c>
      <c r="C354" s="18"/>
      <c r="D354" s="18"/>
      <c r="E354" s="1"/>
      <c r="F354" s="181">
        <v>47.875</v>
      </c>
      <c r="G354" s="170">
        <v>5.6756863675923732</v>
      </c>
      <c r="H354" s="170">
        <v>0</v>
      </c>
      <c r="I354" s="182">
        <v>5977.916666666667</v>
      </c>
    </row>
    <row r="355" spans="1:9" x14ac:dyDescent="0.25">
      <c r="A355" s="10">
        <v>36</v>
      </c>
      <c r="B355" s="11" t="s">
        <v>87</v>
      </c>
      <c r="C355" s="12" t="s">
        <v>88</v>
      </c>
      <c r="D355" s="12" t="s">
        <v>10</v>
      </c>
      <c r="E355" s="1"/>
      <c r="F355" s="175"/>
      <c r="G355" s="167"/>
      <c r="H355" s="167"/>
      <c r="I355" s="176"/>
    </row>
    <row r="356" spans="1:9" x14ac:dyDescent="0.25">
      <c r="A356" s="10">
        <v>36</v>
      </c>
      <c r="B356" s="11" t="s">
        <v>87</v>
      </c>
      <c r="C356" s="12" t="s">
        <v>88</v>
      </c>
      <c r="D356" s="12" t="s">
        <v>12</v>
      </c>
      <c r="E356" s="1"/>
      <c r="F356" s="175"/>
      <c r="G356" s="167"/>
      <c r="H356" s="167"/>
      <c r="I356" s="176"/>
    </row>
    <row r="357" spans="1:9" x14ac:dyDescent="0.25">
      <c r="A357" s="10">
        <v>36</v>
      </c>
      <c r="B357" s="11" t="s">
        <v>87</v>
      </c>
      <c r="C357" s="12" t="s">
        <v>88</v>
      </c>
      <c r="D357" s="12" t="s">
        <v>13</v>
      </c>
      <c r="E357" s="1"/>
      <c r="F357" s="175"/>
      <c r="G357" s="167"/>
      <c r="H357" s="167"/>
      <c r="I357" s="176"/>
    </row>
    <row r="358" spans="1:9" x14ac:dyDescent="0.25">
      <c r="A358" s="14">
        <v>36</v>
      </c>
      <c r="B358" s="11" t="s">
        <v>87</v>
      </c>
      <c r="C358" s="87" t="s">
        <v>88</v>
      </c>
      <c r="D358" s="87" t="s">
        <v>16</v>
      </c>
      <c r="E358" s="88"/>
      <c r="F358" s="177"/>
      <c r="G358" s="168"/>
      <c r="H358" s="168"/>
      <c r="I358" s="180"/>
    </row>
    <row r="359" spans="1:9" x14ac:dyDescent="0.25">
      <c r="A359" s="15">
        <v>36</v>
      </c>
      <c r="B359" s="11" t="s">
        <v>87</v>
      </c>
      <c r="C359" s="12" t="s">
        <v>88</v>
      </c>
      <c r="D359" s="12" t="s">
        <v>7</v>
      </c>
      <c r="E359" s="1"/>
      <c r="F359" s="175">
        <v>60</v>
      </c>
      <c r="G359" s="167">
        <v>1.2017023268544753</v>
      </c>
      <c r="H359" s="167">
        <v>0.67922305430905128</v>
      </c>
      <c r="I359" s="176">
        <v>1749.2606044820795</v>
      </c>
    </row>
    <row r="360" spans="1:9" x14ac:dyDescent="0.25">
      <c r="A360" s="10">
        <v>36</v>
      </c>
      <c r="B360" s="11" t="s">
        <v>87</v>
      </c>
      <c r="C360" s="12" t="s">
        <v>88</v>
      </c>
      <c r="D360" s="12" t="s">
        <v>18</v>
      </c>
      <c r="E360" s="1"/>
      <c r="F360" s="175">
        <v>60</v>
      </c>
      <c r="G360" s="167">
        <v>0.67507408021820492</v>
      </c>
      <c r="H360" s="167">
        <v>0.38156361055811588</v>
      </c>
      <c r="I360" s="176">
        <v>982.67305242197824</v>
      </c>
    </row>
    <row r="361" spans="1:9" x14ac:dyDescent="0.25">
      <c r="A361" s="10">
        <v>36</v>
      </c>
      <c r="B361" s="11" t="s">
        <v>87</v>
      </c>
      <c r="C361" s="12" t="s">
        <v>88</v>
      </c>
      <c r="D361" s="12" t="s">
        <v>19</v>
      </c>
      <c r="E361" s="1"/>
      <c r="F361" s="175">
        <v>60</v>
      </c>
      <c r="G361" s="167">
        <v>0.12322359292731987</v>
      </c>
      <c r="H361" s="167">
        <v>6.9648117741528626E-2</v>
      </c>
      <c r="I361" s="176">
        <v>179.3706909220291</v>
      </c>
    </row>
    <row r="362" spans="1:9" x14ac:dyDescent="0.25">
      <c r="A362" s="14">
        <v>36</v>
      </c>
      <c r="B362" s="11" t="s">
        <v>87</v>
      </c>
      <c r="C362" s="87" t="s">
        <v>88</v>
      </c>
      <c r="D362" s="87" t="s">
        <v>21</v>
      </c>
      <c r="E362" s="88"/>
      <c r="F362" s="177">
        <v>60</v>
      </c>
      <c r="G362" s="168">
        <v>2</v>
      </c>
      <c r="H362" s="168">
        <v>1.1304347826086958</v>
      </c>
      <c r="I362" s="180">
        <v>2911.304347826087</v>
      </c>
    </row>
    <row r="363" spans="1:9" x14ac:dyDescent="0.25">
      <c r="A363" s="10">
        <v>36</v>
      </c>
      <c r="B363" s="16" t="s">
        <v>87</v>
      </c>
      <c r="C363" s="87" t="s">
        <v>136</v>
      </c>
      <c r="D363" s="87"/>
      <c r="E363" s="88"/>
      <c r="F363" s="179">
        <v>60</v>
      </c>
      <c r="G363" s="169">
        <v>2</v>
      </c>
      <c r="H363" s="169">
        <v>1.1304347826086958</v>
      </c>
      <c r="I363" s="180">
        <v>2911.304347826087</v>
      </c>
    </row>
    <row r="364" spans="1:9" x14ac:dyDescent="0.25">
      <c r="A364" s="10">
        <v>36</v>
      </c>
      <c r="B364" s="11" t="s">
        <v>87</v>
      </c>
      <c r="C364" s="12" t="s">
        <v>315</v>
      </c>
      <c r="D364" s="12" t="s">
        <v>10</v>
      </c>
      <c r="E364" s="1"/>
      <c r="F364" s="175"/>
      <c r="G364" s="167"/>
      <c r="H364" s="167"/>
      <c r="I364" s="176"/>
    </row>
    <row r="365" spans="1:9" x14ac:dyDescent="0.25">
      <c r="A365" s="10">
        <v>36</v>
      </c>
      <c r="B365" s="11" t="s">
        <v>87</v>
      </c>
      <c r="C365" s="12" t="s">
        <v>315</v>
      </c>
      <c r="D365" s="12" t="s">
        <v>12</v>
      </c>
      <c r="E365" s="1"/>
      <c r="F365" s="175"/>
      <c r="G365" s="167"/>
      <c r="H365" s="167"/>
      <c r="I365" s="176"/>
    </row>
    <row r="366" spans="1:9" x14ac:dyDescent="0.25">
      <c r="A366" s="10">
        <v>36</v>
      </c>
      <c r="B366" s="11" t="s">
        <v>87</v>
      </c>
      <c r="C366" s="12" t="s">
        <v>315</v>
      </c>
      <c r="D366" s="12" t="s">
        <v>13</v>
      </c>
      <c r="E366" s="1"/>
      <c r="F366" s="175"/>
      <c r="G366" s="167"/>
      <c r="H366" s="167"/>
      <c r="I366" s="176"/>
    </row>
    <row r="367" spans="1:9" x14ac:dyDescent="0.25">
      <c r="A367" s="14">
        <v>36</v>
      </c>
      <c r="B367" s="11" t="s">
        <v>87</v>
      </c>
      <c r="C367" s="87" t="s">
        <v>315</v>
      </c>
      <c r="D367" s="87" t="s">
        <v>16</v>
      </c>
      <c r="E367" s="88"/>
      <c r="F367" s="177"/>
      <c r="G367" s="168"/>
      <c r="H367" s="168"/>
      <c r="I367" s="180"/>
    </row>
    <row r="368" spans="1:9" x14ac:dyDescent="0.25">
      <c r="A368" s="15">
        <v>36</v>
      </c>
      <c r="B368" s="11" t="s">
        <v>87</v>
      </c>
      <c r="C368" s="12" t="s">
        <v>315</v>
      </c>
      <c r="D368" s="12" t="s">
        <v>7</v>
      </c>
      <c r="E368" s="1"/>
      <c r="F368" s="175">
        <v>60</v>
      </c>
      <c r="G368" s="167">
        <v>1.2017023268544753</v>
      </c>
      <c r="H368" s="167">
        <v>0.67922305430905128</v>
      </c>
      <c r="I368" s="176">
        <v>1749.2606044820795</v>
      </c>
    </row>
    <row r="369" spans="1:9" x14ac:dyDescent="0.25">
      <c r="A369" s="10">
        <v>36</v>
      </c>
      <c r="B369" s="11" t="s">
        <v>87</v>
      </c>
      <c r="C369" s="12" t="s">
        <v>315</v>
      </c>
      <c r="D369" s="12" t="s">
        <v>18</v>
      </c>
      <c r="E369" s="1"/>
      <c r="F369" s="175">
        <v>60</v>
      </c>
      <c r="G369" s="167">
        <v>0.67507408021820492</v>
      </c>
      <c r="H369" s="167">
        <v>0.38156361055811588</v>
      </c>
      <c r="I369" s="176">
        <v>982.67305242197824</v>
      </c>
    </row>
    <row r="370" spans="1:9" x14ac:dyDescent="0.25">
      <c r="A370" s="10">
        <v>36</v>
      </c>
      <c r="B370" s="11" t="s">
        <v>87</v>
      </c>
      <c r="C370" s="12" t="s">
        <v>315</v>
      </c>
      <c r="D370" s="12" t="s">
        <v>19</v>
      </c>
      <c r="E370" s="1"/>
      <c r="F370" s="175">
        <v>60</v>
      </c>
      <c r="G370" s="167">
        <v>0.12322359292731987</v>
      </c>
      <c r="H370" s="167">
        <v>6.9648117741528626E-2</v>
      </c>
      <c r="I370" s="176">
        <v>179.3706909220291</v>
      </c>
    </row>
    <row r="371" spans="1:9" x14ac:dyDescent="0.25">
      <c r="A371" s="14">
        <v>36</v>
      </c>
      <c r="B371" s="11" t="s">
        <v>87</v>
      </c>
      <c r="C371" s="87" t="s">
        <v>315</v>
      </c>
      <c r="D371" s="87" t="s">
        <v>21</v>
      </c>
      <c r="E371" s="88"/>
      <c r="F371" s="177">
        <v>60</v>
      </c>
      <c r="G371" s="168">
        <v>2</v>
      </c>
      <c r="H371" s="168">
        <v>1.1304347826086958</v>
      </c>
      <c r="I371" s="180">
        <v>2911.304347826087</v>
      </c>
    </row>
    <row r="372" spans="1:9" x14ac:dyDescent="0.25">
      <c r="A372" s="10">
        <v>36</v>
      </c>
      <c r="B372" s="16" t="s">
        <v>87</v>
      </c>
      <c r="C372" s="87" t="s">
        <v>316</v>
      </c>
      <c r="D372" s="87"/>
      <c r="E372" s="88"/>
      <c r="F372" s="179">
        <v>60</v>
      </c>
      <c r="G372" s="169">
        <v>2</v>
      </c>
      <c r="H372" s="169">
        <v>1.1304347826086958</v>
      </c>
      <c r="I372" s="180">
        <v>2911.304347826087</v>
      </c>
    </row>
    <row r="373" spans="1:9" x14ac:dyDescent="0.25">
      <c r="A373" s="10">
        <v>36</v>
      </c>
      <c r="B373" s="11" t="s">
        <v>87</v>
      </c>
      <c r="C373" s="12" t="s">
        <v>72</v>
      </c>
      <c r="D373" s="12" t="s">
        <v>10</v>
      </c>
      <c r="E373" s="1"/>
      <c r="F373" s="175"/>
      <c r="G373" s="167"/>
      <c r="H373" s="167"/>
      <c r="I373" s="176"/>
    </row>
    <row r="374" spans="1:9" x14ac:dyDescent="0.25">
      <c r="A374" s="10">
        <v>36</v>
      </c>
      <c r="B374" s="11" t="s">
        <v>87</v>
      </c>
      <c r="C374" s="12" t="s">
        <v>72</v>
      </c>
      <c r="D374" s="12" t="s">
        <v>12</v>
      </c>
      <c r="E374" s="1"/>
      <c r="F374" s="175"/>
      <c r="G374" s="167"/>
      <c r="H374" s="167"/>
      <c r="I374" s="176"/>
    </row>
    <row r="375" spans="1:9" x14ac:dyDescent="0.25">
      <c r="A375" s="10">
        <v>36</v>
      </c>
      <c r="B375" s="11" t="s">
        <v>87</v>
      </c>
      <c r="C375" s="12" t="s">
        <v>72</v>
      </c>
      <c r="D375" s="12" t="s">
        <v>13</v>
      </c>
      <c r="E375" s="1"/>
      <c r="F375" s="175"/>
      <c r="G375" s="167"/>
      <c r="H375" s="167"/>
      <c r="I375" s="176"/>
    </row>
    <row r="376" spans="1:9" x14ac:dyDescent="0.25">
      <c r="A376" s="14">
        <v>36</v>
      </c>
      <c r="B376" s="11" t="s">
        <v>87</v>
      </c>
      <c r="C376" s="87" t="s">
        <v>72</v>
      </c>
      <c r="D376" s="87" t="s">
        <v>16</v>
      </c>
      <c r="E376" s="88"/>
      <c r="F376" s="177"/>
      <c r="G376" s="168"/>
      <c r="H376" s="168"/>
      <c r="I376" s="180"/>
    </row>
    <row r="377" spans="1:9" x14ac:dyDescent="0.25">
      <c r="A377" s="15">
        <v>36</v>
      </c>
      <c r="B377" s="11" t="s">
        <v>87</v>
      </c>
      <c r="C377" s="12" t="s">
        <v>72</v>
      </c>
      <c r="D377" s="12" t="s">
        <v>7</v>
      </c>
      <c r="E377" s="1"/>
      <c r="F377" s="175">
        <v>60</v>
      </c>
      <c r="G377" s="167">
        <v>1.2017023268544753</v>
      </c>
      <c r="H377" s="167">
        <v>0.67922305430905128</v>
      </c>
      <c r="I377" s="176">
        <v>1749.2606044820795</v>
      </c>
    </row>
    <row r="378" spans="1:9" x14ac:dyDescent="0.25">
      <c r="A378" s="10">
        <v>36</v>
      </c>
      <c r="B378" s="11" t="s">
        <v>87</v>
      </c>
      <c r="C378" s="12" t="s">
        <v>72</v>
      </c>
      <c r="D378" s="12" t="s">
        <v>18</v>
      </c>
      <c r="E378" s="1"/>
      <c r="F378" s="175">
        <v>60</v>
      </c>
      <c r="G378" s="167">
        <v>0.67507408021820492</v>
      </c>
      <c r="H378" s="167">
        <v>0.38156361055811588</v>
      </c>
      <c r="I378" s="176">
        <v>982.67305242197824</v>
      </c>
    </row>
    <row r="379" spans="1:9" x14ac:dyDescent="0.25">
      <c r="A379" s="10">
        <v>36</v>
      </c>
      <c r="B379" s="11" t="s">
        <v>87</v>
      </c>
      <c r="C379" s="12" t="s">
        <v>72</v>
      </c>
      <c r="D379" s="12" t="s">
        <v>19</v>
      </c>
      <c r="E379" s="1"/>
      <c r="F379" s="175">
        <v>60</v>
      </c>
      <c r="G379" s="167">
        <v>0.12322359292731987</v>
      </c>
      <c r="H379" s="167">
        <v>6.9648117741528626E-2</v>
      </c>
      <c r="I379" s="176">
        <v>179.3706909220291</v>
      </c>
    </row>
    <row r="380" spans="1:9" x14ac:dyDescent="0.25">
      <c r="A380" s="14">
        <v>36</v>
      </c>
      <c r="B380" s="11" t="s">
        <v>87</v>
      </c>
      <c r="C380" s="87" t="s">
        <v>72</v>
      </c>
      <c r="D380" s="87" t="s">
        <v>21</v>
      </c>
      <c r="E380" s="88"/>
      <c r="F380" s="177">
        <v>60</v>
      </c>
      <c r="G380" s="168">
        <v>2</v>
      </c>
      <c r="H380" s="168">
        <v>1.1304347826086958</v>
      </c>
      <c r="I380" s="180">
        <v>2911.304347826087</v>
      </c>
    </row>
    <row r="381" spans="1:9" x14ac:dyDescent="0.25">
      <c r="A381" s="10">
        <v>36</v>
      </c>
      <c r="B381" s="16" t="s">
        <v>87</v>
      </c>
      <c r="C381" s="87" t="s">
        <v>124</v>
      </c>
      <c r="D381" s="87"/>
      <c r="E381" s="88"/>
      <c r="F381" s="179">
        <v>60</v>
      </c>
      <c r="G381" s="169">
        <v>2</v>
      </c>
      <c r="H381" s="169">
        <v>1.1304347826086958</v>
      </c>
      <c r="I381" s="180">
        <v>2911.304347826087</v>
      </c>
    </row>
    <row r="382" spans="1:9" x14ac:dyDescent="0.25">
      <c r="A382" s="17">
        <v>36</v>
      </c>
      <c r="B382" s="18" t="s">
        <v>138</v>
      </c>
      <c r="C382" s="18"/>
      <c r="D382" s="18"/>
      <c r="E382" s="1"/>
      <c r="F382" s="181">
        <v>60</v>
      </c>
      <c r="G382" s="170">
        <v>6</v>
      </c>
      <c r="H382" s="170">
        <v>3.3913043478260874</v>
      </c>
      <c r="I382" s="182">
        <v>8733.9130434782601</v>
      </c>
    </row>
    <row r="383" spans="1:9" x14ac:dyDescent="0.25">
      <c r="A383" s="10">
        <v>37</v>
      </c>
      <c r="B383" s="11" t="s">
        <v>91</v>
      </c>
      <c r="C383" s="12" t="s">
        <v>33</v>
      </c>
      <c r="D383" s="12" t="s">
        <v>10</v>
      </c>
      <c r="E383" s="1"/>
      <c r="F383" s="175">
        <v>40.306282722513089</v>
      </c>
      <c r="G383" s="167">
        <v>0.54244147081670946</v>
      </c>
      <c r="H383" s="167">
        <v>0.1695129596302217</v>
      </c>
      <c r="I383" s="176">
        <v>508.33333333333331</v>
      </c>
    </row>
    <row r="384" spans="1:9" x14ac:dyDescent="0.25">
      <c r="A384" s="10">
        <v>37</v>
      </c>
      <c r="B384" s="11" t="s">
        <v>91</v>
      </c>
      <c r="C384" s="12" t="s">
        <v>33</v>
      </c>
      <c r="D384" s="12" t="s">
        <v>12</v>
      </c>
      <c r="E384" s="1"/>
      <c r="F384" s="175">
        <v>40.306282722513089</v>
      </c>
      <c r="G384" s="167">
        <v>0</v>
      </c>
      <c r="H384" s="167">
        <v>0</v>
      </c>
      <c r="I384" s="176">
        <v>0</v>
      </c>
    </row>
    <row r="385" spans="1:9" x14ac:dyDescent="0.25">
      <c r="A385" s="10">
        <v>37</v>
      </c>
      <c r="B385" s="11" t="s">
        <v>91</v>
      </c>
      <c r="C385" s="12" t="s">
        <v>33</v>
      </c>
      <c r="D385" s="12" t="s">
        <v>13</v>
      </c>
      <c r="E385" s="1"/>
      <c r="F385" s="175">
        <v>40.306282722513089</v>
      </c>
      <c r="G385" s="167">
        <v>1.6047226844994318</v>
      </c>
      <c r="H385" s="167">
        <v>0.50147583890607239</v>
      </c>
      <c r="I385" s="176">
        <v>1503.8194444444443</v>
      </c>
    </row>
    <row r="386" spans="1:9" x14ac:dyDescent="0.25">
      <c r="A386" s="14">
        <v>37</v>
      </c>
      <c r="B386" s="11" t="s">
        <v>91</v>
      </c>
      <c r="C386" s="87" t="s">
        <v>33</v>
      </c>
      <c r="D386" s="87" t="s">
        <v>16</v>
      </c>
      <c r="E386" s="88"/>
      <c r="F386" s="177">
        <v>40.306282722513089</v>
      </c>
      <c r="G386" s="168">
        <v>2.1471641553161414</v>
      </c>
      <c r="H386" s="168">
        <v>0.67098879853629412</v>
      </c>
      <c r="I386" s="180">
        <v>2012.1527777777776</v>
      </c>
    </row>
    <row r="387" spans="1:9" x14ac:dyDescent="0.25">
      <c r="A387" s="15">
        <v>37</v>
      </c>
      <c r="B387" s="11" t="s">
        <v>91</v>
      </c>
      <c r="C387" s="12" t="s">
        <v>33</v>
      </c>
      <c r="D387" s="12" t="s">
        <v>7</v>
      </c>
      <c r="E387" s="1"/>
      <c r="F387" s="175">
        <v>40.306282722513089</v>
      </c>
      <c r="G387" s="167">
        <v>0.33902591926044334</v>
      </c>
      <c r="H387" s="167">
        <v>0.10594559976888854</v>
      </c>
      <c r="I387" s="176">
        <v>317.70833333333331</v>
      </c>
    </row>
    <row r="388" spans="1:9" x14ac:dyDescent="0.25">
      <c r="A388" s="10">
        <v>37</v>
      </c>
      <c r="B388" s="11" t="s">
        <v>91</v>
      </c>
      <c r="C388" s="12" t="s">
        <v>33</v>
      </c>
      <c r="D388" s="12" t="s">
        <v>18</v>
      </c>
      <c r="E388" s="1"/>
      <c r="F388" s="175">
        <v>40.306282722513089</v>
      </c>
      <c r="G388" s="167">
        <v>0.54244147081670946</v>
      </c>
      <c r="H388" s="167">
        <v>0.1695129596302217</v>
      </c>
      <c r="I388" s="176">
        <v>508.33333333333331</v>
      </c>
    </row>
    <row r="389" spans="1:9" x14ac:dyDescent="0.25">
      <c r="A389" s="10">
        <v>37</v>
      </c>
      <c r="B389" s="11" t="s">
        <v>91</v>
      </c>
      <c r="C389" s="12" t="s">
        <v>33</v>
      </c>
      <c r="D389" s="12" t="s">
        <v>19</v>
      </c>
      <c r="E389" s="1"/>
      <c r="F389" s="175">
        <v>40.306282722513089</v>
      </c>
      <c r="G389" s="167">
        <v>0</v>
      </c>
      <c r="H389" s="167">
        <v>0</v>
      </c>
      <c r="I389" s="176">
        <v>0</v>
      </c>
    </row>
    <row r="390" spans="1:9" x14ac:dyDescent="0.25">
      <c r="A390" s="14">
        <v>37</v>
      </c>
      <c r="B390" s="11" t="s">
        <v>91</v>
      </c>
      <c r="C390" s="87" t="s">
        <v>33</v>
      </c>
      <c r="D390" s="87" t="s">
        <v>21</v>
      </c>
      <c r="E390" s="88"/>
      <c r="F390" s="177">
        <v>40.306282722513089</v>
      </c>
      <c r="G390" s="168">
        <v>0.8814673900771528</v>
      </c>
      <c r="H390" s="168">
        <v>0.27545855939911024</v>
      </c>
      <c r="I390" s="180">
        <v>826.04166666666663</v>
      </c>
    </row>
    <row r="391" spans="1:9" x14ac:dyDescent="0.25">
      <c r="A391" s="10">
        <v>37</v>
      </c>
      <c r="B391" s="16" t="s">
        <v>91</v>
      </c>
      <c r="C391" s="87" t="s">
        <v>34</v>
      </c>
      <c r="D391" s="87"/>
      <c r="E391" s="88"/>
      <c r="F391" s="179">
        <v>40.306282722513089</v>
      </c>
      <c r="G391" s="169">
        <v>3.0286315453932939</v>
      </c>
      <c r="H391" s="169">
        <v>0.94644735793540435</v>
      </c>
      <c r="I391" s="180">
        <v>2838.1944444444443</v>
      </c>
    </row>
    <row r="392" spans="1:9" x14ac:dyDescent="0.25">
      <c r="A392" s="17">
        <v>37</v>
      </c>
      <c r="B392" s="18" t="s">
        <v>139</v>
      </c>
      <c r="C392" s="18"/>
      <c r="D392" s="18"/>
      <c r="E392" s="1"/>
      <c r="F392" s="181">
        <v>40.306282722513089</v>
      </c>
      <c r="G392" s="170">
        <v>3.0286315453932939</v>
      </c>
      <c r="H392" s="170">
        <v>0.94644735793540435</v>
      </c>
      <c r="I392" s="182">
        <v>2838.1944444444443</v>
      </c>
    </row>
    <row r="393" spans="1:9" x14ac:dyDescent="0.25">
      <c r="A393" s="10">
        <v>38</v>
      </c>
      <c r="B393" s="11" t="s">
        <v>92</v>
      </c>
      <c r="C393" s="12" t="s">
        <v>9</v>
      </c>
      <c r="D393" s="12" t="s">
        <v>10</v>
      </c>
      <c r="E393" s="1"/>
      <c r="F393" s="175">
        <v>55</v>
      </c>
      <c r="G393" s="167">
        <v>0.14042177154161081</v>
      </c>
      <c r="H393" s="167">
        <v>8.5257307597974494E-2</v>
      </c>
      <c r="I393" s="176">
        <v>188.66695123690346</v>
      </c>
    </row>
    <row r="394" spans="1:9" x14ac:dyDescent="0.25">
      <c r="A394" s="10">
        <v>38</v>
      </c>
      <c r="B394" s="11" t="s">
        <v>92</v>
      </c>
      <c r="C394" s="12" t="s">
        <v>9</v>
      </c>
      <c r="D394" s="12" t="s">
        <v>12</v>
      </c>
      <c r="E394" s="1"/>
      <c r="F394" s="175">
        <v>55</v>
      </c>
      <c r="G394" s="167">
        <v>3.1747407163173778</v>
      </c>
      <c r="H394" s="167">
        <v>1.9275490034298395</v>
      </c>
      <c r="I394" s="176">
        <v>4265.4970474985921</v>
      </c>
    </row>
    <row r="395" spans="1:9" x14ac:dyDescent="0.25">
      <c r="A395" s="10">
        <v>38</v>
      </c>
      <c r="B395" s="11" t="s">
        <v>92</v>
      </c>
      <c r="C395" s="12" t="s">
        <v>9</v>
      </c>
      <c r="D395" s="12" t="s">
        <v>13</v>
      </c>
      <c r="E395" s="1"/>
      <c r="F395" s="175">
        <v>55</v>
      </c>
      <c r="G395" s="167">
        <v>0</v>
      </c>
      <c r="H395" s="167">
        <v>0</v>
      </c>
      <c r="I395" s="176">
        <v>0</v>
      </c>
    </row>
    <row r="396" spans="1:9" x14ac:dyDescent="0.25">
      <c r="A396" s="14">
        <v>38</v>
      </c>
      <c r="B396" s="11" t="s">
        <v>92</v>
      </c>
      <c r="C396" s="87" t="s">
        <v>9</v>
      </c>
      <c r="D396" s="87" t="s">
        <v>16</v>
      </c>
      <c r="E396" s="88"/>
      <c r="F396" s="177">
        <v>0</v>
      </c>
      <c r="G396" s="168">
        <v>3.3151624878589887</v>
      </c>
      <c r="H396" s="168">
        <v>2.012806311027814</v>
      </c>
      <c r="I396" s="180">
        <v>4454.1639987354956</v>
      </c>
    </row>
    <row r="397" spans="1:9" x14ac:dyDescent="0.25">
      <c r="A397" s="15">
        <v>38</v>
      </c>
      <c r="B397" s="11" t="s">
        <v>92</v>
      </c>
      <c r="C397" s="12" t="s">
        <v>9</v>
      </c>
      <c r="D397" s="12" t="s">
        <v>7</v>
      </c>
      <c r="E397" s="1"/>
      <c r="F397" s="175">
        <v>55</v>
      </c>
      <c r="G397" s="167">
        <v>1.0065763040202533</v>
      </c>
      <c r="H397" s="167">
        <v>0.6111444445582771</v>
      </c>
      <c r="I397" s="176">
        <v>1352.4091056673274</v>
      </c>
    </row>
    <row r="398" spans="1:9" x14ac:dyDescent="0.25">
      <c r="A398" s="10">
        <v>38</v>
      </c>
      <c r="B398" s="11" t="s">
        <v>92</v>
      </c>
      <c r="C398" s="12" t="s">
        <v>9</v>
      </c>
      <c r="D398" s="12" t="s">
        <v>18</v>
      </c>
      <c r="E398" s="1"/>
      <c r="F398" s="175">
        <v>55</v>
      </c>
      <c r="G398" s="167">
        <v>2.5189925465711913</v>
      </c>
      <c r="H398" s="167">
        <v>1.5294104327432239</v>
      </c>
      <c r="I398" s="176">
        <v>3384.4512765546506</v>
      </c>
    </row>
    <row r="399" spans="1:9" x14ac:dyDescent="0.25">
      <c r="A399" s="10">
        <v>38</v>
      </c>
      <c r="B399" s="11" t="s">
        <v>92</v>
      </c>
      <c r="C399" s="12" t="s">
        <v>9</v>
      </c>
      <c r="D399" s="12" t="s">
        <v>19</v>
      </c>
      <c r="E399" s="1"/>
      <c r="F399" s="175">
        <v>55</v>
      </c>
      <c r="G399" s="167">
        <v>0.78229421122042597</v>
      </c>
      <c r="H399" s="167">
        <v>0.47497120614498672</v>
      </c>
      <c r="I399" s="176">
        <v>1051.0696609286124</v>
      </c>
    </row>
    <row r="400" spans="1:9" x14ac:dyDescent="0.25">
      <c r="A400" s="14">
        <v>38</v>
      </c>
      <c r="B400" s="11" t="s">
        <v>92</v>
      </c>
      <c r="C400" s="87" t="s">
        <v>9</v>
      </c>
      <c r="D400" s="87" t="s">
        <v>21</v>
      </c>
      <c r="E400" s="88"/>
      <c r="F400" s="177">
        <v>0</v>
      </c>
      <c r="G400" s="168">
        <v>4.3078630618118705</v>
      </c>
      <c r="H400" s="168">
        <v>2.615526083446488</v>
      </c>
      <c r="I400" s="178">
        <v>5787.9300431505899</v>
      </c>
    </row>
    <row r="401" spans="1:9" x14ac:dyDescent="0.25">
      <c r="A401" s="10">
        <v>38</v>
      </c>
      <c r="B401" s="16" t="s">
        <v>92</v>
      </c>
      <c r="C401" s="87" t="s">
        <v>22</v>
      </c>
      <c r="D401" s="87"/>
      <c r="E401" s="88"/>
      <c r="F401" s="179">
        <v>0</v>
      </c>
      <c r="G401" s="169">
        <v>7.6230255496708592</v>
      </c>
      <c r="H401" s="169">
        <v>4.6283323944743024</v>
      </c>
      <c r="I401" s="180">
        <v>10242.094041886085</v>
      </c>
    </row>
    <row r="402" spans="1:9" x14ac:dyDescent="0.25">
      <c r="A402" s="17">
        <v>38</v>
      </c>
      <c r="B402" s="18" t="s">
        <v>140</v>
      </c>
      <c r="C402" s="18"/>
      <c r="D402" s="18"/>
      <c r="E402" s="1"/>
      <c r="F402" s="181">
        <v>0</v>
      </c>
      <c r="G402" s="170">
        <v>7.6230255496708592</v>
      </c>
      <c r="H402" s="170">
        <v>4.6283323944743024</v>
      </c>
      <c r="I402" s="182">
        <v>10242.094041886085</v>
      </c>
    </row>
    <row r="403" spans="1:9" x14ac:dyDescent="0.25">
      <c r="A403" s="10">
        <v>40</v>
      </c>
      <c r="B403" s="11" t="s">
        <v>93</v>
      </c>
      <c r="C403" s="12" t="s">
        <v>94</v>
      </c>
      <c r="D403" s="12" t="s">
        <v>10</v>
      </c>
      <c r="E403" s="1"/>
      <c r="F403" s="175">
        <v>41.793697802197798</v>
      </c>
      <c r="G403" s="167">
        <v>0.86221631374038554</v>
      </c>
      <c r="H403" s="167">
        <v>0.86221631374038554</v>
      </c>
      <c r="I403" s="176">
        <v>936.91540947135661</v>
      </c>
    </row>
    <row r="404" spans="1:9" x14ac:dyDescent="0.25">
      <c r="A404" s="10">
        <v>40</v>
      </c>
      <c r="B404" s="11" t="s">
        <v>93</v>
      </c>
      <c r="C404" s="12" t="s">
        <v>94</v>
      </c>
      <c r="D404" s="12" t="s">
        <v>12</v>
      </c>
      <c r="E404" s="1"/>
      <c r="F404" s="175">
        <v>41.793697802197798</v>
      </c>
      <c r="G404" s="167">
        <v>1.0236444782071976</v>
      </c>
      <c r="H404" s="167">
        <v>1.0236444782071976</v>
      </c>
      <c r="I404" s="176">
        <v>1112.3290874560817</v>
      </c>
    </row>
    <row r="405" spans="1:9" x14ac:dyDescent="0.25">
      <c r="A405" s="10">
        <v>40</v>
      </c>
      <c r="B405" s="11" t="s">
        <v>93</v>
      </c>
      <c r="C405" s="12" t="s">
        <v>94</v>
      </c>
      <c r="D405" s="12" t="s">
        <v>13</v>
      </c>
      <c r="E405" s="1"/>
      <c r="F405" s="175">
        <v>41.793697802197798</v>
      </c>
      <c r="G405" s="167">
        <v>0.9961067325040357</v>
      </c>
      <c r="H405" s="167">
        <v>0.9961067325040357</v>
      </c>
      <c r="I405" s="176">
        <v>1082.405577682217</v>
      </c>
    </row>
    <row r="406" spans="1:9" x14ac:dyDescent="0.25">
      <c r="A406" s="14">
        <v>40</v>
      </c>
      <c r="B406" s="11" t="s">
        <v>93</v>
      </c>
      <c r="C406" s="87" t="s">
        <v>94</v>
      </c>
      <c r="D406" s="87" t="s">
        <v>16</v>
      </c>
      <c r="E406" s="88"/>
      <c r="F406" s="177">
        <v>41.793697802197798</v>
      </c>
      <c r="G406" s="168">
        <v>2.881967524451619</v>
      </c>
      <c r="H406" s="168">
        <v>2.881967524451619</v>
      </c>
      <c r="I406" s="180">
        <v>3131.6500746096553</v>
      </c>
    </row>
    <row r="407" spans="1:9" x14ac:dyDescent="0.25">
      <c r="A407" s="15">
        <v>40</v>
      </c>
      <c r="B407" s="11" t="s">
        <v>93</v>
      </c>
      <c r="C407" s="12" t="s">
        <v>94</v>
      </c>
      <c r="D407" s="12" t="s">
        <v>7</v>
      </c>
      <c r="E407" s="1"/>
      <c r="F407" s="175">
        <v>41.793697802197798</v>
      </c>
      <c r="G407" s="167">
        <v>1.6071598138828218</v>
      </c>
      <c r="H407" s="167">
        <v>1.6071598138828218</v>
      </c>
      <c r="I407" s="176">
        <v>1746.3979411126327</v>
      </c>
    </row>
    <row r="408" spans="1:9" x14ac:dyDescent="0.25">
      <c r="A408" s="10">
        <v>40</v>
      </c>
      <c r="B408" s="11" t="s">
        <v>93</v>
      </c>
      <c r="C408" s="12" t="s">
        <v>94</v>
      </c>
      <c r="D408" s="12" t="s">
        <v>18</v>
      </c>
      <c r="E408" s="1"/>
      <c r="F408" s="175">
        <v>41.793697802197798</v>
      </c>
      <c r="G408" s="167">
        <v>0.34279745513246607</v>
      </c>
      <c r="H408" s="167">
        <v>0.34279745513246607</v>
      </c>
      <c r="I408" s="176">
        <v>372.49610442638743</v>
      </c>
    </row>
    <row r="409" spans="1:9" x14ac:dyDescent="0.25">
      <c r="A409" s="10">
        <v>40</v>
      </c>
      <c r="B409" s="11" t="s">
        <v>93</v>
      </c>
      <c r="C409" s="12" t="s">
        <v>94</v>
      </c>
      <c r="D409" s="12" t="s">
        <v>19</v>
      </c>
      <c r="E409" s="1"/>
      <c r="F409" s="175">
        <v>41.793697802197798</v>
      </c>
      <c r="G409" s="167">
        <v>0.16807520653309277</v>
      </c>
      <c r="H409" s="167">
        <v>0.16807520653309277</v>
      </c>
      <c r="I409" s="176">
        <v>182.63659413703755</v>
      </c>
    </row>
    <row r="410" spans="1:9" x14ac:dyDescent="0.25">
      <c r="A410" s="14">
        <v>40</v>
      </c>
      <c r="B410" s="11" t="s">
        <v>93</v>
      </c>
      <c r="C410" s="87" t="s">
        <v>94</v>
      </c>
      <c r="D410" s="87" t="s">
        <v>21</v>
      </c>
      <c r="E410" s="88"/>
      <c r="F410" s="177">
        <v>41.793697802197798</v>
      </c>
      <c r="G410" s="168">
        <v>2.1180324755483806</v>
      </c>
      <c r="H410" s="168">
        <v>2.1180324755483806</v>
      </c>
      <c r="I410" s="180">
        <v>2301.5306396760579</v>
      </c>
    </row>
    <row r="411" spans="1:9" x14ac:dyDescent="0.25">
      <c r="A411" s="10">
        <v>40</v>
      </c>
      <c r="B411" s="16" t="s">
        <v>93</v>
      </c>
      <c r="C411" s="87" t="s">
        <v>95</v>
      </c>
      <c r="D411" s="87"/>
      <c r="E411" s="88"/>
      <c r="F411" s="179">
        <v>41.793697802197798</v>
      </c>
      <c r="G411" s="169">
        <v>5</v>
      </c>
      <c r="H411" s="169">
        <v>5</v>
      </c>
      <c r="I411" s="180">
        <v>5433.1807142857133</v>
      </c>
    </row>
    <row r="412" spans="1:9" x14ac:dyDescent="0.25">
      <c r="A412" s="17">
        <v>40</v>
      </c>
      <c r="B412" s="18" t="s">
        <v>96</v>
      </c>
      <c r="C412" s="18"/>
      <c r="D412" s="18"/>
      <c r="E412" s="1"/>
      <c r="F412" s="181">
        <v>41.793697802197798</v>
      </c>
      <c r="G412" s="170">
        <v>5</v>
      </c>
      <c r="H412" s="170">
        <v>5</v>
      </c>
      <c r="I412" s="182">
        <v>5433.1807142857133</v>
      </c>
    </row>
    <row r="413" spans="1:9" x14ac:dyDescent="0.25">
      <c r="A413" s="10">
        <v>42</v>
      </c>
      <c r="B413" s="11" t="s">
        <v>97</v>
      </c>
      <c r="C413" s="12" t="s">
        <v>9</v>
      </c>
      <c r="D413" s="12" t="s">
        <v>10</v>
      </c>
      <c r="E413" s="1"/>
      <c r="F413" s="175">
        <v>53</v>
      </c>
      <c r="G413" s="167">
        <v>0.99990000000000001</v>
      </c>
      <c r="H413" s="167">
        <v>0.33329999999999999</v>
      </c>
      <c r="I413" s="176">
        <v>1236.5430000000001</v>
      </c>
    </row>
    <row r="414" spans="1:9" x14ac:dyDescent="0.25">
      <c r="A414" s="10">
        <v>42</v>
      </c>
      <c r="B414" s="11" t="s">
        <v>97</v>
      </c>
      <c r="C414" s="12" t="s">
        <v>9</v>
      </c>
      <c r="D414" s="12" t="s">
        <v>12</v>
      </c>
      <c r="E414" s="1"/>
      <c r="F414" s="175">
        <v>53</v>
      </c>
      <c r="G414" s="167">
        <v>0.33329999999999999</v>
      </c>
      <c r="H414" s="167">
        <v>0.16664999999999999</v>
      </c>
      <c r="I414" s="176">
        <v>423.95759999999996</v>
      </c>
    </row>
    <row r="415" spans="1:9" x14ac:dyDescent="0.25">
      <c r="A415" s="10">
        <v>42</v>
      </c>
      <c r="B415" s="11" t="s">
        <v>97</v>
      </c>
      <c r="C415" s="12" t="s">
        <v>9</v>
      </c>
      <c r="D415" s="12" t="s">
        <v>13</v>
      </c>
      <c r="E415" s="1"/>
      <c r="F415" s="175">
        <v>53</v>
      </c>
      <c r="G415" s="167">
        <v>0.99990000000000001</v>
      </c>
      <c r="H415" s="167">
        <v>0.33329999999999999</v>
      </c>
      <c r="I415" s="176">
        <v>1236.5430000000001</v>
      </c>
    </row>
    <row r="416" spans="1:9" x14ac:dyDescent="0.25">
      <c r="A416" s="14">
        <v>42</v>
      </c>
      <c r="B416" s="11" t="s">
        <v>97</v>
      </c>
      <c r="C416" s="87" t="s">
        <v>9</v>
      </c>
      <c r="D416" s="87" t="s">
        <v>16</v>
      </c>
      <c r="E416" s="88"/>
      <c r="F416" s="177">
        <v>0</v>
      </c>
      <c r="G416" s="168">
        <v>2.3331</v>
      </c>
      <c r="H416" s="168">
        <v>0.83325000000000005</v>
      </c>
      <c r="I416" s="178">
        <v>2897.0436</v>
      </c>
    </row>
    <row r="417" spans="1:9" x14ac:dyDescent="0.25">
      <c r="A417" s="15">
        <v>42</v>
      </c>
      <c r="B417" s="11" t="s">
        <v>97</v>
      </c>
      <c r="C417" s="12" t="s">
        <v>9</v>
      </c>
      <c r="D417" s="12" t="s">
        <v>7</v>
      </c>
      <c r="E417" s="1"/>
      <c r="F417" s="175">
        <v>45</v>
      </c>
      <c r="G417" s="167">
        <v>0.33329999999999999</v>
      </c>
      <c r="H417" s="167">
        <v>0.16664999999999999</v>
      </c>
      <c r="I417" s="176">
        <v>359.96399999999994</v>
      </c>
    </row>
    <row r="418" spans="1:9" x14ac:dyDescent="0.25">
      <c r="A418" s="10">
        <v>42</v>
      </c>
      <c r="B418" s="11" t="s">
        <v>97</v>
      </c>
      <c r="C418" s="12" t="s">
        <v>9</v>
      </c>
      <c r="D418" s="12" t="s">
        <v>18</v>
      </c>
      <c r="E418" s="1"/>
      <c r="F418" s="175">
        <v>53</v>
      </c>
      <c r="G418" s="167">
        <v>0.49995000000000001</v>
      </c>
      <c r="H418" s="167">
        <v>0.16664999999999999</v>
      </c>
      <c r="I418" s="176">
        <v>618.27150000000006</v>
      </c>
    </row>
    <row r="419" spans="1:9" x14ac:dyDescent="0.25">
      <c r="A419" s="10">
        <v>42</v>
      </c>
      <c r="B419" s="11" t="s">
        <v>97</v>
      </c>
      <c r="C419" s="12" t="s">
        <v>9</v>
      </c>
      <c r="D419" s="12" t="s">
        <v>19</v>
      </c>
      <c r="E419" s="1"/>
      <c r="F419" s="175">
        <v>53</v>
      </c>
      <c r="G419" s="167">
        <v>0.49995000000000001</v>
      </c>
      <c r="H419" s="167">
        <v>0.16664999999999999</v>
      </c>
      <c r="I419" s="176">
        <v>618.27150000000006</v>
      </c>
    </row>
    <row r="420" spans="1:9" x14ac:dyDescent="0.25">
      <c r="A420" s="14">
        <v>42</v>
      </c>
      <c r="B420" s="11" t="s">
        <v>97</v>
      </c>
      <c r="C420" s="87" t="s">
        <v>9</v>
      </c>
      <c r="D420" s="87" t="s">
        <v>21</v>
      </c>
      <c r="E420" s="88"/>
      <c r="F420" s="177">
        <v>0</v>
      </c>
      <c r="G420" s="168">
        <v>1.3332000000000002</v>
      </c>
      <c r="H420" s="168">
        <v>0.49995000000000001</v>
      </c>
      <c r="I420" s="178">
        <v>1596.5070000000001</v>
      </c>
    </row>
    <row r="421" spans="1:9" x14ac:dyDescent="0.25">
      <c r="A421" s="10">
        <v>42</v>
      </c>
      <c r="B421" s="16" t="s">
        <v>97</v>
      </c>
      <c r="C421" s="87" t="s">
        <v>22</v>
      </c>
      <c r="D421" s="87"/>
      <c r="E421" s="88"/>
      <c r="F421" s="179">
        <v>0</v>
      </c>
      <c r="G421" s="169">
        <v>3.6663000000000001</v>
      </c>
      <c r="H421" s="169">
        <v>1.3332000000000002</v>
      </c>
      <c r="I421" s="180">
        <v>4493.5506000000005</v>
      </c>
    </row>
    <row r="422" spans="1:9" x14ac:dyDescent="0.25">
      <c r="A422" s="17">
        <v>42</v>
      </c>
      <c r="B422" s="18" t="s">
        <v>141</v>
      </c>
      <c r="C422" s="18"/>
      <c r="D422" s="18"/>
      <c r="E422" s="1"/>
      <c r="F422" s="181">
        <v>0</v>
      </c>
      <c r="G422" s="170">
        <v>3.6663000000000001</v>
      </c>
      <c r="H422" s="170">
        <v>1.3332000000000002</v>
      </c>
      <c r="I422" s="182">
        <v>4493.5506000000005</v>
      </c>
    </row>
    <row r="423" spans="1:9" x14ac:dyDescent="0.25">
      <c r="A423" s="10">
        <v>44</v>
      </c>
      <c r="B423" s="11" t="s">
        <v>98</v>
      </c>
      <c r="C423" s="12" t="s">
        <v>26</v>
      </c>
      <c r="D423" s="12" t="s">
        <v>10</v>
      </c>
      <c r="E423" s="1"/>
      <c r="F423" s="175"/>
      <c r="G423" s="167"/>
      <c r="H423" s="167"/>
      <c r="I423" s="176"/>
    </row>
    <row r="424" spans="1:9" x14ac:dyDescent="0.25">
      <c r="A424" s="10">
        <v>44</v>
      </c>
      <c r="B424" s="11" t="s">
        <v>98</v>
      </c>
      <c r="C424" s="12" t="s">
        <v>26</v>
      </c>
      <c r="D424" s="12" t="s">
        <v>12</v>
      </c>
      <c r="E424" s="1"/>
      <c r="F424" s="175"/>
      <c r="G424" s="167"/>
      <c r="H424" s="167"/>
      <c r="I424" s="176"/>
    </row>
    <row r="425" spans="1:9" x14ac:dyDescent="0.25">
      <c r="A425" s="10">
        <v>44</v>
      </c>
      <c r="B425" s="11" t="s">
        <v>98</v>
      </c>
      <c r="C425" s="12" t="s">
        <v>26</v>
      </c>
      <c r="D425" s="12" t="s">
        <v>13</v>
      </c>
      <c r="E425" s="1"/>
      <c r="F425" s="175"/>
      <c r="G425" s="167"/>
      <c r="H425" s="167"/>
      <c r="I425" s="176"/>
    </row>
    <row r="426" spans="1:9" x14ac:dyDescent="0.25">
      <c r="A426" s="10">
        <v>44</v>
      </c>
      <c r="B426" s="11" t="s">
        <v>98</v>
      </c>
      <c r="C426" s="12" t="s">
        <v>26</v>
      </c>
      <c r="D426" s="12" t="s">
        <v>15</v>
      </c>
      <c r="E426" s="1"/>
      <c r="F426" s="175"/>
      <c r="G426" s="167"/>
      <c r="H426" s="167"/>
      <c r="I426" s="176"/>
    </row>
    <row r="427" spans="1:9" x14ac:dyDescent="0.25">
      <c r="A427" s="14">
        <v>44</v>
      </c>
      <c r="B427" s="11" t="s">
        <v>98</v>
      </c>
      <c r="C427" s="87" t="s">
        <v>26</v>
      </c>
      <c r="D427" s="87" t="s">
        <v>16</v>
      </c>
      <c r="E427" s="88"/>
      <c r="F427" s="177"/>
      <c r="G427" s="168"/>
      <c r="H427" s="168"/>
      <c r="I427" s="180"/>
    </row>
    <row r="428" spans="1:9" x14ac:dyDescent="0.25">
      <c r="A428" s="15">
        <v>44</v>
      </c>
      <c r="B428" s="11" t="s">
        <v>98</v>
      </c>
      <c r="C428" s="12" t="s">
        <v>27</v>
      </c>
      <c r="D428" s="12" t="s">
        <v>7</v>
      </c>
      <c r="E428" s="1"/>
      <c r="F428" s="175">
        <v>32.827889589905361</v>
      </c>
      <c r="G428" s="167">
        <v>0.29327274377959817</v>
      </c>
      <c r="H428" s="167">
        <v>0</v>
      </c>
      <c r="I428" s="176">
        <v>211.80555555555557</v>
      </c>
    </row>
    <row r="429" spans="1:9" x14ac:dyDescent="0.25">
      <c r="A429" s="10">
        <v>44</v>
      </c>
      <c r="B429" s="11" t="s">
        <v>98</v>
      </c>
      <c r="C429" s="12" t="s">
        <v>27</v>
      </c>
      <c r="D429" s="12" t="s">
        <v>18</v>
      </c>
      <c r="E429" s="1"/>
      <c r="F429" s="175">
        <v>32.827889589905361</v>
      </c>
      <c r="G429" s="167">
        <v>0.59123785145966989</v>
      </c>
      <c r="H429" s="167">
        <v>0</v>
      </c>
      <c r="I429" s="176">
        <v>427</v>
      </c>
    </row>
    <row r="430" spans="1:9" x14ac:dyDescent="0.25">
      <c r="A430" s="10">
        <v>44</v>
      </c>
      <c r="B430" s="11" t="s">
        <v>98</v>
      </c>
      <c r="C430" s="12" t="s">
        <v>27</v>
      </c>
      <c r="D430" s="12" t="s">
        <v>19</v>
      </c>
      <c r="E430" s="1"/>
      <c r="F430" s="175">
        <v>32.827889589905361</v>
      </c>
      <c r="G430" s="167">
        <v>0</v>
      </c>
      <c r="H430" s="167">
        <v>0</v>
      </c>
      <c r="I430" s="176">
        <v>0</v>
      </c>
    </row>
    <row r="431" spans="1:9" x14ac:dyDescent="0.25">
      <c r="A431" s="14">
        <v>44</v>
      </c>
      <c r="B431" s="11" t="s">
        <v>98</v>
      </c>
      <c r="C431" s="87" t="s">
        <v>27</v>
      </c>
      <c r="D431" s="87" t="s">
        <v>21</v>
      </c>
      <c r="E431" s="88"/>
      <c r="F431" s="177">
        <v>32.827889589905361</v>
      </c>
      <c r="G431" s="168">
        <v>0.884510595239268</v>
      </c>
      <c r="H431" s="168">
        <v>0</v>
      </c>
      <c r="I431" s="180">
        <v>638.80555555555554</v>
      </c>
    </row>
    <row r="432" spans="1:9" x14ac:dyDescent="0.25">
      <c r="A432" s="10">
        <v>44</v>
      </c>
      <c r="B432" s="16" t="s">
        <v>98</v>
      </c>
      <c r="C432" s="87" t="s">
        <v>28</v>
      </c>
      <c r="D432" s="87"/>
      <c r="E432" s="88"/>
      <c r="F432" s="179">
        <v>32.827889589905361</v>
      </c>
      <c r="G432" s="169">
        <v>0.884510595239268</v>
      </c>
      <c r="H432" s="169">
        <v>0</v>
      </c>
      <c r="I432" s="180">
        <v>638.80555555555554</v>
      </c>
    </row>
    <row r="433" spans="1:9" x14ac:dyDescent="0.25">
      <c r="A433" s="10">
        <v>44</v>
      </c>
      <c r="B433" s="11" t="s">
        <v>98</v>
      </c>
      <c r="C433" s="12" t="s">
        <v>655</v>
      </c>
      <c r="D433" s="12" t="s">
        <v>10</v>
      </c>
      <c r="E433" s="1"/>
      <c r="F433" s="175">
        <v>32.827889589905361</v>
      </c>
      <c r="G433" s="167">
        <v>2.1115637552131066</v>
      </c>
      <c r="H433" s="167">
        <v>0</v>
      </c>
      <c r="I433" s="176">
        <v>1524.9999999999998</v>
      </c>
    </row>
    <row r="434" spans="1:9" x14ac:dyDescent="0.25">
      <c r="A434" s="10">
        <v>44</v>
      </c>
      <c r="B434" s="11" t="s">
        <v>98</v>
      </c>
      <c r="C434" s="12" t="s">
        <v>655</v>
      </c>
      <c r="D434" s="12" t="s">
        <v>12</v>
      </c>
      <c r="E434" s="1"/>
      <c r="F434" s="175">
        <v>32.827889589905361</v>
      </c>
      <c r="G434" s="167">
        <v>1.2669382531278641</v>
      </c>
      <c r="H434" s="167">
        <v>0</v>
      </c>
      <c r="I434" s="176">
        <v>915</v>
      </c>
    </row>
    <row r="435" spans="1:9" x14ac:dyDescent="0.25">
      <c r="A435" s="10">
        <v>44</v>
      </c>
      <c r="B435" s="11" t="s">
        <v>98</v>
      </c>
      <c r="C435" s="12" t="s">
        <v>655</v>
      </c>
      <c r="D435" s="12" t="s">
        <v>13</v>
      </c>
      <c r="E435" s="1"/>
      <c r="F435" s="175">
        <v>32.827889589905361</v>
      </c>
      <c r="G435" s="167">
        <v>1.4780946286491747</v>
      </c>
      <c r="H435" s="167">
        <v>0</v>
      </c>
      <c r="I435" s="176">
        <v>1067.5</v>
      </c>
    </row>
    <row r="436" spans="1:9" x14ac:dyDescent="0.25">
      <c r="A436" s="14">
        <v>44</v>
      </c>
      <c r="B436" s="11" t="s">
        <v>98</v>
      </c>
      <c r="C436" s="87" t="s">
        <v>655</v>
      </c>
      <c r="D436" s="87" t="s">
        <v>16</v>
      </c>
      <c r="E436" s="88"/>
      <c r="F436" s="177">
        <v>32.827889589905361</v>
      </c>
      <c r="G436" s="168">
        <v>4.8565966369901457</v>
      </c>
      <c r="H436" s="168">
        <v>0</v>
      </c>
      <c r="I436" s="180">
        <v>3507.5</v>
      </c>
    </row>
    <row r="437" spans="1:9" x14ac:dyDescent="0.25">
      <c r="A437" s="15">
        <v>44</v>
      </c>
      <c r="B437" s="11" t="s">
        <v>98</v>
      </c>
      <c r="C437" s="12" t="s">
        <v>655</v>
      </c>
      <c r="D437" s="12" t="s">
        <v>7</v>
      </c>
      <c r="E437" s="1"/>
      <c r="F437" s="175">
        <v>32.827889589905361</v>
      </c>
      <c r="G437" s="167">
        <v>0.52789093880327664</v>
      </c>
      <c r="H437" s="167">
        <v>0</v>
      </c>
      <c r="I437" s="176">
        <v>381.25</v>
      </c>
    </row>
    <row r="438" spans="1:9" x14ac:dyDescent="0.25">
      <c r="A438" s="10">
        <v>44</v>
      </c>
      <c r="B438" s="11" t="s">
        <v>98</v>
      </c>
      <c r="C438" s="12" t="s">
        <v>655</v>
      </c>
      <c r="D438" s="12" t="s">
        <v>18</v>
      </c>
      <c r="E438" s="1"/>
      <c r="F438" s="175">
        <v>32.827889589905361</v>
      </c>
      <c r="G438" s="167">
        <v>1.1261673361136568</v>
      </c>
      <c r="H438" s="167">
        <v>0</v>
      </c>
      <c r="I438" s="176">
        <v>813.33333333333337</v>
      </c>
    </row>
    <row r="439" spans="1:9" x14ac:dyDescent="0.25">
      <c r="A439" s="10">
        <v>44</v>
      </c>
      <c r="B439" s="11" t="s">
        <v>98</v>
      </c>
      <c r="C439" s="12" t="s">
        <v>655</v>
      </c>
      <c r="D439" s="12" t="s">
        <v>19</v>
      </c>
      <c r="E439" s="1"/>
      <c r="F439" s="175">
        <v>32.827889589905361</v>
      </c>
      <c r="G439" s="167">
        <v>0.6598636735040958</v>
      </c>
      <c r="H439" s="167">
        <v>0</v>
      </c>
      <c r="I439" s="176">
        <v>476.5625</v>
      </c>
    </row>
    <row r="440" spans="1:9" x14ac:dyDescent="0.25">
      <c r="A440" s="14">
        <v>44</v>
      </c>
      <c r="B440" s="11" t="s">
        <v>98</v>
      </c>
      <c r="C440" s="87" t="s">
        <v>655</v>
      </c>
      <c r="D440" s="87" t="s">
        <v>21</v>
      </c>
      <c r="E440" s="88"/>
      <c r="F440" s="177">
        <v>32.827889589905361</v>
      </c>
      <c r="G440" s="168">
        <v>2.3139219484210294</v>
      </c>
      <c r="H440" s="168">
        <v>0</v>
      </c>
      <c r="I440" s="180">
        <v>1671.1458333333335</v>
      </c>
    </row>
    <row r="441" spans="1:9" x14ac:dyDescent="0.25">
      <c r="A441" s="10">
        <v>44</v>
      </c>
      <c r="B441" s="16" t="s">
        <v>98</v>
      </c>
      <c r="C441" s="87" t="s">
        <v>658</v>
      </c>
      <c r="D441" s="87"/>
      <c r="E441" s="88"/>
      <c r="F441" s="179">
        <v>32.827889589905361</v>
      </c>
      <c r="G441" s="169">
        <v>7.170518585411175</v>
      </c>
      <c r="H441" s="169">
        <v>0</v>
      </c>
      <c r="I441" s="180">
        <v>5178.6458333333339</v>
      </c>
    </row>
    <row r="442" spans="1:9" x14ac:dyDescent="0.25">
      <c r="A442" s="17">
        <v>44</v>
      </c>
      <c r="B442" s="18" t="s">
        <v>143</v>
      </c>
      <c r="C442" s="18"/>
      <c r="D442" s="18"/>
      <c r="E442" s="1"/>
      <c r="F442" s="181">
        <v>32.827889589905361</v>
      </c>
      <c r="G442" s="170">
        <v>8.0550291806504433</v>
      </c>
      <c r="H442" s="170">
        <v>0</v>
      </c>
      <c r="I442" s="182">
        <v>5817.4513888888896</v>
      </c>
    </row>
    <row r="443" spans="1:9" x14ac:dyDescent="0.25">
      <c r="A443" s="10">
        <v>47</v>
      </c>
      <c r="B443" s="11" t="s">
        <v>100</v>
      </c>
      <c r="C443" s="12" t="s">
        <v>37</v>
      </c>
      <c r="D443" s="12" t="s">
        <v>10</v>
      </c>
      <c r="E443" s="1"/>
      <c r="F443" s="175">
        <v>42.657880239520956</v>
      </c>
      <c r="G443" s="167">
        <v>2</v>
      </c>
      <c r="H443" s="167">
        <v>0.8571428571428571</v>
      </c>
      <c r="I443" s="176">
        <v>2023.2023199315654</v>
      </c>
    </row>
    <row r="444" spans="1:9" x14ac:dyDescent="0.25">
      <c r="A444" s="10">
        <v>47</v>
      </c>
      <c r="B444" s="11" t="s">
        <v>100</v>
      </c>
      <c r="C444" s="12" t="s">
        <v>37</v>
      </c>
      <c r="D444" s="12" t="s">
        <v>12</v>
      </c>
      <c r="E444" s="1"/>
      <c r="F444" s="175">
        <v>42.657880239520956</v>
      </c>
      <c r="G444" s="167">
        <v>3</v>
      </c>
      <c r="H444" s="167">
        <v>1.2857142857142858</v>
      </c>
      <c r="I444" s="176">
        <v>3034.8034798973476</v>
      </c>
    </row>
    <row r="445" spans="1:9" x14ac:dyDescent="0.25">
      <c r="A445" s="10">
        <v>47</v>
      </c>
      <c r="B445" s="11" t="s">
        <v>100</v>
      </c>
      <c r="C445" s="12" t="s">
        <v>37</v>
      </c>
      <c r="D445" s="12" t="s">
        <v>13</v>
      </c>
      <c r="E445" s="1"/>
      <c r="F445" s="175">
        <v>42.657880239520956</v>
      </c>
      <c r="G445" s="167">
        <v>4</v>
      </c>
      <c r="H445" s="167">
        <v>1.7142857142857142</v>
      </c>
      <c r="I445" s="176">
        <v>4046.4046398631308</v>
      </c>
    </row>
    <row r="446" spans="1:9" x14ac:dyDescent="0.25">
      <c r="A446" s="14">
        <v>47</v>
      </c>
      <c r="B446" s="11" t="s">
        <v>100</v>
      </c>
      <c r="C446" s="87" t="s">
        <v>37</v>
      </c>
      <c r="D446" s="87" t="s">
        <v>16</v>
      </c>
      <c r="E446" s="88"/>
      <c r="F446" s="177">
        <v>42.657880239520956</v>
      </c>
      <c r="G446" s="168">
        <v>9</v>
      </c>
      <c r="H446" s="168">
        <v>3.8571428571428568</v>
      </c>
      <c r="I446" s="180">
        <v>9104.4104396920447</v>
      </c>
    </row>
    <row r="447" spans="1:9" x14ac:dyDescent="0.25">
      <c r="A447" s="15">
        <v>47</v>
      </c>
      <c r="B447" s="11" t="s">
        <v>100</v>
      </c>
      <c r="C447" s="12" t="s">
        <v>37</v>
      </c>
      <c r="D447" s="12" t="s">
        <v>7</v>
      </c>
      <c r="E447" s="1"/>
      <c r="F447" s="175">
        <v>42.657880239520956</v>
      </c>
      <c r="G447" s="167">
        <v>3</v>
      </c>
      <c r="H447" s="167">
        <v>1.2857142857142858</v>
      </c>
      <c r="I447" s="176">
        <v>3034.8034798973476</v>
      </c>
    </row>
    <row r="448" spans="1:9" x14ac:dyDescent="0.25">
      <c r="A448" s="10">
        <v>47</v>
      </c>
      <c r="B448" s="11" t="s">
        <v>100</v>
      </c>
      <c r="C448" s="12" t="s">
        <v>37</v>
      </c>
      <c r="D448" s="12" t="s">
        <v>18</v>
      </c>
      <c r="E448" s="1"/>
      <c r="F448" s="175">
        <v>42.657880239520956</v>
      </c>
      <c r="G448" s="167">
        <v>4</v>
      </c>
      <c r="H448" s="167">
        <v>1.7142857142857142</v>
      </c>
      <c r="I448" s="176">
        <v>4046.4046398631308</v>
      </c>
    </row>
    <row r="449" spans="1:9" x14ac:dyDescent="0.25">
      <c r="A449" s="10">
        <v>47</v>
      </c>
      <c r="B449" s="11" t="s">
        <v>100</v>
      </c>
      <c r="C449" s="12" t="s">
        <v>37</v>
      </c>
      <c r="D449" s="12" t="s">
        <v>19</v>
      </c>
      <c r="E449" s="1"/>
      <c r="F449" s="175">
        <v>42.657880239520956</v>
      </c>
      <c r="G449" s="167">
        <v>4</v>
      </c>
      <c r="H449" s="167">
        <v>1.7142857142857142</v>
      </c>
      <c r="I449" s="176">
        <v>4046.4046398631308</v>
      </c>
    </row>
    <row r="450" spans="1:9" x14ac:dyDescent="0.25">
      <c r="A450" s="14">
        <v>47</v>
      </c>
      <c r="B450" s="11" t="s">
        <v>100</v>
      </c>
      <c r="C450" s="87" t="s">
        <v>37</v>
      </c>
      <c r="D450" s="87" t="s">
        <v>21</v>
      </c>
      <c r="E450" s="88"/>
      <c r="F450" s="177">
        <v>42.657880239520956</v>
      </c>
      <c r="G450" s="168">
        <v>11</v>
      </c>
      <c r="H450" s="168">
        <v>4.7142857142857144</v>
      </c>
      <c r="I450" s="180">
        <v>11127.612759623609</v>
      </c>
    </row>
    <row r="451" spans="1:9" x14ac:dyDescent="0.25">
      <c r="A451" s="10">
        <v>47</v>
      </c>
      <c r="B451" s="16" t="s">
        <v>100</v>
      </c>
      <c r="C451" s="87" t="s">
        <v>38</v>
      </c>
      <c r="D451" s="87"/>
      <c r="E451" s="88"/>
      <c r="F451" s="179">
        <v>42.657880239520956</v>
      </c>
      <c r="G451" s="169">
        <v>20</v>
      </c>
      <c r="H451" s="169">
        <v>8.5714285714285712</v>
      </c>
      <c r="I451" s="180">
        <v>20232.023199315656</v>
      </c>
    </row>
    <row r="452" spans="1:9" x14ac:dyDescent="0.25">
      <c r="A452" s="17">
        <v>47</v>
      </c>
      <c r="B452" s="18" t="s">
        <v>144</v>
      </c>
      <c r="C452" s="18"/>
      <c r="D452" s="18"/>
      <c r="E452" s="1"/>
      <c r="F452" s="181">
        <v>42.657880239520956</v>
      </c>
      <c r="G452" s="170">
        <v>20</v>
      </c>
      <c r="H452" s="170">
        <v>8.5714285714285712</v>
      </c>
      <c r="I452" s="182">
        <v>20232.023199315656</v>
      </c>
    </row>
    <row r="453" spans="1:9" x14ac:dyDescent="0.25">
      <c r="A453" s="10">
        <v>48</v>
      </c>
      <c r="B453" s="11" t="s">
        <v>101</v>
      </c>
      <c r="C453" s="12" t="s">
        <v>88</v>
      </c>
      <c r="D453" s="12" t="s">
        <v>10</v>
      </c>
      <c r="E453" s="1"/>
      <c r="F453" s="175">
        <v>48.785513016845336</v>
      </c>
      <c r="G453" s="167">
        <v>4</v>
      </c>
      <c r="H453" s="167">
        <v>1.7142857142857142</v>
      </c>
      <c r="I453" s="176">
        <v>4627.6543775979007</v>
      </c>
    </row>
    <row r="454" spans="1:9" x14ac:dyDescent="0.25">
      <c r="A454" s="10">
        <v>48</v>
      </c>
      <c r="B454" s="11" t="s">
        <v>101</v>
      </c>
      <c r="C454" s="12" t="s">
        <v>88</v>
      </c>
      <c r="D454" s="12" t="s">
        <v>12</v>
      </c>
      <c r="E454" s="1"/>
      <c r="F454" s="175">
        <v>48.785513016845336</v>
      </c>
      <c r="G454" s="167">
        <v>4</v>
      </c>
      <c r="H454" s="167">
        <v>1.7142857142857142</v>
      </c>
      <c r="I454" s="176">
        <v>4627.6543775979007</v>
      </c>
    </row>
    <row r="455" spans="1:9" x14ac:dyDescent="0.25">
      <c r="A455" s="10">
        <v>48</v>
      </c>
      <c r="B455" s="11" t="s">
        <v>101</v>
      </c>
      <c r="C455" s="12" t="s">
        <v>88</v>
      </c>
      <c r="D455" s="12" t="s">
        <v>13</v>
      </c>
      <c r="E455" s="1"/>
      <c r="F455" s="175">
        <v>48.785513016845336</v>
      </c>
      <c r="G455" s="167">
        <v>4</v>
      </c>
      <c r="H455" s="167">
        <v>1.7142857142857142</v>
      </c>
      <c r="I455" s="176">
        <v>4627.6543775979007</v>
      </c>
    </row>
    <row r="456" spans="1:9" x14ac:dyDescent="0.25">
      <c r="A456" s="14">
        <v>48</v>
      </c>
      <c r="B456" s="11" t="s">
        <v>101</v>
      </c>
      <c r="C456" s="87" t="s">
        <v>88</v>
      </c>
      <c r="D456" s="87" t="s">
        <v>16</v>
      </c>
      <c r="E456" s="88"/>
      <c r="F456" s="177">
        <v>48.785513016845336</v>
      </c>
      <c r="G456" s="168">
        <v>12</v>
      </c>
      <c r="H456" s="168">
        <v>5.1428571428571423</v>
      </c>
      <c r="I456" s="180">
        <v>13882.963132793702</v>
      </c>
    </row>
    <row r="457" spans="1:9" x14ac:dyDescent="0.25">
      <c r="A457" s="15">
        <v>48</v>
      </c>
      <c r="B457" s="11" t="s">
        <v>101</v>
      </c>
      <c r="C457" s="12" t="s">
        <v>88</v>
      </c>
      <c r="D457" s="12" t="s">
        <v>7</v>
      </c>
      <c r="E457" s="1"/>
      <c r="F457" s="175">
        <v>48.785513016845336</v>
      </c>
      <c r="G457" s="167">
        <v>4</v>
      </c>
      <c r="H457" s="167">
        <v>1.7142857142857142</v>
      </c>
      <c r="I457" s="176">
        <v>4627.6543775979007</v>
      </c>
    </row>
    <row r="458" spans="1:9" x14ac:dyDescent="0.25">
      <c r="A458" s="10">
        <v>48</v>
      </c>
      <c r="B458" s="11" t="s">
        <v>101</v>
      </c>
      <c r="C458" s="12" t="s">
        <v>88</v>
      </c>
      <c r="D458" s="12" t="s">
        <v>18</v>
      </c>
      <c r="E458" s="1"/>
      <c r="F458" s="175">
        <v>48.785513016845336</v>
      </c>
      <c r="G458" s="167">
        <v>4</v>
      </c>
      <c r="H458" s="167">
        <v>1.7142857142857142</v>
      </c>
      <c r="I458" s="176">
        <v>4627.6543775979007</v>
      </c>
    </row>
    <row r="459" spans="1:9" x14ac:dyDescent="0.25">
      <c r="A459" s="10">
        <v>48</v>
      </c>
      <c r="B459" s="11" t="s">
        <v>101</v>
      </c>
      <c r="C459" s="12" t="s">
        <v>88</v>
      </c>
      <c r="D459" s="12" t="s">
        <v>19</v>
      </c>
      <c r="E459" s="1"/>
      <c r="F459" s="175">
        <v>48.785513016845336</v>
      </c>
      <c r="G459" s="167">
        <v>4</v>
      </c>
      <c r="H459" s="167">
        <v>1.7142857142857142</v>
      </c>
      <c r="I459" s="176">
        <v>4627.6543775979007</v>
      </c>
    </row>
    <row r="460" spans="1:9" x14ac:dyDescent="0.25">
      <c r="A460" s="14">
        <v>48</v>
      </c>
      <c r="B460" s="11" t="s">
        <v>101</v>
      </c>
      <c r="C460" s="87" t="s">
        <v>88</v>
      </c>
      <c r="D460" s="87" t="s">
        <v>21</v>
      </c>
      <c r="E460" s="88"/>
      <c r="F460" s="177">
        <v>48.785513016845336</v>
      </c>
      <c r="G460" s="168">
        <v>12</v>
      </c>
      <c r="H460" s="168">
        <v>5.1428571428571423</v>
      </c>
      <c r="I460" s="180">
        <v>13882.963132793702</v>
      </c>
    </row>
    <row r="461" spans="1:9" x14ac:dyDescent="0.25">
      <c r="A461" s="10">
        <v>48</v>
      </c>
      <c r="B461" s="16" t="s">
        <v>101</v>
      </c>
      <c r="C461" s="87" t="s">
        <v>136</v>
      </c>
      <c r="D461" s="87"/>
      <c r="E461" s="88"/>
      <c r="F461" s="179">
        <v>48.785513016845336</v>
      </c>
      <c r="G461" s="169">
        <v>24</v>
      </c>
      <c r="H461" s="169">
        <v>10.285714285714285</v>
      </c>
      <c r="I461" s="180">
        <v>27765.926265587404</v>
      </c>
    </row>
    <row r="462" spans="1:9" x14ac:dyDescent="0.25">
      <c r="A462" s="17">
        <v>48</v>
      </c>
      <c r="B462" s="18" t="s">
        <v>145</v>
      </c>
      <c r="C462" s="18"/>
      <c r="D462" s="18"/>
      <c r="E462" s="1"/>
      <c r="F462" s="181">
        <v>48.785513016845336</v>
      </c>
      <c r="G462" s="170">
        <v>24</v>
      </c>
      <c r="H462" s="170">
        <v>10.285714285714285</v>
      </c>
      <c r="I462" s="182">
        <v>27765.926265587404</v>
      </c>
    </row>
    <row r="463" spans="1:9" x14ac:dyDescent="0.25">
      <c r="A463" s="10">
        <v>49</v>
      </c>
      <c r="B463" s="11" t="s">
        <v>102</v>
      </c>
      <c r="C463" s="12" t="s">
        <v>9</v>
      </c>
      <c r="D463" s="12" t="s">
        <v>10</v>
      </c>
      <c r="E463" s="1"/>
      <c r="F463" s="175">
        <v>45</v>
      </c>
      <c r="G463" s="167">
        <v>2.7040637860082306</v>
      </c>
      <c r="H463" s="167">
        <v>1.3520318930041153</v>
      </c>
      <c r="I463" s="176">
        <v>2920.3888888888891</v>
      </c>
    </row>
    <row r="464" spans="1:9" x14ac:dyDescent="0.25">
      <c r="A464" s="10">
        <v>49</v>
      </c>
      <c r="B464" s="11" t="s">
        <v>102</v>
      </c>
      <c r="C464" s="12" t="s">
        <v>9</v>
      </c>
      <c r="D464" s="12" t="s">
        <v>12</v>
      </c>
      <c r="E464" s="1"/>
      <c r="F464" s="175">
        <v>60</v>
      </c>
      <c r="G464" s="167">
        <v>1.2642276422764225</v>
      </c>
      <c r="H464" s="167">
        <v>1.6856368563685633</v>
      </c>
      <c r="I464" s="176">
        <v>2073.3333333333326</v>
      </c>
    </row>
    <row r="465" spans="1:9" x14ac:dyDescent="0.25">
      <c r="A465" s="10">
        <v>49</v>
      </c>
      <c r="B465" s="11" t="s">
        <v>102</v>
      </c>
      <c r="C465" s="12" t="s">
        <v>9</v>
      </c>
      <c r="D465" s="12" t="s">
        <v>13</v>
      </c>
      <c r="E465" s="1"/>
      <c r="F465" s="175">
        <v>60</v>
      </c>
      <c r="G465" s="167">
        <v>3.2586805555555554</v>
      </c>
      <c r="H465" s="167">
        <v>1.6293402777777777</v>
      </c>
      <c r="I465" s="176">
        <v>4692.5</v>
      </c>
    </row>
    <row r="466" spans="1:9" x14ac:dyDescent="0.25">
      <c r="A466" s="14">
        <v>49</v>
      </c>
      <c r="B466" s="11" t="s">
        <v>102</v>
      </c>
      <c r="C466" s="87" t="s">
        <v>9</v>
      </c>
      <c r="D466" s="87" t="s">
        <v>16</v>
      </c>
      <c r="E466" s="88"/>
      <c r="F466" s="177">
        <v>0</v>
      </c>
      <c r="G466" s="168">
        <v>7.2269719838402082</v>
      </c>
      <c r="H466" s="168">
        <v>4.6670090271504563</v>
      </c>
      <c r="I466" s="178">
        <v>9686.2222222222226</v>
      </c>
    </row>
    <row r="467" spans="1:9" x14ac:dyDescent="0.25">
      <c r="A467" s="15">
        <v>49</v>
      </c>
      <c r="B467" s="11" t="s">
        <v>102</v>
      </c>
      <c r="C467" s="12" t="s">
        <v>9</v>
      </c>
      <c r="D467" s="12" t="s">
        <v>7</v>
      </c>
      <c r="E467" s="1"/>
      <c r="F467" s="175">
        <v>45</v>
      </c>
      <c r="G467" s="167">
        <v>1.6705246913580247</v>
      </c>
      <c r="H467" s="167">
        <v>0.83526234567901236</v>
      </c>
      <c r="I467" s="176">
        <v>1804.1666666666667</v>
      </c>
    </row>
    <row r="468" spans="1:9" x14ac:dyDescent="0.25">
      <c r="A468" s="10">
        <v>49</v>
      </c>
      <c r="B468" s="11" t="s">
        <v>102</v>
      </c>
      <c r="C468" s="12" t="s">
        <v>9</v>
      </c>
      <c r="D468" s="12" t="s">
        <v>18</v>
      </c>
      <c r="E468" s="1"/>
      <c r="F468" s="175">
        <v>45</v>
      </c>
      <c r="G468" s="167">
        <v>2.7288888888888891</v>
      </c>
      <c r="H468" s="167">
        <v>0.90962962962962968</v>
      </c>
      <c r="I468" s="176">
        <v>2865.3333333333335</v>
      </c>
    </row>
    <row r="469" spans="1:9" x14ac:dyDescent="0.25">
      <c r="A469" s="10">
        <v>49</v>
      </c>
      <c r="B469" s="11" t="s">
        <v>102</v>
      </c>
      <c r="C469" s="12" t="s">
        <v>9</v>
      </c>
      <c r="D469" s="12" t="s">
        <v>19</v>
      </c>
      <c r="E469" s="1"/>
      <c r="F469" s="175">
        <v>45</v>
      </c>
      <c r="G469" s="167">
        <v>1.8418518518518519</v>
      </c>
      <c r="H469" s="167">
        <v>0.92092592592592593</v>
      </c>
      <c r="I469" s="176">
        <v>1989.2000000000003</v>
      </c>
    </row>
    <row r="470" spans="1:9" x14ac:dyDescent="0.25">
      <c r="A470" s="14">
        <v>49</v>
      </c>
      <c r="B470" s="11" t="s">
        <v>102</v>
      </c>
      <c r="C470" s="87" t="s">
        <v>9</v>
      </c>
      <c r="D470" s="87" t="s">
        <v>21</v>
      </c>
      <c r="E470" s="88"/>
      <c r="F470" s="177">
        <v>0</v>
      </c>
      <c r="G470" s="168">
        <v>6.2412654320987659</v>
      </c>
      <c r="H470" s="168">
        <v>2.665817901234568</v>
      </c>
      <c r="I470" s="178">
        <v>6658.7000000000007</v>
      </c>
    </row>
    <row r="471" spans="1:9" x14ac:dyDescent="0.25">
      <c r="A471" s="10">
        <v>49</v>
      </c>
      <c r="B471" s="16" t="s">
        <v>102</v>
      </c>
      <c r="C471" s="87" t="s">
        <v>22</v>
      </c>
      <c r="D471" s="87"/>
      <c r="E471" s="88"/>
      <c r="F471" s="179">
        <v>0</v>
      </c>
      <c r="G471" s="169">
        <v>13.468237415938974</v>
      </c>
      <c r="H471" s="169">
        <v>7.3328269283850247</v>
      </c>
      <c r="I471" s="180">
        <v>16344.922222222223</v>
      </c>
    </row>
    <row r="472" spans="1:9" x14ac:dyDescent="0.25">
      <c r="A472" s="17">
        <v>49</v>
      </c>
      <c r="B472" s="18" t="s">
        <v>146</v>
      </c>
      <c r="C472" s="18"/>
      <c r="D472" s="18"/>
      <c r="E472" s="1"/>
      <c r="F472" s="181">
        <v>0</v>
      </c>
      <c r="G472" s="170">
        <v>13.468237415938974</v>
      </c>
      <c r="H472" s="170">
        <v>7.3328269283850247</v>
      </c>
      <c r="I472" s="182">
        <v>16344.922222222223</v>
      </c>
    </row>
    <row r="473" spans="1:9" x14ac:dyDescent="0.25">
      <c r="A473" s="10">
        <v>50</v>
      </c>
      <c r="B473" s="11" t="s">
        <v>103</v>
      </c>
      <c r="C473" s="12" t="s">
        <v>41</v>
      </c>
      <c r="D473" s="12" t="s">
        <v>10</v>
      </c>
      <c r="E473" s="1"/>
      <c r="F473" s="175">
        <v>43.803295081967214</v>
      </c>
      <c r="G473" s="167">
        <v>2</v>
      </c>
      <c r="H473" s="167">
        <v>0.8571428571428571</v>
      </c>
      <c r="I473" s="176">
        <v>2077.5277096018735</v>
      </c>
    </row>
    <row r="474" spans="1:9" x14ac:dyDescent="0.25">
      <c r="A474" s="10">
        <v>50</v>
      </c>
      <c r="B474" s="11" t="s">
        <v>103</v>
      </c>
      <c r="C474" s="12" t="s">
        <v>41</v>
      </c>
      <c r="D474" s="12" t="s">
        <v>12</v>
      </c>
      <c r="E474" s="1"/>
      <c r="F474" s="175">
        <v>43.803295081967214</v>
      </c>
      <c r="G474" s="167">
        <v>2</v>
      </c>
      <c r="H474" s="167">
        <v>0.8571428571428571</v>
      </c>
      <c r="I474" s="176">
        <v>2077.5277096018735</v>
      </c>
    </row>
    <row r="475" spans="1:9" x14ac:dyDescent="0.25">
      <c r="A475" s="10">
        <v>50</v>
      </c>
      <c r="B475" s="11" t="s">
        <v>103</v>
      </c>
      <c r="C475" s="12" t="s">
        <v>41</v>
      </c>
      <c r="D475" s="12" t="s">
        <v>13</v>
      </c>
      <c r="E475" s="1"/>
      <c r="F475" s="175">
        <v>43.803295081967214</v>
      </c>
      <c r="G475" s="167">
        <v>2</v>
      </c>
      <c r="H475" s="167">
        <v>0.8571428571428571</v>
      </c>
      <c r="I475" s="176">
        <v>2077.5277096018735</v>
      </c>
    </row>
    <row r="476" spans="1:9" x14ac:dyDescent="0.25">
      <c r="A476" s="14">
        <v>50</v>
      </c>
      <c r="B476" s="11" t="s">
        <v>103</v>
      </c>
      <c r="C476" s="87" t="s">
        <v>41</v>
      </c>
      <c r="D476" s="87" t="s">
        <v>16</v>
      </c>
      <c r="E476" s="88"/>
      <c r="F476" s="177">
        <v>43.803295081967214</v>
      </c>
      <c r="G476" s="168">
        <v>6</v>
      </c>
      <c r="H476" s="168">
        <v>2.5714285714285712</v>
      </c>
      <c r="I476" s="180">
        <v>6232.5831288056206</v>
      </c>
    </row>
    <row r="477" spans="1:9" x14ac:dyDescent="0.25">
      <c r="A477" s="15">
        <v>50</v>
      </c>
      <c r="B477" s="11" t="s">
        <v>103</v>
      </c>
      <c r="C477" s="12" t="s">
        <v>41</v>
      </c>
      <c r="D477" s="12" t="s">
        <v>7</v>
      </c>
      <c r="E477" s="1"/>
      <c r="F477" s="175">
        <v>43.803295081967214</v>
      </c>
      <c r="G477" s="167">
        <v>2</v>
      </c>
      <c r="H477" s="167">
        <v>0.8571428571428571</v>
      </c>
      <c r="I477" s="176">
        <v>2077.5277096018735</v>
      </c>
    </row>
    <row r="478" spans="1:9" x14ac:dyDescent="0.25">
      <c r="A478" s="10">
        <v>50</v>
      </c>
      <c r="B478" s="11" t="s">
        <v>103</v>
      </c>
      <c r="C478" s="12" t="s">
        <v>41</v>
      </c>
      <c r="D478" s="12" t="s">
        <v>18</v>
      </c>
      <c r="E478" s="1"/>
      <c r="F478" s="175">
        <v>43.803295081967214</v>
      </c>
      <c r="G478" s="167">
        <v>2</v>
      </c>
      <c r="H478" s="167">
        <v>0.8571428571428571</v>
      </c>
      <c r="I478" s="176">
        <v>2077.5277096018735</v>
      </c>
    </row>
    <row r="479" spans="1:9" x14ac:dyDescent="0.25">
      <c r="A479" s="10">
        <v>50</v>
      </c>
      <c r="B479" s="11" t="s">
        <v>103</v>
      </c>
      <c r="C479" s="12" t="s">
        <v>41</v>
      </c>
      <c r="D479" s="12" t="s">
        <v>19</v>
      </c>
      <c r="E479" s="1"/>
      <c r="F479" s="175">
        <v>43.803295081967214</v>
      </c>
      <c r="G479" s="167">
        <v>2</v>
      </c>
      <c r="H479" s="167">
        <v>0.8571428571428571</v>
      </c>
      <c r="I479" s="176">
        <v>2077.5277096018735</v>
      </c>
    </row>
    <row r="480" spans="1:9" x14ac:dyDescent="0.25">
      <c r="A480" s="14">
        <v>50</v>
      </c>
      <c r="B480" s="11" t="s">
        <v>103</v>
      </c>
      <c r="C480" s="87" t="s">
        <v>41</v>
      </c>
      <c r="D480" s="87" t="s">
        <v>21</v>
      </c>
      <c r="E480" s="88"/>
      <c r="F480" s="177">
        <v>43.803295081967214</v>
      </c>
      <c r="G480" s="168">
        <v>6</v>
      </c>
      <c r="H480" s="168">
        <v>2.5714285714285712</v>
      </c>
      <c r="I480" s="180">
        <v>6232.5831288056206</v>
      </c>
    </row>
    <row r="481" spans="1:9" x14ac:dyDescent="0.25">
      <c r="A481" s="10">
        <v>50</v>
      </c>
      <c r="B481" s="16" t="s">
        <v>103</v>
      </c>
      <c r="C481" s="87" t="s">
        <v>42</v>
      </c>
      <c r="D481" s="87"/>
      <c r="E481" s="88"/>
      <c r="F481" s="179">
        <v>43.803295081967214</v>
      </c>
      <c r="G481" s="169">
        <v>12</v>
      </c>
      <c r="H481" s="169">
        <v>5.1428571428571423</v>
      </c>
      <c r="I481" s="180">
        <v>12465.166257611241</v>
      </c>
    </row>
    <row r="482" spans="1:9" x14ac:dyDescent="0.25">
      <c r="A482" s="17">
        <v>50</v>
      </c>
      <c r="B482" s="18" t="s">
        <v>147</v>
      </c>
      <c r="C482" s="18"/>
      <c r="D482" s="18"/>
      <c r="E482" s="1"/>
      <c r="F482" s="181">
        <v>43.803295081967214</v>
      </c>
      <c r="G482" s="170">
        <v>12</v>
      </c>
      <c r="H482" s="170">
        <v>5.1428571428571423</v>
      </c>
      <c r="I482" s="182">
        <v>12465.166257611241</v>
      </c>
    </row>
    <row r="483" spans="1:9" x14ac:dyDescent="0.25">
      <c r="A483" s="10">
        <v>52</v>
      </c>
      <c r="B483" s="11" t="s">
        <v>104</v>
      </c>
      <c r="C483" s="12" t="s">
        <v>105</v>
      </c>
      <c r="D483" s="12" t="s">
        <v>10</v>
      </c>
      <c r="E483" s="1"/>
      <c r="F483" s="175">
        <v>45.987908582089545</v>
      </c>
      <c r="G483" s="167">
        <v>0.88823813791834483</v>
      </c>
      <c r="H483" s="167">
        <v>0.29607937930611494</v>
      </c>
      <c r="I483" s="176">
        <v>953.125</v>
      </c>
    </row>
    <row r="484" spans="1:9" x14ac:dyDescent="0.25">
      <c r="A484" s="10">
        <v>52</v>
      </c>
      <c r="B484" s="11" t="s">
        <v>104</v>
      </c>
      <c r="C484" s="12" t="s">
        <v>105</v>
      </c>
      <c r="D484" s="12" t="s">
        <v>12</v>
      </c>
      <c r="E484" s="1"/>
      <c r="F484" s="175">
        <v>45.987908582089545</v>
      </c>
      <c r="G484" s="167">
        <v>0.31976572965060412</v>
      </c>
      <c r="H484" s="167">
        <v>0.10658857655020137</v>
      </c>
      <c r="I484" s="176">
        <v>343.125</v>
      </c>
    </row>
    <row r="485" spans="1:9" x14ac:dyDescent="0.25">
      <c r="A485" s="10">
        <v>52</v>
      </c>
      <c r="B485" s="11" t="s">
        <v>104</v>
      </c>
      <c r="C485" s="12" t="s">
        <v>105</v>
      </c>
      <c r="D485" s="12" t="s">
        <v>13</v>
      </c>
      <c r="E485" s="1"/>
      <c r="F485" s="175">
        <v>45.987908582089545</v>
      </c>
      <c r="G485" s="167">
        <v>0.31976572965060412</v>
      </c>
      <c r="H485" s="167">
        <v>0.10658857655020137</v>
      </c>
      <c r="I485" s="176">
        <v>343.125</v>
      </c>
    </row>
    <row r="486" spans="1:9" x14ac:dyDescent="0.25">
      <c r="A486" s="14">
        <v>52</v>
      </c>
      <c r="B486" s="11" t="s">
        <v>104</v>
      </c>
      <c r="C486" s="87" t="s">
        <v>105</v>
      </c>
      <c r="D486" s="87" t="s">
        <v>16</v>
      </c>
      <c r="E486" s="88"/>
      <c r="F486" s="177">
        <v>45.987908582089545</v>
      </c>
      <c r="G486" s="168">
        <v>1.5277695972195531</v>
      </c>
      <c r="H486" s="168">
        <v>0.50925653240651769</v>
      </c>
      <c r="I486" s="180">
        <v>1639.375</v>
      </c>
    </row>
    <row r="487" spans="1:9" x14ac:dyDescent="0.25">
      <c r="A487" s="15">
        <v>52</v>
      </c>
      <c r="B487" s="11" t="s">
        <v>104</v>
      </c>
      <c r="C487" s="12" t="s">
        <v>105</v>
      </c>
      <c r="D487" s="12" t="s">
        <v>7</v>
      </c>
      <c r="E487" s="1"/>
      <c r="F487" s="175">
        <v>45.987908582089545</v>
      </c>
      <c r="G487" s="167">
        <v>0.53294288275100687</v>
      </c>
      <c r="H487" s="167">
        <v>0.17764762758366895</v>
      </c>
      <c r="I487" s="176">
        <v>571.875</v>
      </c>
    </row>
    <row r="488" spans="1:9" x14ac:dyDescent="0.25">
      <c r="A488" s="10">
        <v>52</v>
      </c>
      <c r="B488" s="11" t="s">
        <v>104</v>
      </c>
      <c r="C488" s="12" t="s">
        <v>105</v>
      </c>
      <c r="D488" s="12" t="s">
        <v>18</v>
      </c>
      <c r="E488" s="1"/>
      <c r="F488" s="175">
        <v>45.987908582089545</v>
      </c>
      <c r="G488" s="167">
        <v>0.33160890482284872</v>
      </c>
      <c r="H488" s="167">
        <v>0.11053630160761624</v>
      </c>
      <c r="I488" s="176">
        <v>355.83333333333331</v>
      </c>
    </row>
    <row r="489" spans="1:9" x14ac:dyDescent="0.25">
      <c r="A489" s="10">
        <v>52</v>
      </c>
      <c r="B489" s="11" t="s">
        <v>104</v>
      </c>
      <c r="C489" s="12" t="s">
        <v>105</v>
      </c>
      <c r="D489" s="12" t="s">
        <v>19</v>
      </c>
      <c r="E489" s="1"/>
      <c r="F489" s="175">
        <v>45.987908582089545</v>
      </c>
      <c r="G489" s="167">
        <v>0.21317715310040275</v>
      </c>
      <c r="H489" s="167">
        <v>7.1059051033467574E-2</v>
      </c>
      <c r="I489" s="176">
        <v>228.75</v>
      </c>
    </row>
    <row r="490" spans="1:9" x14ac:dyDescent="0.25">
      <c r="A490" s="14">
        <v>52</v>
      </c>
      <c r="B490" s="11" t="s">
        <v>104</v>
      </c>
      <c r="C490" s="87" t="s">
        <v>105</v>
      </c>
      <c r="D490" s="87" t="s">
        <v>21</v>
      </c>
      <c r="E490" s="88"/>
      <c r="F490" s="177">
        <v>45.987908582089545</v>
      </c>
      <c r="G490" s="168">
        <v>1.0777289406742583</v>
      </c>
      <c r="H490" s="168">
        <v>0.35924298022475276</v>
      </c>
      <c r="I490" s="180">
        <v>1156.4583333333333</v>
      </c>
    </row>
    <row r="491" spans="1:9" x14ac:dyDescent="0.25">
      <c r="A491" s="10">
        <v>52</v>
      </c>
      <c r="B491" s="16" t="s">
        <v>104</v>
      </c>
      <c r="C491" s="87" t="s">
        <v>106</v>
      </c>
      <c r="D491" s="87"/>
      <c r="E491" s="88"/>
      <c r="F491" s="179">
        <v>45.987908582089545</v>
      </c>
      <c r="G491" s="169">
        <v>2.6054985378938111</v>
      </c>
      <c r="H491" s="169">
        <v>0.86849951263127045</v>
      </c>
      <c r="I491" s="180">
        <v>2795.833333333333</v>
      </c>
    </row>
    <row r="492" spans="1:9" x14ac:dyDescent="0.25">
      <c r="A492" s="10">
        <v>52</v>
      </c>
      <c r="B492" s="11" t="s">
        <v>104</v>
      </c>
      <c r="C492" s="12" t="s">
        <v>33</v>
      </c>
      <c r="D492" s="12" t="s">
        <v>10</v>
      </c>
      <c r="E492" s="1"/>
      <c r="F492" s="175">
        <v>45.987908582089545</v>
      </c>
      <c r="G492" s="167">
        <v>2.9844801434056385</v>
      </c>
      <c r="H492" s="167">
        <v>0.99482671446854609</v>
      </c>
      <c r="I492" s="176">
        <v>3202.5</v>
      </c>
    </row>
    <row r="493" spans="1:9" x14ac:dyDescent="0.25">
      <c r="A493" s="10">
        <v>52</v>
      </c>
      <c r="B493" s="11" t="s">
        <v>104</v>
      </c>
      <c r="C493" s="12" t="s">
        <v>33</v>
      </c>
      <c r="D493" s="12" t="s">
        <v>12</v>
      </c>
      <c r="E493" s="1"/>
      <c r="F493" s="175">
        <v>45.987908582089545</v>
      </c>
      <c r="G493" s="167">
        <v>0.78164956136814345</v>
      </c>
      <c r="H493" s="167">
        <v>0.26054985378938111</v>
      </c>
      <c r="I493" s="176">
        <v>838.75</v>
      </c>
    </row>
    <row r="494" spans="1:9" x14ac:dyDescent="0.25">
      <c r="A494" s="10">
        <v>52</v>
      </c>
      <c r="B494" s="11" t="s">
        <v>104</v>
      </c>
      <c r="C494" s="12" t="s">
        <v>33</v>
      </c>
      <c r="D494" s="12" t="s">
        <v>13</v>
      </c>
      <c r="E494" s="1"/>
      <c r="F494" s="175">
        <v>45.987908582089545</v>
      </c>
      <c r="G494" s="167">
        <v>2.1317715310040275</v>
      </c>
      <c r="H494" s="167">
        <v>0.7105905103346758</v>
      </c>
      <c r="I494" s="176">
        <v>2287.5</v>
      </c>
    </row>
    <row r="495" spans="1:9" x14ac:dyDescent="0.25">
      <c r="A495" s="14">
        <v>52</v>
      </c>
      <c r="B495" s="11" t="s">
        <v>104</v>
      </c>
      <c r="C495" s="87" t="s">
        <v>33</v>
      </c>
      <c r="D495" s="87" t="s">
        <v>16</v>
      </c>
      <c r="E495" s="88"/>
      <c r="F495" s="177">
        <v>45.987908582089545</v>
      </c>
      <c r="G495" s="168">
        <v>5.8979012357778089</v>
      </c>
      <c r="H495" s="168">
        <v>1.9659670785926031</v>
      </c>
      <c r="I495" s="180">
        <v>6328.75</v>
      </c>
    </row>
    <row r="496" spans="1:9" x14ac:dyDescent="0.25">
      <c r="A496" s="15">
        <v>52</v>
      </c>
      <c r="B496" s="11" t="s">
        <v>104</v>
      </c>
      <c r="C496" s="12" t="s">
        <v>33</v>
      </c>
      <c r="D496" s="12" t="s">
        <v>7</v>
      </c>
      <c r="E496" s="1"/>
      <c r="F496" s="175">
        <v>45.987908582089545</v>
      </c>
      <c r="G496" s="167">
        <v>0.88823813791834483</v>
      </c>
      <c r="H496" s="167">
        <v>0.29607937930611494</v>
      </c>
      <c r="I496" s="176">
        <v>953.125</v>
      </c>
    </row>
    <row r="497" spans="1:9" x14ac:dyDescent="0.25">
      <c r="A497" s="10">
        <v>52</v>
      </c>
      <c r="B497" s="11" t="s">
        <v>104</v>
      </c>
      <c r="C497" s="12" t="s">
        <v>33</v>
      </c>
      <c r="D497" s="12" t="s">
        <v>18</v>
      </c>
      <c r="E497" s="1"/>
      <c r="F497" s="175">
        <v>45.987908582089545</v>
      </c>
      <c r="G497" s="167">
        <v>0.852708612401611</v>
      </c>
      <c r="H497" s="167">
        <v>0.2842362041338703</v>
      </c>
      <c r="I497" s="176">
        <v>915</v>
      </c>
    </row>
    <row r="498" spans="1:9" x14ac:dyDescent="0.25">
      <c r="A498" s="10">
        <v>52</v>
      </c>
      <c r="B498" s="11" t="s">
        <v>104</v>
      </c>
      <c r="C498" s="12" t="s">
        <v>33</v>
      </c>
      <c r="D498" s="12" t="s">
        <v>19</v>
      </c>
      <c r="E498" s="1"/>
      <c r="F498" s="175">
        <v>45.987908582089545</v>
      </c>
      <c r="G498" s="167">
        <v>0.3552952551673379</v>
      </c>
      <c r="H498" s="167">
        <v>0.11843175172244597</v>
      </c>
      <c r="I498" s="176">
        <v>381.25</v>
      </c>
    </row>
    <row r="499" spans="1:9" x14ac:dyDescent="0.25">
      <c r="A499" s="14">
        <v>52</v>
      </c>
      <c r="B499" s="11" t="s">
        <v>104</v>
      </c>
      <c r="C499" s="87" t="s">
        <v>33</v>
      </c>
      <c r="D499" s="87" t="s">
        <v>21</v>
      </c>
      <c r="E499" s="88"/>
      <c r="F499" s="177">
        <v>45.987908582089545</v>
      </c>
      <c r="G499" s="168">
        <v>2.0962420054872939</v>
      </c>
      <c r="H499" s="168">
        <v>0.69874733516243115</v>
      </c>
      <c r="I499" s="180">
        <v>2249.375</v>
      </c>
    </row>
    <row r="500" spans="1:9" x14ac:dyDescent="0.25">
      <c r="A500" s="10">
        <v>52</v>
      </c>
      <c r="B500" s="16" t="s">
        <v>104</v>
      </c>
      <c r="C500" s="87" t="s">
        <v>34</v>
      </c>
      <c r="D500" s="87"/>
      <c r="E500" s="88"/>
      <c r="F500" s="179">
        <v>45.987908582089545</v>
      </c>
      <c r="G500" s="169">
        <v>7.9941432412651032</v>
      </c>
      <c r="H500" s="169">
        <v>2.6647144137550343</v>
      </c>
      <c r="I500" s="180">
        <v>8578.125</v>
      </c>
    </row>
    <row r="501" spans="1:9" x14ac:dyDescent="0.25">
      <c r="A501" s="17">
        <v>52</v>
      </c>
      <c r="B501" s="18" t="s">
        <v>107</v>
      </c>
      <c r="C501" s="18"/>
      <c r="D501" s="18"/>
      <c r="E501" s="1"/>
      <c r="F501" s="181">
        <v>45.987908582089545</v>
      </c>
      <c r="G501" s="170">
        <v>10.599641779158915</v>
      </c>
      <c r="H501" s="170">
        <v>3.5332139263863045</v>
      </c>
      <c r="I501" s="182">
        <v>11373.958333333332</v>
      </c>
    </row>
    <row r="502" spans="1:9" x14ac:dyDescent="0.25">
      <c r="A502" s="10">
        <v>53</v>
      </c>
      <c r="B502" s="11" t="s">
        <v>108</v>
      </c>
      <c r="C502" s="12" t="s">
        <v>33</v>
      </c>
      <c r="D502" s="12" t="s">
        <v>10</v>
      </c>
      <c r="E502" s="1"/>
      <c r="F502" s="175">
        <v>41.442878472222219</v>
      </c>
      <c r="G502" s="167">
        <v>1</v>
      </c>
      <c r="H502" s="167">
        <v>0.42857142857142855</v>
      </c>
      <c r="I502" s="176">
        <v>982.78826091269843</v>
      </c>
    </row>
    <row r="503" spans="1:9" x14ac:dyDescent="0.25">
      <c r="A503" s="10">
        <v>53</v>
      </c>
      <c r="B503" s="11" t="s">
        <v>108</v>
      </c>
      <c r="C503" s="12" t="s">
        <v>33</v>
      </c>
      <c r="D503" s="12" t="s">
        <v>12</v>
      </c>
      <c r="E503" s="1"/>
      <c r="F503" s="175">
        <v>41.442878472222219</v>
      </c>
      <c r="G503" s="167">
        <v>1</v>
      </c>
      <c r="H503" s="167">
        <v>0.42857142857142855</v>
      </c>
      <c r="I503" s="176">
        <v>982.78826091269843</v>
      </c>
    </row>
    <row r="504" spans="1:9" x14ac:dyDescent="0.25">
      <c r="A504" s="10">
        <v>53</v>
      </c>
      <c r="B504" s="11" t="s">
        <v>108</v>
      </c>
      <c r="C504" s="12" t="s">
        <v>33</v>
      </c>
      <c r="D504" s="12" t="s">
        <v>13</v>
      </c>
      <c r="E504" s="1"/>
      <c r="F504" s="175">
        <v>41.442878472222219</v>
      </c>
      <c r="G504" s="167">
        <v>1</v>
      </c>
      <c r="H504" s="167">
        <v>0.42857142857142855</v>
      </c>
      <c r="I504" s="176">
        <v>982.78826091269843</v>
      </c>
    </row>
    <row r="505" spans="1:9" x14ac:dyDescent="0.25">
      <c r="A505" s="14">
        <v>53</v>
      </c>
      <c r="B505" s="11" t="s">
        <v>108</v>
      </c>
      <c r="C505" s="87" t="s">
        <v>33</v>
      </c>
      <c r="D505" s="87" t="s">
        <v>16</v>
      </c>
      <c r="E505" s="88"/>
      <c r="F505" s="177">
        <v>41.442878472222219</v>
      </c>
      <c r="G505" s="168">
        <v>3</v>
      </c>
      <c r="H505" s="168">
        <v>1.2857142857142856</v>
      </c>
      <c r="I505" s="180">
        <v>2948.3647827380955</v>
      </c>
    </row>
    <row r="506" spans="1:9" x14ac:dyDescent="0.25">
      <c r="A506" s="15">
        <v>53</v>
      </c>
      <c r="B506" s="11" t="s">
        <v>108</v>
      </c>
      <c r="C506" s="12" t="s">
        <v>33</v>
      </c>
      <c r="D506" s="12" t="s">
        <v>7</v>
      </c>
      <c r="E506" s="1"/>
      <c r="F506" s="175">
        <v>41.442878472222219</v>
      </c>
      <c r="G506" s="167">
        <v>1</v>
      </c>
      <c r="H506" s="167">
        <v>0.42857142857142855</v>
      </c>
      <c r="I506" s="176">
        <v>982.78826091269843</v>
      </c>
    </row>
    <row r="507" spans="1:9" x14ac:dyDescent="0.25">
      <c r="A507" s="10">
        <v>53</v>
      </c>
      <c r="B507" s="11" t="s">
        <v>108</v>
      </c>
      <c r="C507" s="12" t="s">
        <v>33</v>
      </c>
      <c r="D507" s="12" t="s">
        <v>18</v>
      </c>
      <c r="E507" s="1"/>
      <c r="F507" s="175">
        <v>41.442878472222219</v>
      </c>
      <c r="G507" s="167">
        <v>1</v>
      </c>
      <c r="H507" s="167">
        <v>0.42857142857142855</v>
      </c>
      <c r="I507" s="176">
        <v>982.78826091269843</v>
      </c>
    </row>
    <row r="508" spans="1:9" x14ac:dyDescent="0.25">
      <c r="A508" s="10">
        <v>53</v>
      </c>
      <c r="B508" s="11" t="s">
        <v>108</v>
      </c>
      <c r="C508" s="12" t="s">
        <v>33</v>
      </c>
      <c r="D508" s="12" t="s">
        <v>19</v>
      </c>
      <c r="E508" s="1"/>
      <c r="F508" s="175">
        <v>41.442878472222219</v>
      </c>
      <c r="G508" s="167">
        <v>1</v>
      </c>
      <c r="H508" s="167">
        <v>0.42857142857142855</v>
      </c>
      <c r="I508" s="176">
        <v>982.78826091269843</v>
      </c>
    </row>
    <row r="509" spans="1:9" x14ac:dyDescent="0.25">
      <c r="A509" s="14">
        <v>53</v>
      </c>
      <c r="B509" s="11" t="s">
        <v>108</v>
      </c>
      <c r="C509" s="87" t="s">
        <v>33</v>
      </c>
      <c r="D509" s="87" t="s">
        <v>21</v>
      </c>
      <c r="E509" s="88"/>
      <c r="F509" s="177">
        <v>41.442878472222219</v>
      </c>
      <c r="G509" s="168">
        <v>3</v>
      </c>
      <c r="H509" s="168">
        <v>1.2857142857142856</v>
      </c>
      <c r="I509" s="180">
        <v>2948.3647827380955</v>
      </c>
    </row>
    <row r="510" spans="1:9" x14ac:dyDescent="0.25">
      <c r="A510" s="10">
        <v>53</v>
      </c>
      <c r="B510" s="16" t="s">
        <v>108</v>
      </c>
      <c r="C510" s="87" t="s">
        <v>34</v>
      </c>
      <c r="D510" s="87"/>
      <c r="E510" s="88"/>
      <c r="F510" s="179">
        <v>41.442878472222219</v>
      </c>
      <c r="G510" s="169">
        <v>6</v>
      </c>
      <c r="H510" s="169">
        <v>2.5714285714285712</v>
      </c>
      <c r="I510" s="180">
        <v>5896.7295654761911</v>
      </c>
    </row>
    <row r="511" spans="1:9" x14ac:dyDescent="0.25">
      <c r="A511" s="17">
        <v>53</v>
      </c>
      <c r="B511" s="18" t="s">
        <v>148</v>
      </c>
      <c r="C511" s="18"/>
      <c r="D511" s="18"/>
      <c r="E511" s="1"/>
      <c r="F511" s="181">
        <v>41.442878472222219</v>
      </c>
      <c r="G511" s="170">
        <v>6</v>
      </c>
      <c r="H511" s="170">
        <v>2.5714285714285712</v>
      </c>
      <c r="I511" s="182">
        <v>5896.7295654761911</v>
      </c>
    </row>
    <row r="512" spans="1:9" x14ac:dyDescent="0.25">
      <c r="A512" s="10">
        <v>54</v>
      </c>
      <c r="B512" s="11" t="s">
        <v>109</v>
      </c>
      <c r="C512" s="12" t="s">
        <v>33</v>
      </c>
      <c r="D512" s="12" t="s">
        <v>10</v>
      </c>
      <c r="E512" s="1"/>
      <c r="F512" s="175">
        <v>39.282926829268291</v>
      </c>
      <c r="G512" s="167">
        <v>2.4779321040658826</v>
      </c>
      <c r="H512" s="167">
        <v>0.92922453902470603</v>
      </c>
      <c r="I512" s="176">
        <v>2287.5</v>
      </c>
    </row>
    <row r="513" spans="1:9" x14ac:dyDescent="0.25">
      <c r="A513" s="10">
        <v>54</v>
      </c>
      <c r="B513" s="11" t="s">
        <v>109</v>
      </c>
      <c r="C513" s="12" t="s">
        <v>33</v>
      </c>
      <c r="D513" s="12" t="s">
        <v>17</v>
      </c>
      <c r="E513" s="1"/>
      <c r="F513" s="175">
        <v>39.282926829268291</v>
      </c>
      <c r="G513" s="167">
        <v>1.376628946703268</v>
      </c>
      <c r="H513" s="167">
        <v>0.51623585501372549</v>
      </c>
      <c r="I513" s="176">
        <v>1270.8333333333333</v>
      </c>
    </row>
    <row r="514" spans="1:9" x14ac:dyDescent="0.25">
      <c r="A514" s="10">
        <v>54</v>
      </c>
      <c r="B514" s="11" t="s">
        <v>109</v>
      </c>
      <c r="C514" s="12" t="s">
        <v>33</v>
      </c>
      <c r="D514" s="12" t="s">
        <v>14</v>
      </c>
      <c r="E514" s="1"/>
      <c r="F514" s="175">
        <v>39.282926829268291</v>
      </c>
      <c r="G514" s="167">
        <v>1.376628946703268</v>
      </c>
      <c r="H514" s="167">
        <v>0.51623585501372549</v>
      </c>
      <c r="I514" s="176">
        <v>1270.8333333333333</v>
      </c>
    </row>
    <row r="515" spans="1:9" x14ac:dyDescent="0.25">
      <c r="A515" s="14">
        <v>54</v>
      </c>
      <c r="B515" s="11" t="s">
        <v>109</v>
      </c>
      <c r="C515" s="87" t="s">
        <v>33</v>
      </c>
      <c r="D515" s="87" t="s">
        <v>16</v>
      </c>
      <c r="E515" s="88"/>
      <c r="F515" s="177">
        <v>39.282926829268291</v>
      </c>
      <c r="G515" s="168">
        <v>5.2311899974724181</v>
      </c>
      <c r="H515" s="168">
        <v>1.961696249052157</v>
      </c>
      <c r="I515" s="180">
        <v>4829.1666666666661</v>
      </c>
    </row>
    <row r="516" spans="1:9" x14ac:dyDescent="0.25">
      <c r="A516" s="15">
        <v>54</v>
      </c>
      <c r="B516" s="11" t="s">
        <v>109</v>
      </c>
      <c r="C516" s="12" t="s">
        <v>33</v>
      </c>
      <c r="D516" s="12" t="s">
        <v>7</v>
      </c>
      <c r="E516" s="1"/>
      <c r="F516" s="175">
        <v>39.282926829268291</v>
      </c>
      <c r="G516" s="167">
        <v>0</v>
      </c>
      <c r="H516" s="167">
        <v>0</v>
      </c>
      <c r="I516" s="176">
        <v>0</v>
      </c>
    </row>
    <row r="517" spans="1:9" x14ac:dyDescent="0.25">
      <c r="A517" s="10">
        <v>54</v>
      </c>
      <c r="B517" s="11" t="s">
        <v>109</v>
      </c>
      <c r="C517" s="12" t="s">
        <v>33</v>
      </c>
      <c r="D517" s="12" t="s">
        <v>18</v>
      </c>
      <c r="E517" s="1"/>
      <c r="F517" s="175">
        <v>39.282926829268291</v>
      </c>
      <c r="G517" s="167">
        <v>0.64242684179485854</v>
      </c>
      <c r="H517" s="167">
        <v>0.24091006567307194</v>
      </c>
      <c r="I517" s="176">
        <v>593.05555555555554</v>
      </c>
    </row>
    <row r="518" spans="1:9" x14ac:dyDescent="0.25">
      <c r="A518" s="10">
        <v>54</v>
      </c>
      <c r="B518" s="11" t="s">
        <v>109</v>
      </c>
      <c r="C518" s="12" t="s">
        <v>33</v>
      </c>
      <c r="D518" s="12" t="s">
        <v>19</v>
      </c>
      <c r="E518" s="1"/>
      <c r="F518" s="175">
        <v>39.282926829268291</v>
      </c>
      <c r="G518" s="167">
        <v>0.64242684179485854</v>
      </c>
      <c r="H518" s="167">
        <v>0.24091006567307194</v>
      </c>
      <c r="I518" s="176">
        <v>593.05555555555554</v>
      </c>
    </row>
    <row r="519" spans="1:9" x14ac:dyDescent="0.25">
      <c r="A519" s="14">
        <v>54</v>
      </c>
      <c r="B519" s="11" t="s">
        <v>109</v>
      </c>
      <c r="C519" s="87" t="s">
        <v>33</v>
      </c>
      <c r="D519" s="87" t="s">
        <v>21</v>
      </c>
      <c r="E519" s="88"/>
      <c r="F519" s="177">
        <v>39.282926829268291</v>
      </c>
      <c r="G519" s="168">
        <v>1.2848536835897171</v>
      </c>
      <c r="H519" s="168">
        <v>0.48182013134614388</v>
      </c>
      <c r="I519" s="180">
        <v>1186.1111111111111</v>
      </c>
    </row>
    <row r="520" spans="1:9" x14ac:dyDescent="0.25">
      <c r="A520" s="10">
        <v>54</v>
      </c>
      <c r="B520" s="16" t="s">
        <v>109</v>
      </c>
      <c r="C520" s="87" t="s">
        <v>34</v>
      </c>
      <c r="D520" s="87"/>
      <c r="E520" s="88"/>
      <c r="F520" s="179">
        <v>39.282926829268291</v>
      </c>
      <c r="G520" s="169">
        <v>6.5160436810621354</v>
      </c>
      <c r="H520" s="169">
        <v>2.4435163803983011</v>
      </c>
      <c r="I520" s="180">
        <v>6015.2777777777774</v>
      </c>
    </row>
    <row r="521" spans="1:9" x14ac:dyDescent="0.25">
      <c r="A521" s="17">
        <v>54</v>
      </c>
      <c r="B521" s="18" t="s">
        <v>149</v>
      </c>
      <c r="C521" s="18"/>
      <c r="D521" s="18"/>
      <c r="E521" s="1"/>
      <c r="F521" s="181">
        <v>39.282926829268291</v>
      </c>
      <c r="G521" s="170">
        <v>6.5160436810621354</v>
      </c>
      <c r="H521" s="170">
        <v>2.4435163803983011</v>
      </c>
      <c r="I521" s="182">
        <v>6015.2777777777774</v>
      </c>
    </row>
    <row r="522" spans="1:9" x14ac:dyDescent="0.25">
      <c r="A522" s="10">
        <v>65</v>
      </c>
      <c r="B522" s="11" t="s">
        <v>111</v>
      </c>
      <c r="C522" s="12" t="s">
        <v>88</v>
      </c>
      <c r="D522" s="12" t="s">
        <v>10</v>
      </c>
      <c r="E522" s="1"/>
      <c r="F522" s="175">
        <v>52.072720558882232</v>
      </c>
      <c r="G522" s="167">
        <v>1.0875161903328572</v>
      </c>
      <c r="H522" s="167">
        <v>0.46607836728551028</v>
      </c>
      <c r="I522" s="176">
        <v>1342.9382613269809</v>
      </c>
    </row>
    <row r="523" spans="1:9" x14ac:dyDescent="0.25">
      <c r="A523" s="10">
        <v>65</v>
      </c>
      <c r="B523" s="11" t="s">
        <v>111</v>
      </c>
      <c r="C523" s="12" t="s">
        <v>88</v>
      </c>
      <c r="D523" s="12" t="s">
        <v>12</v>
      </c>
      <c r="E523" s="1"/>
      <c r="F523" s="175">
        <v>52.072720558882232</v>
      </c>
      <c r="G523" s="167">
        <v>1.6399434903909438</v>
      </c>
      <c r="H523" s="167">
        <v>0.70283292445326162</v>
      </c>
      <c r="I523" s="176">
        <v>2025.1127102632295</v>
      </c>
    </row>
    <row r="524" spans="1:9" x14ac:dyDescent="0.25">
      <c r="A524" s="10">
        <v>65</v>
      </c>
      <c r="B524" s="11" t="s">
        <v>111</v>
      </c>
      <c r="C524" s="12" t="s">
        <v>88</v>
      </c>
      <c r="D524" s="12" t="s">
        <v>13</v>
      </c>
      <c r="E524" s="1"/>
      <c r="F524" s="175">
        <v>52.072720558882232</v>
      </c>
      <c r="G524" s="167">
        <v>2.2725403192761982</v>
      </c>
      <c r="H524" s="167">
        <v>0.97394585111837073</v>
      </c>
      <c r="I524" s="176">
        <v>2806.2858946772531</v>
      </c>
    </row>
    <row r="525" spans="1:9" x14ac:dyDescent="0.25">
      <c r="A525" s="14">
        <v>65</v>
      </c>
      <c r="B525" s="11" t="s">
        <v>111</v>
      </c>
      <c r="C525" s="87" t="s">
        <v>88</v>
      </c>
      <c r="D525" s="87" t="s">
        <v>16</v>
      </c>
      <c r="E525" s="88"/>
      <c r="F525" s="177">
        <v>52.072720558882232</v>
      </c>
      <c r="G525" s="168">
        <v>4.9999999999999991</v>
      </c>
      <c r="H525" s="168">
        <v>2.1428571428571423</v>
      </c>
      <c r="I525" s="180">
        <v>6174.3368662674638</v>
      </c>
    </row>
    <row r="526" spans="1:9" x14ac:dyDescent="0.25">
      <c r="A526" s="15">
        <v>65</v>
      </c>
      <c r="B526" s="11" t="s">
        <v>111</v>
      </c>
      <c r="C526" s="12" t="s">
        <v>88</v>
      </c>
      <c r="D526" s="12" t="s">
        <v>7</v>
      </c>
      <c r="E526" s="1"/>
      <c r="F526" s="175">
        <v>52.072720558882232</v>
      </c>
      <c r="G526" s="167">
        <v>2.0126573786255784</v>
      </c>
      <c r="H526" s="167">
        <v>0.86256744798239082</v>
      </c>
      <c r="I526" s="176">
        <v>2485.3649304026289</v>
      </c>
    </row>
    <row r="527" spans="1:9" x14ac:dyDescent="0.25">
      <c r="A527" s="10">
        <v>65</v>
      </c>
      <c r="B527" s="11" t="s">
        <v>111</v>
      </c>
      <c r="C527" s="12" t="s">
        <v>88</v>
      </c>
      <c r="D527" s="12" t="s">
        <v>18</v>
      </c>
      <c r="E527" s="1"/>
      <c r="F527" s="175">
        <v>52.072720558882232</v>
      </c>
      <c r="G527" s="167">
        <v>2.6749614240669097</v>
      </c>
      <c r="H527" s="167">
        <v>1.1464120388858186</v>
      </c>
      <c r="I527" s="176">
        <v>3303.2225872919275</v>
      </c>
    </row>
    <row r="528" spans="1:9" x14ac:dyDescent="0.25">
      <c r="A528" s="10">
        <v>65</v>
      </c>
      <c r="B528" s="11" t="s">
        <v>111</v>
      </c>
      <c r="C528" s="12" t="s">
        <v>88</v>
      </c>
      <c r="D528" s="12" t="s">
        <v>19</v>
      </c>
      <c r="E528" s="1"/>
      <c r="F528" s="175">
        <v>52.072720558882232</v>
      </c>
      <c r="G528" s="167">
        <v>0.31238119730751168</v>
      </c>
      <c r="H528" s="167">
        <v>0.13387765598893359</v>
      </c>
      <c r="I528" s="176">
        <v>385.74934857290805</v>
      </c>
    </row>
    <row r="529" spans="1:9" x14ac:dyDescent="0.25">
      <c r="A529" s="14">
        <v>65</v>
      </c>
      <c r="B529" s="11" t="s">
        <v>111</v>
      </c>
      <c r="C529" s="87" t="s">
        <v>88</v>
      </c>
      <c r="D529" s="87" t="s">
        <v>21</v>
      </c>
      <c r="E529" s="88"/>
      <c r="F529" s="177">
        <v>52.072720558882232</v>
      </c>
      <c r="G529" s="168">
        <v>5</v>
      </c>
      <c r="H529" s="168">
        <v>2.1428571428571428</v>
      </c>
      <c r="I529" s="180">
        <v>6174.3368662674648</v>
      </c>
    </row>
    <row r="530" spans="1:9" x14ac:dyDescent="0.25">
      <c r="A530" s="10">
        <v>65</v>
      </c>
      <c r="B530" s="16" t="s">
        <v>111</v>
      </c>
      <c r="C530" s="87" t="s">
        <v>136</v>
      </c>
      <c r="D530" s="87"/>
      <c r="E530" s="88"/>
      <c r="F530" s="179">
        <v>52.072720558882232</v>
      </c>
      <c r="G530" s="169">
        <v>10</v>
      </c>
      <c r="H530" s="169">
        <v>4.2857142857142847</v>
      </c>
      <c r="I530" s="180">
        <v>12348.673732534928</v>
      </c>
    </row>
    <row r="531" spans="1:9" x14ac:dyDescent="0.25">
      <c r="A531" s="17">
        <v>65</v>
      </c>
      <c r="B531" s="18" t="s">
        <v>150</v>
      </c>
      <c r="C531" s="18"/>
      <c r="D531" s="18"/>
      <c r="E531" s="1"/>
      <c r="F531" s="181">
        <v>52.072720558882232</v>
      </c>
      <c r="G531" s="170">
        <v>10</v>
      </c>
      <c r="H531" s="170">
        <v>4.2857142857142847</v>
      </c>
      <c r="I531" s="182">
        <v>12348.673732534928</v>
      </c>
    </row>
    <row r="532" spans="1:9" x14ac:dyDescent="0.25">
      <c r="A532" s="10">
        <v>66</v>
      </c>
      <c r="B532" s="11" t="s">
        <v>112</v>
      </c>
      <c r="C532" s="12" t="s">
        <v>56</v>
      </c>
      <c r="D532" s="12" t="s">
        <v>10</v>
      </c>
      <c r="E532" s="1"/>
      <c r="F532" s="175">
        <v>43.698349845201236</v>
      </c>
      <c r="G532" s="167">
        <v>4.1545646389564022</v>
      </c>
      <c r="H532" s="167">
        <v>1.3848548796521341</v>
      </c>
      <c r="I532" s="176">
        <v>4236.1111111111104</v>
      </c>
    </row>
    <row r="533" spans="1:9" x14ac:dyDescent="0.25">
      <c r="A533" s="10">
        <v>66</v>
      </c>
      <c r="B533" s="11" t="s">
        <v>112</v>
      </c>
      <c r="C533" s="12" t="s">
        <v>56</v>
      </c>
      <c r="D533" s="12" t="s">
        <v>12</v>
      </c>
      <c r="E533" s="1"/>
      <c r="F533" s="175">
        <v>43.698349845201236</v>
      </c>
      <c r="G533" s="167">
        <v>2.402093736705702</v>
      </c>
      <c r="H533" s="167">
        <v>0.80069791223523401</v>
      </c>
      <c r="I533" s="176">
        <v>2449.242424242424</v>
      </c>
    </row>
    <row r="534" spans="1:9" x14ac:dyDescent="0.25">
      <c r="A534" s="10">
        <v>66</v>
      </c>
      <c r="B534" s="11" t="s">
        <v>112</v>
      </c>
      <c r="C534" s="12" t="s">
        <v>56</v>
      </c>
      <c r="D534" s="12" t="s">
        <v>13</v>
      </c>
      <c r="E534" s="1"/>
      <c r="F534" s="175">
        <v>43.698349845201236</v>
      </c>
      <c r="G534" s="167">
        <v>2.2661261667034927</v>
      </c>
      <c r="H534" s="167">
        <v>0.75537538890116418</v>
      </c>
      <c r="I534" s="176">
        <v>2310.6060606060605</v>
      </c>
    </row>
    <row r="535" spans="1:9" x14ac:dyDescent="0.25">
      <c r="A535" s="14">
        <v>66</v>
      </c>
      <c r="B535" s="11" t="s">
        <v>112</v>
      </c>
      <c r="C535" s="87" t="s">
        <v>56</v>
      </c>
      <c r="D535" s="87" t="s">
        <v>16</v>
      </c>
      <c r="E535" s="88"/>
      <c r="F535" s="177">
        <v>43.698349845201243</v>
      </c>
      <c r="G535" s="168">
        <v>8.8227845423655964</v>
      </c>
      <c r="H535" s="168">
        <v>2.9409281807885321</v>
      </c>
      <c r="I535" s="180">
        <v>8995.9595959595954</v>
      </c>
    </row>
    <row r="536" spans="1:9" x14ac:dyDescent="0.25">
      <c r="A536" s="15">
        <v>66</v>
      </c>
      <c r="B536" s="11" t="s">
        <v>112</v>
      </c>
      <c r="C536" s="12" t="s">
        <v>56</v>
      </c>
      <c r="D536" s="12" t="s">
        <v>7</v>
      </c>
      <c r="E536" s="1"/>
      <c r="F536" s="175">
        <v>43.698349845201236</v>
      </c>
      <c r="G536" s="167">
        <v>0</v>
      </c>
      <c r="H536" s="167">
        <v>0</v>
      </c>
      <c r="I536" s="176">
        <v>0</v>
      </c>
    </row>
    <row r="537" spans="1:9" x14ac:dyDescent="0.25">
      <c r="A537" s="10">
        <v>66</v>
      </c>
      <c r="B537" s="11" t="s">
        <v>112</v>
      </c>
      <c r="C537" s="12" t="s">
        <v>56</v>
      </c>
      <c r="D537" s="12" t="s">
        <v>18</v>
      </c>
      <c r="E537" s="1"/>
      <c r="F537" s="175">
        <v>43.698349845201236</v>
      </c>
      <c r="G537" s="167">
        <v>1.8695540875303813</v>
      </c>
      <c r="H537" s="167">
        <v>0.62318469584346037</v>
      </c>
      <c r="I537" s="176">
        <v>1906.25</v>
      </c>
    </row>
    <row r="538" spans="1:9" x14ac:dyDescent="0.25">
      <c r="A538" s="10">
        <v>66</v>
      </c>
      <c r="B538" s="11" t="s">
        <v>112</v>
      </c>
      <c r="C538" s="12" t="s">
        <v>56</v>
      </c>
      <c r="D538" s="12" t="s">
        <v>19</v>
      </c>
      <c r="E538" s="1"/>
      <c r="F538" s="175">
        <v>43.698349845201236</v>
      </c>
      <c r="G538" s="167">
        <v>0.49854775667476836</v>
      </c>
      <c r="H538" s="167">
        <v>0.1661825855582561</v>
      </c>
      <c r="I538" s="176">
        <v>508.33333333333331</v>
      </c>
    </row>
    <row r="539" spans="1:9" x14ac:dyDescent="0.25">
      <c r="A539" s="14">
        <v>66</v>
      </c>
      <c r="B539" s="11" t="s">
        <v>112</v>
      </c>
      <c r="C539" s="87" t="s">
        <v>56</v>
      </c>
      <c r="D539" s="87" t="s">
        <v>21</v>
      </c>
      <c r="E539" s="88"/>
      <c r="F539" s="177">
        <v>43.698349845201243</v>
      </c>
      <c r="G539" s="168">
        <v>2.3681018442051496</v>
      </c>
      <c r="H539" s="168">
        <v>0.78936728140171653</v>
      </c>
      <c r="I539" s="180">
        <v>2414.5833333333335</v>
      </c>
    </row>
    <row r="540" spans="1:9" x14ac:dyDescent="0.25">
      <c r="A540" s="10">
        <v>66</v>
      </c>
      <c r="B540" s="16" t="s">
        <v>112</v>
      </c>
      <c r="C540" s="87" t="s">
        <v>57</v>
      </c>
      <c r="D540" s="87"/>
      <c r="E540" s="88"/>
      <c r="F540" s="179">
        <v>43.698349845201243</v>
      </c>
      <c r="G540" s="169">
        <v>11.190886386570746</v>
      </c>
      <c r="H540" s="169">
        <v>3.7302954621902487</v>
      </c>
      <c r="I540" s="180">
        <v>11410.542929292929</v>
      </c>
    </row>
    <row r="541" spans="1:9" x14ac:dyDescent="0.25">
      <c r="A541" s="17">
        <v>66</v>
      </c>
      <c r="B541" s="18" t="s">
        <v>151</v>
      </c>
      <c r="C541" s="18"/>
      <c r="D541" s="18"/>
      <c r="E541" s="1"/>
      <c r="F541" s="181">
        <v>43.698349845201243</v>
      </c>
      <c r="G541" s="170">
        <v>11.190886386570746</v>
      </c>
      <c r="H541" s="170">
        <v>3.7302954621902487</v>
      </c>
      <c r="I541" s="182">
        <v>11410.542929292929</v>
      </c>
    </row>
    <row r="542" spans="1:9" x14ac:dyDescent="0.25">
      <c r="A542" s="10">
        <v>69</v>
      </c>
      <c r="B542" s="11" t="s">
        <v>113</v>
      </c>
      <c r="C542" s="12" t="s">
        <v>114</v>
      </c>
      <c r="D542" s="12" t="s">
        <v>10</v>
      </c>
      <c r="E542" s="1"/>
      <c r="F542" s="175">
        <v>52.176176470588238</v>
      </c>
      <c r="G542" s="167">
        <v>0.49209843914332674</v>
      </c>
      <c r="H542" s="167">
        <v>0.26841733044181454</v>
      </c>
      <c r="I542" s="176">
        <v>620.88789003973659</v>
      </c>
    </row>
    <row r="543" spans="1:9" x14ac:dyDescent="0.25">
      <c r="A543" s="10">
        <v>69</v>
      </c>
      <c r="B543" s="11" t="s">
        <v>113</v>
      </c>
      <c r="C543" s="12" t="s">
        <v>114</v>
      </c>
      <c r="D543" s="12" t="s">
        <v>12</v>
      </c>
      <c r="E543" s="1"/>
      <c r="F543" s="175">
        <v>52.176176470588238</v>
      </c>
      <c r="G543" s="167">
        <v>1.0826165661153193</v>
      </c>
      <c r="H543" s="167">
        <v>0.59051812697199235</v>
      </c>
      <c r="I543" s="176">
        <v>1365.9533580874208</v>
      </c>
    </row>
    <row r="544" spans="1:9" x14ac:dyDescent="0.25">
      <c r="A544" s="10">
        <v>69</v>
      </c>
      <c r="B544" s="11" t="s">
        <v>113</v>
      </c>
      <c r="C544" s="12" t="s">
        <v>114</v>
      </c>
      <c r="D544" s="12" t="s">
        <v>13</v>
      </c>
      <c r="E544" s="1"/>
      <c r="F544" s="175">
        <v>52.176176470588238</v>
      </c>
      <c r="G544" s="167">
        <v>0.78735750262932303</v>
      </c>
      <c r="H544" s="167">
        <v>0.42946772870690342</v>
      </c>
      <c r="I544" s="176">
        <v>993.42062406357888</v>
      </c>
    </row>
    <row r="545" spans="1:9" x14ac:dyDescent="0.25">
      <c r="A545" s="14">
        <v>69</v>
      </c>
      <c r="B545" s="11" t="s">
        <v>113</v>
      </c>
      <c r="C545" s="87" t="s">
        <v>114</v>
      </c>
      <c r="D545" s="87" t="s">
        <v>16</v>
      </c>
      <c r="E545" s="88"/>
      <c r="F545" s="177">
        <v>52.176176470588238</v>
      </c>
      <c r="G545" s="168">
        <v>2.362072507887969</v>
      </c>
      <c r="H545" s="168">
        <v>1.2884031861207101</v>
      </c>
      <c r="I545" s="180">
        <v>2980.2618721907365</v>
      </c>
    </row>
    <row r="546" spans="1:9" x14ac:dyDescent="0.25">
      <c r="A546" s="15">
        <v>69</v>
      </c>
      <c r="B546" s="11" t="s">
        <v>113</v>
      </c>
      <c r="C546" s="12" t="s">
        <v>114</v>
      </c>
      <c r="D546" s="12" t="s">
        <v>7</v>
      </c>
      <c r="E546" s="1"/>
      <c r="F546" s="175">
        <v>52.176176470588238</v>
      </c>
      <c r="G546" s="167">
        <v>0.65613125219110269</v>
      </c>
      <c r="H546" s="167">
        <v>0.35788977392241961</v>
      </c>
      <c r="I546" s="176">
        <v>827.85052005298246</v>
      </c>
    </row>
    <row r="547" spans="1:9" x14ac:dyDescent="0.25">
      <c r="A547" s="10">
        <v>69</v>
      </c>
      <c r="B547" s="11" t="s">
        <v>113</v>
      </c>
      <c r="C547" s="12" t="s">
        <v>114</v>
      </c>
      <c r="D547" s="12" t="s">
        <v>18</v>
      </c>
      <c r="E547" s="1"/>
      <c r="F547" s="175">
        <v>52.176176470588238</v>
      </c>
      <c r="G547" s="167">
        <v>0.52490500175288213</v>
      </c>
      <c r="H547" s="167">
        <v>0.28631181913793569</v>
      </c>
      <c r="I547" s="176">
        <v>662.28041604238592</v>
      </c>
    </row>
    <row r="548" spans="1:9" x14ac:dyDescent="0.25">
      <c r="A548" s="10">
        <v>69</v>
      </c>
      <c r="B548" s="11" t="s">
        <v>113</v>
      </c>
      <c r="C548" s="12" t="s">
        <v>114</v>
      </c>
      <c r="D548" s="12" t="s">
        <v>19</v>
      </c>
      <c r="E548" s="1"/>
      <c r="F548" s="175">
        <v>52.176176470588238</v>
      </c>
      <c r="G548" s="167">
        <v>0.59051812697199235</v>
      </c>
      <c r="H548" s="167">
        <v>0.32210079653017765</v>
      </c>
      <c r="I548" s="176">
        <v>745.06546804768413</v>
      </c>
    </row>
    <row r="549" spans="1:9" x14ac:dyDescent="0.25">
      <c r="A549" s="14">
        <v>69</v>
      </c>
      <c r="B549" s="11" t="s">
        <v>113</v>
      </c>
      <c r="C549" s="87" t="s">
        <v>114</v>
      </c>
      <c r="D549" s="87" t="s">
        <v>21</v>
      </c>
      <c r="E549" s="88"/>
      <c r="F549" s="177">
        <v>52.176176470588238</v>
      </c>
      <c r="G549" s="168">
        <v>1.7715543809159771</v>
      </c>
      <c r="H549" s="168">
        <v>0.96630238959053294</v>
      </c>
      <c r="I549" s="180">
        <v>2235.1964041430524</v>
      </c>
    </row>
    <row r="550" spans="1:9" x14ac:dyDescent="0.25">
      <c r="A550" s="10">
        <v>69</v>
      </c>
      <c r="B550" s="16" t="s">
        <v>113</v>
      </c>
      <c r="C550" s="87" t="s">
        <v>152</v>
      </c>
      <c r="D550" s="87"/>
      <c r="E550" s="88"/>
      <c r="F550" s="179">
        <v>52.176176470588238</v>
      </c>
      <c r="G550" s="169">
        <v>4.1336268888039456</v>
      </c>
      <c r="H550" s="169">
        <v>2.2547055757112431</v>
      </c>
      <c r="I550" s="180">
        <v>5215.4582763337894</v>
      </c>
    </row>
    <row r="551" spans="1:9" x14ac:dyDescent="0.25">
      <c r="A551" s="17">
        <v>69</v>
      </c>
      <c r="B551" s="18" t="s">
        <v>153</v>
      </c>
      <c r="C551" s="18"/>
      <c r="D551" s="18"/>
      <c r="E551" s="1"/>
      <c r="F551" s="181">
        <v>52.176176470588238</v>
      </c>
      <c r="G551" s="170">
        <v>4.1336268888039456</v>
      </c>
      <c r="H551" s="170">
        <v>2.2547055757112431</v>
      </c>
      <c r="I551" s="182">
        <v>5215.4582763337894</v>
      </c>
    </row>
    <row r="552" spans="1:9" x14ac:dyDescent="0.25">
      <c r="A552" s="10">
        <v>70</v>
      </c>
      <c r="B552" s="11" t="s">
        <v>115</v>
      </c>
      <c r="C552" s="12" t="s">
        <v>116</v>
      </c>
      <c r="D552" s="12" t="s">
        <v>10</v>
      </c>
      <c r="E552" s="1"/>
      <c r="F552" s="175"/>
      <c r="G552" s="167"/>
      <c r="H552" s="167"/>
      <c r="I552" s="176"/>
    </row>
    <row r="553" spans="1:9" x14ac:dyDescent="0.25">
      <c r="A553" s="10">
        <v>70</v>
      </c>
      <c r="B553" s="11" t="s">
        <v>115</v>
      </c>
      <c r="C553" s="12" t="s">
        <v>116</v>
      </c>
      <c r="D553" s="12" t="s">
        <v>12</v>
      </c>
      <c r="E553" s="1"/>
      <c r="F553" s="175"/>
      <c r="G553" s="167"/>
      <c r="H553" s="167"/>
      <c r="I553" s="176"/>
    </row>
    <row r="554" spans="1:9" x14ac:dyDescent="0.25">
      <c r="A554" s="10">
        <v>70</v>
      </c>
      <c r="B554" s="11" t="s">
        <v>115</v>
      </c>
      <c r="C554" s="12" t="s">
        <v>116</v>
      </c>
      <c r="D554" s="12" t="s">
        <v>13</v>
      </c>
      <c r="E554" s="1"/>
      <c r="F554" s="175"/>
      <c r="G554" s="167"/>
      <c r="H554" s="167"/>
      <c r="I554" s="176"/>
    </row>
    <row r="555" spans="1:9" x14ac:dyDescent="0.25">
      <c r="A555" s="14">
        <v>70</v>
      </c>
      <c r="B555" s="11" t="s">
        <v>115</v>
      </c>
      <c r="C555" s="87" t="s">
        <v>116</v>
      </c>
      <c r="D555" s="87" t="s">
        <v>16</v>
      </c>
      <c r="E555" s="88"/>
      <c r="F555" s="177"/>
      <c r="G555" s="168"/>
      <c r="H555" s="168"/>
      <c r="I555" s="180"/>
    </row>
    <row r="556" spans="1:9" x14ac:dyDescent="0.25">
      <c r="A556" s="15">
        <v>70</v>
      </c>
      <c r="B556" s="11" t="s">
        <v>115</v>
      </c>
      <c r="C556" s="12" t="s">
        <v>116</v>
      </c>
      <c r="D556" s="12" t="s">
        <v>7</v>
      </c>
      <c r="E556" s="1"/>
      <c r="F556" s="175">
        <v>44.133400000000002</v>
      </c>
      <c r="G556" s="167">
        <v>0.57323948623021725</v>
      </c>
      <c r="H556" s="167">
        <v>0.25477310499120764</v>
      </c>
      <c r="I556" s="176">
        <v>601.55417932231467</v>
      </c>
    </row>
    <row r="557" spans="1:9" x14ac:dyDescent="0.25">
      <c r="A557" s="10">
        <v>70</v>
      </c>
      <c r="B557" s="11" t="s">
        <v>115</v>
      </c>
      <c r="C557" s="12" t="s">
        <v>116</v>
      </c>
      <c r="D557" s="12" t="s">
        <v>18</v>
      </c>
      <c r="E557" s="1"/>
      <c r="F557" s="175">
        <v>44.133400000000002</v>
      </c>
      <c r="G557" s="167">
        <v>0.32043823102957464</v>
      </c>
      <c r="H557" s="167">
        <v>0.14241699156869983</v>
      </c>
      <c r="I557" s="176">
        <v>336.26601397984609</v>
      </c>
    </row>
    <row r="558" spans="1:9" x14ac:dyDescent="0.25">
      <c r="A558" s="10">
        <v>70</v>
      </c>
      <c r="B558" s="11" t="s">
        <v>115</v>
      </c>
      <c r="C558" s="12" t="s">
        <v>116</v>
      </c>
      <c r="D558" s="12" t="s">
        <v>19</v>
      </c>
      <c r="E558" s="1"/>
      <c r="F558" s="175">
        <v>44.133400000000002</v>
      </c>
      <c r="G558" s="167">
        <v>0.13351592959565611</v>
      </c>
      <c r="H558" s="167">
        <v>5.9340413153624934E-2</v>
      </c>
      <c r="I558" s="176">
        <v>140.11083915826921</v>
      </c>
    </row>
    <row r="559" spans="1:9" x14ac:dyDescent="0.25">
      <c r="A559" s="14">
        <v>70</v>
      </c>
      <c r="B559" s="11" t="s">
        <v>115</v>
      </c>
      <c r="C559" s="87" t="s">
        <v>116</v>
      </c>
      <c r="D559" s="87" t="s">
        <v>21</v>
      </c>
      <c r="E559" s="88"/>
      <c r="F559" s="177">
        <v>44.133400000000002</v>
      </c>
      <c r="G559" s="168">
        <v>1.0271936468554479</v>
      </c>
      <c r="H559" s="168">
        <v>0.45653050971353237</v>
      </c>
      <c r="I559" s="180">
        <v>1077.9310324604301</v>
      </c>
    </row>
    <row r="560" spans="1:9" x14ac:dyDescent="0.25">
      <c r="A560" s="10">
        <v>70</v>
      </c>
      <c r="B560" s="16" t="s">
        <v>115</v>
      </c>
      <c r="C560" s="87" t="s">
        <v>154</v>
      </c>
      <c r="D560" s="87"/>
      <c r="E560" s="88"/>
      <c r="F560" s="179">
        <v>44.133400000000002</v>
      </c>
      <c r="G560" s="169">
        <v>1.0271936468554479</v>
      </c>
      <c r="H560" s="169">
        <v>0.45653050971353237</v>
      </c>
      <c r="I560" s="180">
        <v>1077.9310324604301</v>
      </c>
    </row>
    <row r="561" spans="1:9" x14ac:dyDescent="0.25">
      <c r="A561" s="17">
        <v>70</v>
      </c>
      <c r="B561" s="18" t="s">
        <v>155</v>
      </c>
      <c r="C561" s="18"/>
      <c r="D561" s="18"/>
      <c r="E561" s="1"/>
      <c r="F561" s="181">
        <v>44.133400000000002</v>
      </c>
      <c r="G561" s="170">
        <v>1.0271936468554479</v>
      </c>
      <c r="H561" s="170">
        <v>0.45653050971353237</v>
      </c>
      <c r="I561" s="182">
        <v>1077.9310324604301</v>
      </c>
    </row>
    <row r="562" spans="1:9" x14ac:dyDescent="0.25">
      <c r="A562" s="10">
        <v>71</v>
      </c>
      <c r="B562" s="11" t="s">
        <v>256</v>
      </c>
      <c r="C562" s="12" t="s">
        <v>56</v>
      </c>
      <c r="D562" s="12" t="s">
        <v>10</v>
      </c>
      <c r="E562" s="1"/>
      <c r="F562" s="175">
        <v>45</v>
      </c>
      <c r="G562" s="167">
        <v>0.84330025138642251</v>
      </c>
      <c r="H562" s="167">
        <v>0.37480011172729888</v>
      </c>
      <c r="I562" s="176">
        <v>902.33126898347211</v>
      </c>
    </row>
    <row r="563" spans="1:9" x14ac:dyDescent="0.25">
      <c r="A563" s="10">
        <v>71</v>
      </c>
      <c r="B563" s="11" t="s">
        <v>256</v>
      </c>
      <c r="C563" s="12" t="s">
        <v>56</v>
      </c>
      <c r="D563" s="12" t="s">
        <v>12</v>
      </c>
      <c r="E563" s="1"/>
      <c r="F563" s="175">
        <v>45</v>
      </c>
      <c r="G563" s="167">
        <v>1.1244003351818965</v>
      </c>
      <c r="H563" s="167">
        <v>0.49973348230306508</v>
      </c>
      <c r="I563" s="176">
        <v>1203.1083586446293</v>
      </c>
    </row>
    <row r="564" spans="1:9" x14ac:dyDescent="0.25">
      <c r="A564" s="10">
        <v>71</v>
      </c>
      <c r="B564" s="11" t="s">
        <v>256</v>
      </c>
      <c r="C564" s="12" t="s">
        <v>56</v>
      </c>
      <c r="D564" s="12" t="s">
        <v>13</v>
      </c>
      <c r="E564" s="1"/>
      <c r="F564" s="175">
        <v>45</v>
      </c>
      <c r="G564" s="167">
        <v>0.74960022345459776</v>
      </c>
      <c r="H564" s="167">
        <v>0.33315565486871007</v>
      </c>
      <c r="I564" s="176">
        <v>802.07223909641959</v>
      </c>
    </row>
    <row r="565" spans="1:9" x14ac:dyDescent="0.25">
      <c r="A565" s="14">
        <v>71</v>
      </c>
      <c r="B565" s="11" t="s">
        <v>256</v>
      </c>
      <c r="C565" s="87" t="s">
        <v>56</v>
      </c>
      <c r="D565" s="87" t="s">
        <v>16</v>
      </c>
      <c r="E565" s="88"/>
      <c r="F565" s="177">
        <v>45</v>
      </c>
      <c r="G565" s="168">
        <v>2.717300810022917</v>
      </c>
      <c r="H565" s="168">
        <v>1.207689248899074</v>
      </c>
      <c r="I565" s="180">
        <v>2907.511866724521</v>
      </c>
    </row>
    <row r="566" spans="1:9" x14ac:dyDescent="0.25">
      <c r="A566" s="15">
        <v>71</v>
      </c>
      <c r="B566" s="11" t="s">
        <v>256</v>
      </c>
      <c r="C566" s="12" t="s">
        <v>56</v>
      </c>
      <c r="D566" s="12" t="s">
        <v>7</v>
      </c>
      <c r="E566" s="1"/>
      <c r="F566" s="175">
        <v>45</v>
      </c>
      <c r="G566" s="167">
        <v>0.23547266814697909</v>
      </c>
      <c r="H566" s="167">
        <v>0.10465451917643515</v>
      </c>
      <c r="I566" s="176">
        <v>251.95575491726763</v>
      </c>
    </row>
    <row r="567" spans="1:9" x14ac:dyDescent="0.25">
      <c r="A567" s="10">
        <v>71</v>
      </c>
      <c r="B567" s="11" t="s">
        <v>256</v>
      </c>
      <c r="C567" s="12" t="s">
        <v>56</v>
      </c>
      <c r="D567" s="12" t="s">
        <v>18</v>
      </c>
      <c r="E567" s="1"/>
      <c r="F567" s="175">
        <v>45</v>
      </c>
      <c r="G567" s="167">
        <v>0.46850013965912363</v>
      </c>
      <c r="H567" s="167">
        <v>0.20822228429294382</v>
      </c>
      <c r="I567" s="176">
        <v>501.29514943526232</v>
      </c>
    </row>
    <row r="568" spans="1:9" x14ac:dyDescent="0.25">
      <c r="A568" s="10">
        <v>71</v>
      </c>
      <c r="B568" s="11" t="s">
        <v>256</v>
      </c>
      <c r="C568" s="12" t="s">
        <v>56</v>
      </c>
      <c r="D568" s="12" t="s">
        <v>19</v>
      </c>
      <c r="E568" s="1"/>
      <c r="F568" s="175">
        <v>45</v>
      </c>
      <c r="G568" s="167">
        <v>0.28482678945185358</v>
      </c>
      <c r="H568" s="167">
        <v>0.12658968420082381</v>
      </c>
      <c r="I568" s="176">
        <v>501.29514943526232</v>
      </c>
    </row>
    <row r="569" spans="1:9" x14ac:dyDescent="0.25">
      <c r="A569" s="14">
        <v>71</v>
      </c>
      <c r="B569" s="11" t="s">
        <v>256</v>
      </c>
      <c r="C569" s="87" t="s">
        <v>56</v>
      </c>
      <c r="D569" s="87" t="s">
        <v>21</v>
      </c>
      <c r="E569" s="88"/>
      <c r="F569" s="177">
        <v>45</v>
      </c>
      <c r="G569" s="168">
        <v>0.9887995972579563</v>
      </c>
      <c r="H569" s="168">
        <v>0.4394664876702028</v>
      </c>
      <c r="I569" s="180">
        <v>1254.5460537877923</v>
      </c>
    </row>
    <row r="570" spans="1:9" x14ac:dyDescent="0.25">
      <c r="A570" s="10">
        <v>71</v>
      </c>
      <c r="B570" s="16" t="s">
        <v>256</v>
      </c>
      <c r="C570" s="87" t="s">
        <v>57</v>
      </c>
      <c r="D570" s="87"/>
      <c r="E570" s="88"/>
      <c r="F570" s="179">
        <v>45</v>
      </c>
      <c r="G570" s="169">
        <v>3.7061004072808732</v>
      </c>
      <c r="H570" s="169">
        <v>1.6471557365692768</v>
      </c>
      <c r="I570" s="180">
        <v>4162.0579205123131</v>
      </c>
    </row>
    <row r="571" spans="1:9" ht="15.75" thickBot="1" x14ac:dyDescent="0.3">
      <c r="A571" s="17">
        <v>71</v>
      </c>
      <c r="B571" s="18" t="s">
        <v>257</v>
      </c>
      <c r="C571" s="18"/>
      <c r="D571" s="18"/>
      <c r="E571" s="1"/>
      <c r="F571" s="181">
        <v>45</v>
      </c>
      <c r="G571" s="170">
        <v>3.7061004072808732</v>
      </c>
      <c r="H571" s="170">
        <v>1.6471557365692768</v>
      </c>
      <c r="I571" s="182">
        <v>4162.0579205123131</v>
      </c>
    </row>
    <row r="572" spans="1:9" ht="15.75" thickTop="1" x14ac:dyDescent="0.25">
      <c r="A572" s="21" t="s">
        <v>117</v>
      </c>
      <c r="B572" s="21"/>
      <c r="C572" s="21"/>
      <c r="D572" s="21"/>
      <c r="E572" s="1"/>
      <c r="F572" s="185">
        <v>45.890639779915603</v>
      </c>
      <c r="G572" s="173">
        <v>390.22534152399135</v>
      </c>
      <c r="H572" s="173">
        <v>154.47111236727571</v>
      </c>
      <c r="I572" s="185">
        <v>422324.30547538266</v>
      </c>
    </row>
  </sheetData>
  <autoFilter ref="A2:D572" xr:uid="{D8098F80-ACBD-4B0B-8750-0262D79BCF74}"/>
  <pageMargins left="0.511811024" right="0.511811024" top="0.78740157499999996" bottom="0.78740157499999996" header="0.31496062000000002" footer="0.31496062000000002"/>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74A105-5414-45E0-B68D-A33B8465F6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10</vt:i4>
      </vt:variant>
    </vt:vector>
  </HeadingPairs>
  <TitlesOfParts>
    <vt:vector size="10" baseType="lpstr">
      <vt:lpstr>Resumo</vt:lpstr>
      <vt:lpstr>Capacidade ALE</vt:lpstr>
      <vt:lpstr>Recebimento Rodo - ALE</vt:lpstr>
      <vt:lpstr>Expedição Rodo - ALE</vt:lpstr>
      <vt:lpstr>Detalhamento Tancagem</vt:lpstr>
      <vt:lpstr>ATA Tancagem</vt:lpstr>
      <vt:lpstr>Movimentação</vt:lpstr>
      <vt:lpstr>BD Cap Venda ALE</vt:lpstr>
      <vt:lpstr>BD Expedição</vt:lpstr>
      <vt:lpstr>BD Descarga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Bruno do Nascimento Carneiro da Silva</dc:creator>
  <cp:lastModifiedBy>Pacheco, Vinicius (Natal - BR)</cp:lastModifiedBy>
  <dcterms:created xsi:type="dcterms:W3CDTF">2020-08-11T12:07:44Z</dcterms:created>
  <dcterms:modified xsi:type="dcterms:W3CDTF">2025-07-04T17:58:43Z</dcterms:modified>
</cp:coreProperties>
</file>